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customProperty3.bin" ContentType="application/vnd.openxmlformats-officedocument.spreadsheetml.customProperty"/>
  <Override PartName="/xl/customProperty4.bin" ContentType="application/vnd.openxmlformats-officedocument.spreadsheetml.customProperty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ustomProperty5.bin" ContentType="application/vnd.openxmlformats-officedocument.spreadsheetml.customProperty"/>
  <Override PartName="/xl/customProperty6.bin" ContentType="application/vnd.openxmlformats-officedocument.spreadsheetml.customProperty"/>
  <Override PartName="/xl/customProperty7.bin" ContentType="application/vnd.openxmlformats-officedocument.spreadsheetml.customProperty"/>
  <Override PartName="/xl/customProperty8.bin" ContentType="application/vnd.openxmlformats-officedocument.spreadsheetml.customProperty"/>
  <Override PartName="/xl/drawings/drawing2.xml" ContentType="application/vnd.openxmlformats-officedocument.drawing+xml"/>
  <Override PartName="/xl/customProperty9.bin" ContentType="application/vnd.openxmlformats-officedocument.spreadsheetml.customProperty"/>
  <Override PartName="/xl/customProperty10.bin" ContentType="application/vnd.openxmlformats-officedocument.spreadsheetml.customProperty"/>
  <Override PartName="/xl/customProperty11.bin" ContentType="application/vnd.openxmlformats-officedocument.spreadsheetml.customProperty"/>
  <Override PartName="/xl/customProperty12.bin" ContentType="application/vnd.openxmlformats-officedocument.spreadsheetml.customProperty"/>
  <Override PartName="/xl/customProperty13.bin" ContentType="application/vnd.openxmlformats-officedocument.spreadsheetml.customProperty"/>
  <Override PartName="/xl/customProperty14.bin" ContentType="application/vnd.openxmlformats-officedocument.spreadsheetml.customProperty"/>
  <Override PartName="/xl/customProperty15.bin" ContentType="application/vnd.openxmlformats-officedocument.spreadsheetml.customProperty"/>
  <Override PartName="/xl/customProperty16.bin" ContentType="application/vnd.openxmlformats-officedocument.spreadsheetml.customProperty"/>
  <Override PartName="/xl/customProperty17.bin" ContentType="application/vnd.openxmlformats-officedocument.spreadsheetml.customProperty"/>
  <Override PartName="/xl/customProperty18.bin" ContentType="application/vnd.openxmlformats-officedocument.spreadsheetml.customProperty"/>
  <Override PartName="/xl/customProperty19.bin" ContentType="application/vnd.openxmlformats-officedocument.spreadsheetml.customProperty"/>
  <Override PartName="/xl/customProperty20.bin" ContentType="application/vnd.openxmlformats-officedocument.spreadsheetml.customProperty"/>
  <Override PartName="/xl/customProperty21.bin" ContentType="application/vnd.openxmlformats-officedocument.spreadsheetml.customProperty"/>
  <Override PartName="/xl/customProperty22.bin" ContentType="application/vnd.openxmlformats-officedocument.spreadsheetml.customProperty"/>
  <Override PartName="/xl/customProperty23.bin" ContentType="application/vnd.openxmlformats-officedocument.spreadsheetml.customProperty"/>
  <Override PartName="/xl/customProperty24.bin" ContentType="application/vnd.openxmlformats-officedocument.spreadsheetml.customProperty"/>
  <Override PartName="/xl/customProperty25.bin" ContentType="application/vnd.openxmlformats-officedocument.spreadsheetml.customProperty"/>
  <Override PartName="/xl/customProperty26.bin" ContentType="application/vnd.openxmlformats-officedocument.spreadsheetml.customProperty"/>
  <Override PartName="/xl/customProperty27.bin" ContentType="application/vnd.openxmlformats-officedocument.spreadsheetml.customProperty"/>
  <Override PartName="/xl/customProperty28.bin" ContentType="application/vnd.openxmlformats-officedocument.spreadsheetml.customProperty"/>
  <Override PartName="/xl/drawings/drawing3.xml" ContentType="application/vnd.openxmlformats-officedocument.drawing+xml"/>
  <Override PartName="/xl/customProperty29.bin" ContentType="application/vnd.openxmlformats-officedocument.spreadsheetml.customProperty"/>
  <Override PartName="/xl/customProperty30.bin" ContentType="application/vnd.openxmlformats-officedocument.spreadsheetml.customProperty"/>
  <Override PartName="/xl/drawings/drawing4.xml" ContentType="application/vnd.openxmlformats-officedocument.drawing+xml"/>
  <Override PartName="/xl/customProperty31.bin" ContentType="application/vnd.openxmlformats-officedocument.spreadsheetml.customProperty"/>
  <Override PartName="/xl/customProperty32.bin" ContentType="application/vnd.openxmlformats-officedocument.spreadsheetml.customProperty"/>
  <Override PartName="/xl/drawings/drawing5.xml" ContentType="application/vnd.openxmlformats-officedocument.drawing+xml"/>
  <Override PartName="/xl/customProperty33.bin" ContentType="application/vnd.openxmlformats-officedocument.spreadsheetml.customProperty"/>
  <Override PartName="/xl/customProperty34.bin" ContentType="application/vnd.openxmlformats-officedocument.spreadsheetml.customProperty"/>
  <Override PartName="/xl/drawings/drawing6.xml" ContentType="application/vnd.openxmlformats-officedocument.drawing+xml"/>
  <Override PartName="/xl/customProperty35.bin" ContentType="application/vnd.openxmlformats-officedocument.spreadsheetml.customProperty"/>
  <Override PartName="/xl/customProperty36.bin" ContentType="application/vnd.openxmlformats-officedocument.spreadsheetml.customProperty"/>
  <Override PartName="/xl/drawings/drawing7.xml" ContentType="application/vnd.openxmlformats-officedocument.drawing+xml"/>
  <Override PartName="/xl/customProperty37.bin" ContentType="application/vnd.openxmlformats-officedocument.spreadsheetml.customProperty"/>
  <Override PartName="/xl/customProperty38.bin" ContentType="application/vnd.openxmlformats-officedocument.spreadsheetml.customProperty"/>
  <Override PartName="/xl/drawings/drawing8.xml" ContentType="application/vnd.openxmlformats-officedocument.drawing+xml"/>
  <Override PartName="/xl/customProperty39.bin" ContentType="application/vnd.openxmlformats-officedocument.spreadsheetml.customProperty"/>
  <Override PartName="/xl/customProperty40.bin" ContentType="application/vnd.openxmlformats-officedocument.spreadsheetml.customProperty"/>
  <Override PartName="/xl/drawings/drawing9.xml" ContentType="application/vnd.openxmlformats-officedocument.drawing+xml"/>
  <Override PartName="/xl/customProperty41.bin" ContentType="application/vnd.openxmlformats-officedocument.spreadsheetml.customProperty"/>
  <Override PartName="/xl/customProperty42.bin" ContentType="application/vnd.openxmlformats-officedocument.spreadsheetml.customProperty"/>
  <Override PartName="/xl/comments1.xml" ContentType="application/vnd.openxmlformats-officedocument.spreadsheetml.comments+xml"/>
  <Override PartName="/xl/customProperty43.bin" ContentType="application/vnd.openxmlformats-officedocument.spreadsheetml.customProperty"/>
  <Override PartName="/xl/customProperty44.bin" ContentType="application/vnd.openxmlformats-officedocument.spreadsheetml.customProperty"/>
  <Override PartName="/xl/customProperty45.bin" ContentType="application/vnd.openxmlformats-officedocument.spreadsheetml.customProperty"/>
  <Override PartName="/xl/customProperty46.bin" ContentType="application/vnd.openxmlformats-officedocument.spreadsheetml.customProperty"/>
  <Override PartName="/xl/customProperty47.bin" ContentType="application/vnd.openxmlformats-officedocument.spreadsheetml.customProperty"/>
  <Override PartName="/xl/customProperty48.bin" ContentType="application/vnd.openxmlformats-officedocument.spreadsheetml.customProperty"/>
  <Override PartName="/xl/customProperty49.bin" ContentType="application/vnd.openxmlformats-officedocument.spreadsheetml.customProperty"/>
  <Override PartName="/xl/customProperty50.bin" ContentType="application/vnd.openxmlformats-officedocument.spreadsheetml.customProperty"/>
  <Override PartName="/xl/customProperty51.bin" ContentType="application/vnd.openxmlformats-officedocument.spreadsheetml.customProperty"/>
  <Override PartName="/xl/customProperty52.bin" ContentType="application/vnd.openxmlformats-officedocument.spreadsheetml.customProperty"/>
  <Override PartName="/xl/customProperty53.bin" ContentType="application/vnd.openxmlformats-officedocument.spreadsheetml.customProperty"/>
  <Override PartName="/xl/customProperty54.bin" ContentType="application/vnd.openxmlformats-officedocument.spreadsheetml.customProperty"/>
  <Override PartName="/xl/comments2.xml" ContentType="application/vnd.openxmlformats-officedocument.spreadsheetml.comments+xml"/>
  <Override PartName="/xl/customProperty55.bin" ContentType="application/vnd.openxmlformats-officedocument.spreadsheetml.customProperty"/>
  <Override PartName="/xl/customProperty56.bin" ContentType="application/vnd.openxmlformats-officedocument.spreadsheetml.customProperty"/>
  <Override PartName="/xl/customProperty57.bin" ContentType="application/vnd.openxmlformats-officedocument.spreadsheetml.customProperty"/>
  <Override PartName="/xl/customProperty58.bin" ContentType="application/vnd.openxmlformats-officedocument.spreadsheetml.customProperty"/>
  <Override PartName="/xl/customProperty59.bin" ContentType="application/vnd.openxmlformats-officedocument.spreadsheetml.customProperty"/>
  <Override PartName="/xl/customProperty60.bin" ContentType="application/vnd.openxmlformats-officedocument.spreadsheetml.customProperty"/>
  <Override PartName="/xl/customProperty61.bin" ContentType="application/vnd.openxmlformats-officedocument.spreadsheetml.customProperty"/>
  <Override PartName="/xl/customProperty62.bin" ContentType="application/vnd.openxmlformats-officedocument.spreadsheetml.customProperty"/>
  <Override PartName="/xl/customProperty63.bin" ContentType="application/vnd.openxmlformats-officedocument.spreadsheetml.customProperty"/>
  <Override PartName="/xl/customProperty64.bin" ContentType="application/vnd.openxmlformats-officedocument.spreadsheetml.customProperty"/>
  <Override PartName="/xl/customProperty65.bin" ContentType="application/vnd.openxmlformats-officedocument.spreadsheetml.customProperty"/>
  <Override PartName="/xl/customProperty66.bin" ContentType="application/vnd.openxmlformats-officedocument.spreadsheetml.customProperty"/>
  <Override PartName="/xl/comments3.xml" ContentType="application/vnd.openxmlformats-officedocument.spreadsheetml.comments+xml"/>
  <Override PartName="/xl/customProperty67.bin" ContentType="application/vnd.openxmlformats-officedocument.spreadsheetml.customProperty"/>
  <Override PartName="/xl/customProperty68.bin" ContentType="application/vnd.openxmlformats-officedocument.spreadsheetml.customProperty"/>
  <Override PartName="/xl/customProperty69.bin" ContentType="application/vnd.openxmlformats-officedocument.spreadsheetml.customProperty"/>
  <Override PartName="/xl/customProperty70.bin" ContentType="application/vnd.openxmlformats-officedocument.spreadsheetml.customProperty"/>
  <Override PartName="/xl/customProperty71.bin" ContentType="application/vnd.openxmlformats-officedocument.spreadsheetml.customProperty"/>
  <Override PartName="/xl/customProperty72.bin" ContentType="application/vnd.openxmlformats-officedocument.spreadsheetml.customProperty"/>
  <Override PartName="/xl/customProperty73.bin" ContentType="application/vnd.openxmlformats-officedocument.spreadsheetml.customProperty"/>
  <Override PartName="/xl/customProperty74.bin" ContentType="application/vnd.openxmlformats-officedocument.spreadsheetml.customProperty"/>
  <Override PartName="/xl/customProperty75.bin" ContentType="application/vnd.openxmlformats-officedocument.spreadsheetml.customProperty"/>
  <Override PartName="/xl/customProperty76.bin" ContentType="application/vnd.openxmlformats-officedocument.spreadsheetml.customProperty"/>
  <Override PartName="/xl/customProperty77.bin" ContentType="application/vnd.openxmlformats-officedocument.spreadsheetml.customProperty"/>
  <Override PartName="/xl/customProperty78.bin" ContentType="application/vnd.openxmlformats-officedocument.spreadsheetml.customProperty"/>
  <Override PartName="/xl/comments4.xml" ContentType="application/vnd.openxmlformats-officedocument.spreadsheetml.comments+xml"/>
  <Override PartName="/xl/customProperty79.bin" ContentType="application/vnd.openxmlformats-officedocument.spreadsheetml.customProperty"/>
  <Override PartName="/xl/customProperty80.bin" ContentType="application/vnd.openxmlformats-officedocument.spreadsheetml.customProperty"/>
  <Override PartName="/xl/customProperty81.bin" ContentType="application/vnd.openxmlformats-officedocument.spreadsheetml.customProperty"/>
  <Override PartName="/xl/customProperty82.bin" ContentType="application/vnd.openxmlformats-officedocument.spreadsheetml.customProperty"/>
  <Override PartName="/xl/customProperty83.bin" ContentType="application/vnd.openxmlformats-officedocument.spreadsheetml.customProperty"/>
  <Override PartName="/xl/customProperty84.bin" ContentType="application/vnd.openxmlformats-officedocument.spreadsheetml.customProperty"/>
  <Override PartName="/xl/customProperty85.bin" ContentType="application/vnd.openxmlformats-officedocument.spreadsheetml.customProperty"/>
  <Override PartName="/xl/customProperty86.bin" ContentType="application/vnd.openxmlformats-officedocument.spreadsheetml.customProperty"/>
  <Override PartName="/xl/customProperty87.bin" ContentType="application/vnd.openxmlformats-officedocument.spreadsheetml.customProperty"/>
  <Override PartName="/xl/customProperty88.bin" ContentType="application/vnd.openxmlformats-officedocument.spreadsheetml.customProperty"/>
  <Override PartName="/xl/customProperty89.bin" ContentType="application/vnd.openxmlformats-officedocument.spreadsheetml.customProperty"/>
  <Override PartName="/xl/customProperty90.bin" ContentType="application/vnd.openxmlformats-officedocument.spreadsheetml.customProperty"/>
  <Override PartName="/xl/comments5.xml" ContentType="application/vnd.openxmlformats-officedocument.spreadsheetml.comments+xml"/>
  <Override PartName="/xl/customProperty91.bin" ContentType="application/vnd.openxmlformats-officedocument.spreadsheetml.customProperty"/>
  <Override PartName="/xl/customProperty92.bin" ContentType="application/vnd.openxmlformats-officedocument.spreadsheetml.customProperty"/>
  <Override PartName="/xl/customProperty93.bin" ContentType="application/vnd.openxmlformats-officedocument.spreadsheetml.customProperty"/>
  <Override PartName="/xl/customProperty94.bin" ContentType="application/vnd.openxmlformats-officedocument.spreadsheetml.customProperty"/>
  <Override PartName="/xl/customProperty95.bin" ContentType="application/vnd.openxmlformats-officedocument.spreadsheetml.customProperty"/>
  <Override PartName="/xl/customProperty96.bin" ContentType="application/vnd.openxmlformats-officedocument.spreadsheetml.customProperty"/>
  <Override PartName="/xl/customProperty97.bin" ContentType="application/vnd.openxmlformats-officedocument.spreadsheetml.customProperty"/>
  <Override PartName="/xl/customProperty98.bin" ContentType="application/vnd.openxmlformats-officedocument.spreadsheetml.customProperty"/>
  <Override PartName="/xl/customProperty99.bin" ContentType="application/vnd.openxmlformats-officedocument.spreadsheetml.customProperty"/>
  <Override PartName="/xl/customProperty100.bin" ContentType="application/vnd.openxmlformats-officedocument.spreadsheetml.customProperty"/>
  <Override PartName="/xl/customProperty101.bin" ContentType="application/vnd.openxmlformats-officedocument.spreadsheetml.customProperty"/>
  <Override PartName="/xl/customProperty102.bin" ContentType="application/vnd.openxmlformats-officedocument.spreadsheetml.customProperty"/>
  <Override PartName="/xl/comments6.xml" ContentType="application/vnd.openxmlformats-officedocument.spreadsheetml.comments+xml"/>
  <Override PartName="/xl/customProperty103.bin" ContentType="application/vnd.openxmlformats-officedocument.spreadsheetml.customProperty"/>
  <Override PartName="/xl/customProperty104.bin" ContentType="application/vnd.openxmlformats-officedocument.spreadsheetml.customProperty"/>
  <Override PartName="/xl/customProperty105.bin" ContentType="application/vnd.openxmlformats-officedocument.spreadsheetml.customProperty"/>
  <Override PartName="/xl/customProperty106.bin" ContentType="application/vnd.openxmlformats-officedocument.spreadsheetml.customProperty"/>
  <Override PartName="/xl/customProperty107.bin" ContentType="application/vnd.openxmlformats-officedocument.spreadsheetml.customProperty"/>
  <Override PartName="/xl/customProperty108.bin" ContentType="application/vnd.openxmlformats-officedocument.spreadsheetml.customProperty"/>
  <Override PartName="/xl/customProperty109.bin" ContentType="application/vnd.openxmlformats-officedocument.spreadsheetml.customProperty"/>
  <Override PartName="/xl/customProperty110.bin" ContentType="application/vnd.openxmlformats-officedocument.spreadsheetml.customProperty"/>
  <Override PartName="/xl/customProperty111.bin" ContentType="application/vnd.openxmlformats-officedocument.spreadsheetml.customProperty"/>
  <Override PartName="/xl/customProperty112.bin" ContentType="application/vnd.openxmlformats-officedocument.spreadsheetml.customProperty"/>
  <Override PartName="/xl/customProperty113.bin" ContentType="application/vnd.openxmlformats-officedocument.spreadsheetml.customProperty"/>
  <Override PartName="/xl/customProperty114.bin" ContentType="application/vnd.openxmlformats-officedocument.spreadsheetml.customProperty"/>
  <Override PartName="/xl/comments7.xml" ContentType="application/vnd.openxmlformats-officedocument.spreadsheetml.comments+xml"/>
  <Override PartName="/xl/customProperty115.bin" ContentType="application/vnd.openxmlformats-officedocument.spreadsheetml.customProperty"/>
  <Override PartName="/xl/customProperty116.bin" ContentType="application/vnd.openxmlformats-officedocument.spreadsheetml.customProperty"/>
  <Override PartName="/xl/customProperty117.bin" ContentType="application/vnd.openxmlformats-officedocument.spreadsheetml.customProperty"/>
  <Override PartName="/xl/customProperty118.bin" ContentType="application/vnd.openxmlformats-officedocument.spreadsheetml.customProperty"/>
  <Override PartName="/xl/customProperty119.bin" ContentType="application/vnd.openxmlformats-officedocument.spreadsheetml.customProperty"/>
  <Override PartName="/xl/customProperty120.bin" ContentType="application/vnd.openxmlformats-officedocument.spreadsheetml.customProperty"/>
  <Override PartName="/xl/customProperty121.bin" ContentType="application/vnd.openxmlformats-officedocument.spreadsheetml.customProperty"/>
  <Override PartName="/xl/customProperty122.bin" ContentType="application/vnd.openxmlformats-officedocument.spreadsheetml.customProperty"/>
  <Override PartName="/xl/customProperty123.bin" ContentType="application/vnd.openxmlformats-officedocument.spreadsheetml.customProperty"/>
  <Override PartName="/xl/customProperty124.bin" ContentType="application/vnd.openxmlformats-officedocument.spreadsheetml.customProperty"/>
  <Override PartName="/xl/customProperty125.bin" ContentType="application/vnd.openxmlformats-officedocument.spreadsheetml.customProperty"/>
  <Override PartName="/xl/customProperty126.bin" ContentType="application/vnd.openxmlformats-officedocument.spreadsheetml.customProperty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623" codeName="{499AFE36-ED4D-9D94-70EF-1DFAAA4259C6}"/>
  <workbookPr showInkAnnotation="0"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https://vossgroup-my.sharepoint.com/personal/ruirui_yan_voss_net/Documents/桌面/新BC/"/>
    </mc:Choice>
  </mc:AlternateContent>
  <xr:revisionPtr revIDLastSave="3" documentId="8_{B1E677C6-305F-46AB-A8EA-FA87B201AB68}" xr6:coauthVersionLast="47" xr6:coauthVersionMax="47" xr10:uidLastSave="{6D97A320-9FA8-465F-AC2C-F80675445926}"/>
  <bookViews>
    <workbookView xWindow="-120" yWindow="-120" windowWidth="29040" windowHeight="15720" tabRatio="805" firstSheet="2" activeTab="13" xr2:uid="{00000000-000D-0000-FFFF-FFFF00000000}"/>
  </bookViews>
  <sheets>
    <sheet name="Competitor" sheetId="41" state="hidden" r:id="rId1"/>
    <sheet name="KPI" sheetId="56" state="hidden" r:id="rId2"/>
    <sheet name="Grunddaten" sheetId="113" r:id="rId3"/>
    <sheet name="Financial Status" sheetId="40" r:id="rId4"/>
    <sheet name="NPV_MS1" sheetId="44" r:id="rId5"/>
    <sheet name="NPV_MS2" sheetId="105" r:id="rId6"/>
    <sheet name="NPV_MS3" sheetId="106" r:id="rId7"/>
    <sheet name="NPV_MS4" sheetId="107" r:id="rId8"/>
    <sheet name="NPV_MS5" sheetId="108" r:id="rId9"/>
    <sheet name="NPV_MS6" sheetId="109" r:id="rId10"/>
    <sheet name="NPV_MS6+1year" sheetId="110" state="hidden" r:id="rId11"/>
    <sheet name="Project exp." sheetId="51" state="hidden" r:id="rId12"/>
    <sheet name="Liste" sheetId="54" state="hidden" r:id="rId13"/>
    <sheet name="Income Statement_MS1" sheetId="33" r:id="rId14"/>
    <sheet name="Income Statement_MS2" sheetId="118" r:id="rId15"/>
    <sheet name="Income Statement_MS3" sheetId="127" r:id="rId16"/>
    <sheet name="Income Statement_MS4" sheetId="129" r:id="rId17"/>
    <sheet name="Income Statement_MS5" sheetId="136" r:id="rId18"/>
    <sheet name="Income Statement_MS6" sheetId="143" r:id="rId19"/>
    <sheet name="Income Statement_MS6+1" sheetId="157" r:id="rId20"/>
    <sheet name="Input Cost_MS1" sheetId="12" r:id="rId21"/>
    <sheet name="Project Costs_MS1" sheetId="42" r:id="rId22"/>
    <sheet name="Kalkulation_MS1" sheetId="6" r:id="rId23"/>
    <sheet name="detail_MS1" sheetId="32" r:id="rId24"/>
    <sheet name="Lifecycle Calculation_MS1" sheetId="35" state="hidden" r:id="rId25"/>
    <sheet name="Amortization_MS1" sheetId="37" state="hidden" r:id="rId26"/>
    <sheet name="Input Cost_MS2" sheetId="114" r:id="rId27"/>
    <sheet name="Project Costs_MS2" sheetId="115" r:id="rId28"/>
    <sheet name="Kalkulation_MS2" sheetId="116" r:id="rId29"/>
    <sheet name="detail_MS2" sheetId="117" r:id="rId30"/>
    <sheet name="Lifecycle Calculation_MS2" sheetId="119" state="hidden" r:id="rId31"/>
    <sheet name="Amortization_MS2" sheetId="120" state="hidden" r:id="rId32"/>
    <sheet name="Input Cost_MS3" sheetId="121" r:id="rId33"/>
    <sheet name="Project Costs_MS3" sheetId="128" r:id="rId34"/>
    <sheet name="Kalkulation_MS3" sheetId="123" r:id="rId35"/>
    <sheet name="detail_MS3" sheetId="124" r:id="rId36"/>
    <sheet name="Lifecycle Calculation_MS3" sheetId="125" state="hidden" r:id="rId37"/>
    <sheet name="Amortization_MS3" sheetId="126" state="hidden" r:id="rId38"/>
    <sheet name="Input Cost_MS4" sheetId="130" r:id="rId39"/>
    <sheet name="Project Costs_MS4" sheetId="131" r:id="rId40"/>
    <sheet name="Kalkulation_MS4" sheetId="132" r:id="rId41"/>
    <sheet name="detail_MS4" sheetId="133" r:id="rId42"/>
    <sheet name="Lifecycle Calculation_MS4" sheetId="134" state="hidden" r:id="rId43"/>
    <sheet name="Amortization_MS4" sheetId="135" state="hidden" r:id="rId44"/>
    <sheet name="Input Cost_MS5" sheetId="137" r:id="rId45"/>
    <sheet name="Project Costs_MS5" sheetId="138" r:id="rId46"/>
    <sheet name="Kalkulation_MS5" sheetId="139" r:id="rId47"/>
    <sheet name="detail_MS5" sheetId="140" r:id="rId48"/>
    <sheet name="Lifecycle Calculation_MS5" sheetId="141" state="hidden" r:id="rId49"/>
    <sheet name="Amortization_MS5" sheetId="142" state="hidden" r:id="rId50"/>
    <sheet name="Input Cost_MS6" sheetId="144" r:id="rId51"/>
    <sheet name="Project Costs_MS6" sheetId="145" r:id="rId52"/>
    <sheet name="Kalkulation_MS6" sheetId="146" r:id="rId53"/>
    <sheet name="detail_MS6" sheetId="147" r:id="rId54"/>
    <sheet name="Lifecycle Calculation_MS6" sheetId="148" state="hidden" r:id="rId55"/>
    <sheet name="Amortization_MS6" sheetId="149" state="hidden" r:id="rId56"/>
    <sheet name="Input Cost_MS6+1" sheetId="158" r:id="rId57"/>
    <sheet name="Project Costs_MS6+1" sheetId="159" r:id="rId58"/>
    <sheet name="Kalkulation_MS6+1" sheetId="160" r:id="rId59"/>
    <sheet name="detail_MS6+1" sheetId="161" r:id="rId60"/>
    <sheet name="Lifecycle Calculation_MS6+1" sheetId="162" state="hidden" r:id="rId61"/>
    <sheet name="Amortization_MS6+1" sheetId="163" state="hidden" r:id="rId62"/>
    <sheet name="Währung" sheetId="13" state="hidden" r:id="rId63"/>
  </sheets>
  <externalReferences>
    <externalReference r:id="rId64"/>
  </externalReferences>
  <definedNames>
    <definedName name="aa" localSheetId="23" hidden="1">{#N/A,#N/A,FALSE,"Assumptions";#N/A,#N/A,FALSE,"Volumes";#N/A,#N/A,FALSE,"Pricing";#N/A,#N/A,FALSE,"Variable Cost";#N/A,#N/A,FALSE,"Investment";#N/A,#N/A,FALSE,"Profitability";#N/A,#N/A,FALSE,"Business Comparison"}</definedName>
    <definedName name="aa" localSheetId="29" hidden="1">{#N/A,#N/A,FALSE,"Assumptions";#N/A,#N/A,FALSE,"Volumes";#N/A,#N/A,FALSE,"Pricing";#N/A,#N/A,FALSE,"Variable Cost";#N/A,#N/A,FALSE,"Investment";#N/A,#N/A,FALSE,"Profitability";#N/A,#N/A,FALSE,"Business Comparison"}</definedName>
    <definedName name="aa" localSheetId="35" hidden="1">{#N/A,#N/A,FALSE,"Assumptions";#N/A,#N/A,FALSE,"Volumes";#N/A,#N/A,FALSE,"Pricing";#N/A,#N/A,FALSE,"Variable Cost";#N/A,#N/A,FALSE,"Investment";#N/A,#N/A,FALSE,"Profitability";#N/A,#N/A,FALSE,"Business Comparison"}</definedName>
    <definedName name="aa" localSheetId="41" hidden="1">{#N/A,#N/A,FALSE,"Assumptions";#N/A,#N/A,FALSE,"Volumes";#N/A,#N/A,FALSE,"Pricing";#N/A,#N/A,FALSE,"Variable Cost";#N/A,#N/A,FALSE,"Investment";#N/A,#N/A,FALSE,"Profitability";#N/A,#N/A,FALSE,"Business Comparison"}</definedName>
    <definedName name="aa" localSheetId="47" hidden="1">{#N/A,#N/A,FALSE,"Assumptions";#N/A,#N/A,FALSE,"Volumes";#N/A,#N/A,FALSE,"Pricing";#N/A,#N/A,FALSE,"Variable Cost";#N/A,#N/A,FALSE,"Investment";#N/A,#N/A,FALSE,"Profitability";#N/A,#N/A,FALSE,"Business Comparison"}</definedName>
    <definedName name="aa" localSheetId="53" hidden="1">{#N/A,#N/A,FALSE,"Assumptions";#N/A,#N/A,FALSE,"Volumes";#N/A,#N/A,FALSE,"Pricing";#N/A,#N/A,FALSE,"Variable Cost";#N/A,#N/A,FALSE,"Investment";#N/A,#N/A,FALSE,"Profitability";#N/A,#N/A,FALSE,"Business Comparison"}</definedName>
    <definedName name="aa" localSheetId="59" hidden="1">{#N/A,#N/A,FALSE,"Assumptions";#N/A,#N/A,FALSE,"Volumes";#N/A,#N/A,FALSE,"Pricing";#N/A,#N/A,FALSE,"Variable Cost";#N/A,#N/A,FALSE,"Investment";#N/A,#N/A,FALSE,"Profitability";#N/A,#N/A,FALSE,"Business Comparison"}</definedName>
    <definedName name="aa" localSheetId="3" hidden="1">{#N/A,#N/A,FALSE,"Assumptions";#N/A,#N/A,FALSE,"Volumes";#N/A,#N/A,FALSE,"Pricing";#N/A,#N/A,FALSE,"Variable Cost";#N/A,#N/A,FALSE,"Investment";#N/A,#N/A,FALSE,"Profitability";#N/A,#N/A,FALSE,"Business Comparison"}</definedName>
    <definedName name="aa" localSheetId="13" hidden="1">{#N/A,#N/A,FALSE,"Assumptions";#N/A,#N/A,FALSE,"Volumes";#N/A,#N/A,FALSE,"Pricing";#N/A,#N/A,FALSE,"Variable Cost";#N/A,#N/A,FALSE,"Investment";#N/A,#N/A,FALSE,"Profitability";#N/A,#N/A,FALSE,"Business Comparison"}</definedName>
    <definedName name="aa" localSheetId="14" hidden="1">{#N/A,#N/A,FALSE,"Assumptions";#N/A,#N/A,FALSE,"Volumes";#N/A,#N/A,FALSE,"Pricing";#N/A,#N/A,FALSE,"Variable Cost";#N/A,#N/A,FALSE,"Investment";#N/A,#N/A,FALSE,"Profitability";#N/A,#N/A,FALSE,"Business Comparison"}</definedName>
    <definedName name="aa" localSheetId="15" hidden="1">{#N/A,#N/A,FALSE,"Assumptions";#N/A,#N/A,FALSE,"Volumes";#N/A,#N/A,FALSE,"Pricing";#N/A,#N/A,FALSE,"Variable Cost";#N/A,#N/A,FALSE,"Investment";#N/A,#N/A,FALSE,"Profitability";#N/A,#N/A,FALSE,"Business Comparison"}</definedName>
    <definedName name="aa" localSheetId="16" hidden="1">{#N/A,#N/A,FALSE,"Assumptions";#N/A,#N/A,FALSE,"Volumes";#N/A,#N/A,FALSE,"Pricing";#N/A,#N/A,FALSE,"Variable Cost";#N/A,#N/A,FALSE,"Investment";#N/A,#N/A,FALSE,"Profitability";#N/A,#N/A,FALSE,"Business Comparison"}</definedName>
    <definedName name="aa" localSheetId="17" hidden="1">{#N/A,#N/A,FALSE,"Assumptions";#N/A,#N/A,FALSE,"Volumes";#N/A,#N/A,FALSE,"Pricing";#N/A,#N/A,FALSE,"Variable Cost";#N/A,#N/A,FALSE,"Investment";#N/A,#N/A,FALSE,"Profitability";#N/A,#N/A,FALSE,"Business Comparison"}</definedName>
    <definedName name="aa" localSheetId="18" hidden="1">{#N/A,#N/A,FALSE,"Assumptions";#N/A,#N/A,FALSE,"Volumes";#N/A,#N/A,FALSE,"Pricing";#N/A,#N/A,FALSE,"Variable Cost";#N/A,#N/A,FALSE,"Investment";#N/A,#N/A,FALSE,"Profitability";#N/A,#N/A,FALSE,"Business Comparison"}</definedName>
    <definedName name="aa" localSheetId="19" hidden="1">{#N/A,#N/A,FALSE,"Assumptions";#N/A,#N/A,FALSE,"Volumes";#N/A,#N/A,FALSE,"Pricing";#N/A,#N/A,FALSE,"Variable Cost";#N/A,#N/A,FALSE,"Investment";#N/A,#N/A,FALSE,"Profitability";#N/A,#N/A,FALSE,"Business Comparison"}</definedName>
    <definedName name="aa" hidden="1">{#N/A,#N/A,FALSE,"Assumptions";#N/A,#N/A,FALSE,"Volumes";#N/A,#N/A,FALSE,"Pricing";#N/A,#N/A,FALSE,"Variable Cost";#N/A,#N/A,FALSE,"Investment";#N/A,#N/A,FALSE,"Profitability";#N/A,#N/A,FALSE,"Business Comparison"}</definedName>
    <definedName name="ff" localSheetId="23" hidden="1">{#N/A,#N/A,FALSE,"Assumptions";#N/A,#N/A,FALSE,"Volumes";#N/A,#N/A,FALSE,"Pricing";#N/A,#N/A,FALSE,"Variable Cost";#N/A,#N/A,FALSE,"Investment";#N/A,#N/A,FALSE,"Profitability";#N/A,#N/A,FALSE,"Business Comparison"}</definedName>
    <definedName name="ff" localSheetId="29" hidden="1">{#N/A,#N/A,FALSE,"Assumptions";#N/A,#N/A,FALSE,"Volumes";#N/A,#N/A,FALSE,"Pricing";#N/A,#N/A,FALSE,"Variable Cost";#N/A,#N/A,FALSE,"Investment";#N/A,#N/A,FALSE,"Profitability";#N/A,#N/A,FALSE,"Business Comparison"}</definedName>
    <definedName name="ff" localSheetId="35" hidden="1">{#N/A,#N/A,FALSE,"Assumptions";#N/A,#N/A,FALSE,"Volumes";#N/A,#N/A,FALSE,"Pricing";#N/A,#N/A,FALSE,"Variable Cost";#N/A,#N/A,FALSE,"Investment";#N/A,#N/A,FALSE,"Profitability";#N/A,#N/A,FALSE,"Business Comparison"}</definedName>
    <definedName name="ff" localSheetId="41" hidden="1">{#N/A,#N/A,FALSE,"Assumptions";#N/A,#N/A,FALSE,"Volumes";#N/A,#N/A,FALSE,"Pricing";#N/A,#N/A,FALSE,"Variable Cost";#N/A,#N/A,FALSE,"Investment";#N/A,#N/A,FALSE,"Profitability";#N/A,#N/A,FALSE,"Business Comparison"}</definedName>
    <definedName name="ff" localSheetId="47" hidden="1">{#N/A,#N/A,FALSE,"Assumptions";#N/A,#N/A,FALSE,"Volumes";#N/A,#N/A,FALSE,"Pricing";#N/A,#N/A,FALSE,"Variable Cost";#N/A,#N/A,FALSE,"Investment";#N/A,#N/A,FALSE,"Profitability";#N/A,#N/A,FALSE,"Business Comparison"}</definedName>
    <definedName name="ff" localSheetId="53" hidden="1">{#N/A,#N/A,FALSE,"Assumptions";#N/A,#N/A,FALSE,"Volumes";#N/A,#N/A,FALSE,"Pricing";#N/A,#N/A,FALSE,"Variable Cost";#N/A,#N/A,FALSE,"Investment";#N/A,#N/A,FALSE,"Profitability";#N/A,#N/A,FALSE,"Business Comparison"}</definedName>
    <definedName name="ff" localSheetId="59" hidden="1">{#N/A,#N/A,FALSE,"Assumptions";#N/A,#N/A,FALSE,"Volumes";#N/A,#N/A,FALSE,"Pricing";#N/A,#N/A,FALSE,"Variable Cost";#N/A,#N/A,FALSE,"Investment";#N/A,#N/A,FALSE,"Profitability";#N/A,#N/A,FALSE,"Business Comparison"}</definedName>
    <definedName name="ff" localSheetId="3" hidden="1">{#N/A,#N/A,FALSE,"Assumptions";#N/A,#N/A,FALSE,"Volumes";#N/A,#N/A,FALSE,"Pricing";#N/A,#N/A,FALSE,"Variable Cost";#N/A,#N/A,FALSE,"Investment";#N/A,#N/A,FALSE,"Profitability";#N/A,#N/A,FALSE,"Business Comparison"}</definedName>
    <definedName name="ff" localSheetId="13" hidden="1">{#N/A,#N/A,FALSE,"Assumptions";#N/A,#N/A,FALSE,"Volumes";#N/A,#N/A,FALSE,"Pricing";#N/A,#N/A,FALSE,"Variable Cost";#N/A,#N/A,FALSE,"Investment";#N/A,#N/A,FALSE,"Profitability";#N/A,#N/A,FALSE,"Business Comparison"}</definedName>
    <definedName name="ff" localSheetId="14" hidden="1">{#N/A,#N/A,FALSE,"Assumptions";#N/A,#N/A,FALSE,"Volumes";#N/A,#N/A,FALSE,"Pricing";#N/A,#N/A,FALSE,"Variable Cost";#N/A,#N/A,FALSE,"Investment";#N/A,#N/A,FALSE,"Profitability";#N/A,#N/A,FALSE,"Business Comparison"}</definedName>
    <definedName name="ff" localSheetId="15" hidden="1">{#N/A,#N/A,FALSE,"Assumptions";#N/A,#N/A,FALSE,"Volumes";#N/A,#N/A,FALSE,"Pricing";#N/A,#N/A,FALSE,"Variable Cost";#N/A,#N/A,FALSE,"Investment";#N/A,#N/A,FALSE,"Profitability";#N/A,#N/A,FALSE,"Business Comparison"}</definedName>
    <definedName name="ff" localSheetId="16" hidden="1">{#N/A,#N/A,FALSE,"Assumptions";#N/A,#N/A,FALSE,"Volumes";#N/A,#N/A,FALSE,"Pricing";#N/A,#N/A,FALSE,"Variable Cost";#N/A,#N/A,FALSE,"Investment";#N/A,#N/A,FALSE,"Profitability";#N/A,#N/A,FALSE,"Business Comparison"}</definedName>
    <definedName name="ff" localSheetId="17" hidden="1">{#N/A,#N/A,FALSE,"Assumptions";#N/A,#N/A,FALSE,"Volumes";#N/A,#N/A,FALSE,"Pricing";#N/A,#N/A,FALSE,"Variable Cost";#N/A,#N/A,FALSE,"Investment";#N/A,#N/A,FALSE,"Profitability";#N/A,#N/A,FALSE,"Business Comparison"}</definedName>
    <definedName name="ff" localSheetId="18" hidden="1">{#N/A,#N/A,FALSE,"Assumptions";#N/A,#N/A,FALSE,"Volumes";#N/A,#N/A,FALSE,"Pricing";#N/A,#N/A,FALSE,"Variable Cost";#N/A,#N/A,FALSE,"Investment";#N/A,#N/A,FALSE,"Profitability";#N/A,#N/A,FALSE,"Business Comparison"}</definedName>
    <definedName name="ff" localSheetId="19" hidden="1">{#N/A,#N/A,FALSE,"Assumptions";#N/A,#N/A,FALSE,"Volumes";#N/A,#N/A,FALSE,"Pricing";#N/A,#N/A,FALSE,"Variable Cost";#N/A,#N/A,FALSE,"Investment";#N/A,#N/A,FALSE,"Profitability";#N/A,#N/A,FALSE,"Business Comparison"}</definedName>
    <definedName name="ff" hidden="1">{#N/A,#N/A,FALSE,"Assumptions";#N/A,#N/A,FALSE,"Volumes";#N/A,#N/A,FALSE,"Pricing";#N/A,#N/A,FALSE,"Variable Cost";#N/A,#N/A,FALSE,"Investment";#N/A,#N/A,FALSE,"Profitability";#N/A,#N/A,FALSE,"Business Comparison"}</definedName>
    <definedName name="fff" localSheetId="23" hidden="1">{#N/A,#N/A,FALSE,"Assumptions";#N/A,#N/A,FALSE,"Volumes";#N/A,#N/A,FALSE,"Pricing";#N/A,#N/A,FALSE,"Variable Cost";#N/A,#N/A,FALSE,"Investment";#N/A,#N/A,FALSE,"Profitability";#N/A,#N/A,FALSE,"Business Comparison"}</definedName>
    <definedName name="fff" localSheetId="29" hidden="1">{#N/A,#N/A,FALSE,"Assumptions";#N/A,#N/A,FALSE,"Volumes";#N/A,#N/A,FALSE,"Pricing";#N/A,#N/A,FALSE,"Variable Cost";#N/A,#N/A,FALSE,"Investment";#N/A,#N/A,FALSE,"Profitability";#N/A,#N/A,FALSE,"Business Comparison"}</definedName>
    <definedName name="fff" localSheetId="35" hidden="1">{#N/A,#N/A,FALSE,"Assumptions";#N/A,#N/A,FALSE,"Volumes";#N/A,#N/A,FALSE,"Pricing";#N/A,#N/A,FALSE,"Variable Cost";#N/A,#N/A,FALSE,"Investment";#N/A,#N/A,FALSE,"Profitability";#N/A,#N/A,FALSE,"Business Comparison"}</definedName>
    <definedName name="fff" localSheetId="41" hidden="1">{#N/A,#N/A,FALSE,"Assumptions";#N/A,#N/A,FALSE,"Volumes";#N/A,#N/A,FALSE,"Pricing";#N/A,#N/A,FALSE,"Variable Cost";#N/A,#N/A,FALSE,"Investment";#N/A,#N/A,FALSE,"Profitability";#N/A,#N/A,FALSE,"Business Comparison"}</definedName>
    <definedName name="fff" localSheetId="47" hidden="1">{#N/A,#N/A,FALSE,"Assumptions";#N/A,#N/A,FALSE,"Volumes";#N/A,#N/A,FALSE,"Pricing";#N/A,#N/A,FALSE,"Variable Cost";#N/A,#N/A,FALSE,"Investment";#N/A,#N/A,FALSE,"Profitability";#N/A,#N/A,FALSE,"Business Comparison"}</definedName>
    <definedName name="fff" localSheetId="53" hidden="1">{#N/A,#N/A,FALSE,"Assumptions";#N/A,#N/A,FALSE,"Volumes";#N/A,#N/A,FALSE,"Pricing";#N/A,#N/A,FALSE,"Variable Cost";#N/A,#N/A,FALSE,"Investment";#N/A,#N/A,FALSE,"Profitability";#N/A,#N/A,FALSE,"Business Comparison"}</definedName>
    <definedName name="fff" localSheetId="59" hidden="1">{#N/A,#N/A,FALSE,"Assumptions";#N/A,#N/A,FALSE,"Volumes";#N/A,#N/A,FALSE,"Pricing";#N/A,#N/A,FALSE,"Variable Cost";#N/A,#N/A,FALSE,"Investment";#N/A,#N/A,FALSE,"Profitability";#N/A,#N/A,FALSE,"Business Comparison"}</definedName>
    <definedName name="fff" localSheetId="3" hidden="1">{#N/A,#N/A,FALSE,"Assumptions";#N/A,#N/A,FALSE,"Volumes";#N/A,#N/A,FALSE,"Pricing";#N/A,#N/A,FALSE,"Variable Cost";#N/A,#N/A,FALSE,"Investment";#N/A,#N/A,FALSE,"Profitability";#N/A,#N/A,FALSE,"Business Comparison"}</definedName>
    <definedName name="fff" localSheetId="13" hidden="1">{#N/A,#N/A,FALSE,"Assumptions";#N/A,#N/A,FALSE,"Volumes";#N/A,#N/A,FALSE,"Pricing";#N/A,#N/A,FALSE,"Variable Cost";#N/A,#N/A,FALSE,"Investment";#N/A,#N/A,FALSE,"Profitability";#N/A,#N/A,FALSE,"Business Comparison"}</definedName>
    <definedName name="fff" localSheetId="14" hidden="1">{#N/A,#N/A,FALSE,"Assumptions";#N/A,#N/A,FALSE,"Volumes";#N/A,#N/A,FALSE,"Pricing";#N/A,#N/A,FALSE,"Variable Cost";#N/A,#N/A,FALSE,"Investment";#N/A,#N/A,FALSE,"Profitability";#N/A,#N/A,FALSE,"Business Comparison"}</definedName>
    <definedName name="fff" localSheetId="15" hidden="1">{#N/A,#N/A,FALSE,"Assumptions";#N/A,#N/A,FALSE,"Volumes";#N/A,#N/A,FALSE,"Pricing";#N/A,#N/A,FALSE,"Variable Cost";#N/A,#N/A,FALSE,"Investment";#N/A,#N/A,FALSE,"Profitability";#N/A,#N/A,FALSE,"Business Comparison"}</definedName>
    <definedName name="fff" localSheetId="16" hidden="1">{#N/A,#N/A,FALSE,"Assumptions";#N/A,#N/A,FALSE,"Volumes";#N/A,#N/A,FALSE,"Pricing";#N/A,#N/A,FALSE,"Variable Cost";#N/A,#N/A,FALSE,"Investment";#N/A,#N/A,FALSE,"Profitability";#N/A,#N/A,FALSE,"Business Comparison"}</definedName>
    <definedName name="fff" localSheetId="17" hidden="1">{#N/A,#N/A,FALSE,"Assumptions";#N/A,#N/A,FALSE,"Volumes";#N/A,#N/A,FALSE,"Pricing";#N/A,#N/A,FALSE,"Variable Cost";#N/A,#N/A,FALSE,"Investment";#N/A,#N/A,FALSE,"Profitability";#N/A,#N/A,FALSE,"Business Comparison"}</definedName>
    <definedName name="fff" localSheetId="18" hidden="1">{#N/A,#N/A,FALSE,"Assumptions";#N/A,#N/A,FALSE,"Volumes";#N/A,#N/A,FALSE,"Pricing";#N/A,#N/A,FALSE,"Variable Cost";#N/A,#N/A,FALSE,"Investment";#N/A,#N/A,FALSE,"Profitability";#N/A,#N/A,FALSE,"Business Comparison"}</definedName>
    <definedName name="fff" localSheetId="19" hidden="1">{#N/A,#N/A,FALSE,"Assumptions";#N/A,#N/A,FALSE,"Volumes";#N/A,#N/A,FALSE,"Pricing";#N/A,#N/A,FALSE,"Variable Cost";#N/A,#N/A,FALSE,"Investment";#N/A,#N/A,FALSE,"Profitability";#N/A,#N/A,FALSE,"Business Comparison"}</definedName>
    <definedName name="fff" hidden="1">{#N/A,#N/A,FALSE,"Assumptions";#N/A,#N/A,FALSE,"Volumes";#N/A,#N/A,FALSE,"Pricing";#N/A,#N/A,FALSE,"Variable Cost";#N/A,#N/A,FALSE,"Investment";#N/A,#N/A,FALSE,"Profitability";#N/A,#N/A,FALSE,"Business Comparison"}</definedName>
    <definedName name="_xlnm.Print_Area" localSheetId="13">'Income Statement_MS1'!$A$1:$N$114</definedName>
    <definedName name="_xlnm.Print_Area" localSheetId="14">'Income Statement_MS2'!$A$1:$N$114</definedName>
    <definedName name="_xlnm.Print_Area" localSheetId="15">'Income Statement_MS3'!$A$1:$N$114</definedName>
    <definedName name="_xlnm.Print_Area" localSheetId="16">'Income Statement_MS4'!$A$1:$N$114</definedName>
    <definedName name="_xlnm.Print_Area" localSheetId="17">'Income Statement_MS5'!$A$1:$N$114</definedName>
    <definedName name="_xlnm.Print_Area" localSheetId="18">'Income Statement_MS6'!$A$1:$N$114</definedName>
    <definedName name="_xlnm.Print_Area" localSheetId="19">'Income Statement_MS6+1'!$A$1:$N$114</definedName>
    <definedName name="_xlnm.Print_Area" localSheetId="4">NPV_MS1!$A$1:$K$63</definedName>
    <definedName name="_xlnm.Print_Area" localSheetId="5">NPV_MS2!$A$1:$K$56</definedName>
    <definedName name="_xlnm.Print_Area" localSheetId="6">NPV_MS3!$A$1:$K$56</definedName>
    <definedName name="_xlnm.Print_Area" localSheetId="7">NPV_MS4!$A$1:$K$56</definedName>
    <definedName name="_xlnm.Print_Area" localSheetId="8">NPV_MS5!$A$1:$K$56</definedName>
    <definedName name="_xlnm.Print_Area" localSheetId="9">NPV_MS6!$A$1:$K$62</definedName>
    <definedName name="_xlnm.Print_Area" localSheetId="10">'NPV_MS6+1year'!$A$1:$K$56</definedName>
    <definedName name="skdjfh" localSheetId="23" hidden="1">{#N/A,#N/A,FALSE,"Assumptions";#N/A,#N/A,FALSE,"Volumes";#N/A,#N/A,FALSE,"Pricing";#N/A,#N/A,FALSE,"Variable Cost";#N/A,#N/A,FALSE,"Investment";#N/A,#N/A,FALSE,"Profitability";#N/A,#N/A,FALSE,"Business Comparison"}</definedName>
    <definedName name="skdjfh" localSheetId="29" hidden="1">{#N/A,#N/A,FALSE,"Assumptions";#N/A,#N/A,FALSE,"Volumes";#N/A,#N/A,FALSE,"Pricing";#N/A,#N/A,FALSE,"Variable Cost";#N/A,#N/A,FALSE,"Investment";#N/A,#N/A,FALSE,"Profitability";#N/A,#N/A,FALSE,"Business Comparison"}</definedName>
    <definedName name="skdjfh" localSheetId="35" hidden="1">{#N/A,#N/A,FALSE,"Assumptions";#N/A,#N/A,FALSE,"Volumes";#N/A,#N/A,FALSE,"Pricing";#N/A,#N/A,FALSE,"Variable Cost";#N/A,#N/A,FALSE,"Investment";#N/A,#N/A,FALSE,"Profitability";#N/A,#N/A,FALSE,"Business Comparison"}</definedName>
    <definedName name="skdjfh" localSheetId="41" hidden="1">{#N/A,#N/A,FALSE,"Assumptions";#N/A,#N/A,FALSE,"Volumes";#N/A,#N/A,FALSE,"Pricing";#N/A,#N/A,FALSE,"Variable Cost";#N/A,#N/A,FALSE,"Investment";#N/A,#N/A,FALSE,"Profitability";#N/A,#N/A,FALSE,"Business Comparison"}</definedName>
    <definedName name="skdjfh" localSheetId="47" hidden="1">{#N/A,#N/A,FALSE,"Assumptions";#N/A,#N/A,FALSE,"Volumes";#N/A,#N/A,FALSE,"Pricing";#N/A,#N/A,FALSE,"Variable Cost";#N/A,#N/A,FALSE,"Investment";#N/A,#N/A,FALSE,"Profitability";#N/A,#N/A,FALSE,"Business Comparison"}</definedName>
    <definedName name="skdjfh" localSheetId="53" hidden="1">{#N/A,#N/A,FALSE,"Assumptions";#N/A,#N/A,FALSE,"Volumes";#N/A,#N/A,FALSE,"Pricing";#N/A,#N/A,FALSE,"Variable Cost";#N/A,#N/A,FALSE,"Investment";#N/A,#N/A,FALSE,"Profitability";#N/A,#N/A,FALSE,"Business Comparison"}</definedName>
    <definedName name="skdjfh" localSheetId="59" hidden="1">{#N/A,#N/A,FALSE,"Assumptions";#N/A,#N/A,FALSE,"Volumes";#N/A,#N/A,FALSE,"Pricing";#N/A,#N/A,FALSE,"Variable Cost";#N/A,#N/A,FALSE,"Investment";#N/A,#N/A,FALSE,"Profitability";#N/A,#N/A,FALSE,"Business Comparison"}</definedName>
    <definedName name="skdjfh" localSheetId="3" hidden="1">{#N/A,#N/A,FALSE,"Assumptions";#N/A,#N/A,FALSE,"Volumes";#N/A,#N/A,FALSE,"Pricing";#N/A,#N/A,FALSE,"Variable Cost";#N/A,#N/A,FALSE,"Investment";#N/A,#N/A,FALSE,"Profitability";#N/A,#N/A,FALSE,"Business Comparison"}</definedName>
    <definedName name="skdjfh" localSheetId="13" hidden="1">{#N/A,#N/A,FALSE,"Assumptions";#N/A,#N/A,FALSE,"Volumes";#N/A,#N/A,FALSE,"Pricing";#N/A,#N/A,FALSE,"Variable Cost";#N/A,#N/A,FALSE,"Investment";#N/A,#N/A,FALSE,"Profitability";#N/A,#N/A,FALSE,"Business Comparison"}</definedName>
    <definedName name="skdjfh" localSheetId="14" hidden="1">{#N/A,#N/A,FALSE,"Assumptions";#N/A,#N/A,FALSE,"Volumes";#N/A,#N/A,FALSE,"Pricing";#N/A,#N/A,FALSE,"Variable Cost";#N/A,#N/A,FALSE,"Investment";#N/A,#N/A,FALSE,"Profitability";#N/A,#N/A,FALSE,"Business Comparison"}</definedName>
    <definedName name="skdjfh" localSheetId="15" hidden="1">{#N/A,#N/A,FALSE,"Assumptions";#N/A,#N/A,FALSE,"Volumes";#N/A,#N/A,FALSE,"Pricing";#N/A,#N/A,FALSE,"Variable Cost";#N/A,#N/A,FALSE,"Investment";#N/A,#N/A,FALSE,"Profitability";#N/A,#N/A,FALSE,"Business Comparison"}</definedName>
    <definedName name="skdjfh" localSheetId="16" hidden="1">{#N/A,#N/A,FALSE,"Assumptions";#N/A,#N/A,FALSE,"Volumes";#N/A,#N/A,FALSE,"Pricing";#N/A,#N/A,FALSE,"Variable Cost";#N/A,#N/A,FALSE,"Investment";#N/A,#N/A,FALSE,"Profitability";#N/A,#N/A,FALSE,"Business Comparison"}</definedName>
    <definedName name="skdjfh" localSheetId="17" hidden="1">{#N/A,#N/A,FALSE,"Assumptions";#N/A,#N/A,FALSE,"Volumes";#N/A,#N/A,FALSE,"Pricing";#N/A,#N/A,FALSE,"Variable Cost";#N/A,#N/A,FALSE,"Investment";#N/A,#N/A,FALSE,"Profitability";#N/A,#N/A,FALSE,"Business Comparison"}</definedName>
    <definedName name="skdjfh" localSheetId="18" hidden="1">{#N/A,#N/A,FALSE,"Assumptions";#N/A,#N/A,FALSE,"Volumes";#N/A,#N/A,FALSE,"Pricing";#N/A,#N/A,FALSE,"Variable Cost";#N/A,#N/A,FALSE,"Investment";#N/A,#N/A,FALSE,"Profitability";#N/A,#N/A,FALSE,"Business Comparison"}</definedName>
    <definedName name="skdjfh" localSheetId="19" hidden="1">{#N/A,#N/A,FALSE,"Assumptions";#N/A,#N/A,FALSE,"Volumes";#N/A,#N/A,FALSE,"Pricing";#N/A,#N/A,FALSE,"Variable Cost";#N/A,#N/A,FALSE,"Investment";#N/A,#N/A,FALSE,"Profitability";#N/A,#N/A,FALSE,"Business Comparison"}</definedName>
    <definedName name="skdjfh" hidden="1">{#N/A,#N/A,FALSE,"Assumptions";#N/A,#N/A,FALSE,"Volumes";#N/A,#N/A,FALSE,"Pricing";#N/A,#N/A,FALSE,"Variable Cost";#N/A,#N/A,FALSE,"Investment";#N/A,#N/A,FALSE,"Profitability";#N/A,#N/A,FALSE,"Business Comparison"}</definedName>
    <definedName name="test" localSheetId="23" hidden="1">{#N/A,#N/A,FALSE,"Assumptions";#N/A,#N/A,FALSE,"Volumes";#N/A,#N/A,FALSE,"Pricing";#N/A,#N/A,FALSE,"Variable Cost";#N/A,#N/A,FALSE,"Investment";#N/A,#N/A,FALSE,"Profitability";#N/A,#N/A,FALSE,"Business Comparison"}</definedName>
    <definedName name="test" localSheetId="29" hidden="1">{#N/A,#N/A,FALSE,"Assumptions";#N/A,#N/A,FALSE,"Volumes";#N/A,#N/A,FALSE,"Pricing";#N/A,#N/A,FALSE,"Variable Cost";#N/A,#N/A,FALSE,"Investment";#N/A,#N/A,FALSE,"Profitability";#N/A,#N/A,FALSE,"Business Comparison"}</definedName>
    <definedName name="test" localSheetId="35" hidden="1">{#N/A,#N/A,FALSE,"Assumptions";#N/A,#N/A,FALSE,"Volumes";#N/A,#N/A,FALSE,"Pricing";#N/A,#N/A,FALSE,"Variable Cost";#N/A,#N/A,FALSE,"Investment";#N/A,#N/A,FALSE,"Profitability";#N/A,#N/A,FALSE,"Business Comparison"}</definedName>
    <definedName name="test" localSheetId="41" hidden="1">{#N/A,#N/A,FALSE,"Assumptions";#N/A,#N/A,FALSE,"Volumes";#N/A,#N/A,FALSE,"Pricing";#N/A,#N/A,FALSE,"Variable Cost";#N/A,#N/A,FALSE,"Investment";#N/A,#N/A,FALSE,"Profitability";#N/A,#N/A,FALSE,"Business Comparison"}</definedName>
    <definedName name="test" localSheetId="47" hidden="1">{#N/A,#N/A,FALSE,"Assumptions";#N/A,#N/A,FALSE,"Volumes";#N/A,#N/A,FALSE,"Pricing";#N/A,#N/A,FALSE,"Variable Cost";#N/A,#N/A,FALSE,"Investment";#N/A,#N/A,FALSE,"Profitability";#N/A,#N/A,FALSE,"Business Comparison"}</definedName>
    <definedName name="test" localSheetId="53" hidden="1">{#N/A,#N/A,FALSE,"Assumptions";#N/A,#N/A,FALSE,"Volumes";#N/A,#N/A,FALSE,"Pricing";#N/A,#N/A,FALSE,"Variable Cost";#N/A,#N/A,FALSE,"Investment";#N/A,#N/A,FALSE,"Profitability";#N/A,#N/A,FALSE,"Business Comparison"}</definedName>
    <definedName name="test" localSheetId="59" hidden="1">{#N/A,#N/A,FALSE,"Assumptions";#N/A,#N/A,FALSE,"Volumes";#N/A,#N/A,FALSE,"Pricing";#N/A,#N/A,FALSE,"Variable Cost";#N/A,#N/A,FALSE,"Investment";#N/A,#N/A,FALSE,"Profitability";#N/A,#N/A,FALSE,"Business Comparison"}</definedName>
    <definedName name="test" localSheetId="3" hidden="1">{#N/A,#N/A,FALSE,"Assumptions";#N/A,#N/A,FALSE,"Volumes";#N/A,#N/A,FALSE,"Pricing";#N/A,#N/A,FALSE,"Variable Cost";#N/A,#N/A,FALSE,"Investment";#N/A,#N/A,FALSE,"Profitability";#N/A,#N/A,FALSE,"Business Comparison"}</definedName>
    <definedName name="test" localSheetId="13" hidden="1">{#N/A,#N/A,FALSE,"Assumptions";#N/A,#N/A,FALSE,"Volumes";#N/A,#N/A,FALSE,"Pricing";#N/A,#N/A,FALSE,"Variable Cost";#N/A,#N/A,FALSE,"Investment";#N/A,#N/A,FALSE,"Profitability";#N/A,#N/A,FALSE,"Business Comparison"}</definedName>
    <definedName name="test" localSheetId="14" hidden="1">{#N/A,#N/A,FALSE,"Assumptions";#N/A,#N/A,FALSE,"Volumes";#N/A,#N/A,FALSE,"Pricing";#N/A,#N/A,FALSE,"Variable Cost";#N/A,#N/A,FALSE,"Investment";#N/A,#N/A,FALSE,"Profitability";#N/A,#N/A,FALSE,"Business Comparison"}</definedName>
    <definedName name="test" localSheetId="15" hidden="1">{#N/A,#N/A,FALSE,"Assumptions";#N/A,#N/A,FALSE,"Volumes";#N/A,#N/A,FALSE,"Pricing";#N/A,#N/A,FALSE,"Variable Cost";#N/A,#N/A,FALSE,"Investment";#N/A,#N/A,FALSE,"Profitability";#N/A,#N/A,FALSE,"Business Comparison"}</definedName>
    <definedName name="test" localSheetId="16" hidden="1">{#N/A,#N/A,FALSE,"Assumptions";#N/A,#N/A,FALSE,"Volumes";#N/A,#N/A,FALSE,"Pricing";#N/A,#N/A,FALSE,"Variable Cost";#N/A,#N/A,FALSE,"Investment";#N/A,#N/A,FALSE,"Profitability";#N/A,#N/A,FALSE,"Business Comparison"}</definedName>
    <definedName name="test" localSheetId="17" hidden="1">{#N/A,#N/A,FALSE,"Assumptions";#N/A,#N/A,FALSE,"Volumes";#N/A,#N/A,FALSE,"Pricing";#N/A,#N/A,FALSE,"Variable Cost";#N/A,#N/A,FALSE,"Investment";#N/A,#N/A,FALSE,"Profitability";#N/A,#N/A,FALSE,"Business Comparison"}</definedName>
    <definedName name="test" localSheetId="18" hidden="1">{#N/A,#N/A,FALSE,"Assumptions";#N/A,#N/A,FALSE,"Volumes";#N/A,#N/A,FALSE,"Pricing";#N/A,#N/A,FALSE,"Variable Cost";#N/A,#N/A,FALSE,"Investment";#N/A,#N/A,FALSE,"Profitability";#N/A,#N/A,FALSE,"Business Comparison"}</definedName>
    <definedName name="test" localSheetId="19" hidden="1">{#N/A,#N/A,FALSE,"Assumptions";#N/A,#N/A,FALSE,"Volumes";#N/A,#N/A,FALSE,"Pricing";#N/A,#N/A,FALSE,"Variable Cost";#N/A,#N/A,FALSE,"Investment";#N/A,#N/A,FALSE,"Profitability";#N/A,#N/A,FALSE,"Business Comparison"}</definedName>
    <definedName name="test" hidden="1">{#N/A,#N/A,FALSE,"Assumptions";#N/A,#N/A,FALSE,"Volumes";#N/A,#N/A,FALSE,"Pricing";#N/A,#N/A,FALSE,"Variable Cost";#N/A,#N/A,FALSE,"Investment";#N/A,#N/A,FALSE,"Profitability";#N/A,#N/A,FALSE,"Business Comparison"}</definedName>
    <definedName name="test1" localSheetId="23" hidden="1">{#N/A,#N/A,FALSE,"Cover";#N/A,#N/A,FALSE,"Profits";#N/A,#N/A,FALSE,"ABS";#N/A,#N/A,FALSE,"TFLE Detail";#N/A,#N/A,FALSE,"TFLE Walk";#N/A,#N/A,FALSE,"Variable Cost";#N/A,#N/A,FALSE,"V.C. Walk"}</definedName>
    <definedName name="test1" localSheetId="29" hidden="1">{#N/A,#N/A,FALSE,"Cover";#N/A,#N/A,FALSE,"Profits";#N/A,#N/A,FALSE,"ABS";#N/A,#N/A,FALSE,"TFLE Detail";#N/A,#N/A,FALSE,"TFLE Walk";#N/A,#N/A,FALSE,"Variable Cost";#N/A,#N/A,FALSE,"V.C. Walk"}</definedName>
    <definedName name="test1" localSheetId="35" hidden="1">{#N/A,#N/A,FALSE,"Cover";#N/A,#N/A,FALSE,"Profits";#N/A,#N/A,FALSE,"ABS";#N/A,#N/A,FALSE,"TFLE Detail";#N/A,#N/A,FALSE,"TFLE Walk";#N/A,#N/A,FALSE,"Variable Cost";#N/A,#N/A,FALSE,"V.C. Walk"}</definedName>
    <definedName name="test1" localSheetId="41" hidden="1">{#N/A,#N/A,FALSE,"Cover";#N/A,#N/A,FALSE,"Profits";#N/A,#N/A,FALSE,"ABS";#N/A,#N/A,FALSE,"TFLE Detail";#N/A,#N/A,FALSE,"TFLE Walk";#N/A,#N/A,FALSE,"Variable Cost";#N/A,#N/A,FALSE,"V.C. Walk"}</definedName>
    <definedName name="test1" localSheetId="47" hidden="1">{#N/A,#N/A,FALSE,"Cover";#N/A,#N/A,FALSE,"Profits";#N/A,#N/A,FALSE,"ABS";#N/A,#N/A,FALSE,"TFLE Detail";#N/A,#N/A,FALSE,"TFLE Walk";#N/A,#N/A,FALSE,"Variable Cost";#N/A,#N/A,FALSE,"V.C. Walk"}</definedName>
    <definedName name="test1" localSheetId="53" hidden="1">{#N/A,#N/A,FALSE,"Cover";#N/A,#N/A,FALSE,"Profits";#N/A,#N/A,FALSE,"ABS";#N/A,#N/A,FALSE,"TFLE Detail";#N/A,#N/A,FALSE,"TFLE Walk";#N/A,#N/A,FALSE,"Variable Cost";#N/A,#N/A,FALSE,"V.C. Walk"}</definedName>
    <definedName name="test1" localSheetId="59" hidden="1">{#N/A,#N/A,FALSE,"Cover";#N/A,#N/A,FALSE,"Profits";#N/A,#N/A,FALSE,"ABS";#N/A,#N/A,FALSE,"TFLE Detail";#N/A,#N/A,FALSE,"TFLE Walk";#N/A,#N/A,FALSE,"Variable Cost";#N/A,#N/A,FALSE,"V.C. Walk"}</definedName>
    <definedName name="test1" localSheetId="3" hidden="1">{#N/A,#N/A,FALSE,"Cover";#N/A,#N/A,FALSE,"Profits";#N/A,#N/A,FALSE,"ABS";#N/A,#N/A,FALSE,"TFLE Detail";#N/A,#N/A,FALSE,"TFLE Walk";#N/A,#N/A,FALSE,"Variable Cost";#N/A,#N/A,FALSE,"V.C. Walk"}</definedName>
    <definedName name="test1" localSheetId="13" hidden="1">{#N/A,#N/A,FALSE,"Cover";#N/A,#N/A,FALSE,"Profits";#N/A,#N/A,FALSE,"ABS";#N/A,#N/A,FALSE,"TFLE Detail";#N/A,#N/A,FALSE,"TFLE Walk";#N/A,#N/A,FALSE,"Variable Cost";#N/A,#N/A,FALSE,"V.C. Walk"}</definedName>
    <definedName name="test1" localSheetId="14" hidden="1">{#N/A,#N/A,FALSE,"Cover";#N/A,#N/A,FALSE,"Profits";#N/A,#N/A,FALSE,"ABS";#N/A,#N/A,FALSE,"TFLE Detail";#N/A,#N/A,FALSE,"TFLE Walk";#N/A,#N/A,FALSE,"Variable Cost";#N/A,#N/A,FALSE,"V.C. Walk"}</definedName>
    <definedName name="test1" localSheetId="15" hidden="1">{#N/A,#N/A,FALSE,"Cover";#N/A,#N/A,FALSE,"Profits";#N/A,#N/A,FALSE,"ABS";#N/A,#N/A,FALSE,"TFLE Detail";#N/A,#N/A,FALSE,"TFLE Walk";#N/A,#N/A,FALSE,"Variable Cost";#N/A,#N/A,FALSE,"V.C. Walk"}</definedName>
    <definedName name="test1" localSheetId="16" hidden="1">{#N/A,#N/A,FALSE,"Cover";#N/A,#N/A,FALSE,"Profits";#N/A,#N/A,FALSE,"ABS";#N/A,#N/A,FALSE,"TFLE Detail";#N/A,#N/A,FALSE,"TFLE Walk";#N/A,#N/A,FALSE,"Variable Cost";#N/A,#N/A,FALSE,"V.C. Walk"}</definedName>
    <definedName name="test1" localSheetId="17" hidden="1">{#N/A,#N/A,FALSE,"Cover";#N/A,#N/A,FALSE,"Profits";#N/A,#N/A,FALSE,"ABS";#N/A,#N/A,FALSE,"TFLE Detail";#N/A,#N/A,FALSE,"TFLE Walk";#N/A,#N/A,FALSE,"Variable Cost";#N/A,#N/A,FALSE,"V.C. Walk"}</definedName>
    <definedName name="test1" localSheetId="18" hidden="1">{#N/A,#N/A,FALSE,"Cover";#N/A,#N/A,FALSE,"Profits";#N/A,#N/A,FALSE,"ABS";#N/A,#N/A,FALSE,"TFLE Detail";#N/A,#N/A,FALSE,"TFLE Walk";#N/A,#N/A,FALSE,"Variable Cost";#N/A,#N/A,FALSE,"V.C. Walk"}</definedName>
    <definedName name="test1" localSheetId="19" hidden="1">{#N/A,#N/A,FALSE,"Cover";#N/A,#N/A,FALSE,"Profits";#N/A,#N/A,FALSE,"ABS";#N/A,#N/A,FALSE,"TFLE Detail";#N/A,#N/A,FALSE,"TFLE Walk";#N/A,#N/A,FALSE,"Variable Cost";#N/A,#N/A,FALSE,"V.C. Walk"}</definedName>
    <definedName name="test1" hidden="1">{#N/A,#N/A,FALSE,"Cover";#N/A,#N/A,FALSE,"Profits";#N/A,#N/A,FALSE,"ABS";#N/A,#N/A,FALSE,"TFLE Detail";#N/A,#N/A,FALSE,"TFLE Walk";#N/A,#N/A,FALSE,"Variable Cost";#N/A,#N/A,FALSE,"V.C. Walk"}</definedName>
    <definedName name="test3" localSheetId="23" hidden="1">{#N/A,#N/A,FALSE,"Profit Status";#N/A,#N/A,FALSE,"Invest";#N/A,#N/A,FALSE,"Revenue";#N/A,#N/A,FALSE,"Variable Cost";#N/A,#N/A,FALSE,"Options &amp; Series"}</definedName>
    <definedName name="test3" localSheetId="29" hidden="1">{#N/A,#N/A,FALSE,"Profit Status";#N/A,#N/A,FALSE,"Invest";#N/A,#N/A,FALSE,"Revenue";#N/A,#N/A,FALSE,"Variable Cost";#N/A,#N/A,FALSE,"Options &amp; Series"}</definedName>
    <definedName name="test3" localSheetId="35" hidden="1">{#N/A,#N/A,FALSE,"Profit Status";#N/A,#N/A,FALSE,"Invest";#N/A,#N/A,FALSE,"Revenue";#N/A,#N/A,FALSE,"Variable Cost";#N/A,#N/A,FALSE,"Options &amp; Series"}</definedName>
    <definedName name="test3" localSheetId="41" hidden="1">{#N/A,#N/A,FALSE,"Profit Status";#N/A,#N/A,FALSE,"Invest";#N/A,#N/A,FALSE,"Revenue";#N/A,#N/A,FALSE,"Variable Cost";#N/A,#N/A,FALSE,"Options &amp; Series"}</definedName>
    <definedName name="test3" localSheetId="47" hidden="1">{#N/A,#N/A,FALSE,"Profit Status";#N/A,#N/A,FALSE,"Invest";#N/A,#N/A,FALSE,"Revenue";#N/A,#N/A,FALSE,"Variable Cost";#N/A,#N/A,FALSE,"Options &amp; Series"}</definedName>
    <definedName name="test3" localSheetId="53" hidden="1">{#N/A,#N/A,FALSE,"Profit Status";#N/A,#N/A,FALSE,"Invest";#N/A,#N/A,FALSE,"Revenue";#N/A,#N/A,FALSE,"Variable Cost";#N/A,#N/A,FALSE,"Options &amp; Series"}</definedName>
    <definedName name="test3" localSheetId="59" hidden="1">{#N/A,#N/A,FALSE,"Profit Status";#N/A,#N/A,FALSE,"Invest";#N/A,#N/A,FALSE,"Revenue";#N/A,#N/A,FALSE,"Variable Cost";#N/A,#N/A,FALSE,"Options &amp; Series"}</definedName>
    <definedName name="test3" localSheetId="3" hidden="1">{#N/A,#N/A,FALSE,"Profit Status";#N/A,#N/A,FALSE,"Invest";#N/A,#N/A,FALSE,"Revenue";#N/A,#N/A,FALSE,"Variable Cost";#N/A,#N/A,FALSE,"Options &amp; Series"}</definedName>
    <definedName name="test3" localSheetId="13" hidden="1">{#N/A,#N/A,FALSE,"Profit Status";#N/A,#N/A,FALSE,"Invest";#N/A,#N/A,FALSE,"Revenue";#N/A,#N/A,FALSE,"Variable Cost";#N/A,#N/A,FALSE,"Options &amp; Series"}</definedName>
    <definedName name="test3" localSheetId="14" hidden="1">{#N/A,#N/A,FALSE,"Profit Status";#N/A,#N/A,FALSE,"Invest";#N/A,#N/A,FALSE,"Revenue";#N/A,#N/A,FALSE,"Variable Cost";#N/A,#N/A,FALSE,"Options &amp; Series"}</definedName>
    <definedName name="test3" localSheetId="15" hidden="1">{#N/A,#N/A,FALSE,"Profit Status";#N/A,#N/A,FALSE,"Invest";#N/A,#N/A,FALSE,"Revenue";#N/A,#N/A,FALSE,"Variable Cost";#N/A,#N/A,FALSE,"Options &amp; Series"}</definedName>
    <definedName name="test3" localSheetId="16" hidden="1">{#N/A,#N/A,FALSE,"Profit Status";#N/A,#N/A,FALSE,"Invest";#N/A,#N/A,FALSE,"Revenue";#N/A,#N/A,FALSE,"Variable Cost";#N/A,#N/A,FALSE,"Options &amp; Series"}</definedName>
    <definedName name="test3" localSheetId="17" hidden="1">{#N/A,#N/A,FALSE,"Profit Status";#N/A,#N/A,FALSE,"Invest";#N/A,#N/A,FALSE,"Revenue";#N/A,#N/A,FALSE,"Variable Cost";#N/A,#N/A,FALSE,"Options &amp; Series"}</definedName>
    <definedName name="test3" localSheetId="18" hidden="1">{#N/A,#N/A,FALSE,"Profit Status";#N/A,#N/A,FALSE,"Invest";#N/A,#N/A,FALSE,"Revenue";#N/A,#N/A,FALSE,"Variable Cost";#N/A,#N/A,FALSE,"Options &amp; Series"}</definedName>
    <definedName name="test3" localSheetId="19" hidden="1">{#N/A,#N/A,FALSE,"Profit Status";#N/A,#N/A,FALSE,"Invest";#N/A,#N/A,FALSE,"Revenue";#N/A,#N/A,FALSE,"Variable Cost";#N/A,#N/A,FALSE,"Options &amp; Series"}</definedName>
    <definedName name="test3" hidden="1">{#N/A,#N/A,FALSE,"Profit Status";#N/A,#N/A,FALSE,"Invest";#N/A,#N/A,FALSE,"Revenue";#N/A,#N/A,FALSE,"Variable Cost";#N/A,#N/A,FALSE,"Options &amp; Series"}</definedName>
    <definedName name="test4" localSheetId="23" hidden="1">{#N/A,#N/A,FALSE,"Cover";#N/A,#N/A,FALSE,"Assumptions";#N/A,#N/A,FALSE,"Volumes";#N/A,#N/A,FALSE,"Pricing";#N/A,#N/A,FALSE,"TFLE Walk";#N/A,#N/A,FALSE,"Variable Cost";#N/A,#N/A,FALSE,"Sensitivity";#N/A,#N/A,FALSE,"Investment";#N/A,#N/A,FALSE,"Profitability"}</definedName>
    <definedName name="test4" localSheetId="29" hidden="1">{#N/A,#N/A,FALSE,"Cover";#N/A,#N/A,FALSE,"Assumptions";#N/A,#N/A,FALSE,"Volumes";#N/A,#N/A,FALSE,"Pricing";#N/A,#N/A,FALSE,"TFLE Walk";#N/A,#N/A,FALSE,"Variable Cost";#N/A,#N/A,FALSE,"Sensitivity";#N/A,#N/A,FALSE,"Investment";#N/A,#N/A,FALSE,"Profitability"}</definedName>
    <definedName name="test4" localSheetId="35" hidden="1">{#N/A,#N/A,FALSE,"Cover";#N/A,#N/A,FALSE,"Assumptions";#N/A,#N/A,FALSE,"Volumes";#N/A,#N/A,FALSE,"Pricing";#N/A,#N/A,FALSE,"TFLE Walk";#N/A,#N/A,FALSE,"Variable Cost";#N/A,#N/A,FALSE,"Sensitivity";#N/A,#N/A,FALSE,"Investment";#N/A,#N/A,FALSE,"Profitability"}</definedName>
    <definedName name="test4" localSheetId="41" hidden="1">{#N/A,#N/A,FALSE,"Cover";#N/A,#N/A,FALSE,"Assumptions";#N/A,#N/A,FALSE,"Volumes";#N/A,#N/A,FALSE,"Pricing";#N/A,#N/A,FALSE,"TFLE Walk";#N/A,#N/A,FALSE,"Variable Cost";#N/A,#N/A,FALSE,"Sensitivity";#N/A,#N/A,FALSE,"Investment";#N/A,#N/A,FALSE,"Profitability"}</definedName>
    <definedName name="test4" localSheetId="47" hidden="1">{#N/A,#N/A,FALSE,"Cover";#N/A,#N/A,FALSE,"Assumptions";#N/A,#N/A,FALSE,"Volumes";#N/A,#N/A,FALSE,"Pricing";#N/A,#N/A,FALSE,"TFLE Walk";#N/A,#N/A,FALSE,"Variable Cost";#N/A,#N/A,FALSE,"Sensitivity";#N/A,#N/A,FALSE,"Investment";#N/A,#N/A,FALSE,"Profitability"}</definedName>
    <definedName name="test4" localSheetId="53" hidden="1">{#N/A,#N/A,FALSE,"Cover";#N/A,#N/A,FALSE,"Assumptions";#N/A,#N/A,FALSE,"Volumes";#N/A,#N/A,FALSE,"Pricing";#N/A,#N/A,FALSE,"TFLE Walk";#N/A,#N/A,FALSE,"Variable Cost";#N/A,#N/A,FALSE,"Sensitivity";#N/A,#N/A,FALSE,"Investment";#N/A,#N/A,FALSE,"Profitability"}</definedName>
    <definedName name="test4" localSheetId="59" hidden="1">{#N/A,#N/A,FALSE,"Cover";#N/A,#N/A,FALSE,"Assumptions";#N/A,#N/A,FALSE,"Volumes";#N/A,#N/A,FALSE,"Pricing";#N/A,#N/A,FALSE,"TFLE Walk";#N/A,#N/A,FALSE,"Variable Cost";#N/A,#N/A,FALSE,"Sensitivity";#N/A,#N/A,FALSE,"Investment";#N/A,#N/A,FALSE,"Profitability"}</definedName>
    <definedName name="test4" localSheetId="3" hidden="1">{#N/A,#N/A,FALSE,"Cover";#N/A,#N/A,FALSE,"Assumptions";#N/A,#N/A,FALSE,"Volumes";#N/A,#N/A,FALSE,"Pricing";#N/A,#N/A,FALSE,"TFLE Walk";#N/A,#N/A,FALSE,"Variable Cost";#N/A,#N/A,FALSE,"Sensitivity";#N/A,#N/A,FALSE,"Investment";#N/A,#N/A,FALSE,"Profitability"}</definedName>
    <definedName name="test4" localSheetId="13" hidden="1">{#N/A,#N/A,FALSE,"Cover";#N/A,#N/A,FALSE,"Assumptions";#N/A,#N/A,FALSE,"Volumes";#N/A,#N/A,FALSE,"Pricing";#N/A,#N/A,FALSE,"TFLE Walk";#N/A,#N/A,FALSE,"Variable Cost";#N/A,#N/A,FALSE,"Sensitivity";#N/A,#N/A,FALSE,"Investment";#N/A,#N/A,FALSE,"Profitability"}</definedName>
    <definedName name="test4" localSheetId="14" hidden="1">{#N/A,#N/A,FALSE,"Cover";#N/A,#N/A,FALSE,"Assumptions";#N/A,#N/A,FALSE,"Volumes";#N/A,#N/A,FALSE,"Pricing";#N/A,#N/A,FALSE,"TFLE Walk";#N/A,#N/A,FALSE,"Variable Cost";#N/A,#N/A,FALSE,"Sensitivity";#N/A,#N/A,FALSE,"Investment";#N/A,#N/A,FALSE,"Profitability"}</definedName>
    <definedName name="test4" localSheetId="15" hidden="1">{#N/A,#N/A,FALSE,"Cover";#N/A,#N/A,FALSE,"Assumptions";#N/A,#N/A,FALSE,"Volumes";#N/A,#N/A,FALSE,"Pricing";#N/A,#N/A,FALSE,"TFLE Walk";#N/A,#N/A,FALSE,"Variable Cost";#N/A,#N/A,FALSE,"Sensitivity";#N/A,#N/A,FALSE,"Investment";#N/A,#N/A,FALSE,"Profitability"}</definedName>
    <definedName name="test4" localSheetId="16" hidden="1">{#N/A,#N/A,FALSE,"Cover";#N/A,#N/A,FALSE,"Assumptions";#N/A,#N/A,FALSE,"Volumes";#N/A,#N/A,FALSE,"Pricing";#N/A,#N/A,FALSE,"TFLE Walk";#N/A,#N/A,FALSE,"Variable Cost";#N/A,#N/A,FALSE,"Sensitivity";#N/A,#N/A,FALSE,"Investment";#N/A,#N/A,FALSE,"Profitability"}</definedName>
    <definedName name="test4" localSheetId="17" hidden="1">{#N/A,#N/A,FALSE,"Cover";#N/A,#N/A,FALSE,"Assumptions";#N/A,#N/A,FALSE,"Volumes";#N/A,#N/A,FALSE,"Pricing";#N/A,#N/A,FALSE,"TFLE Walk";#N/A,#N/A,FALSE,"Variable Cost";#N/A,#N/A,FALSE,"Sensitivity";#N/A,#N/A,FALSE,"Investment";#N/A,#N/A,FALSE,"Profitability"}</definedName>
    <definedName name="test4" localSheetId="18" hidden="1">{#N/A,#N/A,FALSE,"Cover";#N/A,#N/A,FALSE,"Assumptions";#N/A,#N/A,FALSE,"Volumes";#N/A,#N/A,FALSE,"Pricing";#N/A,#N/A,FALSE,"TFLE Walk";#N/A,#N/A,FALSE,"Variable Cost";#N/A,#N/A,FALSE,"Sensitivity";#N/A,#N/A,FALSE,"Investment";#N/A,#N/A,FALSE,"Profitability"}</definedName>
    <definedName name="test4" localSheetId="19" hidden="1">{#N/A,#N/A,FALSE,"Cover";#N/A,#N/A,FALSE,"Assumptions";#N/A,#N/A,FALSE,"Volumes";#N/A,#N/A,FALSE,"Pricing";#N/A,#N/A,FALSE,"TFLE Walk";#N/A,#N/A,FALSE,"Variable Cost";#N/A,#N/A,FALSE,"Sensitivity";#N/A,#N/A,FALSE,"Investment";#N/A,#N/A,FALSE,"Profitability"}</definedName>
    <definedName name="test4" hidden="1">{#N/A,#N/A,FALSE,"Cover";#N/A,#N/A,FALSE,"Assumptions";#N/A,#N/A,FALSE,"Volumes";#N/A,#N/A,FALSE,"Pricing";#N/A,#N/A,FALSE,"TFLE Walk";#N/A,#N/A,FALSE,"Variable Cost";#N/A,#N/A,FALSE,"Sensitivity";#N/A,#N/A,FALSE,"Investment";#N/A,#N/A,FALSE,"Profitability"}</definedName>
    <definedName name="wrn.KKK._.Review." localSheetId="23" hidden="1">{#N/A,#N/A,FALSE,"Cover";#N/A,#N/A,FALSE,"Profits";#N/A,#N/A,FALSE,"ABS";#N/A,#N/A,FALSE,"TFLE Detail";#N/A,#N/A,FALSE,"TFLE Walk";#N/A,#N/A,FALSE,"Variable Cost";#N/A,#N/A,FALSE,"V.C. Walk"}</definedName>
    <definedName name="wrn.KKK._.Review." localSheetId="29" hidden="1">{#N/A,#N/A,FALSE,"Cover";#N/A,#N/A,FALSE,"Profits";#N/A,#N/A,FALSE,"ABS";#N/A,#N/A,FALSE,"TFLE Detail";#N/A,#N/A,FALSE,"TFLE Walk";#N/A,#N/A,FALSE,"Variable Cost";#N/A,#N/A,FALSE,"V.C. Walk"}</definedName>
    <definedName name="wrn.KKK._.Review." localSheetId="35" hidden="1">{#N/A,#N/A,FALSE,"Cover";#N/A,#N/A,FALSE,"Profits";#N/A,#N/A,FALSE,"ABS";#N/A,#N/A,FALSE,"TFLE Detail";#N/A,#N/A,FALSE,"TFLE Walk";#N/A,#N/A,FALSE,"Variable Cost";#N/A,#N/A,FALSE,"V.C. Walk"}</definedName>
    <definedName name="wrn.KKK._.Review." localSheetId="41" hidden="1">{#N/A,#N/A,FALSE,"Cover";#N/A,#N/A,FALSE,"Profits";#N/A,#N/A,FALSE,"ABS";#N/A,#N/A,FALSE,"TFLE Detail";#N/A,#N/A,FALSE,"TFLE Walk";#N/A,#N/A,FALSE,"Variable Cost";#N/A,#N/A,FALSE,"V.C. Walk"}</definedName>
    <definedName name="wrn.KKK._.Review." localSheetId="47" hidden="1">{#N/A,#N/A,FALSE,"Cover";#N/A,#N/A,FALSE,"Profits";#N/A,#N/A,FALSE,"ABS";#N/A,#N/A,FALSE,"TFLE Detail";#N/A,#N/A,FALSE,"TFLE Walk";#N/A,#N/A,FALSE,"Variable Cost";#N/A,#N/A,FALSE,"V.C. Walk"}</definedName>
    <definedName name="wrn.KKK._.Review." localSheetId="53" hidden="1">{#N/A,#N/A,FALSE,"Cover";#N/A,#N/A,FALSE,"Profits";#N/A,#N/A,FALSE,"ABS";#N/A,#N/A,FALSE,"TFLE Detail";#N/A,#N/A,FALSE,"TFLE Walk";#N/A,#N/A,FALSE,"Variable Cost";#N/A,#N/A,FALSE,"V.C. Walk"}</definedName>
    <definedName name="wrn.KKK._.Review." localSheetId="59" hidden="1">{#N/A,#N/A,FALSE,"Cover";#N/A,#N/A,FALSE,"Profits";#N/A,#N/A,FALSE,"ABS";#N/A,#N/A,FALSE,"TFLE Detail";#N/A,#N/A,FALSE,"TFLE Walk";#N/A,#N/A,FALSE,"Variable Cost";#N/A,#N/A,FALSE,"V.C. Walk"}</definedName>
    <definedName name="wrn.KKK._.Review." localSheetId="3" hidden="1">{#N/A,#N/A,FALSE,"Cover";#N/A,#N/A,FALSE,"Profits";#N/A,#N/A,FALSE,"ABS";#N/A,#N/A,FALSE,"TFLE Detail";#N/A,#N/A,FALSE,"TFLE Walk";#N/A,#N/A,FALSE,"Variable Cost";#N/A,#N/A,FALSE,"V.C. Walk"}</definedName>
    <definedName name="wrn.KKK._.Review." localSheetId="13" hidden="1">{#N/A,#N/A,FALSE,"Cover";#N/A,#N/A,FALSE,"Profits";#N/A,#N/A,FALSE,"ABS";#N/A,#N/A,FALSE,"TFLE Detail";#N/A,#N/A,FALSE,"TFLE Walk";#N/A,#N/A,FALSE,"Variable Cost";#N/A,#N/A,FALSE,"V.C. Walk"}</definedName>
    <definedName name="wrn.KKK._.Review." localSheetId="14" hidden="1">{#N/A,#N/A,FALSE,"Cover";#N/A,#N/A,FALSE,"Profits";#N/A,#N/A,FALSE,"ABS";#N/A,#N/A,FALSE,"TFLE Detail";#N/A,#N/A,FALSE,"TFLE Walk";#N/A,#N/A,FALSE,"Variable Cost";#N/A,#N/A,FALSE,"V.C. Walk"}</definedName>
    <definedName name="wrn.KKK._.Review." localSheetId="15" hidden="1">{#N/A,#N/A,FALSE,"Cover";#N/A,#N/A,FALSE,"Profits";#N/A,#N/A,FALSE,"ABS";#N/A,#N/A,FALSE,"TFLE Detail";#N/A,#N/A,FALSE,"TFLE Walk";#N/A,#N/A,FALSE,"Variable Cost";#N/A,#N/A,FALSE,"V.C. Walk"}</definedName>
    <definedName name="wrn.KKK._.Review." localSheetId="16" hidden="1">{#N/A,#N/A,FALSE,"Cover";#N/A,#N/A,FALSE,"Profits";#N/A,#N/A,FALSE,"ABS";#N/A,#N/A,FALSE,"TFLE Detail";#N/A,#N/A,FALSE,"TFLE Walk";#N/A,#N/A,FALSE,"Variable Cost";#N/A,#N/A,FALSE,"V.C. Walk"}</definedName>
    <definedName name="wrn.KKK._.Review." localSheetId="17" hidden="1">{#N/A,#N/A,FALSE,"Cover";#N/A,#N/A,FALSE,"Profits";#N/A,#N/A,FALSE,"ABS";#N/A,#N/A,FALSE,"TFLE Detail";#N/A,#N/A,FALSE,"TFLE Walk";#N/A,#N/A,FALSE,"Variable Cost";#N/A,#N/A,FALSE,"V.C. Walk"}</definedName>
    <definedName name="wrn.KKK._.Review." localSheetId="18" hidden="1">{#N/A,#N/A,FALSE,"Cover";#N/A,#N/A,FALSE,"Profits";#N/A,#N/A,FALSE,"ABS";#N/A,#N/A,FALSE,"TFLE Detail";#N/A,#N/A,FALSE,"TFLE Walk";#N/A,#N/A,FALSE,"Variable Cost";#N/A,#N/A,FALSE,"V.C. Walk"}</definedName>
    <definedName name="wrn.KKK._.Review." localSheetId="19" hidden="1">{#N/A,#N/A,FALSE,"Cover";#N/A,#N/A,FALSE,"Profits";#N/A,#N/A,FALSE,"ABS";#N/A,#N/A,FALSE,"TFLE Detail";#N/A,#N/A,FALSE,"TFLE Walk";#N/A,#N/A,FALSE,"Variable Cost";#N/A,#N/A,FALSE,"V.C. Walk"}</definedName>
    <definedName name="wrn.KKK._.Review." hidden="1">{#N/A,#N/A,FALSE,"Cover";#N/A,#N/A,FALSE,"Profits";#N/A,#N/A,FALSE,"ABS";#N/A,#N/A,FALSE,"TFLE Detail";#N/A,#N/A,FALSE,"TFLE Walk";#N/A,#N/A,FALSE,"Variable Cost";#N/A,#N/A,FALSE,"V.C. Walk"}</definedName>
    <definedName name="wrn.Profit._.Analysis." localSheetId="23" hidden="1">{#N/A,#N/A,FALSE,"Profit Status";#N/A,#N/A,FALSE,"Invest";#N/A,#N/A,FALSE,"Revenue";#N/A,#N/A,FALSE,"Variable Cost";#N/A,#N/A,FALSE,"Options &amp; Series"}</definedName>
    <definedName name="wrn.Profit._.Analysis." localSheetId="29" hidden="1">{#N/A,#N/A,FALSE,"Profit Status";#N/A,#N/A,FALSE,"Invest";#N/A,#N/A,FALSE,"Revenue";#N/A,#N/A,FALSE,"Variable Cost";#N/A,#N/A,FALSE,"Options &amp; Series"}</definedName>
    <definedName name="wrn.Profit._.Analysis." localSheetId="35" hidden="1">{#N/A,#N/A,FALSE,"Profit Status";#N/A,#N/A,FALSE,"Invest";#N/A,#N/A,FALSE,"Revenue";#N/A,#N/A,FALSE,"Variable Cost";#N/A,#N/A,FALSE,"Options &amp; Series"}</definedName>
    <definedName name="wrn.Profit._.Analysis." localSheetId="41" hidden="1">{#N/A,#N/A,FALSE,"Profit Status";#N/A,#N/A,FALSE,"Invest";#N/A,#N/A,FALSE,"Revenue";#N/A,#N/A,FALSE,"Variable Cost";#N/A,#N/A,FALSE,"Options &amp; Series"}</definedName>
    <definedName name="wrn.Profit._.Analysis." localSheetId="47" hidden="1">{#N/A,#N/A,FALSE,"Profit Status";#N/A,#N/A,FALSE,"Invest";#N/A,#N/A,FALSE,"Revenue";#N/A,#N/A,FALSE,"Variable Cost";#N/A,#N/A,FALSE,"Options &amp; Series"}</definedName>
    <definedName name="wrn.Profit._.Analysis." localSheetId="53" hidden="1">{#N/A,#N/A,FALSE,"Profit Status";#N/A,#N/A,FALSE,"Invest";#N/A,#N/A,FALSE,"Revenue";#N/A,#N/A,FALSE,"Variable Cost";#N/A,#N/A,FALSE,"Options &amp; Series"}</definedName>
    <definedName name="wrn.Profit._.Analysis." localSheetId="59" hidden="1">{#N/A,#N/A,FALSE,"Profit Status";#N/A,#N/A,FALSE,"Invest";#N/A,#N/A,FALSE,"Revenue";#N/A,#N/A,FALSE,"Variable Cost";#N/A,#N/A,FALSE,"Options &amp; Series"}</definedName>
    <definedName name="wrn.Profit._.Analysis." localSheetId="3" hidden="1">{#N/A,#N/A,FALSE,"Profit Status";#N/A,#N/A,FALSE,"Invest";#N/A,#N/A,FALSE,"Revenue";#N/A,#N/A,FALSE,"Variable Cost";#N/A,#N/A,FALSE,"Options &amp; Series"}</definedName>
    <definedName name="wrn.Profit._.Analysis." localSheetId="13" hidden="1">{#N/A,#N/A,FALSE,"Profit Status";#N/A,#N/A,FALSE,"Invest";#N/A,#N/A,FALSE,"Revenue";#N/A,#N/A,FALSE,"Variable Cost";#N/A,#N/A,FALSE,"Options &amp; Series"}</definedName>
    <definedName name="wrn.Profit._.Analysis." localSheetId="14" hidden="1">{#N/A,#N/A,FALSE,"Profit Status";#N/A,#N/A,FALSE,"Invest";#N/A,#N/A,FALSE,"Revenue";#N/A,#N/A,FALSE,"Variable Cost";#N/A,#N/A,FALSE,"Options &amp; Series"}</definedName>
    <definedName name="wrn.Profit._.Analysis." localSheetId="15" hidden="1">{#N/A,#N/A,FALSE,"Profit Status";#N/A,#N/A,FALSE,"Invest";#N/A,#N/A,FALSE,"Revenue";#N/A,#N/A,FALSE,"Variable Cost";#N/A,#N/A,FALSE,"Options &amp; Series"}</definedName>
    <definedName name="wrn.Profit._.Analysis." localSheetId="16" hidden="1">{#N/A,#N/A,FALSE,"Profit Status";#N/A,#N/A,FALSE,"Invest";#N/A,#N/A,FALSE,"Revenue";#N/A,#N/A,FALSE,"Variable Cost";#N/A,#N/A,FALSE,"Options &amp; Series"}</definedName>
    <definedName name="wrn.Profit._.Analysis." localSheetId="17" hidden="1">{#N/A,#N/A,FALSE,"Profit Status";#N/A,#N/A,FALSE,"Invest";#N/A,#N/A,FALSE,"Revenue";#N/A,#N/A,FALSE,"Variable Cost";#N/A,#N/A,FALSE,"Options &amp; Series"}</definedName>
    <definedName name="wrn.Profit._.Analysis." localSheetId="18" hidden="1">{#N/A,#N/A,FALSE,"Profit Status";#N/A,#N/A,FALSE,"Invest";#N/A,#N/A,FALSE,"Revenue";#N/A,#N/A,FALSE,"Variable Cost";#N/A,#N/A,FALSE,"Options &amp; Series"}</definedName>
    <definedName name="wrn.Profit._.Analysis." localSheetId="19" hidden="1">{#N/A,#N/A,FALSE,"Profit Status";#N/A,#N/A,FALSE,"Invest";#N/A,#N/A,FALSE,"Revenue";#N/A,#N/A,FALSE,"Variable Cost";#N/A,#N/A,FALSE,"Options &amp; Series"}</definedName>
    <definedName name="wrn.Profit._.Analysis." hidden="1">{#N/A,#N/A,FALSE,"Profit Status";#N/A,#N/A,FALSE,"Invest";#N/A,#N/A,FALSE,"Revenue";#N/A,#N/A,FALSE,"Variable Cost";#N/A,#N/A,FALSE,"Options &amp; Series"}</definedName>
    <definedName name="wrn.Quotes." localSheetId="23" hidden="1">{#N/A,#N/A,FALSE,"Assumptions";#N/A,#N/A,FALSE,"Financials"}</definedName>
    <definedName name="wrn.Quotes." localSheetId="29" hidden="1">{#N/A,#N/A,FALSE,"Assumptions";#N/A,#N/A,FALSE,"Financials"}</definedName>
    <definedName name="wrn.Quotes." localSheetId="35" hidden="1">{#N/A,#N/A,FALSE,"Assumptions";#N/A,#N/A,FALSE,"Financials"}</definedName>
    <definedName name="wrn.Quotes." localSheetId="41" hidden="1">{#N/A,#N/A,FALSE,"Assumptions";#N/A,#N/A,FALSE,"Financials"}</definedName>
    <definedName name="wrn.Quotes." localSheetId="47" hidden="1">{#N/A,#N/A,FALSE,"Assumptions";#N/A,#N/A,FALSE,"Financials"}</definedName>
    <definedName name="wrn.Quotes." localSheetId="53" hidden="1">{#N/A,#N/A,FALSE,"Assumptions";#N/A,#N/A,FALSE,"Financials"}</definedName>
    <definedName name="wrn.Quotes." localSheetId="59" hidden="1">{#N/A,#N/A,FALSE,"Assumptions";#N/A,#N/A,FALSE,"Financials"}</definedName>
    <definedName name="wrn.Quotes." localSheetId="3" hidden="1">{#N/A,#N/A,FALSE,"Assumptions";#N/A,#N/A,FALSE,"Financials"}</definedName>
    <definedName name="wrn.Quotes." localSheetId="13" hidden="1">{#N/A,#N/A,FALSE,"Assumptions";#N/A,#N/A,FALSE,"Financials"}</definedName>
    <definedName name="wrn.Quotes." localSheetId="14" hidden="1">{#N/A,#N/A,FALSE,"Assumptions";#N/A,#N/A,FALSE,"Financials"}</definedName>
    <definedName name="wrn.Quotes." localSheetId="15" hidden="1">{#N/A,#N/A,FALSE,"Assumptions";#N/A,#N/A,FALSE,"Financials"}</definedName>
    <definedName name="wrn.Quotes." localSheetId="16" hidden="1">{#N/A,#N/A,FALSE,"Assumptions";#N/A,#N/A,FALSE,"Financials"}</definedName>
    <definedName name="wrn.Quotes." localSheetId="17" hidden="1">{#N/A,#N/A,FALSE,"Assumptions";#N/A,#N/A,FALSE,"Financials"}</definedName>
    <definedName name="wrn.Quotes." localSheetId="18" hidden="1">{#N/A,#N/A,FALSE,"Assumptions";#N/A,#N/A,FALSE,"Financials"}</definedName>
    <definedName name="wrn.Quotes." localSheetId="19" hidden="1">{#N/A,#N/A,FALSE,"Assumptions";#N/A,#N/A,FALSE,"Financials"}</definedName>
    <definedName name="wrn.Quotes." hidden="1">{#N/A,#N/A,FALSE,"Assumptions";#N/A,#N/A,FALSE,"Financials"}</definedName>
    <definedName name="wrn.VC2._.and._.VC3._.Thunderbird." localSheetId="23" hidden="1">{#N/A,#N/A,FALSE,"Cover";#N/A,#N/A,FALSE,"Assumptions";#N/A,#N/A,FALSE,"Volumes";#N/A,#N/A,FALSE,"Pricing";#N/A,#N/A,FALSE,"TFLE Walk";#N/A,#N/A,FALSE,"Variable Cost";#N/A,#N/A,FALSE,"Sensitivity";#N/A,#N/A,FALSE,"Investment";#N/A,#N/A,FALSE,"Profitability"}</definedName>
    <definedName name="wrn.VC2._.and._.VC3._.Thunderbird." localSheetId="29" hidden="1">{#N/A,#N/A,FALSE,"Cover";#N/A,#N/A,FALSE,"Assumptions";#N/A,#N/A,FALSE,"Volumes";#N/A,#N/A,FALSE,"Pricing";#N/A,#N/A,FALSE,"TFLE Walk";#N/A,#N/A,FALSE,"Variable Cost";#N/A,#N/A,FALSE,"Sensitivity";#N/A,#N/A,FALSE,"Investment";#N/A,#N/A,FALSE,"Profitability"}</definedName>
    <definedName name="wrn.VC2._.and._.VC3._.Thunderbird." localSheetId="35" hidden="1">{#N/A,#N/A,FALSE,"Cover";#N/A,#N/A,FALSE,"Assumptions";#N/A,#N/A,FALSE,"Volumes";#N/A,#N/A,FALSE,"Pricing";#N/A,#N/A,FALSE,"TFLE Walk";#N/A,#N/A,FALSE,"Variable Cost";#N/A,#N/A,FALSE,"Sensitivity";#N/A,#N/A,FALSE,"Investment";#N/A,#N/A,FALSE,"Profitability"}</definedName>
    <definedName name="wrn.VC2._.and._.VC3._.Thunderbird." localSheetId="41" hidden="1">{#N/A,#N/A,FALSE,"Cover";#N/A,#N/A,FALSE,"Assumptions";#N/A,#N/A,FALSE,"Volumes";#N/A,#N/A,FALSE,"Pricing";#N/A,#N/A,FALSE,"TFLE Walk";#N/A,#N/A,FALSE,"Variable Cost";#N/A,#N/A,FALSE,"Sensitivity";#N/A,#N/A,FALSE,"Investment";#N/A,#N/A,FALSE,"Profitability"}</definedName>
    <definedName name="wrn.VC2._.and._.VC3._.Thunderbird." localSheetId="47" hidden="1">{#N/A,#N/A,FALSE,"Cover";#N/A,#N/A,FALSE,"Assumptions";#N/A,#N/A,FALSE,"Volumes";#N/A,#N/A,FALSE,"Pricing";#N/A,#N/A,FALSE,"TFLE Walk";#N/A,#N/A,FALSE,"Variable Cost";#N/A,#N/A,FALSE,"Sensitivity";#N/A,#N/A,FALSE,"Investment";#N/A,#N/A,FALSE,"Profitability"}</definedName>
    <definedName name="wrn.VC2._.and._.VC3._.Thunderbird." localSheetId="53" hidden="1">{#N/A,#N/A,FALSE,"Cover";#N/A,#N/A,FALSE,"Assumptions";#N/A,#N/A,FALSE,"Volumes";#N/A,#N/A,FALSE,"Pricing";#N/A,#N/A,FALSE,"TFLE Walk";#N/A,#N/A,FALSE,"Variable Cost";#N/A,#N/A,FALSE,"Sensitivity";#N/A,#N/A,FALSE,"Investment";#N/A,#N/A,FALSE,"Profitability"}</definedName>
    <definedName name="wrn.VC2._.and._.VC3._.Thunderbird." localSheetId="59" hidden="1">{#N/A,#N/A,FALSE,"Cover";#N/A,#N/A,FALSE,"Assumptions";#N/A,#N/A,FALSE,"Volumes";#N/A,#N/A,FALSE,"Pricing";#N/A,#N/A,FALSE,"TFLE Walk";#N/A,#N/A,FALSE,"Variable Cost";#N/A,#N/A,FALSE,"Sensitivity";#N/A,#N/A,FALSE,"Investment";#N/A,#N/A,FALSE,"Profitability"}</definedName>
    <definedName name="wrn.VC2._.and._.VC3._.Thunderbird." localSheetId="3" hidden="1">{#N/A,#N/A,FALSE,"Cover";#N/A,#N/A,FALSE,"Assumptions";#N/A,#N/A,FALSE,"Volumes";#N/A,#N/A,FALSE,"Pricing";#N/A,#N/A,FALSE,"TFLE Walk";#N/A,#N/A,FALSE,"Variable Cost";#N/A,#N/A,FALSE,"Sensitivity";#N/A,#N/A,FALSE,"Investment";#N/A,#N/A,FALSE,"Profitability"}</definedName>
    <definedName name="wrn.VC2._.and._.VC3._.Thunderbird." localSheetId="13" hidden="1">{#N/A,#N/A,FALSE,"Cover";#N/A,#N/A,FALSE,"Assumptions";#N/A,#N/A,FALSE,"Volumes";#N/A,#N/A,FALSE,"Pricing";#N/A,#N/A,FALSE,"TFLE Walk";#N/A,#N/A,FALSE,"Variable Cost";#N/A,#N/A,FALSE,"Sensitivity";#N/A,#N/A,FALSE,"Investment";#N/A,#N/A,FALSE,"Profitability"}</definedName>
    <definedName name="wrn.VC2._.and._.VC3._.Thunderbird." localSheetId="14" hidden="1">{#N/A,#N/A,FALSE,"Cover";#N/A,#N/A,FALSE,"Assumptions";#N/A,#N/A,FALSE,"Volumes";#N/A,#N/A,FALSE,"Pricing";#N/A,#N/A,FALSE,"TFLE Walk";#N/A,#N/A,FALSE,"Variable Cost";#N/A,#N/A,FALSE,"Sensitivity";#N/A,#N/A,FALSE,"Investment";#N/A,#N/A,FALSE,"Profitability"}</definedName>
    <definedName name="wrn.VC2._.and._.VC3._.Thunderbird." localSheetId="15" hidden="1">{#N/A,#N/A,FALSE,"Cover";#N/A,#N/A,FALSE,"Assumptions";#N/A,#N/A,FALSE,"Volumes";#N/A,#N/A,FALSE,"Pricing";#N/A,#N/A,FALSE,"TFLE Walk";#N/A,#N/A,FALSE,"Variable Cost";#N/A,#N/A,FALSE,"Sensitivity";#N/A,#N/A,FALSE,"Investment";#N/A,#N/A,FALSE,"Profitability"}</definedName>
    <definedName name="wrn.VC2._.and._.VC3._.Thunderbird." localSheetId="16" hidden="1">{#N/A,#N/A,FALSE,"Cover";#N/A,#N/A,FALSE,"Assumptions";#N/A,#N/A,FALSE,"Volumes";#N/A,#N/A,FALSE,"Pricing";#N/A,#N/A,FALSE,"TFLE Walk";#N/A,#N/A,FALSE,"Variable Cost";#N/A,#N/A,FALSE,"Sensitivity";#N/A,#N/A,FALSE,"Investment";#N/A,#N/A,FALSE,"Profitability"}</definedName>
    <definedName name="wrn.VC2._.and._.VC3._.Thunderbird." localSheetId="17" hidden="1">{#N/A,#N/A,FALSE,"Cover";#N/A,#N/A,FALSE,"Assumptions";#N/A,#N/A,FALSE,"Volumes";#N/A,#N/A,FALSE,"Pricing";#N/A,#N/A,FALSE,"TFLE Walk";#N/A,#N/A,FALSE,"Variable Cost";#N/A,#N/A,FALSE,"Sensitivity";#N/A,#N/A,FALSE,"Investment";#N/A,#N/A,FALSE,"Profitability"}</definedName>
    <definedName name="wrn.VC2._.and._.VC3._.Thunderbird." localSheetId="18" hidden="1">{#N/A,#N/A,FALSE,"Cover";#N/A,#N/A,FALSE,"Assumptions";#N/A,#N/A,FALSE,"Volumes";#N/A,#N/A,FALSE,"Pricing";#N/A,#N/A,FALSE,"TFLE Walk";#N/A,#N/A,FALSE,"Variable Cost";#N/A,#N/A,FALSE,"Sensitivity";#N/A,#N/A,FALSE,"Investment";#N/A,#N/A,FALSE,"Profitability"}</definedName>
    <definedName name="wrn.VC2._.and._.VC3._.Thunderbird." localSheetId="19" hidden="1">{#N/A,#N/A,FALSE,"Cover";#N/A,#N/A,FALSE,"Assumptions";#N/A,#N/A,FALSE,"Volumes";#N/A,#N/A,FALSE,"Pricing";#N/A,#N/A,FALSE,"TFLE Walk";#N/A,#N/A,FALSE,"Variable Cost";#N/A,#N/A,FALSE,"Sensitivity";#N/A,#N/A,FALSE,"Investment";#N/A,#N/A,FALSE,"Profitability"}</definedName>
    <definedName name="wrn.VC2._.and._.VC3._.Thunderbird." hidden="1">{#N/A,#N/A,FALSE,"Cover";#N/A,#N/A,FALSE,"Assumptions";#N/A,#N/A,FALSE,"Volumes";#N/A,#N/A,FALSE,"Pricing";#N/A,#N/A,FALSE,"TFLE Walk";#N/A,#N/A,FALSE,"Variable Cost";#N/A,#N/A,FALSE,"Sensitivity";#N/A,#N/A,FALSE,"Investment";#N/A,#N/A,FALSE,"Profitability"}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57" i="33" l="1"/>
  <c r="C60" i="33"/>
  <c r="E46" i="44" l="1"/>
  <c r="J17" i="159"/>
  <c r="J17" i="145"/>
  <c r="J17" i="138"/>
  <c r="J17" i="131"/>
  <c r="J17" i="128"/>
  <c r="J17" i="115"/>
  <c r="J17" i="42"/>
  <c r="C2" i="115"/>
  <c r="C5" i="105"/>
  <c r="C2" i="131"/>
  <c r="C5" i="107"/>
  <c r="C2" i="138"/>
  <c r="C2" i="159"/>
  <c r="C2" i="145"/>
  <c r="C3" i="159"/>
  <c r="H88" i="157" s="1"/>
  <c r="C3" i="145"/>
  <c r="F88" i="143" s="1"/>
  <c r="C3" i="138"/>
  <c r="D88" i="136" s="1"/>
  <c r="C3" i="131"/>
  <c r="C6" i="107" s="1"/>
  <c r="C3" i="128"/>
  <c r="C3" i="115"/>
  <c r="C6" i="105"/>
  <c r="C3" i="42"/>
  <c r="H6" i="109"/>
  <c r="H6" i="108"/>
  <c r="H6" i="107"/>
  <c r="H6" i="106"/>
  <c r="H6" i="105"/>
  <c r="H6" i="44"/>
  <c r="K44" i="109"/>
  <c r="G44" i="109"/>
  <c r="G49" i="109" s="1"/>
  <c r="J44" i="107"/>
  <c r="J49" i="107" s="1"/>
  <c r="F44" i="107"/>
  <c r="F49" i="107" s="1"/>
  <c r="D24" i="146"/>
  <c r="D24" i="139"/>
  <c r="D24" i="132"/>
  <c r="D24" i="116"/>
  <c r="J30" i="118"/>
  <c r="E15" i="40" s="1"/>
  <c r="D30" i="118"/>
  <c r="E30" i="118"/>
  <c r="F30" i="118"/>
  <c r="G30" i="118"/>
  <c r="H30" i="118"/>
  <c r="I30" i="118"/>
  <c r="C30" i="118"/>
  <c r="C28" i="118"/>
  <c r="C26" i="118"/>
  <c r="C25" i="118"/>
  <c r="C24" i="118"/>
  <c r="E28" i="110"/>
  <c r="F28" i="110"/>
  <c r="G28" i="110"/>
  <c r="H28" i="110"/>
  <c r="I28" i="110"/>
  <c r="J28" i="110"/>
  <c r="D28" i="110"/>
  <c r="D28" i="108"/>
  <c r="J23" i="110"/>
  <c r="H7" i="110"/>
  <c r="H5" i="110"/>
  <c r="C5" i="110"/>
  <c r="J23" i="109"/>
  <c r="E28" i="109"/>
  <c r="F28" i="109"/>
  <c r="G28" i="109"/>
  <c r="H28" i="109"/>
  <c r="I28" i="109"/>
  <c r="J28" i="109"/>
  <c r="D28" i="109"/>
  <c r="H7" i="109"/>
  <c r="H5" i="109"/>
  <c r="C5" i="109"/>
  <c r="E28" i="108"/>
  <c r="F28" i="108"/>
  <c r="G28" i="108"/>
  <c r="H28" i="108"/>
  <c r="I28" i="108"/>
  <c r="J28" i="108"/>
  <c r="J23" i="108"/>
  <c r="H7" i="108"/>
  <c r="H5" i="108"/>
  <c r="C5" i="108"/>
  <c r="J23" i="107"/>
  <c r="E28" i="107"/>
  <c r="F28" i="107"/>
  <c r="G28" i="107"/>
  <c r="H28" i="107"/>
  <c r="I28" i="107"/>
  <c r="J28" i="107"/>
  <c r="D28" i="107"/>
  <c r="H7" i="107"/>
  <c r="H5" i="107"/>
  <c r="J23" i="106"/>
  <c r="H7" i="106"/>
  <c r="H5" i="106"/>
  <c r="F28" i="105"/>
  <c r="G28" i="105"/>
  <c r="H28" i="105"/>
  <c r="I28" i="105"/>
  <c r="J28" i="105"/>
  <c r="D28" i="105"/>
  <c r="E28" i="105"/>
  <c r="J23" i="105"/>
  <c r="J23" i="44"/>
  <c r="H7" i="105"/>
  <c r="H5" i="105"/>
  <c r="J42" i="40"/>
  <c r="J41" i="40"/>
  <c r="J7" i="40"/>
  <c r="G88" i="157"/>
  <c r="I80" i="157"/>
  <c r="H80" i="157"/>
  <c r="G80" i="157"/>
  <c r="F80" i="157"/>
  <c r="E80" i="157"/>
  <c r="D80" i="157"/>
  <c r="C80" i="157"/>
  <c r="J80" i="157"/>
  <c r="I79" i="157"/>
  <c r="H79" i="157"/>
  <c r="G79" i="157"/>
  <c r="F79" i="157"/>
  <c r="E79" i="157"/>
  <c r="D79" i="157"/>
  <c r="I75" i="157"/>
  <c r="I76" i="157"/>
  <c r="H75" i="157"/>
  <c r="G75" i="157"/>
  <c r="F75" i="157"/>
  <c r="E75" i="157"/>
  <c r="E76" i="157"/>
  <c r="D75" i="157"/>
  <c r="I74" i="157"/>
  <c r="H74" i="157"/>
  <c r="H76" i="157"/>
  <c r="H81" i="157"/>
  <c r="G74" i="157"/>
  <c r="F74" i="157"/>
  <c r="E74" i="157"/>
  <c r="D74" i="157"/>
  <c r="D76" i="157"/>
  <c r="D81" i="157"/>
  <c r="I72" i="157"/>
  <c r="H72" i="157"/>
  <c r="G72" i="157"/>
  <c r="F72" i="157"/>
  <c r="E72" i="157"/>
  <c r="D72" i="157"/>
  <c r="I71" i="157"/>
  <c r="H71" i="157"/>
  <c r="G71" i="157"/>
  <c r="F71" i="157"/>
  <c r="F73" i="157"/>
  <c r="E71" i="157"/>
  <c r="D71" i="157"/>
  <c r="I56" i="157"/>
  <c r="H56" i="157"/>
  <c r="G56" i="157"/>
  <c r="F56" i="157"/>
  <c r="J56" i="157"/>
  <c r="E56" i="157"/>
  <c r="D56" i="157"/>
  <c r="C56" i="157"/>
  <c r="I31" i="157"/>
  <c r="H31" i="157"/>
  <c r="G31" i="157"/>
  <c r="F31" i="157"/>
  <c r="E31" i="157"/>
  <c r="D31" i="157"/>
  <c r="C31" i="157"/>
  <c r="C19" i="157"/>
  <c r="D19" i="157" s="1"/>
  <c r="E19" i="157" s="1"/>
  <c r="F19" i="157" s="1"/>
  <c r="G19" i="157" s="1"/>
  <c r="H19" i="157" s="1"/>
  <c r="I19" i="157" s="1"/>
  <c r="E14" i="157"/>
  <c r="D14" i="157"/>
  <c r="C14" i="157"/>
  <c r="E13" i="157"/>
  <c r="D13" i="157"/>
  <c r="C13" i="157"/>
  <c r="E12" i="157"/>
  <c r="D12" i="157"/>
  <c r="C12" i="157"/>
  <c r="E11" i="157"/>
  <c r="D11" i="157"/>
  <c r="C11" i="157"/>
  <c r="M3" i="157"/>
  <c r="K3" i="157"/>
  <c r="H3" i="157"/>
  <c r="E3" i="157"/>
  <c r="B3" i="157"/>
  <c r="A3" i="157"/>
  <c r="M2" i="157"/>
  <c r="J650" i="162"/>
  <c r="J608" i="162"/>
  <c r="J566" i="162"/>
  <c r="J524" i="162"/>
  <c r="J482" i="162"/>
  <c r="J440" i="162"/>
  <c r="J398" i="162"/>
  <c r="J356" i="162"/>
  <c r="J314" i="162"/>
  <c r="J272" i="162"/>
  <c r="J230" i="162"/>
  <c r="J188" i="162"/>
  <c r="J146" i="162"/>
  <c r="J104" i="162"/>
  <c r="J62" i="162"/>
  <c r="F15" i="162"/>
  <c r="F16" i="162"/>
  <c r="F17" i="162"/>
  <c r="I14" i="162"/>
  <c r="I15" i="162"/>
  <c r="I16" i="162"/>
  <c r="I17" i="162"/>
  <c r="H14" i="162"/>
  <c r="H15" i="162"/>
  <c r="H16" i="162"/>
  <c r="H17" i="162"/>
  <c r="G14" i="162"/>
  <c r="G15" i="162"/>
  <c r="G16" i="162"/>
  <c r="G17" i="162"/>
  <c r="F14" i="162"/>
  <c r="E14" i="162"/>
  <c r="E15" i="162"/>
  <c r="E16" i="162"/>
  <c r="E17" i="162"/>
  <c r="D14" i="162"/>
  <c r="D15" i="162"/>
  <c r="D16" i="162"/>
  <c r="D17" i="162"/>
  <c r="C13" i="162"/>
  <c r="C74" i="157"/>
  <c r="C12" i="162"/>
  <c r="J12" i="162"/>
  <c r="I11" i="162"/>
  <c r="H11" i="162"/>
  <c r="G11" i="162"/>
  <c r="F11" i="162"/>
  <c r="E11" i="162"/>
  <c r="D11" i="162"/>
  <c r="C9" i="162"/>
  <c r="J9" i="162"/>
  <c r="C8" i="162"/>
  <c r="J8" i="162"/>
  <c r="C7" i="162"/>
  <c r="J7" i="162"/>
  <c r="DA91" i="161"/>
  <c r="CZ90" i="161"/>
  <c r="CM90" i="161"/>
  <c r="BZ90" i="161"/>
  <c r="BM90" i="161"/>
  <c r="AZ90" i="161"/>
  <c r="AM90" i="161"/>
  <c r="Z90" i="161"/>
  <c r="M90" i="161"/>
  <c r="CZ89" i="161"/>
  <c r="CM89" i="161"/>
  <c r="BZ89" i="161"/>
  <c r="BM89" i="161"/>
  <c r="AZ89" i="161"/>
  <c r="AM89" i="161"/>
  <c r="Z89" i="161"/>
  <c r="M89" i="161"/>
  <c r="CZ88" i="161"/>
  <c r="CM88" i="161"/>
  <c r="BZ88" i="161"/>
  <c r="BM88" i="161"/>
  <c r="AZ88" i="161"/>
  <c r="AM88" i="161"/>
  <c r="Z88" i="161"/>
  <c r="M88" i="161"/>
  <c r="CZ87" i="161"/>
  <c r="CM87" i="161"/>
  <c r="BZ87" i="161"/>
  <c r="BM87" i="161"/>
  <c r="BB87" i="161"/>
  <c r="AZ87" i="161"/>
  <c r="AM87" i="161"/>
  <c r="Z87" i="161"/>
  <c r="M87" i="161"/>
  <c r="B87" i="161"/>
  <c r="CZ86" i="161"/>
  <c r="CM86" i="161"/>
  <c r="BZ86" i="161"/>
  <c r="BM86" i="161"/>
  <c r="AZ86" i="161"/>
  <c r="AM86" i="161"/>
  <c r="AB86" i="161"/>
  <c r="Z86" i="161"/>
  <c r="M86" i="161"/>
  <c r="CZ85" i="161"/>
  <c r="CM85" i="161"/>
  <c r="BZ85" i="161"/>
  <c r="BM85" i="161"/>
  <c r="AZ85" i="161"/>
  <c r="AM85" i="161"/>
  <c r="Z85" i="161"/>
  <c r="M85" i="161"/>
  <c r="CZ84" i="161"/>
  <c r="CM84" i="161"/>
  <c r="BZ84" i="161"/>
  <c r="BM84" i="161"/>
  <c r="AZ84" i="161"/>
  <c r="AM84" i="161"/>
  <c r="Z84" i="161"/>
  <c r="M84" i="161"/>
  <c r="CZ83" i="161"/>
  <c r="CM83" i="161"/>
  <c r="BZ83" i="161"/>
  <c r="BM83" i="161"/>
  <c r="AZ83" i="161"/>
  <c r="AM83" i="161"/>
  <c r="Z83" i="161"/>
  <c r="M83" i="161"/>
  <c r="CZ82" i="161"/>
  <c r="CM82" i="161"/>
  <c r="BZ82" i="161"/>
  <c r="BM82" i="161"/>
  <c r="AZ82" i="161"/>
  <c r="AM82" i="161"/>
  <c r="Z82" i="161"/>
  <c r="M82" i="161"/>
  <c r="CZ81" i="161"/>
  <c r="CM81" i="161"/>
  <c r="BZ81" i="161"/>
  <c r="BM81" i="161"/>
  <c r="AZ81" i="161"/>
  <c r="AM81" i="161"/>
  <c r="Z81" i="161"/>
  <c r="M81" i="161"/>
  <c r="CZ80" i="161"/>
  <c r="CM80" i="161"/>
  <c r="BZ80" i="161"/>
  <c r="BM80" i="161"/>
  <c r="AZ80" i="161"/>
  <c r="AM80" i="161"/>
  <c r="Z80" i="161"/>
  <c r="M80" i="161"/>
  <c r="CZ79" i="161"/>
  <c r="CM79" i="161"/>
  <c r="BZ79" i="161"/>
  <c r="BM79" i="161"/>
  <c r="AZ79" i="161"/>
  <c r="AM79" i="161"/>
  <c r="Z79" i="161"/>
  <c r="M79" i="161"/>
  <c r="CZ78" i="161"/>
  <c r="CM78" i="161"/>
  <c r="BZ78" i="161"/>
  <c r="BM78" i="161"/>
  <c r="AZ78" i="161"/>
  <c r="AM78" i="161"/>
  <c r="Z78" i="161"/>
  <c r="M78" i="161"/>
  <c r="CZ77" i="161"/>
  <c r="CM77" i="161"/>
  <c r="BZ77" i="161"/>
  <c r="BM77" i="161"/>
  <c r="AZ77" i="161"/>
  <c r="AM77" i="161"/>
  <c r="Z77" i="161"/>
  <c r="M77" i="161"/>
  <c r="CZ76" i="161"/>
  <c r="CM76" i="161"/>
  <c r="BZ76" i="161"/>
  <c r="BM76" i="161"/>
  <c r="AZ76" i="161"/>
  <c r="AM76" i="161"/>
  <c r="Z76" i="161"/>
  <c r="M76" i="161"/>
  <c r="CZ75" i="161"/>
  <c r="CM75" i="161"/>
  <c r="BZ75" i="161"/>
  <c r="BM75" i="161"/>
  <c r="AZ75" i="161"/>
  <c r="AM75" i="161"/>
  <c r="Z75" i="161"/>
  <c r="M75" i="161"/>
  <c r="CZ74" i="161"/>
  <c r="CM74" i="161"/>
  <c r="BZ74" i="161"/>
  <c r="BM74" i="161"/>
  <c r="AZ74" i="161"/>
  <c r="AM74" i="161"/>
  <c r="Z74" i="161"/>
  <c r="M74" i="161"/>
  <c r="CZ73" i="161"/>
  <c r="CM73" i="161"/>
  <c r="BZ73" i="161"/>
  <c r="BM73" i="161"/>
  <c r="AZ73" i="161"/>
  <c r="AM73" i="161"/>
  <c r="Z73" i="161"/>
  <c r="M73" i="161"/>
  <c r="CZ72" i="161"/>
  <c r="CM72" i="161"/>
  <c r="BZ72" i="161"/>
  <c r="BM72" i="161"/>
  <c r="AZ72" i="161"/>
  <c r="AM72" i="161"/>
  <c r="Z72" i="161"/>
  <c r="M72" i="161"/>
  <c r="CZ71" i="161"/>
  <c r="CM71" i="161"/>
  <c r="BZ71" i="161"/>
  <c r="BM71" i="161"/>
  <c r="AZ71" i="161"/>
  <c r="AM71" i="161"/>
  <c r="Z71" i="161"/>
  <c r="M71" i="161"/>
  <c r="CZ70" i="161"/>
  <c r="CM70" i="161"/>
  <c r="BZ70" i="161"/>
  <c r="BM70" i="161"/>
  <c r="AZ70" i="161"/>
  <c r="AM70" i="161"/>
  <c r="Z70" i="161"/>
  <c r="M70" i="161"/>
  <c r="CZ69" i="161"/>
  <c r="CM69" i="161"/>
  <c r="BZ69" i="161"/>
  <c r="BM69" i="161"/>
  <c r="AZ69" i="161"/>
  <c r="AM69" i="161"/>
  <c r="Z69" i="161"/>
  <c r="M69" i="161"/>
  <c r="CZ68" i="161"/>
  <c r="CM68" i="161"/>
  <c r="BZ68" i="161"/>
  <c r="BM68" i="161"/>
  <c r="AZ68" i="161"/>
  <c r="AM68" i="161"/>
  <c r="Z68" i="161"/>
  <c r="M68" i="161"/>
  <c r="CZ67" i="161"/>
  <c r="CM67" i="161"/>
  <c r="BZ67" i="161"/>
  <c r="BM67" i="161"/>
  <c r="AZ67" i="161"/>
  <c r="AM67" i="161"/>
  <c r="Z67" i="161"/>
  <c r="M67" i="161"/>
  <c r="CZ66" i="161"/>
  <c r="CM66" i="161"/>
  <c r="BZ66" i="161"/>
  <c r="BM66" i="161"/>
  <c r="AZ66" i="161"/>
  <c r="AM66" i="161"/>
  <c r="Z66" i="161"/>
  <c r="M66" i="161"/>
  <c r="CZ65" i="161"/>
  <c r="CM65" i="161"/>
  <c r="BZ65" i="161"/>
  <c r="BM65" i="161"/>
  <c r="AZ65" i="161"/>
  <c r="AM65" i="161"/>
  <c r="Z65" i="161"/>
  <c r="M65" i="161"/>
  <c r="CZ64" i="161"/>
  <c r="CM64" i="161"/>
  <c r="BZ64" i="161"/>
  <c r="BM64" i="161"/>
  <c r="AZ64" i="161"/>
  <c r="AM64" i="161"/>
  <c r="Z64" i="161"/>
  <c r="M64" i="161"/>
  <c r="CZ63" i="161"/>
  <c r="CM63" i="161"/>
  <c r="BZ63" i="161"/>
  <c r="BM63" i="161"/>
  <c r="AZ63" i="161"/>
  <c r="AM63" i="161"/>
  <c r="Z63" i="161"/>
  <c r="M63" i="161"/>
  <c r="CZ62" i="161"/>
  <c r="CM62" i="161"/>
  <c r="BZ62" i="161"/>
  <c r="BM62" i="161"/>
  <c r="AZ62" i="161"/>
  <c r="AM62" i="161"/>
  <c r="Z62" i="161"/>
  <c r="M62" i="161"/>
  <c r="CZ61" i="161"/>
  <c r="CM61" i="161"/>
  <c r="BZ61" i="161"/>
  <c r="BM61" i="161"/>
  <c r="AZ61" i="161"/>
  <c r="AM61" i="161"/>
  <c r="Z61" i="161"/>
  <c r="M61" i="161"/>
  <c r="CZ60" i="161"/>
  <c r="CM60" i="161"/>
  <c r="BZ60" i="161"/>
  <c r="BM60" i="161"/>
  <c r="AZ60" i="161"/>
  <c r="AM60" i="161"/>
  <c r="AB60" i="161"/>
  <c r="Z60" i="161"/>
  <c r="M60" i="161"/>
  <c r="CZ59" i="161"/>
  <c r="CM59" i="161"/>
  <c r="BZ59" i="161"/>
  <c r="BM59" i="161"/>
  <c r="AZ59" i="161"/>
  <c r="AM59" i="161"/>
  <c r="Z59" i="161"/>
  <c r="M59" i="161"/>
  <c r="CZ58" i="161"/>
  <c r="CM58" i="161"/>
  <c r="BZ58" i="161"/>
  <c r="BM58" i="161"/>
  <c r="AZ58" i="161"/>
  <c r="AM58" i="161"/>
  <c r="Z58" i="161"/>
  <c r="M58" i="161"/>
  <c r="CZ57" i="161"/>
  <c r="CM57" i="161"/>
  <c r="BZ57" i="161"/>
  <c r="BM57" i="161"/>
  <c r="AZ57" i="161"/>
  <c r="AM57" i="161"/>
  <c r="Z57" i="161"/>
  <c r="M57" i="161"/>
  <c r="CZ56" i="161"/>
  <c r="CM56" i="161"/>
  <c r="BZ56" i="161"/>
  <c r="BM56" i="161"/>
  <c r="AZ56" i="161"/>
  <c r="AM56" i="161"/>
  <c r="Z56" i="161"/>
  <c r="M56" i="161"/>
  <c r="CZ55" i="161"/>
  <c r="CM55" i="161"/>
  <c r="BZ55" i="161"/>
  <c r="BM55" i="161"/>
  <c r="AZ55" i="161"/>
  <c r="AM55" i="161"/>
  <c r="Z55" i="161"/>
  <c r="M55" i="161"/>
  <c r="CZ54" i="161"/>
  <c r="CM54" i="161"/>
  <c r="BZ54" i="161"/>
  <c r="BM54" i="161"/>
  <c r="AZ54" i="161"/>
  <c r="AM54" i="161"/>
  <c r="Z54" i="161"/>
  <c r="M54" i="161"/>
  <c r="CZ53" i="161"/>
  <c r="CM53" i="161"/>
  <c r="BZ53" i="161"/>
  <c r="BM53" i="161"/>
  <c r="AZ53" i="161"/>
  <c r="AM53" i="161"/>
  <c r="Z53" i="161"/>
  <c r="M53" i="161"/>
  <c r="CZ52" i="161"/>
  <c r="CM52" i="161"/>
  <c r="CB52" i="161"/>
  <c r="BZ52" i="161"/>
  <c r="BM52" i="161"/>
  <c r="AZ52" i="161"/>
  <c r="AM52" i="161"/>
  <c r="Z52" i="161"/>
  <c r="M52" i="161"/>
  <c r="CZ51" i="161"/>
  <c r="CM51" i="161"/>
  <c r="CM91" i="161"/>
  <c r="BZ51" i="161"/>
  <c r="BM51" i="161"/>
  <c r="AZ51" i="161"/>
  <c r="AM51" i="161"/>
  <c r="Z51" i="161"/>
  <c r="M51" i="161"/>
  <c r="DC50" i="161"/>
  <c r="CB46" i="161"/>
  <c r="CB90" i="161"/>
  <c r="BO46" i="161"/>
  <c r="BO90" i="161"/>
  <c r="BB46" i="161"/>
  <c r="BB90" i="161"/>
  <c r="AO46" i="161"/>
  <c r="AO90" i="161"/>
  <c r="AB46" i="161"/>
  <c r="AB90" i="161"/>
  <c r="O46" i="161"/>
  <c r="O90" i="161"/>
  <c r="B46" i="161"/>
  <c r="B90" i="161"/>
  <c r="A46" i="161"/>
  <c r="A90" i="161"/>
  <c r="CB45" i="161"/>
  <c r="CB89" i="161"/>
  <c r="BO45" i="161"/>
  <c r="BO89" i="161"/>
  <c r="BB45" i="161"/>
  <c r="BB89" i="161"/>
  <c r="AO45" i="161"/>
  <c r="AO89" i="161"/>
  <c r="AB45" i="161"/>
  <c r="AB89" i="161"/>
  <c r="O45" i="161"/>
  <c r="O89" i="161"/>
  <c r="B45" i="161"/>
  <c r="B89" i="161"/>
  <c r="A45" i="161"/>
  <c r="A89" i="161"/>
  <c r="CB44" i="161"/>
  <c r="CB88" i="161"/>
  <c r="BO44" i="161"/>
  <c r="BO88" i="161"/>
  <c r="BB44" i="161"/>
  <c r="BB88" i="161"/>
  <c r="AO44" i="161"/>
  <c r="AO88" i="161"/>
  <c r="AB44" i="161"/>
  <c r="AB88" i="161"/>
  <c r="O44" i="161"/>
  <c r="O88" i="161"/>
  <c r="B44" i="161"/>
  <c r="A44" i="161"/>
  <c r="A88" i="161"/>
  <c r="CB43" i="161"/>
  <c r="CB87" i="161"/>
  <c r="BO43" i="161"/>
  <c r="BO87" i="161"/>
  <c r="BB43" i="161"/>
  <c r="AO43" i="161"/>
  <c r="AO87" i="161"/>
  <c r="AB43" i="161"/>
  <c r="AB87" i="161"/>
  <c r="O43" i="161"/>
  <c r="O87" i="161"/>
  <c r="B43" i="161"/>
  <c r="A43" i="161"/>
  <c r="A87" i="161"/>
  <c r="CB42" i="161"/>
  <c r="CB86" i="161"/>
  <c r="BO42" i="161"/>
  <c r="BO86" i="161"/>
  <c r="BB42" i="161"/>
  <c r="BB86" i="161"/>
  <c r="AO42" i="161"/>
  <c r="AO86" i="161"/>
  <c r="AB42" i="161"/>
  <c r="O42" i="161"/>
  <c r="O86" i="161"/>
  <c r="B42" i="161"/>
  <c r="B86" i="161"/>
  <c r="A42" i="161"/>
  <c r="A86" i="161"/>
  <c r="CB41" i="161"/>
  <c r="CB85" i="161"/>
  <c r="BO41" i="161"/>
  <c r="BO85" i="161"/>
  <c r="BB41" i="161"/>
  <c r="BB85" i="161"/>
  <c r="AO41" i="161"/>
  <c r="AO85" i="161"/>
  <c r="AB41" i="161"/>
  <c r="AB85" i="161"/>
  <c r="O41" i="161"/>
  <c r="O85" i="161"/>
  <c r="B41" i="161"/>
  <c r="B85" i="161"/>
  <c r="A41" i="161"/>
  <c r="A85" i="161"/>
  <c r="CB40" i="161"/>
  <c r="CB84" i="161"/>
  <c r="BO40" i="161"/>
  <c r="BO84" i="161"/>
  <c r="BB40" i="161"/>
  <c r="BB84" i="161"/>
  <c r="AO40" i="161"/>
  <c r="AO84" i="161"/>
  <c r="AB40" i="161"/>
  <c r="AB84" i="161"/>
  <c r="O40" i="161"/>
  <c r="O84" i="161"/>
  <c r="B40" i="161"/>
  <c r="A40" i="161"/>
  <c r="A84" i="161"/>
  <c r="CB39" i="161"/>
  <c r="CB83" i="161"/>
  <c r="BO39" i="161"/>
  <c r="BO83" i="161"/>
  <c r="BB39" i="161"/>
  <c r="BB83" i="161"/>
  <c r="AO39" i="161"/>
  <c r="AO83" i="161"/>
  <c r="AB39" i="161"/>
  <c r="AB83" i="161"/>
  <c r="O39" i="161"/>
  <c r="O83" i="161"/>
  <c r="B39" i="161"/>
  <c r="B83" i="161"/>
  <c r="A39" i="161"/>
  <c r="A83" i="161"/>
  <c r="CB38" i="161"/>
  <c r="CB82" i="161"/>
  <c r="BO38" i="161"/>
  <c r="BO82" i="161"/>
  <c r="BB38" i="161"/>
  <c r="BB82" i="161"/>
  <c r="AO38" i="161"/>
  <c r="AO82" i="161"/>
  <c r="AB38" i="161"/>
  <c r="AB82" i="161"/>
  <c r="P38" i="161"/>
  <c r="O38" i="161"/>
  <c r="O82" i="161"/>
  <c r="D38" i="161"/>
  <c r="B38" i="161"/>
  <c r="B82" i="161"/>
  <c r="A38" i="161"/>
  <c r="A82" i="161"/>
  <c r="CB37" i="161"/>
  <c r="CB81" i="161"/>
  <c r="BO37" i="161"/>
  <c r="BO81" i="161"/>
  <c r="BB37" i="161"/>
  <c r="BB81" i="161"/>
  <c r="AO37" i="161"/>
  <c r="AO81" i="161"/>
  <c r="AB37" i="161"/>
  <c r="AB81" i="161"/>
  <c r="O37" i="161"/>
  <c r="O81" i="161"/>
  <c r="B37" i="161"/>
  <c r="B81" i="161"/>
  <c r="A37" i="161"/>
  <c r="A81" i="161"/>
  <c r="CB36" i="161"/>
  <c r="CB80" i="161"/>
  <c r="BO36" i="161"/>
  <c r="BO80" i="161"/>
  <c r="BB36" i="161"/>
  <c r="BB80" i="161"/>
  <c r="AO36" i="161"/>
  <c r="AO80" i="161"/>
  <c r="AB36" i="161"/>
  <c r="AB80" i="161"/>
  <c r="O36" i="161"/>
  <c r="O80" i="161"/>
  <c r="B36" i="161"/>
  <c r="A36" i="161"/>
  <c r="A80" i="161"/>
  <c r="CB35" i="161"/>
  <c r="CB79" i="161"/>
  <c r="BO35" i="161"/>
  <c r="BO79" i="161"/>
  <c r="BB35" i="161"/>
  <c r="BB79" i="161"/>
  <c r="AO35" i="161"/>
  <c r="AO79" i="161"/>
  <c r="AB35" i="161"/>
  <c r="AB79" i="161"/>
  <c r="O35" i="161"/>
  <c r="O79" i="161"/>
  <c r="B35" i="161"/>
  <c r="B79" i="161"/>
  <c r="A35" i="161"/>
  <c r="A79" i="161"/>
  <c r="CB34" i="161"/>
  <c r="CB78" i="161"/>
  <c r="BO34" i="161"/>
  <c r="BO78" i="161"/>
  <c r="BB34" i="161"/>
  <c r="BB78" i="161"/>
  <c r="AO34" i="161"/>
  <c r="AO78" i="161"/>
  <c r="AB34" i="161"/>
  <c r="AB78" i="161"/>
  <c r="O34" i="161"/>
  <c r="O78" i="161"/>
  <c r="B34" i="161"/>
  <c r="B78" i="161"/>
  <c r="A34" i="161"/>
  <c r="A78" i="161"/>
  <c r="CB33" i="161"/>
  <c r="CB77" i="161"/>
  <c r="BO33" i="161"/>
  <c r="BO77" i="161"/>
  <c r="BB33" i="161"/>
  <c r="BB77" i="161"/>
  <c r="AO33" i="161"/>
  <c r="AO77" i="161"/>
  <c r="AB33" i="161"/>
  <c r="AB77" i="161"/>
  <c r="O33" i="161"/>
  <c r="O77" i="161"/>
  <c r="C33" i="161"/>
  <c r="B33" i="161"/>
  <c r="B77" i="161"/>
  <c r="A33" i="161"/>
  <c r="A77" i="161"/>
  <c r="CB32" i="161"/>
  <c r="CB76" i="161"/>
  <c r="BO32" i="161"/>
  <c r="BO76" i="161"/>
  <c r="BB32" i="161"/>
  <c r="BB76" i="161"/>
  <c r="AO32" i="161"/>
  <c r="AO76" i="161"/>
  <c r="AB32" i="161"/>
  <c r="AB76" i="161"/>
  <c r="O32" i="161"/>
  <c r="O76" i="161"/>
  <c r="B32" i="161"/>
  <c r="A32" i="161"/>
  <c r="A76" i="161"/>
  <c r="CB31" i="161"/>
  <c r="CB75" i="161"/>
  <c r="BO31" i="161"/>
  <c r="BO75" i="161"/>
  <c r="BB31" i="161"/>
  <c r="BB75" i="161"/>
  <c r="AO31" i="161"/>
  <c r="AO75" i="161"/>
  <c r="AB31" i="161"/>
  <c r="AB75" i="161"/>
  <c r="O31" i="161"/>
  <c r="O75" i="161"/>
  <c r="B31" i="161"/>
  <c r="B75" i="161"/>
  <c r="A31" i="161"/>
  <c r="A75" i="161"/>
  <c r="CB30" i="161"/>
  <c r="CB74" i="161"/>
  <c r="BO30" i="161"/>
  <c r="BO74" i="161"/>
  <c r="BB30" i="161"/>
  <c r="BB74" i="161"/>
  <c r="AO30" i="161"/>
  <c r="AO74" i="161"/>
  <c r="AB30" i="161"/>
  <c r="AB74" i="161"/>
  <c r="P30" i="161"/>
  <c r="O30" i="161"/>
  <c r="O74" i="161"/>
  <c r="B30" i="161"/>
  <c r="B74" i="161"/>
  <c r="A30" i="161"/>
  <c r="A74" i="161"/>
  <c r="CB29" i="161"/>
  <c r="CB73" i="161"/>
  <c r="BO29" i="161"/>
  <c r="BO73" i="161"/>
  <c r="BB29" i="161"/>
  <c r="BB73" i="161"/>
  <c r="AO29" i="161"/>
  <c r="AO73" i="161"/>
  <c r="AB29" i="161"/>
  <c r="AB73" i="161"/>
  <c r="O29" i="161"/>
  <c r="O73" i="161"/>
  <c r="B29" i="161"/>
  <c r="A29" i="161"/>
  <c r="A73" i="161"/>
  <c r="CB28" i="161"/>
  <c r="CB72" i="161"/>
  <c r="BO28" i="161"/>
  <c r="BO72" i="161"/>
  <c r="BB28" i="161"/>
  <c r="BB72" i="161"/>
  <c r="AO28" i="161"/>
  <c r="AO72" i="161"/>
  <c r="AB28" i="161"/>
  <c r="AB72" i="161"/>
  <c r="O28" i="161"/>
  <c r="O72" i="161"/>
  <c r="B28" i="161"/>
  <c r="A28" i="161"/>
  <c r="A72" i="161"/>
  <c r="CB27" i="161"/>
  <c r="CB71" i="161"/>
  <c r="BO27" i="161"/>
  <c r="BO71" i="161"/>
  <c r="BB27" i="161"/>
  <c r="BB71" i="161"/>
  <c r="AO27" i="161"/>
  <c r="AO71" i="161"/>
  <c r="AB27" i="161"/>
  <c r="AB71" i="161"/>
  <c r="O27" i="161"/>
  <c r="O71" i="161"/>
  <c r="D27" i="161"/>
  <c r="B27" i="161"/>
  <c r="B71" i="161"/>
  <c r="A27" i="161"/>
  <c r="A71" i="161"/>
  <c r="CB26" i="161"/>
  <c r="CB70" i="161"/>
  <c r="BO26" i="161"/>
  <c r="BO70" i="161"/>
  <c r="BB26" i="161"/>
  <c r="BB70" i="161"/>
  <c r="AO26" i="161"/>
  <c r="AO70" i="161"/>
  <c r="AB26" i="161"/>
  <c r="AB70" i="161"/>
  <c r="O26" i="161"/>
  <c r="O70" i="161"/>
  <c r="D26" i="161"/>
  <c r="B26" i="161"/>
  <c r="B70" i="161"/>
  <c r="A26" i="161"/>
  <c r="A70" i="161"/>
  <c r="CB25" i="161"/>
  <c r="CB69" i="161"/>
  <c r="BO25" i="161"/>
  <c r="BO69" i="161"/>
  <c r="BB25" i="161"/>
  <c r="BB69" i="161"/>
  <c r="AO25" i="161"/>
  <c r="AO69" i="161"/>
  <c r="AB25" i="161"/>
  <c r="AB69" i="161"/>
  <c r="O25" i="161"/>
  <c r="O69" i="161"/>
  <c r="B25" i="161"/>
  <c r="A25" i="161"/>
  <c r="A69" i="161"/>
  <c r="CB24" i="161"/>
  <c r="CB68" i="161"/>
  <c r="BO24" i="161"/>
  <c r="BO68" i="161"/>
  <c r="BB24" i="161"/>
  <c r="BB68" i="161"/>
  <c r="AO24" i="161"/>
  <c r="AO68" i="161"/>
  <c r="AB24" i="161"/>
  <c r="AB68" i="161"/>
  <c r="O24" i="161"/>
  <c r="O68" i="161"/>
  <c r="B24" i="161"/>
  <c r="B68" i="161"/>
  <c r="A24" i="161"/>
  <c r="A68" i="161"/>
  <c r="CB23" i="161"/>
  <c r="CB67" i="161"/>
  <c r="BO23" i="161"/>
  <c r="BO67" i="161"/>
  <c r="BB23" i="161"/>
  <c r="BB67" i="161"/>
  <c r="AO23" i="161"/>
  <c r="AO67" i="161"/>
  <c r="AB23" i="161"/>
  <c r="O23" i="161"/>
  <c r="O67" i="161"/>
  <c r="B23" i="161"/>
  <c r="B67" i="161"/>
  <c r="A23" i="161"/>
  <c r="A67" i="161"/>
  <c r="CB22" i="161"/>
  <c r="CB66" i="161"/>
  <c r="BO22" i="161"/>
  <c r="BO66" i="161"/>
  <c r="BB22" i="161"/>
  <c r="BB66" i="161"/>
  <c r="AO22" i="161"/>
  <c r="AO66" i="161"/>
  <c r="AB22" i="161"/>
  <c r="AB66" i="161"/>
  <c r="O22" i="161"/>
  <c r="O66" i="161"/>
  <c r="C22" i="161"/>
  <c r="B22" i="161"/>
  <c r="B66" i="161"/>
  <c r="A22" i="161"/>
  <c r="A66" i="161"/>
  <c r="CB21" i="161"/>
  <c r="CB65" i="161"/>
  <c r="BO21" i="161"/>
  <c r="BO65" i="161"/>
  <c r="BB21" i="161"/>
  <c r="BB65" i="161"/>
  <c r="AO21" i="161"/>
  <c r="AO65" i="161"/>
  <c r="AB21" i="161"/>
  <c r="AB65" i="161"/>
  <c r="O21" i="161"/>
  <c r="O65" i="161"/>
  <c r="B21" i="161"/>
  <c r="A21" i="161"/>
  <c r="A65" i="161"/>
  <c r="CB20" i="161"/>
  <c r="CB64" i="161"/>
  <c r="BO20" i="161"/>
  <c r="BO64" i="161"/>
  <c r="BB20" i="161"/>
  <c r="BB64" i="161"/>
  <c r="AO20" i="161"/>
  <c r="AO64" i="161"/>
  <c r="AB20" i="161"/>
  <c r="AB64" i="161"/>
  <c r="O20" i="161"/>
  <c r="O64" i="161"/>
  <c r="B20" i="161"/>
  <c r="B64" i="161"/>
  <c r="A20" i="161"/>
  <c r="A64" i="161"/>
  <c r="CB19" i="161"/>
  <c r="CB63" i="161"/>
  <c r="BO19" i="161"/>
  <c r="BO63" i="161"/>
  <c r="BB19" i="161"/>
  <c r="BB63" i="161"/>
  <c r="AO19" i="161"/>
  <c r="AO63" i="161"/>
  <c r="AB19" i="161"/>
  <c r="P19" i="161"/>
  <c r="O19" i="161"/>
  <c r="O63" i="161"/>
  <c r="D19" i="161"/>
  <c r="H19" i="161"/>
  <c r="B19" i="161"/>
  <c r="B63" i="161"/>
  <c r="A19" i="161"/>
  <c r="A63" i="161"/>
  <c r="CB18" i="161"/>
  <c r="CB62" i="161"/>
  <c r="BO18" i="161"/>
  <c r="BO62" i="161"/>
  <c r="BB18" i="161"/>
  <c r="BB62" i="161"/>
  <c r="AO18" i="161"/>
  <c r="AO62" i="161"/>
  <c r="AB18" i="161"/>
  <c r="AB62" i="161"/>
  <c r="O18" i="161"/>
  <c r="O62" i="161"/>
  <c r="G18" i="161"/>
  <c r="C18" i="161"/>
  <c r="B18" i="161"/>
  <c r="B62" i="161"/>
  <c r="A18" i="161"/>
  <c r="A62" i="161"/>
  <c r="CB17" i="161"/>
  <c r="CB61" i="161"/>
  <c r="BO17" i="161"/>
  <c r="BO61" i="161"/>
  <c r="BB17" i="161"/>
  <c r="BB61" i="161"/>
  <c r="AO17" i="161"/>
  <c r="AO61" i="161"/>
  <c r="AB17" i="161"/>
  <c r="AB61" i="161"/>
  <c r="O17" i="161"/>
  <c r="O61" i="161"/>
  <c r="B17" i="161"/>
  <c r="A17" i="161"/>
  <c r="A61" i="161"/>
  <c r="CB16" i="161"/>
  <c r="CB60" i="161"/>
  <c r="BO16" i="161"/>
  <c r="BO60" i="161"/>
  <c r="BB16" i="161"/>
  <c r="BB60" i="161"/>
  <c r="AO16" i="161"/>
  <c r="AO60" i="161"/>
  <c r="AB16" i="161"/>
  <c r="O16" i="161"/>
  <c r="O60" i="161"/>
  <c r="B16" i="161"/>
  <c r="B60" i="161"/>
  <c r="A16" i="161"/>
  <c r="A60" i="161"/>
  <c r="CB15" i="161"/>
  <c r="CB59" i="161"/>
  <c r="BO15" i="161"/>
  <c r="BO59" i="161"/>
  <c r="BB15" i="161"/>
  <c r="BB59" i="161"/>
  <c r="AO15" i="161"/>
  <c r="AO59" i="161"/>
  <c r="AB15" i="161"/>
  <c r="P15" i="161"/>
  <c r="T15" i="161"/>
  <c r="T59" i="161"/>
  <c r="O15" i="161"/>
  <c r="O59" i="161"/>
  <c r="D15" i="161"/>
  <c r="B15" i="161"/>
  <c r="B59" i="161"/>
  <c r="A15" i="161"/>
  <c r="A59" i="161"/>
  <c r="CB14" i="161"/>
  <c r="CB58" i="161"/>
  <c r="BO14" i="161"/>
  <c r="BO58" i="161"/>
  <c r="BB14" i="161"/>
  <c r="BB58" i="161"/>
  <c r="AO14" i="161"/>
  <c r="AO58" i="161"/>
  <c r="AB14" i="161"/>
  <c r="AB58" i="161"/>
  <c r="O14" i="161"/>
  <c r="O58" i="161"/>
  <c r="B14" i="161"/>
  <c r="B58" i="161"/>
  <c r="A14" i="161"/>
  <c r="A58" i="161"/>
  <c r="CB13" i="161"/>
  <c r="CB57" i="161"/>
  <c r="BO13" i="161"/>
  <c r="BO57" i="161"/>
  <c r="BB13" i="161"/>
  <c r="BB57" i="161"/>
  <c r="AO13" i="161"/>
  <c r="AO57" i="161"/>
  <c r="AB13" i="161"/>
  <c r="AB57" i="161"/>
  <c r="O13" i="161"/>
  <c r="O57" i="161"/>
  <c r="B13" i="161"/>
  <c r="A13" i="161"/>
  <c r="A57" i="161"/>
  <c r="CB12" i="161"/>
  <c r="CB56" i="161"/>
  <c r="BO12" i="161"/>
  <c r="BO56" i="161"/>
  <c r="BB12" i="161"/>
  <c r="BB56" i="161"/>
  <c r="AO12" i="161"/>
  <c r="AO56" i="161"/>
  <c r="AB12" i="161"/>
  <c r="AB56" i="161"/>
  <c r="O12" i="161"/>
  <c r="O56" i="161"/>
  <c r="C12" i="161"/>
  <c r="B12" i="161"/>
  <c r="B56" i="161"/>
  <c r="A12" i="161"/>
  <c r="A56" i="161"/>
  <c r="CB11" i="161"/>
  <c r="CB55" i="161"/>
  <c r="BO11" i="161"/>
  <c r="BO55" i="161"/>
  <c r="BB11" i="161"/>
  <c r="BB55" i="161"/>
  <c r="AO11" i="161"/>
  <c r="AO55" i="161"/>
  <c r="AB11" i="161"/>
  <c r="O11" i="161"/>
  <c r="O55" i="161"/>
  <c r="B11" i="161"/>
  <c r="B55" i="161"/>
  <c r="A11" i="161"/>
  <c r="A55" i="161"/>
  <c r="CB10" i="161"/>
  <c r="CB54" i="161"/>
  <c r="BO10" i="161"/>
  <c r="BO54" i="161"/>
  <c r="BB10" i="161"/>
  <c r="BB54" i="161"/>
  <c r="AO10" i="161"/>
  <c r="AO54" i="161"/>
  <c r="AB10" i="161"/>
  <c r="AB54" i="161"/>
  <c r="O10" i="161"/>
  <c r="O54" i="161"/>
  <c r="B10" i="161"/>
  <c r="B54" i="161"/>
  <c r="A10" i="161"/>
  <c r="A54" i="161"/>
  <c r="CB9" i="161"/>
  <c r="CB53" i="161"/>
  <c r="BO9" i="161"/>
  <c r="BO53" i="161"/>
  <c r="BB9" i="161"/>
  <c r="BB53" i="161"/>
  <c r="AO9" i="161"/>
  <c r="AO53" i="161"/>
  <c r="AB9" i="161"/>
  <c r="AB53" i="161"/>
  <c r="O9" i="161"/>
  <c r="O53" i="161"/>
  <c r="B9" i="161"/>
  <c r="A9" i="161"/>
  <c r="A53" i="161"/>
  <c r="CB8" i="161"/>
  <c r="BO8" i="161"/>
  <c r="BO52" i="161"/>
  <c r="BB8" i="161"/>
  <c r="BB52" i="161"/>
  <c r="AO8" i="161"/>
  <c r="AO52" i="161"/>
  <c r="AB8" i="161"/>
  <c r="AB52" i="161"/>
  <c r="O8" i="161"/>
  <c r="O52" i="161"/>
  <c r="B8" i="161"/>
  <c r="B52" i="161"/>
  <c r="A8" i="161"/>
  <c r="A52" i="161"/>
  <c r="CB7" i="161"/>
  <c r="BO7" i="161"/>
  <c r="BB7" i="161"/>
  <c r="BB51" i="161"/>
  <c r="AO7" i="161"/>
  <c r="AB7" i="161"/>
  <c r="O7" i="161"/>
  <c r="B7" i="161"/>
  <c r="B51" i="161"/>
  <c r="A7" i="161"/>
  <c r="A51" i="161"/>
  <c r="CI6" i="161"/>
  <c r="CV6" i="161"/>
  <c r="CA6" i="161"/>
  <c r="CN6" i="161"/>
  <c r="DA6" i="161"/>
  <c r="DC6" i="161"/>
  <c r="AU6" i="161"/>
  <c r="BH6" i="161"/>
  <c r="BU6" i="161"/>
  <c r="CH6" i="161"/>
  <c r="CU6" i="161"/>
  <c r="AM6" i="161"/>
  <c r="AZ6" i="161"/>
  <c r="BM6" i="161"/>
  <c r="BZ6" i="161"/>
  <c r="CM6" i="161"/>
  <c r="CZ6" i="161"/>
  <c r="DB6" i="161"/>
  <c r="AI6" i="161"/>
  <c r="AV6" i="161"/>
  <c r="BI6" i="161"/>
  <c r="BV6" i="161"/>
  <c r="AE6" i="161"/>
  <c r="AR6" i="161"/>
  <c r="BE6" i="161"/>
  <c r="BR6" i="161"/>
  <c r="CE6" i="161"/>
  <c r="CR6" i="161"/>
  <c r="AA6" i="161"/>
  <c r="AN6" i="161"/>
  <c r="BA6" i="161"/>
  <c r="BN6" i="161"/>
  <c r="Z6" i="161"/>
  <c r="Y6" i="161"/>
  <c r="AL6" i="161"/>
  <c r="AY6" i="161"/>
  <c r="BL6" i="161"/>
  <c r="BY6" i="161"/>
  <c r="CL6" i="161"/>
  <c r="CY6" i="161"/>
  <c r="X6" i="161"/>
  <c r="AK6" i="161"/>
  <c r="AX6" i="161"/>
  <c r="BK6" i="161"/>
  <c r="BX6" i="161"/>
  <c r="CK6" i="161"/>
  <c r="CX6" i="161"/>
  <c r="W6" i="161"/>
  <c r="AJ6" i="161"/>
  <c r="AW6" i="161"/>
  <c r="BJ6" i="161"/>
  <c r="BW6" i="161"/>
  <c r="CJ6" i="161"/>
  <c r="CW6" i="161"/>
  <c r="V6" i="161"/>
  <c r="U6" i="161"/>
  <c r="AH6" i="161"/>
  <c r="T6" i="161"/>
  <c r="AG6" i="161"/>
  <c r="AT6" i="161"/>
  <c r="BG6" i="161"/>
  <c r="BT6" i="161"/>
  <c r="CG6" i="161"/>
  <c r="CT6" i="161"/>
  <c r="S6" i="161"/>
  <c r="AF6" i="161"/>
  <c r="AS6" i="161"/>
  <c r="BF6" i="161"/>
  <c r="BS6" i="161"/>
  <c r="CF6" i="161"/>
  <c r="CS6" i="161"/>
  <c r="R6" i="161"/>
  <c r="Q6" i="161"/>
  <c r="AD6" i="161"/>
  <c r="AQ6" i="161"/>
  <c r="BD6" i="161"/>
  <c r="BQ6" i="161"/>
  <c r="CD6" i="161"/>
  <c r="CQ6" i="161"/>
  <c r="P6" i="161"/>
  <c r="AC6" i="161"/>
  <c r="AP6" i="161"/>
  <c r="BC6" i="161"/>
  <c r="BP6" i="161"/>
  <c r="CC6" i="161"/>
  <c r="CP6" i="161"/>
  <c r="O6" i="161"/>
  <c r="AB6" i="161"/>
  <c r="AO6" i="161"/>
  <c r="BB6" i="161"/>
  <c r="BO6" i="161"/>
  <c r="CB6" i="161"/>
  <c r="CO6" i="161"/>
  <c r="AT37" i="160"/>
  <c r="AP37" i="160"/>
  <c r="AN130" i="158" s="1"/>
  <c r="AL37" i="160"/>
  <c r="AJ130" i="158" s="1"/>
  <c r="AH37" i="160"/>
  <c r="AF130" i="158" s="1"/>
  <c r="AD37" i="160"/>
  <c r="AB130" i="158" s="1"/>
  <c r="Z37" i="160"/>
  <c r="X130" i="158" s="1"/>
  <c r="V37" i="160"/>
  <c r="T130" i="158" s="1"/>
  <c r="R37" i="160"/>
  <c r="P130" i="158" s="1"/>
  <c r="N37" i="160"/>
  <c r="L130" i="158" s="1"/>
  <c r="J37" i="160"/>
  <c r="H130" i="158" s="1"/>
  <c r="AT34" i="160"/>
  <c r="AS34" i="160"/>
  <c r="AR34" i="160"/>
  <c r="AQ34" i="160"/>
  <c r="AP34" i="160"/>
  <c r="AO34" i="160"/>
  <c r="AN34" i="160"/>
  <c r="AM34" i="160"/>
  <c r="AL34" i="160"/>
  <c r="AK34" i="160"/>
  <c r="AJ34" i="160"/>
  <c r="AI34" i="160"/>
  <c r="AH34" i="160"/>
  <c r="AG34" i="160"/>
  <c r="AF34" i="160"/>
  <c r="AE34" i="160"/>
  <c r="AD34" i="160"/>
  <c r="AC34" i="160"/>
  <c r="AB34" i="160"/>
  <c r="AA34" i="160"/>
  <c r="Z34" i="160"/>
  <c r="Y34" i="160"/>
  <c r="X34" i="160"/>
  <c r="W34" i="160"/>
  <c r="V34" i="160"/>
  <c r="U34" i="160"/>
  <c r="T34" i="160"/>
  <c r="S34" i="160"/>
  <c r="R34" i="160"/>
  <c r="Q34" i="160"/>
  <c r="P34" i="160"/>
  <c r="O34" i="160"/>
  <c r="N34" i="160"/>
  <c r="M34" i="160"/>
  <c r="L34" i="160"/>
  <c r="K34" i="160"/>
  <c r="J34" i="160"/>
  <c r="I34" i="160"/>
  <c r="H34" i="160"/>
  <c r="G34" i="160"/>
  <c r="F34" i="160"/>
  <c r="AT28" i="160"/>
  <c r="AP28" i="160"/>
  <c r="AL28" i="160"/>
  <c r="AH28" i="160"/>
  <c r="AD28" i="160"/>
  <c r="Z28" i="160"/>
  <c r="V28" i="160"/>
  <c r="R28" i="160"/>
  <c r="N28" i="160"/>
  <c r="J28" i="160"/>
  <c r="D22" i="160"/>
  <c r="AT18" i="160"/>
  <c r="AS18" i="160"/>
  <c r="AR18" i="160"/>
  <c r="AQ18" i="160"/>
  <c r="AP18" i="160"/>
  <c r="AO18" i="160"/>
  <c r="AN18" i="160"/>
  <c r="AM18" i="160"/>
  <c r="AL18" i="160"/>
  <c r="AK18" i="160"/>
  <c r="AJ18" i="160"/>
  <c r="AI18" i="160"/>
  <c r="AH18" i="160"/>
  <c r="AG18" i="160"/>
  <c r="AF18" i="160"/>
  <c r="AE18" i="160"/>
  <c r="AD18" i="160"/>
  <c r="AC18" i="160"/>
  <c r="AB18" i="160"/>
  <c r="AA18" i="160"/>
  <c r="Z18" i="160"/>
  <c r="Y18" i="160"/>
  <c r="X18" i="160"/>
  <c r="W18" i="160"/>
  <c r="V18" i="160"/>
  <c r="U18" i="160"/>
  <c r="T18" i="160"/>
  <c r="S18" i="160"/>
  <c r="R18" i="160"/>
  <c r="Q18" i="160"/>
  <c r="P18" i="160"/>
  <c r="O18" i="160"/>
  <c r="N18" i="160"/>
  <c r="M18" i="160"/>
  <c r="L18" i="160"/>
  <c r="K18" i="160"/>
  <c r="J18" i="160"/>
  <c r="I18" i="160"/>
  <c r="H18" i="160"/>
  <c r="G18" i="160"/>
  <c r="F18" i="160"/>
  <c r="AT17" i="160"/>
  <c r="AS17" i="160"/>
  <c r="AR17" i="160"/>
  <c r="AQ17" i="160"/>
  <c r="AP17" i="160"/>
  <c r="AO17" i="160"/>
  <c r="AN17" i="160"/>
  <c r="AM17" i="160"/>
  <c r="AL17" i="160"/>
  <c r="AK17" i="160"/>
  <c r="AJ17" i="160"/>
  <c r="AI17" i="160"/>
  <c r="AH17" i="160"/>
  <c r="AG17" i="160"/>
  <c r="AF17" i="160"/>
  <c r="AE17" i="160"/>
  <c r="AD17" i="160"/>
  <c r="AC17" i="160"/>
  <c r="AB17" i="160"/>
  <c r="AA17" i="160"/>
  <c r="Z17" i="160"/>
  <c r="Y17" i="160"/>
  <c r="X17" i="160"/>
  <c r="W17" i="160"/>
  <c r="V17" i="160"/>
  <c r="U17" i="160"/>
  <c r="T17" i="160"/>
  <c r="S17" i="160"/>
  <c r="R17" i="160"/>
  <c r="Q17" i="160"/>
  <c r="P17" i="160"/>
  <c r="O17" i="160"/>
  <c r="N17" i="160"/>
  <c r="M17" i="160"/>
  <c r="L17" i="160"/>
  <c r="K17" i="160"/>
  <c r="J17" i="160"/>
  <c r="I17" i="160"/>
  <c r="H17" i="160"/>
  <c r="G17" i="160"/>
  <c r="F17" i="160"/>
  <c r="AT14" i="160"/>
  <c r="AP14" i="160"/>
  <c r="AL14" i="160"/>
  <c r="AH14" i="160"/>
  <c r="AD14" i="160"/>
  <c r="Z14" i="160"/>
  <c r="V14" i="160"/>
  <c r="R14" i="160"/>
  <c r="N14" i="160"/>
  <c r="J14" i="160"/>
  <c r="AT13" i="160"/>
  <c r="AQ13" i="160"/>
  <c r="AM13" i="160"/>
  <c r="AI13" i="160"/>
  <c r="AE13" i="160"/>
  <c r="AA13" i="160"/>
  <c r="W13" i="160"/>
  <c r="S13" i="160"/>
  <c r="O13" i="160"/>
  <c r="K13" i="160"/>
  <c r="AT10" i="160"/>
  <c r="AT15" i="160"/>
  <c r="AD10" i="160"/>
  <c r="N10" i="160"/>
  <c r="AT9" i="160"/>
  <c r="AQ9" i="160"/>
  <c r="AQ10" i="160"/>
  <c r="AM9" i="160"/>
  <c r="AI9" i="160"/>
  <c r="AE9" i="160"/>
  <c r="AA9" i="160"/>
  <c r="AA10" i="160"/>
  <c r="W9" i="160"/>
  <c r="T9" i="160"/>
  <c r="S9" i="160"/>
  <c r="P9" i="160"/>
  <c r="O9" i="160"/>
  <c r="L9" i="160"/>
  <c r="K9" i="160"/>
  <c r="H9" i="160"/>
  <c r="AT8" i="160"/>
  <c r="AN8" i="160"/>
  <c r="X8" i="160"/>
  <c r="H8" i="160"/>
  <c r="AT6" i="160"/>
  <c r="AS6" i="160"/>
  <c r="AP6" i="160"/>
  <c r="AO6" i="160"/>
  <c r="AL6" i="160"/>
  <c r="AK6" i="160"/>
  <c r="AH6" i="160"/>
  <c r="AG6" i="160"/>
  <c r="AD6" i="160"/>
  <c r="AC6" i="160"/>
  <c r="Z6" i="160"/>
  <c r="Y6" i="160"/>
  <c r="V6" i="160"/>
  <c r="U6" i="160"/>
  <c r="R6" i="160"/>
  <c r="Q6" i="160"/>
  <c r="N6" i="160"/>
  <c r="M6" i="160"/>
  <c r="J6" i="160"/>
  <c r="I6" i="160"/>
  <c r="AT5" i="160"/>
  <c r="AS5" i="160"/>
  <c r="AR5" i="160"/>
  <c r="AQ5" i="160"/>
  <c r="AP5" i="160"/>
  <c r="AO5" i="160"/>
  <c r="AN5" i="160"/>
  <c r="AM5" i="160"/>
  <c r="AL5" i="160"/>
  <c r="AK5" i="160"/>
  <c r="AJ5" i="160"/>
  <c r="AI5" i="160"/>
  <c r="AH5" i="160"/>
  <c r="AG5" i="160"/>
  <c r="AF5" i="160"/>
  <c r="AE5" i="160"/>
  <c r="AD5" i="160"/>
  <c r="AC5" i="160"/>
  <c r="AB5" i="160"/>
  <c r="AA5" i="160"/>
  <c r="Z5" i="160"/>
  <c r="Y5" i="160"/>
  <c r="X5" i="160"/>
  <c r="W5" i="160"/>
  <c r="V5" i="160"/>
  <c r="U5" i="160"/>
  <c r="T5" i="160"/>
  <c r="S5" i="160"/>
  <c r="R5" i="160"/>
  <c r="Q5" i="160"/>
  <c r="P5" i="160"/>
  <c r="O5" i="160"/>
  <c r="N5" i="160"/>
  <c r="M5" i="160"/>
  <c r="L5" i="160"/>
  <c r="K5" i="160"/>
  <c r="J5" i="160"/>
  <c r="I5" i="160"/>
  <c r="H5" i="160"/>
  <c r="G5" i="160"/>
  <c r="F5" i="160"/>
  <c r="F4" i="160"/>
  <c r="D33" i="160"/>
  <c r="AS3" i="160"/>
  <c r="AR3" i="160"/>
  <c r="AQ3" i="160"/>
  <c r="AP3" i="160"/>
  <c r="AO3" i="160"/>
  <c r="AN3" i="160"/>
  <c r="AM3" i="160"/>
  <c r="AL3" i="160"/>
  <c r="AK3" i="160"/>
  <c r="AJ3" i="160"/>
  <c r="AI3" i="160"/>
  <c r="AH3" i="160"/>
  <c r="AG3" i="160"/>
  <c r="AF3" i="160"/>
  <c r="AE3" i="160"/>
  <c r="AD3" i="160"/>
  <c r="AC3" i="160"/>
  <c r="AB3" i="160"/>
  <c r="AA3" i="160"/>
  <c r="Z3" i="160"/>
  <c r="Y3" i="160"/>
  <c r="X3" i="160"/>
  <c r="W3" i="160"/>
  <c r="V3" i="160"/>
  <c r="U3" i="160"/>
  <c r="T3" i="160"/>
  <c r="S3" i="160"/>
  <c r="R3" i="160"/>
  <c r="Q3" i="160"/>
  <c r="P3" i="160"/>
  <c r="O3" i="160"/>
  <c r="N3" i="160"/>
  <c r="M3" i="160"/>
  <c r="L3" i="160"/>
  <c r="K3" i="160"/>
  <c r="J3" i="160"/>
  <c r="I3" i="160"/>
  <c r="H3" i="160"/>
  <c r="G3" i="160"/>
  <c r="F3" i="160"/>
  <c r="AS2" i="160"/>
  <c r="AR2" i="160"/>
  <c r="A58" i="162"/>
  <c r="A100" i="162"/>
  <c r="AQ2" i="160"/>
  <c r="A57" i="162"/>
  <c r="A99" i="162"/>
  <c r="AP2" i="160"/>
  <c r="A56" i="162"/>
  <c r="A98" i="162"/>
  <c r="AO2" i="160"/>
  <c r="A55" i="162"/>
  <c r="A97" i="162"/>
  <c r="AN2" i="160"/>
  <c r="A54" i="162"/>
  <c r="A96" i="162"/>
  <c r="AM2" i="160"/>
  <c r="A53" i="162"/>
  <c r="A95" i="162"/>
  <c r="AL2" i="160"/>
  <c r="A52" i="162"/>
  <c r="A94" i="162"/>
  <c r="AK2" i="160"/>
  <c r="A51" i="162"/>
  <c r="A93" i="162"/>
  <c r="AJ2" i="160"/>
  <c r="A50" i="162"/>
  <c r="A92" i="162"/>
  <c r="AI2" i="160"/>
  <c r="A49" i="162"/>
  <c r="A91" i="162"/>
  <c r="AH2" i="160"/>
  <c r="A48" i="162"/>
  <c r="A90" i="162"/>
  <c r="AG2" i="160"/>
  <c r="A47" i="162"/>
  <c r="A89" i="162"/>
  <c r="AF2" i="160"/>
  <c r="A46" i="162"/>
  <c r="A88" i="162"/>
  <c r="AE2" i="160"/>
  <c r="A45" i="162"/>
  <c r="A87" i="162"/>
  <c r="AD2" i="160"/>
  <c r="A44" i="162"/>
  <c r="A86" i="162"/>
  <c r="AC2" i="160"/>
  <c r="A43" i="162"/>
  <c r="A85" i="162"/>
  <c r="AB2" i="160"/>
  <c r="A42" i="162"/>
  <c r="A84" i="162"/>
  <c r="AA2" i="160"/>
  <c r="A41" i="162"/>
  <c r="A83" i="162"/>
  <c r="Z2" i="160"/>
  <c r="A40" i="162"/>
  <c r="A82" i="162"/>
  <c r="Y2" i="160"/>
  <c r="A39" i="162"/>
  <c r="A81" i="162"/>
  <c r="X2" i="160"/>
  <c r="A38" i="162"/>
  <c r="A80" i="162"/>
  <c r="W2" i="160"/>
  <c r="A37" i="162"/>
  <c r="A79" i="162"/>
  <c r="V2" i="160"/>
  <c r="A36" i="162"/>
  <c r="A78" i="162"/>
  <c r="U2" i="160"/>
  <c r="A35" i="162"/>
  <c r="A77" i="162"/>
  <c r="T2" i="160"/>
  <c r="A34" i="162"/>
  <c r="A76" i="162"/>
  <c r="S2" i="160"/>
  <c r="A33" i="162"/>
  <c r="A75" i="162"/>
  <c r="R2" i="160"/>
  <c r="A32" i="162"/>
  <c r="A74" i="162"/>
  <c r="Q2" i="160"/>
  <c r="A31" i="162"/>
  <c r="A73" i="162"/>
  <c r="P2" i="160"/>
  <c r="O2" i="160"/>
  <c r="A30" i="162"/>
  <c r="A72" i="162"/>
  <c r="N2" i="160"/>
  <c r="A29" i="162"/>
  <c r="A71" i="162"/>
  <c r="M2" i="160"/>
  <c r="A28" i="162"/>
  <c r="A70" i="162"/>
  <c r="L2" i="160"/>
  <c r="A27" i="162"/>
  <c r="A69" i="162"/>
  <c r="K2" i="160"/>
  <c r="A26" i="162"/>
  <c r="A68" i="162"/>
  <c r="J2" i="160"/>
  <c r="A25" i="162"/>
  <c r="A67" i="162"/>
  <c r="I2" i="160"/>
  <c r="A24" i="162"/>
  <c r="A66" i="162"/>
  <c r="H2" i="160"/>
  <c r="A23" i="162"/>
  <c r="A65" i="162"/>
  <c r="G2" i="160"/>
  <c r="A22" i="162"/>
  <c r="A64" i="162"/>
  <c r="F2" i="160"/>
  <c r="A21" i="162"/>
  <c r="A63" i="162"/>
  <c r="L52" i="159"/>
  <c r="K52" i="159"/>
  <c r="J52" i="159"/>
  <c r="L41" i="159"/>
  <c r="K41" i="159"/>
  <c r="J41" i="159"/>
  <c r="J39" i="40"/>
  <c r="L30" i="159"/>
  <c r="K30" i="159"/>
  <c r="J30" i="159"/>
  <c r="F24" i="159"/>
  <c r="E24" i="159"/>
  <c r="D24" i="159"/>
  <c r="J40" i="40"/>
  <c r="J18" i="159"/>
  <c r="H17" i="159"/>
  <c r="D17" i="159"/>
  <c r="D18" i="159"/>
  <c r="H16" i="159"/>
  <c r="H15" i="159"/>
  <c r="H14" i="159"/>
  <c r="H13" i="159"/>
  <c r="C6" i="159"/>
  <c r="C5" i="159"/>
  <c r="AQ126" i="158"/>
  <c r="AP126" i="158"/>
  <c r="AO126" i="158"/>
  <c r="AN126" i="158"/>
  <c r="AM126" i="158"/>
  <c r="AL126" i="158"/>
  <c r="AK126" i="158"/>
  <c r="AJ126" i="158"/>
  <c r="AI126" i="158"/>
  <c r="AH126" i="158"/>
  <c r="AG126" i="158"/>
  <c r="AF126" i="158"/>
  <c r="AE126" i="158"/>
  <c r="AD126" i="158"/>
  <c r="AC126" i="158"/>
  <c r="AB126" i="158"/>
  <c r="AA126" i="158"/>
  <c r="Z126" i="158"/>
  <c r="Y126" i="158"/>
  <c r="X126" i="158"/>
  <c r="W126" i="158"/>
  <c r="V126" i="158"/>
  <c r="U126" i="158"/>
  <c r="T126" i="158"/>
  <c r="S126" i="158"/>
  <c r="R126" i="158"/>
  <c r="Q126" i="158"/>
  <c r="P126" i="158"/>
  <c r="O126" i="158"/>
  <c r="N126" i="158"/>
  <c r="M126" i="158"/>
  <c r="L126" i="158"/>
  <c r="K126" i="158"/>
  <c r="J126" i="158"/>
  <c r="I126" i="158"/>
  <c r="H126" i="158"/>
  <c r="G126" i="158"/>
  <c r="F126" i="158"/>
  <c r="E126" i="158"/>
  <c r="D126" i="158"/>
  <c r="B126" i="158"/>
  <c r="B125" i="158"/>
  <c r="B124" i="158"/>
  <c r="AQ123" i="158"/>
  <c r="AS14" i="160"/>
  <c r="AS50" i="160"/>
  <c r="AP123" i="158"/>
  <c r="AR14" i="160"/>
  <c r="AO123" i="158"/>
  <c r="AQ14" i="160"/>
  <c r="AN123" i="158"/>
  <c r="AM123" i="158"/>
  <c r="AO14" i="160"/>
  <c r="AL123" i="158"/>
  <c r="AN14" i="160"/>
  <c r="AK123" i="158"/>
  <c r="AM14" i="160"/>
  <c r="AJ123" i="158"/>
  <c r="AI123" i="158"/>
  <c r="AK14" i="160"/>
  <c r="AH123" i="158"/>
  <c r="AJ14" i="160"/>
  <c r="AG123" i="158"/>
  <c r="AI14" i="160"/>
  <c r="AF123" i="158"/>
  <c r="AE123" i="158"/>
  <c r="AG14" i="160"/>
  <c r="AD123" i="158"/>
  <c r="AF14" i="160"/>
  <c r="AC123" i="158"/>
  <c r="AE14" i="160"/>
  <c r="AB123" i="158"/>
  <c r="AA123" i="158"/>
  <c r="AC14" i="160"/>
  <c r="Z123" i="158"/>
  <c r="AB14" i="160"/>
  <c r="Y123" i="158"/>
  <c r="AA14" i="160"/>
  <c r="X123" i="158"/>
  <c r="W123" i="158"/>
  <c r="Y14" i="160"/>
  <c r="V123" i="158"/>
  <c r="X14" i="160"/>
  <c r="U123" i="158"/>
  <c r="W14" i="160"/>
  <c r="T123" i="158"/>
  <c r="S123" i="158"/>
  <c r="U14" i="160"/>
  <c r="R123" i="158"/>
  <c r="T14" i="160"/>
  <c r="Q123" i="158"/>
  <c r="S14" i="160"/>
  <c r="S50" i="160"/>
  <c r="P123" i="158"/>
  <c r="O123" i="158"/>
  <c r="Q14" i="160"/>
  <c r="Q50" i="160"/>
  <c r="N123" i="158"/>
  <c r="P14" i="160"/>
  <c r="M123" i="158"/>
  <c r="O14" i="160"/>
  <c r="O50" i="160"/>
  <c r="L123" i="158"/>
  <c r="K123" i="158"/>
  <c r="M14" i="160"/>
  <c r="M50" i="160"/>
  <c r="J123" i="158"/>
  <c r="L14" i="160"/>
  <c r="I123" i="158"/>
  <c r="K14" i="160"/>
  <c r="K50" i="160"/>
  <c r="H123" i="158"/>
  <c r="G123" i="158"/>
  <c r="I14" i="160"/>
  <c r="I50" i="160"/>
  <c r="F123" i="158"/>
  <c r="H14" i="160"/>
  <c r="B123" i="158"/>
  <c r="AQ122" i="158"/>
  <c r="AS13" i="160"/>
  <c r="AP122" i="158"/>
  <c r="AR13" i="160"/>
  <c r="AO122" i="158"/>
  <c r="AN122" i="158"/>
  <c r="AP13" i="160"/>
  <c r="AM122" i="158"/>
  <c r="AO13" i="160"/>
  <c r="AL122" i="158"/>
  <c r="AN13" i="160"/>
  <c r="AK122" i="158"/>
  <c r="AJ122" i="158"/>
  <c r="AL13" i="160"/>
  <c r="AI122" i="158"/>
  <c r="AK13" i="160"/>
  <c r="AH122" i="158"/>
  <c r="AJ13" i="160"/>
  <c r="AG122" i="158"/>
  <c r="AF122" i="158"/>
  <c r="AH13" i="160"/>
  <c r="AE122" i="158"/>
  <c r="AG13" i="160"/>
  <c r="AD122" i="158"/>
  <c r="AF13" i="160"/>
  <c r="AC122" i="158"/>
  <c r="AB122" i="158"/>
  <c r="AD13" i="160"/>
  <c r="AA122" i="158"/>
  <c r="AC13" i="160"/>
  <c r="Z122" i="158"/>
  <c r="AB13" i="160"/>
  <c r="Y122" i="158"/>
  <c r="X122" i="158"/>
  <c r="Z13" i="160"/>
  <c r="W122" i="158"/>
  <c r="Y13" i="160"/>
  <c r="V122" i="158"/>
  <c r="X13" i="160"/>
  <c r="U122" i="158"/>
  <c r="T122" i="158"/>
  <c r="V13" i="160"/>
  <c r="S122" i="158"/>
  <c r="U13" i="160"/>
  <c r="R122" i="158"/>
  <c r="T13" i="160"/>
  <c r="Q122" i="158"/>
  <c r="P122" i="158"/>
  <c r="R13" i="160"/>
  <c r="O122" i="158"/>
  <c r="Q13" i="160"/>
  <c r="N122" i="158"/>
  <c r="P13" i="160"/>
  <c r="M122" i="158"/>
  <c r="L122" i="158"/>
  <c r="N13" i="160"/>
  <c r="K122" i="158"/>
  <c r="M13" i="160"/>
  <c r="J122" i="158"/>
  <c r="L13" i="160"/>
  <c r="I122" i="158"/>
  <c r="H122" i="158"/>
  <c r="J13" i="160"/>
  <c r="G122" i="158"/>
  <c r="I13" i="160"/>
  <c r="F122" i="158"/>
  <c r="H13" i="160"/>
  <c r="E122" i="158"/>
  <c r="G13" i="160"/>
  <c r="D122" i="158"/>
  <c r="F13" i="160"/>
  <c r="B122" i="158"/>
  <c r="AQ121" i="158"/>
  <c r="AP121" i="158"/>
  <c r="AO121" i="158"/>
  <c r="AN121" i="158"/>
  <c r="AM121" i="158"/>
  <c r="AL121" i="158"/>
  <c r="AK121" i="158"/>
  <c r="AJ121" i="158"/>
  <c r="AI121" i="158"/>
  <c r="AH121" i="158"/>
  <c r="AG121" i="158"/>
  <c r="AF121" i="158"/>
  <c r="AE121" i="158"/>
  <c r="AD121" i="158"/>
  <c r="AC121" i="158"/>
  <c r="AB121" i="158"/>
  <c r="AA121" i="158"/>
  <c r="Z121" i="158"/>
  <c r="Y121" i="158"/>
  <c r="X121" i="158"/>
  <c r="W121" i="158"/>
  <c r="V121" i="158"/>
  <c r="U121" i="158"/>
  <c r="T121" i="158"/>
  <c r="S121" i="158"/>
  <c r="R121" i="158"/>
  <c r="Q121" i="158"/>
  <c r="P121" i="158"/>
  <c r="O121" i="158"/>
  <c r="N121" i="158"/>
  <c r="M121" i="158"/>
  <c r="L121" i="158"/>
  <c r="K121" i="158"/>
  <c r="J121" i="158"/>
  <c r="I121" i="158"/>
  <c r="H121" i="158"/>
  <c r="G121" i="158"/>
  <c r="F121" i="158"/>
  <c r="AQ120" i="158"/>
  <c r="AP120" i="158"/>
  <c r="AO120" i="158"/>
  <c r="AN120" i="158"/>
  <c r="AM120" i="158"/>
  <c r="AL120" i="158"/>
  <c r="AK120" i="158"/>
  <c r="AJ120" i="158"/>
  <c r="AI120" i="158"/>
  <c r="AH120" i="158"/>
  <c r="AG120" i="158"/>
  <c r="AF120" i="158"/>
  <c r="AE120" i="158"/>
  <c r="AD120" i="158"/>
  <c r="AC120" i="158"/>
  <c r="AB120" i="158"/>
  <c r="AA120" i="158"/>
  <c r="Z120" i="158"/>
  <c r="Y120" i="158"/>
  <c r="X120" i="158"/>
  <c r="W120" i="158"/>
  <c r="V120" i="158"/>
  <c r="U120" i="158"/>
  <c r="T120" i="158"/>
  <c r="S120" i="158"/>
  <c r="R120" i="158"/>
  <c r="Q120" i="158"/>
  <c r="P120" i="158"/>
  <c r="O120" i="158"/>
  <c r="N120" i="158"/>
  <c r="M120" i="158"/>
  <c r="L120" i="158"/>
  <c r="K120" i="158"/>
  <c r="J120" i="158"/>
  <c r="I120" i="158"/>
  <c r="H120" i="158"/>
  <c r="G120" i="158"/>
  <c r="F120" i="158"/>
  <c r="AQ119" i="158"/>
  <c r="AS9" i="160"/>
  <c r="AP119" i="158"/>
  <c r="AR9" i="160"/>
  <c r="AO119" i="158"/>
  <c r="AN119" i="158"/>
  <c r="AP9" i="160"/>
  <c r="AP10" i="160"/>
  <c r="AM119" i="158"/>
  <c r="AO9" i="160"/>
  <c r="AL119" i="158"/>
  <c r="AN9" i="160"/>
  <c r="AN10" i="160"/>
  <c r="AK119" i="158"/>
  <c r="AJ119" i="158"/>
  <c r="AL9" i="160"/>
  <c r="AL10" i="160"/>
  <c r="AI119" i="158"/>
  <c r="AK9" i="160"/>
  <c r="AH119" i="158"/>
  <c r="AJ9" i="160"/>
  <c r="AG119" i="158"/>
  <c r="AF119" i="158"/>
  <c r="AH9" i="160"/>
  <c r="AH10" i="160"/>
  <c r="AE119" i="158"/>
  <c r="AG9" i="160"/>
  <c r="AD119" i="158"/>
  <c r="AF9" i="160"/>
  <c r="AC119" i="158"/>
  <c r="AB119" i="158"/>
  <c r="AD9" i="160"/>
  <c r="AA119" i="158"/>
  <c r="AC9" i="160"/>
  <c r="Z119" i="158"/>
  <c r="AB9" i="160"/>
  <c r="Y119" i="158"/>
  <c r="X119" i="158"/>
  <c r="Z9" i="160"/>
  <c r="Z10" i="160"/>
  <c r="W119" i="158"/>
  <c r="Y9" i="160"/>
  <c r="V119" i="158"/>
  <c r="X9" i="160"/>
  <c r="X10" i="160"/>
  <c r="U119" i="158"/>
  <c r="T119" i="158"/>
  <c r="V9" i="160"/>
  <c r="V10" i="160"/>
  <c r="S119" i="158"/>
  <c r="U9" i="160"/>
  <c r="R119" i="158"/>
  <c r="Q119" i="158"/>
  <c r="P119" i="158"/>
  <c r="R9" i="160"/>
  <c r="R10" i="160"/>
  <c r="O119" i="158"/>
  <c r="Q9" i="160"/>
  <c r="N119" i="158"/>
  <c r="M119" i="158"/>
  <c r="L119" i="158"/>
  <c r="N9" i="160"/>
  <c r="K119" i="158"/>
  <c r="M9" i="160"/>
  <c r="J119" i="158"/>
  <c r="I119" i="158"/>
  <c r="H119" i="158"/>
  <c r="J9" i="160"/>
  <c r="J10" i="160"/>
  <c r="G119" i="158"/>
  <c r="I9" i="160"/>
  <c r="F119" i="158"/>
  <c r="D119" i="158"/>
  <c r="F9" i="160"/>
  <c r="B119" i="158"/>
  <c r="AO118" i="158"/>
  <c r="AQ8" i="160"/>
  <c r="AN118" i="158"/>
  <c r="AP8" i="160"/>
  <c r="AK118" i="158"/>
  <c r="AM8" i="160"/>
  <c r="AJ118" i="158"/>
  <c r="AL8" i="160"/>
  <c r="AG118" i="158"/>
  <c r="AI8" i="160"/>
  <c r="AF118" i="158"/>
  <c r="AH8" i="160"/>
  <c r="AC118" i="158"/>
  <c r="AE8" i="160"/>
  <c r="AB118" i="158"/>
  <c r="AD8" i="160"/>
  <c r="Y118" i="158"/>
  <c r="AA8" i="160"/>
  <c r="X118" i="158"/>
  <c r="Z8" i="160"/>
  <c r="U118" i="158"/>
  <c r="W8" i="160"/>
  <c r="T118" i="158"/>
  <c r="V8" i="160"/>
  <c r="Q118" i="158"/>
  <c r="S8" i="160"/>
  <c r="P118" i="158"/>
  <c r="R8" i="160"/>
  <c r="M118" i="158"/>
  <c r="O8" i="160"/>
  <c r="L118" i="158"/>
  <c r="N8" i="160"/>
  <c r="I118" i="158"/>
  <c r="K8" i="160"/>
  <c r="H118" i="158"/>
  <c r="J8" i="160"/>
  <c r="B118" i="158"/>
  <c r="AQ117" i="158"/>
  <c r="C46" i="161"/>
  <c r="AP117" i="158"/>
  <c r="AR6" i="160"/>
  <c r="AR12" i="160"/>
  <c r="AO117" i="158"/>
  <c r="AN117" i="158"/>
  <c r="C43" i="161"/>
  <c r="AM117" i="158"/>
  <c r="C42" i="161"/>
  <c r="AL117" i="158"/>
  <c r="AN6" i="160"/>
  <c r="AK117" i="158"/>
  <c r="AJ117" i="158"/>
  <c r="C39" i="161"/>
  <c r="AI117" i="158"/>
  <c r="C38" i="161"/>
  <c r="AH117" i="158"/>
  <c r="C37" i="161"/>
  <c r="AG117" i="158"/>
  <c r="AF117" i="158"/>
  <c r="C35" i="161"/>
  <c r="AE117" i="158"/>
  <c r="C34" i="161"/>
  <c r="P34" i="161"/>
  <c r="AD117" i="158"/>
  <c r="AF6" i="160"/>
  <c r="AF21" i="160"/>
  <c r="AC117" i="158"/>
  <c r="AB117" i="158"/>
  <c r="C31" i="161"/>
  <c r="AA117" i="158"/>
  <c r="C30" i="161"/>
  <c r="Z117" i="158"/>
  <c r="C29" i="161"/>
  <c r="Y117" i="158"/>
  <c r="X117" i="158"/>
  <c r="C27" i="161"/>
  <c r="W117" i="158"/>
  <c r="C26" i="161"/>
  <c r="V117" i="158"/>
  <c r="X6" i="160"/>
  <c r="U117" i="158"/>
  <c r="T117" i="158"/>
  <c r="C23" i="161"/>
  <c r="S117" i="158"/>
  <c r="R117" i="158"/>
  <c r="T6" i="160"/>
  <c r="Q117" i="158"/>
  <c r="P117" i="158"/>
  <c r="C19" i="161"/>
  <c r="O117" i="158"/>
  <c r="N117" i="158"/>
  <c r="P6" i="160"/>
  <c r="P21" i="160"/>
  <c r="M117" i="158"/>
  <c r="O6" i="160"/>
  <c r="L117" i="158"/>
  <c r="C15" i="161"/>
  <c r="K117" i="158"/>
  <c r="C14" i="161"/>
  <c r="J117" i="158"/>
  <c r="L6" i="160"/>
  <c r="L12" i="160"/>
  <c r="I117" i="158"/>
  <c r="K6" i="160"/>
  <c r="H117" i="158"/>
  <c r="C11" i="161"/>
  <c r="G117" i="158"/>
  <c r="C10" i="161"/>
  <c r="F117" i="158"/>
  <c r="H6" i="160"/>
  <c r="E117" i="158"/>
  <c r="G6" i="160"/>
  <c r="B117" i="158"/>
  <c r="F116" i="158"/>
  <c r="G116" i="158"/>
  <c r="H116" i="158"/>
  <c r="I116" i="158"/>
  <c r="J116" i="158"/>
  <c r="K116" i="158"/>
  <c r="L116" i="158"/>
  <c r="M116" i="158"/>
  <c r="N116" i="158"/>
  <c r="O116" i="158"/>
  <c r="P116" i="158"/>
  <c r="Q116" i="158"/>
  <c r="R116" i="158"/>
  <c r="S116" i="158"/>
  <c r="T116" i="158"/>
  <c r="U116" i="158"/>
  <c r="V116" i="158"/>
  <c r="W116" i="158"/>
  <c r="X116" i="158"/>
  <c r="Y116" i="158"/>
  <c r="Z116" i="158"/>
  <c r="AA116" i="158"/>
  <c r="AB116" i="158"/>
  <c r="AC116" i="158"/>
  <c r="AD116" i="158"/>
  <c r="AE116" i="158"/>
  <c r="AF116" i="158"/>
  <c r="AG116" i="158"/>
  <c r="AH116" i="158"/>
  <c r="AI116" i="158"/>
  <c r="AJ116" i="158"/>
  <c r="AK116" i="158"/>
  <c r="AL116" i="158"/>
  <c r="AM116" i="158"/>
  <c r="AN116" i="158"/>
  <c r="AO116" i="158"/>
  <c r="AP116" i="158"/>
  <c r="AQ116" i="158"/>
  <c r="E116" i="158"/>
  <c r="D115" i="158"/>
  <c r="E115" i="158" s="1"/>
  <c r="F115" i="158" s="1"/>
  <c r="G115" i="158" s="1"/>
  <c r="H115" i="158" s="1"/>
  <c r="I115" i="158" s="1"/>
  <c r="J115" i="158" s="1"/>
  <c r="K115" i="158" s="1"/>
  <c r="L115" i="158" s="1"/>
  <c r="M115" i="158" s="1"/>
  <c r="N115" i="158" s="1"/>
  <c r="O115" i="158" s="1"/>
  <c r="P115" i="158" s="1"/>
  <c r="Q115" i="158" s="1"/>
  <c r="R115" i="158" s="1"/>
  <c r="S115" i="158" s="1"/>
  <c r="T115" i="158" s="1"/>
  <c r="U115" i="158" s="1"/>
  <c r="V115" i="158" s="1"/>
  <c r="W115" i="158" s="1"/>
  <c r="X115" i="158" s="1"/>
  <c r="Y115" i="158" s="1"/>
  <c r="Z115" i="158" s="1"/>
  <c r="AA115" i="158" s="1"/>
  <c r="AB115" i="158" s="1"/>
  <c r="AC115" i="158" s="1"/>
  <c r="AD115" i="158" s="1"/>
  <c r="AE115" i="158" s="1"/>
  <c r="AF115" i="158" s="1"/>
  <c r="AG115" i="158" s="1"/>
  <c r="AH115" i="158" s="1"/>
  <c r="AI115" i="158" s="1"/>
  <c r="AJ115" i="158" s="1"/>
  <c r="AK115" i="158" s="1"/>
  <c r="AL115" i="158" s="1"/>
  <c r="AM115" i="158" s="1"/>
  <c r="AN115" i="158" s="1"/>
  <c r="AO115" i="158" s="1"/>
  <c r="AP115" i="158" s="1"/>
  <c r="AQ115" i="158" s="1"/>
  <c r="C5" i="162"/>
  <c r="C19" i="162" s="1"/>
  <c r="AQ108" i="158"/>
  <c r="AP108" i="158"/>
  <c r="AO108" i="158"/>
  <c r="AN108" i="158"/>
  <c r="AM108" i="158"/>
  <c r="AL108" i="158"/>
  <c r="AK108" i="158"/>
  <c r="AJ108" i="158"/>
  <c r="AI108" i="158"/>
  <c r="AH108" i="158"/>
  <c r="AG108" i="158"/>
  <c r="AF108" i="158"/>
  <c r="AE108" i="158"/>
  <c r="AD108" i="158"/>
  <c r="AC108" i="158"/>
  <c r="AB108" i="158"/>
  <c r="AA108" i="158"/>
  <c r="Z108" i="158"/>
  <c r="Y108" i="158"/>
  <c r="X108" i="158"/>
  <c r="W108" i="158"/>
  <c r="V108" i="158"/>
  <c r="U108" i="158"/>
  <c r="T108" i="158"/>
  <c r="S108" i="158"/>
  <c r="R108" i="158"/>
  <c r="Q108" i="158"/>
  <c r="P108" i="158"/>
  <c r="O108" i="158"/>
  <c r="N108" i="158"/>
  <c r="M108" i="158"/>
  <c r="L108" i="158"/>
  <c r="K108" i="158"/>
  <c r="J108" i="158"/>
  <c r="I108" i="158"/>
  <c r="H108" i="158"/>
  <c r="G108" i="158"/>
  <c r="F108" i="158"/>
  <c r="E108" i="158"/>
  <c r="D108" i="158"/>
  <c r="D117" i="158"/>
  <c r="B101" i="158"/>
  <c r="B102" i="158"/>
  <c r="B103" i="158"/>
  <c r="B104" i="158"/>
  <c r="B105" i="158"/>
  <c r="B98" i="158"/>
  <c r="B99" i="158"/>
  <c r="B100" i="158"/>
  <c r="B96" i="158"/>
  <c r="E94" i="158"/>
  <c r="F94" i="158"/>
  <c r="G94" i="158"/>
  <c r="H94" i="158"/>
  <c r="I94" i="158"/>
  <c r="J94" i="158"/>
  <c r="K94" i="158"/>
  <c r="L94" i="158"/>
  <c r="M94" i="158"/>
  <c r="N94" i="158"/>
  <c r="O94" i="158"/>
  <c r="P94" i="158"/>
  <c r="Q94" i="158"/>
  <c r="AQ94" i="158"/>
  <c r="E93" i="158"/>
  <c r="F93" i="158"/>
  <c r="G93" i="158"/>
  <c r="H93" i="158"/>
  <c r="I93" i="158"/>
  <c r="J93" i="158"/>
  <c r="K93" i="158"/>
  <c r="L93" i="158"/>
  <c r="M93" i="158"/>
  <c r="N93" i="158"/>
  <c r="O93" i="158"/>
  <c r="P93" i="158"/>
  <c r="Q93" i="158"/>
  <c r="AQ93" i="158"/>
  <c r="B84" i="158"/>
  <c r="B85" i="158"/>
  <c r="B86" i="158"/>
  <c r="B87" i="158"/>
  <c r="B88" i="158"/>
  <c r="B89" i="158"/>
  <c r="B90" i="158"/>
  <c r="B91" i="158"/>
  <c r="B82" i="158"/>
  <c r="H80" i="158"/>
  <c r="I80" i="158"/>
  <c r="J80" i="158"/>
  <c r="K80" i="158"/>
  <c r="L80" i="158"/>
  <c r="M80" i="158"/>
  <c r="N80" i="158"/>
  <c r="O80" i="158"/>
  <c r="P80" i="158"/>
  <c r="Q80" i="158"/>
  <c r="AQ80" i="158"/>
  <c r="E80" i="158"/>
  <c r="F80" i="158"/>
  <c r="G80" i="158"/>
  <c r="J79" i="158"/>
  <c r="K79" i="158"/>
  <c r="L79" i="158"/>
  <c r="M79" i="158"/>
  <c r="N79" i="158"/>
  <c r="O79" i="158"/>
  <c r="P79" i="158"/>
  <c r="Q79" i="158"/>
  <c r="AQ79" i="158"/>
  <c r="F79" i="158"/>
  <c r="G79" i="158"/>
  <c r="H79" i="158"/>
  <c r="I79" i="158"/>
  <c r="E79" i="158"/>
  <c r="B71" i="158"/>
  <c r="B72" i="158"/>
  <c r="B73" i="158"/>
  <c r="B74" i="158"/>
  <c r="B75" i="158"/>
  <c r="B76" i="158"/>
  <c r="B77" i="158"/>
  <c r="B70" i="158"/>
  <c r="B68" i="158"/>
  <c r="E66" i="158"/>
  <c r="F66" i="158"/>
  <c r="G66" i="158"/>
  <c r="H66" i="158"/>
  <c r="I66" i="158"/>
  <c r="J66" i="158"/>
  <c r="K66" i="158"/>
  <c r="L66" i="158"/>
  <c r="M66" i="158"/>
  <c r="N66" i="158"/>
  <c r="O66" i="158"/>
  <c r="P66" i="158"/>
  <c r="Q66" i="158"/>
  <c r="AQ66" i="158"/>
  <c r="K65" i="158"/>
  <c r="L65" i="158"/>
  <c r="M65" i="158"/>
  <c r="N65" i="158"/>
  <c r="O65" i="158"/>
  <c r="P65" i="158"/>
  <c r="Q65" i="158"/>
  <c r="AQ65" i="158"/>
  <c r="G65" i="158"/>
  <c r="H65" i="158"/>
  <c r="I65" i="158"/>
  <c r="J65" i="158"/>
  <c r="F65" i="158"/>
  <c r="E65" i="158"/>
  <c r="B56" i="158"/>
  <c r="B57" i="158"/>
  <c r="B58" i="158"/>
  <c r="B59" i="158"/>
  <c r="B60" i="158"/>
  <c r="B61" i="158"/>
  <c r="B62" i="158"/>
  <c r="B63" i="158"/>
  <c r="B54" i="158"/>
  <c r="J52" i="158"/>
  <c r="K52" i="158"/>
  <c r="L52" i="158"/>
  <c r="M52" i="158"/>
  <c r="N52" i="158"/>
  <c r="O52" i="158"/>
  <c r="P52" i="158"/>
  <c r="Q52" i="158"/>
  <c r="AQ52" i="158"/>
  <c r="F52" i="158"/>
  <c r="G52" i="158"/>
  <c r="H52" i="158"/>
  <c r="I52" i="158"/>
  <c r="E52" i="158"/>
  <c r="E51" i="158"/>
  <c r="F51" i="158"/>
  <c r="G51" i="158"/>
  <c r="H51" i="158"/>
  <c r="I51" i="158"/>
  <c r="J51" i="158"/>
  <c r="K51" i="158"/>
  <c r="L51" i="158"/>
  <c r="M51" i="158"/>
  <c r="N51" i="158"/>
  <c r="O51" i="158"/>
  <c r="P51" i="158"/>
  <c r="Q51" i="158"/>
  <c r="AQ51" i="158"/>
  <c r="B49" i="158"/>
  <c r="B48" i="158"/>
  <c r="B47" i="158"/>
  <c r="E123" i="158"/>
  <c r="G14" i="160"/>
  <c r="D123" i="158"/>
  <c r="F14" i="160"/>
  <c r="B46" i="158"/>
  <c r="D121" i="158"/>
  <c r="B45" i="158"/>
  <c r="E120" i="158"/>
  <c r="D120" i="158"/>
  <c r="B44" i="158"/>
  <c r="B43" i="158"/>
  <c r="E119" i="158"/>
  <c r="G9" i="160"/>
  <c r="B42" i="158"/>
  <c r="AQ41" i="158"/>
  <c r="AQ118" i="158"/>
  <c r="AS8" i="160"/>
  <c r="AP41" i="158"/>
  <c r="AP118" i="158"/>
  <c r="AR8" i="160"/>
  <c r="AO41" i="158"/>
  <c r="AN41" i="158"/>
  <c r="AM41" i="158"/>
  <c r="AM118" i="158"/>
  <c r="AO8" i="160"/>
  <c r="AL41" i="158"/>
  <c r="AL118" i="158"/>
  <c r="AK41" i="158"/>
  <c r="AJ41" i="158"/>
  <c r="AI41" i="158"/>
  <c r="AI118" i="158"/>
  <c r="AK8" i="160"/>
  <c r="AH41" i="158"/>
  <c r="AH118" i="158"/>
  <c r="AJ8" i="160"/>
  <c r="AG41" i="158"/>
  <c r="AF41" i="158"/>
  <c r="AE41" i="158"/>
  <c r="AE118" i="158"/>
  <c r="AG8" i="160"/>
  <c r="AD41" i="158"/>
  <c r="AD118" i="158"/>
  <c r="AF8" i="160"/>
  <c r="AC41" i="158"/>
  <c r="AB41" i="158"/>
  <c r="AA41" i="158"/>
  <c r="AA118" i="158"/>
  <c r="AC8" i="160"/>
  <c r="Z41" i="158"/>
  <c r="Z118" i="158"/>
  <c r="AB8" i="160"/>
  <c r="Y41" i="158"/>
  <c r="X41" i="158"/>
  <c r="W41" i="158"/>
  <c r="W118" i="158"/>
  <c r="Y8" i="160"/>
  <c r="V41" i="158"/>
  <c r="V118" i="158"/>
  <c r="U41" i="158"/>
  <c r="T41" i="158"/>
  <c r="S41" i="158"/>
  <c r="S118" i="158"/>
  <c r="U8" i="160"/>
  <c r="R41" i="158"/>
  <c r="R118" i="158"/>
  <c r="T8" i="160"/>
  <c r="Q41" i="158"/>
  <c r="P41" i="158"/>
  <c r="O41" i="158"/>
  <c r="O118" i="158"/>
  <c r="Q8" i="160"/>
  <c r="N41" i="158"/>
  <c r="N118" i="158"/>
  <c r="P8" i="160"/>
  <c r="M41" i="158"/>
  <c r="L41" i="158"/>
  <c r="K41" i="158"/>
  <c r="K118" i="158"/>
  <c r="M8" i="160"/>
  <c r="J41" i="158"/>
  <c r="J118" i="158"/>
  <c r="L8" i="160"/>
  <c r="I41" i="158"/>
  <c r="H41" i="158"/>
  <c r="G41" i="158"/>
  <c r="G118" i="158"/>
  <c r="I8" i="160"/>
  <c r="F41" i="158"/>
  <c r="F118" i="158"/>
  <c r="D41" i="158"/>
  <c r="D118" i="158"/>
  <c r="B41" i="158"/>
  <c r="E41" i="158"/>
  <c r="E118" i="158"/>
  <c r="G8" i="160"/>
  <c r="B40" i="158"/>
  <c r="B39" i="158"/>
  <c r="H38" i="158"/>
  <c r="I38" i="158"/>
  <c r="J38" i="158"/>
  <c r="K38" i="158"/>
  <c r="L38" i="158"/>
  <c r="M38" i="158"/>
  <c r="N38" i="158"/>
  <c r="O38" i="158"/>
  <c r="P38" i="158"/>
  <c r="Q38" i="158"/>
  <c r="R38" i="158"/>
  <c r="S38" i="158"/>
  <c r="T38" i="158"/>
  <c r="U38" i="158"/>
  <c r="V38" i="158"/>
  <c r="W38" i="158"/>
  <c r="X38" i="158"/>
  <c r="Y38" i="158"/>
  <c r="Z38" i="158"/>
  <c r="AA38" i="158"/>
  <c r="AB38" i="158"/>
  <c r="AC38" i="158"/>
  <c r="AD38" i="158"/>
  <c r="AE38" i="158"/>
  <c r="AF38" i="158"/>
  <c r="AG38" i="158"/>
  <c r="AH38" i="158"/>
  <c r="AI38" i="158"/>
  <c r="AJ38" i="158"/>
  <c r="AK38" i="158"/>
  <c r="AL38" i="158"/>
  <c r="AM38" i="158"/>
  <c r="AN38" i="158"/>
  <c r="AO38" i="158"/>
  <c r="AP38" i="158"/>
  <c r="AQ38" i="158"/>
  <c r="E38" i="158"/>
  <c r="F38" i="158"/>
  <c r="G38" i="158"/>
  <c r="E37" i="158"/>
  <c r="F37" i="158" s="1"/>
  <c r="G37" i="158" s="1"/>
  <c r="H37" i="158" s="1"/>
  <c r="I37" i="158" s="1"/>
  <c r="J37" i="158" s="1"/>
  <c r="K37" i="158" s="1"/>
  <c r="L37" i="158" s="1"/>
  <c r="M37" i="158" s="1"/>
  <c r="N37" i="158" s="1"/>
  <c r="O37" i="158" s="1"/>
  <c r="P37" i="158" s="1"/>
  <c r="Q37" i="158" s="1"/>
  <c r="R37" i="158" s="1"/>
  <c r="S37" i="158" s="1"/>
  <c r="T37" i="158" s="1"/>
  <c r="U37" i="158" s="1"/>
  <c r="V37" i="158" s="1"/>
  <c r="W37" i="158" s="1"/>
  <c r="X37" i="158" s="1"/>
  <c r="Y37" i="158" s="1"/>
  <c r="Z37" i="158"/>
  <c r="AA37" i="158" s="1"/>
  <c r="AB37" i="158" s="1"/>
  <c r="AC37" i="158" s="1"/>
  <c r="AD37" i="158" s="1"/>
  <c r="AE37" i="158" s="1"/>
  <c r="AF37" i="158" s="1"/>
  <c r="AG37" i="158" s="1"/>
  <c r="AH37" i="158" s="1"/>
  <c r="AI37" i="158" s="1"/>
  <c r="AJ37" i="158" s="1"/>
  <c r="AK37" i="158" s="1"/>
  <c r="AL37" i="158" s="1"/>
  <c r="AM37" i="158" s="1"/>
  <c r="AN37" i="158" s="1"/>
  <c r="AO37" i="158" s="1"/>
  <c r="AP37" i="158" s="1"/>
  <c r="AQ37" i="158" s="1"/>
  <c r="AQ31" i="158"/>
  <c r="AP31" i="158"/>
  <c r="AO31" i="158"/>
  <c r="AN31" i="158"/>
  <c r="AM31" i="158"/>
  <c r="AL31" i="158"/>
  <c r="AK31" i="158"/>
  <c r="AJ31" i="158"/>
  <c r="AI31" i="158"/>
  <c r="AH31" i="158"/>
  <c r="AG31" i="158"/>
  <c r="AF31" i="158"/>
  <c r="AE31" i="158"/>
  <c r="AD31" i="158"/>
  <c r="AC31" i="158"/>
  <c r="AB31" i="158"/>
  <c r="AA31" i="158"/>
  <c r="Z31" i="158"/>
  <c r="Y31" i="158"/>
  <c r="X31" i="158"/>
  <c r="W31" i="158"/>
  <c r="V31" i="158"/>
  <c r="U31" i="158"/>
  <c r="T31" i="158"/>
  <c r="S31" i="158"/>
  <c r="R31" i="158"/>
  <c r="Q31" i="158"/>
  <c r="P31" i="158"/>
  <c r="O31" i="158"/>
  <c r="N31" i="158"/>
  <c r="M31" i="158"/>
  <c r="L31" i="158"/>
  <c r="K31" i="158"/>
  <c r="J31" i="158"/>
  <c r="I31" i="158"/>
  <c r="H31" i="158"/>
  <c r="G31" i="158"/>
  <c r="F31" i="158"/>
  <c r="E31" i="158"/>
  <c r="D31" i="158"/>
  <c r="AQ28" i="158"/>
  <c r="AP28" i="158"/>
  <c r="AO28" i="158"/>
  <c r="AN28" i="158"/>
  <c r="AM28" i="158"/>
  <c r="AL28" i="158"/>
  <c r="AK28" i="158"/>
  <c r="AJ28" i="158"/>
  <c r="AI28" i="158"/>
  <c r="AH28" i="158"/>
  <c r="AG28" i="158"/>
  <c r="AF28" i="158"/>
  <c r="AE28" i="158"/>
  <c r="AD28" i="158"/>
  <c r="AC28" i="158"/>
  <c r="AB28" i="158"/>
  <c r="AA28" i="158"/>
  <c r="Z28" i="158"/>
  <c r="Y28" i="158"/>
  <c r="X28" i="158"/>
  <c r="W28" i="158"/>
  <c r="V28" i="158"/>
  <c r="U28" i="158"/>
  <c r="T28" i="158"/>
  <c r="S28" i="158"/>
  <c r="R28" i="158"/>
  <c r="Q28" i="158"/>
  <c r="P28" i="158"/>
  <c r="O28" i="158"/>
  <c r="N28" i="158"/>
  <c r="M28" i="158"/>
  <c r="L28" i="158"/>
  <c r="K28" i="158"/>
  <c r="J28" i="158"/>
  <c r="I28" i="158"/>
  <c r="H28" i="158"/>
  <c r="G28" i="158"/>
  <c r="F28" i="158"/>
  <c r="E28" i="158"/>
  <c r="D28" i="158"/>
  <c r="AQ27" i="158"/>
  <c r="AP27" i="158"/>
  <c r="AO27" i="158"/>
  <c r="AN27" i="158"/>
  <c r="AM27" i="158"/>
  <c r="AL27" i="158"/>
  <c r="AK27" i="158"/>
  <c r="AJ27" i="158"/>
  <c r="AI27" i="158"/>
  <c r="AH27" i="158"/>
  <c r="AG27" i="158"/>
  <c r="AF27" i="158"/>
  <c r="AE27" i="158"/>
  <c r="AD27" i="158"/>
  <c r="AC27" i="158"/>
  <c r="AB27" i="158"/>
  <c r="AA27" i="158"/>
  <c r="Z27" i="158"/>
  <c r="Y27" i="158"/>
  <c r="X27" i="158"/>
  <c r="W27" i="158"/>
  <c r="V27" i="158"/>
  <c r="U27" i="158"/>
  <c r="T27" i="158"/>
  <c r="S27" i="158"/>
  <c r="R27" i="158"/>
  <c r="Q27" i="158"/>
  <c r="P27" i="158"/>
  <c r="O27" i="158"/>
  <c r="N27" i="158"/>
  <c r="M27" i="158"/>
  <c r="L27" i="158"/>
  <c r="K27" i="158"/>
  <c r="J27" i="158"/>
  <c r="I27" i="158"/>
  <c r="H27" i="158"/>
  <c r="G27" i="158"/>
  <c r="F27" i="158"/>
  <c r="E27" i="158"/>
  <c r="D27" i="158"/>
  <c r="AQ26" i="158"/>
  <c r="AP26" i="158"/>
  <c r="AO26" i="158"/>
  <c r="AN26" i="158"/>
  <c r="AM26" i="158"/>
  <c r="AL26" i="158"/>
  <c r="AK26" i="158"/>
  <c r="AJ26" i="158"/>
  <c r="AI26" i="158"/>
  <c r="AH26" i="158"/>
  <c r="AG26" i="158"/>
  <c r="AF26" i="158"/>
  <c r="AE26" i="158"/>
  <c r="AD26" i="158"/>
  <c r="AC26" i="158"/>
  <c r="AB26" i="158"/>
  <c r="AA26" i="158"/>
  <c r="Z26" i="158"/>
  <c r="Y26" i="158"/>
  <c r="X26" i="158"/>
  <c r="W26" i="158"/>
  <c r="V26" i="158"/>
  <c r="U26" i="158"/>
  <c r="T26" i="158"/>
  <c r="S26" i="158"/>
  <c r="R26" i="158"/>
  <c r="Q26" i="158"/>
  <c r="P26" i="158"/>
  <c r="O26" i="158"/>
  <c r="N26" i="158"/>
  <c r="M26" i="158"/>
  <c r="L26" i="158"/>
  <c r="K26" i="158"/>
  <c r="J26" i="158"/>
  <c r="I26" i="158"/>
  <c r="H26" i="158"/>
  <c r="G26" i="158"/>
  <c r="F26" i="158"/>
  <c r="E26" i="158"/>
  <c r="D26" i="158"/>
  <c r="AQ25" i="158"/>
  <c r="AP25" i="158"/>
  <c r="AO25" i="158"/>
  <c r="AN25" i="158"/>
  <c r="AM25" i="158"/>
  <c r="AL25" i="158"/>
  <c r="AK25" i="158"/>
  <c r="AJ25" i="158"/>
  <c r="AI25" i="158"/>
  <c r="AH25" i="158"/>
  <c r="AG25" i="158"/>
  <c r="AF25" i="158"/>
  <c r="AE25" i="158"/>
  <c r="AD25" i="158"/>
  <c r="AC25" i="158"/>
  <c r="AB25" i="158"/>
  <c r="AA25" i="158"/>
  <c r="Z25" i="158"/>
  <c r="Y25" i="158"/>
  <c r="X25" i="158"/>
  <c r="W25" i="158"/>
  <c r="V25" i="158"/>
  <c r="U25" i="158"/>
  <c r="T25" i="158"/>
  <c r="S25" i="158"/>
  <c r="R25" i="158"/>
  <c r="Q25" i="158"/>
  <c r="P25" i="158"/>
  <c r="O25" i="158"/>
  <c r="N25" i="158"/>
  <c r="M25" i="158"/>
  <c r="L25" i="158"/>
  <c r="K25" i="158"/>
  <c r="J25" i="158"/>
  <c r="I25" i="158"/>
  <c r="H25" i="158"/>
  <c r="G25" i="158"/>
  <c r="F25" i="158"/>
  <c r="E25" i="158"/>
  <c r="D25" i="158"/>
  <c r="AQ24" i="158"/>
  <c r="AP24" i="158"/>
  <c r="AO24" i="158"/>
  <c r="AN24" i="158"/>
  <c r="AM24" i="158"/>
  <c r="AL24" i="158"/>
  <c r="AK24" i="158"/>
  <c r="AJ24" i="158"/>
  <c r="AI24" i="158"/>
  <c r="AH24" i="158"/>
  <c r="AG24" i="158"/>
  <c r="AF24" i="158"/>
  <c r="AE24" i="158"/>
  <c r="AD24" i="158"/>
  <c r="AC24" i="158"/>
  <c r="AB24" i="158"/>
  <c r="AA24" i="158"/>
  <c r="Z24" i="158"/>
  <c r="Y24" i="158"/>
  <c r="X24" i="158"/>
  <c r="W24" i="158"/>
  <c r="V24" i="158"/>
  <c r="U24" i="158"/>
  <c r="T24" i="158"/>
  <c r="S24" i="158"/>
  <c r="R24" i="158"/>
  <c r="Q24" i="158"/>
  <c r="P24" i="158"/>
  <c r="O24" i="158"/>
  <c r="N24" i="158"/>
  <c r="M24" i="158"/>
  <c r="L24" i="158"/>
  <c r="K24" i="158"/>
  <c r="J24" i="158"/>
  <c r="I24" i="158"/>
  <c r="H24" i="158"/>
  <c r="G24" i="158"/>
  <c r="F24" i="158"/>
  <c r="E24" i="158"/>
  <c r="D24" i="158"/>
  <c r="AQ23" i="158"/>
  <c r="AP23" i="158"/>
  <c r="AO23" i="158"/>
  <c r="AN23" i="158"/>
  <c r="AM23" i="158"/>
  <c r="AL23" i="158"/>
  <c r="AK23" i="158"/>
  <c r="AJ23" i="158"/>
  <c r="AI23" i="158"/>
  <c r="AH23" i="158"/>
  <c r="AG23" i="158"/>
  <c r="AF23" i="158"/>
  <c r="AE23" i="158"/>
  <c r="AD23" i="158"/>
  <c r="AC23" i="158"/>
  <c r="AB23" i="158"/>
  <c r="AA23" i="158"/>
  <c r="Z23" i="158"/>
  <c r="Y23" i="158"/>
  <c r="X23" i="158"/>
  <c r="W23" i="158"/>
  <c r="V23" i="158"/>
  <c r="U23" i="158"/>
  <c r="T23" i="158"/>
  <c r="S23" i="158"/>
  <c r="R23" i="158"/>
  <c r="Q23" i="158"/>
  <c r="P23" i="158"/>
  <c r="O23" i="158"/>
  <c r="N23" i="158"/>
  <c r="M23" i="158"/>
  <c r="L23" i="158"/>
  <c r="K23" i="158"/>
  <c r="J23" i="158"/>
  <c r="I23" i="158"/>
  <c r="H23" i="158"/>
  <c r="G23" i="158"/>
  <c r="F23" i="158"/>
  <c r="E23" i="158"/>
  <c r="D23" i="158"/>
  <c r="AQ22" i="158"/>
  <c r="AP22" i="158"/>
  <c r="AO22" i="158"/>
  <c r="AN22" i="158"/>
  <c r="AM22" i="158"/>
  <c r="AL22" i="158"/>
  <c r="AK22" i="158"/>
  <c r="AJ22" i="158"/>
  <c r="AI22" i="158"/>
  <c r="AH22" i="158"/>
  <c r="AG22" i="158"/>
  <c r="AF22" i="158"/>
  <c r="AE22" i="158"/>
  <c r="AD22" i="158"/>
  <c r="AC22" i="158"/>
  <c r="AB22" i="158"/>
  <c r="AA22" i="158"/>
  <c r="Z22" i="158"/>
  <c r="Y22" i="158"/>
  <c r="X22" i="158"/>
  <c r="W22" i="158"/>
  <c r="V22" i="158"/>
  <c r="U22" i="158"/>
  <c r="T22" i="158"/>
  <c r="S22" i="158"/>
  <c r="R22" i="158"/>
  <c r="Q22" i="158"/>
  <c r="P22" i="158"/>
  <c r="O22" i="158"/>
  <c r="N22" i="158"/>
  <c r="M22" i="158"/>
  <c r="L22" i="158"/>
  <c r="K22" i="158"/>
  <c r="J22" i="158"/>
  <c r="I22" i="158"/>
  <c r="H22" i="158"/>
  <c r="G22" i="158"/>
  <c r="F22" i="158"/>
  <c r="E22" i="158"/>
  <c r="D22" i="158"/>
  <c r="AQ20" i="158"/>
  <c r="AP20" i="158"/>
  <c r="AO20" i="158"/>
  <c r="AN20" i="158"/>
  <c r="AM20" i="158"/>
  <c r="AL20" i="158"/>
  <c r="AK20" i="158"/>
  <c r="AJ20" i="158"/>
  <c r="AI20" i="158"/>
  <c r="AH20" i="158"/>
  <c r="AG20" i="158"/>
  <c r="AF20" i="158"/>
  <c r="AE20" i="158"/>
  <c r="AD20" i="158"/>
  <c r="AC20" i="158"/>
  <c r="AB20" i="158"/>
  <c r="AA20" i="158"/>
  <c r="Z20" i="158"/>
  <c r="Y20" i="158"/>
  <c r="X20" i="158"/>
  <c r="W20" i="158"/>
  <c r="V20" i="158"/>
  <c r="U20" i="158"/>
  <c r="T20" i="158"/>
  <c r="S20" i="158"/>
  <c r="R20" i="158"/>
  <c r="Q20" i="158"/>
  <c r="P20" i="158"/>
  <c r="O20" i="158"/>
  <c r="N20" i="158"/>
  <c r="M20" i="158"/>
  <c r="L20" i="158"/>
  <c r="K20" i="158"/>
  <c r="J20" i="158"/>
  <c r="I20" i="158"/>
  <c r="H20" i="158"/>
  <c r="G20" i="158"/>
  <c r="F20" i="158"/>
  <c r="E20" i="158"/>
  <c r="D20" i="158"/>
  <c r="H10" i="158"/>
  <c r="I10" i="158"/>
  <c r="J10" i="158"/>
  <c r="K10" i="158"/>
  <c r="L10" i="158"/>
  <c r="M10" i="158"/>
  <c r="N10" i="158"/>
  <c r="O10" i="158"/>
  <c r="P10" i="158"/>
  <c r="Q10" i="158"/>
  <c r="R10" i="158"/>
  <c r="S10" i="158"/>
  <c r="T10" i="158"/>
  <c r="U10" i="158"/>
  <c r="V10" i="158"/>
  <c r="W10" i="158"/>
  <c r="X10" i="158"/>
  <c r="Y10" i="158"/>
  <c r="Z10" i="158"/>
  <c r="AA10" i="158"/>
  <c r="AB10" i="158"/>
  <c r="AC10" i="158"/>
  <c r="AD10" i="158"/>
  <c r="AE10" i="158"/>
  <c r="AF10" i="158"/>
  <c r="AG10" i="158"/>
  <c r="AH10" i="158"/>
  <c r="AI10" i="158"/>
  <c r="AJ10" i="158"/>
  <c r="AK10" i="158"/>
  <c r="AL10" i="158"/>
  <c r="AM10" i="158"/>
  <c r="AN10" i="158"/>
  <c r="AO10" i="158"/>
  <c r="AP10" i="158"/>
  <c r="AQ10" i="158"/>
  <c r="E10" i="158"/>
  <c r="F10" i="158"/>
  <c r="G10" i="158"/>
  <c r="B7" i="158"/>
  <c r="C4" i="159"/>
  <c r="B3" i="162" s="1"/>
  <c r="G76" i="157"/>
  <c r="F76" i="157"/>
  <c r="F81" i="157"/>
  <c r="D73" i="157"/>
  <c r="I73" i="157"/>
  <c r="H73" i="157"/>
  <c r="G73" i="157"/>
  <c r="E73" i="157"/>
  <c r="T46" i="157"/>
  <c r="J21" i="157"/>
  <c r="I42" i="40"/>
  <c r="I41" i="40"/>
  <c r="I40" i="40"/>
  <c r="I7" i="40"/>
  <c r="H42" i="40"/>
  <c r="H41" i="40"/>
  <c r="H7" i="40"/>
  <c r="I80" i="143"/>
  <c r="H80" i="143"/>
  <c r="G80" i="143"/>
  <c r="F80" i="143"/>
  <c r="E80" i="143"/>
  <c r="D80" i="143"/>
  <c r="C80" i="143"/>
  <c r="I79" i="143"/>
  <c r="H79" i="143"/>
  <c r="G79" i="143"/>
  <c r="F79" i="143"/>
  <c r="E79" i="143"/>
  <c r="D79" i="143"/>
  <c r="I75" i="143"/>
  <c r="I76" i="143"/>
  <c r="H75" i="143"/>
  <c r="G75" i="143"/>
  <c r="F75" i="143"/>
  <c r="F76" i="143"/>
  <c r="F81" i="143"/>
  <c r="E75" i="143"/>
  <c r="D75" i="143"/>
  <c r="I74" i="143"/>
  <c r="H74" i="143"/>
  <c r="G74" i="143"/>
  <c r="F74" i="143"/>
  <c r="E74" i="143"/>
  <c r="E76" i="143"/>
  <c r="D74" i="143"/>
  <c r="D76" i="143"/>
  <c r="I72" i="143"/>
  <c r="H72" i="143"/>
  <c r="G72" i="143"/>
  <c r="F72" i="143"/>
  <c r="E72" i="143"/>
  <c r="D72" i="143"/>
  <c r="I71" i="143"/>
  <c r="H71" i="143"/>
  <c r="G71" i="143"/>
  <c r="G73" i="143"/>
  <c r="F71" i="143"/>
  <c r="F73" i="143"/>
  <c r="E71" i="143"/>
  <c r="D71" i="143"/>
  <c r="I56" i="143"/>
  <c r="H56" i="143"/>
  <c r="G56" i="143"/>
  <c r="F56" i="143"/>
  <c r="E56" i="143"/>
  <c r="D56" i="143"/>
  <c r="C56" i="143"/>
  <c r="J56" i="143"/>
  <c r="I31" i="143"/>
  <c r="H31" i="143"/>
  <c r="G31" i="143"/>
  <c r="F31" i="143"/>
  <c r="E31" i="143"/>
  <c r="D31" i="143"/>
  <c r="C31" i="143"/>
  <c r="E14" i="143"/>
  <c r="D14" i="143"/>
  <c r="C14" i="143"/>
  <c r="E13" i="143"/>
  <c r="D13" i="143"/>
  <c r="C13" i="143"/>
  <c r="E12" i="143"/>
  <c r="D12" i="143"/>
  <c r="C12" i="143"/>
  <c r="E11" i="143"/>
  <c r="D11" i="143"/>
  <c r="C11" i="143"/>
  <c r="C10" i="143"/>
  <c r="M3" i="143"/>
  <c r="K3" i="143"/>
  <c r="H3" i="143"/>
  <c r="E3" i="143"/>
  <c r="B3" i="143"/>
  <c r="A3" i="143"/>
  <c r="M2" i="143"/>
  <c r="J650" i="148"/>
  <c r="J608" i="148"/>
  <c r="J566" i="148"/>
  <c r="J524" i="148"/>
  <c r="J482" i="148"/>
  <c r="J440" i="148"/>
  <c r="J398" i="148"/>
  <c r="J356" i="148"/>
  <c r="J314" i="148"/>
  <c r="J272" i="148"/>
  <c r="J230" i="148"/>
  <c r="J188" i="148"/>
  <c r="A178" i="148"/>
  <c r="J146" i="148"/>
  <c r="A118" i="148"/>
  <c r="J104" i="148"/>
  <c r="A71" i="148"/>
  <c r="J62" i="148"/>
  <c r="A54" i="148"/>
  <c r="A96" i="148"/>
  <c r="A33" i="148"/>
  <c r="A75" i="148"/>
  <c r="A22" i="148"/>
  <c r="A64" i="148"/>
  <c r="F16" i="148"/>
  <c r="F17" i="148"/>
  <c r="I14" i="148"/>
  <c r="I15" i="148"/>
  <c r="I16" i="148"/>
  <c r="I17" i="148"/>
  <c r="H14" i="148"/>
  <c r="H15" i="148"/>
  <c r="H16" i="148"/>
  <c r="H17" i="148"/>
  <c r="G14" i="148"/>
  <c r="F14" i="148"/>
  <c r="E14" i="148"/>
  <c r="E15" i="148"/>
  <c r="E16" i="148"/>
  <c r="E17" i="148"/>
  <c r="D14" i="148"/>
  <c r="D15" i="148"/>
  <c r="D16" i="148"/>
  <c r="D17" i="148"/>
  <c r="C13" i="148"/>
  <c r="C74" i="143"/>
  <c r="J13" i="148"/>
  <c r="C12" i="148"/>
  <c r="C75" i="143"/>
  <c r="J75" i="143"/>
  <c r="I11" i="148"/>
  <c r="H11" i="148"/>
  <c r="G11" i="148"/>
  <c r="F11" i="148"/>
  <c r="F15" i="148"/>
  <c r="E11" i="148"/>
  <c r="D11" i="148"/>
  <c r="C9" i="148"/>
  <c r="J9" i="148"/>
  <c r="C8" i="148"/>
  <c r="J8" i="148"/>
  <c r="C7" i="148"/>
  <c r="J7" i="148"/>
  <c r="DA91" i="147"/>
  <c r="CZ90" i="147"/>
  <c r="CM90" i="147"/>
  <c r="BZ90" i="147"/>
  <c r="BM90" i="147"/>
  <c r="AZ90" i="147"/>
  <c r="AO90" i="147"/>
  <c r="AM90" i="147"/>
  <c r="Z90" i="147"/>
  <c r="M90" i="147"/>
  <c r="CZ89" i="147"/>
  <c r="CM89" i="147"/>
  <c r="BZ89" i="147"/>
  <c r="BM89" i="147"/>
  <c r="AZ89" i="147"/>
  <c r="AM89" i="147"/>
  <c r="Z89" i="147"/>
  <c r="M89" i="147"/>
  <c r="CZ88" i="147"/>
  <c r="CM88" i="147"/>
  <c r="CB88" i="147"/>
  <c r="BZ88" i="147"/>
  <c r="BM88" i="147"/>
  <c r="AZ88" i="147"/>
  <c r="AO88" i="147"/>
  <c r="AM88" i="147"/>
  <c r="AB88" i="147"/>
  <c r="Z88" i="147"/>
  <c r="M88" i="147"/>
  <c r="CZ87" i="147"/>
  <c r="CM87" i="147"/>
  <c r="BZ87" i="147"/>
  <c r="BM87" i="147"/>
  <c r="AZ87" i="147"/>
  <c r="AM87" i="147"/>
  <c r="Z87" i="147"/>
  <c r="M87" i="147"/>
  <c r="CZ86" i="147"/>
  <c r="CM86" i="147"/>
  <c r="BZ86" i="147"/>
  <c r="BM86" i="147"/>
  <c r="AZ86" i="147"/>
  <c r="AM86" i="147"/>
  <c r="Z86" i="147"/>
  <c r="M86" i="147"/>
  <c r="CZ85" i="147"/>
  <c r="CM85" i="147"/>
  <c r="BZ85" i="147"/>
  <c r="BM85" i="147"/>
  <c r="BB85" i="147"/>
  <c r="AZ85" i="147"/>
  <c r="AM85" i="147"/>
  <c r="Z85" i="147"/>
  <c r="M85" i="147"/>
  <c r="B85" i="147"/>
  <c r="CZ84" i="147"/>
  <c r="CM84" i="147"/>
  <c r="CB84" i="147"/>
  <c r="BZ84" i="147"/>
  <c r="BM84" i="147"/>
  <c r="AZ84" i="147"/>
  <c r="AO84" i="147"/>
  <c r="AM84" i="147"/>
  <c r="AB84" i="147"/>
  <c r="Z84" i="147"/>
  <c r="M84" i="147"/>
  <c r="CZ83" i="147"/>
  <c r="CM83" i="147"/>
  <c r="BZ83" i="147"/>
  <c r="BM83" i="147"/>
  <c r="AZ83" i="147"/>
  <c r="AM83" i="147"/>
  <c r="Z83" i="147"/>
  <c r="M83" i="147"/>
  <c r="CZ82" i="147"/>
  <c r="CM82" i="147"/>
  <c r="BZ82" i="147"/>
  <c r="BM82" i="147"/>
  <c r="AZ82" i="147"/>
  <c r="AM82" i="147"/>
  <c r="Z82" i="147"/>
  <c r="M82" i="147"/>
  <c r="A82" i="147"/>
  <c r="CZ81" i="147"/>
  <c r="CM81" i="147"/>
  <c r="BZ81" i="147"/>
  <c r="BO81" i="147"/>
  <c r="BM81" i="147"/>
  <c r="BB81" i="147"/>
  <c r="AZ81" i="147"/>
  <c r="AM81" i="147"/>
  <c r="Z81" i="147"/>
  <c r="O81" i="147"/>
  <c r="M81" i="147"/>
  <c r="B81" i="147"/>
  <c r="CZ80" i="147"/>
  <c r="CM80" i="147"/>
  <c r="CB80" i="147"/>
  <c r="BZ80" i="147"/>
  <c r="BM80" i="147"/>
  <c r="AZ80" i="147"/>
  <c r="AO80" i="147"/>
  <c r="AM80" i="147"/>
  <c r="AB80" i="147"/>
  <c r="Z80" i="147"/>
  <c r="M80" i="147"/>
  <c r="CZ79" i="147"/>
  <c r="CM79" i="147"/>
  <c r="BZ79" i="147"/>
  <c r="BM79" i="147"/>
  <c r="AZ79" i="147"/>
  <c r="AM79" i="147"/>
  <c r="Z79" i="147"/>
  <c r="M79" i="147"/>
  <c r="CZ78" i="147"/>
  <c r="CM78" i="147"/>
  <c r="BZ78" i="147"/>
  <c r="BM78" i="147"/>
  <c r="AZ78" i="147"/>
  <c r="AM78" i="147"/>
  <c r="Z78" i="147"/>
  <c r="M78" i="147"/>
  <c r="CZ77" i="147"/>
  <c r="CM77" i="147"/>
  <c r="BZ77" i="147"/>
  <c r="BM77" i="147"/>
  <c r="BB77" i="147"/>
  <c r="AZ77" i="147"/>
  <c r="AM77" i="147"/>
  <c r="Z77" i="147"/>
  <c r="M77" i="147"/>
  <c r="B77" i="147"/>
  <c r="CZ76" i="147"/>
  <c r="CM76" i="147"/>
  <c r="CB76" i="147"/>
  <c r="BZ76" i="147"/>
  <c r="BM76" i="147"/>
  <c r="AZ76" i="147"/>
  <c r="AO76" i="147"/>
  <c r="AM76" i="147"/>
  <c r="AB76" i="147"/>
  <c r="Z76" i="147"/>
  <c r="M76" i="147"/>
  <c r="CZ75" i="147"/>
  <c r="CM75" i="147"/>
  <c r="BZ75" i="147"/>
  <c r="BM75" i="147"/>
  <c r="AZ75" i="147"/>
  <c r="AM75" i="147"/>
  <c r="Z75" i="147"/>
  <c r="M75" i="147"/>
  <c r="CZ74" i="147"/>
  <c r="CM74" i="147"/>
  <c r="BZ74" i="147"/>
  <c r="BM74" i="147"/>
  <c r="AZ74" i="147"/>
  <c r="AM74" i="147"/>
  <c r="Z74" i="147"/>
  <c r="M74" i="147"/>
  <c r="A74" i="147"/>
  <c r="CZ73" i="147"/>
  <c r="CM73" i="147"/>
  <c r="BZ73" i="147"/>
  <c r="BO73" i="147"/>
  <c r="BM73" i="147"/>
  <c r="BB73" i="147"/>
  <c r="AZ73" i="147"/>
  <c r="AM73" i="147"/>
  <c r="Z73" i="147"/>
  <c r="O73" i="147"/>
  <c r="M73" i="147"/>
  <c r="B73" i="147"/>
  <c r="CZ72" i="147"/>
  <c r="CM72" i="147"/>
  <c r="CB72" i="147"/>
  <c r="BZ72" i="147"/>
  <c r="BM72" i="147"/>
  <c r="AZ72" i="147"/>
  <c r="AO72" i="147"/>
  <c r="AM72" i="147"/>
  <c r="AB72" i="147"/>
  <c r="Z72" i="147"/>
  <c r="M72" i="147"/>
  <c r="CZ71" i="147"/>
  <c r="CM71" i="147"/>
  <c r="BZ71" i="147"/>
  <c r="BM71" i="147"/>
  <c r="AZ71" i="147"/>
  <c r="AM71" i="147"/>
  <c r="Z71" i="147"/>
  <c r="M71" i="147"/>
  <c r="CZ70" i="147"/>
  <c r="CM70" i="147"/>
  <c r="BZ70" i="147"/>
  <c r="BM70" i="147"/>
  <c r="AZ70" i="147"/>
  <c r="AM70" i="147"/>
  <c r="Z70" i="147"/>
  <c r="M70" i="147"/>
  <c r="CZ69" i="147"/>
  <c r="CM69" i="147"/>
  <c r="BZ69" i="147"/>
  <c r="BM69" i="147"/>
  <c r="BB69" i="147"/>
  <c r="AZ69" i="147"/>
  <c r="AM69" i="147"/>
  <c r="Z69" i="147"/>
  <c r="M69" i="147"/>
  <c r="B69" i="147"/>
  <c r="CZ68" i="147"/>
  <c r="CM68" i="147"/>
  <c r="CB68" i="147"/>
  <c r="BZ68" i="147"/>
  <c r="BM68" i="147"/>
  <c r="AZ68" i="147"/>
  <c r="AO68" i="147"/>
  <c r="AM68" i="147"/>
  <c r="AB68" i="147"/>
  <c r="Z68" i="147"/>
  <c r="M68" i="147"/>
  <c r="CZ67" i="147"/>
  <c r="CM67" i="147"/>
  <c r="BZ67" i="147"/>
  <c r="BM67" i="147"/>
  <c r="AZ67" i="147"/>
  <c r="AM67" i="147"/>
  <c r="Z67" i="147"/>
  <c r="M67" i="147"/>
  <c r="CZ66" i="147"/>
  <c r="CM66" i="147"/>
  <c r="BZ66" i="147"/>
  <c r="BM66" i="147"/>
  <c r="AZ66" i="147"/>
  <c r="AM66" i="147"/>
  <c r="Z66" i="147"/>
  <c r="M66" i="147"/>
  <c r="A66" i="147"/>
  <c r="CZ65" i="147"/>
  <c r="CM65" i="147"/>
  <c r="BZ65" i="147"/>
  <c r="BO65" i="147"/>
  <c r="BM65" i="147"/>
  <c r="BB65" i="147"/>
  <c r="AZ65" i="147"/>
  <c r="AM65" i="147"/>
  <c r="Z65" i="147"/>
  <c r="O65" i="147"/>
  <c r="M65" i="147"/>
  <c r="B65" i="147"/>
  <c r="CZ64" i="147"/>
  <c r="CM64" i="147"/>
  <c r="CB64" i="147"/>
  <c r="BZ64" i="147"/>
  <c r="BM64" i="147"/>
  <c r="AZ64" i="147"/>
  <c r="AO64" i="147"/>
  <c r="AM64" i="147"/>
  <c r="AB64" i="147"/>
  <c r="Z64" i="147"/>
  <c r="M64" i="147"/>
  <c r="CZ63" i="147"/>
  <c r="CM63" i="147"/>
  <c r="BZ63" i="147"/>
  <c r="BM63" i="147"/>
  <c r="AZ63" i="147"/>
  <c r="AM63" i="147"/>
  <c r="Z63" i="147"/>
  <c r="M63" i="147"/>
  <c r="CZ62" i="147"/>
  <c r="CM62" i="147"/>
  <c r="BZ62" i="147"/>
  <c r="BM62" i="147"/>
  <c r="AZ62" i="147"/>
  <c r="AM62" i="147"/>
  <c r="Z62" i="147"/>
  <c r="M62" i="147"/>
  <c r="CZ61" i="147"/>
  <c r="CM61" i="147"/>
  <c r="BZ61" i="147"/>
  <c r="BM61" i="147"/>
  <c r="BB61" i="147"/>
  <c r="AZ61" i="147"/>
  <c r="AM61" i="147"/>
  <c r="Z61" i="147"/>
  <c r="M61" i="147"/>
  <c r="B61" i="147"/>
  <c r="CZ60" i="147"/>
  <c r="CM60" i="147"/>
  <c r="CB60" i="147"/>
  <c r="BZ60" i="147"/>
  <c r="BM60" i="147"/>
  <c r="AZ60" i="147"/>
  <c r="AM60" i="147"/>
  <c r="AB60" i="147"/>
  <c r="Z60" i="147"/>
  <c r="M60" i="147"/>
  <c r="CZ59" i="147"/>
  <c r="CM59" i="147"/>
  <c r="BZ59" i="147"/>
  <c r="BM59" i="147"/>
  <c r="AZ59" i="147"/>
  <c r="AM59" i="147"/>
  <c r="Z59" i="147"/>
  <c r="M59" i="147"/>
  <c r="CZ58" i="147"/>
  <c r="CM58" i="147"/>
  <c r="BZ58" i="147"/>
  <c r="BM58" i="147"/>
  <c r="AZ58" i="147"/>
  <c r="AM58" i="147"/>
  <c r="Z58" i="147"/>
  <c r="M58" i="147"/>
  <c r="A58" i="147"/>
  <c r="CZ57" i="147"/>
  <c r="CM57" i="147"/>
  <c r="BZ57" i="147"/>
  <c r="BO57" i="147"/>
  <c r="BM57" i="147"/>
  <c r="AZ57" i="147"/>
  <c r="AM57" i="147"/>
  <c r="Z57" i="147"/>
  <c r="O57" i="147"/>
  <c r="M57" i="147"/>
  <c r="CZ56" i="147"/>
  <c r="CM56" i="147"/>
  <c r="BZ56" i="147"/>
  <c r="BM56" i="147"/>
  <c r="AZ56" i="147"/>
  <c r="AM56" i="147"/>
  <c r="Z56" i="147"/>
  <c r="M56" i="147"/>
  <c r="CZ55" i="147"/>
  <c r="CM55" i="147"/>
  <c r="BZ55" i="147"/>
  <c r="BM55" i="147"/>
  <c r="AZ55" i="147"/>
  <c r="AM55" i="147"/>
  <c r="Z55" i="147"/>
  <c r="M55" i="147"/>
  <c r="CZ54" i="147"/>
  <c r="CM54" i="147"/>
  <c r="BZ54" i="147"/>
  <c r="BM54" i="147"/>
  <c r="AZ54" i="147"/>
  <c r="AZ91" i="147"/>
  <c r="AM54" i="147"/>
  <c r="Z54" i="147"/>
  <c r="M54" i="147"/>
  <c r="CZ53" i="147"/>
  <c r="CM53" i="147"/>
  <c r="BZ53" i="147"/>
  <c r="BM53" i="147"/>
  <c r="BB53" i="147"/>
  <c r="AZ53" i="147"/>
  <c r="AM53" i="147"/>
  <c r="Z53" i="147"/>
  <c r="M53" i="147"/>
  <c r="B53" i="147"/>
  <c r="CZ52" i="147"/>
  <c r="CM52" i="147"/>
  <c r="BZ52" i="147"/>
  <c r="BM52" i="147"/>
  <c r="AZ52" i="147"/>
  <c r="AM52" i="147"/>
  <c r="Z52" i="147"/>
  <c r="M52" i="147"/>
  <c r="CZ51" i="147"/>
  <c r="CZ91" i="147"/>
  <c r="CM51" i="147"/>
  <c r="CM91" i="147"/>
  <c r="BZ51" i="147"/>
  <c r="BM51" i="147"/>
  <c r="AZ51" i="147"/>
  <c r="AM51" i="147"/>
  <c r="Z51" i="147"/>
  <c r="M51" i="147"/>
  <c r="DC50" i="147"/>
  <c r="CB46" i="147"/>
  <c r="CB90" i="147"/>
  <c r="BO46" i="147"/>
  <c r="BO90" i="147"/>
  <c r="BB46" i="147"/>
  <c r="BB90" i="147"/>
  <c r="AO46" i="147"/>
  <c r="AB46" i="147"/>
  <c r="AB90" i="147"/>
  <c r="O46" i="147"/>
  <c r="O90" i="147"/>
  <c r="B46" i="147"/>
  <c r="B90" i="147"/>
  <c r="A46" i="147"/>
  <c r="A90" i="147"/>
  <c r="CB45" i="147"/>
  <c r="CB89" i="147"/>
  <c r="BO45" i="147"/>
  <c r="BO89" i="147"/>
  <c r="BB45" i="147"/>
  <c r="BB89" i="147"/>
  <c r="AO45" i="147"/>
  <c r="AO89" i="147"/>
  <c r="AB45" i="147"/>
  <c r="AB89" i="147"/>
  <c r="O45" i="147"/>
  <c r="O89" i="147"/>
  <c r="B45" i="147"/>
  <c r="B89" i="147"/>
  <c r="A45" i="147"/>
  <c r="A89" i="147"/>
  <c r="CB44" i="147"/>
  <c r="BO44" i="147"/>
  <c r="BO88" i="147"/>
  <c r="BB44" i="147"/>
  <c r="BB88" i="147"/>
  <c r="AO44" i="147"/>
  <c r="AB44" i="147"/>
  <c r="O44" i="147"/>
  <c r="O88" i="147"/>
  <c r="C44" i="147"/>
  <c r="B44" i="147"/>
  <c r="A44" i="147"/>
  <c r="A88" i="147"/>
  <c r="CP43" i="147"/>
  <c r="CP87" i="147"/>
  <c r="CB43" i="147"/>
  <c r="CB87" i="147"/>
  <c r="BO43" i="147"/>
  <c r="BO87" i="147"/>
  <c r="BB43" i="147"/>
  <c r="BB87" i="147"/>
  <c r="AO43" i="147"/>
  <c r="AO87" i="147"/>
  <c r="AB43" i="147"/>
  <c r="AB87" i="147"/>
  <c r="O43" i="147"/>
  <c r="O87" i="147"/>
  <c r="B43" i="147"/>
  <c r="A43" i="147"/>
  <c r="A87" i="147"/>
  <c r="CB42" i="147"/>
  <c r="CB86" i="147"/>
  <c r="BO42" i="147"/>
  <c r="BO86" i="147"/>
  <c r="BB42" i="147"/>
  <c r="BB86" i="147"/>
  <c r="AO42" i="147"/>
  <c r="AO86" i="147"/>
  <c r="AB42" i="147"/>
  <c r="AB86" i="147"/>
  <c r="O42" i="147"/>
  <c r="O86" i="147"/>
  <c r="B42" i="147"/>
  <c r="B86" i="147"/>
  <c r="A42" i="147"/>
  <c r="A86" i="147"/>
  <c r="CB41" i="147"/>
  <c r="CB85" i="147"/>
  <c r="BO41" i="147"/>
  <c r="BO85" i="147"/>
  <c r="BB41" i="147"/>
  <c r="AO41" i="147"/>
  <c r="AO85" i="147"/>
  <c r="AB41" i="147"/>
  <c r="AB85" i="147"/>
  <c r="P41" i="147"/>
  <c r="O41" i="147"/>
  <c r="O85" i="147"/>
  <c r="C41" i="147"/>
  <c r="CP41" i="147"/>
  <c r="CP85" i="147"/>
  <c r="B41" i="147"/>
  <c r="CO41" i="147"/>
  <c r="CR41" i="147"/>
  <c r="A41" i="147"/>
  <c r="A85" i="147"/>
  <c r="CB40" i="147"/>
  <c r="BO40" i="147"/>
  <c r="BO84" i="147"/>
  <c r="BB40" i="147"/>
  <c r="BB84" i="147"/>
  <c r="AO40" i="147"/>
  <c r="AB40" i="147"/>
  <c r="O40" i="147"/>
  <c r="O84" i="147"/>
  <c r="B40" i="147"/>
  <c r="A40" i="147"/>
  <c r="A84" i="147"/>
  <c r="CB39" i="147"/>
  <c r="CB83" i="147"/>
  <c r="BO39" i="147"/>
  <c r="BO83" i="147"/>
  <c r="BB39" i="147"/>
  <c r="BB83" i="147"/>
  <c r="AO39" i="147"/>
  <c r="AO83" i="147"/>
  <c r="AB39" i="147"/>
  <c r="AB83" i="147"/>
  <c r="O39" i="147"/>
  <c r="O83" i="147"/>
  <c r="B39" i="147"/>
  <c r="A39" i="147"/>
  <c r="A83" i="147"/>
  <c r="CB38" i="147"/>
  <c r="CB82" i="147"/>
  <c r="BO38" i="147"/>
  <c r="BO82" i="147"/>
  <c r="BB38" i="147"/>
  <c r="BB82" i="147"/>
  <c r="AO38" i="147"/>
  <c r="AO82" i="147"/>
  <c r="AB38" i="147"/>
  <c r="AB82" i="147"/>
  <c r="O38" i="147"/>
  <c r="O82" i="147"/>
  <c r="B38" i="147"/>
  <c r="B82" i="147"/>
  <c r="A38" i="147"/>
  <c r="CB37" i="147"/>
  <c r="CB81" i="147"/>
  <c r="BO37" i="147"/>
  <c r="BB37" i="147"/>
  <c r="AO37" i="147"/>
  <c r="AO81" i="147"/>
  <c r="AB37" i="147"/>
  <c r="AB81" i="147"/>
  <c r="O37" i="147"/>
  <c r="B37" i="147"/>
  <c r="A37" i="147"/>
  <c r="A81" i="147"/>
  <c r="CB36" i="147"/>
  <c r="BO36" i="147"/>
  <c r="BO80" i="147"/>
  <c r="BB36" i="147"/>
  <c r="BB80" i="147"/>
  <c r="AO36" i="147"/>
  <c r="AB36" i="147"/>
  <c r="O36" i="147"/>
  <c r="O80" i="147"/>
  <c r="C36" i="147"/>
  <c r="B36" i="147"/>
  <c r="A36" i="147"/>
  <c r="A80" i="147"/>
  <c r="CP35" i="147"/>
  <c r="CP79" i="147"/>
  <c r="CB35" i="147"/>
  <c r="CB79" i="147"/>
  <c r="BO35" i="147"/>
  <c r="BO79" i="147"/>
  <c r="BB35" i="147"/>
  <c r="BB79" i="147"/>
  <c r="AO35" i="147"/>
  <c r="AO79" i="147"/>
  <c r="AB35" i="147"/>
  <c r="AB79" i="147"/>
  <c r="O35" i="147"/>
  <c r="O79" i="147"/>
  <c r="B35" i="147"/>
  <c r="A35" i="147"/>
  <c r="A79" i="147"/>
  <c r="CB34" i="147"/>
  <c r="CB78" i="147"/>
  <c r="BO34" i="147"/>
  <c r="BO78" i="147"/>
  <c r="BB34" i="147"/>
  <c r="BB78" i="147"/>
  <c r="AO34" i="147"/>
  <c r="AO78" i="147"/>
  <c r="AB34" i="147"/>
  <c r="AB78" i="147"/>
  <c r="O34" i="147"/>
  <c r="O78" i="147"/>
  <c r="B34" i="147"/>
  <c r="B78" i="147"/>
  <c r="A34" i="147"/>
  <c r="A78" i="147"/>
  <c r="CB33" i="147"/>
  <c r="CB77" i="147"/>
  <c r="BO33" i="147"/>
  <c r="BO77" i="147"/>
  <c r="BB33" i="147"/>
  <c r="AO33" i="147"/>
  <c r="AO77" i="147"/>
  <c r="AB33" i="147"/>
  <c r="AB77" i="147"/>
  <c r="P33" i="147"/>
  <c r="O33" i="147"/>
  <c r="O77" i="147"/>
  <c r="C33" i="147"/>
  <c r="CP33" i="147"/>
  <c r="CP77" i="147"/>
  <c r="B33" i="147"/>
  <c r="CO33" i="147"/>
  <c r="A33" i="147"/>
  <c r="A77" i="147"/>
  <c r="CB32" i="147"/>
  <c r="BO32" i="147"/>
  <c r="BO76" i="147"/>
  <c r="BB32" i="147"/>
  <c r="BB76" i="147"/>
  <c r="AO32" i="147"/>
  <c r="AB32" i="147"/>
  <c r="O32" i="147"/>
  <c r="O76" i="147"/>
  <c r="B32" i="147"/>
  <c r="A32" i="147"/>
  <c r="A76" i="147"/>
  <c r="CB31" i="147"/>
  <c r="CB75" i="147"/>
  <c r="BO31" i="147"/>
  <c r="BO75" i="147"/>
  <c r="BB31" i="147"/>
  <c r="BB75" i="147"/>
  <c r="AO31" i="147"/>
  <c r="AO75" i="147"/>
  <c r="AB31" i="147"/>
  <c r="AB75" i="147"/>
  <c r="O31" i="147"/>
  <c r="O75" i="147"/>
  <c r="B31" i="147"/>
  <c r="A31" i="147"/>
  <c r="A75" i="147"/>
  <c r="CB30" i="147"/>
  <c r="CB74" i="147"/>
  <c r="BO30" i="147"/>
  <c r="BO74" i="147"/>
  <c r="BB30" i="147"/>
  <c r="BB74" i="147"/>
  <c r="AO30" i="147"/>
  <c r="AO74" i="147"/>
  <c r="AB30" i="147"/>
  <c r="AB74" i="147"/>
  <c r="O30" i="147"/>
  <c r="O74" i="147"/>
  <c r="B30" i="147"/>
  <c r="B74" i="147"/>
  <c r="A30" i="147"/>
  <c r="CB29" i="147"/>
  <c r="CB73" i="147"/>
  <c r="BO29" i="147"/>
  <c r="BB29" i="147"/>
  <c r="AO29" i="147"/>
  <c r="AO73" i="147"/>
  <c r="AB29" i="147"/>
  <c r="AB73" i="147"/>
  <c r="O29" i="147"/>
  <c r="D29" i="147"/>
  <c r="B29" i="147"/>
  <c r="A29" i="147"/>
  <c r="A73" i="147"/>
  <c r="CB28" i="147"/>
  <c r="BO28" i="147"/>
  <c r="BO72" i="147"/>
  <c r="BB28" i="147"/>
  <c r="BB72" i="147"/>
  <c r="AO28" i="147"/>
  <c r="AB28" i="147"/>
  <c r="O28" i="147"/>
  <c r="O72" i="147"/>
  <c r="C28" i="147"/>
  <c r="B28" i="147"/>
  <c r="A28" i="147"/>
  <c r="A72" i="147"/>
  <c r="CP27" i="147"/>
  <c r="CP71" i="147"/>
  <c r="CB27" i="147"/>
  <c r="CB71" i="147"/>
  <c r="BO27" i="147"/>
  <c r="BO71" i="147"/>
  <c r="BB27" i="147"/>
  <c r="BB71" i="147"/>
  <c r="AO27" i="147"/>
  <c r="AO71" i="147"/>
  <c r="AB27" i="147"/>
  <c r="AB71" i="147"/>
  <c r="O27" i="147"/>
  <c r="O71" i="147"/>
  <c r="B27" i="147"/>
  <c r="A27" i="147"/>
  <c r="A71" i="147"/>
  <c r="CB26" i="147"/>
  <c r="CB70" i="147"/>
  <c r="BO26" i="147"/>
  <c r="BO70" i="147"/>
  <c r="BB26" i="147"/>
  <c r="BB70" i="147"/>
  <c r="AO26" i="147"/>
  <c r="AO70" i="147"/>
  <c r="AB26" i="147"/>
  <c r="AB70" i="147"/>
  <c r="O26" i="147"/>
  <c r="O70" i="147"/>
  <c r="B26" i="147"/>
  <c r="B70" i="147"/>
  <c r="A26" i="147"/>
  <c r="A70" i="147"/>
  <c r="CB25" i="147"/>
  <c r="CB69" i="147"/>
  <c r="BO25" i="147"/>
  <c r="BO69" i="147"/>
  <c r="BB25" i="147"/>
  <c r="AO25" i="147"/>
  <c r="AO69" i="147"/>
  <c r="AB25" i="147"/>
  <c r="AB69" i="147"/>
  <c r="P25" i="147"/>
  <c r="O25" i="147"/>
  <c r="O69" i="147"/>
  <c r="C25" i="147"/>
  <c r="CP25" i="147"/>
  <c r="CP69" i="147"/>
  <c r="B25" i="147"/>
  <c r="CO25" i="147"/>
  <c r="A25" i="147"/>
  <c r="A69" i="147"/>
  <c r="CB24" i="147"/>
  <c r="BO24" i="147"/>
  <c r="BO68" i="147"/>
  <c r="BB24" i="147"/>
  <c r="BB68" i="147"/>
  <c r="AO24" i="147"/>
  <c r="AB24" i="147"/>
  <c r="O24" i="147"/>
  <c r="O68" i="147"/>
  <c r="B24" i="147"/>
  <c r="A24" i="147"/>
  <c r="A68" i="147"/>
  <c r="CB23" i="147"/>
  <c r="CB67" i="147"/>
  <c r="BO23" i="147"/>
  <c r="BO67" i="147"/>
  <c r="BB23" i="147"/>
  <c r="BB67" i="147"/>
  <c r="AO23" i="147"/>
  <c r="AO67" i="147"/>
  <c r="AB23" i="147"/>
  <c r="AB67" i="147"/>
  <c r="O23" i="147"/>
  <c r="O67" i="147"/>
  <c r="B23" i="147"/>
  <c r="A23" i="147"/>
  <c r="A67" i="147"/>
  <c r="CO22" i="147"/>
  <c r="CB22" i="147"/>
  <c r="CB66" i="147"/>
  <c r="BO22" i="147"/>
  <c r="BO66" i="147"/>
  <c r="BB22" i="147"/>
  <c r="BB66" i="147"/>
  <c r="AO22" i="147"/>
  <c r="AO66" i="147"/>
  <c r="AB22" i="147"/>
  <c r="AB66" i="147"/>
  <c r="O22" i="147"/>
  <c r="O66" i="147"/>
  <c r="B22" i="147"/>
  <c r="B66" i="147"/>
  <c r="A22" i="147"/>
  <c r="CB21" i="147"/>
  <c r="CB65" i="147"/>
  <c r="BO21" i="147"/>
  <c r="BB21" i="147"/>
  <c r="AO21" i="147"/>
  <c r="AO65" i="147"/>
  <c r="AB21" i="147"/>
  <c r="AB65" i="147"/>
  <c r="O21" i="147"/>
  <c r="D21" i="147"/>
  <c r="B21" i="147"/>
  <c r="A21" i="147"/>
  <c r="A65" i="147"/>
  <c r="CB20" i="147"/>
  <c r="BO20" i="147"/>
  <c r="BO64" i="147"/>
  <c r="BB20" i="147"/>
  <c r="BB64" i="147"/>
  <c r="AO20" i="147"/>
  <c r="AB20" i="147"/>
  <c r="O20" i="147"/>
  <c r="O64" i="147"/>
  <c r="C20" i="147"/>
  <c r="B20" i="147"/>
  <c r="A20" i="147"/>
  <c r="A64" i="147"/>
  <c r="CP19" i="147"/>
  <c r="CP63" i="147"/>
  <c r="CB19" i="147"/>
  <c r="CB63" i="147"/>
  <c r="BO19" i="147"/>
  <c r="BO63" i="147"/>
  <c r="BB19" i="147"/>
  <c r="BB63" i="147"/>
  <c r="AO19" i="147"/>
  <c r="AO63" i="147"/>
  <c r="AB19" i="147"/>
  <c r="AB63" i="147"/>
  <c r="O19" i="147"/>
  <c r="O63" i="147"/>
  <c r="B19" i="147"/>
  <c r="A19" i="147"/>
  <c r="A63" i="147"/>
  <c r="CB18" i="147"/>
  <c r="CB62" i="147"/>
  <c r="BO18" i="147"/>
  <c r="BO62" i="147"/>
  <c r="BB18" i="147"/>
  <c r="BB62" i="147"/>
  <c r="AO18" i="147"/>
  <c r="AO62" i="147"/>
  <c r="AB18" i="147"/>
  <c r="AB62" i="147"/>
  <c r="O18" i="147"/>
  <c r="O62" i="147"/>
  <c r="B18" i="147"/>
  <c r="B62" i="147"/>
  <c r="A18" i="147"/>
  <c r="A62" i="147"/>
  <c r="CQ17" i="147"/>
  <c r="CQ61" i="147"/>
  <c r="CB17" i="147"/>
  <c r="CB61" i="147"/>
  <c r="BO17" i="147"/>
  <c r="BO61" i="147"/>
  <c r="BB17" i="147"/>
  <c r="AO17" i="147"/>
  <c r="AO61" i="147"/>
  <c r="AB17" i="147"/>
  <c r="AB61" i="147"/>
  <c r="O17" i="147"/>
  <c r="O61" i="147"/>
  <c r="D17" i="147"/>
  <c r="B17" i="147"/>
  <c r="CO17" i="147"/>
  <c r="A17" i="147"/>
  <c r="A61" i="147"/>
  <c r="CB16" i="147"/>
  <c r="BO16" i="147"/>
  <c r="BO60" i="147"/>
  <c r="BB16" i="147"/>
  <c r="BB60" i="147"/>
  <c r="AO16" i="147"/>
  <c r="AO60" i="147"/>
  <c r="AB16" i="147"/>
  <c r="O16" i="147"/>
  <c r="O60" i="147"/>
  <c r="B16" i="147"/>
  <c r="B60" i="147"/>
  <c r="A16" i="147"/>
  <c r="A60" i="147"/>
  <c r="CB15" i="147"/>
  <c r="CB59" i="147"/>
  <c r="BO15" i="147"/>
  <c r="BO59" i="147"/>
  <c r="BB15" i="147"/>
  <c r="BB59" i="147"/>
  <c r="AO15" i="147"/>
  <c r="AO59" i="147"/>
  <c r="AB15" i="147"/>
  <c r="AB59" i="147"/>
  <c r="O15" i="147"/>
  <c r="O59" i="147"/>
  <c r="B15" i="147"/>
  <c r="A15" i="147"/>
  <c r="A59" i="147"/>
  <c r="CB14" i="147"/>
  <c r="CB58" i="147"/>
  <c r="BO14" i="147"/>
  <c r="BO58" i="147"/>
  <c r="BB14" i="147"/>
  <c r="BB58" i="147"/>
  <c r="AO14" i="147"/>
  <c r="AO58" i="147"/>
  <c r="AB14" i="147"/>
  <c r="AB58" i="147"/>
  <c r="O14" i="147"/>
  <c r="O58" i="147"/>
  <c r="B14" i="147"/>
  <c r="B58" i="147"/>
  <c r="A14" i="147"/>
  <c r="CB13" i="147"/>
  <c r="CB57" i="147"/>
  <c r="BO13" i="147"/>
  <c r="BB13" i="147"/>
  <c r="BB57" i="147"/>
  <c r="AO13" i="147"/>
  <c r="AO57" i="147"/>
  <c r="AB13" i="147"/>
  <c r="O13" i="147"/>
  <c r="B13" i="147"/>
  <c r="B57" i="147"/>
  <c r="A13" i="147"/>
  <c r="A57" i="147"/>
  <c r="CB12" i="147"/>
  <c r="CB56" i="147"/>
  <c r="BO12" i="147"/>
  <c r="BO56" i="147"/>
  <c r="BB12" i="147"/>
  <c r="BB56" i="147"/>
  <c r="AO12" i="147"/>
  <c r="AO56" i="147"/>
  <c r="AB12" i="147"/>
  <c r="AB56" i="147"/>
  <c r="O12" i="147"/>
  <c r="O56" i="147"/>
  <c r="B12" i="147"/>
  <c r="B56" i="147"/>
  <c r="A12" i="147"/>
  <c r="A56" i="147"/>
  <c r="CB11" i="147"/>
  <c r="CB55" i="147"/>
  <c r="BO11" i="147"/>
  <c r="BO55" i="147"/>
  <c r="BB11" i="147"/>
  <c r="BB55" i="147"/>
  <c r="AO11" i="147"/>
  <c r="AO55" i="147"/>
  <c r="AB11" i="147"/>
  <c r="AB55" i="147"/>
  <c r="O11" i="147"/>
  <c r="O55" i="147"/>
  <c r="B11" i="147"/>
  <c r="A11" i="147"/>
  <c r="A55" i="147"/>
  <c r="CB10" i="147"/>
  <c r="CB54" i="147"/>
  <c r="BO10" i="147"/>
  <c r="BO54" i="147"/>
  <c r="BB10" i="147"/>
  <c r="BB54" i="147"/>
  <c r="AO10" i="147"/>
  <c r="AO54" i="147"/>
  <c r="AB10" i="147"/>
  <c r="AB54" i="147"/>
  <c r="O10" i="147"/>
  <c r="O54" i="147"/>
  <c r="B10" i="147"/>
  <c r="B54" i="147"/>
  <c r="A10" i="147"/>
  <c r="A54" i="147"/>
  <c r="CB9" i="147"/>
  <c r="CB53" i="147"/>
  <c r="BO9" i="147"/>
  <c r="BO53" i="147"/>
  <c r="BB9" i="147"/>
  <c r="AO9" i="147"/>
  <c r="AO53" i="147"/>
  <c r="AB9" i="147"/>
  <c r="P9" i="147"/>
  <c r="O9" i="147"/>
  <c r="O53" i="147"/>
  <c r="D9" i="147"/>
  <c r="B9" i="147"/>
  <c r="A9" i="147"/>
  <c r="A53" i="147"/>
  <c r="CB8" i="147"/>
  <c r="CB52" i="147"/>
  <c r="BO8" i="147"/>
  <c r="BO52" i="147"/>
  <c r="BB8" i="147"/>
  <c r="BB52" i="147"/>
  <c r="AO8" i="147"/>
  <c r="AO52" i="147"/>
  <c r="AB8" i="147"/>
  <c r="AB52" i="147"/>
  <c r="O8" i="147"/>
  <c r="O52" i="147"/>
  <c r="B8" i="147"/>
  <c r="B52" i="147"/>
  <c r="A8" i="147"/>
  <c r="A52" i="147"/>
  <c r="CB7" i="147"/>
  <c r="BO7" i="147"/>
  <c r="BB7" i="147"/>
  <c r="AO7" i="147"/>
  <c r="AB7" i="147"/>
  <c r="O7" i="147"/>
  <c r="O51" i="147"/>
  <c r="B7" i="147"/>
  <c r="A7" i="147"/>
  <c r="A51" i="147"/>
  <c r="DA6" i="147"/>
  <c r="DC6" i="147"/>
  <c r="CK6" i="147"/>
  <c r="CX6" i="147"/>
  <c r="BY6" i="147"/>
  <c r="CL6" i="147"/>
  <c r="CY6" i="147"/>
  <c r="BU6" i="147"/>
  <c r="CH6" i="147"/>
  <c r="CU6" i="147"/>
  <c r="BM6" i="147"/>
  <c r="BZ6" i="147"/>
  <c r="CM6" i="147"/>
  <c r="CZ6" i="147"/>
  <c r="DB6" i="147"/>
  <c r="BI6" i="147"/>
  <c r="BV6" i="147"/>
  <c r="CI6" i="147"/>
  <c r="CV6" i="147"/>
  <c r="BE6" i="147"/>
  <c r="BR6" i="147"/>
  <c r="CE6" i="147"/>
  <c r="CR6" i="147"/>
  <c r="BA6" i="147"/>
  <c r="BN6" i="147"/>
  <c r="CA6" i="147"/>
  <c r="CN6" i="147"/>
  <c r="AW6" i="147"/>
  <c r="BJ6" i="147"/>
  <c r="BW6" i="147"/>
  <c r="CJ6" i="147"/>
  <c r="CW6" i="147"/>
  <c r="AS6" i="147"/>
  <c r="BF6" i="147"/>
  <c r="BS6" i="147"/>
  <c r="CF6" i="147"/>
  <c r="CS6" i="147"/>
  <c r="AO6" i="147"/>
  <c r="BB6" i="147"/>
  <c r="BO6" i="147"/>
  <c r="CB6" i="147"/>
  <c r="CO6" i="147"/>
  <c r="AN6" i="147"/>
  <c r="AK6" i="147"/>
  <c r="AX6" i="147"/>
  <c r="BK6" i="147"/>
  <c r="BX6" i="147"/>
  <c r="AJ6" i="147"/>
  <c r="AG6" i="147"/>
  <c r="AT6" i="147"/>
  <c r="BG6" i="147"/>
  <c r="BT6" i="147"/>
  <c r="CG6" i="147"/>
  <c r="CT6" i="147"/>
  <c r="AF6" i="147"/>
  <c r="AC6" i="147"/>
  <c r="AP6" i="147"/>
  <c r="BC6" i="147"/>
  <c r="BP6" i="147"/>
  <c r="CC6" i="147"/>
  <c r="CP6" i="147"/>
  <c r="AB6" i="147"/>
  <c r="AA6" i="147"/>
  <c r="Z6" i="147"/>
  <c r="AM6" i="147"/>
  <c r="AZ6" i="147"/>
  <c r="Y6" i="147"/>
  <c r="AL6" i="147"/>
  <c r="AY6" i="147"/>
  <c r="BL6" i="147"/>
  <c r="X6" i="147"/>
  <c r="W6" i="147"/>
  <c r="V6" i="147"/>
  <c r="AI6" i="147"/>
  <c r="AV6" i="147"/>
  <c r="U6" i="147"/>
  <c r="AH6" i="147"/>
  <c r="AU6" i="147"/>
  <c r="BH6" i="147"/>
  <c r="T6" i="147"/>
  <c r="S6" i="147"/>
  <c r="R6" i="147"/>
  <c r="AE6" i="147"/>
  <c r="AR6" i="147"/>
  <c r="Q6" i="147"/>
  <c r="AD6" i="147"/>
  <c r="AQ6" i="147"/>
  <c r="BD6" i="147"/>
  <c r="BQ6" i="147"/>
  <c r="CD6" i="147"/>
  <c r="CQ6" i="147"/>
  <c r="P6" i="147"/>
  <c r="O6" i="147"/>
  <c r="Q50" i="146"/>
  <c r="I50" i="146"/>
  <c r="AR37" i="146"/>
  <c r="AP130" i="144" s="1"/>
  <c r="AN37" i="146"/>
  <c r="AL130" i="144" s="1"/>
  <c r="AJ37" i="146"/>
  <c r="AH130" i="144" s="1"/>
  <c r="AF37" i="146"/>
  <c r="AD130" i="144" s="1"/>
  <c r="AB37" i="146"/>
  <c r="Z130" i="144" s="1"/>
  <c r="X37" i="146"/>
  <c r="V130" i="144" s="1"/>
  <c r="T37" i="146"/>
  <c r="R130" i="144" s="1"/>
  <c r="P37" i="146"/>
  <c r="N130" i="144" s="1"/>
  <c r="L37" i="146"/>
  <c r="J130" i="144" s="1"/>
  <c r="H37" i="146"/>
  <c r="F130" i="144" s="1"/>
  <c r="AT34" i="146"/>
  <c r="AS34" i="146"/>
  <c r="AR34" i="146"/>
  <c r="AQ34" i="146"/>
  <c r="AP34" i="146"/>
  <c r="AO34" i="146"/>
  <c r="AN34" i="146"/>
  <c r="AM34" i="146"/>
  <c r="AL34" i="146"/>
  <c r="AK34" i="146"/>
  <c r="AJ34" i="146"/>
  <c r="AI34" i="146"/>
  <c r="AH34" i="146"/>
  <c r="AG34" i="146"/>
  <c r="AF34" i="146"/>
  <c r="AE34" i="146"/>
  <c r="AD34" i="146"/>
  <c r="AC34" i="146"/>
  <c r="AB34" i="146"/>
  <c r="AA34" i="146"/>
  <c r="Z34" i="146"/>
  <c r="Y34" i="146"/>
  <c r="X34" i="146"/>
  <c r="W34" i="146"/>
  <c r="V34" i="146"/>
  <c r="U34" i="146"/>
  <c r="T34" i="146"/>
  <c r="S34" i="146"/>
  <c r="R34" i="146"/>
  <c r="Q34" i="146"/>
  <c r="P34" i="146"/>
  <c r="O34" i="146"/>
  <c r="N34" i="146"/>
  <c r="M34" i="146"/>
  <c r="L34" i="146"/>
  <c r="K34" i="146"/>
  <c r="J34" i="146"/>
  <c r="I34" i="146"/>
  <c r="H34" i="146"/>
  <c r="G34" i="146"/>
  <c r="F34" i="146"/>
  <c r="AR28" i="146"/>
  <c r="AN28" i="146"/>
  <c r="AJ28" i="146"/>
  <c r="AF28" i="146"/>
  <c r="AB28" i="146"/>
  <c r="X28" i="146"/>
  <c r="T28" i="146"/>
  <c r="P28" i="146"/>
  <c r="L28" i="146"/>
  <c r="H28" i="146"/>
  <c r="AT21" i="146"/>
  <c r="J21" i="146"/>
  <c r="AT18" i="146"/>
  <c r="AS18" i="146"/>
  <c r="AR18" i="146"/>
  <c r="AQ18" i="146"/>
  <c r="AP18" i="146"/>
  <c r="AO18" i="146"/>
  <c r="AN18" i="146"/>
  <c r="AM18" i="146"/>
  <c r="AL18" i="146"/>
  <c r="AK18" i="146"/>
  <c r="AJ18" i="146"/>
  <c r="AI18" i="146"/>
  <c r="AH18" i="146"/>
  <c r="AG18" i="146"/>
  <c r="AF18" i="146"/>
  <c r="AE18" i="146"/>
  <c r="AD18" i="146"/>
  <c r="AC18" i="146"/>
  <c r="AB18" i="146"/>
  <c r="AA18" i="146"/>
  <c r="Z18" i="146"/>
  <c r="Y18" i="146"/>
  <c r="X18" i="146"/>
  <c r="W18" i="146"/>
  <c r="V18" i="146"/>
  <c r="U18" i="146"/>
  <c r="T18" i="146"/>
  <c r="S18" i="146"/>
  <c r="R18" i="146"/>
  <c r="Q18" i="146"/>
  <c r="P18" i="146"/>
  <c r="O18" i="146"/>
  <c r="N18" i="146"/>
  <c r="M18" i="146"/>
  <c r="L18" i="146"/>
  <c r="K18" i="146"/>
  <c r="J18" i="146"/>
  <c r="I18" i="146"/>
  <c r="H18" i="146"/>
  <c r="G18" i="146"/>
  <c r="F18" i="146"/>
  <c r="AT17" i="146"/>
  <c r="AS17" i="146"/>
  <c r="AR17" i="146"/>
  <c r="AQ17" i="146"/>
  <c r="AP17" i="146"/>
  <c r="AO17" i="146"/>
  <c r="AN17" i="146"/>
  <c r="AM17" i="146"/>
  <c r="AL17" i="146"/>
  <c r="AK17" i="146"/>
  <c r="AJ17" i="146"/>
  <c r="AI17" i="146"/>
  <c r="AH17" i="146"/>
  <c r="AG17" i="146"/>
  <c r="AF17" i="146"/>
  <c r="AE17" i="146"/>
  <c r="AD17" i="146"/>
  <c r="AC17" i="146"/>
  <c r="AB17" i="146"/>
  <c r="AA17" i="146"/>
  <c r="Z17" i="146"/>
  <c r="Y17" i="146"/>
  <c r="X17" i="146"/>
  <c r="W17" i="146"/>
  <c r="V17" i="146"/>
  <c r="U17" i="146"/>
  <c r="T17" i="146"/>
  <c r="S17" i="146"/>
  <c r="R17" i="146"/>
  <c r="Q17" i="146"/>
  <c r="P17" i="146"/>
  <c r="O17" i="146"/>
  <c r="N17" i="146"/>
  <c r="M17" i="146"/>
  <c r="L17" i="146"/>
  <c r="K17" i="146"/>
  <c r="J17" i="146"/>
  <c r="I17" i="146"/>
  <c r="H17" i="146"/>
  <c r="G17" i="146"/>
  <c r="F17" i="146"/>
  <c r="AT14" i="146"/>
  <c r="AS14" i="146"/>
  <c r="AR14" i="146"/>
  <c r="AO14" i="146"/>
  <c r="AN14" i="146"/>
  <c r="AK14" i="146"/>
  <c r="AJ14" i="146"/>
  <c r="AG14" i="146"/>
  <c r="AF14" i="146"/>
  <c r="AC14" i="146"/>
  <c r="AB14" i="146"/>
  <c r="Y14" i="146"/>
  <c r="X14" i="146"/>
  <c r="U14" i="146"/>
  <c r="T14" i="146"/>
  <c r="Q14" i="146"/>
  <c r="P14" i="146"/>
  <c r="M14" i="146"/>
  <c r="L14" i="146"/>
  <c r="I14" i="146"/>
  <c r="H14" i="146"/>
  <c r="AT13" i="146"/>
  <c r="AS13" i="146"/>
  <c r="AP13" i="146"/>
  <c r="AO13" i="146"/>
  <c r="AL13" i="146"/>
  <c r="AK13" i="146"/>
  <c r="AH13" i="146"/>
  <c r="AG13" i="146"/>
  <c r="AD13" i="146"/>
  <c r="AC13" i="146"/>
  <c r="Z13" i="146"/>
  <c r="Y13" i="146"/>
  <c r="V13" i="146"/>
  <c r="U13" i="146"/>
  <c r="R13" i="146"/>
  <c r="Q13" i="146"/>
  <c r="N13" i="146"/>
  <c r="M13" i="146"/>
  <c r="J13" i="146"/>
  <c r="I13" i="146"/>
  <c r="AT12" i="146"/>
  <c r="J12" i="146"/>
  <c r="AT9" i="146"/>
  <c r="AS9" i="146"/>
  <c r="AP9" i="146"/>
  <c r="AP10" i="146"/>
  <c r="AO9" i="146"/>
  <c r="AL9" i="146"/>
  <c r="AK9" i="146"/>
  <c r="AH9" i="146"/>
  <c r="AG9" i="146"/>
  <c r="AD9" i="146"/>
  <c r="AC9" i="146"/>
  <c r="Z9" i="146"/>
  <c r="Z10" i="146"/>
  <c r="Y9" i="146"/>
  <c r="V9" i="146"/>
  <c r="U9" i="146"/>
  <c r="R9" i="146"/>
  <c r="Q9" i="146"/>
  <c r="N9" i="146"/>
  <c r="M9" i="146"/>
  <c r="J9" i="146"/>
  <c r="J10" i="146"/>
  <c r="I9" i="146"/>
  <c r="AT8" i="146"/>
  <c r="AP8" i="146"/>
  <c r="AL8" i="146"/>
  <c r="AD8" i="146"/>
  <c r="Z8" i="146"/>
  <c r="V8" i="146"/>
  <c r="N8" i="146"/>
  <c r="J8" i="146"/>
  <c r="AT6" i="146"/>
  <c r="AR6" i="146"/>
  <c r="AQ6" i="146"/>
  <c r="AN6" i="146"/>
  <c r="AM6" i="146"/>
  <c r="AJ6" i="146"/>
  <c r="AI6" i="146"/>
  <c r="AF6" i="146"/>
  <c r="AE6" i="146"/>
  <c r="AB6" i="146"/>
  <c r="AA6" i="146"/>
  <c r="X6" i="146"/>
  <c r="W6" i="146"/>
  <c r="T6" i="146"/>
  <c r="S6" i="146"/>
  <c r="P6" i="146"/>
  <c r="O6" i="146"/>
  <c r="L6" i="146"/>
  <c r="K6" i="146"/>
  <c r="H6" i="146"/>
  <c r="AT5" i="146"/>
  <c r="AS5" i="146"/>
  <c r="AR5" i="146"/>
  <c r="AQ5" i="146"/>
  <c r="AP5" i="146"/>
  <c r="AO5" i="146"/>
  <c r="AN5" i="146"/>
  <c r="AM5" i="146"/>
  <c r="AL5" i="146"/>
  <c r="AK5" i="146"/>
  <c r="AJ5" i="146"/>
  <c r="AI5" i="146"/>
  <c r="AH5" i="146"/>
  <c r="AG5" i="146"/>
  <c r="AF5" i="146"/>
  <c r="AE5" i="146"/>
  <c r="AD5" i="146"/>
  <c r="AC5" i="146"/>
  <c r="AB5" i="146"/>
  <c r="AA5" i="146"/>
  <c r="Z5" i="146"/>
  <c r="Y5" i="146"/>
  <c r="X5" i="146"/>
  <c r="W5" i="146"/>
  <c r="V5" i="146"/>
  <c r="U5" i="146"/>
  <c r="T5" i="146"/>
  <c r="S5" i="146"/>
  <c r="R5" i="146"/>
  <c r="Q5" i="146"/>
  <c r="P5" i="146"/>
  <c r="O5" i="146"/>
  <c r="N5" i="146"/>
  <c r="M5" i="146"/>
  <c r="L5" i="146"/>
  <c r="K5" i="146"/>
  <c r="J5" i="146"/>
  <c r="I5" i="146"/>
  <c r="H5" i="146"/>
  <c r="G5" i="146"/>
  <c r="F5" i="146"/>
  <c r="F4" i="146"/>
  <c r="C31" i="146"/>
  <c r="AS3" i="146"/>
  <c r="AR3" i="146"/>
  <c r="AQ3" i="146"/>
  <c r="AP3" i="146"/>
  <c r="AO3" i="146"/>
  <c r="AN3" i="146"/>
  <c r="AM3" i="146"/>
  <c r="AL3" i="146"/>
  <c r="AK3" i="146"/>
  <c r="AJ3" i="146"/>
  <c r="AI3" i="146"/>
  <c r="AH3" i="146"/>
  <c r="AG3" i="146"/>
  <c r="AF3" i="146"/>
  <c r="AE3" i="146"/>
  <c r="AD3" i="146"/>
  <c r="AC3" i="146"/>
  <c r="AB3" i="146"/>
  <c r="AA3" i="146"/>
  <c r="Z3" i="146"/>
  <c r="Y3" i="146"/>
  <c r="X3" i="146"/>
  <c r="W3" i="146"/>
  <c r="V3" i="146"/>
  <c r="U3" i="146"/>
  <c r="T3" i="146"/>
  <c r="S3" i="146"/>
  <c r="R3" i="146"/>
  <c r="Q3" i="146"/>
  <c r="P3" i="146"/>
  <c r="O3" i="146"/>
  <c r="N3" i="146"/>
  <c r="M3" i="146"/>
  <c r="L3" i="146"/>
  <c r="K3" i="146"/>
  <c r="J3" i="146"/>
  <c r="I3" i="146"/>
  <c r="H3" i="146"/>
  <c r="G3" i="146"/>
  <c r="F3" i="146"/>
  <c r="AS2" i="146"/>
  <c r="AR2" i="146"/>
  <c r="A58" i="148"/>
  <c r="A100" i="148"/>
  <c r="AQ2" i="146"/>
  <c r="A57" i="148"/>
  <c r="A99" i="148"/>
  <c r="AP2" i="146"/>
  <c r="A56" i="148"/>
  <c r="A98" i="148"/>
  <c r="AO2" i="146"/>
  <c r="A55" i="148"/>
  <c r="A97" i="148"/>
  <c r="AN2" i="146"/>
  <c r="AM2" i="146"/>
  <c r="A53" i="148"/>
  <c r="A95" i="148"/>
  <c r="AL2" i="146"/>
  <c r="A52" i="148"/>
  <c r="A94" i="148"/>
  <c r="A136" i="148"/>
  <c r="AK2" i="146"/>
  <c r="A51" i="148"/>
  <c r="A93" i="148"/>
  <c r="AJ2" i="146"/>
  <c r="A50" i="148"/>
  <c r="A92" i="148"/>
  <c r="AI2" i="146"/>
  <c r="A49" i="148"/>
  <c r="A91" i="148"/>
  <c r="AH2" i="146"/>
  <c r="A48" i="148"/>
  <c r="A90" i="148"/>
  <c r="AG2" i="146"/>
  <c r="A47" i="148"/>
  <c r="A89" i="148"/>
  <c r="AF2" i="146"/>
  <c r="A46" i="148"/>
  <c r="A88" i="148"/>
  <c r="AE2" i="146"/>
  <c r="A45" i="148"/>
  <c r="A87" i="148"/>
  <c r="AD2" i="146"/>
  <c r="A44" i="148"/>
  <c r="A86" i="148"/>
  <c r="A170" i="148"/>
  <c r="AC2" i="146"/>
  <c r="A43" i="148"/>
  <c r="A85" i="148"/>
  <c r="AB2" i="146"/>
  <c r="A42" i="148"/>
  <c r="A84" i="148"/>
  <c r="AA2" i="146"/>
  <c r="A41" i="148"/>
  <c r="A83" i="148"/>
  <c r="Z2" i="146"/>
  <c r="A40" i="148"/>
  <c r="A82" i="148"/>
  <c r="Y2" i="146"/>
  <c r="A39" i="148"/>
  <c r="A81" i="148"/>
  <c r="X2" i="146"/>
  <c r="A38" i="148"/>
  <c r="A80" i="148"/>
  <c r="W2" i="146"/>
  <c r="A37" i="148"/>
  <c r="A79" i="148"/>
  <c r="V2" i="146"/>
  <c r="A36" i="148"/>
  <c r="A78" i="148"/>
  <c r="U2" i="146"/>
  <c r="A35" i="148"/>
  <c r="A77" i="148"/>
  <c r="T2" i="146"/>
  <c r="A34" i="148"/>
  <c r="A76" i="148"/>
  <c r="A160" i="148"/>
  <c r="S2" i="146"/>
  <c r="R2" i="146"/>
  <c r="A32" i="148"/>
  <c r="A74" i="148"/>
  <c r="Q2" i="146"/>
  <c r="A31" i="148"/>
  <c r="A73" i="148"/>
  <c r="P2" i="146"/>
  <c r="O2" i="146"/>
  <c r="A30" i="148"/>
  <c r="A72" i="148"/>
  <c r="N2" i="146"/>
  <c r="A29" i="148"/>
  <c r="M2" i="146"/>
  <c r="A28" i="148"/>
  <c r="A70" i="148"/>
  <c r="L2" i="146"/>
  <c r="A27" i="148"/>
  <c r="A69" i="148"/>
  <c r="K2" i="146"/>
  <c r="A26" i="148"/>
  <c r="A68" i="148"/>
  <c r="A110" i="148"/>
  <c r="J2" i="146"/>
  <c r="A25" i="148"/>
  <c r="A67" i="148"/>
  <c r="I2" i="146"/>
  <c r="A24" i="148"/>
  <c r="A66" i="148"/>
  <c r="H2" i="146"/>
  <c r="A23" i="148"/>
  <c r="A65" i="148"/>
  <c r="G2" i="146"/>
  <c r="F2" i="146"/>
  <c r="A21" i="148"/>
  <c r="A63" i="148"/>
  <c r="L52" i="145"/>
  <c r="K52" i="145"/>
  <c r="J52" i="145"/>
  <c r="L41" i="145"/>
  <c r="K41" i="145"/>
  <c r="J41" i="145"/>
  <c r="I39" i="40"/>
  <c r="L30" i="145"/>
  <c r="K30" i="145"/>
  <c r="J30" i="145"/>
  <c r="F24" i="145"/>
  <c r="E24" i="145"/>
  <c r="D24" i="145"/>
  <c r="H8" i="109"/>
  <c r="J18" i="145"/>
  <c r="H17" i="145"/>
  <c r="D17" i="145"/>
  <c r="D18" i="145"/>
  <c r="E2" i="148"/>
  <c r="H16" i="145"/>
  <c r="H15" i="145"/>
  <c r="H14" i="145"/>
  <c r="H13" i="145"/>
  <c r="C6" i="145"/>
  <c r="C5" i="145"/>
  <c r="AQ126" i="144"/>
  <c r="AP126" i="144"/>
  <c r="AO126" i="144"/>
  <c r="AN126" i="144"/>
  <c r="AM126" i="144"/>
  <c r="AL126" i="144"/>
  <c r="AK126" i="144"/>
  <c r="AJ126" i="144"/>
  <c r="AI126" i="144"/>
  <c r="AH126" i="144"/>
  <c r="AG126" i="144"/>
  <c r="AF126" i="144"/>
  <c r="AE126" i="144"/>
  <c r="AD126" i="144"/>
  <c r="AC126" i="144"/>
  <c r="AB126" i="144"/>
  <c r="AA126" i="144"/>
  <c r="Z126" i="144"/>
  <c r="Y126" i="144"/>
  <c r="X126" i="144"/>
  <c r="W126" i="144"/>
  <c r="V126" i="144"/>
  <c r="U126" i="144"/>
  <c r="T126" i="144"/>
  <c r="S126" i="144"/>
  <c r="R126" i="144"/>
  <c r="Q126" i="144"/>
  <c r="P126" i="144"/>
  <c r="O126" i="144"/>
  <c r="N126" i="144"/>
  <c r="M126" i="144"/>
  <c r="L126" i="144"/>
  <c r="K126" i="144"/>
  <c r="J126" i="144"/>
  <c r="I126" i="144"/>
  <c r="H126" i="144"/>
  <c r="G126" i="144"/>
  <c r="F126" i="144"/>
  <c r="E126" i="144"/>
  <c r="D126" i="144"/>
  <c r="B126" i="144"/>
  <c r="B125" i="144"/>
  <c r="B124" i="144"/>
  <c r="AQ123" i="144"/>
  <c r="AP123" i="144"/>
  <c r="AO123" i="144"/>
  <c r="AQ14" i="146"/>
  <c r="AN123" i="144"/>
  <c r="AP14" i="146"/>
  <c r="F99" i="148"/>
  <c r="AM123" i="144"/>
  <c r="AL123" i="144"/>
  <c r="AK123" i="144"/>
  <c r="AM14" i="146"/>
  <c r="AJ123" i="144"/>
  <c r="AL14" i="146"/>
  <c r="AI123" i="144"/>
  <c r="AH123" i="144"/>
  <c r="AG123" i="144"/>
  <c r="AI14" i="146"/>
  <c r="AF123" i="144"/>
  <c r="AH14" i="146"/>
  <c r="AE123" i="144"/>
  <c r="AD123" i="144"/>
  <c r="AC123" i="144"/>
  <c r="AE14" i="146"/>
  <c r="AB123" i="144"/>
  <c r="AD14" i="146"/>
  <c r="AA123" i="144"/>
  <c r="Z123" i="144"/>
  <c r="Y123" i="144"/>
  <c r="AA14" i="146"/>
  <c r="X123" i="144"/>
  <c r="Z14" i="146"/>
  <c r="W123" i="144"/>
  <c r="V123" i="144"/>
  <c r="U123" i="144"/>
  <c r="W14" i="146"/>
  <c r="T123" i="144"/>
  <c r="V14" i="146"/>
  <c r="S123" i="144"/>
  <c r="R123" i="144"/>
  <c r="Q123" i="144"/>
  <c r="S14" i="146"/>
  <c r="P123" i="144"/>
  <c r="R14" i="146"/>
  <c r="R50" i="146"/>
  <c r="O123" i="144"/>
  <c r="N123" i="144"/>
  <c r="M123" i="144"/>
  <c r="O14" i="146"/>
  <c r="L123" i="144"/>
  <c r="N14" i="146"/>
  <c r="N50" i="146"/>
  <c r="K123" i="144"/>
  <c r="J123" i="144"/>
  <c r="I123" i="144"/>
  <c r="K14" i="146"/>
  <c r="H123" i="144"/>
  <c r="J14" i="146"/>
  <c r="G123" i="144"/>
  <c r="F123" i="144"/>
  <c r="E123" i="144"/>
  <c r="G14" i="146"/>
  <c r="B123" i="144"/>
  <c r="AQ122" i="144"/>
  <c r="AP122" i="144"/>
  <c r="AR13" i="146"/>
  <c r="AO122" i="144"/>
  <c r="AQ13" i="146"/>
  <c r="AN122" i="144"/>
  <c r="AM122" i="144"/>
  <c r="AL122" i="144"/>
  <c r="AN13" i="146"/>
  <c r="AK122" i="144"/>
  <c r="AM13" i="146"/>
  <c r="AJ122" i="144"/>
  <c r="AI122" i="144"/>
  <c r="AH122" i="144"/>
  <c r="AJ13" i="146"/>
  <c r="AG122" i="144"/>
  <c r="AI13" i="146"/>
  <c r="AF122" i="144"/>
  <c r="AE122" i="144"/>
  <c r="AD122" i="144"/>
  <c r="AF13" i="146"/>
  <c r="AC122" i="144"/>
  <c r="AE13" i="146"/>
  <c r="AB122" i="144"/>
  <c r="AA122" i="144"/>
  <c r="Z122" i="144"/>
  <c r="AB13" i="146"/>
  <c r="Y122" i="144"/>
  <c r="AA13" i="146"/>
  <c r="X122" i="144"/>
  <c r="W122" i="144"/>
  <c r="V122" i="144"/>
  <c r="X13" i="146"/>
  <c r="U122" i="144"/>
  <c r="W13" i="146"/>
  <c r="T122" i="144"/>
  <c r="S122" i="144"/>
  <c r="R122" i="144"/>
  <c r="T13" i="146"/>
  <c r="Q122" i="144"/>
  <c r="S13" i="146"/>
  <c r="P122" i="144"/>
  <c r="O122" i="144"/>
  <c r="N122" i="144"/>
  <c r="P13" i="146"/>
  <c r="M122" i="144"/>
  <c r="O13" i="146"/>
  <c r="L122" i="144"/>
  <c r="K122" i="144"/>
  <c r="J122" i="144"/>
  <c r="L13" i="146"/>
  <c r="I122" i="144"/>
  <c r="K13" i="146"/>
  <c r="H122" i="144"/>
  <c r="G122" i="144"/>
  <c r="F122" i="144"/>
  <c r="H13" i="146"/>
  <c r="E122" i="144"/>
  <c r="G13" i="146"/>
  <c r="D122" i="144"/>
  <c r="F13" i="146"/>
  <c r="B122" i="144"/>
  <c r="AQ121" i="144"/>
  <c r="AP121" i="144"/>
  <c r="AO121" i="144"/>
  <c r="AN121" i="144"/>
  <c r="AM121" i="144"/>
  <c r="AL121" i="144"/>
  <c r="AK121" i="144"/>
  <c r="AJ121" i="144"/>
  <c r="AI121" i="144"/>
  <c r="AH121" i="144"/>
  <c r="AG121" i="144"/>
  <c r="AF121" i="144"/>
  <c r="AE121" i="144"/>
  <c r="AD121" i="144"/>
  <c r="AC121" i="144"/>
  <c r="AB121" i="144"/>
  <c r="AA121" i="144"/>
  <c r="Z121" i="144"/>
  <c r="Y121" i="144"/>
  <c r="X121" i="144"/>
  <c r="W121" i="144"/>
  <c r="V121" i="144"/>
  <c r="U121" i="144"/>
  <c r="T121" i="144"/>
  <c r="S121" i="144"/>
  <c r="R121" i="144"/>
  <c r="Q121" i="144"/>
  <c r="P121" i="144"/>
  <c r="O121" i="144"/>
  <c r="N121" i="144"/>
  <c r="M121" i="144"/>
  <c r="L121" i="144"/>
  <c r="K121" i="144"/>
  <c r="J121" i="144"/>
  <c r="I121" i="144"/>
  <c r="H121" i="144"/>
  <c r="G121" i="144"/>
  <c r="F121" i="144"/>
  <c r="AQ120" i="144"/>
  <c r="AP120" i="144"/>
  <c r="AO120" i="144"/>
  <c r="AN120" i="144"/>
  <c r="AM120" i="144"/>
  <c r="AL120" i="144"/>
  <c r="AK120" i="144"/>
  <c r="AJ120" i="144"/>
  <c r="AI120" i="144"/>
  <c r="AH120" i="144"/>
  <c r="AG120" i="144"/>
  <c r="AF120" i="144"/>
  <c r="AE120" i="144"/>
  <c r="AD120" i="144"/>
  <c r="AC120" i="144"/>
  <c r="AB120" i="144"/>
  <c r="AA120" i="144"/>
  <c r="Z120" i="144"/>
  <c r="Y120" i="144"/>
  <c r="X120" i="144"/>
  <c r="W120" i="144"/>
  <c r="V120" i="144"/>
  <c r="U120" i="144"/>
  <c r="T120" i="144"/>
  <c r="S120" i="144"/>
  <c r="R120" i="144"/>
  <c r="Q120" i="144"/>
  <c r="P120" i="144"/>
  <c r="O120" i="144"/>
  <c r="N120" i="144"/>
  <c r="M120" i="144"/>
  <c r="L120" i="144"/>
  <c r="K120" i="144"/>
  <c r="J120" i="144"/>
  <c r="I120" i="144"/>
  <c r="H120" i="144"/>
  <c r="G120" i="144"/>
  <c r="F120" i="144"/>
  <c r="AQ119" i="144"/>
  <c r="AP119" i="144"/>
  <c r="AR9" i="146"/>
  <c r="AR10" i="146"/>
  <c r="AO119" i="144"/>
  <c r="AQ9" i="146"/>
  <c r="AN119" i="144"/>
  <c r="AM119" i="144"/>
  <c r="AL119" i="144"/>
  <c r="AN9" i="146"/>
  <c r="AN10" i="146"/>
  <c r="AK119" i="144"/>
  <c r="AM9" i="146"/>
  <c r="AJ119" i="144"/>
  <c r="AI119" i="144"/>
  <c r="AH119" i="144"/>
  <c r="AJ9" i="146"/>
  <c r="AJ10" i="146"/>
  <c r="AG119" i="144"/>
  <c r="AI9" i="146"/>
  <c r="AF119" i="144"/>
  <c r="AE119" i="144"/>
  <c r="AD119" i="144"/>
  <c r="AF9" i="146"/>
  <c r="AF10" i="146"/>
  <c r="AC119" i="144"/>
  <c r="AE9" i="146"/>
  <c r="AB119" i="144"/>
  <c r="AA119" i="144"/>
  <c r="Z119" i="144"/>
  <c r="AB9" i="146"/>
  <c r="AB10" i="146"/>
  <c r="Y119" i="144"/>
  <c r="AA9" i="146"/>
  <c r="X119" i="144"/>
  <c r="W119" i="144"/>
  <c r="V119" i="144"/>
  <c r="X9" i="146"/>
  <c r="X10" i="146"/>
  <c r="U119" i="144"/>
  <c r="W9" i="146"/>
  <c r="T119" i="144"/>
  <c r="S119" i="144"/>
  <c r="R119" i="144"/>
  <c r="T9" i="146"/>
  <c r="T10" i="146"/>
  <c r="Q119" i="144"/>
  <c r="S9" i="146"/>
  <c r="P119" i="144"/>
  <c r="O119" i="144"/>
  <c r="N119" i="144"/>
  <c r="P9" i="146"/>
  <c r="P10" i="146"/>
  <c r="M119" i="144"/>
  <c r="O9" i="146"/>
  <c r="L119" i="144"/>
  <c r="K119" i="144"/>
  <c r="J119" i="144"/>
  <c r="L9" i="146"/>
  <c r="L10" i="146"/>
  <c r="I119" i="144"/>
  <c r="K9" i="146"/>
  <c r="H119" i="144"/>
  <c r="G119" i="144"/>
  <c r="F119" i="144"/>
  <c r="H9" i="146"/>
  <c r="H10" i="146"/>
  <c r="B119" i="144"/>
  <c r="AQ118" i="144"/>
  <c r="AS8" i="146"/>
  <c r="AP118" i="144"/>
  <c r="AR8" i="146"/>
  <c r="AM118" i="144"/>
  <c r="AO8" i="146"/>
  <c r="AL118" i="144"/>
  <c r="AN8" i="146"/>
  <c r="AI118" i="144"/>
  <c r="AK8" i="146"/>
  <c r="AH118" i="144"/>
  <c r="AJ8" i="146"/>
  <c r="AE118" i="144"/>
  <c r="AG8" i="146"/>
  <c r="AD118" i="144"/>
  <c r="AF8" i="146"/>
  <c r="AA118" i="144"/>
  <c r="AC8" i="146"/>
  <c r="Z118" i="144"/>
  <c r="AB8" i="146"/>
  <c r="W118" i="144"/>
  <c r="Y8" i="146"/>
  <c r="V118" i="144"/>
  <c r="X8" i="146"/>
  <c r="S118" i="144"/>
  <c r="U8" i="146"/>
  <c r="R118" i="144"/>
  <c r="T8" i="146"/>
  <c r="O118" i="144"/>
  <c r="Q8" i="146"/>
  <c r="N118" i="144"/>
  <c r="P8" i="146"/>
  <c r="K118" i="144"/>
  <c r="M8" i="146"/>
  <c r="J118" i="144"/>
  <c r="L8" i="146"/>
  <c r="G118" i="144"/>
  <c r="I8" i="146"/>
  <c r="F118" i="144"/>
  <c r="H8" i="146"/>
  <c r="B118" i="144"/>
  <c r="AQ117" i="144"/>
  <c r="AP117" i="144"/>
  <c r="C45" i="147"/>
  <c r="AO117" i="144"/>
  <c r="AN117" i="144"/>
  <c r="C43" i="147"/>
  <c r="AM117" i="144"/>
  <c r="AL117" i="144"/>
  <c r="AK117" i="144"/>
  <c r="C40" i="147"/>
  <c r="AJ117" i="144"/>
  <c r="C39" i="147"/>
  <c r="CP39" i="147"/>
  <c r="CP83" i="147"/>
  <c r="AI117" i="144"/>
  <c r="AH117" i="144"/>
  <c r="C37" i="147"/>
  <c r="AG117" i="144"/>
  <c r="AF117" i="144"/>
  <c r="C35" i="147"/>
  <c r="AE117" i="144"/>
  <c r="AD117" i="144"/>
  <c r="AC117" i="144"/>
  <c r="C32" i="147"/>
  <c r="AB117" i="144"/>
  <c r="C31" i="147"/>
  <c r="CP31" i="147"/>
  <c r="CP75" i="147"/>
  <c r="AA117" i="144"/>
  <c r="Z117" i="144"/>
  <c r="C29" i="147"/>
  <c r="Y117" i="144"/>
  <c r="X117" i="144"/>
  <c r="C27" i="147"/>
  <c r="W117" i="144"/>
  <c r="V117" i="144"/>
  <c r="U117" i="144"/>
  <c r="C24" i="147"/>
  <c r="T117" i="144"/>
  <c r="C23" i="147"/>
  <c r="CP23" i="147"/>
  <c r="CP67" i="147"/>
  <c r="S117" i="144"/>
  <c r="R117" i="144"/>
  <c r="C21" i="147"/>
  <c r="Q117" i="144"/>
  <c r="P117" i="144"/>
  <c r="C19" i="147"/>
  <c r="O117" i="144"/>
  <c r="N117" i="144"/>
  <c r="C17" i="147"/>
  <c r="M117" i="144"/>
  <c r="C16" i="147"/>
  <c r="L117" i="144"/>
  <c r="N6" i="146"/>
  <c r="N21" i="146"/>
  <c r="K117" i="144"/>
  <c r="M6" i="146"/>
  <c r="J117" i="144"/>
  <c r="C13" i="147"/>
  <c r="I117" i="144"/>
  <c r="C12" i="147"/>
  <c r="H117" i="144"/>
  <c r="J6" i="146"/>
  <c r="G117" i="144"/>
  <c r="I6" i="146"/>
  <c r="F117" i="144"/>
  <c r="C9" i="147"/>
  <c r="D117" i="144"/>
  <c r="F6" i="146"/>
  <c r="B117" i="144"/>
  <c r="H116" i="144"/>
  <c r="I116" i="144"/>
  <c r="J116" i="144"/>
  <c r="K116" i="144"/>
  <c r="L116" i="144"/>
  <c r="M116" i="144"/>
  <c r="N116" i="144"/>
  <c r="O116" i="144"/>
  <c r="P116" i="144"/>
  <c r="Q116" i="144"/>
  <c r="R116" i="144"/>
  <c r="S116" i="144"/>
  <c r="T116" i="144"/>
  <c r="U116" i="144"/>
  <c r="V116" i="144"/>
  <c r="W116" i="144"/>
  <c r="X116" i="144"/>
  <c r="Y116" i="144"/>
  <c r="Z116" i="144"/>
  <c r="AA116" i="144"/>
  <c r="AB116" i="144"/>
  <c r="AC116" i="144"/>
  <c r="AD116" i="144"/>
  <c r="AE116" i="144"/>
  <c r="AF116" i="144"/>
  <c r="AG116" i="144"/>
  <c r="AH116" i="144"/>
  <c r="AI116" i="144"/>
  <c r="AJ116" i="144"/>
  <c r="AK116" i="144"/>
  <c r="AL116" i="144"/>
  <c r="AM116" i="144"/>
  <c r="AN116" i="144"/>
  <c r="AO116" i="144"/>
  <c r="AP116" i="144"/>
  <c r="AQ116" i="144"/>
  <c r="E116" i="144"/>
  <c r="F116" i="144"/>
  <c r="G116" i="144"/>
  <c r="D115" i="144"/>
  <c r="C5" i="148" s="1"/>
  <c r="E119" i="144"/>
  <c r="G9" i="146"/>
  <c r="AQ108" i="144"/>
  <c r="AP108" i="144"/>
  <c r="AO108" i="144"/>
  <c r="AN108" i="144"/>
  <c r="AM108" i="144"/>
  <c r="AL108" i="144"/>
  <c r="AK108" i="144"/>
  <c r="AJ108" i="144"/>
  <c r="AI108" i="144"/>
  <c r="AH108" i="144"/>
  <c r="AG108" i="144"/>
  <c r="AF108" i="144"/>
  <c r="AE108" i="144"/>
  <c r="AD108" i="144"/>
  <c r="AC108" i="144"/>
  <c r="AB108" i="144"/>
  <c r="AA108" i="144"/>
  <c r="Z108" i="144"/>
  <c r="Y108" i="144"/>
  <c r="X108" i="144"/>
  <c r="W108" i="144"/>
  <c r="V108" i="144"/>
  <c r="U108" i="144"/>
  <c r="T108" i="144"/>
  <c r="S108" i="144"/>
  <c r="R108" i="144"/>
  <c r="Q108" i="144"/>
  <c r="P108" i="144"/>
  <c r="O108" i="144"/>
  <c r="N108" i="144"/>
  <c r="M108" i="144"/>
  <c r="L108" i="144"/>
  <c r="K108" i="144"/>
  <c r="J108" i="144"/>
  <c r="I108" i="144"/>
  <c r="H108" i="144"/>
  <c r="G108" i="144"/>
  <c r="F108" i="144"/>
  <c r="E108" i="144"/>
  <c r="E117" i="144"/>
  <c r="C8" i="147"/>
  <c r="D108" i="144"/>
  <c r="B99" i="144"/>
  <c r="B100" i="144"/>
  <c r="B101" i="144"/>
  <c r="B102" i="144"/>
  <c r="B103" i="144"/>
  <c r="B104" i="144"/>
  <c r="B105" i="144"/>
  <c r="B98" i="144"/>
  <c r="B96" i="144"/>
  <c r="E94" i="144"/>
  <c r="F94" i="144"/>
  <c r="G94" i="144"/>
  <c r="H94" i="144"/>
  <c r="I94" i="144"/>
  <c r="J94" i="144"/>
  <c r="K94" i="144"/>
  <c r="L94" i="144"/>
  <c r="M94" i="144"/>
  <c r="N94" i="144"/>
  <c r="O94" i="144"/>
  <c r="P94" i="144"/>
  <c r="Q94" i="144"/>
  <c r="AQ94" i="144"/>
  <c r="E93" i="144"/>
  <c r="F93" i="144"/>
  <c r="G93" i="144"/>
  <c r="H93" i="144"/>
  <c r="I93" i="144"/>
  <c r="J93" i="144"/>
  <c r="K93" i="144"/>
  <c r="L93" i="144"/>
  <c r="M93" i="144"/>
  <c r="N93" i="144"/>
  <c r="O93" i="144"/>
  <c r="P93" i="144"/>
  <c r="Q93" i="144"/>
  <c r="AQ93" i="144"/>
  <c r="B86" i="144"/>
  <c r="B87" i="144"/>
  <c r="B88" i="144"/>
  <c r="B89" i="144"/>
  <c r="B90" i="144"/>
  <c r="B91" i="144"/>
  <c r="B84" i="144"/>
  <c r="B85" i="144"/>
  <c r="B82" i="144"/>
  <c r="F80" i="144"/>
  <c r="G80" i="144"/>
  <c r="H80" i="144"/>
  <c r="I80" i="144"/>
  <c r="J80" i="144"/>
  <c r="K80" i="144"/>
  <c r="L80" i="144"/>
  <c r="M80" i="144"/>
  <c r="N80" i="144"/>
  <c r="O80" i="144"/>
  <c r="P80" i="144"/>
  <c r="Q80" i="144"/>
  <c r="AQ80" i="144"/>
  <c r="E80" i="144"/>
  <c r="E79" i="144"/>
  <c r="F79" i="144"/>
  <c r="G79" i="144"/>
  <c r="H79" i="144"/>
  <c r="I79" i="144"/>
  <c r="J79" i="144"/>
  <c r="K79" i="144"/>
  <c r="L79" i="144"/>
  <c r="M79" i="144"/>
  <c r="N79" i="144"/>
  <c r="O79" i="144"/>
  <c r="P79" i="144"/>
  <c r="Q79" i="144"/>
  <c r="AQ79" i="144"/>
  <c r="B70" i="144"/>
  <c r="B71" i="144"/>
  <c r="B72" i="144"/>
  <c r="B73" i="144"/>
  <c r="B74" i="144"/>
  <c r="B75" i="144"/>
  <c r="B76" i="144"/>
  <c r="B77" i="144"/>
  <c r="B68" i="144"/>
  <c r="E66" i="144"/>
  <c r="F66" i="144"/>
  <c r="G66" i="144"/>
  <c r="H66" i="144"/>
  <c r="I66" i="144"/>
  <c r="J66" i="144"/>
  <c r="K66" i="144"/>
  <c r="L66" i="144"/>
  <c r="M66" i="144"/>
  <c r="N66" i="144"/>
  <c r="O66" i="144"/>
  <c r="P66" i="144"/>
  <c r="Q66" i="144"/>
  <c r="AQ66" i="144"/>
  <c r="E65" i="144"/>
  <c r="F65" i="144"/>
  <c r="G65" i="144"/>
  <c r="H65" i="144"/>
  <c r="I65" i="144"/>
  <c r="J65" i="144"/>
  <c r="K65" i="144"/>
  <c r="L65" i="144"/>
  <c r="M65" i="144"/>
  <c r="N65" i="144"/>
  <c r="O65" i="144"/>
  <c r="P65" i="144"/>
  <c r="Q65" i="144"/>
  <c r="AQ65" i="144"/>
  <c r="B60" i="144"/>
  <c r="B61" i="144"/>
  <c r="B62" i="144"/>
  <c r="B63" i="144"/>
  <c r="B56" i="144"/>
  <c r="B57" i="144"/>
  <c r="B58" i="144"/>
  <c r="B59" i="144"/>
  <c r="B54" i="144"/>
  <c r="E52" i="144"/>
  <c r="F52" i="144"/>
  <c r="G52" i="144"/>
  <c r="H52" i="144"/>
  <c r="I52" i="144"/>
  <c r="J52" i="144"/>
  <c r="K52" i="144"/>
  <c r="L52" i="144"/>
  <c r="M52" i="144"/>
  <c r="N52" i="144"/>
  <c r="O52" i="144"/>
  <c r="P52" i="144"/>
  <c r="Q52" i="144"/>
  <c r="AQ52" i="144"/>
  <c r="F51" i="144"/>
  <c r="G51" i="144"/>
  <c r="H51" i="144"/>
  <c r="I51" i="144"/>
  <c r="J51" i="144"/>
  <c r="K51" i="144"/>
  <c r="L51" i="144"/>
  <c r="M51" i="144"/>
  <c r="N51" i="144"/>
  <c r="O51" i="144"/>
  <c r="P51" i="144"/>
  <c r="Q51" i="144"/>
  <c r="AQ51" i="144"/>
  <c r="E51" i="144"/>
  <c r="B49" i="144"/>
  <c r="B48" i="144"/>
  <c r="B47" i="144"/>
  <c r="D123" i="144"/>
  <c r="F14" i="146"/>
  <c r="B46" i="144"/>
  <c r="E121" i="144"/>
  <c r="E120" i="144"/>
  <c r="D121" i="144"/>
  <c r="B44" i="144"/>
  <c r="B43" i="144"/>
  <c r="D119" i="144"/>
  <c r="F9" i="146"/>
  <c r="B42" i="144"/>
  <c r="AQ41" i="144"/>
  <c r="AP41" i="144"/>
  <c r="AO41" i="144"/>
  <c r="AO118" i="144"/>
  <c r="AQ8" i="146"/>
  <c r="AN41" i="144"/>
  <c r="AN118" i="144"/>
  <c r="AM41" i="144"/>
  <c r="AL41" i="144"/>
  <c r="AK41" i="144"/>
  <c r="AK118" i="144"/>
  <c r="AM8" i="146"/>
  <c r="AJ41" i="144"/>
  <c r="AJ118" i="144"/>
  <c r="AI41" i="144"/>
  <c r="AH41" i="144"/>
  <c r="AG41" i="144"/>
  <c r="AG118" i="144"/>
  <c r="AI8" i="146"/>
  <c r="AF41" i="144"/>
  <c r="AF118" i="144"/>
  <c r="AH8" i="146"/>
  <c r="AE41" i="144"/>
  <c r="AD41" i="144"/>
  <c r="AC41" i="144"/>
  <c r="AC118" i="144"/>
  <c r="AE8" i="146"/>
  <c r="AB41" i="144"/>
  <c r="AB118" i="144"/>
  <c r="AA41" i="144"/>
  <c r="Z41" i="144"/>
  <c r="Y41" i="144"/>
  <c r="Y118" i="144"/>
  <c r="AA8" i="146"/>
  <c r="X41" i="144"/>
  <c r="X118" i="144"/>
  <c r="W41" i="144"/>
  <c r="V41" i="144"/>
  <c r="U41" i="144"/>
  <c r="U118" i="144"/>
  <c r="W8" i="146"/>
  <c r="T41" i="144"/>
  <c r="T118" i="144"/>
  <c r="S41" i="144"/>
  <c r="R41" i="144"/>
  <c r="Q41" i="144"/>
  <c r="Q118" i="144"/>
  <c r="S8" i="146"/>
  <c r="P41" i="144"/>
  <c r="P118" i="144"/>
  <c r="R8" i="146"/>
  <c r="O41" i="144"/>
  <c r="N41" i="144"/>
  <c r="M41" i="144"/>
  <c r="M118" i="144"/>
  <c r="O8" i="146"/>
  <c r="L41" i="144"/>
  <c r="L118" i="144"/>
  <c r="K41" i="144"/>
  <c r="J41" i="144"/>
  <c r="I41" i="144"/>
  <c r="I118" i="144"/>
  <c r="K8" i="146"/>
  <c r="H41" i="144"/>
  <c r="H118" i="144"/>
  <c r="G41" i="144"/>
  <c r="F41" i="144"/>
  <c r="E41" i="144"/>
  <c r="E118" i="144"/>
  <c r="G8" i="146"/>
  <c r="B41" i="144"/>
  <c r="B40" i="144"/>
  <c r="B39" i="144"/>
  <c r="F38" i="144"/>
  <c r="G38" i="144"/>
  <c r="H38" i="144"/>
  <c r="I38" i="144"/>
  <c r="J38" i="144"/>
  <c r="K38" i="144"/>
  <c r="L38" i="144"/>
  <c r="M38" i="144"/>
  <c r="N38" i="144"/>
  <c r="O38" i="144"/>
  <c r="P38" i="144"/>
  <c r="Q38" i="144"/>
  <c r="R38" i="144"/>
  <c r="S38" i="144"/>
  <c r="T38" i="144"/>
  <c r="U38" i="144"/>
  <c r="V38" i="144"/>
  <c r="W38" i="144"/>
  <c r="X38" i="144"/>
  <c r="Y38" i="144"/>
  <c r="Z38" i="144"/>
  <c r="AA38" i="144"/>
  <c r="AB38" i="144"/>
  <c r="AC38" i="144"/>
  <c r="AD38" i="144"/>
  <c r="AE38" i="144"/>
  <c r="AF38" i="144"/>
  <c r="AG38" i="144"/>
  <c r="AH38" i="144"/>
  <c r="AI38" i="144"/>
  <c r="AJ38" i="144"/>
  <c r="AK38" i="144"/>
  <c r="AL38" i="144"/>
  <c r="AM38" i="144"/>
  <c r="AN38" i="144"/>
  <c r="AO38" i="144"/>
  <c r="AP38" i="144"/>
  <c r="AQ38" i="144"/>
  <c r="E38" i="144"/>
  <c r="E37" i="144"/>
  <c r="F37" i="144"/>
  <c r="G37" i="144" s="1"/>
  <c r="H37" i="144" s="1"/>
  <c r="I37" i="144" s="1"/>
  <c r="J37" i="144" s="1"/>
  <c r="K37" i="144" s="1"/>
  <c r="L37" i="144" s="1"/>
  <c r="M37" i="144" s="1"/>
  <c r="N37" i="144" s="1"/>
  <c r="O37" i="144" s="1"/>
  <c r="P37" i="144" s="1"/>
  <c r="Q37" i="144" s="1"/>
  <c r="R37" i="144" s="1"/>
  <c r="S37" i="144" s="1"/>
  <c r="T37" i="144" s="1"/>
  <c r="U37" i="144" s="1"/>
  <c r="V37" i="144" s="1"/>
  <c r="W37" i="144" s="1"/>
  <c r="X37" i="144" s="1"/>
  <c r="Y37" i="144" s="1"/>
  <c r="Z37" i="144" s="1"/>
  <c r="AA37" i="144" s="1"/>
  <c r="AB37" i="144" s="1"/>
  <c r="AC37" i="144" s="1"/>
  <c r="AD37" i="144" s="1"/>
  <c r="AE37" i="144" s="1"/>
  <c r="AF37" i="144" s="1"/>
  <c r="AG37" i="144" s="1"/>
  <c r="AH37" i="144" s="1"/>
  <c r="AI37" i="144" s="1"/>
  <c r="AJ37" i="144" s="1"/>
  <c r="AK37" i="144" s="1"/>
  <c r="AL37" i="144" s="1"/>
  <c r="AM37" i="144" s="1"/>
  <c r="AN37" i="144" s="1"/>
  <c r="AO37" i="144" s="1"/>
  <c r="AP37" i="144" s="1"/>
  <c r="AQ37" i="144" s="1"/>
  <c r="AQ31" i="144"/>
  <c r="AP31" i="144"/>
  <c r="AO31" i="144"/>
  <c r="AN31" i="144"/>
  <c r="AM31" i="144"/>
  <c r="AL31" i="144"/>
  <c r="AK31" i="144"/>
  <c r="AJ31" i="144"/>
  <c r="AI31" i="144"/>
  <c r="AH31" i="144"/>
  <c r="AG31" i="144"/>
  <c r="AF31" i="144"/>
  <c r="AE31" i="144"/>
  <c r="AD31" i="144"/>
  <c r="AC31" i="144"/>
  <c r="AB31" i="144"/>
  <c r="AA31" i="144"/>
  <c r="Z31" i="144"/>
  <c r="Y31" i="144"/>
  <c r="X31" i="144"/>
  <c r="W31" i="144"/>
  <c r="V31" i="144"/>
  <c r="U31" i="144"/>
  <c r="T31" i="144"/>
  <c r="S31" i="144"/>
  <c r="R31" i="144"/>
  <c r="Q31" i="144"/>
  <c r="P31" i="144"/>
  <c r="O31" i="144"/>
  <c r="N31" i="144"/>
  <c r="M31" i="144"/>
  <c r="L31" i="144"/>
  <c r="K31" i="144"/>
  <c r="J31" i="144"/>
  <c r="I31" i="144"/>
  <c r="H31" i="144"/>
  <c r="G31" i="144"/>
  <c r="F31" i="144"/>
  <c r="E31" i="144"/>
  <c r="D31" i="144"/>
  <c r="AQ28" i="144"/>
  <c r="AP28" i="144"/>
  <c r="AO28" i="144"/>
  <c r="AN28" i="144"/>
  <c r="AM28" i="144"/>
  <c r="AL28" i="144"/>
  <c r="AK28" i="144"/>
  <c r="AJ28" i="144"/>
  <c r="AI28" i="144"/>
  <c r="AH28" i="144"/>
  <c r="AG28" i="144"/>
  <c r="AF28" i="144"/>
  <c r="AE28" i="144"/>
  <c r="AD28" i="144"/>
  <c r="AC28" i="144"/>
  <c r="AB28" i="144"/>
  <c r="AA28" i="144"/>
  <c r="Z28" i="144"/>
  <c r="Y28" i="144"/>
  <c r="X28" i="144"/>
  <c r="W28" i="144"/>
  <c r="V28" i="144"/>
  <c r="U28" i="144"/>
  <c r="T28" i="144"/>
  <c r="S28" i="144"/>
  <c r="R28" i="144"/>
  <c r="Q28" i="144"/>
  <c r="P28" i="144"/>
  <c r="O28" i="144"/>
  <c r="N28" i="144"/>
  <c r="M28" i="144"/>
  <c r="L28" i="144"/>
  <c r="K28" i="144"/>
  <c r="J28" i="144"/>
  <c r="I28" i="144"/>
  <c r="H28" i="144"/>
  <c r="G28" i="144"/>
  <c r="F28" i="144"/>
  <c r="E28" i="144"/>
  <c r="D28" i="144"/>
  <c r="AQ27" i="144"/>
  <c r="AP27" i="144"/>
  <c r="AO27" i="144"/>
  <c r="AN27" i="144"/>
  <c r="AM27" i="144"/>
  <c r="AL27" i="144"/>
  <c r="AK27" i="144"/>
  <c r="AJ27" i="144"/>
  <c r="AI27" i="144"/>
  <c r="AH27" i="144"/>
  <c r="AG27" i="144"/>
  <c r="AF27" i="144"/>
  <c r="AE27" i="144"/>
  <c r="AD27" i="144"/>
  <c r="AC27" i="144"/>
  <c r="AB27" i="144"/>
  <c r="AA27" i="144"/>
  <c r="Z27" i="144"/>
  <c r="Y27" i="144"/>
  <c r="X27" i="144"/>
  <c r="W27" i="144"/>
  <c r="V27" i="144"/>
  <c r="U27" i="144"/>
  <c r="T27" i="144"/>
  <c r="S27" i="144"/>
  <c r="R27" i="144"/>
  <c r="Q27" i="144"/>
  <c r="P27" i="144"/>
  <c r="O27" i="144"/>
  <c r="N27" i="144"/>
  <c r="M27" i="144"/>
  <c r="L27" i="144"/>
  <c r="K27" i="144"/>
  <c r="J27" i="144"/>
  <c r="I27" i="144"/>
  <c r="H27" i="144"/>
  <c r="G27" i="144"/>
  <c r="F27" i="144"/>
  <c r="E27" i="144"/>
  <c r="D27" i="144"/>
  <c r="AQ26" i="144"/>
  <c r="AP26" i="144"/>
  <c r="AO26" i="144"/>
  <c r="AN26" i="144"/>
  <c r="AM26" i="144"/>
  <c r="AL26" i="144"/>
  <c r="AK26" i="144"/>
  <c r="AJ26" i="144"/>
  <c r="AI26" i="144"/>
  <c r="AH26" i="144"/>
  <c r="AG26" i="144"/>
  <c r="AF26" i="144"/>
  <c r="AE26" i="144"/>
  <c r="AD26" i="144"/>
  <c r="AC26" i="144"/>
  <c r="AB26" i="144"/>
  <c r="AA26" i="144"/>
  <c r="Z26" i="144"/>
  <c r="Y26" i="144"/>
  <c r="X26" i="144"/>
  <c r="W26" i="144"/>
  <c r="V26" i="144"/>
  <c r="U26" i="144"/>
  <c r="T26" i="144"/>
  <c r="S26" i="144"/>
  <c r="R26" i="144"/>
  <c r="Q26" i="144"/>
  <c r="P26" i="144"/>
  <c r="O26" i="144"/>
  <c r="N26" i="144"/>
  <c r="M26" i="144"/>
  <c r="L26" i="144"/>
  <c r="K26" i="144"/>
  <c r="J26" i="144"/>
  <c r="I26" i="144"/>
  <c r="H26" i="144"/>
  <c r="G26" i="144"/>
  <c r="F26" i="144"/>
  <c r="E26" i="144"/>
  <c r="D26" i="144"/>
  <c r="AQ25" i="144"/>
  <c r="AP25" i="144"/>
  <c r="AO25" i="144"/>
  <c r="AN25" i="144"/>
  <c r="AM25" i="144"/>
  <c r="AL25" i="144"/>
  <c r="AK25" i="144"/>
  <c r="AJ25" i="144"/>
  <c r="AI25" i="144"/>
  <c r="AH25" i="144"/>
  <c r="AG25" i="144"/>
  <c r="AF25" i="144"/>
  <c r="AE25" i="144"/>
  <c r="AD25" i="144"/>
  <c r="AC25" i="144"/>
  <c r="AB25" i="144"/>
  <c r="AA25" i="144"/>
  <c r="Z25" i="144"/>
  <c r="Y25" i="144"/>
  <c r="X25" i="144"/>
  <c r="W25" i="144"/>
  <c r="V25" i="144"/>
  <c r="U25" i="144"/>
  <c r="T25" i="144"/>
  <c r="S25" i="144"/>
  <c r="R25" i="144"/>
  <c r="Q25" i="144"/>
  <c r="P25" i="144"/>
  <c r="O25" i="144"/>
  <c r="N25" i="144"/>
  <c r="M25" i="144"/>
  <c r="L25" i="144"/>
  <c r="K25" i="144"/>
  <c r="J25" i="144"/>
  <c r="I25" i="144"/>
  <c r="H25" i="144"/>
  <c r="G25" i="144"/>
  <c r="F25" i="144"/>
  <c r="E25" i="144"/>
  <c r="D25" i="144"/>
  <c r="AQ24" i="144"/>
  <c r="AP24" i="144"/>
  <c r="AO24" i="144"/>
  <c r="AN24" i="144"/>
  <c r="AM24" i="144"/>
  <c r="AL24" i="144"/>
  <c r="AK24" i="144"/>
  <c r="AJ24" i="144"/>
  <c r="AI24" i="144"/>
  <c r="AH24" i="144"/>
  <c r="AG24" i="144"/>
  <c r="AF24" i="144"/>
  <c r="AE24" i="144"/>
  <c r="AD24" i="144"/>
  <c r="AC24" i="144"/>
  <c r="AB24" i="144"/>
  <c r="AA24" i="144"/>
  <c r="Z24" i="144"/>
  <c r="Y24" i="144"/>
  <c r="X24" i="144"/>
  <c r="W24" i="144"/>
  <c r="V24" i="144"/>
  <c r="U24" i="144"/>
  <c r="T24" i="144"/>
  <c r="S24" i="144"/>
  <c r="R24" i="144"/>
  <c r="Q24" i="144"/>
  <c r="P24" i="144"/>
  <c r="O24" i="144"/>
  <c r="N24" i="144"/>
  <c r="M24" i="144"/>
  <c r="L24" i="144"/>
  <c r="K24" i="144"/>
  <c r="J24" i="144"/>
  <c r="I24" i="144"/>
  <c r="H24" i="144"/>
  <c r="G24" i="144"/>
  <c r="F24" i="144"/>
  <c r="E24" i="144"/>
  <c r="D24" i="144"/>
  <c r="AQ23" i="144"/>
  <c r="AP23" i="144"/>
  <c r="AO23" i="144"/>
  <c r="AN23" i="144"/>
  <c r="AM23" i="144"/>
  <c r="AL23" i="144"/>
  <c r="AK23" i="144"/>
  <c r="AJ23" i="144"/>
  <c r="AI23" i="144"/>
  <c r="AH23" i="144"/>
  <c r="AG23" i="144"/>
  <c r="AF23" i="144"/>
  <c r="AE23" i="144"/>
  <c r="AD23" i="144"/>
  <c r="AC23" i="144"/>
  <c r="AB23" i="144"/>
  <c r="AA23" i="144"/>
  <c r="Z23" i="144"/>
  <c r="Y23" i="144"/>
  <c r="X23" i="144"/>
  <c r="W23" i="144"/>
  <c r="V23" i="144"/>
  <c r="U23" i="144"/>
  <c r="T23" i="144"/>
  <c r="S23" i="144"/>
  <c r="R23" i="144"/>
  <c r="Q23" i="144"/>
  <c r="P23" i="144"/>
  <c r="O23" i="144"/>
  <c r="N23" i="144"/>
  <c r="M23" i="144"/>
  <c r="L23" i="144"/>
  <c r="K23" i="144"/>
  <c r="J23" i="144"/>
  <c r="I23" i="144"/>
  <c r="H23" i="144"/>
  <c r="G23" i="144"/>
  <c r="F23" i="144"/>
  <c r="E23" i="144"/>
  <c r="D23" i="144"/>
  <c r="AQ22" i="144"/>
  <c r="AP22" i="144"/>
  <c r="AO22" i="144"/>
  <c r="AN22" i="144"/>
  <c r="AM22" i="144"/>
  <c r="AL22" i="144"/>
  <c r="AK22" i="144"/>
  <c r="AJ22" i="144"/>
  <c r="AI22" i="144"/>
  <c r="AH22" i="144"/>
  <c r="AG22" i="144"/>
  <c r="AF22" i="144"/>
  <c r="AE22" i="144"/>
  <c r="AD22" i="144"/>
  <c r="AC22" i="144"/>
  <c r="AB22" i="144"/>
  <c r="AA22" i="144"/>
  <c r="Z22" i="144"/>
  <c r="Y22" i="144"/>
  <c r="X22" i="144"/>
  <c r="W22" i="144"/>
  <c r="V22" i="144"/>
  <c r="U22" i="144"/>
  <c r="T22" i="144"/>
  <c r="S22" i="144"/>
  <c r="R22" i="144"/>
  <c r="Q22" i="144"/>
  <c r="P22" i="144"/>
  <c r="O22" i="144"/>
  <c r="N22" i="144"/>
  <c r="M22" i="144"/>
  <c r="L22" i="144"/>
  <c r="K22" i="144"/>
  <c r="J22" i="144"/>
  <c r="I22" i="144"/>
  <c r="H22" i="144"/>
  <c r="G22" i="144"/>
  <c r="F22" i="144"/>
  <c r="E22" i="144"/>
  <c r="D22" i="144"/>
  <c r="A22" i="144"/>
  <c r="B13" i="144" s="1"/>
  <c r="H34" i="145" s="1"/>
  <c r="H45" i="145" s="1"/>
  <c r="B5" i="147"/>
  <c r="O5" i="147" s="1"/>
  <c r="AB5" i="147" s="1"/>
  <c r="AO5" i="147" s="1"/>
  <c r="BB5" i="147" s="1"/>
  <c r="BO5" i="147" s="1"/>
  <c r="CB5" i="147" s="1"/>
  <c r="B49" i="147"/>
  <c r="O49" i="147" s="1"/>
  <c r="AB49" i="147" s="1"/>
  <c r="AO49" i="147" s="1"/>
  <c r="BB49" i="147" s="1"/>
  <c r="BO49" i="147" s="1"/>
  <c r="CB49" i="147" s="1"/>
  <c r="AQ20" i="144"/>
  <c r="AP20" i="144"/>
  <c r="AO20" i="144"/>
  <c r="AN20" i="144"/>
  <c r="AM20" i="144"/>
  <c r="AL20" i="144"/>
  <c r="AK20" i="144"/>
  <c r="AJ20" i="144"/>
  <c r="AI20" i="144"/>
  <c r="AH20" i="144"/>
  <c r="AG20" i="144"/>
  <c r="AF20" i="144"/>
  <c r="AE20" i="144"/>
  <c r="AD20" i="144"/>
  <c r="AC20" i="144"/>
  <c r="AB20" i="144"/>
  <c r="AA20" i="144"/>
  <c r="Z20" i="144"/>
  <c r="Y20" i="144"/>
  <c r="X20" i="144"/>
  <c r="W20" i="144"/>
  <c r="V20" i="144"/>
  <c r="U20" i="144"/>
  <c r="T20" i="144"/>
  <c r="S20" i="144"/>
  <c r="R20" i="144"/>
  <c r="Q20" i="144"/>
  <c r="P20" i="144"/>
  <c r="O20" i="144"/>
  <c r="N20" i="144"/>
  <c r="M20" i="144"/>
  <c r="L20" i="144"/>
  <c r="K20" i="144"/>
  <c r="J20" i="144"/>
  <c r="I20" i="144"/>
  <c r="H20" i="144"/>
  <c r="G20" i="144"/>
  <c r="F20" i="144"/>
  <c r="E20" i="144"/>
  <c r="D20" i="144"/>
  <c r="F10" i="144"/>
  <c r="G10" i="144"/>
  <c r="H10" i="144"/>
  <c r="I10" i="144"/>
  <c r="J10" i="144"/>
  <c r="K10" i="144"/>
  <c r="L10" i="144"/>
  <c r="M10" i="144"/>
  <c r="N10" i="144"/>
  <c r="O10" i="144"/>
  <c r="P10" i="144"/>
  <c r="Q10" i="144"/>
  <c r="R10" i="144"/>
  <c r="S10" i="144"/>
  <c r="T10" i="144"/>
  <c r="U10" i="144"/>
  <c r="V10" i="144"/>
  <c r="W10" i="144"/>
  <c r="X10" i="144"/>
  <c r="Y10" i="144"/>
  <c r="Z10" i="144"/>
  <c r="AA10" i="144"/>
  <c r="AB10" i="144"/>
  <c r="AC10" i="144"/>
  <c r="AD10" i="144"/>
  <c r="AE10" i="144"/>
  <c r="AF10" i="144"/>
  <c r="AG10" i="144"/>
  <c r="AH10" i="144"/>
  <c r="AI10" i="144"/>
  <c r="AJ10" i="144"/>
  <c r="AK10" i="144"/>
  <c r="AL10" i="144"/>
  <c r="AM10" i="144"/>
  <c r="AN10" i="144"/>
  <c r="AO10" i="144"/>
  <c r="AP10" i="144"/>
  <c r="AQ10" i="144"/>
  <c r="E10" i="144"/>
  <c r="B7" i="144"/>
  <c r="C4" i="145"/>
  <c r="H76" i="143"/>
  <c r="G76" i="143"/>
  <c r="I73" i="143"/>
  <c r="H73" i="143"/>
  <c r="E73" i="143"/>
  <c r="D73" i="143"/>
  <c r="T46" i="143"/>
  <c r="J21" i="143"/>
  <c r="I80" i="136"/>
  <c r="H80" i="136"/>
  <c r="G80" i="136"/>
  <c r="F80" i="136"/>
  <c r="E80" i="136"/>
  <c r="D80" i="136"/>
  <c r="C80" i="136"/>
  <c r="J80" i="136"/>
  <c r="I79" i="136"/>
  <c r="H79" i="136"/>
  <c r="G79" i="136"/>
  <c r="F79" i="136"/>
  <c r="E79" i="136"/>
  <c r="D79" i="136"/>
  <c r="I75" i="136"/>
  <c r="H75" i="136"/>
  <c r="G75" i="136"/>
  <c r="F75" i="136"/>
  <c r="E75" i="136"/>
  <c r="D75" i="136"/>
  <c r="I74" i="136"/>
  <c r="I76" i="136"/>
  <c r="H74" i="136"/>
  <c r="H76" i="136"/>
  <c r="G74" i="136"/>
  <c r="F74" i="136"/>
  <c r="E74" i="136"/>
  <c r="E76" i="136"/>
  <c r="D74" i="136"/>
  <c r="D76" i="136"/>
  <c r="I72" i="136"/>
  <c r="H72" i="136"/>
  <c r="G72" i="136"/>
  <c r="F72" i="136"/>
  <c r="E72" i="136"/>
  <c r="E73" i="136"/>
  <c r="D72" i="136"/>
  <c r="D73" i="136"/>
  <c r="C72" i="136"/>
  <c r="J72" i="136"/>
  <c r="I71" i="136"/>
  <c r="H71" i="136"/>
  <c r="G71" i="136"/>
  <c r="F71" i="136"/>
  <c r="E71" i="136"/>
  <c r="D71" i="136"/>
  <c r="I56" i="136"/>
  <c r="H56" i="136"/>
  <c r="G56" i="136"/>
  <c r="F56" i="136"/>
  <c r="E56" i="136"/>
  <c r="J56" i="136"/>
  <c r="D56" i="136"/>
  <c r="C56" i="136"/>
  <c r="I31" i="136"/>
  <c r="H31" i="136"/>
  <c r="G31" i="136"/>
  <c r="F31" i="136"/>
  <c r="E31" i="136"/>
  <c r="D31" i="136"/>
  <c r="C31" i="136"/>
  <c r="C19" i="136"/>
  <c r="D19" i="136" s="1"/>
  <c r="E19" i="136" s="1"/>
  <c r="F19" i="136" s="1"/>
  <c r="G19" i="136" s="1"/>
  <c r="H19" i="136" s="1"/>
  <c r="I19" i="136" s="1"/>
  <c r="E14" i="136"/>
  <c r="D14" i="136"/>
  <c r="C14" i="136"/>
  <c r="E13" i="136"/>
  <c r="D13" i="136"/>
  <c r="C13" i="136"/>
  <c r="E12" i="136"/>
  <c r="D12" i="136"/>
  <c r="C12" i="136"/>
  <c r="E11" i="136"/>
  <c r="D11" i="136"/>
  <c r="C11" i="136"/>
  <c r="C10" i="136"/>
  <c r="H37" i="40"/>
  <c r="M3" i="136"/>
  <c r="K3" i="136"/>
  <c r="H3" i="136"/>
  <c r="E3" i="136"/>
  <c r="B3" i="136"/>
  <c r="A3" i="136"/>
  <c r="M2" i="136"/>
  <c r="C2" i="142"/>
  <c r="D2" i="142"/>
  <c r="E2" i="142" s="1"/>
  <c r="F2" i="142" s="1"/>
  <c r="G2" i="142" s="1"/>
  <c r="H2" i="142" s="1"/>
  <c r="I2" i="142" s="1"/>
  <c r="J650" i="141"/>
  <c r="J608" i="141"/>
  <c r="J566" i="141"/>
  <c r="J524" i="141"/>
  <c r="J482" i="141"/>
  <c r="J440" i="141"/>
  <c r="J398" i="141"/>
  <c r="J356" i="141"/>
  <c r="J314" i="141"/>
  <c r="J272" i="141"/>
  <c r="J230" i="141"/>
  <c r="J188" i="141"/>
  <c r="A171" i="141"/>
  <c r="J146" i="141"/>
  <c r="A131" i="141"/>
  <c r="J104" i="141"/>
  <c r="G94" i="141"/>
  <c r="A91" i="141"/>
  <c r="A75" i="141"/>
  <c r="A68" i="141"/>
  <c r="J62" i="141"/>
  <c r="A51" i="141"/>
  <c r="A93" i="141"/>
  <c r="A35" i="141"/>
  <c r="A77" i="141"/>
  <c r="A30" i="141"/>
  <c r="A72" i="141"/>
  <c r="I14" i="141"/>
  <c r="I15" i="141"/>
  <c r="I16" i="141"/>
  <c r="I17" i="141"/>
  <c r="H14" i="141"/>
  <c r="G14" i="141"/>
  <c r="G15" i="141"/>
  <c r="G16" i="141"/>
  <c r="G17" i="141"/>
  <c r="F14" i="141"/>
  <c r="F15" i="141"/>
  <c r="F16" i="141"/>
  <c r="F17" i="141"/>
  <c r="E14" i="141"/>
  <c r="E15" i="141"/>
  <c r="E16" i="141"/>
  <c r="E17" i="141"/>
  <c r="D14" i="141"/>
  <c r="C13" i="141"/>
  <c r="C74" i="136"/>
  <c r="C12" i="141"/>
  <c r="J12" i="141"/>
  <c r="I11" i="141"/>
  <c r="H11" i="141"/>
  <c r="H15" i="141"/>
  <c r="H16" i="141"/>
  <c r="H17" i="141"/>
  <c r="G11" i="141"/>
  <c r="F11" i="141"/>
  <c r="E11" i="141"/>
  <c r="D11" i="141"/>
  <c r="D15" i="141"/>
  <c r="D16" i="141"/>
  <c r="D17" i="141"/>
  <c r="C9" i="141"/>
  <c r="J9" i="141"/>
  <c r="C8" i="141"/>
  <c r="J8" i="141"/>
  <c r="C7" i="141"/>
  <c r="J7" i="141"/>
  <c r="DA91" i="140"/>
  <c r="CZ90" i="140"/>
  <c r="CM90" i="140"/>
  <c r="BZ90" i="140"/>
  <c r="BM90" i="140"/>
  <c r="AZ90" i="140"/>
  <c r="AM90" i="140"/>
  <c r="Z90" i="140"/>
  <c r="M90" i="140"/>
  <c r="CZ89" i="140"/>
  <c r="CM89" i="140"/>
  <c r="BZ89" i="140"/>
  <c r="BM89" i="140"/>
  <c r="AZ89" i="140"/>
  <c r="AM89" i="140"/>
  <c r="Z89" i="140"/>
  <c r="M89" i="140"/>
  <c r="CZ88" i="140"/>
  <c r="CM88" i="140"/>
  <c r="BZ88" i="140"/>
  <c r="BM88" i="140"/>
  <c r="AZ88" i="140"/>
  <c r="AO88" i="140"/>
  <c r="AM88" i="140"/>
  <c r="Z88" i="140"/>
  <c r="M88" i="140"/>
  <c r="CZ87" i="140"/>
  <c r="CM87" i="140"/>
  <c r="BZ87" i="140"/>
  <c r="BM87" i="140"/>
  <c r="AZ87" i="140"/>
  <c r="AM87" i="140"/>
  <c r="Z87" i="140"/>
  <c r="M87" i="140"/>
  <c r="B87" i="140"/>
  <c r="CZ86" i="140"/>
  <c r="CM86" i="140"/>
  <c r="BZ86" i="140"/>
  <c r="BM86" i="140"/>
  <c r="AZ86" i="140"/>
  <c r="AO86" i="140"/>
  <c r="AM86" i="140"/>
  <c r="Z86" i="140"/>
  <c r="M86" i="140"/>
  <c r="CZ85" i="140"/>
  <c r="CM85" i="140"/>
  <c r="BZ85" i="140"/>
  <c r="BM85" i="140"/>
  <c r="BB85" i="140"/>
  <c r="AZ85" i="140"/>
  <c r="AM85" i="140"/>
  <c r="Z85" i="140"/>
  <c r="M85" i="140"/>
  <c r="B85" i="140"/>
  <c r="CZ84" i="140"/>
  <c r="CM84" i="140"/>
  <c r="BZ84" i="140"/>
  <c r="BM84" i="140"/>
  <c r="AZ84" i="140"/>
  <c r="AM84" i="140"/>
  <c r="Z84" i="140"/>
  <c r="M84" i="140"/>
  <c r="A84" i="140"/>
  <c r="CZ83" i="140"/>
  <c r="CM83" i="140"/>
  <c r="BZ83" i="140"/>
  <c r="BM83" i="140"/>
  <c r="AZ83" i="140"/>
  <c r="AM83" i="140"/>
  <c r="Z83" i="140"/>
  <c r="M83" i="140"/>
  <c r="CZ82" i="140"/>
  <c r="CM82" i="140"/>
  <c r="CB82" i="140"/>
  <c r="BZ82" i="140"/>
  <c r="BM82" i="140"/>
  <c r="AZ82" i="140"/>
  <c r="AM82" i="140"/>
  <c r="AB82" i="140"/>
  <c r="Z82" i="140"/>
  <c r="M82" i="140"/>
  <c r="CZ81" i="140"/>
  <c r="CM81" i="140"/>
  <c r="BZ81" i="140"/>
  <c r="BM81" i="140"/>
  <c r="BB81" i="140"/>
  <c r="AZ81" i="140"/>
  <c r="AM81" i="140"/>
  <c r="Z81" i="140"/>
  <c r="M81" i="140"/>
  <c r="B81" i="140"/>
  <c r="CZ80" i="140"/>
  <c r="CM80" i="140"/>
  <c r="BZ80" i="140"/>
  <c r="BM80" i="140"/>
  <c r="AZ80" i="140"/>
  <c r="AM80" i="140"/>
  <c r="Z80" i="140"/>
  <c r="M80" i="140"/>
  <c r="A80" i="140"/>
  <c r="CZ79" i="140"/>
  <c r="CM79" i="140"/>
  <c r="BZ79" i="140"/>
  <c r="BM79" i="140"/>
  <c r="BB79" i="140"/>
  <c r="AZ79" i="140"/>
  <c r="AM79" i="140"/>
  <c r="Z79" i="140"/>
  <c r="M79" i="140"/>
  <c r="B79" i="140"/>
  <c r="CZ78" i="140"/>
  <c r="CM78" i="140"/>
  <c r="CB78" i="140"/>
  <c r="BZ78" i="140"/>
  <c r="BM78" i="140"/>
  <c r="AZ78" i="140"/>
  <c r="AM78" i="140"/>
  <c r="AB78" i="140"/>
  <c r="Z78" i="140"/>
  <c r="M78" i="140"/>
  <c r="CZ77" i="140"/>
  <c r="CM77" i="140"/>
  <c r="BZ77" i="140"/>
  <c r="BM77" i="140"/>
  <c r="BB77" i="140"/>
  <c r="AZ77" i="140"/>
  <c r="AM77" i="140"/>
  <c r="Z77" i="140"/>
  <c r="M77" i="140"/>
  <c r="B77" i="140"/>
  <c r="CZ76" i="140"/>
  <c r="CM76" i="140"/>
  <c r="BZ76" i="140"/>
  <c r="BM76" i="140"/>
  <c r="AZ76" i="140"/>
  <c r="AM76" i="140"/>
  <c r="Z76" i="140"/>
  <c r="M76" i="140"/>
  <c r="A76" i="140"/>
  <c r="CZ75" i="140"/>
  <c r="CM75" i="140"/>
  <c r="BZ75" i="140"/>
  <c r="BM75" i="140"/>
  <c r="AZ75" i="140"/>
  <c r="AM75" i="140"/>
  <c r="Z75" i="140"/>
  <c r="M75" i="140"/>
  <c r="CZ74" i="140"/>
  <c r="CM74" i="140"/>
  <c r="CB74" i="140"/>
  <c r="BZ74" i="140"/>
  <c r="BM74" i="140"/>
  <c r="AZ74" i="140"/>
  <c r="AO74" i="140"/>
  <c r="AM74" i="140"/>
  <c r="AB74" i="140"/>
  <c r="Z74" i="140"/>
  <c r="M74" i="140"/>
  <c r="CZ73" i="140"/>
  <c r="CM73" i="140"/>
  <c r="BZ73" i="140"/>
  <c r="BM73" i="140"/>
  <c r="BB73" i="140"/>
  <c r="AZ73" i="140"/>
  <c r="AM73" i="140"/>
  <c r="Z73" i="140"/>
  <c r="M73" i="140"/>
  <c r="B73" i="140"/>
  <c r="CZ72" i="140"/>
  <c r="CM72" i="140"/>
  <c r="BZ72" i="140"/>
  <c r="BM72" i="140"/>
  <c r="AZ72" i="140"/>
  <c r="AM72" i="140"/>
  <c r="Z72" i="140"/>
  <c r="M72" i="140"/>
  <c r="A72" i="140"/>
  <c r="CZ71" i="140"/>
  <c r="CM71" i="140"/>
  <c r="BZ71" i="140"/>
  <c r="BM71" i="140"/>
  <c r="BB71" i="140"/>
  <c r="AZ71" i="140"/>
  <c r="AM71" i="140"/>
  <c r="Z71" i="140"/>
  <c r="M71" i="140"/>
  <c r="B71" i="140"/>
  <c r="CZ70" i="140"/>
  <c r="CM70" i="140"/>
  <c r="BZ70" i="140"/>
  <c r="BM70" i="140"/>
  <c r="AZ70" i="140"/>
  <c r="AO70" i="140"/>
  <c r="AM70" i="140"/>
  <c r="Z70" i="140"/>
  <c r="M70" i="140"/>
  <c r="CZ69" i="140"/>
  <c r="CM69" i="140"/>
  <c r="BZ69" i="140"/>
  <c r="BM69" i="140"/>
  <c r="BB69" i="140"/>
  <c r="AZ69" i="140"/>
  <c r="AM69" i="140"/>
  <c r="Z69" i="140"/>
  <c r="M69" i="140"/>
  <c r="B69" i="140"/>
  <c r="CZ68" i="140"/>
  <c r="CM68" i="140"/>
  <c r="BZ68" i="140"/>
  <c r="BM68" i="140"/>
  <c r="AZ68" i="140"/>
  <c r="AM68" i="140"/>
  <c r="Z68" i="140"/>
  <c r="M68" i="140"/>
  <c r="A68" i="140"/>
  <c r="CZ67" i="140"/>
  <c r="CP67" i="140"/>
  <c r="CM67" i="140"/>
  <c r="BZ67" i="140"/>
  <c r="BM67" i="140"/>
  <c r="AZ67" i="140"/>
  <c r="AM67" i="140"/>
  <c r="Z67" i="140"/>
  <c r="M67" i="140"/>
  <c r="CZ66" i="140"/>
  <c r="CM66" i="140"/>
  <c r="CB66" i="140"/>
  <c r="BZ66" i="140"/>
  <c r="BM66" i="140"/>
  <c r="AZ66" i="140"/>
  <c r="AM66" i="140"/>
  <c r="AB66" i="140"/>
  <c r="Z66" i="140"/>
  <c r="M66" i="140"/>
  <c r="CZ65" i="140"/>
  <c r="CM65" i="140"/>
  <c r="BZ65" i="140"/>
  <c r="BM65" i="140"/>
  <c r="BB65" i="140"/>
  <c r="AZ65" i="140"/>
  <c r="AM65" i="140"/>
  <c r="Z65" i="140"/>
  <c r="M65" i="140"/>
  <c r="B65" i="140"/>
  <c r="CZ64" i="140"/>
  <c r="CM64" i="140"/>
  <c r="BZ64" i="140"/>
  <c r="BM64" i="140"/>
  <c r="AZ64" i="140"/>
  <c r="AM64" i="140"/>
  <c r="Z64" i="140"/>
  <c r="M64" i="140"/>
  <c r="A64" i="140"/>
  <c r="CZ63" i="140"/>
  <c r="CM63" i="140"/>
  <c r="BZ63" i="140"/>
  <c r="BM63" i="140"/>
  <c r="BB63" i="140"/>
  <c r="AZ63" i="140"/>
  <c r="AM63" i="140"/>
  <c r="Z63" i="140"/>
  <c r="M63" i="140"/>
  <c r="B63" i="140"/>
  <c r="CZ62" i="140"/>
  <c r="CM62" i="140"/>
  <c r="CB62" i="140"/>
  <c r="BZ62" i="140"/>
  <c r="BM62" i="140"/>
  <c r="AZ62" i="140"/>
  <c r="AM62" i="140"/>
  <c r="AB62" i="140"/>
  <c r="Z62" i="140"/>
  <c r="M62" i="140"/>
  <c r="CZ61" i="140"/>
  <c r="CM61" i="140"/>
  <c r="BZ61" i="140"/>
  <c r="BM61" i="140"/>
  <c r="BB61" i="140"/>
  <c r="AZ61" i="140"/>
  <c r="AM61" i="140"/>
  <c r="Z61" i="140"/>
  <c r="M61" i="140"/>
  <c r="B61" i="140"/>
  <c r="CZ60" i="140"/>
  <c r="CM60" i="140"/>
  <c r="BZ60" i="140"/>
  <c r="BM60" i="140"/>
  <c r="AZ60" i="140"/>
  <c r="AM60" i="140"/>
  <c r="AC60" i="140"/>
  <c r="Z60" i="140"/>
  <c r="M60" i="140"/>
  <c r="CZ59" i="140"/>
  <c r="CM59" i="140"/>
  <c r="BZ59" i="140"/>
  <c r="BM59" i="140"/>
  <c r="BB59" i="140"/>
  <c r="AZ59" i="140"/>
  <c r="AM59" i="140"/>
  <c r="Z59" i="140"/>
  <c r="M59" i="140"/>
  <c r="B59" i="140"/>
  <c r="CZ58" i="140"/>
  <c r="CM58" i="140"/>
  <c r="BZ58" i="140"/>
  <c r="BM58" i="140"/>
  <c r="AZ58" i="140"/>
  <c r="AO58" i="140"/>
  <c r="AM58" i="140"/>
  <c r="AB58" i="140"/>
  <c r="Z58" i="140"/>
  <c r="M58" i="140"/>
  <c r="CZ57" i="140"/>
  <c r="CM57" i="140"/>
  <c r="BZ57" i="140"/>
  <c r="BM57" i="140"/>
  <c r="BB57" i="140"/>
  <c r="AZ57" i="140"/>
  <c r="AM57" i="140"/>
  <c r="Z57" i="140"/>
  <c r="M57" i="140"/>
  <c r="B57" i="140"/>
  <c r="CZ56" i="140"/>
  <c r="CM56" i="140"/>
  <c r="BZ56" i="140"/>
  <c r="BM56" i="140"/>
  <c r="AZ56" i="140"/>
  <c r="AM56" i="140"/>
  <c r="Z56" i="140"/>
  <c r="M56" i="140"/>
  <c r="CZ55" i="140"/>
  <c r="CM55" i="140"/>
  <c r="BZ55" i="140"/>
  <c r="BM55" i="140"/>
  <c r="AZ55" i="140"/>
  <c r="AM55" i="140"/>
  <c r="Z55" i="140"/>
  <c r="M55" i="140"/>
  <c r="CZ54" i="140"/>
  <c r="CM54" i="140"/>
  <c r="CB54" i="140"/>
  <c r="BZ54" i="140"/>
  <c r="BM54" i="140"/>
  <c r="AZ54" i="140"/>
  <c r="AO54" i="140"/>
  <c r="AM54" i="140"/>
  <c r="Z54" i="140"/>
  <c r="M54" i="140"/>
  <c r="CZ53" i="140"/>
  <c r="CM53" i="140"/>
  <c r="BZ53" i="140"/>
  <c r="BM53" i="140"/>
  <c r="BB53" i="140"/>
  <c r="AZ53" i="140"/>
  <c r="AM53" i="140"/>
  <c r="Z53" i="140"/>
  <c r="M53" i="140"/>
  <c r="B53" i="140"/>
  <c r="CZ52" i="140"/>
  <c r="CZ91" i="140"/>
  <c r="CM52" i="140"/>
  <c r="BZ52" i="140"/>
  <c r="BM52" i="140"/>
  <c r="AZ52" i="140"/>
  <c r="AM52" i="140"/>
  <c r="Z52" i="140"/>
  <c r="M52" i="140"/>
  <c r="CZ51" i="140"/>
  <c r="CM51" i="140"/>
  <c r="BZ51" i="140"/>
  <c r="BZ91" i="140"/>
  <c r="BM51" i="140"/>
  <c r="BM91" i="140"/>
  <c r="BB51" i="140"/>
  <c r="AZ51" i="140"/>
  <c r="AM51" i="140"/>
  <c r="Z51" i="140"/>
  <c r="M51" i="140"/>
  <c r="B51" i="140"/>
  <c r="DC50" i="140"/>
  <c r="CB46" i="140"/>
  <c r="CB90" i="140"/>
  <c r="BO46" i="140"/>
  <c r="BO90" i="140"/>
  <c r="BB46" i="140"/>
  <c r="BB90" i="140"/>
  <c r="AO46" i="140"/>
  <c r="AO90" i="140"/>
  <c r="AB46" i="140"/>
  <c r="AB90" i="140"/>
  <c r="O46" i="140"/>
  <c r="O90" i="140"/>
  <c r="B46" i="140"/>
  <c r="B90" i="140"/>
  <c r="A46" i="140"/>
  <c r="A90" i="140"/>
  <c r="CB45" i="140"/>
  <c r="CB89" i="140"/>
  <c r="BO45" i="140"/>
  <c r="BO89" i="140"/>
  <c r="BB45" i="140"/>
  <c r="BB89" i="140"/>
  <c r="AO45" i="140"/>
  <c r="AO89" i="140"/>
  <c r="AB45" i="140"/>
  <c r="AB89" i="140"/>
  <c r="P45" i="140"/>
  <c r="O45" i="140"/>
  <c r="O89" i="140"/>
  <c r="B45" i="140"/>
  <c r="B89" i="140"/>
  <c r="A45" i="140"/>
  <c r="A89" i="140"/>
  <c r="CB44" i="140"/>
  <c r="CB88" i="140"/>
  <c r="BO44" i="140"/>
  <c r="BO88" i="140"/>
  <c r="BB44" i="140"/>
  <c r="BB88" i="140"/>
  <c r="AO44" i="140"/>
  <c r="AB44" i="140"/>
  <c r="AB88" i="140"/>
  <c r="O44" i="140"/>
  <c r="O88" i="140"/>
  <c r="C44" i="140"/>
  <c r="B44" i="140"/>
  <c r="A44" i="140"/>
  <c r="A88" i="140"/>
  <c r="CB43" i="140"/>
  <c r="CB87" i="140"/>
  <c r="BO43" i="140"/>
  <c r="BO87" i="140"/>
  <c r="BB43" i="140"/>
  <c r="BB87" i="140"/>
  <c r="AO43" i="140"/>
  <c r="AO87" i="140"/>
  <c r="AB43" i="140"/>
  <c r="AB87" i="140"/>
  <c r="O43" i="140"/>
  <c r="O87" i="140"/>
  <c r="C43" i="140"/>
  <c r="CP43" i="140"/>
  <c r="CP87" i="140"/>
  <c r="B43" i="140"/>
  <c r="A43" i="140"/>
  <c r="A87" i="140"/>
  <c r="CB42" i="140"/>
  <c r="CB86" i="140"/>
  <c r="BO42" i="140"/>
  <c r="BO86" i="140"/>
  <c r="BB42" i="140"/>
  <c r="BB86" i="140"/>
  <c r="AO42" i="140"/>
  <c r="AB42" i="140"/>
  <c r="AB86" i="140"/>
  <c r="O42" i="140"/>
  <c r="O86" i="140"/>
  <c r="B42" i="140"/>
  <c r="A42" i="140"/>
  <c r="A86" i="140"/>
  <c r="CB41" i="140"/>
  <c r="CB85" i="140"/>
  <c r="BO41" i="140"/>
  <c r="BO85" i="140"/>
  <c r="BB41" i="140"/>
  <c r="AO41" i="140"/>
  <c r="AO85" i="140"/>
  <c r="AB41" i="140"/>
  <c r="AB85" i="140"/>
  <c r="O41" i="140"/>
  <c r="O85" i="140"/>
  <c r="B41" i="140"/>
  <c r="A41" i="140"/>
  <c r="A85" i="140"/>
  <c r="CB40" i="140"/>
  <c r="CB84" i="140"/>
  <c r="BO40" i="140"/>
  <c r="BO84" i="140"/>
  <c r="BB40" i="140"/>
  <c r="BB84" i="140"/>
  <c r="AO40" i="140"/>
  <c r="AO84" i="140"/>
  <c r="AB40" i="140"/>
  <c r="AB84" i="140"/>
  <c r="O40" i="140"/>
  <c r="O84" i="140"/>
  <c r="G40" i="140"/>
  <c r="C40" i="140"/>
  <c r="B40" i="140"/>
  <c r="A40" i="140"/>
  <c r="CP39" i="140"/>
  <c r="CP83" i="140"/>
  <c r="CB39" i="140"/>
  <c r="CB83" i="140"/>
  <c r="BO39" i="140"/>
  <c r="BO83" i="140"/>
  <c r="BB39" i="140"/>
  <c r="BB83" i="140"/>
  <c r="AO39" i="140"/>
  <c r="AO83" i="140"/>
  <c r="AB39" i="140"/>
  <c r="AB83" i="140"/>
  <c r="O39" i="140"/>
  <c r="O83" i="140"/>
  <c r="B39" i="140"/>
  <c r="G39" i="140"/>
  <c r="A39" i="140"/>
  <c r="A83" i="140"/>
  <c r="CB38" i="140"/>
  <c r="BO38" i="140"/>
  <c r="BO82" i="140"/>
  <c r="BB38" i="140"/>
  <c r="BB82" i="140"/>
  <c r="AO38" i="140"/>
  <c r="AO82" i="140"/>
  <c r="AB38" i="140"/>
  <c r="O38" i="140"/>
  <c r="O82" i="140"/>
  <c r="B38" i="140"/>
  <c r="A38" i="140"/>
  <c r="A82" i="140"/>
  <c r="CB37" i="140"/>
  <c r="CB81" i="140"/>
  <c r="BO37" i="140"/>
  <c r="BO81" i="140"/>
  <c r="BB37" i="140"/>
  <c r="AO37" i="140"/>
  <c r="AO81" i="140"/>
  <c r="AB37" i="140"/>
  <c r="AB81" i="140"/>
  <c r="O37" i="140"/>
  <c r="O81" i="140"/>
  <c r="B37" i="140"/>
  <c r="A37" i="140"/>
  <c r="A81" i="140"/>
  <c r="CB36" i="140"/>
  <c r="CB80" i="140"/>
  <c r="BO36" i="140"/>
  <c r="BO80" i="140"/>
  <c r="BB36" i="140"/>
  <c r="BB80" i="140"/>
  <c r="AO36" i="140"/>
  <c r="AO80" i="140"/>
  <c r="AB36" i="140"/>
  <c r="AB80" i="140"/>
  <c r="O36" i="140"/>
  <c r="O80" i="140"/>
  <c r="G36" i="140"/>
  <c r="G80" i="140"/>
  <c r="C36" i="140"/>
  <c r="B36" i="140"/>
  <c r="A36" i="140"/>
  <c r="CB35" i="140"/>
  <c r="CB79" i="140"/>
  <c r="BO35" i="140"/>
  <c r="BO79" i="140"/>
  <c r="BB35" i="140"/>
  <c r="AO35" i="140"/>
  <c r="AO79" i="140"/>
  <c r="AB35" i="140"/>
  <c r="AB79" i="140"/>
  <c r="O35" i="140"/>
  <c r="O79" i="140"/>
  <c r="C35" i="140"/>
  <c r="B35" i="140"/>
  <c r="A35" i="140"/>
  <c r="A79" i="140"/>
  <c r="CB34" i="140"/>
  <c r="BO34" i="140"/>
  <c r="BO78" i="140"/>
  <c r="BB34" i="140"/>
  <c r="BB78" i="140"/>
  <c r="AO34" i="140"/>
  <c r="AO78" i="140"/>
  <c r="AB34" i="140"/>
  <c r="O34" i="140"/>
  <c r="O78" i="140"/>
  <c r="B34" i="140"/>
  <c r="A34" i="140"/>
  <c r="A78" i="140"/>
  <c r="CB33" i="140"/>
  <c r="CB77" i="140"/>
  <c r="BO33" i="140"/>
  <c r="BO77" i="140"/>
  <c r="BB33" i="140"/>
  <c r="AO33" i="140"/>
  <c r="AO77" i="140"/>
  <c r="AB33" i="140"/>
  <c r="AB77" i="140"/>
  <c r="O33" i="140"/>
  <c r="O77" i="140"/>
  <c r="B33" i="140"/>
  <c r="A33" i="140"/>
  <c r="A77" i="140"/>
  <c r="CP32" i="140"/>
  <c r="CP76" i="140"/>
  <c r="CB32" i="140"/>
  <c r="CB76" i="140"/>
  <c r="BO32" i="140"/>
  <c r="BO76" i="140"/>
  <c r="BB32" i="140"/>
  <c r="BB76" i="140"/>
  <c r="AO32" i="140"/>
  <c r="AO76" i="140"/>
  <c r="AB32" i="140"/>
  <c r="AB76" i="140"/>
  <c r="O32" i="140"/>
  <c r="O76" i="140"/>
  <c r="C32" i="140"/>
  <c r="C76" i="140"/>
  <c r="B32" i="140"/>
  <c r="A32" i="140"/>
  <c r="CB31" i="140"/>
  <c r="CB75" i="140"/>
  <c r="BO31" i="140"/>
  <c r="BO75" i="140"/>
  <c r="BB31" i="140"/>
  <c r="BB75" i="140"/>
  <c r="AO31" i="140"/>
  <c r="AO75" i="140"/>
  <c r="AB31" i="140"/>
  <c r="AB75" i="140"/>
  <c r="O31" i="140"/>
  <c r="O75" i="140"/>
  <c r="B31" i="140"/>
  <c r="A31" i="140"/>
  <c r="A75" i="140"/>
  <c r="CB30" i="140"/>
  <c r="BO30" i="140"/>
  <c r="BO74" i="140"/>
  <c r="BB30" i="140"/>
  <c r="BB74" i="140"/>
  <c r="AO30" i="140"/>
  <c r="AB30" i="140"/>
  <c r="O30" i="140"/>
  <c r="O74" i="140"/>
  <c r="B30" i="140"/>
  <c r="A30" i="140"/>
  <c r="A74" i="140"/>
  <c r="CB29" i="140"/>
  <c r="CB73" i="140"/>
  <c r="BO29" i="140"/>
  <c r="BO73" i="140"/>
  <c r="BB29" i="140"/>
  <c r="AO29" i="140"/>
  <c r="AO73" i="140"/>
  <c r="AB29" i="140"/>
  <c r="AB73" i="140"/>
  <c r="O29" i="140"/>
  <c r="O73" i="140"/>
  <c r="B29" i="140"/>
  <c r="A29" i="140"/>
  <c r="A73" i="140"/>
  <c r="CP28" i="140"/>
  <c r="CP72" i="140"/>
  <c r="CB28" i="140"/>
  <c r="CB72" i="140"/>
  <c r="BO28" i="140"/>
  <c r="BO72" i="140"/>
  <c r="BB28" i="140"/>
  <c r="BB72" i="140"/>
  <c r="AO28" i="140"/>
  <c r="AO72" i="140"/>
  <c r="AB28" i="140"/>
  <c r="AB72" i="140"/>
  <c r="T28" i="140"/>
  <c r="T72" i="140"/>
  <c r="P28" i="140"/>
  <c r="O28" i="140"/>
  <c r="O72" i="140"/>
  <c r="C28" i="140"/>
  <c r="C72" i="140"/>
  <c r="B28" i="140"/>
  <c r="A28" i="140"/>
  <c r="CB27" i="140"/>
  <c r="CB71" i="140"/>
  <c r="BO27" i="140"/>
  <c r="BO71" i="140"/>
  <c r="BB27" i="140"/>
  <c r="AO27" i="140"/>
  <c r="AO71" i="140"/>
  <c r="AB27" i="140"/>
  <c r="AB71" i="140"/>
  <c r="O27" i="140"/>
  <c r="O71" i="140"/>
  <c r="C27" i="140"/>
  <c r="B27" i="140"/>
  <c r="A27" i="140"/>
  <c r="A71" i="140"/>
  <c r="CB26" i="140"/>
  <c r="CB70" i="140"/>
  <c r="BO26" i="140"/>
  <c r="BO70" i="140"/>
  <c r="BB26" i="140"/>
  <c r="BB70" i="140"/>
  <c r="AO26" i="140"/>
  <c r="AB26" i="140"/>
  <c r="AB70" i="140"/>
  <c r="O26" i="140"/>
  <c r="O70" i="140"/>
  <c r="B26" i="140"/>
  <c r="A26" i="140"/>
  <c r="A70" i="140"/>
  <c r="CB25" i="140"/>
  <c r="CB69" i="140"/>
  <c r="BO25" i="140"/>
  <c r="BO69" i="140"/>
  <c r="BB25" i="140"/>
  <c r="AO25" i="140"/>
  <c r="AO69" i="140"/>
  <c r="AB25" i="140"/>
  <c r="AB69" i="140"/>
  <c r="O25" i="140"/>
  <c r="O69" i="140"/>
  <c r="B25" i="140"/>
  <c r="A25" i="140"/>
  <c r="A69" i="140"/>
  <c r="CB24" i="140"/>
  <c r="CB68" i="140"/>
  <c r="BO24" i="140"/>
  <c r="BO68" i="140"/>
  <c r="BB24" i="140"/>
  <c r="BB68" i="140"/>
  <c r="AO24" i="140"/>
  <c r="AO68" i="140"/>
  <c r="AB24" i="140"/>
  <c r="AB68" i="140"/>
  <c r="O24" i="140"/>
  <c r="O68" i="140"/>
  <c r="G24" i="140"/>
  <c r="C24" i="140"/>
  <c r="B24" i="140"/>
  <c r="A24" i="140"/>
  <c r="CP23" i="140"/>
  <c r="CB23" i="140"/>
  <c r="CB67" i="140"/>
  <c r="BO23" i="140"/>
  <c r="BO67" i="140"/>
  <c r="BB23" i="140"/>
  <c r="BB67" i="140"/>
  <c r="AO23" i="140"/>
  <c r="AO67" i="140"/>
  <c r="AB23" i="140"/>
  <c r="AB67" i="140"/>
  <c r="O23" i="140"/>
  <c r="O67" i="140"/>
  <c r="B23" i="140"/>
  <c r="A23" i="140"/>
  <c r="A67" i="140"/>
  <c r="CB22" i="140"/>
  <c r="BO22" i="140"/>
  <c r="BO66" i="140"/>
  <c r="BB22" i="140"/>
  <c r="BB66" i="140"/>
  <c r="AO22" i="140"/>
  <c r="AO66" i="140"/>
  <c r="AB22" i="140"/>
  <c r="O22" i="140"/>
  <c r="O66" i="140"/>
  <c r="B22" i="140"/>
  <c r="A22" i="140"/>
  <c r="A66" i="140"/>
  <c r="CB21" i="140"/>
  <c r="CB65" i="140"/>
  <c r="BO21" i="140"/>
  <c r="BO65" i="140"/>
  <c r="BB21" i="140"/>
  <c r="AO21" i="140"/>
  <c r="AO65" i="140"/>
  <c r="AB21" i="140"/>
  <c r="AB65" i="140"/>
  <c r="O21" i="140"/>
  <c r="O65" i="140"/>
  <c r="B21" i="140"/>
  <c r="A21" i="140"/>
  <c r="A65" i="140"/>
  <c r="CB20" i="140"/>
  <c r="CB64" i="140"/>
  <c r="BO20" i="140"/>
  <c r="BO64" i="140"/>
  <c r="BB20" i="140"/>
  <c r="BB64" i="140"/>
  <c r="AO20" i="140"/>
  <c r="AO64" i="140"/>
  <c r="AB20" i="140"/>
  <c r="AB64" i="140"/>
  <c r="O20" i="140"/>
  <c r="O64" i="140"/>
  <c r="G20" i="140"/>
  <c r="G64" i="140"/>
  <c r="C20" i="140"/>
  <c r="B20" i="140"/>
  <c r="A20" i="140"/>
  <c r="CB19" i="140"/>
  <c r="CB63" i="140"/>
  <c r="BO19" i="140"/>
  <c r="BO63" i="140"/>
  <c r="BB19" i="140"/>
  <c r="AO19" i="140"/>
  <c r="AO63" i="140"/>
  <c r="AB19" i="140"/>
  <c r="AB63" i="140"/>
  <c r="O19" i="140"/>
  <c r="O63" i="140"/>
  <c r="C19" i="140"/>
  <c r="B19" i="140"/>
  <c r="A19" i="140"/>
  <c r="A63" i="140"/>
  <c r="CB18" i="140"/>
  <c r="BO18" i="140"/>
  <c r="BO62" i="140"/>
  <c r="BB18" i="140"/>
  <c r="BB62" i="140"/>
  <c r="AO18" i="140"/>
  <c r="AO62" i="140"/>
  <c r="AB18" i="140"/>
  <c r="O18" i="140"/>
  <c r="O62" i="140"/>
  <c r="B18" i="140"/>
  <c r="A18" i="140"/>
  <c r="A62" i="140"/>
  <c r="CB17" i="140"/>
  <c r="CB61" i="140"/>
  <c r="BO17" i="140"/>
  <c r="BO61" i="140"/>
  <c r="BB17" i="140"/>
  <c r="AO17" i="140"/>
  <c r="AO61" i="140"/>
  <c r="AB17" i="140"/>
  <c r="AB61" i="140"/>
  <c r="O17" i="140"/>
  <c r="O61" i="140"/>
  <c r="B17" i="140"/>
  <c r="A17" i="140"/>
  <c r="A61" i="140"/>
  <c r="CP16" i="140"/>
  <c r="CP60" i="140"/>
  <c r="CB16" i="140"/>
  <c r="CB60" i="140"/>
  <c r="BO16" i="140"/>
  <c r="BO60" i="140"/>
  <c r="BB16" i="140"/>
  <c r="BB60" i="140"/>
  <c r="AP16" i="140"/>
  <c r="AO16" i="140"/>
  <c r="AO60" i="140"/>
  <c r="AC16" i="140"/>
  <c r="AG16" i="140"/>
  <c r="AG60" i="140"/>
  <c r="AB16" i="140"/>
  <c r="AB60" i="140"/>
  <c r="P16" i="140"/>
  <c r="O16" i="140"/>
  <c r="O60" i="140"/>
  <c r="B16" i="140"/>
  <c r="A16" i="140"/>
  <c r="A60" i="140"/>
  <c r="CB15" i="140"/>
  <c r="CB59" i="140"/>
  <c r="BO15" i="140"/>
  <c r="BO59" i="140"/>
  <c r="BB15" i="140"/>
  <c r="AO15" i="140"/>
  <c r="AO59" i="140"/>
  <c r="AB15" i="140"/>
  <c r="AB59" i="140"/>
  <c r="O15" i="140"/>
  <c r="O59" i="140"/>
  <c r="G15" i="140"/>
  <c r="B15" i="140"/>
  <c r="A15" i="140"/>
  <c r="A59" i="140"/>
  <c r="CB14" i="140"/>
  <c r="CB58" i="140"/>
  <c r="BO14" i="140"/>
  <c r="BO58" i="140"/>
  <c r="BB14" i="140"/>
  <c r="BB58" i="140"/>
  <c r="AO14" i="140"/>
  <c r="AB14" i="140"/>
  <c r="O14" i="140"/>
  <c r="O58" i="140"/>
  <c r="B14" i="140"/>
  <c r="A14" i="140"/>
  <c r="A58" i="140"/>
  <c r="CO13" i="140"/>
  <c r="CB13" i="140"/>
  <c r="CB57" i="140"/>
  <c r="BO13" i="140"/>
  <c r="BO57" i="140"/>
  <c r="BB13" i="140"/>
  <c r="AO13" i="140"/>
  <c r="AO57" i="140"/>
  <c r="AB13" i="140"/>
  <c r="AB57" i="140"/>
  <c r="P13" i="140"/>
  <c r="O13" i="140"/>
  <c r="O57" i="140"/>
  <c r="D13" i="140"/>
  <c r="B13" i="140"/>
  <c r="A13" i="140"/>
  <c r="A57" i="140"/>
  <c r="CP12" i="140"/>
  <c r="CP56" i="140"/>
  <c r="CO12" i="140"/>
  <c r="CB12" i="140"/>
  <c r="CB56" i="140"/>
  <c r="BO12" i="140"/>
  <c r="BO56" i="140"/>
  <c r="BB12" i="140"/>
  <c r="BB56" i="140"/>
  <c r="AO12" i="140"/>
  <c r="AO56" i="140"/>
  <c r="AB12" i="140"/>
  <c r="AB56" i="140"/>
  <c r="P12" i="140"/>
  <c r="O12" i="140"/>
  <c r="O56" i="140"/>
  <c r="B12" i="140"/>
  <c r="A12" i="140"/>
  <c r="A56" i="140"/>
  <c r="CB11" i="140"/>
  <c r="CB55" i="140"/>
  <c r="BO11" i="140"/>
  <c r="BO55" i="140"/>
  <c r="BB11" i="140"/>
  <c r="AO11" i="140"/>
  <c r="AO55" i="140"/>
  <c r="AB11" i="140"/>
  <c r="AB55" i="140"/>
  <c r="O11" i="140"/>
  <c r="O55" i="140"/>
  <c r="B11" i="140"/>
  <c r="A11" i="140"/>
  <c r="A55" i="140"/>
  <c r="CB10" i="140"/>
  <c r="BO10" i="140"/>
  <c r="BO54" i="140"/>
  <c r="BB10" i="140"/>
  <c r="BB54" i="140"/>
  <c r="AO10" i="140"/>
  <c r="AB10" i="140"/>
  <c r="AB54" i="140"/>
  <c r="O10" i="140"/>
  <c r="O54" i="140"/>
  <c r="B10" i="140"/>
  <c r="A10" i="140"/>
  <c r="A54" i="140"/>
  <c r="CB9" i="140"/>
  <c r="CB53" i="140"/>
  <c r="BO9" i="140"/>
  <c r="BB9" i="140"/>
  <c r="AO9" i="140"/>
  <c r="AO53" i="140"/>
  <c r="AB9" i="140"/>
  <c r="AB53" i="140"/>
  <c r="O9" i="140"/>
  <c r="O53" i="140"/>
  <c r="B9" i="140"/>
  <c r="A9" i="140"/>
  <c r="A53" i="140"/>
  <c r="CB8" i="140"/>
  <c r="CB52" i="140"/>
  <c r="BO8" i="140"/>
  <c r="BO52" i="140"/>
  <c r="BB8" i="140"/>
  <c r="BB52" i="140"/>
  <c r="AO8" i="140"/>
  <c r="AO52" i="140"/>
  <c r="AB8" i="140"/>
  <c r="AB52" i="140"/>
  <c r="O8" i="140"/>
  <c r="O52" i="140"/>
  <c r="B8" i="140"/>
  <c r="A8" i="140"/>
  <c r="A52" i="140"/>
  <c r="CB7" i="140"/>
  <c r="BO7" i="140"/>
  <c r="BO51" i="140"/>
  <c r="BB7" i="140"/>
  <c r="AO7" i="140"/>
  <c r="AB7" i="140"/>
  <c r="O7" i="140"/>
  <c r="B7" i="140"/>
  <c r="A7" i="140"/>
  <c r="A51" i="140"/>
  <c r="DA6" i="140"/>
  <c r="DC6" i="140"/>
  <c r="CN6" i="140"/>
  <c r="CL6" i="140"/>
  <c r="CY6" i="140"/>
  <c r="CG6" i="140"/>
  <c r="CT6" i="140"/>
  <c r="BL6" i="140"/>
  <c r="BY6" i="140"/>
  <c r="BE6" i="140"/>
  <c r="BR6" i="140"/>
  <c r="CE6" i="140"/>
  <c r="CR6" i="140"/>
  <c r="BA6" i="140"/>
  <c r="BN6" i="140"/>
  <c r="CA6" i="140"/>
  <c r="AW6" i="140"/>
  <c r="BJ6" i="140"/>
  <c r="BW6" i="140"/>
  <c r="CJ6" i="140"/>
  <c r="CW6" i="140"/>
  <c r="AV6" i="140"/>
  <c r="BI6" i="140"/>
  <c r="BV6" i="140"/>
  <c r="CI6" i="140"/>
  <c r="CV6" i="140"/>
  <c r="AO6" i="140"/>
  <c r="BB6" i="140"/>
  <c r="BO6" i="140"/>
  <c r="CB6" i="140"/>
  <c r="CO6" i="140"/>
  <c r="AN6" i="140"/>
  <c r="AL6" i="140"/>
  <c r="AY6" i="140"/>
  <c r="AJ6" i="140"/>
  <c r="AF6" i="140"/>
  <c r="AS6" i="140"/>
  <c r="BF6" i="140"/>
  <c r="BS6" i="140"/>
  <c r="CF6" i="140"/>
  <c r="CS6" i="140"/>
  <c r="AD6" i="140"/>
  <c r="AQ6" i="140"/>
  <c r="BD6" i="140"/>
  <c r="BQ6" i="140"/>
  <c r="CD6" i="140"/>
  <c r="CQ6" i="140"/>
  <c r="AB6" i="140"/>
  <c r="AA6" i="140"/>
  <c r="Z6" i="140"/>
  <c r="AM6" i="140"/>
  <c r="AZ6" i="140"/>
  <c r="BM6" i="140"/>
  <c r="BZ6" i="140"/>
  <c r="CM6" i="140"/>
  <c r="CZ6" i="140"/>
  <c r="DB6" i="140"/>
  <c r="Y6" i="140"/>
  <c r="X6" i="140"/>
  <c r="AK6" i="140"/>
  <c r="AX6" i="140"/>
  <c r="BK6" i="140"/>
  <c r="BX6" i="140"/>
  <c r="CK6" i="140"/>
  <c r="CX6" i="140"/>
  <c r="W6" i="140"/>
  <c r="V6" i="140"/>
  <c r="AI6" i="140"/>
  <c r="U6" i="140"/>
  <c r="AH6" i="140"/>
  <c r="AU6" i="140"/>
  <c r="BH6" i="140"/>
  <c r="BU6" i="140"/>
  <c r="CH6" i="140"/>
  <c r="CU6" i="140"/>
  <c r="T6" i="140"/>
  <c r="AG6" i="140"/>
  <c r="AT6" i="140"/>
  <c r="BG6" i="140"/>
  <c r="BT6" i="140"/>
  <c r="S6" i="140"/>
  <c r="R6" i="140"/>
  <c r="AE6" i="140"/>
  <c r="AR6" i="140"/>
  <c r="Q6" i="140"/>
  <c r="P6" i="140"/>
  <c r="AC6" i="140"/>
  <c r="AP6" i="140"/>
  <c r="BC6" i="140"/>
  <c r="BP6" i="140"/>
  <c r="CC6" i="140"/>
  <c r="CP6" i="140"/>
  <c r="O6" i="140"/>
  <c r="I50" i="139"/>
  <c r="J49" i="139"/>
  <c r="AE37" i="139"/>
  <c r="AC130" i="137" s="1"/>
  <c r="O37" i="139"/>
  <c r="M130" i="137" s="1"/>
  <c r="K37" i="139"/>
  <c r="I130" i="137" s="1"/>
  <c r="AT34" i="139"/>
  <c r="AS34" i="139"/>
  <c r="AR34" i="139"/>
  <c r="AQ34" i="139"/>
  <c r="AP34" i="139"/>
  <c r="AO34" i="139"/>
  <c r="AN34" i="139"/>
  <c r="AM34" i="139"/>
  <c r="AL34" i="139"/>
  <c r="AK34" i="139"/>
  <c r="AJ34" i="139"/>
  <c r="AI34" i="139"/>
  <c r="AH34" i="139"/>
  <c r="AG34" i="139"/>
  <c r="AF34" i="139"/>
  <c r="AE34" i="139"/>
  <c r="AD34" i="139"/>
  <c r="AC34" i="139"/>
  <c r="AB34" i="139"/>
  <c r="AA34" i="139"/>
  <c r="Z34" i="139"/>
  <c r="Y34" i="139"/>
  <c r="X34" i="139"/>
  <c r="W34" i="139"/>
  <c r="V34" i="139"/>
  <c r="U34" i="139"/>
  <c r="T34" i="139"/>
  <c r="S34" i="139"/>
  <c r="R34" i="139"/>
  <c r="Q34" i="139"/>
  <c r="P34" i="139"/>
  <c r="O34" i="139"/>
  <c r="N34" i="139"/>
  <c r="M34" i="139"/>
  <c r="L34" i="139"/>
  <c r="K34" i="139"/>
  <c r="J34" i="139"/>
  <c r="I34" i="139"/>
  <c r="H34" i="139"/>
  <c r="G34" i="139"/>
  <c r="F34" i="139"/>
  <c r="AI28" i="139"/>
  <c r="AE28" i="139"/>
  <c r="S28" i="139"/>
  <c r="O28" i="139"/>
  <c r="K28" i="139"/>
  <c r="AQ21" i="139"/>
  <c r="AP21" i="139"/>
  <c r="AI21" i="139"/>
  <c r="AE21" i="139"/>
  <c r="O21" i="139"/>
  <c r="AT18" i="139"/>
  <c r="AS18" i="139"/>
  <c r="AR18" i="139"/>
  <c r="AQ18" i="139"/>
  <c r="AP18" i="139"/>
  <c r="AO18" i="139"/>
  <c r="AN18" i="139"/>
  <c r="AM18" i="139"/>
  <c r="AL18" i="139"/>
  <c r="AK18" i="139"/>
  <c r="AJ18" i="139"/>
  <c r="AI18" i="139"/>
  <c r="AH18" i="139"/>
  <c r="AG18" i="139"/>
  <c r="AF18" i="139"/>
  <c r="AE18" i="139"/>
  <c r="AD18" i="139"/>
  <c r="AC18" i="139"/>
  <c r="AB18" i="139"/>
  <c r="AA18" i="139"/>
  <c r="Z18" i="139"/>
  <c r="Y18" i="139"/>
  <c r="X18" i="139"/>
  <c r="W18" i="139"/>
  <c r="V18" i="139"/>
  <c r="U18" i="139"/>
  <c r="T18" i="139"/>
  <c r="S18" i="139"/>
  <c r="R18" i="139"/>
  <c r="Q18" i="139"/>
  <c r="P18" i="139"/>
  <c r="O18" i="139"/>
  <c r="N18" i="139"/>
  <c r="M18" i="139"/>
  <c r="L18" i="139"/>
  <c r="K18" i="139"/>
  <c r="J18" i="139"/>
  <c r="I18" i="139"/>
  <c r="H18" i="139"/>
  <c r="G18" i="139"/>
  <c r="F18" i="139"/>
  <c r="AT17" i="139"/>
  <c r="AS17" i="139"/>
  <c r="AR17" i="139"/>
  <c r="AQ17" i="139"/>
  <c r="AP17" i="139"/>
  <c r="AO17" i="139"/>
  <c r="AN17" i="139"/>
  <c r="AM17" i="139"/>
  <c r="AL17" i="139"/>
  <c r="AK17" i="139"/>
  <c r="AJ17" i="139"/>
  <c r="AI17" i="139"/>
  <c r="AH17" i="139"/>
  <c r="AG17" i="139"/>
  <c r="AF17" i="139"/>
  <c r="AE17" i="139"/>
  <c r="AD17" i="139"/>
  <c r="AC17" i="139"/>
  <c r="AB17" i="139"/>
  <c r="AA17" i="139"/>
  <c r="Z17" i="139"/>
  <c r="Y17" i="139"/>
  <c r="X17" i="139"/>
  <c r="W17" i="139"/>
  <c r="V17" i="139"/>
  <c r="U17" i="139"/>
  <c r="T17" i="139"/>
  <c r="S17" i="139"/>
  <c r="R17" i="139"/>
  <c r="Q17" i="139"/>
  <c r="P17" i="139"/>
  <c r="O17" i="139"/>
  <c r="N17" i="139"/>
  <c r="M17" i="139"/>
  <c r="L17" i="139"/>
  <c r="K17" i="139"/>
  <c r="J17" i="139"/>
  <c r="I17" i="139"/>
  <c r="H17" i="139"/>
  <c r="G17" i="139"/>
  <c r="F17" i="139"/>
  <c r="AT14" i="139"/>
  <c r="AS14" i="139"/>
  <c r="AR14" i="139"/>
  <c r="AO14" i="139"/>
  <c r="AN14" i="139"/>
  <c r="AK14" i="139"/>
  <c r="AJ14" i="139"/>
  <c r="AG14" i="139"/>
  <c r="AC14" i="139"/>
  <c r="AB14" i="139"/>
  <c r="Y14" i="139"/>
  <c r="X14" i="139"/>
  <c r="U14" i="139"/>
  <c r="T14" i="139"/>
  <c r="Q14" i="139"/>
  <c r="Q50" i="139"/>
  <c r="M14" i="139"/>
  <c r="L14" i="139"/>
  <c r="L50" i="139"/>
  <c r="I14" i="139"/>
  <c r="H14" i="139"/>
  <c r="AT13" i="139"/>
  <c r="AS13" i="139"/>
  <c r="AP13" i="139"/>
  <c r="AL13" i="139"/>
  <c r="AK13" i="139"/>
  <c r="AH13" i="139"/>
  <c r="AG13" i="139"/>
  <c r="AF13" i="139"/>
  <c r="AD13" i="139"/>
  <c r="AC13" i="139"/>
  <c r="Z13" i="139"/>
  <c r="V13" i="139"/>
  <c r="U13" i="139"/>
  <c r="R13" i="139"/>
  <c r="Q13" i="139"/>
  <c r="N13" i="139"/>
  <c r="M13" i="139"/>
  <c r="J13" i="139"/>
  <c r="H13" i="139"/>
  <c r="F13" i="139"/>
  <c r="AP12" i="139"/>
  <c r="AI12" i="139"/>
  <c r="AE12" i="139"/>
  <c r="Z12" i="139"/>
  <c r="O12" i="139"/>
  <c r="K12" i="139"/>
  <c r="AK10" i="139"/>
  <c r="W10" i="139"/>
  <c r="G38" i="141"/>
  <c r="AT9" i="139"/>
  <c r="AS9" i="139"/>
  <c r="AO9" i="139"/>
  <c r="AL9" i="139"/>
  <c r="AK9" i="139"/>
  <c r="AG9" i="139"/>
  <c r="AG10" i="139"/>
  <c r="AD9" i="139"/>
  <c r="AD10" i="139"/>
  <c r="H45" i="141"/>
  <c r="AC9" i="139"/>
  <c r="Z9" i="139"/>
  <c r="Y9" i="139"/>
  <c r="U9" i="139"/>
  <c r="Q9" i="139"/>
  <c r="Q10" i="139"/>
  <c r="M9" i="139"/>
  <c r="I9" i="139"/>
  <c r="AT8" i="139"/>
  <c r="AP8" i="139"/>
  <c r="AH8" i="139"/>
  <c r="AD8" i="139"/>
  <c r="Z8" i="139"/>
  <c r="Y8" i="139"/>
  <c r="R8" i="139"/>
  <c r="N8" i="139"/>
  <c r="M8" i="139"/>
  <c r="M10" i="139"/>
  <c r="J8" i="139"/>
  <c r="AT6" i="139"/>
  <c r="AR6" i="139"/>
  <c r="AQ6" i="139"/>
  <c r="AQ37" i="139"/>
  <c r="AO130" i="137" s="1"/>
  <c r="AM6" i="139"/>
  <c r="AM37" i="139"/>
  <c r="AK130" i="137" s="1"/>
  <c r="AL6" i="139"/>
  <c r="AI6" i="139"/>
  <c r="AF6" i="139"/>
  <c r="AE6" i="139"/>
  <c r="AA6" i="139"/>
  <c r="X6" i="139"/>
  <c r="W6" i="139"/>
  <c r="S6" i="139"/>
  <c r="R6" i="139"/>
  <c r="O6" i="139"/>
  <c r="N6" i="139"/>
  <c r="K6" i="139"/>
  <c r="AT5" i="139"/>
  <c r="AS5" i="139"/>
  <c r="AR5" i="139"/>
  <c r="AQ5" i="139"/>
  <c r="AP5" i="139"/>
  <c r="AO5" i="139"/>
  <c r="AN5" i="139"/>
  <c r="AM5" i="139"/>
  <c r="AL5" i="139"/>
  <c r="AK5" i="139"/>
  <c r="AJ5" i="139"/>
  <c r="AI5" i="139"/>
  <c r="AH5" i="139"/>
  <c r="AG5" i="139"/>
  <c r="AF5" i="139"/>
  <c r="AE5" i="139"/>
  <c r="AD5" i="139"/>
  <c r="AC5" i="139"/>
  <c r="AB5" i="139"/>
  <c r="AA5" i="139"/>
  <c r="Z5" i="139"/>
  <c r="Y5" i="139"/>
  <c r="X5" i="139"/>
  <c r="W5" i="139"/>
  <c r="V5" i="139"/>
  <c r="U5" i="139"/>
  <c r="T5" i="139"/>
  <c r="S5" i="139"/>
  <c r="R5" i="139"/>
  <c r="Q5" i="139"/>
  <c r="P5" i="139"/>
  <c r="O5" i="139"/>
  <c r="N5" i="139"/>
  <c r="M5" i="139"/>
  <c r="L5" i="139"/>
  <c r="K5" i="139"/>
  <c r="J5" i="139"/>
  <c r="I5" i="139"/>
  <c r="H5" i="139"/>
  <c r="G5" i="139"/>
  <c r="F5" i="139"/>
  <c r="F4" i="139"/>
  <c r="D33" i="139"/>
  <c r="AS3" i="139"/>
  <c r="AR3" i="139"/>
  <c r="AQ3" i="139"/>
  <c r="AP3" i="139"/>
  <c r="AO3" i="139"/>
  <c r="AN3" i="139"/>
  <c r="AM3" i="139"/>
  <c r="AL3" i="139"/>
  <c r="AK3" i="139"/>
  <c r="AJ3" i="139"/>
  <c r="AI3" i="139"/>
  <c r="AH3" i="139"/>
  <c r="AG3" i="139"/>
  <c r="AF3" i="139"/>
  <c r="AE3" i="139"/>
  <c r="AD3" i="139"/>
  <c r="AC3" i="139"/>
  <c r="AB3" i="139"/>
  <c r="AA3" i="139"/>
  <c r="Z3" i="139"/>
  <c r="Y3" i="139"/>
  <c r="X3" i="139"/>
  <c r="W3" i="139"/>
  <c r="V3" i="139"/>
  <c r="U3" i="139"/>
  <c r="T3" i="139"/>
  <c r="S3" i="139"/>
  <c r="R3" i="139"/>
  <c r="Q3" i="139"/>
  <c r="P3" i="139"/>
  <c r="O3" i="139"/>
  <c r="N3" i="139"/>
  <c r="M3" i="139"/>
  <c r="L3" i="139"/>
  <c r="K3" i="139"/>
  <c r="J3" i="139"/>
  <c r="I3" i="139"/>
  <c r="H3" i="139"/>
  <c r="G3" i="139"/>
  <c r="F3" i="139"/>
  <c r="AS2" i="139"/>
  <c r="AR2" i="139"/>
  <c r="A58" i="141"/>
  <c r="A100" i="141"/>
  <c r="AQ2" i="139"/>
  <c r="A57" i="141"/>
  <c r="A99" i="141"/>
  <c r="AP2" i="139"/>
  <c r="A56" i="141"/>
  <c r="A98" i="141"/>
  <c r="AO2" i="139"/>
  <c r="A55" i="141"/>
  <c r="A97" i="141"/>
  <c r="AN2" i="139"/>
  <c r="A54" i="141"/>
  <c r="A96" i="141"/>
  <c r="AM2" i="139"/>
  <c r="A53" i="141"/>
  <c r="A95" i="141"/>
  <c r="AL2" i="139"/>
  <c r="A52" i="141"/>
  <c r="A94" i="141"/>
  <c r="AK2" i="139"/>
  <c r="AJ2" i="139"/>
  <c r="A50" i="141"/>
  <c r="A92" i="141"/>
  <c r="AI2" i="139"/>
  <c r="A49" i="141"/>
  <c r="AH2" i="139"/>
  <c r="A48" i="141"/>
  <c r="A90" i="141"/>
  <c r="AG2" i="139"/>
  <c r="A47" i="141"/>
  <c r="A89" i="141"/>
  <c r="A173" i="141"/>
  <c r="AF2" i="139"/>
  <c r="A46" i="141"/>
  <c r="A88" i="141"/>
  <c r="AE2" i="139"/>
  <c r="A45" i="141"/>
  <c r="A87" i="141"/>
  <c r="A129" i="141"/>
  <c r="AD2" i="139"/>
  <c r="A44" i="141"/>
  <c r="A86" i="141"/>
  <c r="AC2" i="139"/>
  <c r="A43" i="141"/>
  <c r="A85" i="141"/>
  <c r="AB2" i="139"/>
  <c r="A42" i="141"/>
  <c r="A84" i="141"/>
  <c r="AA2" i="139"/>
  <c r="A41" i="141"/>
  <c r="A83" i="141"/>
  <c r="Z2" i="139"/>
  <c r="A40" i="141"/>
  <c r="A82" i="141"/>
  <c r="Y2" i="139"/>
  <c r="A39" i="141"/>
  <c r="A81" i="141"/>
  <c r="X2" i="139"/>
  <c r="A38" i="141"/>
  <c r="A80" i="141"/>
  <c r="W2" i="139"/>
  <c r="A37" i="141"/>
  <c r="A79" i="141"/>
  <c r="V2" i="139"/>
  <c r="A36" i="141"/>
  <c r="A78" i="141"/>
  <c r="U2" i="139"/>
  <c r="T2" i="139"/>
  <c r="A34" i="141"/>
  <c r="A76" i="141"/>
  <c r="S2" i="139"/>
  <c r="A33" i="141"/>
  <c r="R2" i="139"/>
  <c r="A32" i="141"/>
  <c r="A74" i="141"/>
  <c r="Q2" i="139"/>
  <c r="A31" i="141"/>
  <c r="A73" i="141"/>
  <c r="P2" i="139"/>
  <c r="O2" i="139"/>
  <c r="N2" i="139"/>
  <c r="A29" i="141"/>
  <c r="A71" i="141"/>
  <c r="M2" i="139"/>
  <c r="A28" i="141"/>
  <c r="A70" i="141"/>
  <c r="L2" i="139"/>
  <c r="A27" i="141"/>
  <c r="A69" i="141"/>
  <c r="K2" i="139"/>
  <c r="A26" i="141"/>
  <c r="J2" i="139"/>
  <c r="A25" i="141"/>
  <c r="A67" i="141"/>
  <c r="I2" i="139"/>
  <c r="A24" i="141"/>
  <c r="A66" i="141"/>
  <c r="H2" i="139"/>
  <c r="A23" i="141"/>
  <c r="A65" i="141"/>
  <c r="G2" i="139"/>
  <c r="A22" i="141"/>
  <c r="A64" i="141"/>
  <c r="F2" i="139"/>
  <c r="A21" i="141"/>
  <c r="A63" i="141"/>
  <c r="L52" i="138"/>
  <c r="K52" i="138"/>
  <c r="J52" i="138"/>
  <c r="L41" i="138"/>
  <c r="K41" i="138"/>
  <c r="J41" i="138"/>
  <c r="H9" i="108"/>
  <c r="C10" i="141"/>
  <c r="J10" i="141"/>
  <c r="L30" i="138"/>
  <c r="K30" i="138"/>
  <c r="J30" i="138"/>
  <c r="F24" i="138"/>
  <c r="E24" i="138"/>
  <c r="D24" i="138"/>
  <c r="H8" i="108"/>
  <c r="H40" i="40"/>
  <c r="J18" i="138"/>
  <c r="H17" i="138"/>
  <c r="D17" i="138"/>
  <c r="D18" i="138"/>
  <c r="H16" i="138"/>
  <c r="H15" i="138"/>
  <c r="H14" i="138"/>
  <c r="H13" i="138"/>
  <c r="C6" i="138"/>
  <c r="C5" i="138"/>
  <c r="AQ126" i="137"/>
  <c r="AP126" i="137"/>
  <c r="AO126" i="137"/>
  <c r="AN126" i="137"/>
  <c r="AM126" i="137"/>
  <c r="AL126" i="137"/>
  <c r="AK126" i="137"/>
  <c r="AJ126" i="137"/>
  <c r="AI126" i="137"/>
  <c r="AH126" i="137"/>
  <c r="AG126" i="137"/>
  <c r="AF126" i="137"/>
  <c r="AE126" i="137"/>
  <c r="AD126" i="137"/>
  <c r="AC126" i="137"/>
  <c r="AB126" i="137"/>
  <c r="AA126" i="137"/>
  <c r="Z126" i="137"/>
  <c r="Y126" i="137"/>
  <c r="X126" i="137"/>
  <c r="W126" i="137"/>
  <c r="V126" i="137"/>
  <c r="U126" i="137"/>
  <c r="T126" i="137"/>
  <c r="S126" i="137"/>
  <c r="R126" i="137"/>
  <c r="Q126" i="137"/>
  <c r="P126" i="137"/>
  <c r="O126" i="137"/>
  <c r="N126" i="137"/>
  <c r="M126" i="137"/>
  <c r="L126" i="137"/>
  <c r="K126" i="137"/>
  <c r="J126" i="137"/>
  <c r="I126" i="137"/>
  <c r="H126" i="137"/>
  <c r="G126" i="137"/>
  <c r="F126" i="137"/>
  <c r="E126" i="137"/>
  <c r="D126" i="137"/>
  <c r="B126" i="137"/>
  <c r="B125" i="137"/>
  <c r="B124" i="137"/>
  <c r="AQ123" i="137"/>
  <c r="AP123" i="137"/>
  <c r="AO123" i="137"/>
  <c r="AQ14" i="139"/>
  <c r="AN123" i="137"/>
  <c r="AP14" i="139"/>
  <c r="AM123" i="137"/>
  <c r="AL123" i="137"/>
  <c r="AK123" i="137"/>
  <c r="AM14" i="139"/>
  <c r="AJ123" i="137"/>
  <c r="AL14" i="139"/>
  <c r="AI123" i="137"/>
  <c r="AH123" i="137"/>
  <c r="AG123" i="137"/>
  <c r="AI14" i="139"/>
  <c r="AF123" i="137"/>
  <c r="AH14" i="139"/>
  <c r="AE123" i="137"/>
  <c r="AD123" i="137"/>
  <c r="AF14" i="139"/>
  <c r="AC123" i="137"/>
  <c r="AE14" i="139"/>
  <c r="AB123" i="137"/>
  <c r="AD14" i="139"/>
  <c r="F87" i="141"/>
  <c r="AA123" i="137"/>
  <c r="Z123" i="137"/>
  <c r="Y123" i="137"/>
  <c r="AA14" i="139"/>
  <c r="X123" i="137"/>
  <c r="Z14" i="139"/>
  <c r="W123" i="137"/>
  <c r="V123" i="137"/>
  <c r="U123" i="137"/>
  <c r="W14" i="139"/>
  <c r="T123" i="137"/>
  <c r="V14" i="139"/>
  <c r="S123" i="137"/>
  <c r="R123" i="137"/>
  <c r="Q123" i="137"/>
  <c r="S14" i="139"/>
  <c r="S50" i="139"/>
  <c r="P123" i="137"/>
  <c r="R14" i="139"/>
  <c r="R50" i="139"/>
  <c r="O123" i="137"/>
  <c r="N123" i="137"/>
  <c r="P14" i="139"/>
  <c r="M123" i="137"/>
  <c r="O14" i="139"/>
  <c r="L123" i="137"/>
  <c r="N14" i="139"/>
  <c r="N50" i="139"/>
  <c r="K123" i="137"/>
  <c r="J123" i="137"/>
  <c r="I123" i="137"/>
  <c r="K14" i="139"/>
  <c r="H123" i="137"/>
  <c r="J14" i="139"/>
  <c r="C67" i="141"/>
  <c r="G123" i="137"/>
  <c r="F123" i="137"/>
  <c r="E123" i="137"/>
  <c r="G14" i="139"/>
  <c r="D123" i="137"/>
  <c r="F14" i="139"/>
  <c r="B123" i="137"/>
  <c r="AQ122" i="137"/>
  <c r="AP122" i="137"/>
  <c r="AR13" i="139"/>
  <c r="AO122" i="137"/>
  <c r="AQ13" i="139"/>
  <c r="AN122" i="137"/>
  <c r="AM122" i="137"/>
  <c r="AO13" i="139"/>
  <c r="AL122" i="137"/>
  <c r="AN13" i="139"/>
  <c r="AK122" i="137"/>
  <c r="AM13" i="139"/>
  <c r="AJ122" i="137"/>
  <c r="AI122" i="137"/>
  <c r="AH122" i="137"/>
  <c r="AJ13" i="139"/>
  <c r="AG122" i="137"/>
  <c r="AI13" i="139"/>
  <c r="I92" i="141"/>
  <c r="AF122" i="137"/>
  <c r="AE122" i="137"/>
  <c r="AD122" i="137"/>
  <c r="AC122" i="137"/>
  <c r="AE13" i="139"/>
  <c r="AB122" i="137"/>
  <c r="AA122" i="137"/>
  <c r="Z122" i="137"/>
  <c r="AB13" i="139"/>
  <c r="Y122" i="137"/>
  <c r="AA13" i="139"/>
  <c r="X122" i="137"/>
  <c r="W122" i="137"/>
  <c r="Y13" i="139"/>
  <c r="V122" i="137"/>
  <c r="X13" i="139"/>
  <c r="U122" i="137"/>
  <c r="W13" i="139"/>
  <c r="T122" i="137"/>
  <c r="S122" i="137"/>
  <c r="R122" i="137"/>
  <c r="T13" i="139"/>
  <c r="Q122" i="137"/>
  <c r="S13" i="139"/>
  <c r="P122" i="137"/>
  <c r="O122" i="137"/>
  <c r="N122" i="137"/>
  <c r="P13" i="139"/>
  <c r="M122" i="137"/>
  <c r="O13" i="139"/>
  <c r="L122" i="137"/>
  <c r="K122" i="137"/>
  <c r="J122" i="137"/>
  <c r="L13" i="139"/>
  <c r="I122" i="137"/>
  <c r="K13" i="139"/>
  <c r="H122" i="137"/>
  <c r="G122" i="137"/>
  <c r="I13" i="139"/>
  <c r="F122" i="137"/>
  <c r="E122" i="137"/>
  <c r="G13" i="139"/>
  <c r="D122" i="137"/>
  <c r="B122" i="137"/>
  <c r="AQ121" i="137"/>
  <c r="AP121" i="137"/>
  <c r="AO121" i="137"/>
  <c r="AN121" i="137"/>
  <c r="AM121" i="137"/>
  <c r="AL121" i="137"/>
  <c r="AK121" i="137"/>
  <c r="AJ121" i="137"/>
  <c r="AI121" i="137"/>
  <c r="AH121" i="137"/>
  <c r="AG121" i="137"/>
  <c r="AF121" i="137"/>
  <c r="AE121" i="137"/>
  <c r="AD121" i="137"/>
  <c r="AC121" i="137"/>
  <c r="AB121" i="137"/>
  <c r="AA121" i="137"/>
  <c r="Z121" i="137"/>
  <c r="Y121" i="137"/>
  <c r="X121" i="137"/>
  <c r="W121" i="137"/>
  <c r="V121" i="137"/>
  <c r="U121" i="137"/>
  <c r="T121" i="137"/>
  <c r="S121" i="137"/>
  <c r="R121" i="137"/>
  <c r="Q121" i="137"/>
  <c r="P121" i="137"/>
  <c r="O121" i="137"/>
  <c r="N121" i="137"/>
  <c r="M121" i="137"/>
  <c r="L121" i="137"/>
  <c r="K121" i="137"/>
  <c r="J121" i="137"/>
  <c r="I121" i="137"/>
  <c r="H121" i="137"/>
  <c r="G121" i="137"/>
  <c r="F121" i="137"/>
  <c r="AQ120" i="137"/>
  <c r="AP120" i="137"/>
  <c r="AO120" i="137"/>
  <c r="AN120" i="137"/>
  <c r="AM120" i="137"/>
  <c r="AL120" i="137"/>
  <c r="AK120" i="137"/>
  <c r="AJ120" i="137"/>
  <c r="AI120" i="137"/>
  <c r="AH120" i="137"/>
  <c r="AG120" i="137"/>
  <c r="AF120" i="137"/>
  <c r="AE120" i="137"/>
  <c r="AD120" i="137"/>
  <c r="AC120" i="137"/>
  <c r="AB120" i="137"/>
  <c r="AA120" i="137"/>
  <c r="Z120" i="137"/>
  <c r="Y120" i="137"/>
  <c r="X120" i="137"/>
  <c r="W120" i="137"/>
  <c r="V120" i="137"/>
  <c r="U120" i="137"/>
  <c r="T120" i="137"/>
  <c r="S120" i="137"/>
  <c r="R120" i="137"/>
  <c r="Q120" i="137"/>
  <c r="P120" i="137"/>
  <c r="O120" i="137"/>
  <c r="N120" i="137"/>
  <c r="M120" i="137"/>
  <c r="L120" i="137"/>
  <c r="K120" i="137"/>
  <c r="J120" i="137"/>
  <c r="I120" i="137"/>
  <c r="H120" i="137"/>
  <c r="G120" i="137"/>
  <c r="F120" i="137"/>
  <c r="E120" i="137"/>
  <c r="AQ119" i="137"/>
  <c r="AP119" i="137"/>
  <c r="AR9" i="139"/>
  <c r="AR10" i="139"/>
  <c r="AO119" i="137"/>
  <c r="AQ9" i="139"/>
  <c r="AN119" i="137"/>
  <c r="AP9" i="139"/>
  <c r="AP10" i="139"/>
  <c r="AM119" i="137"/>
  <c r="AL119" i="137"/>
  <c r="AN9" i="139"/>
  <c r="AN10" i="139"/>
  <c r="AK119" i="137"/>
  <c r="AM9" i="139"/>
  <c r="AJ119" i="137"/>
  <c r="AI119" i="137"/>
  <c r="AH119" i="137"/>
  <c r="AJ9" i="139"/>
  <c r="AG119" i="137"/>
  <c r="AI9" i="139"/>
  <c r="AF119" i="137"/>
  <c r="AH9" i="139"/>
  <c r="AE119" i="137"/>
  <c r="AD119" i="137"/>
  <c r="AF9" i="139"/>
  <c r="AF10" i="139"/>
  <c r="AC119" i="137"/>
  <c r="AE9" i="139"/>
  <c r="AB119" i="137"/>
  <c r="AA119" i="137"/>
  <c r="Z119" i="137"/>
  <c r="AB9" i="139"/>
  <c r="AB10" i="139"/>
  <c r="Y119" i="137"/>
  <c r="AA9" i="139"/>
  <c r="X119" i="137"/>
  <c r="W119" i="137"/>
  <c r="V119" i="137"/>
  <c r="X9" i="139"/>
  <c r="X10" i="139"/>
  <c r="U119" i="137"/>
  <c r="W9" i="139"/>
  <c r="T119" i="137"/>
  <c r="V9" i="139"/>
  <c r="S119" i="137"/>
  <c r="R119" i="137"/>
  <c r="T9" i="139"/>
  <c r="T10" i="139"/>
  <c r="Q119" i="137"/>
  <c r="S9" i="139"/>
  <c r="P119" i="137"/>
  <c r="R9" i="139"/>
  <c r="O119" i="137"/>
  <c r="N119" i="137"/>
  <c r="P9" i="139"/>
  <c r="P10" i="139"/>
  <c r="M119" i="137"/>
  <c r="O9" i="139"/>
  <c r="L119" i="137"/>
  <c r="N9" i="139"/>
  <c r="N10" i="139"/>
  <c r="K119" i="137"/>
  <c r="J119" i="137"/>
  <c r="L9" i="139"/>
  <c r="L10" i="139"/>
  <c r="I119" i="137"/>
  <c r="K9" i="139"/>
  <c r="H119" i="137"/>
  <c r="J9" i="139"/>
  <c r="J10" i="139"/>
  <c r="G119" i="137"/>
  <c r="F119" i="137"/>
  <c r="H9" i="139"/>
  <c r="H10" i="139"/>
  <c r="B119" i="137"/>
  <c r="AQ118" i="137"/>
  <c r="AS8" i="139"/>
  <c r="AS10" i="139"/>
  <c r="AO118" i="137"/>
  <c r="AQ8" i="139"/>
  <c r="AQ10" i="139"/>
  <c r="AM118" i="137"/>
  <c r="AO8" i="139"/>
  <c r="AL118" i="137"/>
  <c r="AN8" i="139"/>
  <c r="AI118" i="137"/>
  <c r="AK8" i="139"/>
  <c r="AH118" i="137"/>
  <c r="AJ8" i="139"/>
  <c r="AE118" i="137"/>
  <c r="AG8" i="139"/>
  <c r="AA118" i="137"/>
  <c r="AC8" i="139"/>
  <c r="AC10" i="139"/>
  <c r="W118" i="137"/>
  <c r="V118" i="137"/>
  <c r="X8" i="139"/>
  <c r="S118" i="137"/>
  <c r="U8" i="139"/>
  <c r="U10" i="139"/>
  <c r="R118" i="137"/>
  <c r="T8" i="139"/>
  <c r="O118" i="137"/>
  <c r="Q8" i="139"/>
  <c r="N118" i="137"/>
  <c r="P8" i="139"/>
  <c r="K118" i="137"/>
  <c r="I118" i="137"/>
  <c r="K8" i="139"/>
  <c r="K10" i="139"/>
  <c r="G118" i="137"/>
  <c r="I8" i="139"/>
  <c r="F118" i="137"/>
  <c r="H8" i="139"/>
  <c r="B118" i="137"/>
  <c r="AQ117" i="137"/>
  <c r="AP117" i="137"/>
  <c r="C45" i="140"/>
  <c r="AO117" i="137"/>
  <c r="AN117" i="137"/>
  <c r="AP6" i="139"/>
  <c r="AM117" i="137"/>
  <c r="AL117" i="137"/>
  <c r="AK117" i="137"/>
  <c r="AJ117" i="137"/>
  <c r="C39" i="140"/>
  <c r="AI117" i="137"/>
  <c r="AH117" i="137"/>
  <c r="AG117" i="137"/>
  <c r="AF117" i="137"/>
  <c r="AH6" i="139"/>
  <c r="AE117" i="137"/>
  <c r="AD117" i="137"/>
  <c r="C33" i="140"/>
  <c r="AC117" i="137"/>
  <c r="AB117" i="137"/>
  <c r="AD6" i="139"/>
  <c r="AA117" i="137"/>
  <c r="Z117" i="137"/>
  <c r="Y117" i="137"/>
  <c r="X117" i="137"/>
  <c r="Z6" i="139"/>
  <c r="W117" i="137"/>
  <c r="V117" i="137"/>
  <c r="C25" i="140"/>
  <c r="D25" i="140"/>
  <c r="U117" i="137"/>
  <c r="T117" i="137"/>
  <c r="C23" i="140"/>
  <c r="S117" i="137"/>
  <c r="R117" i="137"/>
  <c r="Q117" i="137"/>
  <c r="P117" i="137"/>
  <c r="O117" i="137"/>
  <c r="N117" i="137"/>
  <c r="M117" i="137"/>
  <c r="C16" i="140"/>
  <c r="C60" i="140"/>
  <c r="L117" i="137"/>
  <c r="C15" i="140"/>
  <c r="K117" i="137"/>
  <c r="J117" i="137"/>
  <c r="C13" i="140"/>
  <c r="I117" i="137"/>
  <c r="C12" i="140"/>
  <c r="C56" i="140"/>
  <c r="H117" i="137"/>
  <c r="G117" i="137"/>
  <c r="I6" i="139"/>
  <c r="F117" i="137"/>
  <c r="B117" i="137"/>
  <c r="K116" i="137"/>
  <c r="L116" i="137"/>
  <c r="M116" i="137"/>
  <c r="N116" i="137"/>
  <c r="O116" i="137"/>
  <c r="P116" i="137"/>
  <c r="Q116" i="137"/>
  <c r="R116" i="137"/>
  <c r="S116" i="137"/>
  <c r="T116" i="137"/>
  <c r="U116" i="137"/>
  <c r="V116" i="137"/>
  <c r="W116" i="137"/>
  <c r="X116" i="137"/>
  <c r="Y116" i="137"/>
  <c r="Z116" i="137"/>
  <c r="AA116" i="137"/>
  <c r="AB116" i="137"/>
  <c r="AC116" i="137"/>
  <c r="AD116" i="137"/>
  <c r="AE116" i="137"/>
  <c r="AF116" i="137"/>
  <c r="AG116" i="137"/>
  <c r="AH116" i="137"/>
  <c r="AI116" i="137"/>
  <c r="AJ116" i="137"/>
  <c r="AK116" i="137"/>
  <c r="AL116" i="137"/>
  <c r="AM116" i="137"/>
  <c r="AN116" i="137"/>
  <c r="AO116" i="137"/>
  <c r="AP116" i="137"/>
  <c r="AQ116" i="137"/>
  <c r="E116" i="137"/>
  <c r="F116" i="137"/>
  <c r="G116" i="137"/>
  <c r="H116" i="137"/>
  <c r="I116" i="137"/>
  <c r="J116" i="137"/>
  <c r="D115" i="137"/>
  <c r="C5" i="141" s="1"/>
  <c r="AQ108" i="137"/>
  <c r="AP108" i="137"/>
  <c r="AO108" i="137"/>
  <c r="AN108" i="137"/>
  <c r="AM108" i="137"/>
  <c r="AL108" i="137"/>
  <c r="AK108" i="137"/>
  <c r="AJ108" i="137"/>
  <c r="AI108" i="137"/>
  <c r="AH108" i="137"/>
  <c r="AG108" i="137"/>
  <c r="AF108" i="137"/>
  <c r="AE108" i="137"/>
  <c r="AD108" i="137"/>
  <c r="AC108" i="137"/>
  <c r="AB108" i="137"/>
  <c r="AA108" i="137"/>
  <c r="Z108" i="137"/>
  <c r="Y108" i="137"/>
  <c r="X108" i="137"/>
  <c r="W108" i="137"/>
  <c r="V108" i="137"/>
  <c r="U108" i="137"/>
  <c r="T108" i="137"/>
  <c r="S108" i="137"/>
  <c r="R108" i="137"/>
  <c r="Q108" i="137"/>
  <c r="P108" i="137"/>
  <c r="O108" i="137"/>
  <c r="N108" i="137"/>
  <c r="M108" i="137"/>
  <c r="L108" i="137"/>
  <c r="K108" i="137"/>
  <c r="J108" i="137"/>
  <c r="I108" i="137"/>
  <c r="H108" i="137"/>
  <c r="G108" i="137"/>
  <c r="F108" i="137"/>
  <c r="E108" i="137"/>
  <c r="E117" i="137"/>
  <c r="C8" i="140"/>
  <c r="D108" i="137"/>
  <c r="D117" i="137"/>
  <c r="B120" i="137"/>
  <c r="B100" i="137"/>
  <c r="B101" i="137"/>
  <c r="B102" i="137"/>
  <c r="B103" i="137"/>
  <c r="B104" i="137"/>
  <c r="B105" i="137"/>
  <c r="B99" i="137"/>
  <c r="B98" i="137"/>
  <c r="B96" i="137"/>
  <c r="I94" i="137"/>
  <c r="J94" i="137"/>
  <c r="K94" i="137"/>
  <c r="L94" i="137"/>
  <c r="M94" i="137"/>
  <c r="N94" i="137"/>
  <c r="O94" i="137"/>
  <c r="P94" i="137"/>
  <c r="Q94" i="137"/>
  <c r="AQ94" i="137"/>
  <c r="H94" i="137"/>
  <c r="F94" i="137"/>
  <c r="G94" i="137"/>
  <c r="E94" i="137"/>
  <c r="F93" i="137"/>
  <c r="G93" i="137"/>
  <c r="H93" i="137"/>
  <c r="I93" i="137"/>
  <c r="J93" i="137"/>
  <c r="K93" i="137"/>
  <c r="L93" i="137"/>
  <c r="M93" i="137"/>
  <c r="N93" i="137"/>
  <c r="O93" i="137"/>
  <c r="P93" i="137"/>
  <c r="Q93" i="137"/>
  <c r="AQ93" i="137"/>
  <c r="E93" i="137"/>
  <c r="B87" i="137"/>
  <c r="B88" i="137"/>
  <c r="B89" i="137"/>
  <c r="B90" i="137"/>
  <c r="B91" i="137"/>
  <c r="B85" i="137"/>
  <c r="B86" i="137"/>
  <c r="B84" i="137"/>
  <c r="B82" i="137"/>
  <c r="I80" i="137"/>
  <c r="J80" i="137"/>
  <c r="K80" i="137"/>
  <c r="L80" i="137"/>
  <c r="M80" i="137"/>
  <c r="N80" i="137"/>
  <c r="O80" i="137"/>
  <c r="P80" i="137"/>
  <c r="Q80" i="137"/>
  <c r="AQ80" i="137"/>
  <c r="F80" i="137"/>
  <c r="G80" i="137"/>
  <c r="H80" i="137"/>
  <c r="E80" i="137"/>
  <c r="I79" i="137"/>
  <c r="J79" i="137"/>
  <c r="K79" i="137"/>
  <c r="L79" i="137"/>
  <c r="M79" i="137"/>
  <c r="N79" i="137"/>
  <c r="O79" i="137"/>
  <c r="P79" i="137"/>
  <c r="Q79" i="137"/>
  <c r="AQ79" i="137"/>
  <c r="H79" i="137"/>
  <c r="G79" i="137"/>
  <c r="E79" i="137"/>
  <c r="F79" i="137"/>
  <c r="B70" i="137"/>
  <c r="B71" i="137"/>
  <c r="B72" i="137"/>
  <c r="B73" i="137"/>
  <c r="B74" i="137"/>
  <c r="B75" i="137"/>
  <c r="B76" i="137"/>
  <c r="B77" i="137"/>
  <c r="B68" i="137"/>
  <c r="F66" i="137"/>
  <c r="G66" i="137"/>
  <c r="H66" i="137"/>
  <c r="I66" i="137"/>
  <c r="J66" i="137"/>
  <c r="K66" i="137"/>
  <c r="L66" i="137"/>
  <c r="M66" i="137"/>
  <c r="N66" i="137"/>
  <c r="O66" i="137"/>
  <c r="P66" i="137"/>
  <c r="Q66" i="137"/>
  <c r="AQ66" i="137"/>
  <c r="E66" i="137"/>
  <c r="E65" i="137"/>
  <c r="F65" i="137"/>
  <c r="G65" i="137"/>
  <c r="H65" i="137"/>
  <c r="I65" i="137"/>
  <c r="J65" i="137"/>
  <c r="K65" i="137"/>
  <c r="L65" i="137"/>
  <c r="M65" i="137"/>
  <c r="N65" i="137"/>
  <c r="O65" i="137"/>
  <c r="P65" i="137"/>
  <c r="Q65" i="137"/>
  <c r="AQ65" i="137"/>
  <c r="B59" i="137"/>
  <c r="B60" i="137"/>
  <c r="B61" i="137"/>
  <c r="B62" i="137"/>
  <c r="B63" i="137"/>
  <c r="B57" i="137"/>
  <c r="B58" i="137"/>
  <c r="B56" i="137"/>
  <c r="B54" i="137"/>
  <c r="I52" i="137"/>
  <c r="J52" i="137"/>
  <c r="K52" i="137"/>
  <c r="L52" i="137"/>
  <c r="M52" i="137"/>
  <c r="N52" i="137"/>
  <c r="O52" i="137"/>
  <c r="P52" i="137"/>
  <c r="Q52" i="137"/>
  <c r="AQ52" i="137"/>
  <c r="G52" i="137"/>
  <c r="H52" i="137"/>
  <c r="E52" i="137"/>
  <c r="F52" i="137"/>
  <c r="J51" i="137"/>
  <c r="K51" i="137"/>
  <c r="L51" i="137"/>
  <c r="M51" i="137"/>
  <c r="N51" i="137"/>
  <c r="O51" i="137"/>
  <c r="P51" i="137"/>
  <c r="Q51" i="137"/>
  <c r="AQ51" i="137"/>
  <c r="I51" i="137"/>
  <c r="G51" i="137"/>
  <c r="H51" i="137"/>
  <c r="E51" i="137"/>
  <c r="F51" i="137"/>
  <c r="B49" i="137"/>
  <c r="B48" i="137"/>
  <c r="B47" i="137"/>
  <c r="B46" i="137"/>
  <c r="E121" i="137"/>
  <c r="B44" i="137"/>
  <c r="B43" i="137"/>
  <c r="D119" i="137"/>
  <c r="F9" i="139"/>
  <c r="B42" i="137"/>
  <c r="AQ41" i="137"/>
  <c r="AP41" i="137"/>
  <c r="AP118" i="137"/>
  <c r="AR8" i="139"/>
  <c r="AO41" i="137"/>
  <c r="AN41" i="137"/>
  <c r="AN118" i="137"/>
  <c r="AM41" i="137"/>
  <c r="AL41" i="137"/>
  <c r="AK41" i="137"/>
  <c r="AK118" i="137"/>
  <c r="AM8" i="139"/>
  <c r="AM10" i="139"/>
  <c r="AJ41" i="137"/>
  <c r="AJ118" i="137"/>
  <c r="AL8" i="139"/>
  <c r="AI41" i="137"/>
  <c r="AH41" i="137"/>
  <c r="AG41" i="137"/>
  <c r="AG118" i="137"/>
  <c r="AI8" i="139"/>
  <c r="AI10" i="139"/>
  <c r="AF41" i="137"/>
  <c r="AF118" i="137"/>
  <c r="AE41" i="137"/>
  <c r="AD41" i="137"/>
  <c r="AD118" i="137"/>
  <c r="AF8" i="139"/>
  <c r="AC41" i="137"/>
  <c r="AC118" i="137"/>
  <c r="AE8" i="139"/>
  <c r="AB41" i="137"/>
  <c r="AB118" i="137"/>
  <c r="AA41" i="137"/>
  <c r="Z41" i="137"/>
  <c r="Z118" i="137"/>
  <c r="AB8" i="139"/>
  <c r="Y41" i="137"/>
  <c r="Y118" i="137"/>
  <c r="AA8" i="139"/>
  <c r="AA10" i="139"/>
  <c r="X41" i="137"/>
  <c r="X118" i="137"/>
  <c r="W41" i="137"/>
  <c r="V41" i="137"/>
  <c r="U41" i="137"/>
  <c r="U118" i="137"/>
  <c r="W8" i="139"/>
  <c r="T41" i="137"/>
  <c r="T118" i="137"/>
  <c r="V8" i="139"/>
  <c r="S41" i="137"/>
  <c r="R41" i="137"/>
  <c r="Q41" i="137"/>
  <c r="Q118" i="137"/>
  <c r="S8" i="139"/>
  <c r="S10" i="139"/>
  <c r="P41" i="137"/>
  <c r="P118" i="137"/>
  <c r="O41" i="137"/>
  <c r="N41" i="137"/>
  <c r="M41" i="137"/>
  <c r="M118" i="137"/>
  <c r="O8" i="139"/>
  <c r="L41" i="137"/>
  <c r="L118" i="137"/>
  <c r="K41" i="137"/>
  <c r="J41" i="137"/>
  <c r="J118" i="137"/>
  <c r="L8" i="139"/>
  <c r="I41" i="137"/>
  <c r="H41" i="137"/>
  <c r="H118" i="137"/>
  <c r="G41" i="137"/>
  <c r="F41" i="137"/>
  <c r="E41" i="137"/>
  <c r="E118" i="137"/>
  <c r="G8" i="139"/>
  <c r="B41" i="137"/>
  <c r="B40" i="137"/>
  <c r="B39" i="137"/>
  <c r="E38" i="137"/>
  <c r="F38" i="137"/>
  <c r="G38" i="137"/>
  <c r="H38" i="137"/>
  <c r="I38" i="137"/>
  <c r="J38" i="137"/>
  <c r="K38" i="137"/>
  <c r="L38" i="137"/>
  <c r="M38" i="137"/>
  <c r="N38" i="137"/>
  <c r="O38" i="137"/>
  <c r="P38" i="137"/>
  <c r="Q38" i="137"/>
  <c r="R38" i="137"/>
  <c r="S38" i="137"/>
  <c r="T38" i="137"/>
  <c r="U38" i="137"/>
  <c r="V38" i="137"/>
  <c r="W38" i="137"/>
  <c r="X38" i="137"/>
  <c r="Y38" i="137"/>
  <c r="Z38" i="137"/>
  <c r="AA38" i="137"/>
  <c r="AB38" i="137"/>
  <c r="AC38" i="137"/>
  <c r="AD38" i="137"/>
  <c r="AE38" i="137"/>
  <c r="AF38" i="137"/>
  <c r="AG38" i="137"/>
  <c r="AH38" i="137"/>
  <c r="AI38" i="137"/>
  <c r="AJ38" i="137"/>
  <c r="AK38" i="137"/>
  <c r="AL38" i="137"/>
  <c r="AM38" i="137"/>
  <c r="AN38" i="137"/>
  <c r="AO38" i="137"/>
  <c r="AP38" i="137"/>
  <c r="AQ38" i="137"/>
  <c r="E37" i="137"/>
  <c r="F37" i="137" s="1"/>
  <c r="G37" i="137" s="1"/>
  <c r="H37" i="137" s="1"/>
  <c r="I37" i="137" s="1"/>
  <c r="J37" i="137" s="1"/>
  <c r="K37" i="137" s="1"/>
  <c r="L37" i="137" s="1"/>
  <c r="M37" i="137" s="1"/>
  <c r="N37" i="137" s="1"/>
  <c r="O37" i="137" s="1"/>
  <c r="P37" i="137" s="1"/>
  <c r="Q37" i="137" s="1"/>
  <c r="R37" i="137" s="1"/>
  <c r="S37" i="137" s="1"/>
  <c r="T37" i="137" s="1"/>
  <c r="U37" i="137" s="1"/>
  <c r="V37" i="137" s="1"/>
  <c r="W37" i="137" s="1"/>
  <c r="X37" i="137" s="1"/>
  <c r="Y37" i="137" s="1"/>
  <c r="Z37" i="137" s="1"/>
  <c r="AA37" i="137" s="1"/>
  <c r="AB37" i="137" s="1"/>
  <c r="AC37" i="137" s="1"/>
  <c r="AD37" i="137" s="1"/>
  <c r="AE37" i="137" s="1"/>
  <c r="AF37" i="137" s="1"/>
  <c r="AG37" i="137" s="1"/>
  <c r="AH37" i="137" s="1"/>
  <c r="AI37" i="137" s="1"/>
  <c r="AJ37" i="137" s="1"/>
  <c r="AK37" i="137" s="1"/>
  <c r="AL37" i="137" s="1"/>
  <c r="AM37" i="137" s="1"/>
  <c r="AN37" i="137" s="1"/>
  <c r="AO37" i="137" s="1"/>
  <c r="AP37" i="137" s="1"/>
  <c r="AQ37" i="137" s="1"/>
  <c r="AQ31" i="137"/>
  <c r="AP31" i="137"/>
  <c r="AO31" i="137"/>
  <c r="AN31" i="137"/>
  <c r="AM31" i="137"/>
  <c r="AL31" i="137"/>
  <c r="AK31" i="137"/>
  <c r="AJ31" i="137"/>
  <c r="AI31" i="137"/>
  <c r="AH31" i="137"/>
  <c r="AG31" i="137"/>
  <c r="AF31" i="137"/>
  <c r="AE31" i="137"/>
  <c r="AD31" i="137"/>
  <c r="AC31" i="137"/>
  <c r="AB31" i="137"/>
  <c r="AA31" i="137"/>
  <c r="Z31" i="137"/>
  <c r="Y31" i="137"/>
  <c r="X31" i="137"/>
  <c r="W31" i="137"/>
  <c r="V31" i="137"/>
  <c r="U31" i="137"/>
  <c r="T31" i="137"/>
  <c r="S31" i="137"/>
  <c r="R31" i="137"/>
  <c r="Q31" i="137"/>
  <c r="P31" i="137"/>
  <c r="O31" i="137"/>
  <c r="N31" i="137"/>
  <c r="M31" i="137"/>
  <c r="L31" i="137"/>
  <c r="K31" i="137"/>
  <c r="J31" i="137"/>
  <c r="I31" i="137"/>
  <c r="H31" i="137"/>
  <c r="G31" i="137"/>
  <c r="F31" i="137"/>
  <c r="E31" i="137"/>
  <c r="D31" i="137"/>
  <c r="AQ28" i="137"/>
  <c r="AP28" i="137"/>
  <c r="AO28" i="137"/>
  <c r="AN28" i="137"/>
  <c r="AM28" i="137"/>
  <c r="AL28" i="137"/>
  <c r="AK28" i="137"/>
  <c r="AJ28" i="137"/>
  <c r="AI28" i="137"/>
  <c r="AH28" i="137"/>
  <c r="AG28" i="137"/>
  <c r="AF28" i="137"/>
  <c r="AE28" i="137"/>
  <c r="AD28" i="137"/>
  <c r="AC28" i="137"/>
  <c r="AB28" i="137"/>
  <c r="AA28" i="137"/>
  <c r="Z28" i="137"/>
  <c r="Y28" i="137"/>
  <c r="X28" i="137"/>
  <c r="W28" i="137"/>
  <c r="V28" i="137"/>
  <c r="U28" i="137"/>
  <c r="T28" i="137"/>
  <c r="S28" i="137"/>
  <c r="R28" i="137"/>
  <c r="Q28" i="137"/>
  <c r="P28" i="137"/>
  <c r="O28" i="137"/>
  <c r="N28" i="137"/>
  <c r="M28" i="137"/>
  <c r="L28" i="137"/>
  <c r="K28" i="137"/>
  <c r="J28" i="137"/>
  <c r="I28" i="137"/>
  <c r="H28" i="137"/>
  <c r="G28" i="137"/>
  <c r="F28" i="137"/>
  <c r="E28" i="137"/>
  <c r="D28" i="137"/>
  <c r="AQ27" i="137"/>
  <c r="AP27" i="137"/>
  <c r="AO27" i="137"/>
  <c r="AN27" i="137"/>
  <c r="AM27" i="137"/>
  <c r="AL27" i="137"/>
  <c r="AK27" i="137"/>
  <c r="AJ27" i="137"/>
  <c r="AI27" i="137"/>
  <c r="AH27" i="137"/>
  <c r="AG27" i="137"/>
  <c r="AF27" i="137"/>
  <c r="AE27" i="137"/>
  <c r="AD27" i="137"/>
  <c r="AC27" i="137"/>
  <c r="AB27" i="137"/>
  <c r="AA27" i="137"/>
  <c r="Z27" i="137"/>
  <c r="Y27" i="137"/>
  <c r="X27" i="137"/>
  <c r="W27" i="137"/>
  <c r="V27" i="137"/>
  <c r="U27" i="137"/>
  <c r="T27" i="137"/>
  <c r="S27" i="137"/>
  <c r="R27" i="137"/>
  <c r="Q27" i="137"/>
  <c r="P27" i="137"/>
  <c r="O27" i="137"/>
  <c r="N27" i="137"/>
  <c r="M27" i="137"/>
  <c r="L27" i="137"/>
  <c r="K27" i="137"/>
  <c r="J27" i="137"/>
  <c r="I27" i="137"/>
  <c r="H27" i="137"/>
  <c r="G27" i="137"/>
  <c r="F27" i="137"/>
  <c r="E27" i="137"/>
  <c r="D27" i="137"/>
  <c r="AQ26" i="137"/>
  <c r="AP26" i="137"/>
  <c r="AO26" i="137"/>
  <c r="AN26" i="137"/>
  <c r="AM26" i="137"/>
  <c r="AL26" i="137"/>
  <c r="AK26" i="137"/>
  <c r="AJ26" i="137"/>
  <c r="AI26" i="137"/>
  <c r="AH26" i="137"/>
  <c r="AG26" i="137"/>
  <c r="AF26" i="137"/>
  <c r="AE26" i="137"/>
  <c r="AD26" i="137"/>
  <c r="AC26" i="137"/>
  <c r="AB26" i="137"/>
  <c r="AA26" i="137"/>
  <c r="Z26" i="137"/>
  <c r="Y26" i="137"/>
  <c r="X26" i="137"/>
  <c r="W26" i="137"/>
  <c r="V26" i="137"/>
  <c r="U26" i="137"/>
  <c r="T26" i="137"/>
  <c r="S26" i="137"/>
  <c r="R26" i="137"/>
  <c r="Q26" i="137"/>
  <c r="P26" i="137"/>
  <c r="O26" i="137"/>
  <c r="N26" i="137"/>
  <c r="M26" i="137"/>
  <c r="L26" i="137"/>
  <c r="K26" i="137"/>
  <c r="J26" i="137"/>
  <c r="I26" i="137"/>
  <c r="H26" i="137"/>
  <c r="G26" i="137"/>
  <c r="F26" i="137"/>
  <c r="E26" i="137"/>
  <c r="D26" i="137"/>
  <c r="AQ25" i="137"/>
  <c r="AP25" i="137"/>
  <c r="AO25" i="137"/>
  <c r="AN25" i="137"/>
  <c r="AM25" i="137"/>
  <c r="AL25" i="137"/>
  <c r="AK25" i="137"/>
  <c r="AJ25" i="137"/>
  <c r="AI25" i="137"/>
  <c r="AH25" i="137"/>
  <c r="AG25" i="137"/>
  <c r="AF25" i="137"/>
  <c r="AE25" i="137"/>
  <c r="AD25" i="137"/>
  <c r="AC25" i="137"/>
  <c r="AB25" i="137"/>
  <c r="AA25" i="137"/>
  <c r="Z25" i="137"/>
  <c r="Y25" i="137"/>
  <c r="X25" i="137"/>
  <c r="W25" i="137"/>
  <c r="V25" i="137"/>
  <c r="U25" i="137"/>
  <c r="T25" i="137"/>
  <c r="S25" i="137"/>
  <c r="R25" i="137"/>
  <c r="Q25" i="137"/>
  <c r="P25" i="137"/>
  <c r="O25" i="137"/>
  <c r="N25" i="137"/>
  <c r="M25" i="137"/>
  <c r="L25" i="137"/>
  <c r="K25" i="137"/>
  <c r="J25" i="137"/>
  <c r="I25" i="137"/>
  <c r="H25" i="137"/>
  <c r="G25" i="137"/>
  <c r="F25" i="137"/>
  <c r="E25" i="137"/>
  <c r="D25" i="137"/>
  <c r="AQ24" i="137"/>
  <c r="AP24" i="137"/>
  <c r="AO24" i="137"/>
  <c r="AN24" i="137"/>
  <c r="AM24" i="137"/>
  <c r="AL24" i="137"/>
  <c r="AK24" i="137"/>
  <c r="AJ24" i="137"/>
  <c r="AI24" i="137"/>
  <c r="AH24" i="137"/>
  <c r="AG24" i="137"/>
  <c r="AF24" i="137"/>
  <c r="AE24" i="137"/>
  <c r="AD24" i="137"/>
  <c r="AC24" i="137"/>
  <c r="AB24" i="137"/>
  <c r="AA24" i="137"/>
  <c r="Z24" i="137"/>
  <c r="Y24" i="137"/>
  <c r="X24" i="137"/>
  <c r="W24" i="137"/>
  <c r="V24" i="137"/>
  <c r="U24" i="137"/>
  <c r="T24" i="137"/>
  <c r="S24" i="137"/>
  <c r="R24" i="137"/>
  <c r="Q24" i="137"/>
  <c r="P24" i="137"/>
  <c r="O24" i="137"/>
  <c r="N24" i="137"/>
  <c r="M24" i="137"/>
  <c r="L24" i="137"/>
  <c r="K24" i="137"/>
  <c r="J24" i="137"/>
  <c r="I24" i="137"/>
  <c r="H24" i="137"/>
  <c r="G24" i="137"/>
  <c r="F24" i="137"/>
  <c r="E24" i="137"/>
  <c r="D24" i="137"/>
  <c r="AQ23" i="137"/>
  <c r="AP23" i="137"/>
  <c r="AO23" i="137"/>
  <c r="AN23" i="137"/>
  <c r="AM23" i="137"/>
  <c r="AL23" i="137"/>
  <c r="AK23" i="137"/>
  <c r="AJ23" i="137"/>
  <c r="AI23" i="137"/>
  <c r="AH23" i="137"/>
  <c r="AG23" i="137"/>
  <c r="AF23" i="137"/>
  <c r="AE23" i="137"/>
  <c r="AD23" i="137"/>
  <c r="AC23" i="137"/>
  <c r="AB23" i="137"/>
  <c r="AA23" i="137"/>
  <c r="Z23" i="137"/>
  <c r="Y23" i="137"/>
  <c r="X23" i="137"/>
  <c r="W23" i="137"/>
  <c r="V23" i="137"/>
  <c r="U23" i="137"/>
  <c r="T23" i="137"/>
  <c r="S23" i="137"/>
  <c r="R23" i="137"/>
  <c r="Q23" i="137"/>
  <c r="P23" i="137"/>
  <c r="O23" i="137"/>
  <c r="N23" i="137"/>
  <c r="M23" i="137"/>
  <c r="L23" i="137"/>
  <c r="K23" i="137"/>
  <c r="J23" i="137"/>
  <c r="I23" i="137"/>
  <c r="H23" i="137"/>
  <c r="G23" i="137"/>
  <c r="F23" i="137"/>
  <c r="E23" i="137"/>
  <c r="D23" i="137"/>
  <c r="AQ22" i="137"/>
  <c r="AP22" i="137"/>
  <c r="AO22" i="137"/>
  <c r="AN22" i="137"/>
  <c r="AM22" i="137"/>
  <c r="AL22" i="137"/>
  <c r="AK22" i="137"/>
  <c r="AJ22" i="137"/>
  <c r="AI22" i="137"/>
  <c r="AH22" i="137"/>
  <c r="AG22" i="137"/>
  <c r="AF22" i="137"/>
  <c r="AE22" i="137"/>
  <c r="AD22" i="137"/>
  <c r="AC22" i="137"/>
  <c r="AB22" i="137"/>
  <c r="AA22" i="137"/>
  <c r="Z22" i="137"/>
  <c r="Y22" i="137"/>
  <c r="D28" i="140"/>
  <c r="X22" i="137"/>
  <c r="W22" i="137"/>
  <c r="V22" i="137"/>
  <c r="U22" i="137"/>
  <c r="T22" i="137"/>
  <c r="S22" i="137"/>
  <c r="R22" i="137"/>
  <c r="Q22" i="137"/>
  <c r="P22" i="137"/>
  <c r="O22" i="137"/>
  <c r="N22" i="137"/>
  <c r="M22" i="137"/>
  <c r="D16" i="140"/>
  <c r="L22" i="137"/>
  <c r="K22" i="137"/>
  <c r="J22" i="137"/>
  <c r="I22" i="137"/>
  <c r="H22" i="137"/>
  <c r="G22" i="137"/>
  <c r="F22" i="137"/>
  <c r="E22" i="137"/>
  <c r="D22" i="137"/>
  <c r="A22" i="137"/>
  <c r="B13" i="137" s="1"/>
  <c r="H34" i="138" s="1"/>
  <c r="H45" i="138" s="1"/>
  <c r="AQ20" i="137"/>
  <c r="AP20" i="137"/>
  <c r="AO20" i="137"/>
  <c r="AN20" i="137"/>
  <c r="AM20" i="137"/>
  <c r="AL20" i="137"/>
  <c r="AK20" i="137"/>
  <c r="AJ20" i="137"/>
  <c r="AI20" i="137"/>
  <c r="AH20" i="137"/>
  <c r="AG20" i="137"/>
  <c r="AF20" i="137"/>
  <c r="AE20" i="137"/>
  <c r="AD20" i="137"/>
  <c r="AC20" i="137"/>
  <c r="AB20" i="137"/>
  <c r="AA20" i="137"/>
  <c r="Z20" i="137"/>
  <c r="Y20" i="137"/>
  <c r="X20" i="137"/>
  <c r="W20" i="137"/>
  <c r="V20" i="137"/>
  <c r="U20" i="137"/>
  <c r="T20" i="137"/>
  <c r="S20" i="137"/>
  <c r="R20" i="137"/>
  <c r="Q20" i="137"/>
  <c r="P20" i="137"/>
  <c r="O20" i="137"/>
  <c r="N20" i="137"/>
  <c r="M20" i="137"/>
  <c r="L20" i="137"/>
  <c r="K20" i="137"/>
  <c r="J20" i="137"/>
  <c r="I20" i="137"/>
  <c r="H20" i="137"/>
  <c r="G20" i="137"/>
  <c r="F20" i="137"/>
  <c r="E20" i="137"/>
  <c r="D20" i="137"/>
  <c r="F10" i="137"/>
  <c r="G10" i="137"/>
  <c r="H10" i="137"/>
  <c r="I10" i="137"/>
  <c r="J10" i="137"/>
  <c r="K10" i="137"/>
  <c r="L10" i="137"/>
  <c r="M10" i="137"/>
  <c r="N10" i="137"/>
  <c r="O10" i="137"/>
  <c r="P10" i="137"/>
  <c r="Q10" i="137"/>
  <c r="R10" i="137"/>
  <c r="S10" i="137"/>
  <c r="T10" i="137"/>
  <c r="U10" i="137"/>
  <c r="V10" i="137"/>
  <c r="W10" i="137"/>
  <c r="X10" i="137"/>
  <c r="Y10" i="137"/>
  <c r="Z10" i="137"/>
  <c r="AA10" i="137"/>
  <c r="AB10" i="137"/>
  <c r="AC10" i="137"/>
  <c r="AD10" i="137"/>
  <c r="AE10" i="137"/>
  <c r="AF10" i="137"/>
  <c r="AG10" i="137"/>
  <c r="AH10" i="137"/>
  <c r="AI10" i="137"/>
  <c r="AJ10" i="137"/>
  <c r="AK10" i="137"/>
  <c r="AL10" i="137"/>
  <c r="AM10" i="137"/>
  <c r="AN10" i="137"/>
  <c r="AO10" i="137"/>
  <c r="AP10" i="137"/>
  <c r="AQ10" i="137"/>
  <c r="E10" i="137"/>
  <c r="B7" i="137"/>
  <c r="C4" i="138"/>
  <c r="B3" i="141" s="1"/>
  <c r="F76" i="136"/>
  <c r="F81" i="136"/>
  <c r="G76" i="136"/>
  <c r="F73" i="136"/>
  <c r="I73" i="136"/>
  <c r="H73" i="136"/>
  <c r="G73" i="136"/>
  <c r="T46" i="136"/>
  <c r="J21" i="136"/>
  <c r="G42" i="40"/>
  <c r="G41" i="40"/>
  <c r="G7" i="40"/>
  <c r="G88" i="129"/>
  <c r="C88" i="129"/>
  <c r="I80" i="129"/>
  <c r="H80" i="129"/>
  <c r="G80" i="129"/>
  <c r="F80" i="129"/>
  <c r="E80" i="129"/>
  <c r="D80" i="129"/>
  <c r="C80" i="129"/>
  <c r="J80" i="129"/>
  <c r="I79" i="129"/>
  <c r="H79" i="129"/>
  <c r="G79" i="129"/>
  <c r="F79" i="129"/>
  <c r="E79" i="129"/>
  <c r="D79" i="129"/>
  <c r="I75" i="129"/>
  <c r="I76" i="129"/>
  <c r="H75" i="129"/>
  <c r="G75" i="129"/>
  <c r="F75" i="129"/>
  <c r="E75" i="129"/>
  <c r="D75" i="129"/>
  <c r="I74" i="129"/>
  <c r="H74" i="129"/>
  <c r="H76" i="129"/>
  <c r="G74" i="129"/>
  <c r="F74" i="129"/>
  <c r="E74" i="129"/>
  <c r="D74" i="129"/>
  <c r="D76" i="129"/>
  <c r="I72" i="129"/>
  <c r="H72" i="129"/>
  <c r="G72" i="129"/>
  <c r="F72" i="129"/>
  <c r="E72" i="129"/>
  <c r="D72" i="129"/>
  <c r="I71" i="129"/>
  <c r="H71" i="129"/>
  <c r="G71" i="129"/>
  <c r="F71" i="129"/>
  <c r="E71" i="129"/>
  <c r="D71" i="129"/>
  <c r="I56" i="129"/>
  <c r="H56" i="129"/>
  <c r="G56" i="129"/>
  <c r="F56" i="129"/>
  <c r="E56" i="129"/>
  <c r="J56" i="129"/>
  <c r="D56" i="129"/>
  <c r="C56" i="129"/>
  <c r="I31" i="129"/>
  <c r="H31" i="129"/>
  <c r="G31" i="129"/>
  <c r="F31" i="129"/>
  <c r="E31" i="129"/>
  <c r="D31" i="129"/>
  <c r="C31" i="129"/>
  <c r="C19" i="129"/>
  <c r="D19" i="129" s="1"/>
  <c r="E19" i="129" s="1"/>
  <c r="F19" i="129" s="1"/>
  <c r="G19" i="129" s="1"/>
  <c r="H19" i="129" s="1"/>
  <c r="I19" i="129" s="1"/>
  <c r="E14" i="129"/>
  <c r="D14" i="129"/>
  <c r="C14" i="129"/>
  <c r="E13" i="129"/>
  <c r="D13" i="129"/>
  <c r="C13" i="129"/>
  <c r="C10" i="129"/>
  <c r="E12" i="129"/>
  <c r="D12" i="129"/>
  <c r="C12" i="129"/>
  <c r="E11" i="129"/>
  <c r="D11" i="129"/>
  <c r="C11" i="129"/>
  <c r="M3" i="129"/>
  <c r="K3" i="129"/>
  <c r="H3" i="129"/>
  <c r="E3" i="129"/>
  <c r="B3" i="129"/>
  <c r="A3" i="129"/>
  <c r="M2" i="129"/>
  <c r="J650" i="134"/>
  <c r="J608" i="134"/>
  <c r="J566" i="134"/>
  <c r="J524" i="134"/>
  <c r="J482" i="134"/>
  <c r="J440" i="134"/>
  <c r="J398" i="134"/>
  <c r="J356" i="134"/>
  <c r="J314" i="134"/>
  <c r="J272" i="134"/>
  <c r="J230" i="134"/>
  <c r="J188" i="134"/>
  <c r="A155" i="134"/>
  <c r="J146" i="134"/>
  <c r="A128" i="134"/>
  <c r="J104" i="134"/>
  <c r="D102" i="134"/>
  <c r="H98" i="134"/>
  <c r="A88" i="134"/>
  <c r="A85" i="134"/>
  <c r="I73" i="134"/>
  <c r="J62" i="134"/>
  <c r="A40" i="134"/>
  <c r="A82" i="134"/>
  <c r="A27" i="134"/>
  <c r="A69" i="134"/>
  <c r="A24" i="134"/>
  <c r="A66" i="134"/>
  <c r="I14" i="134"/>
  <c r="H14" i="134"/>
  <c r="G14" i="134"/>
  <c r="G15" i="134"/>
  <c r="G16" i="134"/>
  <c r="G17" i="134"/>
  <c r="F14" i="134"/>
  <c r="F15" i="134"/>
  <c r="F16" i="134"/>
  <c r="F17" i="134"/>
  <c r="E14" i="134"/>
  <c r="D14" i="134"/>
  <c r="C13" i="134"/>
  <c r="J13" i="134"/>
  <c r="C12" i="134"/>
  <c r="C75" i="129"/>
  <c r="C76" i="129"/>
  <c r="I11" i="134"/>
  <c r="H11" i="134"/>
  <c r="H15" i="134"/>
  <c r="H16" i="134"/>
  <c r="H17" i="134"/>
  <c r="G11" i="134"/>
  <c r="F11" i="134"/>
  <c r="E11" i="134"/>
  <c r="E15" i="134"/>
  <c r="E16" i="134"/>
  <c r="E17" i="134"/>
  <c r="D11" i="134"/>
  <c r="C9" i="134"/>
  <c r="J9" i="134"/>
  <c r="C8" i="134"/>
  <c r="J8" i="134"/>
  <c r="C7" i="134"/>
  <c r="J7" i="134"/>
  <c r="DA91" i="133"/>
  <c r="CZ90" i="133"/>
  <c r="CM90" i="133"/>
  <c r="BZ90" i="133"/>
  <c r="BO90" i="133"/>
  <c r="BM90" i="133"/>
  <c r="AZ90" i="133"/>
  <c r="AM90" i="133"/>
  <c r="Z90" i="133"/>
  <c r="O90" i="133"/>
  <c r="M90" i="133"/>
  <c r="CZ89" i="133"/>
  <c r="CM89" i="133"/>
  <c r="BZ89" i="133"/>
  <c r="BM89" i="133"/>
  <c r="AZ89" i="133"/>
  <c r="AM89" i="133"/>
  <c r="Z89" i="133"/>
  <c r="M89" i="133"/>
  <c r="CZ88" i="133"/>
  <c r="CM88" i="133"/>
  <c r="BZ88" i="133"/>
  <c r="BM88" i="133"/>
  <c r="AZ88" i="133"/>
  <c r="AM88" i="133"/>
  <c r="Z88" i="133"/>
  <c r="M88" i="133"/>
  <c r="CZ87" i="133"/>
  <c r="CM87" i="133"/>
  <c r="CB87" i="133"/>
  <c r="BZ87" i="133"/>
  <c r="BM87" i="133"/>
  <c r="AZ87" i="133"/>
  <c r="AO87" i="133"/>
  <c r="AM87" i="133"/>
  <c r="AB87" i="133"/>
  <c r="Z87" i="133"/>
  <c r="M87" i="133"/>
  <c r="CZ86" i="133"/>
  <c r="CM86" i="133"/>
  <c r="BZ86" i="133"/>
  <c r="BO86" i="133"/>
  <c r="BM86" i="133"/>
  <c r="BB86" i="133"/>
  <c r="AZ86" i="133"/>
  <c r="AM86" i="133"/>
  <c r="Z86" i="133"/>
  <c r="O86" i="133"/>
  <c r="M86" i="133"/>
  <c r="B86" i="133"/>
  <c r="CZ85" i="133"/>
  <c r="CM85" i="133"/>
  <c r="BZ85" i="133"/>
  <c r="BM85" i="133"/>
  <c r="AZ85" i="133"/>
  <c r="AM85" i="133"/>
  <c r="Z85" i="133"/>
  <c r="M85" i="133"/>
  <c r="A85" i="133"/>
  <c r="CZ84" i="133"/>
  <c r="CM84" i="133"/>
  <c r="BZ84" i="133"/>
  <c r="BM84" i="133"/>
  <c r="AZ84" i="133"/>
  <c r="AM84" i="133"/>
  <c r="Z84" i="133"/>
  <c r="M84" i="133"/>
  <c r="CZ83" i="133"/>
  <c r="CM83" i="133"/>
  <c r="CB83" i="133"/>
  <c r="BZ83" i="133"/>
  <c r="BM83" i="133"/>
  <c r="AZ83" i="133"/>
  <c r="AO83" i="133"/>
  <c r="AM83" i="133"/>
  <c r="AB83" i="133"/>
  <c r="Z83" i="133"/>
  <c r="M83" i="133"/>
  <c r="CZ82" i="133"/>
  <c r="CM82" i="133"/>
  <c r="BZ82" i="133"/>
  <c r="BO82" i="133"/>
  <c r="BM82" i="133"/>
  <c r="AZ82" i="133"/>
  <c r="AM82" i="133"/>
  <c r="Z82" i="133"/>
  <c r="O82" i="133"/>
  <c r="M82" i="133"/>
  <c r="CZ81" i="133"/>
  <c r="CM81" i="133"/>
  <c r="BZ81" i="133"/>
  <c r="BM81" i="133"/>
  <c r="AZ81" i="133"/>
  <c r="AM81" i="133"/>
  <c r="Z81" i="133"/>
  <c r="M81" i="133"/>
  <c r="CZ80" i="133"/>
  <c r="CM80" i="133"/>
  <c r="BZ80" i="133"/>
  <c r="BM80" i="133"/>
  <c r="AZ80" i="133"/>
  <c r="AM80" i="133"/>
  <c r="Z80" i="133"/>
  <c r="M80" i="133"/>
  <c r="CZ79" i="133"/>
  <c r="CM79" i="133"/>
  <c r="CB79" i="133"/>
  <c r="BZ79" i="133"/>
  <c r="BM79" i="133"/>
  <c r="AZ79" i="133"/>
  <c r="AO79" i="133"/>
  <c r="AM79" i="133"/>
  <c r="AB79" i="133"/>
  <c r="Z79" i="133"/>
  <c r="M79" i="133"/>
  <c r="CZ78" i="133"/>
  <c r="CM78" i="133"/>
  <c r="BZ78" i="133"/>
  <c r="BO78" i="133"/>
  <c r="BM78" i="133"/>
  <c r="BB78" i="133"/>
  <c r="AZ78" i="133"/>
  <c r="AM78" i="133"/>
  <c r="Z78" i="133"/>
  <c r="O78" i="133"/>
  <c r="M78" i="133"/>
  <c r="B78" i="133"/>
  <c r="CZ77" i="133"/>
  <c r="CM77" i="133"/>
  <c r="BZ77" i="133"/>
  <c r="BM77" i="133"/>
  <c r="AZ77" i="133"/>
  <c r="AM77" i="133"/>
  <c r="Z77" i="133"/>
  <c r="M77" i="133"/>
  <c r="A77" i="133"/>
  <c r="CZ76" i="133"/>
  <c r="CM76" i="133"/>
  <c r="BZ76" i="133"/>
  <c r="BM76" i="133"/>
  <c r="AZ76" i="133"/>
  <c r="AM76" i="133"/>
  <c r="Z76" i="133"/>
  <c r="M76" i="133"/>
  <c r="CZ75" i="133"/>
  <c r="CM75" i="133"/>
  <c r="CB75" i="133"/>
  <c r="BZ75" i="133"/>
  <c r="BM75" i="133"/>
  <c r="AZ75" i="133"/>
  <c r="AO75" i="133"/>
  <c r="AM75" i="133"/>
  <c r="AB75" i="133"/>
  <c r="Z75" i="133"/>
  <c r="M75" i="133"/>
  <c r="CZ74" i="133"/>
  <c r="CM74" i="133"/>
  <c r="BZ74" i="133"/>
  <c r="BO74" i="133"/>
  <c r="BM74" i="133"/>
  <c r="AZ74" i="133"/>
  <c r="AM74" i="133"/>
  <c r="Z74" i="133"/>
  <c r="O74" i="133"/>
  <c r="M74" i="133"/>
  <c r="CZ73" i="133"/>
  <c r="CM73" i="133"/>
  <c r="BZ73" i="133"/>
  <c r="BM73" i="133"/>
  <c r="AZ73" i="133"/>
  <c r="AM73" i="133"/>
  <c r="Z73" i="133"/>
  <c r="M73" i="133"/>
  <c r="C73" i="133"/>
  <c r="CZ72" i="133"/>
  <c r="CM72" i="133"/>
  <c r="BZ72" i="133"/>
  <c r="BM72" i="133"/>
  <c r="AZ72" i="133"/>
  <c r="AO72" i="133"/>
  <c r="AM72" i="133"/>
  <c r="Z72" i="133"/>
  <c r="O72" i="133"/>
  <c r="M72" i="133"/>
  <c r="CZ71" i="133"/>
  <c r="CM71" i="133"/>
  <c r="BZ71" i="133"/>
  <c r="BM71" i="133"/>
  <c r="AZ71" i="133"/>
  <c r="AM71" i="133"/>
  <c r="Z71" i="133"/>
  <c r="M71" i="133"/>
  <c r="CZ70" i="133"/>
  <c r="CM70" i="133"/>
  <c r="BZ70" i="133"/>
  <c r="BM70" i="133"/>
  <c r="AZ70" i="133"/>
  <c r="AM70" i="133"/>
  <c r="Z70" i="133"/>
  <c r="M70" i="133"/>
  <c r="B70" i="133"/>
  <c r="CZ69" i="133"/>
  <c r="CO69" i="133"/>
  <c r="CM69" i="133"/>
  <c r="BZ69" i="133"/>
  <c r="BO69" i="133"/>
  <c r="BM69" i="133"/>
  <c r="AZ69" i="133"/>
  <c r="AM69" i="133"/>
  <c r="Z69" i="133"/>
  <c r="M69" i="133"/>
  <c r="CZ68" i="133"/>
  <c r="CM68" i="133"/>
  <c r="BZ68" i="133"/>
  <c r="BM68" i="133"/>
  <c r="AZ68" i="133"/>
  <c r="AM68" i="133"/>
  <c r="Z68" i="133"/>
  <c r="M68" i="133"/>
  <c r="B68" i="133"/>
  <c r="A68" i="133"/>
  <c r="CZ67" i="133"/>
  <c r="CM67" i="133"/>
  <c r="CB67" i="133"/>
  <c r="BZ67" i="133"/>
  <c r="BM67" i="133"/>
  <c r="AZ67" i="133"/>
  <c r="AM67" i="133"/>
  <c r="AB67" i="133"/>
  <c r="Z67" i="133"/>
  <c r="O67" i="133"/>
  <c r="M67" i="133"/>
  <c r="CZ66" i="133"/>
  <c r="CM66" i="133"/>
  <c r="BZ66" i="133"/>
  <c r="BO66" i="133"/>
  <c r="BM66" i="133"/>
  <c r="AZ66" i="133"/>
  <c r="AM66" i="133"/>
  <c r="Z66" i="133"/>
  <c r="O66" i="133"/>
  <c r="M66" i="133"/>
  <c r="CZ65" i="133"/>
  <c r="CM65" i="133"/>
  <c r="BZ65" i="133"/>
  <c r="BM65" i="133"/>
  <c r="AZ65" i="133"/>
  <c r="AM65" i="133"/>
  <c r="Z65" i="133"/>
  <c r="M65" i="133"/>
  <c r="A65" i="133"/>
  <c r="CZ64" i="133"/>
  <c r="CM64" i="133"/>
  <c r="BZ64" i="133"/>
  <c r="BM64" i="133"/>
  <c r="AZ64" i="133"/>
  <c r="AO64" i="133"/>
  <c r="AM64" i="133"/>
  <c r="Z64" i="133"/>
  <c r="M64" i="133"/>
  <c r="CZ63" i="133"/>
  <c r="CM63" i="133"/>
  <c r="BZ63" i="133"/>
  <c r="BM63" i="133"/>
  <c r="AZ63" i="133"/>
  <c r="AM63" i="133"/>
  <c r="Z63" i="133"/>
  <c r="M63" i="133"/>
  <c r="A63" i="133"/>
  <c r="CZ62" i="133"/>
  <c r="CM62" i="133"/>
  <c r="BZ62" i="133"/>
  <c r="BM62" i="133"/>
  <c r="AZ62" i="133"/>
  <c r="AM62" i="133"/>
  <c r="Z62" i="133"/>
  <c r="M62" i="133"/>
  <c r="C62" i="133"/>
  <c r="CZ61" i="133"/>
  <c r="CM61" i="133"/>
  <c r="BZ61" i="133"/>
  <c r="BM61" i="133"/>
  <c r="AZ61" i="133"/>
  <c r="AO61" i="133"/>
  <c r="AM61" i="133"/>
  <c r="Z61" i="133"/>
  <c r="O61" i="133"/>
  <c r="M61" i="133"/>
  <c r="CZ60" i="133"/>
  <c r="CM60" i="133"/>
  <c r="BZ60" i="133"/>
  <c r="BM60" i="133"/>
  <c r="BB60" i="133"/>
  <c r="AZ60" i="133"/>
  <c r="AM60" i="133"/>
  <c r="Z60" i="133"/>
  <c r="M60" i="133"/>
  <c r="A60" i="133"/>
  <c r="CZ59" i="133"/>
  <c r="CM59" i="133"/>
  <c r="CB59" i="133"/>
  <c r="BZ59" i="133"/>
  <c r="BO59" i="133"/>
  <c r="BM59" i="133"/>
  <c r="AZ59" i="133"/>
  <c r="AM59" i="133"/>
  <c r="AB59" i="133"/>
  <c r="Z59" i="133"/>
  <c r="M59" i="133"/>
  <c r="CZ58" i="133"/>
  <c r="CM58" i="133"/>
  <c r="BZ58" i="133"/>
  <c r="BO58" i="133"/>
  <c r="BM58" i="133"/>
  <c r="AZ58" i="133"/>
  <c r="AM58" i="133"/>
  <c r="Z58" i="133"/>
  <c r="M58" i="133"/>
  <c r="A58" i="133"/>
  <c r="CZ57" i="133"/>
  <c r="CM57" i="133"/>
  <c r="BZ57" i="133"/>
  <c r="BM57" i="133"/>
  <c r="AZ57" i="133"/>
  <c r="AM57" i="133"/>
  <c r="Z57" i="133"/>
  <c r="M57" i="133"/>
  <c r="CZ56" i="133"/>
  <c r="CM56" i="133"/>
  <c r="BZ56" i="133"/>
  <c r="BO56" i="133"/>
  <c r="BM56" i="133"/>
  <c r="AZ56" i="133"/>
  <c r="AM56" i="133"/>
  <c r="Z56" i="133"/>
  <c r="O56" i="133"/>
  <c r="M56" i="133"/>
  <c r="CZ55" i="133"/>
  <c r="CM55" i="133"/>
  <c r="BZ55" i="133"/>
  <c r="BM55" i="133"/>
  <c r="AZ55" i="133"/>
  <c r="AM55" i="133"/>
  <c r="Z55" i="133"/>
  <c r="M55" i="133"/>
  <c r="G55" i="133"/>
  <c r="CZ54" i="133"/>
  <c r="CS54" i="133"/>
  <c r="CM54" i="133"/>
  <c r="BZ54" i="133"/>
  <c r="BM54" i="133"/>
  <c r="AZ54" i="133"/>
  <c r="AO54" i="133"/>
  <c r="AM54" i="133"/>
  <c r="Z54" i="133"/>
  <c r="M54" i="133"/>
  <c r="CZ53" i="133"/>
  <c r="CO53" i="133"/>
  <c r="CM53" i="133"/>
  <c r="BZ53" i="133"/>
  <c r="BO53" i="133"/>
  <c r="BM53" i="133"/>
  <c r="AZ53" i="133"/>
  <c r="AM53" i="133"/>
  <c r="Z53" i="133"/>
  <c r="M53" i="133"/>
  <c r="CZ52" i="133"/>
  <c r="CM52" i="133"/>
  <c r="BZ52" i="133"/>
  <c r="BM52" i="133"/>
  <c r="BM91" i="133"/>
  <c r="AZ52" i="133"/>
  <c r="AM52" i="133"/>
  <c r="Z52" i="133"/>
  <c r="M52" i="133"/>
  <c r="CZ51" i="133"/>
  <c r="CM51" i="133"/>
  <c r="BZ51" i="133"/>
  <c r="BM51" i="133"/>
  <c r="AZ51" i="133"/>
  <c r="AM51" i="133"/>
  <c r="Z51" i="133"/>
  <c r="O51" i="133"/>
  <c r="M51" i="133"/>
  <c r="M91" i="133"/>
  <c r="DC50" i="133"/>
  <c r="CB46" i="133"/>
  <c r="CB90" i="133"/>
  <c r="BO46" i="133"/>
  <c r="BB46" i="133"/>
  <c r="BB90" i="133"/>
  <c r="AO46" i="133"/>
  <c r="AO90" i="133"/>
  <c r="AB46" i="133"/>
  <c r="AB90" i="133"/>
  <c r="O46" i="133"/>
  <c r="B46" i="133"/>
  <c r="A46" i="133"/>
  <c r="A90" i="133"/>
  <c r="CB45" i="133"/>
  <c r="CB89" i="133"/>
  <c r="BO45" i="133"/>
  <c r="BO89" i="133"/>
  <c r="BB45" i="133"/>
  <c r="BB89" i="133"/>
  <c r="AO45" i="133"/>
  <c r="AO89" i="133"/>
  <c r="AB45" i="133"/>
  <c r="AB89" i="133"/>
  <c r="P45" i="133"/>
  <c r="O45" i="133"/>
  <c r="O89" i="133"/>
  <c r="B45" i="133"/>
  <c r="B89" i="133"/>
  <c r="A45" i="133"/>
  <c r="A89" i="133"/>
  <c r="CB44" i="133"/>
  <c r="CB88" i="133"/>
  <c r="BO44" i="133"/>
  <c r="BO88" i="133"/>
  <c r="BB44" i="133"/>
  <c r="BB88" i="133"/>
  <c r="AO44" i="133"/>
  <c r="AO88" i="133"/>
  <c r="AB44" i="133"/>
  <c r="AB88" i="133"/>
  <c r="O44" i="133"/>
  <c r="O88" i="133"/>
  <c r="C44" i="133"/>
  <c r="B44" i="133"/>
  <c r="B88" i="133"/>
  <c r="A44" i="133"/>
  <c r="A88" i="133"/>
  <c r="CB43" i="133"/>
  <c r="BO43" i="133"/>
  <c r="BO87" i="133"/>
  <c r="BB43" i="133"/>
  <c r="BB87" i="133"/>
  <c r="AO43" i="133"/>
  <c r="AB43" i="133"/>
  <c r="O43" i="133"/>
  <c r="O87" i="133"/>
  <c r="B43" i="133"/>
  <c r="A43" i="133"/>
  <c r="A87" i="133"/>
  <c r="CP42" i="133"/>
  <c r="CP86" i="133"/>
  <c r="CO42" i="133"/>
  <c r="CB42" i="133"/>
  <c r="CB86" i="133"/>
  <c r="BO42" i="133"/>
  <c r="BB42" i="133"/>
  <c r="AO42" i="133"/>
  <c r="AO86" i="133"/>
  <c r="AB42" i="133"/>
  <c r="AB86" i="133"/>
  <c r="O42" i="133"/>
  <c r="B42" i="133"/>
  <c r="A42" i="133"/>
  <c r="A86" i="133"/>
  <c r="CB41" i="133"/>
  <c r="CB85" i="133"/>
  <c r="BO41" i="133"/>
  <c r="BO85" i="133"/>
  <c r="BB41" i="133"/>
  <c r="BB85" i="133"/>
  <c r="AO41" i="133"/>
  <c r="AO85" i="133"/>
  <c r="AB41" i="133"/>
  <c r="O41" i="133"/>
  <c r="O85" i="133"/>
  <c r="B41" i="133"/>
  <c r="B85" i="133"/>
  <c r="A41" i="133"/>
  <c r="CB40" i="133"/>
  <c r="CB84" i="133"/>
  <c r="BO40" i="133"/>
  <c r="BO84" i="133"/>
  <c r="BB40" i="133"/>
  <c r="BB84" i="133"/>
  <c r="AO40" i="133"/>
  <c r="AO84" i="133"/>
  <c r="AB40" i="133"/>
  <c r="AB84" i="133"/>
  <c r="O40" i="133"/>
  <c r="O84" i="133"/>
  <c r="B40" i="133"/>
  <c r="B84" i="133"/>
  <c r="A40" i="133"/>
  <c r="A84" i="133"/>
  <c r="CP39" i="133"/>
  <c r="CP83" i="133"/>
  <c r="CB39" i="133"/>
  <c r="BO39" i="133"/>
  <c r="BO83" i="133"/>
  <c r="BB39" i="133"/>
  <c r="BB83" i="133"/>
  <c r="AO39" i="133"/>
  <c r="AB39" i="133"/>
  <c r="O39" i="133"/>
  <c r="O83" i="133"/>
  <c r="C39" i="133"/>
  <c r="B39" i="133"/>
  <c r="G39" i="133"/>
  <c r="A39" i="133"/>
  <c r="A83" i="133"/>
  <c r="CB38" i="133"/>
  <c r="CB82" i="133"/>
  <c r="BO38" i="133"/>
  <c r="BB38" i="133"/>
  <c r="BB82" i="133"/>
  <c r="AO38" i="133"/>
  <c r="AO82" i="133"/>
  <c r="AB38" i="133"/>
  <c r="AB82" i="133"/>
  <c r="O38" i="133"/>
  <c r="B38" i="133"/>
  <c r="A38" i="133"/>
  <c r="A82" i="133"/>
  <c r="CB37" i="133"/>
  <c r="CB81" i="133"/>
  <c r="BO37" i="133"/>
  <c r="BO81" i="133"/>
  <c r="BB37" i="133"/>
  <c r="BB81" i="133"/>
  <c r="AO37" i="133"/>
  <c r="AO81" i="133"/>
  <c r="AB37" i="133"/>
  <c r="AB81" i="133"/>
  <c r="P37" i="133"/>
  <c r="O37" i="133"/>
  <c r="O81" i="133"/>
  <c r="B37" i="133"/>
  <c r="B81" i="133"/>
  <c r="A37" i="133"/>
  <c r="A81" i="133"/>
  <c r="CB36" i="133"/>
  <c r="CB80" i="133"/>
  <c r="BO36" i="133"/>
  <c r="BO80" i="133"/>
  <c r="BB36" i="133"/>
  <c r="BB80" i="133"/>
  <c r="AO36" i="133"/>
  <c r="AO80" i="133"/>
  <c r="AB36" i="133"/>
  <c r="AB80" i="133"/>
  <c r="O36" i="133"/>
  <c r="O80" i="133"/>
  <c r="C36" i="133"/>
  <c r="B36" i="133"/>
  <c r="B80" i="133"/>
  <c r="A36" i="133"/>
  <c r="A80" i="133"/>
  <c r="CB35" i="133"/>
  <c r="BO35" i="133"/>
  <c r="BO79" i="133"/>
  <c r="BB35" i="133"/>
  <c r="BB79" i="133"/>
  <c r="AO35" i="133"/>
  <c r="AB35" i="133"/>
  <c r="O35" i="133"/>
  <c r="O79" i="133"/>
  <c r="B35" i="133"/>
  <c r="A35" i="133"/>
  <c r="A79" i="133"/>
  <c r="CP34" i="133"/>
  <c r="CP78" i="133"/>
  <c r="CO34" i="133"/>
  <c r="CB34" i="133"/>
  <c r="CB78" i="133"/>
  <c r="BO34" i="133"/>
  <c r="BB34" i="133"/>
  <c r="AO34" i="133"/>
  <c r="AO78" i="133"/>
  <c r="AB34" i="133"/>
  <c r="AB78" i="133"/>
  <c r="O34" i="133"/>
  <c r="B34" i="133"/>
  <c r="A34" i="133"/>
  <c r="A78" i="133"/>
  <c r="CB33" i="133"/>
  <c r="CB77" i="133"/>
  <c r="BO33" i="133"/>
  <c r="BO77" i="133"/>
  <c r="BB33" i="133"/>
  <c r="BB77" i="133"/>
  <c r="AO33" i="133"/>
  <c r="AO77" i="133"/>
  <c r="AB33" i="133"/>
  <c r="O33" i="133"/>
  <c r="O77" i="133"/>
  <c r="B33" i="133"/>
  <c r="B77" i="133"/>
  <c r="A33" i="133"/>
  <c r="CB32" i="133"/>
  <c r="CB76" i="133"/>
  <c r="BO32" i="133"/>
  <c r="BO76" i="133"/>
  <c r="BB32" i="133"/>
  <c r="BB76" i="133"/>
  <c r="AO32" i="133"/>
  <c r="AO76" i="133"/>
  <c r="AB32" i="133"/>
  <c r="AB76" i="133"/>
  <c r="O32" i="133"/>
  <c r="O76" i="133"/>
  <c r="B32" i="133"/>
  <c r="B76" i="133"/>
  <c r="A32" i="133"/>
  <c r="A76" i="133"/>
  <c r="CP31" i="133"/>
  <c r="CP75" i="133"/>
  <c r="CB31" i="133"/>
  <c r="BO31" i="133"/>
  <c r="BO75" i="133"/>
  <c r="BB31" i="133"/>
  <c r="BB75" i="133"/>
  <c r="AO31" i="133"/>
  <c r="AB31" i="133"/>
  <c r="O31" i="133"/>
  <c r="O75" i="133"/>
  <c r="C31" i="133"/>
  <c r="B31" i="133"/>
  <c r="G31" i="133"/>
  <c r="A31" i="133"/>
  <c r="A75" i="133"/>
  <c r="CB30" i="133"/>
  <c r="CB74" i="133"/>
  <c r="BO30" i="133"/>
  <c r="BB30" i="133"/>
  <c r="BB74" i="133"/>
  <c r="AO30" i="133"/>
  <c r="AO74" i="133"/>
  <c r="AB30" i="133"/>
  <c r="AB74" i="133"/>
  <c r="O30" i="133"/>
  <c r="B30" i="133"/>
  <c r="CO30" i="133"/>
  <c r="A30" i="133"/>
  <c r="A74" i="133"/>
  <c r="CB29" i="133"/>
  <c r="CB73" i="133"/>
  <c r="BO29" i="133"/>
  <c r="BO73" i="133"/>
  <c r="BB29" i="133"/>
  <c r="BB73" i="133"/>
  <c r="AO29" i="133"/>
  <c r="AO73" i="133"/>
  <c r="AB29" i="133"/>
  <c r="AB73" i="133"/>
  <c r="P29" i="133"/>
  <c r="O29" i="133"/>
  <c r="O73" i="133"/>
  <c r="B29" i="133"/>
  <c r="B73" i="133"/>
  <c r="A29" i="133"/>
  <c r="A73" i="133"/>
  <c r="CB28" i="133"/>
  <c r="CB72" i="133"/>
  <c r="BO28" i="133"/>
  <c r="BO72" i="133"/>
  <c r="BB28" i="133"/>
  <c r="BB72" i="133"/>
  <c r="AO28" i="133"/>
  <c r="AB28" i="133"/>
  <c r="AB72" i="133"/>
  <c r="O28" i="133"/>
  <c r="C28" i="133"/>
  <c r="B28" i="133"/>
  <c r="B72" i="133"/>
  <c r="A28" i="133"/>
  <c r="A72" i="133"/>
  <c r="CB27" i="133"/>
  <c r="CB71" i="133"/>
  <c r="BO27" i="133"/>
  <c r="BO71" i="133"/>
  <c r="BB27" i="133"/>
  <c r="BB71" i="133"/>
  <c r="AO27" i="133"/>
  <c r="AO71" i="133"/>
  <c r="AB27" i="133"/>
  <c r="AB71" i="133"/>
  <c r="O27" i="133"/>
  <c r="O71" i="133"/>
  <c r="B27" i="133"/>
  <c r="A27" i="133"/>
  <c r="A71" i="133"/>
  <c r="CB26" i="133"/>
  <c r="CB70" i="133"/>
  <c r="BO26" i="133"/>
  <c r="BO70" i="133"/>
  <c r="BB26" i="133"/>
  <c r="BB70" i="133"/>
  <c r="AO26" i="133"/>
  <c r="AO70" i="133"/>
  <c r="AB26" i="133"/>
  <c r="AB70" i="133"/>
  <c r="O26" i="133"/>
  <c r="O70" i="133"/>
  <c r="D26" i="133"/>
  <c r="B26" i="133"/>
  <c r="A26" i="133"/>
  <c r="A70" i="133"/>
  <c r="CB25" i="133"/>
  <c r="CB69" i="133"/>
  <c r="BO25" i="133"/>
  <c r="BB25" i="133"/>
  <c r="BB69" i="133"/>
  <c r="AO25" i="133"/>
  <c r="AO69" i="133"/>
  <c r="AB25" i="133"/>
  <c r="AB69" i="133"/>
  <c r="O25" i="133"/>
  <c r="CO25" i="133"/>
  <c r="B25" i="133"/>
  <c r="B69" i="133"/>
  <c r="A25" i="133"/>
  <c r="A69" i="133"/>
  <c r="CB24" i="133"/>
  <c r="CB68" i="133"/>
  <c r="BO24" i="133"/>
  <c r="BO68" i="133"/>
  <c r="BB24" i="133"/>
  <c r="BB68" i="133"/>
  <c r="AO24" i="133"/>
  <c r="AO68" i="133"/>
  <c r="AB24" i="133"/>
  <c r="AB68" i="133"/>
  <c r="O24" i="133"/>
  <c r="O68" i="133"/>
  <c r="C24" i="133"/>
  <c r="B24" i="133"/>
  <c r="A24" i="133"/>
  <c r="CB23" i="133"/>
  <c r="BO23" i="133"/>
  <c r="BO67" i="133"/>
  <c r="BB23" i="133"/>
  <c r="BB67" i="133"/>
  <c r="AO23" i="133"/>
  <c r="AO67" i="133"/>
  <c r="AB23" i="133"/>
  <c r="O23" i="133"/>
  <c r="C23" i="133"/>
  <c r="B23" i="133"/>
  <c r="A23" i="133"/>
  <c r="A67" i="133"/>
  <c r="CP22" i="133"/>
  <c r="CP66" i="133"/>
  <c r="CB22" i="133"/>
  <c r="CB66" i="133"/>
  <c r="BO22" i="133"/>
  <c r="BB22" i="133"/>
  <c r="BB66" i="133"/>
  <c r="AO22" i="133"/>
  <c r="AO66" i="133"/>
  <c r="AB22" i="133"/>
  <c r="AB66" i="133"/>
  <c r="T22" i="133"/>
  <c r="T66" i="133"/>
  <c r="P22" i="133"/>
  <c r="P66" i="133"/>
  <c r="O22" i="133"/>
  <c r="B22" i="133"/>
  <c r="A22" i="133"/>
  <c r="A66" i="133"/>
  <c r="CB21" i="133"/>
  <c r="CB65" i="133"/>
  <c r="BO21" i="133"/>
  <c r="BO65" i="133"/>
  <c r="BB21" i="133"/>
  <c r="BB65" i="133"/>
  <c r="AO21" i="133"/>
  <c r="AO65" i="133"/>
  <c r="AB21" i="133"/>
  <c r="AB65" i="133"/>
  <c r="O21" i="133"/>
  <c r="O65" i="133"/>
  <c r="B21" i="133"/>
  <c r="B65" i="133"/>
  <c r="A21" i="133"/>
  <c r="CB20" i="133"/>
  <c r="CB64" i="133"/>
  <c r="BO20" i="133"/>
  <c r="BO64" i="133"/>
  <c r="BB20" i="133"/>
  <c r="BB64" i="133"/>
  <c r="AO20" i="133"/>
  <c r="AB20" i="133"/>
  <c r="AB64" i="133"/>
  <c r="O20" i="133"/>
  <c r="O64" i="133"/>
  <c r="B20" i="133"/>
  <c r="A20" i="133"/>
  <c r="A64" i="133"/>
  <c r="CB19" i="133"/>
  <c r="CB63" i="133"/>
  <c r="BO19" i="133"/>
  <c r="BO63" i="133"/>
  <c r="BB19" i="133"/>
  <c r="BB63" i="133"/>
  <c r="AO19" i="133"/>
  <c r="AO63" i="133"/>
  <c r="AB19" i="133"/>
  <c r="AB63" i="133"/>
  <c r="O19" i="133"/>
  <c r="O63" i="133"/>
  <c r="C19" i="133"/>
  <c r="B19" i="133"/>
  <c r="A19" i="133"/>
  <c r="CP18" i="133"/>
  <c r="CP62" i="133"/>
  <c r="CB18" i="133"/>
  <c r="CB62" i="133"/>
  <c r="BO18" i="133"/>
  <c r="BO62" i="133"/>
  <c r="BB18" i="133"/>
  <c r="BB62" i="133"/>
  <c r="AO18" i="133"/>
  <c r="AO62" i="133"/>
  <c r="AB18" i="133"/>
  <c r="AB62" i="133"/>
  <c r="P18" i="133"/>
  <c r="O18" i="133"/>
  <c r="O62" i="133"/>
  <c r="B18" i="133"/>
  <c r="A18" i="133"/>
  <c r="A62" i="133"/>
  <c r="CS17" i="133"/>
  <c r="CR61" i="133" s="1"/>
  <c r="CB17" i="133"/>
  <c r="CB61" i="133"/>
  <c r="BO17" i="133"/>
  <c r="BO61" i="133"/>
  <c r="BB17" i="133"/>
  <c r="BB61" i="133"/>
  <c r="AO17" i="133"/>
  <c r="AB17" i="133"/>
  <c r="AB61" i="133"/>
  <c r="O17" i="133"/>
  <c r="CO17" i="133"/>
  <c r="C17" i="133"/>
  <c r="B17" i="133"/>
  <c r="B61" i="133"/>
  <c r="A17" i="133"/>
  <c r="A61" i="133"/>
  <c r="CB16" i="133"/>
  <c r="CB60" i="133"/>
  <c r="BO16" i="133"/>
  <c r="BO60" i="133"/>
  <c r="BB16" i="133"/>
  <c r="AO16" i="133"/>
  <c r="AO60" i="133"/>
  <c r="AB16" i="133"/>
  <c r="AB60" i="133"/>
  <c r="O16" i="133"/>
  <c r="O60" i="133"/>
  <c r="B16" i="133"/>
  <c r="B60" i="133"/>
  <c r="A16" i="133"/>
  <c r="CB15" i="133"/>
  <c r="BO15" i="133"/>
  <c r="BB15" i="133"/>
  <c r="BB59" i="133"/>
  <c r="AO15" i="133"/>
  <c r="AO59" i="133"/>
  <c r="AB15" i="133"/>
  <c r="O15" i="133"/>
  <c r="O59" i="133"/>
  <c r="C15" i="133"/>
  <c r="B15" i="133"/>
  <c r="A15" i="133"/>
  <c r="A59" i="133"/>
  <c r="CB14" i="133"/>
  <c r="CB58" i="133"/>
  <c r="BO14" i="133"/>
  <c r="BB14" i="133"/>
  <c r="BB58" i="133"/>
  <c r="AO14" i="133"/>
  <c r="AO58" i="133"/>
  <c r="AB14" i="133"/>
  <c r="AB58" i="133"/>
  <c r="O14" i="133"/>
  <c r="O58" i="133"/>
  <c r="G14" i="133"/>
  <c r="C14" i="133"/>
  <c r="C58" i="133"/>
  <c r="B14" i="133"/>
  <c r="A14" i="133"/>
  <c r="CB13" i="133"/>
  <c r="CB57" i="133"/>
  <c r="BO13" i="133"/>
  <c r="BO57" i="133"/>
  <c r="BB13" i="133"/>
  <c r="BB57" i="133"/>
  <c r="AO13" i="133"/>
  <c r="AO57" i="133"/>
  <c r="AB13" i="133"/>
  <c r="AB57" i="133"/>
  <c r="O13" i="133"/>
  <c r="O57" i="133"/>
  <c r="B13" i="133"/>
  <c r="B57" i="133"/>
  <c r="A13" i="133"/>
  <c r="A57" i="133"/>
  <c r="CB12" i="133"/>
  <c r="CB56" i="133"/>
  <c r="BO12" i="133"/>
  <c r="BB12" i="133"/>
  <c r="BB56" i="133"/>
  <c r="AO12" i="133"/>
  <c r="AO56" i="133"/>
  <c r="AB12" i="133"/>
  <c r="AB56" i="133"/>
  <c r="O12" i="133"/>
  <c r="B12" i="133"/>
  <c r="A12" i="133"/>
  <c r="A56" i="133"/>
  <c r="CB11" i="133"/>
  <c r="CB55" i="133"/>
  <c r="BO11" i="133"/>
  <c r="BO55" i="133"/>
  <c r="BB11" i="133"/>
  <c r="BB55" i="133"/>
  <c r="AO11" i="133"/>
  <c r="AO55" i="133"/>
  <c r="AB11" i="133"/>
  <c r="AB55" i="133"/>
  <c r="O11" i="133"/>
  <c r="O55" i="133"/>
  <c r="G11" i="133"/>
  <c r="C11" i="133"/>
  <c r="B11" i="133"/>
  <c r="A11" i="133"/>
  <c r="A55" i="133"/>
  <c r="CQ10" i="133"/>
  <c r="CQ54" i="133"/>
  <c r="CB10" i="133"/>
  <c r="CB54" i="133"/>
  <c r="BO10" i="133"/>
  <c r="BO54" i="133"/>
  <c r="BB10" i="133"/>
  <c r="BB54" i="133"/>
  <c r="AO10" i="133"/>
  <c r="AB10" i="133"/>
  <c r="AB54" i="133"/>
  <c r="O10" i="133"/>
  <c r="O54" i="133"/>
  <c r="B10" i="133"/>
  <c r="CO10" i="133"/>
  <c r="A10" i="133"/>
  <c r="A54" i="133"/>
  <c r="CB9" i="133"/>
  <c r="CB53" i="133"/>
  <c r="BO9" i="133"/>
  <c r="BB9" i="133"/>
  <c r="BB53" i="133"/>
  <c r="AO9" i="133"/>
  <c r="AO53" i="133"/>
  <c r="AB9" i="133"/>
  <c r="AB53" i="133"/>
  <c r="O9" i="133"/>
  <c r="CO9" i="133"/>
  <c r="B9" i="133"/>
  <c r="B53" i="133"/>
  <c r="A9" i="133"/>
  <c r="A53" i="133"/>
  <c r="CB8" i="133"/>
  <c r="CB52" i="133"/>
  <c r="BO8" i="133"/>
  <c r="BO52" i="133"/>
  <c r="BB8" i="133"/>
  <c r="BB52" i="133"/>
  <c r="AO8" i="133"/>
  <c r="AO52" i="133"/>
  <c r="AB8" i="133"/>
  <c r="AB52" i="133"/>
  <c r="O8" i="133"/>
  <c r="O52" i="133"/>
  <c r="C8" i="133"/>
  <c r="B8" i="133"/>
  <c r="B52" i="133"/>
  <c r="A8" i="133"/>
  <c r="A52" i="133"/>
  <c r="CB7" i="133"/>
  <c r="BO7" i="133"/>
  <c r="BO51" i="133"/>
  <c r="BB7" i="133"/>
  <c r="AO7" i="133"/>
  <c r="AB7" i="133"/>
  <c r="O7" i="133"/>
  <c r="B7" i="133"/>
  <c r="A7" i="133"/>
  <c r="A51" i="133"/>
  <c r="CI6" i="133"/>
  <c r="CV6" i="133"/>
  <c r="BS6" i="133"/>
  <c r="CF6" i="133"/>
  <c r="CS6" i="133"/>
  <c r="BG6" i="133"/>
  <c r="BT6" i="133"/>
  <c r="CG6" i="133"/>
  <c r="CT6" i="133"/>
  <c r="BC6" i="133"/>
  <c r="BP6" i="133"/>
  <c r="CC6" i="133"/>
  <c r="CP6" i="133"/>
  <c r="AU6" i="133"/>
  <c r="BH6" i="133"/>
  <c r="BU6" i="133"/>
  <c r="CH6" i="133"/>
  <c r="CU6" i="133"/>
  <c r="AQ6" i="133"/>
  <c r="BD6" i="133"/>
  <c r="BQ6" i="133"/>
  <c r="CD6" i="133"/>
  <c r="CQ6" i="133"/>
  <c r="AM6" i="133"/>
  <c r="AZ6" i="133"/>
  <c r="BM6" i="133"/>
  <c r="BZ6" i="133"/>
  <c r="CM6" i="133"/>
  <c r="CZ6" i="133"/>
  <c r="DB6" i="133"/>
  <c r="AI6" i="133"/>
  <c r="AV6" i="133"/>
  <c r="BI6" i="133"/>
  <c r="BV6" i="133"/>
  <c r="AE6" i="133"/>
  <c r="AR6" i="133"/>
  <c r="BE6" i="133"/>
  <c r="BR6" i="133"/>
  <c r="CE6" i="133"/>
  <c r="CR6" i="133"/>
  <c r="AA6" i="133"/>
  <c r="AN6" i="133"/>
  <c r="BA6" i="133"/>
  <c r="BN6" i="133"/>
  <c r="CA6" i="133"/>
  <c r="CN6" i="133"/>
  <c r="DA6" i="133"/>
  <c r="DC6" i="133"/>
  <c r="Z6" i="133"/>
  <c r="Y6" i="133"/>
  <c r="AL6" i="133"/>
  <c r="AY6" i="133"/>
  <c r="BL6" i="133"/>
  <c r="BY6" i="133"/>
  <c r="CL6" i="133"/>
  <c r="CY6" i="133"/>
  <c r="X6" i="133"/>
  <c r="AK6" i="133"/>
  <c r="AX6" i="133"/>
  <c r="BK6" i="133"/>
  <c r="BX6" i="133"/>
  <c r="CK6" i="133"/>
  <c r="CX6" i="133"/>
  <c r="W6" i="133"/>
  <c r="AJ6" i="133"/>
  <c r="AW6" i="133"/>
  <c r="BJ6" i="133"/>
  <c r="BW6" i="133"/>
  <c r="CJ6" i="133"/>
  <c r="CW6" i="133"/>
  <c r="V6" i="133"/>
  <c r="U6" i="133"/>
  <c r="AH6" i="133"/>
  <c r="T6" i="133"/>
  <c r="AG6" i="133"/>
  <c r="AT6" i="133"/>
  <c r="S6" i="133"/>
  <c r="AF6" i="133"/>
  <c r="AS6" i="133"/>
  <c r="BF6" i="133"/>
  <c r="R6" i="133"/>
  <c r="Q6" i="133"/>
  <c r="AD6" i="133"/>
  <c r="P6" i="133"/>
  <c r="AC6" i="133"/>
  <c r="AP6" i="133"/>
  <c r="O6" i="133"/>
  <c r="AB6" i="133"/>
  <c r="AO6" i="133"/>
  <c r="BB6" i="133"/>
  <c r="BO6" i="133"/>
  <c r="CB6" i="133"/>
  <c r="CO6" i="133"/>
  <c r="O50" i="132"/>
  <c r="AT37" i="132"/>
  <c r="AP37" i="132"/>
  <c r="AN130" i="130" s="1"/>
  <c r="AL37" i="132"/>
  <c r="AJ130" i="130" s="1"/>
  <c r="AH37" i="132"/>
  <c r="AF130" i="130" s="1"/>
  <c r="AD37" i="132"/>
  <c r="AB130" i="130" s="1"/>
  <c r="Z37" i="132"/>
  <c r="X130" i="130" s="1"/>
  <c r="V37" i="132"/>
  <c r="T130" i="130" s="1"/>
  <c r="R37" i="132"/>
  <c r="P130" i="130" s="1"/>
  <c r="N37" i="132"/>
  <c r="L130" i="130" s="1"/>
  <c r="J37" i="132"/>
  <c r="H130" i="130" s="1"/>
  <c r="AT34" i="132"/>
  <c r="AS34" i="132"/>
  <c r="AR34" i="132"/>
  <c r="AQ34" i="132"/>
  <c r="AP34" i="132"/>
  <c r="AO34" i="132"/>
  <c r="AN34" i="132"/>
  <c r="AM34" i="132"/>
  <c r="AL34" i="132"/>
  <c r="AK34" i="132"/>
  <c r="AJ34" i="132"/>
  <c r="AI34" i="132"/>
  <c r="AH34" i="132"/>
  <c r="AG34" i="132"/>
  <c r="AF34" i="132"/>
  <c r="AE34" i="132"/>
  <c r="AD34" i="132"/>
  <c r="AC34" i="132"/>
  <c r="AB34" i="132"/>
  <c r="AA34" i="132"/>
  <c r="Z34" i="132"/>
  <c r="Y34" i="132"/>
  <c r="X34" i="132"/>
  <c r="W34" i="132"/>
  <c r="V34" i="132"/>
  <c r="U34" i="132"/>
  <c r="T34" i="132"/>
  <c r="S34" i="132"/>
  <c r="R34" i="132"/>
  <c r="Q34" i="132"/>
  <c r="P34" i="132"/>
  <c r="O34" i="132"/>
  <c r="N34" i="132"/>
  <c r="M34" i="132"/>
  <c r="L34" i="132"/>
  <c r="K34" i="132"/>
  <c r="J34" i="132"/>
  <c r="I34" i="132"/>
  <c r="H34" i="132"/>
  <c r="G34" i="132"/>
  <c r="F34" i="132"/>
  <c r="C29" i="132"/>
  <c r="AT28" i="132"/>
  <c r="AP28" i="132"/>
  <c r="AL28" i="132"/>
  <c r="AH28" i="132"/>
  <c r="AD28" i="132"/>
  <c r="Z28" i="132"/>
  <c r="V28" i="132"/>
  <c r="R28" i="132"/>
  <c r="N28" i="132"/>
  <c r="J28" i="132"/>
  <c r="E22" i="132"/>
  <c r="D22" i="132"/>
  <c r="AT18" i="132"/>
  <c r="AS18" i="132"/>
  <c r="AR18" i="132"/>
  <c r="AQ18" i="132"/>
  <c r="AP18" i="132"/>
  <c r="AO18" i="132"/>
  <c r="AN18" i="132"/>
  <c r="AM18" i="132"/>
  <c r="AL18" i="132"/>
  <c r="AK18" i="132"/>
  <c r="AJ18" i="132"/>
  <c r="AI18" i="132"/>
  <c r="AH18" i="132"/>
  <c r="AG18" i="132"/>
  <c r="AF18" i="132"/>
  <c r="AE18" i="132"/>
  <c r="AD18" i="132"/>
  <c r="AC18" i="132"/>
  <c r="AB18" i="132"/>
  <c r="AA18" i="132"/>
  <c r="Z18" i="132"/>
  <c r="Y18" i="132"/>
  <c r="X18" i="132"/>
  <c r="W18" i="132"/>
  <c r="V18" i="132"/>
  <c r="U18" i="132"/>
  <c r="T18" i="132"/>
  <c r="S18" i="132"/>
  <c r="R18" i="132"/>
  <c r="Q18" i="132"/>
  <c r="P18" i="132"/>
  <c r="O18" i="132"/>
  <c r="N18" i="132"/>
  <c r="M18" i="132"/>
  <c r="L18" i="132"/>
  <c r="K18" i="132"/>
  <c r="J18" i="132"/>
  <c r="I18" i="132"/>
  <c r="H18" i="132"/>
  <c r="G18" i="132"/>
  <c r="F18" i="132"/>
  <c r="AT17" i="132"/>
  <c r="AS17" i="132"/>
  <c r="AR17" i="132"/>
  <c r="AQ17" i="132"/>
  <c r="AP17" i="132"/>
  <c r="AO17" i="132"/>
  <c r="AN17" i="132"/>
  <c r="AM17" i="132"/>
  <c r="AL17" i="132"/>
  <c r="AK17" i="132"/>
  <c r="AJ17" i="132"/>
  <c r="AI17" i="132"/>
  <c r="AH17" i="132"/>
  <c r="AG17" i="132"/>
  <c r="AF17" i="132"/>
  <c r="AE17" i="132"/>
  <c r="AD17" i="132"/>
  <c r="AC17" i="132"/>
  <c r="AB17" i="132"/>
  <c r="AA17" i="132"/>
  <c r="Z17" i="132"/>
  <c r="Y17" i="132"/>
  <c r="X17" i="132"/>
  <c r="W17" i="132"/>
  <c r="V17" i="132"/>
  <c r="U17" i="132"/>
  <c r="T17" i="132"/>
  <c r="S17" i="132"/>
  <c r="R17" i="132"/>
  <c r="Q17" i="132"/>
  <c r="P17" i="132"/>
  <c r="O17" i="132"/>
  <c r="N17" i="132"/>
  <c r="M17" i="132"/>
  <c r="L17" i="132"/>
  <c r="K17" i="132"/>
  <c r="J17" i="132"/>
  <c r="I17" i="132"/>
  <c r="H17" i="132"/>
  <c r="G17" i="132"/>
  <c r="F17" i="132"/>
  <c r="E16" i="132"/>
  <c r="AT14" i="132"/>
  <c r="AQ14" i="132"/>
  <c r="AP14" i="132"/>
  <c r="AM14" i="132"/>
  <c r="AL14" i="132"/>
  <c r="AI14" i="132"/>
  <c r="AH14" i="132"/>
  <c r="AE14" i="132"/>
  <c r="AD14" i="132"/>
  <c r="AA14" i="132"/>
  <c r="Z14" i="132"/>
  <c r="W14" i="132"/>
  <c r="V14" i="132"/>
  <c r="S14" i="132"/>
  <c r="R14" i="132"/>
  <c r="O14" i="132"/>
  <c r="N14" i="132"/>
  <c r="K14" i="132"/>
  <c r="J14" i="132"/>
  <c r="AT13" i="132"/>
  <c r="AR13" i="132"/>
  <c r="AQ13" i="132"/>
  <c r="AN13" i="132"/>
  <c r="AM13" i="132"/>
  <c r="AJ13" i="132"/>
  <c r="AI13" i="132"/>
  <c r="AF13" i="132"/>
  <c r="I89" i="134"/>
  <c r="AE13" i="132"/>
  <c r="AB13" i="132"/>
  <c r="AA13" i="132"/>
  <c r="X13" i="132"/>
  <c r="W13" i="132"/>
  <c r="T13" i="132"/>
  <c r="S13" i="132"/>
  <c r="P13" i="132"/>
  <c r="O13" i="132"/>
  <c r="L13" i="132"/>
  <c r="K13" i="132"/>
  <c r="H13" i="132"/>
  <c r="G13" i="132"/>
  <c r="AT10" i="132"/>
  <c r="AT15" i="132"/>
  <c r="AL10" i="132"/>
  <c r="V10" i="132"/>
  <c r="AT9" i="132"/>
  <c r="AR9" i="132"/>
  <c r="AQ9" i="132"/>
  <c r="AN9" i="132"/>
  <c r="AM9" i="132"/>
  <c r="AJ9" i="132"/>
  <c r="AI9" i="132"/>
  <c r="AF9" i="132"/>
  <c r="AE9" i="132"/>
  <c r="AB9" i="132"/>
  <c r="AA9" i="132"/>
  <c r="X9" i="132"/>
  <c r="W9" i="132"/>
  <c r="T9" i="132"/>
  <c r="S9" i="132"/>
  <c r="P9" i="132"/>
  <c r="O9" i="132"/>
  <c r="L9" i="132"/>
  <c r="K9" i="132"/>
  <c r="H9" i="132"/>
  <c r="AT8" i="132"/>
  <c r="AT6" i="132"/>
  <c r="AS6" i="132"/>
  <c r="AP6" i="132"/>
  <c r="AO6" i="132"/>
  <c r="AL6" i="132"/>
  <c r="AK6" i="132"/>
  <c r="AH6" i="132"/>
  <c r="AG6" i="132"/>
  <c r="AD6" i="132"/>
  <c r="AC6" i="132"/>
  <c r="Z6" i="132"/>
  <c r="Y6" i="132"/>
  <c r="V6" i="132"/>
  <c r="U6" i="132"/>
  <c r="R6" i="132"/>
  <c r="Q6" i="132"/>
  <c r="N6" i="132"/>
  <c r="M6" i="132"/>
  <c r="J6" i="132"/>
  <c r="I6" i="132"/>
  <c r="AT5" i="132"/>
  <c r="AS5" i="132"/>
  <c r="AR5" i="132"/>
  <c r="AQ5" i="132"/>
  <c r="AP5" i="132"/>
  <c r="AO5" i="132"/>
  <c r="AN5" i="132"/>
  <c r="AM5" i="132"/>
  <c r="AL5" i="132"/>
  <c r="AK5" i="132"/>
  <c r="AJ5" i="132"/>
  <c r="AI5" i="132"/>
  <c r="AH5" i="132"/>
  <c r="AG5" i="132"/>
  <c r="AF5" i="132"/>
  <c r="AE5" i="132"/>
  <c r="AD5" i="132"/>
  <c r="AC5" i="132"/>
  <c r="AB5" i="132"/>
  <c r="AA5" i="132"/>
  <c r="Z5" i="132"/>
  <c r="Y5" i="132"/>
  <c r="X5" i="132"/>
  <c r="W5" i="132"/>
  <c r="V5" i="132"/>
  <c r="U5" i="132"/>
  <c r="T5" i="132"/>
  <c r="S5" i="132"/>
  <c r="R5" i="132"/>
  <c r="Q5" i="132"/>
  <c r="P5" i="132"/>
  <c r="O5" i="132"/>
  <c r="N5" i="132"/>
  <c r="M5" i="132"/>
  <c r="L5" i="132"/>
  <c r="K5" i="132"/>
  <c r="J5" i="132"/>
  <c r="I5" i="132"/>
  <c r="H5" i="132"/>
  <c r="G5" i="132"/>
  <c r="F5" i="132"/>
  <c r="F4" i="132"/>
  <c r="D33" i="132"/>
  <c r="AS3" i="132"/>
  <c r="AR3" i="132"/>
  <c r="AQ3" i="132"/>
  <c r="AP3" i="132"/>
  <c r="AO3" i="132"/>
  <c r="AN3" i="132"/>
  <c r="AM3" i="132"/>
  <c r="AL3" i="132"/>
  <c r="AK3" i="132"/>
  <c r="AJ3" i="132"/>
  <c r="AI3" i="132"/>
  <c r="AH3" i="132"/>
  <c r="AG3" i="132"/>
  <c r="AF3" i="132"/>
  <c r="AE3" i="132"/>
  <c r="AD3" i="132"/>
  <c r="AC3" i="132"/>
  <c r="AB3" i="132"/>
  <c r="AA3" i="132"/>
  <c r="Z3" i="132"/>
  <c r="Y3" i="132"/>
  <c r="X3" i="132"/>
  <c r="W3" i="132"/>
  <c r="V3" i="132"/>
  <c r="U3" i="132"/>
  <c r="T3" i="132"/>
  <c r="S3" i="132"/>
  <c r="R3" i="132"/>
  <c r="Q3" i="132"/>
  <c r="P3" i="132"/>
  <c r="O3" i="132"/>
  <c r="N3" i="132"/>
  <c r="M3" i="132"/>
  <c r="L3" i="132"/>
  <c r="K3" i="132"/>
  <c r="J3" i="132"/>
  <c r="I3" i="132"/>
  <c r="H3" i="132"/>
  <c r="G3" i="132"/>
  <c r="F3" i="132"/>
  <c r="AS2" i="132"/>
  <c r="AR2" i="132"/>
  <c r="A58" i="134"/>
  <c r="A100" i="134"/>
  <c r="AQ2" i="132"/>
  <c r="A57" i="134"/>
  <c r="A99" i="134"/>
  <c r="AP2" i="132"/>
  <c r="A56" i="134"/>
  <c r="A98" i="134"/>
  <c r="AO2" i="132"/>
  <c r="A55" i="134"/>
  <c r="A97" i="134"/>
  <c r="A139" i="134"/>
  <c r="AN2" i="132"/>
  <c r="A54" i="134"/>
  <c r="A96" i="134"/>
  <c r="AM2" i="132"/>
  <c r="A53" i="134"/>
  <c r="A95" i="134"/>
  <c r="AL2" i="132"/>
  <c r="A52" i="134"/>
  <c r="A94" i="134"/>
  <c r="AK2" i="132"/>
  <c r="A51" i="134"/>
  <c r="A93" i="134"/>
  <c r="AJ2" i="132"/>
  <c r="A50" i="134"/>
  <c r="A92" i="134"/>
  <c r="AI2" i="132"/>
  <c r="A49" i="134"/>
  <c r="A91" i="134"/>
  <c r="AH2" i="132"/>
  <c r="A48" i="134"/>
  <c r="A90" i="134"/>
  <c r="AG2" i="132"/>
  <c r="A47" i="134"/>
  <c r="A89" i="134"/>
  <c r="AF2" i="132"/>
  <c r="A46" i="134"/>
  <c r="AE2" i="132"/>
  <c r="A45" i="134"/>
  <c r="A87" i="134"/>
  <c r="AD2" i="132"/>
  <c r="A44" i="134"/>
  <c r="A86" i="134"/>
  <c r="A170" i="134"/>
  <c r="AC2" i="132"/>
  <c r="A43" i="134"/>
  <c r="AB2" i="132"/>
  <c r="A42" i="134"/>
  <c r="A84" i="134"/>
  <c r="AA2" i="132"/>
  <c r="A41" i="134"/>
  <c r="A83" i="134"/>
  <c r="Z2" i="132"/>
  <c r="Y2" i="132"/>
  <c r="A39" i="134"/>
  <c r="A81" i="134"/>
  <c r="X2" i="132"/>
  <c r="A38" i="134"/>
  <c r="A80" i="134"/>
  <c r="W2" i="132"/>
  <c r="A37" i="134"/>
  <c r="A79" i="134"/>
  <c r="V2" i="132"/>
  <c r="A36" i="134"/>
  <c r="A78" i="134"/>
  <c r="U2" i="132"/>
  <c r="A35" i="134"/>
  <c r="A77" i="134"/>
  <c r="T2" i="132"/>
  <c r="A34" i="134"/>
  <c r="A76" i="134"/>
  <c r="S2" i="132"/>
  <c r="A33" i="134"/>
  <c r="A75" i="134"/>
  <c r="R2" i="132"/>
  <c r="A32" i="134"/>
  <c r="A74" i="134"/>
  <c r="Q2" i="132"/>
  <c r="A31" i="134"/>
  <c r="A73" i="134"/>
  <c r="P2" i="132"/>
  <c r="O2" i="132"/>
  <c r="A30" i="134"/>
  <c r="A72" i="134"/>
  <c r="N2" i="132"/>
  <c r="A29" i="134"/>
  <c r="A71" i="134"/>
  <c r="A113" i="134"/>
  <c r="M2" i="132"/>
  <c r="A28" i="134"/>
  <c r="A70" i="134"/>
  <c r="A154" i="134"/>
  <c r="L2" i="132"/>
  <c r="K2" i="132"/>
  <c r="A26" i="134"/>
  <c r="A68" i="134"/>
  <c r="J2" i="132"/>
  <c r="A25" i="134"/>
  <c r="A67" i="134"/>
  <c r="A151" i="134"/>
  <c r="I2" i="132"/>
  <c r="H2" i="132"/>
  <c r="A23" i="134"/>
  <c r="A65" i="134"/>
  <c r="G2" i="132"/>
  <c r="A22" i="134"/>
  <c r="A64" i="134"/>
  <c r="F2" i="132"/>
  <c r="A21" i="134"/>
  <c r="A63" i="134"/>
  <c r="L52" i="131"/>
  <c r="K52" i="131"/>
  <c r="J52" i="131"/>
  <c r="L41" i="131"/>
  <c r="K41" i="131"/>
  <c r="J41" i="131"/>
  <c r="C10" i="134"/>
  <c r="J10" i="134"/>
  <c r="L30" i="131"/>
  <c r="K30" i="131"/>
  <c r="J30" i="131"/>
  <c r="F24" i="131"/>
  <c r="E24" i="131"/>
  <c r="D24" i="131"/>
  <c r="G40" i="40"/>
  <c r="J18" i="131"/>
  <c r="H17" i="131"/>
  <c r="D17" i="131"/>
  <c r="D18" i="131"/>
  <c r="E2" i="134"/>
  <c r="H16" i="131"/>
  <c r="H15" i="131"/>
  <c r="H14" i="131"/>
  <c r="H13" i="131"/>
  <c r="C6" i="131"/>
  <c r="C5" i="131"/>
  <c r="AQ126" i="130"/>
  <c r="AP126" i="130"/>
  <c r="AO126" i="130"/>
  <c r="AN126" i="130"/>
  <c r="AM126" i="130"/>
  <c r="AL126" i="130"/>
  <c r="AK126" i="130"/>
  <c r="AJ126" i="130"/>
  <c r="AI126" i="130"/>
  <c r="AH126" i="130"/>
  <c r="AG126" i="130"/>
  <c r="AF126" i="130"/>
  <c r="AE126" i="130"/>
  <c r="AD126" i="130"/>
  <c r="AC126" i="130"/>
  <c r="AB126" i="130"/>
  <c r="AA126" i="130"/>
  <c r="Z126" i="130"/>
  <c r="Y126" i="130"/>
  <c r="X126" i="130"/>
  <c r="W126" i="130"/>
  <c r="V126" i="130"/>
  <c r="U126" i="130"/>
  <c r="T126" i="130"/>
  <c r="S126" i="130"/>
  <c r="R126" i="130"/>
  <c r="Q126" i="130"/>
  <c r="P126" i="130"/>
  <c r="O126" i="130"/>
  <c r="N126" i="130"/>
  <c r="M126" i="130"/>
  <c r="L126" i="130"/>
  <c r="K126" i="130"/>
  <c r="J126" i="130"/>
  <c r="I126" i="130"/>
  <c r="H126" i="130"/>
  <c r="G126" i="130"/>
  <c r="F126" i="130"/>
  <c r="E126" i="130"/>
  <c r="D126" i="130"/>
  <c r="B126" i="130"/>
  <c r="B125" i="130"/>
  <c r="B124" i="130"/>
  <c r="AQ123" i="130"/>
  <c r="AS14" i="132"/>
  <c r="AS50" i="132"/>
  <c r="AP123" i="130"/>
  <c r="AR14" i="132"/>
  <c r="AO123" i="130"/>
  <c r="AN123" i="130"/>
  <c r="AM123" i="130"/>
  <c r="AO14" i="132"/>
  <c r="AL123" i="130"/>
  <c r="AN14" i="132"/>
  <c r="AK123" i="130"/>
  <c r="AJ123" i="130"/>
  <c r="AI123" i="130"/>
  <c r="AK14" i="132"/>
  <c r="AH123" i="130"/>
  <c r="AJ14" i="132"/>
  <c r="AG123" i="130"/>
  <c r="AF123" i="130"/>
  <c r="AE123" i="130"/>
  <c r="AG14" i="132"/>
  <c r="AD123" i="130"/>
  <c r="AF14" i="132"/>
  <c r="AC123" i="130"/>
  <c r="AB123" i="130"/>
  <c r="AA123" i="130"/>
  <c r="AC14" i="132"/>
  <c r="Z123" i="130"/>
  <c r="AB14" i="132"/>
  <c r="Y123" i="130"/>
  <c r="X123" i="130"/>
  <c r="W123" i="130"/>
  <c r="Y14" i="132"/>
  <c r="V123" i="130"/>
  <c r="X14" i="132"/>
  <c r="U123" i="130"/>
  <c r="T123" i="130"/>
  <c r="S123" i="130"/>
  <c r="U14" i="132"/>
  <c r="R123" i="130"/>
  <c r="T14" i="132"/>
  <c r="E77" i="134"/>
  <c r="Q123" i="130"/>
  <c r="P123" i="130"/>
  <c r="O123" i="130"/>
  <c r="Q14" i="132"/>
  <c r="Q50" i="132"/>
  <c r="N123" i="130"/>
  <c r="P14" i="132"/>
  <c r="P50" i="132"/>
  <c r="M123" i="130"/>
  <c r="L123" i="130"/>
  <c r="K123" i="130"/>
  <c r="M14" i="132"/>
  <c r="M50" i="132"/>
  <c r="J123" i="130"/>
  <c r="L14" i="132"/>
  <c r="L50" i="132"/>
  <c r="I123" i="130"/>
  <c r="H123" i="130"/>
  <c r="G123" i="130"/>
  <c r="I14" i="132"/>
  <c r="I50" i="132"/>
  <c r="F123" i="130"/>
  <c r="H14" i="132"/>
  <c r="H50" i="132"/>
  <c r="B123" i="130"/>
  <c r="AQ122" i="130"/>
  <c r="AS13" i="132"/>
  <c r="AP122" i="130"/>
  <c r="AO122" i="130"/>
  <c r="AN122" i="130"/>
  <c r="AP13" i="132"/>
  <c r="AM122" i="130"/>
  <c r="AO13" i="132"/>
  <c r="AL122" i="130"/>
  <c r="AK122" i="130"/>
  <c r="AJ122" i="130"/>
  <c r="AL13" i="132"/>
  <c r="AI122" i="130"/>
  <c r="AK13" i="132"/>
  <c r="AH122" i="130"/>
  <c r="AG122" i="130"/>
  <c r="AF122" i="130"/>
  <c r="AH13" i="132"/>
  <c r="AE122" i="130"/>
  <c r="AG13" i="132"/>
  <c r="AD122" i="130"/>
  <c r="AC122" i="130"/>
  <c r="AB122" i="130"/>
  <c r="AD13" i="132"/>
  <c r="AA122" i="130"/>
  <c r="AC13" i="132"/>
  <c r="Z122" i="130"/>
  <c r="Y122" i="130"/>
  <c r="X122" i="130"/>
  <c r="Z13" i="132"/>
  <c r="W122" i="130"/>
  <c r="Y13" i="132"/>
  <c r="V122" i="130"/>
  <c r="U122" i="130"/>
  <c r="T122" i="130"/>
  <c r="V13" i="132"/>
  <c r="S122" i="130"/>
  <c r="U13" i="132"/>
  <c r="R122" i="130"/>
  <c r="Q122" i="130"/>
  <c r="P122" i="130"/>
  <c r="R13" i="132"/>
  <c r="O122" i="130"/>
  <c r="Q13" i="132"/>
  <c r="N122" i="130"/>
  <c r="M122" i="130"/>
  <c r="L122" i="130"/>
  <c r="N13" i="132"/>
  <c r="K122" i="130"/>
  <c r="M13" i="132"/>
  <c r="J122" i="130"/>
  <c r="I122" i="130"/>
  <c r="H122" i="130"/>
  <c r="J13" i="132"/>
  <c r="G122" i="130"/>
  <c r="I13" i="132"/>
  <c r="F122" i="130"/>
  <c r="E122" i="130"/>
  <c r="D122" i="130"/>
  <c r="F13" i="132"/>
  <c r="B122" i="130"/>
  <c r="AQ121" i="130"/>
  <c r="AP121" i="130"/>
  <c r="AO121" i="130"/>
  <c r="AN121" i="130"/>
  <c r="AM121" i="130"/>
  <c r="AL121" i="130"/>
  <c r="AK121" i="130"/>
  <c r="AJ121" i="130"/>
  <c r="AI121" i="130"/>
  <c r="AH121" i="130"/>
  <c r="AG121" i="130"/>
  <c r="AF121" i="130"/>
  <c r="AE121" i="130"/>
  <c r="AD121" i="130"/>
  <c r="AC121" i="130"/>
  <c r="AB121" i="130"/>
  <c r="AA121" i="130"/>
  <c r="Z121" i="130"/>
  <c r="Y121" i="130"/>
  <c r="X121" i="130"/>
  <c r="W121" i="130"/>
  <c r="V121" i="130"/>
  <c r="U121" i="130"/>
  <c r="T121" i="130"/>
  <c r="S121" i="130"/>
  <c r="R121" i="130"/>
  <c r="Q121" i="130"/>
  <c r="P121" i="130"/>
  <c r="O121" i="130"/>
  <c r="N121" i="130"/>
  <c r="M121" i="130"/>
  <c r="L121" i="130"/>
  <c r="K121" i="130"/>
  <c r="J121" i="130"/>
  <c r="I121" i="130"/>
  <c r="H121" i="130"/>
  <c r="G121" i="130"/>
  <c r="F121" i="130"/>
  <c r="AQ120" i="130"/>
  <c r="AP120" i="130"/>
  <c r="AO120" i="130"/>
  <c r="AN120" i="130"/>
  <c r="AM120" i="130"/>
  <c r="AL120" i="130"/>
  <c r="AK120" i="130"/>
  <c r="AJ120" i="130"/>
  <c r="AI120" i="130"/>
  <c r="AH120" i="130"/>
  <c r="AG120" i="130"/>
  <c r="AF120" i="130"/>
  <c r="AE120" i="130"/>
  <c r="AD120" i="130"/>
  <c r="AC120" i="130"/>
  <c r="AB120" i="130"/>
  <c r="AA120" i="130"/>
  <c r="Z120" i="130"/>
  <c r="Y120" i="130"/>
  <c r="X120" i="130"/>
  <c r="W120" i="130"/>
  <c r="V120" i="130"/>
  <c r="U120" i="130"/>
  <c r="T120" i="130"/>
  <c r="S120" i="130"/>
  <c r="R120" i="130"/>
  <c r="Q120" i="130"/>
  <c r="P120" i="130"/>
  <c r="O120" i="130"/>
  <c r="N120" i="130"/>
  <c r="M120" i="130"/>
  <c r="L120" i="130"/>
  <c r="K120" i="130"/>
  <c r="J120" i="130"/>
  <c r="I120" i="130"/>
  <c r="H120" i="130"/>
  <c r="G120" i="130"/>
  <c r="F120" i="130"/>
  <c r="AQ119" i="130"/>
  <c r="AS9" i="132"/>
  <c r="AP119" i="130"/>
  <c r="AO119" i="130"/>
  <c r="AN119" i="130"/>
  <c r="AP9" i="132"/>
  <c r="AM119" i="130"/>
  <c r="AO9" i="132"/>
  <c r="AL119" i="130"/>
  <c r="AK119" i="130"/>
  <c r="AJ119" i="130"/>
  <c r="AL9" i="132"/>
  <c r="AI119" i="130"/>
  <c r="AK9" i="132"/>
  <c r="AH119" i="130"/>
  <c r="AG119" i="130"/>
  <c r="AF119" i="130"/>
  <c r="AH9" i="132"/>
  <c r="AH10" i="132"/>
  <c r="AE119" i="130"/>
  <c r="AG9" i="132"/>
  <c r="AD119" i="130"/>
  <c r="AC119" i="130"/>
  <c r="AB119" i="130"/>
  <c r="AD9" i="132"/>
  <c r="AD10" i="132"/>
  <c r="AA119" i="130"/>
  <c r="AC9" i="132"/>
  <c r="Z119" i="130"/>
  <c r="Y119" i="130"/>
  <c r="X119" i="130"/>
  <c r="Z9" i="132"/>
  <c r="W119" i="130"/>
  <c r="Y9" i="132"/>
  <c r="V119" i="130"/>
  <c r="U119" i="130"/>
  <c r="T119" i="130"/>
  <c r="V9" i="132"/>
  <c r="S119" i="130"/>
  <c r="U9" i="132"/>
  <c r="R119" i="130"/>
  <c r="Q119" i="130"/>
  <c r="P119" i="130"/>
  <c r="R9" i="132"/>
  <c r="R10" i="132"/>
  <c r="O119" i="130"/>
  <c r="Q9" i="132"/>
  <c r="N119" i="130"/>
  <c r="M119" i="130"/>
  <c r="L119" i="130"/>
  <c r="N9" i="132"/>
  <c r="N10" i="132"/>
  <c r="K119" i="130"/>
  <c r="M9" i="132"/>
  <c r="J119" i="130"/>
  <c r="I119" i="130"/>
  <c r="H119" i="130"/>
  <c r="J9" i="132"/>
  <c r="G119" i="130"/>
  <c r="I9" i="132"/>
  <c r="F119" i="130"/>
  <c r="D119" i="130"/>
  <c r="F9" i="132"/>
  <c r="B119" i="130"/>
  <c r="AO118" i="130"/>
  <c r="AQ8" i="132"/>
  <c r="AN118" i="130"/>
  <c r="AP8" i="132"/>
  <c r="AP10" i="132"/>
  <c r="AK118" i="130"/>
  <c r="AM8" i="132"/>
  <c r="AJ118" i="130"/>
  <c r="AL8" i="132"/>
  <c r="AG118" i="130"/>
  <c r="AI8" i="132"/>
  <c r="AF118" i="130"/>
  <c r="AH8" i="132"/>
  <c r="AC118" i="130"/>
  <c r="AE8" i="132"/>
  <c r="AB118" i="130"/>
  <c r="AD8" i="132"/>
  <c r="Y118" i="130"/>
  <c r="AA8" i="132"/>
  <c r="X118" i="130"/>
  <c r="Z8" i="132"/>
  <c r="Z10" i="132"/>
  <c r="U118" i="130"/>
  <c r="W8" i="132"/>
  <c r="T118" i="130"/>
  <c r="V8" i="132"/>
  <c r="Q118" i="130"/>
  <c r="S8" i="132"/>
  <c r="P118" i="130"/>
  <c r="R8" i="132"/>
  <c r="M118" i="130"/>
  <c r="O8" i="132"/>
  <c r="L118" i="130"/>
  <c r="N8" i="132"/>
  <c r="I118" i="130"/>
  <c r="K8" i="132"/>
  <c r="H118" i="130"/>
  <c r="J8" i="132"/>
  <c r="J10" i="132"/>
  <c r="B118" i="130"/>
  <c r="AQ117" i="130"/>
  <c r="C46" i="133"/>
  <c r="AP117" i="130"/>
  <c r="C45" i="133"/>
  <c r="AO117" i="130"/>
  <c r="AQ6" i="132"/>
  <c r="AN117" i="130"/>
  <c r="C43" i="133"/>
  <c r="AM117" i="130"/>
  <c r="C42" i="133"/>
  <c r="AL117" i="130"/>
  <c r="C41" i="133"/>
  <c r="AK117" i="130"/>
  <c r="AJ117" i="130"/>
  <c r="AI117" i="130"/>
  <c r="C38" i="133"/>
  <c r="AH117" i="130"/>
  <c r="C37" i="133"/>
  <c r="AG117" i="130"/>
  <c r="AI6" i="132"/>
  <c r="AF117" i="130"/>
  <c r="C35" i="133"/>
  <c r="AE117" i="130"/>
  <c r="C34" i="133"/>
  <c r="AD117" i="130"/>
  <c r="C33" i="133"/>
  <c r="AC117" i="130"/>
  <c r="AB117" i="130"/>
  <c r="AA117" i="130"/>
  <c r="C30" i="133"/>
  <c r="Z117" i="130"/>
  <c r="C29" i="133"/>
  <c r="Y117" i="130"/>
  <c r="AA6" i="132"/>
  <c r="X117" i="130"/>
  <c r="C27" i="133"/>
  <c r="W117" i="130"/>
  <c r="C26" i="133"/>
  <c r="C70" i="133"/>
  <c r="V117" i="130"/>
  <c r="X6" i="132"/>
  <c r="U117" i="130"/>
  <c r="W6" i="132"/>
  <c r="T117" i="130"/>
  <c r="S117" i="130"/>
  <c r="C22" i="133"/>
  <c r="C66" i="133"/>
  <c r="R117" i="130"/>
  <c r="T6" i="132"/>
  <c r="Q117" i="130"/>
  <c r="P117" i="130"/>
  <c r="O117" i="130"/>
  <c r="C18" i="133"/>
  <c r="D18" i="133"/>
  <c r="N117" i="130"/>
  <c r="P6" i="132"/>
  <c r="M117" i="130"/>
  <c r="L117" i="130"/>
  <c r="K117" i="130"/>
  <c r="J117" i="130"/>
  <c r="L6" i="132"/>
  <c r="I117" i="130"/>
  <c r="H117" i="130"/>
  <c r="G117" i="130"/>
  <c r="C10" i="133"/>
  <c r="F117" i="130"/>
  <c r="H6" i="132"/>
  <c r="E117" i="130"/>
  <c r="G6" i="132"/>
  <c r="B117" i="130"/>
  <c r="F116" i="130"/>
  <c r="G116" i="130"/>
  <c r="H116" i="130"/>
  <c r="I116" i="130"/>
  <c r="J116" i="130"/>
  <c r="K116" i="130"/>
  <c r="L116" i="130"/>
  <c r="M116" i="130"/>
  <c r="N116" i="130"/>
  <c r="O116" i="130"/>
  <c r="P116" i="130"/>
  <c r="Q116" i="130"/>
  <c r="R116" i="130"/>
  <c r="S116" i="130"/>
  <c r="T116" i="130"/>
  <c r="U116" i="130"/>
  <c r="V116" i="130"/>
  <c r="W116" i="130"/>
  <c r="X116" i="130"/>
  <c r="Y116" i="130"/>
  <c r="Z116" i="130"/>
  <c r="AA116" i="130"/>
  <c r="AB116" i="130"/>
  <c r="AC116" i="130"/>
  <c r="AD116" i="130"/>
  <c r="AE116" i="130"/>
  <c r="AF116" i="130"/>
  <c r="AG116" i="130"/>
  <c r="AH116" i="130"/>
  <c r="AI116" i="130"/>
  <c r="AJ116" i="130"/>
  <c r="AK116" i="130"/>
  <c r="AL116" i="130"/>
  <c r="AM116" i="130"/>
  <c r="AN116" i="130"/>
  <c r="AO116" i="130"/>
  <c r="AP116" i="130"/>
  <c r="AQ116" i="130"/>
  <c r="E116" i="130"/>
  <c r="E115" i="130"/>
  <c r="F115" i="130" s="1"/>
  <c r="G115" i="130" s="1"/>
  <c r="H115" i="130" s="1"/>
  <c r="I115" i="130" s="1"/>
  <c r="J115" i="130" s="1"/>
  <c r="K115" i="130" s="1"/>
  <c r="L115" i="130" s="1"/>
  <c r="M115" i="130" s="1"/>
  <c r="N115" i="130" s="1"/>
  <c r="O115" i="130" s="1"/>
  <c r="P115" i="130" s="1"/>
  <c r="Q115" i="130" s="1"/>
  <c r="R115" i="130" s="1"/>
  <c r="S115" i="130" s="1"/>
  <c r="T115" i="130" s="1"/>
  <c r="U115" i="130" s="1"/>
  <c r="V115" i="130" s="1"/>
  <c r="W115" i="130" s="1"/>
  <c r="X115" i="130" s="1"/>
  <c r="Y115" i="130" s="1"/>
  <c r="Z115" i="130" s="1"/>
  <c r="AA115" i="130" s="1"/>
  <c r="AB115" i="130" s="1"/>
  <c r="AC115" i="130" s="1"/>
  <c r="AD115" i="130" s="1"/>
  <c r="AE115" i="130" s="1"/>
  <c r="AF115" i="130" s="1"/>
  <c r="AG115" i="130" s="1"/>
  <c r="AH115" i="130" s="1"/>
  <c r="AI115" i="130" s="1"/>
  <c r="AJ115" i="130" s="1"/>
  <c r="AK115" i="130" s="1"/>
  <c r="AL115" i="130" s="1"/>
  <c r="AM115" i="130" s="1"/>
  <c r="AN115" i="130" s="1"/>
  <c r="AO115" i="130" s="1"/>
  <c r="AP115" i="130" s="1"/>
  <c r="AQ115" i="130" s="1"/>
  <c r="D115" i="130"/>
  <c r="C5" i="134" s="1"/>
  <c r="AQ108" i="130"/>
  <c r="AP108" i="130"/>
  <c r="AO108" i="130"/>
  <c r="AN108" i="130"/>
  <c r="AM108" i="130"/>
  <c r="AL108" i="130"/>
  <c r="AK108" i="130"/>
  <c r="AJ108" i="130"/>
  <c r="AI108" i="130"/>
  <c r="AH108" i="130"/>
  <c r="AG108" i="130"/>
  <c r="AF108" i="130"/>
  <c r="AE108" i="130"/>
  <c r="AD108" i="130"/>
  <c r="AC108" i="130"/>
  <c r="AB108" i="130"/>
  <c r="AA108" i="130"/>
  <c r="Z108" i="130"/>
  <c r="Y108" i="130"/>
  <c r="X108" i="130"/>
  <c r="W108" i="130"/>
  <c r="V108" i="130"/>
  <c r="U108" i="130"/>
  <c r="T108" i="130"/>
  <c r="S108" i="130"/>
  <c r="R108" i="130"/>
  <c r="Q108" i="130"/>
  <c r="P108" i="130"/>
  <c r="O108" i="130"/>
  <c r="N108" i="130"/>
  <c r="M108" i="130"/>
  <c r="L108" i="130"/>
  <c r="K108" i="130"/>
  <c r="J108" i="130"/>
  <c r="I108" i="130"/>
  <c r="H108" i="130"/>
  <c r="G108" i="130"/>
  <c r="F108" i="130"/>
  <c r="E108" i="130"/>
  <c r="D108" i="130"/>
  <c r="D117" i="130"/>
  <c r="B101" i="130"/>
  <c r="B102" i="130"/>
  <c r="B103" i="130"/>
  <c r="B104" i="130"/>
  <c r="B105" i="130"/>
  <c r="B98" i="130"/>
  <c r="B99" i="130"/>
  <c r="B100" i="130"/>
  <c r="B96" i="130"/>
  <c r="E94" i="130"/>
  <c r="F94" i="130"/>
  <c r="G94" i="130"/>
  <c r="H94" i="130"/>
  <c r="I94" i="130"/>
  <c r="J94" i="130"/>
  <c r="K94" i="130"/>
  <c r="L94" i="130"/>
  <c r="M94" i="130"/>
  <c r="N94" i="130"/>
  <c r="O94" i="130"/>
  <c r="P94" i="130"/>
  <c r="Q94" i="130"/>
  <c r="AQ94" i="130"/>
  <c r="E93" i="130"/>
  <c r="F93" i="130"/>
  <c r="G93" i="130"/>
  <c r="H93" i="130"/>
  <c r="I93" i="130"/>
  <c r="J93" i="130"/>
  <c r="K93" i="130"/>
  <c r="L93" i="130"/>
  <c r="M93" i="130"/>
  <c r="N93" i="130"/>
  <c r="O93" i="130"/>
  <c r="P93" i="130"/>
  <c r="Q93" i="130"/>
  <c r="AQ93" i="130"/>
  <c r="B84" i="130"/>
  <c r="B85" i="130"/>
  <c r="B86" i="130"/>
  <c r="B87" i="130"/>
  <c r="B88" i="130"/>
  <c r="B89" i="130"/>
  <c r="B90" i="130"/>
  <c r="B91" i="130"/>
  <c r="B82" i="130"/>
  <c r="H80" i="130"/>
  <c r="I80" i="130"/>
  <c r="J80" i="130"/>
  <c r="K80" i="130"/>
  <c r="L80" i="130"/>
  <c r="M80" i="130"/>
  <c r="N80" i="130"/>
  <c r="O80" i="130"/>
  <c r="P80" i="130"/>
  <c r="Q80" i="130"/>
  <c r="AQ80" i="130"/>
  <c r="E80" i="130"/>
  <c r="F80" i="130"/>
  <c r="G80" i="130"/>
  <c r="J79" i="130"/>
  <c r="K79" i="130"/>
  <c r="L79" i="130"/>
  <c r="M79" i="130"/>
  <c r="N79" i="130"/>
  <c r="O79" i="130"/>
  <c r="P79" i="130"/>
  <c r="Q79" i="130"/>
  <c r="AQ79" i="130"/>
  <c r="F79" i="130"/>
  <c r="G79" i="130"/>
  <c r="H79" i="130"/>
  <c r="I79" i="130"/>
  <c r="E79" i="130"/>
  <c r="B71" i="130"/>
  <c r="B72" i="130"/>
  <c r="B73" i="130"/>
  <c r="B74" i="130"/>
  <c r="B75" i="130"/>
  <c r="B76" i="130"/>
  <c r="B77" i="130"/>
  <c r="B70" i="130"/>
  <c r="B68" i="130"/>
  <c r="E66" i="130"/>
  <c r="F66" i="130"/>
  <c r="G66" i="130"/>
  <c r="H66" i="130"/>
  <c r="I66" i="130"/>
  <c r="J66" i="130"/>
  <c r="K66" i="130"/>
  <c r="L66" i="130"/>
  <c r="M66" i="130"/>
  <c r="N66" i="130"/>
  <c r="O66" i="130"/>
  <c r="P66" i="130"/>
  <c r="Q66" i="130"/>
  <c r="AQ66" i="130"/>
  <c r="E65" i="130"/>
  <c r="F65" i="130"/>
  <c r="G65" i="130"/>
  <c r="H65" i="130"/>
  <c r="I65" i="130"/>
  <c r="J65" i="130"/>
  <c r="K65" i="130"/>
  <c r="L65" i="130"/>
  <c r="M65" i="130"/>
  <c r="N65" i="130"/>
  <c r="O65" i="130"/>
  <c r="P65" i="130"/>
  <c r="Q65" i="130"/>
  <c r="AQ65" i="130"/>
  <c r="B58" i="130"/>
  <c r="B59" i="130"/>
  <c r="B60" i="130"/>
  <c r="B61" i="130"/>
  <c r="B62" i="130"/>
  <c r="B63" i="130"/>
  <c r="B56" i="130"/>
  <c r="B57" i="130"/>
  <c r="B54" i="130"/>
  <c r="F52" i="130"/>
  <c r="G52" i="130"/>
  <c r="H52" i="130"/>
  <c r="I52" i="130"/>
  <c r="J52" i="130"/>
  <c r="K52" i="130"/>
  <c r="L52" i="130"/>
  <c r="M52" i="130"/>
  <c r="N52" i="130"/>
  <c r="O52" i="130"/>
  <c r="P52" i="130"/>
  <c r="Q52" i="130"/>
  <c r="AQ52" i="130"/>
  <c r="E52" i="130"/>
  <c r="E51" i="130"/>
  <c r="F51" i="130"/>
  <c r="G51" i="130"/>
  <c r="H51" i="130"/>
  <c r="I51" i="130"/>
  <c r="J51" i="130"/>
  <c r="K51" i="130"/>
  <c r="L51" i="130"/>
  <c r="M51" i="130"/>
  <c r="N51" i="130"/>
  <c r="O51" i="130"/>
  <c r="P51" i="130"/>
  <c r="Q51" i="130"/>
  <c r="AQ51" i="130"/>
  <c r="B49" i="130"/>
  <c r="B48" i="130"/>
  <c r="B47" i="130"/>
  <c r="E123" i="130"/>
  <c r="G14" i="132"/>
  <c r="D123" i="130"/>
  <c r="F14" i="132"/>
  <c r="F50" i="132"/>
  <c r="B46" i="130"/>
  <c r="D121" i="130"/>
  <c r="B45" i="130"/>
  <c r="E120" i="130"/>
  <c r="D120" i="130"/>
  <c r="B44" i="130"/>
  <c r="B43" i="130"/>
  <c r="E119" i="130"/>
  <c r="G9" i="132"/>
  <c r="B42" i="130"/>
  <c r="AQ41" i="130"/>
  <c r="AQ118" i="130"/>
  <c r="AS8" i="132"/>
  <c r="AP41" i="130"/>
  <c r="AP118" i="130"/>
  <c r="AR8" i="132"/>
  <c r="AO41" i="130"/>
  <c r="AN41" i="130"/>
  <c r="AM41" i="130"/>
  <c r="AM118" i="130"/>
  <c r="AO8" i="132"/>
  <c r="AL41" i="130"/>
  <c r="AL118" i="130"/>
  <c r="AN8" i="132"/>
  <c r="AK41" i="130"/>
  <c r="AJ41" i="130"/>
  <c r="AI41" i="130"/>
  <c r="AI118" i="130"/>
  <c r="AK8" i="132"/>
  <c r="AH41" i="130"/>
  <c r="AH118" i="130"/>
  <c r="AJ8" i="132"/>
  <c r="AG41" i="130"/>
  <c r="AF41" i="130"/>
  <c r="AE41" i="130"/>
  <c r="AE118" i="130"/>
  <c r="AG8" i="132"/>
  <c r="AD41" i="130"/>
  <c r="AD118" i="130"/>
  <c r="AF8" i="132"/>
  <c r="AC41" i="130"/>
  <c r="AB41" i="130"/>
  <c r="AA41" i="130"/>
  <c r="AA118" i="130"/>
  <c r="AC8" i="132"/>
  <c r="Z41" i="130"/>
  <c r="Z118" i="130"/>
  <c r="AB8" i="132"/>
  <c r="Y41" i="130"/>
  <c r="X41" i="130"/>
  <c r="W41" i="130"/>
  <c r="W118" i="130"/>
  <c r="Y8" i="132"/>
  <c r="V41" i="130"/>
  <c r="V118" i="130"/>
  <c r="X8" i="132"/>
  <c r="U41" i="130"/>
  <c r="T41" i="130"/>
  <c r="S41" i="130"/>
  <c r="S118" i="130"/>
  <c r="U8" i="132"/>
  <c r="R41" i="130"/>
  <c r="R118" i="130"/>
  <c r="T8" i="132"/>
  <c r="Q41" i="130"/>
  <c r="P41" i="130"/>
  <c r="O41" i="130"/>
  <c r="O118" i="130"/>
  <c r="Q8" i="132"/>
  <c r="N41" i="130"/>
  <c r="N118" i="130"/>
  <c r="P8" i="132"/>
  <c r="M41" i="130"/>
  <c r="L41" i="130"/>
  <c r="K41" i="130"/>
  <c r="K118" i="130"/>
  <c r="M8" i="132"/>
  <c r="J41" i="130"/>
  <c r="J118" i="130"/>
  <c r="L8" i="132"/>
  <c r="I41" i="130"/>
  <c r="H41" i="130"/>
  <c r="G41" i="130"/>
  <c r="G118" i="130"/>
  <c r="I8" i="132"/>
  <c r="F41" i="130"/>
  <c r="F118" i="130"/>
  <c r="H8" i="132"/>
  <c r="D41" i="130"/>
  <c r="D118" i="130"/>
  <c r="B41" i="130"/>
  <c r="E41" i="130"/>
  <c r="E118" i="130"/>
  <c r="G8" i="132"/>
  <c r="B40" i="130"/>
  <c r="B39" i="130"/>
  <c r="E38" i="130"/>
  <c r="F38" i="130"/>
  <c r="G38" i="130"/>
  <c r="H38" i="130"/>
  <c r="I38" i="130"/>
  <c r="J38" i="130"/>
  <c r="K38" i="130"/>
  <c r="L38" i="130"/>
  <c r="M38" i="130"/>
  <c r="N38" i="130"/>
  <c r="O38" i="130"/>
  <c r="P38" i="130"/>
  <c r="Q38" i="130"/>
  <c r="R38" i="130"/>
  <c r="S38" i="130"/>
  <c r="T38" i="130"/>
  <c r="U38" i="130"/>
  <c r="V38" i="130"/>
  <c r="W38" i="130"/>
  <c r="X38" i="130"/>
  <c r="Y38" i="130"/>
  <c r="Z38" i="130"/>
  <c r="AA38" i="130"/>
  <c r="AB38" i="130"/>
  <c r="AC38" i="130"/>
  <c r="AD38" i="130"/>
  <c r="AE38" i="130"/>
  <c r="AF38" i="130"/>
  <c r="AG38" i="130"/>
  <c r="AH38" i="130"/>
  <c r="AI38" i="130"/>
  <c r="AJ38" i="130"/>
  <c r="AK38" i="130"/>
  <c r="AL38" i="130"/>
  <c r="AM38" i="130"/>
  <c r="AN38" i="130"/>
  <c r="AO38" i="130"/>
  <c r="AP38" i="130"/>
  <c r="AQ38" i="130"/>
  <c r="E37" i="130"/>
  <c r="F37" i="130" s="1"/>
  <c r="G37" i="130" s="1"/>
  <c r="H37" i="130" s="1"/>
  <c r="I37" i="130" s="1"/>
  <c r="J37" i="130" s="1"/>
  <c r="K37" i="130" s="1"/>
  <c r="L37" i="130" s="1"/>
  <c r="M37" i="130" s="1"/>
  <c r="N37" i="130" s="1"/>
  <c r="O37" i="130" s="1"/>
  <c r="P37" i="130" s="1"/>
  <c r="Q37" i="130" s="1"/>
  <c r="R37" i="130" s="1"/>
  <c r="S37" i="130" s="1"/>
  <c r="T37" i="130" s="1"/>
  <c r="U37" i="130" s="1"/>
  <c r="V37" i="130" s="1"/>
  <c r="W37" i="130" s="1"/>
  <c r="X37" i="130" s="1"/>
  <c r="Y37" i="130" s="1"/>
  <c r="Z37" i="130" s="1"/>
  <c r="AA37" i="130" s="1"/>
  <c r="AB37" i="130" s="1"/>
  <c r="AC37" i="130" s="1"/>
  <c r="AD37" i="130" s="1"/>
  <c r="AE37" i="130" s="1"/>
  <c r="AF37" i="130" s="1"/>
  <c r="AG37" i="130" s="1"/>
  <c r="AH37" i="130" s="1"/>
  <c r="AI37" i="130" s="1"/>
  <c r="AJ37" i="130" s="1"/>
  <c r="AK37" i="130" s="1"/>
  <c r="AL37" i="130" s="1"/>
  <c r="AM37" i="130" s="1"/>
  <c r="AN37" i="130" s="1"/>
  <c r="AO37" i="130" s="1"/>
  <c r="AP37" i="130" s="1"/>
  <c r="AQ37" i="130" s="1"/>
  <c r="AQ31" i="130"/>
  <c r="AP31" i="130"/>
  <c r="AO31" i="130"/>
  <c r="AN31" i="130"/>
  <c r="AM31" i="130"/>
  <c r="AL31" i="130"/>
  <c r="AK31" i="130"/>
  <c r="AJ31" i="130"/>
  <c r="AI31" i="130"/>
  <c r="AH31" i="130"/>
  <c r="AG31" i="130"/>
  <c r="AF31" i="130"/>
  <c r="AE31" i="130"/>
  <c r="AD31" i="130"/>
  <c r="AC31" i="130"/>
  <c r="AB31" i="130"/>
  <c r="AA31" i="130"/>
  <c r="Z31" i="130"/>
  <c r="Y31" i="130"/>
  <c r="X31" i="130"/>
  <c r="W31" i="130"/>
  <c r="V31" i="130"/>
  <c r="U31" i="130"/>
  <c r="T31" i="130"/>
  <c r="S31" i="130"/>
  <c r="R31" i="130"/>
  <c r="Q31" i="130"/>
  <c r="P31" i="130"/>
  <c r="O31" i="130"/>
  <c r="N31" i="130"/>
  <c r="M31" i="130"/>
  <c r="L31" i="130"/>
  <c r="K31" i="130"/>
  <c r="J31" i="130"/>
  <c r="I31" i="130"/>
  <c r="H31" i="130"/>
  <c r="G31" i="130"/>
  <c r="F31" i="130"/>
  <c r="E31" i="130"/>
  <c r="D31" i="130"/>
  <c r="AQ28" i="130"/>
  <c r="AP28" i="130"/>
  <c r="AO28" i="130"/>
  <c r="AN28" i="130"/>
  <c r="AM28" i="130"/>
  <c r="AL28" i="130"/>
  <c r="AK28" i="130"/>
  <c r="AJ28" i="130"/>
  <c r="AI28" i="130"/>
  <c r="AH28" i="130"/>
  <c r="AG28" i="130"/>
  <c r="AF28" i="130"/>
  <c r="AE28" i="130"/>
  <c r="AD28" i="130"/>
  <c r="AC28" i="130"/>
  <c r="AB28" i="130"/>
  <c r="AA28" i="130"/>
  <c r="Z28" i="130"/>
  <c r="Y28" i="130"/>
  <c r="X28" i="130"/>
  <c r="W28" i="130"/>
  <c r="V28" i="130"/>
  <c r="U28" i="130"/>
  <c r="T28" i="130"/>
  <c r="S28" i="130"/>
  <c r="R28" i="130"/>
  <c r="Q28" i="130"/>
  <c r="P28" i="130"/>
  <c r="O28" i="130"/>
  <c r="N28" i="130"/>
  <c r="M28" i="130"/>
  <c r="L28" i="130"/>
  <c r="K28" i="130"/>
  <c r="J28" i="130"/>
  <c r="I28" i="130"/>
  <c r="H28" i="130"/>
  <c r="G28" i="130"/>
  <c r="F28" i="130"/>
  <c r="E28" i="130"/>
  <c r="D28" i="130"/>
  <c r="AQ27" i="130"/>
  <c r="AP27" i="130"/>
  <c r="AO27" i="130"/>
  <c r="AN27" i="130"/>
  <c r="AM27" i="130"/>
  <c r="AL27" i="130"/>
  <c r="AK27" i="130"/>
  <c r="AJ27" i="130"/>
  <c r="AI27" i="130"/>
  <c r="AH27" i="130"/>
  <c r="AG27" i="130"/>
  <c r="AF27" i="130"/>
  <c r="AE27" i="130"/>
  <c r="AD27" i="130"/>
  <c r="AC27" i="130"/>
  <c r="AB27" i="130"/>
  <c r="AA27" i="130"/>
  <c r="Z27" i="130"/>
  <c r="Y27" i="130"/>
  <c r="X27" i="130"/>
  <c r="W27" i="130"/>
  <c r="V27" i="130"/>
  <c r="U27" i="130"/>
  <c r="T27" i="130"/>
  <c r="S27" i="130"/>
  <c r="R27" i="130"/>
  <c r="Q27" i="130"/>
  <c r="P27" i="130"/>
  <c r="O27" i="130"/>
  <c r="N27" i="130"/>
  <c r="M27" i="130"/>
  <c r="L27" i="130"/>
  <c r="K27" i="130"/>
  <c r="J27" i="130"/>
  <c r="I27" i="130"/>
  <c r="H27" i="130"/>
  <c r="G27" i="130"/>
  <c r="F27" i="130"/>
  <c r="E27" i="130"/>
  <c r="D27" i="130"/>
  <c r="AQ26" i="130"/>
  <c r="AP26" i="130"/>
  <c r="AO26" i="130"/>
  <c r="AN26" i="130"/>
  <c r="AM26" i="130"/>
  <c r="AL26" i="130"/>
  <c r="AK26" i="130"/>
  <c r="AJ26" i="130"/>
  <c r="AI26" i="130"/>
  <c r="AH26" i="130"/>
  <c r="AG26" i="130"/>
  <c r="AF26" i="130"/>
  <c r="AE26" i="130"/>
  <c r="AD26" i="130"/>
  <c r="AC26" i="130"/>
  <c r="AB26" i="130"/>
  <c r="AA26" i="130"/>
  <c r="Z26" i="130"/>
  <c r="Y26" i="130"/>
  <c r="X26" i="130"/>
  <c r="W26" i="130"/>
  <c r="V26" i="130"/>
  <c r="U26" i="130"/>
  <c r="T26" i="130"/>
  <c r="S26" i="130"/>
  <c r="R26" i="130"/>
  <c r="Q26" i="130"/>
  <c r="P26" i="130"/>
  <c r="O26" i="130"/>
  <c r="N26" i="130"/>
  <c r="M26" i="130"/>
  <c r="L26" i="130"/>
  <c r="K26" i="130"/>
  <c r="J26" i="130"/>
  <c r="I26" i="130"/>
  <c r="H26" i="130"/>
  <c r="G26" i="130"/>
  <c r="F26" i="130"/>
  <c r="E26" i="130"/>
  <c r="D26" i="130"/>
  <c r="AQ25" i="130"/>
  <c r="AP25" i="130"/>
  <c r="AO25" i="130"/>
  <c r="AN25" i="130"/>
  <c r="AM25" i="130"/>
  <c r="AL25" i="130"/>
  <c r="AK25" i="130"/>
  <c r="AJ25" i="130"/>
  <c r="AI25" i="130"/>
  <c r="AH25" i="130"/>
  <c r="AG25" i="130"/>
  <c r="AF25" i="130"/>
  <c r="AE25" i="130"/>
  <c r="AD25" i="130"/>
  <c r="AC25" i="130"/>
  <c r="AB25" i="130"/>
  <c r="AA25" i="130"/>
  <c r="Z25" i="130"/>
  <c r="Y25" i="130"/>
  <c r="X25" i="130"/>
  <c r="W25" i="130"/>
  <c r="V25" i="130"/>
  <c r="U25" i="130"/>
  <c r="T25" i="130"/>
  <c r="S25" i="130"/>
  <c r="R25" i="130"/>
  <c r="Q25" i="130"/>
  <c r="P25" i="130"/>
  <c r="O25" i="130"/>
  <c r="N25" i="130"/>
  <c r="M25" i="130"/>
  <c r="L25" i="130"/>
  <c r="K25" i="130"/>
  <c r="J25" i="130"/>
  <c r="I25" i="130"/>
  <c r="H25" i="130"/>
  <c r="G25" i="130"/>
  <c r="F25" i="130"/>
  <c r="E25" i="130"/>
  <c r="D25" i="130"/>
  <c r="AQ24" i="130"/>
  <c r="AP24" i="130"/>
  <c r="AO24" i="130"/>
  <c r="AN24" i="130"/>
  <c r="AM24" i="130"/>
  <c r="AL24" i="130"/>
  <c r="AK24" i="130"/>
  <c r="AJ24" i="130"/>
  <c r="AI24" i="130"/>
  <c r="AH24" i="130"/>
  <c r="AG24" i="130"/>
  <c r="AF24" i="130"/>
  <c r="AE24" i="130"/>
  <c r="AD24" i="130"/>
  <c r="AC24" i="130"/>
  <c r="AB24" i="130"/>
  <c r="AA24" i="130"/>
  <c r="Z24" i="130"/>
  <c r="Y24" i="130"/>
  <c r="X24" i="130"/>
  <c r="W24" i="130"/>
  <c r="V24" i="130"/>
  <c r="U24" i="130"/>
  <c r="T24" i="130"/>
  <c r="S24" i="130"/>
  <c r="R24" i="130"/>
  <c r="Q24" i="130"/>
  <c r="P24" i="130"/>
  <c r="O24" i="130"/>
  <c r="N24" i="130"/>
  <c r="M24" i="130"/>
  <c r="L24" i="130"/>
  <c r="K24" i="130"/>
  <c r="J24" i="130"/>
  <c r="I24" i="130"/>
  <c r="H24" i="130"/>
  <c r="G24" i="130"/>
  <c r="F24" i="130"/>
  <c r="E24" i="130"/>
  <c r="D24" i="130"/>
  <c r="AQ23" i="130"/>
  <c r="AP23" i="130"/>
  <c r="AO23" i="130"/>
  <c r="AN23" i="130"/>
  <c r="AM23" i="130"/>
  <c r="AL23" i="130"/>
  <c r="AK23" i="130"/>
  <c r="AJ23" i="130"/>
  <c r="AI23" i="130"/>
  <c r="AH23" i="130"/>
  <c r="AG23" i="130"/>
  <c r="AF23" i="130"/>
  <c r="AE23" i="130"/>
  <c r="AD23" i="130"/>
  <c r="AC23" i="130"/>
  <c r="AB23" i="130"/>
  <c r="AA23" i="130"/>
  <c r="Z23" i="130"/>
  <c r="Y23" i="130"/>
  <c r="X23" i="130"/>
  <c r="W23" i="130"/>
  <c r="V23" i="130"/>
  <c r="U23" i="130"/>
  <c r="T23" i="130"/>
  <c r="S23" i="130"/>
  <c r="R23" i="130"/>
  <c r="Q23" i="130"/>
  <c r="P23" i="130"/>
  <c r="O23" i="130"/>
  <c r="N23" i="130"/>
  <c r="M23" i="130"/>
  <c r="L23" i="130"/>
  <c r="K23" i="130"/>
  <c r="J23" i="130"/>
  <c r="I23" i="130"/>
  <c r="H23" i="130"/>
  <c r="G23" i="130"/>
  <c r="F23" i="130"/>
  <c r="E23" i="130"/>
  <c r="D23" i="130"/>
  <c r="A23" i="130"/>
  <c r="A24" i="130" s="1"/>
  <c r="AQ22" i="130"/>
  <c r="AP22" i="130"/>
  <c r="AO22" i="130"/>
  <c r="AN22" i="130"/>
  <c r="AM22" i="130"/>
  <c r="AL22" i="130"/>
  <c r="AK22" i="130"/>
  <c r="AJ22" i="130"/>
  <c r="AI22" i="130"/>
  <c r="AH22" i="130"/>
  <c r="AG22" i="130"/>
  <c r="AF22" i="130"/>
  <c r="AE22" i="130"/>
  <c r="AD22" i="130"/>
  <c r="AC22" i="130"/>
  <c r="AB22" i="130"/>
  <c r="AA22" i="130"/>
  <c r="Z22" i="130"/>
  <c r="Y22" i="130"/>
  <c r="X22" i="130"/>
  <c r="W22" i="130"/>
  <c r="V22" i="130"/>
  <c r="U22" i="130"/>
  <c r="T22" i="130"/>
  <c r="S22" i="130"/>
  <c r="R22" i="130"/>
  <c r="Q22" i="130"/>
  <c r="P22" i="130"/>
  <c r="O22" i="130"/>
  <c r="N22" i="130"/>
  <c r="M22" i="130"/>
  <c r="L22" i="130"/>
  <c r="K22" i="130"/>
  <c r="J22" i="130"/>
  <c r="I22" i="130"/>
  <c r="H22" i="130"/>
  <c r="G22" i="130"/>
  <c r="F22" i="130"/>
  <c r="E22" i="130"/>
  <c r="D22" i="130"/>
  <c r="A22" i="130"/>
  <c r="B5" i="133" s="1"/>
  <c r="AQ20" i="130"/>
  <c r="AP20" i="130"/>
  <c r="AO20" i="130"/>
  <c r="AN20" i="130"/>
  <c r="AM20" i="130"/>
  <c r="AL20" i="130"/>
  <c r="AK20" i="130"/>
  <c r="AJ20" i="130"/>
  <c r="AI20" i="130"/>
  <c r="AH20" i="130"/>
  <c r="AG20" i="130"/>
  <c r="AF20" i="130"/>
  <c r="AE20" i="130"/>
  <c r="AD20" i="130"/>
  <c r="AC20" i="130"/>
  <c r="AB20" i="130"/>
  <c r="AA20" i="130"/>
  <c r="Z20" i="130"/>
  <c r="Y20" i="130"/>
  <c r="X20" i="130"/>
  <c r="W20" i="130"/>
  <c r="V20" i="130"/>
  <c r="U20" i="130"/>
  <c r="T20" i="130"/>
  <c r="S20" i="130"/>
  <c r="R20" i="130"/>
  <c r="Q20" i="130"/>
  <c r="P20" i="130"/>
  <c r="O20" i="130"/>
  <c r="N20" i="130"/>
  <c r="M20" i="130"/>
  <c r="L20" i="130"/>
  <c r="K20" i="130"/>
  <c r="J20" i="130"/>
  <c r="I20" i="130"/>
  <c r="H20" i="130"/>
  <c r="G20" i="130"/>
  <c r="F20" i="130"/>
  <c r="E20" i="130"/>
  <c r="D20" i="130"/>
  <c r="B13" i="130"/>
  <c r="H34" i="131"/>
  <c r="H45" i="131"/>
  <c r="E10" i="130"/>
  <c r="F10" i="130"/>
  <c r="G10" i="130"/>
  <c r="H10" i="130"/>
  <c r="I10" i="130"/>
  <c r="J10" i="130"/>
  <c r="K10" i="130"/>
  <c r="L10" i="130"/>
  <c r="M10" i="130"/>
  <c r="N10" i="130"/>
  <c r="O10" i="130"/>
  <c r="P10" i="130"/>
  <c r="Q10" i="130"/>
  <c r="R10" i="130"/>
  <c r="S10" i="130"/>
  <c r="T10" i="130"/>
  <c r="U10" i="130"/>
  <c r="V10" i="130"/>
  <c r="W10" i="130"/>
  <c r="X10" i="130"/>
  <c r="Y10" i="130"/>
  <c r="Z10" i="130"/>
  <c r="AA10" i="130"/>
  <c r="AB10" i="130"/>
  <c r="AC10" i="130"/>
  <c r="AD10" i="130"/>
  <c r="AE10" i="130"/>
  <c r="AF10" i="130"/>
  <c r="AG10" i="130"/>
  <c r="AH10" i="130"/>
  <c r="AI10" i="130"/>
  <c r="AJ10" i="130"/>
  <c r="AK10" i="130"/>
  <c r="AL10" i="130"/>
  <c r="AM10" i="130"/>
  <c r="AN10" i="130"/>
  <c r="AO10" i="130"/>
  <c r="AP10" i="130"/>
  <c r="AQ10" i="130"/>
  <c r="B7" i="130"/>
  <c r="C4" i="131"/>
  <c r="C7" i="107"/>
  <c r="F76" i="129"/>
  <c r="F81" i="129"/>
  <c r="G76" i="129"/>
  <c r="F73" i="129"/>
  <c r="I73" i="129"/>
  <c r="H73" i="129"/>
  <c r="G73" i="129"/>
  <c r="E73" i="129"/>
  <c r="D73" i="129"/>
  <c r="T46" i="129"/>
  <c r="J21" i="129"/>
  <c r="F42" i="40"/>
  <c r="F41" i="40"/>
  <c r="F7" i="40"/>
  <c r="H88" i="127"/>
  <c r="D88" i="127"/>
  <c r="I80" i="127"/>
  <c r="H80" i="127"/>
  <c r="G80" i="127"/>
  <c r="F80" i="127"/>
  <c r="E80" i="127"/>
  <c r="D80" i="127"/>
  <c r="C80" i="127"/>
  <c r="J80" i="127"/>
  <c r="I79" i="127"/>
  <c r="H79" i="127"/>
  <c r="G79" i="127"/>
  <c r="F79" i="127"/>
  <c r="E79" i="127"/>
  <c r="D79" i="127"/>
  <c r="I75" i="127"/>
  <c r="I76" i="127"/>
  <c r="H75" i="127"/>
  <c r="G75" i="127"/>
  <c r="F75" i="127"/>
  <c r="E75" i="127"/>
  <c r="E76" i="127"/>
  <c r="E81" i="127"/>
  <c r="D75" i="127"/>
  <c r="I74" i="127"/>
  <c r="H74" i="127"/>
  <c r="H76" i="127"/>
  <c r="H81" i="127"/>
  <c r="G74" i="127"/>
  <c r="F74" i="127"/>
  <c r="E74" i="127"/>
  <c r="D74" i="127"/>
  <c r="D76" i="127"/>
  <c r="D81" i="127"/>
  <c r="I72" i="127"/>
  <c r="H72" i="127"/>
  <c r="G72" i="127"/>
  <c r="G73" i="127"/>
  <c r="F72" i="127"/>
  <c r="E72" i="127"/>
  <c r="D72" i="127"/>
  <c r="C72" i="127"/>
  <c r="I71" i="127"/>
  <c r="H71" i="127"/>
  <c r="G71" i="127"/>
  <c r="F71" i="127"/>
  <c r="F73" i="127"/>
  <c r="E71" i="127"/>
  <c r="D71" i="127"/>
  <c r="I56" i="127"/>
  <c r="H56" i="127"/>
  <c r="G56" i="127"/>
  <c r="F56" i="127"/>
  <c r="E56" i="127"/>
  <c r="D56" i="127"/>
  <c r="C56" i="127"/>
  <c r="J56" i="127"/>
  <c r="I31" i="127"/>
  <c r="H31" i="127"/>
  <c r="G31" i="127"/>
  <c r="F31" i="127"/>
  <c r="E31" i="127"/>
  <c r="D31" i="127"/>
  <c r="C31" i="127"/>
  <c r="E14" i="127"/>
  <c r="D14" i="127"/>
  <c r="C14" i="127"/>
  <c r="E13" i="127"/>
  <c r="D13" i="127"/>
  <c r="C13" i="127"/>
  <c r="E12" i="127"/>
  <c r="D12" i="127"/>
  <c r="C12" i="127"/>
  <c r="E11" i="127"/>
  <c r="D11" i="127"/>
  <c r="C11" i="127"/>
  <c r="M3" i="127"/>
  <c r="K3" i="127"/>
  <c r="H3" i="127"/>
  <c r="E3" i="127"/>
  <c r="B3" i="127"/>
  <c r="A3" i="127"/>
  <c r="M2" i="127"/>
  <c r="I102" i="125"/>
  <c r="H102" i="125"/>
  <c r="G102" i="125"/>
  <c r="F102" i="125"/>
  <c r="E102" i="125"/>
  <c r="D102" i="125"/>
  <c r="C102" i="125"/>
  <c r="I101" i="125"/>
  <c r="H101" i="125"/>
  <c r="G101" i="125"/>
  <c r="F101" i="125"/>
  <c r="E101" i="125"/>
  <c r="D101" i="125"/>
  <c r="C101" i="125"/>
  <c r="I100" i="125"/>
  <c r="H100" i="125"/>
  <c r="G100" i="125"/>
  <c r="F100" i="125"/>
  <c r="E100" i="125"/>
  <c r="D100" i="125"/>
  <c r="C100" i="125"/>
  <c r="I99" i="125"/>
  <c r="H99" i="125"/>
  <c r="G99" i="125"/>
  <c r="F99" i="125"/>
  <c r="E99" i="125"/>
  <c r="D99" i="125"/>
  <c r="C99" i="125"/>
  <c r="I98" i="125"/>
  <c r="H98" i="125"/>
  <c r="G98" i="125"/>
  <c r="F98" i="125"/>
  <c r="E98" i="125"/>
  <c r="D98" i="125"/>
  <c r="C98" i="125"/>
  <c r="I97" i="125"/>
  <c r="H97" i="125"/>
  <c r="G97" i="125"/>
  <c r="F97" i="125"/>
  <c r="E97" i="125"/>
  <c r="D97" i="125"/>
  <c r="C97" i="125"/>
  <c r="I96" i="125"/>
  <c r="H96" i="125"/>
  <c r="G96" i="125"/>
  <c r="F96" i="125"/>
  <c r="E96" i="125"/>
  <c r="D96" i="125"/>
  <c r="C96" i="125"/>
  <c r="I95" i="125"/>
  <c r="H95" i="125"/>
  <c r="G95" i="125"/>
  <c r="F95" i="125"/>
  <c r="E95" i="125"/>
  <c r="D95" i="125"/>
  <c r="C95" i="125"/>
  <c r="I94" i="125"/>
  <c r="H94" i="125"/>
  <c r="G94" i="125"/>
  <c r="F94" i="125"/>
  <c r="E94" i="125"/>
  <c r="D94" i="125"/>
  <c r="C94" i="125"/>
  <c r="I93" i="125"/>
  <c r="H93" i="125"/>
  <c r="G93" i="125"/>
  <c r="F93" i="125"/>
  <c r="E93" i="125"/>
  <c r="D93" i="125"/>
  <c r="C93" i="125"/>
  <c r="I92" i="125"/>
  <c r="H92" i="125"/>
  <c r="G92" i="125"/>
  <c r="F92" i="125"/>
  <c r="E92" i="125"/>
  <c r="D92" i="125"/>
  <c r="C92" i="125"/>
  <c r="I91" i="125"/>
  <c r="H91" i="125"/>
  <c r="G91" i="125"/>
  <c r="F91" i="125"/>
  <c r="E91" i="125"/>
  <c r="D91" i="125"/>
  <c r="C91" i="125"/>
  <c r="I90" i="125"/>
  <c r="H90" i="125"/>
  <c r="G90" i="125"/>
  <c r="F90" i="125"/>
  <c r="E90" i="125"/>
  <c r="D90" i="125"/>
  <c r="C90" i="125"/>
  <c r="I89" i="125"/>
  <c r="H89" i="125"/>
  <c r="G89" i="125"/>
  <c r="F89" i="125"/>
  <c r="E89" i="125"/>
  <c r="D89" i="125"/>
  <c r="C89" i="125"/>
  <c r="I88" i="125"/>
  <c r="H88" i="125"/>
  <c r="G88" i="125"/>
  <c r="F88" i="125"/>
  <c r="E88" i="125"/>
  <c r="D88" i="125"/>
  <c r="C88" i="125"/>
  <c r="I87" i="125"/>
  <c r="H87" i="125"/>
  <c r="G87" i="125"/>
  <c r="F87" i="125"/>
  <c r="E87" i="125"/>
  <c r="D87" i="125"/>
  <c r="C87" i="125"/>
  <c r="I86" i="125"/>
  <c r="H86" i="125"/>
  <c r="G86" i="125"/>
  <c r="F86" i="125"/>
  <c r="E86" i="125"/>
  <c r="D86" i="125"/>
  <c r="C86" i="125"/>
  <c r="I85" i="125"/>
  <c r="H85" i="125"/>
  <c r="G85" i="125"/>
  <c r="F85" i="125"/>
  <c r="E85" i="125"/>
  <c r="D85" i="125"/>
  <c r="C85" i="125"/>
  <c r="I84" i="125"/>
  <c r="H84" i="125"/>
  <c r="G84" i="125"/>
  <c r="F84" i="125"/>
  <c r="E84" i="125"/>
  <c r="D84" i="125"/>
  <c r="C84" i="125"/>
  <c r="I83" i="125"/>
  <c r="H83" i="125"/>
  <c r="G83" i="125"/>
  <c r="F83" i="125"/>
  <c r="E83" i="125"/>
  <c r="D83" i="125"/>
  <c r="C83" i="125"/>
  <c r="I82" i="125"/>
  <c r="H82" i="125"/>
  <c r="G82" i="125"/>
  <c r="F82" i="125"/>
  <c r="E82" i="125"/>
  <c r="D82" i="125"/>
  <c r="C82" i="125"/>
  <c r="I81" i="125"/>
  <c r="H81" i="125"/>
  <c r="G81" i="125"/>
  <c r="F81" i="125"/>
  <c r="E81" i="125"/>
  <c r="D81" i="125"/>
  <c r="C81" i="125"/>
  <c r="I80" i="125"/>
  <c r="H80" i="125"/>
  <c r="G80" i="125"/>
  <c r="F80" i="125"/>
  <c r="E80" i="125"/>
  <c r="D80" i="125"/>
  <c r="C80" i="125"/>
  <c r="I79" i="125"/>
  <c r="H79" i="125"/>
  <c r="G79" i="125"/>
  <c r="F79" i="125"/>
  <c r="E79" i="125"/>
  <c r="D79" i="125"/>
  <c r="C79" i="125"/>
  <c r="I78" i="125"/>
  <c r="H78" i="125"/>
  <c r="G78" i="125"/>
  <c r="F78" i="125"/>
  <c r="E78" i="125"/>
  <c r="D78" i="125"/>
  <c r="C78" i="125"/>
  <c r="I77" i="125"/>
  <c r="H77" i="125"/>
  <c r="G77" i="125"/>
  <c r="F77" i="125"/>
  <c r="E77" i="125"/>
  <c r="D77" i="125"/>
  <c r="C77" i="125"/>
  <c r="I76" i="125"/>
  <c r="H76" i="125"/>
  <c r="G76" i="125"/>
  <c r="F76" i="125"/>
  <c r="E76" i="125"/>
  <c r="D76" i="125"/>
  <c r="C76" i="125"/>
  <c r="I75" i="125"/>
  <c r="H75" i="125"/>
  <c r="G75" i="125"/>
  <c r="F75" i="125"/>
  <c r="E75" i="125"/>
  <c r="D75" i="125"/>
  <c r="C75" i="125"/>
  <c r="I74" i="125"/>
  <c r="H74" i="125"/>
  <c r="G74" i="125"/>
  <c r="F74" i="125"/>
  <c r="E74" i="125"/>
  <c r="D74" i="125"/>
  <c r="C74" i="125"/>
  <c r="I73" i="125"/>
  <c r="H73" i="125"/>
  <c r="G73" i="125"/>
  <c r="F73" i="125"/>
  <c r="E73" i="125"/>
  <c r="D73" i="125"/>
  <c r="C73" i="125"/>
  <c r="I72" i="125"/>
  <c r="H72" i="125"/>
  <c r="G72" i="125"/>
  <c r="F72" i="125"/>
  <c r="E72" i="125"/>
  <c r="D72" i="125"/>
  <c r="C72" i="125"/>
  <c r="I71" i="125"/>
  <c r="H71" i="125"/>
  <c r="G71" i="125"/>
  <c r="F71" i="125"/>
  <c r="E71" i="125"/>
  <c r="D71" i="125"/>
  <c r="C71" i="125"/>
  <c r="I70" i="125"/>
  <c r="H70" i="125"/>
  <c r="G70" i="125"/>
  <c r="F70" i="125"/>
  <c r="E70" i="125"/>
  <c r="D70" i="125"/>
  <c r="C70" i="125"/>
  <c r="I69" i="125"/>
  <c r="H69" i="125"/>
  <c r="G69" i="125"/>
  <c r="F69" i="125"/>
  <c r="E69" i="125"/>
  <c r="D69" i="125"/>
  <c r="C69" i="125"/>
  <c r="I68" i="125"/>
  <c r="H68" i="125"/>
  <c r="G68" i="125"/>
  <c r="F68" i="125"/>
  <c r="E68" i="125"/>
  <c r="D68" i="125"/>
  <c r="C68" i="125"/>
  <c r="I67" i="125"/>
  <c r="H67" i="125"/>
  <c r="G67" i="125"/>
  <c r="F67" i="125"/>
  <c r="E67" i="125"/>
  <c r="D67" i="125"/>
  <c r="C67" i="125"/>
  <c r="I66" i="125"/>
  <c r="H66" i="125"/>
  <c r="G66" i="125"/>
  <c r="F66" i="125"/>
  <c r="E66" i="125"/>
  <c r="D66" i="125"/>
  <c r="C66" i="125"/>
  <c r="I65" i="125"/>
  <c r="H65" i="125"/>
  <c r="G65" i="125"/>
  <c r="F65" i="125"/>
  <c r="E65" i="125"/>
  <c r="D65" i="125"/>
  <c r="C65" i="125"/>
  <c r="I60" i="125"/>
  <c r="H60" i="125"/>
  <c r="G60" i="125"/>
  <c r="F60" i="125"/>
  <c r="E60" i="125"/>
  <c r="D60" i="125"/>
  <c r="C60" i="125"/>
  <c r="A60" i="125"/>
  <c r="A102" i="125"/>
  <c r="I59" i="125"/>
  <c r="H59" i="125"/>
  <c r="G59" i="125"/>
  <c r="F59" i="125"/>
  <c r="E59" i="125"/>
  <c r="D59" i="125"/>
  <c r="C59" i="125"/>
  <c r="A59" i="125"/>
  <c r="A101" i="125"/>
  <c r="I58" i="125"/>
  <c r="H58" i="125"/>
  <c r="G58" i="125"/>
  <c r="F58" i="125"/>
  <c r="E58" i="125"/>
  <c r="D58" i="125"/>
  <c r="C58" i="125"/>
  <c r="A58" i="125"/>
  <c r="A100" i="125"/>
  <c r="A142" i="125"/>
  <c r="I57" i="125"/>
  <c r="H57" i="125"/>
  <c r="G57" i="125"/>
  <c r="F57" i="125"/>
  <c r="E57" i="125"/>
  <c r="D57" i="125"/>
  <c r="C57" i="125"/>
  <c r="A57" i="125"/>
  <c r="A99" i="125"/>
  <c r="I56" i="125"/>
  <c r="H56" i="125"/>
  <c r="G56" i="125"/>
  <c r="F56" i="125"/>
  <c r="E56" i="125"/>
  <c r="D56" i="125"/>
  <c r="C56" i="125"/>
  <c r="A56" i="125"/>
  <c r="I55" i="125"/>
  <c r="H55" i="125"/>
  <c r="G55" i="125"/>
  <c r="F55" i="125"/>
  <c r="E55" i="125"/>
  <c r="D55" i="125"/>
  <c r="C55" i="125"/>
  <c r="A55" i="125"/>
  <c r="A97" i="125"/>
  <c r="I54" i="125"/>
  <c r="H54" i="125"/>
  <c r="G54" i="125"/>
  <c r="F54" i="125"/>
  <c r="E54" i="125"/>
  <c r="D54" i="125"/>
  <c r="C54" i="125"/>
  <c r="A54" i="125"/>
  <c r="A96" i="125"/>
  <c r="I53" i="125"/>
  <c r="H53" i="125"/>
  <c r="G53" i="125"/>
  <c r="F53" i="125"/>
  <c r="E53" i="125"/>
  <c r="D53" i="125"/>
  <c r="C53" i="125"/>
  <c r="A53" i="125"/>
  <c r="A95" i="125"/>
  <c r="I52" i="125"/>
  <c r="H52" i="125"/>
  <c r="G52" i="125"/>
  <c r="F52" i="125"/>
  <c r="E52" i="125"/>
  <c r="D52" i="125"/>
  <c r="C52" i="125"/>
  <c r="A52" i="125"/>
  <c r="A94" i="125"/>
  <c r="I51" i="125"/>
  <c r="H51" i="125"/>
  <c r="G51" i="125"/>
  <c r="F51" i="125"/>
  <c r="E51" i="125"/>
  <c r="D51" i="125"/>
  <c r="C51" i="125"/>
  <c r="A51" i="125"/>
  <c r="I50" i="125"/>
  <c r="H50" i="125"/>
  <c r="G50" i="125"/>
  <c r="F50" i="125"/>
  <c r="E50" i="125"/>
  <c r="D50" i="125"/>
  <c r="C50" i="125"/>
  <c r="A50" i="125"/>
  <c r="A92" i="125"/>
  <c r="A134" i="125"/>
  <c r="I49" i="125"/>
  <c r="H49" i="125"/>
  <c r="G49" i="125"/>
  <c r="F49" i="125"/>
  <c r="E49" i="125"/>
  <c r="D49" i="125"/>
  <c r="C49" i="125"/>
  <c r="A49" i="125"/>
  <c r="I48" i="125"/>
  <c r="H48" i="125"/>
  <c r="G48" i="125"/>
  <c r="F48" i="125"/>
  <c r="E48" i="125"/>
  <c r="D48" i="125"/>
  <c r="C48" i="125"/>
  <c r="A48" i="125"/>
  <c r="A90" i="125"/>
  <c r="I47" i="125"/>
  <c r="H47" i="125"/>
  <c r="G47" i="125"/>
  <c r="F47" i="125"/>
  <c r="E47" i="125"/>
  <c r="D47" i="125"/>
  <c r="C47" i="125"/>
  <c r="A47" i="125"/>
  <c r="A89" i="125"/>
  <c r="I46" i="125"/>
  <c r="H46" i="125"/>
  <c r="G46" i="125"/>
  <c r="F46" i="125"/>
  <c r="E46" i="125"/>
  <c r="D46" i="125"/>
  <c r="C46" i="125"/>
  <c r="A46" i="125"/>
  <c r="I45" i="125"/>
  <c r="H45" i="125"/>
  <c r="G45" i="125"/>
  <c r="F45" i="125"/>
  <c r="E45" i="125"/>
  <c r="D45" i="125"/>
  <c r="C45" i="125"/>
  <c r="A45" i="125"/>
  <c r="A87" i="125"/>
  <c r="I44" i="125"/>
  <c r="H44" i="125"/>
  <c r="G44" i="125"/>
  <c r="F44" i="125"/>
  <c r="E44" i="125"/>
  <c r="D44" i="125"/>
  <c r="C44" i="125"/>
  <c r="A44" i="125"/>
  <c r="A86" i="125"/>
  <c r="I43" i="125"/>
  <c r="H43" i="125"/>
  <c r="G43" i="125"/>
  <c r="F43" i="125"/>
  <c r="E43" i="125"/>
  <c r="D43" i="125"/>
  <c r="C43" i="125"/>
  <c r="A43" i="125"/>
  <c r="A85" i="125"/>
  <c r="A169" i="125"/>
  <c r="I42" i="125"/>
  <c r="H42" i="125"/>
  <c r="G42" i="125"/>
  <c r="F42" i="125"/>
  <c r="E42" i="125"/>
  <c r="D42" i="125"/>
  <c r="C42" i="125"/>
  <c r="A42" i="125"/>
  <c r="A84" i="125"/>
  <c r="A126" i="125"/>
  <c r="I41" i="125"/>
  <c r="H41" i="125"/>
  <c r="G41" i="125"/>
  <c r="F41" i="125"/>
  <c r="E41" i="125"/>
  <c r="D41" i="125"/>
  <c r="C41" i="125"/>
  <c r="A41" i="125"/>
  <c r="A83" i="125"/>
  <c r="I40" i="125"/>
  <c r="H40" i="125"/>
  <c r="G40" i="125"/>
  <c r="F40" i="125"/>
  <c r="E40" i="125"/>
  <c r="D40" i="125"/>
  <c r="C40" i="125"/>
  <c r="A40" i="125"/>
  <c r="I39" i="125"/>
  <c r="H39" i="125"/>
  <c r="G39" i="125"/>
  <c r="F39" i="125"/>
  <c r="E39" i="125"/>
  <c r="D39" i="125"/>
  <c r="C39" i="125"/>
  <c r="A39" i="125"/>
  <c r="A81" i="125"/>
  <c r="A165" i="125"/>
  <c r="I38" i="125"/>
  <c r="H38" i="125"/>
  <c r="G38" i="125"/>
  <c r="F38" i="125"/>
  <c r="E38" i="125"/>
  <c r="D38" i="125"/>
  <c r="C38" i="125"/>
  <c r="A38" i="125"/>
  <c r="A80" i="125"/>
  <c r="I37" i="125"/>
  <c r="H37" i="125"/>
  <c r="G37" i="125"/>
  <c r="F37" i="125"/>
  <c r="E37" i="125"/>
  <c r="D37" i="125"/>
  <c r="C37" i="125"/>
  <c r="A37" i="125"/>
  <c r="A79" i="125"/>
  <c r="I36" i="125"/>
  <c r="H36" i="125"/>
  <c r="G36" i="125"/>
  <c r="F36" i="125"/>
  <c r="E36" i="125"/>
  <c r="D36" i="125"/>
  <c r="C36" i="125"/>
  <c r="A36" i="125"/>
  <c r="A78" i="125"/>
  <c r="I35" i="125"/>
  <c r="H35" i="125"/>
  <c r="G35" i="125"/>
  <c r="F35" i="125"/>
  <c r="E35" i="125"/>
  <c r="D35" i="125"/>
  <c r="C35" i="125"/>
  <c r="A35" i="125"/>
  <c r="I34" i="125"/>
  <c r="H34" i="125"/>
  <c r="G34" i="125"/>
  <c r="F34" i="125"/>
  <c r="E34" i="125"/>
  <c r="D34" i="125"/>
  <c r="C34" i="125"/>
  <c r="A34" i="125"/>
  <c r="A76" i="125"/>
  <c r="A118" i="125"/>
  <c r="I33" i="125"/>
  <c r="H33" i="125"/>
  <c r="G33" i="125"/>
  <c r="F33" i="125"/>
  <c r="E33" i="125"/>
  <c r="D33" i="125"/>
  <c r="C33" i="125"/>
  <c r="A33" i="125"/>
  <c r="I32" i="125"/>
  <c r="H32" i="125"/>
  <c r="G32" i="125"/>
  <c r="F32" i="125"/>
  <c r="E32" i="125"/>
  <c r="D32" i="125"/>
  <c r="C32" i="125"/>
  <c r="A32" i="125"/>
  <c r="A74" i="125"/>
  <c r="I31" i="125"/>
  <c r="H31" i="125"/>
  <c r="G31" i="125"/>
  <c r="F31" i="125"/>
  <c r="E31" i="125"/>
  <c r="D31" i="125"/>
  <c r="C31" i="125"/>
  <c r="A31" i="125"/>
  <c r="A73" i="125"/>
  <c r="I30" i="125"/>
  <c r="H30" i="125"/>
  <c r="G30" i="125"/>
  <c r="F30" i="125"/>
  <c r="E30" i="125"/>
  <c r="D30" i="125"/>
  <c r="C30" i="125"/>
  <c r="A30" i="125"/>
  <c r="I29" i="125"/>
  <c r="H29" i="125"/>
  <c r="G29" i="125"/>
  <c r="F29" i="125"/>
  <c r="E29" i="125"/>
  <c r="D29" i="125"/>
  <c r="C29" i="125"/>
  <c r="A29" i="125"/>
  <c r="A71" i="125"/>
  <c r="I28" i="125"/>
  <c r="H28" i="125"/>
  <c r="G28" i="125"/>
  <c r="F28" i="125"/>
  <c r="E28" i="125"/>
  <c r="D28" i="125"/>
  <c r="C28" i="125"/>
  <c r="A28" i="125"/>
  <c r="A70" i="125"/>
  <c r="I27" i="125"/>
  <c r="H27" i="125"/>
  <c r="G27" i="125"/>
  <c r="F27" i="125"/>
  <c r="E27" i="125"/>
  <c r="D27" i="125"/>
  <c r="C27" i="125"/>
  <c r="A27" i="125"/>
  <c r="A69" i="125"/>
  <c r="A153" i="125"/>
  <c r="I26" i="125"/>
  <c r="H26" i="125"/>
  <c r="G26" i="125"/>
  <c r="F26" i="125"/>
  <c r="E26" i="125"/>
  <c r="D26" i="125"/>
  <c r="C26" i="125"/>
  <c r="A26" i="125"/>
  <c r="A68" i="125"/>
  <c r="I25" i="125"/>
  <c r="H25" i="125"/>
  <c r="G25" i="125"/>
  <c r="F25" i="125"/>
  <c r="E25" i="125"/>
  <c r="D25" i="125"/>
  <c r="C25" i="125"/>
  <c r="A25" i="125"/>
  <c r="A67" i="125"/>
  <c r="I24" i="125"/>
  <c r="H24" i="125"/>
  <c r="G24" i="125"/>
  <c r="F24" i="125"/>
  <c r="E24" i="125"/>
  <c r="D24" i="125"/>
  <c r="C24" i="125"/>
  <c r="A24" i="125"/>
  <c r="I23" i="125"/>
  <c r="H23" i="125"/>
  <c r="G23" i="125"/>
  <c r="F23" i="125"/>
  <c r="E23" i="125"/>
  <c r="D23" i="125"/>
  <c r="C23" i="125"/>
  <c r="A23" i="125"/>
  <c r="A65" i="125"/>
  <c r="A149" i="125"/>
  <c r="A21" i="125"/>
  <c r="A63" i="125"/>
  <c r="C13" i="125"/>
  <c r="C74" i="127"/>
  <c r="C12" i="125"/>
  <c r="J12" i="125"/>
  <c r="C9" i="125"/>
  <c r="J9" i="125"/>
  <c r="C8" i="125"/>
  <c r="C7" i="125"/>
  <c r="J7" i="125"/>
  <c r="CB46" i="124"/>
  <c r="BO46" i="124"/>
  <c r="BB46" i="124"/>
  <c r="AO46" i="124"/>
  <c r="AB46" i="124"/>
  <c r="O46" i="124"/>
  <c r="C46" i="124"/>
  <c r="D46" i="124"/>
  <c r="Q46" i="124"/>
  <c r="B46" i="124"/>
  <c r="A46" i="124"/>
  <c r="CB45" i="124"/>
  <c r="BO45" i="124"/>
  <c r="BB45" i="124"/>
  <c r="AO45" i="124"/>
  <c r="AB45" i="124"/>
  <c r="O45" i="124"/>
  <c r="C45" i="124"/>
  <c r="D45" i="124"/>
  <c r="Q45" i="124"/>
  <c r="B45" i="124"/>
  <c r="A45" i="124"/>
  <c r="CB44" i="124"/>
  <c r="BO44" i="124"/>
  <c r="BB44" i="124"/>
  <c r="AO44" i="124"/>
  <c r="AB44" i="124"/>
  <c r="O44" i="124"/>
  <c r="C44" i="124"/>
  <c r="D44" i="124"/>
  <c r="Q44" i="124"/>
  <c r="AD44" i="124"/>
  <c r="AQ44" i="124"/>
  <c r="BD44" i="124"/>
  <c r="BQ44" i="124"/>
  <c r="CD44" i="124"/>
  <c r="B44" i="124"/>
  <c r="A44" i="124"/>
  <c r="CB43" i="124"/>
  <c r="BO43" i="124"/>
  <c r="BB43" i="124"/>
  <c r="AO43" i="124"/>
  <c r="AB43" i="124"/>
  <c r="O43" i="124"/>
  <c r="C43" i="124"/>
  <c r="D43" i="124"/>
  <c r="Q43" i="124"/>
  <c r="B43" i="124"/>
  <c r="A43" i="124"/>
  <c r="CB42" i="124"/>
  <c r="BO42" i="124"/>
  <c r="BB42" i="124"/>
  <c r="AO42" i="124"/>
  <c r="AB42" i="124"/>
  <c r="O42" i="124"/>
  <c r="C42" i="124"/>
  <c r="D42" i="124"/>
  <c r="Q42" i="124"/>
  <c r="B42" i="124"/>
  <c r="A42" i="124"/>
  <c r="CB41" i="124"/>
  <c r="BO41" i="124"/>
  <c r="BB41" i="124"/>
  <c r="AO41" i="124"/>
  <c r="AB41" i="124"/>
  <c r="O41" i="124"/>
  <c r="C41" i="124"/>
  <c r="D41" i="124"/>
  <c r="Q41" i="124"/>
  <c r="B41" i="124"/>
  <c r="A41" i="124"/>
  <c r="CB40" i="124"/>
  <c r="BO40" i="124"/>
  <c r="BB40" i="124"/>
  <c r="AO40" i="124"/>
  <c r="AB40" i="124"/>
  <c r="O40" i="124"/>
  <c r="C40" i="124"/>
  <c r="D40" i="124"/>
  <c r="Q40" i="124"/>
  <c r="AD40" i="124"/>
  <c r="AQ40" i="124"/>
  <c r="BD40" i="124"/>
  <c r="BQ40" i="124"/>
  <c r="CD40" i="124"/>
  <c r="B40" i="124"/>
  <c r="A40" i="124"/>
  <c r="CB39" i="124"/>
  <c r="BO39" i="124"/>
  <c r="BB39" i="124"/>
  <c r="AO39" i="124"/>
  <c r="AB39" i="124"/>
  <c r="O39" i="124"/>
  <c r="C39" i="124"/>
  <c r="D39" i="124"/>
  <c r="Q39" i="124"/>
  <c r="B39" i="124"/>
  <c r="A39" i="124"/>
  <c r="CB38" i="124"/>
  <c r="BO38" i="124"/>
  <c r="BB38" i="124"/>
  <c r="AO38" i="124"/>
  <c r="AB38" i="124"/>
  <c r="O38" i="124"/>
  <c r="C38" i="124"/>
  <c r="D38" i="124"/>
  <c r="Q38" i="124"/>
  <c r="B38" i="124"/>
  <c r="A38" i="124"/>
  <c r="CB37" i="124"/>
  <c r="BO37" i="124"/>
  <c r="BB37" i="124"/>
  <c r="AO37" i="124"/>
  <c r="AB37" i="124"/>
  <c r="O37" i="124"/>
  <c r="C37" i="124"/>
  <c r="D37" i="124"/>
  <c r="Q37" i="124"/>
  <c r="B37" i="124"/>
  <c r="A37" i="124"/>
  <c r="CB36" i="124"/>
  <c r="BO36" i="124"/>
  <c r="BB36" i="124"/>
  <c r="AO36" i="124"/>
  <c r="AB36" i="124"/>
  <c r="O36" i="124"/>
  <c r="C36" i="124"/>
  <c r="D36" i="124"/>
  <c r="Q36" i="124"/>
  <c r="AD36" i="124"/>
  <c r="AQ36" i="124"/>
  <c r="BD36" i="124"/>
  <c r="BQ36" i="124"/>
  <c r="CD36" i="124"/>
  <c r="B36" i="124"/>
  <c r="A36" i="124"/>
  <c r="CB35" i="124"/>
  <c r="BO35" i="124"/>
  <c r="BB35" i="124"/>
  <c r="AO35" i="124"/>
  <c r="AB35" i="124"/>
  <c r="O35" i="124"/>
  <c r="C35" i="124"/>
  <c r="D35" i="124"/>
  <c r="Q35" i="124"/>
  <c r="B35" i="124"/>
  <c r="A35" i="124"/>
  <c r="CB34" i="124"/>
  <c r="BO34" i="124"/>
  <c r="BB34" i="124"/>
  <c r="AO34" i="124"/>
  <c r="AB34" i="124"/>
  <c r="O34" i="124"/>
  <c r="C34" i="124"/>
  <c r="D34" i="124"/>
  <c r="Q34" i="124"/>
  <c r="B34" i="124"/>
  <c r="A34" i="124"/>
  <c r="CB33" i="124"/>
  <c r="BO33" i="124"/>
  <c r="BB33" i="124"/>
  <c r="AO33" i="124"/>
  <c r="AB33" i="124"/>
  <c r="O33" i="124"/>
  <c r="C33" i="124"/>
  <c r="D33" i="124"/>
  <c r="Q33" i="124"/>
  <c r="B33" i="124"/>
  <c r="A33" i="124"/>
  <c r="CB32" i="124"/>
  <c r="BO32" i="124"/>
  <c r="BB32" i="124"/>
  <c r="AO32" i="124"/>
  <c r="AB32" i="124"/>
  <c r="O32" i="124"/>
  <c r="C32" i="124"/>
  <c r="D32" i="124"/>
  <c r="Q32" i="124"/>
  <c r="AD32" i="124"/>
  <c r="AQ32" i="124"/>
  <c r="BD32" i="124"/>
  <c r="BQ32" i="124"/>
  <c r="CD32" i="124"/>
  <c r="B32" i="124"/>
  <c r="A32" i="124"/>
  <c r="CB31" i="124"/>
  <c r="BO31" i="124"/>
  <c r="BB31" i="124"/>
  <c r="AO31" i="124"/>
  <c r="AB31" i="124"/>
  <c r="O31" i="124"/>
  <c r="C31" i="124"/>
  <c r="D31" i="124"/>
  <c r="Q31" i="124"/>
  <c r="B31" i="124"/>
  <c r="A31" i="124"/>
  <c r="CB30" i="124"/>
  <c r="BO30" i="124"/>
  <c r="BB30" i="124"/>
  <c r="AO30" i="124"/>
  <c r="AB30" i="124"/>
  <c r="O30" i="124"/>
  <c r="C30" i="124"/>
  <c r="D30" i="124"/>
  <c r="Q30" i="124"/>
  <c r="B30" i="124"/>
  <c r="A30" i="124"/>
  <c r="CB29" i="124"/>
  <c r="BO29" i="124"/>
  <c r="BB29" i="124"/>
  <c r="AO29" i="124"/>
  <c r="AB29" i="124"/>
  <c r="O29" i="124"/>
  <c r="C29" i="124"/>
  <c r="D29" i="124"/>
  <c r="Q29" i="124"/>
  <c r="B29" i="124"/>
  <c r="A29" i="124"/>
  <c r="CB28" i="124"/>
  <c r="BO28" i="124"/>
  <c r="BB28" i="124"/>
  <c r="AO28" i="124"/>
  <c r="AB28" i="124"/>
  <c r="O28" i="124"/>
  <c r="C28" i="124"/>
  <c r="D28" i="124"/>
  <c r="Q28" i="124"/>
  <c r="AD28" i="124"/>
  <c r="AQ28" i="124"/>
  <c r="BD28" i="124"/>
  <c r="BQ28" i="124"/>
  <c r="CD28" i="124"/>
  <c r="B28" i="124"/>
  <c r="A28" i="124"/>
  <c r="CB27" i="124"/>
  <c r="BO27" i="124"/>
  <c r="BB27" i="124"/>
  <c r="AO27" i="124"/>
  <c r="AB27" i="124"/>
  <c r="O27" i="124"/>
  <c r="C27" i="124"/>
  <c r="D27" i="124"/>
  <c r="Q27" i="124"/>
  <c r="B27" i="124"/>
  <c r="A27" i="124"/>
  <c r="CB26" i="124"/>
  <c r="BO26" i="124"/>
  <c r="BB26" i="124"/>
  <c r="AO26" i="124"/>
  <c r="AB26" i="124"/>
  <c r="O26" i="124"/>
  <c r="C26" i="124"/>
  <c r="D26" i="124"/>
  <c r="Q26" i="124"/>
  <c r="B26" i="124"/>
  <c r="A26" i="124"/>
  <c r="CB25" i="124"/>
  <c r="BO25" i="124"/>
  <c r="BB25" i="124"/>
  <c r="AO25" i="124"/>
  <c r="AB25" i="124"/>
  <c r="O25" i="124"/>
  <c r="C25" i="124"/>
  <c r="D25" i="124"/>
  <c r="Q25" i="124"/>
  <c r="B25" i="124"/>
  <c r="A25" i="124"/>
  <c r="CB24" i="124"/>
  <c r="BO24" i="124"/>
  <c r="BB24" i="124"/>
  <c r="AO24" i="124"/>
  <c r="AB24" i="124"/>
  <c r="O24" i="124"/>
  <c r="C24" i="124"/>
  <c r="D24" i="124"/>
  <c r="Q24" i="124"/>
  <c r="AD24" i="124"/>
  <c r="AQ24" i="124"/>
  <c r="BD24" i="124"/>
  <c r="BQ24" i="124"/>
  <c r="CD24" i="124"/>
  <c r="B24" i="124"/>
  <c r="A24" i="124"/>
  <c r="CB23" i="124"/>
  <c r="BO23" i="124"/>
  <c r="BB23" i="124"/>
  <c r="AO23" i="124"/>
  <c r="AB23" i="124"/>
  <c r="O23" i="124"/>
  <c r="C23" i="124"/>
  <c r="D23" i="124"/>
  <c r="Q23" i="124"/>
  <c r="B23" i="124"/>
  <c r="A23" i="124"/>
  <c r="CB22" i="124"/>
  <c r="BO22" i="124"/>
  <c r="BB22" i="124"/>
  <c r="AO22" i="124"/>
  <c r="AB22" i="124"/>
  <c r="O22" i="124"/>
  <c r="D22" i="124"/>
  <c r="Q22" i="124"/>
  <c r="C22" i="124"/>
  <c r="B22" i="124"/>
  <c r="A22" i="124"/>
  <c r="CB21" i="124"/>
  <c r="BO21" i="124"/>
  <c r="BB21" i="124"/>
  <c r="AO21" i="124"/>
  <c r="AB21" i="124"/>
  <c r="O21" i="124"/>
  <c r="D21" i="124"/>
  <c r="Q21" i="124"/>
  <c r="AD21" i="124"/>
  <c r="AQ21" i="124"/>
  <c r="BD21" i="124"/>
  <c r="BQ21" i="124"/>
  <c r="CD21" i="124"/>
  <c r="C21" i="124"/>
  <c r="B21" i="124"/>
  <c r="A21" i="124"/>
  <c r="CB20" i="124"/>
  <c r="BO20" i="124"/>
  <c r="BB20" i="124"/>
  <c r="AO20" i="124"/>
  <c r="AB20" i="124"/>
  <c r="O20" i="124"/>
  <c r="C20" i="124"/>
  <c r="D20" i="124"/>
  <c r="Q20" i="124"/>
  <c r="B20" i="124"/>
  <c r="A20" i="124"/>
  <c r="CB19" i="124"/>
  <c r="BO19" i="124"/>
  <c r="BB19" i="124"/>
  <c r="AO19" i="124"/>
  <c r="AB19" i="124"/>
  <c r="O19" i="124"/>
  <c r="C19" i="124"/>
  <c r="D19" i="124"/>
  <c r="B19" i="124"/>
  <c r="A19" i="124"/>
  <c r="CB18" i="124"/>
  <c r="BO18" i="124"/>
  <c r="BB18" i="124"/>
  <c r="AO18" i="124"/>
  <c r="AB18" i="124"/>
  <c r="O18" i="124"/>
  <c r="C18" i="124"/>
  <c r="D18" i="124"/>
  <c r="Q18" i="124"/>
  <c r="AD18" i="124"/>
  <c r="AQ18" i="124"/>
  <c r="BD18" i="124"/>
  <c r="BQ18" i="124"/>
  <c r="CD18" i="124"/>
  <c r="B18" i="124"/>
  <c r="A18" i="124"/>
  <c r="CB17" i="124"/>
  <c r="BO17" i="124"/>
  <c r="BB17" i="124"/>
  <c r="AO17" i="124"/>
  <c r="AB17" i="124"/>
  <c r="O17" i="124"/>
  <c r="C17" i="124"/>
  <c r="D17" i="124"/>
  <c r="B17" i="124"/>
  <c r="A17" i="124"/>
  <c r="CB16" i="124"/>
  <c r="BO16" i="124"/>
  <c r="BB16" i="124"/>
  <c r="AO16" i="124"/>
  <c r="AB16" i="124"/>
  <c r="O16" i="124"/>
  <c r="C16" i="124"/>
  <c r="D16" i="124"/>
  <c r="Q16" i="124"/>
  <c r="B16" i="124"/>
  <c r="A16" i="124"/>
  <c r="CB15" i="124"/>
  <c r="BO15" i="124"/>
  <c r="BB15" i="124"/>
  <c r="AO15" i="124"/>
  <c r="AB15" i="124"/>
  <c r="O15" i="124"/>
  <c r="C15" i="124"/>
  <c r="D15" i="124"/>
  <c r="B15" i="124"/>
  <c r="A15" i="124"/>
  <c r="CB14" i="124"/>
  <c r="BO14" i="124"/>
  <c r="BB14" i="124"/>
  <c r="AO14" i="124"/>
  <c r="AB14" i="124"/>
  <c r="O14" i="124"/>
  <c r="C14" i="124"/>
  <c r="D14" i="124"/>
  <c r="Q14" i="124"/>
  <c r="AD14" i="124"/>
  <c r="AQ14" i="124"/>
  <c r="BD14" i="124"/>
  <c r="BQ14" i="124"/>
  <c r="CD14" i="124"/>
  <c r="B14" i="124"/>
  <c r="A14" i="124"/>
  <c r="CB13" i="124"/>
  <c r="BO13" i="124"/>
  <c r="BB13" i="124"/>
  <c r="AO13" i="124"/>
  <c r="AB13" i="124"/>
  <c r="O13" i="124"/>
  <c r="C13" i="124"/>
  <c r="D13" i="124"/>
  <c r="B13" i="124"/>
  <c r="A13" i="124"/>
  <c r="CB12" i="124"/>
  <c r="BO12" i="124"/>
  <c r="BB12" i="124"/>
  <c r="AO12" i="124"/>
  <c r="AB12" i="124"/>
  <c r="O12" i="124"/>
  <c r="C12" i="124"/>
  <c r="D12" i="124"/>
  <c r="Q12" i="124"/>
  <c r="B12" i="124"/>
  <c r="A12" i="124"/>
  <c r="CB11" i="124"/>
  <c r="BO11" i="124"/>
  <c r="BB11" i="124"/>
  <c r="AO11" i="124"/>
  <c r="AB11" i="124"/>
  <c r="O11" i="124"/>
  <c r="C11" i="124"/>
  <c r="D11" i="124"/>
  <c r="B11" i="124"/>
  <c r="A11" i="124"/>
  <c r="CB10" i="124"/>
  <c r="BO10" i="124"/>
  <c r="BB10" i="124"/>
  <c r="AO10" i="124"/>
  <c r="AB10" i="124"/>
  <c r="O10" i="124"/>
  <c r="C10" i="124"/>
  <c r="D10" i="124"/>
  <c r="Q10" i="124"/>
  <c r="AD10" i="124"/>
  <c r="AQ10" i="124"/>
  <c r="BD10" i="124"/>
  <c r="BQ10" i="124"/>
  <c r="CD10" i="124"/>
  <c r="B10" i="124"/>
  <c r="A10" i="124"/>
  <c r="CB9" i="124"/>
  <c r="BO9" i="124"/>
  <c r="BB9" i="124"/>
  <c r="AO9" i="124"/>
  <c r="AB9" i="124"/>
  <c r="O9" i="124"/>
  <c r="C9" i="124"/>
  <c r="D9" i="124"/>
  <c r="B9" i="124"/>
  <c r="A9" i="124"/>
  <c r="CB8" i="124"/>
  <c r="BO8" i="124"/>
  <c r="BB8" i="124"/>
  <c r="AO8" i="124"/>
  <c r="AB8" i="124"/>
  <c r="O8" i="124"/>
  <c r="B8" i="124"/>
  <c r="A8" i="124"/>
  <c r="A52" i="124"/>
  <c r="CB7" i="124"/>
  <c r="BO7" i="124"/>
  <c r="BB7" i="124"/>
  <c r="AO7" i="124"/>
  <c r="AO51" i="124" s="1"/>
  <c r="AO91" i="124" s="1"/>
  <c r="AB7" i="124"/>
  <c r="AB47" i="124" s="1"/>
  <c r="O7" i="124"/>
  <c r="B7" i="124"/>
  <c r="B47" i="124" s="1"/>
  <c r="A7" i="124"/>
  <c r="C6" i="128"/>
  <c r="C5" i="128"/>
  <c r="L52" i="128"/>
  <c r="K52" i="128"/>
  <c r="J52" i="128"/>
  <c r="L41" i="128"/>
  <c r="K41" i="128"/>
  <c r="J41" i="128"/>
  <c r="H9" i="106"/>
  <c r="L30" i="128"/>
  <c r="K30" i="128"/>
  <c r="J30" i="128"/>
  <c r="C71" i="127"/>
  <c r="F24" i="128"/>
  <c r="E24" i="128"/>
  <c r="D24" i="128"/>
  <c r="H8" i="106"/>
  <c r="F40" i="40"/>
  <c r="J18" i="128"/>
  <c r="H17" i="128"/>
  <c r="D17" i="128"/>
  <c r="D18" i="128"/>
  <c r="H16" i="128"/>
  <c r="H15" i="128"/>
  <c r="H14" i="128"/>
  <c r="H13" i="128"/>
  <c r="G76" i="127"/>
  <c r="F76" i="127"/>
  <c r="F81" i="127"/>
  <c r="I73" i="127"/>
  <c r="H73" i="127"/>
  <c r="E73" i="127"/>
  <c r="D73" i="127"/>
  <c r="T46" i="127"/>
  <c r="J21" i="127"/>
  <c r="AT34" i="123"/>
  <c r="AS34" i="123"/>
  <c r="AR34" i="123"/>
  <c r="AQ34" i="123"/>
  <c r="AP34" i="123"/>
  <c r="AO34" i="123"/>
  <c r="AN34" i="123"/>
  <c r="AM34" i="123"/>
  <c r="AL34" i="123"/>
  <c r="AK34" i="123"/>
  <c r="AJ34" i="123"/>
  <c r="AI34" i="123"/>
  <c r="AH34" i="123"/>
  <c r="AG34" i="123"/>
  <c r="AF34" i="123"/>
  <c r="AE34" i="123"/>
  <c r="AD34" i="123"/>
  <c r="AC34" i="123"/>
  <c r="AB34" i="123"/>
  <c r="AA34" i="123"/>
  <c r="Z34" i="123"/>
  <c r="Y34" i="123"/>
  <c r="X34" i="123"/>
  <c r="W34" i="123"/>
  <c r="V34" i="123"/>
  <c r="U34" i="123"/>
  <c r="T34" i="123"/>
  <c r="S34" i="123"/>
  <c r="R34" i="123"/>
  <c r="Q34" i="123"/>
  <c r="P34" i="123"/>
  <c r="O34" i="123"/>
  <c r="N34" i="123"/>
  <c r="M34" i="123"/>
  <c r="L34" i="123"/>
  <c r="K34" i="123"/>
  <c r="J34" i="123"/>
  <c r="I34" i="123"/>
  <c r="H34" i="123"/>
  <c r="G34" i="123"/>
  <c r="F34" i="123"/>
  <c r="AT18" i="123"/>
  <c r="AS18" i="123"/>
  <c r="AR18" i="123"/>
  <c r="AQ18" i="123"/>
  <c r="AP18" i="123"/>
  <c r="AO18" i="123"/>
  <c r="AN18" i="123"/>
  <c r="AM18" i="123"/>
  <c r="AL18" i="123"/>
  <c r="AK18" i="123"/>
  <c r="AJ18" i="123"/>
  <c r="AI18" i="123"/>
  <c r="AH18" i="123"/>
  <c r="AG18" i="123"/>
  <c r="AF18" i="123"/>
  <c r="AE18" i="123"/>
  <c r="AD18" i="123"/>
  <c r="AC18" i="123"/>
  <c r="AB18" i="123"/>
  <c r="AA18" i="123"/>
  <c r="Z18" i="123"/>
  <c r="Y18" i="123"/>
  <c r="X18" i="123"/>
  <c r="W18" i="123"/>
  <c r="V18" i="123"/>
  <c r="U18" i="123"/>
  <c r="T18" i="123"/>
  <c r="S18" i="123"/>
  <c r="R18" i="123"/>
  <c r="Q18" i="123"/>
  <c r="P18" i="123"/>
  <c r="O18" i="123"/>
  <c r="N18" i="123"/>
  <c r="M18" i="123"/>
  <c r="L18" i="123"/>
  <c r="K18" i="123"/>
  <c r="J18" i="123"/>
  <c r="I18" i="123"/>
  <c r="H18" i="123"/>
  <c r="G18" i="123"/>
  <c r="F18" i="123"/>
  <c r="AT17" i="123"/>
  <c r="AS17" i="123"/>
  <c r="AR17" i="123"/>
  <c r="AQ17" i="123"/>
  <c r="AP17" i="123"/>
  <c r="AO17" i="123"/>
  <c r="AN17" i="123"/>
  <c r="AM17" i="123"/>
  <c r="AL17" i="123"/>
  <c r="AK17" i="123"/>
  <c r="AJ17" i="123"/>
  <c r="AI17" i="123"/>
  <c r="AH17" i="123"/>
  <c r="AG17" i="123"/>
  <c r="AF17" i="123"/>
  <c r="AE17" i="123"/>
  <c r="AD17" i="123"/>
  <c r="AC17" i="123"/>
  <c r="AB17" i="123"/>
  <c r="AA17" i="123"/>
  <c r="Z17" i="123"/>
  <c r="Y17" i="123"/>
  <c r="X17" i="123"/>
  <c r="W17" i="123"/>
  <c r="V17" i="123"/>
  <c r="U17" i="123"/>
  <c r="T17" i="123"/>
  <c r="S17" i="123"/>
  <c r="R17" i="123"/>
  <c r="Q17" i="123"/>
  <c r="P17" i="123"/>
  <c r="O17" i="123"/>
  <c r="N17" i="123"/>
  <c r="M17" i="123"/>
  <c r="L17" i="123"/>
  <c r="K17" i="123"/>
  <c r="J17" i="123"/>
  <c r="I17" i="123"/>
  <c r="H17" i="123"/>
  <c r="G17" i="123"/>
  <c r="F17" i="123"/>
  <c r="AT14" i="123"/>
  <c r="AS14" i="123"/>
  <c r="AR14" i="123"/>
  <c r="AQ14" i="123"/>
  <c r="AP14" i="123"/>
  <c r="AO14" i="123"/>
  <c r="AN14" i="123"/>
  <c r="AM14" i="123"/>
  <c r="AL14" i="123"/>
  <c r="AK14" i="123"/>
  <c r="AJ14" i="123"/>
  <c r="AI14" i="123"/>
  <c r="AH14" i="123"/>
  <c r="AG14" i="123"/>
  <c r="AF14" i="123"/>
  <c r="AE14" i="123"/>
  <c r="AD14" i="123"/>
  <c r="AC14" i="123"/>
  <c r="AB14" i="123"/>
  <c r="AA14" i="123"/>
  <c r="Z14" i="123"/>
  <c r="Y14" i="123"/>
  <c r="X14" i="123"/>
  <c r="W14" i="123"/>
  <c r="V14" i="123"/>
  <c r="U14" i="123"/>
  <c r="T14" i="123"/>
  <c r="S14" i="123"/>
  <c r="R14" i="123"/>
  <c r="Q14" i="123"/>
  <c r="P14" i="123"/>
  <c r="O14" i="123"/>
  <c r="N14" i="123"/>
  <c r="M14" i="123"/>
  <c r="L14" i="123"/>
  <c r="K14" i="123"/>
  <c r="J14" i="123"/>
  <c r="I14" i="123"/>
  <c r="H14" i="123"/>
  <c r="AT13" i="123"/>
  <c r="AS13" i="123"/>
  <c r="AR13" i="123"/>
  <c r="AQ13" i="123"/>
  <c r="AP13" i="123"/>
  <c r="AO13" i="123"/>
  <c r="AN13" i="123"/>
  <c r="AM13" i="123"/>
  <c r="AL13" i="123"/>
  <c r="AK13" i="123"/>
  <c r="AJ13" i="123"/>
  <c r="AI13" i="123"/>
  <c r="AH13" i="123"/>
  <c r="AG13" i="123"/>
  <c r="AF13" i="123"/>
  <c r="AE13" i="123"/>
  <c r="AD13" i="123"/>
  <c r="AC13" i="123"/>
  <c r="AB13" i="123"/>
  <c r="AA13" i="123"/>
  <c r="Z13" i="123"/>
  <c r="Y13" i="123"/>
  <c r="X13" i="123"/>
  <c r="W13" i="123"/>
  <c r="V13" i="123"/>
  <c r="U13" i="123"/>
  <c r="T13" i="123"/>
  <c r="S13" i="123"/>
  <c r="R13" i="123"/>
  <c r="Q13" i="123"/>
  <c r="P13" i="123"/>
  <c r="O13" i="123"/>
  <c r="N13" i="123"/>
  <c r="M13" i="123"/>
  <c r="L13" i="123"/>
  <c r="K13" i="123"/>
  <c r="J13" i="123"/>
  <c r="I13" i="123"/>
  <c r="H13" i="123"/>
  <c r="AT9" i="123"/>
  <c r="AS9" i="123"/>
  <c r="AR9" i="123"/>
  <c r="AR10" i="123"/>
  <c r="AR15" i="123"/>
  <c r="AQ9" i="123"/>
  <c r="AQ10" i="123"/>
  <c r="AQ15" i="123"/>
  <c r="AP9" i="123"/>
  <c r="AO9" i="123"/>
  <c r="AN9" i="123"/>
  <c r="AM9" i="123"/>
  <c r="AM10" i="123"/>
  <c r="AM15" i="123"/>
  <c r="AL9" i="123"/>
  <c r="AK9" i="123"/>
  <c r="AJ9" i="123"/>
  <c r="AI9" i="123"/>
  <c r="AI10" i="123"/>
  <c r="AI15" i="123"/>
  <c r="AH9" i="123"/>
  <c r="AG9" i="123"/>
  <c r="AF9" i="123"/>
  <c r="AF10" i="123"/>
  <c r="AF15" i="123"/>
  <c r="AE9" i="123"/>
  <c r="AE10" i="123"/>
  <c r="AE15" i="123"/>
  <c r="AD9" i="123"/>
  <c r="AC9" i="123"/>
  <c r="AB9" i="123"/>
  <c r="AA9" i="123"/>
  <c r="Z9" i="123"/>
  <c r="Y9" i="123"/>
  <c r="X9" i="123"/>
  <c r="W9" i="123"/>
  <c r="W10" i="123"/>
  <c r="W15" i="123"/>
  <c r="V9" i="123"/>
  <c r="U9" i="123"/>
  <c r="T9" i="123"/>
  <c r="T10" i="123"/>
  <c r="T15" i="123"/>
  <c r="S9" i="123"/>
  <c r="S10" i="123"/>
  <c r="R9" i="123"/>
  <c r="Q9" i="123"/>
  <c r="P9" i="123"/>
  <c r="O9" i="123"/>
  <c r="O10" i="123"/>
  <c r="O49" i="123"/>
  <c r="N9" i="123"/>
  <c r="M9" i="123"/>
  <c r="L9" i="123"/>
  <c r="L10" i="123"/>
  <c r="K9" i="123"/>
  <c r="K10" i="123"/>
  <c r="J9" i="123"/>
  <c r="I9" i="123"/>
  <c r="H9" i="123"/>
  <c r="F9" i="123"/>
  <c r="AT8" i="123"/>
  <c r="AS8" i="123"/>
  <c r="AS10" i="123"/>
  <c r="AR8" i="123"/>
  <c r="AQ8" i="123"/>
  <c r="AP8" i="123"/>
  <c r="AO8" i="123"/>
  <c r="AN8" i="123"/>
  <c r="AM8" i="123"/>
  <c r="AL8" i="123"/>
  <c r="AK8" i="123"/>
  <c r="AK10" i="123"/>
  <c r="AK15" i="123"/>
  <c r="AJ8" i="123"/>
  <c r="AI8" i="123"/>
  <c r="AH8" i="123"/>
  <c r="AG8" i="123"/>
  <c r="AG10" i="123"/>
  <c r="AG15" i="123"/>
  <c r="AF8" i="123"/>
  <c r="AE8" i="123"/>
  <c r="AD8" i="123"/>
  <c r="AC8" i="123"/>
  <c r="AC10" i="123"/>
  <c r="AB8" i="123"/>
  <c r="AA8" i="123"/>
  <c r="Z8" i="123"/>
  <c r="Y8" i="123"/>
  <c r="Y10" i="123"/>
  <c r="Y15" i="123"/>
  <c r="X8" i="123"/>
  <c r="W8" i="123"/>
  <c r="V8" i="123"/>
  <c r="U8" i="123"/>
  <c r="T8" i="123"/>
  <c r="S8" i="123"/>
  <c r="R8" i="123"/>
  <c r="Q8" i="123"/>
  <c r="P8" i="123"/>
  <c r="O8" i="123"/>
  <c r="N8" i="123"/>
  <c r="M8" i="123"/>
  <c r="M10" i="123"/>
  <c r="L8" i="123"/>
  <c r="K8" i="123"/>
  <c r="J8" i="123"/>
  <c r="I8" i="123"/>
  <c r="H8" i="123"/>
  <c r="AT6" i="123"/>
  <c r="AS6" i="123"/>
  <c r="AS12" i="123"/>
  <c r="AR6" i="123"/>
  <c r="AQ6" i="123"/>
  <c r="AP6" i="123"/>
  <c r="AO6" i="123"/>
  <c r="AN6" i="123"/>
  <c r="AM6" i="123"/>
  <c r="AL6" i="123"/>
  <c r="AL21" i="123"/>
  <c r="AK6" i="123"/>
  <c r="AK12" i="123"/>
  <c r="AJ6" i="123"/>
  <c r="AI6" i="123"/>
  <c r="AH6" i="123"/>
  <c r="AG6" i="123"/>
  <c r="AG12" i="123"/>
  <c r="AF6" i="123"/>
  <c r="AE6" i="123"/>
  <c r="AD6" i="123"/>
  <c r="AC6" i="123"/>
  <c r="AC12" i="123"/>
  <c r="AB6" i="123"/>
  <c r="AA6" i="123"/>
  <c r="Z6" i="123"/>
  <c r="Y6" i="123"/>
  <c r="Y12" i="123"/>
  <c r="X6" i="123"/>
  <c r="W6" i="123"/>
  <c r="V6" i="123"/>
  <c r="U6" i="123"/>
  <c r="T6" i="123"/>
  <c r="S6" i="123"/>
  <c r="R6" i="123"/>
  <c r="Q6" i="123"/>
  <c r="Q12" i="123"/>
  <c r="P6" i="123"/>
  <c r="O6" i="123"/>
  <c r="N6" i="123"/>
  <c r="M6" i="123"/>
  <c r="M12" i="123"/>
  <c r="L6" i="123"/>
  <c r="K6" i="123"/>
  <c r="J6" i="123"/>
  <c r="I6" i="123"/>
  <c r="I12" i="123"/>
  <c r="H6" i="123"/>
  <c r="AT5" i="123"/>
  <c r="AS5" i="123"/>
  <c r="AR5" i="123"/>
  <c r="AQ5" i="123"/>
  <c r="AP5" i="123"/>
  <c r="AO5" i="123"/>
  <c r="AN5" i="123"/>
  <c r="AM5" i="123"/>
  <c r="AL5" i="123"/>
  <c r="AK5" i="123"/>
  <c r="AJ5" i="123"/>
  <c r="AI5" i="123"/>
  <c r="AH5" i="123"/>
  <c r="AG5" i="123"/>
  <c r="AF5" i="123"/>
  <c r="AE5" i="123"/>
  <c r="AD5" i="123"/>
  <c r="AC5" i="123"/>
  <c r="AB5" i="123"/>
  <c r="AA5" i="123"/>
  <c r="Z5" i="123"/>
  <c r="Y5" i="123"/>
  <c r="X5" i="123"/>
  <c r="W5" i="123"/>
  <c r="V5" i="123"/>
  <c r="U5" i="123"/>
  <c r="T5" i="123"/>
  <c r="S5" i="123"/>
  <c r="R5" i="123"/>
  <c r="Q5" i="123"/>
  <c r="P5" i="123"/>
  <c r="O5" i="123"/>
  <c r="N5" i="123"/>
  <c r="M5" i="123"/>
  <c r="L5" i="123"/>
  <c r="K5" i="123"/>
  <c r="J5" i="123"/>
  <c r="I5" i="123"/>
  <c r="H5" i="123"/>
  <c r="G5" i="123"/>
  <c r="F5" i="123"/>
  <c r="F4" i="123"/>
  <c r="D24" i="123" s="1"/>
  <c r="AS3" i="123"/>
  <c r="AR3" i="123"/>
  <c r="AQ3" i="123"/>
  <c r="AP3" i="123"/>
  <c r="AO3" i="123"/>
  <c r="AN3" i="123"/>
  <c r="AM3" i="123"/>
  <c r="AL3" i="123"/>
  <c r="AK3" i="123"/>
  <c r="AJ3" i="123"/>
  <c r="AI3" i="123"/>
  <c r="AH3" i="123"/>
  <c r="AG3" i="123"/>
  <c r="AF3" i="123"/>
  <c r="AE3" i="123"/>
  <c r="AD3" i="123"/>
  <c r="AC3" i="123"/>
  <c r="AB3" i="123"/>
  <c r="AA3" i="123"/>
  <c r="Z3" i="123"/>
  <c r="Y3" i="123"/>
  <c r="X3" i="123"/>
  <c r="W3" i="123"/>
  <c r="V3" i="123"/>
  <c r="U3" i="123"/>
  <c r="T3" i="123"/>
  <c r="S3" i="123"/>
  <c r="R3" i="123"/>
  <c r="Q3" i="123"/>
  <c r="P3" i="123"/>
  <c r="O3" i="123"/>
  <c r="N3" i="123"/>
  <c r="M3" i="123"/>
  <c r="L3" i="123"/>
  <c r="K3" i="123"/>
  <c r="J3" i="123"/>
  <c r="I3" i="123"/>
  <c r="H3" i="123"/>
  <c r="G3" i="123"/>
  <c r="F3" i="123"/>
  <c r="AS2" i="123"/>
  <c r="AR2" i="123"/>
  <c r="AQ2" i="123"/>
  <c r="AP2" i="123"/>
  <c r="AO2" i="123"/>
  <c r="AN2" i="123"/>
  <c r="AM2" i="123"/>
  <c r="AL2" i="123"/>
  <c r="AK2" i="123"/>
  <c r="AJ2" i="123"/>
  <c r="AI2" i="123"/>
  <c r="AH2" i="123"/>
  <c r="AG2" i="123"/>
  <c r="AF2" i="123"/>
  <c r="AE2" i="123"/>
  <c r="AD2" i="123"/>
  <c r="AC2" i="123"/>
  <c r="AB2" i="123"/>
  <c r="AA2" i="123"/>
  <c r="Z2" i="123"/>
  <c r="Y2" i="123"/>
  <c r="X2" i="123"/>
  <c r="W2" i="123"/>
  <c r="V2" i="123"/>
  <c r="U2" i="123"/>
  <c r="T2" i="123"/>
  <c r="S2" i="123"/>
  <c r="R2" i="123"/>
  <c r="Q2" i="123"/>
  <c r="P2" i="123"/>
  <c r="O2" i="123"/>
  <c r="N2" i="123"/>
  <c r="M2" i="123"/>
  <c r="L2" i="123"/>
  <c r="K2" i="123"/>
  <c r="J2" i="123"/>
  <c r="I2" i="123"/>
  <c r="H2" i="123"/>
  <c r="G2" i="123"/>
  <c r="A22" i="125"/>
  <c r="A64" i="125"/>
  <c r="F2" i="123"/>
  <c r="J650" i="125"/>
  <c r="J608" i="125"/>
  <c r="J566" i="125"/>
  <c r="J524" i="125"/>
  <c r="J482" i="125"/>
  <c r="J440" i="125"/>
  <c r="J398" i="125"/>
  <c r="J356" i="125"/>
  <c r="J314" i="125"/>
  <c r="J272" i="125"/>
  <c r="J230" i="125"/>
  <c r="J188" i="125"/>
  <c r="J146" i="125"/>
  <c r="J104" i="125"/>
  <c r="A91" i="125"/>
  <c r="A75" i="125"/>
  <c r="J62" i="125"/>
  <c r="A98" i="125"/>
  <c r="A93" i="125"/>
  <c r="A177" i="125"/>
  <c r="A88" i="125"/>
  <c r="A82" i="125"/>
  <c r="A77" i="125"/>
  <c r="A161" i="125"/>
  <c r="A72" i="125"/>
  <c r="A66" i="125"/>
  <c r="I14" i="125"/>
  <c r="I15" i="125"/>
  <c r="I16" i="125"/>
  <c r="I17" i="125"/>
  <c r="H14" i="125"/>
  <c r="H15" i="125"/>
  <c r="H16" i="125"/>
  <c r="H17" i="125"/>
  <c r="G14" i="125"/>
  <c r="F14" i="125"/>
  <c r="F15" i="125"/>
  <c r="F16" i="125"/>
  <c r="F17" i="125"/>
  <c r="E14" i="125"/>
  <c r="E15" i="125"/>
  <c r="E16" i="125"/>
  <c r="E17" i="125"/>
  <c r="D14" i="125"/>
  <c r="D15" i="125"/>
  <c r="D16" i="125"/>
  <c r="D17" i="125"/>
  <c r="J13" i="125"/>
  <c r="I11" i="125"/>
  <c r="H11" i="125"/>
  <c r="G11" i="125"/>
  <c r="F11" i="125"/>
  <c r="E11" i="125"/>
  <c r="D11" i="125"/>
  <c r="J8" i="125"/>
  <c r="DA91" i="124"/>
  <c r="CZ90" i="124"/>
  <c r="CM90" i="124"/>
  <c r="BZ90" i="124"/>
  <c r="BM90" i="124"/>
  <c r="AZ90" i="124"/>
  <c r="AM90" i="124"/>
  <c r="Z90" i="124"/>
  <c r="M90" i="124"/>
  <c r="CZ89" i="124"/>
  <c r="CM89" i="124"/>
  <c r="BZ89" i="124"/>
  <c r="BM89" i="124"/>
  <c r="AZ89" i="124"/>
  <c r="AM89" i="124"/>
  <c r="Z89" i="124"/>
  <c r="M89" i="124"/>
  <c r="CZ88" i="124"/>
  <c r="CM88" i="124"/>
  <c r="BZ88" i="124"/>
  <c r="BM88" i="124"/>
  <c r="AZ88" i="124"/>
  <c r="AM88" i="124"/>
  <c r="Z88" i="124"/>
  <c r="M88" i="124"/>
  <c r="CZ87" i="124"/>
  <c r="CM87" i="124"/>
  <c r="BZ87" i="124"/>
  <c r="BM87" i="124"/>
  <c r="AZ87" i="124"/>
  <c r="AM87" i="124"/>
  <c r="Z87" i="124"/>
  <c r="M87" i="124"/>
  <c r="CZ86" i="124"/>
  <c r="CM86" i="124"/>
  <c r="BZ86" i="124"/>
  <c r="BM86" i="124"/>
  <c r="AZ86" i="124"/>
  <c r="AM86" i="124"/>
  <c r="Z86" i="124"/>
  <c r="M86" i="124"/>
  <c r="CZ85" i="124"/>
  <c r="CM85" i="124"/>
  <c r="BZ85" i="124"/>
  <c r="BM85" i="124"/>
  <c r="AZ85" i="124"/>
  <c r="AM85" i="124"/>
  <c r="Z85" i="124"/>
  <c r="M85" i="124"/>
  <c r="CZ84" i="124"/>
  <c r="CM84" i="124"/>
  <c r="BZ84" i="124"/>
  <c r="BM84" i="124"/>
  <c r="AZ84" i="124"/>
  <c r="AM84" i="124"/>
  <c r="Z84" i="124"/>
  <c r="M84" i="124"/>
  <c r="CZ83" i="124"/>
  <c r="CM83" i="124"/>
  <c r="BZ83" i="124"/>
  <c r="BM83" i="124"/>
  <c r="AZ83" i="124"/>
  <c r="AM83" i="124"/>
  <c r="Z83" i="124"/>
  <c r="M83" i="124"/>
  <c r="CZ82" i="124"/>
  <c r="CM82" i="124"/>
  <c r="BZ82" i="124"/>
  <c r="BM82" i="124"/>
  <c r="AZ82" i="124"/>
  <c r="AM82" i="124"/>
  <c r="Z82" i="124"/>
  <c r="M82" i="124"/>
  <c r="CZ81" i="124"/>
  <c r="CM81" i="124"/>
  <c r="BZ81" i="124"/>
  <c r="BM81" i="124"/>
  <c r="AZ81" i="124"/>
  <c r="AM81" i="124"/>
  <c r="Z81" i="124"/>
  <c r="M81" i="124"/>
  <c r="CZ80" i="124"/>
  <c r="CM80" i="124"/>
  <c r="BZ80" i="124"/>
  <c r="BM80" i="124"/>
  <c r="AZ80" i="124"/>
  <c r="AO80" i="124"/>
  <c r="AM80" i="124"/>
  <c r="Z80" i="124"/>
  <c r="M80" i="124"/>
  <c r="CZ79" i="124"/>
  <c r="CM79" i="124"/>
  <c r="BZ79" i="124"/>
  <c r="BO79" i="124"/>
  <c r="BM79" i="124"/>
  <c r="AZ79" i="124"/>
  <c r="AM79" i="124"/>
  <c r="Z79" i="124"/>
  <c r="O79" i="124"/>
  <c r="M79" i="124"/>
  <c r="CZ78" i="124"/>
  <c r="CM78" i="124"/>
  <c r="BZ78" i="124"/>
  <c r="BM78" i="124"/>
  <c r="AZ78" i="124"/>
  <c r="AM78" i="124"/>
  <c r="Z78" i="124"/>
  <c r="M78" i="124"/>
  <c r="CZ77" i="124"/>
  <c r="CM77" i="124"/>
  <c r="BZ77" i="124"/>
  <c r="BM77" i="124"/>
  <c r="AZ77" i="124"/>
  <c r="AM77" i="124"/>
  <c r="Z77" i="124"/>
  <c r="M77" i="124"/>
  <c r="CZ76" i="124"/>
  <c r="CM76" i="124"/>
  <c r="BZ76" i="124"/>
  <c r="BM76" i="124"/>
  <c r="AZ76" i="124"/>
  <c r="AM76" i="124"/>
  <c r="Z76" i="124"/>
  <c r="M76" i="124"/>
  <c r="CZ75" i="124"/>
  <c r="CM75" i="124"/>
  <c r="BZ75" i="124"/>
  <c r="BM75" i="124"/>
  <c r="AZ75" i="124"/>
  <c r="AM75" i="124"/>
  <c r="Z75" i="124"/>
  <c r="M75" i="124"/>
  <c r="CZ74" i="124"/>
  <c r="CM74" i="124"/>
  <c r="BZ74" i="124"/>
  <c r="BM74" i="124"/>
  <c r="AZ74" i="124"/>
  <c r="AM74" i="124"/>
  <c r="Z74" i="124"/>
  <c r="M74" i="124"/>
  <c r="CZ73" i="124"/>
  <c r="CM73" i="124"/>
  <c r="BZ73" i="124"/>
  <c r="BM73" i="124"/>
  <c r="AZ73" i="124"/>
  <c r="AM73" i="124"/>
  <c r="Z73" i="124"/>
  <c r="M73" i="124"/>
  <c r="CZ72" i="124"/>
  <c r="CM72" i="124"/>
  <c r="BZ72" i="124"/>
  <c r="BM72" i="124"/>
  <c r="AZ72" i="124"/>
  <c r="AM72" i="124"/>
  <c r="Z72" i="124"/>
  <c r="M72" i="124"/>
  <c r="CZ71" i="124"/>
  <c r="CM71" i="124"/>
  <c r="BZ71" i="124"/>
  <c r="BM71" i="124"/>
  <c r="AZ71" i="124"/>
  <c r="AM71" i="124"/>
  <c r="Z71" i="124"/>
  <c r="M71" i="124"/>
  <c r="CZ70" i="124"/>
  <c r="CM70" i="124"/>
  <c r="BZ70" i="124"/>
  <c r="BM70" i="124"/>
  <c r="AZ70" i="124"/>
  <c r="AM70" i="124"/>
  <c r="Z70" i="124"/>
  <c r="M70" i="124"/>
  <c r="CZ69" i="124"/>
  <c r="CM69" i="124"/>
  <c r="BZ69" i="124"/>
  <c r="BM69" i="124"/>
  <c r="AZ69" i="124"/>
  <c r="AM69" i="124"/>
  <c r="Z69" i="124"/>
  <c r="M69" i="124"/>
  <c r="CZ68" i="124"/>
  <c r="CM68" i="124"/>
  <c r="BZ68" i="124"/>
  <c r="BM68" i="124"/>
  <c r="AZ68" i="124"/>
  <c r="AM68" i="124"/>
  <c r="Z68" i="124"/>
  <c r="M68" i="124"/>
  <c r="CZ67" i="124"/>
  <c r="CM67" i="124"/>
  <c r="BZ67" i="124"/>
  <c r="BM67" i="124"/>
  <c r="AZ67" i="124"/>
  <c r="AM67" i="124"/>
  <c r="Z67" i="124"/>
  <c r="M67" i="124"/>
  <c r="CZ66" i="124"/>
  <c r="CM66" i="124"/>
  <c r="BZ66" i="124"/>
  <c r="BM66" i="124"/>
  <c r="AZ66" i="124"/>
  <c r="AM66" i="124"/>
  <c r="Z66" i="124"/>
  <c r="M66" i="124"/>
  <c r="CZ65" i="124"/>
  <c r="CM65" i="124"/>
  <c r="BZ65" i="124"/>
  <c r="BM65" i="124"/>
  <c r="AZ65" i="124"/>
  <c r="AM65" i="124"/>
  <c r="Z65" i="124"/>
  <c r="M65" i="124"/>
  <c r="CZ64" i="124"/>
  <c r="CM64" i="124"/>
  <c r="BZ64" i="124"/>
  <c r="BM64" i="124"/>
  <c r="AZ64" i="124"/>
  <c r="AM64" i="124"/>
  <c r="Z64" i="124"/>
  <c r="M64" i="124"/>
  <c r="CZ63" i="124"/>
  <c r="CM63" i="124"/>
  <c r="BZ63" i="124"/>
  <c r="BM63" i="124"/>
  <c r="AZ63" i="124"/>
  <c r="AO63" i="124"/>
  <c r="AM63" i="124"/>
  <c r="Z63" i="124"/>
  <c r="M63" i="124"/>
  <c r="A63" i="124"/>
  <c r="CZ62" i="124"/>
  <c r="CM62" i="124"/>
  <c r="BZ62" i="124"/>
  <c r="BO62" i="124"/>
  <c r="BM62" i="124"/>
  <c r="AZ62" i="124"/>
  <c r="AM62" i="124"/>
  <c r="Z62" i="124"/>
  <c r="O62" i="124"/>
  <c r="M62" i="124"/>
  <c r="C62" i="124"/>
  <c r="CZ61" i="124"/>
  <c r="CM61" i="124"/>
  <c r="BZ61" i="124"/>
  <c r="BM61" i="124"/>
  <c r="AZ61" i="124"/>
  <c r="AM61" i="124"/>
  <c r="Z61" i="124"/>
  <c r="M61" i="124"/>
  <c r="CZ60" i="124"/>
  <c r="CM60" i="124"/>
  <c r="BZ60" i="124"/>
  <c r="BM60" i="124"/>
  <c r="AZ60" i="124"/>
  <c r="AM60" i="124"/>
  <c r="Z60" i="124"/>
  <c r="M60" i="124"/>
  <c r="CZ59" i="124"/>
  <c r="CM59" i="124"/>
  <c r="BZ59" i="124"/>
  <c r="BM59" i="124"/>
  <c r="AZ59" i="124"/>
  <c r="AM59" i="124"/>
  <c r="Z59" i="124"/>
  <c r="M59" i="124"/>
  <c r="CZ58" i="124"/>
  <c r="CM58" i="124"/>
  <c r="BZ58" i="124"/>
  <c r="BM58" i="124"/>
  <c r="AZ58" i="124"/>
  <c r="AM58" i="124"/>
  <c r="Z58" i="124"/>
  <c r="M58" i="124"/>
  <c r="CZ57" i="124"/>
  <c r="CM57" i="124"/>
  <c r="BZ57" i="124"/>
  <c r="BM57" i="124"/>
  <c r="AZ57" i="124"/>
  <c r="AM57" i="124"/>
  <c r="Z57" i="124"/>
  <c r="M57" i="124"/>
  <c r="CZ56" i="124"/>
  <c r="CM56" i="124"/>
  <c r="BZ56" i="124"/>
  <c r="BM56" i="124"/>
  <c r="AZ56" i="124"/>
  <c r="AM56" i="124"/>
  <c r="Z56" i="124"/>
  <c r="M56" i="124"/>
  <c r="CZ55" i="124"/>
  <c r="CM55" i="124"/>
  <c r="BZ55" i="124"/>
  <c r="BM55" i="124"/>
  <c r="AZ55" i="124"/>
  <c r="AO55" i="124"/>
  <c r="AM55" i="124"/>
  <c r="Z55" i="124"/>
  <c r="M55" i="124"/>
  <c r="A55" i="124"/>
  <c r="CZ54" i="124"/>
  <c r="CM54" i="124"/>
  <c r="BZ54" i="124"/>
  <c r="BM54" i="124"/>
  <c r="AZ54" i="124"/>
  <c r="AM54" i="124"/>
  <c r="Z54" i="124"/>
  <c r="M54" i="124"/>
  <c r="CZ53" i="124"/>
  <c r="CM53" i="124"/>
  <c r="BZ53" i="124"/>
  <c r="BM53" i="124"/>
  <c r="AZ53" i="124"/>
  <c r="AM53" i="124"/>
  <c r="Z53" i="124"/>
  <c r="M53" i="124"/>
  <c r="CZ52" i="124"/>
  <c r="CM52" i="124"/>
  <c r="BZ52" i="124"/>
  <c r="BM52" i="124"/>
  <c r="AZ52" i="124"/>
  <c r="AM52" i="124"/>
  <c r="Z52" i="124"/>
  <c r="M52" i="124"/>
  <c r="CZ51" i="124"/>
  <c r="CZ91" i="124"/>
  <c r="CM51" i="124"/>
  <c r="BZ51" i="124"/>
  <c r="BZ91" i="124"/>
  <c r="BM51" i="124"/>
  <c r="AZ51" i="124"/>
  <c r="AZ91" i="124"/>
  <c r="AM51" i="124"/>
  <c r="Z51" i="124"/>
  <c r="Z91" i="124"/>
  <c r="M51" i="124"/>
  <c r="DC50" i="124"/>
  <c r="G46" i="124"/>
  <c r="A90" i="124"/>
  <c r="C89" i="124"/>
  <c r="A89" i="124"/>
  <c r="AO88" i="124"/>
  <c r="C88" i="124"/>
  <c r="CO44" i="124"/>
  <c r="A88" i="124"/>
  <c r="CP43" i="124"/>
  <c r="CP87" i="124"/>
  <c r="V43" i="124"/>
  <c r="Q87" i="124"/>
  <c r="P43" i="124"/>
  <c r="P87" i="124"/>
  <c r="D87" i="124"/>
  <c r="C87" i="124"/>
  <c r="A87" i="124"/>
  <c r="Q86" i="124"/>
  <c r="P42" i="124"/>
  <c r="P86" i="124"/>
  <c r="D86" i="124"/>
  <c r="C86" i="124"/>
  <c r="A86" i="124"/>
  <c r="P41" i="124"/>
  <c r="T41" i="124"/>
  <c r="T85" i="124"/>
  <c r="H41" i="124"/>
  <c r="C85" i="124"/>
  <c r="A85" i="124"/>
  <c r="G40" i="124"/>
  <c r="A84" i="124"/>
  <c r="CP39" i="124"/>
  <c r="CP83" i="124"/>
  <c r="V39" i="124"/>
  <c r="Q83" i="124"/>
  <c r="P39" i="124"/>
  <c r="P83" i="124"/>
  <c r="D83" i="124"/>
  <c r="C83" i="124"/>
  <c r="A83" i="124"/>
  <c r="P38" i="124"/>
  <c r="P82" i="124"/>
  <c r="D82" i="124"/>
  <c r="C82" i="124"/>
  <c r="A82" i="124"/>
  <c r="P37" i="124"/>
  <c r="T37" i="124"/>
  <c r="T81" i="124"/>
  <c r="C81" i="124"/>
  <c r="CO37" i="124"/>
  <c r="A81" i="124"/>
  <c r="A80" i="124"/>
  <c r="CP35" i="124"/>
  <c r="CP79" i="124"/>
  <c r="P35" i="124"/>
  <c r="P79" i="124"/>
  <c r="D79" i="124"/>
  <c r="C79" i="124"/>
  <c r="A79" i="124"/>
  <c r="C78" i="124"/>
  <c r="A78" i="124"/>
  <c r="CP33" i="124"/>
  <c r="CP77" i="124"/>
  <c r="P33" i="124"/>
  <c r="H33" i="124"/>
  <c r="C77" i="124"/>
  <c r="A77" i="124"/>
  <c r="G32" i="124"/>
  <c r="A76" i="124"/>
  <c r="CP31" i="124"/>
  <c r="CP75" i="124"/>
  <c r="P31" i="124"/>
  <c r="P75" i="124"/>
  <c r="D75" i="124"/>
  <c r="C75" i="124"/>
  <c r="A75" i="124"/>
  <c r="C74" i="124"/>
  <c r="A74" i="124"/>
  <c r="CP29" i="124"/>
  <c r="CP73" i="124"/>
  <c r="P29" i="124"/>
  <c r="T29" i="124"/>
  <c r="T73" i="124"/>
  <c r="O73" i="124"/>
  <c r="C73" i="124"/>
  <c r="CO29" i="124"/>
  <c r="A73" i="124"/>
  <c r="A72" i="124"/>
  <c r="CP27" i="124"/>
  <c r="CP71" i="124"/>
  <c r="AO71" i="124"/>
  <c r="P27" i="124"/>
  <c r="P71" i="124"/>
  <c r="D71" i="124"/>
  <c r="C71" i="124"/>
  <c r="A71" i="124"/>
  <c r="C70" i="124"/>
  <c r="A70" i="124"/>
  <c r="CP25" i="124"/>
  <c r="CP69" i="124"/>
  <c r="P25" i="124"/>
  <c r="T25" i="124"/>
  <c r="T69" i="124"/>
  <c r="H25" i="124"/>
  <c r="C69" i="124"/>
  <c r="CO25" i="124"/>
  <c r="A69" i="124"/>
  <c r="G24" i="124"/>
  <c r="A68" i="124"/>
  <c r="CP23" i="124"/>
  <c r="CP67" i="124"/>
  <c r="AO67" i="124"/>
  <c r="P23" i="124"/>
  <c r="P67" i="124"/>
  <c r="D67" i="124"/>
  <c r="C67" i="124"/>
  <c r="A67" i="124"/>
  <c r="P22" i="124"/>
  <c r="A66" i="124"/>
  <c r="CP21" i="124"/>
  <c r="CP65" i="124"/>
  <c r="P21" i="124"/>
  <c r="T21" i="124"/>
  <c r="T65" i="124"/>
  <c r="C65" i="124"/>
  <c r="CO21" i="124"/>
  <c r="A65" i="124"/>
  <c r="A64" i="124"/>
  <c r="CP19" i="124"/>
  <c r="CP63" i="124"/>
  <c r="P19" i="124"/>
  <c r="P63" i="124"/>
  <c r="C63" i="124"/>
  <c r="P18" i="124"/>
  <c r="A62" i="124"/>
  <c r="CP17" i="124"/>
  <c r="CP61" i="124"/>
  <c r="P17" i="124"/>
  <c r="C61" i="124"/>
  <c r="CO17" i="124"/>
  <c r="CR17" i="124"/>
  <c r="A61" i="124"/>
  <c r="C60" i="124"/>
  <c r="A60" i="124"/>
  <c r="CP15" i="124"/>
  <c r="CP59" i="124"/>
  <c r="AO59" i="124"/>
  <c r="P15" i="124"/>
  <c r="P59" i="124"/>
  <c r="C59" i="124"/>
  <c r="A59" i="124"/>
  <c r="G14" i="124"/>
  <c r="A58" i="124"/>
  <c r="CP13" i="124"/>
  <c r="CP57" i="124"/>
  <c r="P13" i="124"/>
  <c r="C57" i="124"/>
  <c r="CO13" i="124"/>
  <c r="DD13" i="124"/>
  <c r="A57" i="124"/>
  <c r="BO56" i="124"/>
  <c r="O56" i="124"/>
  <c r="P12" i="124"/>
  <c r="A56" i="124"/>
  <c r="CP11" i="124"/>
  <c r="CP55" i="124"/>
  <c r="P11" i="124"/>
  <c r="P55" i="124"/>
  <c r="C55" i="124"/>
  <c r="G10" i="124"/>
  <c r="A54" i="124"/>
  <c r="CP9" i="124"/>
  <c r="CP53" i="124"/>
  <c r="P9" i="124"/>
  <c r="T9" i="124"/>
  <c r="T53" i="124"/>
  <c r="C53" i="124"/>
  <c r="CO9" i="124"/>
  <c r="DD9" i="124"/>
  <c r="A53" i="124"/>
  <c r="A51" i="124"/>
  <c r="CG6" i="124"/>
  <c r="CT6" i="124"/>
  <c r="BY6" i="124"/>
  <c r="CL6" i="124"/>
  <c r="CY6" i="124"/>
  <c r="AM6" i="124"/>
  <c r="AZ6" i="124"/>
  <c r="BM6" i="124"/>
  <c r="BZ6" i="124"/>
  <c r="CM6" i="124"/>
  <c r="CZ6" i="124"/>
  <c r="DB6" i="124"/>
  <c r="AK6" i="124"/>
  <c r="AX6" i="124"/>
  <c r="BK6" i="124"/>
  <c r="BX6" i="124"/>
  <c r="CK6" i="124"/>
  <c r="CX6" i="124"/>
  <c r="AI6" i="124"/>
  <c r="AV6" i="124"/>
  <c r="BI6" i="124"/>
  <c r="BV6" i="124"/>
  <c r="CI6" i="124"/>
  <c r="CV6" i="124"/>
  <c r="AG6" i="124"/>
  <c r="AT6" i="124"/>
  <c r="BG6" i="124"/>
  <c r="BT6" i="124"/>
  <c r="AE6" i="124"/>
  <c r="AR6" i="124"/>
  <c r="BE6" i="124"/>
  <c r="BR6" i="124"/>
  <c r="CE6" i="124"/>
  <c r="CR6" i="124"/>
  <c r="AC6" i="124"/>
  <c r="AP6" i="124"/>
  <c r="BC6" i="124"/>
  <c r="BP6" i="124"/>
  <c r="CC6" i="124"/>
  <c r="CP6" i="124"/>
  <c r="AA6" i="124"/>
  <c r="AN6" i="124"/>
  <c r="BA6" i="124"/>
  <c r="BN6" i="124"/>
  <c r="CA6" i="124"/>
  <c r="CN6" i="124"/>
  <c r="DA6" i="124"/>
  <c r="DC6" i="124"/>
  <c r="Z6" i="124"/>
  <c r="Y6" i="124"/>
  <c r="AL6" i="124"/>
  <c r="AY6" i="124"/>
  <c r="BL6" i="124"/>
  <c r="X6" i="124"/>
  <c r="W6" i="124"/>
  <c r="AJ6" i="124"/>
  <c r="AW6" i="124"/>
  <c r="BJ6" i="124"/>
  <c r="BW6" i="124"/>
  <c r="CJ6" i="124"/>
  <c r="CW6" i="124"/>
  <c r="V6" i="124"/>
  <c r="U6" i="124"/>
  <c r="AH6" i="124"/>
  <c r="AU6" i="124"/>
  <c r="BH6" i="124"/>
  <c r="BU6" i="124"/>
  <c r="CH6" i="124"/>
  <c r="CU6" i="124"/>
  <c r="T6" i="124"/>
  <c r="S6" i="124"/>
  <c r="AF6" i="124"/>
  <c r="AS6" i="124"/>
  <c r="BF6" i="124"/>
  <c r="BS6" i="124"/>
  <c r="CF6" i="124"/>
  <c r="CS6" i="124"/>
  <c r="R6" i="124"/>
  <c r="Q6" i="124"/>
  <c r="AD6" i="124"/>
  <c r="AQ6" i="124"/>
  <c r="BD6" i="124"/>
  <c r="BQ6" i="124"/>
  <c r="CD6" i="124"/>
  <c r="CQ6" i="124"/>
  <c r="P6" i="124"/>
  <c r="O6" i="124"/>
  <c r="AB6" i="124"/>
  <c r="AO6" i="124"/>
  <c r="BB6" i="124"/>
  <c r="BO6" i="124"/>
  <c r="CB6" i="124"/>
  <c r="CO6" i="124"/>
  <c r="D29" i="123"/>
  <c r="AJ28" i="123"/>
  <c r="AF28" i="123"/>
  <c r="T28" i="123"/>
  <c r="P28" i="123"/>
  <c r="C24" i="123"/>
  <c r="D16" i="123"/>
  <c r="C16" i="123"/>
  <c r="AO12" i="123"/>
  <c r="U12" i="123"/>
  <c r="AL11" i="123"/>
  <c r="V11" i="123"/>
  <c r="AA10" i="123"/>
  <c r="AA15" i="123"/>
  <c r="AT10" i="123"/>
  <c r="AP10" i="123"/>
  <c r="AO10" i="123"/>
  <c r="AO15" i="123"/>
  <c r="AL10" i="123"/>
  <c r="AH10" i="123"/>
  <c r="AD10" i="123"/>
  <c r="AB10" i="123"/>
  <c r="AB15" i="123"/>
  <c r="Z10" i="123"/>
  <c r="V10" i="123"/>
  <c r="U10" i="123"/>
  <c r="U15" i="123"/>
  <c r="R10" i="123"/>
  <c r="Q10" i="123"/>
  <c r="P10" i="123"/>
  <c r="N10" i="123"/>
  <c r="J10" i="123"/>
  <c r="I10" i="123"/>
  <c r="AQ126" i="121"/>
  <c r="AP126" i="121"/>
  <c r="AO126" i="121"/>
  <c r="AN126" i="121"/>
  <c r="AM126" i="121"/>
  <c r="AL126" i="121"/>
  <c r="AK126" i="121"/>
  <c r="AJ126" i="121"/>
  <c r="AI126" i="121"/>
  <c r="AH126" i="121"/>
  <c r="AG126" i="121"/>
  <c r="AF126" i="121"/>
  <c r="AE126" i="121"/>
  <c r="AD126" i="121"/>
  <c r="AC126" i="121"/>
  <c r="AB126" i="121"/>
  <c r="AA126" i="121"/>
  <c r="Z126" i="121"/>
  <c r="Y126" i="121"/>
  <c r="X126" i="121"/>
  <c r="W126" i="121"/>
  <c r="V126" i="121"/>
  <c r="U126" i="121"/>
  <c r="T126" i="121"/>
  <c r="S126" i="121"/>
  <c r="R126" i="121"/>
  <c r="Q126" i="121"/>
  <c r="P126" i="121"/>
  <c r="O126" i="121"/>
  <c r="N126" i="121"/>
  <c r="M126" i="121"/>
  <c r="L126" i="121"/>
  <c r="K126" i="121"/>
  <c r="J126" i="121"/>
  <c r="I126" i="121"/>
  <c r="H126" i="121"/>
  <c r="G126" i="121"/>
  <c r="F126" i="121"/>
  <c r="E126" i="121"/>
  <c r="D126" i="121"/>
  <c r="B126" i="121"/>
  <c r="B125" i="121"/>
  <c r="B124" i="121"/>
  <c r="AQ123" i="121"/>
  <c r="AP123" i="121"/>
  <c r="AO123" i="121"/>
  <c r="AN123" i="121"/>
  <c r="AM123" i="121"/>
  <c r="AL123" i="121"/>
  <c r="AK123" i="121"/>
  <c r="AJ123" i="121"/>
  <c r="AI123" i="121"/>
  <c r="AH123" i="121"/>
  <c r="AG123" i="121"/>
  <c r="AF123" i="121"/>
  <c r="AE123" i="121"/>
  <c r="AD123" i="121"/>
  <c r="AC123" i="121"/>
  <c r="AB123" i="121"/>
  <c r="AA123" i="121"/>
  <c r="Z123" i="121"/>
  <c r="Y123" i="121"/>
  <c r="X123" i="121"/>
  <c r="W123" i="121"/>
  <c r="V123" i="121"/>
  <c r="U123" i="121"/>
  <c r="T123" i="121"/>
  <c r="S123" i="121"/>
  <c r="R123" i="121"/>
  <c r="Q123" i="121"/>
  <c r="P123" i="121"/>
  <c r="O123" i="121"/>
  <c r="N123" i="121"/>
  <c r="M123" i="121"/>
  <c r="L123" i="121"/>
  <c r="K123" i="121"/>
  <c r="J123" i="121"/>
  <c r="I123" i="121"/>
  <c r="H123" i="121"/>
  <c r="G123" i="121"/>
  <c r="F123" i="121"/>
  <c r="B123" i="121"/>
  <c r="AQ122" i="121"/>
  <c r="AP122" i="121"/>
  <c r="AO122" i="121"/>
  <c r="AN122" i="121"/>
  <c r="AM122" i="121"/>
  <c r="AL122" i="121"/>
  <c r="AK122" i="121"/>
  <c r="AJ122" i="121"/>
  <c r="AI122" i="121"/>
  <c r="AH122" i="121"/>
  <c r="AG122" i="121"/>
  <c r="AF122" i="121"/>
  <c r="AE122" i="121"/>
  <c r="AD122" i="121"/>
  <c r="AC122" i="121"/>
  <c r="AB122" i="121"/>
  <c r="AA122" i="121"/>
  <c r="Z122" i="121"/>
  <c r="Y122" i="121"/>
  <c r="X122" i="121"/>
  <c r="W122" i="121"/>
  <c r="V122" i="121"/>
  <c r="U122" i="121"/>
  <c r="T122" i="121"/>
  <c r="S122" i="121"/>
  <c r="R122" i="121"/>
  <c r="Q122" i="121"/>
  <c r="P122" i="121"/>
  <c r="O122" i="121"/>
  <c r="N122" i="121"/>
  <c r="M122" i="121"/>
  <c r="L122" i="121"/>
  <c r="K122" i="121"/>
  <c r="J122" i="121"/>
  <c r="I122" i="121"/>
  <c r="H122" i="121"/>
  <c r="G122" i="121"/>
  <c r="F122" i="121"/>
  <c r="E122" i="121"/>
  <c r="G13" i="123"/>
  <c r="D122" i="121"/>
  <c r="F13" i="123"/>
  <c r="B122" i="121"/>
  <c r="AQ121" i="121"/>
  <c r="AP121" i="121"/>
  <c r="AO121" i="121"/>
  <c r="AN121" i="121"/>
  <c r="AM121" i="121"/>
  <c r="AL121" i="121"/>
  <c r="AK121" i="121"/>
  <c r="AJ121" i="121"/>
  <c r="AI121" i="121"/>
  <c r="AH121" i="121"/>
  <c r="AG121" i="121"/>
  <c r="AF121" i="121"/>
  <c r="AE121" i="121"/>
  <c r="AD121" i="121"/>
  <c r="AC121" i="121"/>
  <c r="AB121" i="121"/>
  <c r="AA121" i="121"/>
  <c r="Z121" i="121"/>
  <c r="Y121" i="121"/>
  <c r="X121" i="121"/>
  <c r="W121" i="121"/>
  <c r="V121" i="121"/>
  <c r="U121" i="121"/>
  <c r="T121" i="121"/>
  <c r="S121" i="121"/>
  <c r="R121" i="121"/>
  <c r="Q121" i="121"/>
  <c r="P121" i="121"/>
  <c r="O121" i="121"/>
  <c r="N121" i="121"/>
  <c r="M121" i="121"/>
  <c r="L121" i="121"/>
  <c r="K121" i="121"/>
  <c r="J121" i="121"/>
  <c r="I121" i="121"/>
  <c r="H121" i="121"/>
  <c r="G121" i="121"/>
  <c r="F121" i="121"/>
  <c r="AQ120" i="121"/>
  <c r="AP120" i="121"/>
  <c r="AO120" i="121"/>
  <c r="AN120" i="121"/>
  <c r="AM120" i="121"/>
  <c r="AL120" i="121"/>
  <c r="AK120" i="121"/>
  <c r="AJ120" i="121"/>
  <c r="AI120" i="121"/>
  <c r="AH120" i="121"/>
  <c r="AG120" i="121"/>
  <c r="AF120" i="121"/>
  <c r="AE120" i="121"/>
  <c r="AD120" i="121"/>
  <c r="AC120" i="121"/>
  <c r="AB120" i="121"/>
  <c r="AA120" i="121"/>
  <c r="Z120" i="121"/>
  <c r="Y120" i="121"/>
  <c r="X120" i="121"/>
  <c r="W120" i="121"/>
  <c r="V120" i="121"/>
  <c r="U120" i="121"/>
  <c r="T120" i="121"/>
  <c r="S120" i="121"/>
  <c r="R120" i="121"/>
  <c r="Q120" i="121"/>
  <c r="P120" i="121"/>
  <c r="O120" i="121"/>
  <c r="N120" i="121"/>
  <c r="M120" i="121"/>
  <c r="L120" i="121"/>
  <c r="K120" i="121"/>
  <c r="J120" i="121"/>
  <c r="I120" i="121"/>
  <c r="H120" i="121"/>
  <c r="G120" i="121"/>
  <c r="F120" i="121"/>
  <c r="E120" i="121"/>
  <c r="AQ119" i="121"/>
  <c r="AP119" i="121"/>
  <c r="AO119" i="121"/>
  <c r="AN119" i="121"/>
  <c r="AM119" i="121"/>
  <c r="AL119" i="121"/>
  <c r="AK119" i="121"/>
  <c r="AJ119" i="121"/>
  <c r="AI119" i="121"/>
  <c r="AH119" i="121"/>
  <c r="AG119" i="121"/>
  <c r="AF119" i="121"/>
  <c r="AE119" i="121"/>
  <c r="AD119" i="121"/>
  <c r="AC119" i="121"/>
  <c r="AB119" i="121"/>
  <c r="AA119" i="121"/>
  <c r="Z119" i="121"/>
  <c r="Y119" i="121"/>
  <c r="X119" i="121"/>
  <c r="W119" i="121"/>
  <c r="V119" i="121"/>
  <c r="U119" i="121"/>
  <c r="T119" i="121"/>
  <c r="S119" i="121"/>
  <c r="R119" i="121"/>
  <c r="Q119" i="121"/>
  <c r="P119" i="121"/>
  <c r="O119" i="121"/>
  <c r="N119" i="121"/>
  <c r="M119" i="121"/>
  <c r="L119" i="121"/>
  <c r="K119" i="121"/>
  <c r="J119" i="121"/>
  <c r="I119" i="121"/>
  <c r="H119" i="121"/>
  <c r="G119" i="121"/>
  <c r="F119" i="121"/>
  <c r="B119" i="121"/>
  <c r="AQ118" i="121"/>
  <c r="AM118" i="121"/>
  <c r="AI118" i="121"/>
  <c r="AE118" i="121"/>
  <c r="AA118" i="121"/>
  <c r="W118" i="121"/>
  <c r="S118" i="121"/>
  <c r="O118" i="121"/>
  <c r="K118" i="121"/>
  <c r="G118" i="121"/>
  <c r="B118" i="121"/>
  <c r="AQ117" i="121"/>
  <c r="AP117" i="121"/>
  <c r="AO117" i="121"/>
  <c r="AN117" i="121"/>
  <c r="AM117" i="121"/>
  <c r="AL117" i="121"/>
  <c r="AK117" i="121"/>
  <c r="AJ117" i="121"/>
  <c r="AI117" i="121"/>
  <c r="AH117" i="121"/>
  <c r="AG117" i="121"/>
  <c r="AF117" i="121"/>
  <c r="AE117" i="121"/>
  <c r="AD117" i="121"/>
  <c r="AC117" i="121"/>
  <c r="AB117" i="121"/>
  <c r="AA117" i="121"/>
  <c r="Z117" i="121"/>
  <c r="Y117" i="121"/>
  <c r="X117" i="121"/>
  <c r="W117" i="121"/>
  <c r="V117" i="121"/>
  <c r="U117" i="121"/>
  <c r="T117" i="121"/>
  <c r="S117" i="121"/>
  <c r="R117" i="121"/>
  <c r="Q117" i="121"/>
  <c r="P117" i="121"/>
  <c r="O117" i="121"/>
  <c r="N117" i="121"/>
  <c r="M117" i="121"/>
  <c r="L117" i="121"/>
  <c r="K117" i="121"/>
  <c r="J117" i="121"/>
  <c r="I117" i="121"/>
  <c r="H117" i="121"/>
  <c r="G117" i="121"/>
  <c r="F117" i="121"/>
  <c r="D117" i="121"/>
  <c r="B120" i="121"/>
  <c r="B117" i="121"/>
  <c r="E116" i="121"/>
  <c r="F116" i="121"/>
  <c r="G116" i="121"/>
  <c r="H116" i="121"/>
  <c r="I116" i="121"/>
  <c r="J116" i="121"/>
  <c r="K116" i="121"/>
  <c r="L116" i="121"/>
  <c r="M116" i="121"/>
  <c r="N116" i="121"/>
  <c r="O116" i="121"/>
  <c r="P116" i="121"/>
  <c r="Q116" i="121"/>
  <c r="R116" i="121"/>
  <c r="S116" i="121"/>
  <c r="T116" i="121"/>
  <c r="U116" i="121"/>
  <c r="V116" i="121"/>
  <c r="W116" i="121"/>
  <c r="X116" i="121"/>
  <c r="Y116" i="121"/>
  <c r="Z116" i="121"/>
  <c r="AA116" i="121"/>
  <c r="AB116" i="121"/>
  <c r="AC116" i="121"/>
  <c r="AD116" i="121"/>
  <c r="AE116" i="121"/>
  <c r="AF116" i="121"/>
  <c r="AG116" i="121"/>
  <c r="AH116" i="121"/>
  <c r="AI116" i="121"/>
  <c r="AJ116" i="121"/>
  <c r="AK116" i="121"/>
  <c r="AL116" i="121"/>
  <c r="AM116" i="121"/>
  <c r="AN116" i="121"/>
  <c r="AO116" i="121"/>
  <c r="AP116" i="121"/>
  <c r="AQ116" i="121"/>
  <c r="D115" i="121"/>
  <c r="E115" i="121" s="1"/>
  <c r="F115" i="121" s="1"/>
  <c r="G115" i="121" s="1"/>
  <c r="H115" i="121" s="1"/>
  <c r="I115" i="121" s="1"/>
  <c r="J115" i="121" s="1"/>
  <c r="K115" i="121" s="1"/>
  <c r="L115" i="121" s="1"/>
  <c r="M115" i="121" s="1"/>
  <c r="N115" i="121" s="1"/>
  <c r="O115" i="121" s="1"/>
  <c r="P115" i="121" s="1"/>
  <c r="Q115" i="121" s="1"/>
  <c r="R115" i="121" s="1"/>
  <c r="S115" i="121" s="1"/>
  <c r="T115" i="121" s="1"/>
  <c r="U115" i="121" s="1"/>
  <c r="V115" i="121" s="1"/>
  <c r="W115" i="121" s="1"/>
  <c r="X115" i="121" s="1"/>
  <c r="Y115" i="121" s="1"/>
  <c r="Z115" i="121" s="1"/>
  <c r="AA115" i="121" s="1"/>
  <c r="AB115" i="121" s="1"/>
  <c r="AC115" i="121" s="1"/>
  <c r="AD115" i="121" s="1"/>
  <c r="AE115" i="121" s="1"/>
  <c r="AF115" i="121" s="1"/>
  <c r="AG115" i="121" s="1"/>
  <c r="AH115" i="121" s="1"/>
  <c r="AI115" i="121" s="1"/>
  <c r="AJ115" i="121" s="1"/>
  <c r="AK115" i="121" s="1"/>
  <c r="AL115" i="121" s="1"/>
  <c r="AM115" i="121" s="1"/>
  <c r="AN115" i="121" s="1"/>
  <c r="AO115" i="121" s="1"/>
  <c r="AP115" i="121" s="1"/>
  <c r="AQ115" i="121" s="1"/>
  <c r="AQ108" i="121"/>
  <c r="AP108" i="121"/>
  <c r="AO108" i="121"/>
  <c r="AN108" i="121"/>
  <c r="AM108" i="121"/>
  <c r="AL108" i="121"/>
  <c r="AK108" i="121"/>
  <c r="AJ108" i="121"/>
  <c r="AI108" i="121"/>
  <c r="AH108" i="121"/>
  <c r="AG108" i="121"/>
  <c r="AF108" i="121"/>
  <c r="AE108" i="121"/>
  <c r="AD108" i="121"/>
  <c r="AC108" i="121"/>
  <c r="AB108" i="121"/>
  <c r="AA108" i="121"/>
  <c r="Z108" i="121"/>
  <c r="Y108" i="121"/>
  <c r="X108" i="121"/>
  <c r="W108" i="121"/>
  <c r="V108" i="121"/>
  <c r="U108" i="121"/>
  <c r="T108" i="121"/>
  <c r="S108" i="121"/>
  <c r="R108" i="121"/>
  <c r="Q108" i="121"/>
  <c r="P108" i="121"/>
  <c r="O108" i="121"/>
  <c r="N108" i="121"/>
  <c r="M108" i="121"/>
  <c r="L108" i="121"/>
  <c r="K108" i="121"/>
  <c r="J108" i="121"/>
  <c r="I108" i="121"/>
  <c r="H108" i="121"/>
  <c r="G108" i="121"/>
  <c r="F108" i="121"/>
  <c r="E108" i="121"/>
  <c r="E117" i="121"/>
  <c r="C8" i="124"/>
  <c r="D108" i="121"/>
  <c r="B100" i="121"/>
  <c r="B101" i="121"/>
  <c r="B102" i="121"/>
  <c r="B103" i="121"/>
  <c r="B104" i="121"/>
  <c r="B105" i="121"/>
  <c r="B99" i="121"/>
  <c r="B98" i="121"/>
  <c r="B96" i="121"/>
  <c r="J94" i="121"/>
  <c r="K94" i="121"/>
  <c r="L94" i="121"/>
  <c r="M94" i="121"/>
  <c r="N94" i="121"/>
  <c r="O94" i="121"/>
  <c r="P94" i="121"/>
  <c r="Q94" i="121"/>
  <c r="AQ94" i="121"/>
  <c r="F94" i="121"/>
  <c r="G94" i="121"/>
  <c r="H94" i="121"/>
  <c r="I94" i="121"/>
  <c r="E94" i="121"/>
  <c r="E93" i="121"/>
  <c r="F93" i="121"/>
  <c r="G93" i="121"/>
  <c r="H93" i="121"/>
  <c r="I93" i="121"/>
  <c r="J93" i="121"/>
  <c r="K93" i="121"/>
  <c r="L93" i="121"/>
  <c r="M93" i="121"/>
  <c r="N93" i="121"/>
  <c r="O93" i="121"/>
  <c r="P93" i="121"/>
  <c r="Q93" i="121"/>
  <c r="AQ93" i="121"/>
  <c r="B87" i="121"/>
  <c r="B88" i="121"/>
  <c r="B89" i="121"/>
  <c r="B90" i="121"/>
  <c r="B91" i="121"/>
  <c r="B84" i="121"/>
  <c r="B85" i="121"/>
  <c r="B86" i="121"/>
  <c r="B82" i="121"/>
  <c r="K80" i="121"/>
  <c r="L80" i="121"/>
  <c r="M80" i="121"/>
  <c r="N80" i="121"/>
  <c r="O80" i="121"/>
  <c r="P80" i="121"/>
  <c r="Q80" i="121"/>
  <c r="AQ80" i="121"/>
  <c r="G80" i="121"/>
  <c r="H80" i="121"/>
  <c r="I80" i="121"/>
  <c r="J80" i="121"/>
  <c r="F80" i="121"/>
  <c r="E80" i="121"/>
  <c r="E79" i="121"/>
  <c r="F79" i="121"/>
  <c r="G79" i="121"/>
  <c r="H79" i="121"/>
  <c r="I79" i="121"/>
  <c r="J79" i="121"/>
  <c r="K79" i="121"/>
  <c r="L79" i="121"/>
  <c r="M79" i="121"/>
  <c r="N79" i="121"/>
  <c r="O79" i="121"/>
  <c r="P79" i="121"/>
  <c r="Q79" i="121"/>
  <c r="AQ79" i="121"/>
  <c r="B74" i="121"/>
  <c r="B75" i="121"/>
  <c r="B76" i="121"/>
  <c r="B77" i="121"/>
  <c r="B70" i="121"/>
  <c r="B71" i="121"/>
  <c r="B72" i="121"/>
  <c r="B73" i="121"/>
  <c r="B68" i="121"/>
  <c r="E66" i="121"/>
  <c r="F66" i="121"/>
  <c r="G66" i="121"/>
  <c r="H66" i="121"/>
  <c r="I66" i="121"/>
  <c r="J66" i="121"/>
  <c r="K66" i="121"/>
  <c r="L66" i="121"/>
  <c r="M66" i="121"/>
  <c r="N66" i="121"/>
  <c r="O66" i="121"/>
  <c r="P66" i="121"/>
  <c r="Q66" i="121"/>
  <c r="AQ66" i="121"/>
  <c r="F65" i="121"/>
  <c r="G65" i="121"/>
  <c r="H65" i="121"/>
  <c r="I65" i="121"/>
  <c r="J65" i="121"/>
  <c r="K65" i="121"/>
  <c r="L65" i="121"/>
  <c r="M65" i="121"/>
  <c r="N65" i="121"/>
  <c r="O65" i="121"/>
  <c r="P65" i="121"/>
  <c r="Q65" i="121"/>
  <c r="AQ65" i="121"/>
  <c r="E65" i="121"/>
  <c r="B61" i="121"/>
  <c r="B62" i="121"/>
  <c r="B63" i="121"/>
  <c r="B57" i="121"/>
  <c r="B58" i="121"/>
  <c r="B59" i="121"/>
  <c r="B60" i="121"/>
  <c r="B56" i="121"/>
  <c r="B54" i="121"/>
  <c r="E52" i="121"/>
  <c r="F52" i="121"/>
  <c r="G52" i="121"/>
  <c r="H52" i="121"/>
  <c r="I52" i="121"/>
  <c r="J52" i="121"/>
  <c r="K52" i="121"/>
  <c r="L52" i="121"/>
  <c r="M52" i="121"/>
  <c r="N52" i="121"/>
  <c r="O52" i="121"/>
  <c r="P52" i="121"/>
  <c r="Q52" i="121"/>
  <c r="AQ52" i="121"/>
  <c r="G51" i="121"/>
  <c r="H51" i="121"/>
  <c r="I51" i="121"/>
  <c r="J51" i="121"/>
  <c r="K51" i="121"/>
  <c r="L51" i="121"/>
  <c r="M51" i="121"/>
  <c r="N51" i="121"/>
  <c r="O51" i="121"/>
  <c r="P51" i="121"/>
  <c r="Q51" i="121"/>
  <c r="AQ51" i="121"/>
  <c r="F51" i="121"/>
  <c r="E51" i="121"/>
  <c r="B49" i="121"/>
  <c r="B48" i="121"/>
  <c r="B47" i="121"/>
  <c r="E123" i="121"/>
  <c r="G14" i="123"/>
  <c r="D123" i="121"/>
  <c r="F14" i="123"/>
  <c r="B46" i="121"/>
  <c r="E121" i="121"/>
  <c r="D120" i="121"/>
  <c r="B44" i="121"/>
  <c r="B43" i="121"/>
  <c r="E119" i="121"/>
  <c r="G9" i="123"/>
  <c r="D119" i="121"/>
  <c r="B42" i="121"/>
  <c r="AQ41" i="121"/>
  <c r="AP41" i="121"/>
  <c r="AP118" i="121"/>
  <c r="AO41" i="121"/>
  <c r="AO118" i="121"/>
  <c r="AN41" i="121"/>
  <c r="AN118" i="121"/>
  <c r="AM41" i="121"/>
  <c r="AL41" i="121"/>
  <c r="AL118" i="121"/>
  <c r="AK41" i="121"/>
  <c r="AK118" i="121"/>
  <c r="AJ41" i="121"/>
  <c r="AJ118" i="121"/>
  <c r="AI41" i="121"/>
  <c r="AH41" i="121"/>
  <c r="AH118" i="121"/>
  <c r="AG41" i="121"/>
  <c r="AG118" i="121"/>
  <c r="AF41" i="121"/>
  <c r="AF118" i="121"/>
  <c r="AE41" i="121"/>
  <c r="AD41" i="121"/>
  <c r="AD118" i="121"/>
  <c r="AC41" i="121"/>
  <c r="AC118" i="121"/>
  <c r="AB41" i="121"/>
  <c r="AB118" i="121"/>
  <c r="AA41" i="121"/>
  <c r="Z41" i="121"/>
  <c r="Z118" i="121"/>
  <c r="Y41" i="121"/>
  <c r="Y118" i="121"/>
  <c r="X41" i="121"/>
  <c r="X118" i="121"/>
  <c r="W41" i="121"/>
  <c r="V41" i="121"/>
  <c r="V118" i="121"/>
  <c r="U41" i="121"/>
  <c r="U118" i="121"/>
  <c r="T41" i="121"/>
  <c r="T118" i="121"/>
  <c r="S41" i="121"/>
  <c r="R41" i="121"/>
  <c r="R118" i="121"/>
  <c r="Q41" i="121"/>
  <c r="Q118" i="121"/>
  <c r="P41" i="121"/>
  <c r="P118" i="121"/>
  <c r="O41" i="121"/>
  <c r="N41" i="121"/>
  <c r="N118" i="121"/>
  <c r="M41" i="121"/>
  <c r="M118" i="121"/>
  <c r="L41" i="121"/>
  <c r="L118" i="121"/>
  <c r="K41" i="121"/>
  <c r="J41" i="121"/>
  <c r="J118" i="121"/>
  <c r="I41" i="121"/>
  <c r="I118" i="121"/>
  <c r="H41" i="121"/>
  <c r="H118" i="121"/>
  <c r="G41" i="121"/>
  <c r="F41" i="121"/>
  <c r="F118" i="121"/>
  <c r="B41" i="121"/>
  <c r="B40" i="121"/>
  <c r="B39" i="121"/>
  <c r="F38" i="121"/>
  <c r="G38" i="121"/>
  <c r="H38" i="121"/>
  <c r="I38" i="121"/>
  <c r="J38" i="121"/>
  <c r="K38" i="121"/>
  <c r="L38" i="121"/>
  <c r="M38" i="121"/>
  <c r="N38" i="121"/>
  <c r="O38" i="121"/>
  <c r="P38" i="121"/>
  <c r="Q38" i="121"/>
  <c r="R38" i="121"/>
  <c r="S38" i="121"/>
  <c r="T38" i="121"/>
  <c r="U38" i="121"/>
  <c r="V38" i="121"/>
  <c r="W38" i="121"/>
  <c r="X38" i="121"/>
  <c r="Y38" i="121"/>
  <c r="Z38" i="121"/>
  <c r="AA38" i="121"/>
  <c r="AB38" i="121"/>
  <c r="AC38" i="121"/>
  <c r="AD38" i="121"/>
  <c r="AE38" i="121"/>
  <c r="AF38" i="121"/>
  <c r="AG38" i="121"/>
  <c r="AH38" i="121"/>
  <c r="AI38" i="121"/>
  <c r="AJ38" i="121"/>
  <c r="AK38" i="121"/>
  <c r="AL38" i="121"/>
  <c r="AM38" i="121"/>
  <c r="AN38" i="121"/>
  <c r="AO38" i="121"/>
  <c r="AP38" i="121"/>
  <c r="AQ38" i="121"/>
  <c r="E38" i="121"/>
  <c r="E37" i="121"/>
  <c r="F37" i="121" s="1"/>
  <c r="G37" i="121" s="1"/>
  <c r="H37" i="121" s="1"/>
  <c r="I37" i="121" s="1"/>
  <c r="J37" i="121" s="1"/>
  <c r="K37" i="121" s="1"/>
  <c r="L37" i="121" s="1"/>
  <c r="M37" i="121" s="1"/>
  <c r="N37" i="121" s="1"/>
  <c r="O37" i="121" s="1"/>
  <c r="P37" i="121" s="1"/>
  <c r="Q37" i="121" s="1"/>
  <c r="R37" i="121" s="1"/>
  <c r="S37" i="121" s="1"/>
  <c r="T37" i="121" s="1"/>
  <c r="U37" i="121" s="1"/>
  <c r="V37" i="121" s="1"/>
  <c r="W37" i="121" s="1"/>
  <c r="X37" i="121" s="1"/>
  <c r="Y37" i="121" s="1"/>
  <c r="Z37" i="121" s="1"/>
  <c r="AA37" i="121" s="1"/>
  <c r="AB37" i="121" s="1"/>
  <c r="AC37" i="121" s="1"/>
  <c r="AD37" i="121" s="1"/>
  <c r="AE37" i="121" s="1"/>
  <c r="AF37" i="121" s="1"/>
  <c r="AG37" i="121" s="1"/>
  <c r="AH37" i="121" s="1"/>
  <c r="AI37" i="121" s="1"/>
  <c r="AJ37" i="121" s="1"/>
  <c r="AK37" i="121" s="1"/>
  <c r="AL37" i="121" s="1"/>
  <c r="AM37" i="121" s="1"/>
  <c r="AN37" i="121" s="1"/>
  <c r="AO37" i="121" s="1"/>
  <c r="AP37" i="121" s="1"/>
  <c r="AQ37" i="121" s="1"/>
  <c r="AQ31" i="121"/>
  <c r="AP31" i="121"/>
  <c r="AO31" i="121"/>
  <c r="AN31" i="121"/>
  <c r="AM31" i="121"/>
  <c r="AL31" i="121"/>
  <c r="AK31" i="121"/>
  <c r="AJ31" i="121"/>
  <c r="AI31" i="121"/>
  <c r="AH31" i="121"/>
  <c r="AG31" i="121"/>
  <c r="AF31" i="121"/>
  <c r="AE31" i="121"/>
  <c r="AD31" i="121"/>
  <c r="AC31" i="121"/>
  <c r="AB31" i="121"/>
  <c r="AA31" i="121"/>
  <c r="Z31" i="121"/>
  <c r="Y31" i="121"/>
  <c r="X31" i="121"/>
  <c r="W31" i="121"/>
  <c r="V31" i="121"/>
  <c r="U31" i="121"/>
  <c r="T31" i="121"/>
  <c r="S31" i="121"/>
  <c r="R31" i="121"/>
  <c r="Q31" i="121"/>
  <c r="P31" i="121"/>
  <c r="O31" i="121"/>
  <c r="N31" i="121"/>
  <c r="M31" i="121"/>
  <c r="L31" i="121"/>
  <c r="K31" i="121"/>
  <c r="J31" i="121"/>
  <c r="I31" i="121"/>
  <c r="H31" i="121"/>
  <c r="G31" i="121"/>
  <c r="F31" i="121"/>
  <c r="E31" i="121"/>
  <c r="D31" i="121"/>
  <c r="AQ28" i="121"/>
  <c r="AP28" i="121"/>
  <c r="AO28" i="121"/>
  <c r="AN28" i="121"/>
  <c r="AM28" i="121"/>
  <c r="AL28" i="121"/>
  <c r="AK28" i="121"/>
  <c r="AJ28" i="121"/>
  <c r="AI28" i="121"/>
  <c r="AH28" i="121"/>
  <c r="AG28" i="121"/>
  <c r="AF28" i="121"/>
  <c r="AE28" i="121"/>
  <c r="AD28" i="121"/>
  <c r="AC28" i="121"/>
  <c r="AB28" i="121"/>
  <c r="AA28" i="121"/>
  <c r="Z28" i="121"/>
  <c r="Y28" i="121"/>
  <c r="X28" i="121"/>
  <c r="W28" i="121"/>
  <c r="V28" i="121"/>
  <c r="U28" i="121"/>
  <c r="T28" i="121"/>
  <c r="S28" i="121"/>
  <c r="R28" i="121"/>
  <c r="Q28" i="121"/>
  <c r="P28" i="121"/>
  <c r="O28" i="121"/>
  <c r="N28" i="121"/>
  <c r="M28" i="121"/>
  <c r="L28" i="121"/>
  <c r="K28" i="121"/>
  <c r="J28" i="121"/>
  <c r="I28" i="121"/>
  <c r="H28" i="121"/>
  <c r="G28" i="121"/>
  <c r="F28" i="121"/>
  <c r="E28" i="121"/>
  <c r="D28" i="121"/>
  <c r="AQ27" i="121"/>
  <c r="AP27" i="121"/>
  <c r="AO27" i="121"/>
  <c r="AN27" i="121"/>
  <c r="AM27" i="121"/>
  <c r="AL27" i="121"/>
  <c r="AK27" i="121"/>
  <c r="AJ27" i="121"/>
  <c r="AI27" i="121"/>
  <c r="AH27" i="121"/>
  <c r="AG27" i="121"/>
  <c r="AF27" i="121"/>
  <c r="AE27" i="121"/>
  <c r="AD27" i="121"/>
  <c r="AC27" i="121"/>
  <c r="AB27" i="121"/>
  <c r="AA27" i="121"/>
  <c r="Z27" i="121"/>
  <c r="Y27" i="121"/>
  <c r="X27" i="121"/>
  <c r="W27" i="121"/>
  <c r="V27" i="121"/>
  <c r="U27" i="121"/>
  <c r="T27" i="121"/>
  <c r="S27" i="121"/>
  <c r="R27" i="121"/>
  <c r="Q27" i="121"/>
  <c r="P27" i="121"/>
  <c r="O27" i="121"/>
  <c r="N27" i="121"/>
  <c r="M27" i="121"/>
  <c r="L27" i="121"/>
  <c r="K27" i="121"/>
  <c r="J27" i="121"/>
  <c r="I27" i="121"/>
  <c r="H27" i="121"/>
  <c r="G27" i="121"/>
  <c r="F27" i="121"/>
  <c r="E27" i="121"/>
  <c r="D27" i="121"/>
  <c r="AQ26" i="121"/>
  <c r="AP26" i="121"/>
  <c r="AO26" i="121"/>
  <c r="AN26" i="121"/>
  <c r="AM26" i="121"/>
  <c r="AL26" i="121"/>
  <c r="AK26" i="121"/>
  <c r="AJ26" i="121"/>
  <c r="AI26" i="121"/>
  <c r="AH26" i="121"/>
  <c r="AG26" i="121"/>
  <c r="AF26" i="121"/>
  <c r="AE26" i="121"/>
  <c r="AD26" i="121"/>
  <c r="AC26" i="121"/>
  <c r="AB26" i="121"/>
  <c r="AA26" i="121"/>
  <c r="Z26" i="121"/>
  <c r="Y26" i="121"/>
  <c r="X26" i="121"/>
  <c r="W26" i="121"/>
  <c r="V26" i="121"/>
  <c r="U26" i="121"/>
  <c r="T26" i="121"/>
  <c r="S26" i="121"/>
  <c r="R26" i="121"/>
  <c r="Q26" i="121"/>
  <c r="P26" i="121"/>
  <c r="O26" i="121"/>
  <c r="N26" i="121"/>
  <c r="M26" i="121"/>
  <c r="L26" i="121"/>
  <c r="K26" i="121"/>
  <c r="J26" i="121"/>
  <c r="I26" i="121"/>
  <c r="H26" i="121"/>
  <c r="G26" i="121"/>
  <c r="F26" i="121"/>
  <c r="E26" i="121"/>
  <c r="D26" i="121"/>
  <c r="AQ25" i="121"/>
  <c r="AP25" i="121"/>
  <c r="AO25" i="121"/>
  <c r="AN25" i="121"/>
  <c r="AM25" i="121"/>
  <c r="AL25" i="121"/>
  <c r="AK25" i="121"/>
  <c r="AJ25" i="121"/>
  <c r="AI25" i="121"/>
  <c r="AH25" i="121"/>
  <c r="AG25" i="121"/>
  <c r="AF25" i="121"/>
  <c r="AE25" i="121"/>
  <c r="AD25" i="121"/>
  <c r="AC25" i="121"/>
  <c r="AB25" i="121"/>
  <c r="AA25" i="121"/>
  <c r="Z25" i="121"/>
  <c r="Y25" i="121"/>
  <c r="X25" i="121"/>
  <c r="W25" i="121"/>
  <c r="V25" i="121"/>
  <c r="U25" i="121"/>
  <c r="T25" i="121"/>
  <c r="S25" i="121"/>
  <c r="R25" i="121"/>
  <c r="Q25" i="121"/>
  <c r="P25" i="121"/>
  <c r="O25" i="121"/>
  <c r="N25" i="121"/>
  <c r="M25" i="121"/>
  <c r="L25" i="121"/>
  <c r="K25" i="121"/>
  <c r="J25" i="121"/>
  <c r="I25" i="121"/>
  <c r="H25" i="121"/>
  <c r="G25" i="121"/>
  <c r="F25" i="121"/>
  <c r="E25" i="121"/>
  <c r="D25" i="121"/>
  <c r="AQ24" i="121"/>
  <c r="AP24" i="121"/>
  <c r="AO24" i="121"/>
  <c r="AN24" i="121"/>
  <c r="AM24" i="121"/>
  <c r="AL24" i="121"/>
  <c r="AK24" i="121"/>
  <c r="AJ24" i="121"/>
  <c r="AI24" i="121"/>
  <c r="AH24" i="121"/>
  <c r="AG24" i="121"/>
  <c r="AF24" i="121"/>
  <c r="AE24" i="121"/>
  <c r="AD24" i="121"/>
  <c r="AC24" i="121"/>
  <c r="AB24" i="121"/>
  <c r="AA24" i="121"/>
  <c r="Z24" i="121"/>
  <c r="Y24" i="121"/>
  <c r="X24" i="121"/>
  <c r="W24" i="121"/>
  <c r="V24" i="121"/>
  <c r="U24" i="121"/>
  <c r="T24" i="121"/>
  <c r="S24" i="121"/>
  <c r="R24" i="121"/>
  <c r="Q24" i="121"/>
  <c r="P24" i="121"/>
  <c r="O24" i="121"/>
  <c r="N24" i="121"/>
  <c r="M24" i="121"/>
  <c r="L24" i="121"/>
  <c r="K24" i="121"/>
  <c r="J24" i="121"/>
  <c r="I24" i="121"/>
  <c r="H24" i="121"/>
  <c r="G24" i="121"/>
  <c r="F24" i="121"/>
  <c r="E24" i="121"/>
  <c r="D24" i="121"/>
  <c r="AQ23" i="121"/>
  <c r="AP23" i="121"/>
  <c r="AO23" i="121"/>
  <c r="AN23" i="121"/>
  <c r="AM23" i="121"/>
  <c r="AL23" i="121"/>
  <c r="AK23" i="121"/>
  <c r="AJ23" i="121"/>
  <c r="AI23" i="121"/>
  <c r="AH23" i="121"/>
  <c r="AG23" i="121"/>
  <c r="AF23" i="121"/>
  <c r="AE23" i="121"/>
  <c r="AD23" i="121"/>
  <c r="AC23" i="121"/>
  <c r="AB23" i="121"/>
  <c r="AA23" i="121"/>
  <c r="Z23" i="121"/>
  <c r="Y23" i="121"/>
  <c r="X23" i="121"/>
  <c r="W23" i="121"/>
  <c r="V23" i="121"/>
  <c r="U23" i="121"/>
  <c r="T23" i="121"/>
  <c r="S23" i="121"/>
  <c r="R23" i="121"/>
  <c r="Q23" i="121"/>
  <c r="P23" i="121"/>
  <c r="O23" i="121"/>
  <c r="N23" i="121"/>
  <c r="M23" i="121"/>
  <c r="L23" i="121"/>
  <c r="K23" i="121"/>
  <c r="J23" i="121"/>
  <c r="I23" i="121"/>
  <c r="H23" i="121"/>
  <c r="G23" i="121"/>
  <c r="F23" i="121"/>
  <c r="E23" i="121"/>
  <c r="D23" i="121"/>
  <c r="AQ22" i="121"/>
  <c r="AP22" i="121"/>
  <c r="AO22" i="121"/>
  <c r="AN22" i="121"/>
  <c r="AM22" i="121"/>
  <c r="AL22" i="121"/>
  <c r="AK22" i="121"/>
  <c r="AJ22" i="121"/>
  <c r="AI22" i="121"/>
  <c r="AH22" i="121"/>
  <c r="AG22" i="121"/>
  <c r="AF22" i="121"/>
  <c r="AE22" i="121"/>
  <c r="AD22" i="121"/>
  <c r="AC22" i="121"/>
  <c r="AB22" i="121"/>
  <c r="AA22" i="121"/>
  <c r="Z22" i="121"/>
  <c r="Y22" i="121"/>
  <c r="X22" i="121"/>
  <c r="W22" i="121"/>
  <c r="V22" i="121"/>
  <c r="U22" i="121"/>
  <c r="T22" i="121"/>
  <c r="S22" i="121"/>
  <c r="R22" i="121"/>
  <c r="Q22" i="121"/>
  <c r="P22" i="121"/>
  <c r="O22" i="121"/>
  <c r="N22" i="121"/>
  <c r="M22" i="121"/>
  <c r="L22" i="121"/>
  <c r="K22" i="121"/>
  <c r="J22" i="121"/>
  <c r="I22" i="121"/>
  <c r="H22" i="121"/>
  <c r="G22" i="121"/>
  <c r="F22" i="121"/>
  <c r="E22" i="121"/>
  <c r="D22" i="121"/>
  <c r="A22" i="121"/>
  <c r="B13" i="121" s="1"/>
  <c r="H34" i="128" s="1"/>
  <c r="H45" i="128" s="1"/>
  <c r="AQ20" i="121"/>
  <c r="AP20" i="121"/>
  <c r="AO20" i="121"/>
  <c r="AN20" i="121"/>
  <c r="AM20" i="121"/>
  <c r="AL20" i="121"/>
  <c r="AK20" i="121"/>
  <c r="AJ20" i="121"/>
  <c r="AI20" i="121"/>
  <c r="AH20" i="121"/>
  <c r="AG20" i="121"/>
  <c r="AF20" i="121"/>
  <c r="AE20" i="121"/>
  <c r="AD20" i="121"/>
  <c r="AC20" i="121"/>
  <c r="AB20" i="121"/>
  <c r="AA20" i="121"/>
  <c r="Z20" i="121"/>
  <c r="Y20" i="121"/>
  <c r="X20" i="121"/>
  <c r="W20" i="121"/>
  <c r="V20" i="121"/>
  <c r="U20" i="121"/>
  <c r="T20" i="121"/>
  <c r="S20" i="121"/>
  <c r="R20" i="121"/>
  <c r="Q20" i="121"/>
  <c r="P20" i="121"/>
  <c r="O20" i="121"/>
  <c r="N20" i="121"/>
  <c r="M20" i="121"/>
  <c r="L20" i="121"/>
  <c r="K20" i="121"/>
  <c r="J20" i="121"/>
  <c r="I20" i="121"/>
  <c r="H20" i="121"/>
  <c r="G20" i="121"/>
  <c r="F20" i="121"/>
  <c r="E20" i="121"/>
  <c r="D20" i="121"/>
  <c r="E10" i="121"/>
  <c r="F10" i="121"/>
  <c r="G10" i="121"/>
  <c r="H10" i="121"/>
  <c r="I10" i="121"/>
  <c r="J10" i="121"/>
  <c r="K10" i="121"/>
  <c r="L10" i="121"/>
  <c r="M10" i="121"/>
  <c r="N10" i="121"/>
  <c r="O10" i="121"/>
  <c r="P10" i="121"/>
  <c r="Q10" i="121"/>
  <c r="R10" i="121"/>
  <c r="S10" i="121"/>
  <c r="T10" i="121"/>
  <c r="U10" i="121"/>
  <c r="V10" i="121"/>
  <c r="W10" i="121"/>
  <c r="X10" i="121"/>
  <c r="Y10" i="121"/>
  <c r="Z10" i="121"/>
  <c r="AA10" i="121"/>
  <c r="AB10" i="121"/>
  <c r="AC10" i="121"/>
  <c r="AD10" i="121"/>
  <c r="AE10" i="121"/>
  <c r="AF10" i="121"/>
  <c r="AG10" i="121"/>
  <c r="AH10" i="121"/>
  <c r="AI10" i="121"/>
  <c r="AJ10" i="121"/>
  <c r="AK10" i="121"/>
  <c r="AL10" i="121"/>
  <c r="AM10" i="121"/>
  <c r="AN10" i="121"/>
  <c r="AO10" i="121"/>
  <c r="AP10" i="121"/>
  <c r="AQ10" i="121"/>
  <c r="B7" i="121"/>
  <c r="C4" i="128" s="1"/>
  <c r="E7" i="40"/>
  <c r="D7" i="40"/>
  <c r="E42" i="40"/>
  <c r="D42" i="40"/>
  <c r="E41" i="40"/>
  <c r="D41" i="40"/>
  <c r="C8" i="109"/>
  <c r="J44" i="109"/>
  <c r="J49" i="109" s="1"/>
  <c r="C8" i="107"/>
  <c r="I44" i="107"/>
  <c r="I49" i="107" s="1"/>
  <c r="E16" i="160"/>
  <c r="E23" i="160"/>
  <c r="D24" i="160"/>
  <c r="J13" i="162"/>
  <c r="G50" i="160"/>
  <c r="G10" i="160"/>
  <c r="G4" i="160"/>
  <c r="H4" i="160"/>
  <c r="I4" i="160"/>
  <c r="J4" i="160"/>
  <c r="K4" i="160"/>
  <c r="L4" i="160"/>
  <c r="M4" i="160"/>
  <c r="N4" i="160"/>
  <c r="O4" i="160"/>
  <c r="P4" i="160"/>
  <c r="Q4" i="160"/>
  <c r="R4" i="160"/>
  <c r="S4" i="160"/>
  <c r="T4" i="160"/>
  <c r="U4" i="160"/>
  <c r="V4" i="160"/>
  <c r="W4" i="160"/>
  <c r="X4" i="160"/>
  <c r="Y4" i="160"/>
  <c r="Z4" i="160"/>
  <c r="AA4" i="160"/>
  <c r="AB4" i="160"/>
  <c r="AC4" i="160"/>
  <c r="AD4" i="160"/>
  <c r="AE4" i="160"/>
  <c r="AF4" i="160"/>
  <c r="AG4" i="160"/>
  <c r="AH4" i="160"/>
  <c r="AI4" i="160"/>
  <c r="AJ4" i="160"/>
  <c r="AK4" i="160"/>
  <c r="AL4" i="160"/>
  <c r="AM4" i="160"/>
  <c r="AN4" i="160"/>
  <c r="AO4" i="160"/>
  <c r="AP4" i="160"/>
  <c r="AQ4" i="160"/>
  <c r="AR4" i="160"/>
  <c r="AS4" i="160"/>
  <c r="C71" i="143"/>
  <c r="J71" i="143"/>
  <c r="M15" i="143"/>
  <c r="C15" i="143"/>
  <c r="G10" i="146"/>
  <c r="F50" i="146"/>
  <c r="C33" i="146"/>
  <c r="C16" i="146"/>
  <c r="D29" i="146"/>
  <c r="D31" i="146"/>
  <c r="C24" i="146"/>
  <c r="D30" i="146"/>
  <c r="C75" i="136"/>
  <c r="J75" i="136"/>
  <c r="J13" i="141"/>
  <c r="C15" i="136"/>
  <c r="F6" i="139"/>
  <c r="G6" i="139"/>
  <c r="D29" i="139"/>
  <c r="E22" i="139"/>
  <c r="C24" i="139"/>
  <c r="C30" i="139"/>
  <c r="C29" i="139"/>
  <c r="C23" i="139"/>
  <c r="AJ23" i="139" s="1"/>
  <c r="G219" i="141" s="1"/>
  <c r="J12" i="134"/>
  <c r="C74" i="129"/>
  <c r="C15" i="129"/>
  <c r="G50" i="132"/>
  <c r="G10" i="132"/>
  <c r="E23" i="132"/>
  <c r="C30" i="132"/>
  <c r="G4" i="132"/>
  <c r="H4" i="132"/>
  <c r="I4" i="132"/>
  <c r="J4" i="132"/>
  <c r="K4" i="132"/>
  <c r="L4" i="132"/>
  <c r="M4" i="132"/>
  <c r="N4" i="132"/>
  <c r="O4" i="132"/>
  <c r="P4" i="132"/>
  <c r="Q4" i="132"/>
  <c r="R4" i="132"/>
  <c r="S4" i="132"/>
  <c r="T4" i="132"/>
  <c r="U4" i="132"/>
  <c r="V4" i="132"/>
  <c r="W4" i="132"/>
  <c r="X4" i="132"/>
  <c r="Y4" i="132"/>
  <c r="Z4" i="132"/>
  <c r="AA4" i="132"/>
  <c r="AB4" i="132"/>
  <c r="AC4" i="132"/>
  <c r="AD4" i="132"/>
  <c r="AE4" i="132"/>
  <c r="AF4" i="132"/>
  <c r="AG4" i="132"/>
  <c r="AH4" i="132"/>
  <c r="AI4" i="132"/>
  <c r="AJ4" i="132"/>
  <c r="AK4" i="132"/>
  <c r="AL4" i="132"/>
  <c r="AM4" i="132"/>
  <c r="AN4" i="132"/>
  <c r="AO4" i="132"/>
  <c r="AP4" i="132"/>
  <c r="AQ4" i="132"/>
  <c r="AR4" i="132"/>
  <c r="AS4" i="132"/>
  <c r="C31" i="132"/>
  <c r="G63" i="125"/>
  <c r="G64" i="125"/>
  <c r="H64" i="125"/>
  <c r="D64" i="125"/>
  <c r="C64" i="125"/>
  <c r="E64" i="125"/>
  <c r="F64" i="125"/>
  <c r="I63" i="125"/>
  <c r="D63" i="125"/>
  <c r="H63" i="125"/>
  <c r="D8" i="124"/>
  <c r="Q8" i="124"/>
  <c r="AD8" i="124"/>
  <c r="AQ8" i="124"/>
  <c r="BD8" i="124"/>
  <c r="BQ8" i="124"/>
  <c r="CD8" i="124"/>
  <c r="C52" i="124"/>
  <c r="F6" i="123"/>
  <c r="G6" i="123"/>
  <c r="C7" i="124"/>
  <c r="AD25" i="124"/>
  <c r="AQ25" i="124"/>
  <c r="BD25" i="124"/>
  <c r="BQ25" i="124"/>
  <c r="CD25" i="124"/>
  <c r="AD29" i="124"/>
  <c r="AQ29" i="124"/>
  <c r="BD29" i="124"/>
  <c r="BQ29" i="124"/>
  <c r="CD29" i="124"/>
  <c r="AD33" i="124"/>
  <c r="AQ33" i="124"/>
  <c r="BD33" i="124"/>
  <c r="BQ33" i="124"/>
  <c r="CD33" i="124"/>
  <c r="AD37" i="124"/>
  <c r="AQ37" i="124"/>
  <c r="BD37" i="124"/>
  <c r="BQ37" i="124"/>
  <c r="CD37" i="124"/>
  <c r="AD41" i="124"/>
  <c r="AQ41" i="124"/>
  <c r="BD41" i="124"/>
  <c r="BQ41" i="124"/>
  <c r="CD41" i="124"/>
  <c r="AD45" i="124"/>
  <c r="AQ45" i="124"/>
  <c r="BD45" i="124"/>
  <c r="BQ45" i="124"/>
  <c r="CD45" i="124"/>
  <c r="AD12" i="124"/>
  <c r="AQ12" i="124"/>
  <c r="BD12" i="124"/>
  <c r="BQ12" i="124"/>
  <c r="CD12" i="124"/>
  <c r="AD16" i="124"/>
  <c r="AQ16" i="124"/>
  <c r="BD16" i="124"/>
  <c r="BQ16" i="124"/>
  <c r="CD16" i="124"/>
  <c r="AD20" i="124"/>
  <c r="AQ20" i="124"/>
  <c r="BD20" i="124"/>
  <c r="BQ20" i="124"/>
  <c r="CD20" i="124"/>
  <c r="AD22" i="124"/>
  <c r="AQ22" i="124"/>
  <c r="BD22" i="124"/>
  <c r="BQ22" i="124"/>
  <c r="CD22" i="124"/>
  <c r="AD26" i="124"/>
  <c r="AQ26" i="124"/>
  <c r="BD26" i="124"/>
  <c r="BQ26" i="124"/>
  <c r="CD26" i="124"/>
  <c r="AD30" i="124"/>
  <c r="AQ30" i="124"/>
  <c r="BD30" i="124"/>
  <c r="BQ30" i="124"/>
  <c r="CD30" i="124"/>
  <c r="AD34" i="124"/>
  <c r="AQ34" i="124"/>
  <c r="BD34" i="124"/>
  <c r="BQ34" i="124"/>
  <c r="CD34" i="124"/>
  <c r="AD38" i="124"/>
  <c r="AQ38" i="124"/>
  <c r="BD38" i="124"/>
  <c r="BQ38" i="124"/>
  <c r="CD38" i="124"/>
  <c r="AD42" i="124"/>
  <c r="AQ42" i="124"/>
  <c r="BD42" i="124"/>
  <c r="BQ42" i="124"/>
  <c r="CD42" i="124"/>
  <c r="AD46" i="124"/>
  <c r="AQ46" i="124"/>
  <c r="BD46" i="124"/>
  <c r="BQ46" i="124"/>
  <c r="CD46" i="124"/>
  <c r="AD23" i="124"/>
  <c r="AQ23" i="124"/>
  <c r="BD23" i="124"/>
  <c r="BQ23" i="124"/>
  <c r="CD23" i="124"/>
  <c r="AD27" i="124"/>
  <c r="AQ27" i="124"/>
  <c r="BD27" i="124"/>
  <c r="BQ27" i="124"/>
  <c r="CD27" i="124"/>
  <c r="AD31" i="124"/>
  <c r="AQ31" i="124"/>
  <c r="BD31" i="124"/>
  <c r="BQ31" i="124"/>
  <c r="CD31" i="124"/>
  <c r="AD35" i="124"/>
  <c r="AQ35" i="124"/>
  <c r="BD35" i="124"/>
  <c r="BQ35" i="124"/>
  <c r="CD35" i="124"/>
  <c r="AD39" i="124"/>
  <c r="AD43" i="124"/>
  <c r="F63" i="125"/>
  <c r="F103" i="125" s="1"/>
  <c r="F41" i="127" s="1"/>
  <c r="I64" i="125"/>
  <c r="G23" i="157"/>
  <c r="I25" i="162"/>
  <c r="E25" i="162"/>
  <c r="H25" i="162"/>
  <c r="D25" i="162"/>
  <c r="G25" i="162"/>
  <c r="C25" i="162"/>
  <c r="J25" i="162"/>
  <c r="F25" i="162"/>
  <c r="J49" i="160"/>
  <c r="J15" i="160"/>
  <c r="I33" i="162"/>
  <c r="E33" i="162"/>
  <c r="H33" i="162"/>
  <c r="D33" i="162"/>
  <c r="G33" i="162"/>
  <c r="C33" i="162"/>
  <c r="F33" i="162"/>
  <c r="R49" i="160"/>
  <c r="R15" i="160"/>
  <c r="I37" i="162"/>
  <c r="E37" i="162"/>
  <c r="H37" i="162"/>
  <c r="D37" i="162"/>
  <c r="G37" i="162"/>
  <c r="C37" i="162"/>
  <c r="F37" i="162"/>
  <c r="V15" i="160"/>
  <c r="I41" i="162"/>
  <c r="E41" i="162"/>
  <c r="H41" i="162"/>
  <c r="D41" i="162"/>
  <c r="G41" i="162"/>
  <c r="C41" i="162"/>
  <c r="F41" i="162"/>
  <c r="Z15" i="160"/>
  <c r="I49" i="162"/>
  <c r="E49" i="162"/>
  <c r="H49" i="162"/>
  <c r="D49" i="162"/>
  <c r="G49" i="162"/>
  <c r="C49" i="162"/>
  <c r="F49" i="162"/>
  <c r="AH15" i="160"/>
  <c r="I53" i="162"/>
  <c r="E53" i="162"/>
  <c r="H53" i="162"/>
  <c r="D53" i="162"/>
  <c r="G53" i="162"/>
  <c r="C53" i="162"/>
  <c r="F53" i="162"/>
  <c r="AL15" i="160"/>
  <c r="I57" i="162"/>
  <c r="E57" i="162"/>
  <c r="H57" i="162"/>
  <c r="D57" i="162"/>
  <c r="G57" i="162"/>
  <c r="C57" i="162"/>
  <c r="F57" i="162"/>
  <c r="AP15" i="160"/>
  <c r="H63" i="161"/>
  <c r="H22" i="162"/>
  <c r="D22" i="162"/>
  <c r="G22" i="162"/>
  <c r="C22" i="162"/>
  <c r="F22" i="162"/>
  <c r="I22" i="162"/>
  <c r="E22" i="162"/>
  <c r="G15" i="160"/>
  <c r="G49" i="160"/>
  <c r="H37" i="160"/>
  <c r="F130" i="158" s="1"/>
  <c r="H28" i="160"/>
  <c r="T37" i="160"/>
  <c r="R130" i="158" s="1"/>
  <c r="T28" i="160"/>
  <c r="C73" i="161"/>
  <c r="P29" i="161"/>
  <c r="D29" i="161"/>
  <c r="CP29" i="161"/>
  <c r="CP73" i="161"/>
  <c r="G29" i="161"/>
  <c r="C81" i="161"/>
  <c r="CP37" i="161"/>
  <c r="CP81" i="161"/>
  <c r="P37" i="161"/>
  <c r="D37" i="161"/>
  <c r="AF10" i="160"/>
  <c r="AR10" i="160"/>
  <c r="H71" i="162"/>
  <c r="D71" i="162"/>
  <c r="G71" i="162"/>
  <c r="C71" i="162"/>
  <c r="J71" i="162"/>
  <c r="F71" i="162"/>
  <c r="E71" i="162"/>
  <c r="I71" i="162"/>
  <c r="H83" i="162"/>
  <c r="D83" i="162"/>
  <c r="G83" i="162"/>
  <c r="C83" i="162"/>
  <c r="I83" i="162"/>
  <c r="F83" i="162"/>
  <c r="E83" i="162"/>
  <c r="H95" i="162"/>
  <c r="D95" i="162"/>
  <c r="G95" i="162"/>
  <c r="C95" i="162"/>
  <c r="F95" i="162"/>
  <c r="E95" i="162"/>
  <c r="I95" i="162"/>
  <c r="Q37" i="160"/>
  <c r="O130" i="158" s="1"/>
  <c r="Q28" i="160"/>
  <c r="Q21" i="160"/>
  <c r="Q12" i="160"/>
  <c r="Y37" i="160"/>
  <c r="W130" i="158" s="1"/>
  <c r="Y28" i="160"/>
  <c r="Y21" i="160"/>
  <c r="Y12" i="160"/>
  <c r="H10" i="160"/>
  <c r="H11" i="160"/>
  <c r="P10" i="160"/>
  <c r="H58" i="162"/>
  <c r="D58" i="162"/>
  <c r="G58" i="162"/>
  <c r="C58" i="162"/>
  <c r="F58" i="162"/>
  <c r="E58" i="162"/>
  <c r="I58" i="162"/>
  <c r="AQ15" i="160"/>
  <c r="I29" i="162"/>
  <c r="E29" i="162"/>
  <c r="H29" i="162"/>
  <c r="D29" i="162"/>
  <c r="G29" i="162"/>
  <c r="C29" i="162"/>
  <c r="F29" i="162"/>
  <c r="N49" i="160"/>
  <c r="N15" i="160"/>
  <c r="I45" i="162"/>
  <c r="E45" i="162"/>
  <c r="H45" i="162"/>
  <c r="D45" i="162"/>
  <c r="G45" i="162"/>
  <c r="C45" i="162"/>
  <c r="F45" i="162"/>
  <c r="AD15" i="160"/>
  <c r="G92" i="162"/>
  <c r="C92" i="162"/>
  <c r="F92" i="162"/>
  <c r="I92" i="162"/>
  <c r="H92" i="162"/>
  <c r="E92" i="162"/>
  <c r="D92" i="162"/>
  <c r="F50" i="160"/>
  <c r="C56" i="161"/>
  <c r="CP12" i="161"/>
  <c r="CP56" i="161"/>
  <c r="P12" i="161"/>
  <c r="D12" i="161"/>
  <c r="B57" i="161"/>
  <c r="CO13" i="161"/>
  <c r="D59" i="161"/>
  <c r="Q15" i="161"/>
  <c r="P63" i="161"/>
  <c r="AC19" i="161"/>
  <c r="B65" i="161"/>
  <c r="CO21" i="161"/>
  <c r="D82" i="161"/>
  <c r="Q38" i="161"/>
  <c r="H38" i="161"/>
  <c r="C54" i="161"/>
  <c r="P10" i="161"/>
  <c r="D10" i="161"/>
  <c r="CP10" i="161"/>
  <c r="CP54" i="161"/>
  <c r="C58" i="161"/>
  <c r="P14" i="161"/>
  <c r="D14" i="161"/>
  <c r="CP14" i="161"/>
  <c r="CP58" i="161"/>
  <c r="C70" i="161"/>
  <c r="CP26" i="161"/>
  <c r="CP70" i="161"/>
  <c r="P26" i="161"/>
  <c r="G26" i="161"/>
  <c r="C74" i="161"/>
  <c r="CP30" i="161"/>
  <c r="CP74" i="161"/>
  <c r="G30" i="161"/>
  <c r="D30" i="161"/>
  <c r="P78" i="161"/>
  <c r="AC34" i="161"/>
  <c r="T34" i="161"/>
  <c r="T78" i="161"/>
  <c r="I10" i="160"/>
  <c r="M10" i="160"/>
  <c r="Q10" i="160"/>
  <c r="U10" i="160"/>
  <c r="Y10" i="160"/>
  <c r="AC10" i="160"/>
  <c r="AG10" i="160"/>
  <c r="AK10" i="160"/>
  <c r="AO10" i="160"/>
  <c r="AS10" i="160"/>
  <c r="H50" i="160"/>
  <c r="L50" i="160"/>
  <c r="P50" i="160"/>
  <c r="A148" i="162"/>
  <c r="A106" i="162"/>
  <c r="A152" i="162"/>
  <c r="A110" i="162"/>
  <c r="A156" i="162"/>
  <c r="A114" i="162"/>
  <c r="A117" i="162"/>
  <c r="A159" i="162"/>
  <c r="A121" i="162"/>
  <c r="A163" i="162"/>
  <c r="A125" i="162"/>
  <c r="A167" i="162"/>
  <c r="A129" i="162"/>
  <c r="A171" i="162"/>
  <c r="A133" i="162"/>
  <c r="A175" i="162"/>
  <c r="A179" i="162"/>
  <c r="A137" i="162"/>
  <c r="A183" i="162"/>
  <c r="A141" i="162"/>
  <c r="K10" i="160"/>
  <c r="S10" i="160"/>
  <c r="AE10" i="160"/>
  <c r="Y11" i="160"/>
  <c r="P12" i="160"/>
  <c r="AF12" i="160"/>
  <c r="G64" i="162"/>
  <c r="C64" i="162"/>
  <c r="F64" i="162"/>
  <c r="I64" i="162"/>
  <c r="E64" i="162"/>
  <c r="H64" i="162"/>
  <c r="D64" i="162"/>
  <c r="G80" i="162"/>
  <c r="C80" i="162"/>
  <c r="F80" i="162"/>
  <c r="E80" i="162"/>
  <c r="D80" i="162"/>
  <c r="I80" i="162"/>
  <c r="H80" i="162"/>
  <c r="G96" i="162"/>
  <c r="C96" i="162"/>
  <c r="F96" i="162"/>
  <c r="E96" i="162"/>
  <c r="D96" i="162"/>
  <c r="I96" i="162"/>
  <c r="H96" i="162"/>
  <c r="J50" i="160"/>
  <c r="AB51" i="161"/>
  <c r="AB47" i="161"/>
  <c r="E22" i="157"/>
  <c r="E85" i="157"/>
  <c r="CO7" i="161"/>
  <c r="BB91" i="161"/>
  <c r="CB51" i="161"/>
  <c r="CB91" i="161"/>
  <c r="CB47" i="161"/>
  <c r="I22" i="157"/>
  <c r="I85" i="157"/>
  <c r="G12" i="161"/>
  <c r="CO14" i="161"/>
  <c r="H15" i="161"/>
  <c r="C16" i="161"/>
  <c r="B61" i="161"/>
  <c r="CO17" i="161"/>
  <c r="T19" i="161"/>
  <c r="T63" i="161"/>
  <c r="CO27" i="161"/>
  <c r="CO35" i="161"/>
  <c r="L37" i="160"/>
  <c r="J130" i="158" s="1"/>
  <c r="L28" i="160"/>
  <c r="X11" i="160"/>
  <c r="X37" i="160"/>
  <c r="V130" i="158" s="1"/>
  <c r="X28" i="160"/>
  <c r="AR11" i="160"/>
  <c r="AR37" i="160"/>
  <c r="AP130" i="158" s="1"/>
  <c r="AR28" i="160"/>
  <c r="G39" i="162"/>
  <c r="C39" i="162"/>
  <c r="F39" i="162"/>
  <c r="I39" i="162"/>
  <c r="E39" i="162"/>
  <c r="H39" i="162"/>
  <c r="D39" i="162"/>
  <c r="X15" i="160"/>
  <c r="AJ10" i="160"/>
  <c r="H67" i="162"/>
  <c r="D67" i="162"/>
  <c r="G67" i="162"/>
  <c r="C67" i="162"/>
  <c r="F67" i="162"/>
  <c r="I67" i="162"/>
  <c r="E67" i="162"/>
  <c r="H79" i="162"/>
  <c r="D79" i="162"/>
  <c r="G79" i="162"/>
  <c r="C79" i="162"/>
  <c r="J79" i="162"/>
  <c r="F79" i="162"/>
  <c r="E79" i="162"/>
  <c r="I79" i="162"/>
  <c r="H91" i="162"/>
  <c r="D91" i="162"/>
  <c r="G91" i="162"/>
  <c r="C91" i="162"/>
  <c r="I91" i="162"/>
  <c r="F91" i="162"/>
  <c r="E91" i="162"/>
  <c r="I37" i="160"/>
  <c r="G130" i="158" s="1"/>
  <c r="I28" i="160"/>
  <c r="I21" i="160"/>
  <c r="I12" i="160"/>
  <c r="AG37" i="160"/>
  <c r="AE130" i="158" s="1"/>
  <c r="AG28" i="160"/>
  <c r="AG21" i="160"/>
  <c r="AG12" i="160"/>
  <c r="H42" i="162"/>
  <c r="D42" i="162"/>
  <c r="G42" i="162"/>
  <c r="C42" i="162"/>
  <c r="J42" i="162"/>
  <c r="F42" i="162"/>
  <c r="E42" i="162"/>
  <c r="I42" i="162"/>
  <c r="AA15" i="160"/>
  <c r="G76" i="162"/>
  <c r="C76" i="162"/>
  <c r="F76" i="162"/>
  <c r="I76" i="162"/>
  <c r="H76" i="162"/>
  <c r="E76" i="162"/>
  <c r="D76" i="162"/>
  <c r="L21" i="160"/>
  <c r="AR21" i="160"/>
  <c r="G62" i="161"/>
  <c r="D70" i="161"/>
  <c r="Q26" i="161"/>
  <c r="H26" i="161"/>
  <c r="B72" i="161"/>
  <c r="CO28" i="161"/>
  <c r="C7" i="161"/>
  <c r="F6" i="160"/>
  <c r="B120" i="158"/>
  <c r="C55" i="161"/>
  <c r="CP11" i="161"/>
  <c r="CP55" i="161"/>
  <c r="C59" i="161"/>
  <c r="G15" i="161"/>
  <c r="CP15" i="161"/>
  <c r="CP59" i="161"/>
  <c r="C63" i="161"/>
  <c r="CP19" i="161"/>
  <c r="CP63" i="161"/>
  <c r="C67" i="161"/>
  <c r="CP23" i="161"/>
  <c r="CP67" i="161"/>
  <c r="D31" i="161"/>
  <c r="F65" i="162"/>
  <c r="I65" i="162"/>
  <c r="E65" i="162"/>
  <c r="H65" i="162"/>
  <c r="D65" i="162"/>
  <c r="G65" i="162"/>
  <c r="C65" i="162"/>
  <c r="F69" i="162"/>
  <c r="I69" i="162"/>
  <c r="E69" i="162"/>
  <c r="H69" i="162"/>
  <c r="G69" i="162"/>
  <c r="D69" i="162"/>
  <c r="C69" i="162"/>
  <c r="F73" i="162"/>
  <c r="I73" i="162"/>
  <c r="E73" i="162"/>
  <c r="D73" i="162"/>
  <c r="C73" i="162"/>
  <c r="H73" i="162"/>
  <c r="G73" i="162"/>
  <c r="F77" i="162"/>
  <c r="I77" i="162"/>
  <c r="E77" i="162"/>
  <c r="H77" i="162"/>
  <c r="G77" i="162"/>
  <c r="D77" i="162"/>
  <c r="C77" i="162"/>
  <c r="F81" i="162"/>
  <c r="I81" i="162"/>
  <c r="E81" i="162"/>
  <c r="D81" i="162"/>
  <c r="C81" i="162"/>
  <c r="J81" i="162"/>
  <c r="H81" i="162"/>
  <c r="G81" i="162"/>
  <c r="F85" i="162"/>
  <c r="I85" i="162"/>
  <c r="E85" i="162"/>
  <c r="H85" i="162"/>
  <c r="G85" i="162"/>
  <c r="D85" i="162"/>
  <c r="C85" i="162"/>
  <c r="F89" i="162"/>
  <c r="I89" i="162"/>
  <c r="E89" i="162"/>
  <c r="D89" i="162"/>
  <c r="C89" i="162"/>
  <c r="H89" i="162"/>
  <c r="G89" i="162"/>
  <c r="F93" i="162"/>
  <c r="I93" i="162"/>
  <c r="E93" i="162"/>
  <c r="H93" i="162"/>
  <c r="G93" i="162"/>
  <c r="D93" i="162"/>
  <c r="C93" i="162"/>
  <c r="F97" i="162"/>
  <c r="I97" i="162"/>
  <c r="E97" i="162"/>
  <c r="D97" i="162"/>
  <c r="C97" i="162"/>
  <c r="J97" i="162"/>
  <c r="H97" i="162"/>
  <c r="G97" i="162"/>
  <c r="F101" i="162"/>
  <c r="I101" i="162"/>
  <c r="E101" i="162"/>
  <c r="H101" i="162"/>
  <c r="D101" i="162"/>
  <c r="C101" i="162"/>
  <c r="J101" i="162"/>
  <c r="G101" i="162"/>
  <c r="AT4" i="160"/>
  <c r="M37" i="160"/>
  <c r="K130" i="158" s="1"/>
  <c r="M28" i="160"/>
  <c r="M21" i="160"/>
  <c r="M12" i="160"/>
  <c r="U37" i="160"/>
  <c r="S130" i="158" s="1"/>
  <c r="U28" i="160"/>
  <c r="U21" i="160"/>
  <c r="U12" i="160"/>
  <c r="AC37" i="160"/>
  <c r="AA130" i="158" s="1"/>
  <c r="AC28" i="160"/>
  <c r="AC21" i="160"/>
  <c r="AC12" i="160"/>
  <c r="AK37" i="160"/>
  <c r="AI130" i="158" s="1"/>
  <c r="AK28" i="160"/>
  <c r="AK21" i="160"/>
  <c r="AK12" i="160"/>
  <c r="AS37" i="160"/>
  <c r="AQ130" i="158" s="1"/>
  <c r="AS28" i="160"/>
  <c r="AS21" i="160"/>
  <c r="AS12" i="160"/>
  <c r="L10" i="160"/>
  <c r="T10" i="160"/>
  <c r="AI10" i="160"/>
  <c r="M11" i="160"/>
  <c r="AC11" i="160"/>
  <c r="AS11" i="160"/>
  <c r="T12" i="160"/>
  <c r="G68" i="162"/>
  <c r="C68" i="162"/>
  <c r="F68" i="162"/>
  <c r="I68" i="162"/>
  <c r="E68" i="162"/>
  <c r="D68" i="162"/>
  <c r="H68" i="162"/>
  <c r="G84" i="162"/>
  <c r="C84" i="162"/>
  <c r="F84" i="162"/>
  <c r="I84" i="162"/>
  <c r="H84" i="162"/>
  <c r="E84" i="162"/>
  <c r="D84" i="162"/>
  <c r="G100" i="162"/>
  <c r="C100" i="162"/>
  <c r="F100" i="162"/>
  <c r="I100" i="162"/>
  <c r="E100" i="162"/>
  <c r="H100" i="162"/>
  <c r="D100" i="162"/>
  <c r="N50" i="160"/>
  <c r="T21" i="160"/>
  <c r="AB55" i="161"/>
  <c r="CO11" i="161"/>
  <c r="C66" i="161"/>
  <c r="CP22" i="161"/>
  <c r="CP66" i="161"/>
  <c r="P22" i="161"/>
  <c r="D22" i="161"/>
  <c r="AB67" i="161"/>
  <c r="CO23" i="161"/>
  <c r="CO24" i="161"/>
  <c r="C77" i="161"/>
  <c r="CP33" i="161"/>
  <c r="CP77" i="161"/>
  <c r="P33" i="161"/>
  <c r="D33" i="161"/>
  <c r="G33" i="161"/>
  <c r="P82" i="161"/>
  <c r="AC38" i="161"/>
  <c r="T38" i="161"/>
  <c r="T82" i="161"/>
  <c r="P11" i="160"/>
  <c r="P37" i="160"/>
  <c r="N130" i="158" s="1"/>
  <c r="P28" i="160"/>
  <c r="AF11" i="160"/>
  <c r="AF37" i="160"/>
  <c r="AD130" i="158" s="1"/>
  <c r="AF28" i="160"/>
  <c r="AN11" i="160"/>
  <c r="AN37" i="160"/>
  <c r="AL130" i="158" s="1"/>
  <c r="AN28" i="160"/>
  <c r="AB10" i="160"/>
  <c r="G55" i="162"/>
  <c r="C55" i="162"/>
  <c r="F55" i="162"/>
  <c r="I55" i="162"/>
  <c r="E55" i="162"/>
  <c r="H55" i="162"/>
  <c r="D55" i="162"/>
  <c r="AN15" i="160"/>
  <c r="H63" i="162"/>
  <c r="D63" i="162"/>
  <c r="G63" i="162"/>
  <c r="C63" i="162"/>
  <c r="F63" i="162"/>
  <c r="I63" i="162"/>
  <c r="E63" i="162"/>
  <c r="H75" i="162"/>
  <c r="D75" i="162"/>
  <c r="G75" i="162"/>
  <c r="C75" i="162"/>
  <c r="J75" i="162"/>
  <c r="I75" i="162"/>
  <c r="F75" i="162"/>
  <c r="E75" i="162"/>
  <c r="H87" i="162"/>
  <c r="D87" i="162"/>
  <c r="G87" i="162"/>
  <c r="C87" i="162"/>
  <c r="F87" i="162"/>
  <c r="E87" i="162"/>
  <c r="I87" i="162"/>
  <c r="H99" i="162"/>
  <c r="D99" i="162"/>
  <c r="G99" i="162"/>
  <c r="C99" i="162"/>
  <c r="F99" i="162"/>
  <c r="E99" i="162"/>
  <c r="I99" i="162"/>
  <c r="AO37" i="160"/>
  <c r="AM130" i="158" s="1"/>
  <c r="AO28" i="160"/>
  <c r="AO21" i="160"/>
  <c r="AO12" i="160"/>
  <c r="CO10" i="161"/>
  <c r="P59" i="161"/>
  <c r="AC15" i="161"/>
  <c r="D63" i="161"/>
  <c r="Q19" i="161"/>
  <c r="D71" i="161"/>
  <c r="H27" i="161"/>
  <c r="P74" i="161"/>
  <c r="AC30" i="161"/>
  <c r="T30" i="161"/>
  <c r="T74" i="161"/>
  <c r="G37" i="161"/>
  <c r="G12" i="160"/>
  <c r="G11" i="160"/>
  <c r="K21" i="160"/>
  <c r="K12" i="160"/>
  <c r="K11" i="160"/>
  <c r="K37" i="160"/>
  <c r="I130" i="158" s="1"/>
  <c r="K28" i="160"/>
  <c r="O21" i="160"/>
  <c r="O12" i="160"/>
  <c r="O37" i="160"/>
  <c r="M130" i="158" s="1"/>
  <c r="O28" i="160"/>
  <c r="C20" i="161"/>
  <c r="S6" i="160"/>
  <c r="C24" i="161"/>
  <c r="W6" i="160"/>
  <c r="C28" i="161"/>
  <c r="AA6" i="160"/>
  <c r="C32" i="161"/>
  <c r="AE6" i="160"/>
  <c r="C36" i="161"/>
  <c r="AI6" i="160"/>
  <c r="C40" i="161"/>
  <c r="AM6" i="160"/>
  <c r="C44" i="161"/>
  <c r="AQ6" i="160"/>
  <c r="F8" i="160"/>
  <c r="F10" i="160"/>
  <c r="B121" i="158"/>
  <c r="I66" i="162"/>
  <c r="E66" i="162"/>
  <c r="H66" i="162"/>
  <c r="D66" i="162"/>
  <c r="G66" i="162"/>
  <c r="C66" i="162"/>
  <c r="F66" i="162"/>
  <c r="I70" i="162"/>
  <c r="E70" i="162"/>
  <c r="H70" i="162"/>
  <c r="D70" i="162"/>
  <c r="G70" i="162"/>
  <c r="F70" i="162"/>
  <c r="C70" i="162"/>
  <c r="I74" i="162"/>
  <c r="E74" i="162"/>
  <c r="H74" i="162"/>
  <c r="D74" i="162"/>
  <c r="C74" i="162"/>
  <c r="J74" i="162"/>
  <c r="G74" i="162"/>
  <c r="F74" i="162"/>
  <c r="I78" i="162"/>
  <c r="E78" i="162"/>
  <c r="H78" i="162"/>
  <c r="D78" i="162"/>
  <c r="G78" i="162"/>
  <c r="F78" i="162"/>
  <c r="C78" i="162"/>
  <c r="I82" i="162"/>
  <c r="E82" i="162"/>
  <c r="H82" i="162"/>
  <c r="D82" i="162"/>
  <c r="C82" i="162"/>
  <c r="G82" i="162"/>
  <c r="F82" i="162"/>
  <c r="I86" i="162"/>
  <c r="E86" i="162"/>
  <c r="H86" i="162"/>
  <c r="D86" i="162"/>
  <c r="G86" i="162"/>
  <c r="F86" i="162"/>
  <c r="C86" i="162"/>
  <c r="I90" i="162"/>
  <c r="E90" i="162"/>
  <c r="H90" i="162"/>
  <c r="D90" i="162"/>
  <c r="C90" i="162"/>
  <c r="J90" i="162"/>
  <c r="G90" i="162"/>
  <c r="F90" i="162"/>
  <c r="I94" i="162"/>
  <c r="E94" i="162"/>
  <c r="H94" i="162"/>
  <c r="D94" i="162"/>
  <c r="G94" i="162"/>
  <c r="F94" i="162"/>
  <c r="C94" i="162"/>
  <c r="I98" i="162"/>
  <c r="E98" i="162"/>
  <c r="H98" i="162"/>
  <c r="D98" i="162"/>
  <c r="C98" i="162"/>
  <c r="G98" i="162"/>
  <c r="F98" i="162"/>
  <c r="I102" i="162"/>
  <c r="E102" i="162"/>
  <c r="H102" i="162"/>
  <c r="D102" i="162"/>
  <c r="G102" i="162"/>
  <c r="C102" i="162"/>
  <c r="F102" i="162"/>
  <c r="O10" i="160"/>
  <c r="W10" i="160"/>
  <c r="AM10" i="160"/>
  <c r="Q11" i="160"/>
  <c r="AG11" i="160"/>
  <c r="H12" i="160"/>
  <c r="X12" i="160"/>
  <c r="AN12" i="160"/>
  <c r="G72" i="162"/>
  <c r="C72" i="162"/>
  <c r="F72" i="162"/>
  <c r="E72" i="162"/>
  <c r="D72" i="162"/>
  <c r="I72" i="162"/>
  <c r="H72" i="162"/>
  <c r="G88" i="162"/>
  <c r="C88" i="162"/>
  <c r="F88" i="162"/>
  <c r="E88" i="162"/>
  <c r="D88" i="162"/>
  <c r="I88" i="162"/>
  <c r="H88" i="162"/>
  <c r="R50" i="160"/>
  <c r="H21" i="160"/>
  <c r="X21" i="160"/>
  <c r="AN21" i="160"/>
  <c r="C8" i="161"/>
  <c r="B53" i="161"/>
  <c r="CO9" i="161"/>
  <c r="B47" i="161"/>
  <c r="C22" i="157"/>
  <c r="C85" i="157"/>
  <c r="D11" i="161"/>
  <c r="P11" i="161"/>
  <c r="AB59" i="161"/>
  <c r="CO15" i="161"/>
  <c r="C62" i="161"/>
  <c r="CP18" i="161"/>
  <c r="CP62" i="161"/>
  <c r="P18" i="161"/>
  <c r="D18" i="161"/>
  <c r="AB63" i="161"/>
  <c r="CO19" i="161"/>
  <c r="CO20" i="161"/>
  <c r="G22" i="161"/>
  <c r="D23" i="161"/>
  <c r="P23" i="161"/>
  <c r="B69" i="161"/>
  <c r="CO25" i="161"/>
  <c r="Q27" i="161"/>
  <c r="B84" i="161"/>
  <c r="CO40" i="161"/>
  <c r="G40" i="161"/>
  <c r="A149" i="162"/>
  <c r="A107" i="162"/>
  <c r="A153" i="162"/>
  <c r="A111" i="162"/>
  <c r="A160" i="162"/>
  <c r="A118" i="162"/>
  <c r="A164" i="162"/>
  <c r="A122" i="162"/>
  <c r="A168" i="162"/>
  <c r="A126" i="162"/>
  <c r="A172" i="162"/>
  <c r="A130" i="162"/>
  <c r="A176" i="162"/>
  <c r="A134" i="162"/>
  <c r="A180" i="162"/>
  <c r="A138" i="162"/>
  <c r="A184" i="162"/>
  <c r="A142" i="162"/>
  <c r="J11" i="160"/>
  <c r="N11" i="160"/>
  <c r="R11" i="160"/>
  <c r="V11" i="160"/>
  <c r="Z11" i="160"/>
  <c r="AD11" i="160"/>
  <c r="AH11" i="160"/>
  <c r="AL11" i="160"/>
  <c r="AP11" i="160"/>
  <c r="AT11" i="160"/>
  <c r="E22" i="160"/>
  <c r="C29" i="160"/>
  <c r="C30" i="160"/>
  <c r="C31" i="160"/>
  <c r="AO51" i="161"/>
  <c r="AO91" i="161"/>
  <c r="AO47" i="161"/>
  <c r="F22" i="157"/>
  <c r="C9" i="161"/>
  <c r="C13" i="161"/>
  <c r="C17" i="161"/>
  <c r="C21" i="161"/>
  <c r="C25" i="161"/>
  <c r="P31" i="161"/>
  <c r="D34" i="161"/>
  <c r="B80" i="161"/>
  <c r="CO36" i="161"/>
  <c r="G36" i="161"/>
  <c r="C45" i="161"/>
  <c r="BB47" i="161"/>
  <c r="G22" i="157"/>
  <c r="G85" i="157"/>
  <c r="E121" i="158"/>
  <c r="C78" i="161"/>
  <c r="G34" i="161"/>
  <c r="CP34" i="161"/>
  <c r="CP78" i="161"/>
  <c r="C82" i="161"/>
  <c r="G38" i="161"/>
  <c r="CP38" i="161"/>
  <c r="CP82" i="161"/>
  <c r="C86" i="161"/>
  <c r="G42" i="161"/>
  <c r="CP42" i="161"/>
  <c r="CP86" i="161"/>
  <c r="C90" i="161"/>
  <c r="G46" i="161"/>
  <c r="CP46" i="161"/>
  <c r="CP90" i="161"/>
  <c r="A108" i="162"/>
  <c r="A150" i="162"/>
  <c r="A112" i="162"/>
  <c r="A154" i="162"/>
  <c r="A157" i="162"/>
  <c r="A115" i="162"/>
  <c r="A161" i="162"/>
  <c r="A119" i="162"/>
  <c r="A165" i="162"/>
  <c r="A123" i="162"/>
  <c r="A169" i="162"/>
  <c r="A127" i="162"/>
  <c r="A173" i="162"/>
  <c r="A131" i="162"/>
  <c r="A135" i="162"/>
  <c r="A177" i="162"/>
  <c r="A181" i="162"/>
  <c r="A139" i="162"/>
  <c r="A60" i="162"/>
  <c r="A102" i="162"/>
  <c r="A59" i="162"/>
  <c r="A101" i="162"/>
  <c r="J12" i="160"/>
  <c r="N12" i="160"/>
  <c r="R12" i="160"/>
  <c r="V12" i="160"/>
  <c r="Z12" i="160"/>
  <c r="AD12" i="160"/>
  <c r="AH12" i="160"/>
  <c r="AL12" i="160"/>
  <c r="AP12" i="160"/>
  <c r="AT12" i="160"/>
  <c r="C16" i="160"/>
  <c r="J21" i="160"/>
  <c r="N21" i="160"/>
  <c r="R21" i="160"/>
  <c r="V21" i="160"/>
  <c r="Z21" i="160"/>
  <c r="AD21" i="160"/>
  <c r="AH21" i="160"/>
  <c r="AL21" i="160"/>
  <c r="AP21" i="160"/>
  <c r="AT21" i="160"/>
  <c r="C24" i="160"/>
  <c r="D29" i="160"/>
  <c r="D30" i="160"/>
  <c r="D31" i="160"/>
  <c r="C33" i="160"/>
  <c r="CO8" i="161"/>
  <c r="G10" i="161"/>
  <c r="CO12" i="161"/>
  <c r="G14" i="161"/>
  <c r="CO16" i="161"/>
  <c r="CO18" i="161"/>
  <c r="G20" i="161"/>
  <c r="CO22" i="161"/>
  <c r="G24" i="161"/>
  <c r="B73" i="161"/>
  <c r="CO29" i="161"/>
  <c r="H29" i="161"/>
  <c r="CO31" i="161"/>
  <c r="B76" i="161"/>
  <c r="CO32" i="161"/>
  <c r="G32" i="161"/>
  <c r="C41" i="161"/>
  <c r="CO43" i="161"/>
  <c r="D46" i="161"/>
  <c r="P46" i="161"/>
  <c r="Z91" i="161"/>
  <c r="BZ91" i="161"/>
  <c r="C71" i="161"/>
  <c r="CP27" i="161"/>
  <c r="CP71" i="161"/>
  <c r="C75" i="161"/>
  <c r="CP31" i="161"/>
  <c r="CP75" i="161"/>
  <c r="C79" i="161"/>
  <c r="P35" i="161"/>
  <c r="D35" i="161"/>
  <c r="CP35" i="161"/>
  <c r="CP79" i="161"/>
  <c r="C83" i="161"/>
  <c r="P39" i="161"/>
  <c r="D39" i="161"/>
  <c r="CP39" i="161"/>
  <c r="CP83" i="161"/>
  <c r="C87" i="161"/>
  <c r="P43" i="161"/>
  <c r="D43" i="161"/>
  <c r="CP43" i="161"/>
  <c r="CP87" i="161"/>
  <c r="A105" i="162"/>
  <c r="A147" i="162"/>
  <c r="A109" i="162"/>
  <c r="A151" i="162"/>
  <c r="A113" i="162"/>
  <c r="A155" i="162"/>
  <c r="A116" i="162"/>
  <c r="A158" i="162"/>
  <c r="A120" i="162"/>
  <c r="A162" i="162"/>
  <c r="A124" i="162"/>
  <c r="A166" i="162"/>
  <c r="A128" i="162"/>
  <c r="A170" i="162"/>
  <c r="A132" i="162"/>
  <c r="A174" i="162"/>
  <c r="A136" i="162"/>
  <c r="A178" i="162"/>
  <c r="A182" i="162"/>
  <c r="A140" i="162"/>
  <c r="AB6" i="160"/>
  <c r="AJ6" i="160"/>
  <c r="D16" i="160"/>
  <c r="C22" i="160"/>
  <c r="I22" i="160" s="1"/>
  <c r="C23" i="160"/>
  <c r="L23" i="160" s="1"/>
  <c r="L53" i="160" s="1"/>
  <c r="E24" i="160"/>
  <c r="E29" i="160"/>
  <c r="E30" i="160"/>
  <c r="E31" i="160"/>
  <c r="G7" i="161"/>
  <c r="O51" i="161"/>
  <c r="O91" i="161"/>
  <c r="O47" i="161"/>
  <c r="D22" i="157"/>
  <c r="D85" i="157"/>
  <c r="BO51" i="161"/>
  <c r="BO91" i="161"/>
  <c r="BO47" i="161"/>
  <c r="H22" i="157"/>
  <c r="H85" i="157"/>
  <c r="H10" i="161"/>
  <c r="G11" i="161"/>
  <c r="H14" i="161"/>
  <c r="G19" i="161"/>
  <c r="G23" i="161"/>
  <c r="P27" i="161"/>
  <c r="CO39" i="161"/>
  <c r="D42" i="161"/>
  <c r="P42" i="161"/>
  <c r="B88" i="161"/>
  <c r="CO44" i="161"/>
  <c r="G44" i="161"/>
  <c r="CO26" i="161"/>
  <c r="CO30" i="161"/>
  <c r="H33" i="161"/>
  <c r="CO34" i="161"/>
  <c r="H37" i="161"/>
  <c r="CO38" i="161"/>
  <c r="CO42" i="161"/>
  <c r="CO46" i="161"/>
  <c r="AM91" i="161"/>
  <c r="G27" i="161"/>
  <c r="G31" i="161"/>
  <c r="CO33" i="161"/>
  <c r="G35" i="161"/>
  <c r="CO37" i="161"/>
  <c r="G39" i="161"/>
  <c r="CO41" i="161"/>
  <c r="G43" i="161"/>
  <c r="CO45" i="161"/>
  <c r="AZ91" i="161"/>
  <c r="CZ91" i="161"/>
  <c r="M91" i="161"/>
  <c r="BM91" i="161"/>
  <c r="I81" i="157"/>
  <c r="E81" i="157"/>
  <c r="G81" i="157"/>
  <c r="D23" i="157"/>
  <c r="H23" i="157"/>
  <c r="I23" i="157"/>
  <c r="J80" i="143"/>
  <c r="H22" i="148"/>
  <c r="D22" i="148"/>
  <c r="G22" i="148"/>
  <c r="C22" i="148"/>
  <c r="I22" i="148"/>
  <c r="F22" i="148"/>
  <c r="G49" i="146"/>
  <c r="E22" i="148"/>
  <c r="G15" i="146"/>
  <c r="G23" i="148"/>
  <c r="C23" i="148"/>
  <c r="F23" i="148"/>
  <c r="H23" i="148"/>
  <c r="E23" i="148"/>
  <c r="D23" i="148"/>
  <c r="H49" i="146"/>
  <c r="I23" i="148"/>
  <c r="H15" i="146"/>
  <c r="G27" i="148"/>
  <c r="C27" i="148"/>
  <c r="F27" i="148"/>
  <c r="D27" i="148"/>
  <c r="I27" i="148"/>
  <c r="H27" i="148"/>
  <c r="L49" i="146"/>
  <c r="L15" i="146"/>
  <c r="E27" i="148"/>
  <c r="G31" i="148"/>
  <c r="C31" i="148"/>
  <c r="J31" i="148"/>
  <c r="F31" i="148"/>
  <c r="H31" i="148"/>
  <c r="E31" i="148"/>
  <c r="I31" i="148"/>
  <c r="D31" i="148"/>
  <c r="P49" i="146"/>
  <c r="P15" i="146"/>
  <c r="G35" i="148"/>
  <c r="C35" i="148"/>
  <c r="F35" i="148"/>
  <c r="D35" i="148"/>
  <c r="I35" i="148"/>
  <c r="H35" i="148"/>
  <c r="E35" i="148"/>
  <c r="T15" i="146"/>
  <c r="G39" i="148"/>
  <c r="C39" i="148"/>
  <c r="F39" i="148"/>
  <c r="H39" i="148"/>
  <c r="E39" i="148"/>
  <c r="D39" i="148"/>
  <c r="X15" i="146"/>
  <c r="I39" i="148"/>
  <c r="G43" i="148"/>
  <c r="C43" i="148"/>
  <c r="F43" i="148"/>
  <c r="D43" i="148"/>
  <c r="I43" i="148"/>
  <c r="H43" i="148"/>
  <c r="AB15" i="146"/>
  <c r="E43" i="148"/>
  <c r="G47" i="148"/>
  <c r="C47" i="148"/>
  <c r="F47" i="148"/>
  <c r="H47" i="148"/>
  <c r="E47" i="148"/>
  <c r="I47" i="148"/>
  <c r="AF15" i="146"/>
  <c r="D47" i="148"/>
  <c r="G51" i="148"/>
  <c r="C51" i="148"/>
  <c r="F51" i="148"/>
  <c r="D51" i="148"/>
  <c r="I51" i="148"/>
  <c r="H51" i="148"/>
  <c r="E51" i="148"/>
  <c r="AJ15" i="146"/>
  <c r="G55" i="148"/>
  <c r="C55" i="148"/>
  <c r="F55" i="148"/>
  <c r="H55" i="148"/>
  <c r="E55" i="148"/>
  <c r="D55" i="148"/>
  <c r="AN15" i="146"/>
  <c r="I55" i="148"/>
  <c r="G59" i="148"/>
  <c r="C59" i="148"/>
  <c r="F59" i="148"/>
  <c r="D59" i="148"/>
  <c r="I59" i="148"/>
  <c r="H59" i="148"/>
  <c r="E59" i="148"/>
  <c r="AR15" i="146"/>
  <c r="I21" i="146"/>
  <c r="I12" i="146"/>
  <c r="I37" i="146"/>
  <c r="G130" i="144" s="1"/>
  <c r="I28" i="146"/>
  <c r="M21" i="146"/>
  <c r="M12" i="146"/>
  <c r="M37" i="146"/>
  <c r="K130" i="144" s="1"/>
  <c r="M28" i="146"/>
  <c r="M11" i="146"/>
  <c r="C18" i="147"/>
  <c r="Q6" i="146"/>
  <c r="C22" i="147"/>
  <c r="U6" i="146"/>
  <c r="C26" i="147"/>
  <c r="Y6" i="146"/>
  <c r="C30" i="147"/>
  <c r="AC6" i="146"/>
  <c r="C34" i="147"/>
  <c r="AG6" i="146"/>
  <c r="C38" i="147"/>
  <c r="AK6" i="146"/>
  <c r="C42" i="147"/>
  <c r="AO6" i="146"/>
  <c r="C46" i="147"/>
  <c r="AS6" i="146"/>
  <c r="A171" i="148"/>
  <c r="A129" i="148"/>
  <c r="A175" i="148"/>
  <c r="A133" i="148"/>
  <c r="I25" i="148"/>
  <c r="E25" i="148"/>
  <c r="H25" i="148"/>
  <c r="D25" i="148"/>
  <c r="F25" i="148"/>
  <c r="C25" i="148"/>
  <c r="J15" i="146"/>
  <c r="J49" i="146"/>
  <c r="G25" i="148"/>
  <c r="R10" i="146"/>
  <c r="I41" i="148"/>
  <c r="E41" i="148"/>
  <c r="H41" i="148"/>
  <c r="D41" i="148"/>
  <c r="F41" i="148"/>
  <c r="C41" i="148"/>
  <c r="Z15" i="146"/>
  <c r="G41" i="148"/>
  <c r="AH10" i="146"/>
  <c r="I57" i="148"/>
  <c r="E57" i="148"/>
  <c r="H57" i="148"/>
  <c r="D57" i="148"/>
  <c r="F57" i="148"/>
  <c r="C57" i="148"/>
  <c r="J57" i="148"/>
  <c r="AP15" i="146"/>
  <c r="G57" i="148"/>
  <c r="CO12" i="147"/>
  <c r="C14" i="147"/>
  <c r="B59" i="147"/>
  <c r="CO15" i="147"/>
  <c r="D61" i="147"/>
  <c r="Q17" i="147"/>
  <c r="D65" i="147"/>
  <c r="Q21" i="147"/>
  <c r="H21" i="147"/>
  <c r="B67" i="147"/>
  <c r="G23" i="147"/>
  <c r="CO23" i="147"/>
  <c r="D41" i="144"/>
  <c r="D118" i="144"/>
  <c r="B45" i="144"/>
  <c r="J11" i="146"/>
  <c r="J37" i="146"/>
  <c r="H130" i="144" s="1"/>
  <c r="J28" i="146"/>
  <c r="A164" i="148"/>
  <c r="A122" i="148"/>
  <c r="S37" i="146"/>
  <c r="Q130" i="144" s="1"/>
  <c r="S28" i="146"/>
  <c r="S21" i="146"/>
  <c r="S12" i="146"/>
  <c r="AI37" i="146"/>
  <c r="AG130" i="144" s="1"/>
  <c r="AI28" i="146"/>
  <c r="AI21" i="146"/>
  <c r="AI12" i="146"/>
  <c r="U10" i="146"/>
  <c r="AS10" i="146"/>
  <c r="I78" i="148"/>
  <c r="E78" i="148"/>
  <c r="H78" i="148"/>
  <c r="D78" i="148"/>
  <c r="G78" i="148"/>
  <c r="F78" i="148"/>
  <c r="C78" i="148"/>
  <c r="J78" i="148"/>
  <c r="I94" i="148"/>
  <c r="E94" i="148"/>
  <c r="H94" i="148"/>
  <c r="D94" i="148"/>
  <c r="G94" i="148"/>
  <c r="F94" i="148"/>
  <c r="C94" i="148"/>
  <c r="I102" i="148"/>
  <c r="E102" i="148"/>
  <c r="H102" i="148"/>
  <c r="D102" i="148"/>
  <c r="G102" i="148"/>
  <c r="C102" i="148"/>
  <c r="F102" i="148"/>
  <c r="AB53" i="147"/>
  <c r="CO9" i="147"/>
  <c r="P69" i="147"/>
  <c r="AC25" i="147"/>
  <c r="T25" i="147"/>
  <c r="T69" i="147"/>
  <c r="B75" i="147"/>
  <c r="G31" i="147"/>
  <c r="CO31" i="147"/>
  <c r="N37" i="146"/>
  <c r="L130" i="144" s="1"/>
  <c r="N28" i="146"/>
  <c r="J50" i="146"/>
  <c r="F67" i="148"/>
  <c r="K37" i="146"/>
  <c r="I130" i="144" s="1"/>
  <c r="K28" i="146"/>
  <c r="K21" i="146"/>
  <c r="K12" i="146"/>
  <c r="AA37" i="146"/>
  <c r="Y130" i="144" s="1"/>
  <c r="AA28" i="146"/>
  <c r="AA21" i="146"/>
  <c r="AA12" i="146"/>
  <c r="AQ37" i="146"/>
  <c r="AO130" i="144" s="1"/>
  <c r="AQ28" i="146"/>
  <c r="AQ21" i="146"/>
  <c r="AQ12" i="146"/>
  <c r="M10" i="146"/>
  <c r="AC10" i="146"/>
  <c r="AK10" i="146"/>
  <c r="N12" i="146"/>
  <c r="I70" i="148"/>
  <c r="E70" i="148"/>
  <c r="H70" i="148"/>
  <c r="D70" i="148"/>
  <c r="G70" i="148"/>
  <c r="C70" i="148"/>
  <c r="F70" i="148"/>
  <c r="I86" i="148"/>
  <c r="E86" i="148"/>
  <c r="H86" i="148"/>
  <c r="D86" i="148"/>
  <c r="G86" i="148"/>
  <c r="C86" i="148"/>
  <c r="F86" i="148"/>
  <c r="L50" i="146"/>
  <c r="CO16" i="147"/>
  <c r="H17" i="147"/>
  <c r="B64" i="147"/>
  <c r="CO20" i="147"/>
  <c r="G20" i="147"/>
  <c r="CY66" i="147"/>
  <c r="CX66" i="147"/>
  <c r="CW66" i="147"/>
  <c r="CO66" i="147"/>
  <c r="CQ22" i="147"/>
  <c r="CQ66" i="147"/>
  <c r="CV66" i="147"/>
  <c r="CS66" i="147"/>
  <c r="CS22" i="147"/>
  <c r="CR66" i="147" s="1"/>
  <c r="CR22" i="147"/>
  <c r="CW69" i="147"/>
  <c r="CS69" i="147"/>
  <c r="CO69" i="147"/>
  <c r="CV69" i="147"/>
  <c r="CY69" i="147"/>
  <c r="CS25" i="147"/>
  <c r="CR69" i="147" s="1"/>
  <c r="CX69" i="147"/>
  <c r="CR25" i="147"/>
  <c r="CQ25" i="147"/>
  <c r="CQ69" i="147"/>
  <c r="D73" i="147"/>
  <c r="Q29" i="147"/>
  <c r="H29" i="147"/>
  <c r="C56" i="147"/>
  <c r="P12" i="147"/>
  <c r="D12" i="147"/>
  <c r="CP12" i="147"/>
  <c r="CP56" i="147"/>
  <c r="C60" i="147"/>
  <c r="P16" i="147"/>
  <c r="D16" i="147"/>
  <c r="CP16" i="147"/>
  <c r="CP60" i="147"/>
  <c r="C68" i="147"/>
  <c r="P24" i="147"/>
  <c r="D24" i="147"/>
  <c r="CP24" i="147"/>
  <c r="CP68" i="147"/>
  <c r="G24" i="147"/>
  <c r="C76" i="147"/>
  <c r="P32" i="147"/>
  <c r="D32" i="147"/>
  <c r="CP32" i="147"/>
  <c r="CP76" i="147"/>
  <c r="G32" i="147"/>
  <c r="C84" i="147"/>
  <c r="P40" i="147"/>
  <c r="D40" i="147"/>
  <c r="CP40" i="147"/>
  <c r="CP84" i="147"/>
  <c r="G40" i="147"/>
  <c r="D120" i="144"/>
  <c r="G64" i="148"/>
  <c r="C64" i="148"/>
  <c r="F64" i="148"/>
  <c r="H64" i="148"/>
  <c r="E64" i="148"/>
  <c r="I64" i="148"/>
  <c r="D64" i="148"/>
  <c r="G68" i="148"/>
  <c r="C68" i="148"/>
  <c r="F68" i="148"/>
  <c r="D68" i="148"/>
  <c r="I68" i="148"/>
  <c r="E68" i="148"/>
  <c r="H68" i="148"/>
  <c r="G72" i="148"/>
  <c r="C72" i="148"/>
  <c r="F72" i="148"/>
  <c r="H72" i="148"/>
  <c r="E72" i="148"/>
  <c r="I72" i="148"/>
  <c r="D72" i="148"/>
  <c r="G76" i="148"/>
  <c r="C76" i="148"/>
  <c r="F76" i="148"/>
  <c r="D76" i="148"/>
  <c r="I76" i="148"/>
  <c r="H76" i="148"/>
  <c r="E76" i="148"/>
  <c r="G80" i="148"/>
  <c r="C80" i="148"/>
  <c r="F80" i="148"/>
  <c r="H80" i="148"/>
  <c r="E80" i="148"/>
  <c r="I80" i="148"/>
  <c r="D80" i="148"/>
  <c r="G84" i="148"/>
  <c r="C84" i="148"/>
  <c r="F84" i="148"/>
  <c r="D84" i="148"/>
  <c r="I84" i="148"/>
  <c r="E84" i="148"/>
  <c r="H84" i="148"/>
  <c r="G88" i="148"/>
  <c r="C88" i="148"/>
  <c r="F88" i="148"/>
  <c r="H88" i="148"/>
  <c r="E88" i="148"/>
  <c r="D88" i="148"/>
  <c r="I88" i="148"/>
  <c r="G92" i="148"/>
  <c r="C92" i="148"/>
  <c r="F92" i="148"/>
  <c r="D92" i="148"/>
  <c r="I92" i="148"/>
  <c r="H92" i="148"/>
  <c r="E92" i="148"/>
  <c r="G96" i="148"/>
  <c r="C96" i="148"/>
  <c r="F96" i="148"/>
  <c r="H96" i="148"/>
  <c r="E96" i="148"/>
  <c r="I96" i="148"/>
  <c r="D96" i="148"/>
  <c r="G100" i="148"/>
  <c r="C100" i="148"/>
  <c r="F100" i="148"/>
  <c r="D100" i="148"/>
  <c r="I100" i="148"/>
  <c r="E100" i="148"/>
  <c r="H100" i="148"/>
  <c r="G50" i="146"/>
  <c r="K50" i="146"/>
  <c r="O50" i="146"/>
  <c r="S50" i="146"/>
  <c r="A108" i="148"/>
  <c r="A150" i="148"/>
  <c r="A154" i="148"/>
  <c r="A112" i="148"/>
  <c r="A157" i="148"/>
  <c r="A115" i="148"/>
  <c r="A161" i="148"/>
  <c r="A119" i="148"/>
  <c r="A123" i="148"/>
  <c r="A165" i="148"/>
  <c r="A127" i="148"/>
  <c r="A169" i="148"/>
  <c r="A131" i="148"/>
  <c r="A173" i="148"/>
  <c r="A135" i="148"/>
  <c r="A177" i="148"/>
  <c r="A139" i="148"/>
  <c r="A181" i="148"/>
  <c r="A60" i="148"/>
  <c r="A102" i="148"/>
  <c r="A59" i="148"/>
  <c r="A101" i="148"/>
  <c r="N10" i="146"/>
  <c r="V10" i="146"/>
  <c r="AD10" i="146"/>
  <c r="AL10" i="146"/>
  <c r="AT10" i="146"/>
  <c r="AT15" i="146"/>
  <c r="K11" i="146"/>
  <c r="AA11" i="146"/>
  <c r="AQ11" i="146"/>
  <c r="E79" i="148"/>
  <c r="AS50" i="146"/>
  <c r="B51" i="147"/>
  <c r="CO7" i="147"/>
  <c r="B47" i="147"/>
  <c r="C22" i="143"/>
  <c r="C85" i="143"/>
  <c r="BB47" i="147"/>
  <c r="G22" i="143"/>
  <c r="G85" i="143"/>
  <c r="BB51" i="147"/>
  <c r="BB91" i="147"/>
  <c r="D53" i="147"/>
  <c r="Q9" i="147"/>
  <c r="P53" i="147"/>
  <c r="AC9" i="147"/>
  <c r="AB57" i="147"/>
  <c r="CO13" i="147"/>
  <c r="B72" i="147"/>
  <c r="CO28" i="147"/>
  <c r="G28" i="147"/>
  <c r="CO30" i="147"/>
  <c r="CW77" i="147"/>
  <c r="CS77" i="147"/>
  <c r="CO77" i="147"/>
  <c r="CV77" i="147"/>
  <c r="CY77" i="147"/>
  <c r="CS33" i="147"/>
  <c r="CR77" i="147" s="1"/>
  <c r="CX77" i="147"/>
  <c r="CQ33" i="147"/>
  <c r="CQ77" i="147"/>
  <c r="CR33" i="147"/>
  <c r="P77" i="147"/>
  <c r="AC33" i="147"/>
  <c r="T33" i="147"/>
  <c r="T77" i="147"/>
  <c r="C52" i="147"/>
  <c r="P8" i="147"/>
  <c r="D8" i="147"/>
  <c r="CP8" i="147"/>
  <c r="CP52" i="147"/>
  <c r="C53" i="147"/>
  <c r="CP9" i="147"/>
  <c r="CP53" i="147"/>
  <c r="CP13" i="147"/>
  <c r="CP57" i="147"/>
  <c r="C57" i="147"/>
  <c r="CP17" i="147"/>
  <c r="CP61" i="147"/>
  <c r="C61" i="147"/>
  <c r="CP21" i="147"/>
  <c r="CP65" i="147"/>
  <c r="P21" i="147"/>
  <c r="G21" i="147"/>
  <c r="C65" i="147"/>
  <c r="CP29" i="147"/>
  <c r="CP73" i="147"/>
  <c r="G29" i="147"/>
  <c r="P29" i="147"/>
  <c r="C73" i="147"/>
  <c r="CP37" i="147"/>
  <c r="CP81" i="147"/>
  <c r="C81" i="147"/>
  <c r="D37" i="147"/>
  <c r="P37" i="147"/>
  <c r="G37" i="147"/>
  <c r="C89" i="147"/>
  <c r="CP45" i="147"/>
  <c r="CP89" i="147"/>
  <c r="G45" i="147"/>
  <c r="D45" i="147"/>
  <c r="P45" i="147"/>
  <c r="K10" i="146"/>
  <c r="O10" i="146"/>
  <c r="O11" i="146"/>
  <c r="S10" i="146"/>
  <c r="W10" i="146"/>
  <c r="AA10" i="146"/>
  <c r="AE10" i="146"/>
  <c r="AI10" i="146"/>
  <c r="AM10" i="146"/>
  <c r="AQ10" i="146"/>
  <c r="F65" i="148"/>
  <c r="I65" i="148"/>
  <c r="E65" i="148"/>
  <c r="G65" i="148"/>
  <c r="D65" i="148"/>
  <c r="H65" i="148"/>
  <c r="C65" i="148"/>
  <c r="F69" i="148"/>
  <c r="I69" i="148"/>
  <c r="E69" i="148"/>
  <c r="C69" i="148"/>
  <c r="H69" i="148"/>
  <c r="G69" i="148"/>
  <c r="D69" i="148"/>
  <c r="F73" i="148"/>
  <c r="I73" i="148"/>
  <c r="E73" i="148"/>
  <c r="G73" i="148"/>
  <c r="D73" i="148"/>
  <c r="H73" i="148"/>
  <c r="C73" i="148"/>
  <c r="F77" i="148"/>
  <c r="I77" i="148"/>
  <c r="E77" i="148"/>
  <c r="C77" i="148"/>
  <c r="H77" i="148"/>
  <c r="D77" i="148"/>
  <c r="G77" i="148"/>
  <c r="F81" i="148"/>
  <c r="I81" i="148"/>
  <c r="E81" i="148"/>
  <c r="G81" i="148"/>
  <c r="D81" i="148"/>
  <c r="C81" i="148"/>
  <c r="J81" i="148"/>
  <c r="H81" i="148"/>
  <c r="F85" i="148"/>
  <c r="I85" i="148"/>
  <c r="E85" i="148"/>
  <c r="C85" i="148"/>
  <c r="H85" i="148"/>
  <c r="G85" i="148"/>
  <c r="D85" i="148"/>
  <c r="F89" i="148"/>
  <c r="I89" i="148"/>
  <c r="E89" i="148"/>
  <c r="G89" i="148"/>
  <c r="D89" i="148"/>
  <c r="H89" i="148"/>
  <c r="C89" i="148"/>
  <c r="F93" i="148"/>
  <c r="I93" i="148"/>
  <c r="E93" i="148"/>
  <c r="C93" i="148"/>
  <c r="H93" i="148"/>
  <c r="D93" i="148"/>
  <c r="G93" i="148"/>
  <c r="F97" i="148"/>
  <c r="I97" i="148"/>
  <c r="E97" i="148"/>
  <c r="G97" i="148"/>
  <c r="D97" i="148"/>
  <c r="H97" i="148"/>
  <c r="C97" i="148"/>
  <c r="F101" i="148"/>
  <c r="I101" i="148"/>
  <c r="E101" i="148"/>
  <c r="C101" i="148"/>
  <c r="H101" i="148"/>
  <c r="G101" i="148"/>
  <c r="D101" i="148"/>
  <c r="A158" i="148"/>
  <c r="A116" i="148"/>
  <c r="A174" i="148"/>
  <c r="A132" i="148"/>
  <c r="G6" i="146"/>
  <c r="O37" i="146"/>
  <c r="M130" i="144" s="1"/>
  <c r="O28" i="146"/>
  <c r="O21" i="146"/>
  <c r="O12" i="146"/>
  <c r="W37" i="146"/>
  <c r="U130" i="144" s="1"/>
  <c r="W28" i="146"/>
  <c r="W21" i="146"/>
  <c r="W12" i="146"/>
  <c r="AE37" i="146"/>
  <c r="AC130" i="144" s="1"/>
  <c r="AE28" i="146"/>
  <c r="AE21" i="146"/>
  <c r="AE12" i="146"/>
  <c r="AM37" i="146"/>
  <c r="AK130" i="144" s="1"/>
  <c r="AM28" i="146"/>
  <c r="AM21" i="146"/>
  <c r="AM12" i="146"/>
  <c r="AT11" i="146"/>
  <c r="I10" i="146"/>
  <c r="Q10" i="146"/>
  <c r="Y10" i="146"/>
  <c r="AG10" i="146"/>
  <c r="AO10" i="146"/>
  <c r="AE11" i="146"/>
  <c r="I66" i="148"/>
  <c r="E66" i="148"/>
  <c r="H66" i="148"/>
  <c r="D66" i="148"/>
  <c r="F66" i="148"/>
  <c r="C66" i="148"/>
  <c r="G66" i="148"/>
  <c r="I74" i="148"/>
  <c r="E74" i="148"/>
  <c r="H74" i="148"/>
  <c r="D74" i="148"/>
  <c r="F74" i="148"/>
  <c r="C74" i="148"/>
  <c r="G74" i="148"/>
  <c r="I82" i="148"/>
  <c r="E82" i="148"/>
  <c r="H82" i="148"/>
  <c r="D82" i="148"/>
  <c r="F82" i="148"/>
  <c r="C82" i="148"/>
  <c r="J82" i="148"/>
  <c r="G82" i="148"/>
  <c r="I90" i="148"/>
  <c r="E90" i="148"/>
  <c r="H90" i="148"/>
  <c r="D90" i="148"/>
  <c r="F90" i="148"/>
  <c r="C90" i="148"/>
  <c r="G90" i="148"/>
  <c r="I98" i="148"/>
  <c r="E98" i="148"/>
  <c r="H98" i="148"/>
  <c r="D98" i="148"/>
  <c r="F98" i="148"/>
  <c r="C98" i="148"/>
  <c r="G98" i="148"/>
  <c r="H50" i="146"/>
  <c r="AT50" i="146"/>
  <c r="K103" i="148"/>
  <c r="P50" i="146"/>
  <c r="M50" i="146"/>
  <c r="CO8" i="147"/>
  <c r="H9" i="147"/>
  <c r="T9" i="147"/>
  <c r="T53" i="147"/>
  <c r="C10" i="147"/>
  <c r="B55" i="147"/>
  <c r="CO11" i="147"/>
  <c r="D13" i="147"/>
  <c r="P13" i="147"/>
  <c r="P17" i="147"/>
  <c r="B83" i="147"/>
  <c r="G39" i="147"/>
  <c r="P85" i="147"/>
  <c r="AC41" i="147"/>
  <c r="CO44" i="147"/>
  <c r="B88" i="147"/>
  <c r="A148" i="148"/>
  <c r="A106" i="148"/>
  <c r="A180" i="148"/>
  <c r="A138" i="148"/>
  <c r="C63" i="147"/>
  <c r="P19" i="147"/>
  <c r="D19" i="147"/>
  <c r="C71" i="147"/>
  <c r="P27" i="147"/>
  <c r="D27" i="147"/>
  <c r="C79" i="147"/>
  <c r="P35" i="147"/>
  <c r="D35" i="147"/>
  <c r="C87" i="147"/>
  <c r="P43" i="147"/>
  <c r="D43" i="147"/>
  <c r="A151" i="148"/>
  <c r="A109" i="148"/>
  <c r="A120" i="148"/>
  <c r="A162" i="148"/>
  <c r="A124" i="148"/>
  <c r="A166" i="148"/>
  <c r="H11" i="146"/>
  <c r="P11" i="146"/>
  <c r="X11" i="146"/>
  <c r="AJ11" i="146"/>
  <c r="AR11" i="146"/>
  <c r="H67" i="148"/>
  <c r="D67" i="148"/>
  <c r="G67" i="148"/>
  <c r="C67" i="148"/>
  <c r="E67" i="148"/>
  <c r="I67" i="148"/>
  <c r="H75" i="148"/>
  <c r="D75" i="148"/>
  <c r="G75" i="148"/>
  <c r="C75" i="148"/>
  <c r="E75" i="148"/>
  <c r="F75" i="148"/>
  <c r="H83" i="148"/>
  <c r="D83" i="148"/>
  <c r="G83" i="148"/>
  <c r="C83" i="148"/>
  <c r="E83" i="148"/>
  <c r="I83" i="148"/>
  <c r="H91" i="148"/>
  <c r="D91" i="148"/>
  <c r="G91" i="148"/>
  <c r="C91" i="148"/>
  <c r="E91" i="148"/>
  <c r="F91" i="148"/>
  <c r="H99" i="148"/>
  <c r="D99" i="148"/>
  <c r="G99" i="148"/>
  <c r="C99" i="148"/>
  <c r="E99" i="148"/>
  <c r="I99" i="148"/>
  <c r="C22" i="146"/>
  <c r="C23" i="146"/>
  <c r="AK23" i="146" s="1"/>
  <c r="F220" i="148" s="1"/>
  <c r="E30" i="146"/>
  <c r="E31" i="146"/>
  <c r="C7" i="147"/>
  <c r="BO51" i="147"/>
  <c r="BO91" i="147"/>
  <c r="BO47" i="147"/>
  <c r="H22" i="143"/>
  <c r="H85" i="143"/>
  <c r="C80" i="147"/>
  <c r="P36" i="147"/>
  <c r="D36" i="147"/>
  <c r="CP36" i="147"/>
  <c r="CP80" i="147"/>
  <c r="CO39" i="147"/>
  <c r="CQ41" i="147"/>
  <c r="CQ85" i="147"/>
  <c r="C88" i="147"/>
  <c r="P44" i="147"/>
  <c r="D44" i="147"/>
  <c r="H44" i="147"/>
  <c r="O47" i="147"/>
  <c r="D22" i="143"/>
  <c r="D85" i="143"/>
  <c r="A159" i="148"/>
  <c r="A117" i="148"/>
  <c r="I75" i="148"/>
  <c r="A128" i="148"/>
  <c r="A23" i="144"/>
  <c r="A24" i="144" s="1"/>
  <c r="E115" i="144"/>
  <c r="F115" i="144" s="1"/>
  <c r="G115" i="144" s="1"/>
  <c r="H115" i="144" s="1"/>
  <c r="I115" i="144" s="1"/>
  <c r="J115" i="144" s="1"/>
  <c r="K115" i="144" s="1"/>
  <c r="L115" i="144" s="1"/>
  <c r="M115" i="144" s="1"/>
  <c r="N115" i="144" s="1"/>
  <c r="O115" i="144" s="1"/>
  <c r="P115" i="144" s="1"/>
  <c r="Q115" i="144" s="1"/>
  <c r="R115" i="144" s="1"/>
  <c r="S115" i="144" s="1"/>
  <c r="T115" i="144" s="1"/>
  <c r="U115" i="144" s="1"/>
  <c r="V115" i="144" s="1"/>
  <c r="W115" i="144" s="1"/>
  <c r="X115" i="144" s="1"/>
  <c r="Y115" i="144" s="1"/>
  <c r="Z115" i="144" s="1"/>
  <c r="AA115" i="144" s="1"/>
  <c r="AB115" i="144" s="1"/>
  <c r="AC115" i="144" s="1"/>
  <c r="AD115" i="144" s="1"/>
  <c r="AE115" i="144" s="1"/>
  <c r="AF115" i="144" s="1"/>
  <c r="AG115" i="144" s="1"/>
  <c r="AH115" i="144" s="1"/>
  <c r="AI115" i="144" s="1"/>
  <c r="AJ115" i="144" s="1"/>
  <c r="AK115" i="144" s="1"/>
  <c r="AL115" i="144" s="1"/>
  <c r="AM115" i="144" s="1"/>
  <c r="AN115" i="144" s="1"/>
  <c r="AO115" i="144" s="1"/>
  <c r="AP115" i="144" s="1"/>
  <c r="AQ115" i="144" s="1"/>
  <c r="A114" i="148"/>
  <c r="A156" i="148"/>
  <c r="A163" i="148"/>
  <c r="A121" i="148"/>
  <c r="A167" i="148"/>
  <c r="A125" i="148"/>
  <c r="A179" i="148"/>
  <c r="A137" i="148"/>
  <c r="A183" i="148"/>
  <c r="A141" i="148"/>
  <c r="G4" i="146"/>
  <c r="H4" i="146"/>
  <c r="I4" i="146"/>
  <c r="J4" i="146"/>
  <c r="K4" i="146"/>
  <c r="H12" i="146"/>
  <c r="L12" i="146"/>
  <c r="P12" i="146"/>
  <c r="T12" i="146"/>
  <c r="X12" i="146"/>
  <c r="AB12" i="146"/>
  <c r="AF12" i="146"/>
  <c r="AJ12" i="146"/>
  <c r="AN12" i="146"/>
  <c r="AR12" i="146"/>
  <c r="E16" i="146"/>
  <c r="H21" i="146"/>
  <c r="L21" i="146"/>
  <c r="P21" i="146"/>
  <c r="T21" i="146"/>
  <c r="X21" i="146"/>
  <c r="AB21" i="146"/>
  <c r="AF21" i="146"/>
  <c r="AJ21" i="146"/>
  <c r="AN21" i="146"/>
  <c r="AR21" i="146"/>
  <c r="D22" i="146"/>
  <c r="E23" i="146"/>
  <c r="AT28" i="146"/>
  <c r="AT37" i="146"/>
  <c r="AB51" i="147"/>
  <c r="AB91" i="147"/>
  <c r="AB47" i="147"/>
  <c r="E22" i="143"/>
  <c r="J22" i="143"/>
  <c r="I9" i="40"/>
  <c r="CB51" i="147"/>
  <c r="CB91" i="147"/>
  <c r="CB47" i="147"/>
  <c r="I22" i="143"/>
  <c r="I85" i="143"/>
  <c r="G8" i="147"/>
  <c r="CO10" i="147"/>
  <c r="G12" i="147"/>
  <c r="CO14" i="147"/>
  <c r="G16" i="147"/>
  <c r="CW61" i="147"/>
  <c r="CS61" i="147"/>
  <c r="CO61" i="147"/>
  <c r="CV61" i="147"/>
  <c r="CY61" i="147"/>
  <c r="CS17" i="147"/>
  <c r="CR61" i="147" s="1"/>
  <c r="CR17" i="147"/>
  <c r="CO18" i="147"/>
  <c r="H19" i="147"/>
  <c r="B63" i="147"/>
  <c r="G19" i="147"/>
  <c r="CO21" i="147"/>
  <c r="B68" i="147"/>
  <c r="CO24" i="147"/>
  <c r="H24" i="147"/>
  <c r="D25" i="147"/>
  <c r="CO26" i="147"/>
  <c r="B71" i="147"/>
  <c r="G27" i="147"/>
  <c r="CO29" i="147"/>
  <c r="B76" i="147"/>
  <c r="CO32" i="147"/>
  <c r="H32" i="147"/>
  <c r="D33" i="147"/>
  <c r="CO34" i="147"/>
  <c r="B79" i="147"/>
  <c r="G35" i="147"/>
  <c r="CO37" i="147"/>
  <c r="B84" i="147"/>
  <c r="CO40" i="147"/>
  <c r="D41" i="147"/>
  <c r="T41" i="147"/>
  <c r="T85" i="147"/>
  <c r="CO42" i="147"/>
  <c r="H43" i="147"/>
  <c r="B87" i="147"/>
  <c r="G43" i="147"/>
  <c r="C69" i="147"/>
  <c r="C77" i="147"/>
  <c r="C85" i="147"/>
  <c r="F83" i="148"/>
  <c r="A152" i="148"/>
  <c r="B80" i="147"/>
  <c r="CO36" i="147"/>
  <c r="H36" i="147"/>
  <c r="CO38" i="147"/>
  <c r="CW85" i="147"/>
  <c r="CS85" i="147"/>
  <c r="CO85" i="147"/>
  <c r="CV85" i="147"/>
  <c r="CY85" i="147"/>
  <c r="CS41" i="147"/>
  <c r="CR85" i="147" s="1"/>
  <c r="A155" i="148"/>
  <c r="A113" i="148"/>
  <c r="A304" i="148"/>
  <c r="A346" i="148"/>
  <c r="A388" i="148"/>
  <c r="A430" i="148"/>
  <c r="A472" i="148"/>
  <c r="A514" i="148"/>
  <c r="A556" i="148"/>
  <c r="A598" i="148"/>
  <c r="A640" i="148"/>
  <c r="A682" i="148"/>
  <c r="A220" i="148"/>
  <c r="A262" i="148"/>
  <c r="C67" i="147"/>
  <c r="P23" i="147"/>
  <c r="D23" i="147"/>
  <c r="H23" i="147"/>
  <c r="C75" i="147"/>
  <c r="P31" i="147"/>
  <c r="D31" i="147"/>
  <c r="C83" i="147"/>
  <c r="P39" i="147"/>
  <c r="D39" i="147"/>
  <c r="A147" i="148"/>
  <c r="A105" i="148"/>
  <c r="A296" i="148"/>
  <c r="A338" i="148"/>
  <c r="A380" i="148"/>
  <c r="A422" i="148"/>
  <c r="A464" i="148"/>
  <c r="A506" i="148"/>
  <c r="A548" i="148"/>
  <c r="A590" i="148"/>
  <c r="A632" i="148"/>
  <c r="A674" i="148"/>
  <c r="A212" i="148"/>
  <c r="A254" i="148"/>
  <c r="A140" i="148"/>
  <c r="A182" i="148"/>
  <c r="L11" i="146"/>
  <c r="T11" i="146"/>
  <c r="AB11" i="146"/>
  <c r="AF11" i="146"/>
  <c r="AN11" i="146"/>
  <c r="H63" i="148"/>
  <c r="D63" i="148"/>
  <c r="G63" i="148"/>
  <c r="C63" i="148"/>
  <c r="I63" i="148"/>
  <c r="F63" i="148"/>
  <c r="H71" i="148"/>
  <c r="D71" i="148"/>
  <c r="G71" i="148"/>
  <c r="C71" i="148"/>
  <c r="J71" i="148"/>
  <c r="I71" i="148"/>
  <c r="F71" i="148"/>
  <c r="E71" i="148"/>
  <c r="H79" i="148"/>
  <c r="D79" i="148"/>
  <c r="G79" i="148"/>
  <c r="C79" i="148"/>
  <c r="I79" i="148"/>
  <c r="F79" i="148"/>
  <c r="H87" i="148"/>
  <c r="D87" i="148"/>
  <c r="G87" i="148"/>
  <c r="C87" i="148"/>
  <c r="I87" i="148"/>
  <c r="F87" i="148"/>
  <c r="E87" i="148"/>
  <c r="H95" i="148"/>
  <c r="D95" i="148"/>
  <c r="G95" i="148"/>
  <c r="C95" i="148"/>
  <c r="I95" i="148"/>
  <c r="F95" i="148"/>
  <c r="D16" i="146"/>
  <c r="E24" i="146"/>
  <c r="E29" i="146"/>
  <c r="D33" i="146"/>
  <c r="O91" i="147"/>
  <c r="C11" i="147"/>
  <c r="G11" i="147"/>
  <c r="C15" i="147"/>
  <c r="C64" i="147"/>
  <c r="P20" i="147"/>
  <c r="D20" i="147"/>
  <c r="H20" i="147"/>
  <c r="CP20" i="147"/>
  <c r="CP64" i="147"/>
  <c r="C72" i="147"/>
  <c r="P28" i="147"/>
  <c r="D28" i="147"/>
  <c r="H28" i="147"/>
  <c r="CP28" i="147"/>
  <c r="CP72" i="147"/>
  <c r="B120" i="144"/>
  <c r="A107" i="148"/>
  <c r="A149" i="148"/>
  <c r="A153" i="148"/>
  <c r="A111" i="148"/>
  <c r="A202" i="148"/>
  <c r="A244" i="148"/>
  <c r="A286" i="148"/>
  <c r="A328" i="148"/>
  <c r="A370" i="148"/>
  <c r="A412" i="148"/>
  <c r="A454" i="148"/>
  <c r="A496" i="148"/>
  <c r="A538" i="148"/>
  <c r="A580" i="148"/>
  <c r="A622" i="148"/>
  <c r="A664" i="148"/>
  <c r="A168" i="148"/>
  <c r="A126" i="148"/>
  <c r="A130" i="148"/>
  <c r="A172" i="148"/>
  <c r="A176" i="148"/>
  <c r="A134" i="148"/>
  <c r="A184" i="148"/>
  <c r="A142" i="148"/>
  <c r="R6" i="146"/>
  <c r="V6" i="146"/>
  <c r="Z6" i="146"/>
  <c r="AD6" i="146"/>
  <c r="AH6" i="146"/>
  <c r="AL6" i="146"/>
  <c r="AP6" i="146"/>
  <c r="E22" i="146"/>
  <c r="C29" i="146"/>
  <c r="C30" i="146"/>
  <c r="AO51" i="147"/>
  <c r="AO91" i="147"/>
  <c r="AO47" i="147"/>
  <c r="F22" i="143"/>
  <c r="G9" i="147"/>
  <c r="H12" i="147"/>
  <c r="G13" i="147"/>
  <c r="H16" i="147"/>
  <c r="G17" i="147"/>
  <c r="CO19" i="147"/>
  <c r="G25" i="147"/>
  <c r="CO27" i="147"/>
  <c r="G33" i="147"/>
  <c r="CO35" i="147"/>
  <c r="G36" i="147"/>
  <c r="G41" i="147"/>
  <c r="CO43" i="147"/>
  <c r="G44" i="147"/>
  <c r="CP44" i="147"/>
  <c r="CP88" i="147"/>
  <c r="CX61" i="147"/>
  <c r="CX85" i="147"/>
  <c r="J12" i="148"/>
  <c r="C14" i="148"/>
  <c r="E63" i="148"/>
  <c r="I91" i="148"/>
  <c r="E95" i="148"/>
  <c r="CO46" i="147"/>
  <c r="AM91" i="147"/>
  <c r="G22" i="147"/>
  <c r="G26" i="147"/>
  <c r="G34" i="147"/>
  <c r="G42" i="147"/>
  <c r="Z91" i="147"/>
  <c r="BZ91" i="147"/>
  <c r="G15" i="148"/>
  <c r="G16" i="148"/>
  <c r="G17" i="148"/>
  <c r="CO45" i="147"/>
  <c r="M91" i="147"/>
  <c r="BM91" i="147"/>
  <c r="G23" i="143"/>
  <c r="G81" i="143"/>
  <c r="H23" i="143"/>
  <c r="D81" i="143"/>
  <c r="H81" i="143"/>
  <c r="I23" i="143"/>
  <c r="E81" i="143"/>
  <c r="I81" i="143"/>
  <c r="I34" i="141"/>
  <c r="E34" i="141"/>
  <c r="H34" i="141"/>
  <c r="D34" i="141"/>
  <c r="G34" i="141"/>
  <c r="C34" i="141"/>
  <c r="S49" i="139"/>
  <c r="F34" i="141"/>
  <c r="S15" i="139"/>
  <c r="I50" i="141"/>
  <c r="E50" i="141"/>
  <c r="H50" i="141"/>
  <c r="D50" i="141"/>
  <c r="G50" i="141"/>
  <c r="C50" i="141"/>
  <c r="F50" i="141"/>
  <c r="AI15" i="139"/>
  <c r="I54" i="141"/>
  <c r="E54" i="141"/>
  <c r="H54" i="141"/>
  <c r="D54" i="141"/>
  <c r="F54" i="141"/>
  <c r="C54" i="141"/>
  <c r="AM15" i="139"/>
  <c r="G54" i="141"/>
  <c r="AM11" i="139"/>
  <c r="I26" i="141"/>
  <c r="E26" i="141"/>
  <c r="H26" i="141"/>
  <c r="D26" i="141"/>
  <c r="G26" i="141"/>
  <c r="K49" i="139"/>
  <c r="F26" i="141"/>
  <c r="C26" i="141"/>
  <c r="K15" i="139"/>
  <c r="G44" i="141"/>
  <c r="C44" i="141"/>
  <c r="F44" i="141"/>
  <c r="H44" i="141"/>
  <c r="E44" i="141"/>
  <c r="I44" i="141"/>
  <c r="AC15" i="139"/>
  <c r="D44" i="141"/>
  <c r="D60" i="140"/>
  <c r="H16" i="140"/>
  <c r="Q16" i="140"/>
  <c r="Q28" i="140"/>
  <c r="D72" i="140"/>
  <c r="H27" i="141"/>
  <c r="D27" i="141"/>
  <c r="G27" i="141"/>
  <c r="C27" i="141"/>
  <c r="I27" i="141"/>
  <c r="F27" i="141"/>
  <c r="L15" i="139"/>
  <c r="E27" i="141"/>
  <c r="L49" i="139"/>
  <c r="H47" i="141"/>
  <c r="D47" i="141"/>
  <c r="G47" i="141"/>
  <c r="C47" i="141"/>
  <c r="E47" i="141"/>
  <c r="I47" i="141"/>
  <c r="AF15" i="139"/>
  <c r="F47" i="141"/>
  <c r="G32" i="141"/>
  <c r="C32" i="141"/>
  <c r="F32" i="141"/>
  <c r="D32" i="141"/>
  <c r="I32" i="141"/>
  <c r="E32" i="141"/>
  <c r="Q15" i="139"/>
  <c r="H32" i="141"/>
  <c r="Q49" i="139"/>
  <c r="H23" i="141"/>
  <c r="D23" i="141"/>
  <c r="G23" i="141"/>
  <c r="C23" i="141"/>
  <c r="E23" i="141"/>
  <c r="F23" i="141"/>
  <c r="H49" i="139"/>
  <c r="I23" i="141"/>
  <c r="H15" i="139"/>
  <c r="H31" i="141"/>
  <c r="D31" i="141"/>
  <c r="G31" i="141"/>
  <c r="C31" i="141"/>
  <c r="E31" i="141"/>
  <c r="I31" i="141"/>
  <c r="P15" i="139"/>
  <c r="P49" i="139"/>
  <c r="F31" i="141"/>
  <c r="H35" i="141"/>
  <c r="D35" i="141"/>
  <c r="G35" i="141"/>
  <c r="C35" i="141"/>
  <c r="I35" i="141"/>
  <c r="F35" i="141"/>
  <c r="E35" i="141"/>
  <c r="T15" i="139"/>
  <c r="H39" i="141"/>
  <c r="D39" i="141"/>
  <c r="G39" i="141"/>
  <c r="C39" i="141"/>
  <c r="E39" i="141"/>
  <c r="F39" i="141"/>
  <c r="I39" i="141"/>
  <c r="X15" i="139"/>
  <c r="X11" i="139"/>
  <c r="H59" i="141"/>
  <c r="D59" i="141"/>
  <c r="G59" i="141"/>
  <c r="C59" i="141"/>
  <c r="J59" i="141"/>
  <c r="I59" i="141"/>
  <c r="F59" i="141"/>
  <c r="E59" i="141"/>
  <c r="AR15" i="139"/>
  <c r="D69" i="140"/>
  <c r="Q25" i="140"/>
  <c r="H25" i="140"/>
  <c r="G60" i="141"/>
  <c r="C60" i="141"/>
  <c r="F60" i="141"/>
  <c r="H60" i="141"/>
  <c r="E60" i="141"/>
  <c r="I60" i="141"/>
  <c r="AS15" i="139"/>
  <c r="D60" i="141"/>
  <c r="AS49" i="139"/>
  <c r="G85" i="141"/>
  <c r="C85" i="141"/>
  <c r="F85" i="141"/>
  <c r="E85" i="141"/>
  <c r="D85" i="141"/>
  <c r="I85" i="141"/>
  <c r="H85" i="141"/>
  <c r="G97" i="141"/>
  <c r="C97" i="141"/>
  <c r="F97" i="141"/>
  <c r="I97" i="141"/>
  <c r="H97" i="141"/>
  <c r="D97" i="141"/>
  <c r="E97" i="141"/>
  <c r="I11" i="139"/>
  <c r="I37" i="139"/>
  <c r="G130" i="137" s="1"/>
  <c r="I28" i="139"/>
  <c r="I12" i="139"/>
  <c r="C22" i="140"/>
  <c r="U6" i="139"/>
  <c r="C34" i="140"/>
  <c r="AG6" i="139"/>
  <c r="H43" i="141"/>
  <c r="D43" i="141"/>
  <c r="G43" i="141"/>
  <c r="C43" i="141"/>
  <c r="I43" i="141"/>
  <c r="F43" i="141"/>
  <c r="E43" i="141"/>
  <c r="AJ10" i="139"/>
  <c r="A149" i="141"/>
  <c r="A107" i="141"/>
  <c r="A164" i="141"/>
  <c r="A122" i="141"/>
  <c r="A172" i="141"/>
  <c r="A130" i="141"/>
  <c r="A184" i="141"/>
  <c r="A142" i="141"/>
  <c r="N37" i="139"/>
  <c r="L130" i="137" s="1"/>
  <c r="N28" i="139"/>
  <c r="N11" i="139"/>
  <c r="G28" i="141"/>
  <c r="C28" i="141"/>
  <c r="F28" i="141"/>
  <c r="H28" i="141"/>
  <c r="E28" i="141"/>
  <c r="I28" i="141"/>
  <c r="M15" i="139"/>
  <c r="D28" i="141"/>
  <c r="M49" i="139"/>
  <c r="Y10" i="139"/>
  <c r="G52" i="141"/>
  <c r="C52" i="141"/>
  <c r="F52" i="141"/>
  <c r="H52" i="141"/>
  <c r="E52" i="141"/>
  <c r="AK15" i="139"/>
  <c r="D52" i="141"/>
  <c r="I63" i="141"/>
  <c r="E63" i="141"/>
  <c r="H63" i="141"/>
  <c r="D63" i="141"/>
  <c r="C63" i="141"/>
  <c r="F63" i="141"/>
  <c r="G63" i="141"/>
  <c r="F102" i="141"/>
  <c r="I102" i="141"/>
  <c r="E102" i="141"/>
  <c r="D102" i="141"/>
  <c r="C102" i="141"/>
  <c r="J102" i="141"/>
  <c r="G102" i="141"/>
  <c r="H102" i="141"/>
  <c r="C10" i="140"/>
  <c r="G10" i="140"/>
  <c r="G59" i="140"/>
  <c r="AP60" i="140"/>
  <c r="BC16" i="140"/>
  <c r="AT16" i="140"/>
  <c r="AT60" i="140"/>
  <c r="P19" i="140"/>
  <c r="D19" i="140"/>
  <c r="C63" i="140"/>
  <c r="CP19" i="140"/>
  <c r="CP63" i="140"/>
  <c r="G19" i="140"/>
  <c r="I52" i="141"/>
  <c r="D120" i="137"/>
  <c r="D121" i="137"/>
  <c r="P15" i="140"/>
  <c r="D15" i="140"/>
  <c r="C59" i="140"/>
  <c r="CP15" i="140"/>
  <c r="CP59" i="140"/>
  <c r="G36" i="141"/>
  <c r="C36" i="141"/>
  <c r="F36" i="141"/>
  <c r="H36" i="141"/>
  <c r="E36" i="141"/>
  <c r="U15" i="139"/>
  <c r="D36" i="141"/>
  <c r="I36" i="141"/>
  <c r="H64" i="141"/>
  <c r="D64" i="141"/>
  <c r="G64" i="141"/>
  <c r="C64" i="141"/>
  <c r="I64" i="141"/>
  <c r="F64" i="141"/>
  <c r="E64" i="141"/>
  <c r="H72" i="141"/>
  <c r="D72" i="141"/>
  <c r="G72" i="141"/>
  <c r="C72" i="141"/>
  <c r="J72" i="141"/>
  <c r="I72" i="141"/>
  <c r="E72" i="141"/>
  <c r="F72" i="141"/>
  <c r="H80" i="141"/>
  <c r="D80" i="141"/>
  <c r="G80" i="141"/>
  <c r="C80" i="141"/>
  <c r="I80" i="141"/>
  <c r="F80" i="141"/>
  <c r="E80" i="141"/>
  <c r="H88" i="141"/>
  <c r="D88" i="141"/>
  <c r="G88" i="141"/>
  <c r="C88" i="141"/>
  <c r="I88" i="141"/>
  <c r="E88" i="141"/>
  <c r="F88" i="141"/>
  <c r="H96" i="141"/>
  <c r="D96" i="141"/>
  <c r="G96" i="141"/>
  <c r="C96" i="141"/>
  <c r="I96" i="141"/>
  <c r="F96" i="141"/>
  <c r="E96" i="141"/>
  <c r="X21" i="139"/>
  <c r="X12" i="139"/>
  <c r="X37" i="139"/>
  <c r="V130" i="137" s="1"/>
  <c r="X28" i="139"/>
  <c r="AI11" i="139"/>
  <c r="Z10" i="139"/>
  <c r="G48" i="141"/>
  <c r="C48" i="141"/>
  <c r="F48" i="141"/>
  <c r="D48" i="141"/>
  <c r="I48" i="141"/>
  <c r="E48" i="141"/>
  <c r="AG15" i="139"/>
  <c r="H48" i="141"/>
  <c r="N12" i="139"/>
  <c r="G89" i="141"/>
  <c r="C89" i="141"/>
  <c r="F89" i="141"/>
  <c r="I89" i="141"/>
  <c r="H89" i="141"/>
  <c r="E89" i="141"/>
  <c r="D89" i="141"/>
  <c r="W15" i="139"/>
  <c r="I21" i="139"/>
  <c r="C7" i="140"/>
  <c r="CO9" i="140"/>
  <c r="D57" i="140"/>
  <c r="H13" i="140"/>
  <c r="CO38" i="140"/>
  <c r="G84" i="140"/>
  <c r="AC45" i="140"/>
  <c r="P89" i="140"/>
  <c r="T45" i="140"/>
  <c r="T89" i="140"/>
  <c r="BB91" i="140"/>
  <c r="F71" i="141"/>
  <c r="C52" i="140"/>
  <c r="CP8" i="140"/>
  <c r="CP52" i="140"/>
  <c r="P8" i="140"/>
  <c r="D8" i="140"/>
  <c r="F25" i="141"/>
  <c r="I25" i="141"/>
  <c r="E25" i="141"/>
  <c r="C25" i="141"/>
  <c r="J25" i="141"/>
  <c r="H25" i="141"/>
  <c r="D25" i="141"/>
  <c r="J15" i="139"/>
  <c r="F29" i="141"/>
  <c r="I29" i="141"/>
  <c r="E29" i="141"/>
  <c r="G29" i="141"/>
  <c r="D29" i="141"/>
  <c r="H29" i="141"/>
  <c r="C29" i="141"/>
  <c r="N49" i="139"/>
  <c r="V10" i="139"/>
  <c r="F57" i="141"/>
  <c r="I57" i="141"/>
  <c r="E57" i="141"/>
  <c r="C57" i="141"/>
  <c r="J57" i="141"/>
  <c r="H57" i="141"/>
  <c r="D57" i="141"/>
  <c r="G57" i="141"/>
  <c r="G69" i="141"/>
  <c r="C69" i="141"/>
  <c r="F69" i="141"/>
  <c r="E69" i="141"/>
  <c r="D69" i="141"/>
  <c r="I69" i="141"/>
  <c r="H69" i="141"/>
  <c r="G73" i="141"/>
  <c r="C73" i="141"/>
  <c r="F73" i="141"/>
  <c r="I73" i="141"/>
  <c r="H73" i="141"/>
  <c r="E73" i="141"/>
  <c r="D73" i="141"/>
  <c r="G77" i="141"/>
  <c r="C77" i="141"/>
  <c r="F77" i="141"/>
  <c r="E77" i="141"/>
  <c r="D77" i="141"/>
  <c r="H77" i="141"/>
  <c r="I77" i="141"/>
  <c r="G81" i="141"/>
  <c r="C81" i="141"/>
  <c r="F81" i="141"/>
  <c r="I81" i="141"/>
  <c r="H81" i="141"/>
  <c r="D81" i="141"/>
  <c r="E81" i="141"/>
  <c r="G93" i="141"/>
  <c r="C93" i="141"/>
  <c r="F93" i="141"/>
  <c r="E93" i="141"/>
  <c r="D93" i="141"/>
  <c r="H93" i="141"/>
  <c r="I93" i="141"/>
  <c r="G101" i="141"/>
  <c r="C101" i="141"/>
  <c r="F101" i="141"/>
  <c r="E101" i="141"/>
  <c r="D101" i="141"/>
  <c r="I101" i="141"/>
  <c r="H101" i="141"/>
  <c r="G50" i="139"/>
  <c r="K50" i="139"/>
  <c r="O50" i="139"/>
  <c r="R37" i="139"/>
  <c r="P130" i="137" s="1"/>
  <c r="R28" i="139"/>
  <c r="R21" i="139"/>
  <c r="R12" i="139"/>
  <c r="AA11" i="139"/>
  <c r="AL37" i="139"/>
  <c r="AJ130" i="137" s="1"/>
  <c r="AL28" i="139"/>
  <c r="AL11" i="139"/>
  <c r="AL12" i="139"/>
  <c r="AL21" i="139"/>
  <c r="AT37" i="139"/>
  <c r="AT28" i="139"/>
  <c r="AT12" i="139"/>
  <c r="AT21" i="139"/>
  <c r="AA12" i="139"/>
  <c r="I75" i="141"/>
  <c r="E75" i="141"/>
  <c r="H75" i="141"/>
  <c r="D75" i="141"/>
  <c r="G75" i="141"/>
  <c r="F75" i="141"/>
  <c r="C75" i="141"/>
  <c r="F90" i="141"/>
  <c r="I90" i="141"/>
  <c r="E90" i="141"/>
  <c r="H90" i="141"/>
  <c r="G90" i="141"/>
  <c r="C90" i="141"/>
  <c r="D90" i="141"/>
  <c r="AS50" i="139"/>
  <c r="N15" i="139"/>
  <c r="AB15" i="139"/>
  <c r="AP15" i="139"/>
  <c r="N21" i="139"/>
  <c r="AA21" i="139"/>
  <c r="AA37" i="139"/>
  <c r="Y130" i="137" s="1"/>
  <c r="P50" i="139"/>
  <c r="Q13" i="140"/>
  <c r="CW57" i="140"/>
  <c r="CS57" i="140"/>
  <c r="CO57" i="140"/>
  <c r="CV57" i="140"/>
  <c r="CX57" i="140"/>
  <c r="DD13" i="140"/>
  <c r="CS13" i="140"/>
  <c r="CR57" i="140" s="1"/>
  <c r="CY57" i="140"/>
  <c r="CR13" i="140"/>
  <c r="P60" i="140"/>
  <c r="T16" i="140"/>
  <c r="T60" i="140"/>
  <c r="G68" i="140"/>
  <c r="G83" i="140"/>
  <c r="M6" i="139"/>
  <c r="C14" i="140"/>
  <c r="C18" i="140"/>
  <c r="Q6" i="139"/>
  <c r="C26" i="140"/>
  <c r="Y6" i="139"/>
  <c r="C30" i="140"/>
  <c r="AC6" i="139"/>
  <c r="C38" i="140"/>
  <c r="AK6" i="139"/>
  <c r="C42" i="140"/>
  <c r="AO6" i="139"/>
  <c r="C46" i="140"/>
  <c r="AS6" i="139"/>
  <c r="I58" i="141"/>
  <c r="E58" i="141"/>
  <c r="H58" i="141"/>
  <c r="D58" i="141"/>
  <c r="G58" i="141"/>
  <c r="F58" i="141"/>
  <c r="AQ15" i="139"/>
  <c r="C58" i="141"/>
  <c r="H55" i="141"/>
  <c r="D55" i="141"/>
  <c r="G55" i="141"/>
  <c r="C55" i="141"/>
  <c r="E55" i="141"/>
  <c r="F55" i="141"/>
  <c r="I55" i="141"/>
  <c r="AN15" i="139"/>
  <c r="A153" i="141"/>
  <c r="A111" i="141"/>
  <c r="A160" i="141"/>
  <c r="A118" i="141"/>
  <c r="A168" i="141"/>
  <c r="A126" i="141"/>
  <c r="A176" i="141"/>
  <c r="A134" i="141"/>
  <c r="A180" i="141"/>
  <c r="A138" i="141"/>
  <c r="AF21" i="139"/>
  <c r="AF12" i="139"/>
  <c r="AF11" i="139"/>
  <c r="I38" i="141"/>
  <c r="E38" i="141"/>
  <c r="H38" i="141"/>
  <c r="D38" i="141"/>
  <c r="F38" i="141"/>
  <c r="C38" i="141"/>
  <c r="AF37" i="139"/>
  <c r="AD130" i="137" s="1"/>
  <c r="BB55" i="140"/>
  <c r="BB47" i="140"/>
  <c r="G22" i="136"/>
  <c r="G85" i="136"/>
  <c r="CO27" i="140"/>
  <c r="I42" i="141"/>
  <c r="E42" i="141"/>
  <c r="H42" i="141"/>
  <c r="D42" i="141"/>
  <c r="G42" i="141"/>
  <c r="F42" i="141"/>
  <c r="AA15" i="139"/>
  <c r="C42" i="141"/>
  <c r="AD37" i="139"/>
  <c r="AB130" i="137" s="1"/>
  <c r="AD28" i="139"/>
  <c r="AD11" i="139"/>
  <c r="AD12" i="139"/>
  <c r="AH37" i="139"/>
  <c r="AF130" i="137" s="1"/>
  <c r="AH28" i="139"/>
  <c r="AH21" i="139"/>
  <c r="AH12" i="139"/>
  <c r="H68" i="141"/>
  <c r="D68" i="141"/>
  <c r="G68" i="141"/>
  <c r="C68" i="141"/>
  <c r="F68" i="141"/>
  <c r="E68" i="141"/>
  <c r="I68" i="141"/>
  <c r="H76" i="141"/>
  <c r="D76" i="141"/>
  <c r="G76" i="141"/>
  <c r="C76" i="141"/>
  <c r="F76" i="141"/>
  <c r="E76" i="141"/>
  <c r="I76" i="141"/>
  <c r="H84" i="141"/>
  <c r="D84" i="141"/>
  <c r="G84" i="141"/>
  <c r="C84" i="141"/>
  <c r="F84" i="141"/>
  <c r="E84" i="141"/>
  <c r="I84" i="141"/>
  <c r="H92" i="141"/>
  <c r="D92" i="141"/>
  <c r="G92" i="141"/>
  <c r="C92" i="141"/>
  <c r="J92" i="141"/>
  <c r="F92" i="141"/>
  <c r="E92" i="141"/>
  <c r="H100" i="141"/>
  <c r="D100" i="141"/>
  <c r="G100" i="141"/>
  <c r="C100" i="141"/>
  <c r="F100" i="141"/>
  <c r="E100" i="141"/>
  <c r="I100" i="141"/>
  <c r="F50" i="139"/>
  <c r="AR21" i="139"/>
  <c r="AR12" i="139"/>
  <c r="AR28" i="139"/>
  <c r="AR37" i="139"/>
  <c r="AP130" i="137" s="1"/>
  <c r="AR11" i="139"/>
  <c r="G65" i="141"/>
  <c r="C65" i="141"/>
  <c r="F65" i="141"/>
  <c r="I65" i="141"/>
  <c r="H65" i="141"/>
  <c r="D65" i="141"/>
  <c r="I83" i="141"/>
  <c r="E83" i="141"/>
  <c r="H83" i="141"/>
  <c r="D83" i="141"/>
  <c r="G83" i="141"/>
  <c r="F83" i="141"/>
  <c r="C83" i="141"/>
  <c r="I95" i="141"/>
  <c r="E95" i="141"/>
  <c r="H95" i="141"/>
  <c r="D95" i="141"/>
  <c r="C95" i="141"/>
  <c r="F95" i="141"/>
  <c r="G95" i="141"/>
  <c r="AF28" i="139"/>
  <c r="J50" i="139"/>
  <c r="BO47" i="140"/>
  <c r="H22" i="136"/>
  <c r="H85" i="136"/>
  <c r="BO53" i="140"/>
  <c r="CY56" i="140"/>
  <c r="CX56" i="140"/>
  <c r="CW56" i="140"/>
  <c r="CO56" i="140"/>
  <c r="CQ12" i="140"/>
  <c r="CQ56" i="140"/>
  <c r="CV56" i="140"/>
  <c r="DD12" i="140"/>
  <c r="CS12" i="140"/>
  <c r="CR56" i="140" s="1"/>
  <c r="CR12" i="140"/>
  <c r="CS56" i="140"/>
  <c r="DE12" i="140"/>
  <c r="P57" i="140"/>
  <c r="AC13" i="140"/>
  <c r="T13" i="140"/>
  <c r="T57" i="140"/>
  <c r="CO44" i="140"/>
  <c r="G44" i="140"/>
  <c r="B88" i="140"/>
  <c r="G25" i="141"/>
  <c r="C9" i="140"/>
  <c r="H6" i="139"/>
  <c r="C57" i="140"/>
  <c r="CP13" i="140"/>
  <c r="CP57" i="140"/>
  <c r="G13" i="140"/>
  <c r="P6" i="139"/>
  <c r="C17" i="140"/>
  <c r="C21" i="140"/>
  <c r="T6" i="139"/>
  <c r="C69" i="140"/>
  <c r="CP25" i="140"/>
  <c r="CP69" i="140"/>
  <c r="G25" i="140"/>
  <c r="P25" i="140"/>
  <c r="C29" i="140"/>
  <c r="AB6" i="139"/>
  <c r="C77" i="140"/>
  <c r="CP33" i="140"/>
  <c r="CP77" i="140"/>
  <c r="D33" i="140"/>
  <c r="P33" i="140"/>
  <c r="C37" i="140"/>
  <c r="AJ6" i="139"/>
  <c r="C41" i="140"/>
  <c r="AN6" i="139"/>
  <c r="CP45" i="140"/>
  <c r="CP89" i="140"/>
  <c r="C89" i="140"/>
  <c r="D45" i="140"/>
  <c r="O10" i="139"/>
  <c r="AE10" i="139"/>
  <c r="A125" i="141"/>
  <c r="A167" i="141"/>
  <c r="A141" i="141"/>
  <c r="A183" i="141"/>
  <c r="L6" i="139"/>
  <c r="S37" i="139"/>
  <c r="Q130" i="137" s="1"/>
  <c r="S21" i="139"/>
  <c r="AM28" i="139"/>
  <c r="AM21" i="139"/>
  <c r="AM12" i="139"/>
  <c r="F45" i="141"/>
  <c r="I45" i="141"/>
  <c r="E45" i="141"/>
  <c r="G45" i="141"/>
  <c r="D45" i="141"/>
  <c r="C45" i="141"/>
  <c r="AL10" i="139"/>
  <c r="S11" i="139"/>
  <c r="AH11" i="139"/>
  <c r="S12" i="139"/>
  <c r="F70" i="141"/>
  <c r="I70" i="141"/>
  <c r="E70" i="141"/>
  <c r="D70" i="141"/>
  <c r="C70" i="141"/>
  <c r="G70" i="141"/>
  <c r="H70" i="141"/>
  <c r="F78" i="141"/>
  <c r="I78" i="141"/>
  <c r="E78" i="141"/>
  <c r="D78" i="141"/>
  <c r="C78" i="141"/>
  <c r="H78" i="141"/>
  <c r="AD15" i="139"/>
  <c r="AD21" i="139"/>
  <c r="AA28" i="139"/>
  <c r="B56" i="140"/>
  <c r="G12" i="140"/>
  <c r="P56" i="140"/>
  <c r="AC12" i="140"/>
  <c r="T12" i="140"/>
  <c r="T56" i="140"/>
  <c r="CQ13" i="140"/>
  <c r="CQ57" i="140"/>
  <c r="DE13" i="140"/>
  <c r="H15" i="140"/>
  <c r="CO15" i="140"/>
  <c r="G33" i="140"/>
  <c r="P35" i="140"/>
  <c r="D35" i="140"/>
  <c r="C79" i="140"/>
  <c r="CP35" i="140"/>
  <c r="CP79" i="140"/>
  <c r="G35" i="140"/>
  <c r="G45" i="140"/>
  <c r="E65" i="141"/>
  <c r="G78" i="141"/>
  <c r="B64" i="140"/>
  <c r="CO20" i="140"/>
  <c r="B66" i="140"/>
  <c r="G22" i="140"/>
  <c r="B68" i="140"/>
  <c r="CO24" i="140"/>
  <c r="P27" i="140"/>
  <c r="D27" i="140"/>
  <c r="C71" i="140"/>
  <c r="CP27" i="140"/>
  <c r="CP71" i="140"/>
  <c r="C88" i="140"/>
  <c r="P44" i="140"/>
  <c r="D44" i="140"/>
  <c r="CP44" i="140"/>
  <c r="CP88" i="140"/>
  <c r="BO91" i="140"/>
  <c r="B45" i="137"/>
  <c r="D41" i="137"/>
  <c r="D118" i="137"/>
  <c r="E119" i="137"/>
  <c r="G9" i="139"/>
  <c r="G10" i="139"/>
  <c r="C11" i="140"/>
  <c r="J6" i="139"/>
  <c r="P23" i="140"/>
  <c r="D23" i="140"/>
  <c r="C67" i="140"/>
  <c r="Z37" i="139"/>
  <c r="X130" i="137" s="1"/>
  <c r="Z28" i="139"/>
  <c r="P39" i="140"/>
  <c r="D39" i="140"/>
  <c r="C83" i="140"/>
  <c r="AP37" i="139"/>
  <c r="AN130" i="137" s="1"/>
  <c r="AP28" i="139"/>
  <c r="F66" i="141"/>
  <c r="I66" i="141"/>
  <c r="E66" i="141"/>
  <c r="H66" i="141"/>
  <c r="G66" i="141"/>
  <c r="D66" i="141"/>
  <c r="C66" i="141"/>
  <c r="F82" i="141"/>
  <c r="I82" i="141"/>
  <c r="E82" i="141"/>
  <c r="H82" i="141"/>
  <c r="G82" i="141"/>
  <c r="D82" i="141"/>
  <c r="F98" i="141"/>
  <c r="I98" i="141"/>
  <c r="E98" i="141"/>
  <c r="H98" i="141"/>
  <c r="G98" i="141"/>
  <c r="D98" i="141"/>
  <c r="V6" i="139"/>
  <c r="I10" i="139"/>
  <c r="AO10" i="139"/>
  <c r="AT10" i="139"/>
  <c r="AT15" i="139"/>
  <c r="AP11" i="139"/>
  <c r="AQ12" i="139"/>
  <c r="I67" i="141"/>
  <c r="E67" i="141"/>
  <c r="H67" i="141"/>
  <c r="D67" i="141"/>
  <c r="J67" i="141"/>
  <c r="G67" i="141"/>
  <c r="F67" i="141"/>
  <c r="I79" i="141"/>
  <c r="E79" i="141"/>
  <c r="H79" i="141"/>
  <c r="D79" i="141"/>
  <c r="C79" i="141"/>
  <c r="J79" i="141"/>
  <c r="F79" i="141"/>
  <c r="G79" i="141"/>
  <c r="F86" i="141"/>
  <c r="I86" i="141"/>
  <c r="E86" i="141"/>
  <c r="D86" i="141"/>
  <c r="C86" i="141"/>
  <c r="G86" i="141"/>
  <c r="H86" i="141"/>
  <c r="I91" i="141"/>
  <c r="E91" i="141"/>
  <c r="H91" i="141"/>
  <c r="D91" i="141"/>
  <c r="G91" i="141"/>
  <c r="F91" i="141"/>
  <c r="C91" i="141"/>
  <c r="J91" i="141"/>
  <c r="I99" i="141"/>
  <c r="E99" i="141"/>
  <c r="H99" i="141"/>
  <c r="D99" i="141"/>
  <c r="G99" i="141"/>
  <c r="F99" i="141"/>
  <c r="C99" i="141"/>
  <c r="M50" i="139"/>
  <c r="AQ28" i="139"/>
  <c r="E30" i="139"/>
  <c r="D31" i="139"/>
  <c r="CO8" i="140"/>
  <c r="CO11" i="140"/>
  <c r="CO18" i="140"/>
  <c r="C64" i="140"/>
  <c r="P20" i="140"/>
  <c r="CP20" i="140"/>
  <c r="CP64" i="140"/>
  <c r="CO22" i="140"/>
  <c r="G23" i="140"/>
  <c r="C68" i="140"/>
  <c r="CP24" i="140"/>
  <c r="CP68" i="140"/>
  <c r="D24" i="140"/>
  <c r="P24" i="140"/>
  <c r="CO25" i="140"/>
  <c r="B72" i="140"/>
  <c r="CO28" i="140"/>
  <c r="H28" i="140"/>
  <c r="G28" i="140"/>
  <c r="CO29" i="140"/>
  <c r="C31" i="140"/>
  <c r="CO31" i="140"/>
  <c r="D32" i="140"/>
  <c r="CO34" i="140"/>
  <c r="C80" i="140"/>
  <c r="P36" i="140"/>
  <c r="CP36" i="140"/>
  <c r="CP80" i="140"/>
  <c r="C84" i="140"/>
  <c r="CP40" i="140"/>
  <c r="CP84" i="140"/>
  <c r="D40" i="140"/>
  <c r="P40" i="140"/>
  <c r="CO41" i="140"/>
  <c r="CO46" i="140"/>
  <c r="Z91" i="140"/>
  <c r="AM91" i="140"/>
  <c r="B55" i="140"/>
  <c r="A148" i="141"/>
  <c r="A106" i="141"/>
  <c r="A161" i="141"/>
  <c r="A119" i="141"/>
  <c r="A159" i="141"/>
  <c r="A117" i="141"/>
  <c r="C82" i="141"/>
  <c r="H24" i="140"/>
  <c r="P32" i="140"/>
  <c r="B80" i="140"/>
  <c r="CO36" i="140"/>
  <c r="B82" i="140"/>
  <c r="G38" i="140"/>
  <c r="B84" i="140"/>
  <c r="CO40" i="140"/>
  <c r="P43" i="140"/>
  <c r="D43" i="140"/>
  <c r="C87" i="140"/>
  <c r="A23" i="137"/>
  <c r="R10" i="139"/>
  <c r="R11" i="139"/>
  <c r="AH10" i="139"/>
  <c r="A105" i="141"/>
  <c r="A147" i="141"/>
  <c r="A151" i="141"/>
  <c r="A109" i="141"/>
  <c r="A113" i="141"/>
  <c r="A155" i="141"/>
  <c r="A158" i="141"/>
  <c r="A116" i="141"/>
  <c r="A120" i="141"/>
  <c r="A162" i="141"/>
  <c r="A124" i="141"/>
  <c r="A166" i="141"/>
  <c r="A128" i="141"/>
  <c r="A170" i="141"/>
  <c r="A132" i="141"/>
  <c r="A174" i="141"/>
  <c r="A136" i="141"/>
  <c r="A178" i="141"/>
  <c r="A140" i="141"/>
  <c r="A182" i="141"/>
  <c r="E23" i="139"/>
  <c r="D22" i="139"/>
  <c r="E16" i="139"/>
  <c r="G4" i="139"/>
  <c r="H4" i="139"/>
  <c r="I4" i="139"/>
  <c r="J4" i="139"/>
  <c r="K4" i="139"/>
  <c r="C33" i="139"/>
  <c r="C31" i="139"/>
  <c r="D30" i="139"/>
  <c r="E29" i="139"/>
  <c r="E24" i="139"/>
  <c r="D16" i="139"/>
  <c r="K11" i="139"/>
  <c r="W28" i="139"/>
  <c r="W21" i="139"/>
  <c r="W12" i="139"/>
  <c r="AI37" i="139"/>
  <c r="AG130" i="137" s="1"/>
  <c r="AQ11" i="139"/>
  <c r="W11" i="139"/>
  <c r="F74" i="141"/>
  <c r="I74" i="141"/>
  <c r="E74" i="141"/>
  <c r="H74" i="141"/>
  <c r="G74" i="141"/>
  <c r="C74" i="141"/>
  <c r="D74" i="141"/>
  <c r="F94" i="141"/>
  <c r="I94" i="141"/>
  <c r="E94" i="141"/>
  <c r="D94" i="141"/>
  <c r="C94" i="141"/>
  <c r="H94" i="141"/>
  <c r="H50" i="139"/>
  <c r="C16" i="139"/>
  <c r="K21" i="139"/>
  <c r="Z21" i="139"/>
  <c r="C22" i="139"/>
  <c r="E31" i="139"/>
  <c r="W37" i="139"/>
  <c r="U130" i="137" s="1"/>
  <c r="O47" i="140"/>
  <c r="D22" i="136"/>
  <c r="D85" i="136"/>
  <c r="AO51" i="140"/>
  <c r="AO91" i="140"/>
  <c r="AO47" i="140"/>
  <c r="F22" i="136"/>
  <c r="F23" i="136"/>
  <c r="CO7" i="140"/>
  <c r="B58" i="140"/>
  <c r="CO14" i="140"/>
  <c r="B60" i="140"/>
  <c r="G16" i="140"/>
  <c r="CO16" i="140"/>
  <c r="CO19" i="140"/>
  <c r="D20" i="140"/>
  <c r="H20" i="140"/>
  <c r="CO21" i="140"/>
  <c r="H23" i="140"/>
  <c r="CO23" i="140"/>
  <c r="B70" i="140"/>
  <c r="G26" i="140"/>
  <c r="CO26" i="140"/>
  <c r="AC28" i="140"/>
  <c r="P72" i="140"/>
  <c r="B74" i="140"/>
  <c r="G30" i="140"/>
  <c r="CO30" i="140"/>
  <c r="H35" i="140"/>
  <c r="CO35" i="140"/>
  <c r="D36" i="140"/>
  <c r="H36" i="140"/>
  <c r="CO37" i="140"/>
  <c r="H39" i="140"/>
  <c r="CO39" i="140"/>
  <c r="B86" i="140"/>
  <c r="CO42" i="140"/>
  <c r="O51" i="140"/>
  <c r="O91" i="140"/>
  <c r="M91" i="140"/>
  <c r="B67" i="140"/>
  <c r="B75" i="140"/>
  <c r="B83" i="140"/>
  <c r="A177" i="141"/>
  <c r="A135" i="141"/>
  <c r="A133" i="141"/>
  <c r="A175" i="141"/>
  <c r="C98" i="141"/>
  <c r="J98" i="141"/>
  <c r="E115" i="137"/>
  <c r="F115" i="137" s="1"/>
  <c r="G115" i="137" s="1"/>
  <c r="H115" i="137" s="1"/>
  <c r="I115" i="137" s="1"/>
  <c r="J115" i="137" s="1"/>
  <c r="K115" i="137" s="1"/>
  <c r="L115" i="137" s="1"/>
  <c r="M115" i="137" s="1"/>
  <c r="N115" i="137" s="1"/>
  <c r="O115" i="137" s="1"/>
  <c r="P115" i="137" s="1"/>
  <c r="Q115" i="137" s="1"/>
  <c r="R115" i="137" s="1"/>
  <c r="S115" i="137" s="1"/>
  <c r="T115" i="137" s="1"/>
  <c r="U115" i="137" s="1"/>
  <c r="V115" i="137" s="1"/>
  <c r="W115" i="137" s="1"/>
  <c r="X115" i="137" s="1"/>
  <c r="Y115" i="137" s="1"/>
  <c r="Z115" i="137" s="1"/>
  <c r="AA115" i="137" s="1"/>
  <c r="AB115" i="137" s="1"/>
  <c r="AC115" i="137" s="1"/>
  <c r="AD115" i="137" s="1"/>
  <c r="AE115" i="137" s="1"/>
  <c r="AF115" i="137" s="1"/>
  <c r="AG115" i="137" s="1"/>
  <c r="AH115" i="137" s="1"/>
  <c r="AI115" i="137" s="1"/>
  <c r="AJ115" i="137" s="1"/>
  <c r="AK115" i="137" s="1"/>
  <c r="AL115" i="137" s="1"/>
  <c r="AM115" i="137" s="1"/>
  <c r="AN115" i="137" s="1"/>
  <c r="AO115" i="137" s="1"/>
  <c r="AP115" i="137" s="1"/>
  <c r="AQ115" i="137" s="1"/>
  <c r="A150" i="141"/>
  <c r="A108" i="141"/>
  <c r="A154" i="141"/>
  <c r="A112" i="141"/>
  <c r="A157" i="141"/>
  <c r="A115" i="141"/>
  <c r="A165" i="141"/>
  <c r="A123" i="141"/>
  <c r="A169" i="141"/>
  <c r="A127" i="141"/>
  <c r="A215" i="141"/>
  <c r="A257" i="141"/>
  <c r="A299" i="141"/>
  <c r="A341" i="141"/>
  <c r="A383" i="141"/>
  <c r="A425" i="141"/>
  <c r="A467" i="141"/>
  <c r="A509" i="141"/>
  <c r="A551" i="141"/>
  <c r="A593" i="141"/>
  <c r="A635" i="141"/>
  <c r="A677" i="141"/>
  <c r="A181" i="141"/>
  <c r="A139" i="141"/>
  <c r="A60" i="141"/>
  <c r="A102" i="141"/>
  <c r="A59" i="141"/>
  <c r="A101" i="141"/>
  <c r="I71" i="141"/>
  <c r="E71" i="141"/>
  <c r="H71" i="141"/>
  <c r="D71" i="141"/>
  <c r="C71" i="141"/>
  <c r="J71" i="141"/>
  <c r="G71" i="141"/>
  <c r="I87" i="141"/>
  <c r="E87" i="141"/>
  <c r="H87" i="141"/>
  <c r="D87" i="141"/>
  <c r="C87" i="141"/>
  <c r="G87" i="141"/>
  <c r="B47" i="140"/>
  <c r="C22" i="136"/>
  <c r="C23" i="136"/>
  <c r="H12" i="40"/>
  <c r="B52" i="140"/>
  <c r="B91" i="140"/>
  <c r="G8" i="140"/>
  <c r="B54" i="140"/>
  <c r="CO10" i="140"/>
  <c r="D12" i="140"/>
  <c r="CO17" i="140"/>
  <c r="B62" i="140"/>
  <c r="G18" i="140"/>
  <c r="G27" i="140"/>
  <c r="B76" i="140"/>
  <c r="CO32" i="140"/>
  <c r="G32" i="140"/>
  <c r="CO33" i="140"/>
  <c r="B78" i="140"/>
  <c r="G34" i="140"/>
  <c r="CO43" i="140"/>
  <c r="H43" i="140"/>
  <c r="G43" i="140"/>
  <c r="CM91" i="140"/>
  <c r="A156" i="141"/>
  <c r="A114" i="141"/>
  <c r="A152" i="141"/>
  <c r="A110" i="141"/>
  <c r="A297" i="141"/>
  <c r="A339" i="141"/>
  <c r="A381" i="141"/>
  <c r="A423" i="141"/>
  <c r="A465" i="141"/>
  <c r="A507" i="141"/>
  <c r="A549" i="141"/>
  <c r="A591" i="141"/>
  <c r="A633" i="141"/>
  <c r="A675" i="141"/>
  <c r="A213" i="141"/>
  <c r="A255" i="141"/>
  <c r="A121" i="141"/>
  <c r="A163" i="141"/>
  <c r="A137" i="141"/>
  <c r="A179" i="141"/>
  <c r="AB51" i="140"/>
  <c r="AB91" i="140"/>
  <c r="AB47" i="140"/>
  <c r="E22" i="136"/>
  <c r="E85" i="136"/>
  <c r="CB51" i="140"/>
  <c r="CB91" i="140"/>
  <c r="CB47" i="140"/>
  <c r="I22" i="136"/>
  <c r="I85" i="136"/>
  <c r="AZ91" i="140"/>
  <c r="CO45" i="140"/>
  <c r="J22" i="136"/>
  <c r="H9" i="40"/>
  <c r="G23" i="136"/>
  <c r="G81" i="136"/>
  <c r="D23" i="136"/>
  <c r="H23" i="136"/>
  <c r="D81" i="136"/>
  <c r="H81" i="136"/>
  <c r="E23" i="136"/>
  <c r="I23" i="136"/>
  <c r="E81" i="136"/>
  <c r="I81" i="136"/>
  <c r="J74" i="129"/>
  <c r="C71" i="129"/>
  <c r="J71" i="129"/>
  <c r="E76" i="129"/>
  <c r="G29" i="134"/>
  <c r="C29" i="134"/>
  <c r="F29" i="134"/>
  <c r="D29" i="134"/>
  <c r="I29" i="134"/>
  <c r="N49" i="132"/>
  <c r="N15" i="132"/>
  <c r="H29" i="134"/>
  <c r="E29" i="134"/>
  <c r="G45" i="134"/>
  <c r="C45" i="134"/>
  <c r="F45" i="134"/>
  <c r="I45" i="134"/>
  <c r="H45" i="134"/>
  <c r="E45" i="134"/>
  <c r="AD15" i="132"/>
  <c r="D45" i="134"/>
  <c r="F22" i="134"/>
  <c r="I22" i="134"/>
  <c r="E22" i="134"/>
  <c r="C22" i="134"/>
  <c r="H22" i="134"/>
  <c r="D22" i="134"/>
  <c r="G22" i="134"/>
  <c r="G15" i="132"/>
  <c r="G49" i="132"/>
  <c r="G25" i="134"/>
  <c r="C25" i="134"/>
  <c r="F25" i="134"/>
  <c r="H25" i="134"/>
  <c r="E25" i="134"/>
  <c r="J49" i="132"/>
  <c r="J15" i="132"/>
  <c r="I25" i="134"/>
  <c r="D25" i="134"/>
  <c r="G41" i="134"/>
  <c r="F41" i="134"/>
  <c r="E41" i="134"/>
  <c r="D41" i="134"/>
  <c r="I41" i="134"/>
  <c r="C41" i="134"/>
  <c r="Z15" i="132"/>
  <c r="H41" i="134"/>
  <c r="G57" i="134"/>
  <c r="C57" i="134"/>
  <c r="F57" i="134"/>
  <c r="E57" i="134"/>
  <c r="D57" i="134"/>
  <c r="I57" i="134"/>
  <c r="AP15" i="132"/>
  <c r="H57" i="134"/>
  <c r="G33" i="134"/>
  <c r="C33" i="134"/>
  <c r="F33" i="134"/>
  <c r="H33" i="134"/>
  <c r="E33" i="134"/>
  <c r="I33" i="134"/>
  <c r="R49" i="132"/>
  <c r="D33" i="134"/>
  <c r="R15" i="132"/>
  <c r="G49" i="134"/>
  <c r="C49" i="134"/>
  <c r="F49" i="134"/>
  <c r="E49" i="134"/>
  <c r="D49" i="134"/>
  <c r="H49" i="134"/>
  <c r="I49" i="134"/>
  <c r="AH15" i="132"/>
  <c r="AT4" i="132"/>
  <c r="H11" i="132"/>
  <c r="H37" i="132"/>
  <c r="F130" i="130" s="1"/>
  <c r="H28" i="132"/>
  <c r="P37" i="132"/>
  <c r="N130" i="130" s="1"/>
  <c r="P28" i="132"/>
  <c r="X37" i="132"/>
  <c r="V130" i="130" s="1"/>
  <c r="X28" i="132"/>
  <c r="F67" i="134"/>
  <c r="I67" i="134"/>
  <c r="E67" i="134"/>
  <c r="C67" i="134"/>
  <c r="H67" i="134"/>
  <c r="G67" i="134"/>
  <c r="D67" i="134"/>
  <c r="F71" i="134"/>
  <c r="I71" i="134"/>
  <c r="E71" i="134"/>
  <c r="G71" i="134"/>
  <c r="D71" i="134"/>
  <c r="H71" i="134"/>
  <c r="C71" i="134"/>
  <c r="J71" i="134"/>
  <c r="F79" i="134"/>
  <c r="I79" i="134"/>
  <c r="E79" i="134"/>
  <c r="G79" i="134"/>
  <c r="D79" i="134"/>
  <c r="H79" i="134"/>
  <c r="C79" i="134"/>
  <c r="F91" i="134"/>
  <c r="I91" i="134"/>
  <c r="E91" i="134"/>
  <c r="C91" i="134"/>
  <c r="H91" i="134"/>
  <c r="D91" i="134"/>
  <c r="F95" i="134"/>
  <c r="I95" i="134"/>
  <c r="E95" i="134"/>
  <c r="G95" i="134"/>
  <c r="D95" i="134"/>
  <c r="H95" i="134"/>
  <c r="A158" i="134"/>
  <c r="A116" i="134"/>
  <c r="A174" i="134"/>
  <c r="A132" i="134"/>
  <c r="Q37" i="132"/>
  <c r="O130" i="130" s="1"/>
  <c r="Q28" i="132"/>
  <c r="Q21" i="132"/>
  <c r="Q12" i="132"/>
  <c r="AG37" i="132"/>
  <c r="AE130" i="130" s="1"/>
  <c r="AG28" i="132"/>
  <c r="AG21" i="132"/>
  <c r="AG12" i="132"/>
  <c r="H21" i="132"/>
  <c r="C61" i="133"/>
  <c r="CP17" i="133"/>
  <c r="CP61" i="133"/>
  <c r="G17" i="133"/>
  <c r="P17" i="133"/>
  <c r="D17" i="133"/>
  <c r="AB77" i="133"/>
  <c r="CO33" i="133"/>
  <c r="AB85" i="133"/>
  <c r="CO41" i="133"/>
  <c r="L37" i="132"/>
  <c r="J130" i="130" s="1"/>
  <c r="L28" i="132"/>
  <c r="T37" i="132"/>
  <c r="R130" i="130" s="1"/>
  <c r="T28" i="132"/>
  <c r="F63" i="134"/>
  <c r="I63" i="134"/>
  <c r="E63" i="134"/>
  <c r="G63" i="134"/>
  <c r="D63" i="134"/>
  <c r="H63" i="134"/>
  <c r="F75" i="134"/>
  <c r="I75" i="134"/>
  <c r="E75" i="134"/>
  <c r="C75" i="134"/>
  <c r="J75" i="134"/>
  <c r="H75" i="134"/>
  <c r="D75" i="134"/>
  <c r="G75" i="134"/>
  <c r="F83" i="134"/>
  <c r="I83" i="134"/>
  <c r="E83" i="134"/>
  <c r="C83" i="134"/>
  <c r="H83" i="134"/>
  <c r="G83" i="134"/>
  <c r="D83" i="134"/>
  <c r="F87" i="134"/>
  <c r="I87" i="134"/>
  <c r="E87" i="134"/>
  <c r="G87" i="134"/>
  <c r="D87" i="134"/>
  <c r="H87" i="134"/>
  <c r="C87" i="134"/>
  <c r="F99" i="134"/>
  <c r="I99" i="134"/>
  <c r="E99" i="134"/>
  <c r="C99" i="134"/>
  <c r="H99" i="134"/>
  <c r="G99" i="134"/>
  <c r="D99" i="134"/>
  <c r="I37" i="132"/>
  <c r="G130" i="130" s="1"/>
  <c r="I28" i="132"/>
  <c r="I21" i="132"/>
  <c r="I12" i="132"/>
  <c r="Y37" i="132"/>
  <c r="W130" i="130" s="1"/>
  <c r="Y28" i="132"/>
  <c r="Y21" i="132"/>
  <c r="Y12" i="132"/>
  <c r="AO37" i="132"/>
  <c r="AM130" i="130" s="1"/>
  <c r="AO28" i="132"/>
  <c r="AO21" i="132"/>
  <c r="AO12" i="132"/>
  <c r="H10" i="132"/>
  <c r="P10" i="132"/>
  <c r="X10" i="132"/>
  <c r="X11" i="132"/>
  <c r="AF10" i="132"/>
  <c r="AN10" i="132"/>
  <c r="G37" i="134"/>
  <c r="C37" i="134"/>
  <c r="F37" i="134"/>
  <c r="D37" i="134"/>
  <c r="I37" i="134"/>
  <c r="E37" i="134"/>
  <c r="V15" i="132"/>
  <c r="G53" i="134"/>
  <c r="C53" i="134"/>
  <c r="F53" i="134"/>
  <c r="I53" i="134"/>
  <c r="H53" i="134"/>
  <c r="D53" i="134"/>
  <c r="AL15" i="132"/>
  <c r="E53" i="134"/>
  <c r="T12" i="132"/>
  <c r="X21" i="132"/>
  <c r="C63" i="133"/>
  <c r="P19" i="133"/>
  <c r="D19" i="133"/>
  <c r="H19" i="133"/>
  <c r="CP19" i="133"/>
  <c r="CP63" i="133"/>
  <c r="CO22" i="133"/>
  <c r="C68" i="133"/>
  <c r="CP24" i="133"/>
  <c r="CP68" i="133"/>
  <c r="P24" i="133"/>
  <c r="D24" i="133"/>
  <c r="D70" i="133"/>
  <c r="Q26" i="133"/>
  <c r="CP10" i="133"/>
  <c r="CP54" i="133"/>
  <c r="D10" i="133"/>
  <c r="C54" i="133"/>
  <c r="D62" i="133"/>
  <c r="Q18" i="133"/>
  <c r="I10" i="132"/>
  <c r="M10" i="132"/>
  <c r="Q10" i="132"/>
  <c r="U10" i="132"/>
  <c r="Y10" i="132"/>
  <c r="AC10" i="132"/>
  <c r="AG10" i="132"/>
  <c r="AK10" i="132"/>
  <c r="AO10" i="132"/>
  <c r="AS10" i="132"/>
  <c r="A106" i="134"/>
  <c r="A148" i="134"/>
  <c r="A110" i="134"/>
  <c r="A152" i="134"/>
  <c r="A156" i="134"/>
  <c r="A114" i="134"/>
  <c r="A159" i="134"/>
  <c r="A117" i="134"/>
  <c r="A163" i="134"/>
  <c r="A121" i="134"/>
  <c r="A167" i="134"/>
  <c r="A125" i="134"/>
  <c r="A171" i="134"/>
  <c r="A129" i="134"/>
  <c r="A175" i="134"/>
  <c r="A133" i="134"/>
  <c r="A179" i="134"/>
  <c r="A137" i="134"/>
  <c r="A183" i="134"/>
  <c r="A141" i="134"/>
  <c r="K10" i="132"/>
  <c r="S10" i="132"/>
  <c r="AA10" i="132"/>
  <c r="AI10" i="132"/>
  <c r="AQ10" i="132"/>
  <c r="H12" i="132"/>
  <c r="X12" i="132"/>
  <c r="I68" i="134"/>
  <c r="E68" i="134"/>
  <c r="H68" i="134"/>
  <c r="D68" i="134"/>
  <c r="G68" i="134"/>
  <c r="C68" i="134"/>
  <c r="F68" i="134"/>
  <c r="I76" i="134"/>
  <c r="E76" i="134"/>
  <c r="H76" i="134"/>
  <c r="D76" i="134"/>
  <c r="G76" i="134"/>
  <c r="F76" i="134"/>
  <c r="C76" i="134"/>
  <c r="I84" i="134"/>
  <c r="E84" i="134"/>
  <c r="H84" i="134"/>
  <c r="D84" i="134"/>
  <c r="G84" i="134"/>
  <c r="C84" i="134"/>
  <c r="J84" i="134"/>
  <c r="I92" i="134"/>
  <c r="E92" i="134"/>
  <c r="H92" i="134"/>
  <c r="D92" i="134"/>
  <c r="G92" i="134"/>
  <c r="F92" i="134"/>
  <c r="C92" i="134"/>
  <c r="I100" i="134"/>
  <c r="E100" i="134"/>
  <c r="H100" i="134"/>
  <c r="D100" i="134"/>
  <c r="G100" i="134"/>
  <c r="C100" i="134"/>
  <c r="F100" i="134"/>
  <c r="J50" i="132"/>
  <c r="AT50" i="132"/>
  <c r="K103" i="134"/>
  <c r="R50" i="132"/>
  <c r="L21" i="132"/>
  <c r="S50" i="132"/>
  <c r="C52" i="133"/>
  <c r="P8" i="133"/>
  <c r="D8" i="133"/>
  <c r="B56" i="133"/>
  <c r="G12" i="133"/>
  <c r="CO12" i="133"/>
  <c r="G58" i="133"/>
  <c r="B67" i="133"/>
  <c r="H23" i="133"/>
  <c r="CO23" i="133"/>
  <c r="P73" i="133"/>
  <c r="AC29" i="133"/>
  <c r="T29" i="133"/>
  <c r="T73" i="133"/>
  <c r="CW78" i="133"/>
  <c r="CS78" i="133"/>
  <c r="CO78" i="133"/>
  <c r="CV78" i="133"/>
  <c r="CY78" i="133"/>
  <c r="CR34" i="133"/>
  <c r="CX78" i="133"/>
  <c r="CQ34" i="133"/>
  <c r="CQ78" i="133"/>
  <c r="CS34" i="133"/>
  <c r="CR78" i="133" s="1"/>
  <c r="P81" i="133"/>
  <c r="AC37" i="133"/>
  <c r="T37" i="133"/>
  <c r="T81" i="133"/>
  <c r="CW86" i="133"/>
  <c r="CS86" i="133"/>
  <c r="CO86" i="133"/>
  <c r="CV86" i="133"/>
  <c r="CY86" i="133"/>
  <c r="CR42" i="133"/>
  <c r="CX86" i="133"/>
  <c r="CQ42" i="133"/>
  <c r="CQ86" i="133"/>
  <c r="CS42" i="133"/>
  <c r="CR86" i="133" s="1"/>
  <c r="P89" i="133"/>
  <c r="AC45" i="133"/>
  <c r="T45" i="133"/>
  <c r="T89" i="133"/>
  <c r="A153" i="134"/>
  <c r="A111" i="134"/>
  <c r="C63" i="134"/>
  <c r="A172" i="134"/>
  <c r="A130" i="134"/>
  <c r="A281" i="134"/>
  <c r="A323" i="134"/>
  <c r="A365" i="134"/>
  <c r="A407" i="134"/>
  <c r="A449" i="134"/>
  <c r="A491" i="134"/>
  <c r="A533" i="134"/>
  <c r="A575" i="134"/>
  <c r="A617" i="134"/>
  <c r="A659" i="134"/>
  <c r="A197" i="134"/>
  <c r="A239" i="134"/>
  <c r="C7" i="133"/>
  <c r="F6" i="132"/>
  <c r="B120" i="130"/>
  <c r="C71" i="133"/>
  <c r="P27" i="133"/>
  <c r="D27" i="133"/>
  <c r="CP27" i="133"/>
  <c r="CP71" i="133"/>
  <c r="C79" i="133"/>
  <c r="P35" i="133"/>
  <c r="D35" i="133"/>
  <c r="CP35" i="133"/>
  <c r="CP79" i="133"/>
  <c r="C87" i="133"/>
  <c r="P43" i="133"/>
  <c r="D43" i="133"/>
  <c r="CP43" i="133"/>
  <c r="CP87" i="133"/>
  <c r="M37" i="132"/>
  <c r="K130" i="130" s="1"/>
  <c r="M28" i="132"/>
  <c r="M21" i="132"/>
  <c r="M12" i="132"/>
  <c r="U37" i="132"/>
  <c r="S130" i="130" s="1"/>
  <c r="U28" i="132"/>
  <c r="U21" i="132"/>
  <c r="U12" i="132"/>
  <c r="AC37" i="132"/>
  <c r="AA130" i="130" s="1"/>
  <c r="AC28" i="132"/>
  <c r="AC21" i="132"/>
  <c r="AC12" i="132"/>
  <c r="AK37" i="132"/>
  <c r="AI130" i="130" s="1"/>
  <c r="AK28" i="132"/>
  <c r="AK21" i="132"/>
  <c r="AK12" i="132"/>
  <c r="AS37" i="132"/>
  <c r="AQ130" i="130" s="1"/>
  <c r="AS28" i="132"/>
  <c r="AS21" i="132"/>
  <c r="AS12" i="132"/>
  <c r="L10" i="132"/>
  <c r="T10" i="132"/>
  <c r="AB10" i="132"/>
  <c r="AJ10" i="132"/>
  <c r="AR10" i="132"/>
  <c r="L12" i="132"/>
  <c r="P21" i="132"/>
  <c r="G8" i="133"/>
  <c r="CX53" i="133"/>
  <c r="CW53" i="133"/>
  <c r="CV53" i="133"/>
  <c r="CY53" i="133"/>
  <c r="DE9" i="133"/>
  <c r="CS53" i="133"/>
  <c r="DD9" i="133"/>
  <c r="CS9" i="133"/>
  <c r="CR53" i="133" s="1"/>
  <c r="CR9" i="133"/>
  <c r="P15" i="133"/>
  <c r="D15" i="133"/>
  <c r="CP15" i="133"/>
  <c r="CP59" i="133"/>
  <c r="C59" i="133"/>
  <c r="CX69" i="133"/>
  <c r="CW69" i="133"/>
  <c r="CV69" i="133"/>
  <c r="CY69" i="133"/>
  <c r="CS69" i="133"/>
  <c r="CR25" i="133"/>
  <c r="CS25" i="133"/>
  <c r="CR69" i="133" s="1"/>
  <c r="CP28" i="133"/>
  <c r="CP72" i="133"/>
  <c r="C72" i="133"/>
  <c r="P28" i="133"/>
  <c r="G28" i="133"/>
  <c r="D28" i="133"/>
  <c r="CW74" i="133"/>
  <c r="CS74" i="133"/>
  <c r="CO74" i="133"/>
  <c r="CV74" i="133"/>
  <c r="CY74" i="133"/>
  <c r="CR30" i="133"/>
  <c r="CX74" i="133"/>
  <c r="CQ30" i="133"/>
  <c r="CQ74" i="133"/>
  <c r="G75" i="133"/>
  <c r="G35" i="133"/>
  <c r="CP36" i="133"/>
  <c r="CP80" i="133"/>
  <c r="P36" i="133"/>
  <c r="C80" i="133"/>
  <c r="G36" i="133"/>
  <c r="D36" i="133"/>
  <c r="G83" i="133"/>
  <c r="G43" i="133"/>
  <c r="CP44" i="133"/>
  <c r="CP88" i="133"/>
  <c r="P44" i="133"/>
  <c r="D44" i="133"/>
  <c r="C88" i="133"/>
  <c r="G44" i="133"/>
  <c r="O47" i="133"/>
  <c r="D22" i="129"/>
  <c r="D85" i="129"/>
  <c r="BZ91" i="133"/>
  <c r="H66" i="134"/>
  <c r="G91" i="134"/>
  <c r="G11" i="132"/>
  <c r="G12" i="132"/>
  <c r="C12" i="133"/>
  <c r="K6" i="132"/>
  <c r="C16" i="133"/>
  <c r="O6" i="132"/>
  <c r="C20" i="133"/>
  <c r="S6" i="132"/>
  <c r="W21" i="132"/>
  <c r="W12" i="132"/>
  <c r="W37" i="132"/>
  <c r="U130" i="130" s="1"/>
  <c r="W28" i="132"/>
  <c r="AA21" i="132"/>
  <c r="AA12" i="132"/>
  <c r="AA11" i="132"/>
  <c r="AA37" i="132"/>
  <c r="Y130" i="130" s="1"/>
  <c r="AA28" i="132"/>
  <c r="C32" i="133"/>
  <c r="AE6" i="132"/>
  <c r="AI21" i="132"/>
  <c r="AI12" i="132"/>
  <c r="AI37" i="132"/>
  <c r="AG130" i="130" s="1"/>
  <c r="AI28" i="132"/>
  <c r="C40" i="133"/>
  <c r="AM6" i="132"/>
  <c r="AQ21" i="132"/>
  <c r="AQ12" i="132"/>
  <c r="AQ37" i="132"/>
  <c r="AO130" i="130" s="1"/>
  <c r="AQ28" i="132"/>
  <c r="F8" i="132"/>
  <c r="F10" i="132"/>
  <c r="B121" i="130"/>
  <c r="G66" i="134"/>
  <c r="C66" i="134"/>
  <c r="F66" i="134"/>
  <c r="D66" i="134"/>
  <c r="I66" i="134"/>
  <c r="E66" i="134"/>
  <c r="G70" i="134"/>
  <c r="C70" i="134"/>
  <c r="F70" i="134"/>
  <c r="H70" i="134"/>
  <c r="E70" i="134"/>
  <c r="I70" i="134"/>
  <c r="G74" i="134"/>
  <c r="C74" i="134"/>
  <c r="F74" i="134"/>
  <c r="D74" i="134"/>
  <c r="I74" i="134"/>
  <c r="H74" i="134"/>
  <c r="E74" i="134"/>
  <c r="G78" i="134"/>
  <c r="C78" i="134"/>
  <c r="F78" i="134"/>
  <c r="H78" i="134"/>
  <c r="E78" i="134"/>
  <c r="I78" i="134"/>
  <c r="D78" i="134"/>
  <c r="G82" i="134"/>
  <c r="C82" i="134"/>
  <c r="F82" i="134"/>
  <c r="D82" i="134"/>
  <c r="I82" i="134"/>
  <c r="E82" i="134"/>
  <c r="H82" i="134"/>
  <c r="G86" i="134"/>
  <c r="C86" i="134"/>
  <c r="F86" i="134"/>
  <c r="H86" i="134"/>
  <c r="E86" i="134"/>
  <c r="I86" i="134"/>
  <c r="D86" i="134"/>
  <c r="G90" i="134"/>
  <c r="C90" i="134"/>
  <c r="F90" i="134"/>
  <c r="D90" i="134"/>
  <c r="I90" i="134"/>
  <c r="H90" i="134"/>
  <c r="E90" i="134"/>
  <c r="G94" i="134"/>
  <c r="C94" i="134"/>
  <c r="F94" i="134"/>
  <c r="H94" i="134"/>
  <c r="E94" i="134"/>
  <c r="I94" i="134"/>
  <c r="D94" i="134"/>
  <c r="G98" i="134"/>
  <c r="C98" i="134"/>
  <c r="F98" i="134"/>
  <c r="D98" i="134"/>
  <c r="I98" i="134"/>
  <c r="E98" i="134"/>
  <c r="G102" i="134"/>
  <c r="C102" i="134"/>
  <c r="F102" i="134"/>
  <c r="H102" i="134"/>
  <c r="E102" i="134"/>
  <c r="I102" i="134"/>
  <c r="A119" i="134"/>
  <c r="A161" i="134"/>
  <c r="A131" i="134"/>
  <c r="A173" i="134"/>
  <c r="O10" i="132"/>
  <c r="W10" i="132"/>
  <c r="W11" i="132"/>
  <c r="AE10" i="132"/>
  <c r="AM10" i="132"/>
  <c r="I11" i="132"/>
  <c r="Y11" i="132"/>
  <c r="AO11" i="132"/>
  <c r="P12" i="132"/>
  <c r="I64" i="134"/>
  <c r="E64" i="134"/>
  <c r="H64" i="134"/>
  <c r="D64" i="134"/>
  <c r="F64" i="134"/>
  <c r="C64" i="134"/>
  <c r="G64" i="134"/>
  <c r="I72" i="134"/>
  <c r="E72" i="134"/>
  <c r="H72" i="134"/>
  <c r="D72" i="134"/>
  <c r="F72" i="134"/>
  <c r="C72" i="134"/>
  <c r="J72" i="134"/>
  <c r="G72" i="134"/>
  <c r="I80" i="134"/>
  <c r="E80" i="134"/>
  <c r="H80" i="134"/>
  <c r="D80" i="134"/>
  <c r="F80" i="134"/>
  <c r="C80" i="134"/>
  <c r="G80" i="134"/>
  <c r="I88" i="134"/>
  <c r="E88" i="134"/>
  <c r="H88" i="134"/>
  <c r="D88" i="134"/>
  <c r="F88" i="134"/>
  <c r="C88" i="134"/>
  <c r="G88" i="134"/>
  <c r="I96" i="134"/>
  <c r="E96" i="134"/>
  <c r="H96" i="134"/>
  <c r="D96" i="134"/>
  <c r="F96" i="134"/>
  <c r="C96" i="134"/>
  <c r="G96" i="134"/>
  <c r="N50" i="132"/>
  <c r="T21" i="132"/>
  <c r="K50" i="132"/>
  <c r="AB47" i="133"/>
  <c r="E22" i="129"/>
  <c r="E85" i="129"/>
  <c r="AB51" i="133"/>
  <c r="AB91" i="133"/>
  <c r="CO7" i="133"/>
  <c r="BO47" i="133"/>
  <c r="H22" i="129"/>
  <c r="H85" i="129"/>
  <c r="CB51" i="133"/>
  <c r="CB91" i="133"/>
  <c r="CB47" i="133"/>
  <c r="I22" i="129"/>
  <c r="I85" i="129"/>
  <c r="CP8" i="133"/>
  <c r="CP52" i="133"/>
  <c r="CQ9" i="133"/>
  <c r="CQ53" i="133"/>
  <c r="P10" i="133"/>
  <c r="B55" i="133"/>
  <c r="CO11" i="133"/>
  <c r="B58" i="133"/>
  <c r="CO14" i="133"/>
  <c r="CX61" i="133"/>
  <c r="CW61" i="133"/>
  <c r="CV61" i="133"/>
  <c r="CS61" i="133"/>
  <c r="CR17" i="133"/>
  <c r="CO61" i="133"/>
  <c r="CQ17" i="133"/>
  <c r="CQ61" i="133"/>
  <c r="CY61" i="133"/>
  <c r="P62" i="133"/>
  <c r="T18" i="133"/>
  <c r="T62" i="133"/>
  <c r="AC18" i="133"/>
  <c r="G23" i="133"/>
  <c r="CQ25" i="133"/>
  <c r="CQ69" i="133"/>
  <c r="CS30" i="133"/>
  <c r="CR74" i="133" s="1"/>
  <c r="C75" i="133"/>
  <c r="P31" i="133"/>
  <c r="D31" i="133"/>
  <c r="C83" i="133"/>
  <c r="P39" i="133"/>
  <c r="D39" i="133"/>
  <c r="H37" i="134"/>
  <c r="D70" i="134"/>
  <c r="F84" i="134"/>
  <c r="C95" i="134"/>
  <c r="G29" i="133"/>
  <c r="CP29" i="133"/>
  <c r="CP73" i="133"/>
  <c r="C77" i="133"/>
  <c r="G33" i="133"/>
  <c r="CP33" i="133"/>
  <c r="CP77" i="133"/>
  <c r="C81" i="133"/>
  <c r="G37" i="133"/>
  <c r="CP37" i="133"/>
  <c r="CP81" i="133"/>
  <c r="C85" i="133"/>
  <c r="G41" i="133"/>
  <c r="CP41" i="133"/>
  <c r="CP85" i="133"/>
  <c r="C89" i="133"/>
  <c r="G45" i="133"/>
  <c r="CP45" i="133"/>
  <c r="CP89" i="133"/>
  <c r="A107" i="134"/>
  <c r="A149" i="134"/>
  <c r="A160" i="134"/>
  <c r="A118" i="134"/>
  <c r="A126" i="134"/>
  <c r="A168" i="134"/>
  <c r="A142" i="134"/>
  <c r="A184" i="134"/>
  <c r="N11" i="132"/>
  <c r="V11" i="132"/>
  <c r="AD11" i="132"/>
  <c r="AL11" i="132"/>
  <c r="AP11" i="132"/>
  <c r="H69" i="134"/>
  <c r="D69" i="134"/>
  <c r="G69" i="134"/>
  <c r="C69" i="134"/>
  <c r="I69" i="134"/>
  <c r="F69" i="134"/>
  <c r="E69" i="134"/>
  <c r="H77" i="134"/>
  <c r="D77" i="134"/>
  <c r="G77" i="134"/>
  <c r="C77" i="134"/>
  <c r="I77" i="134"/>
  <c r="F77" i="134"/>
  <c r="H85" i="134"/>
  <c r="D85" i="134"/>
  <c r="G85" i="134"/>
  <c r="C85" i="134"/>
  <c r="I85" i="134"/>
  <c r="F85" i="134"/>
  <c r="E85" i="134"/>
  <c r="H93" i="134"/>
  <c r="D93" i="134"/>
  <c r="G93" i="134"/>
  <c r="C93" i="134"/>
  <c r="I93" i="134"/>
  <c r="F93" i="134"/>
  <c r="H101" i="134"/>
  <c r="D101" i="134"/>
  <c r="G101" i="134"/>
  <c r="C101" i="134"/>
  <c r="J101" i="134"/>
  <c r="I101" i="134"/>
  <c r="F101" i="134"/>
  <c r="E101" i="134"/>
  <c r="CV54" i="133"/>
  <c r="CW54" i="133"/>
  <c r="DE10" i="133"/>
  <c r="CS10" i="133"/>
  <c r="CR54" i="133" s="1"/>
  <c r="G10" i="133"/>
  <c r="CR10" i="133"/>
  <c r="C55" i="133"/>
  <c r="P11" i="133"/>
  <c r="D11" i="133"/>
  <c r="H11" i="133"/>
  <c r="C13" i="133"/>
  <c r="CO15" i="133"/>
  <c r="CO16" i="133"/>
  <c r="G18" i="133"/>
  <c r="H18" i="133"/>
  <c r="CO19" i="133"/>
  <c r="C21" i="133"/>
  <c r="P23" i="133"/>
  <c r="D23" i="133"/>
  <c r="CO26" i="133"/>
  <c r="B71" i="133"/>
  <c r="CO27" i="133"/>
  <c r="H27" i="133"/>
  <c r="D29" i="133"/>
  <c r="B79" i="133"/>
  <c r="CO35" i="133"/>
  <c r="H35" i="133"/>
  <c r="D37" i="133"/>
  <c r="CO37" i="133"/>
  <c r="H38" i="133"/>
  <c r="G38" i="133"/>
  <c r="D45" i="133"/>
  <c r="CO45" i="133"/>
  <c r="G46" i="133"/>
  <c r="AZ91" i="133"/>
  <c r="BO91" i="133"/>
  <c r="B54" i="133"/>
  <c r="D15" i="134"/>
  <c r="D16" i="134"/>
  <c r="D17" i="134"/>
  <c r="A150" i="134"/>
  <c r="A108" i="134"/>
  <c r="A169" i="134"/>
  <c r="A127" i="134"/>
  <c r="E121" i="130"/>
  <c r="P30" i="133"/>
  <c r="D30" i="133"/>
  <c r="C74" i="133"/>
  <c r="P34" i="133"/>
  <c r="D34" i="133"/>
  <c r="C78" i="133"/>
  <c r="P38" i="133"/>
  <c r="D38" i="133"/>
  <c r="C82" i="133"/>
  <c r="P42" i="133"/>
  <c r="D42" i="133"/>
  <c r="H42" i="133"/>
  <c r="C86" i="133"/>
  <c r="P46" i="133"/>
  <c r="D46" i="133"/>
  <c r="C90" i="133"/>
  <c r="A280" i="134"/>
  <c r="A322" i="134"/>
  <c r="A364" i="134"/>
  <c r="A406" i="134"/>
  <c r="A448" i="134"/>
  <c r="A490" i="134"/>
  <c r="A532" i="134"/>
  <c r="A574" i="134"/>
  <c r="A616" i="134"/>
  <c r="A658" i="134"/>
  <c r="A196" i="134"/>
  <c r="A238" i="134"/>
  <c r="A115" i="134"/>
  <c r="A157" i="134"/>
  <c r="A123" i="134"/>
  <c r="A165" i="134"/>
  <c r="A135" i="134"/>
  <c r="A177" i="134"/>
  <c r="A60" i="134"/>
  <c r="A102" i="134"/>
  <c r="A59" i="134"/>
  <c r="A101" i="134"/>
  <c r="J12" i="132"/>
  <c r="N12" i="132"/>
  <c r="R12" i="132"/>
  <c r="V12" i="132"/>
  <c r="Z12" i="132"/>
  <c r="AD12" i="132"/>
  <c r="AH12" i="132"/>
  <c r="AL12" i="132"/>
  <c r="AP12" i="132"/>
  <c r="AT12" i="132"/>
  <c r="C16" i="132"/>
  <c r="J21" i="132"/>
  <c r="N21" i="132"/>
  <c r="R21" i="132"/>
  <c r="V21" i="132"/>
  <c r="Z21" i="132"/>
  <c r="AD21" i="132"/>
  <c r="AH21" i="132"/>
  <c r="AL21" i="132"/>
  <c r="AP21" i="132"/>
  <c r="AT21" i="132"/>
  <c r="C24" i="132"/>
  <c r="D29" i="132"/>
  <c r="D30" i="132"/>
  <c r="D31" i="132"/>
  <c r="C33" i="132"/>
  <c r="B51" i="133"/>
  <c r="B47" i="133"/>
  <c r="C22" i="129"/>
  <c r="C85" i="129"/>
  <c r="BB51" i="133"/>
  <c r="BB91" i="133"/>
  <c r="BB47" i="133"/>
  <c r="G22" i="129"/>
  <c r="G85" i="129"/>
  <c r="C9" i="133"/>
  <c r="H10" i="133"/>
  <c r="DD10" i="133"/>
  <c r="CO13" i="133"/>
  <c r="D14" i="133"/>
  <c r="CP14" i="133"/>
  <c r="CP58" i="133"/>
  <c r="B64" i="133"/>
  <c r="CO20" i="133"/>
  <c r="G20" i="133"/>
  <c r="CO21" i="133"/>
  <c r="B66" i="133"/>
  <c r="G22" i="133"/>
  <c r="C25" i="133"/>
  <c r="P26" i="133"/>
  <c r="CP26" i="133"/>
  <c r="CP70" i="133"/>
  <c r="P33" i="133"/>
  <c r="CO38" i="133"/>
  <c r="P41" i="133"/>
  <c r="CO46" i="133"/>
  <c r="AM91" i="133"/>
  <c r="CM91" i="133"/>
  <c r="O53" i="133"/>
  <c r="CX54" i="133"/>
  <c r="O69" i="133"/>
  <c r="O91" i="133"/>
  <c r="I15" i="134"/>
  <c r="I16" i="134"/>
  <c r="I17" i="134"/>
  <c r="E93" i="134"/>
  <c r="A112" i="134"/>
  <c r="A181" i="134"/>
  <c r="A122" i="134"/>
  <c r="A164" i="134"/>
  <c r="A176" i="134"/>
  <c r="A134" i="134"/>
  <c r="A138" i="134"/>
  <c r="A180" i="134"/>
  <c r="J11" i="132"/>
  <c r="R11" i="132"/>
  <c r="Z11" i="132"/>
  <c r="AH11" i="132"/>
  <c r="AT11" i="132"/>
  <c r="H65" i="134"/>
  <c r="D65" i="134"/>
  <c r="G65" i="134"/>
  <c r="C65" i="134"/>
  <c r="E65" i="134"/>
  <c r="I65" i="134"/>
  <c r="H73" i="134"/>
  <c r="D73" i="134"/>
  <c r="G73" i="134"/>
  <c r="C73" i="134"/>
  <c r="E73" i="134"/>
  <c r="F73" i="134"/>
  <c r="H81" i="134"/>
  <c r="D81" i="134"/>
  <c r="G81" i="134"/>
  <c r="C81" i="134"/>
  <c r="E81" i="134"/>
  <c r="I81" i="134"/>
  <c r="H89" i="134"/>
  <c r="D89" i="134"/>
  <c r="G89" i="134"/>
  <c r="C89" i="134"/>
  <c r="E89" i="134"/>
  <c r="F89" i="134"/>
  <c r="H97" i="134"/>
  <c r="D97" i="134"/>
  <c r="G97" i="134"/>
  <c r="C97" i="134"/>
  <c r="E97" i="134"/>
  <c r="I97" i="134"/>
  <c r="AO51" i="133"/>
  <c r="AO91" i="133"/>
  <c r="AO47" i="133"/>
  <c r="F22" i="129"/>
  <c r="G27" i="133"/>
  <c r="CO29" i="133"/>
  <c r="H30" i="133"/>
  <c r="G30" i="133"/>
  <c r="B87" i="133"/>
  <c r="CO43" i="133"/>
  <c r="CZ91" i="133"/>
  <c r="A166" i="134"/>
  <c r="A124" i="134"/>
  <c r="F81" i="134"/>
  <c r="A147" i="134"/>
  <c r="A105" i="134"/>
  <c r="A277" i="134"/>
  <c r="A319" i="134"/>
  <c r="A361" i="134"/>
  <c r="A403" i="134"/>
  <c r="A445" i="134"/>
  <c r="A487" i="134"/>
  <c r="A529" i="134"/>
  <c r="A571" i="134"/>
  <c r="A613" i="134"/>
  <c r="A655" i="134"/>
  <c r="A193" i="134"/>
  <c r="A235" i="134"/>
  <c r="A162" i="134"/>
  <c r="A120" i="134"/>
  <c r="A296" i="134"/>
  <c r="A338" i="134"/>
  <c r="A380" i="134"/>
  <c r="A422" i="134"/>
  <c r="A464" i="134"/>
  <c r="A506" i="134"/>
  <c r="A548" i="134"/>
  <c r="A590" i="134"/>
  <c r="A632" i="134"/>
  <c r="A674" i="134"/>
  <c r="A212" i="134"/>
  <c r="A254" i="134"/>
  <c r="A178" i="134"/>
  <c r="A136" i="134"/>
  <c r="A182" i="134"/>
  <c r="A140" i="134"/>
  <c r="AB6" i="132"/>
  <c r="AF6" i="132"/>
  <c r="AJ6" i="132"/>
  <c r="AN6" i="132"/>
  <c r="AR6" i="132"/>
  <c r="D16" i="132"/>
  <c r="AI16" i="132" s="1"/>
  <c r="H134" i="134" s="1"/>
  <c r="C22" i="132"/>
  <c r="C23" i="132"/>
  <c r="I23" i="132" s="1"/>
  <c r="E192" i="134" s="1"/>
  <c r="E24" i="132"/>
  <c r="E29" i="132"/>
  <c r="E30" i="132"/>
  <c r="E31" i="132"/>
  <c r="G7" i="133"/>
  <c r="CO8" i="133"/>
  <c r="CP11" i="133"/>
  <c r="CP55" i="133"/>
  <c r="P14" i="133"/>
  <c r="B59" i="133"/>
  <c r="G15" i="133"/>
  <c r="CO18" i="133"/>
  <c r="B63" i="133"/>
  <c r="G19" i="133"/>
  <c r="D22" i="133"/>
  <c r="H22" i="133"/>
  <c r="AC22" i="133"/>
  <c r="CP23" i="133"/>
  <c r="CP67" i="133"/>
  <c r="CO24" i="133"/>
  <c r="G24" i="133"/>
  <c r="G26" i="133"/>
  <c r="H26" i="133"/>
  <c r="CP30" i="133"/>
  <c r="CP74" i="133"/>
  <c r="B75" i="133"/>
  <c r="CO31" i="133"/>
  <c r="D33" i="133"/>
  <c r="H34" i="133"/>
  <c r="G34" i="133"/>
  <c r="CP38" i="133"/>
  <c r="CP82" i="133"/>
  <c r="B83" i="133"/>
  <c r="CO39" i="133"/>
  <c r="H39" i="133"/>
  <c r="D41" i="133"/>
  <c r="G42" i="133"/>
  <c r="CP46" i="133"/>
  <c r="CP90" i="133"/>
  <c r="Z91" i="133"/>
  <c r="CO54" i="133"/>
  <c r="CY54" i="133"/>
  <c r="B62" i="133"/>
  <c r="C67" i="133"/>
  <c r="B74" i="133"/>
  <c r="B82" i="133"/>
  <c r="B90" i="133"/>
  <c r="F65" i="134"/>
  <c r="F97" i="134"/>
  <c r="A109" i="134"/>
  <c r="CO28" i="133"/>
  <c r="CO32" i="133"/>
  <c r="CO36" i="133"/>
  <c r="CO40" i="133"/>
  <c r="CO44" i="133"/>
  <c r="C14" i="134"/>
  <c r="J22" i="129"/>
  <c r="G23" i="129"/>
  <c r="G81" i="129"/>
  <c r="H23" i="129"/>
  <c r="D81" i="129"/>
  <c r="H81" i="129"/>
  <c r="D23" i="129"/>
  <c r="E23" i="129"/>
  <c r="I23" i="129"/>
  <c r="E81" i="129"/>
  <c r="I81" i="129"/>
  <c r="A110" i="125"/>
  <c r="A152" i="125"/>
  <c r="A157" i="125"/>
  <c r="A115" i="125"/>
  <c r="A173" i="125"/>
  <c r="A131" i="125"/>
  <c r="Q11" i="124"/>
  <c r="AD11" i="124"/>
  <c r="AQ11" i="124"/>
  <c r="BD11" i="124"/>
  <c r="BQ11" i="124"/>
  <c r="CD11" i="124"/>
  <c r="D55" i="124"/>
  <c r="D59" i="124"/>
  <c r="Q15" i="124"/>
  <c r="AD15" i="124"/>
  <c r="AQ15" i="124"/>
  <c r="BD15" i="124"/>
  <c r="BQ15" i="124"/>
  <c r="CD15" i="124"/>
  <c r="Q19" i="124"/>
  <c r="AD19" i="124"/>
  <c r="AQ19" i="124"/>
  <c r="BD19" i="124"/>
  <c r="BQ19" i="124"/>
  <c r="CD19" i="124"/>
  <c r="D63" i="124"/>
  <c r="H9" i="124"/>
  <c r="Q9" i="124"/>
  <c r="AD9" i="124"/>
  <c r="AQ9" i="124"/>
  <c r="BD9" i="124"/>
  <c r="BQ9" i="124"/>
  <c r="CD9" i="124"/>
  <c r="H13" i="124"/>
  <c r="Q13" i="124"/>
  <c r="AD13" i="124"/>
  <c r="AQ13" i="124"/>
  <c r="BD13" i="124"/>
  <c r="BQ13" i="124"/>
  <c r="CD13" i="124"/>
  <c r="H17" i="124"/>
  <c r="Q17" i="124"/>
  <c r="AD17" i="124"/>
  <c r="AQ17" i="124"/>
  <c r="BD17" i="124"/>
  <c r="BQ17" i="124"/>
  <c r="CD17" i="124"/>
  <c r="AC38" i="124"/>
  <c r="DE9" i="124"/>
  <c r="DE13" i="124"/>
  <c r="AC43" i="124"/>
  <c r="AC39" i="124"/>
  <c r="AC42" i="124"/>
  <c r="AC86" i="124"/>
  <c r="I81" i="127"/>
  <c r="J72" i="127"/>
  <c r="G81" i="127"/>
  <c r="V15" i="123"/>
  <c r="AD15" i="123"/>
  <c r="AJ10" i="123"/>
  <c r="AJ15" i="123"/>
  <c r="AP15" i="123"/>
  <c r="AC15" i="123"/>
  <c r="H10" i="123"/>
  <c r="X10" i="123"/>
  <c r="X15" i="123"/>
  <c r="AM16" i="123"/>
  <c r="W16" i="123"/>
  <c r="K16" i="123"/>
  <c r="K19" i="123" s="1"/>
  <c r="K20" i="123" s="1"/>
  <c r="AT16" i="123"/>
  <c r="AT19" i="123" s="1"/>
  <c r="AT20" i="123" s="1"/>
  <c r="AP16" i="123"/>
  <c r="AH16" i="123"/>
  <c r="AD16" i="123"/>
  <c r="G129" i="125" s="1"/>
  <c r="Z16" i="123"/>
  <c r="Z19" i="123" s="1"/>
  <c r="Z20" i="123" s="1"/>
  <c r="J16" i="123"/>
  <c r="P16" i="123"/>
  <c r="D115" i="125" s="1"/>
  <c r="AN10" i="123"/>
  <c r="AN15" i="123"/>
  <c r="Z15" i="123"/>
  <c r="AL15" i="123"/>
  <c r="AT15" i="123"/>
  <c r="I16" i="123"/>
  <c r="Q16" i="123"/>
  <c r="G116" i="125" s="1"/>
  <c r="AO16" i="123"/>
  <c r="AH15" i="123"/>
  <c r="G68" i="124"/>
  <c r="H77" i="124"/>
  <c r="G76" i="124"/>
  <c r="H53" i="124"/>
  <c r="H57" i="124"/>
  <c r="H61" i="124"/>
  <c r="G84" i="124"/>
  <c r="H69" i="124"/>
  <c r="CV53" i="124"/>
  <c r="CY53" i="124"/>
  <c r="CX53" i="124"/>
  <c r="CO53" i="124"/>
  <c r="CQ9" i="124"/>
  <c r="CQ53" i="124"/>
  <c r="CW53" i="124"/>
  <c r="CS9" i="124"/>
  <c r="CR53" i="124" s="1"/>
  <c r="CS53" i="124"/>
  <c r="AB53" i="124"/>
  <c r="BO54" i="124"/>
  <c r="CV57" i="124"/>
  <c r="CY57" i="124"/>
  <c r="CX57" i="124"/>
  <c r="CW57" i="124"/>
  <c r="CQ13" i="124"/>
  <c r="CQ57" i="124"/>
  <c r="CS57" i="124"/>
  <c r="CO57" i="124"/>
  <c r="CS13" i="124"/>
  <c r="CR57" i="124" s="1"/>
  <c r="P57" i="124"/>
  <c r="AC13" i="124"/>
  <c r="CB57" i="124"/>
  <c r="O58" i="124"/>
  <c r="CO14" i="124"/>
  <c r="B67" i="124"/>
  <c r="CO23" i="124"/>
  <c r="H23" i="124"/>
  <c r="G23" i="124"/>
  <c r="CX69" i="124"/>
  <c r="CV69" i="124"/>
  <c r="CY69" i="124"/>
  <c r="CW69" i="124"/>
  <c r="CO69" i="124"/>
  <c r="CQ25" i="124"/>
  <c r="CQ69" i="124"/>
  <c r="CS69" i="124"/>
  <c r="CS25" i="124"/>
  <c r="CR69" i="124" s="1"/>
  <c r="CB69" i="124"/>
  <c r="BB75" i="124"/>
  <c r="CO33" i="124"/>
  <c r="P77" i="124"/>
  <c r="AC33" i="124"/>
  <c r="CB77" i="124"/>
  <c r="C80" i="124"/>
  <c r="CP36" i="124"/>
  <c r="CP80" i="124"/>
  <c r="P36" i="124"/>
  <c r="D81" i="124"/>
  <c r="Q82" i="124"/>
  <c r="W38" i="124"/>
  <c r="V38" i="124"/>
  <c r="BB83" i="124"/>
  <c r="BO84" i="124"/>
  <c r="G90" i="124"/>
  <c r="B51" i="124"/>
  <c r="B91" i="124" s="1"/>
  <c r="BB51" i="124"/>
  <c r="BB91" i="124" s="1"/>
  <c r="BB47" i="124"/>
  <c r="G22" i="127" s="1"/>
  <c r="CR9" i="124"/>
  <c r="B55" i="124"/>
  <c r="CO11" i="124"/>
  <c r="H11" i="124"/>
  <c r="G11" i="124"/>
  <c r="BB55" i="124"/>
  <c r="CR13" i="124"/>
  <c r="B59" i="124"/>
  <c r="CO15" i="124"/>
  <c r="H15" i="124"/>
  <c r="G15" i="124"/>
  <c r="BB59" i="124"/>
  <c r="AO62" i="124"/>
  <c r="CO18" i="124"/>
  <c r="CO20" i="124"/>
  <c r="O64" i="124"/>
  <c r="BO64" i="124"/>
  <c r="CR25" i="124"/>
  <c r="AO70" i="124"/>
  <c r="CO26" i="124"/>
  <c r="O72" i="124"/>
  <c r="CO28" i="124"/>
  <c r="BO72" i="124"/>
  <c r="AO78" i="124"/>
  <c r="CO34" i="124"/>
  <c r="O80" i="124"/>
  <c r="BO80" i="124"/>
  <c r="AC82" i="124"/>
  <c r="AP38" i="124"/>
  <c r="AO82" i="124"/>
  <c r="CO38" i="124"/>
  <c r="AD83" i="124"/>
  <c r="AJ39" i="124"/>
  <c r="AI39" i="124"/>
  <c r="CO40" i="124"/>
  <c r="CO41" i="124"/>
  <c r="P61" i="124"/>
  <c r="AC17" i="124"/>
  <c r="D65" i="124"/>
  <c r="P66" i="124"/>
  <c r="T22" i="124"/>
  <c r="T66" i="124"/>
  <c r="AC22" i="124"/>
  <c r="BB67" i="124"/>
  <c r="AB69" i="124"/>
  <c r="D73" i="124"/>
  <c r="AB77" i="124"/>
  <c r="AO52" i="124"/>
  <c r="CO8" i="124"/>
  <c r="D53" i="124"/>
  <c r="G54" i="124"/>
  <c r="AO56" i="124"/>
  <c r="CO12" i="124"/>
  <c r="D57" i="124"/>
  <c r="T13" i="124"/>
  <c r="T57" i="124"/>
  <c r="G58" i="124"/>
  <c r="AO60" i="124"/>
  <c r="CO16" i="124"/>
  <c r="D61" i="124"/>
  <c r="T17" i="124"/>
  <c r="T61" i="124"/>
  <c r="P62" i="124"/>
  <c r="T18" i="124"/>
  <c r="T62" i="124"/>
  <c r="AC18" i="124"/>
  <c r="B63" i="124"/>
  <c r="CO19" i="124"/>
  <c r="H19" i="124"/>
  <c r="G19" i="124"/>
  <c r="BB63" i="124"/>
  <c r="CV65" i="124"/>
  <c r="CY65" i="124"/>
  <c r="CX65" i="124"/>
  <c r="CW65" i="124"/>
  <c r="CQ21" i="124"/>
  <c r="CQ65" i="124"/>
  <c r="CS65" i="124"/>
  <c r="CO65" i="124"/>
  <c r="CS21" i="124"/>
  <c r="CR65" i="124" s="1"/>
  <c r="P65" i="124"/>
  <c r="AC21" i="124"/>
  <c r="AB65" i="124"/>
  <c r="CB65" i="124"/>
  <c r="C68" i="124"/>
  <c r="CP24" i="124"/>
  <c r="CP68" i="124"/>
  <c r="P24" i="124"/>
  <c r="D69" i="124"/>
  <c r="B71" i="124"/>
  <c r="CO27" i="124"/>
  <c r="H27" i="124"/>
  <c r="G27" i="124"/>
  <c r="BB71" i="124"/>
  <c r="CX73" i="124"/>
  <c r="CW73" i="124"/>
  <c r="CS73" i="124"/>
  <c r="CO73" i="124"/>
  <c r="CV73" i="124"/>
  <c r="CY73" i="124"/>
  <c r="CQ29" i="124"/>
  <c r="CQ73" i="124"/>
  <c r="CS29" i="124"/>
  <c r="CR73" i="124" s="1"/>
  <c r="P73" i="124"/>
  <c r="AC29" i="124"/>
  <c r="AB73" i="124"/>
  <c r="CB73" i="124"/>
  <c r="C76" i="124"/>
  <c r="CP32" i="124"/>
  <c r="CP76" i="124"/>
  <c r="P32" i="124"/>
  <c r="D77" i="124"/>
  <c r="T33" i="124"/>
  <c r="T77" i="124"/>
  <c r="B79" i="124"/>
  <c r="CO35" i="124"/>
  <c r="H35" i="124"/>
  <c r="G35" i="124"/>
  <c r="BB79" i="124"/>
  <c r="CX81" i="124"/>
  <c r="CW81" i="124"/>
  <c r="CS81" i="124"/>
  <c r="CO81" i="124"/>
  <c r="CV81" i="124"/>
  <c r="CY81" i="124"/>
  <c r="CQ37" i="124"/>
  <c r="CQ81" i="124"/>
  <c r="CS37" i="124"/>
  <c r="CR81" i="124" s="1"/>
  <c r="P81" i="124"/>
  <c r="AC37" i="124"/>
  <c r="AB81" i="124"/>
  <c r="CB81" i="124"/>
  <c r="CR37" i="124"/>
  <c r="U38" i="124"/>
  <c r="B83" i="124"/>
  <c r="CO39" i="124"/>
  <c r="H39" i="124"/>
  <c r="G39" i="124"/>
  <c r="C84" i="124"/>
  <c r="CP40" i="124"/>
  <c r="CP84" i="124"/>
  <c r="P40" i="124"/>
  <c r="H85" i="124"/>
  <c r="P85" i="124"/>
  <c r="AC41" i="124"/>
  <c r="CV88" i="124"/>
  <c r="CY88" i="124"/>
  <c r="CX88" i="124"/>
  <c r="CW88" i="124"/>
  <c r="CS88" i="124"/>
  <c r="CQ44" i="124"/>
  <c r="CQ88" i="124"/>
  <c r="CS44" i="124"/>
  <c r="CR88" i="124" s="1"/>
  <c r="CO88" i="124"/>
  <c r="CR44" i="124"/>
  <c r="P53" i="124"/>
  <c r="AC9" i="124"/>
  <c r="CB53" i="124"/>
  <c r="CO10" i="124"/>
  <c r="O54" i="124"/>
  <c r="AB57" i="124"/>
  <c r="BO58" i="124"/>
  <c r="CV61" i="124"/>
  <c r="CY61" i="124"/>
  <c r="CX61" i="124"/>
  <c r="CO61" i="124"/>
  <c r="CQ17" i="124"/>
  <c r="CQ61" i="124"/>
  <c r="CW61" i="124"/>
  <c r="CS17" i="124"/>
  <c r="CR61" i="124" s="1"/>
  <c r="CS61" i="124"/>
  <c r="AB61" i="124"/>
  <c r="CB61" i="124"/>
  <c r="CP20" i="124"/>
  <c r="CP64" i="124"/>
  <c r="C64" i="124"/>
  <c r="P20" i="124"/>
  <c r="P69" i="124"/>
  <c r="AC25" i="124"/>
  <c r="C72" i="124"/>
  <c r="CP28" i="124"/>
  <c r="CP72" i="124"/>
  <c r="P28" i="124"/>
  <c r="B75" i="124"/>
  <c r="CO31" i="124"/>
  <c r="H31" i="124"/>
  <c r="G31" i="124"/>
  <c r="CP10" i="124"/>
  <c r="CP54" i="124"/>
  <c r="P10" i="124"/>
  <c r="C54" i="124"/>
  <c r="P56" i="124"/>
  <c r="T12" i="124"/>
  <c r="T56" i="124"/>
  <c r="AC12" i="124"/>
  <c r="CP14" i="124"/>
  <c r="CP58" i="124"/>
  <c r="C58" i="124"/>
  <c r="P14" i="124"/>
  <c r="G20" i="124"/>
  <c r="H21" i="124"/>
  <c r="CR21" i="124"/>
  <c r="AO66" i="124"/>
  <c r="CO22" i="124"/>
  <c r="O68" i="124"/>
  <c r="CO24" i="124"/>
  <c r="BO68" i="124"/>
  <c r="G28" i="124"/>
  <c r="H29" i="124"/>
  <c r="CR29" i="124"/>
  <c r="AO74" i="124"/>
  <c r="CO30" i="124"/>
  <c r="O76" i="124"/>
  <c r="CO32" i="124"/>
  <c r="BO76" i="124"/>
  <c r="CO36" i="124"/>
  <c r="G36" i="124"/>
  <c r="H37" i="124"/>
  <c r="AG38" i="124"/>
  <c r="AG82" i="124"/>
  <c r="O84" i="124"/>
  <c r="D85" i="124"/>
  <c r="AB85" i="124"/>
  <c r="AG42" i="124"/>
  <c r="AG86" i="124"/>
  <c r="AO86" i="124"/>
  <c r="BB87" i="124"/>
  <c r="G44" i="124"/>
  <c r="O88" i="124"/>
  <c r="D89" i="124"/>
  <c r="A138" i="125"/>
  <c r="A180" i="125"/>
  <c r="A121" i="125"/>
  <c r="A163" i="125"/>
  <c r="O51" i="124"/>
  <c r="O91" i="124" s="1"/>
  <c r="BO51" i="124"/>
  <c r="BO91" i="124" s="1"/>
  <c r="BO47" i="124"/>
  <c r="H22" i="127" s="1"/>
  <c r="B52" i="124"/>
  <c r="BB52" i="124"/>
  <c r="CP8" i="124"/>
  <c r="CP52" i="124"/>
  <c r="H10" i="124"/>
  <c r="AB54" i="124"/>
  <c r="CB54" i="124"/>
  <c r="O55" i="124"/>
  <c r="BO55" i="124"/>
  <c r="B56" i="124"/>
  <c r="BB56" i="124"/>
  <c r="CP12" i="124"/>
  <c r="CP56" i="124"/>
  <c r="H14" i="124"/>
  <c r="AB58" i="124"/>
  <c r="CB58" i="124"/>
  <c r="O59" i="124"/>
  <c r="BO59" i="124"/>
  <c r="B60" i="124"/>
  <c r="BB60" i="124"/>
  <c r="CP16" i="124"/>
  <c r="CP60" i="124"/>
  <c r="B62" i="124"/>
  <c r="BB62" i="124"/>
  <c r="CP18" i="124"/>
  <c r="CP62" i="124"/>
  <c r="O63" i="124"/>
  <c r="BO63" i="124"/>
  <c r="H20" i="124"/>
  <c r="AB64" i="124"/>
  <c r="CB64" i="124"/>
  <c r="B66" i="124"/>
  <c r="BB66" i="124"/>
  <c r="CP22" i="124"/>
  <c r="CP66" i="124"/>
  <c r="O67" i="124"/>
  <c r="BO67" i="124"/>
  <c r="H24" i="124"/>
  <c r="AB68" i="124"/>
  <c r="CB68" i="124"/>
  <c r="AO69" i="124"/>
  <c r="B70" i="124"/>
  <c r="BB70" i="124"/>
  <c r="CP26" i="124"/>
  <c r="CP70" i="124"/>
  <c r="O71" i="124"/>
  <c r="BO71" i="124"/>
  <c r="H28" i="124"/>
  <c r="AB72" i="124"/>
  <c r="CB72" i="124"/>
  <c r="AO73" i="124"/>
  <c r="B74" i="124"/>
  <c r="BB74" i="124"/>
  <c r="CP30" i="124"/>
  <c r="CP74" i="124"/>
  <c r="O75" i="124"/>
  <c r="BO75" i="124"/>
  <c r="H32" i="124"/>
  <c r="AB76" i="124"/>
  <c r="CB76" i="124"/>
  <c r="AO77" i="124"/>
  <c r="B78" i="124"/>
  <c r="BB78" i="124"/>
  <c r="CP34" i="124"/>
  <c r="CP78" i="124"/>
  <c r="H36" i="124"/>
  <c r="AB80" i="124"/>
  <c r="CB80" i="124"/>
  <c r="AO81" i="124"/>
  <c r="B82" i="124"/>
  <c r="BB82" i="124"/>
  <c r="CP38" i="124"/>
  <c r="CP82" i="124"/>
  <c r="O83" i="124"/>
  <c r="W39" i="124"/>
  <c r="BO83" i="124"/>
  <c r="H40" i="124"/>
  <c r="AB84" i="124"/>
  <c r="CB84" i="124"/>
  <c r="AO85" i="124"/>
  <c r="B86" i="124"/>
  <c r="V42" i="124"/>
  <c r="AP42" i="124"/>
  <c r="BB86" i="124"/>
  <c r="CP42" i="124"/>
  <c r="CP86" i="124"/>
  <c r="G43" i="124"/>
  <c r="W43" i="124"/>
  <c r="P44" i="124"/>
  <c r="AB88" i="124"/>
  <c r="CB88" i="124"/>
  <c r="P45" i="124"/>
  <c r="BB89" i="124"/>
  <c r="AO47" i="124"/>
  <c r="F22" i="127" s="1"/>
  <c r="M91" i="124"/>
  <c r="BM91" i="124"/>
  <c r="C56" i="124"/>
  <c r="AO57" i="124"/>
  <c r="AO65" i="124"/>
  <c r="O87" i="124"/>
  <c r="BO87" i="124"/>
  <c r="G15" i="125"/>
  <c r="G16" i="125"/>
  <c r="G17" i="125"/>
  <c r="U42" i="124"/>
  <c r="CB51" i="124"/>
  <c r="CB47" i="124"/>
  <c r="I22" i="127" s="1"/>
  <c r="G8" i="124"/>
  <c r="B53" i="124"/>
  <c r="BB53" i="124"/>
  <c r="AO54" i="124"/>
  <c r="T11" i="124"/>
  <c r="T55" i="124"/>
  <c r="AB55" i="124"/>
  <c r="CB55" i="124"/>
  <c r="G12" i="124"/>
  <c r="B57" i="124"/>
  <c r="BB57" i="124"/>
  <c r="AO58" i="124"/>
  <c r="T15" i="124"/>
  <c r="T59" i="124"/>
  <c r="AB59" i="124"/>
  <c r="CB59" i="124"/>
  <c r="G16" i="124"/>
  <c r="B61" i="124"/>
  <c r="BB61" i="124"/>
  <c r="G18" i="124"/>
  <c r="T19" i="124"/>
  <c r="T63" i="124"/>
  <c r="AB63" i="124"/>
  <c r="CB63" i="124"/>
  <c r="AO64" i="124"/>
  <c r="B65" i="124"/>
  <c r="BB65" i="124"/>
  <c r="G22" i="124"/>
  <c r="T23" i="124"/>
  <c r="T67" i="124"/>
  <c r="AB67" i="124"/>
  <c r="CB67" i="124"/>
  <c r="AO68" i="124"/>
  <c r="B69" i="124"/>
  <c r="BB69" i="124"/>
  <c r="G26" i="124"/>
  <c r="O70" i="124"/>
  <c r="BO70" i="124"/>
  <c r="T27" i="124"/>
  <c r="T71" i="124"/>
  <c r="AB71" i="124"/>
  <c r="CB71" i="124"/>
  <c r="AO72" i="124"/>
  <c r="B73" i="124"/>
  <c r="BB73" i="124"/>
  <c r="G30" i="124"/>
  <c r="O74" i="124"/>
  <c r="BO74" i="124"/>
  <c r="T31" i="124"/>
  <c r="T75" i="124"/>
  <c r="AB75" i="124"/>
  <c r="CB75" i="124"/>
  <c r="AO76" i="124"/>
  <c r="B77" i="124"/>
  <c r="BB77" i="124"/>
  <c r="G34" i="124"/>
  <c r="O78" i="124"/>
  <c r="BO78" i="124"/>
  <c r="T35" i="124"/>
  <c r="T79" i="124"/>
  <c r="AB79" i="124"/>
  <c r="CB79" i="124"/>
  <c r="B81" i="124"/>
  <c r="BB81" i="124"/>
  <c r="CP37" i="124"/>
  <c r="CP81" i="124"/>
  <c r="G38" i="124"/>
  <c r="O82" i="124"/>
  <c r="BO82" i="124"/>
  <c r="T39" i="124"/>
  <c r="T83" i="124"/>
  <c r="AB83" i="124"/>
  <c r="CB83" i="124"/>
  <c r="AO84" i="124"/>
  <c r="B85" i="124"/>
  <c r="BB85" i="124"/>
  <c r="CP41" i="124"/>
  <c r="CP85" i="124"/>
  <c r="G42" i="124"/>
  <c r="O86" i="124"/>
  <c r="W42" i="124"/>
  <c r="BO86" i="124"/>
  <c r="H43" i="124"/>
  <c r="T43" i="124"/>
  <c r="T87" i="124"/>
  <c r="AB87" i="124"/>
  <c r="CB87" i="124"/>
  <c r="B89" i="124"/>
  <c r="CO45" i="124"/>
  <c r="CP45" i="124"/>
  <c r="CP89" i="124"/>
  <c r="O90" i="124"/>
  <c r="BO90" i="124"/>
  <c r="O47" i="124"/>
  <c r="D22" i="127" s="1"/>
  <c r="C66" i="124"/>
  <c r="O66" i="124"/>
  <c r="BO66" i="124"/>
  <c r="A105" i="125"/>
  <c r="A147" i="125"/>
  <c r="A137" i="125"/>
  <c r="A179" i="125"/>
  <c r="CB85" i="124"/>
  <c r="CO42" i="124"/>
  <c r="B87" i="124"/>
  <c r="AH43" i="124"/>
  <c r="BO88" i="124"/>
  <c r="H45" i="124"/>
  <c r="AO90" i="124"/>
  <c r="CO46" i="124"/>
  <c r="P8" i="124"/>
  <c r="AB52" i="124"/>
  <c r="CB52" i="124"/>
  <c r="G9" i="124"/>
  <c r="O53" i="124"/>
  <c r="BO53" i="124"/>
  <c r="B54" i="124"/>
  <c r="BB54" i="124"/>
  <c r="AC11" i="124"/>
  <c r="AB56" i="124"/>
  <c r="CB56" i="124"/>
  <c r="G13" i="124"/>
  <c r="O57" i="124"/>
  <c r="BO57" i="124"/>
  <c r="B58" i="124"/>
  <c r="BB58" i="124"/>
  <c r="AC15" i="124"/>
  <c r="P16" i="124"/>
  <c r="AB60" i="124"/>
  <c r="CB60" i="124"/>
  <c r="G17" i="124"/>
  <c r="O61" i="124"/>
  <c r="BO61" i="124"/>
  <c r="AB62" i="124"/>
  <c r="CB62" i="124"/>
  <c r="AC19" i="124"/>
  <c r="B64" i="124"/>
  <c r="BB64" i="124"/>
  <c r="G21" i="124"/>
  <c r="O65" i="124"/>
  <c r="BO65" i="124"/>
  <c r="AB66" i="124"/>
  <c r="CB66" i="124"/>
  <c r="AC23" i="124"/>
  <c r="J80" i="125"/>
  <c r="B68" i="124"/>
  <c r="BB68" i="124"/>
  <c r="G25" i="124"/>
  <c r="O69" i="124"/>
  <c r="P26" i="124"/>
  <c r="AB70" i="124"/>
  <c r="CB70" i="124"/>
  <c r="AC27" i="124"/>
  <c r="B72" i="124"/>
  <c r="BB72" i="124"/>
  <c r="G29" i="124"/>
  <c r="BO73" i="124"/>
  <c r="P30" i="124"/>
  <c r="AB74" i="124"/>
  <c r="CB74" i="124"/>
  <c r="AC31" i="124"/>
  <c r="AO75" i="124"/>
  <c r="B76" i="124"/>
  <c r="BB76" i="124"/>
  <c r="G33" i="124"/>
  <c r="O77" i="124"/>
  <c r="BO77" i="124"/>
  <c r="P34" i="124"/>
  <c r="AB78" i="124"/>
  <c r="CB78" i="124"/>
  <c r="AC35" i="124"/>
  <c r="AO79" i="124"/>
  <c r="B80" i="124"/>
  <c r="BB80" i="124"/>
  <c r="G37" i="124"/>
  <c r="O81" i="124"/>
  <c r="BO81" i="124"/>
  <c r="H38" i="124"/>
  <c r="T38" i="124"/>
  <c r="T82" i="124"/>
  <c r="AB82" i="124"/>
  <c r="CB82" i="124"/>
  <c r="U39" i="124"/>
  <c r="AG39" i="124"/>
  <c r="AG83" i="124"/>
  <c r="AO83" i="124"/>
  <c r="J96" i="125"/>
  <c r="B84" i="124"/>
  <c r="BB84" i="124"/>
  <c r="G41" i="124"/>
  <c r="O85" i="124"/>
  <c r="BO85" i="124"/>
  <c r="H42" i="124"/>
  <c r="T42" i="124"/>
  <c r="T86" i="124"/>
  <c r="AB86" i="124"/>
  <c r="CB86" i="124"/>
  <c r="U43" i="124"/>
  <c r="AG43" i="124"/>
  <c r="AG87" i="124"/>
  <c r="AO87" i="124"/>
  <c r="CO43" i="124"/>
  <c r="B88" i="124"/>
  <c r="BB88" i="124"/>
  <c r="CP44" i="124"/>
  <c r="CP88" i="124"/>
  <c r="G45" i="124"/>
  <c r="AB89" i="124"/>
  <c r="CB89" i="124"/>
  <c r="C90" i="124"/>
  <c r="CP46" i="124"/>
  <c r="CP90" i="124"/>
  <c r="P46" i="124"/>
  <c r="O52" i="124"/>
  <c r="BO52" i="124"/>
  <c r="AO53" i="124"/>
  <c r="O60" i="124"/>
  <c r="BO60" i="124"/>
  <c r="AO61" i="124"/>
  <c r="BO69" i="124"/>
  <c r="H46" i="124"/>
  <c r="AB90" i="124"/>
  <c r="CB90" i="124"/>
  <c r="O89" i="124"/>
  <c r="BO89" i="124"/>
  <c r="A278" i="125"/>
  <c r="A320" i="125"/>
  <c r="A362" i="125"/>
  <c r="A404" i="125"/>
  <c r="A446" i="125"/>
  <c r="A488" i="125"/>
  <c r="A530" i="125"/>
  <c r="A572" i="125"/>
  <c r="A614" i="125"/>
  <c r="A656" i="125"/>
  <c r="A194" i="125"/>
  <c r="A236" i="125"/>
  <c r="AM91" i="124"/>
  <c r="CM91" i="124"/>
  <c r="A184" i="125"/>
  <c r="AO89" i="124"/>
  <c r="J60" i="125"/>
  <c r="B90" i="124"/>
  <c r="BB90" i="124"/>
  <c r="A106" i="125"/>
  <c r="A148" i="125"/>
  <c r="A114" i="125"/>
  <c r="A156" i="125"/>
  <c r="A122" i="125"/>
  <c r="A164" i="125"/>
  <c r="A130" i="125"/>
  <c r="A172" i="125"/>
  <c r="A151" i="125"/>
  <c r="A109" i="125"/>
  <c r="A167" i="125"/>
  <c r="A125" i="125"/>
  <c r="A183" i="125"/>
  <c r="A141" i="125"/>
  <c r="A119" i="125"/>
  <c r="A135" i="125"/>
  <c r="A160" i="125"/>
  <c r="A275" i="125"/>
  <c r="A317" i="125"/>
  <c r="A359" i="125"/>
  <c r="A401" i="125"/>
  <c r="A443" i="125"/>
  <c r="A485" i="125"/>
  <c r="A527" i="125"/>
  <c r="A569" i="125"/>
  <c r="A611" i="125"/>
  <c r="A653" i="125"/>
  <c r="A191" i="125"/>
  <c r="A233" i="125"/>
  <c r="A279" i="125"/>
  <c r="A321" i="125"/>
  <c r="A363" i="125"/>
  <c r="A405" i="125"/>
  <c r="A447" i="125"/>
  <c r="A489" i="125"/>
  <c r="A531" i="125"/>
  <c r="A573" i="125"/>
  <c r="A615" i="125"/>
  <c r="A657" i="125"/>
  <c r="A195" i="125"/>
  <c r="A237" i="125"/>
  <c r="A283" i="125"/>
  <c r="A325" i="125"/>
  <c r="A367" i="125"/>
  <c r="A409" i="125"/>
  <c r="A451" i="125"/>
  <c r="A493" i="125"/>
  <c r="A535" i="125"/>
  <c r="A577" i="125"/>
  <c r="A619" i="125"/>
  <c r="A661" i="125"/>
  <c r="A199" i="125"/>
  <c r="A241" i="125"/>
  <c r="A287" i="125"/>
  <c r="A329" i="125"/>
  <c r="A371" i="125"/>
  <c r="A413" i="125"/>
  <c r="A455" i="125"/>
  <c r="A497" i="125"/>
  <c r="A539" i="125"/>
  <c r="A581" i="125"/>
  <c r="A623" i="125"/>
  <c r="A665" i="125"/>
  <c r="A203" i="125"/>
  <c r="A245" i="125"/>
  <c r="A291" i="125"/>
  <c r="A333" i="125"/>
  <c r="A375" i="125"/>
  <c r="A417" i="125"/>
  <c r="A459" i="125"/>
  <c r="A501" i="125"/>
  <c r="A543" i="125"/>
  <c r="A585" i="125"/>
  <c r="A627" i="125"/>
  <c r="A669" i="125"/>
  <c r="A207" i="125"/>
  <c r="A249" i="125"/>
  <c r="A295" i="125"/>
  <c r="A337" i="125"/>
  <c r="A379" i="125"/>
  <c r="A421" i="125"/>
  <c r="A463" i="125"/>
  <c r="A505" i="125"/>
  <c r="A547" i="125"/>
  <c r="A589" i="125"/>
  <c r="A631" i="125"/>
  <c r="A673" i="125"/>
  <c r="A211" i="125"/>
  <c r="A253" i="125"/>
  <c r="A299" i="125"/>
  <c r="A341" i="125"/>
  <c r="A383" i="125"/>
  <c r="A425" i="125"/>
  <c r="A467" i="125"/>
  <c r="A509" i="125"/>
  <c r="A551" i="125"/>
  <c r="A593" i="125"/>
  <c r="A635" i="125"/>
  <c r="A677" i="125"/>
  <c r="A215" i="125"/>
  <c r="A257" i="125"/>
  <c r="A303" i="125"/>
  <c r="A345" i="125"/>
  <c r="A387" i="125"/>
  <c r="A429" i="125"/>
  <c r="A471" i="125"/>
  <c r="A513" i="125"/>
  <c r="A555" i="125"/>
  <c r="A597" i="125"/>
  <c r="A639" i="125"/>
  <c r="A681" i="125"/>
  <c r="A219" i="125"/>
  <c r="A261" i="125"/>
  <c r="A178" i="125"/>
  <c r="A136" i="125"/>
  <c r="A182" i="125"/>
  <c r="A140" i="125"/>
  <c r="A186" i="125"/>
  <c r="A144" i="125"/>
  <c r="A113" i="125"/>
  <c r="A155" i="125"/>
  <c r="A129" i="125"/>
  <c r="A171" i="125"/>
  <c r="A107" i="125"/>
  <c r="A123" i="125"/>
  <c r="A168" i="125"/>
  <c r="A150" i="125"/>
  <c r="A108" i="125"/>
  <c r="A154" i="125"/>
  <c r="A112" i="125"/>
  <c r="A158" i="125"/>
  <c r="A116" i="125"/>
  <c r="A162" i="125"/>
  <c r="A120" i="125"/>
  <c r="A166" i="125"/>
  <c r="A124" i="125"/>
  <c r="A170" i="125"/>
  <c r="A128" i="125"/>
  <c r="A174" i="125"/>
  <c r="A132" i="125"/>
  <c r="A181" i="125"/>
  <c r="A139" i="125"/>
  <c r="A185" i="125"/>
  <c r="A143" i="125"/>
  <c r="A159" i="125"/>
  <c r="A117" i="125"/>
  <c r="A175" i="125"/>
  <c r="A133" i="125"/>
  <c r="A111" i="125"/>
  <c r="A127" i="125"/>
  <c r="A176" i="125"/>
  <c r="I49" i="123"/>
  <c r="I15" i="123"/>
  <c r="M49" i="123"/>
  <c r="M15" i="123"/>
  <c r="Q49" i="123"/>
  <c r="Q15" i="123"/>
  <c r="AS49" i="123"/>
  <c r="AS15" i="123"/>
  <c r="O15" i="123"/>
  <c r="J49" i="123"/>
  <c r="J15" i="123"/>
  <c r="N49" i="123"/>
  <c r="N15" i="123"/>
  <c r="R49" i="123"/>
  <c r="R15" i="123"/>
  <c r="S49" i="123"/>
  <c r="S15" i="123"/>
  <c r="J11" i="123"/>
  <c r="Z11" i="123"/>
  <c r="AP11" i="123"/>
  <c r="N11" i="123"/>
  <c r="AD11" i="123"/>
  <c r="AT11" i="123"/>
  <c r="F12" i="123"/>
  <c r="J28" i="123"/>
  <c r="J37" i="123"/>
  <c r="H130" i="121" s="1"/>
  <c r="J21" i="123"/>
  <c r="J12" i="123"/>
  <c r="N37" i="123"/>
  <c r="L130" i="121" s="1"/>
  <c r="N28" i="123"/>
  <c r="N21" i="123"/>
  <c r="N12" i="123"/>
  <c r="R37" i="123"/>
  <c r="P130" i="121" s="1"/>
  <c r="R28" i="123"/>
  <c r="R21" i="123"/>
  <c r="R12" i="123"/>
  <c r="V28" i="123"/>
  <c r="V37" i="123"/>
  <c r="T130" i="121" s="1"/>
  <c r="V12" i="123"/>
  <c r="Z28" i="123"/>
  <c r="Z37" i="123"/>
  <c r="X130" i="121" s="1"/>
  <c r="Z21" i="123"/>
  <c r="Z12" i="123"/>
  <c r="AD37" i="123"/>
  <c r="AB130" i="121" s="1"/>
  <c r="AD28" i="123"/>
  <c r="AD21" i="123"/>
  <c r="AD12" i="123"/>
  <c r="AH37" i="123"/>
  <c r="AF130" i="121" s="1"/>
  <c r="AH28" i="123"/>
  <c r="AH21" i="123"/>
  <c r="AH12" i="123"/>
  <c r="AL37" i="123"/>
  <c r="AJ130" i="121" s="1"/>
  <c r="AL28" i="123"/>
  <c r="AL12" i="123"/>
  <c r="AP37" i="123"/>
  <c r="AN130" i="121" s="1"/>
  <c r="AP28" i="123"/>
  <c r="AP21" i="123"/>
  <c r="AP12" i="123"/>
  <c r="AT37" i="123"/>
  <c r="AT28" i="123"/>
  <c r="AT21" i="123"/>
  <c r="AT12" i="123"/>
  <c r="H49" i="123"/>
  <c r="H15" i="123"/>
  <c r="L49" i="123"/>
  <c r="L15" i="123"/>
  <c r="P49" i="123"/>
  <c r="P15" i="123"/>
  <c r="K49" i="123"/>
  <c r="K15" i="123"/>
  <c r="R11" i="123"/>
  <c r="AH11" i="123"/>
  <c r="G50" i="123"/>
  <c r="K50" i="123"/>
  <c r="O50" i="123"/>
  <c r="V21" i="123"/>
  <c r="K37" i="123"/>
  <c r="I130" i="121" s="1"/>
  <c r="K28" i="123"/>
  <c r="K21" i="123"/>
  <c r="O37" i="123"/>
  <c r="M130" i="121" s="1"/>
  <c r="O28" i="123"/>
  <c r="O21" i="123"/>
  <c r="S37" i="123"/>
  <c r="Q130" i="121" s="1"/>
  <c r="S28" i="123"/>
  <c r="S21" i="123"/>
  <c r="W37" i="123"/>
  <c r="U130" i="121" s="1"/>
  <c r="W28" i="123"/>
  <c r="W21" i="123"/>
  <c r="AA37" i="123"/>
  <c r="Y130" i="121" s="1"/>
  <c r="AA28" i="123"/>
  <c r="AA21" i="123"/>
  <c r="AE37" i="123"/>
  <c r="AC130" i="121" s="1"/>
  <c r="AE28" i="123"/>
  <c r="AE21" i="123"/>
  <c r="AI37" i="123"/>
  <c r="AG130" i="121" s="1"/>
  <c r="AI28" i="123"/>
  <c r="AI21" i="123"/>
  <c r="AM37" i="123"/>
  <c r="AK130" i="121" s="1"/>
  <c r="AM28" i="123"/>
  <c r="AM21" i="123"/>
  <c r="AQ37" i="123"/>
  <c r="AO130" i="121" s="1"/>
  <c r="AQ28" i="123"/>
  <c r="AQ21" i="123"/>
  <c r="K11" i="123"/>
  <c r="O11" i="123"/>
  <c r="S11" i="123"/>
  <c r="W11" i="123"/>
  <c r="AA11" i="123"/>
  <c r="AE11" i="123"/>
  <c r="AI11" i="123"/>
  <c r="AM11" i="123"/>
  <c r="AQ11" i="123"/>
  <c r="H50" i="123"/>
  <c r="L50" i="123"/>
  <c r="P50" i="123"/>
  <c r="H37" i="123"/>
  <c r="F130" i="121" s="1"/>
  <c r="H21" i="123"/>
  <c r="L37" i="123"/>
  <c r="J130" i="121" s="1"/>
  <c r="L21" i="123"/>
  <c r="P37" i="123"/>
  <c r="N130" i="121" s="1"/>
  <c r="P21" i="123"/>
  <c r="T37" i="123"/>
  <c r="R130" i="121" s="1"/>
  <c r="T21" i="123"/>
  <c r="X37" i="123"/>
  <c r="V130" i="121" s="1"/>
  <c r="X21" i="123"/>
  <c r="AB37" i="123"/>
  <c r="Z130" i="121" s="1"/>
  <c r="AB21" i="123"/>
  <c r="AF37" i="123"/>
  <c r="AD130" i="121" s="1"/>
  <c r="AF21" i="123"/>
  <c r="AJ37" i="123"/>
  <c r="AH130" i="121" s="1"/>
  <c r="AJ21" i="123"/>
  <c r="AN37" i="123"/>
  <c r="AL130" i="121" s="1"/>
  <c r="AN21" i="123"/>
  <c r="AR37" i="123"/>
  <c r="AP130" i="121" s="1"/>
  <c r="AR21" i="123"/>
  <c r="H11" i="123"/>
  <c r="L11" i="123"/>
  <c r="P11" i="123"/>
  <c r="T11" i="123"/>
  <c r="X11" i="123"/>
  <c r="AB11" i="123"/>
  <c r="AF11" i="123"/>
  <c r="AJ11" i="123"/>
  <c r="AN11" i="123"/>
  <c r="AR11" i="123"/>
  <c r="K12" i="123"/>
  <c r="O12" i="123"/>
  <c r="S12" i="123"/>
  <c r="W12" i="123"/>
  <c r="AA12" i="123"/>
  <c r="AE12" i="123"/>
  <c r="AI12" i="123"/>
  <c r="AM12" i="123"/>
  <c r="AQ12" i="123"/>
  <c r="I50" i="123"/>
  <c r="M50" i="123"/>
  <c r="Q50" i="123"/>
  <c r="AS50" i="123"/>
  <c r="H28" i="123"/>
  <c r="X28" i="123"/>
  <c r="AN28" i="123"/>
  <c r="D33" i="123"/>
  <c r="E31" i="123"/>
  <c r="C33" i="123"/>
  <c r="D31" i="123"/>
  <c r="C30" i="123"/>
  <c r="C29" i="123"/>
  <c r="E22" i="123"/>
  <c r="C31" i="123"/>
  <c r="E23" i="123"/>
  <c r="D22" i="123"/>
  <c r="E16" i="123"/>
  <c r="E30" i="123"/>
  <c r="E29" i="123"/>
  <c r="E24" i="123"/>
  <c r="C23" i="123"/>
  <c r="AO23" i="123" s="1"/>
  <c r="C22" i="123"/>
  <c r="G4" i="123"/>
  <c r="H4" i="123" s="1"/>
  <c r="I4" i="123" s="1"/>
  <c r="J4" i="123" s="1"/>
  <c r="K4" i="123" s="1"/>
  <c r="I37" i="123"/>
  <c r="G130" i="121" s="1"/>
  <c r="I21" i="123"/>
  <c r="I28" i="123"/>
  <c r="M37" i="123"/>
  <c r="K130" i="121" s="1"/>
  <c r="M21" i="123"/>
  <c r="M28" i="123"/>
  <c r="Q37" i="123"/>
  <c r="O130" i="121" s="1"/>
  <c r="Q21" i="123"/>
  <c r="Q28" i="123"/>
  <c r="U37" i="123"/>
  <c r="S130" i="121" s="1"/>
  <c r="U21" i="123"/>
  <c r="U28" i="123"/>
  <c r="Y37" i="123"/>
  <c r="W130" i="121" s="1"/>
  <c r="Y21" i="123"/>
  <c r="Y28" i="123"/>
  <c r="AC37" i="123"/>
  <c r="AA130" i="121" s="1"/>
  <c r="AC21" i="123"/>
  <c r="AC28" i="123"/>
  <c r="AG37" i="123"/>
  <c r="AE130" i="121" s="1"/>
  <c r="AG21" i="123"/>
  <c r="AG28" i="123"/>
  <c r="AK37" i="123"/>
  <c r="AI130" i="121" s="1"/>
  <c r="AK21" i="123"/>
  <c r="AK28" i="123"/>
  <c r="AO37" i="123"/>
  <c r="AM130" i="121" s="1"/>
  <c r="AO21" i="123"/>
  <c r="AO28" i="123"/>
  <c r="AS37" i="123"/>
  <c r="AQ130" i="121" s="1"/>
  <c r="AS21" i="123"/>
  <c r="AS28" i="123"/>
  <c r="I11" i="123"/>
  <c r="M11" i="123"/>
  <c r="Q11" i="123"/>
  <c r="U11" i="123"/>
  <c r="Y11" i="123"/>
  <c r="AC11" i="123"/>
  <c r="AG11" i="123"/>
  <c r="AK11" i="123"/>
  <c r="AO11" i="123"/>
  <c r="AS11" i="123"/>
  <c r="H12" i="123"/>
  <c r="L12" i="123"/>
  <c r="P12" i="123"/>
  <c r="T12" i="123"/>
  <c r="X12" i="123"/>
  <c r="AB12" i="123"/>
  <c r="AF12" i="123"/>
  <c r="AJ12" i="123"/>
  <c r="AN12" i="123"/>
  <c r="AR12" i="123"/>
  <c r="F50" i="123"/>
  <c r="AT50" i="123" s="1"/>
  <c r="K103" i="125" s="1"/>
  <c r="J50" i="123"/>
  <c r="N50" i="123"/>
  <c r="L28" i="123"/>
  <c r="AB28" i="123"/>
  <c r="AR28" i="123"/>
  <c r="D30" i="123"/>
  <c r="R50" i="123"/>
  <c r="S50" i="123"/>
  <c r="D41" i="121"/>
  <c r="D118" i="121"/>
  <c r="B45" i="121"/>
  <c r="E41" i="121"/>
  <c r="E118" i="121"/>
  <c r="G8" i="123"/>
  <c r="G10" i="123"/>
  <c r="D22" i="125"/>
  <c r="D121" i="121"/>
  <c r="J5" i="40"/>
  <c r="I5" i="40"/>
  <c r="I6" i="40" s="1"/>
  <c r="H5" i="40"/>
  <c r="G5" i="40"/>
  <c r="F5" i="40"/>
  <c r="E5" i="40"/>
  <c r="D5" i="40"/>
  <c r="D6" i="40" s="1"/>
  <c r="O3" i="40"/>
  <c r="O2" i="40"/>
  <c r="O1" i="40"/>
  <c r="I88" i="118"/>
  <c r="H88" i="118"/>
  <c r="G88" i="118"/>
  <c r="F88" i="118"/>
  <c r="E88" i="118"/>
  <c r="D88" i="118"/>
  <c r="C88" i="118"/>
  <c r="I80" i="118"/>
  <c r="H80" i="118"/>
  <c r="G80" i="118"/>
  <c r="F80" i="118"/>
  <c r="E80" i="118"/>
  <c r="D80" i="118"/>
  <c r="C80" i="118"/>
  <c r="C71" i="118"/>
  <c r="I79" i="118"/>
  <c r="H79" i="118"/>
  <c r="G79" i="118"/>
  <c r="F79" i="118"/>
  <c r="E79" i="118"/>
  <c r="D79" i="118"/>
  <c r="I75" i="118"/>
  <c r="I76" i="118"/>
  <c r="I81" i="118"/>
  <c r="H75" i="118"/>
  <c r="G75" i="118"/>
  <c r="F75" i="118"/>
  <c r="F76" i="118"/>
  <c r="F81" i="118"/>
  <c r="E75" i="118"/>
  <c r="D75" i="118"/>
  <c r="I74" i="118"/>
  <c r="H74" i="118"/>
  <c r="H76" i="118"/>
  <c r="H81" i="118"/>
  <c r="G74" i="118"/>
  <c r="F74" i="118"/>
  <c r="E74" i="118"/>
  <c r="D74" i="118"/>
  <c r="D76" i="118"/>
  <c r="D81" i="118"/>
  <c r="I72" i="118"/>
  <c r="H72" i="118"/>
  <c r="H73" i="118"/>
  <c r="G72" i="118"/>
  <c r="F72" i="118"/>
  <c r="E72" i="118"/>
  <c r="D72" i="118"/>
  <c r="I71" i="118"/>
  <c r="H71" i="118"/>
  <c r="G71" i="118"/>
  <c r="G73" i="118"/>
  <c r="F71" i="118"/>
  <c r="F73" i="118"/>
  <c r="E71" i="118"/>
  <c r="D71" i="118"/>
  <c r="I56" i="118"/>
  <c r="H56" i="118"/>
  <c r="G56" i="118"/>
  <c r="F56" i="118"/>
  <c r="E56" i="118"/>
  <c r="D56" i="118"/>
  <c r="C56" i="118"/>
  <c r="I31" i="118"/>
  <c r="H31" i="118"/>
  <c r="G31" i="118"/>
  <c r="F31" i="118"/>
  <c r="E31" i="118"/>
  <c r="D31" i="118"/>
  <c r="C31" i="118"/>
  <c r="C19" i="118"/>
  <c r="C2" i="120" s="1"/>
  <c r="D2" i="120" s="1"/>
  <c r="E2" i="120" s="1"/>
  <c r="F2" i="120" s="1"/>
  <c r="G2" i="120" s="1"/>
  <c r="H2" i="120" s="1"/>
  <c r="I2" i="120" s="1"/>
  <c r="E73" i="118"/>
  <c r="E14" i="118"/>
  <c r="D14" i="118"/>
  <c r="C14" i="118"/>
  <c r="E13" i="118"/>
  <c r="D13" i="118"/>
  <c r="C13" i="118"/>
  <c r="E12" i="118"/>
  <c r="D12" i="118"/>
  <c r="C12" i="118"/>
  <c r="C10" i="118"/>
  <c r="E37" i="40"/>
  <c r="E11" i="118"/>
  <c r="D11" i="118"/>
  <c r="C11" i="118"/>
  <c r="M3" i="118"/>
  <c r="K3" i="118"/>
  <c r="H3" i="118"/>
  <c r="E3" i="118"/>
  <c r="B3" i="118"/>
  <c r="A3" i="118"/>
  <c r="M2" i="118"/>
  <c r="I102" i="119"/>
  <c r="H102" i="119"/>
  <c r="G102" i="119"/>
  <c r="F102" i="119"/>
  <c r="E102" i="119"/>
  <c r="D102" i="119"/>
  <c r="C102" i="119"/>
  <c r="J102" i="119"/>
  <c r="I101" i="119"/>
  <c r="H101" i="119"/>
  <c r="G101" i="119"/>
  <c r="F101" i="119"/>
  <c r="E101" i="119"/>
  <c r="J101" i="119"/>
  <c r="D101" i="119"/>
  <c r="C101" i="119"/>
  <c r="I100" i="119"/>
  <c r="H100" i="119"/>
  <c r="G100" i="119"/>
  <c r="F100" i="119"/>
  <c r="E100" i="119"/>
  <c r="D100" i="119"/>
  <c r="J100" i="119"/>
  <c r="C100" i="119"/>
  <c r="I99" i="119"/>
  <c r="H99" i="119"/>
  <c r="G99" i="119"/>
  <c r="F99" i="119"/>
  <c r="E99" i="119"/>
  <c r="D99" i="119"/>
  <c r="C99" i="119"/>
  <c r="J99" i="119"/>
  <c r="I98" i="119"/>
  <c r="H98" i="119"/>
  <c r="G98" i="119"/>
  <c r="F98" i="119"/>
  <c r="E98" i="119"/>
  <c r="D98" i="119"/>
  <c r="C98" i="119"/>
  <c r="I97" i="119"/>
  <c r="H97" i="119"/>
  <c r="G97" i="119"/>
  <c r="F97" i="119"/>
  <c r="E97" i="119"/>
  <c r="J97" i="119"/>
  <c r="D97" i="119"/>
  <c r="C97" i="119"/>
  <c r="I96" i="119"/>
  <c r="H96" i="119"/>
  <c r="G96" i="119"/>
  <c r="F96" i="119"/>
  <c r="E96" i="119"/>
  <c r="D96" i="119"/>
  <c r="J96" i="119"/>
  <c r="C96" i="119"/>
  <c r="I95" i="119"/>
  <c r="H95" i="119"/>
  <c r="G95" i="119"/>
  <c r="F95" i="119"/>
  <c r="E95" i="119"/>
  <c r="D95" i="119"/>
  <c r="C95" i="119"/>
  <c r="J95" i="119"/>
  <c r="I94" i="119"/>
  <c r="H94" i="119"/>
  <c r="G94" i="119"/>
  <c r="F94" i="119"/>
  <c r="E94" i="119"/>
  <c r="D94" i="119"/>
  <c r="C94" i="119"/>
  <c r="I93" i="119"/>
  <c r="H93" i="119"/>
  <c r="G93" i="119"/>
  <c r="F93" i="119"/>
  <c r="E93" i="119"/>
  <c r="J93" i="119"/>
  <c r="D93" i="119"/>
  <c r="C93" i="119"/>
  <c r="I92" i="119"/>
  <c r="H92" i="119"/>
  <c r="G92" i="119"/>
  <c r="F92" i="119"/>
  <c r="E92" i="119"/>
  <c r="D92" i="119"/>
  <c r="C92" i="119"/>
  <c r="I91" i="119"/>
  <c r="H91" i="119"/>
  <c r="G91" i="119"/>
  <c r="F91" i="119"/>
  <c r="E91" i="119"/>
  <c r="D91" i="119"/>
  <c r="C91" i="119"/>
  <c r="J91" i="119"/>
  <c r="I90" i="119"/>
  <c r="H90" i="119"/>
  <c r="G90" i="119"/>
  <c r="F90" i="119"/>
  <c r="E90" i="119"/>
  <c r="D90" i="119"/>
  <c r="C90" i="119"/>
  <c r="I89" i="119"/>
  <c r="H89" i="119"/>
  <c r="G89" i="119"/>
  <c r="F89" i="119"/>
  <c r="E89" i="119"/>
  <c r="J89" i="119"/>
  <c r="D89" i="119"/>
  <c r="C89" i="119"/>
  <c r="I88" i="119"/>
  <c r="H88" i="119"/>
  <c r="G88" i="119"/>
  <c r="F88" i="119"/>
  <c r="E88" i="119"/>
  <c r="D88" i="119"/>
  <c r="J88" i="119"/>
  <c r="C88" i="119"/>
  <c r="I87" i="119"/>
  <c r="H87" i="119"/>
  <c r="G87" i="119"/>
  <c r="F87" i="119"/>
  <c r="E87" i="119"/>
  <c r="D87" i="119"/>
  <c r="C87" i="119"/>
  <c r="J87" i="119"/>
  <c r="I86" i="119"/>
  <c r="H86" i="119"/>
  <c r="G86" i="119"/>
  <c r="F86" i="119"/>
  <c r="J86" i="119"/>
  <c r="E86" i="119"/>
  <c r="D86" i="119"/>
  <c r="C86" i="119"/>
  <c r="I85" i="119"/>
  <c r="H85" i="119"/>
  <c r="G85" i="119"/>
  <c r="F85" i="119"/>
  <c r="E85" i="119"/>
  <c r="D85" i="119"/>
  <c r="C85" i="119"/>
  <c r="I84" i="119"/>
  <c r="H84" i="119"/>
  <c r="G84" i="119"/>
  <c r="F84" i="119"/>
  <c r="E84" i="119"/>
  <c r="D84" i="119"/>
  <c r="J84" i="119"/>
  <c r="C84" i="119"/>
  <c r="I83" i="119"/>
  <c r="H83" i="119"/>
  <c r="G83" i="119"/>
  <c r="F83" i="119"/>
  <c r="E83" i="119"/>
  <c r="D83" i="119"/>
  <c r="C83" i="119"/>
  <c r="J83" i="119"/>
  <c r="I82" i="119"/>
  <c r="H82" i="119"/>
  <c r="G82" i="119"/>
  <c r="F82" i="119"/>
  <c r="E82" i="119"/>
  <c r="D82" i="119"/>
  <c r="C82" i="119"/>
  <c r="J82" i="119"/>
  <c r="I81" i="119"/>
  <c r="H81" i="119"/>
  <c r="G81" i="119"/>
  <c r="F81" i="119"/>
  <c r="E81" i="119"/>
  <c r="J81" i="119"/>
  <c r="D81" i="119"/>
  <c r="C81" i="119"/>
  <c r="I80" i="119"/>
  <c r="H80" i="119"/>
  <c r="G80" i="119"/>
  <c r="F80" i="119"/>
  <c r="E80" i="119"/>
  <c r="D80" i="119"/>
  <c r="J80" i="119"/>
  <c r="C80" i="119"/>
  <c r="I79" i="119"/>
  <c r="H79" i="119"/>
  <c r="G79" i="119"/>
  <c r="F79" i="119"/>
  <c r="E79" i="119"/>
  <c r="D79" i="119"/>
  <c r="C79" i="119"/>
  <c r="I78" i="119"/>
  <c r="H78" i="119"/>
  <c r="G78" i="119"/>
  <c r="F78" i="119"/>
  <c r="E78" i="119"/>
  <c r="D78" i="119"/>
  <c r="C78" i="119"/>
  <c r="I77" i="119"/>
  <c r="H77" i="119"/>
  <c r="G77" i="119"/>
  <c r="F77" i="119"/>
  <c r="E77" i="119"/>
  <c r="J77" i="119"/>
  <c r="D77" i="119"/>
  <c r="C77" i="119"/>
  <c r="I76" i="119"/>
  <c r="H76" i="119"/>
  <c r="G76" i="119"/>
  <c r="F76" i="119"/>
  <c r="E76" i="119"/>
  <c r="D76" i="119"/>
  <c r="J76" i="119"/>
  <c r="C76" i="119"/>
  <c r="I75" i="119"/>
  <c r="H75" i="119"/>
  <c r="G75" i="119"/>
  <c r="F75" i="119"/>
  <c r="E75" i="119"/>
  <c r="D75" i="119"/>
  <c r="C75" i="119"/>
  <c r="I74" i="119"/>
  <c r="H74" i="119"/>
  <c r="G74" i="119"/>
  <c r="F74" i="119"/>
  <c r="E74" i="119"/>
  <c r="D74" i="119"/>
  <c r="C74" i="119"/>
  <c r="J74" i="119"/>
  <c r="I73" i="119"/>
  <c r="H73" i="119"/>
  <c r="G73" i="119"/>
  <c r="F73" i="119"/>
  <c r="E73" i="119"/>
  <c r="J73" i="119"/>
  <c r="D73" i="119"/>
  <c r="C73" i="119"/>
  <c r="I72" i="119"/>
  <c r="H72" i="119"/>
  <c r="G72" i="119"/>
  <c r="F72" i="119"/>
  <c r="E72" i="119"/>
  <c r="D72" i="119"/>
  <c r="C72" i="119"/>
  <c r="I71" i="119"/>
  <c r="H71" i="119"/>
  <c r="G71" i="119"/>
  <c r="F71" i="119"/>
  <c r="E71" i="119"/>
  <c r="D71" i="119"/>
  <c r="C71" i="119"/>
  <c r="J71" i="119"/>
  <c r="I70" i="119"/>
  <c r="H70" i="119"/>
  <c r="G70" i="119"/>
  <c r="F70" i="119"/>
  <c r="E70" i="119"/>
  <c r="D70" i="119"/>
  <c r="C70" i="119"/>
  <c r="J70" i="119"/>
  <c r="I69" i="119"/>
  <c r="H69" i="119"/>
  <c r="G69" i="119"/>
  <c r="F69" i="119"/>
  <c r="E69" i="119"/>
  <c r="J69" i="119"/>
  <c r="D69" i="119"/>
  <c r="C69" i="119"/>
  <c r="I68" i="119"/>
  <c r="H68" i="119"/>
  <c r="G68" i="119"/>
  <c r="F68" i="119"/>
  <c r="E68" i="119"/>
  <c r="D68" i="119"/>
  <c r="J68" i="119"/>
  <c r="C68" i="119"/>
  <c r="I67" i="119"/>
  <c r="H67" i="119"/>
  <c r="G67" i="119"/>
  <c r="F67" i="119"/>
  <c r="E67" i="119"/>
  <c r="D67" i="119"/>
  <c r="C67" i="119"/>
  <c r="J67" i="119"/>
  <c r="I66" i="119"/>
  <c r="H66" i="119"/>
  <c r="G66" i="119"/>
  <c r="F66" i="119"/>
  <c r="E66" i="119"/>
  <c r="D66" i="119"/>
  <c r="C66" i="119"/>
  <c r="I65" i="119"/>
  <c r="H65" i="119"/>
  <c r="G65" i="119"/>
  <c r="F65" i="119"/>
  <c r="E65" i="119"/>
  <c r="D65" i="119"/>
  <c r="C65" i="119"/>
  <c r="I60" i="119"/>
  <c r="H60" i="119"/>
  <c r="G60" i="119"/>
  <c r="F60" i="119"/>
  <c r="E60" i="119"/>
  <c r="D60" i="119"/>
  <c r="C60" i="119"/>
  <c r="A60" i="119"/>
  <c r="A102" i="119"/>
  <c r="I59" i="119"/>
  <c r="H59" i="119"/>
  <c r="G59" i="119"/>
  <c r="F59" i="119"/>
  <c r="E59" i="119"/>
  <c r="D59" i="119"/>
  <c r="C59" i="119"/>
  <c r="J59" i="119"/>
  <c r="A59" i="119"/>
  <c r="A101" i="119"/>
  <c r="I58" i="119"/>
  <c r="H58" i="119"/>
  <c r="G58" i="119"/>
  <c r="F58" i="119"/>
  <c r="J58" i="119"/>
  <c r="E58" i="119"/>
  <c r="D58" i="119"/>
  <c r="C58" i="119"/>
  <c r="A58" i="119"/>
  <c r="I57" i="119"/>
  <c r="H57" i="119"/>
  <c r="G57" i="119"/>
  <c r="F57" i="119"/>
  <c r="E57" i="119"/>
  <c r="D57" i="119"/>
  <c r="C57" i="119"/>
  <c r="J57" i="119"/>
  <c r="A57" i="119"/>
  <c r="A99" i="119"/>
  <c r="A183" i="119"/>
  <c r="I56" i="119"/>
  <c r="H56" i="119"/>
  <c r="G56" i="119"/>
  <c r="F56" i="119"/>
  <c r="J56" i="119"/>
  <c r="E56" i="119"/>
  <c r="D56" i="119"/>
  <c r="C56" i="119"/>
  <c r="A56" i="119"/>
  <c r="I55" i="119"/>
  <c r="H55" i="119"/>
  <c r="G55" i="119"/>
  <c r="F55" i="119"/>
  <c r="E55" i="119"/>
  <c r="D55" i="119"/>
  <c r="C55" i="119"/>
  <c r="J55" i="119"/>
  <c r="A55" i="119"/>
  <c r="A97" i="119"/>
  <c r="A139" i="119"/>
  <c r="I54" i="119"/>
  <c r="H54" i="119"/>
  <c r="G54" i="119"/>
  <c r="F54" i="119"/>
  <c r="E54" i="119"/>
  <c r="D54" i="119"/>
  <c r="C54" i="119"/>
  <c r="J54" i="119"/>
  <c r="A54" i="119"/>
  <c r="A96" i="119"/>
  <c r="I53" i="119"/>
  <c r="H53" i="119"/>
  <c r="G53" i="119"/>
  <c r="F53" i="119"/>
  <c r="E53" i="119"/>
  <c r="D53" i="119"/>
  <c r="C53" i="119"/>
  <c r="A53" i="119"/>
  <c r="A95" i="119"/>
  <c r="A179" i="119"/>
  <c r="I52" i="119"/>
  <c r="H52" i="119"/>
  <c r="G52" i="119"/>
  <c r="F52" i="119"/>
  <c r="E52" i="119"/>
  <c r="D52" i="119"/>
  <c r="C52" i="119"/>
  <c r="J52" i="119"/>
  <c r="A52" i="119"/>
  <c r="A94" i="119"/>
  <c r="I51" i="119"/>
  <c r="H51" i="119"/>
  <c r="G51" i="119"/>
  <c r="F51" i="119"/>
  <c r="E51" i="119"/>
  <c r="D51" i="119"/>
  <c r="C51" i="119"/>
  <c r="A51" i="119"/>
  <c r="A93" i="119"/>
  <c r="A135" i="119"/>
  <c r="I50" i="119"/>
  <c r="H50" i="119"/>
  <c r="G50" i="119"/>
  <c r="F50" i="119"/>
  <c r="E50" i="119"/>
  <c r="D50" i="119"/>
  <c r="C50" i="119"/>
  <c r="J50" i="119"/>
  <c r="A50" i="119"/>
  <c r="A92" i="119"/>
  <c r="I49" i="119"/>
  <c r="H49" i="119"/>
  <c r="G49" i="119"/>
  <c r="F49" i="119"/>
  <c r="J49" i="119"/>
  <c r="E49" i="119"/>
  <c r="D49" i="119"/>
  <c r="C49" i="119"/>
  <c r="A49" i="119"/>
  <c r="I48" i="119"/>
  <c r="H48" i="119"/>
  <c r="G48" i="119"/>
  <c r="F48" i="119"/>
  <c r="E48" i="119"/>
  <c r="D48" i="119"/>
  <c r="C48" i="119"/>
  <c r="J48" i="119"/>
  <c r="A48" i="119"/>
  <c r="A90" i="119"/>
  <c r="I47" i="119"/>
  <c r="H47" i="119"/>
  <c r="G47" i="119"/>
  <c r="F47" i="119"/>
  <c r="J47" i="119"/>
  <c r="E47" i="119"/>
  <c r="D47" i="119"/>
  <c r="C47" i="119"/>
  <c r="A47" i="119"/>
  <c r="A89" i="119"/>
  <c r="A131" i="119"/>
  <c r="I46" i="119"/>
  <c r="H46" i="119"/>
  <c r="G46" i="119"/>
  <c r="F46" i="119"/>
  <c r="E46" i="119"/>
  <c r="D46" i="119"/>
  <c r="C46" i="119"/>
  <c r="A46" i="119"/>
  <c r="A88" i="119"/>
  <c r="I45" i="119"/>
  <c r="H45" i="119"/>
  <c r="G45" i="119"/>
  <c r="F45" i="119"/>
  <c r="E45" i="119"/>
  <c r="D45" i="119"/>
  <c r="C45" i="119"/>
  <c r="J45" i="119"/>
  <c r="A45" i="119"/>
  <c r="A87" i="119"/>
  <c r="A171" i="119"/>
  <c r="I44" i="119"/>
  <c r="H44" i="119"/>
  <c r="G44" i="119"/>
  <c r="F44" i="119"/>
  <c r="E44" i="119"/>
  <c r="D44" i="119"/>
  <c r="C44" i="119"/>
  <c r="A44" i="119"/>
  <c r="A86" i="119"/>
  <c r="I43" i="119"/>
  <c r="H43" i="119"/>
  <c r="G43" i="119"/>
  <c r="F43" i="119"/>
  <c r="E43" i="119"/>
  <c r="D43" i="119"/>
  <c r="C43" i="119"/>
  <c r="J43" i="119"/>
  <c r="A43" i="119"/>
  <c r="A85" i="119"/>
  <c r="A127" i="119"/>
  <c r="I42" i="119"/>
  <c r="H42" i="119"/>
  <c r="G42" i="119"/>
  <c r="F42" i="119"/>
  <c r="J42" i="119"/>
  <c r="E42" i="119"/>
  <c r="D42" i="119"/>
  <c r="C42" i="119"/>
  <c r="A42" i="119"/>
  <c r="I41" i="119"/>
  <c r="H41" i="119"/>
  <c r="G41" i="119"/>
  <c r="F41" i="119"/>
  <c r="E41" i="119"/>
  <c r="D41" i="119"/>
  <c r="C41" i="119"/>
  <c r="J41" i="119"/>
  <c r="A41" i="119"/>
  <c r="A83" i="119"/>
  <c r="A167" i="119"/>
  <c r="I40" i="119"/>
  <c r="H40" i="119"/>
  <c r="G40" i="119"/>
  <c r="F40" i="119"/>
  <c r="J40" i="119"/>
  <c r="E40" i="119"/>
  <c r="D40" i="119"/>
  <c r="C40" i="119"/>
  <c r="A40" i="119"/>
  <c r="I39" i="119"/>
  <c r="H39" i="119"/>
  <c r="G39" i="119"/>
  <c r="F39" i="119"/>
  <c r="E39" i="119"/>
  <c r="D39" i="119"/>
  <c r="C39" i="119"/>
  <c r="J39" i="119"/>
  <c r="A39" i="119"/>
  <c r="A81" i="119"/>
  <c r="A123" i="119"/>
  <c r="I38" i="119"/>
  <c r="H38" i="119"/>
  <c r="G38" i="119"/>
  <c r="F38" i="119"/>
  <c r="E38" i="119"/>
  <c r="D38" i="119"/>
  <c r="C38" i="119"/>
  <c r="J38" i="119"/>
  <c r="A38" i="119"/>
  <c r="A80" i="119"/>
  <c r="I37" i="119"/>
  <c r="H37" i="119"/>
  <c r="G37" i="119"/>
  <c r="F37" i="119"/>
  <c r="E37" i="119"/>
  <c r="D37" i="119"/>
  <c r="C37" i="119"/>
  <c r="A37" i="119"/>
  <c r="A79" i="119"/>
  <c r="A163" i="119"/>
  <c r="I36" i="119"/>
  <c r="H36" i="119"/>
  <c r="G36" i="119"/>
  <c r="F36" i="119"/>
  <c r="E36" i="119"/>
  <c r="D36" i="119"/>
  <c r="C36" i="119"/>
  <c r="J36" i="119"/>
  <c r="A36" i="119"/>
  <c r="A78" i="119"/>
  <c r="I35" i="119"/>
  <c r="H35" i="119"/>
  <c r="G35" i="119"/>
  <c r="F35" i="119"/>
  <c r="E35" i="119"/>
  <c r="D35" i="119"/>
  <c r="C35" i="119"/>
  <c r="A35" i="119"/>
  <c r="A77" i="119"/>
  <c r="A119" i="119"/>
  <c r="I34" i="119"/>
  <c r="H34" i="119"/>
  <c r="G34" i="119"/>
  <c r="F34" i="119"/>
  <c r="E34" i="119"/>
  <c r="D34" i="119"/>
  <c r="C34" i="119"/>
  <c r="J34" i="119"/>
  <c r="A34" i="119"/>
  <c r="A76" i="119"/>
  <c r="I33" i="119"/>
  <c r="H33" i="119"/>
  <c r="G33" i="119"/>
  <c r="F33" i="119"/>
  <c r="J33" i="119"/>
  <c r="E33" i="119"/>
  <c r="D33" i="119"/>
  <c r="C33" i="119"/>
  <c r="A33" i="119"/>
  <c r="I32" i="119"/>
  <c r="H32" i="119"/>
  <c r="G32" i="119"/>
  <c r="F32" i="119"/>
  <c r="E32" i="119"/>
  <c r="D32" i="119"/>
  <c r="C32" i="119"/>
  <c r="J32" i="119"/>
  <c r="A32" i="119"/>
  <c r="A74" i="119"/>
  <c r="I31" i="119"/>
  <c r="H31" i="119"/>
  <c r="G31" i="119"/>
  <c r="F31" i="119"/>
  <c r="J31" i="119"/>
  <c r="E31" i="119"/>
  <c r="D31" i="119"/>
  <c r="C31" i="119"/>
  <c r="A31" i="119"/>
  <c r="A73" i="119"/>
  <c r="A115" i="119"/>
  <c r="I30" i="119"/>
  <c r="H30" i="119"/>
  <c r="G30" i="119"/>
  <c r="F30" i="119"/>
  <c r="E30" i="119"/>
  <c r="D30" i="119"/>
  <c r="C30" i="119"/>
  <c r="A30" i="119"/>
  <c r="A72" i="119"/>
  <c r="I29" i="119"/>
  <c r="H29" i="119"/>
  <c r="G29" i="119"/>
  <c r="F29" i="119"/>
  <c r="E29" i="119"/>
  <c r="D29" i="119"/>
  <c r="C29" i="119"/>
  <c r="J29" i="119"/>
  <c r="A29" i="119"/>
  <c r="A71" i="119"/>
  <c r="A155" i="119"/>
  <c r="I28" i="119"/>
  <c r="H28" i="119"/>
  <c r="G28" i="119"/>
  <c r="F28" i="119"/>
  <c r="E28" i="119"/>
  <c r="D28" i="119"/>
  <c r="C28" i="119"/>
  <c r="A28" i="119"/>
  <c r="A70" i="119"/>
  <c r="I27" i="119"/>
  <c r="H27" i="119"/>
  <c r="G27" i="119"/>
  <c r="F27" i="119"/>
  <c r="E27" i="119"/>
  <c r="D27" i="119"/>
  <c r="C27" i="119"/>
  <c r="J27" i="119"/>
  <c r="A27" i="119"/>
  <c r="I26" i="119"/>
  <c r="H26" i="119"/>
  <c r="G26" i="119"/>
  <c r="F26" i="119"/>
  <c r="J26" i="119"/>
  <c r="E26" i="119"/>
  <c r="D26" i="119"/>
  <c r="C26" i="119"/>
  <c r="A26" i="119"/>
  <c r="I25" i="119"/>
  <c r="H25" i="119"/>
  <c r="G25" i="119"/>
  <c r="F25" i="119"/>
  <c r="E25" i="119"/>
  <c r="D25" i="119"/>
  <c r="C25" i="119"/>
  <c r="J25" i="119"/>
  <c r="A25" i="119"/>
  <c r="A67" i="119"/>
  <c r="A151" i="119"/>
  <c r="I24" i="119"/>
  <c r="H24" i="119"/>
  <c r="G24" i="119"/>
  <c r="F24" i="119"/>
  <c r="E24" i="119"/>
  <c r="D24" i="119"/>
  <c r="C24" i="119"/>
  <c r="A24" i="119"/>
  <c r="I23" i="119"/>
  <c r="H23" i="119"/>
  <c r="G23" i="119"/>
  <c r="F23" i="119"/>
  <c r="E23" i="119"/>
  <c r="D23" i="119"/>
  <c r="C23" i="119"/>
  <c r="A23" i="119"/>
  <c r="A65" i="119"/>
  <c r="A107" i="119"/>
  <c r="C13" i="119"/>
  <c r="C74" i="118"/>
  <c r="C12" i="119"/>
  <c r="J12" i="119"/>
  <c r="C9" i="119"/>
  <c r="J9" i="119"/>
  <c r="C8" i="119"/>
  <c r="C7" i="119"/>
  <c r="J7" i="119"/>
  <c r="C5" i="119"/>
  <c r="D5" i="119" s="1"/>
  <c r="C19" i="119"/>
  <c r="B2" i="119"/>
  <c r="J650" i="119"/>
  <c r="J608" i="119"/>
  <c r="J566" i="119"/>
  <c r="J524" i="119"/>
  <c r="J482" i="119"/>
  <c r="J440" i="119"/>
  <c r="J398" i="119"/>
  <c r="J356" i="119"/>
  <c r="J314" i="119"/>
  <c r="J272" i="119"/>
  <c r="J230" i="119"/>
  <c r="J188" i="119"/>
  <c r="J146" i="119"/>
  <c r="J104" i="119"/>
  <c r="J98" i="119"/>
  <c r="J92" i="119"/>
  <c r="J85" i="119"/>
  <c r="J79" i="119"/>
  <c r="J75" i="119"/>
  <c r="J72" i="119"/>
  <c r="A69" i="119"/>
  <c r="A111" i="119"/>
  <c r="J66" i="119"/>
  <c r="J62" i="119"/>
  <c r="J60" i="119"/>
  <c r="A100" i="119"/>
  <c r="A98" i="119"/>
  <c r="J53" i="119"/>
  <c r="J51" i="119"/>
  <c r="A91" i="119"/>
  <c r="A175" i="119"/>
  <c r="J46" i="119"/>
  <c r="J44" i="119"/>
  <c r="A84" i="119"/>
  <c r="A82" i="119"/>
  <c r="J37" i="119"/>
  <c r="J35" i="119"/>
  <c r="A75" i="119"/>
  <c r="A159" i="119"/>
  <c r="J30" i="119"/>
  <c r="J28" i="119"/>
  <c r="A68" i="119"/>
  <c r="A66" i="119"/>
  <c r="I14" i="119"/>
  <c r="H14" i="119"/>
  <c r="G14" i="119"/>
  <c r="F14" i="119"/>
  <c r="E14" i="119"/>
  <c r="D14" i="119"/>
  <c r="I11" i="119"/>
  <c r="H11" i="119"/>
  <c r="G11" i="119"/>
  <c r="F11" i="119"/>
  <c r="E11" i="119"/>
  <c r="D11" i="119"/>
  <c r="J8" i="119"/>
  <c r="E76" i="118"/>
  <c r="E81" i="118"/>
  <c r="I73" i="118"/>
  <c r="T46" i="118"/>
  <c r="J21" i="118"/>
  <c r="CB46" i="117"/>
  <c r="BO46" i="117"/>
  <c r="BB46" i="117"/>
  <c r="AO46" i="117"/>
  <c r="AO90" i="117"/>
  <c r="AB46" i="117"/>
  <c r="O46" i="117"/>
  <c r="C46" i="117"/>
  <c r="D46" i="117"/>
  <c r="Q46" i="117"/>
  <c r="B46" i="117"/>
  <c r="A46" i="117"/>
  <c r="CB45" i="117"/>
  <c r="CB89" i="117"/>
  <c r="BO45" i="117"/>
  <c r="BB45" i="117"/>
  <c r="AO45" i="117"/>
  <c r="AB45" i="117"/>
  <c r="AB89" i="117"/>
  <c r="O45" i="117"/>
  <c r="C45" i="117"/>
  <c r="D45" i="117"/>
  <c r="Q45" i="117"/>
  <c r="AD45" i="117"/>
  <c r="AQ45" i="117"/>
  <c r="BD45" i="117"/>
  <c r="BQ45" i="117"/>
  <c r="CD45" i="117"/>
  <c r="B45" i="117"/>
  <c r="A45" i="117"/>
  <c r="CB44" i="117"/>
  <c r="BO44" i="117"/>
  <c r="BO88" i="117"/>
  <c r="BB44" i="117"/>
  <c r="AO44" i="117"/>
  <c r="AB44" i="117"/>
  <c r="O44" i="117"/>
  <c r="O88" i="117"/>
  <c r="C44" i="117"/>
  <c r="D44" i="117"/>
  <c r="Q44" i="117"/>
  <c r="B44" i="117"/>
  <c r="A44" i="117"/>
  <c r="CB43" i="117"/>
  <c r="BO43" i="117"/>
  <c r="BB43" i="117"/>
  <c r="BB87" i="117"/>
  <c r="AO43" i="117"/>
  <c r="AB43" i="117"/>
  <c r="O43" i="117"/>
  <c r="C43" i="117"/>
  <c r="D43" i="117"/>
  <c r="Q43" i="117"/>
  <c r="B43" i="117"/>
  <c r="A43" i="117"/>
  <c r="A87" i="117"/>
  <c r="CB42" i="117"/>
  <c r="BO42" i="117"/>
  <c r="BB42" i="117"/>
  <c r="AO42" i="117"/>
  <c r="AO86" i="117"/>
  <c r="AB42" i="117"/>
  <c r="O42" i="117"/>
  <c r="C42" i="117"/>
  <c r="D42" i="117"/>
  <c r="Q42" i="117"/>
  <c r="B42" i="117"/>
  <c r="A42" i="117"/>
  <c r="CB41" i="117"/>
  <c r="CB85" i="117"/>
  <c r="BO41" i="117"/>
  <c r="BB41" i="117"/>
  <c r="AO41" i="117"/>
  <c r="AB41" i="117"/>
  <c r="AB85" i="117"/>
  <c r="O41" i="117"/>
  <c r="C41" i="117"/>
  <c r="D41" i="117"/>
  <c r="B41" i="117"/>
  <c r="A41" i="117"/>
  <c r="CB40" i="117"/>
  <c r="BO40" i="117"/>
  <c r="BO84" i="117"/>
  <c r="BB40" i="117"/>
  <c r="AO40" i="117"/>
  <c r="AB40" i="117"/>
  <c r="O40" i="117"/>
  <c r="O84" i="117"/>
  <c r="C40" i="117"/>
  <c r="D40" i="117"/>
  <c r="Q40" i="117"/>
  <c r="B40" i="117"/>
  <c r="A40" i="117"/>
  <c r="CB39" i="117"/>
  <c r="BO39" i="117"/>
  <c r="BB39" i="117"/>
  <c r="BB83" i="117"/>
  <c r="AO39" i="117"/>
  <c r="AB39" i="117"/>
  <c r="O39" i="117"/>
  <c r="C39" i="117"/>
  <c r="D39" i="117"/>
  <c r="Q39" i="117"/>
  <c r="B39" i="117"/>
  <c r="A39" i="117"/>
  <c r="A83" i="117"/>
  <c r="CB38" i="117"/>
  <c r="BO38" i="117"/>
  <c r="BB38" i="117"/>
  <c r="AO38" i="117"/>
  <c r="AO82" i="117"/>
  <c r="AB38" i="117"/>
  <c r="O38" i="117"/>
  <c r="C38" i="117"/>
  <c r="D38" i="117"/>
  <c r="Q38" i="117"/>
  <c r="B38" i="117"/>
  <c r="A38" i="117"/>
  <c r="CB37" i="117"/>
  <c r="CB81" i="117"/>
  <c r="BO37" i="117"/>
  <c r="BB37" i="117"/>
  <c r="AO37" i="117"/>
  <c r="AB37" i="117"/>
  <c r="AB81" i="117"/>
  <c r="O37" i="117"/>
  <c r="C37" i="117"/>
  <c r="D37" i="117"/>
  <c r="Q37" i="117"/>
  <c r="AD37" i="117"/>
  <c r="AQ37" i="117"/>
  <c r="BD37" i="117"/>
  <c r="BQ37" i="117"/>
  <c r="CD37" i="117"/>
  <c r="B37" i="117"/>
  <c r="A37" i="117"/>
  <c r="CB36" i="117"/>
  <c r="BO36" i="117"/>
  <c r="BO80" i="117"/>
  <c r="BB36" i="117"/>
  <c r="AO36" i="117"/>
  <c r="AB36" i="117"/>
  <c r="O36" i="117"/>
  <c r="C36" i="117"/>
  <c r="D36" i="117"/>
  <c r="Q36" i="117"/>
  <c r="B36" i="117"/>
  <c r="A36" i="117"/>
  <c r="CB35" i="117"/>
  <c r="BO35" i="117"/>
  <c r="BB35" i="117"/>
  <c r="BB79" i="117"/>
  <c r="AO35" i="117"/>
  <c r="AB35" i="117"/>
  <c r="O35" i="117"/>
  <c r="C35" i="117"/>
  <c r="D35" i="117"/>
  <c r="Q35" i="117"/>
  <c r="B35" i="117"/>
  <c r="A35" i="117"/>
  <c r="A79" i="117"/>
  <c r="CB34" i="117"/>
  <c r="BO34" i="117"/>
  <c r="BB34" i="117"/>
  <c r="AO34" i="117"/>
  <c r="AB34" i="117"/>
  <c r="O34" i="117"/>
  <c r="C34" i="117"/>
  <c r="D34" i="117"/>
  <c r="Q34" i="117"/>
  <c r="B34" i="117"/>
  <c r="A34" i="117"/>
  <c r="CB33" i="117"/>
  <c r="BO33" i="117"/>
  <c r="BB33" i="117"/>
  <c r="AO33" i="117"/>
  <c r="AB33" i="117"/>
  <c r="AB77" i="117"/>
  <c r="O33" i="117"/>
  <c r="C33" i="117"/>
  <c r="D33" i="117"/>
  <c r="B33" i="117"/>
  <c r="A33" i="117"/>
  <c r="CB32" i="117"/>
  <c r="BO32" i="117"/>
  <c r="BO76" i="117"/>
  <c r="BB32" i="117"/>
  <c r="AO32" i="117"/>
  <c r="AB32" i="117"/>
  <c r="O32" i="117"/>
  <c r="CO32" i="117"/>
  <c r="C32" i="117"/>
  <c r="D32" i="117"/>
  <c r="Q32" i="117"/>
  <c r="B32" i="117"/>
  <c r="A32" i="117"/>
  <c r="CB31" i="117"/>
  <c r="BO31" i="117"/>
  <c r="BB31" i="117"/>
  <c r="BB75" i="117"/>
  <c r="AO31" i="117"/>
  <c r="AB31" i="117"/>
  <c r="O31" i="117"/>
  <c r="C31" i="117"/>
  <c r="D31" i="117"/>
  <c r="Q31" i="117"/>
  <c r="B31" i="117"/>
  <c r="A31" i="117"/>
  <c r="A75" i="117"/>
  <c r="CB30" i="117"/>
  <c r="BO30" i="117"/>
  <c r="BB30" i="117"/>
  <c r="AO30" i="117"/>
  <c r="AB30" i="117"/>
  <c r="O30" i="117"/>
  <c r="C30" i="117"/>
  <c r="D30" i="117"/>
  <c r="Q30" i="117"/>
  <c r="B30" i="117"/>
  <c r="A30" i="117"/>
  <c r="CB29" i="117"/>
  <c r="CB73" i="117"/>
  <c r="BO29" i="117"/>
  <c r="BB29" i="117"/>
  <c r="AO29" i="117"/>
  <c r="AB29" i="117"/>
  <c r="AB73" i="117"/>
  <c r="O29" i="117"/>
  <c r="C29" i="117"/>
  <c r="D29" i="117"/>
  <c r="B29" i="117"/>
  <c r="A29" i="117"/>
  <c r="CB28" i="117"/>
  <c r="BO28" i="117"/>
  <c r="BO72" i="117"/>
  <c r="BB28" i="117"/>
  <c r="AO28" i="117"/>
  <c r="AB28" i="117"/>
  <c r="O28" i="117"/>
  <c r="O72" i="117"/>
  <c r="C28" i="117"/>
  <c r="D28" i="117"/>
  <c r="Q28" i="117"/>
  <c r="B28" i="117"/>
  <c r="A28" i="117"/>
  <c r="CB27" i="117"/>
  <c r="BO27" i="117"/>
  <c r="BB27" i="117"/>
  <c r="BB71" i="117"/>
  <c r="AO27" i="117"/>
  <c r="AB27" i="117"/>
  <c r="O27" i="117"/>
  <c r="C27" i="117"/>
  <c r="D27" i="117"/>
  <c r="Q27" i="117"/>
  <c r="B27" i="117"/>
  <c r="A27" i="117"/>
  <c r="A71" i="117"/>
  <c r="CB26" i="117"/>
  <c r="BO26" i="117"/>
  <c r="BB26" i="117"/>
  <c r="AO26" i="117"/>
  <c r="AO70" i="117"/>
  <c r="AB26" i="117"/>
  <c r="O26" i="117"/>
  <c r="C26" i="117"/>
  <c r="D26" i="117"/>
  <c r="Q26" i="117"/>
  <c r="B26" i="117"/>
  <c r="A26" i="117"/>
  <c r="CB25" i="117"/>
  <c r="CB69" i="117"/>
  <c r="BO25" i="117"/>
  <c r="BB25" i="117"/>
  <c r="AO25" i="117"/>
  <c r="AB25" i="117"/>
  <c r="AB69" i="117"/>
  <c r="O25" i="117"/>
  <c r="C25" i="117"/>
  <c r="D25" i="117"/>
  <c r="Q25" i="117"/>
  <c r="AD25" i="117"/>
  <c r="AQ25" i="117"/>
  <c r="BD25" i="117"/>
  <c r="BQ25" i="117"/>
  <c r="CD25" i="117"/>
  <c r="B25" i="117"/>
  <c r="A25" i="117"/>
  <c r="CB24" i="117"/>
  <c r="BO24" i="117"/>
  <c r="BO68" i="117"/>
  <c r="BB24" i="117"/>
  <c r="AO24" i="117"/>
  <c r="AB24" i="117"/>
  <c r="O24" i="117"/>
  <c r="O68" i="117"/>
  <c r="C24" i="117"/>
  <c r="D24" i="117"/>
  <c r="Q24" i="117"/>
  <c r="B24" i="117"/>
  <c r="A24" i="117"/>
  <c r="CB23" i="117"/>
  <c r="BO23" i="117"/>
  <c r="BB23" i="117"/>
  <c r="BB67" i="117"/>
  <c r="AO23" i="117"/>
  <c r="AB23" i="117"/>
  <c r="O23" i="117"/>
  <c r="C23" i="117"/>
  <c r="D23" i="117"/>
  <c r="Q23" i="117"/>
  <c r="B23" i="117"/>
  <c r="A23" i="117"/>
  <c r="A67" i="117"/>
  <c r="CB22" i="117"/>
  <c r="BO22" i="117"/>
  <c r="BB22" i="117"/>
  <c r="AO22" i="117"/>
  <c r="AB22" i="117"/>
  <c r="O22" i="117"/>
  <c r="D22" i="117"/>
  <c r="Q22" i="117"/>
  <c r="C22" i="117"/>
  <c r="B22" i="117"/>
  <c r="A22" i="117"/>
  <c r="CB21" i="117"/>
  <c r="BO21" i="117"/>
  <c r="BB21" i="117"/>
  <c r="AO21" i="117"/>
  <c r="AB21" i="117"/>
  <c r="O21" i="117"/>
  <c r="D21" i="117"/>
  <c r="Q21" i="117"/>
  <c r="C21" i="117"/>
  <c r="B21" i="117"/>
  <c r="A21" i="117"/>
  <c r="CB20" i="117"/>
  <c r="BO20" i="117"/>
  <c r="BB20" i="117"/>
  <c r="AO20" i="117"/>
  <c r="AB20" i="117"/>
  <c r="O20" i="117"/>
  <c r="D20" i="117"/>
  <c r="Q20" i="117"/>
  <c r="C20" i="117"/>
  <c r="B20" i="117"/>
  <c r="A20" i="117"/>
  <c r="CB19" i="117"/>
  <c r="BO19" i="117"/>
  <c r="BB19" i="117"/>
  <c r="AO19" i="117"/>
  <c r="AB19" i="117"/>
  <c r="O19" i="117"/>
  <c r="D19" i="117"/>
  <c r="C19" i="117"/>
  <c r="B19" i="117"/>
  <c r="A19" i="117"/>
  <c r="CB18" i="117"/>
  <c r="BO18" i="117"/>
  <c r="BB18" i="117"/>
  <c r="AO18" i="117"/>
  <c r="AB18" i="117"/>
  <c r="O18" i="117"/>
  <c r="D18" i="117"/>
  <c r="Q18" i="117"/>
  <c r="AD18" i="117"/>
  <c r="AQ18" i="117"/>
  <c r="BD18" i="117"/>
  <c r="BQ18" i="117"/>
  <c r="CD18" i="117"/>
  <c r="C18" i="117"/>
  <c r="B18" i="117"/>
  <c r="B62" i="117"/>
  <c r="A18" i="117"/>
  <c r="CB17" i="117"/>
  <c r="BO17" i="117"/>
  <c r="BB17" i="117"/>
  <c r="AO17" i="117"/>
  <c r="AB17" i="117"/>
  <c r="O17" i="117"/>
  <c r="D17" i="117"/>
  <c r="Q17" i="117"/>
  <c r="C17" i="117"/>
  <c r="B17" i="117"/>
  <c r="A17" i="117"/>
  <c r="CB16" i="117"/>
  <c r="BO16" i="117"/>
  <c r="BB16" i="117"/>
  <c r="AO16" i="117"/>
  <c r="AB16" i="117"/>
  <c r="O16" i="117"/>
  <c r="D16" i="117"/>
  <c r="Q16" i="117"/>
  <c r="C16" i="117"/>
  <c r="B16" i="117"/>
  <c r="A16" i="117"/>
  <c r="CB15" i="117"/>
  <c r="BO15" i="117"/>
  <c r="BB15" i="117"/>
  <c r="AO15" i="117"/>
  <c r="AB15" i="117"/>
  <c r="O15" i="117"/>
  <c r="D15" i="117"/>
  <c r="D59" i="117"/>
  <c r="C15" i="117"/>
  <c r="B15" i="117"/>
  <c r="A15" i="117"/>
  <c r="CB14" i="117"/>
  <c r="BO14" i="117"/>
  <c r="BB14" i="117"/>
  <c r="AO14" i="117"/>
  <c r="AB14" i="117"/>
  <c r="O14" i="117"/>
  <c r="D14" i="117"/>
  <c r="Q14" i="117"/>
  <c r="AD14" i="117"/>
  <c r="AQ14" i="117"/>
  <c r="BD14" i="117"/>
  <c r="BQ14" i="117"/>
  <c r="CD14" i="117"/>
  <c r="C14" i="117"/>
  <c r="B14" i="117"/>
  <c r="A14" i="117"/>
  <c r="CB13" i="117"/>
  <c r="BO13" i="117"/>
  <c r="BB13" i="117"/>
  <c r="AO13" i="117"/>
  <c r="AB13" i="117"/>
  <c r="O13" i="117"/>
  <c r="D13" i="117"/>
  <c r="Q13" i="117"/>
  <c r="C13" i="117"/>
  <c r="B13" i="117"/>
  <c r="A13" i="117"/>
  <c r="CB12" i="117"/>
  <c r="BO12" i="117"/>
  <c r="BB12" i="117"/>
  <c r="AO12" i="117"/>
  <c r="AB12" i="117"/>
  <c r="O12" i="117"/>
  <c r="D12" i="117"/>
  <c r="Q12" i="117"/>
  <c r="C12" i="117"/>
  <c r="B12" i="117"/>
  <c r="A12" i="117"/>
  <c r="CB11" i="117"/>
  <c r="BO11" i="117"/>
  <c r="BB11" i="117"/>
  <c r="AO11" i="117"/>
  <c r="AB11" i="117"/>
  <c r="O11" i="117"/>
  <c r="D11" i="117"/>
  <c r="D55" i="117"/>
  <c r="C11" i="117"/>
  <c r="B11" i="117"/>
  <c r="A11" i="117"/>
  <c r="CB10" i="117"/>
  <c r="BO10" i="117"/>
  <c r="BB10" i="117"/>
  <c r="AO10" i="117"/>
  <c r="AB10" i="117"/>
  <c r="O10" i="117"/>
  <c r="D10" i="117"/>
  <c r="Q10" i="117"/>
  <c r="AD10" i="117"/>
  <c r="AQ10" i="117"/>
  <c r="BD10" i="117"/>
  <c r="BQ10" i="117"/>
  <c r="CD10" i="117"/>
  <c r="C10" i="117"/>
  <c r="B10" i="117"/>
  <c r="A10" i="117"/>
  <c r="CB9" i="117"/>
  <c r="BO9" i="117"/>
  <c r="BB9" i="117"/>
  <c r="AO9" i="117"/>
  <c r="AB9" i="117"/>
  <c r="O9" i="117"/>
  <c r="D9" i="117"/>
  <c r="Q9" i="117"/>
  <c r="C9" i="117"/>
  <c r="B9" i="117"/>
  <c r="A9" i="117"/>
  <c r="CB8" i="117"/>
  <c r="BO8" i="117"/>
  <c r="BB8" i="117"/>
  <c r="AO8" i="117"/>
  <c r="AB8" i="117"/>
  <c r="O8" i="117"/>
  <c r="B8" i="117"/>
  <c r="A8" i="117"/>
  <c r="CB7" i="117"/>
  <c r="BO7" i="117"/>
  <c r="BB7" i="117"/>
  <c r="AO7" i="117"/>
  <c r="AB7" i="117"/>
  <c r="O7" i="117"/>
  <c r="B7" i="117"/>
  <c r="A7" i="117"/>
  <c r="DA91" i="117"/>
  <c r="CZ90" i="117"/>
  <c r="CM90" i="117"/>
  <c r="BZ90" i="117"/>
  <c r="BM90" i="117"/>
  <c r="AZ90" i="117"/>
  <c r="AM90" i="117"/>
  <c r="Z90" i="117"/>
  <c r="M90" i="117"/>
  <c r="CZ89" i="117"/>
  <c r="CM89" i="117"/>
  <c r="BZ89" i="117"/>
  <c r="BM89" i="117"/>
  <c r="AZ89" i="117"/>
  <c r="AM89" i="117"/>
  <c r="Z89" i="117"/>
  <c r="M89" i="117"/>
  <c r="CZ88" i="117"/>
  <c r="CM88" i="117"/>
  <c r="BZ88" i="117"/>
  <c r="BM88" i="117"/>
  <c r="AZ88" i="117"/>
  <c r="AM88" i="117"/>
  <c r="Z88" i="117"/>
  <c r="M88" i="117"/>
  <c r="CZ87" i="117"/>
  <c r="CM87" i="117"/>
  <c r="BZ87" i="117"/>
  <c r="BM87" i="117"/>
  <c r="AZ87" i="117"/>
  <c r="AM87" i="117"/>
  <c r="Z87" i="117"/>
  <c r="M87" i="117"/>
  <c r="CZ86" i="117"/>
  <c r="CM86" i="117"/>
  <c r="BZ86" i="117"/>
  <c r="BM86" i="117"/>
  <c r="AZ86" i="117"/>
  <c r="AM86" i="117"/>
  <c r="Z86" i="117"/>
  <c r="M86" i="117"/>
  <c r="CZ85" i="117"/>
  <c r="CM85" i="117"/>
  <c r="BZ85" i="117"/>
  <c r="BM85" i="117"/>
  <c r="AZ85" i="117"/>
  <c r="AM85" i="117"/>
  <c r="Z85" i="117"/>
  <c r="M85" i="117"/>
  <c r="CZ84" i="117"/>
  <c r="CM84" i="117"/>
  <c r="BZ84" i="117"/>
  <c r="BM84" i="117"/>
  <c r="AZ84" i="117"/>
  <c r="AM84" i="117"/>
  <c r="Z84" i="117"/>
  <c r="M84" i="117"/>
  <c r="CZ83" i="117"/>
  <c r="CM83" i="117"/>
  <c r="BZ83" i="117"/>
  <c r="BM83" i="117"/>
  <c r="AZ83" i="117"/>
  <c r="AM83" i="117"/>
  <c r="Z83" i="117"/>
  <c r="M83" i="117"/>
  <c r="CZ82" i="117"/>
  <c r="CM82" i="117"/>
  <c r="BZ82" i="117"/>
  <c r="BM82" i="117"/>
  <c r="AZ82" i="117"/>
  <c r="AM82" i="117"/>
  <c r="Z82" i="117"/>
  <c r="M82" i="117"/>
  <c r="CZ81" i="117"/>
  <c r="CM81" i="117"/>
  <c r="BZ81" i="117"/>
  <c r="BM81" i="117"/>
  <c r="AZ81" i="117"/>
  <c r="AM81" i="117"/>
  <c r="Z81" i="117"/>
  <c r="M81" i="117"/>
  <c r="CZ80" i="117"/>
  <c r="CM80" i="117"/>
  <c r="BZ80" i="117"/>
  <c r="BM80" i="117"/>
  <c r="AZ80" i="117"/>
  <c r="AM80" i="117"/>
  <c r="Z80" i="117"/>
  <c r="M80" i="117"/>
  <c r="CZ79" i="117"/>
  <c r="CM79" i="117"/>
  <c r="BZ79" i="117"/>
  <c r="BO79" i="117"/>
  <c r="BM79" i="117"/>
  <c r="AZ79" i="117"/>
  <c r="AM79" i="117"/>
  <c r="Z79" i="117"/>
  <c r="O79" i="117"/>
  <c r="M79" i="117"/>
  <c r="CZ78" i="117"/>
  <c r="CM78" i="117"/>
  <c r="BZ78" i="117"/>
  <c r="BM78" i="117"/>
  <c r="AZ78" i="117"/>
  <c r="AM78" i="117"/>
  <c r="Z78" i="117"/>
  <c r="M78" i="117"/>
  <c r="C78" i="117"/>
  <c r="CZ77" i="117"/>
  <c r="CM77" i="117"/>
  <c r="BZ77" i="117"/>
  <c r="BM77" i="117"/>
  <c r="AZ77" i="117"/>
  <c r="AM77" i="117"/>
  <c r="Z77" i="117"/>
  <c r="M77" i="117"/>
  <c r="CZ76" i="117"/>
  <c r="CM76" i="117"/>
  <c r="BZ76" i="117"/>
  <c r="BM76" i="117"/>
  <c r="AZ76" i="117"/>
  <c r="AM76" i="117"/>
  <c r="Z76" i="117"/>
  <c r="M76" i="117"/>
  <c r="CZ75" i="117"/>
  <c r="CM75" i="117"/>
  <c r="BZ75" i="117"/>
  <c r="BM75" i="117"/>
  <c r="AZ75" i="117"/>
  <c r="AM75" i="117"/>
  <c r="Z75" i="117"/>
  <c r="O75" i="117"/>
  <c r="M75" i="117"/>
  <c r="CZ74" i="117"/>
  <c r="CM74" i="117"/>
  <c r="BZ74" i="117"/>
  <c r="BM74" i="117"/>
  <c r="AZ74" i="117"/>
  <c r="AM74" i="117"/>
  <c r="Z74" i="117"/>
  <c r="M74" i="117"/>
  <c r="CZ73" i="117"/>
  <c r="CM73" i="117"/>
  <c r="BZ73" i="117"/>
  <c r="BM73" i="117"/>
  <c r="AZ73" i="117"/>
  <c r="AM73" i="117"/>
  <c r="Z73" i="117"/>
  <c r="M73" i="117"/>
  <c r="A73" i="117"/>
  <c r="CZ72" i="117"/>
  <c r="CM72" i="117"/>
  <c r="CB72" i="117"/>
  <c r="BZ72" i="117"/>
  <c r="BM72" i="117"/>
  <c r="AZ72" i="117"/>
  <c r="AM72" i="117"/>
  <c r="AB72" i="117"/>
  <c r="Z72" i="117"/>
  <c r="M72" i="117"/>
  <c r="CZ71" i="117"/>
  <c r="CM71" i="117"/>
  <c r="BZ71" i="117"/>
  <c r="BM71" i="117"/>
  <c r="AZ71" i="117"/>
  <c r="AM71" i="117"/>
  <c r="Z71" i="117"/>
  <c r="Q71" i="117"/>
  <c r="M71" i="117"/>
  <c r="CZ70" i="117"/>
  <c r="CM70" i="117"/>
  <c r="BZ70" i="117"/>
  <c r="BM70" i="117"/>
  <c r="AZ70" i="117"/>
  <c r="AM70" i="117"/>
  <c r="Z70" i="117"/>
  <c r="M70" i="117"/>
  <c r="CZ69" i="117"/>
  <c r="CM69" i="117"/>
  <c r="BZ69" i="117"/>
  <c r="BM69" i="117"/>
  <c r="AZ69" i="117"/>
  <c r="AM69" i="117"/>
  <c r="Z69" i="117"/>
  <c r="M69" i="117"/>
  <c r="CZ68" i="117"/>
  <c r="CM68" i="117"/>
  <c r="CB68" i="117"/>
  <c r="BZ68" i="117"/>
  <c r="BM68" i="117"/>
  <c r="AZ68" i="117"/>
  <c r="AM68" i="117"/>
  <c r="AB68" i="117"/>
  <c r="Z68" i="117"/>
  <c r="M68" i="117"/>
  <c r="CZ67" i="117"/>
  <c r="CM67" i="117"/>
  <c r="BZ67" i="117"/>
  <c r="BM67" i="117"/>
  <c r="AZ67" i="117"/>
  <c r="AM67" i="117"/>
  <c r="Z67" i="117"/>
  <c r="M67" i="117"/>
  <c r="CZ66" i="117"/>
  <c r="CM66" i="117"/>
  <c r="BZ66" i="117"/>
  <c r="BM66" i="117"/>
  <c r="AZ66" i="117"/>
  <c r="AM66" i="117"/>
  <c r="Z66" i="117"/>
  <c r="M66" i="117"/>
  <c r="CZ65" i="117"/>
  <c r="CM65" i="117"/>
  <c r="BZ65" i="117"/>
  <c r="BM65" i="117"/>
  <c r="AZ65" i="117"/>
  <c r="AM65" i="117"/>
  <c r="Z65" i="117"/>
  <c r="M65" i="117"/>
  <c r="C65" i="117"/>
  <c r="CZ64" i="117"/>
  <c r="CM64" i="117"/>
  <c r="CB64" i="117"/>
  <c r="BZ64" i="117"/>
  <c r="BM64" i="117"/>
  <c r="AZ64" i="117"/>
  <c r="AM64" i="117"/>
  <c r="AB64" i="117"/>
  <c r="Z64" i="117"/>
  <c r="M64" i="117"/>
  <c r="CZ63" i="117"/>
  <c r="CM63" i="117"/>
  <c r="BZ63" i="117"/>
  <c r="BO63" i="117"/>
  <c r="BM63" i="117"/>
  <c r="AZ63" i="117"/>
  <c r="AM63" i="117"/>
  <c r="Z63" i="117"/>
  <c r="O63" i="117"/>
  <c r="M63" i="117"/>
  <c r="C63" i="117"/>
  <c r="CZ62" i="117"/>
  <c r="CM62" i="117"/>
  <c r="BZ62" i="117"/>
  <c r="BM62" i="117"/>
  <c r="AZ62" i="117"/>
  <c r="AM62" i="117"/>
  <c r="Z62" i="117"/>
  <c r="M62" i="117"/>
  <c r="CZ61" i="117"/>
  <c r="CM61" i="117"/>
  <c r="BZ61" i="117"/>
  <c r="BM61" i="117"/>
  <c r="AZ61" i="117"/>
  <c r="AM61" i="117"/>
  <c r="Z61" i="117"/>
  <c r="M61" i="117"/>
  <c r="C61" i="117"/>
  <c r="CZ60" i="117"/>
  <c r="CM60" i="117"/>
  <c r="CB60" i="117"/>
  <c r="BZ60" i="117"/>
  <c r="BM60" i="117"/>
  <c r="AZ60" i="117"/>
  <c r="AM60" i="117"/>
  <c r="Z60" i="117"/>
  <c r="M60" i="117"/>
  <c r="CZ59" i="117"/>
  <c r="CM59" i="117"/>
  <c r="BZ59" i="117"/>
  <c r="BO59" i="117"/>
  <c r="BM59" i="117"/>
  <c r="AZ59" i="117"/>
  <c r="AM59" i="117"/>
  <c r="Z59" i="117"/>
  <c r="O59" i="117"/>
  <c r="M59" i="117"/>
  <c r="C59" i="117"/>
  <c r="CZ58" i="117"/>
  <c r="CM58" i="117"/>
  <c r="CB58" i="117"/>
  <c r="BZ58" i="117"/>
  <c r="BM58" i="117"/>
  <c r="AZ58" i="117"/>
  <c r="AM58" i="117"/>
  <c r="AB58" i="117"/>
  <c r="Z58" i="117"/>
  <c r="M58" i="117"/>
  <c r="CZ57" i="117"/>
  <c r="CM57" i="117"/>
  <c r="BZ57" i="117"/>
  <c r="BM57" i="117"/>
  <c r="AZ57" i="117"/>
  <c r="AM57" i="117"/>
  <c r="Z57" i="117"/>
  <c r="M57" i="117"/>
  <c r="CZ56" i="117"/>
  <c r="CM56" i="117"/>
  <c r="BZ56" i="117"/>
  <c r="BM56" i="117"/>
  <c r="AZ56" i="117"/>
  <c r="AM56" i="117"/>
  <c r="Z56" i="117"/>
  <c r="M56" i="117"/>
  <c r="CZ55" i="117"/>
  <c r="CM55" i="117"/>
  <c r="BZ55" i="117"/>
  <c r="BO55" i="117"/>
  <c r="BM55" i="117"/>
  <c r="AZ55" i="117"/>
  <c r="AM55" i="117"/>
  <c r="Z55" i="117"/>
  <c r="O55" i="117"/>
  <c r="M55" i="117"/>
  <c r="C55" i="117"/>
  <c r="CZ54" i="117"/>
  <c r="CM54" i="117"/>
  <c r="CB54" i="117"/>
  <c r="BZ54" i="117"/>
  <c r="BM54" i="117"/>
  <c r="AZ54" i="117"/>
  <c r="AM54" i="117"/>
  <c r="AB54" i="117"/>
  <c r="Z54" i="117"/>
  <c r="M54" i="117"/>
  <c r="CZ53" i="117"/>
  <c r="CM53" i="117"/>
  <c r="BZ53" i="117"/>
  <c r="BM53" i="117"/>
  <c r="AZ53" i="117"/>
  <c r="AM53" i="117"/>
  <c r="Z53" i="117"/>
  <c r="M53" i="117"/>
  <c r="CZ52" i="117"/>
  <c r="CM52" i="117"/>
  <c r="BZ52" i="117"/>
  <c r="BM52" i="117"/>
  <c r="AZ52" i="117"/>
  <c r="AM52" i="117"/>
  <c r="AB52" i="117"/>
  <c r="Z52" i="117"/>
  <c r="M52" i="117"/>
  <c r="CZ51" i="117"/>
  <c r="CM51" i="117"/>
  <c r="BZ51" i="117"/>
  <c r="BO51" i="117"/>
  <c r="BM51" i="117"/>
  <c r="AZ51" i="117"/>
  <c r="AM51" i="117"/>
  <c r="Z51" i="117"/>
  <c r="Z91" i="117"/>
  <c r="O51" i="117"/>
  <c r="M51" i="117"/>
  <c r="DC50" i="117"/>
  <c r="CP46" i="117"/>
  <c r="CP90" i="117"/>
  <c r="CB90" i="117"/>
  <c r="BO90" i="117"/>
  <c r="BB90" i="117"/>
  <c r="P46" i="117"/>
  <c r="O90" i="117"/>
  <c r="H46" i="117"/>
  <c r="D90" i="117"/>
  <c r="C90" i="117"/>
  <c r="B90" i="117"/>
  <c r="A90" i="117"/>
  <c r="BO89" i="117"/>
  <c r="BB89" i="117"/>
  <c r="AO89" i="117"/>
  <c r="P45" i="117"/>
  <c r="P89" i="117"/>
  <c r="O89" i="117"/>
  <c r="B89" i="117"/>
  <c r="A89" i="117"/>
  <c r="CB88" i="117"/>
  <c r="BB88" i="117"/>
  <c r="AO88" i="117"/>
  <c r="AB88" i="117"/>
  <c r="A88" i="117"/>
  <c r="CB87" i="117"/>
  <c r="BO87" i="117"/>
  <c r="AO87" i="117"/>
  <c r="AB87" i="117"/>
  <c r="O87" i="117"/>
  <c r="CB86" i="117"/>
  <c r="BO86" i="117"/>
  <c r="BB86" i="117"/>
  <c r="AB86" i="117"/>
  <c r="T42" i="117"/>
  <c r="T86" i="117"/>
  <c r="P42" i="117"/>
  <c r="O86" i="117"/>
  <c r="B86" i="117"/>
  <c r="A86" i="117"/>
  <c r="CP41" i="117"/>
  <c r="CP85" i="117"/>
  <c r="BO85" i="117"/>
  <c r="BB85" i="117"/>
  <c r="AO85" i="117"/>
  <c r="P41" i="117"/>
  <c r="O85" i="117"/>
  <c r="C85" i="117"/>
  <c r="A85" i="117"/>
  <c r="CB84" i="117"/>
  <c r="BB84" i="117"/>
  <c r="AO84" i="117"/>
  <c r="AB84" i="117"/>
  <c r="A84" i="117"/>
  <c r="CP39" i="117"/>
  <c r="CP83" i="117"/>
  <c r="CB83" i="117"/>
  <c r="BO83" i="117"/>
  <c r="AO83" i="117"/>
  <c r="AB83" i="117"/>
  <c r="P39" i="117"/>
  <c r="O83" i="117"/>
  <c r="H39" i="117"/>
  <c r="D83" i="117"/>
  <c r="C83" i="117"/>
  <c r="CB82" i="117"/>
  <c r="BO82" i="117"/>
  <c r="BB82" i="117"/>
  <c r="AB82" i="117"/>
  <c r="P38" i="117"/>
  <c r="T38" i="117"/>
  <c r="T82" i="117"/>
  <c r="O82" i="117"/>
  <c r="B82" i="117"/>
  <c r="A82" i="117"/>
  <c r="CP37" i="117"/>
  <c r="CP81" i="117"/>
  <c r="BO81" i="117"/>
  <c r="BB81" i="117"/>
  <c r="AO81" i="117"/>
  <c r="O81" i="117"/>
  <c r="C81" i="117"/>
  <c r="A81" i="117"/>
  <c r="CB80" i="117"/>
  <c r="BB80" i="117"/>
  <c r="AO80" i="117"/>
  <c r="AB80" i="117"/>
  <c r="A80" i="117"/>
  <c r="CP35" i="117"/>
  <c r="CP79" i="117"/>
  <c r="CB79" i="117"/>
  <c r="AO79" i="117"/>
  <c r="AB79" i="117"/>
  <c r="P35" i="117"/>
  <c r="H35" i="117"/>
  <c r="D79" i="117"/>
  <c r="C79" i="117"/>
  <c r="CB78" i="117"/>
  <c r="BO78" i="117"/>
  <c r="BB78" i="117"/>
  <c r="AB78" i="117"/>
  <c r="T34" i="117"/>
  <c r="T78" i="117"/>
  <c r="P34" i="117"/>
  <c r="O78" i="117"/>
  <c r="CP34" i="117"/>
  <c r="CP78" i="117"/>
  <c r="B78" i="117"/>
  <c r="A78" i="117"/>
  <c r="CP33" i="117"/>
  <c r="CP77" i="117"/>
  <c r="CB77" i="117"/>
  <c r="BO77" i="117"/>
  <c r="BB77" i="117"/>
  <c r="AO77" i="117"/>
  <c r="O77" i="117"/>
  <c r="C77" i="117"/>
  <c r="A77" i="117"/>
  <c r="CB76" i="117"/>
  <c r="BB76" i="117"/>
  <c r="AO76" i="117"/>
  <c r="AB76" i="117"/>
  <c r="A76" i="117"/>
  <c r="CP31" i="117"/>
  <c r="CP75" i="117"/>
  <c r="CB75" i="117"/>
  <c r="BO75" i="117"/>
  <c r="AO75" i="117"/>
  <c r="AB75" i="117"/>
  <c r="V31" i="117"/>
  <c r="P31" i="117"/>
  <c r="D75" i="117"/>
  <c r="C75" i="117"/>
  <c r="CO30" i="117"/>
  <c r="CB74" i="117"/>
  <c r="BO74" i="117"/>
  <c r="BB74" i="117"/>
  <c r="AO74" i="117"/>
  <c r="AB74" i="117"/>
  <c r="P30" i="117"/>
  <c r="O74" i="117"/>
  <c r="B74" i="117"/>
  <c r="A74" i="117"/>
  <c r="CP29" i="117"/>
  <c r="CP73" i="117"/>
  <c r="BO73" i="117"/>
  <c r="BB73" i="117"/>
  <c r="AO73" i="117"/>
  <c r="O73" i="117"/>
  <c r="C73" i="117"/>
  <c r="BB72" i="117"/>
  <c r="AO72" i="117"/>
  <c r="A72" i="117"/>
  <c r="CP27" i="117"/>
  <c r="CP71" i="117"/>
  <c r="CB71" i="117"/>
  <c r="BO71" i="117"/>
  <c r="AO71" i="117"/>
  <c r="AB71" i="117"/>
  <c r="V27" i="117"/>
  <c r="U27" i="117"/>
  <c r="P27" i="117"/>
  <c r="O71" i="117"/>
  <c r="D71" i="117"/>
  <c r="C71" i="117"/>
  <c r="H27" i="117"/>
  <c r="CB70" i="117"/>
  <c r="BO70" i="117"/>
  <c r="BB70" i="117"/>
  <c r="AB70" i="117"/>
  <c r="P26" i="117"/>
  <c r="O70" i="117"/>
  <c r="B70" i="117"/>
  <c r="A70" i="117"/>
  <c r="CP25" i="117"/>
  <c r="CP69" i="117"/>
  <c r="BO69" i="117"/>
  <c r="BB69" i="117"/>
  <c r="AO69" i="117"/>
  <c r="O69" i="117"/>
  <c r="H25" i="117"/>
  <c r="C69" i="117"/>
  <c r="A69" i="117"/>
  <c r="BB68" i="117"/>
  <c r="AO68" i="117"/>
  <c r="A68" i="117"/>
  <c r="CP23" i="117"/>
  <c r="CP67" i="117"/>
  <c r="CB67" i="117"/>
  <c r="BO67" i="117"/>
  <c r="AO67" i="117"/>
  <c r="AB67" i="117"/>
  <c r="P23" i="117"/>
  <c r="P67" i="117"/>
  <c r="O67" i="117"/>
  <c r="D67" i="117"/>
  <c r="C67" i="117"/>
  <c r="CB66" i="117"/>
  <c r="BO66" i="117"/>
  <c r="BB66" i="117"/>
  <c r="AO66" i="117"/>
  <c r="AB66" i="117"/>
  <c r="P22" i="117"/>
  <c r="T22" i="117"/>
  <c r="T66" i="117"/>
  <c r="O66" i="117"/>
  <c r="A66" i="117"/>
  <c r="CP21" i="117"/>
  <c r="CP65" i="117"/>
  <c r="CB65" i="117"/>
  <c r="BO65" i="117"/>
  <c r="BB65" i="117"/>
  <c r="AO65" i="117"/>
  <c r="AB65" i="117"/>
  <c r="T21" i="117"/>
  <c r="T65" i="117"/>
  <c r="O65" i="117"/>
  <c r="P21" i="117"/>
  <c r="A65" i="117"/>
  <c r="BO64" i="117"/>
  <c r="BB64" i="117"/>
  <c r="AO64" i="117"/>
  <c r="O64" i="117"/>
  <c r="A64" i="117"/>
  <c r="CP19" i="117"/>
  <c r="CP63" i="117"/>
  <c r="CB63" i="117"/>
  <c r="BB63" i="117"/>
  <c r="AO63" i="117"/>
  <c r="AB63" i="117"/>
  <c r="P19" i="117"/>
  <c r="A63" i="117"/>
  <c r="CB62" i="117"/>
  <c r="BO62" i="117"/>
  <c r="BB62" i="117"/>
  <c r="AO62" i="117"/>
  <c r="AB62" i="117"/>
  <c r="P18" i="117"/>
  <c r="P62" i="117"/>
  <c r="O62" i="117"/>
  <c r="A62" i="117"/>
  <c r="CP17" i="117"/>
  <c r="CP61" i="117"/>
  <c r="CB61" i="117"/>
  <c r="BO61" i="117"/>
  <c r="BB61" i="117"/>
  <c r="AO61" i="117"/>
  <c r="AB61" i="117"/>
  <c r="O61" i="117"/>
  <c r="P17" i="117"/>
  <c r="A61" i="117"/>
  <c r="BO60" i="117"/>
  <c r="BB60" i="117"/>
  <c r="AO60" i="117"/>
  <c r="AB60" i="117"/>
  <c r="P16" i="117"/>
  <c r="AC16" i="117"/>
  <c r="O60" i="117"/>
  <c r="B60" i="117"/>
  <c r="A60" i="117"/>
  <c r="CP15" i="117"/>
  <c r="CP59" i="117"/>
  <c r="CB59" i="117"/>
  <c r="BB59" i="117"/>
  <c r="AO59" i="117"/>
  <c r="AB59" i="117"/>
  <c r="P15" i="117"/>
  <c r="P59" i="117"/>
  <c r="A59" i="117"/>
  <c r="BO58" i="117"/>
  <c r="BB58" i="117"/>
  <c r="AO58" i="117"/>
  <c r="O58" i="117"/>
  <c r="A58" i="117"/>
  <c r="CB57" i="117"/>
  <c r="BO57" i="117"/>
  <c r="BB57" i="117"/>
  <c r="AO57" i="117"/>
  <c r="AB57" i="117"/>
  <c r="P13" i="117"/>
  <c r="O57" i="117"/>
  <c r="C57" i="117"/>
  <c r="A57" i="117"/>
  <c r="CB56" i="117"/>
  <c r="BO56" i="117"/>
  <c r="BB56" i="117"/>
  <c r="AO56" i="117"/>
  <c r="AB56" i="117"/>
  <c r="O56" i="117"/>
  <c r="B56" i="117"/>
  <c r="A56" i="117"/>
  <c r="CP11" i="117"/>
  <c r="CP55" i="117"/>
  <c r="CB55" i="117"/>
  <c r="BB55" i="117"/>
  <c r="AO55" i="117"/>
  <c r="AB55" i="117"/>
  <c r="T11" i="117"/>
  <c r="T55" i="117"/>
  <c r="P11" i="117"/>
  <c r="P55" i="117"/>
  <c r="A55" i="117"/>
  <c r="CP10" i="117"/>
  <c r="CP54" i="117"/>
  <c r="BO54" i="117"/>
  <c r="BB54" i="117"/>
  <c r="AO54" i="117"/>
  <c r="O54" i="117"/>
  <c r="A54" i="117"/>
  <c r="CP9" i="117"/>
  <c r="CP53" i="117"/>
  <c r="CB53" i="117"/>
  <c r="BO53" i="117"/>
  <c r="BB53" i="117"/>
  <c r="AO53" i="117"/>
  <c r="AB53" i="117"/>
  <c r="O53" i="117"/>
  <c r="C53" i="117"/>
  <c r="A53" i="117"/>
  <c r="CB52" i="117"/>
  <c r="BB52" i="117"/>
  <c r="AO52" i="117"/>
  <c r="O52" i="117"/>
  <c r="B52" i="117"/>
  <c r="A52" i="117"/>
  <c r="BB51" i="117"/>
  <c r="A51" i="117"/>
  <c r="BO6" i="117"/>
  <c r="CB6" i="117"/>
  <c r="CO6" i="117"/>
  <c r="AZ6" i="117"/>
  <c r="BM6" i="117"/>
  <c r="BZ6" i="117"/>
  <c r="CM6" i="117"/>
  <c r="CZ6" i="117"/>
  <c r="DB6" i="117"/>
  <c r="AO6" i="117"/>
  <c r="BB6" i="117"/>
  <c r="AN6" i="117"/>
  <c r="BA6" i="117"/>
  <c r="BN6" i="117"/>
  <c r="CA6" i="117"/>
  <c r="CN6" i="117"/>
  <c r="DA6" i="117"/>
  <c r="DC6" i="117"/>
  <c r="AM6" i="117"/>
  <c r="AJ6" i="117"/>
  <c r="AW6" i="117"/>
  <c r="BJ6" i="117"/>
  <c r="BW6" i="117"/>
  <c r="CJ6" i="117"/>
  <c r="CW6" i="117"/>
  <c r="AI6" i="117"/>
  <c r="AV6" i="117"/>
  <c r="BI6" i="117"/>
  <c r="BV6" i="117"/>
  <c r="CI6" i="117"/>
  <c r="CV6" i="117"/>
  <c r="AE6" i="117"/>
  <c r="AR6" i="117"/>
  <c r="BE6" i="117"/>
  <c r="BR6" i="117"/>
  <c r="CE6" i="117"/>
  <c r="CR6" i="117"/>
  <c r="AC6" i="117"/>
  <c r="AP6" i="117"/>
  <c r="BC6" i="117"/>
  <c r="BP6" i="117"/>
  <c r="CC6" i="117"/>
  <c r="CP6" i="117"/>
  <c r="AB6" i="117"/>
  <c r="AA6" i="117"/>
  <c r="Z6" i="117"/>
  <c r="Y6" i="117"/>
  <c r="AL6" i="117"/>
  <c r="AY6" i="117"/>
  <c r="BL6" i="117"/>
  <c r="BY6" i="117"/>
  <c r="CL6" i="117"/>
  <c r="CY6" i="117"/>
  <c r="X6" i="117"/>
  <c r="AK6" i="117"/>
  <c r="AX6" i="117"/>
  <c r="BK6" i="117"/>
  <c r="BX6" i="117"/>
  <c r="CK6" i="117"/>
  <c r="CX6" i="117"/>
  <c r="W6" i="117"/>
  <c r="V6" i="117"/>
  <c r="U6" i="117"/>
  <c r="AH6" i="117"/>
  <c r="AU6" i="117"/>
  <c r="BH6" i="117"/>
  <c r="BU6" i="117"/>
  <c r="CH6" i="117"/>
  <c r="CU6" i="117"/>
  <c r="T6" i="117"/>
  <c r="AG6" i="117"/>
  <c r="AT6" i="117"/>
  <c r="BG6" i="117"/>
  <c r="BT6" i="117"/>
  <c r="CG6" i="117"/>
  <c r="CT6" i="117"/>
  <c r="S6" i="117"/>
  <c r="AF6" i="117"/>
  <c r="AS6" i="117"/>
  <c r="BF6" i="117"/>
  <c r="BS6" i="117"/>
  <c r="CF6" i="117"/>
  <c r="CS6" i="117"/>
  <c r="R6" i="117"/>
  <c r="Q6" i="117"/>
  <c r="AD6" i="117"/>
  <c r="AQ6" i="117"/>
  <c r="BD6" i="117"/>
  <c r="BQ6" i="117"/>
  <c r="CD6" i="117"/>
  <c r="CQ6" i="117"/>
  <c r="P6" i="117"/>
  <c r="O6" i="117"/>
  <c r="AT34" i="116"/>
  <c r="AS34" i="116"/>
  <c r="AR34" i="116"/>
  <c r="AQ34" i="116"/>
  <c r="AP34" i="116"/>
  <c r="AO34" i="116"/>
  <c r="AN34" i="116"/>
  <c r="AM34" i="116"/>
  <c r="AL34" i="116"/>
  <c r="AK34" i="116"/>
  <c r="AJ34" i="116"/>
  <c r="AI34" i="116"/>
  <c r="AH34" i="116"/>
  <c r="AG34" i="116"/>
  <c r="AF34" i="116"/>
  <c r="AE34" i="116"/>
  <c r="AD34" i="116"/>
  <c r="AC34" i="116"/>
  <c r="AB34" i="116"/>
  <c r="AA34" i="116"/>
  <c r="Z34" i="116"/>
  <c r="Y34" i="116"/>
  <c r="X34" i="116"/>
  <c r="W34" i="116"/>
  <c r="V34" i="116"/>
  <c r="U34" i="116"/>
  <c r="T34" i="116"/>
  <c r="S34" i="116"/>
  <c r="R34" i="116"/>
  <c r="Q34" i="116"/>
  <c r="P34" i="116"/>
  <c r="O34" i="116"/>
  <c r="N34" i="116"/>
  <c r="M34" i="116"/>
  <c r="L34" i="116"/>
  <c r="K34" i="116"/>
  <c r="J34" i="116"/>
  <c r="I34" i="116"/>
  <c r="H34" i="116"/>
  <c r="G34" i="116"/>
  <c r="F34" i="116"/>
  <c r="AT18" i="116"/>
  <c r="AS18" i="116"/>
  <c r="AR18" i="116"/>
  <c r="AQ18" i="116"/>
  <c r="AP18" i="116"/>
  <c r="AO18" i="116"/>
  <c r="AN18" i="116"/>
  <c r="AM18" i="116"/>
  <c r="AL18" i="116"/>
  <c r="AK18" i="116"/>
  <c r="AJ18" i="116"/>
  <c r="AI18" i="116"/>
  <c r="AH18" i="116"/>
  <c r="AG18" i="116"/>
  <c r="AF18" i="116"/>
  <c r="AE18" i="116"/>
  <c r="AD18" i="116"/>
  <c r="AC18" i="116"/>
  <c r="AB18" i="116"/>
  <c r="AA18" i="116"/>
  <c r="Z18" i="116"/>
  <c r="Y18" i="116"/>
  <c r="X18" i="116"/>
  <c r="W18" i="116"/>
  <c r="V18" i="116"/>
  <c r="U18" i="116"/>
  <c r="T18" i="116"/>
  <c r="S18" i="116"/>
  <c r="R18" i="116"/>
  <c r="Q18" i="116"/>
  <c r="P18" i="116"/>
  <c r="O18" i="116"/>
  <c r="N18" i="116"/>
  <c r="M18" i="116"/>
  <c r="L18" i="116"/>
  <c r="K18" i="116"/>
  <c r="J18" i="116"/>
  <c r="I18" i="116"/>
  <c r="H18" i="116"/>
  <c r="G18" i="116"/>
  <c r="F18" i="116"/>
  <c r="AT17" i="116"/>
  <c r="AS17" i="116"/>
  <c r="AR17" i="116"/>
  <c r="AQ17" i="116"/>
  <c r="AP17" i="116"/>
  <c r="AO17" i="116"/>
  <c r="AN17" i="116"/>
  <c r="AM17" i="116"/>
  <c r="AL17" i="116"/>
  <c r="AK17" i="116"/>
  <c r="AJ17" i="116"/>
  <c r="AI17" i="116"/>
  <c r="AH17" i="116"/>
  <c r="AG17" i="116"/>
  <c r="AF17" i="116"/>
  <c r="AE17" i="116"/>
  <c r="AD17" i="116"/>
  <c r="AC17" i="116"/>
  <c r="AB17" i="116"/>
  <c r="AA17" i="116"/>
  <c r="Z17" i="116"/>
  <c r="Y17" i="116"/>
  <c r="X17" i="116"/>
  <c r="W17" i="116"/>
  <c r="V17" i="116"/>
  <c r="U17" i="116"/>
  <c r="T17" i="116"/>
  <c r="S17" i="116"/>
  <c r="R17" i="116"/>
  <c r="Q17" i="116"/>
  <c r="P17" i="116"/>
  <c r="O17" i="116"/>
  <c r="N17" i="116"/>
  <c r="M17" i="116"/>
  <c r="L17" i="116"/>
  <c r="K17" i="116"/>
  <c r="J17" i="116"/>
  <c r="I17" i="116"/>
  <c r="H17" i="116"/>
  <c r="G17" i="116"/>
  <c r="F17" i="116"/>
  <c r="AT14" i="116"/>
  <c r="AS14" i="116"/>
  <c r="AR14" i="116"/>
  <c r="AQ14" i="116"/>
  <c r="AP14" i="116"/>
  <c r="AO14" i="116"/>
  <c r="AN14" i="116"/>
  <c r="AM14" i="116"/>
  <c r="AL14" i="116"/>
  <c r="AK14" i="116"/>
  <c r="AJ14" i="116"/>
  <c r="AI14" i="116"/>
  <c r="AH14" i="116"/>
  <c r="AG14" i="116"/>
  <c r="AF14" i="116"/>
  <c r="AE14" i="116"/>
  <c r="AD14" i="116"/>
  <c r="AC14" i="116"/>
  <c r="AB14" i="116"/>
  <c r="AA14" i="116"/>
  <c r="Z14" i="116"/>
  <c r="Y14" i="116"/>
  <c r="X14" i="116"/>
  <c r="W14" i="116"/>
  <c r="V14" i="116"/>
  <c r="U14" i="116"/>
  <c r="T14" i="116"/>
  <c r="S14" i="116"/>
  <c r="R14" i="116"/>
  <c r="Q14" i="116"/>
  <c r="P14" i="116"/>
  <c r="O14" i="116"/>
  <c r="N14" i="116"/>
  <c r="M14" i="116"/>
  <c r="L14" i="116"/>
  <c r="K14" i="116"/>
  <c r="J14" i="116"/>
  <c r="I14" i="116"/>
  <c r="H14" i="116"/>
  <c r="AT13" i="116"/>
  <c r="AS13" i="116"/>
  <c r="AR13" i="116"/>
  <c r="AQ13" i="116"/>
  <c r="AP13" i="116"/>
  <c r="AO13" i="116"/>
  <c r="AN13" i="116"/>
  <c r="AM13" i="116"/>
  <c r="AL13" i="116"/>
  <c r="AK13" i="116"/>
  <c r="AJ13" i="116"/>
  <c r="AI13" i="116"/>
  <c r="AH13" i="116"/>
  <c r="AG13" i="116"/>
  <c r="AF13" i="116"/>
  <c r="AE13" i="116"/>
  <c r="AD13" i="116"/>
  <c r="AC13" i="116"/>
  <c r="AB13" i="116"/>
  <c r="AA13" i="116"/>
  <c r="Z13" i="116"/>
  <c r="Y13" i="116"/>
  <c r="X13" i="116"/>
  <c r="W13" i="116"/>
  <c r="V13" i="116"/>
  <c r="U13" i="116"/>
  <c r="T13" i="116"/>
  <c r="S13" i="116"/>
  <c r="R13" i="116"/>
  <c r="Q13" i="116"/>
  <c r="P13" i="116"/>
  <c r="O13" i="116"/>
  <c r="N13" i="116"/>
  <c r="M13" i="116"/>
  <c r="L13" i="116"/>
  <c r="K13" i="116"/>
  <c r="J13" i="116"/>
  <c r="I13" i="116"/>
  <c r="H13" i="116"/>
  <c r="AT9" i="116"/>
  <c r="AS9" i="116"/>
  <c r="AR9" i="116"/>
  <c r="AQ9" i="116"/>
  <c r="AQ10" i="116"/>
  <c r="AQ15" i="116"/>
  <c r="AP9" i="116"/>
  <c r="AO9" i="116"/>
  <c r="AN9" i="116"/>
  <c r="AM9" i="116"/>
  <c r="AM10" i="116"/>
  <c r="AM15" i="116"/>
  <c r="AL9" i="116"/>
  <c r="AK9" i="116"/>
  <c r="AJ9" i="116"/>
  <c r="AI9" i="116"/>
  <c r="AI10" i="116"/>
  <c r="AI15" i="116"/>
  <c r="AH9" i="116"/>
  <c r="AG9" i="116"/>
  <c r="AF9" i="116"/>
  <c r="AE9" i="116"/>
  <c r="AE10" i="116"/>
  <c r="AE15" i="116"/>
  <c r="AD9" i="116"/>
  <c r="AC9" i="116"/>
  <c r="AB9" i="116"/>
  <c r="AA9" i="116"/>
  <c r="AA10" i="116"/>
  <c r="AA15" i="116"/>
  <c r="Z9" i="116"/>
  <c r="Y9" i="116"/>
  <c r="X9" i="116"/>
  <c r="W9" i="116"/>
  <c r="V9" i="116"/>
  <c r="U9" i="116"/>
  <c r="T9" i="116"/>
  <c r="S9" i="116"/>
  <c r="R9" i="116"/>
  <c r="Q9" i="116"/>
  <c r="P9" i="116"/>
  <c r="O9" i="116"/>
  <c r="O10" i="116"/>
  <c r="N9" i="116"/>
  <c r="M9" i="116"/>
  <c r="L9" i="116"/>
  <c r="K9" i="116"/>
  <c r="K10" i="116"/>
  <c r="J9" i="116"/>
  <c r="I9" i="116"/>
  <c r="H9" i="116"/>
  <c r="AT8" i="116"/>
  <c r="AS8" i="116"/>
  <c r="AR8" i="116"/>
  <c r="AR10" i="116"/>
  <c r="AR15" i="116"/>
  <c r="AQ8" i="116"/>
  <c r="AP8" i="116"/>
  <c r="AO8" i="116"/>
  <c r="AN8" i="116"/>
  <c r="AM8" i="116"/>
  <c r="AL8" i="116"/>
  <c r="AK8" i="116"/>
  <c r="AJ8" i="116"/>
  <c r="AJ10" i="116"/>
  <c r="AJ15" i="116"/>
  <c r="AI8" i="116"/>
  <c r="AH8" i="116"/>
  <c r="AG8" i="116"/>
  <c r="AF8" i="116"/>
  <c r="AF10" i="116"/>
  <c r="AF15" i="116"/>
  <c r="AE8" i="116"/>
  <c r="AD8" i="116"/>
  <c r="AC8" i="116"/>
  <c r="AB8" i="116"/>
  <c r="AB10" i="116"/>
  <c r="AB15" i="116"/>
  <c r="AA8" i="116"/>
  <c r="Z8" i="116"/>
  <c r="Y8" i="116"/>
  <c r="X8" i="116"/>
  <c r="X10" i="116"/>
  <c r="X15" i="116"/>
  <c r="W8" i="116"/>
  <c r="V8" i="116"/>
  <c r="U8" i="116"/>
  <c r="T8" i="116"/>
  <c r="T10" i="116"/>
  <c r="T15" i="116"/>
  <c r="S8" i="116"/>
  <c r="R8" i="116"/>
  <c r="Q8" i="116"/>
  <c r="P8" i="116"/>
  <c r="P10" i="116"/>
  <c r="O8" i="116"/>
  <c r="N8" i="116"/>
  <c r="M8" i="116"/>
  <c r="L8" i="116"/>
  <c r="L10" i="116"/>
  <c r="K8" i="116"/>
  <c r="J8" i="116"/>
  <c r="I8" i="116"/>
  <c r="H8" i="116"/>
  <c r="H10" i="116"/>
  <c r="AT6" i="116"/>
  <c r="AS6" i="116"/>
  <c r="AS12" i="116"/>
  <c r="AR6" i="116"/>
  <c r="AQ6" i="116"/>
  <c r="AP6" i="116"/>
  <c r="AO6" i="116"/>
  <c r="AN6" i="116"/>
  <c r="AM6" i="116"/>
  <c r="AL6" i="116"/>
  <c r="AK6" i="116"/>
  <c r="AJ6" i="116"/>
  <c r="AI6" i="116"/>
  <c r="AH6" i="116"/>
  <c r="AG6" i="116"/>
  <c r="AG37" i="116"/>
  <c r="AE130" i="114" s="1"/>
  <c r="AF6" i="116"/>
  <c r="AE6" i="116"/>
  <c r="AD6" i="116"/>
  <c r="AC6" i="116"/>
  <c r="AB6" i="116"/>
  <c r="AA6" i="116"/>
  <c r="Z6" i="116"/>
  <c r="Y6" i="116"/>
  <c r="Y21" i="116"/>
  <c r="X6" i="116"/>
  <c r="W6" i="116"/>
  <c r="V6" i="116"/>
  <c r="U6" i="116"/>
  <c r="U12" i="116"/>
  <c r="T6" i="116"/>
  <c r="S6" i="116"/>
  <c r="R6" i="116"/>
  <c r="Q6" i="116"/>
  <c r="Q12" i="116"/>
  <c r="P6" i="116"/>
  <c r="O6" i="116"/>
  <c r="N6" i="116"/>
  <c r="M6" i="116"/>
  <c r="M12" i="116"/>
  <c r="L6" i="116"/>
  <c r="K6" i="116"/>
  <c r="J6" i="116"/>
  <c r="I6" i="116"/>
  <c r="I21" i="116"/>
  <c r="H6" i="116"/>
  <c r="AT5" i="116"/>
  <c r="AS5" i="116"/>
  <c r="AR5" i="116"/>
  <c r="AQ5" i="116"/>
  <c r="AP5" i="116"/>
  <c r="AO5" i="116"/>
  <c r="AN5" i="116"/>
  <c r="AM5" i="116"/>
  <c r="AL5" i="116"/>
  <c r="AK5" i="116"/>
  <c r="AJ5" i="116"/>
  <c r="AI5" i="116"/>
  <c r="AH5" i="116"/>
  <c r="AG5" i="116"/>
  <c r="AF5" i="116"/>
  <c r="AE5" i="116"/>
  <c r="AD5" i="116"/>
  <c r="AC5" i="116"/>
  <c r="AB5" i="116"/>
  <c r="AA5" i="116"/>
  <c r="Z5" i="116"/>
  <c r="Y5" i="116"/>
  <c r="X5" i="116"/>
  <c r="W5" i="116"/>
  <c r="V5" i="116"/>
  <c r="U5" i="116"/>
  <c r="T5" i="116"/>
  <c r="S5" i="116"/>
  <c r="R5" i="116"/>
  <c r="Q5" i="116"/>
  <c r="P5" i="116"/>
  <c r="O5" i="116"/>
  <c r="N5" i="116"/>
  <c r="M5" i="116"/>
  <c r="L5" i="116"/>
  <c r="L50" i="116"/>
  <c r="K5" i="116"/>
  <c r="J5" i="116"/>
  <c r="I5" i="116"/>
  <c r="H5" i="116"/>
  <c r="G5" i="116"/>
  <c r="F5" i="116"/>
  <c r="F4" i="116"/>
  <c r="E16" i="116"/>
  <c r="AS3" i="116"/>
  <c r="AR3" i="116"/>
  <c r="AQ3" i="116"/>
  <c r="AP3" i="116"/>
  <c r="AO3" i="116"/>
  <c r="AN3" i="116"/>
  <c r="AM3" i="116"/>
  <c r="AL3" i="116"/>
  <c r="AK3" i="116"/>
  <c r="AJ3" i="116"/>
  <c r="AI3" i="116"/>
  <c r="AH3" i="116"/>
  <c r="AG3" i="116"/>
  <c r="AF3" i="116"/>
  <c r="AE3" i="116"/>
  <c r="AD3" i="116"/>
  <c r="AC3" i="116"/>
  <c r="AB3" i="116"/>
  <c r="AA3" i="116"/>
  <c r="Z3" i="116"/>
  <c r="Y3" i="116"/>
  <c r="X3" i="116"/>
  <c r="W3" i="116"/>
  <c r="V3" i="116"/>
  <c r="U3" i="116"/>
  <c r="T3" i="116"/>
  <c r="S3" i="116"/>
  <c r="R3" i="116"/>
  <c r="Q3" i="116"/>
  <c r="P3" i="116"/>
  <c r="O3" i="116"/>
  <c r="N3" i="116"/>
  <c r="M3" i="116"/>
  <c r="L3" i="116"/>
  <c r="K3" i="116"/>
  <c r="J3" i="116"/>
  <c r="I3" i="116"/>
  <c r="H3" i="116"/>
  <c r="G3" i="116"/>
  <c r="F3" i="116"/>
  <c r="AS2" i="116"/>
  <c r="AR2" i="116"/>
  <c r="AQ2" i="116"/>
  <c r="AP2" i="116"/>
  <c r="AO2" i="116"/>
  <c r="AN2" i="116"/>
  <c r="AM2" i="116"/>
  <c r="AL2" i="116"/>
  <c r="AK2" i="116"/>
  <c r="AJ2" i="116"/>
  <c r="AI2" i="116"/>
  <c r="AH2" i="116"/>
  <c r="AG2" i="116"/>
  <c r="AF2" i="116"/>
  <c r="AE2" i="116"/>
  <c r="AD2" i="116"/>
  <c r="AC2" i="116"/>
  <c r="AB2" i="116"/>
  <c r="AA2" i="116"/>
  <c r="Z2" i="116"/>
  <c r="Y2" i="116"/>
  <c r="X2" i="116"/>
  <c r="W2" i="116"/>
  <c r="V2" i="116"/>
  <c r="U2" i="116"/>
  <c r="T2" i="116"/>
  <c r="S2" i="116"/>
  <c r="R2" i="116"/>
  <c r="Q2" i="116"/>
  <c r="P2" i="116"/>
  <c r="O2" i="116"/>
  <c r="N2" i="116"/>
  <c r="M2" i="116"/>
  <c r="L2" i="116"/>
  <c r="K2" i="116"/>
  <c r="J2" i="116"/>
  <c r="I2" i="116"/>
  <c r="H2" i="116"/>
  <c r="G2" i="116"/>
  <c r="A22" i="119"/>
  <c r="A64" i="119"/>
  <c r="F2" i="116"/>
  <c r="A21" i="119"/>
  <c r="A63" i="119"/>
  <c r="A147" i="119"/>
  <c r="AJ21" i="116"/>
  <c r="AC12" i="116"/>
  <c r="AT10" i="116"/>
  <c r="AP10" i="116"/>
  <c r="W10" i="116"/>
  <c r="W15" i="116"/>
  <c r="AN10" i="116"/>
  <c r="AN15" i="116"/>
  <c r="AL10" i="116"/>
  <c r="AH10" i="116"/>
  <c r="AD10" i="116"/>
  <c r="Z10" i="116"/>
  <c r="V10" i="116"/>
  <c r="S10" i="116"/>
  <c r="R10" i="116"/>
  <c r="N10" i="116"/>
  <c r="J10" i="116"/>
  <c r="J11" i="116"/>
  <c r="AT21" i="116"/>
  <c r="AP11" i="116"/>
  <c r="AO21" i="116"/>
  <c r="AN12" i="116"/>
  <c r="AH11" i="116"/>
  <c r="AF12" i="116"/>
  <c r="AD21" i="116"/>
  <c r="Z21" i="116"/>
  <c r="X12" i="116"/>
  <c r="R11" i="116"/>
  <c r="P21" i="116"/>
  <c r="N28" i="116"/>
  <c r="H12" i="116"/>
  <c r="D22" i="116"/>
  <c r="AB22" i="116" s="1"/>
  <c r="F169" i="119" s="1"/>
  <c r="C6" i="115"/>
  <c r="C5" i="115"/>
  <c r="L52" i="115"/>
  <c r="K52" i="115"/>
  <c r="J52" i="115"/>
  <c r="L41" i="115"/>
  <c r="K41" i="115"/>
  <c r="J41" i="115"/>
  <c r="E39" i="40"/>
  <c r="L30" i="115"/>
  <c r="K30" i="115"/>
  <c r="J30" i="115"/>
  <c r="F24" i="115"/>
  <c r="E24" i="115"/>
  <c r="D24" i="115"/>
  <c r="H8" i="105"/>
  <c r="E40" i="40"/>
  <c r="J18" i="115"/>
  <c r="H17" i="115"/>
  <c r="D17" i="115"/>
  <c r="D18" i="115"/>
  <c r="H16" i="115"/>
  <c r="H15" i="115"/>
  <c r="H14" i="115"/>
  <c r="H13" i="115"/>
  <c r="AQ126" i="114"/>
  <c r="AP126" i="114"/>
  <c r="AO126" i="114"/>
  <c r="AN126" i="114"/>
  <c r="AM126" i="114"/>
  <c r="AL126" i="114"/>
  <c r="AK126" i="114"/>
  <c r="AJ126" i="114"/>
  <c r="AI126" i="114"/>
  <c r="AH126" i="114"/>
  <c r="AG126" i="114"/>
  <c r="AF126" i="114"/>
  <c r="AE126" i="114"/>
  <c r="AD126" i="114"/>
  <c r="AC126" i="114"/>
  <c r="AB126" i="114"/>
  <c r="AA126" i="114"/>
  <c r="Z126" i="114"/>
  <c r="Y126" i="114"/>
  <c r="X126" i="114"/>
  <c r="W126" i="114"/>
  <c r="V126" i="114"/>
  <c r="U126" i="114"/>
  <c r="T126" i="114"/>
  <c r="S126" i="114"/>
  <c r="R126" i="114"/>
  <c r="Q126" i="114"/>
  <c r="P126" i="114"/>
  <c r="O126" i="114"/>
  <c r="N126" i="114"/>
  <c r="M126" i="114"/>
  <c r="L126" i="114"/>
  <c r="K126" i="114"/>
  <c r="J126" i="114"/>
  <c r="I126" i="114"/>
  <c r="H126" i="114"/>
  <c r="G126" i="114"/>
  <c r="F126" i="114"/>
  <c r="E126" i="114"/>
  <c r="D126" i="114"/>
  <c r="B126" i="114"/>
  <c r="B125" i="114"/>
  <c r="B124" i="114"/>
  <c r="AQ123" i="114"/>
  <c r="AP123" i="114"/>
  <c r="AO123" i="114"/>
  <c r="AN123" i="114"/>
  <c r="AM123" i="114"/>
  <c r="AL123" i="114"/>
  <c r="AK123" i="114"/>
  <c r="AJ123" i="114"/>
  <c r="AI123" i="114"/>
  <c r="AH123" i="114"/>
  <c r="AG123" i="114"/>
  <c r="AF123" i="114"/>
  <c r="AE123" i="114"/>
  <c r="AD123" i="114"/>
  <c r="AC123" i="114"/>
  <c r="AB123" i="114"/>
  <c r="AA123" i="114"/>
  <c r="Z123" i="114"/>
  <c r="Y123" i="114"/>
  <c r="X123" i="114"/>
  <c r="W123" i="114"/>
  <c r="V123" i="114"/>
  <c r="U123" i="114"/>
  <c r="T123" i="114"/>
  <c r="S123" i="114"/>
  <c r="R123" i="114"/>
  <c r="Q123" i="114"/>
  <c r="P123" i="114"/>
  <c r="O123" i="114"/>
  <c r="N123" i="114"/>
  <c r="M123" i="114"/>
  <c r="L123" i="114"/>
  <c r="K123" i="114"/>
  <c r="J123" i="114"/>
  <c r="I123" i="114"/>
  <c r="H123" i="114"/>
  <c r="G123" i="114"/>
  <c r="F123" i="114"/>
  <c r="B123" i="114"/>
  <c r="AQ122" i="114"/>
  <c r="AP122" i="114"/>
  <c r="AO122" i="114"/>
  <c r="AN122" i="114"/>
  <c r="AM122" i="114"/>
  <c r="AL122" i="114"/>
  <c r="AK122" i="114"/>
  <c r="AJ122" i="114"/>
  <c r="AI122" i="114"/>
  <c r="AH122" i="114"/>
  <c r="AG122" i="114"/>
  <c r="AF122" i="114"/>
  <c r="AE122" i="114"/>
  <c r="AD122" i="114"/>
  <c r="AC122" i="114"/>
  <c r="AB122" i="114"/>
  <c r="AA122" i="114"/>
  <c r="Z122" i="114"/>
  <c r="Y122" i="114"/>
  <c r="X122" i="114"/>
  <c r="W122" i="114"/>
  <c r="V122" i="114"/>
  <c r="U122" i="114"/>
  <c r="T122" i="114"/>
  <c r="S122" i="114"/>
  <c r="R122" i="114"/>
  <c r="Q122" i="114"/>
  <c r="P122" i="114"/>
  <c r="O122" i="114"/>
  <c r="N122" i="114"/>
  <c r="M122" i="114"/>
  <c r="L122" i="114"/>
  <c r="K122" i="114"/>
  <c r="J122" i="114"/>
  <c r="I122" i="114"/>
  <c r="H122" i="114"/>
  <c r="G122" i="114"/>
  <c r="F122" i="114"/>
  <c r="E122" i="114"/>
  <c r="G13" i="116"/>
  <c r="D122" i="114"/>
  <c r="F13" i="116"/>
  <c r="B122" i="114"/>
  <c r="AQ121" i="114"/>
  <c r="AP121" i="114"/>
  <c r="AO121" i="114"/>
  <c r="AN121" i="114"/>
  <c r="AM121" i="114"/>
  <c r="AL121" i="114"/>
  <c r="AK121" i="114"/>
  <c r="AJ121" i="114"/>
  <c r="AI121" i="114"/>
  <c r="AH121" i="114"/>
  <c r="AG121" i="114"/>
  <c r="AF121" i="114"/>
  <c r="AE121" i="114"/>
  <c r="AD121" i="114"/>
  <c r="AC121" i="114"/>
  <c r="AB121" i="114"/>
  <c r="AA121" i="114"/>
  <c r="Z121" i="114"/>
  <c r="Y121" i="114"/>
  <c r="X121" i="114"/>
  <c r="W121" i="114"/>
  <c r="V121" i="114"/>
  <c r="U121" i="114"/>
  <c r="T121" i="114"/>
  <c r="S121" i="114"/>
  <c r="R121" i="114"/>
  <c r="Q121" i="114"/>
  <c r="P121" i="114"/>
  <c r="O121" i="114"/>
  <c r="N121" i="114"/>
  <c r="M121" i="114"/>
  <c r="L121" i="114"/>
  <c r="K121" i="114"/>
  <c r="J121" i="114"/>
  <c r="I121" i="114"/>
  <c r="H121" i="114"/>
  <c r="G121" i="114"/>
  <c r="F121" i="114"/>
  <c r="AQ120" i="114"/>
  <c r="AP120" i="114"/>
  <c r="AO120" i="114"/>
  <c r="AN120" i="114"/>
  <c r="AM120" i="114"/>
  <c r="AL120" i="114"/>
  <c r="AK120" i="114"/>
  <c r="AJ120" i="114"/>
  <c r="AI120" i="114"/>
  <c r="AH120" i="114"/>
  <c r="AG120" i="114"/>
  <c r="AF120" i="114"/>
  <c r="AE120" i="114"/>
  <c r="AD120" i="114"/>
  <c r="AC120" i="114"/>
  <c r="AB120" i="114"/>
  <c r="AA120" i="114"/>
  <c r="Z120" i="114"/>
  <c r="Y120" i="114"/>
  <c r="X120" i="114"/>
  <c r="W120" i="114"/>
  <c r="V120" i="114"/>
  <c r="U120" i="114"/>
  <c r="T120" i="114"/>
  <c r="S120" i="114"/>
  <c r="R120" i="114"/>
  <c r="Q120" i="114"/>
  <c r="P120" i="114"/>
  <c r="O120" i="114"/>
  <c r="N120" i="114"/>
  <c r="M120" i="114"/>
  <c r="L120" i="114"/>
  <c r="K120" i="114"/>
  <c r="J120" i="114"/>
  <c r="I120" i="114"/>
  <c r="H120" i="114"/>
  <c r="G120" i="114"/>
  <c r="F120" i="114"/>
  <c r="AQ119" i="114"/>
  <c r="AP119" i="114"/>
  <c r="AO119" i="114"/>
  <c r="AN119" i="114"/>
  <c r="AM119" i="114"/>
  <c r="AL119" i="114"/>
  <c r="AK119" i="114"/>
  <c r="AJ119" i="114"/>
  <c r="AI119" i="114"/>
  <c r="AH119" i="114"/>
  <c r="AG119" i="114"/>
  <c r="AF119" i="114"/>
  <c r="AE119" i="114"/>
  <c r="AD119" i="114"/>
  <c r="AC119" i="114"/>
  <c r="AB119" i="114"/>
  <c r="AA119" i="114"/>
  <c r="Z119" i="114"/>
  <c r="Y119" i="114"/>
  <c r="X119" i="114"/>
  <c r="W119" i="114"/>
  <c r="V119" i="114"/>
  <c r="U119" i="114"/>
  <c r="T119" i="114"/>
  <c r="S119" i="114"/>
  <c r="R119" i="114"/>
  <c r="Q119" i="114"/>
  <c r="P119" i="114"/>
  <c r="O119" i="114"/>
  <c r="N119" i="114"/>
  <c r="M119" i="114"/>
  <c r="L119" i="114"/>
  <c r="K119" i="114"/>
  <c r="J119" i="114"/>
  <c r="I119" i="114"/>
  <c r="H119" i="114"/>
  <c r="G119" i="114"/>
  <c r="F119" i="114"/>
  <c r="B119" i="114"/>
  <c r="AN118" i="114"/>
  <c r="AJ118" i="114"/>
  <c r="AF118" i="114"/>
  <c r="AB118" i="114"/>
  <c r="X118" i="114"/>
  <c r="T118" i="114"/>
  <c r="P118" i="114"/>
  <c r="L118" i="114"/>
  <c r="B118" i="114"/>
  <c r="AQ117" i="114"/>
  <c r="AP117" i="114"/>
  <c r="AO117" i="114"/>
  <c r="AN117" i="114"/>
  <c r="AM117" i="114"/>
  <c r="AL117" i="114"/>
  <c r="AK117" i="114"/>
  <c r="AJ117" i="114"/>
  <c r="AI117" i="114"/>
  <c r="AH117" i="114"/>
  <c r="AG117" i="114"/>
  <c r="AF117" i="114"/>
  <c r="AE117" i="114"/>
  <c r="AD117" i="114"/>
  <c r="AC117" i="114"/>
  <c r="AB117" i="114"/>
  <c r="AA117" i="114"/>
  <c r="Z117" i="114"/>
  <c r="Y117" i="114"/>
  <c r="X117" i="114"/>
  <c r="W117" i="114"/>
  <c r="V117" i="114"/>
  <c r="U117" i="114"/>
  <c r="T117" i="114"/>
  <c r="S117" i="114"/>
  <c r="R117" i="114"/>
  <c r="Q117" i="114"/>
  <c r="P117" i="114"/>
  <c r="O117" i="114"/>
  <c r="N117" i="114"/>
  <c r="M117" i="114"/>
  <c r="L117" i="114"/>
  <c r="K117" i="114"/>
  <c r="J117" i="114"/>
  <c r="I117" i="114"/>
  <c r="H117" i="114"/>
  <c r="G117" i="114"/>
  <c r="F117" i="114"/>
  <c r="E117" i="114"/>
  <c r="G6" i="116"/>
  <c r="B117" i="114"/>
  <c r="F116" i="114"/>
  <c r="G116" i="114"/>
  <c r="H116" i="114"/>
  <c r="I116" i="114"/>
  <c r="J116" i="114"/>
  <c r="K116" i="114"/>
  <c r="L116" i="114"/>
  <c r="M116" i="114"/>
  <c r="N116" i="114"/>
  <c r="O116" i="114"/>
  <c r="P116" i="114"/>
  <c r="Q116" i="114"/>
  <c r="R116" i="114"/>
  <c r="S116" i="114"/>
  <c r="T116" i="114"/>
  <c r="U116" i="114"/>
  <c r="V116" i="114"/>
  <c r="W116" i="114"/>
  <c r="X116" i="114"/>
  <c r="Y116" i="114"/>
  <c r="Z116" i="114"/>
  <c r="AA116" i="114"/>
  <c r="AB116" i="114"/>
  <c r="AC116" i="114"/>
  <c r="AD116" i="114"/>
  <c r="AE116" i="114"/>
  <c r="AF116" i="114"/>
  <c r="AG116" i="114"/>
  <c r="AH116" i="114"/>
  <c r="AI116" i="114"/>
  <c r="AJ116" i="114"/>
  <c r="AK116" i="114"/>
  <c r="AL116" i="114"/>
  <c r="AM116" i="114"/>
  <c r="AN116" i="114"/>
  <c r="AO116" i="114"/>
  <c r="AP116" i="114"/>
  <c r="AQ116" i="114"/>
  <c r="E116" i="114"/>
  <c r="E115" i="114"/>
  <c r="F115" i="114"/>
  <c r="G115" i="114" s="1"/>
  <c r="H115" i="114" s="1"/>
  <c r="I115" i="114" s="1"/>
  <c r="J115" i="114" s="1"/>
  <c r="K115" i="114" s="1"/>
  <c r="L115" i="114" s="1"/>
  <c r="M115" i="114" s="1"/>
  <c r="N115" i="114" s="1"/>
  <c r="O115" i="114" s="1"/>
  <c r="P115" i="114" s="1"/>
  <c r="Q115" i="114" s="1"/>
  <c r="R115" i="114" s="1"/>
  <c r="S115" i="114" s="1"/>
  <c r="T115" i="114" s="1"/>
  <c r="U115" i="114" s="1"/>
  <c r="V115" i="114" s="1"/>
  <c r="W115" i="114" s="1"/>
  <c r="X115" i="114" s="1"/>
  <c r="Y115" i="114" s="1"/>
  <c r="Z115" i="114" s="1"/>
  <c r="AA115" i="114" s="1"/>
  <c r="AB115" i="114" s="1"/>
  <c r="AC115" i="114" s="1"/>
  <c r="AD115" i="114" s="1"/>
  <c r="AE115" i="114" s="1"/>
  <c r="AF115" i="114" s="1"/>
  <c r="AG115" i="114" s="1"/>
  <c r="AH115" i="114" s="1"/>
  <c r="AI115" i="114" s="1"/>
  <c r="AJ115" i="114" s="1"/>
  <c r="AK115" i="114" s="1"/>
  <c r="AL115" i="114" s="1"/>
  <c r="AM115" i="114" s="1"/>
  <c r="AN115" i="114" s="1"/>
  <c r="AO115" i="114" s="1"/>
  <c r="AP115" i="114" s="1"/>
  <c r="AQ115" i="114" s="1"/>
  <c r="D115" i="114"/>
  <c r="AQ108" i="114"/>
  <c r="AP108" i="114"/>
  <c r="AO108" i="114"/>
  <c r="AN108" i="114"/>
  <c r="AM108" i="114"/>
  <c r="AL108" i="114"/>
  <c r="AK108" i="114"/>
  <c r="AJ108" i="114"/>
  <c r="AI108" i="114"/>
  <c r="AH108" i="114"/>
  <c r="AG108" i="114"/>
  <c r="AF108" i="114"/>
  <c r="AE108" i="114"/>
  <c r="AD108" i="114"/>
  <c r="AC108" i="114"/>
  <c r="AB108" i="114"/>
  <c r="AA108" i="114"/>
  <c r="Z108" i="114"/>
  <c r="Y108" i="114"/>
  <c r="X108" i="114"/>
  <c r="W108" i="114"/>
  <c r="V108" i="114"/>
  <c r="U108" i="114"/>
  <c r="T108" i="114"/>
  <c r="S108" i="114"/>
  <c r="R108" i="114"/>
  <c r="Q108" i="114"/>
  <c r="P108" i="114"/>
  <c r="O108" i="114"/>
  <c r="N108" i="114"/>
  <c r="M108" i="114"/>
  <c r="L108" i="114"/>
  <c r="K108" i="114"/>
  <c r="J108" i="114"/>
  <c r="I108" i="114"/>
  <c r="H108" i="114"/>
  <c r="G108" i="114"/>
  <c r="F108" i="114"/>
  <c r="E108" i="114"/>
  <c r="D108" i="114"/>
  <c r="D117" i="114"/>
  <c r="B120" i="114"/>
  <c r="B98" i="114"/>
  <c r="B99" i="114"/>
  <c r="B100" i="114"/>
  <c r="B101" i="114"/>
  <c r="B102" i="114"/>
  <c r="B103" i="114"/>
  <c r="B104" i="114"/>
  <c r="B105" i="114"/>
  <c r="B96" i="114"/>
  <c r="G94" i="114"/>
  <c r="H94" i="114"/>
  <c r="I94" i="114"/>
  <c r="J94" i="114"/>
  <c r="K94" i="114"/>
  <c r="L94" i="114"/>
  <c r="M94" i="114"/>
  <c r="N94" i="114"/>
  <c r="O94" i="114"/>
  <c r="P94" i="114"/>
  <c r="Q94" i="114"/>
  <c r="AQ94" i="114"/>
  <c r="E94" i="114"/>
  <c r="F94" i="114"/>
  <c r="I93" i="114"/>
  <c r="J93" i="114"/>
  <c r="K93" i="114"/>
  <c r="L93" i="114"/>
  <c r="M93" i="114"/>
  <c r="N93" i="114"/>
  <c r="O93" i="114"/>
  <c r="P93" i="114"/>
  <c r="Q93" i="114"/>
  <c r="AQ93" i="114"/>
  <c r="E93" i="114"/>
  <c r="F93" i="114"/>
  <c r="G93" i="114"/>
  <c r="H93" i="114"/>
  <c r="B88" i="114"/>
  <c r="B89" i="114"/>
  <c r="B90" i="114"/>
  <c r="B91" i="114"/>
  <c r="B84" i="114"/>
  <c r="B85" i="114"/>
  <c r="B86" i="114"/>
  <c r="B87" i="114"/>
  <c r="B82" i="114"/>
  <c r="E80" i="114"/>
  <c r="F80" i="114"/>
  <c r="G80" i="114"/>
  <c r="H80" i="114"/>
  <c r="I80" i="114"/>
  <c r="J80" i="114"/>
  <c r="K80" i="114"/>
  <c r="L80" i="114"/>
  <c r="M80" i="114"/>
  <c r="N80" i="114"/>
  <c r="O80" i="114"/>
  <c r="P80" i="114"/>
  <c r="Q80" i="114"/>
  <c r="AQ80" i="114"/>
  <c r="F79" i="114"/>
  <c r="G79" i="114"/>
  <c r="H79" i="114"/>
  <c r="I79" i="114"/>
  <c r="J79" i="114"/>
  <c r="K79" i="114"/>
  <c r="L79" i="114"/>
  <c r="M79" i="114"/>
  <c r="N79" i="114"/>
  <c r="O79" i="114"/>
  <c r="P79" i="114"/>
  <c r="Q79" i="114"/>
  <c r="AQ79" i="114"/>
  <c r="E79" i="114"/>
  <c r="B75" i="114"/>
  <c r="B76" i="114"/>
  <c r="B77" i="114"/>
  <c r="B71" i="114"/>
  <c r="B72" i="114"/>
  <c r="B73" i="114"/>
  <c r="B74" i="114"/>
  <c r="B70" i="114"/>
  <c r="B68" i="114"/>
  <c r="I66" i="114"/>
  <c r="J66" i="114"/>
  <c r="K66" i="114"/>
  <c r="L66" i="114"/>
  <c r="M66" i="114"/>
  <c r="N66" i="114"/>
  <c r="O66" i="114"/>
  <c r="P66" i="114"/>
  <c r="Q66" i="114"/>
  <c r="AQ66" i="114"/>
  <c r="E66" i="114"/>
  <c r="F66" i="114"/>
  <c r="G66" i="114"/>
  <c r="H66" i="114"/>
  <c r="G65" i="114"/>
  <c r="H65" i="114"/>
  <c r="I65" i="114"/>
  <c r="J65" i="114"/>
  <c r="K65" i="114"/>
  <c r="L65" i="114"/>
  <c r="M65" i="114"/>
  <c r="N65" i="114"/>
  <c r="O65" i="114"/>
  <c r="P65" i="114"/>
  <c r="Q65" i="114"/>
  <c r="AQ65" i="114"/>
  <c r="E65" i="114"/>
  <c r="F65" i="114"/>
  <c r="B56" i="114"/>
  <c r="B57" i="114"/>
  <c r="B58" i="114"/>
  <c r="B59" i="114"/>
  <c r="B60" i="114"/>
  <c r="B61" i="114"/>
  <c r="B62" i="114"/>
  <c r="B63" i="114"/>
  <c r="B54" i="114"/>
  <c r="J52" i="114"/>
  <c r="K52" i="114"/>
  <c r="L52" i="114"/>
  <c r="M52" i="114"/>
  <c r="N52" i="114"/>
  <c r="O52" i="114"/>
  <c r="P52" i="114"/>
  <c r="Q52" i="114"/>
  <c r="AQ52" i="114"/>
  <c r="F52" i="114"/>
  <c r="G52" i="114"/>
  <c r="H52" i="114"/>
  <c r="I52" i="114"/>
  <c r="E52" i="114"/>
  <c r="E51" i="114"/>
  <c r="F51" i="114"/>
  <c r="G51" i="114"/>
  <c r="H51" i="114"/>
  <c r="I51" i="114"/>
  <c r="J51" i="114"/>
  <c r="K51" i="114"/>
  <c r="L51" i="114"/>
  <c r="M51" i="114"/>
  <c r="N51" i="114"/>
  <c r="O51" i="114"/>
  <c r="P51" i="114"/>
  <c r="Q51" i="114"/>
  <c r="AQ51" i="114"/>
  <c r="B49" i="114"/>
  <c r="B48" i="114"/>
  <c r="B47" i="114"/>
  <c r="E123" i="114"/>
  <c r="G14" i="116"/>
  <c r="D123" i="114"/>
  <c r="F14" i="116"/>
  <c r="B46" i="114"/>
  <c r="D121" i="114"/>
  <c r="B45" i="114"/>
  <c r="E120" i="114"/>
  <c r="D120" i="114"/>
  <c r="B44" i="114"/>
  <c r="B43" i="114"/>
  <c r="E119" i="114"/>
  <c r="G9" i="116"/>
  <c r="D119" i="114"/>
  <c r="F9" i="116"/>
  <c r="B42" i="114"/>
  <c r="AQ41" i="114"/>
  <c r="AQ118" i="114"/>
  <c r="AP41" i="114"/>
  <c r="AP118" i="114"/>
  <c r="AO41" i="114"/>
  <c r="AO118" i="114"/>
  <c r="AN41" i="114"/>
  <c r="AM41" i="114"/>
  <c r="AM118" i="114"/>
  <c r="AL41" i="114"/>
  <c r="AL118" i="114"/>
  <c r="AK41" i="114"/>
  <c r="AK118" i="114"/>
  <c r="AJ41" i="114"/>
  <c r="AI41" i="114"/>
  <c r="AI118" i="114"/>
  <c r="AH41" i="114"/>
  <c r="AH118" i="114"/>
  <c r="AG41" i="114"/>
  <c r="AG118" i="114"/>
  <c r="AF41" i="114"/>
  <c r="AE41" i="114"/>
  <c r="AE118" i="114"/>
  <c r="AD41" i="114"/>
  <c r="AD118" i="114"/>
  <c r="AC41" i="114"/>
  <c r="AC118" i="114"/>
  <c r="AB41" i="114"/>
  <c r="AA41" i="114"/>
  <c r="AA118" i="114"/>
  <c r="Z41" i="114"/>
  <c r="Z118" i="114"/>
  <c r="Y41" i="114"/>
  <c r="Y118" i="114"/>
  <c r="X41" i="114"/>
  <c r="W41" i="114"/>
  <c r="W118" i="114"/>
  <c r="V41" i="114"/>
  <c r="V118" i="114"/>
  <c r="U41" i="114"/>
  <c r="U118" i="114"/>
  <c r="T41" i="114"/>
  <c r="S41" i="114"/>
  <c r="S118" i="114"/>
  <c r="R41" i="114"/>
  <c r="R118" i="114"/>
  <c r="Q41" i="114"/>
  <c r="Q118" i="114"/>
  <c r="P41" i="114"/>
  <c r="O41" i="114"/>
  <c r="O118" i="114"/>
  <c r="N41" i="114"/>
  <c r="N118" i="114"/>
  <c r="M41" i="114"/>
  <c r="M118" i="114"/>
  <c r="L41" i="114"/>
  <c r="K41" i="114"/>
  <c r="K118" i="114"/>
  <c r="J41" i="114"/>
  <c r="J118" i="114"/>
  <c r="I41" i="114"/>
  <c r="I118" i="114"/>
  <c r="H41" i="114"/>
  <c r="H118" i="114"/>
  <c r="G41" i="114"/>
  <c r="G118" i="114"/>
  <c r="F41" i="114"/>
  <c r="F118" i="114"/>
  <c r="D41" i="114"/>
  <c r="D118" i="114"/>
  <c r="B121" i="114"/>
  <c r="B41" i="114"/>
  <c r="E41" i="114"/>
  <c r="E118" i="114"/>
  <c r="G8" i="116"/>
  <c r="B40" i="114"/>
  <c r="B39" i="114"/>
  <c r="E38" i="114"/>
  <c r="F38" i="114"/>
  <c r="G38" i="114"/>
  <c r="H38" i="114"/>
  <c r="I38" i="114"/>
  <c r="J38" i="114"/>
  <c r="K38" i="114"/>
  <c r="L38" i="114"/>
  <c r="M38" i="114"/>
  <c r="N38" i="114"/>
  <c r="O38" i="114"/>
  <c r="P38" i="114"/>
  <c r="Q38" i="114"/>
  <c r="R38" i="114"/>
  <c r="S38" i="114"/>
  <c r="T38" i="114"/>
  <c r="U38" i="114"/>
  <c r="V38" i="114"/>
  <c r="W38" i="114"/>
  <c r="X38" i="114"/>
  <c r="Y38" i="114"/>
  <c r="Z38" i="114"/>
  <c r="AA38" i="114"/>
  <c r="AB38" i="114"/>
  <c r="AC38" i="114"/>
  <c r="AD38" i="114"/>
  <c r="AE38" i="114"/>
  <c r="AF38" i="114"/>
  <c r="AG38" i="114"/>
  <c r="AH38" i="114"/>
  <c r="AI38" i="114"/>
  <c r="AJ38" i="114"/>
  <c r="AK38" i="114"/>
  <c r="AL38" i="114"/>
  <c r="AM38" i="114"/>
  <c r="AN38" i="114"/>
  <c r="AO38" i="114"/>
  <c r="AP38" i="114"/>
  <c r="AQ38" i="114"/>
  <c r="E37" i="114"/>
  <c r="F37" i="114"/>
  <c r="G37" i="114"/>
  <c r="H37" i="114"/>
  <c r="I37" i="114" s="1"/>
  <c r="J37" i="114" s="1"/>
  <c r="K37" i="114" s="1"/>
  <c r="L37" i="114" s="1"/>
  <c r="M37" i="114" s="1"/>
  <c r="N37" i="114" s="1"/>
  <c r="O37" i="114" s="1"/>
  <c r="P37" i="114" s="1"/>
  <c r="Q37" i="114" s="1"/>
  <c r="R37" i="114" s="1"/>
  <c r="S37" i="114" s="1"/>
  <c r="T37" i="114" s="1"/>
  <c r="U37" i="114" s="1"/>
  <c r="V37" i="114" s="1"/>
  <c r="W37" i="114" s="1"/>
  <c r="X37" i="114" s="1"/>
  <c r="Y37" i="114" s="1"/>
  <c r="Z37" i="114" s="1"/>
  <c r="AA37" i="114" s="1"/>
  <c r="AB37" i="114" s="1"/>
  <c r="AC37" i="114" s="1"/>
  <c r="AD37" i="114" s="1"/>
  <c r="AE37" i="114" s="1"/>
  <c r="AF37" i="114" s="1"/>
  <c r="AG37" i="114" s="1"/>
  <c r="AH37" i="114" s="1"/>
  <c r="AI37" i="114" s="1"/>
  <c r="AJ37" i="114" s="1"/>
  <c r="AK37" i="114" s="1"/>
  <c r="AL37" i="114" s="1"/>
  <c r="AM37" i="114" s="1"/>
  <c r="AN37" i="114" s="1"/>
  <c r="AO37" i="114" s="1"/>
  <c r="AP37" i="114" s="1"/>
  <c r="AQ37" i="114" s="1"/>
  <c r="AQ31" i="114"/>
  <c r="AP31" i="114"/>
  <c r="AO31" i="114"/>
  <c r="AN31" i="114"/>
  <c r="AM31" i="114"/>
  <c r="AL31" i="114"/>
  <c r="AK31" i="114"/>
  <c r="AJ31" i="114"/>
  <c r="AI31" i="114"/>
  <c r="AH31" i="114"/>
  <c r="AG31" i="114"/>
  <c r="AF31" i="114"/>
  <c r="AE31" i="114"/>
  <c r="AD31" i="114"/>
  <c r="AC31" i="114"/>
  <c r="AB31" i="114"/>
  <c r="AA31" i="114"/>
  <c r="Z31" i="114"/>
  <c r="Y31" i="114"/>
  <c r="X31" i="114"/>
  <c r="W31" i="114"/>
  <c r="V31" i="114"/>
  <c r="U31" i="114"/>
  <c r="T31" i="114"/>
  <c r="S31" i="114"/>
  <c r="R31" i="114"/>
  <c r="Q31" i="114"/>
  <c r="P31" i="114"/>
  <c r="O31" i="114"/>
  <c r="N31" i="114"/>
  <c r="M31" i="114"/>
  <c r="L31" i="114"/>
  <c r="K31" i="114"/>
  <c r="J31" i="114"/>
  <c r="I31" i="114"/>
  <c r="H31" i="114"/>
  <c r="G31" i="114"/>
  <c r="F31" i="114"/>
  <c r="E31" i="114"/>
  <c r="D31" i="114"/>
  <c r="AQ28" i="114"/>
  <c r="AP28" i="114"/>
  <c r="AO28" i="114"/>
  <c r="AN28" i="114"/>
  <c r="AM28" i="114"/>
  <c r="AL28" i="114"/>
  <c r="AK28" i="114"/>
  <c r="AJ28" i="114"/>
  <c r="AI28" i="114"/>
  <c r="AH28" i="114"/>
  <c r="AG28" i="114"/>
  <c r="AF28" i="114"/>
  <c r="AE28" i="114"/>
  <c r="AD28" i="114"/>
  <c r="AC28" i="114"/>
  <c r="AB28" i="114"/>
  <c r="AA28" i="114"/>
  <c r="Z28" i="114"/>
  <c r="Y28" i="114"/>
  <c r="X28" i="114"/>
  <c r="W28" i="114"/>
  <c r="V28" i="114"/>
  <c r="U28" i="114"/>
  <c r="T28" i="114"/>
  <c r="S28" i="114"/>
  <c r="R28" i="114"/>
  <c r="Q28" i="114"/>
  <c r="P28" i="114"/>
  <c r="O28" i="114"/>
  <c r="N28" i="114"/>
  <c r="M28" i="114"/>
  <c r="L28" i="114"/>
  <c r="K28" i="114"/>
  <c r="J28" i="114"/>
  <c r="I28" i="114"/>
  <c r="H28" i="114"/>
  <c r="G28" i="114"/>
  <c r="F28" i="114"/>
  <c r="E28" i="114"/>
  <c r="D28" i="114"/>
  <c r="AQ27" i="114"/>
  <c r="AP27" i="114"/>
  <c r="AO27" i="114"/>
  <c r="AN27" i="114"/>
  <c r="AM27" i="114"/>
  <c r="AL27" i="114"/>
  <c r="AK27" i="114"/>
  <c r="AJ27" i="114"/>
  <c r="AI27" i="114"/>
  <c r="AH27" i="114"/>
  <c r="AG27" i="114"/>
  <c r="AF27" i="114"/>
  <c r="AE27" i="114"/>
  <c r="AD27" i="114"/>
  <c r="AC27" i="114"/>
  <c r="AB27" i="114"/>
  <c r="AA27" i="114"/>
  <c r="Z27" i="114"/>
  <c r="Y27" i="114"/>
  <c r="X27" i="114"/>
  <c r="W27" i="114"/>
  <c r="V27" i="114"/>
  <c r="U27" i="114"/>
  <c r="T27" i="114"/>
  <c r="S27" i="114"/>
  <c r="R27" i="114"/>
  <c r="Q27" i="114"/>
  <c r="P27" i="114"/>
  <c r="O27" i="114"/>
  <c r="N27" i="114"/>
  <c r="M27" i="114"/>
  <c r="L27" i="114"/>
  <c r="K27" i="114"/>
  <c r="J27" i="114"/>
  <c r="I27" i="114"/>
  <c r="H27" i="114"/>
  <c r="G27" i="114"/>
  <c r="F27" i="114"/>
  <c r="E27" i="114"/>
  <c r="D27" i="114"/>
  <c r="AQ26" i="114"/>
  <c r="AP26" i="114"/>
  <c r="AO26" i="114"/>
  <c r="AN26" i="114"/>
  <c r="AM26" i="114"/>
  <c r="AL26" i="114"/>
  <c r="AK26" i="114"/>
  <c r="AJ26" i="114"/>
  <c r="AI26" i="114"/>
  <c r="AH26" i="114"/>
  <c r="AG26" i="114"/>
  <c r="AF26" i="114"/>
  <c r="AE26" i="114"/>
  <c r="AD26" i="114"/>
  <c r="AC26" i="114"/>
  <c r="AB26" i="114"/>
  <c r="AA26" i="114"/>
  <c r="Z26" i="114"/>
  <c r="Y26" i="114"/>
  <c r="X26" i="114"/>
  <c r="W26" i="114"/>
  <c r="V26" i="114"/>
  <c r="U26" i="114"/>
  <c r="T26" i="114"/>
  <c r="S26" i="114"/>
  <c r="R26" i="114"/>
  <c r="Q26" i="114"/>
  <c r="P26" i="114"/>
  <c r="O26" i="114"/>
  <c r="N26" i="114"/>
  <c r="M26" i="114"/>
  <c r="L26" i="114"/>
  <c r="K26" i="114"/>
  <c r="J26" i="114"/>
  <c r="I26" i="114"/>
  <c r="H26" i="114"/>
  <c r="G26" i="114"/>
  <c r="F26" i="114"/>
  <c r="E26" i="114"/>
  <c r="D26" i="114"/>
  <c r="AQ25" i="114"/>
  <c r="AP25" i="114"/>
  <c r="AO25" i="114"/>
  <c r="AN25" i="114"/>
  <c r="AM25" i="114"/>
  <c r="AL25" i="114"/>
  <c r="AK25" i="114"/>
  <c r="AJ25" i="114"/>
  <c r="AI25" i="114"/>
  <c r="AH25" i="114"/>
  <c r="AG25" i="114"/>
  <c r="AF25" i="114"/>
  <c r="AE25" i="114"/>
  <c r="AD25" i="114"/>
  <c r="AC25" i="114"/>
  <c r="AB25" i="114"/>
  <c r="AA25" i="114"/>
  <c r="Z25" i="114"/>
  <c r="Y25" i="114"/>
  <c r="X25" i="114"/>
  <c r="W25" i="114"/>
  <c r="V25" i="114"/>
  <c r="U25" i="114"/>
  <c r="T25" i="114"/>
  <c r="S25" i="114"/>
  <c r="R25" i="114"/>
  <c r="Q25" i="114"/>
  <c r="P25" i="114"/>
  <c r="O25" i="114"/>
  <c r="N25" i="114"/>
  <c r="M25" i="114"/>
  <c r="L25" i="114"/>
  <c r="K25" i="114"/>
  <c r="J25" i="114"/>
  <c r="I25" i="114"/>
  <c r="H25" i="114"/>
  <c r="G25" i="114"/>
  <c r="F25" i="114"/>
  <c r="E25" i="114"/>
  <c r="D25" i="114"/>
  <c r="AQ24" i="114"/>
  <c r="AP24" i="114"/>
  <c r="AO24" i="114"/>
  <c r="AN24" i="114"/>
  <c r="AM24" i="114"/>
  <c r="AL24" i="114"/>
  <c r="AK24" i="114"/>
  <c r="AJ24" i="114"/>
  <c r="AI24" i="114"/>
  <c r="AH24" i="114"/>
  <c r="AG24" i="114"/>
  <c r="AF24" i="114"/>
  <c r="AE24" i="114"/>
  <c r="AD24" i="114"/>
  <c r="AC24" i="114"/>
  <c r="AB24" i="114"/>
  <c r="AA24" i="114"/>
  <c r="Z24" i="114"/>
  <c r="Y24" i="114"/>
  <c r="X24" i="114"/>
  <c r="W24" i="114"/>
  <c r="V24" i="114"/>
  <c r="U24" i="114"/>
  <c r="T24" i="114"/>
  <c r="S24" i="114"/>
  <c r="R24" i="114"/>
  <c r="Q24" i="114"/>
  <c r="AD20" i="117"/>
  <c r="AQ20" i="117"/>
  <c r="BD20" i="117"/>
  <c r="BQ20" i="117"/>
  <c r="CD20" i="117"/>
  <c r="P24" i="114"/>
  <c r="O24" i="114"/>
  <c r="N24" i="114"/>
  <c r="M24" i="114"/>
  <c r="L24" i="114"/>
  <c r="K24" i="114"/>
  <c r="J24" i="114"/>
  <c r="I24" i="114"/>
  <c r="H24" i="114"/>
  <c r="G24" i="114"/>
  <c r="F24" i="114"/>
  <c r="E24" i="114"/>
  <c r="D24" i="114"/>
  <c r="AQ23" i="114"/>
  <c r="AP23" i="114"/>
  <c r="AO23" i="114"/>
  <c r="AN23" i="114"/>
  <c r="AM23" i="114"/>
  <c r="AL23" i="114"/>
  <c r="AK23" i="114"/>
  <c r="AJ23" i="114"/>
  <c r="AI23" i="114"/>
  <c r="AH23" i="114"/>
  <c r="AG23" i="114"/>
  <c r="AF23" i="114"/>
  <c r="AE23" i="114"/>
  <c r="AD23" i="114"/>
  <c r="AC23" i="114"/>
  <c r="AB23" i="114"/>
  <c r="AA23" i="114"/>
  <c r="Z23" i="114"/>
  <c r="Y23" i="114"/>
  <c r="X23" i="114"/>
  <c r="W23" i="114"/>
  <c r="V23" i="114"/>
  <c r="U23" i="114"/>
  <c r="T23" i="114"/>
  <c r="S23" i="114"/>
  <c r="R23" i="114"/>
  <c r="Q23" i="114"/>
  <c r="P23" i="114"/>
  <c r="O23" i="114"/>
  <c r="N23" i="114"/>
  <c r="M23" i="114"/>
  <c r="L23" i="114"/>
  <c r="K23" i="114"/>
  <c r="J23" i="114"/>
  <c r="I23" i="114"/>
  <c r="H23" i="114"/>
  <c r="G23" i="114"/>
  <c r="F23" i="114"/>
  <c r="E23" i="114"/>
  <c r="D23" i="114"/>
  <c r="AQ22" i="114"/>
  <c r="AP22" i="114"/>
  <c r="AO22" i="114"/>
  <c r="AN22" i="114"/>
  <c r="AM22" i="114"/>
  <c r="AL22" i="114"/>
  <c r="AK22" i="114"/>
  <c r="AJ22" i="114"/>
  <c r="AI22" i="114"/>
  <c r="AH22" i="114"/>
  <c r="AG22" i="114"/>
  <c r="AF22" i="114"/>
  <c r="AE22" i="114"/>
  <c r="AD22" i="114"/>
  <c r="AC22" i="114"/>
  <c r="AB22" i="114"/>
  <c r="AA22" i="114"/>
  <c r="Z22" i="114"/>
  <c r="Y22" i="114"/>
  <c r="X22" i="114"/>
  <c r="W22" i="114"/>
  <c r="V22" i="114"/>
  <c r="U22" i="114"/>
  <c r="T22" i="114"/>
  <c r="S22" i="114"/>
  <c r="R22" i="114"/>
  <c r="Q22" i="114"/>
  <c r="P22" i="114"/>
  <c r="O22" i="114"/>
  <c r="N22" i="114"/>
  <c r="M22" i="114"/>
  <c r="L22" i="114"/>
  <c r="K22" i="114"/>
  <c r="J22" i="114"/>
  <c r="I22" i="114"/>
  <c r="H22" i="114"/>
  <c r="G22" i="114"/>
  <c r="F22" i="114"/>
  <c r="E22" i="114"/>
  <c r="D22" i="114"/>
  <c r="A22" i="114"/>
  <c r="B13" i="114" s="1"/>
  <c r="H34" i="115" s="1"/>
  <c r="H45" i="115" s="1"/>
  <c r="AQ20" i="114"/>
  <c r="AP20" i="114"/>
  <c r="AO20" i="114"/>
  <c r="AN20" i="114"/>
  <c r="AM20" i="114"/>
  <c r="AL20" i="114"/>
  <c r="AK20" i="114"/>
  <c r="AJ20" i="114"/>
  <c r="AI20" i="114"/>
  <c r="AH20" i="114"/>
  <c r="AG20" i="114"/>
  <c r="AF20" i="114"/>
  <c r="AE20" i="114"/>
  <c r="AD20" i="114"/>
  <c r="AC20" i="114"/>
  <c r="AB20" i="114"/>
  <c r="AA20" i="114"/>
  <c r="Z20" i="114"/>
  <c r="Y20" i="114"/>
  <c r="X20" i="114"/>
  <c r="W20" i="114"/>
  <c r="V20" i="114"/>
  <c r="U20" i="114"/>
  <c r="T20" i="114"/>
  <c r="S20" i="114"/>
  <c r="R20" i="114"/>
  <c r="Q20" i="114"/>
  <c r="P20" i="114"/>
  <c r="O20" i="114"/>
  <c r="N20" i="114"/>
  <c r="M20" i="114"/>
  <c r="L20" i="114"/>
  <c r="K20" i="114"/>
  <c r="J20" i="114"/>
  <c r="I20" i="114"/>
  <c r="H20" i="114"/>
  <c r="G20" i="114"/>
  <c r="F20" i="114"/>
  <c r="E20" i="114"/>
  <c r="D20" i="114"/>
  <c r="F10" i="114"/>
  <c r="G10" i="114"/>
  <c r="H10" i="114"/>
  <c r="I10" i="114"/>
  <c r="J10" i="114"/>
  <c r="K10" i="114"/>
  <c r="L10" i="114"/>
  <c r="M10" i="114"/>
  <c r="N10" i="114"/>
  <c r="O10" i="114"/>
  <c r="P10" i="114"/>
  <c r="Q10" i="114"/>
  <c r="R10" i="114"/>
  <c r="S10" i="114"/>
  <c r="T10" i="114"/>
  <c r="U10" i="114"/>
  <c r="V10" i="114"/>
  <c r="W10" i="114"/>
  <c r="X10" i="114"/>
  <c r="Y10" i="114"/>
  <c r="Z10" i="114"/>
  <c r="AA10" i="114"/>
  <c r="AB10" i="114"/>
  <c r="AC10" i="114"/>
  <c r="AD10" i="114"/>
  <c r="AE10" i="114"/>
  <c r="AF10" i="114"/>
  <c r="AG10" i="114"/>
  <c r="AH10" i="114"/>
  <c r="AI10" i="114"/>
  <c r="AJ10" i="114"/>
  <c r="AK10" i="114"/>
  <c r="AL10" i="114"/>
  <c r="AM10" i="114"/>
  <c r="AN10" i="114"/>
  <c r="AO10" i="114"/>
  <c r="AP10" i="114"/>
  <c r="AQ10" i="114"/>
  <c r="E10" i="114"/>
  <c r="B7" i="114"/>
  <c r="C4" i="115"/>
  <c r="C7" i="105" s="1"/>
  <c r="F85" i="157"/>
  <c r="F23" i="157"/>
  <c r="C23" i="157"/>
  <c r="J12" i="40"/>
  <c r="J22" i="157"/>
  <c r="F103" i="148"/>
  <c r="F41" i="143"/>
  <c r="F25" i="143"/>
  <c r="D103" i="148"/>
  <c r="D41" i="143"/>
  <c r="D25" i="143"/>
  <c r="E85" i="143"/>
  <c r="J85" i="143"/>
  <c r="E23" i="143"/>
  <c r="M8" i="143"/>
  <c r="F85" i="143"/>
  <c r="F23" i="143"/>
  <c r="J64" i="148"/>
  <c r="C23" i="143"/>
  <c r="I12" i="40"/>
  <c r="F85" i="136"/>
  <c r="C85" i="136"/>
  <c r="F85" i="129"/>
  <c r="F23" i="129"/>
  <c r="J85" i="129"/>
  <c r="G9" i="40"/>
  <c r="C23" i="129"/>
  <c r="G12" i="40"/>
  <c r="F22" i="125"/>
  <c r="G22" i="125"/>
  <c r="B121" i="121"/>
  <c r="F8" i="123"/>
  <c r="G15" i="123"/>
  <c r="I22" i="125"/>
  <c r="G49" i="123"/>
  <c r="E22" i="125"/>
  <c r="H22" i="125"/>
  <c r="C22" i="125"/>
  <c r="G11" i="123"/>
  <c r="D7" i="124"/>
  <c r="C51" i="124"/>
  <c r="CP7" i="124"/>
  <c r="CP51" i="124"/>
  <c r="P7" i="124"/>
  <c r="AQ43" i="124"/>
  <c r="BD43" i="124"/>
  <c r="BQ43" i="124"/>
  <c r="CD43" i="124"/>
  <c r="AD87" i="124"/>
  <c r="AJ43" i="124"/>
  <c r="AQ39" i="124"/>
  <c r="BD39" i="124"/>
  <c r="BQ39" i="124"/>
  <c r="CD39" i="124"/>
  <c r="AH39" i="124"/>
  <c r="AH83" i="124"/>
  <c r="AI43" i="124"/>
  <c r="F133" i="125"/>
  <c r="I133" i="125"/>
  <c r="W19" i="123"/>
  <c r="H138" i="125"/>
  <c r="J13" i="119"/>
  <c r="C75" i="118"/>
  <c r="J75" i="118"/>
  <c r="C15" i="118"/>
  <c r="E63" i="119"/>
  <c r="I63" i="119"/>
  <c r="E64" i="119"/>
  <c r="I64" i="119"/>
  <c r="F63" i="119"/>
  <c r="C63" i="119"/>
  <c r="G63" i="119"/>
  <c r="D63" i="119"/>
  <c r="H63" i="119"/>
  <c r="D64" i="119"/>
  <c r="H64" i="119"/>
  <c r="C8" i="117"/>
  <c r="G10" i="116"/>
  <c r="I22" i="119"/>
  <c r="G22" i="119"/>
  <c r="F6" i="116"/>
  <c r="C7" i="117"/>
  <c r="F8" i="116"/>
  <c r="F10" i="116"/>
  <c r="H21" i="119"/>
  <c r="C22" i="119"/>
  <c r="AD22" i="117"/>
  <c r="AQ22" i="117"/>
  <c r="BD22" i="117"/>
  <c r="BQ22" i="117"/>
  <c r="CD22" i="117"/>
  <c r="AD26" i="117"/>
  <c r="AQ26" i="117"/>
  <c r="BD26" i="117"/>
  <c r="BQ26" i="117"/>
  <c r="CD26" i="117"/>
  <c r="AD30" i="117"/>
  <c r="AQ30" i="117"/>
  <c r="BD30" i="117"/>
  <c r="BQ30" i="117"/>
  <c r="CD30" i="117"/>
  <c r="AD34" i="117"/>
  <c r="AQ34" i="117"/>
  <c r="BD34" i="117"/>
  <c r="BQ34" i="117"/>
  <c r="CD34" i="117"/>
  <c r="AD38" i="117"/>
  <c r="AQ38" i="117"/>
  <c r="BD38" i="117"/>
  <c r="BQ38" i="117"/>
  <c r="CD38" i="117"/>
  <c r="AD42" i="117"/>
  <c r="AQ42" i="117"/>
  <c r="BD42" i="117"/>
  <c r="BQ42" i="117"/>
  <c r="CD42" i="117"/>
  <c r="AD46" i="117"/>
  <c r="AQ46" i="117"/>
  <c r="BD46" i="117"/>
  <c r="BQ46" i="117"/>
  <c r="CD46" i="117"/>
  <c r="AD12" i="117"/>
  <c r="AQ12" i="117"/>
  <c r="BD12" i="117"/>
  <c r="BQ12" i="117"/>
  <c r="CD12" i="117"/>
  <c r="AD16" i="117"/>
  <c r="AQ16" i="117"/>
  <c r="BD16" i="117"/>
  <c r="BQ16" i="117"/>
  <c r="CD16" i="117"/>
  <c r="AD9" i="117"/>
  <c r="AQ9" i="117"/>
  <c r="BD9" i="117"/>
  <c r="BQ9" i="117"/>
  <c r="CD9" i="117"/>
  <c r="AD13" i="117"/>
  <c r="AQ13" i="117"/>
  <c r="BD13" i="117"/>
  <c r="BQ13" i="117"/>
  <c r="CD13" i="117"/>
  <c r="AD17" i="117"/>
  <c r="AQ17" i="117"/>
  <c r="BD17" i="117"/>
  <c r="BQ17" i="117"/>
  <c r="CD17" i="117"/>
  <c r="AD23" i="117"/>
  <c r="AQ23" i="117"/>
  <c r="BD23" i="117"/>
  <c r="BQ23" i="117"/>
  <c r="CD23" i="117"/>
  <c r="AD27" i="117"/>
  <c r="AQ27" i="117"/>
  <c r="BD27" i="117"/>
  <c r="BQ27" i="117"/>
  <c r="CD27" i="117"/>
  <c r="AD31" i="117"/>
  <c r="AQ31" i="117"/>
  <c r="BD31" i="117"/>
  <c r="BQ31" i="117"/>
  <c r="CD31" i="117"/>
  <c r="AD35" i="117"/>
  <c r="AQ35" i="117"/>
  <c r="BD35" i="117"/>
  <c r="BQ35" i="117"/>
  <c r="CD35" i="117"/>
  <c r="AD39" i="117"/>
  <c r="AQ39" i="117"/>
  <c r="BD39" i="117"/>
  <c r="BQ39" i="117"/>
  <c r="CD39" i="117"/>
  <c r="AD43" i="117"/>
  <c r="AQ43" i="117"/>
  <c r="BD43" i="117"/>
  <c r="BQ43" i="117"/>
  <c r="CD43" i="117"/>
  <c r="AD21" i="117"/>
  <c r="AQ21" i="117"/>
  <c r="BD21" i="117"/>
  <c r="BQ21" i="117"/>
  <c r="CD21" i="117"/>
  <c r="AD24" i="117"/>
  <c r="AQ24" i="117"/>
  <c r="BD24" i="117"/>
  <c r="BQ24" i="117"/>
  <c r="CD24" i="117"/>
  <c r="AD28" i="117"/>
  <c r="AQ28" i="117"/>
  <c r="BD28" i="117"/>
  <c r="BQ28" i="117"/>
  <c r="CD28" i="117"/>
  <c r="AD32" i="117"/>
  <c r="AQ32" i="117"/>
  <c r="BD32" i="117"/>
  <c r="BQ32" i="117"/>
  <c r="CD32" i="117"/>
  <c r="AD36" i="117"/>
  <c r="AQ36" i="117"/>
  <c r="BD36" i="117"/>
  <c r="BQ36" i="117"/>
  <c r="CD36" i="117"/>
  <c r="AD40" i="117"/>
  <c r="AQ40" i="117"/>
  <c r="BD40" i="117"/>
  <c r="BQ40" i="117"/>
  <c r="CD40" i="117"/>
  <c r="AD44" i="117"/>
  <c r="AQ44" i="117"/>
  <c r="BD44" i="117"/>
  <c r="BQ44" i="117"/>
  <c r="CD44" i="117"/>
  <c r="I103" i="119"/>
  <c r="I41" i="118"/>
  <c r="D22" i="119"/>
  <c r="H22" i="119"/>
  <c r="F64" i="119"/>
  <c r="E22" i="119"/>
  <c r="C64" i="119"/>
  <c r="G64" i="119"/>
  <c r="D21" i="119"/>
  <c r="G21" i="119"/>
  <c r="C21" i="119"/>
  <c r="C61" i="119"/>
  <c r="C38" i="118"/>
  <c r="E21" i="119"/>
  <c r="I21" i="119"/>
  <c r="CW89" i="161"/>
  <c r="CS89" i="161"/>
  <c r="CO89" i="161"/>
  <c r="CV89" i="161"/>
  <c r="CY89" i="161"/>
  <c r="CX89" i="161"/>
  <c r="CS45" i="161"/>
  <c r="CR89" i="161" s="1"/>
  <c r="CR45" i="161"/>
  <c r="CQ45" i="161"/>
  <c r="CQ89" i="161"/>
  <c r="CW81" i="161"/>
  <c r="CS81" i="161"/>
  <c r="CO81" i="161"/>
  <c r="CV81" i="161"/>
  <c r="CY81" i="161"/>
  <c r="CX81" i="161"/>
  <c r="CS37" i="161"/>
  <c r="CR81" i="161" s="1"/>
  <c r="CR37" i="161"/>
  <c r="CQ37" i="161"/>
  <c r="CQ81" i="161"/>
  <c r="CY90" i="161"/>
  <c r="CX90" i="161"/>
  <c r="CW90" i="161"/>
  <c r="CS90" i="161"/>
  <c r="CO90" i="161"/>
  <c r="CV90" i="161"/>
  <c r="CQ46" i="161"/>
  <c r="CQ90" i="161"/>
  <c r="CS46" i="161"/>
  <c r="CR90" i="161" s="1"/>
  <c r="CR46" i="161"/>
  <c r="CY82" i="161"/>
  <c r="CX82" i="161"/>
  <c r="CW82" i="161"/>
  <c r="CS82" i="161"/>
  <c r="CO82" i="161"/>
  <c r="CQ38" i="161"/>
  <c r="CQ82" i="161"/>
  <c r="CV82" i="161"/>
  <c r="CS38" i="161"/>
  <c r="CR82" i="161" s="1"/>
  <c r="CR38" i="161"/>
  <c r="G88" i="161"/>
  <c r="P71" i="161"/>
  <c r="AC27" i="161"/>
  <c r="T27" i="161"/>
  <c r="T71" i="161"/>
  <c r="A300" i="162"/>
  <c r="A342" i="162"/>
  <c r="A384" i="162"/>
  <c r="A426" i="162"/>
  <c r="A468" i="162"/>
  <c r="A510" i="162"/>
  <c r="A552" i="162"/>
  <c r="A594" i="162"/>
  <c r="A636" i="162"/>
  <c r="A678" i="162"/>
  <c r="A216" i="162"/>
  <c r="A258" i="162"/>
  <c r="A292" i="162"/>
  <c r="A334" i="162"/>
  <c r="A376" i="162"/>
  <c r="A418" i="162"/>
  <c r="A460" i="162"/>
  <c r="A502" i="162"/>
  <c r="A544" i="162"/>
  <c r="A586" i="162"/>
  <c r="A628" i="162"/>
  <c r="A670" i="162"/>
  <c r="A208" i="162"/>
  <c r="A250" i="162"/>
  <c r="A284" i="162"/>
  <c r="A326" i="162"/>
  <c r="A368" i="162"/>
  <c r="A410" i="162"/>
  <c r="A452" i="162"/>
  <c r="A494" i="162"/>
  <c r="A536" i="162"/>
  <c r="A578" i="162"/>
  <c r="A620" i="162"/>
  <c r="A662" i="162"/>
  <c r="A200" i="162"/>
  <c r="A242" i="162"/>
  <c r="A277" i="162"/>
  <c r="A319" i="162"/>
  <c r="A361" i="162"/>
  <c r="A403" i="162"/>
  <c r="A445" i="162"/>
  <c r="A487" i="162"/>
  <c r="A529" i="162"/>
  <c r="A571" i="162"/>
  <c r="A613" i="162"/>
  <c r="A655" i="162"/>
  <c r="A193" i="162"/>
  <c r="A235" i="162"/>
  <c r="P90" i="161"/>
  <c r="AC46" i="161"/>
  <c r="T46" i="161"/>
  <c r="T90" i="161"/>
  <c r="C85" i="161"/>
  <c r="CP41" i="161"/>
  <c r="CP85" i="161"/>
  <c r="P41" i="161"/>
  <c r="D41" i="161"/>
  <c r="G41" i="161"/>
  <c r="CY76" i="161"/>
  <c r="CX76" i="161"/>
  <c r="CW76" i="161"/>
  <c r="CS76" i="161"/>
  <c r="CO76" i="161"/>
  <c r="CV76" i="161"/>
  <c r="CS32" i="161"/>
  <c r="CR76" i="161" s="1"/>
  <c r="CR32" i="161"/>
  <c r="CQ32" i="161"/>
  <c r="CQ76" i="161"/>
  <c r="G68" i="161"/>
  <c r="CY62" i="161"/>
  <c r="CX62" i="161"/>
  <c r="CW62" i="161"/>
  <c r="CS62" i="161"/>
  <c r="CO62" i="161"/>
  <c r="CS18" i="161"/>
  <c r="CR62" i="161" s="1"/>
  <c r="CV62" i="161"/>
  <c r="CR18" i="161"/>
  <c r="CQ18" i="161"/>
  <c r="CQ62" i="161"/>
  <c r="CY56" i="161"/>
  <c r="CX56" i="161"/>
  <c r="CV56" i="161"/>
  <c r="CS56" i="161"/>
  <c r="DE12" i="161"/>
  <c r="CS12" i="161"/>
  <c r="CR56" i="161" s="1"/>
  <c r="CO56" i="161"/>
  <c r="CW56" i="161"/>
  <c r="DD12" i="161"/>
  <c r="CR12" i="161"/>
  <c r="CQ12" i="161"/>
  <c r="CQ56" i="161"/>
  <c r="P75" i="161"/>
  <c r="T31" i="161"/>
  <c r="T75" i="161"/>
  <c r="AC31" i="161"/>
  <c r="C57" i="161"/>
  <c r="P13" i="161"/>
  <c r="D13" i="161"/>
  <c r="CP13" i="161"/>
  <c r="CP57" i="161"/>
  <c r="G13" i="161"/>
  <c r="G84" i="161"/>
  <c r="J88" i="162"/>
  <c r="H30" i="162"/>
  <c r="D30" i="162"/>
  <c r="G30" i="162"/>
  <c r="C30" i="162"/>
  <c r="J30" i="162"/>
  <c r="F30" i="162"/>
  <c r="I30" i="162"/>
  <c r="E30" i="162"/>
  <c r="O15" i="160"/>
  <c r="O49" i="160"/>
  <c r="J86" i="162"/>
  <c r="J70" i="162"/>
  <c r="J66" i="162"/>
  <c r="AQ21" i="160"/>
  <c r="AQ12" i="160"/>
  <c r="AQ11" i="160"/>
  <c r="AQ37" i="160"/>
  <c r="AO130" i="158" s="1"/>
  <c r="AQ28" i="160"/>
  <c r="AI21" i="160"/>
  <c r="AI12" i="160"/>
  <c r="AI11" i="160"/>
  <c r="AI37" i="160"/>
  <c r="AG130" i="158" s="1"/>
  <c r="AI28" i="160"/>
  <c r="AA21" i="160"/>
  <c r="AA12" i="160"/>
  <c r="AA11" i="160"/>
  <c r="AA37" i="160"/>
  <c r="Y130" i="158" s="1"/>
  <c r="AA28" i="160"/>
  <c r="S21" i="160"/>
  <c r="S12" i="160"/>
  <c r="S11" i="160"/>
  <c r="S37" i="160"/>
  <c r="Q130" i="158" s="1"/>
  <c r="S28" i="160"/>
  <c r="O11" i="160"/>
  <c r="J99" i="162"/>
  <c r="F103" i="162"/>
  <c r="F41" i="157"/>
  <c r="F25" i="157"/>
  <c r="H103" i="162"/>
  <c r="H41" i="157"/>
  <c r="H25" i="157"/>
  <c r="G87" i="161"/>
  <c r="G75" i="161"/>
  <c r="H77" i="161"/>
  <c r="I33" i="161"/>
  <c r="P86" i="161"/>
  <c r="AC42" i="161"/>
  <c r="T42" i="161"/>
  <c r="T86" i="161"/>
  <c r="A308" i="162"/>
  <c r="A350" i="162"/>
  <c r="A392" i="162"/>
  <c r="A434" i="162"/>
  <c r="A476" i="162"/>
  <c r="A518" i="162"/>
  <c r="A560" i="162"/>
  <c r="A602" i="162"/>
  <c r="A644" i="162"/>
  <c r="A686" i="162"/>
  <c r="A224" i="162"/>
  <c r="A266" i="162"/>
  <c r="D87" i="161"/>
  <c r="H43" i="161"/>
  <c r="Q43" i="161"/>
  <c r="D83" i="161"/>
  <c r="H39" i="161"/>
  <c r="Q39" i="161"/>
  <c r="D79" i="161"/>
  <c r="H35" i="161"/>
  <c r="Q35" i="161"/>
  <c r="D90" i="161"/>
  <c r="Q46" i="161"/>
  <c r="H46" i="161"/>
  <c r="G76" i="161"/>
  <c r="G54" i="161"/>
  <c r="A143" i="162"/>
  <c r="A185" i="162"/>
  <c r="A219" i="162"/>
  <c r="A261" i="162"/>
  <c r="A303" i="162"/>
  <c r="A345" i="162"/>
  <c r="A387" i="162"/>
  <c r="A429" i="162"/>
  <c r="A471" i="162"/>
  <c r="A513" i="162"/>
  <c r="A555" i="162"/>
  <c r="A597" i="162"/>
  <c r="A639" i="162"/>
  <c r="A681" i="162"/>
  <c r="A280" i="162"/>
  <c r="A322" i="162"/>
  <c r="A364" i="162"/>
  <c r="A406" i="162"/>
  <c r="A448" i="162"/>
  <c r="A490" i="162"/>
  <c r="A532" i="162"/>
  <c r="A574" i="162"/>
  <c r="A616" i="162"/>
  <c r="A658" i="162"/>
  <c r="A196" i="162"/>
  <c r="A238" i="162"/>
  <c r="G82" i="161"/>
  <c r="C89" i="161"/>
  <c r="CP45" i="161"/>
  <c r="CP89" i="161"/>
  <c r="P45" i="161"/>
  <c r="D45" i="161"/>
  <c r="G45" i="161"/>
  <c r="CY80" i="161"/>
  <c r="CX80" i="161"/>
  <c r="CW80" i="161"/>
  <c r="CS80" i="161"/>
  <c r="CO80" i="161"/>
  <c r="CV80" i="161"/>
  <c r="CS36" i="161"/>
  <c r="CR80" i="161" s="1"/>
  <c r="CR36" i="161"/>
  <c r="CQ36" i="161"/>
  <c r="CQ80" i="161"/>
  <c r="C69" i="161"/>
  <c r="P25" i="161"/>
  <c r="D25" i="161"/>
  <c r="CP25" i="161"/>
  <c r="CP69" i="161"/>
  <c r="C53" i="161"/>
  <c r="P9" i="161"/>
  <c r="D9" i="161"/>
  <c r="CP9" i="161"/>
  <c r="CP53" i="161"/>
  <c r="A306" i="162"/>
  <c r="A348" i="162"/>
  <c r="A390" i="162"/>
  <c r="A432" i="162"/>
  <c r="A474" i="162"/>
  <c r="A516" i="162"/>
  <c r="A558" i="162"/>
  <c r="A600" i="162"/>
  <c r="A642" i="162"/>
  <c r="A684" i="162"/>
  <c r="A222" i="162"/>
  <c r="A264" i="162"/>
  <c r="A298" i="162"/>
  <c r="A340" i="162"/>
  <c r="A382" i="162"/>
  <c r="A424" i="162"/>
  <c r="A466" i="162"/>
  <c r="A508" i="162"/>
  <c r="A550" i="162"/>
  <c r="A592" i="162"/>
  <c r="A634" i="162"/>
  <c r="A676" i="162"/>
  <c r="A214" i="162"/>
  <c r="A256" i="162"/>
  <c r="A290" i="162"/>
  <c r="A332" i="162"/>
  <c r="A374" i="162"/>
  <c r="A416" i="162"/>
  <c r="A458" i="162"/>
  <c r="A500" i="162"/>
  <c r="A542" i="162"/>
  <c r="A584" i="162"/>
  <c r="A626" i="162"/>
  <c r="A668" i="162"/>
  <c r="A206" i="162"/>
  <c r="A248" i="162"/>
  <c r="A279" i="162"/>
  <c r="A321" i="162"/>
  <c r="A363" i="162"/>
  <c r="A405" i="162"/>
  <c r="A447" i="162"/>
  <c r="A489" i="162"/>
  <c r="A531" i="162"/>
  <c r="A573" i="162"/>
  <c r="A615" i="162"/>
  <c r="A657" i="162"/>
  <c r="A195" i="162"/>
  <c r="A237" i="162"/>
  <c r="CW69" i="161"/>
  <c r="CS69" i="161"/>
  <c r="CO69" i="161"/>
  <c r="CV69" i="161"/>
  <c r="CY69" i="161"/>
  <c r="CX69" i="161"/>
  <c r="CR25" i="161"/>
  <c r="CS25" i="161"/>
  <c r="CR69" i="161" s="1"/>
  <c r="CQ25" i="161"/>
  <c r="CQ69" i="161"/>
  <c r="G66" i="161"/>
  <c r="D62" i="161"/>
  <c r="Q18" i="161"/>
  <c r="H18" i="161"/>
  <c r="CW59" i="161"/>
  <c r="CS59" i="161"/>
  <c r="CO59" i="161"/>
  <c r="CV59" i="161"/>
  <c r="CY59" i="161"/>
  <c r="CX59" i="161"/>
  <c r="CQ15" i="161"/>
  <c r="CQ59" i="161"/>
  <c r="DE15" i="161"/>
  <c r="CS15" i="161"/>
  <c r="CR59" i="161" s="1"/>
  <c r="CR15" i="161"/>
  <c r="DD15" i="161"/>
  <c r="G9" i="161"/>
  <c r="CW53" i="161"/>
  <c r="CS53" i="161"/>
  <c r="CO53" i="161"/>
  <c r="CV53" i="161"/>
  <c r="CY53" i="161"/>
  <c r="DE9" i="161"/>
  <c r="CS9" i="161"/>
  <c r="CR53" i="161" s="1"/>
  <c r="DD9" i="161"/>
  <c r="CR9" i="161"/>
  <c r="CX53" i="161"/>
  <c r="CQ9" i="161"/>
  <c r="CQ53" i="161"/>
  <c r="J102" i="162"/>
  <c r="J98" i="162"/>
  <c r="J82" i="162"/>
  <c r="C88" i="161"/>
  <c r="P44" i="161"/>
  <c r="D44" i="161"/>
  <c r="CP44" i="161"/>
  <c r="CP88" i="161"/>
  <c r="C80" i="161"/>
  <c r="P36" i="161"/>
  <c r="D36" i="161"/>
  <c r="CP36" i="161"/>
  <c r="CP80" i="161"/>
  <c r="C72" i="161"/>
  <c r="P28" i="161"/>
  <c r="D28" i="161"/>
  <c r="CP28" i="161"/>
  <c r="CP72" i="161"/>
  <c r="C64" i="161"/>
  <c r="P20" i="161"/>
  <c r="D20" i="161"/>
  <c r="CP20" i="161"/>
  <c r="CP64" i="161"/>
  <c r="G81" i="161"/>
  <c r="H71" i="161"/>
  <c r="I27" i="161"/>
  <c r="AC59" i="161"/>
  <c r="AP15" i="161"/>
  <c r="AG15" i="161"/>
  <c r="AG59" i="161"/>
  <c r="AC82" i="161"/>
  <c r="AP38" i="161"/>
  <c r="AG38" i="161"/>
  <c r="AG82" i="161"/>
  <c r="P77" i="161"/>
  <c r="AC33" i="161"/>
  <c r="T33" i="161"/>
  <c r="T77" i="161"/>
  <c r="CW67" i="161"/>
  <c r="CS67" i="161"/>
  <c r="CO67" i="161"/>
  <c r="CV67" i="161"/>
  <c r="CY67" i="161"/>
  <c r="CX67" i="161"/>
  <c r="CQ23" i="161"/>
  <c r="CQ67" i="161"/>
  <c r="CS23" i="161"/>
  <c r="CR67" i="161" s="1"/>
  <c r="CR23" i="161"/>
  <c r="J68" i="162"/>
  <c r="G27" i="162"/>
  <c r="C27" i="162"/>
  <c r="F27" i="162"/>
  <c r="I27" i="162"/>
  <c r="E27" i="162"/>
  <c r="H27" i="162"/>
  <c r="D27" i="162"/>
  <c r="L15" i="160"/>
  <c r="L49" i="160"/>
  <c r="L11" i="160"/>
  <c r="CW85" i="161"/>
  <c r="CS85" i="161"/>
  <c r="CO85" i="161"/>
  <c r="CV85" i="161"/>
  <c r="CY85" i="161"/>
  <c r="CX85" i="161"/>
  <c r="CS41" i="161"/>
  <c r="CR85" i="161" s="1"/>
  <c r="CR41" i="161"/>
  <c r="CQ41" i="161"/>
  <c r="CQ85" i="161"/>
  <c r="G71" i="161"/>
  <c r="CY86" i="161"/>
  <c r="CX86" i="161"/>
  <c r="CW86" i="161"/>
  <c r="CS86" i="161"/>
  <c r="CO86" i="161"/>
  <c r="CV86" i="161"/>
  <c r="CQ42" i="161"/>
  <c r="CQ86" i="161"/>
  <c r="CS42" i="161"/>
  <c r="CR86" i="161" s="1"/>
  <c r="CR42" i="161"/>
  <c r="H81" i="161"/>
  <c r="I37" i="161"/>
  <c r="CY74" i="161"/>
  <c r="CX74" i="161"/>
  <c r="CW74" i="161"/>
  <c r="CS74" i="161"/>
  <c r="CO74" i="161"/>
  <c r="CV74" i="161"/>
  <c r="CS30" i="161"/>
  <c r="CR74" i="161" s="1"/>
  <c r="CR30" i="161"/>
  <c r="CQ30" i="161"/>
  <c r="CQ74" i="161"/>
  <c r="G63" i="161"/>
  <c r="I19" i="161"/>
  <c r="G55" i="161"/>
  <c r="G51" i="161"/>
  <c r="CW75" i="161"/>
  <c r="CS75" i="161"/>
  <c r="CO75" i="161"/>
  <c r="CV75" i="161"/>
  <c r="CY75" i="161"/>
  <c r="CQ31" i="161"/>
  <c r="CQ75" i="161"/>
  <c r="CX75" i="161"/>
  <c r="CR31" i="161"/>
  <c r="CS31" i="161"/>
  <c r="CR75" i="161" s="1"/>
  <c r="CO52" i="161"/>
  <c r="DE8" i="161"/>
  <c r="DD8" i="161"/>
  <c r="A144" i="162"/>
  <c r="A186" i="162"/>
  <c r="A211" i="162"/>
  <c r="A253" i="162"/>
  <c r="A295" i="162"/>
  <c r="A337" i="162"/>
  <c r="A379" i="162"/>
  <c r="A421" i="162"/>
  <c r="A463" i="162"/>
  <c r="A505" i="162"/>
  <c r="A547" i="162"/>
  <c r="A589" i="162"/>
  <c r="A631" i="162"/>
  <c r="A673" i="162"/>
  <c r="A287" i="162"/>
  <c r="A329" i="162"/>
  <c r="A371" i="162"/>
  <c r="A413" i="162"/>
  <c r="A455" i="162"/>
  <c r="A497" i="162"/>
  <c r="A539" i="162"/>
  <c r="A581" i="162"/>
  <c r="A623" i="162"/>
  <c r="A665" i="162"/>
  <c r="A203" i="162"/>
  <c r="A245" i="162"/>
  <c r="G86" i="161"/>
  <c r="G80" i="161"/>
  <c r="G25" i="161"/>
  <c r="CY64" i="161"/>
  <c r="CX64" i="161"/>
  <c r="CW64" i="161"/>
  <c r="CS64" i="161"/>
  <c r="CO64" i="161"/>
  <c r="CV64" i="161"/>
  <c r="CR20" i="161"/>
  <c r="CQ20" i="161"/>
  <c r="CQ64" i="161"/>
  <c r="CS20" i="161"/>
  <c r="CR64" i="161" s="1"/>
  <c r="P62" i="161"/>
  <c r="AC18" i="161"/>
  <c r="T18" i="161"/>
  <c r="B91" i="161"/>
  <c r="H54" i="162"/>
  <c r="D54" i="162"/>
  <c r="G54" i="162"/>
  <c r="C54" i="162"/>
  <c r="J54" i="162"/>
  <c r="F54" i="162"/>
  <c r="I54" i="162"/>
  <c r="E54" i="162"/>
  <c r="AM15" i="160"/>
  <c r="E103" i="162"/>
  <c r="E41" i="157"/>
  <c r="E25" i="157"/>
  <c r="G103" i="162"/>
  <c r="G41" i="157"/>
  <c r="G25" i="157"/>
  <c r="J84" i="162"/>
  <c r="F11" i="160"/>
  <c r="F12" i="160"/>
  <c r="CY72" i="161"/>
  <c r="CX72" i="161"/>
  <c r="CW72" i="161"/>
  <c r="CS72" i="161"/>
  <c r="CO72" i="161"/>
  <c r="CR28" i="161"/>
  <c r="CV72" i="161"/>
  <c r="CQ28" i="161"/>
  <c r="CQ72" i="161"/>
  <c r="CS28" i="161"/>
  <c r="CR72" i="161" s="1"/>
  <c r="G83" i="161"/>
  <c r="CW77" i="161"/>
  <c r="CS77" i="161"/>
  <c r="CO77" i="161"/>
  <c r="CV77" i="161"/>
  <c r="CY77" i="161"/>
  <c r="CX77" i="161"/>
  <c r="CS33" i="161"/>
  <c r="CR77" i="161" s="1"/>
  <c r="CR33" i="161"/>
  <c r="CQ33" i="161"/>
  <c r="CQ77" i="161"/>
  <c r="CY88" i="161"/>
  <c r="CX88" i="161"/>
  <c r="CW88" i="161"/>
  <c r="CS88" i="161"/>
  <c r="CO88" i="161"/>
  <c r="CV88" i="161"/>
  <c r="CS44" i="161"/>
  <c r="CR88" i="161" s="1"/>
  <c r="CR44" i="161"/>
  <c r="CQ44" i="161"/>
  <c r="CQ88" i="161"/>
  <c r="CW83" i="161"/>
  <c r="CS83" i="161"/>
  <c r="CO83" i="161"/>
  <c r="CV83" i="161"/>
  <c r="CY83" i="161"/>
  <c r="CR39" i="161"/>
  <c r="CX83" i="161"/>
  <c r="CQ39" i="161"/>
  <c r="CQ83" i="161"/>
  <c r="CS39" i="161"/>
  <c r="CR83" i="161" s="1"/>
  <c r="G67" i="161"/>
  <c r="AB11" i="160"/>
  <c r="AB37" i="160"/>
  <c r="Z130" i="158" s="1"/>
  <c r="AB28" i="160"/>
  <c r="AB21" i="160"/>
  <c r="AB12" i="160"/>
  <c r="H73" i="161"/>
  <c r="I29" i="161"/>
  <c r="G64" i="161"/>
  <c r="G58" i="161"/>
  <c r="A276" i="162"/>
  <c r="A318" i="162"/>
  <c r="A360" i="162"/>
  <c r="A402" i="162"/>
  <c r="A444" i="162"/>
  <c r="A486" i="162"/>
  <c r="A528" i="162"/>
  <c r="A570" i="162"/>
  <c r="A612" i="162"/>
  <c r="A654" i="162"/>
  <c r="A192" i="162"/>
  <c r="A234" i="162"/>
  <c r="G90" i="161"/>
  <c r="D78" i="161"/>
  <c r="Q34" i="161"/>
  <c r="H34" i="161"/>
  <c r="P17" i="161"/>
  <c r="D17" i="161"/>
  <c r="C61" i="161"/>
  <c r="CP17" i="161"/>
  <c r="CP61" i="161"/>
  <c r="G17" i="161"/>
  <c r="A226" i="162"/>
  <c r="A268" i="162"/>
  <c r="A310" i="162"/>
  <c r="A352" i="162"/>
  <c r="A394" i="162"/>
  <c r="A436" i="162"/>
  <c r="A478" i="162"/>
  <c r="A520" i="162"/>
  <c r="A562" i="162"/>
  <c r="A604" i="162"/>
  <c r="A646" i="162"/>
  <c r="A688" i="162"/>
  <c r="A302" i="162"/>
  <c r="A344" i="162"/>
  <c r="A386" i="162"/>
  <c r="A428" i="162"/>
  <c r="A470" i="162"/>
  <c r="A512" i="162"/>
  <c r="A554" i="162"/>
  <c r="A596" i="162"/>
  <c r="A638" i="162"/>
  <c r="A680" i="162"/>
  <c r="A218" i="162"/>
  <c r="A260" i="162"/>
  <c r="A294" i="162"/>
  <c r="A336" i="162"/>
  <c r="A378" i="162"/>
  <c r="A420" i="162"/>
  <c r="A462" i="162"/>
  <c r="A504" i="162"/>
  <c r="A546" i="162"/>
  <c r="A588" i="162"/>
  <c r="A630" i="162"/>
  <c r="A672" i="162"/>
  <c r="A210" i="162"/>
  <c r="A252" i="162"/>
  <c r="A286" i="162"/>
  <c r="A328" i="162"/>
  <c r="A370" i="162"/>
  <c r="A412" i="162"/>
  <c r="A454" i="162"/>
  <c r="A496" i="162"/>
  <c r="A538" i="162"/>
  <c r="A580" i="162"/>
  <c r="A622" i="162"/>
  <c r="A664" i="162"/>
  <c r="A202" i="162"/>
  <c r="A244" i="162"/>
  <c r="A275" i="162"/>
  <c r="A317" i="162"/>
  <c r="A359" i="162"/>
  <c r="A401" i="162"/>
  <c r="A443" i="162"/>
  <c r="A485" i="162"/>
  <c r="A527" i="162"/>
  <c r="A569" i="162"/>
  <c r="A611" i="162"/>
  <c r="A653" i="162"/>
  <c r="A191" i="162"/>
  <c r="A233" i="162"/>
  <c r="CY84" i="161"/>
  <c r="CX84" i="161"/>
  <c r="CW84" i="161"/>
  <c r="CS84" i="161"/>
  <c r="CO84" i="161"/>
  <c r="CV84" i="161"/>
  <c r="CS40" i="161"/>
  <c r="CR84" i="161" s="1"/>
  <c r="CR40" i="161"/>
  <c r="CQ40" i="161"/>
  <c r="CQ84" i="161"/>
  <c r="P67" i="161"/>
  <c r="AC23" i="161"/>
  <c r="T23" i="161"/>
  <c r="T67" i="161"/>
  <c r="CW63" i="161"/>
  <c r="CS63" i="161"/>
  <c r="CO63" i="161"/>
  <c r="CV63" i="161"/>
  <c r="CY63" i="161"/>
  <c r="CQ19" i="161"/>
  <c r="CQ63" i="161"/>
  <c r="CX63" i="161"/>
  <c r="CS19" i="161"/>
  <c r="CR63" i="161" s="1"/>
  <c r="CR19" i="161"/>
  <c r="P55" i="161"/>
  <c r="AC11" i="161"/>
  <c r="T11" i="161"/>
  <c r="T55" i="161"/>
  <c r="I21" i="162"/>
  <c r="E21" i="162"/>
  <c r="H21" i="162"/>
  <c r="D21" i="162"/>
  <c r="G21" i="162"/>
  <c r="C21" i="162"/>
  <c r="F21" i="162"/>
  <c r="F49" i="160"/>
  <c r="F15" i="160"/>
  <c r="C84" i="161"/>
  <c r="P40" i="161"/>
  <c r="D40" i="161"/>
  <c r="CP40" i="161"/>
  <c r="CP84" i="161"/>
  <c r="C76" i="161"/>
  <c r="P32" i="161"/>
  <c r="D32" i="161"/>
  <c r="CP32" i="161"/>
  <c r="CP76" i="161"/>
  <c r="C68" i="161"/>
  <c r="P24" i="161"/>
  <c r="D24" i="161"/>
  <c r="CP24" i="161"/>
  <c r="CP68" i="161"/>
  <c r="AC74" i="161"/>
  <c r="AP30" i="161"/>
  <c r="AG30" i="161"/>
  <c r="AG74" i="161"/>
  <c r="Q63" i="161"/>
  <c r="W19" i="161"/>
  <c r="AD19" i="161"/>
  <c r="V19" i="161"/>
  <c r="U19" i="161"/>
  <c r="CY54" i="161"/>
  <c r="CX54" i="161"/>
  <c r="CW54" i="161"/>
  <c r="CO54" i="161"/>
  <c r="CV54" i="161"/>
  <c r="DD10" i="161"/>
  <c r="CR10" i="161"/>
  <c r="CS54" i="161"/>
  <c r="CQ10" i="161"/>
  <c r="CQ54" i="161"/>
  <c r="CS10" i="161"/>
  <c r="CR54" i="161" s="1"/>
  <c r="DE10" i="161"/>
  <c r="J87" i="162"/>
  <c r="I103" i="162"/>
  <c r="I41" i="157"/>
  <c r="I25" i="157"/>
  <c r="D103" i="162"/>
  <c r="D41" i="157"/>
  <c r="D25" i="157"/>
  <c r="J55" i="162"/>
  <c r="G77" i="161"/>
  <c r="D66" i="161"/>
  <c r="Q22" i="161"/>
  <c r="H22" i="161"/>
  <c r="CW55" i="161"/>
  <c r="CS55" i="161"/>
  <c r="CO55" i="161"/>
  <c r="CV55" i="161"/>
  <c r="CY55" i="161"/>
  <c r="CX55" i="161"/>
  <c r="CQ11" i="161"/>
  <c r="CQ55" i="161"/>
  <c r="DE11" i="161"/>
  <c r="CS11" i="161"/>
  <c r="CR55" i="161" s="1"/>
  <c r="CR11" i="161"/>
  <c r="DD11" i="161"/>
  <c r="J100" i="162"/>
  <c r="H50" i="162"/>
  <c r="D50" i="162"/>
  <c r="G50" i="162"/>
  <c r="C50" i="162"/>
  <c r="J50" i="162"/>
  <c r="F50" i="162"/>
  <c r="I50" i="162"/>
  <c r="E50" i="162"/>
  <c r="AI15" i="160"/>
  <c r="J93" i="162"/>
  <c r="J77" i="162"/>
  <c r="D75" i="161"/>
  <c r="Q31" i="161"/>
  <c r="H31" i="161"/>
  <c r="C51" i="161"/>
  <c r="CP7" i="161"/>
  <c r="CP51" i="161"/>
  <c r="P7" i="161"/>
  <c r="D7" i="161"/>
  <c r="G28" i="161"/>
  <c r="G79" i="161"/>
  <c r="CY78" i="161"/>
  <c r="CX78" i="161"/>
  <c r="CW78" i="161"/>
  <c r="CS78" i="161"/>
  <c r="CO78" i="161"/>
  <c r="CV78" i="161"/>
  <c r="CQ34" i="161"/>
  <c r="CQ78" i="161"/>
  <c r="CS34" i="161"/>
  <c r="CR78" i="161" s="1"/>
  <c r="CR34" i="161"/>
  <c r="CY70" i="161"/>
  <c r="CX70" i="161"/>
  <c r="CW70" i="161"/>
  <c r="CS70" i="161"/>
  <c r="CO70" i="161"/>
  <c r="CS26" i="161"/>
  <c r="CR70" i="161" s="1"/>
  <c r="CQ26" i="161"/>
  <c r="CQ70" i="161"/>
  <c r="CV70" i="161"/>
  <c r="CR26" i="161"/>
  <c r="Q42" i="161"/>
  <c r="D86" i="161"/>
  <c r="H42" i="161"/>
  <c r="H58" i="161"/>
  <c r="I14" i="161"/>
  <c r="H54" i="161"/>
  <c r="I10" i="161"/>
  <c r="AJ11" i="160"/>
  <c r="AJ37" i="160"/>
  <c r="AH130" i="158" s="1"/>
  <c r="AJ28" i="160"/>
  <c r="AJ21" i="160"/>
  <c r="AJ12" i="160"/>
  <c r="A304" i="162"/>
  <c r="A346" i="162"/>
  <c r="A388" i="162"/>
  <c r="A430" i="162"/>
  <c r="A472" i="162"/>
  <c r="A514" i="162"/>
  <c r="A556" i="162"/>
  <c r="A598" i="162"/>
  <c r="A640" i="162"/>
  <c r="A682" i="162"/>
  <c r="A220" i="162"/>
  <c r="A262" i="162"/>
  <c r="A296" i="162"/>
  <c r="A338" i="162"/>
  <c r="A380" i="162"/>
  <c r="A422" i="162"/>
  <c r="A464" i="162"/>
  <c r="A506" i="162"/>
  <c r="A548" i="162"/>
  <c r="A590" i="162"/>
  <c r="A632" i="162"/>
  <c r="A674" i="162"/>
  <c r="A212" i="162"/>
  <c r="A254" i="162"/>
  <c r="A288" i="162"/>
  <c r="A330" i="162"/>
  <c r="A372" i="162"/>
  <c r="A414" i="162"/>
  <c r="A456" i="162"/>
  <c r="A498" i="162"/>
  <c r="A540" i="162"/>
  <c r="A582" i="162"/>
  <c r="A624" i="162"/>
  <c r="A666" i="162"/>
  <c r="A204" i="162"/>
  <c r="A246" i="162"/>
  <c r="A281" i="162"/>
  <c r="A323" i="162"/>
  <c r="A365" i="162"/>
  <c r="A407" i="162"/>
  <c r="A449" i="162"/>
  <c r="A491" i="162"/>
  <c r="A533" i="162"/>
  <c r="A575" i="162"/>
  <c r="A617" i="162"/>
  <c r="A659" i="162"/>
  <c r="A197" i="162"/>
  <c r="A239" i="162"/>
  <c r="A273" i="162"/>
  <c r="A315" i="162"/>
  <c r="A357" i="162"/>
  <c r="A399" i="162"/>
  <c r="A441" i="162"/>
  <c r="A483" i="162"/>
  <c r="A525" i="162"/>
  <c r="A567" i="162"/>
  <c r="A609" i="162"/>
  <c r="A651" i="162"/>
  <c r="A189" i="162"/>
  <c r="A231" i="162"/>
  <c r="P87" i="161"/>
  <c r="T43" i="161"/>
  <c r="T87" i="161"/>
  <c r="AC43" i="161"/>
  <c r="P83" i="161"/>
  <c r="T39" i="161"/>
  <c r="T83" i="161"/>
  <c r="AC39" i="161"/>
  <c r="P79" i="161"/>
  <c r="T35" i="161"/>
  <c r="T79" i="161"/>
  <c r="AC35" i="161"/>
  <c r="CW87" i="161"/>
  <c r="CS87" i="161"/>
  <c r="CO87" i="161"/>
  <c r="CV87" i="161"/>
  <c r="CY87" i="161"/>
  <c r="CX87" i="161"/>
  <c r="CR43" i="161"/>
  <c r="CQ43" i="161"/>
  <c r="CQ87" i="161"/>
  <c r="CS43" i="161"/>
  <c r="CR87" i="161" s="1"/>
  <c r="CV73" i="161"/>
  <c r="CY73" i="161"/>
  <c r="CX73" i="161"/>
  <c r="CW73" i="161"/>
  <c r="CO73" i="161"/>
  <c r="CS29" i="161"/>
  <c r="CR73" i="161" s="1"/>
  <c r="CR29" i="161"/>
  <c r="CS73" i="161"/>
  <c r="CQ29" i="161"/>
  <c r="CQ73" i="161"/>
  <c r="CY66" i="161"/>
  <c r="CX66" i="161"/>
  <c r="CW66" i="161"/>
  <c r="CS66" i="161"/>
  <c r="CO66" i="161"/>
  <c r="CV66" i="161"/>
  <c r="CS22" i="161"/>
  <c r="CR66" i="161" s="1"/>
  <c r="CR22" i="161"/>
  <c r="CQ22" i="161"/>
  <c r="CQ66" i="161"/>
  <c r="CY60" i="161"/>
  <c r="CX60" i="161"/>
  <c r="CV60" i="161"/>
  <c r="CS60" i="161"/>
  <c r="CW60" i="161"/>
  <c r="DE16" i="161"/>
  <c r="CS16" i="161"/>
  <c r="CR60" i="161" s="1"/>
  <c r="CO60" i="161"/>
  <c r="DD16" i="161"/>
  <c r="CR16" i="161"/>
  <c r="CQ16" i="161"/>
  <c r="CQ60" i="161"/>
  <c r="A307" i="162"/>
  <c r="A349" i="162"/>
  <c r="A391" i="162"/>
  <c r="A433" i="162"/>
  <c r="A475" i="162"/>
  <c r="A517" i="162"/>
  <c r="A559" i="162"/>
  <c r="A601" i="162"/>
  <c r="A643" i="162"/>
  <c r="A685" i="162"/>
  <c r="A223" i="162"/>
  <c r="A265" i="162"/>
  <c r="A299" i="162"/>
  <c r="A341" i="162"/>
  <c r="A383" i="162"/>
  <c r="A425" i="162"/>
  <c r="A467" i="162"/>
  <c r="A509" i="162"/>
  <c r="A551" i="162"/>
  <c r="A593" i="162"/>
  <c r="A635" i="162"/>
  <c r="A677" i="162"/>
  <c r="A215" i="162"/>
  <c r="A257" i="162"/>
  <c r="A291" i="162"/>
  <c r="A333" i="162"/>
  <c r="A375" i="162"/>
  <c r="A417" i="162"/>
  <c r="A459" i="162"/>
  <c r="A501" i="162"/>
  <c r="A543" i="162"/>
  <c r="A585" i="162"/>
  <c r="A627" i="162"/>
  <c r="A669" i="162"/>
  <c r="A207" i="162"/>
  <c r="A249" i="162"/>
  <c r="A283" i="162"/>
  <c r="A325" i="162"/>
  <c r="A367" i="162"/>
  <c r="A409" i="162"/>
  <c r="A451" i="162"/>
  <c r="A493" i="162"/>
  <c r="A535" i="162"/>
  <c r="A577" i="162"/>
  <c r="A619" i="162"/>
  <c r="A661" i="162"/>
  <c r="A199" i="162"/>
  <c r="A241" i="162"/>
  <c r="G78" i="161"/>
  <c r="C65" i="161"/>
  <c r="P21" i="161"/>
  <c r="D21" i="161"/>
  <c r="CP21" i="161"/>
  <c r="CP65" i="161"/>
  <c r="Q71" i="161"/>
  <c r="W27" i="161"/>
  <c r="AD27" i="161"/>
  <c r="V27" i="161"/>
  <c r="U27" i="161"/>
  <c r="D67" i="161"/>
  <c r="Q23" i="161"/>
  <c r="H23" i="161"/>
  <c r="D55" i="161"/>
  <c r="Q11" i="161"/>
  <c r="H11" i="161"/>
  <c r="C52" i="161"/>
  <c r="CP8" i="161"/>
  <c r="CP52" i="161"/>
  <c r="P8" i="161"/>
  <c r="D8" i="161"/>
  <c r="G8" i="161"/>
  <c r="G47" i="161"/>
  <c r="C34" i="157"/>
  <c r="J72" i="162"/>
  <c r="H38" i="162"/>
  <c r="D38" i="162"/>
  <c r="G38" i="162"/>
  <c r="C38" i="162"/>
  <c r="F38" i="162"/>
  <c r="I38" i="162"/>
  <c r="E38" i="162"/>
  <c r="W15" i="160"/>
  <c r="J94" i="162"/>
  <c r="J78" i="162"/>
  <c r="AM21" i="160"/>
  <c r="AM12" i="160"/>
  <c r="AM11" i="160"/>
  <c r="AM37" i="160"/>
  <c r="AK130" i="158" s="1"/>
  <c r="AM28" i="160"/>
  <c r="AE21" i="160"/>
  <c r="AE12" i="160"/>
  <c r="AE11" i="160"/>
  <c r="AE37" i="160"/>
  <c r="AC130" i="158" s="1"/>
  <c r="AE28" i="160"/>
  <c r="W21" i="160"/>
  <c r="W12" i="160"/>
  <c r="W11" i="160"/>
  <c r="W37" i="160"/>
  <c r="U130" i="158" s="1"/>
  <c r="W28" i="160"/>
  <c r="C103" i="162"/>
  <c r="C41" i="157"/>
  <c r="J63" i="162"/>
  <c r="G43" i="162"/>
  <c r="C43" i="162"/>
  <c r="F43" i="162"/>
  <c r="I43" i="162"/>
  <c r="E43" i="162"/>
  <c r="H43" i="162"/>
  <c r="D43" i="162"/>
  <c r="AB15" i="160"/>
  <c r="D77" i="161"/>
  <c r="Q33" i="161"/>
  <c r="CY68" i="161"/>
  <c r="CX68" i="161"/>
  <c r="CW68" i="161"/>
  <c r="CS68" i="161"/>
  <c r="CO68" i="161"/>
  <c r="CV68" i="161"/>
  <c r="CR24" i="161"/>
  <c r="CQ24" i="161"/>
  <c r="CQ68" i="161"/>
  <c r="CS24" i="161"/>
  <c r="CR68" i="161" s="1"/>
  <c r="AC22" i="161"/>
  <c r="P66" i="161"/>
  <c r="T22" i="161"/>
  <c r="T66" i="161"/>
  <c r="G35" i="162"/>
  <c r="C35" i="162"/>
  <c r="F35" i="162"/>
  <c r="I35" i="162"/>
  <c r="E35" i="162"/>
  <c r="D35" i="162"/>
  <c r="H35" i="162"/>
  <c r="T15" i="160"/>
  <c r="J85" i="162"/>
  <c r="J69" i="162"/>
  <c r="G59" i="161"/>
  <c r="Q70" i="161"/>
  <c r="AD26" i="161"/>
  <c r="V26" i="161"/>
  <c r="U26" i="161"/>
  <c r="W26" i="161"/>
  <c r="J39" i="162"/>
  <c r="CW61" i="161"/>
  <c r="CS61" i="161"/>
  <c r="CO61" i="161"/>
  <c r="CV61" i="161"/>
  <c r="CY61" i="161"/>
  <c r="CX61" i="161"/>
  <c r="CS17" i="161"/>
  <c r="CR61" i="161" s="1"/>
  <c r="CR17" i="161"/>
  <c r="CQ17" i="161"/>
  <c r="CQ61" i="161"/>
  <c r="CY58" i="161"/>
  <c r="CX58" i="161"/>
  <c r="CW58" i="161"/>
  <c r="CO58" i="161"/>
  <c r="CV58" i="161"/>
  <c r="DD14" i="161"/>
  <c r="CR14" i="161"/>
  <c r="CQ14" i="161"/>
  <c r="CQ58" i="161"/>
  <c r="CS58" i="161"/>
  <c r="CS14" i="161"/>
  <c r="CR58" i="161" s="1"/>
  <c r="DE14" i="161"/>
  <c r="J80" i="162"/>
  <c r="H46" i="162"/>
  <c r="D46" i="162"/>
  <c r="G46" i="162"/>
  <c r="C46" i="162"/>
  <c r="F46" i="162"/>
  <c r="I46" i="162"/>
  <c r="E46" i="162"/>
  <c r="AE15" i="160"/>
  <c r="A301" i="162"/>
  <c r="A343" i="162"/>
  <c r="A385" i="162"/>
  <c r="A427" i="162"/>
  <c r="A469" i="162"/>
  <c r="A511" i="162"/>
  <c r="A553" i="162"/>
  <c r="A595" i="162"/>
  <c r="A637" i="162"/>
  <c r="A679" i="162"/>
  <c r="A217" i="162"/>
  <c r="A259" i="162"/>
  <c r="A293" i="162"/>
  <c r="A335" i="162"/>
  <c r="A377" i="162"/>
  <c r="A419" i="162"/>
  <c r="A461" i="162"/>
  <c r="A503" i="162"/>
  <c r="A545" i="162"/>
  <c r="A587" i="162"/>
  <c r="A629" i="162"/>
  <c r="A671" i="162"/>
  <c r="A209" i="162"/>
  <c r="A251" i="162"/>
  <c r="A285" i="162"/>
  <c r="A327" i="162"/>
  <c r="A369" i="162"/>
  <c r="A411" i="162"/>
  <c r="A453" i="162"/>
  <c r="A495" i="162"/>
  <c r="A537" i="162"/>
  <c r="A579" i="162"/>
  <c r="A621" i="162"/>
  <c r="A663" i="162"/>
  <c r="A201" i="162"/>
  <c r="A243" i="162"/>
  <c r="F56" i="162"/>
  <c r="I56" i="162"/>
  <c r="E56" i="162"/>
  <c r="H56" i="162"/>
  <c r="D56" i="162"/>
  <c r="G56" i="162"/>
  <c r="C56" i="162"/>
  <c r="AO15" i="160"/>
  <c r="F40" i="162"/>
  <c r="I40" i="162"/>
  <c r="E40" i="162"/>
  <c r="H40" i="162"/>
  <c r="D40" i="162"/>
  <c r="G40" i="162"/>
  <c r="C40" i="162"/>
  <c r="Y15" i="160"/>
  <c r="F24" i="162"/>
  <c r="I24" i="162"/>
  <c r="E24" i="162"/>
  <c r="H24" i="162"/>
  <c r="D24" i="162"/>
  <c r="G24" i="162"/>
  <c r="C24" i="162"/>
  <c r="I49" i="160"/>
  <c r="I15" i="160"/>
  <c r="D74" i="161"/>
  <c r="Q30" i="161"/>
  <c r="H30" i="161"/>
  <c r="G70" i="161"/>
  <c r="J29" i="162"/>
  <c r="P81" i="161"/>
  <c r="AC37" i="161"/>
  <c r="T37" i="161"/>
  <c r="T81" i="161"/>
  <c r="T11" i="160"/>
  <c r="AO11" i="160"/>
  <c r="J57" i="162"/>
  <c r="J53" i="162"/>
  <c r="J49" i="162"/>
  <c r="J41" i="162"/>
  <c r="J37" i="162"/>
  <c r="J67" i="162"/>
  <c r="G51" i="162"/>
  <c r="C51" i="162"/>
  <c r="F51" i="162"/>
  <c r="I51" i="162"/>
  <c r="E51" i="162"/>
  <c r="D51" i="162"/>
  <c r="AJ15" i="160"/>
  <c r="H51" i="162"/>
  <c r="CW79" i="161"/>
  <c r="CS79" i="161"/>
  <c r="CO79" i="161"/>
  <c r="CV79" i="161"/>
  <c r="CY79" i="161"/>
  <c r="CX79" i="161"/>
  <c r="CR35" i="161"/>
  <c r="CQ35" i="161"/>
  <c r="CQ79" i="161"/>
  <c r="CS35" i="161"/>
  <c r="CR79" i="161" s="1"/>
  <c r="G56" i="161"/>
  <c r="CO51" i="161"/>
  <c r="CO47" i="161"/>
  <c r="DE7" i="161"/>
  <c r="DD7" i="161"/>
  <c r="J96" i="162"/>
  <c r="H34" i="162"/>
  <c r="D34" i="162"/>
  <c r="G34" i="162"/>
  <c r="C34" i="162"/>
  <c r="F34" i="162"/>
  <c r="I34" i="162"/>
  <c r="E34" i="162"/>
  <c r="S15" i="160"/>
  <c r="S49" i="160"/>
  <c r="A309" i="162"/>
  <c r="A351" i="162"/>
  <c r="A393" i="162"/>
  <c r="A435" i="162"/>
  <c r="A477" i="162"/>
  <c r="A519" i="162"/>
  <c r="A561" i="162"/>
  <c r="A603" i="162"/>
  <c r="A645" i="162"/>
  <c r="A687" i="162"/>
  <c r="A225" i="162"/>
  <c r="A267" i="162"/>
  <c r="A194" i="162"/>
  <c r="A236" i="162"/>
  <c r="A278" i="162"/>
  <c r="A320" i="162"/>
  <c r="A362" i="162"/>
  <c r="A404" i="162"/>
  <c r="A446" i="162"/>
  <c r="A488" i="162"/>
  <c r="A530" i="162"/>
  <c r="A572" i="162"/>
  <c r="A614" i="162"/>
  <c r="A656" i="162"/>
  <c r="F52" i="162"/>
  <c r="I52" i="162"/>
  <c r="E52" i="162"/>
  <c r="H52" i="162"/>
  <c r="D52" i="162"/>
  <c r="G52" i="162"/>
  <c r="C52" i="162"/>
  <c r="AK15" i="160"/>
  <c r="AK11" i="160"/>
  <c r="F36" i="162"/>
  <c r="I36" i="162"/>
  <c r="E36" i="162"/>
  <c r="H36" i="162"/>
  <c r="D36" i="162"/>
  <c r="G36" i="162"/>
  <c r="C36" i="162"/>
  <c r="U15" i="160"/>
  <c r="U11" i="160"/>
  <c r="G74" i="161"/>
  <c r="P70" i="161"/>
  <c r="AC26" i="161"/>
  <c r="T26" i="161"/>
  <c r="T70" i="161"/>
  <c r="D58" i="161"/>
  <c r="Q14" i="161"/>
  <c r="D54" i="161"/>
  <c r="Q10" i="161"/>
  <c r="G21" i="161"/>
  <c r="CW65" i="161"/>
  <c r="CS65" i="161"/>
  <c r="CO65" i="161"/>
  <c r="CV65" i="161"/>
  <c r="CY65" i="161"/>
  <c r="CX65" i="161"/>
  <c r="CS21" i="161"/>
  <c r="CR65" i="161" s="1"/>
  <c r="CR21" i="161"/>
  <c r="CQ21" i="161"/>
  <c r="CQ65" i="161"/>
  <c r="Q59" i="161"/>
  <c r="W15" i="161"/>
  <c r="AD15" i="161"/>
  <c r="V15" i="161"/>
  <c r="U15" i="161"/>
  <c r="D56" i="161"/>
  <c r="Q12" i="161"/>
  <c r="H12" i="161"/>
  <c r="AT50" i="160"/>
  <c r="K103" i="162"/>
  <c r="G59" i="162"/>
  <c r="C59" i="162"/>
  <c r="F59" i="162"/>
  <c r="I59" i="162"/>
  <c r="E59" i="162"/>
  <c r="H59" i="162"/>
  <c r="D59" i="162"/>
  <c r="AR15" i="160"/>
  <c r="D73" i="161"/>
  <c r="Q29" i="161"/>
  <c r="I11" i="160"/>
  <c r="J33" i="162"/>
  <c r="CW71" i="161"/>
  <c r="CS71" i="161"/>
  <c r="CO71" i="161"/>
  <c r="CV71" i="161"/>
  <c r="CY71" i="161"/>
  <c r="CQ27" i="161"/>
  <c r="CQ71" i="161"/>
  <c r="CX71" i="161"/>
  <c r="CS27" i="161"/>
  <c r="CR71" i="161" s="1"/>
  <c r="CR27" i="161"/>
  <c r="C60" i="161"/>
  <c r="CP16" i="161"/>
  <c r="CP60" i="161"/>
  <c r="P16" i="161"/>
  <c r="D16" i="161"/>
  <c r="G16" i="161"/>
  <c r="H26" i="162"/>
  <c r="D26" i="162"/>
  <c r="G26" i="162"/>
  <c r="C26" i="162"/>
  <c r="F26" i="162"/>
  <c r="E26" i="162"/>
  <c r="I26" i="162"/>
  <c r="K15" i="160"/>
  <c r="K49" i="160"/>
  <c r="A297" i="162"/>
  <c r="A339" i="162"/>
  <c r="A381" i="162"/>
  <c r="A423" i="162"/>
  <c r="A465" i="162"/>
  <c r="A507" i="162"/>
  <c r="A549" i="162"/>
  <c r="A591" i="162"/>
  <c r="A633" i="162"/>
  <c r="A675" i="162"/>
  <c r="A213" i="162"/>
  <c r="A255" i="162"/>
  <c r="A289" i="162"/>
  <c r="A331" i="162"/>
  <c r="A373" i="162"/>
  <c r="A415" i="162"/>
  <c r="A457" i="162"/>
  <c r="A499" i="162"/>
  <c r="A541" i="162"/>
  <c r="A583" i="162"/>
  <c r="A625" i="162"/>
  <c r="A667" i="162"/>
  <c r="A205" i="162"/>
  <c r="A247" i="162"/>
  <c r="F48" i="162"/>
  <c r="I48" i="162"/>
  <c r="E48" i="162"/>
  <c r="H48" i="162"/>
  <c r="D48" i="162"/>
  <c r="G48" i="162"/>
  <c r="C48" i="162"/>
  <c r="AG15" i="160"/>
  <c r="F32" i="162"/>
  <c r="I32" i="162"/>
  <c r="E32" i="162"/>
  <c r="H32" i="162"/>
  <c r="D32" i="162"/>
  <c r="G32" i="162"/>
  <c r="C32" i="162"/>
  <c r="Q49" i="160"/>
  <c r="Q15" i="160"/>
  <c r="AC78" i="161"/>
  <c r="AP34" i="161"/>
  <c r="AG34" i="161"/>
  <c r="AG78" i="161"/>
  <c r="P58" i="161"/>
  <c r="T14" i="161"/>
  <c r="T58" i="161"/>
  <c r="AC14" i="161"/>
  <c r="P54" i="161"/>
  <c r="T10" i="161"/>
  <c r="T54" i="161"/>
  <c r="AC10" i="161"/>
  <c r="H82" i="161"/>
  <c r="I38" i="161"/>
  <c r="P56" i="161"/>
  <c r="AC12" i="161"/>
  <c r="T12" i="161"/>
  <c r="T56" i="161"/>
  <c r="J58" i="162"/>
  <c r="G31" i="162"/>
  <c r="C31" i="162"/>
  <c r="F31" i="162"/>
  <c r="I31" i="162"/>
  <c r="E31" i="162"/>
  <c r="H31" i="162"/>
  <c r="D31" i="162"/>
  <c r="P15" i="160"/>
  <c r="P49" i="160"/>
  <c r="J83" i="162"/>
  <c r="G47" i="162"/>
  <c r="C47" i="162"/>
  <c r="F47" i="162"/>
  <c r="I47" i="162"/>
  <c r="E47" i="162"/>
  <c r="H47" i="162"/>
  <c r="D47" i="162"/>
  <c r="AF15" i="160"/>
  <c r="P73" i="161"/>
  <c r="AC29" i="161"/>
  <c r="T29" i="161"/>
  <c r="T73" i="161"/>
  <c r="J89" i="162"/>
  <c r="J73" i="162"/>
  <c r="J65" i="162"/>
  <c r="H70" i="161"/>
  <c r="I26" i="161"/>
  <c r="J76" i="162"/>
  <c r="J91" i="162"/>
  <c r="H59" i="161"/>
  <c r="I15" i="161"/>
  <c r="AB91" i="161"/>
  <c r="J64" i="162"/>
  <c r="A305" i="162"/>
  <c r="A347" i="162"/>
  <c r="A389" i="162"/>
  <c r="A431" i="162"/>
  <c r="A473" i="162"/>
  <c r="A515" i="162"/>
  <c r="A557" i="162"/>
  <c r="A599" i="162"/>
  <c r="A641" i="162"/>
  <c r="A683" i="162"/>
  <c r="A221" i="162"/>
  <c r="A263" i="162"/>
  <c r="A282" i="162"/>
  <c r="A324" i="162"/>
  <c r="A366" i="162"/>
  <c r="A408" i="162"/>
  <c r="A450" i="162"/>
  <c r="A492" i="162"/>
  <c r="A534" i="162"/>
  <c r="A576" i="162"/>
  <c r="A618" i="162"/>
  <c r="A660" i="162"/>
  <c r="A198" i="162"/>
  <c r="A240" i="162"/>
  <c r="A274" i="162"/>
  <c r="A316" i="162"/>
  <c r="A358" i="162"/>
  <c r="A400" i="162"/>
  <c r="A442" i="162"/>
  <c r="A484" i="162"/>
  <c r="A526" i="162"/>
  <c r="A568" i="162"/>
  <c r="A610" i="162"/>
  <c r="A652" i="162"/>
  <c r="A190" i="162"/>
  <c r="A232" i="162"/>
  <c r="F60" i="162"/>
  <c r="I60" i="162"/>
  <c r="E60" i="162"/>
  <c r="H60" i="162"/>
  <c r="D60" i="162"/>
  <c r="C60" i="162"/>
  <c r="G60" i="162"/>
  <c r="AS49" i="160"/>
  <c r="AS15" i="160"/>
  <c r="F44" i="162"/>
  <c r="I44" i="162"/>
  <c r="E44" i="162"/>
  <c r="H44" i="162"/>
  <c r="D44" i="162"/>
  <c r="C44" i="162"/>
  <c r="G44" i="162"/>
  <c r="AC15" i="160"/>
  <c r="F28" i="162"/>
  <c r="I28" i="162"/>
  <c r="E28" i="162"/>
  <c r="H28" i="162"/>
  <c r="D28" i="162"/>
  <c r="C28" i="162"/>
  <c r="G28" i="162"/>
  <c r="M49" i="160"/>
  <c r="M15" i="160"/>
  <c r="Q82" i="161"/>
  <c r="W38" i="161"/>
  <c r="AD38" i="161"/>
  <c r="V38" i="161"/>
  <c r="U38" i="161"/>
  <c r="AC63" i="161"/>
  <c r="AP19" i="161"/>
  <c r="AG19" i="161"/>
  <c r="AG63" i="161"/>
  <c r="CW57" i="161"/>
  <c r="CS57" i="161"/>
  <c r="CO57" i="161"/>
  <c r="CV57" i="161"/>
  <c r="CY57" i="161"/>
  <c r="DE13" i="161"/>
  <c r="CS13" i="161"/>
  <c r="CR57" i="161" s="1"/>
  <c r="DD13" i="161"/>
  <c r="CR13" i="161"/>
  <c r="CX57" i="161"/>
  <c r="CQ13" i="161"/>
  <c r="CQ57" i="161"/>
  <c r="J92" i="162"/>
  <c r="J45" i="162"/>
  <c r="G23" i="162"/>
  <c r="C23" i="162"/>
  <c r="F23" i="162"/>
  <c r="I23" i="162"/>
  <c r="E23" i="162"/>
  <c r="H23" i="162"/>
  <c r="H15" i="160"/>
  <c r="D23" i="162"/>
  <c r="H49" i="160"/>
  <c r="J95" i="162"/>
  <c r="D81" i="161"/>
  <c r="Q37" i="161"/>
  <c r="G73" i="161"/>
  <c r="J22" i="162"/>
  <c r="M8" i="157"/>
  <c r="J23" i="157"/>
  <c r="I28" i="147"/>
  <c r="H72" i="147"/>
  <c r="I20" i="147"/>
  <c r="H64" i="147"/>
  <c r="G55" i="147"/>
  <c r="H67" i="147"/>
  <c r="I23" i="147"/>
  <c r="I44" i="147"/>
  <c r="H88" i="147"/>
  <c r="CW89" i="147"/>
  <c r="CS89" i="147"/>
  <c r="CO89" i="147"/>
  <c r="CV89" i="147"/>
  <c r="CX89" i="147"/>
  <c r="CS45" i="147"/>
  <c r="CR89" i="147" s="1"/>
  <c r="CY89" i="147"/>
  <c r="CR45" i="147"/>
  <c r="CQ45" i="147"/>
  <c r="CQ89" i="147"/>
  <c r="G80" i="147"/>
  <c r="CW71" i="147"/>
  <c r="CS71" i="147"/>
  <c r="CO71" i="147"/>
  <c r="CV71" i="147"/>
  <c r="CX71" i="147"/>
  <c r="CR27" i="147"/>
  <c r="CQ27" i="147"/>
  <c r="CQ71" i="147"/>
  <c r="CY71" i="147"/>
  <c r="CS27" i="147"/>
  <c r="CR71" i="147" s="1"/>
  <c r="G61" i="147"/>
  <c r="G57" i="147"/>
  <c r="D75" i="147"/>
  <c r="Q31" i="147"/>
  <c r="P67" i="147"/>
  <c r="T23" i="147"/>
  <c r="T67" i="147"/>
  <c r="AC23" i="147"/>
  <c r="CY82" i="147"/>
  <c r="CX82" i="147"/>
  <c r="CW82" i="147"/>
  <c r="CO82" i="147"/>
  <c r="CQ38" i="147"/>
  <c r="CQ82" i="147"/>
  <c r="CV82" i="147"/>
  <c r="CS82" i="147"/>
  <c r="CS38" i="147"/>
  <c r="CR82" i="147" s="1"/>
  <c r="CR38" i="147"/>
  <c r="CY86" i="147"/>
  <c r="CX86" i="147"/>
  <c r="CW86" i="147"/>
  <c r="CO86" i="147"/>
  <c r="CQ42" i="147"/>
  <c r="CQ86" i="147"/>
  <c r="CV86" i="147"/>
  <c r="CR42" i="147"/>
  <c r="CS86" i="147"/>
  <c r="CS42" i="147"/>
  <c r="CR86" i="147" s="1"/>
  <c r="G79" i="147"/>
  <c r="G71" i="147"/>
  <c r="CY58" i="147"/>
  <c r="CX58" i="147"/>
  <c r="CW58" i="147"/>
  <c r="CO58" i="147"/>
  <c r="CV58" i="147"/>
  <c r="CR14" i="147"/>
  <c r="CS58" i="147"/>
  <c r="DE14" i="147"/>
  <c r="CS14" i="147"/>
  <c r="CR58" i="147" s="1"/>
  <c r="DD14" i="147"/>
  <c r="CQ14" i="147"/>
  <c r="CQ58" i="147"/>
  <c r="A282" i="148"/>
  <c r="A324" i="148"/>
  <c r="A366" i="148"/>
  <c r="A408" i="148"/>
  <c r="A450" i="148"/>
  <c r="A492" i="148"/>
  <c r="A534" i="148"/>
  <c r="A576" i="148"/>
  <c r="A618" i="148"/>
  <c r="A660" i="148"/>
  <c r="A198" i="148"/>
  <c r="A240" i="148"/>
  <c r="AC36" i="147"/>
  <c r="P80" i="147"/>
  <c r="T36" i="147"/>
  <c r="T80" i="147"/>
  <c r="C51" i="147"/>
  <c r="P7" i="147"/>
  <c r="D7" i="147"/>
  <c r="CP7" i="147"/>
  <c r="CP51" i="147"/>
  <c r="G83" i="147"/>
  <c r="CW55" i="147"/>
  <c r="CS55" i="147"/>
  <c r="CO55" i="147"/>
  <c r="CV55" i="147"/>
  <c r="CX55" i="147"/>
  <c r="DE11" i="147"/>
  <c r="CS11" i="147"/>
  <c r="CR55" i="147" s="1"/>
  <c r="CQ11" i="147"/>
  <c r="CQ55" i="147"/>
  <c r="DD11" i="147"/>
  <c r="CR11" i="147"/>
  <c r="CY55" i="147"/>
  <c r="H34" i="148"/>
  <c r="D34" i="148"/>
  <c r="G34" i="148"/>
  <c r="C34" i="148"/>
  <c r="E34" i="148"/>
  <c r="I34" i="148"/>
  <c r="F34" i="148"/>
  <c r="S49" i="146"/>
  <c r="S15" i="146"/>
  <c r="S11" i="146"/>
  <c r="G81" i="147"/>
  <c r="D52" i="147"/>
  <c r="Q8" i="147"/>
  <c r="AC77" i="147"/>
  <c r="AP33" i="147"/>
  <c r="AG33" i="147"/>
  <c r="AG77" i="147"/>
  <c r="CY72" i="147"/>
  <c r="CX72" i="147"/>
  <c r="CS72" i="147"/>
  <c r="CS28" i="147"/>
  <c r="CR72" i="147" s="1"/>
  <c r="CR28" i="147"/>
  <c r="CO72" i="147"/>
  <c r="CV72" i="147"/>
  <c r="CQ28" i="147"/>
  <c r="CQ72" i="147"/>
  <c r="CW72" i="147"/>
  <c r="AC53" i="147"/>
  <c r="AG9" i="147"/>
  <c r="AG53" i="147"/>
  <c r="AP9" i="147"/>
  <c r="B91" i="147"/>
  <c r="A143" i="148"/>
  <c r="A185" i="148"/>
  <c r="A303" i="148"/>
  <c r="A345" i="148"/>
  <c r="A387" i="148"/>
  <c r="A429" i="148"/>
  <c r="A471" i="148"/>
  <c r="A513" i="148"/>
  <c r="A555" i="148"/>
  <c r="A597" i="148"/>
  <c r="A639" i="148"/>
  <c r="A681" i="148"/>
  <c r="A219" i="148"/>
  <c r="A261" i="148"/>
  <c r="J96" i="148"/>
  <c r="G76" i="147"/>
  <c r="AC24" i="147"/>
  <c r="P68" i="147"/>
  <c r="T24" i="147"/>
  <c r="T68" i="147"/>
  <c r="P60" i="147"/>
  <c r="T16" i="147"/>
  <c r="T60" i="147"/>
  <c r="AC16" i="147"/>
  <c r="P56" i="147"/>
  <c r="T12" i="147"/>
  <c r="T56" i="147"/>
  <c r="AC12" i="147"/>
  <c r="Q73" i="147"/>
  <c r="AD29" i="147"/>
  <c r="V29" i="147"/>
  <c r="U29" i="147"/>
  <c r="W29" i="147"/>
  <c r="F52" i="148"/>
  <c r="I52" i="148"/>
  <c r="E52" i="148"/>
  <c r="C52" i="148"/>
  <c r="H52" i="148"/>
  <c r="G52" i="148"/>
  <c r="D52" i="148"/>
  <c r="AK15" i="146"/>
  <c r="AS21" i="146"/>
  <c r="AS12" i="146"/>
  <c r="AS11" i="146"/>
  <c r="AS37" i="146"/>
  <c r="AQ130" i="144" s="1"/>
  <c r="AS28" i="146"/>
  <c r="U21" i="146"/>
  <c r="U12" i="146"/>
  <c r="U37" i="146"/>
  <c r="S130" i="144" s="1"/>
  <c r="U28" i="146"/>
  <c r="U11" i="146"/>
  <c r="G78" i="147"/>
  <c r="CW87" i="147"/>
  <c r="CS87" i="147"/>
  <c r="CO87" i="147"/>
  <c r="CV87" i="147"/>
  <c r="CX87" i="147"/>
  <c r="CR43" i="147"/>
  <c r="CQ43" i="147"/>
  <c r="CQ87" i="147"/>
  <c r="CY87" i="147"/>
  <c r="CS43" i="147"/>
  <c r="CR87" i="147" s="1"/>
  <c r="AP11" i="146"/>
  <c r="AP37" i="146"/>
  <c r="AN130" i="144" s="1"/>
  <c r="AP28" i="146"/>
  <c r="AP21" i="146"/>
  <c r="AP12" i="146"/>
  <c r="AC28" i="147"/>
  <c r="P72" i="147"/>
  <c r="T28" i="147"/>
  <c r="T72" i="147"/>
  <c r="H103" i="148"/>
  <c r="H41" i="143"/>
  <c r="H25" i="143"/>
  <c r="P75" i="147"/>
  <c r="T31" i="147"/>
  <c r="T75" i="147"/>
  <c r="AC31" i="147"/>
  <c r="A281" i="148"/>
  <c r="A323" i="148"/>
  <c r="A365" i="148"/>
  <c r="A407" i="148"/>
  <c r="A449" i="148"/>
  <c r="A491" i="148"/>
  <c r="A533" i="148"/>
  <c r="A575" i="148"/>
  <c r="A617" i="148"/>
  <c r="A659" i="148"/>
  <c r="A197" i="148"/>
  <c r="A239" i="148"/>
  <c r="I36" i="147"/>
  <c r="H80" i="147"/>
  <c r="CY78" i="147"/>
  <c r="CX78" i="147"/>
  <c r="CW78" i="147"/>
  <c r="CO78" i="147"/>
  <c r="CQ34" i="147"/>
  <c r="CQ78" i="147"/>
  <c r="CV78" i="147"/>
  <c r="CR34" i="147"/>
  <c r="CS78" i="147"/>
  <c r="CS34" i="147"/>
  <c r="CR78" i="147" s="1"/>
  <c r="CY70" i="147"/>
  <c r="CX70" i="147"/>
  <c r="CW70" i="147"/>
  <c r="CO70" i="147"/>
  <c r="CQ26" i="147"/>
  <c r="CQ70" i="147"/>
  <c r="CV70" i="147"/>
  <c r="CR26" i="147"/>
  <c r="CS70" i="147"/>
  <c r="CS26" i="147"/>
  <c r="CR70" i="147" s="1"/>
  <c r="CY62" i="147"/>
  <c r="CX62" i="147"/>
  <c r="CW62" i="147"/>
  <c r="CO62" i="147"/>
  <c r="CQ18" i="147"/>
  <c r="CQ62" i="147"/>
  <c r="CV62" i="147"/>
  <c r="CR18" i="147"/>
  <c r="CS62" i="147"/>
  <c r="CS18" i="147"/>
  <c r="CR62" i="147" s="1"/>
  <c r="G52" i="147"/>
  <c r="J75" i="148"/>
  <c r="A193" i="148"/>
  <c r="A235" i="148"/>
  <c r="A277" i="148"/>
  <c r="A319" i="148"/>
  <c r="A361" i="148"/>
  <c r="A403" i="148"/>
  <c r="A445" i="148"/>
  <c r="A487" i="148"/>
  <c r="A529" i="148"/>
  <c r="A571" i="148"/>
  <c r="A613" i="148"/>
  <c r="A655" i="148"/>
  <c r="A190" i="148"/>
  <c r="A232" i="148"/>
  <c r="A274" i="148"/>
  <c r="A316" i="148"/>
  <c r="A358" i="148"/>
  <c r="A400" i="148"/>
  <c r="A442" i="148"/>
  <c r="A484" i="148"/>
  <c r="A526" i="148"/>
  <c r="A568" i="148"/>
  <c r="A610" i="148"/>
  <c r="A652" i="148"/>
  <c r="J90" i="148"/>
  <c r="F40" i="148"/>
  <c r="I40" i="148"/>
  <c r="E40" i="148"/>
  <c r="G40" i="148"/>
  <c r="D40" i="148"/>
  <c r="H40" i="148"/>
  <c r="Y15" i="146"/>
  <c r="C40" i="148"/>
  <c r="J89" i="148"/>
  <c r="J73" i="148"/>
  <c r="H46" i="148"/>
  <c r="D46" i="148"/>
  <c r="G46" i="148"/>
  <c r="C46" i="148"/>
  <c r="I46" i="148"/>
  <c r="F46" i="148"/>
  <c r="E46" i="148"/>
  <c r="AE15" i="146"/>
  <c r="G89" i="147"/>
  <c r="G72" i="147"/>
  <c r="I37" i="148"/>
  <c r="E37" i="148"/>
  <c r="H37" i="148"/>
  <c r="D37" i="148"/>
  <c r="G37" i="148"/>
  <c r="F37" i="148"/>
  <c r="C37" i="148"/>
  <c r="V15" i="146"/>
  <c r="J68" i="148"/>
  <c r="J70" i="148"/>
  <c r="J94" i="148"/>
  <c r="CW59" i="147"/>
  <c r="CS59" i="147"/>
  <c r="CO59" i="147"/>
  <c r="CV59" i="147"/>
  <c r="CX59" i="147"/>
  <c r="CY59" i="147"/>
  <c r="DE15" i="147"/>
  <c r="CS15" i="147"/>
  <c r="CR59" i="147" s="1"/>
  <c r="CQ15" i="147"/>
  <c r="CQ59" i="147"/>
  <c r="DD15" i="147"/>
  <c r="CR15" i="147"/>
  <c r="J41" i="148"/>
  <c r="C90" i="147"/>
  <c r="CP46" i="147"/>
  <c r="CP90" i="147"/>
  <c r="D46" i="147"/>
  <c r="P46" i="147"/>
  <c r="C74" i="147"/>
  <c r="G30" i="147"/>
  <c r="CP30" i="147"/>
  <c r="CP74" i="147"/>
  <c r="P30" i="147"/>
  <c r="D30" i="147"/>
  <c r="J27" i="148"/>
  <c r="E103" i="148"/>
  <c r="E41" i="143"/>
  <c r="E25" i="143"/>
  <c r="G85" i="147"/>
  <c r="G77" i="147"/>
  <c r="H60" i="147"/>
  <c r="I16" i="147"/>
  <c r="H56" i="147"/>
  <c r="I12" i="147"/>
  <c r="AL11" i="146"/>
  <c r="AL37" i="146"/>
  <c r="AJ130" i="144" s="1"/>
  <c r="AL28" i="146"/>
  <c r="AL21" i="146"/>
  <c r="AL12" i="146"/>
  <c r="V11" i="146"/>
  <c r="V37" i="146"/>
  <c r="T130" i="144" s="1"/>
  <c r="V28" i="146"/>
  <c r="V21" i="146"/>
  <c r="V12" i="146"/>
  <c r="C103" i="148"/>
  <c r="C41" i="143"/>
  <c r="J63" i="148"/>
  <c r="P83" i="147"/>
  <c r="T39" i="147"/>
  <c r="T83" i="147"/>
  <c r="AC39" i="147"/>
  <c r="H87" i="147"/>
  <c r="I43" i="147"/>
  <c r="D85" i="147"/>
  <c r="Q41" i="147"/>
  <c r="H41" i="147"/>
  <c r="D77" i="147"/>
  <c r="Q33" i="147"/>
  <c r="H33" i="147"/>
  <c r="D69" i="147"/>
  <c r="Q25" i="147"/>
  <c r="H25" i="147"/>
  <c r="G56" i="147"/>
  <c r="A201" i="148"/>
  <c r="A243" i="148"/>
  <c r="A285" i="148"/>
  <c r="A327" i="148"/>
  <c r="A369" i="148"/>
  <c r="A411" i="148"/>
  <c r="A453" i="148"/>
  <c r="A495" i="148"/>
  <c r="A537" i="148"/>
  <c r="A579" i="148"/>
  <c r="A621" i="148"/>
  <c r="A663" i="148"/>
  <c r="AC44" i="147"/>
  <c r="P88" i="147"/>
  <c r="T44" i="147"/>
  <c r="T88" i="147"/>
  <c r="A288" i="148"/>
  <c r="A330" i="148"/>
  <c r="A372" i="148"/>
  <c r="A414" i="148"/>
  <c r="A456" i="148"/>
  <c r="A498" i="148"/>
  <c r="A540" i="148"/>
  <c r="A582" i="148"/>
  <c r="A624" i="148"/>
  <c r="A666" i="148"/>
  <c r="A204" i="148"/>
  <c r="A246" i="148"/>
  <c r="D87" i="147"/>
  <c r="Q43" i="147"/>
  <c r="P79" i="147"/>
  <c r="T35" i="147"/>
  <c r="T79" i="147"/>
  <c r="AC35" i="147"/>
  <c r="AC85" i="147"/>
  <c r="AP41" i="147"/>
  <c r="AG41" i="147"/>
  <c r="AG85" i="147"/>
  <c r="P57" i="147"/>
  <c r="AC13" i="147"/>
  <c r="T13" i="147"/>
  <c r="T57" i="147"/>
  <c r="C54" i="147"/>
  <c r="CP10" i="147"/>
  <c r="CP54" i="147"/>
  <c r="P10" i="147"/>
  <c r="D10" i="147"/>
  <c r="G10" i="147"/>
  <c r="J98" i="148"/>
  <c r="J66" i="148"/>
  <c r="F32" i="148"/>
  <c r="I32" i="148"/>
  <c r="E32" i="148"/>
  <c r="G32" i="148"/>
  <c r="D32" i="148"/>
  <c r="C32" i="148"/>
  <c r="H32" i="148"/>
  <c r="Q15" i="146"/>
  <c r="Q49" i="146"/>
  <c r="A300" i="148"/>
  <c r="A342" i="148"/>
  <c r="A384" i="148"/>
  <c r="A426" i="148"/>
  <c r="A468" i="148"/>
  <c r="A510" i="148"/>
  <c r="A552" i="148"/>
  <c r="A594" i="148"/>
  <c r="A636" i="148"/>
  <c r="A678" i="148"/>
  <c r="A216" i="148"/>
  <c r="A258" i="148"/>
  <c r="H58" i="148"/>
  <c r="D58" i="148"/>
  <c r="G58" i="148"/>
  <c r="C58" i="148"/>
  <c r="E58" i="148"/>
  <c r="I58" i="148"/>
  <c r="F58" i="148"/>
  <c r="AQ15" i="146"/>
  <c r="H42" i="148"/>
  <c r="D42" i="148"/>
  <c r="G42" i="148"/>
  <c r="C42" i="148"/>
  <c r="E42" i="148"/>
  <c r="I42" i="148"/>
  <c r="F42" i="148"/>
  <c r="AA15" i="146"/>
  <c r="H26" i="148"/>
  <c r="D26" i="148"/>
  <c r="G26" i="148"/>
  <c r="C26" i="148"/>
  <c r="E26" i="148"/>
  <c r="I26" i="148"/>
  <c r="F26" i="148"/>
  <c r="K49" i="146"/>
  <c r="K15" i="146"/>
  <c r="D81" i="147"/>
  <c r="Q37" i="147"/>
  <c r="H37" i="147"/>
  <c r="P73" i="147"/>
  <c r="AC29" i="147"/>
  <c r="T29" i="147"/>
  <c r="T73" i="147"/>
  <c r="G65" i="147"/>
  <c r="CW57" i="147"/>
  <c r="CS57" i="147"/>
  <c r="CO57" i="147"/>
  <c r="CV57" i="147"/>
  <c r="CY57" i="147"/>
  <c r="CQ13" i="147"/>
  <c r="CQ57" i="147"/>
  <c r="CS13" i="147"/>
  <c r="CR57" i="147" s="1"/>
  <c r="CX57" i="147"/>
  <c r="DE13" i="147"/>
  <c r="CR13" i="147"/>
  <c r="DD13" i="147"/>
  <c r="Q53" i="147"/>
  <c r="W9" i="147"/>
  <c r="AD9" i="147"/>
  <c r="V9" i="147"/>
  <c r="U9" i="147"/>
  <c r="G7" i="147"/>
  <c r="I29" i="148"/>
  <c r="E29" i="148"/>
  <c r="H29" i="148"/>
  <c r="D29" i="148"/>
  <c r="G29" i="148"/>
  <c r="N15" i="146"/>
  <c r="F29" i="148"/>
  <c r="N49" i="146"/>
  <c r="C29" i="148"/>
  <c r="A307" i="148"/>
  <c r="A349" i="148"/>
  <c r="A391" i="148"/>
  <c r="A433" i="148"/>
  <c r="A475" i="148"/>
  <c r="A517" i="148"/>
  <c r="A559" i="148"/>
  <c r="A601" i="148"/>
  <c r="A643" i="148"/>
  <c r="A685" i="148"/>
  <c r="A223" i="148"/>
  <c r="A265" i="148"/>
  <c r="A299" i="148"/>
  <c r="A341" i="148"/>
  <c r="A383" i="148"/>
  <c r="A425" i="148"/>
  <c r="A467" i="148"/>
  <c r="A509" i="148"/>
  <c r="A551" i="148"/>
  <c r="A593" i="148"/>
  <c r="A635" i="148"/>
  <c r="A677" i="148"/>
  <c r="A215" i="148"/>
  <c r="A257" i="148"/>
  <c r="A291" i="148"/>
  <c r="A333" i="148"/>
  <c r="A375" i="148"/>
  <c r="A417" i="148"/>
  <c r="A459" i="148"/>
  <c r="A501" i="148"/>
  <c r="A543" i="148"/>
  <c r="A585" i="148"/>
  <c r="A627" i="148"/>
  <c r="A669" i="148"/>
  <c r="A207" i="148"/>
  <c r="A249" i="148"/>
  <c r="A276" i="148"/>
  <c r="A318" i="148"/>
  <c r="A360" i="148"/>
  <c r="A402" i="148"/>
  <c r="A444" i="148"/>
  <c r="A486" i="148"/>
  <c r="A528" i="148"/>
  <c r="A570" i="148"/>
  <c r="A612" i="148"/>
  <c r="A654" i="148"/>
  <c r="A192" i="148"/>
  <c r="A234" i="148"/>
  <c r="J88" i="148"/>
  <c r="J72" i="148"/>
  <c r="AC40" i="147"/>
  <c r="P84" i="147"/>
  <c r="T40" i="147"/>
  <c r="T84" i="147"/>
  <c r="Q32" i="147"/>
  <c r="D76" i="147"/>
  <c r="H61" i="147"/>
  <c r="I17" i="147"/>
  <c r="J86" i="148"/>
  <c r="F28" i="148"/>
  <c r="I28" i="148"/>
  <c r="E28" i="148"/>
  <c r="C28" i="148"/>
  <c r="H28" i="148"/>
  <c r="G28" i="148"/>
  <c r="D28" i="148"/>
  <c r="M15" i="146"/>
  <c r="M49" i="146"/>
  <c r="G75" i="147"/>
  <c r="CW53" i="147"/>
  <c r="CS53" i="147"/>
  <c r="CO53" i="147"/>
  <c r="CV53" i="147"/>
  <c r="CY53" i="147"/>
  <c r="CX53" i="147"/>
  <c r="CQ9" i="147"/>
  <c r="CQ53" i="147"/>
  <c r="DE9" i="147"/>
  <c r="CS9" i="147"/>
  <c r="CR53" i="147" s="1"/>
  <c r="CR9" i="147"/>
  <c r="DD9" i="147"/>
  <c r="A206" i="148"/>
  <c r="A248" i="148"/>
  <c r="A290" i="148"/>
  <c r="A332" i="148"/>
  <c r="A374" i="148"/>
  <c r="A416" i="148"/>
  <c r="A458" i="148"/>
  <c r="A500" i="148"/>
  <c r="A542" i="148"/>
  <c r="A584" i="148"/>
  <c r="A626" i="148"/>
  <c r="A668" i="148"/>
  <c r="CW67" i="147"/>
  <c r="CS67" i="147"/>
  <c r="CO67" i="147"/>
  <c r="CV67" i="147"/>
  <c r="CX67" i="147"/>
  <c r="CR23" i="147"/>
  <c r="CQ23" i="147"/>
  <c r="CQ67" i="147"/>
  <c r="CY67" i="147"/>
  <c r="CS23" i="147"/>
  <c r="CR67" i="147" s="1"/>
  <c r="I49" i="148"/>
  <c r="E49" i="148"/>
  <c r="H49" i="148"/>
  <c r="D49" i="148"/>
  <c r="F49" i="148"/>
  <c r="C49" i="148"/>
  <c r="G49" i="148"/>
  <c r="AH15" i="146"/>
  <c r="AO21" i="146"/>
  <c r="AO12" i="146"/>
  <c r="AO37" i="146"/>
  <c r="AM130" i="144" s="1"/>
  <c r="AO11" i="146"/>
  <c r="AO28" i="146"/>
  <c r="AG21" i="146"/>
  <c r="AG12" i="146"/>
  <c r="AG11" i="146"/>
  <c r="AG37" i="146"/>
  <c r="AE130" i="144" s="1"/>
  <c r="AG28" i="146"/>
  <c r="Y21" i="146"/>
  <c r="Y12" i="146"/>
  <c r="Y11" i="146"/>
  <c r="Y37" i="146"/>
  <c r="W130" i="144" s="1"/>
  <c r="Y28" i="146"/>
  <c r="Q21" i="146"/>
  <c r="Q12" i="146"/>
  <c r="Q11" i="146"/>
  <c r="Q37" i="146"/>
  <c r="O130" i="144" s="1"/>
  <c r="Q28" i="146"/>
  <c r="J23" i="148"/>
  <c r="G88" i="147"/>
  <c r="AD11" i="146"/>
  <c r="AD37" i="146"/>
  <c r="AB130" i="144" s="1"/>
  <c r="AD28" i="146"/>
  <c r="AD12" i="146"/>
  <c r="AD21" i="146"/>
  <c r="A298" i="148"/>
  <c r="A340" i="148"/>
  <c r="A382" i="148"/>
  <c r="A424" i="148"/>
  <c r="A466" i="148"/>
  <c r="A508" i="148"/>
  <c r="A550" i="148"/>
  <c r="A592" i="148"/>
  <c r="A634" i="148"/>
  <c r="A676" i="148"/>
  <c r="A214" i="148"/>
  <c r="A256" i="148"/>
  <c r="A275" i="148"/>
  <c r="A317" i="148"/>
  <c r="A359" i="148"/>
  <c r="A401" i="148"/>
  <c r="A443" i="148"/>
  <c r="A485" i="148"/>
  <c r="A527" i="148"/>
  <c r="A569" i="148"/>
  <c r="A611" i="148"/>
  <c r="A653" i="148"/>
  <c r="A191" i="148"/>
  <c r="A233" i="148"/>
  <c r="Q28" i="147"/>
  <c r="D72" i="147"/>
  <c r="Q20" i="147"/>
  <c r="D64" i="147"/>
  <c r="C55" i="147"/>
  <c r="P11" i="147"/>
  <c r="D11" i="147"/>
  <c r="CP11" i="147"/>
  <c r="CP55" i="147"/>
  <c r="J95" i="148"/>
  <c r="A273" i="148"/>
  <c r="A315" i="148"/>
  <c r="A357" i="148"/>
  <c r="A399" i="148"/>
  <c r="A441" i="148"/>
  <c r="A483" i="148"/>
  <c r="A525" i="148"/>
  <c r="A567" i="148"/>
  <c r="A609" i="148"/>
  <c r="A651" i="148"/>
  <c r="A189" i="148"/>
  <c r="A231" i="148"/>
  <c r="G63" i="147"/>
  <c r="A292" i="148"/>
  <c r="A334" i="148"/>
  <c r="A376" i="148"/>
  <c r="A418" i="148"/>
  <c r="A460" i="148"/>
  <c r="A502" i="148"/>
  <c r="A544" i="148"/>
  <c r="A586" i="148"/>
  <c r="A628" i="148"/>
  <c r="A670" i="148"/>
  <c r="A208" i="148"/>
  <c r="A250" i="148"/>
  <c r="D71" i="147"/>
  <c r="Q27" i="147"/>
  <c r="P63" i="147"/>
  <c r="T19" i="147"/>
  <c r="T63" i="147"/>
  <c r="AC19" i="147"/>
  <c r="H53" i="147"/>
  <c r="I9" i="147"/>
  <c r="F48" i="148"/>
  <c r="I48" i="148"/>
  <c r="E48" i="148"/>
  <c r="G48" i="148"/>
  <c r="D48" i="148"/>
  <c r="C48" i="148"/>
  <c r="H48" i="148"/>
  <c r="AG15" i="146"/>
  <c r="A284" i="148"/>
  <c r="A326" i="148"/>
  <c r="A368" i="148"/>
  <c r="A410" i="148"/>
  <c r="A452" i="148"/>
  <c r="A494" i="148"/>
  <c r="A536" i="148"/>
  <c r="A578" i="148"/>
  <c r="A620" i="148"/>
  <c r="A662" i="148"/>
  <c r="A200" i="148"/>
  <c r="A242" i="148"/>
  <c r="H50" i="148"/>
  <c r="D50" i="148"/>
  <c r="G50" i="148"/>
  <c r="C50" i="148"/>
  <c r="E50" i="148"/>
  <c r="F50" i="148"/>
  <c r="I50" i="148"/>
  <c r="AI15" i="146"/>
  <c r="AI11" i="146"/>
  <c r="D89" i="147"/>
  <c r="Q45" i="147"/>
  <c r="H45" i="147"/>
  <c r="I45" i="148"/>
  <c r="E45" i="148"/>
  <c r="H45" i="148"/>
  <c r="D45" i="148"/>
  <c r="G45" i="148"/>
  <c r="F45" i="148"/>
  <c r="AD15" i="146"/>
  <c r="C45" i="148"/>
  <c r="A295" i="148"/>
  <c r="A337" i="148"/>
  <c r="A379" i="148"/>
  <c r="A421" i="148"/>
  <c r="A463" i="148"/>
  <c r="A505" i="148"/>
  <c r="A547" i="148"/>
  <c r="A589" i="148"/>
  <c r="A631" i="148"/>
  <c r="A673" i="148"/>
  <c r="A211" i="148"/>
  <c r="A253" i="148"/>
  <c r="J80" i="148"/>
  <c r="CY64" i="147"/>
  <c r="CX64" i="147"/>
  <c r="CS64" i="147"/>
  <c r="CS20" i="147"/>
  <c r="CR64" i="147" s="1"/>
  <c r="CR20" i="147"/>
  <c r="CO64" i="147"/>
  <c r="CV64" i="147"/>
  <c r="CQ20" i="147"/>
  <c r="CQ64" i="147"/>
  <c r="CW64" i="147"/>
  <c r="AC69" i="147"/>
  <c r="AP25" i="147"/>
  <c r="AG25" i="147"/>
  <c r="AG69" i="147"/>
  <c r="F36" i="148"/>
  <c r="I36" i="148"/>
  <c r="E36" i="148"/>
  <c r="C36" i="148"/>
  <c r="H36" i="148"/>
  <c r="U15" i="146"/>
  <c r="G36" i="148"/>
  <c r="D36" i="148"/>
  <c r="H65" i="147"/>
  <c r="I21" i="147"/>
  <c r="CY56" i="147"/>
  <c r="CX56" i="147"/>
  <c r="CS56" i="147"/>
  <c r="CO56" i="147"/>
  <c r="DD12" i="147"/>
  <c r="CR12" i="147"/>
  <c r="CV56" i="147"/>
  <c r="CQ12" i="147"/>
  <c r="CQ56" i="147"/>
  <c r="CW56" i="147"/>
  <c r="CS12" i="147"/>
  <c r="CR56" i="147" s="1"/>
  <c r="DE12" i="147"/>
  <c r="AK21" i="146"/>
  <c r="AK12" i="146"/>
  <c r="AK37" i="146"/>
  <c r="AI130" i="144" s="1"/>
  <c r="AK28" i="146"/>
  <c r="AK11" i="146"/>
  <c r="AC21" i="146"/>
  <c r="AC12" i="146"/>
  <c r="AC37" i="146"/>
  <c r="AA130" i="144" s="1"/>
  <c r="AC28" i="146"/>
  <c r="AC11" i="146"/>
  <c r="G86" i="147"/>
  <c r="G66" i="147"/>
  <c r="CW79" i="147"/>
  <c r="CS79" i="147"/>
  <c r="CO79" i="147"/>
  <c r="CV79" i="147"/>
  <c r="CX79" i="147"/>
  <c r="CR35" i="147"/>
  <c r="CQ35" i="147"/>
  <c r="CQ79" i="147"/>
  <c r="CY79" i="147"/>
  <c r="CS35" i="147"/>
  <c r="CR79" i="147" s="1"/>
  <c r="G69" i="147"/>
  <c r="H8" i="147"/>
  <c r="Z11" i="146"/>
  <c r="Z37" i="146"/>
  <c r="X130" i="144" s="1"/>
  <c r="Z28" i="146"/>
  <c r="Z21" i="146"/>
  <c r="Z12" i="146"/>
  <c r="A226" i="148"/>
  <c r="A268" i="148"/>
  <c r="A310" i="148"/>
  <c r="A352" i="148"/>
  <c r="A394" i="148"/>
  <c r="A436" i="148"/>
  <c r="A478" i="148"/>
  <c r="A520" i="148"/>
  <c r="A562" i="148"/>
  <c r="A604" i="148"/>
  <c r="A646" i="148"/>
  <c r="A688" i="148"/>
  <c r="AC20" i="147"/>
  <c r="P64" i="147"/>
  <c r="T20" i="147"/>
  <c r="T64" i="147"/>
  <c r="J79" i="148"/>
  <c r="I103" i="148"/>
  <c r="I41" i="143"/>
  <c r="I25" i="143"/>
  <c r="D83" i="147"/>
  <c r="Q39" i="147"/>
  <c r="A194" i="148"/>
  <c r="A236" i="148"/>
  <c r="A278" i="148"/>
  <c r="A320" i="148"/>
  <c r="A362" i="148"/>
  <c r="A404" i="148"/>
  <c r="A446" i="148"/>
  <c r="A488" i="148"/>
  <c r="A530" i="148"/>
  <c r="A572" i="148"/>
  <c r="A614" i="148"/>
  <c r="A656" i="148"/>
  <c r="CY84" i="147"/>
  <c r="CX84" i="147"/>
  <c r="CS84" i="147"/>
  <c r="CS40" i="147"/>
  <c r="CR84" i="147" s="1"/>
  <c r="CR40" i="147"/>
  <c r="CW84" i="147"/>
  <c r="CV84" i="147"/>
  <c r="CO84" i="147"/>
  <c r="CQ40" i="147"/>
  <c r="CQ84" i="147"/>
  <c r="CY76" i="147"/>
  <c r="CX76" i="147"/>
  <c r="CS76" i="147"/>
  <c r="CS32" i="147"/>
  <c r="CR76" i="147" s="1"/>
  <c r="CR32" i="147"/>
  <c r="CW76" i="147"/>
  <c r="CV76" i="147"/>
  <c r="CO76" i="147"/>
  <c r="CQ32" i="147"/>
  <c r="CQ76" i="147"/>
  <c r="CY68" i="147"/>
  <c r="CX68" i="147"/>
  <c r="CS68" i="147"/>
  <c r="CS24" i="147"/>
  <c r="CR68" i="147" s="1"/>
  <c r="CR24" i="147"/>
  <c r="CW68" i="147"/>
  <c r="CV68" i="147"/>
  <c r="CO68" i="147"/>
  <c r="CQ24" i="147"/>
  <c r="CQ68" i="147"/>
  <c r="A225" i="148"/>
  <c r="A267" i="148"/>
  <c r="A309" i="148"/>
  <c r="A351" i="148"/>
  <c r="A393" i="148"/>
  <c r="A435" i="148"/>
  <c r="A477" i="148"/>
  <c r="A519" i="148"/>
  <c r="A561" i="148"/>
  <c r="A603" i="148"/>
  <c r="A645" i="148"/>
  <c r="A687" i="148"/>
  <c r="A209" i="148"/>
  <c r="A251" i="148"/>
  <c r="A293" i="148"/>
  <c r="A335" i="148"/>
  <c r="A377" i="148"/>
  <c r="A419" i="148"/>
  <c r="A461" i="148"/>
  <c r="A503" i="148"/>
  <c r="A545" i="148"/>
  <c r="A587" i="148"/>
  <c r="A629" i="148"/>
  <c r="A671" i="148"/>
  <c r="B14" i="144"/>
  <c r="H35" i="145" s="1"/>
  <c r="H46" i="145" s="1"/>
  <c r="Q44" i="147"/>
  <c r="D88" i="147"/>
  <c r="CW83" i="147"/>
  <c r="CS83" i="147"/>
  <c r="CO83" i="147"/>
  <c r="CV83" i="147"/>
  <c r="CX83" i="147"/>
  <c r="CR39" i="147"/>
  <c r="CQ39" i="147"/>
  <c r="CQ83" i="147"/>
  <c r="CY83" i="147"/>
  <c r="CS39" i="147"/>
  <c r="CR83" i="147" s="1"/>
  <c r="J91" i="148"/>
  <c r="D79" i="147"/>
  <c r="Q35" i="147"/>
  <c r="P71" i="147"/>
  <c r="T27" i="147"/>
  <c r="T71" i="147"/>
  <c r="AC27" i="147"/>
  <c r="CY88" i="147"/>
  <c r="CS44" i="147"/>
  <c r="CR88" i="147" s="1"/>
  <c r="CX88" i="147"/>
  <c r="CS88" i="147"/>
  <c r="CR44" i="147"/>
  <c r="CO88" i="147"/>
  <c r="CV88" i="147"/>
  <c r="CW88" i="147"/>
  <c r="CQ44" i="147"/>
  <c r="CQ88" i="147"/>
  <c r="P61" i="147"/>
  <c r="AC17" i="147"/>
  <c r="T17" i="147"/>
  <c r="T61" i="147"/>
  <c r="DD8" i="147"/>
  <c r="CO52" i="147"/>
  <c r="DE8" i="147"/>
  <c r="G11" i="146"/>
  <c r="J93" i="148"/>
  <c r="J77" i="148"/>
  <c r="H30" i="148"/>
  <c r="D30" i="148"/>
  <c r="G30" i="148"/>
  <c r="C30" i="148"/>
  <c r="I30" i="148"/>
  <c r="F30" i="148"/>
  <c r="E30" i="148"/>
  <c r="O49" i="146"/>
  <c r="O15" i="146"/>
  <c r="P81" i="147"/>
  <c r="AC37" i="147"/>
  <c r="T37" i="147"/>
  <c r="T81" i="147"/>
  <c r="P52" i="147"/>
  <c r="T8" i="147"/>
  <c r="T52" i="147"/>
  <c r="AC8" i="147"/>
  <c r="A186" i="148"/>
  <c r="A144" i="148"/>
  <c r="A287" i="148"/>
  <c r="A329" i="148"/>
  <c r="A371" i="148"/>
  <c r="A413" i="148"/>
  <c r="A455" i="148"/>
  <c r="A497" i="148"/>
  <c r="A539" i="148"/>
  <c r="A581" i="148"/>
  <c r="A623" i="148"/>
  <c r="A665" i="148"/>
  <c r="A203" i="148"/>
  <c r="A245" i="148"/>
  <c r="A280" i="148"/>
  <c r="A322" i="148"/>
  <c r="A364" i="148"/>
  <c r="A406" i="148"/>
  <c r="A448" i="148"/>
  <c r="A490" i="148"/>
  <c r="A532" i="148"/>
  <c r="A574" i="148"/>
  <c r="A616" i="148"/>
  <c r="A658" i="148"/>
  <c r="A196" i="148"/>
  <c r="A238" i="148"/>
  <c r="J100" i="148"/>
  <c r="J84" i="148"/>
  <c r="Q40" i="147"/>
  <c r="D84" i="147"/>
  <c r="G68" i="147"/>
  <c r="G64" i="147"/>
  <c r="F44" i="148"/>
  <c r="I44" i="148"/>
  <c r="E44" i="148"/>
  <c r="C44" i="148"/>
  <c r="H44" i="148"/>
  <c r="G44" i="148"/>
  <c r="D44" i="148"/>
  <c r="AC15" i="146"/>
  <c r="CW75" i="147"/>
  <c r="CS75" i="147"/>
  <c r="CO75" i="147"/>
  <c r="CV75" i="147"/>
  <c r="CX75" i="147"/>
  <c r="CR31" i="147"/>
  <c r="CQ31" i="147"/>
  <c r="CQ75" i="147"/>
  <c r="CY75" i="147"/>
  <c r="CS31" i="147"/>
  <c r="CR75" i="147" s="1"/>
  <c r="H31" i="147"/>
  <c r="B121" i="144"/>
  <c r="F8" i="146"/>
  <c r="Q65" i="147"/>
  <c r="AD21" i="147"/>
  <c r="V21" i="147"/>
  <c r="U21" i="147"/>
  <c r="W21" i="147"/>
  <c r="A297" i="148"/>
  <c r="A339" i="148"/>
  <c r="A381" i="148"/>
  <c r="A423" i="148"/>
  <c r="A465" i="148"/>
  <c r="A507" i="148"/>
  <c r="A549" i="148"/>
  <c r="A591" i="148"/>
  <c r="A633" i="148"/>
  <c r="A675" i="148"/>
  <c r="A213" i="148"/>
  <c r="A255" i="148"/>
  <c r="C82" i="147"/>
  <c r="CP38" i="147"/>
  <c r="CP82" i="147"/>
  <c r="P38" i="147"/>
  <c r="D38" i="147"/>
  <c r="C66" i="147"/>
  <c r="CP22" i="147"/>
  <c r="CP66" i="147"/>
  <c r="P22" i="147"/>
  <c r="D22" i="147"/>
  <c r="G46" i="147"/>
  <c r="G38" i="147"/>
  <c r="G70" i="147"/>
  <c r="CY90" i="147"/>
  <c r="CX90" i="147"/>
  <c r="CS90" i="147"/>
  <c r="CQ46" i="147"/>
  <c r="CQ90" i="147"/>
  <c r="CR46" i="147"/>
  <c r="CW90" i="147"/>
  <c r="CS46" i="147"/>
  <c r="CR90" i="147" s="1"/>
  <c r="CO90" i="147"/>
  <c r="CV90" i="147"/>
  <c r="J14" i="148"/>
  <c r="CW63" i="147"/>
  <c r="CS63" i="147"/>
  <c r="CO63" i="147"/>
  <c r="CV63" i="147"/>
  <c r="CX63" i="147"/>
  <c r="CR19" i="147"/>
  <c r="CQ19" i="147"/>
  <c r="CQ63" i="147"/>
  <c r="CY63" i="147"/>
  <c r="CS19" i="147"/>
  <c r="CR63" i="147" s="1"/>
  <c r="G53" i="147"/>
  <c r="AH11" i="146"/>
  <c r="AH37" i="146"/>
  <c r="AF130" i="144" s="1"/>
  <c r="AH28" i="146"/>
  <c r="AH21" i="146"/>
  <c r="AH12" i="146"/>
  <c r="R11" i="146"/>
  <c r="R37" i="146"/>
  <c r="P130" i="144" s="1"/>
  <c r="R28" i="146"/>
  <c r="R21" i="146"/>
  <c r="R12" i="146"/>
  <c r="A218" i="148"/>
  <c r="A260" i="148"/>
  <c r="A302" i="148"/>
  <c r="A344" i="148"/>
  <c r="A386" i="148"/>
  <c r="A428" i="148"/>
  <c r="A470" i="148"/>
  <c r="A512" i="148"/>
  <c r="A554" i="148"/>
  <c r="A596" i="148"/>
  <c r="A638" i="148"/>
  <c r="A680" i="148"/>
  <c r="A210" i="148"/>
  <c r="A252" i="148"/>
  <c r="A294" i="148"/>
  <c r="A336" i="148"/>
  <c r="A378" i="148"/>
  <c r="A420" i="148"/>
  <c r="A462" i="148"/>
  <c r="A504" i="148"/>
  <c r="A546" i="148"/>
  <c r="A588" i="148"/>
  <c r="A630" i="148"/>
  <c r="A672" i="148"/>
  <c r="A279" i="148"/>
  <c r="A321" i="148"/>
  <c r="A363" i="148"/>
  <c r="A405" i="148"/>
  <c r="A447" i="148"/>
  <c r="A489" i="148"/>
  <c r="A531" i="148"/>
  <c r="A573" i="148"/>
  <c r="A615" i="148"/>
  <c r="A657" i="148"/>
  <c r="A195" i="148"/>
  <c r="A237" i="148"/>
  <c r="C59" i="147"/>
  <c r="P15" i="147"/>
  <c r="D15" i="147"/>
  <c r="CP15" i="147"/>
  <c r="CP59" i="147"/>
  <c r="J87" i="148"/>
  <c r="G103" i="148"/>
  <c r="G41" i="143"/>
  <c r="G25" i="143"/>
  <c r="A308" i="148"/>
  <c r="A350" i="148"/>
  <c r="A392" i="148"/>
  <c r="A434" i="148"/>
  <c r="A476" i="148"/>
  <c r="A518" i="148"/>
  <c r="A560" i="148"/>
  <c r="A602" i="148"/>
  <c r="A644" i="148"/>
  <c r="A686" i="148"/>
  <c r="A224" i="148"/>
  <c r="A266" i="148"/>
  <c r="D67" i="147"/>
  <c r="Q23" i="147"/>
  <c r="CY80" i="147"/>
  <c r="CX80" i="147"/>
  <c r="CS80" i="147"/>
  <c r="CS36" i="147"/>
  <c r="CR80" i="147" s="1"/>
  <c r="CR36" i="147"/>
  <c r="CO80" i="147"/>
  <c r="CQ36" i="147"/>
  <c r="CQ80" i="147"/>
  <c r="CW80" i="147"/>
  <c r="CV80" i="147"/>
  <c r="G87" i="147"/>
  <c r="H40" i="147"/>
  <c r="CW81" i="147"/>
  <c r="CS81" i="147"/>
  <c r="CO81" i="147"/>
  <c r="CV81" i="147"/>
  <c r="CY81" i="147"/>
  <c r="CS37" i="147"/>
  <c r="CR81" i="147" s="1"/>
  <c r="CQ37" i="147"/>
  <c r="CQ81" i="147"/>
  <c r="CR37" i="147"/>
  <c r="CX81" i="147"/>
  <c r="H35" i="147"/>
  <c r="I32" i="147"/>
  <c r="H76" i="147"/>
  <c r="CW73" i="147"/>
  <c r="CS73" i="147"/>
  <c r="CO73" i="147"/>
  <c r="CV73" i="147"/>
  <c r="CY73" i="147"/>
  <c r="CS29" i="147"/>
  <c r="CR73" i="147" s="1"/>
  <c r="CQ29" i="147"/>
  <c r="CQ73" i="147"/>
  <c r="CX73" i="147"/>
  <c r="CR29" i="147"/>
  <c r="H27" i="147"/>
  <c r="I24" i="147"/>
  <c r="H68" i="147"/>
  <c r="CW65" i="147"/>
  <c r="CS65" i="147"/>
  <c r="CO65" i="147"/>
  <c r="CV65" i="147"/>
  <c r="CY65" i="147"/>
  <c r="CS21" i="147"/>
  <c r="CR65" i="147" s="1"/>
  <c r="CQ21" i="147"/>
  <c r="CQ65" i="147"/>
  <c r="CX65" i="147"/>
  <c r="CR21" i="147"/>
  <c r="H63" i="147"/>
  <c r="I19" i="147"/>
  <c r="G60" i="147"/>
  <c r="CY54" i="147"/>
  <c r="CX54" i="147"/>
  <c r="CW54" i="147"/>
  <c r="CO54" i="147"/>
  <c r="CV54" i="147"/>
  <c r="DE10" i="147"/>
  <c r="CS10" i="147"/>
  <c r="CR54" i="147" s="1"/>
  <c r="DD10" i="147"/>
  <c r="CR10" i="147"/>
  <c r="CS54" i="147"/>
  <c r="CQ10" i="147"/>
  <c r="CQ54" i="147"/>
  <c r="L4" i="146"/>
  <c r="M4" i="146"/>
  <c r="N4" i="146"/>
  <c r="O4" i="146"/>
  <c r="P4" i="146"/>
  <c r="Q4" i="146"/>
  <c r="R4" i="146"/>
  <c r="S4" i="146"/>
  <c r="T4" i="146"/>
  <c r="U4" i="146"/>
  <c r="V4" i="146"/>
  <c r="W4" i="146"/>
  <c r="X4" i="146"/>
  <c r="Y4" i="146"/>
  <c r="Z4" i="146"/>
  <c r="AA4" i="146"/>
  <c r="AB4" i="146"/>
  <c r="AC4" i="146"/>
  <c r="AD4" i="146"/>
  <c r="AE4" i="146"/>
  <c r="AF4" i="146"/>
  <c r="AG4" i="146"/>
  <c r="AH4" i="146"/>
  <c r="AI4" i="146"/>
  <c r="AJ4" i="146"/>
  <c r="AK4" i="146"/>
  <c r="AL4" i="146"/>
  <c r="AM4" i="146"/>
  <c r="AN4" i="146"/>
  <c r="AO4" i="146"/>
  <c r="AP4" i="146"/>
  <c r="AQ4" i="146"/>
  <c r="AR4" i="146"/>
  <c r="AS4" i="146"/>
  <c r="AT4" i="146"/>
  <c r="A305" i="148"/>
  <c r="A347" i="148"/>
  <c r="A389" i="148"/>
  <c r="A431" i="148"/>
  <c r="A473" i="148"/>
  <c r="A515" i="148"/>
  <c r="A557" i="148"/>
  <c r="A599" i="148"/>
  <c r="A641" i="148"/>
  <c r="A683" i="148"/>
  <c r="A221" i="148"/>
  <c r="A263" i="148"/>
  <c r="A289" i="148"/>
  <c r="A331" i="148"/>
  <c r="A373" i="148"/>
  <c r="A415" i="148"/>
  <c r="A457" i="148"/>
  <c r="A499" i="148"/>
  <c r="A541" i="148"/>
  <c r="A583" i="148"/>
  <c r="A625" i="148"/>
  <c r="A667" i="148"/>
  <c r="A205" i="148"/>
  <c r="A247" i="148"/>
  <c r="Q36" i="147"/>
  <c r="D80" i="147"/>
  <c r="J99" i="148"/>
  <c r="J83" i="148"/>
  <c r="J67" i="148"/>
  <c r="P87" i="147"/>
  <c r="T43" i="147"/>
  <c r="T87" i="147"/>
  <c r="AC43" i="147"/>
  <c r="D63" i="147"/>
  <c r="Q19" i="147"/>
  <c r="A222" i="148"/>
  <c r="A264" i="148"/>
  <c r="A306" i="148"/>
  <c r="A348" i="148"/>
  <c r="A390" i="148"/>
  <c r="A432" i="148"/>
  <c r="A474" i="148"/>
  <c r="A516" i="148"/>
  <c r="A558" i="148"/>
  <c r="A600" i="148"/>
  <c r="A642" i="148"/>
  <c r="A684" i="148"/>
  <c r="H39" i="147"/>
  <c r="D57" i="147"/>
  <c r="Q13" i="147"/>
  <c r="H13" i="147"/>
  <c r="J74" i="148"/>
  <c r="F56" i="148"/>
  <c r="I56" i="148"/>
  <c r="E56" i="148"/>
  <c r="G56" i="148"/>
  <c r="D56" i="148"/>
  <c r="H56" i="148"/>
  <c r="C56" i="148"/>
  <c r="J56" i="148"/>
  <c r="AO15" i="146"/>
  <c r="F24" i="148"/>
  <c r="I24" i="148"/>
  <c r="E24" i="148"/>
  <c r="G24" i="148"/>
  <c r="D24" i="148"/>
  <c r="H24" i="148"/>
  <c r="C24" i="148"/>
  <c r="J24" i="148"/>
  <c r="I15" i="146"/>
  <c r="I49" i="146"/>
  <c r="J101" i="148"/>
  <c r="J97" i="148"/>
  <c r="J85" i="148"/>
  <c r="J69" i="148"/>
  <c r="J65" i="148"/>
  <c r="H54" i="148"/>
  <c r="D54" i="148"/>
  <c r="G54" i="148"/>
  <c r="C54" i="148"/>
  <c r="I54" i="148"/>
  <c r="F54" i="148"/>
  <c r="E54" i="148"/>
  <c r="AM11" i="146"/>
  <c r="AM15" i="146"/>
  <c r="H38" i="148"/>
  <c r="D38" i="148"/>
  <c r="G38" i="148"/>
  <c r="C38" i="148"/>
  <c r="J38" i="148"/>
  <c r="I38" i="148"/>
  <c r="F38" i="148"/>
  <c r="E38" i="148"/>
  <c r="W11" i="146"/>
  <c r="W15" i="146"/>
  <c r="P89" i="147"/>
  <c r="AC45" i="147"/>
  <c r="T45" i="147"/>
  <c r="T89" i="147"/>
  <c r="G73" i="147"/>
  <c r="P65" i="147"/>
  <c r="AC21" i="147"/>
  <c r="T21" i="147"/>
  <c r="T65" i="147"/>
  <c r="CY74" i="147"/>
  <c r="CX74" i="147"/>
  <c r="CW74" i="147"/>
  <c r="CO74" i="147"/>
  <c r="CQ30" i="147"/>
  <c r="CQ74" i="147"/>
  <c r="CV74" i="147"/>
  <c r="CS74" i="147"/>
  <c r="CS30" i="147"/>
  <c r="CR74" i="147" s="1"/>
  <c r="CR30" i="147"/>
  <c r="CO51" i="147"/>
  <c r="CO47" i="147"/>
  <c r="DE7" i="147"/>
  <c r="DD7" i="147"/>
  <c r="I53" i="148"/>
  <c r="E53" i="148"/>
  <c r="H53" i="148"/>
  <c r="D53" i="148"/>
  <c r="G53" i="148"/>
  <c r="F53" i="148"/>
  <c r="C53" i="148"/>
  <c r="AL15" i="146"/>
  <c r="A283" i="148"/>
  <c r="A325" i="148"/>
  <c r="A367" i="148"/>
  <c r="A409" i="148"/>
  <c r="A451" i="148"/>
  <c r="A493" i="148"/>
  <c r="A535" i="148"/>
  <c r="A577" i="148"/>
  <c r="A619" i="148"/>
  <c r="A661" i="148"/>
  <c r="A199" i="148"/>
  <c r="A241" i="148"/>
  <c r="J92" i="148"/>
  <c r="J76" i="148"/>
  <c r="G84" i="147"/>
  <c r="AC32" i="147"/>
  <c r="P76" i="147"/>
  <c r="T32" i="147"/>
  <c r="T76" i="147"/>
  <c r="Q24" i="147"/>
  <c r="D68" i="147"/>
  <c r="D60" i="147"/>
  <c r="Q16" i="147"/>
  <c r="D56" i="147"/>
  <c r="Q12" i="147"/>
  <c r="H73" i="147"/>
  <c r="I29" i="147"/>
  <c r="CY60" i="147"/>
  <c r="CX60" i="147"/>
  <c r="CS60" i="147"/>
  <c r="CW60" i="147"/>
  <c r="DD16" i="147"/>
  <c r="CR16" i="147"/>
  <c r="CV60" i="147"/>
  <c r="CQ16" i="147"/>
  <c r="CQ60" i="147"/>
  <c r="CO60" i="147"/>
  <c r="CS16" i="147"/>
  <c r="CR60" i="147" s="1"/>
  <c r="DE16" i="147"/>
  <c r="N11" i="146"/>
  <c r="J102" i="148"/>
  <c r="F60" i="148"/>
  <c r="I60" i="148"/>
  <c r="E60" i="148"/>
  <c r="C60" i="148"/>
  <c r="J60" i="148"/>
  <c r="H60" i="148"/>
  <c r="G60" i="148"/>
  <c r="D60" i="148"/>
  <c r="AS49" i="146"/>
  <c r="AS15" i="146"/>
  <c r="G67" i="147"/>
  <c r="Q61" i="147"/>
  <c r="AD17" i="147"/>
  <c r="V17" i="147"/>
  <c r="U17" i="147"/>
  <c r="W17" i="147"/>
  <c r="G15" i="147"/>
  <c r="C58" i="147"/>
  <c r="CP14" i="147"/>
  <c r="CP58" i="147"/>
  <c r="P14" i="147"/>
  <c r="D14" i="147"/>
  <c r="G14" i="147"/>
  <c r="I33" i="148"/>
  <c r="E33" i="148"/>
  <c r="H33" i="148"/>
  <c r="D33" i="148"/>
  <c r="F33" i="148"/>
  <c r="C33" i="148"/>
  <c r="G33" i="148"/>
  <c r="R15" i="146"/>
  <c r="R49" i="146"/>
  <c r="J25" i="148"/>
  <c r="A217" i="148"/>
  <c r="A259" i="148"/>
  <c r="A301" i="148"/>
  <c r="A343" i="148"/>
  <c r="A385" i="148"/>
  <c r="A427" i="148"/>
  <c r="A469" i="148"/>
  <c r="A511" i="148"/>
  <c r="A553" i="148"/>
  <c r="A595" i="148"/>
  <c r="A637" i="148"/>
  <c r="A679" i="148"/>
  <c r="C86" i="147"/>
  <c r="CP42" i="147"/>
  <c r="CP86" i="147"/>
  <c r="D42" i="147"/>
  <c r="P42" i="147"/>
  <c r="C78" i="147"/>
  <c r="CP34" i="147"/>
  <c r="CP78" i="147"/>
  <c r="D34" i="147"/>
  <c r="P34" i="147"/>
  <c r="C70" i="147"/>
  <c r="CP26" i="147"/>
  <c r="CP70" i="147"/>
  <c r="D26" i="147"/>
  <c r="P26" i="147"/>
  <c r="C62" i="147"/>
  <c r="G18" i="147"/>
  <c r="CP18" i="147"/>
  <c r="CP62" i="147"/>
  <c r="P18" i="147"/>
  <c r="D18" i="147"/>
  <c r="I11" i="146"/>
  <c r="J59" i="148"/>
  <c r="J55" i="148"/>
  <c r="J51" i="148"/>
  <c r="J47" i="148"/>
  <c r="J43" i="148"/>
  <c r="J39" i="148"/>
  <c r="J35" i="148"/>
  <c r="J22" i="148"/>
  <c r="J85" i="136"/>
  <c r="G54" i="140"/>
  <c r="I20" i="140"/>
  <c r="H64" i="140"/>
  <c r="I36" i="140"/>
  <c r="H80" i="140"/>
  <c r="A289" i="141"/>
  <c r="A331" i="141"/>
  <c r="A373" i="141"/>
  <c r="A415" i="141"/>
  <c r="A457" i="141"/>
  <c r="A499" i="141"/>
  <c r="A541" i="141"/>
  <c r="A583" i="141"/>
  <c r="A625" i="141"/>
  <c r="A667" i="141"/>
  <c r="A205" i="141"/>
  <c r="A247" i="141"/>
  <c r="G78" i="140"/>
  <c r="G71" i="140"/>
  <c r="A223" i="141"/>
  <c r="A265" i="141"/>
  <c r="A307" i="141"/>
  <c r="A349" i="141"/>
  <c r="A391" i="141"/>
  <c r="A433" i="141"/>
  <c r="A475" i="141"/>
  <c r="A517" i="141"/>
  <c r="A559" i="141"/>
  <c r="A601" i="141"/>
  <c r="A643" i="141"/>
  <c r="A685" i="141"/>
  <c r="A211" i="141"/>
  <c r="A253" i="141"/>
  <c r="A295" i="141"/>
  <c r="A337" i="141"/>
  <c r="A379" i="141"/>
  <c r="A421" i="141"/>
  <c r="A463" i="141"/>
  <c r="A505" i="141"/>
  <c r="A547" i="141"/>
  <c r="A589" i="141"/>
  <c r="A631" i="141"/>
  <c r="A673" i="141"/>
  <c r="A199" i="141"/>
  <c r="A241" i="141"/>
  <c r="A283" i="141"/>
  <c r="A325" i="141"/>
  <c r="A367" i="141"/>
  <c r="A409" i="141"/>
  <c r="A451" i="141"/>
  <c r="A493" i="141"/>
  <c r="A535" i="141"/>
  <c r="A577" i="141"/>
  <c r="A619" i="141"/>
  <c r="A661" i="141"/>
  <c r="A276" i="141"/>
  <c r="A318" i="141"/>
  <c r="A360" i="141"/>
  <c r="A402" i="141"/>
  <c r="A444" i="141"/>
  <c r="A486" i="141"/>
  <c r="A528" i="141"/>
  <c r="A570" i="141"/>
  <c r="A612" i="141"/>
  <c r="A654" i="141"/>
  <c r="A192" i="141"/>
  <c r="A234" i="141"/>
  <c r="A303" i="141"/>
  <c r="A345" i="141"/>
  <c r="A387" i="141"/>
  <c r="A429" i="141"/>
  <c r="A471" i="141"/>
  <c r="A513" i="141"/>
  <c r="A555" i="141"/>
  <c r="A597" i="141"/>
  <c r="A639" i="141"/>
  <c r="A681" i="141"/>
  <c r="A219" i="141"/>
  <c r="A261" i="141"/>
  <c r="CY74" i="140"/>
  <c r="CX74" i="140"/>
  <c r="CS74" i="140"/>
  <c r="CQ30" i="140"/>
  <c r="CQ74" i="140"/>
  <c r="CV74" i="140"/>
  <c r="CS30" i="140"/>
  <c r="CR74" i="140" s="1"/>
  <c r="CW74" i="140"/>
  <c r="CR30" i="140"/>
  <c r="CO74" i="140"/>
  <c r="CY60" i="140"/>
  <c r="CX60" i="140"/>
  <c r="CW60" i="140"/>
  <c r="CO60" i="140"/>
  <c r="CQ16" i="140"/>
  <c r="CQ60" i="140"/>
  <c r="CV60" i="140"/>
  <c r="DE16" i="140"/>
  <c r="CS60" i="140"/>
  <c r="DD16" i="140"/>
  <c r="CS16" i="140"/>
  <c r="CR60" i="140" s="1"/>
  <c r="CR16" i="140"/>
  <c r="A296" i="141"/>
  <c r="A338" i="141"/>
  <c r="A380" i="141"/>
  <c r="A422" i="141"/>
  <c r="A464" i="141"/>
  <c r="A506" i="141"/>
  <c r="A548" i="141"/>
  <c r="A590" i="141"/>
  <c r="A632" i="141"/>
  <c r="A674" i="141"/>
  <c r="A212" i="141"/>
  <c r="A254" i="141"/>
  <c r="A273" i="141"/>
  <c r="A315" i="141"/>
  <c r="A357" i="141"/>
  <c r="A399" i="141"/>
  <c r="A441" i="141"/>
  <c r="A483" i="141"/>
  <c r="A525" i="141"/>
  <c r="A567" i="141"/>
  <c r="A609" i="141"/>
  <c r="A651" i="141"/>
  <c r="A189" i="141"/>
  <c r="A231" i="141"/>
  <c r="D87" i="140"/>
  <c r="Q43" i="140"/>
  <c r="AC40" i="140"/>
  <c r="P84" i="140"/>
  <c r="T40" i="140"/>
  <c r="Q32" i="140"/>
  <c r="D76" i="140"/>
  <c r="H32" i="140"/>
  <c r="G72" i="140"/>
  <c r="CW69" i="140"/>
  <c r="CS69" i="140"/>
  <c r="CO69" i="140"/>
  <c r="CV69" i="140"/>
  <c r="CX69" i="140"/>
  <c r="CR25" i="140"/>
  <c r="CY69" i="140"/>
  <c r="CQ25" i="140"/>
  <c r="CQ69" i="140"/>
  <c r="CS25" i="140"/>
  <c r="CR69" i="140" s="1"/>
  <c r="CW55" i="140"/>
  <c r="CS55" i="140"/>
  <c r="CO55" i="140"/>
  <c r="CV55" i="140"/>
  <c r="DD11" i="140"/>
  <c r="CR11" i="140"/>
  <c r="CY55" i="140"/>
  <c r="CS11" i="140"/>
  <c r="CR55" i="140" s="1"/>
  <c r="DE11" i="140"/>
  <c r="CX55" i="140"/>
  <c r="CQ11" i="140"/>
  <c r="CQ55" i="140"/>
  <c r="V37" i="139"/>
  <c r="T130" i="137" s="1"/>
  <c r="V28" i="139"/>
  <c r="V11" i="139"/>
  <c r="V12" i="139"/>
  <c r="V21" i="139"/>
  <c r="P67" i="140"/>
  <c r="T23" i="140"/>
  <c r="T67" i="140"/>
  <c r="AC23" i="140"/>
  <c r="F8" i="139"/>
  <c r="B121" i="137"/>
  <c r="D88" i="140"/>
  <c r="Q44" i="140"/>
  <c r="D71" i="140"/>
  <c r="Q27" i="140"/>
  <c r="G79" i="140"/>
  <c r="P79" i="140"/>
  <c r="T35" i="140"/>
  <c r="T79" i="140"/>
  <c r="AC35" i="140"/>
  <c r="H59" i="140"/>
  <c r="I15" i="140"/>
  <c r="G56" i="140"/>
  <c r="D89" i="140"/>
  <c r="Q45" i="140"/>
  <c r="H45" i="140"/>
  <c r="C85" i="140"/>
  <c r="CP41" i="140"/>
  <c r="CP85" i="140"/>
  <c r="G41" i="140"/>
  <c r="P41" i="140"/>
  <c r="D41" i="140"/>
  <c r="D77" i="140"/>
  <c r="Q33" i="140"/>
  <c r="H33" i="140"/>
  <c r="C73" i="140"/>
  <c r="CP29" i="140"/>
  <c r="CP73" i="140"/>
  <c r="P29" i="140"/>
  <c r="D29" i="140"/>
  <c r="G29" i="140"/>
  <c r="P21" i="139"/>
  <c r="P12" i="139"/>
  <c r="P11" i="139"/>
  <c r="P37" i="139"/>
  <c r="N130" i="137" s="1"/>
  <c r="P28" i="139"/>
  <c r="H21" i="139"/>
  <c r="H12" i="139"/>
  <c r="H37" i="139"/>
  <c r="F130" i="137" s="1"/>
  <c r="H11" i="139"/>
  <c r="H28" i="139"/>
  <c r="CV88" i="140"/>
  <c r="CY88" i="140"/>
  <c r="CS44" i="140"/>
  <c r="CR88" i="140" s="1"/>
  <c r="CS88" i="140"/>
  <c r="CR44" i="140"/>
  <c r="CW88" i="140"/>
  <c r="CX88" i="140"/>
  <c r="CQ44" i="140"/>
  <c r="CQ88" i="140"/>
  <c r="CO88" i="140"/>
  <c r="CW71" i="140"/>
  <c r="CS71" i="140"/>
  <c r="CO71" i="140"/>
  <c r="CV71" i="140"/>
  <c r="CR27" i="140"/>
  <c r="CY71" i="140"/>
  <c r="CQ27" i="140"/>
  <c r="CQ71" i="140"/>
  <c r="CX71" i="140"/>
  <c r="CS27" i="140"/>
  <c r="CR71" i="140" s="1"/>
  <c r="Q11" i="139"/>
  <c r="Q28" i="139"/>
  <c r="Q12" i="139"/>
  <c r="Q21" i="139"/>
  <c r="Q37" i="139"/>
  <c r="O130" i="137" s="1"/>
  <c r="Q57" i="140"/>
  <c r="AD13" i="140"/>
  <c r="V13" i="140"/>
  <c r="U13" i="140"/>
  <c r="W13" i="140"/>
  <c r="J101" i="141"/>
  <c r="J73" i="141"/>
  <c r="F37" i="141"/>
  <c r="I37" i="141"/>
  <c r="E37" i="141"/>
  <c r="G37" i="141"/>
  <c r="D37" i="141"/>
  <c r="H37" i="141"/>
  <c r="C37" i="141"/>
  <c r="V15" i="139"/>
  <c r="Q8" i="140"/>
  <c r="D52" i="140"/>
  <c r="AC89" i="140"/>
  <c r="AP45" i="140"/>
  <c r="AG45" i="140"/>
  <c r="AG89" i="140"/>
  <c r="P7" i="140"/>
  <c r="D7" i="140"/>
  <c r="C51" i="140"/>
  <c r="CP7" i="140"/>
  <c r="CP51" i="140"/>
  <c r="BC60" i="140"/>
  <c r="BG16" i="140"/>
  <c r="BG60" i="140"/>
  <c r="BP16" i="140"/>
  <c r="D103" i="141"/>
  <c r="D41" i="136"/>
  <c r="D25" i="136"/>
  <c r="U28" i="140"/>
  <c r="AD28" i="140"/>
  <c r="W28" i="140"/>
  <c r="Q72" i="140"/>
  <c r="V28" i="140"/>
  <c r="A198" i="141"/>
  <c r="A240" i="141"/>
  <c r="A282" i="141"/>
  <c r="A324" i="141"/>
  <c r="A366" i="141"/>
  <c r="A408" i="141"/>
  <c r="A450" i="141"/>
  <c r="A492" i="141"/>
  <c r="A534" i="141"/>
  <c r="A576" i="141"/>
  <c r="A618" i="141"/>
  <c r="A660" i="141"/>
  <c r="H8" i="140"/>
  <c r="A301" i="141"/>
  <c r="A343" i="141"/>
  <c r="A385" i="141"/>
  <c r="A427" i="141"/>
  <c r="A469" i="141"/>
  <c r="A511" i="141"/>
  <c r="A553" i="141"/>
  <c r="A595" i="141"/>
  <c r="A637" i="141"/>
  <c r="A679" i="141"/>
  <c r="A217" i="141"/>
  <c r="A259" i="141"/>
  <c r="G74" i="140"/>
  <c r="CW63" i="140"/>
  <c r="CS63" i="140"/>
  <c r="CO63" i="140"/>
  <c r="CV63" i="140"/>
  <c r="CR19" i="140"/>
  <c r="CY63" i="140"/>
  <c r="CX63" i="140"/>
  <c r="CS19" i="140"/>
  <c r="CR63" i="140" s="1"/>
  <c r="CQ19" i="140"/>
  <c r="CQ63" i="140"/>
  <c r="G60" i="140"/>
  <c r="CY58" i="140"/>
  <c r="CX58" i="140"/>
  <c r="CS58" i="140"/>
  <c r="DE14" i="140"/>
  <c r="CS14" i="140"/>
  <c r="CR58" i="140" s="1"/>
  <c r="CV58" i="140"/>
  <c r="DD14" i="140"/>
  <c r="CW58" i="140"/>
  <c r="CO58" i="140"/>
  <c r="CR14" i="140"/>
  <c r="CQ14" i="140"/>
  <c r="CQ58" i="140"/>
  <c r="J94" i="141"/>
  <c r="T43" i="140"/>
  <c r="T87" i="140"/>
  <c r="P87" i="140"/>
  <c r="AC43" i="140"/>
  <c r="AC32" i="140"/>
  <c r="P76" i="140"/>
  <c r="T32" i="140"/>
  <c r="T76" i="140"/>
  <c r="A285" i="141"/>
  <c r="A327" i="141"/>
  <c r="A369" i="141"/>
  <c r="A411" i="141"/>
  <c r="A453" i="141"/>
  <c r="A495" i="141"/>
  <c r="A537" i="141"/>
  <c r="A579" i="141"/>
  <c r="A621" i="141"/>
  <c r="A663" i="141"/>
  <c r="A201" i="141"/>
  <c r="A243" i="141"/>
  <c r="A190" i="141"/>
  <c r="A232" i="141"/>
  <c r="A274" i="141"/>
  <c r="A316" i="141"/>
  <c r="A358" i="141"/>
  <c r="A400" i="141"/>
  <c r="A442" i="141"/>
  <c r="A484" i="141"/>
  <c r="A526" i="141"/>
  <c r="A568" i="141"/>
  <c r="A610" i="141"/>
  <c r="A652" i="141"/>
  <c r="Q40" i="140"/>
  <c r="D84" i="140"/>
  <c r="AC36" i="140"/>
  <c r="P80" i="140"/>
  <c r="T36" i="140"/>
  <c r="CW75" i="140"/>
  <c r="CS75" i="140"/>
  <c r="CO75" i="140"/>
  <c r="CV75" i="140"/>
  <c r="CR31" i="140"/>
  <c r="CY75" i="140"/>
  <c r="CQ31" i="140"/>
  <c r="CQ75" i="140"/>
  <c r="CX75" i="140"/>
  <c r="CS31" i="140"/>
  <c r="CR75" i="140" s="1"/>
  <c r="I28" i="140"/>
  <c r="H72" i="140"/>
  <c r="AC24" i="140"/>
  <c r="P68" i="140"/>
  <c r="T24" i="140"/>
  <c r="AC20" i="140"/>
  <c r="P64" i="140"/>
  <c r="T20" i="140"/>
  <c r="J99" i="141"/>
  <c r="D83" i="140"/>
  <c r="Q39" i="140"/>
  <c r="G66" i="140"/>
  <c r="J70" i="141"/>
  <c r="T21" i="139"/>
  <c r="T12" i="139"/>
  <c r="T11" i="139"/>
  <c r="T28" i="139"/>
  <c r="T37" i="139"/>
  <c r="R130" i="137" s="1"/>
  <c r="C53" i="140"/>
  <c r="CP9" i="140"/>
  <c r="CP53" i="140"/>
  <c r="G9" i="140"/>
  <c r="D9" i="140"/>
  <c r="P9" i="140"/>
  <c r="J68" i="141"/>
  <c r="J38" i="141"/>
  <c r="A294" i="141"/>
  <c r="A336" i="141"/>
  <c r="A378" i="141"/>
  <c r="A420" i="141"/>
  <c r="A462" i="141"/>
  <c r="A504" i="141"/>
  <c r="A546" i="141"/>
  <c r="A588" i="141"/>
  <c r="A630" i="141"/>
  <c r="A672" i="141"/>
  <c r="A210" i="141"/>
  <c r="A252" i="141"/>
  <c r="A195" i="141"/>
  <c r="A237" i="141"/>
  <c r="A279" i="141"/>
  <c r="A321" i="141"/>
  <c r="A363" i="141"/>
  <c r="A405" i="141"/>
  <c r="A447" i="141"/>
  <c r="A489" i="141"/>
  <c r="A531" i="141"/>
  <c r="A573" i="141"/>
  <c r="A615" i="141"/>
  <c r="A657" i="141"/>
  <c r="C86" i="140"/>
  <c r="CP42" i="140"/>
  <c r="CP86" i="140"/>
  <c r="D42" i="140"/>
  <c r="P42" i="140"/>
  <c r="C74" i="140"/>
  <c r="D30" i="140"/>
  <c r="P30" i="140"/>
  <c r="CP30" i="140"/>
  <c r="CP74" i="140"/>
  <c r="C62" i="140"/>
  <c r="CP18" i="140"/>
  <c r="CP62" i="140"/>
  <c r="P18" i="140"/>
  <c r="D18" i="140"/>
  <c r="AT11" i="139"/>
  <c r="J77" i="141"/>
  <c r="H57" i="140"/>
  <c r="I13" i="140"/>
  <c r="D59" i="140"/>
  <c r="Q15" i="140"/>
  <c r="D63" i="140"/>
  <c r="Q19" i="140"/>
  <c r="H103" i="141"/>
  <c r="H41" i="136"/>
  <c r="H25" i="136"/>
  <c r="J52" i="141"/>
  <c r="A191" i="141"/>
  <c r="A233" i="141"/>
  <c r="A275" i="141"/>
  <c r="A317" i="141"/>
  <c r="A359" i="141"/>
  <c r="A401" i="141"/>
  <c r="A443" i="141"/>
  <c r="A485" i="141"/>
  <c r="A527" i="141"/>
  <c r="A569" i="141"/>
  <c r="A611" i="141"/>
  <c r="A653" i="141"/>
  <c r="J97" i="141"/>
  <c r="H69" i="140"/>
  <c r="I25" i="140"/>
  <c r="J39" i="141"/>
  <c r="J35" i="141"/>
  <c r="W16" i="140"/>
  <c r="AD16" i="140"/>
  <c r="U16" i="140"/>
  <c r="V16" i="140"/>
  <c r="Q60" i="140"/>
  <c r="J26" i="141"/>
  <c r="J54" i="141"/>
  <c r="A305" i="141"/>
  <c r="A347" i="141"/>
  <c r="A389" i="141"/>
  <c r="A431" i="141"/>
  <c r="A473" i="141"/>
  <c r="A515" i="141"/>
  <c r="A557" i="141"/>
  <c r="A599" i="141"/>
  <c r="A641" i="141"/>
  <c r="A683" i="141"/>
  <c r="A221" i="141"/>
  <c r="A263" i="141"/>
  <c r="CY76" i="140"/>
  <c r="CX76" i="140"/>
  <c r="CW76" i="140"/>
  <c r="CO76" i="140"/>
  <c r="CS32" i="140"/>
  <c r="CR76" i="140" s="1"/>
  <c r="CV76" i="140"/>
  <c r="CR32" i="140"/>
  <c r="CS76" i="140"/>
  <c r="CQ32" i="140"/>
  <c r="CQ76" i="140"/>
  <c r="G52" i="140"/>
  <c r="J87" i="141"/>
  <c r="A144" i="141"/>
  <c r="A186" i="141"/>
  <c r="A207" i="141"/>
  <c r="A249" i="141"/>
  <c r="A291" i="141"/>
  <c r="A333" i="141"/>
  <c r="A375" i="141"/>
  <c r="A417" i="141"/>
  <c r="A459" i="141"/>
  <c r="A501" i="141"/>
  <c r="A543" i="141"/>
  <c r="A585" i="141"/>
  <c r="A627" i="141"/>
  <c r="A669" i="141"/>
  <c r="A280" i="141"/>
  <c r="A322" i="141"/>
  <c r="A364" i="141"/>
  <c r="A406" i="141"/>
  <c r="A448" i="141"/>
  <c r="A490" i="141"/>
  <c r="A532" i="141"/>
  <c r="A574" i="141"/>
  <c r="A616" i="141"/>
  <c r="A658" i="141"/>
  <c r="A196" i="141"/>
  <c r="A238" i="141"/>
  <c r="CY86" i="140"/>
  <c r="CX86" i="140"/>
  <c r="CS86" i="140"/>
  <c r="CQ42" i="140"/>
  <c r="CQ86" i="140"/>
  <c r="CV86" i="140"/>
  <c r="CW86" i="140"/>
  <c r="CS42" i="140"/>
  <c r="CR86" i="140" s="1"/>
  <c r="CO86" i="140"/>
  <c r="CR42" i="140"/>
  <c r="CW81" i="140"/>
  <c r="CS81" i="140"/>
  <c r="CO81" i="140"/>
  <c r="CV81" i="140"/>
  <c r="CX81" i="140"/>
  <c r="CS37" i="140"/>
  <c r="CR81" i="140" s="1"/>
  <c r="CY81" i="140"/>
  <c r="CR37" i="140"/>
  <c r="CQ37" i="140"/>
  <c r="CQ81" i="140"/>
  <c r="H79" i="140"/>
  <c r="I35" i="140"/>
  <c r="CY70" i="140"/>
  <c r="CX70" i="140"/>
  <c r="CS70" i="140"/>
  <c r="CQ26" i="140"/>
  <c r="CQ70" i="140"/>
  <c r="CV70" i="140"/>
  <c r="CW70" i="140"/>
  <c r="CS26" i="140"/>
  <c r="CR70" i="140" s="1"/>
  <c r="CO70" i="140"/>
  <c r="CR26" i="140"/>
  <c r="CW65" i="140"/>
  <c r="CS65" i="140"/>
  <c r="CO65" i="140"/>
  <c r="CV65" i="140"/>
  <c r="CX65" i="140"/>
  <c r="CS21" i="140"/>
  <c r="CR65" i="140" s="1"/>
  <c r="CR21" i="140"/>
  <c r="CY65" i="140"/>
  <c r="CQ21" i="140"/>
  <c r="CQ65" i="140"/>
  <c r="H19" i="140"/>
  <c r="U16" i="139"/>
  <c r="AM16" i="139"/>
  <c r="X16" i="139"/>
  <c r="X19" i="139" s="1"/>
  <c r="X20" i="139" s="1"/>
  <c r="H16" i="139"/>
  <c r="AA16" i="139"/>
  <c r="AA19" i="139" s="1"/>
  <c r="AA20" i="139" s="1"/>
  <c r="L16" i="139"/>
  <c r="L19" i="139" s="1"/>
  <c r="L20" i="139" s="1"/>
  <c r="AT4" i="139"/>
  <c r="L4" i="139"/>
  <c r="M4" i="139"/>
  <c r="N4" i="139"/>
  <c r="O4" i="139"/>
  <c r="P4" i="139"/>
  <c r="Q4" i="139"/>
  <c r="R4" i="139"/>
  <c r="S4" i="139"/>
  <c r="T4" i="139"/>
  <c r="U4" i="139"/>
  <c r="V4" i="139"/>
  <c r="W4" i="139"/>
  <c r="X4" i="139"/>
  <c r="Y4" i="139"/>
  <c r="Z4" i="139"/>
  <c r="AA4" i="139"/>
  <c r="AB4" i="139"/>
  <c r="AC4" i="139"/>
  <c r="AD4" i="139"/>
  <c r="AE4" i="139"/>
  <c r="AF4" i="139"/>
  <c r="AG4" i="139"/>
  <c r="AH4" i="139"/>
  <c r="AI4" i="139"/>
  <c r="AJ4" i="139"/>
  <c r="AK4" i="139"/>
  <c r="AL4" i="139"/>
  <c r="AM4" i="139"/>
  <c r="AN4" i="139"/>
  <c r="AO4" i="139"/>
  <c r="AP4" i="139"/>
  <c r="AQ4" i="139"/>
  <c r="AR4" i="139"/>
  <c r="AS4" i="139"/>
  <c r="A308" i="141"/>
  <c r="A350" i="141"/>
  <c r="A392" i="141"/>
  <c r="A434" i="141"/>
  <c r="A476" i="141"/>
  <c r="A518" i="141"/>
  <c r="A560" i="141"/>
  <c r="A602" i="141"/>
  <c r="A644" i="141"/>
  <c r="A686" i="141"/>
  <c r="A224" i="141"/>
  <c r="A266" i="141"/>
  <c r="A300" i="141"/>
  <c r="A342" i="141"/>
  <c r="A384" i="141"/>
  <c r="A426" i="141"/>
  <c r="A468" i="141"/>
  <c r="A510" i="141"/>
  <c r="A552" i="141"/>
  <c r="A594" i="141"/>
  <c r="A636" i="141"/>
  <c r="A678" i="141"/>
  <c r="A216" i="141"/>
  <c r="A258" i="141"/>
  <c r="A292" i="141"/>
  <c r="A334" i="141"/>
  <c r="A376" i="141"/>
  <c r="A418" i="141"/>
  <c r="A460" i="141"/>
  <c r="A502" i="141"/>
  <c r="A544" i="141"/>
  <c r="A586" i="141"/>
  <c r="A628" i="141"/>
  <c r="A670" i="141"/>
  <c r="A208" i="141"/>
  <c r="A250" i="141"/>
  <c r="F49" i="141"/>
  <c r="I49" i="141"/>
  <c r="E49" i="141"/>
  <c r="C49" i="141"/>
  <c r="H49" i="141"/>
  <c r="G49" i="141"/>
  <c r="AH15" i="139"/>
  <c r="D49" i="141"/>
  <c r="A24" i="137"/>
  <c r="B15" i="137" s="1"/>
  <c r="H36" i="138" s="1"/>
  <c r="H47" i="138" s="1"/>
  <c r="B14" i="137"/>
  <c r="H35" i="138" s="1"/>
  <c r="H46" i="138" s="1"/>
  <c r="H40" i="140"/>
  <c r="G82" i="140"/>
  <c r="I24" i="140"/>
  <c r="H68" i="140"/>
  <c r="CV90" i="140"/>
  <c r="CY90" i="140"/>
  <c r="CX90" i="140"/>
  <c r="CQ46" i="140"/>
  <c r="CQ90" i="140"/>
  <c r="CW90" i="140"/>
  <c r="CO90" i="140"/>
  <c r="CR46" i="140"/>
  <c r="CS90" i="140"/>
  <c r="CS46" i="140"/>
  <c r="CR90" i="140" s="1"/>
  <c r="P31" i="140"/>
  <c r="D31" i="140"/>
  <c r="C75" i="140"/>
  <c r="CP31" i="140"/>
  <c r="CP75" i="140"/>
  <c r="G31" i="140"/>
  <c r="CY72" i="140"/>
  <c r="CX72" i="140"/>
  <c r="CW72" i="140"/>
  <c r="CO72" i="140"/>
  <c r="CS28" i="140"/>
  <c r="CR72" i="140" s="1"/>
  <c r="CV72" i="140"/>
  <c r="CS72" i="140"/>
  <c r="CR28" i="140"/>
  <c r="CQ28" i="140"/>
  <c r="CQ72" i="140"/>
  <c r="G67" i="140"/>
  <c r="G56" i="141"/>
  <c r="C56" i="141"/>
  <c r="F56" i="141"/>
  <c r="D56" i="141"/>
  <c r="I56" i="141"/>
  <c r="AO15" i="139"/>
  <c r="H56" i="141"/>
  <c r="E56" i="141"/>
  <c r="J66" i="141"/>
  <c r="P83" i="140"/>
  <c r="T39" i="140"/>
  <c r="AC39" i="140"/>
  <c r="P11" i="140"/>
  <c r="D11" i="140"/>
  <c r="C55" i="140"/>
  <c r="CP11" i="140"/>
  <c r="CP55" i="140"/>
  <c r="G11" i="140"/>
  <c r="CY68" i="140"/>
  <c r="CX68" i="140"/>
  <c r="CW68" i="140"/>
  <c r="CO68" i="140"/>
  <c r="CS24" i="140"/>
  <c r="CR68" i="140" s="1"/>
  <c r="CV68" i="140"/>
  <c r="CS68" i="140"/>
  <c r="CQ24" i="140"/>
  <c r="CQ68" i="140"/>
  <c r="CR24" i="140"/>
  <c r="CY64" i="140"/>
  <c r="CX64" i="140"/>
  <c r="CW64" i="140"/>
  <c r="CO64" i="140"/>
  <c r="CS20" i="140"/>
  <c r="CR64" i="140" s="1"/>
  <c r="CV64" i="140"/>
  <c r="CQ20" i="140"/>
  <c r="CQ64" i="140"/>
  <c r="CR20" i="140"/>
  <c r="CS64" i="140"/>
  <c r="G89" i="140"/>
  <c r="J78" i="141"/>
  <c r="F53" i="141"/>
  <c r="I53" i="141"/>
  <c r="E53" i="141"/>
  <c r="G53" i="141"/>
  <c r="D53" i="141"/>
  <c r="H53" i="141"/>
  <c r="C53" i="141"/>
  <c r="AL15" i="139"/>
  <c r="L21" i="139"/>
  <c r="L12" i="139"/>
  <c r="L28" i="139"/>
  <c r="L37" i="139"/>
  <c r="J130" i="137" s="1"/>
  <c r="L11" i="139"/>
  <c r="I46" i="141"/>
  <c r="E46" i="141"/>
  <c r="H46" i="141"/>
  <c r="D46" i="141"/>
  <c r="F46" i="141"/>
  <c r="C46" i="141"/>
  <c r="J46" i="141"/>
  <c r="G46" i="141"/>
  <c r="AE15" i="139"/>
  <c r="AE11" i="139"/>
  <c r="C81" i="140"/>
  <c r="CP37" i="140"/>
  <c r="CP81" i="140"/>
  <c r="P37" i="140"/>
  <c r="G37" i="140"/>
  <c r="D37" i="140"/>
  <c r="G69" i="140"/>
  <c r="C65" i="140"/>
  <c r="CP21" i="140"/>
  <c r="CP65" i="140"/>
  <c r="P21" i="140"/>
  <c r="G21" i="140"/>
  <c r="D21" i="140"/>
  <c r="H44" i="140"/>
  <c r="AC57" i="140"/>
  <c r="AP13" i="140"/>
  <c r="AG13" i="140"/>
  <c r="AG57" i="140"/>
  <c r="J95" i="141"/>
  <c r="J65" i="141"/>
  <c r="AT50" i="139"/>
  <c r="K103" i="141"/>
  <c r="J100" i="141"/>
  <c r="J76" i="141"/>
  <c r="J55" i="141"/>
  <c r="J58" i="141"/>
  <c r="AS11" i="139"/>
  <c r="AS37" i="139"/>
  <c r="AQ130" i="137" s="1"/>
  <c r="AS21" i="139"/>
  <c r="AS12" i="139"/>
  <c r="AS28" i="139"/>
  <c r="AK11" i="139"/>
  <c r="AK37" i="139"/>
  <c r="AI130" i="137" s="1"/>
  <c r="AK28" i="139"/>
  <c r="AK12" i="139"/>
  <c r="AK21" i="139"/>
  <c r="Y11" i="139"/>
  <c r="Y12" i="139"/>
  <c r="Y21" i="139"/>
  <c r="Y28" i="139"/>
  <c r="Y37" i="139"/>
  <c r="W130" i="137" s="1"/>
  <c r="C58" i="140"/>
  <c r="CP14" i="140"/>
  <c r="CP58" i="140"/>
  <c r="P14" i="140"/>
  <c r="G14" i="140"/>
  <c r="D14" i="140"/>
  <c r="J81" i="141"/>
  <c r="J29" i="141"/>
  <c r="J89" i="141"/>
  <c r="J88" i="141"/>
  <c r="P59" i="140"/>
  <c r="T15" i="140"/>
  <c r="AC15" i="140"/>
  <c r="G63" i="140"/>
  <c r="P63" i="140"/>
  <c r="T19" i="140"/>
  <c r="T63" i="140"/>
  <c r="AC19" i="140"/>
  <c r="F103" i="141"/>
  <c r="F41" i="136"/>
  <c r="F25" i="136"/>
  <c r="E103" i="141"/>
  <c r="E41" i="136"/>
  <c r="E25" i="136"/>
  <c r="H51" i="141"/>
  <c r="D51" i="141"/>
  <c r="G51" i="141"/>
  <c r="C51" i="141"/>
  <c r="I51" i="141"/>
  <c r="F51" i="141"/>
  <c r="E51" i="141"/>
  <c r="AJ15" i="139"/>
  <c r="J43" i="141"/>
  <c r="AG11" i="139"/>
  <c r="AG28" i="139"/>
  <c r="AG21" i="139"/>
  <c r="AG37" i="139"/>
  <c r="AE130" i="137" s="1"/>
  <c r="AG12" i="139"/>
  <c r="J85" i="141"/>
  <c r="Q69" i="140"/>
  <c r="AD25" i="140"/>
  <c r="V25" i="140"/>
  <c r="W25" i="140"/>
  <c r="U25" i="140"/>
  <c r="J31" i="141"/>
  <c r="J27" i="141"/>
  <c r="I16" i="140"/>
  <c r="H60" i="140"/>
  <c r="J44" i="141"/>
  <c r="J34" i="141"/>
  <c r="CX89" i="140"/>
  <c r="CW89" i="140"/>
  <c r="CS89" i="140"/>
  <c r="CO89" i="140"/>
  <c r="CY89" i="140"/>
  <c r="CV89" i="140"/>
  <c r="CS45" i="140"/>
  <c r="CR89" i="140" s="1"/>
  <c r="CQ45" i="140"/>
  <c r="CQ89" i="140"/>
  <c r="CR45" i="140"/>
  <c r="H87" i="140"/>
  <c r="I43" i="140"/>
  <c r="G62" i="140"/>
  <c r="D56" i="140"/>
  <c r="Q12" i="140"/>
  <c r="H12" i="140"/>
  <c r="H83" i="140"/>
  <c r="I39" i="140"/>
  <c r="Q36" i="140"/>
  <c r="D80" i="140"/>
  <c r="H67" i="140"/>
  <c r="I23" i="140"/>
  <c r="Q20" i="140"/>
  <c r="D64" i="140"/>
  <c r="CO51" i="140"/>
  <c r="CO47" i="140"/>
  <c r="DD7" i="140"/>
  <c r="DE7" i="140"/>
  <c r="A304" i="141"/>
  <c r="A346" i="141"/>
  <c r="A388" i="141"/>
  <c r="A430" i="141"/>
  <c r="A472" i="141"/>
  <c r="A514" i="141"/>
  <c r="A556" i="141"/>
  <c r="A598" i="141"/>
  <c r="A640" i="141"/>
  <c r="A682" i="141"/>
  <c r="A220" i="141"/>
  <c r="A262" i="141"/>
  <c r="A288" i="141"/>
  <c r="A330" i="141"/>
  <c r="A372" i="141"/>
  <c r="A414" i="141"/>
  <c r="A456" i="141"/>
  <c r="A498" i="141"/>
  <c r="A540" i="141"/>
  <c r="A582" i="141"/>
  <c r="A624" i="141"/>
  <c r="A666" i="141"/>
  <c r="A204" i="141"/>
  <c r="A246" i="141"/>
  <c r="A281" i="141"/>
  <c r="A323" i="141"/>
  <c r="A365" i="141"/>
  <c r="A407" i="141"/>
  <c r="A449" i="141"/>
  <c r="A491" i="141"/>
  <c r="A533" i="141"/>
  <c r="A575" i="141"/>
  <c r="A617" i="141"/>
  <c r="A659" i="141"/>
  <c r="A197" i="141"/>
  <c r="A239" i="141"/>
  <c r="AO11" i="139"/>
  <c r="AO21" i="139"/>
  <c r="AO37" i="139"/>
  <c r="AM130" i="137" s="1"/>
  <c r="AO28" i="139"/>
  <c r="AO12" i="139"/>
  <c r="AC11" i="139"/>
  <c r="AC37" i="139"/>
  <c r="AA130" i="137" s="1"/>
  <c r="AC21" i="139"/>
  <c r="AC12" i="139"/>
  <c r="AC28" i="139"/>
  <c r="C54" i="140"/>
  <c r="D10" i="140"/>
  <c r="CP10" i="140"/>
  <c r="CP54" i="140"/>
  <c r="P10" i="140"/>
  <c r="U11" i="139"/>
  <c r="U37" i="139"/>
  <c r="S130" i="137" s="1"/>
  <c r="U28" i="139"/>
  <c r="U21" i="139"/>
  <c r="U12" i="139"/>
  <c r="CX87" i="140"/>
  <c r="CW87" i="140"/>
  <c r="CS87" i="140"/>
  <c r="CO87" i="140"/>
  <c r="CR43" i="140"/>
  <c r="CQ43" i="140"/>
  <c r="CQ87" i="140"/>
  <c r="CV87" i="140"/>
  <c r="CY87" i="140"/>
  <c r="CS43" i="140"/>
  <c r="CR87" i="140" s="1"/>
  <c r="G76" i="140"/>
  <c r="H27" i="140"/>
  <c r="G7" i="140"/>
  <c r="A185" i="141"/>
  <c r="A143" i="141"/>
  <c r="CW79" i="140"/>
  <c r="CS79" i="140"/>
  <c r="CO79" i="140"/>
  <c r="CV79" i="140"/>
  <c r="CR35" i="140"/>
  <c r="CY79" i="140"/>
  <c r="CX79" i="140"/>
  <c r="CS35" i="140"/>
  <c r="CR79" i="140" s="1"/>
  <c r="CQ35" i="140"/>
  <c r="CQ79" i="140"/>
  <c r="AG28" i="140"/>
  <c r="AG72" i="140"/>
  <c r="AC72" i="140"/>
  <c r="AP28" i="140"/>
  <c r="J86" i="141"/>
  <c r="J37" i="139"/>
  <c r="H130" i="137" s="1"/>
  <c r="J28" i="139"/>
  <c r="J12" i="139"/>
  <c r="J21" i="139"/>
  <c r="J11" i="139"/>
  <c r="P88" i="140"/>
  <c r="AC44" i="140"/>
  <c r="T44" i="140"/>
  <c r="T88" i="140"/>
  <c r="P71" i="140"/>
  <c r="T27" i="140"/>
  <c r="T71" i="140"/>
  <c r="AC27" i="140"/>
  <c r="G77" i="140"/>
  <c r="AC56" i="140"/>
  <c r="AG12" i="140"/>
  <c r="AG56" i="140"/>
  <c r="AP12" i="140"/>
  <c r="A293" i="141"/>
  <c r="A335" i="141"/>
  <c r="A377" i="141"/>
  <c r="A419" i="141"/>
  <c r="A461" i="141"/>
  <c r="A503" i="141"/>
  <c r="A545" i="141"/>
  <c r="A587" i="141"/>
  <c r="A629" i="141"/>
  <c r="A671" i="141"/>
  <c r="A209" i="141"/>
  <c r="A251" i="141"/>
  <c r="AJ21" i="139"/>
  <c r="AJ12" i="139"/>
  <c r="AJ11" i="139"/>
  <c r="AJ37" i="139"/>
  <c r="AH130" i="137" s="1"/>
  <c r="AJ28" i="139"/>
  <c r="P69" i="140"/>
  <c r="AC25" i="140"/>
  <c r="T25" i="140"/>
  <c r="T69" i="140"/>
  <c r="G57" i="140"/>
  <c r="G88" i="140"/>
  <c r="A222" i="141"/>
  <c r="A264" i="141"/>
  <c r="A306" i="141"/>
  <c r="A348" i="141"/>
  <c r="A390" i="141"/>
  <c r="A432" i="141"/>
  <c r="A474" i="141"/>
  <c r="A516" i="141"/>
  <c r="A558" i="141"/>
  <c r="A600" i="141"/>
  <c r="A642" i="141"/>
  <c r="A684" i="141"/>
  <c r="J75" i="141"/>
  <c r="P52" i="140"/>
  <c r="AC8" i="140"/>
  <c r="T8" i="140"/>
  <c r="T52" i="140"/>
  <c r="F41" i="141"/>
  <c r="I41" i="141"/>
  <c r="E41" i="141"/>
  <c r="C41" i="141"/>
  <c r="H41" i="141"/>
  <c r="D41" i="141"/>
  <c r="G41" i="141"/>
  <c r="Z15" i="139"/>
  <c r="Z11" i="139"/>
  <c r="J80" i="141"/>
  <c r="J36" i="141"/>
  <c r="G103" i="141"/>
  <c r="G41" i="136"/>
  <c r="G25" i="136"/>
  <c r="A214" i="141"/>
  <c r="A256" i="141"/>
  <c r="A298" i="141"/>
  <c r="A340" i="141"/>
  <c r="A382" i="141"/>
  <c r="A424" i="141"/>
  <c r="A466" i="141"/>
  <c r="A508" i="141"/>
  <c r="A550" i="141"/>
  <c r="A592" i="141"/>
  <c r="A634" i="141"/>
  <c r="A676" i="141"/>
  <c r="C66" i="140"/>
  <c r="CP22" i="140"/>
  <c r="CP66" i="140"/>
  <c r="P22" i="140"/>
  <c r="D22" i="140"/>
  <c r="J47" i="141"/>
  <c r="J50" i="141"/>
  <c r="A278" i="141"/>
  <c r="A320" i="141"/>
  <c r="A362" i="141"/>
  <c r="A404" i="141"/>
  <c r="A446" i="141"/>
  <c r="A488" i="141"/>
  <c r="A530" i="141"/>
  <c r="A572" i="141"/>
  <c r="A614" i="141"/>
  <c r="A656" i="141"/>
  <c r="A194" i="141"/>
  <c r="A236" i="141"/>
  <c r="G87" i="140"/>
  <c r="CW77" i="140"/>
  <c r="CS77" i="140"/>
  <c r="CO77" i="140"/>
  <c r="CV77" i="140"/>
  <c r="CX77" i="140"/>
  <c r="CY77" i="140"/>
  <c r="CS33" i="140"/>
  <c r="CR77" i="140" s="1"/>
  <c r="CQ33" i="140"/>
  <c r="CQ77" i="140"/>
  <c r="CR33" i="140"/>
  <c r="CW61" i="140"/>
  <c r="CS61" i="140"/>
  <c r="CO61" i="140"/>
  <c r="CV61" i="140"/>
  <c r="CX61" i="140"/>
  <c r="CY61" i="140"/>
  <c r="CS17" i="140"/>
  <c r="CR61" i="140" s="1"/>
  <c r="CR17" i="140"/>
  <c r="CQ17" i="140"/>
  <c r="CQ61" i="140"/>
  <c r="CY54" i="140"/>
  <c r="CX54" i="140"/>
  <c r="CS54" i="140"/>
  <c r="DE10" i="140"/>
  <c r="CS10" i="140"/>
  <c r="CR54" i="140" s="1"/>
  <c r="CW54" i="140"/>
  <c r="CR10" i="140"/>
  <c r="CO54" i="140"/>
  <c r="DD10" i="140"/>
  <c r="CV54" i="140"/>
  <c r="CQ10" i="140"/>
  <c r="CQ54" i="140"/>
  <c r="G42" i="140"/>
  <c r="CW83" i="140"/>
  <c r="CS83" i="140"/>
  <c r="CO83" i="140"/>
  <c r="CV83" i="140"/>
  <c r="CR39" i="140"/>
  <c r="CY83" i="140"/>
  <c r="CS39" i="140"/>
  <c r="CR83" i="140" s="1"/>
  <c r="CQ39" i="140"/>
  <c r="CQ83" i="140"/>
  <c r="CX83" i="140"/>
  <c r="G70" i="140"/>
  <c r="CW67" i="140"/>
  <c r="CS67" i="140"/>
  <c r="CO67" i="140"/>
  <c r="CV67" i="140"/>
  <c r="CR23" i="140"/>
  <c r="CY67" i="140"/>
  <c r="CS23" i="140"/>
  <c r="CR67" i="140" s="1"/>
  <c r="CX67" i="140"/>
  <c r="CQ23" i="140"/>
  <c r="CQ67" i="140"/>
  <c r="J74" i="141"/>
  <c r="A284" i="141"/>
  <c r="A326" i="141"/>
  <c r="A368" i="141"/>
  <c r="A410" i="141"/>
  <c r="A452" i="141"/>
  <c r="A494" i="141"/>
  <c r="A536" i="141"/>
  <c r="A578" i="141"/>
  <c r="A620" i="141"/>
  <c r="A662" i="141"/>
  <c r="A200" i="141"/>
  <c r="A242" i="141"/>
  <c r="A277" i="141"/>
  <c r="A319" i="141"/>
  <c r="A361" i="141"/>
  <c r="A403" i="141"/>
  <c r="A445" i="141"/>
  <c r="A487" i="141"/>
  <c r="A529" i="141"/>
  <c r="A571" i="141"/>
  <c r="A613" i="141"/>
  <c r="A655" i="141"/>
  <c r="A193" i="141"/>
  <c r="A235" i="141"/>
  <c r="F33" i="141"/>
  <c r="I33" i="141"/>
  <c r="E33" i="141"/>
  <c r="C33" i="141"/>
  <c r="H33" i="141"/>
  <c r="G33" i="141"/>
  <c r="R49" i="139"/>
  <c r="D33" i="141"/>
  <c r="R15" i="139"/>
  <c r="CY84" i="140"/>
  <c r="CX84" i="140"/>
  <c r="CW84" i="140"/>
  <c r="CO84" i="140"/>
  <c r="CS40" i="140"/>
  <c r="CR84" i="140" s="1"/>
  <c r="CV84" i="140"/>
  <c r="CS84" i="140"/>
  <c r="CR40" i="140"/>
  <c r="CQ40" i="140"/>
  <c r="CQ84" i="140"/>
  <c r="CY80" i="140"/>
  <c r="CX80" i="140"/>
  <c r="CW80" i="140"/>
  <c r="CO80" i="140"/>
  <c r="CS36" i="140"/>
  <c r="CR80" i="140" s="1"/>
  <c r="CV80" i="140"/>
  <c r="CQ36" i="140"/>
  <c r="CQ80" i="140"/>
  <c r="CR36" i="140"/>
  <c r="CS80" i="140"/>
  <c r="J82" i="141"/>
  <c r="A287" i="141"/>
  <c r="A329" i="141"/>
  <c r="A371" i="141"/>
  <c r="A413" i="141"/>
  <c r="A455" i="141"/>
  <c r="A497" i="141"/>
  <c r="A539" i="141"/>
  <c r="A581" i="141"/>
  <c r="A623" i="141"/>
  <c r="A665" i="141"/>
  <c r="A203" i="141"/>
  <c r="A245" i="141"/>
  <c r="CW85" i="140"/>
  <c r="CS85" i="140"/>
  <c r="CO85" i="140"/>
  <c r="CV85" i="140"/>
  <c r="CX85" i="140"/>
  <c r="CR41" i="140"/>
  <c r="CY85" i="140"/>
  <c r="CQ41" i="140"/>
  <c r="CQ85" i="140"/>
  <c r="CS41" i="140"/>
  <c r="CR85" i="140" s="1"/>
  <c r="CY78" i="140"/>
  <c r="CX78" i="140"/>
  <c r="CS78" i="140"/>
  <c r="CQ34" i="140"/>
  <c r="CQ78" i="140"/>
  <c r="CV78" i="140"/>
  <c r="CR34" i="140"/>
  <c r="CW78" i="140"/>
  <c r="CO78" i="140"/>
  <c r="CS34" i="140"/>
  <c r="CR78" i="140" s="1"/>
  <c r="CW73" i="140"/>
  <c r="CS73" i="140"/>
  <c r="CO73" i="140"/>
  <c r="CV73" i="140"/>
  <c r="CX73" i="140"/>
  <c r="CQ29" i="140"/>
  <c r="CQ73" i="140"/>
  <c r="CR29" i="140"/>
  <c r="CY73" i="140"/>
  <c r="CS29" i="140"/>
  <c r="CR73" i="140" s="1"/>
  <c r="Q24" i="140"/>
  <c r="D68" i="140"/>
  <c r="CY66" i="140"/>
  <c r="CX66" i="140"/>
  <c r="CS66" i="140"/>
  <c r="CQ22" i="140"/>
  <c r="CQ66" i="140"/>
  <c r="CV66" i="140"/>
  <c r="CR22" i="140"/>
  <c r="CW66" i="140"/>
  <c r="CO66" i="140"/>
  <c r="CS22" i="140"/>
  <c r="CR66" i="140" s="1"/>
  <c r="CY62" i="140"/>
  <c r="CX62" i="140"/>
  <c r="CS62" i="140"/>
  <c r="CQ18" i="140"/>
  <c r="CQ62" i="140"/>
  <c r="CV62" i="140"/>
  <c r="CR18" i="140"/>
  <c r="CW62" i="140"/>
  <c r="CO62" i="140"/>
  <c r="CS18" i="140"/>
  <c r="CR62" i="140" s="1"/>
  <c r="CO52" i="140"/>
  <c r="DE8" i="140"/>
  <c r="DD8" i="140"/>
  <c r="G24" i="141"/>
  <c r="C24" i="141"/>
  <c r="F24" i="141"/>
  <c r="D24" i="141"/>
  <c r="I24" i="141"/>
  <c r="I15" i="139"/>
  <c r="H24" i="141"/>
  <c r="E24" i="141"/>
  <c r="I49" i="139"/>
  <c r="D67" i="140"/>
  <c r="Q23" i="140"/>
  <c r="I22" i="141"/>
  <c r="E22" i="141"/>
  <c r="H22" i="141"/>
  <c r="D22" i="141"/>
  <c r="F22" i="141"/>
  <c r="C22" i="141"/>
  <c r="J22" i="141"/>
  <c r="G49" i="139"/>
  <c r="G22" i="141"/>
  <c r="G15" i="139"/>
  <c r="D79" i="140"/>
  <c r="Q35" i="140"/>
  <c r="CW59" i="140"/>
  <c r="CS59" i="140"/>
  <c r="CO59" i="140"/>
  <c r="CV59" i="140"/>
  <c r="DD15" i="140"/>
  <c r="CR15" i="140"/>
  <c r="CY59" i="140"/>
  <c r="DE15" i="140"/>
  <c r="CS15" i="140"/>
  <c r="CR59" i="140" s="1"/>
  <c r="CX59" i="140"/>
  <c r="CQ15" i="140"/>
  <c r="CQ59" i="140"/>
  <c r="J45" i="141"/>
  <c r="A309" i="141"/>
  <c r="A351" i="141"/>
  <c r="A393" i="141"/>
  <c r="A435" i="141"/>
  <c r="A477" i="141"/>
  <c r="A519" i="141"/>
  <c r="A561" i="141"/>
  <c r="A603" i="141"/>
  <c r="A645" i="141"/>
  <c r="A687" i="141"/>
  <c r="A225" i="141"/>
  <c r="A267" i="141"/>
  <c r="I30" i="141"/>
  <c r="E30" i="141"/>
  <c r="H30" i="141"/>
  <c r="D30" i="141"/>
  <c r="F30" i="141"/>
  <c r="C30" i="141"/>
  <c r="G30" i="141"/>
  <c r="O49" i="139"/>
  <c r="O11" i="139"/>
  <c r="O15" i="139"/>
  <c r="AN21" i="139"/>
  <c r="AN12" i="139"/>
  <c r="AN37" i="139"/>
  <c r="AL130" i="137" s="1"/>
  <c r="AN28" i="139"/>
  <c r="AN11" i="139"/>
  <c r="P77" i="140"/>
  <c r="T33" i="140"/>
  <c r="T77" i="140"/>
  <c r="AC33" i="140"/>
  <c r="AB21" i="139"/>
  <c r="AB12" i="139"/>
  <c r="AB28" i="139"/>
  <c r="AB37" i="139"/>
  <c r="Z130" i="137" s="1"/>
  <c r="AB11" i="139"/>
  <c r="C61" i="140"/>
  <c r="CP17" i="140"/>
  <c r="CP61" i="140"/>
  <c r="D17" i="140"/>
  <c r="P17" i="140"/>
  <c r="G17" i="140"/>
  <c r="J83" i="141"/>
  <c r="G11" i="139"/>
  <c r="J84" i="141"/>
  <c r="J42" i="141"/>
  <c r="A302" i="141"/>
  <c r="A344" i="141"/>
  <c r="A386" i="141"/>
  <c r="A428" i="141"/>
  <c r="A470" i="141"/>
  <c r="A512" i="141"/>
  <c r="A554" i="141"/>
  <c r="A596" i="141"/>
  <c r="A638" i="141"/>
  <c r="A680" i="141"/>
  <c r="A218" i="141"/>
  <c r="A260" i="141"/>
  <c r="A286" i="141"/>
  <c r="A328" i="141"/>
  <c r="A370" i="141"/>
  <c r="A412" i="141"/>
  <c r="A454" i="141"/>
  <c r="A496" i="141"/>
  <c r="A538" i="141"/>
  <c r="A580" i="141"/>
  <c r="A622" i="141"/>
  <c r="A664" i="141"/>
  <c r="A202" i="141"/>
  <c r="A244" i="141"/>
  <c r="C90" i="140"/>
  <c r="G46" i="140"/>
  <c r="CP46" i="140"/>
  <c r="CP90" i="140"/>
  <c r="P46" i="140"/>
  <c r="D46" i="140"/>
  <c r="C82" i="140"/>
  <c r="CP38" i="140"/>
  <c r="CP82" i="140"/>
  <c r="P38" i="140"/>
  <c r="D38" i="140"/>
  <c r="C70" i="140"/>
  <c r="CP26" i="140"/>
  <c r="CP70" i="140"/>
  <c r="D26" i="140"/>
  <c r="P26" i="140"/>
  <c r="M11" i="139"/>
  <c r="M37" i="139"/>
  <c r="K130" i="137" s="1"/>
  <c r="M21" i="139"/>
  <c r="M12" i="139"/>
  <c r="M28" i="139"/>
  <c r="J90" i="141"/>
  <c r="J93" i="141"/>
  <c r="J69" i="141"/>
  <c r="CY82" i="140"/>
  <c r="CX82" i="140"/>
  <c r="CS82" i="140"/>
  <c r="CQ38" i="140"/>
  <c r="CQ82" i="140"/>
  <c r="CV82" i="140"/>
  <c r="CR38" i="140"/>
  <c r="CW82" i="140"/>
  <c r="CS38" i="140"/>
  <c r="CR82" i="140" s="1"/>
  <c r="CO82" i="140"/>
  <c r="CW53" i="140"/>
  <c r="CS53" i="140"/>
  <c r="CO53" i="140"/>
  <c r="CV53" i="140"/>
  <c r="CX53" i="140"/>
  <c r="CR9" i="140"/>
  <c r="CS9" i="140"/>
  <c r="CR53" i="140" s="1"/>
  <c r="DE9" i="140"/>
  <c r="CQ9" i="140"/>
  <c r="CQ53" i="140"/>
  <c r="CY53" i="140"/>
  <c r="DD9" i="140"/>
  <c r="J48" i="141"/>
  <c r="J96" i="141"/>
  <c r="J64" i="141"/>
  <c r="C103" i="141"/>
  <c r="C41" i="136"/>
  <c r="J63" i="141"/>
  <c r="I103" i="141"/>
  <c r="I41" i="136"/>
  <c r="I25" i="136"/>
  <c r="G40" i="141"/>
  <c r="C40" i="141"/>
  <c r="F40" i="141"/>
  <c r="D40" i="141"/>
  <c r="I40" i="141"/>
  <c r="Y15" i="139"/>
  <c r="H40" i="141"/>
  <c r="E40" i="141"/>
  <c r="J28" i="141"/>
  <c r="A310" i="141"/>
  <c r="A352" i="141"/>
  <c r="A394" i="141"/>
  <c r="A436" i="141"/>
  <c r="A478" i="141"/>
  <c r="A520" i="141"/>
  <c r="A562" i="141"/>
  <c r="A604" i="141"/>
  <c r="A646" i="141"/>
  <c r="A688" i="141"/>
  <c r="A226" i="141"/>
  <c r="A268" i="141"/>
  <c r="A206" i="141"/>
  <c r="A248" i="141"/>
  <c r="A290" i="141"/>
  <c r="A332" i="141"/>
  <c r="A374" i="141"/>
  <c r="A416" i="141"/>
  <c r="A458" i="141"/>
  <c r="A500" i="141"/>
  <c r="A542" i="141"/>
  <c r="A584" i="141"/>
  <c r="A626" i="141"/>
  <c r="A668" i="141"/>
  <c r="C78" i="140"/>
  <c r="CP34" i="140"/>
  <c r="CP78" i="140"/>
  <c r="P34" i="140"/>
  <c r="D34" i="140"/>
  <c r="J60" i="141"/>
  <c r="J23" i="141"/>
  <c r="J32" i="141"/>
  <c r="J23" i="136"/>
  <c r="M8" i="136"/>
  <c r="H86" i="133"/>
  <c r="I42" i="133"/>
  <c r="H63" i="133"/>
  <c r="I19" i="133"/>
  <c r="H55" i="133"/>
  <c r="I11" i="133"/>
  <c r="H66" i="133"/>
  <c r="I22" i="133"/>
  <c r="G86" i="133"/>
  <c r="H78" i="133"/>
  <c r="I34" i="133"/>
  <c r="G68" i="133"/>
  <c r="C60" i="133"/>
  <c r="CP16" i="133"/>
  <c r="CP60" i="133"/>
  <c r="P16" i="133"/>
  <c r="D16" i="133"/>
  <c r="D88" i="133"/>
  <c r="Q44" i="133"/>
  <c r="H44" i="133"/>
  <c r="P72" i="133"/>
  <c r="AC28" i="133"/>
  <c r="T28" i="133"/>
  <c r="T72" i="133"/>
  <c r="D59" i="133"/>
  <c r="Q15" i="133"/>
  <c r="G52" i="133"/>
  <c r="I51" i="134"/>
  <c r="E51" i="134"/>
  <c r="H51" i="134"/>
  <c r="D51" i="134"/>
  <c r="C51" i="134"/>
  <c r="F51" i="134"/>
  <c r="G51" i="134"/>
  <c r="AJ15" i="132"/>
  <c r="AC81" i="133"/>
  <c r="AP37" i="133"/>
  <c r="AG37" i="133"/>
  <c r="AG81" i="133"/>
  <c r="AC73" i="133"/>
  <c r="AP29" i="133"/>
  <c r="AG29" i="133"/>
  <c r="AG73" i="133"/>
  <c r="H67" i="133"/>
  <c r="I23" i="133"/>
  <c r="G56" i="133"/>
  <c r="D52" i="133"/>
  <c r="Q8" i="133"/>
  <c r="H8" i="133"/>
  <c r="F58" i="134"/>
  <c r="I58" i="134"/>
  <c r="E58" i="134"/>
  <c r="D58" i="134"/>
  <c r="C58" i="134"/>
  <c r="G58" i="134"/>
  <c r="H58" i="134"/>
  <c r="AQ15" i="132"/>
  <c r="F26" i="134"/>
  <c r="I26" i="134"/>
  <c r="E26" i="134"/>
  <c r="G26" i="134"/>
  <c r="D26" i="134"/>
  <c r="H26" i="134"/>
  <c r="C26" i="134"/>
  <c r="J26" i="134"/>
  <c r="K15" i="132"/>
  <c r="K49" i="132"/>
  <c r="A274" i="134"/>
  <c r="A316" i="134"/>
  <c r="A358" i="134"/>
  <c r="A400" i="134"/>
  <c r="A442" i="134"/>
  <c r="A484" i="134"/>
  <c r="A526" i="134"/>
  <c r="A568" i="134"/>
  <c r="A610" i="134"/>
  <c r="A652" i="134"/>
  <c r="A190" i="134"/>
  <c r="A232" i="134"/>
  <c r="H52" i="134"/>
  <c r="D52" i="134"/>
  <c r="G52" i="134"/>
  <c r="C52" i="134"/>
  <c r="I52" i="134"/>
  <c r="F52" i="134"/>
  <c r="AK15" i="132"/>
  <c r="E52" i="134"/>
  <c r="H36" i="134"/>
  <c r="D36" i="134"/>
  <c r="G36" i="134"/>
  <c r="C36" i="134"/>
  <c r="J36" i="134"/>
  <c r="E36" i="134"/>
  <c r="I36" i="134"/>
  <c r="F36" i="134"/>
  <c r="U15" i="132"/>
  <c r="Q62" i="133"/>
  <c r="W18" i="133"/>
  <c r="AD18" i="133"/>
  <c r="V18" i="133"/>
  <c r="U18" i="133"/>
  <c r="P68" i="133"/>
  <c r="AC24" i="133"/>
  <c r="T24" i="133"/>
  <c r="T68" i="133"/>
  <c r="J53" i="134"/>
  <c r="I31" i="134"/>
  <c r="E31" i="134"/>
  <c r="H31" i="134"/>
  <c r="D31" i="134"/>
  <c r="G31" i="134"/>
  <c r="P15" i="132"/>
  <c r="P49" i="132"/>
  <c r="F31" i="134"/>
  <c r="C31" i="134"/>
  <c r="H103" i="134"/>
  <c r="H41" i="129"/>
  <c r="H25" i="129"/>
  <c r="I103" i="134"/>
  <c r="I41" i="129"/>
  <c r="I25" i="129"/>
  <c r="CY85" i="133"/>
  <c r="CX85" i="133"/>
  <c r="CQ41" i="133"/>
  <c r="CQ85" i="133"/>
  <c r="CW85" i="133"/>
  <c r="CO85" i="133"/>
  <c r="CS41" i="133"/>
  <c r="CR85" i="133" s="1"/>
  <c r="CV85" i="133"/>
  <c r="CS85" i="133"/>
  <c r="CR41" i="133"/>
  <c r="D61" i="133"/>
  <c r="Q17" i="133"/>
  <c r="H17" i="133"/>
  <c r="I39" i="133"/>
  <c r="H83" i="133"/>
  <c r="CY75" i="133"/>
  <c r="CX75" i="133"/>
  <c r="CV75" i="133"/>
  <c r="CS31" i="133"/>
  <c r="CR75" i="133" s="1"/>
  <c r="CS75" i="133"/>
  <c r="CR31" i="133"/>
  <c r="CW75" i="133"/>
  <c r="CQ31" i="133"/>
  <c r="CQ75" i="133"/>
  <c r="CO75" i="133"/>
  <c r="G70" i="133"/>
  <c r="CV68" i="133"/>
  <c r="CY68" i="133"/>
  <c r="CO68" i="133"/>
  <c r="CS24" i="133"/>
  <c r="CR68" i="133" s="1"/>
  <c r="CS68" i="133"/>
  <c r="CR24" i="133"/>
  <c r="CQ24" i="133"/>
  <c r="CQ68" i="133"/>
  <c r="CX68" i="133"/>
  <c r="CW68" i="133"/>
  <c r="G63" i="133"/>
  <c r="CV62" i="133"/>
  <c r="CW62" i="133"/>
  <c r="CQ18" i="133"/>
  <c r="CQ62" i="133"/>
  <c r="CS62" i="133"/>
  <c r="CS18" i="133"/>
  <c r="CR62" i="133" s="1"/>
  <c r="CY62" i="133"/>
  <c r="CO62" i="133"/>
  <c r="CR18" i="133"/>
  <c r="CX62" i="133"/>
  <c r="G59" i="133"/>
  <c r="P58" i="133"/>
  <c r="AC14" i="133"/>
  <c r="T14" i="133"/>
  <c r="G51" i="133"/>
  <c r="AJ11" i="132"/>
  <c r="AJ37" i="132"/>
  <c r="AH130" i="130" s="1"/>
  <c r="AJ28" i="132"/>
  <c r="AJ21" i="132"/>
  <c r="AJ12" i="132"/>
  <c r="CY87" i="133"/>
  <c r="CX87" i="133"/>
  <c r="CV87" i="133"/>
  <c r="CS43" i="133"/>
  <c r="CR87" i="133" s="1"/>
  <c r="CS87" i="133"/>
  <c r="CR43" i="133"/>
  <c r="CQ43" i="133"/>
  <c r="CQ87" i="133"/>
  <c r="CO87" i="133"/>
  <c r="CW87" i="133"/>
  <c r="H74" i="133"/>
  <c r="I30" i="133"/>
  <c r="J97" i="134"/>
  <c r="A185" i="134"/>
  <c r="A143" i="134"/>
  <c r="A207" i="134"/>
  <c r="A249" i="134"/>
  <c r="A291" i="134"/>
  <c r="A333" i="134"/>
  <c r="A375" i="134"/>
  <c r="A417" i="134"/>
  <c r="A459" i="134"/>
  <c r="A501" i="134"/>
  <c r="A543" i="134"/>
  <c r="A585" i="134"/>
  <c r="A627" i="134"/>
  <c r="A669" i="134"/>
  <c r="D90" i="133"/>
  <c r="Q46" i="133"/>
  <c r="D74" i="133"/>
  <c r="Q30" i="133"/>
  <c r="D89" i="133"/>
  <c r="H45" i="133"/>
  <c r="Q45" i="133"/>
  <c r="H71" i="133"/>
  <c r="I27" i="133"/>
  <c r="CX63" i="133"/>
  <c r="CY63" i="133"/>
  <c r="CS63" i="133"/>
  <c r="CW63" i="133"/>
  <c r="CR19" i="133"/>
  <c r="CO63" i="133"/>
  <c r="CQ19" i="133"/>
  <c r="CQ63" i="133"/>
  <c r="CV63" i="133"/>
  <c r="CS19" i="133"/>
  <c r="CR63" i="133" s="1"/>
  <c r="CV60" i="133"/>
  <c r="CY60" i="133"/>
  <c r="CO60" i="133"/>
  <c r="CQ16" i="133"/>
  <c r="CQ60" i="133"/>
  <c r="CX60" i="133"/>
  <c r="CR16" i="133"/>
  <c r="CW60" i="133"/>
  <c r="CS60" i="133"/>
  <c r="DE16" i="133"/>
  <c r="CS16" i="133"/>
  <c r="CR60" i="133" s="1"/>
  <c r="DD16" i="133"/>
  <c r="T11" i="133"/>
  <c r="AC11" i="133"/>
  <c r="P55" i="133"/>
  <c r="J85" i="134"/>
  <c r="A275" i="134"/>
  <c r="A317" i="134"/>
  <c r="A359" i="134"/>
  <c r="A401" i="134"/>
  <c r="A443" i="134"/>
  <c r="A485" i="134"/>
  <c r="A527" i="134"/>
  <c r="A569" i="134"/>
  <c r="A611" i="134"/>
  <c r="A653" i="134"/>
  <c r="A191" i="134"/>
  <c r="A233" i="134"/>
  <c r="G77" i="133"/>
  <c r="D83" i="133"/>
  <c r="Q39" i="133"/>
  <c r="AC31" i="133"/>
  <c r="T31" i="133"/>
  <c r="P75" i="133"/>
  <c r="AC62" i="133"/>
  <c r="AG18" i="133"/>
  <c r="AG62" i="133"/>
  <c r="AP18" i="133"/>
  <c r="J80" i="134"/>
  <c r="F54" i="134"/>
  <c r="I54" i="134"/>
  <c r="E54" i="134"/>
  <c r="H54" i="134"/>
  <c r="G54" i="134"/>
  <c r="D54" i="134"/>
  <c r="C54" i="134"/>
  <c r="J54" i="134"/>
  <c r="AM15" i="132"/>
  <c r="J102" i="134"/>
  <c r="P59" i="133"/>
  <c r="T15" i="133"/>
  <c r="T59" i="133"/>
  <c r="AC15" i="133"/>
  <c r="AK11" i="132"/>
  <c r="F11" i="132"/>
  <c r="F12" i="132"/>
  <c r="A279" i="134"/>
  <c r="A321" i="134"/>
  <c r="A363" i="134"/>
  <c r="A405" i="134"/>
  <c r="A447" i="134"/>
  <c r="A489" i="134"/>
  <c r="A531" i="134"/>
  <c r="A573" i="134"/>
  <c r="A615" i="134"/>
  <c r="A657" i="134"/>
  <c r="A195" i="134"/>
  <c r="A237" i="134"/>
  <c r="P52" i="133"/>
  <c r="AC8" i="133"/>
  <c r="T8" i="133"/>
  <c r="T52" i="133"/>
  <c r="J92" i="134"/>
  <c r="F50" i="134"/>
  <c r="I50" i="134"/>
  <c r="E50" i="134"/>
  <c r="D50" i="134"/>
  <c r="C50" i="134"/>
  <c r="J50" i="134"/>
  <c r="H50" i="134"/>
  <c r="G50" i="134"/>
  <c r="AI15" i="132"/>
  <c r="A305" i="134"/>
  <c r="A347" i="134"/>
  <c r="A389" i="134"/>
  <c r="A431" i="134"/>
  <c r="A473" i="134"/>
  <c r="A515" i="134"/>
  <c r="A557" i="134"/>
  <c r="A599" i="134"/>
  <c r="A641" i="134"/>
  <c r="A683" i="134"/>
  <c r="A221" i="134"/>
  <c r="A263" i="134"/>
  <c r="A297" i="134"/>
  <c r="A339" i="134"/>
  <c r="A381" i="134"/>
  <c r="A423" i="134"/>
  <c r="A465" i="134"/>
  <c r="A507" i="134"/>
  <c r="A549" i="134"/>
  <c r="A591" i="134"/>
  <c r="A633" i="134"/>
  <c r="A675" i="134"/>
  <c r="A213" i="134"/>
  <c r="A255" i="134"/>
  <c r="A205" i="134"/>
  <c r="A247" i="134"/>
  <c r="A289" i="134"/>
  <c r="A331" i="134"/>
  <c r="A373" i="134"/>
  <c r="A415" i="134"/>
  <c r="A457" i="134"/>
  <c r="A499" i="134"/>
  <c r="A541" i="134"/>
  <c r="A583" i="134"/>
  <c r="A625" i="134"/>
  <c r="A667" i="134"/>
  <c r="A282" i="134"/>
  <c r="A324" i="134"/>
  <c r="A366" i="134"/>
  <c r="A408" i="134"/>
  <c r="A450" i="134"/>
  <c r="A492" i="134"/>
  <c r="A534" i="134"/>
  <c r="A576" i="134"/>
  <c r="A618" i="134"/>
  <c r="A660" i="134"/>
  <c r="A198" i="134"/>
  <c r="A240" i="134"/>
  <c r="H48" i="134"/>
  <c r="D48" i="134"/>
  <c r="G48" i="134"/>
  <c r="C48" i="134"/>
  <c r="F48" i="134"/>
  <c r="E48" i="134"/>
  <c r="AG15" i="132"/>
  <c r="I48" i="134"/>
  <c r="Q70" i="133"/>
  <c r="W26" i="133"/>
  <c r="V26" i="133"/>
  <c r="U26" i="133"/>
  <c r="AD26" i="133"/>
  <c r="I55" i="134"/>
  <c r="E55" i="134"/>
  <c r="H55" i="134"/>
  <c r="D55" i="134"/>
  <c r="G55" i="134"/>
  <c r="F55" i="134"/>
  <c r="C55" i="134"/>
  <c r="AN15" i="132"/>
  <c r="J83" i="134"/>
  <c r="J49" i="134"/>
  <c r="J45" i="134"/>
  <c r="J14" i="134"/>
  <c r="CW76" i="133"/>
  <c r="CS76" i="133"/>
  <c r="CO76" i="133"/>
  <c r="CV76" i="133"/>
  <c r="CS32" i="133"/>
  <c r="CR76" i="133" s="1"/>
  <c r="CR32" i="133"/>
  <c r="CX76" i="133"/>
  <c r="CY76" i="133"/>
  <c r="CQ32" i="133"/>
  <c r="CQ76" i="133"/>
  <c r="G78" i="133"/>
  <c r="Q33" i="133"/>
  <c r="D77" i="133"/>
  <c r="H33" i="133"/>
  <c r="H15" i="133"/>
  <c r="AF11" i="132"/>
  <c r="AF37" i="132"/>
  <c r="AD130" i="130" s="1"/>
  <c r="AF28" i="132"/>
  <c r="AF12" i="132"/>
  <c r="AF21" i="132"/>
  <c r="A306" i="134"/>
  <c r="A348" i="134"/>
  <c r="A390" i="134"/>
  <c r="A432" i="134"/>
  <c r="A474" i="134"/>
  <c r="A516" i="134"/>
  <c r="A558" i="134"/>
  <c r="A600" i="134"/>
  <c r="A642" i="134"/>
  <c r="A684" i="134"/>
  <c r="A222" i="134"/>
  <c r="A264" i="134"/>
  <c r="A290" i="134"/>
  <c r="A332" i="134"/>
  <c r="A374" i="134"/>
  <c r="A416" i="134"/>
  <c r="A458" i="134"/>
  <c r="A500" i="134"/>
  <c r="A542" i="134"/>
  <c r="A584" i="134"/>
  <c r="A626" i="134"/>
  <c r="A668" i="134"/>
  <c r="A206" i="134"/>
  <c r="A248" i="134"/>
  <c r="P85" i="133"/>
  <c r="AC41" i="133"/>
  <c r="T41" i="133"/>
  <c r="T85" i="133"/>
  <c r="G66" i="133"/>
  <c r="A186" i="134"/>
  <c r="A144" i="134"/>
  <c r="P90" i="133"/>
  <c r="T46" i="133"/>
  <c r="T90" i="133"/>
  <c r="AC46" i="133"/>
  <c r="D78" i="133"/>
  <c r="Q34" i="133"/>
  <c r="P74" i="133"/>
  <c r="T30" i="133"/>
  <c r="T74" i="133"/>
  <c r="AC30" i="133"/>
  <c r="H46" i="133"/>
  <c r="G82" i="133"/>
  <c r="CY81" i="133"/>
  <c r="CX81" i="133"/>
  <c r="CQ37" i="133"/>
  <c r="CQ81" i="133"/>
  <c r="CW81" i="133"/>
  <c r="CO81" i="133"/>
  <c r="CS81" i="133"/>
  <c r="CS37" i="133"/>
  <c r="CR81" i="133" s="1"/>
  <c r="CR37" i="133"/>
  <c r="CV81" i="133"/>
  <c r="CY79" i="133"/>
  <c r="CX79" i="133"/>
  <c r="CV79" i="133"/>
  <c r="CS35" i="133"/>
  <c r="CR79" i="133" s="1"/>
  <c r="CS79" i="133"/>
  <c r="CR35" i="133"/>
  <c r="CQ35" i="133"/>
  <c r="CQ79" i="133"/>
  <c r="CO79" i="133"/>
  <c r="CW79" i="133"/>
  <c r="Q23" i="133"/>
  <c r="D67" i="133"/>
  <c r="H62" i="133"/>
  <c r="I18" i="133"/>
  <c r="CX59" i="133"/>
  <c r="CV59" i="133"/>
  <c r="CO59" i="133"/>
  <c r="DD15" i="133"/>
  <c r="CR15" i="133"/>
  <c r="CY59" i="133"/>
  <c r="CQ15" i="133"/>
  <c r="CQ59" i="133"/>
  <c r="CW59" i="133"/>
  <c r="CS59" i="133"/>
  <c r="DE15" i="133"/>
  <c r="CS15" i="133"/>
  <c r="CR59" i="133" s="1"/>
  <c r="J93" i="134"/>
  <c r="J69" i="134"/>
  <c r="G81" i="133"/>
  <c r="AC39" i="133"/>
  <c r="T39" i="133"/>
  <c r="P83" i="133"/>
  <c r="CV58" i="133"/>
  <c r="CY58" i="133"/>
  <c r="CO58" i="133"/>
  <c r="CX58" i="133"/>
  <c r="CS58" i="133"/>
  <c r="DE14" i="133"/>
  <c r="CS14" i="133"/>
  <c r="CR58" i="133" s="1"/>
  <c r="CQ14" i="133"/>
  <c r="CQ58" i="133"/>
  <c r="CW58" i="133"/>
  <c r="DD14" i="133"/>
  <c r="CR14" i="133"/>
  <c r="J88" i="134"/>
  <c r="F46" i="134"/>
  <c r="I46" i="134"/>
  <c r="E46" i="134"/>
  <c r="H46" i="134"/>
  <c r="G46" i="134"/>
  <c r="C46" i="134"/>
  <c r="AE15" i="132"/>
  <c r="D46" i="134"/>
  <c r="A299" i="134"/>
  <c r="A341" i="134"/>
  <c r="A383" i="134"/>
  <c r="A425" i="134"/>
  <c r="A467" i="134"/>
  <c r="A509" i="134"/>
  <c r="A551" i="134"/>
  <c r="A593" i="134"/>
  <c r="A635" i="134"/>
  <c r="A677" i="134"/>
  <c r="A215" i="134"/>
  <c r="A257" i="134"/>
  <c r="J94" i="134"/>
  <c r="J78" i="134"/>
  <c r="AM21" i="132"/>
  <c r="AM12" i="132"/>
  <c r="AM37" i="132"/>
  <c r="AK130" i="130" s="1"/>
  <c r="AM11" i="132"/>
  <c r="AM28" i="132"/>
  <c r="AI11" i="132"/>
  <c r="CP32" i="133"/>
  <c r="CP76" i="133"/>
  <c r="D32" i="133"/>
  <c r="P32" i="133"/>
  <c r="C76" i="133"/>
  <c r="G32" i="133"/>
  <c r="C64" i="133"/>
  <c r="P20" i="133"/>
  <c r="CP20" i="133"/>
  <c r="CP64" i="133"/>
  <c r="D20" i="133"/>
  <c r="C56" i="133"/>
  <c r="CP12" i="133"/>
  <c r="CP56" i="133"/>
  <c r="P12" i="133"/>
  <c r="D12" i="133"/>
  <c r="G88" i="133"/>
  <c r="D80" i="133"/>
  <c r="Q36" i="133"/>
  <c r="H36" i="133"/>
  <c r="D72" i="133"/>
  <c r="Q28" i="133"/>
  <c r="H28" i="133"/>
  <c r="U11" i="132"/>
  <c r="I35" i="134"/>
  <c r="E35" i="134"/>
  <c r="H35" i="134"/>
  <c r="D35" i="134"/>
  <c r="F35" i="134"/>
  <c r="C35" i="134"/>
  <c r="G35" i="134"/>
  <c r="T15" i="132"/>
  <c r="AC43" i="133"/>
  <c r="T43" i="133"/>
  <c r="T87" i="133"/>
  <c r="P87" i="133"/>
  <c r="AC35" i="133"/>
  <c r="T35" i="133"/>
  <c r="T79" i="133"/>
  <c r="P79" i="133"/>
  <c r="T27" i="133"/>
  <c r="T71" i="133"/>
  <c r="AC27" i="133"/>
  <c r="P71" i="133"/>
  <c r="C51" i="133"/>
  <c r="CP7" i="133"/>
  <c r="CP51" i="133"/>
  <c r="D7" i="133"/>
  <c r="P7" i="133"/>
  <c r="A298" i="134"/>
  <c r="A340" i="134"/>
  <c r="A382" i="134"/>
  <c r="A424" i="134"/>
  <c r="A466" i="134"/>
  <c r="A508" i="134"/>
  <c r="A550" i="134"/>
  <c r="A592" i="134"/>
  <c r="A634" i="134"/>
  <c r="A676" i="134"/>
  <c r="A214" i="134"/>
  <c r="A256" i="134"/>
  <c r="CX67" i="133"/>
  <c r="CV67" i="133"/>
  <c r="CO67" i="133"/>
  <c r="CR23" i="133"/>
  <c r="CS67" i="133"/>
  <c r="CY67" i="133"/>
  <c r="CS23" i="133"/>
  <c r="CR67" i="133" s="1"/>
  <c r="CQ23" i="133"/>
  <c r="CQ67" i="133"/>
  <c r="CW67" i="133"/>
  <c r="CV56" i="133"/>
  <c r="CX56" i="133"/>
  <c r="CS56" i="133"/>
  <c r="CW56" i="133"/>
  <c r="CQ12" i="133"/>
  <c r="CQ56" i="133"/>
  <c r="CO56" i="133"/>
  <c r="DE12" i="133"/>
  <c r="CY56" i="133"/>
  <c r="DD12" i="133"/>
  <c r="CS12" i="133"/>
  <c r="CR56" i="133" s="1"/>
  <c r="CR12" i="133"/>
  <c r="J76" i="134"/>
  <c r="J68" i="134"/>
  <c r="AG11" i="132"/>
  <c r="F42" i="134"/>
  <c r="I42" i="134"/>
  <c r="E42" i="134"/>
  <c r="D42" i="134"/>
  <c r="C42" i="134"/>
  <c r="G42" i="134"/>
  <c r="H42" i="134"/>
  <c r="AA15" i="132"/>
  <c r="A278" i="134"/>
  <c r="A320" i="134"/>
  <c r="A362" i="134"/>
  <c r="A404" i="134"/>
  <c r="A446" i="134"/>
  <c r="A488" i="134"/>
  <c r="A530" i="134"/>
  <c r="A572" i="134"/>
  <c r="A614" i="134"/>
  <c r="A656" i="134"/>
  <c r="A194" i="134"/>
  <c r="A236" i="134"/>
  <c r="H60" i="134"/>
  <c r="D60" i="134"/>
  <c r="G60" i="134"/>
  <c r="C60" i="134"/>
  <c r="I60" i="134"/>
  <c r="E60" i="134"/>
  <c r="F60" i="134"/>
  <c r="AS49" i="132"/>
  <c r="AS15" i="132"/>
  <c r="AS11" i="132"/>
  <c r="H44" i="134"/>
  <c r="D44" i="134"/>
  <c r="G44" i="134"/>
  <c r="C44" i="134"/>
  <c r="I44" i="134"/>
  <c r="E44" i="134"/>
  <c r="F44" i="134"/>
  <c r="AC15" i="132"/>
  <c r="AC11" i="132"/>
  <c r="H28" i="134"/>
  <c r="D28" i="134"/>
  <c r="G28" i="134"/>
  <c r="C28" i="134"/>
  <c r="E28" i="134"/>
  <c r="F28" i="134"/>
  <c r="M49" i="132"/>
  <c r="I28" i="134"/>
  <c r="M15" i="132"/>
  <c r="M11" i="132"/>
  <c r="T19" i="133"/>
  <c r="T63" i="133"/>
  <c r="P63" i="133"/>
  <c r="AC19" i="133"/>
  <c r="I47" i="134"/>
  <c r="E47" i="134"/>
  <c r="H47" i="134"/>
  <c r="D47" i="134"/>
  <c r="G47" i="134"/>
  <c r="F47" i="134"/>
  <c r="C47" i="134"/>
  <c r="AF15" i="132"/>
  <c r="G103" i="134"/>
  <c r="G41" i="129"/>
  <c r="G25" i="129"/>
  <c r="T11" i="132"/>
  <c r="CY77" i="133"/>
  <c r="CX77" i="133"/>
  <c r="CQ33" i="133"/>
  <c r="CQ77" i="133"/>
  <c r="CW77" i="133"/>
  <c r="CO77" i="133"/>
  <c r="CS33" i="133"/>
  <c r="CR77" i="133" s="1"/>
  <c r="CV77" i="133"/>
  <c r="CS77" i="133"/>
  <c r="CR33" i="133"/>
  <c r="G61" i="133"/>
  <c r="J67" i="134"/>
  <c r="J33" i="134"/>
  <c r="J57" i="134"/>
  <c r="J41" i="134"/>
  <c r="J29" i="134"/>
  <c r="CW84" i="133"/>
  <c r="CS84" i="133"/>
  <c r="CO84" i="133"/>
  <c r="CV84" i="133"/>
  <c r="CS40" i="133"/>
  <c r="CR84" i="133" s="1"/>
  <c r="CR40" i="133"/>
  <c r="CY84" i="133"/>
  <c r="CQ40" i="133"/>
  <c r="CQ84" i="133"/>
  <c r="CX84" i="133"/>
  <c r="Q41" i="133"/>
  <c r="D85" i="133"/>
  <c r="H41" i="133"/>
  <c r="H70" i="133"/>
  <c r="I26" i="133"/>
  <c r="D66" i="133"/>
  <c r="Q22" i="133"/>
  <c r="AN11" i="132"/>
  <c r="AN37" i="132"/>
  <c r="AL130" i="130" s="1"/>
  <c r="AN28" i="132"/>
  <c r="AN12" i="132"/>
  <c r="AN21" i="132"/>
  <c r="A208" i="134"/>
  <c r="A250" i="134"/>
  <c r="A292" i="134"/>
  <c r="A334" i="134"/>
  <c r="A376" i="134"/>
  <c r="A418" i="134"/>
  <c r="A460" i="134"/>
  <c r="A502" i="134"/>
  <c r="A544" i="134"/>
  <c r="A586" i="134"/>
  <c r="A628" i="134"/>
  <c r="A670" i="134"/>
  <c r="G71" i="133"/>
  <c r="A307" i="134"/>
  <c r="A349" i="134"/>
  <c r="A391" i="134"/>
  <c r="A433" i="134"/>
  <c r="A475" i="134"/>
  <c r="A517" i="134"/>
  <c r="A559" i="134"/>
  <c r="A601" i="134"/>
  <c r="A643" i="134"/>
  <c r="A685" i="134"/>
  <c r="A223" i="134"/>
  <c r="A265" i="134"/>
  <c r="C69" i="133"/>
  <c r="CP25" i="133"/>
  <c r="CP69" i="133"/>
  <c r="D25" i="133"/>
  <c r="G25" i="133"/>
  <c r="P25" i="133"/>
  <c r="CV64" i="133"/>
  <c r="CX64" i="133"/>
  <c r="CS64" i="133"/>
  <c r="CW64" i="133"/>
  <c r="CS20" i="133"/>
  <c r="CR64" i="133" s="1"/>
  <c r="CY64" i="133"/>
  <c r="CO64" i="133"/>
  <c r="CR20" i="133"/>
  <c r="CQ20" i="133"/>
  <c r="CQ64" i="133"/>
  <c r="D58" i="133"/>
  <c r="Q14" i="133"/>
  <c r="C53" i="133"/>
  <c r="CP9" i="133"/>
  <c r="CP53" i="133"/>
  <c r="D9" i="133"/>
  <c r="G9" i="133"/>
  <c r="P9" i="133"/>
  <c r="B91" i="133"/>
  <c r="D86" i="133"/>
  <c r="Q42" i="133"/>
  <c r="P82" i="133"/>
  <c r="T38" i="133"/>
  <c r="T82" i="133"/>
  <c r="AC38" i="133"/>
  <c r="G90" i="133"/>
  <c r="CY89" i="133"/>
  <c r="CX89" i="133"/>
  <c r="CQ45" i="133"/>
  <c r="CQ89" i="133"/>
  <c r="CW89" i="133"/>
  <c r="CO89" i="133"/>
  <c r="CS89" i="133"/>
  <c r="CS45" i="133"/>
  <c r="CR89" i="133" s="1"/>
  <c r="CR45" i="133"/>
  <c r="CV89" i="133"/>
  <c r="H82" i="133"/>
  <c r="I38" i="133"/>
  <c r="I35" i="133"/>
  <c r="H79" i="133"/>
  <c r="D73" i="133"/>
  <c r="H29" i="133"/>
  <c r="Q29" i="133"/>
  <c r="CP21" i="133"/>
  <c r="CP65" i="133"/>
  <c r="P21" i="133"/>
  <c r="C65" i="133"/>
  <c r="D21" i="133"/>
  <c r="G21" i="133"/>
  <c r="D55" i="133"/>
  <c r="Q11" i="133"/>
  <c r="G54" i="133"/>
  <c r="A286" i="134"/>
  <c r="A328" i="134"/>
  <c r="A370" i="134"/>
  <c r="A412" i="134"/>
  <c r="A454" i="134"/>
  <c r="A496" i="134"/>
  <c r="A538" i="134"/>
  <c r="A580" i="134"/>
  <c r="A622" i="134"/>
  <c r="A664" i="134"/>
  <c r="A202" i="134"/>
  <c r="A244" i="134"/>
  <c r="G89" i="133"/>
  <c r="G73" i="133"/>
  <c r="D75" i="133"/>
  <c r="Q31" i="133"/>
  <c r="H14" i="133"/>
  <c r="CX55" i="133"/>
  <c r="CY55" i="133"/>
  <c r="CS55" i="133"/>
  <c r="CW55" i="133"/>
  <c r="DD11" i="133"/>
  <c r="CR11" i="133"/>
  <c r="CO55" i="133"/>
  <c r="DE11" i="133"/>
  <c r="CS11" i="133"/>
  <c r="CR55" i="133" s="1"/>
  <c r="CV55" i="133"/>
  <c r="CQ11" i="133"/>
  <c r="CQ55" i="133"/>
  <c r="F30" i="134"/>
  <c r="I30" i="134"/>
  <c r="E30" i="134"/>
  <c r="C30" i="134"/>
  <c r="H30" i="134"/>
  <c r="D30" i="134"/>
  <c r="O15" i="132"/>
  <c r="G30" i="134"/>
  <c r="O49" i="132"/>
  <c r="A287" i="134"/>
  <c r="A329" i="134"/>
  <c r="A371" i="134"/>
  <c r="A413" i="134"/>
  <c r="A455" i="134"/>
  <c r="A497" i="134"/>
  <c r="A539" i="134"/>
  <c r="A581" i="134"/>
  <c r="A623" i="134"/>
  <c r="A665" i="134"/>
  <c r="A203" i="134"/>
  <c r="A245" i="134"/>
  <c r="J86" i="134"/>
  <c r="G21" i="134"/>
  <c r="C21" i="134"/>
  <c r="F21" i="134"/>
  <c r="D21" i="134"/>
  <c r="I21" i="134"/>
  <c r="E21" i="134"/>
  <c r="F49" i="132"/>
  <c r="F15" i="132"/>
  <c r="H21" i="134"/>
  <c r="CW80" i="133"/>
  <c r="CS80" i="133"/>
  <c r="CO80" i="133"/>
  <c r="CV80" i="133"/>
  <c r="CS36" i="133"/>
  <c r="CR80" i="133" s="1"/>
  <c r="CX80" i="133"/>
  <c r="CR36" i="133"/>
  <c r="CQ36" i="133"/>
  <c r="CQ80" i="133"/>
  <c r="CY80" i="133"/>
  <c r="A224" i="134"/>
  <c r="A266" i="134"/>
  <c r="A308" i="134"/>
  <c r="A350" i="134"/>
  <c r="A392" i="134"/>
  <c r="A434" i="134"/>
  <c r="A476" i="134"/>
  <c r="A518" i="134"/>
  <c r="A560" i="134"/>
  <c r="A602" i="134"/>
  <c r="A644" i="134"/>
  <c r="A686" i="134"/>
  <c r="J81" i="134"/>
  <c r="J65" i="134"/>
  <c r="A302" i="134"/>
  <c r="A344" i="134"/>
  <c r="A386" i="134"/>
  <c r="A428" i="134"/>
  <c r="A470" i="134"/>
  <c r="A512" i="134"/>
  <c r="A554" i="134"/>
  <c r="A596" i="134"/>
  <c r="A638" i="134"/>
  <c r="A680" i="134"/>
  <c r="A218" i="134"/>
  <c r="A260" i="134"/>
  <c r="CW90" i="133"/>
  <c r="CS90" i="133"/>
  <c r="CO90" i="133"/>
  <c r="CV90" i="133"/>
  <c r="CY90" i="133"/>
  <c r="CR46" i="133"/>
  <c r="CX90" i="133"/>
  <c r="CQ46" i="133"/>
  <c r="CQ90" i="133"/>
  <c r="CS46" i="133"/>
  <c r="CR90" i="133" s="1"/>
  <c r="P77" i="133"/>
  <c r="AC33" i="133"/>
  <c r="T33" i="133"/>
  <c r="T77" i="133"/>
  <c r="CX65" i="133"/>
  <c r="CO65" i="133"/>
  <c r="CY65" i="133"/>
  <c r="CS65" i="133"/>
  <c r="CW65" i="133"/>
  <c r="CQ21" i="133"/>
  <c r="CQ65" i="133"/>
  <c r="CV65" i="133"/>
  <c r="CS21" i="133"/>
  <c r="CR65" i="133" s="1"/>
  <c r="CR21" i="133"/>
  <c r="CX57" i="133"/>
  <c r="CO57" i="133"/>
  <c r="CY57" i="133"/>
  <c r="CS57" i="133"/>
  <c r="CQ13" i="133"/>
  <c r="CQ57" i="133"/>
  <c r="CW57" i="133"/>
  <c r="DE13" i="133"/>
  <c r="DD13" i="133"/>
  <c r="CS13" i="133"/>
  <c r="CR57" i="133" s="1"/>
  <c r="CV57" i="133"/>
  <c r="CR13" i="133"/>
  <c r="P86" i="133"/>
  <c r="T42" i="133"/>
  <c r="T86" i="133"/>
  <c r="AC42" i="133"/>
  <c r="A211" i="134"/>
  <c r="A253" i="134"/>
  <c r="A295" i="134"/>
  <c r="A337" i="134"/>
  <c r="A379" i="134"/>
  <c r="A421" i="134"/>
  <c r="A463" i="134"/>
  <c r="A505" i="134"/>
  <c r="A547" i="134"/>
  <c r="A589" i="134"/>
  <c r="A631" i="134"/>
  <c r="A673" i="134"/>
  <c r="CV70" i="133"/>
  <c r="CW70" i="133"/>
  <c r="CQ26" i="133"/>
  <c r="CQ70" i="133"/>
  <c r="CY70" i="133"/>
  <c r="CO70" i="133"/>
  <c r="CR26" i="133"/>
  <c r="CX70" i="133"/>
  <c r="CS70" i="133"/>
  <c r="CS26" i="133"/>
  <c r="CR70" i="133" s="1"/>
  <c r="A294" i="134"/>
  <c r="A336" i="134"/>
  <c r="A378" i="134"/>
  <c r="A420" i="134"/>
  <c r="A462" i="134"/>
  <c r="A504" i="134"/>
  <c r="A546" i="134"/>
  <c r="A588" i="134"/>
  <c r="A630" i="134"/>
  <c r="A672" i="134"/>
  <c r="A210" i="134"/>
  <c r="A252" i="134"/>
  <c r="J95" i="134"/>
  <c r="P54" i="133"/>
  <c r="AC10" i="133"/>
  <c r="T10" i="133"/>
  <c r="T54" i="133"/>
  <c r="J90" i="134"/>
  <c r="J74" i="134"/>
  <c r="J66" i="134"/>
  <c r="AE21" i="132"/>
  <c r="AE12" i="132"/>
  <c r="AE37" i="132"/>
  <c r="AC130" i="130" s="1"/>
  <c r="AE11" i="132"/>
  <c r="AE28" i="132"/>
  <c r="S21" i="132"/>
  <c r="S12" i="132"/>
  <c r="S37" i="132"/>
  <c r="Q130" i="130" s="1"/>
  <c r="S11" i="132"/>
  <c r="S28" i="132"/>
  <c r="K21" i="132"/>
  <c r="K12" i="132"/>
  <c r="K37" i="132"/>
  <c r="I130" i="130" s="1"/>
  <c r="K11" i="132"/>
  <c r="K28" i="132"/>
  <c r="P88" i="133"/>
  <c r="AC44" i="133"/>
  <c r="T44" i="133"/>
  <c r="T88" i="133"/>
  <c r="P80" i="133"/>
  <c r="AC36" i="133"/>
  <c r="T36" i="133"/>
  <c r="T80" i="133"/>
  <c r="I43" i="134"/>
  <c r="E43" i="134"/>
  <c r="H43" i="134"/>
  <c r="D43" i="134"/>
  <c r="C43" i="134"/>
  <c r="G43" i="134"/>
  <c r="AB15" i="132"/>
  <c r="F43" i="134"/>
  <c r="D87" i="133"/>
  <c r="Q43" i="133"/>
  <c r="D79" i="133"/>
  <c r="Q35" i="133"/>
  <c r="D71" i="133"/>
  <c r="Q27" i="133"/>
  <c r="H32" i="134"/>
  <c r="D32" i="134"/>
  <c r="G32" i="134"/>
  <c r="C32" i="134"/>
  <c r="I32" i="134"/>
  <c r="F32" i="134"/>
  <c r="Q49" i="132"/>
  <c r="Q15" i="132"/>
  <c r="E32" i="134"/>
  <c r="D63" i="133"/>
  <c r="Q19" i="133"/>
  <c r="I23" i="134"/>
  <c r="E23" i="134"/>
  <c r="H23" i="134"/>
  <c r="D23" i="134"/>
  <c r="G23" i="134"/>
  <c r="C23" i="134"/>
  <c r="J23" i="134"/>
  <c r="H15" i="132"/>
  <c r="H49" i="132"/>
  <c r="F23" i="134"/>
  <c r="D103" i="134"/>
  <c r="D41" i="129"/>
  <c r="D25" i="129"/>
  <c r="F103" i="134"/>
  <c r="F41" i="129"/>
  <c r="F25" i="129"/>
  <c r="P61" i="133"/>
  <c r="T17" i="133"/>
  <c r="T61" i="133"/>
  <c r="AC17" i="133"/>
  <c r="A284" i="134"/>
  <c r="A326" i="134"/>
  <c r="A368" i="134"/>
  <c r="A410" i="134"/>
  <c r="A452" i="134"/>
  <c r="A494" i="134"/>
  <c r="A536" i="134"/>
  <c r="A578" i="134"/>
  <c r="A620" i="134"/>
  <c r="A662" i="134"/>
  <c r="A200" i="134"/>
  <c r="A242" i="134"/>
  <c r="J91" i="134"/>
  <c r="J79" i="134"/>
  <c r="CW88" i="133"/>
  <c r="CS88" i="133"/>
  <c r="CO88" i="133"/>
  <c r="CV88" i="133"/>
  <c r="CS44" i="133"/>
  <c r="CR88" i="133" s="1"/>
  <c r="CX88" i="133"/>
  <c r="CR44" i="133"/>
  <c r="CY88" i="133"/>
  <c r="CQ44" i="133"/>
  <c r="CQ88" i="133"/>
  <c r="CV72" i="133"/>
  <c r="CX72" i="133"/>
  <c r="CS72" i="133"/>
  <c r="CW72" i="133"/>
  <c r="CS28" i="133"/>
  <c r="CR72" i="133" s="1"/>
  <c r="CO72" i="133"/>
  <c r="CY72" i="133"/>
  <c r="CR28" i="133"/>
  <c r="CQ28" i="133"/>
  <c r="CQ72" i="133"/>
  <c r="CY83" i="133"/>
  <c r="CX83" i="133"/>
  <c r="CV83" i="133"/>
  <c r="CS39" i="133"/>
  <c r="CR83" i="133" s="1"/>
  <c r="CS83" i="133"/>
  <c r="CR39" i="133"/>
  <c r="CQ39" i="133"/>
  <c r="CQ83" i="133"/>
  <c r="CW83" i="133"/>
  <c r="CO83" i="133"/>
  <c r="H31" i="133"/>
  <c r="AC66" i="133"/>
  <c r="AP22" i="133"/>
  <c r="AG22" i="133"/>
  <c r="AG66" i="133"/>
  <c r="G16" i="133"/>
  <c r="CO52" i="133"/>
  <c r="DE8" i="133"/>
  <c r="DD8" i="133"/>
  <c r="AR11" i="132"/>
  <c r="AR37" i="132"/>
  <c r="AP130" i="130" s="1"/>
  <c r="AR28" i="132"/>
  <c r="AR12" i="132"/>
  <c r="AR21" i="132"/>
  <c r="AB11" i="132"/>
  <c r="AB37" i="132"/>
  <c r="Z130" i="130" s="1"/>
  <c r="AB28" i="132"/>
  <c r="AB12" i="132"/>
  <c r="AB21" i="132"/>
  <c r="A220" i="134"/>
  <c r="A262" i="134"/>
  <c r="A304" i="134"/>
  <c r="A346" i="134"/>
  <c r="A388" i="134"/>
  <c r="A430" i="134"/>
  <c r="A472" i="134"/>
  <c r="A514" i="134"/>
  <c r="A556" i="134"/>
  <c r="A598" i="134"/>
  <c r="A640" i="134"/>
  <c r="A682" i="134"/>
  <c r="A288" i="134"/>
  <c r="A330" i="134"/>
  <c r="A372" i="134"/>
  <c r="A414" i="134"/>
  <c r="A456" i="134"/>
  <c r="A498" i="134"/>
  <c r="A540" i="134"/>
  <c r="A582" i="134"/>
  <c r="A624" i="134"/>
  <c r="A666" i="134"/>
  <c r="A204" i="134"/>
  <c r="A246" i="134"/>
  <c r="A189" i="134"/>
  <c r="A231" i="134"/>
  <c r="A273" i="134"/>
  <c r="A315" i="134"/>
  <c r="A357" i="134"/>
  <c r="A399" i="134"/>
  <c r="A441" i="134"/>
  <c r="A483" i="134"/>
  <c r="A525" i="134"/>
  <c r="A567" i="134"/>
  <c r="A609" i="134"/>
  <c r="A651" i="134"/>
  <c r="H43" i="133"/>
  <c r="G74" i="133"/>
  <c r="CY73" i="133"/>
  <c r="CX73" i="133"/>
  <c r="CQ29" i="133"/>
  <c r="CQ73" i="133"/>
  <c r="CW73" i="133"/>
  <c r="CO73" i="133"/>
  <c r="CS73" i="133"/>
  <c r="CS29" i="133"/>
  <c r="CR73" i="133" s="1"/>
  <c r="CR29" i="133"/>
  <c r="CV73" i="133"/>
  <c r="J89" i="134"/>
  <c r="J73" i="134"/>
  <c r="CW82" i="133"/>
  <c r="CS82" i="133"/>
  <c r="CO82" i="133"/>
  <c r="CV82" i="133"/>
  <c r="CY82" i="133"/>
  <c r="CR38" i="133"/>
  <c r="CX82" i="133"/>
  <c r="CQ38" i="133"/>
  <c r="CQ82" i="133"/>
  <c r="CS38" i="133"/>
  <c r="CR82" i="133" s="1"/>
  <c r="P70" i="133"/>
  <c r="T26" i="133"/>
  <c r="T70" i="133"/>
  <c r="AC26" i="133"/>
  <c r="G64" i="133"/>
  <c r="H54" i="133"/>
  <c r="I10" i="133"/>
  <c r="A303" i="134"/>
  <c r="A345" i="134"/>
  <c r="A387" i="134"/>
  <c r="A429" i="134"/>
  <c r="A471" i="134"/>
  <c r="A513" i="134"/>
  <c r="A555" i="134"/>
  <c r="A597" i="134"/>
  <c r="A639" i="134"/>
  <c r="A681" i="134"/>
  <c r="A219" i="134"/>
  <c r="A261" i="134"/>
  <c r="A283" i="134"/>
  <c r="A325" i="134"/>
  <c r="A367" i="134"/>
  <c r="A409" i="134"/>
  <c r="A451" i="134"/>
  <c r="A493" i="134"/>
  <c r="A535" i="134"/>
  <c r="A577" i="134"/>
  <c r="A619" i="134"/>
  <c r="A661" i="134"/>
  <c r="A199" i="134"/>
  <c r="A241" i="134"/>
  <c r="D82" i="133"/>
  <c r="Q38" i="133"/>
  <c r="P78" i="133"/>
  <c r="T34" i="133"/>
  <c r="T78" i="133"/>
  <c r="AC34" i="133"/>
  <c r="A192" i="134"/>
  <c r="A234" i="134"/>
  <c r="A276" i="134"/>
  <c r="A318" i="134"/>
  <c r="A360" i="134"/>
  <c r="A402" i="134"/>
  <c r="A444" i="134"/>
  <c r="A486" i="134"/>
  <c r="A528" i="134"/>
  <c r="A570" i="134"/>
  <c r="A612" i="134"/>
  <c r="A654" i="134"/>
  <c r="D81" i="133"/>
  <c r="H37" i="133"/>
  <c r="Q37" i="133"/>
  <c r="CX71" i="133"/>
  <c r="CY71" i="133"/>
  <c r="CS71" i="133"/>
  <c r="CS27" i="133"/>
  <c r="CR71" i="133" s="1"/>
  <c r="CW71" i="133"/>
  <c r="CR27" i="133"/>
  <c r="CQ27" i="133"/>
  <c r="CQ71" i="133"/>
  <c r="CO71" i="133"/>
  <c r="CV71" i="133"/>
  <c r="P67" i="133"/>
  <c r="T23" i="133"/>
  <c r="T67" i="133"/>
  <c r="AC23" i="133"/>
  <c r="G62" i="133"/>
  <c r="CP13" i="133"/>
  <c r="CP57" i="133"/>
  <c r="P13" i="133"/>
  <c r="D13" i="133"/>
  <c r="G13" i="133"/>
  <c r="C57" i="133"/>
  <c r="J77" i="134"/>
  <c r="A310" i="134"/>
  <c r="A352" i="134"/>
  <c r="A394" i="134"/>
  <c r="A436" i="134"/>
  <c r="A478" i="134"/>
  <c r="A520" i="134"/>
  <c r="A562" i="134"/>
  <c r="A604" i="134"/>
  <c r="A646" i="134"/>
  <c r="A688" i="134"/>
  <c r="A226" i="134"/>
  <c r="A268" i="134"/>
  <c r="G85" i="133"/>
  <c r="G67" i="133"/>
  <c r="CO51" i="133"/>
  <c r="CO47" i="133"/>
  <c r="DE7" i="133"/>
  <c r="DD7" i="133"/>
  <c r="J96" i="134"/>
  <c r="J64" i="134"/>
  <c r="F38" i="134"/>
  <c r="I38" i="134"/>
  <c r="E38" i="134"/>
  <c r="C38" i="134"/>
  <c r="H38" i="134"/>
  <c r="G38" i="134"/>
  <c r="W15" i="132"/>
  <c r="D38" i="134"/>
  <c r="J98" i="134"/>
  <c r="J82" i="134"/>
  <c r="J70" i="134"/>
  <c r="AQ11" i="132"/>
  <c r="CP40" i="133"/>
  <c r="CP84" i="133"/>
  <c r="D40" i="133"/>
  <c r="P40" i="133"/>
  <c r="C84" i="133"/>
  <c r="G40" i="133"/>
  <c r="O21" i="132"/>
  <c r="O12" i="132"/>
  <c r="O11" i="132"/>
  <c r="O37" i="132"/>
  <c r="M130" i="130" s="1"/>
  <c r="O28" i="132"/>
  <c r="G87" i="133"/>
  <c r="G80" i="133"/>
  <c r="G79" i="133"/>
  <c r="G72" i="133"/>
  <c r="I59" i="134"/>
  <c r="E59" i="134"/>
  <c r="H59" i="134"/>
  <c r="D59" i="134"/>
  <c r="C59" i="134"/>
  <c r="G59" i="134"/>
  <c r="AR15" i="132"/>
  <c r="F59" i="134"/>
  <c r="I27" i="134"/>
  <c r="E27" i="134"/>
  <c r="H27" i="134"/>
  <c r="D27" i="134"/>
  <c r="F27" i="134"/>
  <c r="C27" i="134"/>
  <c r="L15" i="132"/>
  <c r="G27" i="134"/>
  <c r="L49" i="132"/>
  <c r="C103" i="134"/>
  <c r="C41" i="129"/>
  <c r="J63" i="134"/>
  <c r="AC89" i="133"/>
  <c r="AP45" i="133"/>
  <c r="AG45" i="133"/>
  <c r="AG89" i="133"/>
  <c r="J100" i="134"/>
  <c r="Q11" i="132"/>
  <c r="F34" i="134"/>
  <c r="I34" i="134"/>
  <c r="E34" i="134"/>
  <c r="G34" i="134"/>
  <c r="D34" i="134"/>
  <c r="S15" i="132"/>
  <c r="H34" i="134"/>
  <c r="C34" i="134"/>
  <c r="S49" i="132"/>
  <c r="A309" i="134"/>
  <c r="A351" i="134"/>
  <c r="A393" i="134"/>
  <c r="A435" i="134"/>
  <c r="A477" i="134"/>
  <c r="A519" i="134"/>
  <c r="A561" i="134"/>
  <c r="A603" i="134"/>
  <c r="A645" i="134"/>
  <c r="A687" i="134"/>
  <c r="A225" i="134"/>
  <c r="A267" i="134"/>
  <c r="A301" i="134"/>
  <c r="A343" i="134"/>
  <c r="A385" i="134"/>
  <c r="A427" i="134"/>
  <c r="A469" i="134"/>
  <c r="A511" i="134"/>
  <c r="A553" i="134"/>
  <c r="A595" i="134"/>
  <c r="A637" i="134"/>
  <c r="A679" i="134"/>
  <c r="A217" i="134"/>
  <c r="A259" i="134"/>
  <c r="A293" i="134"/>
  <c r="A335" i="134"/>
  <c r="A377" i="134"/>
  <c r="A419" i="134"/>
  <c r="A461" i="134"/>
  <c r="A503" i="134"/>
  <c r="A545" i="134"/>
  <c r="A587" i="134"/>
  <c r="A629" i="134"/>
  <c r="A671" i="134"/>
  <c r="A209" i="134"/>
  <c r="A251" i="134"/>
  <c r="A201" i="134"/>
  <c r="A243" i="134"/>
  <c r="A285" i="134"/>
  <c r="A327" i="134"/>
  <c r="A369" i="134"/>
  <c r="A411" i="134"/>
  <c r="A453" i="134"/>
  <c r="A495" i="134"/>
  <c r="A537" i="134"/>
  <c r="A579" i="134"/>
  <c r="A621" i="134"/>
  <c r="A663" i="134"/>
  <c r="H56" i="134"/>
  <c r="D56" i="134"/>
  <c r="G56" i="134"/>
  <c r="C56" i="134"/>
  <c r="F56" i="134"/>
  <c r="E56" i="134"/>
  <c r="I56" i="134"/>
  <c r="AO15" i="132"/>
  <c r="G40" i="134"/>
  <c r="I40" i="134"/>
  <c r="D40" i="134"/>
  <c r="H40" i="134"/>
  <c r="C40" i="134"/>
  <c r="F40" i="134"/>
  <c r="E40" i="134"/>
  <c r="Y15" i="132"/>
  <c r="H24" i="134"/>
  <c r="D24" i="134"/>
  <c r="G24" i="134"/>
  <c r="C24" i="134"/>
  <c r="I24" i="134"/>
  <c r="F24" i="134"/>
  <c r="E24" i="134"/>
  <c r="I49" i="132"/>
  <c r="I15" i="132"/>
  <c r="D54" i="133"/>
  <c r="Q10" i="133"/>
  <c r="D68" i="133"/>
  <c r="Q24" i="133"/>
  <c r="H24" i="133"/>
  <c r="CV66" i="133"/>
  <c r="CY66" i="133"/>
  <c r="CO66" i="133"/>
  <c r="CX66" i="133"/>
  <c r="CS66" i="133"/>
  <c r="CQ22" i="133"/>
  <c r="CQ66" i="133"/>
  <c r="CS22" i="133"/>
  <c r="CR66" i="133" s="1"/>
  <c r="CR22" i="133"/>
  <c r="CW66" i="133"/>
  <c r="J37" i="134"/>
  <c r="I39" i="134"/>
  <c r="E39" i="134"/>
  <c r="H39" i="134"/>
  <c r="D39" i="134"/>
  <c r="G39" i="134"/>
  <c r="C39" i="134"/>
  <c r="X15" i="132"/>
  <c r="F39" i="134"/>
  <c r="J99" i="134"/>
  <c r="J87" i="134"/>
  <c r="E103" i="134"/>
  <c r="E41" i="129"/>
  <c r="E25" i="129"/>
  <c r="L11" i="132"/>
  <c r="A300" i="134"/>
  <c r="A342" i="134"/>
  <c r="A384" i="134"/>
  <c r="A426" i="134"/>
  <c r="A468" i="134"/>
  <c r="A510" i="134"/>
  <c r="A552" i="134"/>
  <c r="A594" i="134"/>
  <c r="A636" i="134"/>
  <c r="A678" i="134"/>
  <c r="A216" i="134"/>
  <c r="A258" i="134"/>
  <c r="P11" i="132"/>
  <c r="J25" i="134"/>
  <c r="J22" i="134"/>
  <c r="J23" i="129"/>
  <c r="M8" i="129"/>
  <c r="J42" i="125"/>
  <c r="J70" i="125"/>
  <c r="DD10" i="124"/>
  <c r="DE10" i="124"/>
  <c r="DD15" i="124"/>
  <c r="DE15" i="124"/>
  <c r="DD14" i="124"/>
  <c r="DE14" i="124"/>
  <c r="AC87" i="124"/>
  <c r="AP43" i="124"/>
  <c r="DD12" i="124"/>
  <c r="DE12" i="124"/>
  <c r="DD16" i="124"/>
  <c r="DE16" i="124"/>
  <c r="DD11" i="124"/>
  <c r="DE11" i="124"/>
  <c r="J24" i="125"/>
  <c r="J102" i="125"/>
  <c r="DD8" i="124"/>
  <c r="DE8" i="124"/>
  <c r="AC83" i="124"/>
  <c r="AP39" i="124"/>
  <c r="G21" i="123"/>
  <c r="A308" i="125"/>
  <c r="A350" i="125"/>
  <c r="A392" i="125"/>
  <c r="A434" i="125"/>
  <c r="A476" i="125"/>
  <c r="A518" i="125"/>
  <c r="A560" i="125"/>
  <c r="A602" i="125"/>
  <c r="A644" i="125"/>
  <c r="A686" i="125"/>
  <c r="A224" i="125"/>
  <c r="A266" i="125"/>
  <c r="A298" i="125"/>
  <c r="A340" i="125"/>
  <c r="A382" i="125"/>
  <c r="A424" i="125"/>
  <c r="A466" i="125"/>
  <c r="A508" i="125"/>
  <c r="A550" i="125"/>
  <c r="A592" i="125"/>
  <c r="A634" i="125"/>
  <c r="A676" i="125"/>
  <c r="A214" i="125"/>
  <c r="A256" i="125"/>
  <c r="A282" i="125"/>
  <c r="A324" i="125"/>
  <c r="A366" i="125"/>
  <c r="A408" i="125"/>
  <c r="A450" i="125"/>
  <c r="A492" i="125"/>
  <c r="A534" i="125"/>
  <c r="A576" i="125"/>
  <c r="A618" i="125"/>
  <c r="A660" i="125"/>
  <c r="A198" i="125"/>
  <c r="A240" i="125"/>
  <c r="H90" i="124"/>
  <c r="I46" i="124"/>
  <c r="D90" i="124"/>
  <c r="CX87" i="124"/>
  <c r="CW87" i="124"/>
  <c r="CS87" i="124"/>
  <c r="CO87" i="124"/>
  <c r="CV87" i="124"/>
  <c r="CY87" i="124"/>
  <c r="CS43" i="124"/>
  <c r="CR87" i="124" s="1"/>
  <c r="CR43" i="124"/>
  <c r="CQ43" i="124"/>
  <c r="CQ87" i="124"/>
  <c r="U83" i="124"/>
  <c r="AC79" i="124"/>
  <c r="AG35" i="124"/>
  <c r="AG79" i="124"/>
  <c r="AP35" i="124"/>
  <c r="AC75" i="124"/>
  <c r="AG31" i="124"/>
  <c r="AG75" i="124"/>
  <c r="AP31" i="124"/>
  <c r="Q71" i="124"/>
  <c r="U27" i="124"/>
  <c r="W27" i="124"/>
  <c r="V27" i="124"/>
  <c r="P70" i="124"/>
  <c r="T26" i="124"/>
  <c r="T70" i="124"/>
  <c r="AC26" i="124"/>
  <c r="J34" i="125"/>
  <c r="AG19" i="124"/>
  <c r="AG63" i="124"/>
  <c r="AC63" i="124"/>
  <c r="AP19" i="124"/>
  <c r="U15" i="124"/>
  <c r="Q59" i="124"/>
  <c r="W15" i="124"/>
  <c r="V15" i="124"/>
  <c r="J28" i="125"/>
  <c r="D56" i="124"/>
  <c r="H12" i="124"/>
  <c r="D52" i="124"/>
  <c r="H8" i="124"/>
  <c r="CV86" i="124"/>
  <c r="CY86" i="124"/>
  <c r="CX86" i="124"/>
  <c r="CO86" i="124"/>
  <c r="CW86" i="124"/>
  <c r="CR42" i="124"/>
  <c r="CQ42" i="124"/>
  <c r="CQ86" i="124"/>
  <c r="CS86" i="124"/>
  <c r="CS42" i="124"/>
  <c r="CR86" i="124" s="1"/>
  <c r="CX89" i="124"/>
  <c r="CW89" i="124"/>
  <c r="CS89" i="124"/>
  <c r="CO89" i="124"/>
  <c r="CV89" i="124"/>
  <c r="CY89" i="124"/>
  <c r="CS45" i="124"/>
  <c r="CR89" i="124" s="1"/>
  <c r="CQ45" i="124"/>
  <c r="CQ89" i="124"/>
  <c r="CR45" i="124"/>
  <c r="J101" i="125"/>
  <c r="H87" i="124"/>
  <c r="I43" i="124"/>
  <c r="J97" i="125"/>
  <c r="G82" i="124"/>
  <c r="J51" i="125"/>
  <c r="J47" i="125"/>
  <c r="J39" i="125"/>
  <c r="G60" i="124"/>
  <c r="J69" i="125"/>
  <c r="G56" i="124"/>
  <c r="D88" i="124"/>
  <c r="G87" i="124"/>
  <c r="AP86" i="124"/>
  <c r="BC42" i="124"/>
  <c r="AT42" i="124"/>
  <c r="AT86" i="124"/>
  <c r="J94" i="125"/>
  <c r="H72" i="124"/>
  <c r="I28" i="124"/>
  <c r="J40" i="125"/>
  <c r="H68" i="124"/>
  <c r="I24" i="124"/>
  <c r="J32" i="125"/>
  <c r="J72" i="125"/>
  <c r="H58" i="124"/>
  <c r="I14" i="124"/>
  <c r="J68" i="125"/>
  <c r="H54" i="124"/>
  <c r="I10" i="124"/>
  <c r="H103" i="125"/>
  <c r="H41" i="127" s="1"/>
  <c r="H25" i="127" s="1"/>
  <c r="A302" i="125"/>
  <c r="A344" i="125"/>
  <c r="A386" i="125"/>
  <c r="A428" i="125"/>
  <c r="A470" i="125"/>
  <c r="A512" i="125"/>
  <c r="A554" i="125"/>
  <c r="A596" i="125"/>
  <c r="A638" i="125"/>
  <c r="A680" i="125"/>
  <c r="A218" i="125"/>
  <c r="A260" i="125"/>
  <c r="A301" i="125"/>
  <c r="A343" i="125"/>
  <c r="A385" i="125"/>
  <c r="A427" i="125"/>
  <c r="A469" i="125"/>
  <c r="A511" i="125"/>
  <c r="A553" i="125"/>
  <c r="A595" i="125"/>
  <c r="A637" i="125"/>
  <c r="A679" i="125"/>
  <c r="A217" i="125"/>
  <c r="A259" i="125"/>
  <c r="A311" i="125"/>
  <c r="A353" i="125"/>
  <c r="A395" i="125"/>
  <c r="A437" i="125"/>
  <c r="A479" i="125"/>
  <c r="A521" i="125"/>
  <c r="A563" i="125"/>
  <c r="A605" i="125"/>
  <c r="A647" i="125"/>
  <c r="A689" i="125"/>
  <c r="A227" i="125"/>
  <c r="A269" i="125"/>
  <c r="A300" i="125"/>
  <c r="A342" i="125"/>
  <c r="A384" i="125"/>
  <c r="A426" i="125"/>
  <c r="A468" i="125"/>
  <c r="A510" i="125"/>
  <c r="A552" i="125"/>
  <c r="A594" i="125"/>
  <c r="A636" i="125"/>
  <c r="A678" i="125"/>
  <c r="A216" i="125"/>
  <c r="A258" i="125"/>
  <c r="A292" i="125"/>
  <c r="A334" i="125"/>
  <c r="A376" i="125"/>
  <c r="A418" i="125"/>
  <c r="A460" i="125"/>
  <c r="A502" i="125"/>
  <c r="A544" i="125"/>
  <c r="A586" i="125"/>
  <c r="A628" i="125"/>
  <c r="A670" i="125"/>
  <c r="A208" i="125"/>
  <c r="A250" i="125"/>
  <c r="A284" i="125"/>
  <c r="A326" i="125"/>
  <c r="A368" i="125"/>
  <c r="A410" i="125"/>
  <c r="A452" i="125"/>
  <c r="A494" i="125"/>
  <c r="A536" i="125"/>
  <c r="A578" i="125"/>
  <c r="A620" i="125"/>
  <c r="A662" i="125"/>
  <c r="A200" i="125"/>
  <c r="A242" i="125"/>
  <c r="A276" i="125"/>
  <c r="A318" i="125"/>
  <c r="A360" i="125"/>
  <c r="A402" i="125"/>
  <c r="A444" i="125"/>
  <c r="A486" i="125"/>
  <c r="A528" i="125"/>
  <c r="A570" i="125"/>
  <c r="A612" i="125"/>
  <c r="A654" i="125"/>
  <c r="A192" i="125"/>
  <c r="A234" i="125"/>
  <c r="A297" i="125"/>
  <c r="A339" i="125"/>
  <c r="A381" i="125"/>
  <c r="A423" i="125"/>
  <c r="A465" i="125"/>
  <c r="A507" i="125"/>
  <c r="A549" i="125"/>
  <c r="A591" i="125"/>
  <c r="A633" i="125"/>
  <c r="A675" i="125"/>
  <c r="A213" i="125"/>
  <c r="A255" i="125"/>
  <c r="A293" i="125"/>
  <c r="A335" i="125"/>
  <c r="A377" i="125"/>
  <c r="A419" i="125"/>
  <c r="A461" i="125"/>
  <c r="A503" i="125"/>
  <c r="A545" i="125"/>
  <c r="A587" i="125"/>
  <c r="A629" i="125"/>
  <c r="A671" i="125"/>
  <c r="A209" i="125"/>
  <c r="A251" i="125"/>
  <c r="P90" i="124"/>
  <c r="T46" i="124"/>
  <c r="AC46" i="124"/>
  <c r="J58" i="125"/>
  <c r="H86" i="124"/>
  <c r="I42" i="124"/>
  <c r="G85" i="124"/>
  <c r="I41" i="124"/>
  <c r="Q79" i="124"/>
  <c r="U35" i="124"/>
  <c r="W35" i="124"/>
  <c r="V35" i="124"/>
  <c r="P78" i="124"/>
  <c r="T34" i="124"/>
  <c r="T78" i="124"/>
  <c r="AC34" i="124"/>
  <c r="J88" i="125"/>
  <c r="Q75" i="124"/>
  <c r="U31" i="124"/>
  <c r="W31" i="124"/>
  <c r="V31" i="124"/>
  <c r="P74" i="124"/>
  <c r="T30" i="124"/>
  <c r="T74" i="124"/>
  <c r="AC30" i="124"/>
  <c r="D70" i="124"/>
  <c r="H26" i="124"/>
  <c r="G69" i="124"/>
  <c r="I25" i="124"/>
  <c r="U19" i="124"/>
  <c r="W19" i="124"/>
  <c r="Q63" i="124"/>
  <c r="V19" i="124"/>
  <c r="D62" i="124"/>
  <c r="H18" i="124"/>
  <c r="G61" i="124"/>
  <c r="I17" i="124"/>
  <c r="P60" i="124"/>
  <c r="T16" i="124"/>
  <c r="T60" i="124"/>
  <c r="AC16" i="124"/>
  <c r="G57" i="124"/>
  <c r="I13" i="124"/>
  <c r="AG11" i="124"/>
  <c r="AG55" i="124"/>
  <c r="AC55" i="124"/>
  <c r="AP11" i="124"/>
  <c r="G78" i="124"/>
  <c r="J89" i="125"/>
  <c r="J85" i="125"/>
  <c r="J81" i="125"/>
  <c r="J31" i="125"/>
  <c r="G52" i="124"/>
  <c r="P89" i="124"/>
  <c r="AC45" i="124"/>
  <c r="T45" i="124"/>
  <c r="T89" i="124"/>
  <c r="P88" i="124"/>
  <c r="AC44" i="124"/>
  <c r="T44" i="124"/>
  <c r="T88" i="124"/>
  <c r="AD86" i="124"/>
  <c r="AJ42" i="124"/>
  <c r="AI42" i="124"/>
  <c r="AH42" i="124"/>
  <c r="J48" i="125"/>
  <c r="H76" i="124"/>
  <c r="I32" i="124"/>
  <c r="A294" i="125"/>
  <c r="A336" i="125"/>
  <c r="A378" i="125"/>
  <c r="A420" i="125"/>
  <c r="A462" i="125"/>
  <c r="A504" i="125"/>
  <c r="A546" i="125"/>
  <c r="A588" i="125"/>
  <c r="A630" i="125"/>
  <c r="A672" i="125"/>
  <c r="A210" i="125"/>
  <c r="A252" i="125"/>
  <c r="A312" i="125"/>
  <c r="A354" i="125"/>
  <c r="A396" i="125"/>
  <c r="A438" i="125"/>
  <c r="A480" i="125"/>
  <c r="A522" i="125"/>
  <c r="A564" i="125"/>
  <c r="A606" i="125"/>
  <c r="A648" i="125"/>
  <c r="A690" i="125"/>
  <c r="A228" i="125"/>
  <c r="A270" i="125"/>
  <c r="A304" i="125"/>
  <c r="A346" i="125"/>
  <c r="A388" i="125"/>
  <c r="A430" i="125"/>
  <c r="A472" i="125"/>
  <c r="A514" i="125"/>
  <c r="A556" i="125"/>
  <c r="A598" i="125"/>
  <c r="A640" i="125"/>
  <c r="A682" i="125"/>
  <c r="A220" i="125"/>
  <c r="A262" i="125"/>
  <c r="A290" i="125"/>
  <c r="A332" i="125"/>
  <c r="A374" i="125"/>
  <c r="A416" i="125"/>
  <c r="A458" i="125"/>
  <c r="A500" i="125"/>
  <c r="A542" i="125"/>
  <c r="A584" i="125"/>
  <c r="A626" i="125"/>
  <c r="A668" i="125"/>
  <c r="A206" i="125"/>
  <c r="A248" i="125"/>
  <c r="A274" i="125"/>
  <c r="A316" i="125"/>
  <c r="A358" i="125"/>
  <c r="A400" i="125"/>
  <c r="A442" i="125"/>
  <c r="A484" i="125"/>
  <c r="A526" i="125"/>
  <c r="A568" i="125"/>
  <c r="A610" i="125"/>
  <c r="A652" i="125"/>
  <c r="A190" i="125"/>
  <c r="A232" i="125"/>
  <c r="G89" i="124"/>
  <c r="H82" i="124"/>
  <c r="I38" i="124"/>
  <c r="J92" i="125"/>
  <c r="D78" i="124"/>
  <c r="H34" i="124"/>
  <c r="G77" i="124"/>
  <c r="I33" i="124"/>
  <c r="D74" i="124"/>
  <c r="H30" i="124"/>
  <c r="G73" i="124"/>
  <c r="J84" i="125"/>
  <c r="AG23" i="124"/>
  <c r="AG67" i="124"/>
  <c r="AC67" i="124"/>
  <c r="AP23" i="124"/>
  <c r="D66" i="124"/>
  <c r="H22" i="124"/>
  <c r="D60" i="124"/>
  <c r="H16" i="124"/>
  <c r="U11" i="124"/>
  <c r="W11" i="124"/>
  <c r="Q55" i="124"/>
  <c r="V11" i="124"/>
  <c r="H89" i="124"/>
  <c r="I45" i="124"/>
  <c r="AH87" i="124"/>
  <c r="J99" i="125"/>
  <c r="A273" i="125"/>
  <c r="A315" i="125"/>
  <c r="A357" i="125"/>
  <c r="A399" i="125"/>
  <c r="A441" i="125"/>
  <c r="A483" i="125"/>
  <c r="A525" i="125"/>
  <c r="A567" i="125"/>
  <c r="A609" i="125"/>
  <c r="A651" i="125"/>
  <c r="A189" i="125"/>
  <c r="A231" i="125"/>
  <c r="J59" i="125"/>
  <c r="G86" i="124"/>
  <c r="J55" i="125"/>
  <c r="J93" i="125"/>
  <c r="G74" i="124"/>
  <c r="G70" i="124"/>
  <c r="G66" i="124"/>
  <c r="J77" i="125"/>
  <c r="J73" i="125"/>
  <c r="J27" i="125"/>
  <c r="J23" i="125"/>
  <c r="AW43" i="124"/>
  <c r="AV43" i="124"/>
  <c r="AQ87" i="124"/>
  <c r="AU43" i="124"/>
  <c r="J98" i="125"/>
  <c r="J82" i="125"/>
  <c r="A285" i="125"/>
  <c r="A327" i="125"/>
  <c r="A369" i="125"/>
  <c r="A411" i="125"/>
  <c r="A453" i="125"/>
  <c r="A495" i="125"/>
  <c r="A537" i="125"/>
  <c r="A579" i="125"/>
  <c r="A621" i="125"/>
  <c r="A663" i="125"/>
  <c r="A201" i="125"/>
  <c r="A243" i="125"/>
  <c r="A307" i="125"/>
  <c r="A349" i="125"/>
  <c r="A391" i="125"/>
  <c r="A433" i="125"/>
  <c r="A475" i="125"/>
  <c r="A517" i="125"/>
  <c r="A559" i="125"/>
  <c r="A601" i="125"/>
  <c r="A643" i="125"/>
  <c r="A685" i="125"/>
  <c r="A223" i="125"/>
  <c r="A265" i="125"/>
  <c r="A212" i="125"/>
  <c r="A254" i="125"/>
  <c r="A296" i="125"/>
  <c r="A338" i="125"/>
  <c r="A380" i="125"/>
  <c r="A422" i="125"/>
  <c r="A464" i="125"/>
  <c r="A506" i="125"/>
  <c r="A548" i="125"/>
  <c r="A590" i="125"/>
  <c r="A632" i="125"/>
  <c r="A674" i="125"/>
  <c r="A288" i="125"/>
  <c r="A330" i="125"/>
  <c r="A372" i="125"/>
  <c r="A414" i="125"/>
  <c r="A456" i="125"/>
  <c r="A498" i="125"/>
  <c r="A540" i="125"/>
  <c r="A582" i="125"/>
  <c r="A624" i="125"/>
  <c r="A666" i="125"/>
  <c r="A204" i="125"/>
  <c r="A246" i="125"/>
  <c r="A280" i="125"/>
  <c r="A322" i="125"/>
  <c r="A364" i="125"/>
  <c r="A406" i="125"/>
  <c r="A448" i="125"/>
  <c r="A490" i="125"/>
  <c r="A532" i="125"/>
  <c r="A574" i="125"/>
  <c r="A616" i="125"/>
  <c r="A658" i="125"/>
  <c r="A196" i="125"/>
  <c r="A238" i="125"/>
  <c r="A281" i="125"/>
  <c r="A323" i="125"/>
  <c r="A365" i="125"/>
  <c r="A407" i="125"/>
  <c r="A449" i="125"/>
  <c r="A491" i="125"/>
  <c r="A533" i="125"/>
  <c r="A575" i="125"/>
  <c r="A617" i="125"/>
  <c r="A659" i="125"/>
  <c r="A197" i="125"/>
  <c r="A239" i="125"/>
  <c r="A286" i="125"/>
  <c r="A328" i="125"/>
  <c r="A370" i="125"/>
  <c r="A412" i="125"/>
  <c r="A454" i="125"/>
  <c r="A496" i="125"/>
  <c r="A538" i="125"/>
  <c r="A580" i="125"/>
  <c r="A622" i="125"/>
  <c r="A664" i="125"/>
  <c r="A202" i="125"/>
  <c r="A244" i="125"/>
  <c r="A225" i="125"/>
  <c r="A267" i="125"/>
  <c r="A309" i="125"/>
  <c r="A351" i="125"/>
  <c r="A393" i="125"/>
  <c r="A435" i="125"/>
  <c r="A477" i="125"/>
  <c r="A519" i="125"/>
  <c r="A561" i="125"/>
  <c r="A603" i="125"/>
  <c r="A645" i="125"/>
  <c r="A687" i="125"/>
  <c r="A277" i="125"/>
  <c r="A319" i="125"/>
  <c r="A361" i="125"/>
  <c r="A403" i="125"/>
  <c r="A445" i="125"/>
  <c r="A487" i="125"/>
  <c r="A529" i="125"/>
  <c r="A571" i="125"/>
  <c r="A613" i="125"/>
  <c r="A655" i="125"/>
  <c r="A193" i="125"/>
  <c r="A235" i="125"/>
  <c r="A226" i="125"/>
  <c r="A268" i="125"/>
  <c r="A310" i="125"/>
  <c r="A352" i="125"/>
  <c r="A394" i="125"/>
  <c r="A436" i="125"/>
  <c r="A478" i="125"/>
  <c r="A520" i="125"/>
  <c r="A562" i="125"/>
  <c r="A604" i="125"/>
  <c r="A646" i="125"/>
  <c r="A688" i="125"/>
  <c r="J100" i="125"/>
  <c r="U87" i="124"/>
  <c r="J54" i="125"/>
  <c r="G81" i="124"/>
  <c r="J50" i="125"/>
  <c r="J46" i="125"/>
  <c r="AC71" i="124"/>
  <c r="AG27" i="124"/>
  <c r="AG71" i="124"/>
  <c r="AP27" i="124"/>
  <c r="J38" i="125"/>
  <c r="U23" i="124"/>
  <c r="Q67" i="124"/>
  <c r="W23" i="124"/>
  <c r="V23" i="124"/>
  <c r="G65" i="124"/>
  <c r="J76" i="125"/>
  <c r="AG15" i="124"/>
  <c r="AG59" i="124"/>
  <c r="AC59" i="124"/>
  <c r="AP15" i="124"/>
  <c r="J66" i="125"/>
  <c r="G53" i="124"/>
  <c r="I9" i="124"/>
  <c r="P52" i="124"/>
  <c r="T8" i="124"/>
  <c r="T52" i="124"/>
  <c r="AC8" i="124"/>
  <c r="CV90" i="124"/>
  <c r="CY90" i="124"/>
  <c r="CX90" i="124"/>
  <c r="CW90" i="124"/>
  <c r="CS90" i="124"/>
  <c r="CO90" i="124"/>
  <c r="CR46" i="124"/>
  <c r="CS46" i="124"/>
  <c r="CR90" i="124" s="1"/>
  <c r="CQ46" i="124"/>
  <c r="CQ90" i="124"/>
  <c r="J57" i="125"/>
  <c r="A305" i="125"/>
  <c r="A347" i="125"/>
  <c r="A389" i="125"/>
  <c r="A431" i="125"/>
  <c r="A473" i="125"/>
  <c r="A515" i="125"/>
  <c r="A557" i="125"/>
  <c r="A599" i="125"/>
  <c r="A641" i="125"/>
  <c r="A683" i="125"/>
  <c r="A221" i="125"/>
  <c r="A263" i="125"/>
  <c r="J43" i="125"/>
  <c r="J35" i="125"/>
  <c r="G62" i="124"/>
  <c r="J65" i="125"/>
  <c r="CB91" i="124"/>
  <c r="I103" i="125"/>
  <c r="I41" i="127" s="1"/>
  <c r="I25" i="127" s="1"/>
  <c r="U86" i="124"/>
  <c r="H44" i="124"/>
  <c r="J56" i="125"/>
  <c r="H84" i="124"/>
  <c r="I40" i="124"/>
  <c r="J52" i="125"/>
  <c r="H80" i="124"/>
  <c r="I36" i="124"/>
  <c r="J90" i="125"/>
  <c r="J86" i="125"/>
  <c r="J44" i="125"/>
  <c r="A222" i="125"/>
  <c r="A264" i="125"/>
  <c r="A306" i="125"/>
  <c r="A348" i="125"/>
  <c r="A390" i="125"/>
  <c r="A432" i="125"/>
  <c r="A474" i="125"/>
  <c r="A516" i="125"/>
  <c r="A558" i="125"/>
  <c r="A600" i="125"/>
  <c r="A642" i="125"/>
  <c r="A684" i="125"/>
  <c r="H81" i="124"/>
  <c r="I37" i="124"/>
  <c r="CV76" i="124"/>
  <c r="CY76" i="124"/>
  <c r="CX76" i="124"/>
  <c r="CS76" i="124"/>
  <c r="CO76" i="124"/>
  <c r="CS32" i="124"/>
  <c r="CR76" i="124" s="1"/>
  <c r="CR32" i="124"/>
  <c r="CW76" i="124"/>
  <c r="CQ32" i="124"/>
  <c r="CQ76" i="124"/>
  <c r="G72" i="124"/>
  <c r="CX66" i="124"/>
  <c r="CW66" i="124"/>
  <c r="CS66" i="124"/>
  <c r="CO66" i="124"/>
  <c r="CV66" i="124"/>
  <c r="CR22" i="124"/>
  <c r="CQ22" i="124"/>
  <c r="CQ66" i="124"/>
  <c r="CY66" i="124"/>
  <c r="CS22" i="124"/>
  <c r="CR66" i="124" s="1"/>
  <c r="D58" i="124"/>
  <c r="AC56" i="124"/>
  <c r="AP12" i="124"/>
  <c r="AG12" i="124"/>
  <c r="AG56" i="124"/>
  <c r="G75" i="124"/>
  <c r="CX75" i="124"/>
  <c r="CW75" i="124"/>
  <c r="CS75" i="124"/>
  <c r="CO75" i="124"/>
  <c r="CV75" i="124"/>
  <c r="CS31" i="124"/>
  <c r="CR75" i="124" s="1"/>
  <c r="CR31" i="124"/>
  <c r="CQ31" i="124"/>
  <c r="CQ75" i="124"/>
  <c r="CY75" i="124"/>
  <c r="P64" i="124"/>
  <c r="AC20" i="124"/>
  <c r="T20" i="124"/>
  <c r="T64" i="124"/>
  <c r="P84" i="124"/>
  <c r="AC40" i="124"/>
  <c r="T40" i="124"/>
  <c r="J95" i="125"/>
  <c r="J49" i="125"/>
  <c r="Q69" i="124"/>
  <c r="W25" i="124"/>
  <c r="V25" i="124"/>
  <c r="U25" i="124"/>
  <c r="P68" i="124"/>
  <c r="AC24" i="124"/>
  <c r="T24" i="124"/>
  <c r="H63" i="124"/>
  <c r="I19" i="124"/>
  <c r="AC62" i="124"/>
  <c r="AP18" i="124"/>
  <c r="AG18" i="124"/>
  <c r="AG62" i="124"/>
  <c r="Q53" i="124"/>
  <c r="W9" i="124"/>
  <c r="V9" i="124"/>
  <c r="U9" i="124"/>
  <c r="AC61" i="124"/>
  <c r="AP17" i="124"/>
  <c r="AG17" i="124"/>
  <c r="AG61" i="124"/>
  <c r="CV70" i="124"/>
  <c r="CX70" i="124"/>
  <c r="CW70" i="124"/>
  <c r="CO70" i="124"/>
  <c r="CS70" i="124"/>
  <c r="CR26" i="124"/>
  <c r="CQ26" i="124"/>
  <c r="CQ70" i="124"/>
  <c r="CY70" i="124"/>
  <c r="CS26" i="124"/>
  <c r="CR70" i="124" s="1"/>
  <c r="CX62" i="124"/>
  <c r="CW62" i="124"/>
  <c r="CS62" i="124"/>
  <c r="CO62" i="124"/>
  <c r="CV62" i="124"/>
  <c r="CR18" i="124"/>
  <c r="CY62" i="124"/>
  <c r="CQ18" i="124"/>
  <c r="CQ62" i="124"/>
  <c r="CS18" i="124"/>
  <c r="CR62" i="124" s="1"/>
  <c r="J71" i="125"/>
  <c r="G55" i="124"/>
  <c r="CV55" i="124"/>
  <c r="CY55" i="124"/>
  <c r="CX55" i="124"/>
  <c r="CS11" i="124"/>
  <c r="CR55" i="124" s="1"/>
  <c r="CW55" i="124"/>
  <c r="CR11" i="124"/>
  <c r="CS55" i="124"/>
  <c r="CQ11" i="124"/>
  <c r="CQ55" i="124"/>
  <c r="CO55" i="124"/>
  <c r="J67" i="125"/>
  <c r="G103" i="125"/>
  <c r="G41" i="127" s="1"/>
  <c r="H67" i="124"/>
  <c r="I23" i="124"/>
  <c r="J37" i="125"/>
  <c r="J22" i="125"/>
  <c r="D103" i="125"/>
  <c r="D41" i="127" s="1"/>
  <c r="D25" i="127" s="1"/>
  <c r="G88" i="124"/>
  <c r="G80" i="124"/>
  <c r="H65" i="124"/>
  <c r="I21" i="124"/>
  <c r="P58" i="124"/>
  <c r="AC14" i="124"/>
  <c r="T14" i="124"/>
  <c r="D54" i="124"/>
  <c r="J45" i="125"/>
  <c r="AC53" i="124"/>
  <c r="AP9" i="124"/>
  <c r="AG9" i="124"/>
  <c r="AG53" i="124"/>
  <c r="G83" i="124"/>
  <c r="CX83" i="124"/>
  <c r="CW83" i="124"/>
  <c r="CS83" i="124"/>
  <c r="CO83" i="124"/>
  <c r="CV83" i="124"/>
  <c r="CS39" i="124"/>
  <c r="CR83" i="124" s="1"/>
  <c r="CR39" i="124"/>
  <c r="CY83" i="124"/>
  <c r="CQ39" i="124"/>
  <c r="CQ83" i="124"/>
  <c r="H79" i="124"/>
  <c r="I35" i="124"/>
  <c r="AP29" i="124"/>
  <c r="AC73" i="124"/>
  <c r="AG29" i="124"/>
  <c r="AG73" i="124"/>
  <c r="G71" i="124"/>
  <c r="CX71" i="124"/>
  <c r="CV71" i="124"/>
  <c r="CS71" i="124"/>
  <c r="CY71" i="124"/>
  <c r="CS27" i="124"/>
  <c r="CR71" i="124" s="1"/>
  <c r="CR27" i="124"/>
  <c r="CW71" i="124"/>
  <c r="CQ27" i="124"/>
  <c r="CQ71" i="124"/>
  <c r="CO71" i="124"/>
  <c r="J83" i="125"/>
  <c r="J33" i="125"/>
  <c r="Q61" i="124"/>
  <c r="W17" i="124"/>
  <c r="V17" i="124"/>
  <c r="U17" i="124"/>
  <c r="CX56" i="124"/>
  <c r="CW56" i="124"/>
  <c r="CS56" i="124"/>
  <c r="CO56" i="124"/>
  <c r="CV56" i="124"/>
  <c r="CY56" i="124"/>
  <c r="CR12" i="124"/>
  <c r="CQ12" i="124"/>
  <c r="CQ56" i="124"/>
  <c r="CS12" i="124"/>
  <c r="CR56" i="124" s="1"/>
  <c r="CV82" i="124"/>
  <c r="CY82" i="124"/>
  <c r="CX82" i="124"/>
  <c r="CW82" i="124"/>
  <c r="CS82" i="124"/>
  <c r="CO82" i="124"/>
  <c r="CR38" i="124"/>
  <c r="CQ38" i="124"/>
  <c r="CQ82" i="124"/>
  <c r="CS38" i="124"/>
  <c r="CR82" i="124" s="1"/>
  <c r="CV78" i="124"/>
  <c r="CY78" i="124"/>
  <c r="CX78" i="124"/>
  <c r="CO78" i="124"/>
  <c r="CW78" i="124"/>
  <c r="CR34" i="124"/>
  <c r="CQ34" i="124"/>
  <c r="CQ78" i="124"/>
  <c r="CS78" i="124"/>
  <c r="CS34" i="124"/>
  <c r="CR78" i="124" s="1"/>
  <c r="G59" i="124"/>
  <c r="CV59" i="124"/>
  <c r="CY59" i="124"/>
  <c r="CX59" i="124"/>
  <c r="CS59" i="124"/>
  <c r="CS15" i="124"/>
  <c r="CR59" i="124" s="1"/>
  <c r="CO59" i="124"/>
  <c r="CR15" i="124"/>
  <c r="CQ15" i="124"/>
  <c r="CQ59" i="124"/>
  <c r="CW59" i="124"/>
  <c r="AD82" i="124"/>
  <c r="AJ38" i="124"/>
  <c r="AI38" i="124"/>
  <c r="AH38" i="124"/>
  <c r="D80" i="124"/>
  <c r="CX77" i="124"/>
  <c r="CW77" i="124"/>
  <c r="CS77" i="124"/>
  <c r="CO77" i="124"/>
  <c r="CV77" i="124"/>
  <c r="CY77" i="124"/>
  <c r="CQ33" i="124"/>
  <c r="CQ77" i="124"/>
  <c r="CS33" i="124"/>
  <c r="CR77" i="124" s="1"/>
  <c r="CR33" i="124"/>
  <c r="J79" i="125"/>
  <c r="J74" i="125"/>
  <c r="J30" i="125"/>
  <c r="J26" i="125"/>
  <c r="J64" i="125"/>
  <c r="A289" i="125"/>
  <c r="A331" i="125"/>
  <c r="A373" i="125"/>
  <c r="A415" i="125"/>
  <c r="A457" i="125"/>
  <c r="A499" i="125"/>
  <c r="A541" i="125"/>
  <c r="A583" i="125"/>
  <c r="A625" i="125"/>
  <c r="A667" i="125"/>
  <c r="A205" i="125"/>
  <c r="A247" i="125"/>
  <c r="Q89" i="124"/>
  <c r="U45" i="124"/>
  <c r="W45" i="124"/>
  <c r="V45" i="124"/>
  <c r="Q85" i="124"/>
  <c r="W41" i="124"/>
  <c r="V41" i="124"/>
  <c r="U41" i="124"/>
  <c r="CV80" i="124"/>
  <c r="CY80" i="124"/>
  <c r="CX80" i="124"/>
  <c r="CW80" i="124"/>
  <c r="CS80" i="124"/>
  <c r="CS36" i="124"/>
  <c r="CR80" i="124" s="1"/>
  <c r="CR36" i="124"/>
  <c r="CO80" i="124"/>
  <c r="CQ36" i="124"/>
  <c r="CQ80" i="124"/>
  <c r="CV74" i="124"/>
  <c r="CY74" i="124"/>
  <c r="CX74" i="124"/>
  <c r="CW74" i="124"/>
  <c r="CS74" i="124"/>
  <c r="CO74" i="124"/>
  <c r="CR30" i="124"/>
  <c r="CQ30" i="124"/>
  <c r="CQ74" i="124"/>
  <c r="CS30" i="124"/>
  <c r="CR74" i="124" s="1"/>
  <c r="CX68" i="124"/>
  <c r="CW68" i="124"/>
  <c r="CS68" i="124"/>
  <c r="CO68" i="124"/>
  <c r="CV68" i="124"/>
  <c r="CS24" i="124"/>
  <c r="CR68" i="124" s="1"/>
  <c r="CY68" i="124"/>
  <c r="CR24" i="124"/>
  <c r="CQ24" i="124"/>
  <c r="CQ68" i="124"/>
  <c r="G64" i="124"/>
  <c r="P54" i="124"/>
  <c r="AC10" i="124"/>
  <c r="T10" i="124"/>
  <c r="H75" i="124"/>
  <c r="I31" i="124"/>
  <c r="D72" i="124"/>
  <c r="AC69" i="124"/>
  <c r="AP25" i="124"/>
  <c r="AG25" i="124"/>
  <c r="AG69" i="124"/>
  <c r="J53" i="125"/>
  <c r="D76" i="124"/>
  <c r="J41" i="125"/>
  <c r="AP21" i="124"/>
  <c r="AC65" i="124"/>
  <c r="AG21" i="124"/>
  <c r="AG65" i="124"/>
  <c r="G63" i="124"/>
  <c r="CV63" i="124"/>
  <c r="CY63" i="124"/>
  <c r="CX63" i="124"/>
  <c r="CS19" i="124"/>
  <c r="CR63" i="124" s="1"/>
  <c r="CW63" i="124"/>
  <c r="CR19" i="124"/>
  <c r="CS63" i="124"/>
  <c r="CQ19" i="124"/>
  <c r="CQ63" i="124"/>
  <c r="CO63" i="124"/>
  <c r="CO52" i="124"/>
  <c r="Q73" i="124"/>
  <c r="W29" i="124"/>
  <c r="V29" i="124"/>
  <c r="U29" i="124"/>
  <c r="W21" i="124"/>
  <c r="V21" i="124"/>
  <c r="Q65" i="124"/>
  <c r="U21" i="124"/>
  <c r="CV84" i="124"/>
  <c r="CY84" i="124"/>
  <c r="CX84" i="124"/>
  <c r="CS84" i="124"/>
  <c r="CO84" i="124"/>
  <c r="CS40" i="124"/>
  <c r="CR84" i="124" s="1"/>
  <c r="CW84" i="124"/>
  <c r="CR40" i="124"/>
  <c r="CQ40" i="124"/>
  <c r="CQ84" i="124"/>
  <c r="AU39" i="124"/>
  <c r="CV72" i="124"/>
  <c r="CX72" i="124"/>
  <c r="CS72" i="124"/>
  <c r="CY72" i="124"/>
  <c r="CW72" i="124"/>
  <c r="CO72" i="124"/>
  <c r="CS28" i="124"/>
  <c r="CR72" i="124" s="1"/>
  <c r="CR28" i="124"/>
  <c r="CQ28" i="124"/>
  <c r="CQ72" i="124"/>
  <c r="H55" i="124"/>
  <c r="I11" i="124"/>
  <c r="J25" i="125"/>
  <c r="Q81" i="124"/>
  <c r="W37" i="124"/>
  <c r="V37" i="124"/>
  <c r="U37" i="124"/>
  <c r="P80" i="124"/>
  <c r="AC36" i="124"/>
  <c r="T36" i="124"/>
  <c r="T80" i="124"/>
  <c r="G67" i="124"/>
  <c r="CV67" i="124"/>
  <c r="CY67" i="124"/>
  <c r="CX67" i="124"/>
  <c r="CS67" i="124"/>
  <c r="CS23" i="124"/>
  <c r="CR67" i="124" s="1"/>
  <c r="CO67" i="124"/>
  <c r="CR23" i="124"/>
  <c r="CQ23" i="124"/>
  <c r="CQ67" i="124"/>
  <c r="CW67" i="124"/>
  <c r="AP13" i="124"/>
  <c r="AC57" i="124"/>
  <c r="AG13" i="124"/>
  <c r="AG57" i="124"/>
  <c r="J78" i="125"/>
  <c r="J36" i="125"/>
  <c r="H64" i="124"/>
  <c r="I20" i="124"/>
  <c r="H73" i="124"/>
  <c r="I29" i="124"/>
  <c r="J87" i="125"/>
  <c r="P72" i="124"/>
  <c r="AC28" i="124"/>
  <c r="T28" i="124"/>
  <c r="T72" i="124"/>
  <c r="D64" i="124"/>
  <c r="CX54" i="124"/>
  <c r="CW54" i="124"/>
  <c r="CS54" i="124"/>
  <c r="CO54" i="124"/>
  <c r="CV54" i="124"/>
  <c r="CY54" i="124"/>
  <c r="CS10" i="124"/>
  <c r="CR54" i="124" s="1"/>
  <c r="CR10" i="124"/>
  <c r="CQ10" i="124"/>
  <c r="CQ54" i="124"/>
  <c r="AC85" i="124"/>
  <c r="AP41" i="124"/>
  <c r="AG41" i="124"/>
  <c r="AG85" i="124"/>
  <c r="D84" i="124"/>
  <c r="H83" i="124"/>
  <c r="I39" i="124"/>
  <c r="U82" i="124"/>
  <c r="AC81" i="124"/>
  <c r="AP37" i="124"/>
  <c r="AG37" i="124"/>
  <c r="AG81" i="124"/>
  <c r="G79" i="124"/>
  <c r="CX79" i="124"/>
  <c r="CW79" i="124"/>
  <c r="CS79" i="124"/>
  <c r="CO79" i="124"/>
  <c r="CV79" i="124"/>
  <c r="CY79" i="124"/>
  <c r="CS35" i="124"/>
  <c r="CR79" i="124" s="1"/>
  <c r="CR35" i="124"/>
  <c r="CQ35" i="124"/>
  <c r="CQ79" i="124"/>
  <c r="J91" i="125"/>
  <c r="Q77" i="124"/>
  <c r="W33" i="124"/>
  <c r="V33" i="124"/>
  <c r="U33" i="124"/>
  <c r="P76" i="124"/>
  <c r="AC32" i="124"/>
  <c r="T32" i="124"/>
  <c r="H71" i="124"/>
  <c r="I27" i="124"/>
  <c r="D68" i="124"/>
  <c r="J75" i="125"/>
  <c r="CX60" i="124"/>
  <c r="CW60" i="124"/>
  <c r="CS60" i="124"/>
  <c r="CO60" i="124"/>
  <c r="CV60" i="124"/>
  <c r="CR16" i="124"/>
  <c r="CQ16" i="124"/>
  <c r="CQ60" i="124"/>
  <c r="CY60" i="124"/>
  <c r="CS16" i="124"/>
  <c r="CR60" i="124" s="1"/>
  <c r="W13" i="124"/>
  <c r="V13" i="124"/>
  <c r="Q57" i="124"/>
  <c r="U13" i="124"/>
  <c r="AC66" i="124"/>
  <c r="AP22" i="124"/>
  <c r="AG22" i="124"/>
  <c r="AG66" i="124"/>
  <c r="CX85" i="124"/>
  <c r="CW85" i="124"/>
  <c r="CS85" i="124"/>
  <c r="CO85" i="124"/>
  <c r="CV85" i="124"/>
  <c r="CY85" i="124"/>
  <c r="CQ41" i="124"/>
  <c r="CQ85" i="124"/>
  <c r="CR41" i="124"/>
  <c r="CS41" i="124"/>
  <c r="CR85" i="124" s="1"/>
  <c r="AP82" i="124"/>
  <c r="BC38" i="124"/>
  <c r="AT38" i="124"/>
  <c r="AT82" i="124"/>
  <c r="CX64" i="124"/>
  <c r="CW64" i="124"/>
  <c r="CS64" i="124"/>
  <c r="CO64" i="124"/>
  <c r="CV64" i="124"/>
  <c r="CY64" i="124"/>
  <c r="CS20" i="124"/>
  <c r="CR64" i="124" s="1"/>
  <c r="CR20" i="124"/>
  <c r="CQ20" i="124"/>
  <c r="CQ64" i="124"/>
  <c r="H59" i="124"/>
  <c r="I15" i="124"/>
  <c r="J29" i="125"/>
  <c r="AC77" i="124"/>
  <c r="AP33" i="124"/>
  <c r="AG33" i="124"/>
  <c r="AG77" i="124"/>
  <c r="CX58" i="124"/>
  <c r="CW58" i="124"/>
  <c r="CS58" i="124"/>
  <c r="CO58" i="124"/>
  <c r="CV58" i="124"/>
  <c r="CS14" i="124"/>
  <c r="CR58" i="124" s="1"/>
  <c r="CR14" i="124"/>
  <c r="CY58" i="124"/>
  <c r="CQ14" i="124"/>
  <c r="CQ58" i="124"/>
  <c r="G12" i="123"/>
  <c r="W20" i="123"/>
  <c r="I19" i="123"/>
  <c r="I20" i="123" s="1"/>
  <c r="D73" i="118"/>
  <c r="J78" i="119"/>
  <c r="J94" i="119"/>
  <c r="J90" i="119"/>
  <c r="E15" i="119"/>
  <c r="E16" i="119"/>
  <c r="E17" i="119"/>
  <c r="I15" i="119"/>
  <c r="I16" i="119"/>
  <c r="I17" i="119"/>
  <c r="D15" i="119"/>
  <c r="D16" i="119"/>
  <c r="D17" i="119"/>
  <c r="H15" i="119"/>
  <c r="H16" i="119"/>
  <c r="H17" i="119"/>
  <c r="A113" i="119"/>
  <c r="F15" i="119"/>
  <c r="F16" i="119"/>
  <c r="F17" i="119"/>
  <c r="A129" i="119"/>
  <c r="G15" i="119"/>
  <c r="G16" i="119"/>
  <c r="G17" i="119"/>
  <c r="A148" i="119"/>
  <c r="A106" i="119"/>
  <c r="A108" i="119"/>
  <c r="A150" i="119"/>
  <c r="J24" i="119"/>
  <c r="A289" i="119"/>
  <c r="A331" i="119"/>
  <c r="A373" i="119"/>
  <c r="A415" i="119"/>
  <c r="A457" i="119"/>
  <c r="A499" i="119"/>
  <c r="A541" i="119"/>
  <c r="A583" i="119"/>
  <c r="A625" i="119"/>
  <c r="A667" i="119"/>
  <c r="A205" i="119"/>
  <c r="A247" i="119"/>
  <c r="A124" i="119"/>
  <c r="A166" i="119"/>
  <c r="A305" i="119"/>
  <c r="A347" i="119"/>
  <c r="A389" i="119"/>
  <c r="A431" i="119"/>
  <c r="A473" i="119"/>
  <c r="A515" i="119"/>
  <c r="A557" i="119"/>
  <c r="A599" i="119"/>
  <c r="A641" i="119"/>
  <c r="A683" i="119"/>
  <c r="A221" i="119"/>
  <c r="A263" i="119"/>
  <c r="A180" i="119"/>
  <c r="A138" i="119"/>
  <c r="G61" i="119"/>
  <c r="G38" i="118"/>
  <c r="A152" i="119"/>
  <c r="A110" i="119"/>
  <c r="A184" i="119"/>
  <c r="A142" i="119"/>
  <c r="C103" i="119"/>
  <c r="C41" i="118"/>
  <c r="A185" i="119"/>
  <c r="A143" i="119"/>
  <c r="A153" i="119"/>
  <c r="A161" i="119"/>
  <c r="A169" i="119"/>
  <c r="A281" i="119"/>
  <c r="A323" i="119"/>
  <c r="A365" i="119"/>
  <c r="A407" i="119"/>
  <c r="A449" i="119"/>
  <c r="A491" i="119"/>
  <c r="A533" i="119"/>
  <c r="A575" i="119"/>
  <c r="A617" i="119"/>
  <c r="A659" i="119"/>
  <c r="A197" i="119"/>
  <c r="A239" i="119"/>
  <c r="A156" i="119"/>
  <c r="A114" i="119"/>
  <c r="A297" i="119"/>
  <c r="A339" i="119"/>
  <c r="A381" i="119"/>
  <c r="A423" i="119"/>
  <c r="A465" i="119"/>
  <c r="A507" i="119"/>
  <c r="A549" i="119"/>
  <c r="A591" i="119"/>
  <c r="A633" i="119"/>
  <c r="A675" i="119"/>
  <c r="A213" i="119"/>
  <c r="A255" i="119"/>
  <c r="A172" i="119"/>
  <c r="A130" i="119"/>
  <c r="A132" i="119"/>
  <c r="A174" i="119"/>
  <c r="D103" i="119"/>
  <c r="D41" i="118"/>
  <c r="J63" i="119"/>
  <c r="H103" i="119"/>
  <c r="H41" i="118"/>
  <c r="A273" i="119"/>
  <c r="A315" i="119"/>
  <c r="A357" i="119"/>
  <c r="A399" i="119"/>
  <c r="A441" i="119"/>
  <c r="A483" i="119"/>
  <c r="A525" i="119"/>
  <c r="A567" i="119"/>
  <c r="A609" i="119"/>
  <c r="A651" i="119"/>
  <c r="A189" i="119"/>
  <c r="A231" i="119"/>
  <c r="A164" i="119"/>
  <c r="A122" i="119"/>
  <c r="A140" i="119"/>
  <c r="A182" i="119"/>
  <c r="J23" i="119"/>
  <c r="A277" i="119"/>
  <c r="A319" i="119"/>
  <c r="A361" i="119"/>
  <c r="A403" i="119"/>
  <c r="A445" i="119"/>
  <c r="A487" i="119"/>
  <c r="A529" i="119"/>
  <c r="A571" i="119"/>
  <c r="A613" i="119"/>
  <c r="A655" i="119"/>
  <c r="A193" i="119"/>
  <c r="A235" i="119"/>
  <c r="A112" i="119"/>
  <c r="A154" i="119"/>
  <c r="A209" i="119"/>
  <c r="A251" i="119"/>
  <c r="A293" i="119"/>
  <c r="A335" i="119"/>
  <c r="A377" i="119"/>
  <c r="A419" i="119"/>
  <c r="A461" i="119"/>
  <c r="A503" i="119"/>
  <c r="A545" i="119"/>
  <c r="A587" i="119"/>
  <c r="A629" i="119"/>
  <c r="A671" i="119"/>
  <c r="A168" i="119"/>
  <c r="A126" i="119"/>
  <c r="A128" i="119"/>
  <c r="A170" i="119"/>
  <c r="A225" i="119"/>
  <c r="A267" i="119"/>
  <c r="A309" i="119"/>
  <c r="A351" i="119"/>
  <c r="A393" i="119"/>
  <c r="A435" i="119"/>
  <c r="A477" i="119"/>
  <c r="A519" i="119"/>
  <c r="A561" i="119"/>
  <c r="A603" i="119"/>
  <c r="A645" i="119"/>
  <c r="A687" i="119"/>
  <c r="A186" i="119"/>
  <c r="A144" i="119"/>
  <c r="G103" i="119"/>
  <c r="G41" i="118"/>
  <c r="E103" i="119"/>
  <c r="E41" i="118"/>
  <c r="A105" i="119"/>
  <c r="A121" i="119"/>
  <c r="A137" i="119"/>
  <c r="A177" i="119"/>
  <c r="D61" i="119"/>
  <c r="D38" i="118"/>
  <c r="A116" i="119"/>
  <c r="A158" i="119"/>
  <c r="E61" i="119"/>
  <c r="E38" i="118"/>
  <c r="I61" i="119"/>
  <c r="I38" i="118"/>
  <c r="I24" i="118"/>
  <c r="A201" i="119"/>
  <c r="A243" i="119"/>
  <c r="A285" i="119"/>
  <c r="A327" i="119"/>
  <c r="A369" i="119"/>
  <c r="A411" i="119"/>
  <c r="A453" i="119"/>
  <c r="A495" i="119"/>
  <c r="A537" i="119"/>
  <c r="A579" i="119"/>
  <c r="A621" i="119"/>
  <c r="A663" i="119"/>
  <c r="A160" i="119"/>
  <c r="A118" i="119"/>
  <c r="A120" i="119"/>
  <c r="A162" i="119"/>
  <c r="A217" i="119"/>
  <c r="A259" i="119"/>
  <c r="A301" i="119"/>
  <c r="A343" i="119"/>
  <c r="A385" i="119"/>
  <c r="A427" i="119"/>
  <c r="A469" i="119"/>
  <c r="A511" i="119"/>
  <c r="A553" i="119"/>
  <c r="A595" i="119"/>
  <c r="A637" i="119"/>
  <c r="A679" i="119"/>
  <c r="A176" i="119"/>
  <c r="A134" i="119"/>
  <c r="A136" i="119"/>
  <c r="A178" i="119"/>
  <c r="F103" i="119"/>
  <c r="F41" i="118"/>
  <c r="J65" i="119"/>
  <c r="A109" i="119"/>
  <c r="A117" i="119"/>
  <c r="A125" i="119"/>
  <c r="A133" i="119"/>
  <c r="A141" i="119"/>
  <c r="A149" i="119"/>
  <c r="A157" i="119"/>
  <c r="A165" i="119"/>
  <c r="A173" i="119"/>
  <c r="A181" i="119"/>
  <c r="C14" i="119"/>
  <c r="G76" i="118"/>
  <c r="G81" i="118"/>
  <c r="J41" i="118"/>
  <c r="E28" i="40"/>
  <c r="D63" i="117"/>
  <c r="H19" i="117"/>
  <c r="H63" i="117"/>
  <c r="Q19" i="117"/>
  <c r="Q29" i="117"/>
  <c r="AD29" i="117"/>
  <c r="AQ29" i="117"/>
  <c r="BD29" i="117"/>
  <c r="BQ29" i="117"/>
  <c r="CD29" i="117"/>
  <c r="H29" i="117"/>
  <c r="H73" i="117"/>
  <c r="Q33" i="117"/>
  <c r="AD33" i="117"/>
  <c r="AQ33" i="117"/>
  <c r="BD33" i="117"/>
  <c r="BQ33" i="117"/>
  <c r="CD33" i="117"/>
  <c r="H33" i="117"/>
  <c r="H45" i="117"/>
  <c r="P90" i="117"/>
  <c r="AC46" i="117"/>
  <c r="T46" i="117"/>
  <c r="T90" i="117"/>
  <c r="CO34" i="117"/>
  <c r="AO78" i="117"/>
  <c r="O80" i="117"/>
  <c r="Q41" i="117"/>
  <c r="AD41" i="117"/>
  <c r="AQ41" i="117"/>
  <c r="BD41" i="117"/>
  <c r="BQ41" i="117"/>
  <c r="CD41" i="117"/>
  <c r="H41" i="117"/>
  <c r="I41" i="117"/>
  <c r="O76" i="117"/>
  <c r="O91" i="117"/>
  <c r="Q11" i="117"/>
  <c r="AD11" i="117"/>
  <c r="AQ11" i="117"/>
  <c r="BD11" i="117"/>
  <c r="BQ11" i="117"/>
  <c r="CD11" i="117"/>
  <c r="Q15" i="117"/>
  <c r="B66" i="117"/>
  <c r="T45" i="117"/>
  <c r="T89" i="117"/>
  <c r="AC11" i="117"/>
  <c r="AC55" i="117"/>
  <c r="AP16" i="117"/>
  <c r="AG16" i="117"/>
  <c r="AG60" i="117"/>
  <c r="AC60" i="117"/>
  <c r="H69" i="117"/>
  <c r="H85" i="117"/>
  <c r="P61" i="117"/>
  <c r="AC17" i="117"/>
  <c r="T17" i="117"/>
  <c r="T61" i="117"/>
  <c r="H71" i="117"/>
  <c r="G7" i="117"/>
  <c r="BO52" i="117"/>
  <c r="BO47" i="117"/>
  <c r="H22" i="118"/>
  <c r="H85" i="118"/>
  <c r="CO8" i="117"/>
  <c r="D53" i="117"/>
  <c r="H9" i="117"/>
  <c r="C56" i="117"/>
  <c r="CP12" i="117"/>
  <c r="CP56" i="117"/>
  <c r="B57" i="117"/>
  <c r="CO13" i="117"/>
  <c r="P57" i="117"/>
  <c r="AC13" i="117"/>
  <c r="B58" i="117"/>
  <c r="G15" i="117"/>
  <c r="B59" i="117"/>
  <c r="T16" i="117"/>
  <c r="T60" i="117"/>
  <c r="CO16" i="117"/>
  <c r="D61" i="117"/>
  <c r="T18" i="117"/>
  <c r="T62" i="117"/>
  <c r="CO18" i="117"/>
  <c r="W23" i="117"/>
  <c r="Q67" i="117"/>
  <c r="U71" i="117"/>
  <c r="P74" i="117"/>
  <c r="AC30" i="117"/>
  <c r="B75" i="117"/>
  <c r="G31" i="117"/>
  <c r="CO31" i="117"/>
  <c r="CV76" i="117"/>
  <c r="CY76" i="117"/>
  <c r="CO76" i="117"/>
  <c r="CS76" i="117"/>
  <c r="CX76" i="117"/>
  <c r="CW76" i="117"/>
  <c r="CR32" i="117"/>
  <c r="CQ32" i="117"/>
  <c r="CQ76" i="117"/>
  <c r="H77" i="117"/>
  <c r="CV78" i="117"/>
  <c r="CX78" i="117"/>
  <c r="CW78" i="117"/>
  <c r="CO78" i="117"/>
  <c r="CY78" i="117"/>
  <c r="CS78" i="117"/>
  <c r="CS34" i="117"/>
  <c r="CR78" i="117" s="1"/>
  <c r="CR34" i="117"/>
  <c r="H79" i="117"/>
  <c r="P79" i="117"/>
  <c r="T35" i="117"/>
  <c r="T79" i="117"/>
  <c r="AC35" i="117"/>
  <c r="C80" i="117"/>
  <c r="P36" i="117"/>
  <c r="CP36" i="117"/>
  <c r="CP80" i="117"/>
  <c r="D81" i="117"/>
  <c r="Q83" i="117"/>
  <c r="W39" i="117"/>
  <c r="CO43" i="117"/>
  <c r="D88" i="117"/>
  <c r="H44" i="117"/>
  <c r="AB90" i="117"/>
  <c r="CO46" i="117"/>
  <c r="BB91" i="117"/>
  <c r="CO11" i="117"/>
  <c r="H15" i="117"/>
  <c r="Q59" i="117"/>
  <c r="W15" i="117"/>
  <c r="V15" i="117"/>
  <c r="CO28" i="117"/>
  <c r="CV74" i="117"/>
  <c r="CY74" i="117"/>
  <c r="CO74" i="117"/>
  <c r="CX74" i="117"/>
  <c r="CS74" i="117"/>
  <c r="CW74" i="117"/>
  <c r="CS30" i="117"/>
  <c r="CR74" i="117" s="1"/>
  <c r="CR30" i="117"/>
  <c r="P75" i="117"/>
  <c r="T31" i="117"/>
  <c r="T75" i="117"/>
  <c r="AC31" i="117"/>
  <c r="CS32" i="117"/>
  <c r="CR76" i="117" s="1"/>
  <c r="CQ34" i="117"/>
  <c r="CQ78" i="117"/>
  <c r="Q79" i="117"/>
  <c r="W35" i="117"/>
  <c r="T41" i="117"/>
  <c r="T85" i="117"/>
  <c r="H89" i="117"/>
  <c r="AC90" i="117"/>
  <c r="AP46" i="117"/>
  <c r="AG46" i="117"/>
  <c r="AG90" i="117"/>
  <c r="BB47" i="117"/>
  <c r="G22" i="118"/>
  <c r="G85" i="118"/>
  <c r="B51" i="117"/>
  <c r="P60" i="117"/>
  <c r="C52" i="117"/>
  <c r="CP8" i="117"/>
  <c r="CP52" i="117"/>
  <c r="G8" i="117"/>
  <c r="B53" i="117"/>
  <c r="CO9" i="117"/>
  <c r="P9" i="117"/>
  <c r="B54" i="117"/>
  <c r="G10" i="117"/>
  <c r="G11" i="117"/>
  <c r="AP11" i="117"/>
  <c r="CO12" i="117"/>
  <c r="H13" i="117"/>
  <c r="CO14" i="117"/>
  <c r="AC15" i="117"/>
  <c r="C60" i="117"/>
  <c r="CP16" i="117"/>
  <c r="CP60" i="117"/>
  <c r="G16" i="117"/>
  <c r="B61" i="117"/>
  <c r="CO17" i="117"/>
  <c r="C62" i="117"/>
  <c r="CP18" i="117"/>
  <c r="CP62" i="117"/>
  <c r="G18" i="117"/>
  <c r="P66" i="117"/>
  <c r="AC22" i="117"/>
  <c r="B67" i="117"/>
  <c r="G23" i="117"/>
  <c r="CO23" i="117"/>
  <c r="V23" i="117"/>
  <c r="CO24" i="117"/>
  <c r="CO26" i="117"/>
  <c r="P71" i="117"/>
  <c r="T27" i="117"/>
  <c r="T71" i="117"/>
  <c r="AC27" i="117"/>
  <c r="C72" i="117"/>
  <c r="P28" i="117"/>
  <c r="CP28" i="117"/>
  <c r="CP72" i="117"/>
  <c r="D73" i="117"/>
  <c r="T30" i="117"/>
  <c r="T74" i="117"/>
  <c r="CQ30" i="117"/>
  <c r="CQ74" i="117"/>
  <c r="Q75" i="117"/>
  <c r="W31" i="117"/>
  <c r="U35" i="117"/>
  <c r="P82" i="117"/>
  <c r="AC38" i="117"/>
  <c r="B83" i="117"/>
  <c r="G39" i="117"/>
  <c r="CO39" i="117"/>
  <c r="V39" i="117"/>
  <c r="CO40" i="117"/>
  <c r="P86" i="117"/>
  <c r="AC42" i="117"/>
  <c r="D89" i="117"/>
  <c r="Q90" i="117"/>
  <c r="W46" i="117"/>
  <c r="V46" i="117"/>
  <c r="U46" i="117"/>
  <c r="B55" i="117"/>
  <c r="CO10" i="117"/>
  <c r="G12" i="117"/>
  <c r="G14" i="117"/>
  <c r="H17" i="117"/>
  <c r="P63" i="117"/>
  <c r="T19" i="117"/>
  <c r="T63" i="117"/>
  <c r="AC19" i="117"/>
  <c r="C64" i="117"/>
  <c r="P20" i="117"/>
  <c r="CP20" i="117"/>
  <c r="CP64" i="117"/>
  <c r="D65" i="117"/>
  <c r="AB51" i="117"/>
  <c r="AB47" i="117"/>
  <c r="E22" i="118"/>
  <c r="E25" i="118"/>
  <c r="CB51" i="117"/>
  <c r="CB91" i="117"/>
  <c r="CB47" i="117"/>
  <c r="I22" i="118"/>
  <c r="I25" i="118"/>
  <c r="G13" i="117"/>
  <c r="C58" i="117"/>
  <c r="P14" i="117"/>
  <c r="Q63" i="117"/>
  <c r="W19" i="117"/>
  <c r="U23" i="117"/>
  <c r="P70" i="117"/>
  <c r="AC26" i="117"/>
  <c r="G27" i="117"/>
  <c r="I27" i="117"/>
  <c r="CO27" i="117"/>
  <c r="B71" i="117"/>
  <c r="H31" i="117"/>
  <c r="C76" i="117"/>
  <c r="P32" i="117"/>
  <c r="CP32" i="117"/>
  <c r="CP76" i="117"/>
  <c r="D77" i="117"/>
  <c r="U39" i="117"/>
  <c r="O47" i="117"/>
  <c r="D22" i="118"/>
  <c r="D85" i="118"/>
  <c r="AO51" i="117"/>
  <c r="AO47" i="117"/>
  <c r="F22" i="118"/>
  <c r="F23" i="118"/>
  <c r="CO7" i="117"/>
  <c r="G9" i="117"/>
  <c r="C54" i="117"/>
  <c r="P10" i="117"/>
  <c r="H11" i="117"/>
  <c r="AG11" i="117"/>
  <c r="AG55" i="117"/>
  <c r="P12" i="117"/>
  <c r="T13" i="117"/>
  <c r="T57" i="117"/>
  <c r="CP13" i="117"/>
  <c r="CP57" i="117"/>
  <c r="CP14" i="117"/>
  <c r="CP58" i="117"/>
  <c r="T15" i="117"/>
  <c r="T59" i="117"/>
  <c r="CO15" i="117"/>
  <c r="G17" i="117"/>
  <c r="AC18" i="117"/>
  <c r="G19" i="117"/>
  <c r="CO19" i="117"/>
  <c r="B63" i="117"/>
  <c r="V19" i="117"/>
  <c r="CO20" i="117"/>
  <c r="P65" i="117"/>
  <c r="AC21" i="117"/>
  <c r="H21" i="117"/>
  <c r="CO22" i="117"/>
  <c r="H23" i="117"/>
  <c r="T23" i="117"/>
  <c r="T67" i="117"/>
  <c r="AC23" i="117"/>
  <c r="C68" i="117"/>
  <c r="P24" i="117"/>
  <c r="CP24" i="117"/>
  <c r="CP68" i="117"/>
  <c r="D69" i="117"/>
  <c r="T26" i="117"/>
  <c r="T70" i="117"/>
  <c r="W27" i="117"/>
  <c r="U31" i="117"/>
  <c r="P78" i="117"/>
  <c r="AC34" i="117"/>
  <c r="B79" i="117"/>
  <c r="G35" i="117"/>
  <c r="I35" i="117"/>
  <c r="CO35" i="117"/>
  <c r="V35" i="117"/>
  <c r="CO36" i="117"/>
  <c r="H37" i="117"/>
  <c r="CO38" i="117"/>
  <c r="H83" i="117"/>
  <c r="I39" i="117"/>
  <c r="P83" i="117"/>
  <c r="T39" i="117"/>
  <c r="T83" i="117"/>
  <c r="AC39" i="117"/>
  <c r="C84" i="117"/>
  <c r="P40" i="117"/>
  <c r="CP40" i="117"/>
  <c r="CP84" i="117"/>
  <c r="D85" i="117"/>
  <c r="CO42" i="117"/>
  <c r="C87" i="117"/>
  <c r="P43" i="117"/>
  <c r="CP43" i="117"/>
  <c r="CP87" i="117"/>
  <c r="C88" i="117"/>
  <c r="P44" i="117"/>
  <c r="CP44" i="117"/>
  <c r="CP88" i="117"/>
  <c r="G44" i="117"/>
  <c r="CO45" i="117"/>
  <c r="B47" i="117"/>
  <c r="C22" i="118"/>
  <c r="C85" i="118"/>
  <c r="AM91" i="117"/>
  <c r="B65" i="117"/>
  <c r="CO21" i="117"/>
  <c r="CP22" i="117"/>
  <c r="CP66" i="117"/>
  <c r="C66" i="117"/>
  <c r="G22" i="117"/>
  <c r="CO25" i="117"/>
  <c r="P25" i="117"/>
  <c r="C70" i="117"/>
  <c r="CP26" i="117"/>
  <c r="CP70" i="117"/>
  <c r="G26" i="117"/>
  <c r="B73" i="117"/>
  <c r="CO29" i="117"/>
  <c r="P29" i="117"/>
  <c r="C74" i="117"/>
  <c r="CP30" i="117"/>
  <c r="CP74" i="117"/>
  <c r="G30" i="117"/>
  <c r="B77" i="117"/>
  <c r="CO33" i="117"/>
  <c r="P33" i="117"/>
  <c r="G34" i="117"/>
  <c r="B81" i="117"/>
  <c r="CO37" i="117"/>
  <c r="P37" i="117"/>
  <c r="C82" i="117"/>
  <c r="CP38" i="117"/>
  <c r="CP82" i="117"/>
  <c r="G38" i="117"/>
  <c r="B85" i="117"/>
  <c r="CO41" i="117"/>
  <c r="P85" i="117"/>
  <c r="AC41" i="117"/>
  <c r="C86" i="117"/>
  <c r="CP42" i="117"/>
  <c r="CP86" i="117"/>
  <c r="G42" i="117"/>
  <c r="AC45" i="117"/>
  <c r="BO91" i="117"/>
  <c r="BZ91" i="117"/>
  <c r="B64" i="117"/>
  <c r="H20" i="117"/>
  <c r="G20" i="117"/>
  <c r="G21" i="117"/>
  <c r="B68" i="117"/>
  <c r="G24" i="117"/>
  <c r="G25" i="117"/>
  <c r="B72" i="117"/>
  <c r="G28" i="117"/>
  <c r="G29" i="117"/>
  <c r="I29" i="117"/>
  <c r="B76" i="117"/>
  <c r="H32" i="117"/>
  <c r="G32" i="117"/>
  <c r="G33" i="117"/>
  <c r="I33" i="117"/>
  <c r="H36" i="117"/>
  <c r="B80" i="117"/>
  <c r="G36" i="117"/>
  <c r="G37" i="117"/>
  <c r="B84" i="117"/>
  <c r="H40" i="117"/>
  <c r="G40" i="117"/>
  <c r="G41" i="117"/>
  <c r="B87" i="117"/>
  <c r="H43" i="117"/>
  <c r="G43" i="117"/>
  <c r="H90" i="117"/>
  <c r="CM91" i="117"/>
  <c r="B69" i="117"/>
  <c r="B88" i="117"/>
  <c r="CO44" i="117"/>
  <c r="C89" i="117"/>
  <c r="CP45" i="117"/>
  <c r="CP89" i="117"/>
  <c r="G45" i="117"/>
  <c r="AZ91" i="117"/>
  <c r="CZ91" i="117"/>
  <c r="G46" i="117"/>
  <c r="M91" i="117"/>
  <c r="BM91" i="117"/>
  <c r="AK28" i="116"/>
  <c r="AK12" i="116"/>
  <c r="Y12" i="116"/>
  <c r="AD15" i="116"/>
  <c r="V15" i="116"/>
  <c r="AH15" i="116"/>
  <c r="AT15" i="116"/>
  <c r="Z15" i="116"/>
  <c r="AL15" i="116"/>
  <c r="AP15" i="116"/>
  <c r="F15" i="116"/>
  <c r="F49" i="116"/>
  <c r="J49" i="116"/>
  <c r="J15" i="116"/>
  <c r="N49" i="116"/>
  <c r="N15" i="116"/>
  <c r="R49" i="116"/>
  <c r="R15" i="116"/>
  <c r="K49" i="116"/>
  <c r="K15" i="116"/>
  <c r="S49" i="116"/>
  <c r="S15" i="116"/>
  <c r="N21" i="116"/>
  <c r="G11" i="116"/>
  <c r="K28" i="116"/>
  <c r="K21" i="116"/>
  <c r="K12" i="116"/>
  <c r="K37" i="116"/>
  <c r="I130" i="114" s="1"/>
  <c r="K11" i="116"/>
  <c r="O37" i="116"/>
  <c r="M130" i="114" s="1"/>
  <c r="O28" i="116"/>
  <c r="O21" i="116"/>
  <c r="O12" i="116"/>
  <c r="O11" i="116"/>
  <c r="S37" i="116"/>
  <c r="Q130" i="114" s="1"/>
  <c r="S28" i="116"/>
  <c r="S21" i="116"/>
  <c r="S12" i="116"/>
  <c r="S11" i="116"/>
  <c r="W28" i="116"/>
  <c r="W21" i="116"/>
  <c r="W12" i="116"/>
  <c r="W37" i="116"/>
  <c r="U130" i="114" s="1"/>
  <c r="W11" i="116"/>
  <c r="AA28" i="116"/>
  <c r="AA37" i="116"/>
  <c r="Y130" i="114" s="1"/>
  <c r="AA21" i="116"/>
  <c r="AA12" i="116"/>
  <c r="AA11" i="116"/>
  <c r="AE37" i="116"/>
  <c r="AC130" i="114" s="1"/>
  <c r="AE28" i="116"/>
  <c r="AE21" i="116"/>
  <c r="AE12" i="116"/>
  <c r="AE11" i="116"/>
  <c r="AI37" i="116"/>
  <c r="AG130" i="114" s="1"/>
  <c r="AI28" i="116"/>
  <c r="AI21" i="116"/>
  <c r="AI12" i="116"/>
  <c r="AI11" i="116"/>
  <c r="AM28" i="116"/>
  <c r="AM21" i="116"/>
  <c r="AM12" i="116"/>
  <c r="AM37" i="116"/>
  <c r="AK130" i="114" s="1"/>
  <c r="AM11" i="116"/>
  <c r="AQ28" i="116"/>
  <c r="AQ21" i="116"/>
  <c r="AQ37" i="116"/>
  <c r="AO130" i="114" s="1"/>
  <c r="AQ12" i="116"/>
  <c r="AQ11" i="116"/>
  <c r="I10" i="116"/>
  <c r="M10" i="116"/>
  <c r="Q10" i="116"/>
  <c r="U10" i="116"/>
  <c r="U15" i="116"/>
  <c r="Y10" i="116"/>
  <c r="Y15" i="116"/>
  <c r="AC10" i="116"/>
  <c r="AC15" i="116"/>
  <c r="AG10" i="116"/>
  <c r="AG15" i="116"/>
  <c r="AK10" i="116"/>
  <c r="AK15" i="116"/>
  <c r="AO10" i="116"/>
  <c r="AO15" i="116"/>
  <c r="AS10" i="116"/>
  <c r="Q11" i="116"/>
  <c r="Y11" i="116"/>
  <c r="P12" i="116"/>
  <c r="M50" i="116"/>
  <c r="AK21" i="116"/>
  <c r="Y28" i="116"/>
  <c r="R37" i="116"/>
  <c r="P130" i="114" s="1"/>
  <c r="N37" i="116"/>
  <c r="L130" i="114" s="1"/>
  <c r="N12" i="116"/>
  <c r="Z37" i="116"/>
  <c r="X130" i="114" s="1"/>
  <c r="Z28" i="116"/>
  <c r="Z12" i="116"/>
  <c r="AL37" i="116"/>
  <c r="AJ130" i="114" s="1"/>
  <c r="AL21" i="116"/>
  <c r="AL12" i="116"/>
  <c r="AL28" i="116"/>
  <c r="AT37" i="116"/>
  <c r="AT12" i="116"/>
  <c r="L49" i="116"/>
  <c r="L15" i="116"/>
  <c r="F11" i="116"/>
  <c r="C33" i="116"/>
  <c r="D31" i="116"/>
  <c r="D30" i="116"/>
  <c r="D29" i="116"/>
  <c r="C31" i="116"/>
  <c r="C30" i="116"/>
  <c r="C29" i="116"/>
  <c r="E24" i="116"/>
  <c r="C23" i="116"/>
  <c r="Q23" i="116" s="1"/>
  <c r="Q53" i="116" s="1"/>
  <c r="C22" i="116"/>
  <c r="D16" i="116"/>
  <c r="E31" i="116"/>
  <c r="C24" i="116"/>
  <c r="E23" i="116"/>
  <c r="E22" i="116"/>
  <c r="C16" i="116"/>
  <c r="AT16" i="116" s="1"/>
  <c r="AT19" i="116" s="1"/>
  <c r="AT20" i="116" s="1"/>
  <c r="D33" i="116"/>
  <c r="E30" i="116"/>
  <c r="E29" i="116"/>
  <c r="H37" i="116"/>
  <c r="F130" i="114" s="1"/>
  <c r="H28" i="116"/>
  <c r="H21" i="116"/>
  <c r="H11" i="116"/>
  <c r="L37" i="116"/>
  <c r="J130" i="114" s="1"/>
  <c r="L28" i="116"/>
  <c r="L11" i="116"/>
  <c r="L21" i="116"/>
  <c r="P37" i="116"/>
  <c r="N130" i="114" s="1"/>
  <c r="P28" i="116"/>
  <c r="P11" i="116"/>
  <c r="T37" i="116"/>
  <c r="R130" i="114" s="1"/>
  <c r="T28" i="116"/>
  <c r="T11" i="116"/>
  <c r="X37" i="116"/>
  <c r="V130" i="114" s="1"/>
  <c r="X28" i="116"/>
  <c r="X21" i="116"/>
  <c r="X11" i="116"/>
  <c r="AB37" i="116"/>
  <c r="Z130" i="114" s="1"/>
  <c r="AB28" i="116"/>
  <c r="AB11" i="116"/>
  <c r="AB21" i="116"/>
  <c r="AF37" i="116"/>
  <c r="AD130" i="114" s="1"/>
  <c r="AF28" i="116"/>
  <c r="AF11" i="116"/>
  <c r="AJ37" i="116"/>
  <c r="AH130" i="114" s="1"/>
  <c r="AJ28" i="116"/>
  <c r="AJ11" i="116"/>
  <c r="AN37" i="116"/>
  <c r="AL130" i="114" s="1"/>
  <c r="AN28" i="116"/>
  <c r="AN21" i="116"/>
  <c r="AN11" i="116"/>
  <c r="AR37" i="116"/>
  <c r="AP130" i="114" s="1"/>
  <c r="AR28" i="116"/>
  <c r="AR11" i="116"/>
  <c r="AR21" i="116"/>
  <c r="Z11" i="116"/>
  <c r="I12" i="116"/>
  <c r="AG12" i="116"/>
  <c r="AO12" i="116"/>
  <c r="F50" i="116"/>
  <c r="J50" i="116"/>
  <c r="N50" i="116"/>
  <c r="R50" i="116"/>
  <c r="T21" i="116"/>
  <c r="J37" i="116"/>
  <c r="H130" i="114" s="1"/>
  <c r="J28" i="116"/>
  <c r="J12" i="116"/>
  <c r="R28" i="116"/>
  <c r="R21" i="116"/>
  <c r="R12" i="116"/>
  <c r="V28" i="116"/>
  <c r="V21" i="116"/>
  <c r="V12" i="116"/>
  <c r="V37" i="116"/>
  <c r="T130" i="114" s="1"/>
  <c r="AD37" i="116"/>
  <c r="AB130" i="114" s="1"/>
  <c r="AD28" i="116"/>
  <c r="AD12" i="116"/>
  <c r="AH28" i="116"/>
  <c r="AH21" i="116"/>
  <c r="AH12" i="116"/>
  <c r="AH37" i="116"/>
  <c r="AF130" i="114" s="1"/>
  <c r="AP37" i="116"/>
  <c r="AN130" i="114" s="1"/>
  <c r="AP28" i="116"/>
  <c r="AP12" i="116"/>
  <c r="H15" i="116"/>
  <c r="H49" i="116"/>
  <c r="P49" i="116"/>
  <c r="P15" i="116"/>
  <c r="G49" i="116"/>
  <c r="G15" i="116"/>
  <c r="O49" i="116"/>
  <c r="O15" i="116"/>
  <c r="N11" i="116"/>
  <c r="V11" i="116"/>
  <c r="AD11" i="116"/>
  <c r="AL11" i="116"/>
  <c r="AT11" i="116"/>
  <c r="G4" i="116"/>
  <c r="H4" i="116"/>
  <c r="I4" i="116"/>
  <c r="J4" i="116"/>
  <c r="K4" i="116"/>
  <c r="I37" i="116"/>
  <c r="G130" i="114" s="1"/>
  <c r="I28" i="116"/>
  <c r="M37" i="116"/>
  <c r="K130" i="114" s="1"/>
  <c r="M28" i="116"/>
  <c r="M21" i="116"/>
  <c r="Q37" i="116"/>
  <c r="O130" i="114" s="1"/>
  <c r="Q21" i="116"/>
  <c r="Q28" i="116"/>
  <c r="U37" i="116"/>
  <c r="S130" i="114" s="1"/>
  <c r="U28" i="116"/>
  <c r="Y37" i="116"/>
  <c r="W130" i="114" s="1"/>
  <c r="AC37" i="116"/>
  <c r="AA130" i="114" s="1"/>
  <c r="AC21" i="116"/>
  <c r="AC28" i="116"/>
  <c r="AG28" i="116"/>
  <c r="AG21" i="116"/>
  <c r="AK37" i="116"/>
  <c r="AI130" i="114" s="1"/>
  <c r="AO37" i="116"/>
  <c r="AM130" i="114" s="1"/>
  <c r="AO28" i="116"/>
  <c r="AS28" i="116"/>
  <c r="AS21" i="116"/>
  <c r="M11" i="116"/>
  <c r="U11" i="116"/>
  <c r="AC11" i="116"/>
  <c r="AK11" i="116"/>
  <c r="AS11" i="116"/>
  <c r="L12" i="116"/>
  <c r="T12" i="116"/>
  <c r="AB12" i="116"/>
  <c r="AJ12" i="116"/>
  <c r="AR12" i="116"/>
  <c r="G50" i="116"/>
  <c r="K50" i="116"/>
  <c r="O50" i="116"/>
  <c r="S50" i="116"/>
  <c r="J21" i="116"/>
  <c r="U21" i="116"/>
  <c r="AF21" i="116"/>
  <c r="AP21" i="116"/>
  <c r="AT28" i="116"/>
  <c r="AS37" i="116"/>
  <c r="AQ130" i="114" s="1"/>
  <c r="H50" i="116"/>
  <c r="P50" i="116"/>
  <c r="I50" i="116"/>
  <c r="Q50" i="116"/>
  <c r="AS50" i="116"/>
  <c r="E121" i="114"/>
  <c r="J85" i="157"/>
  <c r="J9" i="40"/>
  <c r="K23" i="157"/>
  <c r="J13" i="40"/>
  <c r="J41" i="157"/>
  <c r="C25" i="157"/>
  <c r="J41" i="143"/>
  <c r="C25" i="143"/>
  <c r="J41" i="136"/>
  <c r="C25" i="136"/>
  <c r="DD47" i="140"/>
  <c r="DD48" i="140"/>
  <c r="K23" i="136"/>
  <c r="H13" i="40"/>
  <c r="J41" i="129"/>
  <c r="C25" i="129"/>
  <c r="K23" i="129"/>
  <c r="G13" i="40"/>
  <c r="P51" i="124"/>
  <c r="T7" i="124"/>
  <c r="T51" i="124" s="1"/>
  <c r="T91" i="124" s="1"/>
  <c r="AC7" i="124"/>
  <c r="F10" i="123"/>
  <c r="F16" i="123"/>
  <c r="F51" i="123" s="1"/>
  <c r="D51" i="124"/>
  <c r="Q7" i="124"/>
  <c r="AW39" i="124"/>
  <c r="AV39" i="124"/>
  <c r="AQ83" i="124"/>
  <c r="H61" i="119"/>
  <c r="H38" i="118"/>
  <c r="F22" i="119"/>
  <c r="F21" i="119"/>
  <c r="J64" i="119"/>
  <c r="J22" i="119"/>
  <c r="D7" i="117"/>
  <c r="C51" i="117"/>
  <c r="CP7" i="117"/>
  <c r="CP51" i="117"/>
  <c r="P7" i="117"/>
  <c r="P8" i="117"/>
  <c r="D8" i="117"/>
  <c r="I85" i="118"/>
  <c r="I23" i="118"/>
  <c r="H25" i="118"/>
  <c r="E23" i="118"/>
  <c r="E24" i="118"/>
  <c r="G23" i="118"/>
  <c r="J22" i="118"/>
  <c r="F85" i="118"/>
  <c r="D25" i="118"/>
  <c r="G24" i="118"/>
  <c r="D24" i="118"/>
  <c r="H24" i="118"/>
  <c r="H23" i="118"/>
  <c r="G25" i="118"/>
  <c r="E85" i="118"/>
  <c r="D23" i="118"/>
  <c r="F25" i="118"/>
  <c r="C47" i="161"/>
  <c r="C91" i="161"/>
  <c r="AC73" i="161"/>
  <c r="AG29" i="161"/>
  <c r="AP29" i="161"/>
  <c r="J47" i="162"/>
  <c r="H56" i="161"/>
  <c r="I12" i="161"/>
  <c r="Q58" i="161"/>
  <c r="W14" i="161"/>
  <c r="AD14" i="161"/>
  <c r="V14" i="161"/>
  <c r="U14" i="161"/>
  <c r="CO91" i="161"/>
  <c r="J51" i="162"/>
  <c r="AC81" i="161"/>
  <c r="AP37" i="161"/>
  <c r="AG37" i="161"/>
  <c r="AG81" i="161"/>
  <c r="AD70" i="161"/>
  <c r="AH26" i="161"/>
  <c r="AI26" i="161"/>
  <c r="AQ26" i="161"/>
  <c r="AJ26" i="161"/>
  <c r="J103" i="162"/>
  <c r="Q8" i="161"/>
  <c r="D52" i="161"/>
  <c r="H8" i="161"/>
  <c r="H55" i="161"/>
  <c r="I11" i="161"/>
  <c r="Q67" i="161"/>
  <c r="W23" i="161"/>
  <c r="AD23" i="161"/>
  <c r="V23" i="161"/>
  <c r="U23" i="161"/>
  <c r="AD71" i="161"/>
  <c r="AQ27" i="161"/>
  <c r="AI27" i="161"/>
  <c r="AH27" i="161"/>
  <c r="AJ27" i="161"/>
  <c r="P65" i="161"/>
  <c r="AC21" i="161"/>
  <c r="T21" i="161"/>
  <c r="T65" i="161"/>
  <c r="AC87" i="161"/>
  <c r="AP43" i="161"/>
  <c r="AG43" i="161"/>
  <c r="AG87" i="161"/>
  <c r="J10" i="161"/>
  <c r="Q86" i="161"/>
  <c r="W42" i="161"/>
  <c r="AD42" i="161"/>
  <c r="V42" i="161"/>
  <c r="U42" i="161"/>
  <c r="P51" i="161"/>
  <c r="AC7" i="161"/>
  <c r="T7" i="161"/>
  <c r="Q75" i="161"/>
  <c r="W31" i="161"/>
  <c r="AD31" i="161"/>
  <c r="V31" i="161"/>
  <c r="U31" i="161"/>
  <c r="H66" i="161"/>
  <c r="I22" i="161"/>
  <c r="AD63" i="161"/>
  <c r="AQ19" i="161"/>
  <c r="AI19" i="161"/>
  <c r="AH19" i="161"/>
  <c r="AJ19" i="161"/>
  <c r="AP74" i="161"/>
  <c r="AT30" i="161"/>
  <c r="BC30" i="161"/>
  <c r="P68" i="161"/>
  <c r="T24" i="161"/>
  <c r="AC24" i="161"/>
  <c r="P76" i="161"/>
  <c r="AC32" i="161"/>
  <c r="T32" i="161"/>
  <c r="P84" i="161"/>
  <c r="AC40" i="161"/>
  <c r="T40" i="161"/>
  <c r="F61" i="162"/>
  <c r="F38" i="157"/>
  <c r="H61" i="162"/>
  <c r="H38" i="157"/>
  <c r="AC55" i="161"/>
  <c r="AP11" i="161"/>
  <c r="AG11" i="161"/>
  <c r="AG55" i="161"/>
  <c r="AC67" i="161"/>
  <c r="AP23" i="161"/>
  <c r="AG23" i="161"/>
  <c r="G61" i="161"/>
  <c r="P61" i="161"/>
  <c r="AC17" i="161"/>
  <c r="T17" i="161"/>
  <c r="T61" i="161"/>
  <c r="AP82" i="161"/>
  <c r="BC38" i="161"/>
  <c r="AT38" i="161"/>
  <c r="AT82" i="161"/>
  <c r="G53" i="161"/>
  <c r="H62" i="161"/>
  <c r="I18" i="161"/>
  <c r="P53" i="161"/>
  <c r="AC9" i="161"/>
  <c r="T9" i="161"/>
  <c r="T53" i="161"/>
  <c r="P69" i="161"/>
  <c r="AC25" i="161"/>
  <c r="T25" i="161"/>
  <c r="T69" i="161"/>
  <c r="D89" i="161"/>
  <c r="Q45" i="161"/>
  <c r="H45" i="161"/>
  <c r="H90" i="161"/>
  <c r="I46" i="161"/>
  <c r="H79" i="161"/>
  <c r="I35" i="161"/>
  <c r="P57" i="161"/>
  <c r="AC13" i="161"/>
  <c r="T13" i="161"/>
  <c r="T57" i="161"/>
  <c r="G85" i="161"/>
  <c r="AC71" i="161"/>
  <c r="AP27" i="161"/>
  <c r="AG27" i="161"/>
  <c r="Q81" i="161"/>
  <c r="AD37" i="161"/>
  <c r="V37" i="161"/>
  <c r="U37" i="161"/>
  <c r="W37" i="161"/>
  <c r="U82" i="161"/>
  <c r="J28" i="162"/>
  <c r="J44" i="162"/>
  <c r="J15" i="161"/>
  <c r="J38" i="161"/>
  <c r="AC58" i="161"/>
  <c r="AP14" i="161"/>
  <c r="AG14" i="161"/>
  <c r="AG58" i="161"/>
  <c r="AP78" i="161"/>
  <c r="BC34" i="161"/>
  <c r="AT34" i="161"/>
  <c r="AT78" i="161"/>
  <c r="J32" i="162"/>
  <c r="J48" i="162"/>
  <c r="J26" i="162"/>
  <c r="G60" i="161"/>
  <c r="Q56" i="161"/>
  <c r="AD12" i="161"/>
  <c r="V12" i="161"/>
  <c r="U12" i="161"/>
  <c r="W12" i="161"/>
  <c r="AQ15" i="161"/>
  <c r="AI15" i="161"/>
  <c r="AH15" i="161"/>
  <c r="AD59" i="161"/>
  <c r="AJ15" i="161"/>
  <c r="G65" i="161"/>
  <c r="J36" i="162"/>
  <c r="H74" i="161"/>
  <c r="I30" i="161"/>
  <c r="Q77" i="161"/>
  <c r="AD33" i="161"/>
  <c r="V33" i="161"/>
  <c r="U33" i="161"/>
  <c r="W33" i="161"/>
  <c r="J43" i="162"/>
  <c r="AC8" i="161"/>
  <c r="P52" i="161"/>
  <c r="T8" i="161"/>
  <c r="T52" i="161"/>
  <c r="Q55" i="161"/>
  <c r="W11" i="161"/>
  <c r="AD11" i="161"/>
  <c r="V11" i="161"/>
  <c r="U11" i="161"/>
  <c r="AC83" i="161"/>
  <c r="AP39" i="161"/>
  <c r="AG39" i="161"/>
  <c r="AG83" i="161"/>
  <c r="Q66" i="161"/>
  <c r="AD22" i="161"/>
  <c r="V22" i="161"/>
  <c r="U22" i="161"/>
  <c r="W22" i="161"/>
  <c r="C61" i="162"/>
  <c r="C38" i="157"/>
  <c r="J21" i="162"/>
  <c r="E61" i="162"/>
  <c r="E38" i="157"/>
  <c r="H78" i="161"/>
  <c r="I34" i="161"/>
  <c r="J29" i="161"/>
  <c r="T62" i="161"/>
  <c r="G69" i="161"/>
  <c r="AC77" i="161"/>
  <c r="AP33" i="161"/>
  <c r="AG33" i="161"/>
  <c r="Q62" i="161"/>
  <c r="AD18" i="161"/>
  <c r="V18" i="161"/>
  <c r="U18" i="161"/>
  <c r="W18" i="161"/>
  <c r="P89" i="161"/>
  <c r="AC45" i="161"/>
  <c r="T45" i="161"/>
  <c r="T89" i="161"/>
  <c r="Q90" i="161"/>
  <c r="W46" i="161"/>
  <c r="AD46" i="161"/>
  <c r="V46" i="161"/>
  <c r="U46" i="161"/>
  <c r="Q87" i="161"/>
  <c r="W43" i="161"/>
  <c r="AD43" i="161"/>
  <c r="V43" i="161"/>
  <c r="U43" i="161"/>
  <c r="G57" i="161"/>
  <c r="D85" i="161"/>
  <c r="Q41" i="161"/>
  <c r="H41" i="161"/>
  <c r="J60" i="162"/>
  <c r="J26" i="161"/>
  <c r="J31" i="162"/>
  <c r="AC54" i="161"/>
  <c r="AP10" i="161"/>
  <c r="AG10" i="161"/>
  <c r="AG54" i="161"/>
  <c r="D60" i="161"/>
  <c r="Q16" i="161"/>
  <c r="H16" i="161"/>
  <c r="W10" i="161"/>
  <c r="Q54" i="161"/>
  <c r="AD10" i="161"/>
  <c r="V10" i="161"/>
  <c r="U10" i="161"/>
  <c r="J52" i="162"/>
  <c r="J34" i="162"/>
  <c r="DE47" i="161"/>
  <c r="DE48" i="161"/>
  <c r="Q74" i="161"/>
  <c r="AD30" i="161"/>
  <c r="V30" i="161"/>
  <c r="U30" i="161"/>
  <c r="W30" i="161"/>
  <c r="J24" i="162"/>
  <c r="J40" i="162"/>
  <c r="J56" i="162"/>
  <c r="U70" i="161"/>
  <c r="J35" i="162"/>
  <c r="G21" i="160"/>
  <c r="J38" i="162"/>
  <c r="U71" i="161"/>
  <c r="AC79" i="161"/>
  <c r="AP35" i="161"/>
  <c r="AG35" i="161"/>
  <c r="AG79" i="161"/>
  <c r="J14" i="161"/>
  <c r="H86" i="161"/>
  <c r="I42" i="161"/>
  <c r="G72" i="161"/>
  <c r="U63" i="161"/>
  <c r="G61" i="162"/>
  <c r="G38" i="157"/>
  <c r="I61" i="162"/>
  <c r="I38" i="157"/>
  <c r="Q78" i="161"/>
  <c r="W34" i="161"/>
  <c r="AD34" i="161"/>
  <c r="V34" i="161"/>
  <c r="U34" i="161"/>
  <c r="F21" i="160"/>
  <c r="AC62" i="161"/>
  <c r="AP18" i="161"/>
  <c r="AG18" i="161"/>
  <c r="AG62" i="161"/>
  <c r="A312" i="162"/>
  <c r="A354" i="162"/>
  <c r="A396" i="162"/>
  <c r="A438" i="162"/>
  <c r="A480" i="162"/>
  <c r="A522" i="162"/>
  <c r="A564" i="162"/>
  <c r="A606" i="162"/>
  <c r="A648" i="162"/>
  <c r="A690" i="162"/>
  <c r="A228" i="162"/>
  <c r="A270" i="162"/>
  <c r="J19" i="161"/>
  <c r="J27" i="161"/>
  <c r="D64" i="161"/>
  <c r="Q20" i="161"/>
  <c r="H20" i="161"/>
  <c r="D72" i="161"/>
  <c r="Q28" i="161"/>
  <c r="H28" i="161"/>
  <c r="D80" i="161"/>
  <c r="Q36" i="161"/>
  <c r="H36" i="161"/>
  <c r="D88" i="161"/>
  <c r="Q44" i="161"/>
  <c r="H44" i="161"/>
  <c r="A311" i="162"/>
  <c r="A353" i="162"/>
  <c r="A395" i="162"/>
  <c r="A437" i="162"/>
  <c r="A479" i="162"/>
  <c r="A521" i="162"/>
  <c r="A563" i="162"/>
  <c r="A605" i="162"/>
  <c r="A647" i="162"/>
  <c r="A689" i="162"/>
  <c r="A227" i="162"/>
  <c r="A269" i="162"/>
  <c r="Q83" i="161"/>
  <c r="W39" i="161"/>
  <c r="AD39" i="161"/>
  <c r="V39" i="161"/>
  <c r="U39" i="161"/>
  <c r="H87" i="161"/>
  <c r="I43" i="161"/>
  <c r="J33" i="161"/>
  <c r="AC75" i="161"/>
  <c r="AP31" i="161"/>
  <c r="AG31" i="161"/>
  <c r="P85" i="161"/>
  <c r="AC41" i="161"/>
  <c r="T41" i="161"/>
  <c r="T85" i="161"/>
  <c r="AC90" i="161"/>
  <c r="AP46" i="161"/>
  <c r="AG46" i="161"/>
  <c r="J23" i="162"/>
  <c r="AP63" i="161"/>
  <c r="BC19" i="161"/>
  <c r="AT19" i="161"/>
  <c r="AT63" i="161"/>
  <c r="AD82" i="161"/>
  <c r="AQ38" i="161"/>
  <c r="AI38" i="161"/>
  <c r="AH38" i="161"/>
  <c r="AJ38" i="161"/>
  <c r="AC56" i="161"/>
  <c r="AP12" i="161"/>
  <c r="AG12" i="161"/>
  <c r="AG56" i="161"/>
  <c r="P60" i="161"/>
  <c r="AC16" i="161"/>
  <c r="T16" i="161"/>
  <c r="T60" i="161"/>
  <c r="Q73" i="161"/>
  <c r="U29" i="161"/>
  <c r="AD29" i="161"/>
  <c r="W29" i="161"/>
  <c r="V29" i="161"/>
  <c r="J59" i="162"/>
  <c r="U59" i="161"/>
  <c r="AC70" i="161"/>
  <c r="AP26" i="161"/>
  <c r="AG26" i="161"/>
  <c r="AG70" i="161"/>
  <c r="DD47" i="161"/>
  <c r="DD48" i="161"/>
  <c r="J46" i="162"/>
  <c r="AC66" i="161"/>
  <c r="AP22" i="161"/>
  <c r="AG22" i="161"/>
  <c r="AG66" i="161"/>
  <c r="G52" i="161"/>
  <c r="H67" i="161"/>
  <c r="I23" i="161"/>
  <c r="D65" i="161"/>
  <c r="Q21" i="161"/>
  <c r="H21" i="161"/>
  <c r="D51" i="161"/>
  <c r="Q7" i="161"/>
  <c r="H7" i="161"/>
  <c r="H75" i="161"/>
  <c r="I31" i="161"/>
  <c r="D68" i="161"/>
  <c r="Q24" i="161"/>
  <c r="H24" i="161"/>
  <c r="D76" i="161"/>
  <c r="Q32" i="161"/>
  <c r="H32" i="161"/>
  <c r="D84" i="161"/>
  <c r="Q40" i="161"/>
  <c r="H40" i="161"/>
  <c r="AT49" i="160"/>
  <c r="D61" i="162"/>
  <c r="D38" i="157"/>
  <c r="D61" i="161"/>
  <c r="Q17" i="161"/>
  <c r="H17" i="161"/>
  <c r="J37" i="161"/>
  <c r="J27" i="162"/>
  <c r="AP59" i="161"/>
  <c r="BC15" i="161"/>
  <c r="AT15" i="161"/>
  <c r="P64" i="161"/>
  <c r="T20" i="161"/>
  <c r="AC20" i="161"/>
  <c r="P72" i="161"/>
  <c r="T28" i="161"/>
  <c r="T72" i="161"/>
  <c r="AC28" i="161"/>
  <c r="P80" i="161"/>
  <c r="AC36" i="161"/>
  <c r="T36" i="161"/>
  <c r="P88" i="161"/>
  <c r="AC44" i="161"/>
  <c r="T44" i="161"/>
  <c r="D53" i="161"/>
  <c r="Q9" i="161"/>
  <c r="H9" i="161"/>
  <c r="D69" i="161"/>
  <c r="Q25" i="161"/>
  <c r="H25" i="161"/>
  <c r="G89" i="161"/>
  <c r="G91" i="161"/>
  <c r="Q79" i="161"/>
  <c r="W35" i="161"/>
  <c r="AD35" i="161"/>
  <c r="V35" i="161"/>
  <c r="U35" i="161"/>
  <c r="H83" i="161"/>
  <c r="I39" i="161"/>
  <c r="AC86" i="161"/>
  <c r="AP42" i="161"/>
  <c r="AG42" i="161"/>
  <c r="D57" i="161"/>
  <c r="Q13" i="161"/>
  <c r="H13" i="161"/>
  <c r="U61" i="147"/>
  <c r="Q60" i="147"/>
  <c r="W16" i="147"/>
  <c r="AD16" i="147"/>
  <c r="V16" i="147"/>
  <c r="U16" i="147"/>
  <c r="Q57" i="147"/>
  <c r="W13" i="147"/>
  <c r="AD13" i="147"/>
  <c r="V13" i="147"/>
  <c r="U13" i="147"/>
  <c r="G82" i="147"/>
  <c r="D82" i="147"/>
  <c r="Q38" i="147"/>
  <c r="H38" i="147"/>
  <c r="Q84" i="147"/>
  <c r="U40" i="147"/>
  <c r="V40" i="147"/>
  <c r="AD40" i="147"/>
  <c r="W40" i="147"/>
  <c r="AT25" i="147"/>
  <c r="BC25" i="147"/>
  <c r="AP69" i="147"/>
  <c r="AC63" i="147"/>
  <c r="AG19" i="147"/>
  <c r="AG63" i="147"/>
  <c r="AP19" i="147"/>
  <c r="H85" i="147"/>
  <c r="I41" i="147"/>
  <c r="AC83" i="147"/>
  <c r="AP39" i="147"/>
  <c r="AG39" i="147"/>
  <c r="AG83" i="147"/>
  <c r="G74" i="147"/>
  <c r="AD73" i="147"/>
  <c r="AH29" i="147"/>
  <c r="AI29" i="147"/>
  <c r="AJ29" i="147"/>
  <c r="AQ29" i="147"/>
  <c r="A311" i="148"/>
  <c r="A353" i="148"/>
  <c r="A395" i="148"/>
  <c r="A437" i="148"/>
  <c r="A479" i="148"/>
  <c r="A521" i="148"/>
  <c r="A563" i="148"/>
  <c r="A605" i="148"/>
  <c r="A647" i="148"/>
  <c r="A689" i="148"/>
  <c r="A227" i="148"/>
  <c r="A269" i="148"/>
  <c r="Q52" i="147"/>
  <c r="W8" i="147"/>
  <c r="AD8" i="147"/>
  <c r="V8" i="147"/>
  <c r="U8" i="147"/>
  <c r="J20" i="147"/>
  <c r="D70" i="147"/>
  <c r="Q26" i="147"/>
  <c r="H26" i="147"/>
  <c r="D78" i="147"/>
  <c r="Q34" i="147"/>
  <c r="H34" i="147"/>
  <c r="D86" i="147"/>
  <c r="Q42" i="147"/>
  <c r="H42" i="147"/>
  <c r="G58" i="147"/>
  <c r="AC89" i="147"/>
  <c r="AP45" i="147"/>
  <c r="AG45" i="147"/>
  <c r="AG89" i="147"/>
  <c r="J54" i="148"/>
  <c r="Q63" i="147"/>
  <c r="W19" i="147"/>
  <c r="V19" i="147"/>
  <c r="AD19" i="147"/>
  <c r="U19" i="147"/>
  <c r="J32" i="147"/>
  <c r="G90" i="147"/>
  <c r="T22" i="147"/>
  <c r="AC22" i="147"/>
  <c r="P66" i="147"/>
  <c r="AC38" i="147"/>
  <c r="T38" i="147"/>
  <c r="T82" i="147"/>
  <c r="P82" i="147"/>
  <c r="AD65" i="147"/>
  <c r="AH21" i="147"/>
  <c r="AI21" i="147"/>
  <c r="AQ21" i="147"/>
  <c r="AJ21" i="147"/>
  <c r="J30" i="148"/>
  <c r="Q79" i="147"/>
  <c r="W35" i="147"/>
  <c r="AD35" i="147"/>
  <c r="V35" i="147"/>
  <c r="U35" i="147"/>
  <c r="H89" i="147"/>
  <c r="I45" i="147"/>
  <c r="J50" i="148"/>
  <c r="J48" i="148"/>
  <c r="Q72" i="147"/>
  <c r="U28" i="147"/>
  <c r="AD28" i="147"/>
  <c r="W28" i="147"/>
  <c r="V28" i="147"/>
  <c r="J42" i="148"/>
  <c r="J58" i="148"/>
  <c r="AG44" i="147"/>
  <c r="AC88" i="147"/>
  <c r="AP44" i="147"/>
  <c r="H77" i="147"/>
  <c r="I33" i="147"/>
  <c r="Q85" i="147"/>
  <c r="AD41" i="147"/>
  <c r="V41" i="147"/>
  <c r="U41" i="147"/>
  <c r="W41" i="147"/>
  <c r="J103" i="148"/>
  <c r="J12" i="147"/>
  <c r="D74" i="147"/>
  <c r="H30" i="147"/>
  <c r="Q30" i="147"/>
  <c r="J46" i="148"/>
  <c r="AG28" i="147"/>
  <c r="AC72" i="147"/>
  <c r="AP28" i="147"/>
  <c r="J52" i="148"/>
  <c r="AC60" i="147"/>
  <c r="AP16" i="147"/>
  <c r="AG16" i="147"/>
  <c r="BC9" i="147"/>
  <c r="AT9" i="147"/>
  <c r="AP53" i="147"/>
  <c r="D51" i="147"/>
  <c r="Q7" i="147"/>
  <c r="H7" i="147"/>
  <c r="J44" i="147"/>
  <c r="J23" i="147"/>
  <c r="J28" i="147"/>
  <c r="G62" i="147"/>
  <c r="J33" i="148"/>
  <c r="D58" i="147"/>
  <c r="H14" i="147"/>
  <c r="Q14" i="147"/>
  <c r="G59" i="147"/>
  <c r="AD61" i="147"/>
  <c r="AH17" i="147"/>
  <c r="AI17" i="147"/>
  <c r="AQ17" i="147"/>
  <c r="AJ17" i="147"/>
  <c r="J29" i="147"/>
  <c r="Q56" i="147"/>
  <c r="W12" i="147"/>
  <c r="AD12" i="147"/>
  <c r="V12" i="147"/>
  <c r="U12" i="147"/>
  <c r="AG32" i="147"/>
  <c r="AG76" i="147"/>
  <c r="AC76" i="147"/>
  <c r="AP32" i="147"/>
  <c r="J53" i="148"/>
  <c r="DE47" i="147"/>
  <c r="DE48" i="147"/>
  <c r="H83" i="147"/>
  <c r="I39" i="147"/>
  <c r="J19" i="147"/>
  <c r="J24" i="147"/>
  <c r="P59" i="147"/>
  <c r="AC15" i="147"/>
  <c r="T15" i="147"/>
  <c r="T59" i="147"/>
  <c r="AC52" i="147"/>
  <c r="AP8" i="147"/>
  <c r="AG8" i="147"/>
  <c r="AG52" i="147"/>
  <c r="AC81" i="147"/>
  <c r="AP37" i="147"/>
  <c r="AG37" i="147"/>
  <c r="AG81" i="147"/>
  <c r="AC71" i="147"/>
  <c r="AG27" i="147"/>
  <c r="AP27" i="147"/>
  <c r="AG20" i="147"/>
  <c r="AG64" i="147"/>
  <c r="AC64" i="147"/>
  <c r="AP20" i="147"/>
  <c r="J45" i="148"/>
  <c r="Q89" i="147"/>
  <c r="AD45" i="147"/>
  <c r="V45" i="147"/>
  <c r="U45" i="147"/>
  <c r="W45" i="147"/>
  <c r="J49" i="148"/>
  <c r="J29" i="148"/>
  <c r="AD53" i="147"/>
  <c r="AQ9" i="147"/>
  <c r="AI9" i="147"/>
  <c r="AH9" i="147"/>
  <c r="AJ9" i="147"/>
  <c r="Q81" i="147"/>
  <c r="AD37" i="147"/>
  <c r="V37" i="147"/>
  <c r="U37" i="147"/>
  <c r="W37" i="147"/>
  <c r="J32" i="148"/>
  <c r="T10" i="147"/>
  <c r="T54" i="147"/>
  <c r="P54" i="147"/>
  <c r="AC10" i="147"/>
  <c r="AC57" i="147"/>
  <c r="AG13" i="147"/>
  <c r="AP13" i="147"/>
  <c r="Q87" i="147"/>
  <c r="W43" i="147"/>
  <c r="AD43" i="147"/>
  <c r="V43" i="147"/>
  <c r="U43" i="147"/>
  <c r="H69" i="147"/>
  <c r="I25" i="147"/>
  <c r="Q77" i="147"/>
  <c r="AD33" i="147"/>
  <c r="V33" i="147"/>
  <c r="U33" i="147"/>
  <c r="W33" i="147"/>
  <c r="T30" i="147"/>
  <c r="T74" i="147"/>
  <c r="P74" i="147"/>
  <c r="AC30" i="147"/>
  <c r="P90" i="147"/>
  <c r="T46" i="147"/>
  <c r="T90" i="147"/>
  <c r="AC46" i="147"/>
  <c r="J37" i="148"/>
  <c r="U73" i="147"/>
  <c r="AC56" i="147"/>
  <c r="AP12" i="147"/>
  <c r="AG12" i="147"/>
  <c r="AG24" i="147"/>
  <c r="AG68" i="147"/>
  <c r="AC68" i="147"/>
  <c r="AP24" i="147"/>
  <c r="AT33" i="147"/>
  <c r="AT77" i="147"/>
  <c r="BC33" i="147"/>
  <c r="AP77" i="147"/>
  <c r="J34" i="148"/>
  <c r="P51" i="147"/>
  <c r="AC7" i="147"/>
  <c r="T7" i="147"/>
  <c r="AG36" i="147"/>
  <c r="AG80" i="147"/>
  <c r="AC80" i="147"/>
  <c r="AP36" i="147"/>
  <c r="Q75" i="147"/>
  <c r="W31" i="147"/>
  <c r="V31" i="147"/>
  <c r="U31" i="147"/>
  <c r="AD31" i="147"/>
  <c r="T18" i="147"/>
  <c r="T62" i="147"/>
  <c r="P62" i="147"/>
  <c r="AC18" i="147"/>
  <c r="T26" i="147"/>
  <c r="P70" i="147"/>
  <c r="AC26" i="147"/>
  <c r="T34" i="147"/>
  <c r="P78" i="147"/>
  <c r="AC34" i="147"/>
  <c r="T42" i="147"/>
  <c r="P86" i="147"/>
  <c r="AC42" i="147"/>
  <c r="AC65" i="147"/>
  <c r="AP21" i="147"/>
  <c r="AG21" i="147"/>
  <c r="H71" i="147"/>
  <c r="I27" i="147"/>
  <c r="D66" i="147"/>
  <c r="H22" i="147"/>
  <c r="Q22" i="147"/>
  <c r="A312" i="148"/>
  <c r="A354" i="148"/>
  <c r="A396" i="148"/>
  <c r="A438" i="148"/>
  <c r="A480" i="148"/>
  <c r="A522" i="148"/>
  <c r="A564" i="148"/>
  <c r="A606" i="148"/>
  <c r="A648" i="148"/>
  <c r="A690" i="148"/>
  <c r="A228" i="148"/>
  <c r="A270" i="148"/>
  <c r="H52" i="147"/>
  <c r="I8" i="147"/>
  <c r="P55" i="147"/>
  <c r="AC11" i="147"/>
  <c r="T11" i="147"/>
  <c r="Q76" i="147"/>
  <c r="U32" i="147"/>
  <c r="AD32" i="147"/>
  <c r="W32" i="147"/>
  <c r="V32" i="147"/>
  <c r="U53" i="147"/>
  <c r="G54" i="147"/>
  <c r="Q80" i="147"/>
  <c r="U36" i="147"/>
  <c r="AD36" i="147"/>
  <c r="W36" i="147"/>
  <c r="V36" i="147"/>
  <c r="I40" i="147"/>
  <c r="H84" i="147"/>
  <c r="Q67" i="147"/>
  <c r="W23" i="147"/>
  <c r="V23" i="147"/>
  <c r="U23" i="147"/>
  <c r="AD23" i="147"/>
  <c r="D59" i="147"/>
  <c r="Q15" i="147"/>
  <c r="H15" i="147"/>
  <c r="H75" i="147"/>
  <c r="I31" i="147"/>
  <c r="J28" i="148"/>
  <c r="H81" i="147"/>
  <c r="I37" i="147"/>
  <c r="J26" i="148"/>
  <c r="D54" i="147"/>
  <c r="Q10" i="147"/>
  <c r="H10" i="147"/>
  <c r="AT41" i="147"/>
  <c r="AT85" i="147"/>
  <c r="AP85" i="147"/>
  <c r="BC41" i="147"/>
  <c r="D62" i="147"/>
  <c r="Q18" i="147"/>
  <c r="H18" i="147"/>
  <c r="P58" i="147"/>
  <c r="AC14" i="147"/>
  <c r="T14" i="147"/>
  <c r="T58" i="147"/>
  <c r="Q68" i="147"/>
  <c r="U24" i="147"/>
  <c r="AD24" i="147"/>
  <c r="W24" i="147"/>
  <c r="V24" i="147"/>
  <c r="DD47" i="147"/>
  <c r="DD48" i="147"/>
  <c r="CO91" i="147"/>
  <c r="H57" i="147"/>
  <c r="I13" i="147"/>
  <c r="AC87" i="147"/>
  <c r="AG43" i="147"/>
  <c r="AG87" i="147"/>
  <c r="AP43" i="147"/>
  <c r="H79" i="147"/>
  <c r="I35" i="147"/>
  <c r="U65" i="147"/>
  <c r="F10" i="146"/>
  <c r="J44" i="148"/>
  <c r="G21" i="146"/>
  <c r="G12" i="146"/>
  <c r="AC61" i="147"/>
  <c r="AP17" i="147"/>
  <c r="AG17" i="147"/>
  <c r="AG61" i="147"/>
  <c r="Q88" i="147"/>
  <c r="U44" i="147"/>
  <c r="AD44" i="147"/>
  <c r="W44" i="147"/>
  <c r="V44" i="147"/>
  <c r="Q83" i="147"/>
  <c r="W39" i="147"/>
  <c r="V39" i="147"/>
  <c r="AD39" i="147"/>
  <c r="U39" i="147"/>
  <c r="J21" i="147"/>
  <c r="J36" i="148"/>
  <c r="J9" i="147"/>
  <c r="Q71" i="147"/>
  <c r="W27" i="147"/>
  <c r="AD27" i="147"/>
  <c r="V27" i="147"/>
  <c r="U27" i="147"/>
  <c r="D55" i="147"/>
  <c r="Q11" i="147"/>
  <c r="H11" i="147"/>
  <c r="Q64" i="147"/>
  <c r="U20" i="147"/>
  <c r="AD20" i="147"/>
  <c r="W20" i="147"/>
  <c r="V20" i="147"/>
  <c r="J17" i="147"/>
  <c r="AG40" i="147"/>
  <c r="AG84" i="147"/>
  <c r="AC84" i="147"/>
  <c r="AP40" i="147"/>
  <c r="G47" i="147"/>
  <c r="C34" i="143"/>
  <c r="G51" i="147"/>
  <c r="AC73" i="147"/>
  <c r="AP29" i="147"/>
  <c r="AG29" i="147"/>
  <c r="AC79" i="147"/>
  <c r="AG35" i="147"/>
  <c r="AG79" i="147"/>
  <c r="AP35" i="147"/>
  <c r="Q69" i="147"/>
  <c r="AD25" i="147"/>
  <c r="V25" i="147"/>
  <c r="U25" i="147"/>
  <c r="W25" i="147"/>
  <c r="J43" i="147"/>
  <c r="J16" i="147"/>
  <c r="Q46" i="147"/>
  <c r="D90" i="147"/>
  <c r="H46" i="147"/>
  <c r="J40" i="148"/>
  <c r="J36" i="147"/>
  <c r="AC75" i="147"/>
  <c r="AP31" i="147"/>
  <c r="AG31" i="147"/>
  <c r="AG75" i="147"/>
  <c r="AC67" i="147"/>
  <c r="AG23" i="147"/>
  <c r="AP23" i="147"/>
  <c r="G90" i="140"/>
  <c r="AC52" i="140"/>
  <c r="AG8" i="140"/>
  <c r="AP8" i="140"/>
  <c r="AC69" i="140"/>
  <c r="AP25" i="140"/>
  <c r="AG25" i="140"/>
  <c r="AG69" i="140"/>
  <c r="DE47" i="140"/>
  <c r="DE48" i="140"/>
  <c r="I12" i="140"/>
  <c r="H56" i="140"/>
  <c r="G58" i="140"/>
  <c r="H88" i="140"/>
  <c r="I44" i="140"/>
  <c r="D81" i="140"/>
  <c r="H37" i="140"/>
  <c r="Q37" i="140"/>
  <c r="J25" i="140"/>
  <c r="J13" i="140"/>
  <c r="D86" i="140"/>
  <c r="Q42" i="140"/>
  <c r="H42" i="140"/>
  <c r="T68" i="140"/>
  <c r="U72" i="140"/>
  <c r="AP89" i="140"/>
  <c r="AT45" i="140"/>
  <c r="BC45" i="140"/>
  <c r="U57" i="140"/>
  <c r="J15" i="140"/>
  <c r="J103" i="141"/>
  <c r="D82" i="140"/>
  <c r="Q38" i="140"/>
  <c r="H38" i="140"/>
  <c r="A227" i="141"/>
  <c r="A269" i="141"/>
  <c r="A311" i="141"/>
  <c r="A353" i="141"/>
  <c r="A395" i="141"/>
  <c r="A437" i="141"/>
  <c r="A479" i="141"/>
  <c r="A521" i="141"/>
  <c r="A563" i="141"/>
  <c r="A605" i="141"/>
  <c r="A647" i="141"/>
  <c r="A689" i="141"/>
  <c r="J39" i="140"/>
  <c r="J43" i="140"/>
  <c r="AC63" i="140"/>
  <c r="AG19" i="140"/>
  <c r="AP19" i="140"/>
  <c r="D55" i="140"/>
  <c r="Q11" i="140"/>
  <c r="H11" i="140"/>
  <c r="J56" i="141"/>
  <c r="D75" i="140"/>
  <c r="Q31" i="140"/>
  <c r="H31" i="140"/>
  <c r="U60" i="140"/>
  <c r="Q63" i="140"/>
  <c r="AD19" i="140"/>
  <c r="U19" i="140"/>
  <c r="V19" i="140"/>
  <c r="W19" i="140"/>
  <c r="P53" i="140"/>
  <c r="AC9" i="140"/>
  <c r="T9" i="140"/>
  <c r="T53" i="140"/>
  <c r="BP60" i="140"/>
  <c r="BT16" i="140"/>
  <c r="CC16" i="140"/>
  <c r="J37" i="141"/>
  <c r="D85" i="140"/>
  <c r="Q41" i="140"/>
  <c r="H41" i="140"/>
  <c r="AC79" i="140"/>
  <c r="AG35" i="140"/>
  <c r="AP35" i="140"/>
  <c r="J40" i="141"/>
  <c r="D70" i="140"/>
  <c r="H26" i="140"/>
  <c r="Q26" i="140"/>
  <c r="P82" i="140"/>
  <c r="AC38" i="140"/>
  <c r="T38" i="140"/>
  <c r="P90" i="140"/>
  <c r="T46" i="140"/>
  <c r="T90" i="140"/>
  <c r="AC46" i="140"/>
  <c r="P61" i="140"/>
  <c r="T17" i="140"/>
  <c r="T61" i="140"/>
  <c r="AC17" i="140"/>
  <c r="Q67" i="140"/>
  <c r="AD23" i="140"/>
  <c r="W23" i="140"/>
  <c r="U23" i="140"/>
  <c r="V23" i="140"/>
  <c r="D66" i="140"/>
  <c r="Q22" i="140"/>
  <c r="H22" i="140"/>
  <c r="J41" i="141"/>
  <c r="AP56" i="140"/>
  <c r="BC12" i="140"/>
  <c r="AT12" i="140"/>
  <c r="AT56" i="140"/>
  <c r="G51" i="140"/>
  <c r="G47" i="140"/>
  <c r="C34" i="136"/>
  <c r="J23" i="140"/>
  <c r="U36" i="140"/>
  <c r="V36" i="140"/>
  <c r="AD36" i="140"/>
  <c r="Q80" i="140"/>
  <c r="W36" i="140"/>
  <c r="AH25" i="140"/>
  <c r="AQ25" i="140"/>
  <c r="AJ25" i="140"/>
  <c r="AD69" i="140"/>
  <c r="AI25" i="140"/>
  <c r="J51" i="141"/>
  <c r="AC59" i="140"/>
  <c r="AP15" i="140"/>
  <c r="AG15" i="140"/>
  <c r="AG59" i="140"/>
  <c r="AP57" i="140"/>
  <c r="AT13" i="140"/>
  <c r="AT57" i="140"/>
  <c r="BC13" i="140"/>
  <c r="G65" i="140"/>
  <c r="P81" i="140"/>
  <c r="AC37" i="140"/>
  <c r="T37" i="140"/>
  <c r="T81" i="140"/>
  <c r="J53" i="141"/>
  <c r="G55" i="140"/>
  <c r="P55" i="140"/>
  <c r="T11" i="140"/>
  <c r="T55" i="140"/>
  <c r="AC11" i="140"/>
  <c r="G75" i="140"/>
  <c r="P75" i="140"/>
  <c r="T31" i="140"/>
  <c r="T75" i="140"/>
  <c r="AC31" i="140"/>
  <c r="J49" i="141"/>
  <c r="I126" i="141"/>
  <c r="E126" i="141"/>
  <c r="D126" i="141"/>
  <c r="F126" i="141"/>
  <c r="C126" i="141"/>
  <c r="J35" i="140"/>
  <c r="A312" i="141"/>
  <c r="A354" i="141"/>
  <c r="A396" i="141"/>
  <c r="A438" i="141"/>
  <c r="A480" i="141"/>
  <c r="A522" i="141"/>
  <c r="A564" i="141"/>
  <c r="A606" i="141"/>
  <c r="A648" i="141"/>
  <c r="A690" i="141"/>
  <c r="A228" i="141"/>
  <c r="A270" i="141"/>
  <c r="AD60" i="140"/>
  <c r="AQ16" i="140"/>
  <c r="AI16" i="140"/>
  <c r="AJ16" i="140"/>
  <c r="AH16" i="140"/>
  <c r="D53" i="140"/>
  <c r="Q9" i="140"/>
  <c r="H9" i="140"/>
  <c r="AG24" i="140"/>
  <c r="AG68" i="140"/>
  <c r="AP24" i="140"/>
  <c r="AC68" i="140"/>
  <c r="J28" i="140"/>
  <c r="P51" i="140"/>
  <c r="T7" i="140"/>
  <c r="AC7" i="140"/>
  <c r="AH13" i="140"/>
  <c r="AI13" i="140"/>
  <c r="AQ13" i="140"/>
  <c r="AJ13" i="140"/>
  <c r="AD57" i="140"/>
  <c r="D73" i="140"/>
  <c r="Q29" i="140"/>
  <c r="H29" i="140"/>
  <c r="H77" i="140"/>
  <c r="I33" i="140"/>
  <c r="P85" i="140"/>
  <c r="AC41" i="140"/>
  <c r="T41" i="140"/>
  <c r="T85" i="140"/>
  <c r="I45" i="140"/>
  <c r="H89" i="140"/>
  <c r="Q71" i="140"/>
  <c r="W27" i="140"/>
  <c r="U27" i="140"/>
  <c r="AD27" i="140"/>
  <c r="V27" i="140"/>
  <c r="AG40" i="140"/>
  <c r="AG84" i="140"/>
  <c r="AP40" i="140"/>
  <c r="AC84" i="140"/>
  <c r="J36" i="140"/>
  <c r="P78" i="140"/>
  <c r="AC34" i="140"/>
  <c r="T34" i="140"/>
  <c r="G86" i="140"/>
  <c r="AP72" i="140"/>
  <c r="BC28" i="140"/>
  <c r="AT28" i="140"/>
  <c r="AT72" i="140"/>
  <c r="J16" i="140"/>
  <c r="T83" i="140"/>
  <c r="H63" i="140"/>
  <c r="I19" i="140"/>
  <c r="P62" i="140"/>
  <c r="AC18" i="140"/>
  <c r="T18" i="140"/>
  <c r="P74" i="140"/>
  <c r="AC30" i="140"/>
  <c r="T30" i="140"/>
  <c r="AG32" i="140"/>
  <c r="AP32" i="140"/>
  <c r="AC76" i="140"/>
  <c r="I8" i="140"/>
  <c r="H52" i="140"/>
  <c r="Q88" i="140"/>
  <c r="U44" i="140"/>
  <c r="AD44" i="140"/>
  <c r="W44" i="140"/>
  <c r="V44" i="140"/>
  <c r="AC67" i="140"/>
  <c r="AP23" i="140"/>
  <c r="AG23" i="140"/>
  <c r="AG67" i="140"/>
  <c r="T84" i="140"/>
  <c r="P70" i="140"/>
  <c r="T26" i="140"/>
  <c r="AC26" i="140"/>
  <c r="D90" i="140"/>
  <c r="H46" i="140"/>
  <c r="Q46" i="140"/>
  <c r="G61" i="140"/>
  <c r="AC77" i="140"/>
  <c r="AP33" i="140"/>
  <c r="AG33" i="140"/>
  <c r="AG77" i="140"/>
  <c r="J33" i="141"/>
  <c r="Q10" i="140"/>
  <c r="D54" i="140"/>
  <c r="H10" i="140"/>
  <c r="W12" i="140"/>
  <c r="Q56" i="140"/>
  <c r="AD12" i="140"/>
  <c r="V12" i="140"/>
  <c r="U12" i="140"/>
  <c r="AC14" i="140"/>
  <c r="P58" i="140"/>
  <c r="T14" i="140"/>
  <c r="T58" i="140"/>
  <c r="D65" i="140"/>
  <c r="H21" i="140"/>
  <c r="Q21" i="140"/>
  <c r="G81" i="140"/>
  <c r="A25" i="137"/>
  <c r="B16" i="137" s="1"/>
  <c r="H37" i="138" s="1"/>
  <c r="H48" i="138" s="1"/>
  <c r="F111" i="141"/>
  <c r="G120" i="141"/>
  <c r="I120" i="141"/>
  <c r="D74" i="140"/>
  <c r="H30" i="140"/>
  <c r="Q30" i="140"/>
  <c r="Q83" i="140"/>
  <c r="AD39" i="140"/>
  <c r="W39" i="140"/>
  <c r="U39" i="140"/>
  <c r="V39" i="140"/>
  <c r="T64" i="140"/>
  <c r="T80" i="140"/>
  <c r="U40" i="140"/>
  <c r="V40" i="140"/>
  <c r="AD40" i="140"/>
  <c r="W40" i="140"/>
  <c r="Q84" i="140"/>
  <c r="AC87" i="140"/>
  <c r="AG43" i="140"/>
  <c r="AP43" i="140"/>
  <c r="D51" i="140"/>
  <c r="Q7" i="140"/>
  <c r="H7" i="140"/>
  <c r="G73" i="140"/>
  <c r="I32" i="140"/>
  <c r="H76" i="140"/>
  <c r="Q34" i="140"/>
  <c r="D78" i="140"/>
  <c r="H34" i="140"/>
  <c r="G21" i="139"/>
  <c r="G12" i="139"/>
  <c r="D61" i="140"/>
  <c r="Q17" i="140"/>
  <c r="H17" i="140"/>
  <c r="J30" i="141"/>
  <c r="Q79" i="140"/>
  <c r="AD35" i="140"/>
  <c r="U35" i="140"/>
  <c r="V35" i="140"/>
  <c r="W35" i="140"/>
  <c r="J24" i="141"/>
  <c r="U24" i="140"/>
  <c r="V24" i="140"/>
  <c r="AD24" i="140"/>
  <c r="W24" i="140"/>
  <c r="Q68" i="140"/>
  <c r="P66" i="140"/>
  <c r="AC22" i="140"/>
  <c r="T22" i="140"/>
  <c r="AC71" i="140"/>
  <c r="AG27" i="140"/>
  <c r="AG71" i="140"/>
  <c r="AP27" i="140"/>
  <c r="AG44" i="140"/>
  <c r="AG88" i="140"/>
  <c r="AP44" i="140"/>
  <c r="AC88" i="140"/>
  <c r="H71" i="140"/>
  <c r="I27" i="140"/>
  <c r="AC10" i="140"/>
  <c r="T10" i="140"/>
  <c r="P54" i="140"/>
  <c r="CO91" i="140"/>
  <c r="U20" i="140"/>
  <c r="V20" i="140"/>
  <c r="W20" i="140"/>
  <c r="Q64" i="140"/>
  <c r="AD20" i="140"/>
  <c r="U69" i="140"/>
  <c r="T59" i="140"/>
  <c r="Q14" i="140"/>
  <c r="D58" i="140"/>
  <c r="H14" i="140"/>
  <c r="P65" i="140"/>
  <c r="AC21" i="140"/>
  <c r="T21" i="140"/>
  <c r="T65" i="140"/>
  <c r="AC83" i="140"/>
  <c r="AG39" i="140"/>
  <c r="AG83" i="140"/>
  <c r="AP39" i="140"/>
  <c r="J24" i="140"/>
  <c r="I40" i="140"/>
  <c r="H84" i="140"/>
  <c r="E107" i="141"/>
  <c r="F107" i="141"/>
  <c r="D123" i="141"/>
  <c r="C123" i="141"/>
  <c r="F123" i="141"/>
  <c r="Q59" i="140"/>
  <c r="AD15" i="140"/>
  <c r="U15" i="140"/>
  <c r="W15" i="140"/>
  <c r="V15" i="140"/>
  <c r="Q18" i="140"/>
  <c r="D62" i="140"/>
  <c r="H18" i="140"/>
  <c r="P86" i="140"/>
  <c r="T42" i="140"/>
  <c r="T86" i="140"/>
  <c r="AC42" i="140"/>
  <c r="G53" i="140"/>
  <c r="AG20" i="140"/>
  <c r="AG64" i="140"/>
  <c r="AP20" i="140"/>
  <c r="AC64" i="140"/>
  <c r="AG36" i="140"/>
  <c r="AG80" i="140"/>
  <c r="AP36" i="140"/>
  <c r="AC80" i="140"/>
  <c r="AD72" i="140"/>
  <c r="AI28" i="140"/>
  <c r="AQ28" i="140"/>
  <c r="AJ28" i="140"/>
  <c r="AH28" i="140"/>
  <c r="W8" i="140"/>
  <c r="V8" i="140"/>
  <c r="U8" i="140"/>
  <c r="Q52" i="140"/>
  <c r="AD8" i="140"/>
  <c r="P73" i="140"/>
  <c r="AC29" i="140"/>
  <c r="T29" i="140"/>
  <c r="T73" i="140"/>
  <c r="Q77" i="140"/>
  <c r="AD33" i="140"/>
  <c r="V33" i="140"/>
  <c r="W33" i="140"/>
  <c r="U33" i="140"/>
  <c r="G85" i="140"/>
  <c r="Q89" i="140"/>
  <c r="AD45" i="140"/>
  <c r="V45" i="140"/>
  <c r="U45" i="140"/>
  <c r="W45" i="140"/>
  <c r="F10" i="139"/>
  <c r="U32" i="140"/>
  <c r="W32" i="140"/>
  <c r="AD32" i="140"/>
  <c r="Q76" i="140"/>
  <c r="V32" i="140"/>
  <c r="Q87" i="140"/>
  <c r="W43" i="140"/>
  <c r="AD43" i="140"/>
  <c r="V43" i="140"/>
  <c r="U43" i="140"/>
  <c r="J20" i="140"/>
  <c r="H68" i="133"/>
  <c r="I24" i="133"/>
  <c r="J103" i="134"/>
  <c r="D57" i="133"/>
  <c r="H13" i="133"/>
  <c r="Q13" i="133"/>
  <c r="AP17" i="133"/>
  <c r="AG17" i="133"/>
  <c r="AG61" i="133"/>
  <c r="AC61" i="133"/>
  <c r="J30" i="134"/>
  <c r="H58" i="133"/>
  <c r="I14" i="133"/>
  <c r="V11" i="133"/>
  <c r="AD11" i="133"/>
  <c r="U11" i="133"/>
  <c r="Q55" i="133"/>
  <c r="W11" i="133"/>
  <c r="H73" i="133"/>
  <c r="I29" i="133"/>
  <c r="W41" i="133"/>
  <c r="AD41" i="133"/>
  <c r="V41" i="133"/>
  <c r="U41" i="133"/>
  <c r="Q85" i="133"/>
  <c r="P51" i="133"/>
  <c r="AC7" i="133"/>
  <c r="T7" i="133"/>
  <c r="P76" i="133"/>
  <c r="AC32" i="133"/>
  <c r="T32" i="133"/>
  <c r="T76" i="133"/>
  <c r="AC74" i="133"/>
  <c r="AP30" i="133"/>
  <c r="AG30" i="133"/>
  <c r="H59" i="133"/>
  <c r="I15" i="133"/>
  <c r="AP62" i="133"/>
  <c r="BC18" i="133"/>
  <c r="AT18" i="133"/>
  <c r="T55" i="133"/>
  <c r="H61" i="133"/>
  <c r="I17" i="133"/>
  <c r="J52" i="134"/>
  <c r="AD8" i="133"/>
  <c r="V8" i="133"/>
  <c r="Q52" i="133"/>
  <c r="U8" i="133"/>
  <c r="W8" i="133"/>
  <c r="J40" i="134"/>
  <c r="D84" i="133"/>
  <c r="Q40" i="133"/>
  <c r="H40" i="133"/>
  <c r="I31" i="133"/>
  <c r="H75" i="133"/>
  <c r="AD27" i="133"/>
  <c r="U27" i="133"/>
  <c r="W27" i="133"/>
  <c r="Q71" i="133"/>
  <c r="V27" i="133"/>
  <c r="AT49" i="132"/>
  <c r="U31" i="133"/>
  <c r="Q75" i="133"/>
  <c r="AD31" i="133"/>
  <c r="W31" i="133"/>
  <c r="V31" i="133"/>
  <c r="P69" i="133"/>
  <c r="T25" i="133"/>
  <c r="T69" i="133"/>
  <c r="AC25" i="133"/>
  <c r="J60" i="134"/>
  <c r="D51" i="133"/>
  <c r="Q7" i="133"/>
  <c r="H7" i="133"/>
  <c r="AG35" i="133"/>
  <c r="AG79" i="133"/>
  <c r="AP35" i="133"/>
  <c r="AC79" i="133"/>
  <c r="H80" i="133"/>
  <c r="I36" i="133"/>
  <c r="J46" i="134"/>
  <c r="T83" i="133"/>
  <c r="U70" i="133"/>
  <c r="AG31" i="133"/>
  <c r="AG75" i="133"/>
  <c r="AP31" i="133"/>
  <c r="AC75" i="133"/>
  <c r="AC58" i="133"/>
  <c r="AG14" i="133"/>
  <c r="AG58" i="133"/>
  <c r="AP14" i="133"/>
  <c r="AG24" i="133"/>
  <c r="AG68" i="133"/>
  <c r="AC68" i="133"/>
  <c r="AP24" i="133"/>
  <c r="AQ18" i="133"/>
  <c r="AI18" i="133"/>
  <c r="AD62" i="133"/>
  <c r="AJ18" i="133"/>
  <c r="AH18" i="133"/>
  <c r="Q59" i="133"/>
  <c r="W15" i="133"/>
  <c r="V15" i="133"/>
  <c r="AD15" i="133"/>
  <c r="U15" i="133"/>
  <c r="J19" i="133"/>
  <c r="J24" i="134"/>
  <c r="J56" i="134"/>
  <c r="AP89" i="133"/>
  <c r="BC45" i="133"/>
  <c r="AT45" i="133"/>
  <c r="AT89" i="133"/>
  <c r="J59" i="134"/>
  <c r="G84" i="133"/>
  <c r="DD47" i="133"/>
  <c r="DD48" i="133"/>
  <c r="CO91" i="133"/>
  <c r="H81" i="133"/>
  <c r="I37" i="133"/>
  <c r="AC78" i="133"/>
  <c r="AP34" i="133"/>
  <c r="AG34" i="133"/>
  <c r="J10" i="133"/>
  <c r="Q63" i="133"/>
  <c r="W19" i="133"/>
  <c r="V19" i="133"/>
  <c r="AD19" i="133"/>
  <c r="U19" i="133"/>
  <c r="J43" i="134"/>
  <c r="AG10" i="133"/>
  <c r="AG54" i="133"/>
  <c r="AC54" i="133"/>
  <c r="AP10" i="133"/>
  <c r="AC86" i="133"/>
  <c r="AP42" i="133"/>
  <c r="AG42" i="133"/>
  <c r="AC77" i="133"/>
  <c r="AP33" i="133"/>
  <c r="AG33" i="133"/>
  <c r="E61" i="134"/>
  <c r="E38" i="129"/>
  <c r="C61" i="134"/>
  <c r="C38" i="129"/>
  <c r="J21" i="134"/>
  <c r="G65" i="133"/>
  <c r="Q86" i="133"/>
  <c r="W42" i="133"/>
  <c r="AD42" i="133"/>
  <c r="U42" i="133"/>
  <c r="V42" i="133"/>
  <c r="G53" i="133"/>
  <c r="G91" i="133"/>
  <c r="U14" i="133"/>
  <c r="Q58" i="133"/>
  <c r="V14" i="133"/>
  <c r="AD14" i="133"/>
  <c r="W14" i="133"/>
  <c r="G69" i="133"/>
  <c r="H85" i="133"/>
  <c r="I41" i="133"/>
  <c r="J28" i="134"/>
  <c r="J42" i="134"/>
  <c r="H72" i="133"/>
  <c r="I28" i="133"/>
  <c r="Q80" i="133"/>
  <c r="AD36" i="133"/>
  <c r="V36" i="133"/>
  <c r="U36" i="133"/>
  <c r="W36" i="133"/>
  <c r="D56" i="133"/>
  <c r="Q12" i="133"/>
  <c r="H12" i="133"/>
  <c r="D64" i="133"/>
  <c r="Q20" i="133"/>
  <c r="H20" i="133"/>
  <c r="G76" i="133"/>
  <c r="AG39" i="133"/>
  <c r="AG83" i="133"/>
  <c r="AP39" i="133"/>
  <c r="AC83" i="133"/>
  <c r="Q67" i="133"/>
  <c r="V23" i="133"/>
  <c r="AD23" i="133"/>
  <c r="U23" i="133"/>
  <c r="W23" i="133"/>
  <c r="AC85" i="133"/>
  <c r="AP41" i="133"/>
  <c r="AG41" i="133"/>
  <c r="U39" i="133"/>
  <c r="Q83" i="133"/>
  <c r="V39" i="133"/>
  <c r="AD39" i="133"/>
  <c r="W39" i="133"/>
  <c r="W45" i="133"/>
  <c r="AD45" i="133"/>
  <c r="V45" i="133"/>
  <c r="Q89" i="133"/>
  <c r="U45" i="133"/>
  <c r="J31" i="134"/>
  <c r="J58" i="134"/>
  <c r="AP73" i="133"/>
  <c r="BC29" i="133"/>
  <c r="AT29" i="133"/>
  <c r="J51" i="134"/>
  <c r="H88" i="133"/>
  <c r="I44" i="133"/>
  <c r="P60" i="133"/>
  <c r="T16" i="133"/>
  <c r="T60" i="133"/>
  <c r="AC16" i="133"/>
  <c r="P84" i="133"/>
  <c r="AC40" i="133"/>
  <c r="T40" i="133"/>
  <c r="T84" i="133"/>
  <c r="AC80" i="133"/>
  <c r="AP36" i="133"/>
  <c r="AG36" i="133"/>
  <c r="D61" i="134"/>
  <c r="D38" i="129"/>
  <c r="AG43" i="133"/>
  <c r="AP43" i="133"/>
  <c r="AC87" i="133"/>
  <c r="P64" i="133"/>
  <c r="AC20" i="133"/>
  <c r="T20" i="133"/>
  <c r="AQ26" i="133"/>
  <c r="AI26" i="133"/>
  <c r="AD70" i="133"/>
  <c r="AJ26" i="133"/>
  <c r="AH26" i="133"/>
  <c r="T75" i="133"/>
  <c r="A227" i="134"/>
  <c r="A269" i="134"/>
  <c r="A311" i="134"/>
  <c r="A353" i="134"/>
  <c r="A395" i="134"/>
  <c r="A437" i="134"/>
  <c r="A479" i="134"/>
  <c r="A521" i="134"/>
  <c r="A563" i="134"/>
  <c r="A605" i="134"/>
  <c r="A647" i="134"/>
  <c r="A689" i="134"/>
  <c r="J30" i="133"/>
  <c r="T58" i="133"/>
  <c r="AC72" i="133"/>
  <c r="AP28" i="133"/>
  <c r="AG28" i="133"/>
  <c r="J34" i="133"/>
  <c r="J22" i="133"/>
  <c r="J42" i="133"/>
  <c r="U24" i="133"/>
  <c r="W24" i="133"/>
  <c r="Q68" i="133"/>
  <c r="V24" i="133"/>
  <c r="AD24" i="133"/>
  <c r="J27" i="134"/>
  <c r="DE47" i="133"/>
  <c r="DE48" i="133"/>
  <c r="P57" i="133"/>
  <c r="T13" i="133"/>
  <c r="T57" i="133"/>
  <c r="AC13" i="133"/>
  <c r="AC67" i="133"/>
  <c r="AP23" i="133"/>
  <c r="AG23" i="133"/>
  <c r="W37" i="133"/>
  <c r="AD37" i="133"/>
  <c r="V37" i="133"/>
  <c r="Q81" i="133"/>
  <c r="U37" i="133"/>
  <c r="Q82" i="133"/>
  <c r="W38" i="133"/>
  <c r="U38" i="133"/>
  <c r="AD38" i="133"/>
  <c r="V38" i="133"/>
  <c r="I43" i="133"/>
  <c r="H87" i="133"/>
  <c r="G60" i="133"/>
  <c r="J32" i="134"/>
  <c r="U43" i="133"/>
  <c r="Q87" i="133"/>
  <c r="V43" i="133"/>
  <c r="AD43" i="133"/>
  <c r="W43" i="133"/>
  <c r="F61" i="134"/>
  <c r="F38" i="129"/>
  <c r="P65" i="133"/>
  <c r="T21" i="133"/>
  <c r="T65" i="133"/>
  <c r="AC21" i="133"/>
  <c r="J35" i="133"/>
  <c r="P53" i="133"/>
  <c r="T9" i="133"/>
  <c r="T53" i="133"/>
  <c r="AC9" i="133"/>
  <c r="J26" i="133"/>
  <c r="J47" i="134"/>
  <c r="AC63" i="133"/>
  <c r="AG19" i="133"/>
  <c r="AG63" i="133"/>
  <c r="AP19" i="133"/>
  <c r="AC71" i="133"/>
  <c r="AG27" i="133"/>
  <c r="AP27" i="133"/>
  <c r="D76" i="133"/>
  <c r="Q32" i="133"/>
  <c r="H32" i="133"/>
  <c r="J18" i="133"/>
  <c r="AC90" i="133"/>
  <c r="AP46" i="133"/>
  <c r="AG46" i="133"/>
  <c r="A312" i="134"/>
  <c r="A354" i="134"/>
  <c r="A396" i="134"/>
  <c r="A438" i="134"/>
  <c r="A480" i="134"/>
  <c r="A522" i="134"/>
  <c r="A564" i="134"/>
  <c r="A606" i="134"/>
  <c r="A648" i="134"/>
  <c r="A690" i="134"/>
  <c r="A228" i="134"/>
  <c r="A270" i="134"/>
  <c r="H77" i="133"/>
  <c r="I33" i="133"/>
  <c r="J55" i="134"/>
  <c r="J48" i="134"/>
  <c r="Q74" i="133"/>
  <c r="W30" i="133"/>
  <c r="U30" i="133"/>
  <c r="AD30" i="133"/>
  <c r="V30" i="133"/>
  <c r="G47" i="133"/>
  <c r="C34" i="129"/>
  <c r="Q61" i="133"/>
  <c r="AD17" i="133"/>
  <c r="V17" i="133"/>
  <c r="W17" i="133"/>
  <c r="U17" i="133"/>
  <c r="J23" i="133"/>
  <c r="AP81" i="133"/>
  <c r="BC37" i="133"/>
  <c r="AT37" i="133"/>
  <c r="AT81" i="133"/>
  <c r="D60" i="133"/>
  <c r="Q16" i="133"/>
  <c r="H16" i="133"/>
  <c r="J11" i="133"/>
  <c r="J39" i="134"/>
  <c r="Q54" i="133"/>
  <c r="U10" i="133"/>
  <c r="AD10" i="133"/>
  <c r="W10" i="133"/>
  <c r="V10" i="133"/>
  <c r="J34" i="134"/>
  <c r="J38" i="134"/>
  <c r="G57" i="133"/>
  <c r="AG26" i="133"/>
  <c r="AG70" i="133"/>
  <c r="AP26" i="133"/>
  <c r="AC70" i="133"/>
  <c r="BC22" i="133"/>
  <c r="AP66" i="133"/>
  <c r="AT22" i="133"/>
  <c r="AT66" i="133"/>
  <c r="U35" i="133"/>
  <c r="Q79" i="133"/>
  <c r="V35" i="133"/>
  <c r="AD35" i="133"/>
  <c r="W35" i="133"/>
  <c r="AC88" i="133"/>
  <c r="AP44" i="133"/>
  <c r="AG44" i="133"/>
  <c r="G21" i="132"/>
  <c r="H61" i="134"/>
  <c r="H38" i="129"/>
  <c r="I61" i="134"/>
  <c r="I38" i="129"/>
  <c r="G61" i="134"/>
  <c r="G38" i="129"/>
  <c r="D65" i="133"/>
  <c r="H21" i="133"/>
  <c r="Q21" i="133"/>
  <c r="W29" i="133"/>
  <c r="AD29" i="133"/>
  <c r="V29" i="133"/>
  <c r="U29" i="133"/>
  <c r="Q73" i="133"/>
  <c r="J38" i="133"/>
  <c r="AC82" i="133"/>
  <c r="AP38" i="133"/>
  <c r="AG38" i="133"/>
  <c r="AG82" i="133"/>
  <c r="D53" i="133"/>
  <c r="H9" i="133"/>
  <c r="Q9" i="133"/>
  <c r="D69" i="133"/>
  <c r="Q25" i="133"/>
  <c r="H25" i="133"/>
  <c r="W22" i="133"/>
  <c r="V22" i="133"/>
  <c r="Q66" i="133"/>
  <c r="U22" i="133"/>
  <c r="AD22" i="133"/>
  <c r="J44" i="134"/>
  <c r="J35" i="134"/>
  <c r="AD28" i="133"/>
  <c r="V28" i="133"/>
  <c r="Q72" i="133"/>
  <c r="U28" i="133"/>
  <c r="W28" i="133"/>
  <c r="P56" i="133"/>
  <c r="T12" i="133"/>
  <c r="AC12" i="133"/>
  <c r="H90" i="133"/>
  <c r="I46" i="133"/>
  <c r="Q78" i="133"/>
  <c r="W34" i="133"/>
  <c r="AD34" i="133"/>
  <c r="V34" i="133"/>
  <c r="U34" i="133"/>
  <c r="W33" i="133"/>
  <c r="AD33" i="133"/>
  <c r="V33" i="133"/>
  <c r="Q77" i="133"/>
  <c r="U33" i="133"/>
  <c r="AP8" i="133"/>
  <c r="AG8" i="133"/>
  <c r="AG52" i="133"/>
  <c r="AC52" i="133"/>
  <c r="F21" i="132"/>
  <c r="AG15" i="133"/>
  <c r="AG59" i="133"/>
  <c r="AC59" i="133"/>
  <c r="AP15" i="133"/>
  <c r="AC55" i="133"/>
  <c r="AP11" i="133"/>
  <c r="AG11" i="133"/>
  <c r="AG55" i="133"/>
  <c r="J27" i="133"/>
  <c r="H89" i="133"/>
  <c r="I45" i="133"/>
  <c r="Q90" i="133"/>
  <c r="W46" i="133"/>
  <c r="U46" i="133"/>
  <c r="AD46" i="133"/>
  <c r="V46" i="133"/>
  <c r="J39" i="133"/>
  <c r="U62" i="133"/>
  <c r="H52" i="133"/>
  <c r="I8" i="133"/>
  <c r="Q88" i="133"/>
  <c r="AD44" i="133"/>
  <c r="V44" i="133"/>
  <c r="U44" i="133"/>
  <c r="W44" i="133"/>
  <c r="AP87" i="124"/>
  <c r="BC43" i="124"/>
  <c r="AT43" i="124"/>
  <c r="AT87" i="124"/>
  <c r="AT39" i="124"/>
  <c r="AT83" i="124"/>
  <c r="AP83" i="124"/>
  <c r="BC39" i="124"/>
  <c r="Q68" i="124"/>
  <c r="V24" i="124"/>
  <c r="U24" i="124"/>
  <c r="W24" i="124"/>
  <c r="J39" i="124"/>
  <c r="Q64" i="124"/>
  <c r="V20" i="124"/>
  <c r="U20" i="124"/>
  <c r="W20" i="124"/>
  <c r="AD73" i="124"/>
  <c r="AI29" i="124"/>
  <c r="AH29" i="124"/>
  <c r="AJ29" i="124"/>
  <c r="AD85" i="124"/>
  <c r="AI41" i="124"/>
  <c r="AH41" i="124"/>
  <c r="AJ41" i="124"/>
  <c r="AP77" i="124"/>
  <c r="BC33" i="124"/>
  <c r="AT33" i="124"/>
  <c r="AT77" i="124"/>
  <c r="BC82" i="124"/>
  <c r="BP38" i="124"/>
  <c r="BG38" i="124"/>
  <c r="BG82" i="124"/>
  <c r="AP66" i="124"/>
  <c r="BC22" i="124"/>
  <c r="AT22" i="124"/>
  <c r="AT66" i="124"/>
  <c r="U57" i="124"/>
  <c r="AC76" i="124"/>
  <c r="AP32" i="124"/>
  <c r="AG32" i="124"/>
  <c r="AG76" i="124"/>
  <c r="AD77" i="124"/>
  <c r="AI33" i="124"/>
  <c r="AH33" i="124"/>
  <c r="AJ33" i="124"/>
  <c r="AP85" i="124"/>
  <c r="BC41" i="124"/>
  <c r="AT41" i="124"/>
  <c r="AT85" i="124"/>
  <c r="AC72" i="124"/>
  <c r="AP28" i="124"/>
  <c r="AG28" i="124"/>
  <c r="U81" i="124"/>
  <c r="AU83" i="124"/>
  <c r="AD65" i="124"/>
  <c r="AI21" i="124"/>
  <c r="AH21" i="124"/>
  <c r="AJ21" i="124"/>
  <c r="AP65" i="124"/>
  <c r="BC21" i="124"/>
  <c r="AT21" i="124"/>
  <c r="J31" i="124"/>
  <c r="AC54" i="124"/>
  <c r="AP10" i="124"/>
  <c r="AG10" i="124"/>
  <c r="AG54" i="124"/>
  <c r="U89" i="124"/>
  <c r="V36" i="124"/>
  <c r="U36" i="124"/>
  <c r="Q80" i="124"/>
  <c r="W36" i="124"/>
  <c r="AQ82" i="124"/>
  <c r="AV38" i="124"/>
  <c r="AU38" i="124"/>
  <c r="AW38" i="124"/>
  <c r="AD61" i="124"/>
  <c r="AI17" i="124"/>
  <c r="AH17" i="124"/>
  <c r="AJ17" i="124"/>
  <c r="Q54" i="124"/>
  <c r="V10" i="124"/>
  <c r="U10" i="124"/>
  <c r="W10" i="124"/>
  <c r="J23" i="124"/>
  <c r="J37" i="124"/>
  <c r="J45" i="124"/>
  <c r="Q60" i="124"/>
  <c r="W16" i="124"/>
  <c r="V16" i="124"/>
  <c r="U16" i="124"/>
  <c r="Q66" i="124"/>
  <c r="W22" i="124"/>
  <c r="V22" i="124"/>
  <c r="U22" i="124"/>
  <c r="H74" i="124"/>
  <c r="I30" i="124"/>
  <c r="AC88" i="124"/>
  <c r="AP44" i="124"/>
  <c r="AG44" i="124"/>
  <c r="J13" i="124"/>
  <c r="AC60" i="124"/>
  <c r="AP16" i="124"/>
  <c r="AG16" i="124"/>
  <c r="AG60" i="124"/>
  <c r="AC74" i="124"/>
  <c r="AP30" i="124"/>
  <c r="AG30" i="124"/>
  <c r="AG74" i="124"/>
  <c r="AC78" i="124"/>
  <c r="AP34" i="124"/>
  <c r="AG34" i="124"/>
  <c r="AG78" i="124"/>
  <c r="AD79" i="124"/>
  <c r="AJ35" i="124"/>
  <c r="AI35" i="124"/>
  <c r="AH35" i="124"/>
  <c r="J41" i="124"/>
  <c r="T90" i="124"/>
  <c r="J28" i="124"/>
  <c r="BC86" i="124"/>
  <c r="BP42" i="124"/>
  <c r="BG42" i="124"/>
  <c r="H52" i="124"/>
  <c r="I8" i="124"/>
  <c r="Q56" i="124"/>
  <c r="W12" i="124"/>
  <c r="V12" i="124"/>
  <c r="U12" i="124"/>
  <c r="AC70" i="124"/>
  <c r="AP26" i="124"/>
  <c r="AG26" i="124"/>
  <c r="AG70" i="124"/>
  <c r="AD71" i="124"/>
  <c r="AJ27" i="124"/>
  <c r="AI27" i="124"/>
  <c r="AH27" i="124"/>
  <c r="J46" i="124"/>
  <c r="J29" i="124"/>
  <c r="U65" i="124"/>
  <c r="J35" i="124"/>
  <c r="AP53" i="124"/>
  <c r="BC9" i="124"/>
  <c r="AT9" i="124"/>
  <c r="AT53" i="124"/>
  <c r="AD53" i="124"/>
  <c r="AI9" i="124"/>
  <c r="AH9" i="124"/>
  <c r="AJ9" i="124"/>
  <c r="AP62" i="124"/>
  <c r="BC18" i="124"/>
  <c r="AT18" i="124"/>
  <c r="AT62" i="124"/>
  <c r="J19" i="124"/>
  <c r="U69" i="124"/>
  <c r="T84" i="124"/>
  <c r="AC64" i="124"/>
  <c r="AP20" i="124"/>
  <c r="AG20" i="124"/>
  <c r="Q58" i="124"/>
  <c r="V14" i="124"/>
  <c r="U14" i="124"/>
  <c r="W14" i="124"/>
  <c r="AP71" i="124"/>
  <c r="BC27" i="124"/>
  <c r="AT27" i="124"/>
  <c r="BD87" i="124"/>
  <c r="BI43" i="124"/>
  <c r="BH43" i="124"/>
  <c r="BJ43" i="124"/>
  <c r="H60" i="124"/>
  <c r="I16" i="124"/>
  <c r="H66" i="124"/>
  <c r="I22" i="124"/>
  <c r="Q78" i="124"/>
  <c r="W34" i="124"/>
  <c r="V34" i="124"/>
  <c r="U34" i="124"/>
  <c r="AQ86" i="124"/>
  <c r="AV42" i="124"/>
  <c r="AU42" i="124"/>
  <c r="AW42" i="124"/>
  <c r="AP55" i="124"/>
  <c r="BC11" i="124"/>
  <c r="AT11" i="124"/>
  <c r="U63" i="124"/>
  <c r="J10" i="124"/>
  <c r="J43" i="124"/>
  <c r="H56" i="124"/>
  <c r="I12" i="124"/>
  <c r="AP75" i="124"/>
  <c r="BC31" i="124"/>
  <c r="AT31" i="124"/>
  <c r="V46" i="124"/>
  <c r="Q90" i="124"/>
  <c r="W46" i="124"/>
  <c r="U46" i="124"/>
  <c r="Q84" i="124"/>
  <c r="V40" i="124"/>
  <c r="U40" i="124"/>
  <c r="W40" i="124"/>
  <c r="V28" i="124"/>
  <c r="Q72" i="124"/>
  <c r="U28" i="124"/>
  <c r="W28" i="124"/>
  <c r="J15" i="124"/>
  <c r="U77" i="124"/>
  <c r="J20" i="124"/>
  <c r="AP57" i="124"/>
  <c r="BC13" i="124"/>
  <c r="AT13" i="124"/>
  <c r="AT57" i="124"/>
  <c r="AP36" i="124"/>
  <c r="AC80" i="124"/>
  <c r="AG36" i="124"/>
  <c r="AG80" i="124"/>
  <c r="AD81" i="124"/>
  <c r="AI37" i="124"/>
  <c r="AH37" i="124"/>
  <c r="AJ37" i="124"/>
  <c r="J11" i="124"/>
  <c r="BD83" i="124"/>
  <c r="BI39" i="124"/>
  <c r="BH39" i="124"/>
  <c r="BJ39" i="124"/>
  <c r="AD89" i="124"/>
  <c r="AI45" i="124"/>
  <c r="AJ45" i="124"/>
  <c r="AH45" i="124"/>
  <c r="AH82" i="124"/>
  <c r="U61" i="124"/>
  <c r="AP73" i="124"/>
  <c r="BC29" i="124"/>
  <c r="AT29" i="124"/>
  <c r="AT73" i="124"/>
  <c r="T58" i="124"/>
  <c r="AP61" i="124"/>
  <c r="BC17" i="124"/>
  <c r="AT17" i="124"/>
  <c r="AT61" i="124"/>
  <c r="T68" i="124"/>
  <c r="AC84" i="124"/>
  <c r="AP40" i="124"/>
  <c r="AG40" i="124"/>
  <c r="AG84" i="124"/>
  <c r="J36" i="124"/>
  <c r="J9" i="124"/>
  <c r="AP59" i="124"/>
  <c r="BC15" i="124"/>
  <c r="AT15" i="124"/>
  <c r="AU87" i="124"/>
  <c r="AD55" i="124"/>
  <c r="AJ11" i="124"/>
  <c r="AI11" i="124"/>
  <c r="AH11" i="124"/>
  <c r="U55" i="124"/>
  <c r="J33" i="124"/>
  <c r="H78" i="124"/>
  <c r="I34" i="124"/>
  <c r="J38" i="124"/>
  <c r="Q62" i="124"/>
  <c r="W18" i="124"/>
  <c r="V18" i="124"/>
  <c r="U18" i="124"/>
  <c r="AD63" i="124"/>
  <c r="AJ19" i="124"/>
  <c r="AI19" i="124"/>
  <c r="AH19" i="124"/>
  <c r="Q70" i="124"/>
  <c r="W26" i="124"/>
  <c r="V26" i="124"/>
  <c r="U26" i="124"/>
  <c r="U75" i="124"/>
  <c r="U79" i="124"/>
  <c r="J14" i="124"/>
  <c r="V44" i="124"/>
  <c r="U44" i="124"/>
  <c r="Q88" i="124"/>
  <c r="W44" i="124"/>
  <c r="AP63" i="124"/>
  <c r="BC19" i="124"/>
  <c r="AT19" i="124"/>
  <c r="U71" i="124"/>
  <c r="J27" i="124"/>
  <c r="AD57" i="124"/>
  <c r="AI13" i="124"/>
  <c r="AH13" i="124"/>
  <c r="AJ13" i="124"/>
  <c r="T76" i="124"/>
  <c r="AP81" i="124"/>
  <c r="BC37" i="124"/>
  <c r="AT37" i="124"/>
  <c r="AT81" i="124"/>
  <c r="U73" i="124"/>
  <c r="Q76" i="124"/>
  <c r="V32" i="124"/>
  <c r="U32" i="124"/>
  <c r="W32" i="124"/>
  <c r="AP69" i="124"/>
  <c r="BC25" i="124"/>
  <c r="AT25" i="124"/>
  <c r="AT69" i="124"/>
  <c r="T54" i="124"/>
  <c r="U85" i="124"/>
  <c r="AC58" i="124"/>
  <c r="AP14" i="124"/>
  <c r="AG14" i="124"/>
  <c r="AG58" i="124"/>
  <c r="J21" i="124"/>
  <c r="U53" i="124"/>
  <c r="AC68" i="124"/>
  <c r="AP24" i="124"/>
  <c r="AG24" i="124"/>
  <c r="AG68" i="124"/>
  <c r="AD69" i="124"/>
  <c r="AI25" i="124"/>
  <c r="AH25" i="124"/>
  <c r="AJ25" i="124"/>
  <c r="AP56" i="124"/>
  <c r="BC12" i="124"/>
  <c r="AT12" i="124"/>
  <c r="AT56" i="124"/>
  <c r="J40" i="124"/>
  <c r="H88" i="124"/>
  <c r="I44" i="124"/>
  <c r="AC52" i="124"/>
  <c r="AP8" i="124"/>
  <c r="AG8" i="124"/>
  <c r="AG52" i="124"/>
  <c r="AD67" i="124"/>
  <c r="AJ23" i="124"/>
  <c r="AI23" i="124"/>
  <c r="AH23" i="124"/>
  <c r="U67" i="124"/>
  <c r="AP67" i="124"/>
  <c r="BC23" i="124"/>
  <c r="AT23" i="124"/>
  <c r="AT67" i="124"/>
  <c r="Q74" i="124"/>
  <c r="W30" i="124"/>
  <c r="V30" i="124"/>
  <c r="U30" i="124"/>
  <c r="J32" i="124"/>
  <c r="AH86" i="124"/>
  <c r="AC89" i="124"/>
  <c r="AG45" i="124"/>
  <c r="AP45" i="124"/>
  <c r="J17" i="124"/>
  <c r="H62" i="124"/>
  <c r="I18" i="124"/>
  <c r="J25" i="124"/>
  <c r="H70" i="124"/>
  <c r="I26" i="124"/>
  <c r="AD75" i="124"/>
  <c r="AJ31" i="124"/>
  <c r="AI31" i="124"/>
  <c r="AH31" i="124"/>
  <c r="J42" i="124"/>
  <c r="AP46" i="124"/>
  <c r="AC90" i="124"/>
  <c r="AG46" i="124"/>
  <c r="AG90" i="124"/>
  <c r="J24" i="124"/>
  <c r="Q52" i="124"/>
  <c r="W8" i="124"/>
  <c r="V8" i="124"/>
  <c r="U8" i="124"/>
  <c r="AD59" i="124"/>
  <c r="AJ15" i="124"/>
  <c r="AI15" i="124"/>
  <c r="AH15" i="124"/>
  <c r="U59" i="124"/>
  <c r="AP79" i="124"/>
  <c r="BC35" i="124"/>
  <c r="AT35" i="124"/>
  <c r="J103" i="119"/>
  <c r="A307" i="119"/>
  <c r="A349" i="119"/>
  <c r="A391" i="119"/>
  <c r="A433" i="119"/>
  <c r="A475" i="119"/>
  <c r="A517" i="119"/>
  <c r="A559" i="119"/>
  <c r="A601" i="119"/>
  <c r="A643" i="119"/>
  <c r="A685" i="119"/>
  <c r="A223" i="119"/>
  <c r="A265" i="119"/>
  <c r="A275" i="119"/>
  <c r="A317" i="119"/>
  <c r="A359" i="119"/>
  <c r="A401" i="119"/>
  <c r="A443" i="119"/>
  <c r="A485" i="119"/>
  <c r="A527" i="119"/>
  <c r="A569" i="119"/>
  <c r="A611" i="119"/>
  <c r="A653" i="119"/>
  <c r="A191" i="119"/>
  <c r="A233" i="119"/>
  <c r="A220" i="119"/>
  <c r="A262" i="119"/>
  <c r="A304" i="119"/>
  <c r="A346" i="119"/>
  <c r="A388" i="119"/>
  <c r="A430" i="119"/>
  <c r="A472" i="119"/>
  <c r="A514" i="119"/>
  <c r="A556" i="119"/>
  <c r="A598" i="119"/>
  <c r="A640" i="119"/>
  <c r="A682" i="119"/>
  <c r="A280" i="119"/>
  <c r="A322" i="119"/>
  <c r="A364" i="119"/>
  <c r="A406" i="119"/>
  <c r="A448" i="119"/>
  <c r="A490" i="119"/>
  <c r="A532" i="119"/>
  <c r="A574" i="119"/>
  <c r="A616" i="119"/>
  <c r="A658" i="119"/>
  <c r="A196" i="119"/>
  <c r="A238" i="119"/>
  <c r="A308" i="119"/>
  <c r="A350" i="119"/>
  <c r="A392" i="119"/>
  <c r="A434" i="119"/>
  <c r="A476" i="119"/>
  <c r="A518" i="119"/>
  <c r="A560" i="119"/>
  <c r="A602" i="119"/>
  <c r="A644" i="119"/>
  <c r="A686" i="119"/>
  <c r="A224" i="119"/>
  <c r="A266" i="119"/>
  <c r="A306" i="119"/>
  <c r="A348" i="119"/>
  <c r="A390" i="119"/>
  <c r="A432" i="119"/>
  <c r="A474" i="119"/>
  <c r="A516" i="119"/>
  <c r="A558" i="119"/>
  <c r="A600" i="119"/>
  <c r="A642" i="119"/>
  <c r="A684" i="119"/>
  <c r="A222" i="119"/>
  <c r="A264" i="119"/>
  <c r="A276" i="119"/>
  <c r="A318" i="119"/>
  <c r="A360" i="119"/>
  <c r="A402" i="119"/>
  <c r="A444" i="119"/>
  <c r="A486" i="119"/>
  <c r="A528" i="119"/>
  <c r="A570" i="119"/>
  <c r="A612" i="119"/>
  <c r="A654" i="119"/>
  <c r="A192" i="119"/>
  <c r="A234" i="119"/>
  <c r="A286" i="119"/>
  <c r="A328" i="119"/>
  <c r="A370" i="119"/>
  <c r="A412" i="119"/>
  <c r="A454" i="119"/>
  <c r="A496" i="119"/>
  <c r="A538" i="119"/>
  <c r="A580" i="119"/>
  <c r="A622" i="119"/>
  <c r="A664" i="119"/>
  <c r="A202" i="119"/>
  <c r="A244" i="119"/>
  <c r="A298" i="119"/>
  <c r="A340" i="119"/>
  <c r="A382" i="119"/>
  <c r="A424" i="119"/>
  <c r="A466" i="119"/>
  <c r="A508" i="119"/>
  <c r="A550" i="119"/>
  <c r="A592" i="119"/>
  <c r="A634" i="119"/>
  <c r="A676" i="119"/>
  <c r="A214" i="119"/>
  <c r="A256" i="119"/>
  <c r="A295" i="119"/>
  <c r="A337" i="119"/>
  <c r="A379" i="119"/>
  <c r="A421" i="119"/>
  <c r="A463" i="119"/>
  <c r="A505" i="119"/>
  <c r="A547" i="119"/>
  <c r="A589" i="119"/>
  <c r="A631" i="119"/>
  <c r="A673" i="119"/>
  <c r="A211" i="119"/>
  <c r="A253" i="119"/>
  <c r="A310" i="119"/>
  <c r="A352" i="119"/>
  <c r="A394" i="119"/>
  <c r="A436" i="119"/>
  <c r="A478" i="119"/>
  <c r="A520" i="119"/>
  <c r="A562" i="119"/>
  <c r="A604" i="119"/>
  <c r="A646" i="119"/>
  <c r="A688" i="119"/>
  <c r="A226" i="119"/>
  <c r="A268" i="119"/>
  <c r="A291" i="119"/>
  <c r="A333" i="119"/>
  <c r="A375" i="119"/>
  <c r="A417" i="119"/>
  <c r="A459" i="119"/>
  <c r="A501" i="119"/>
  <c r="A543" i="119"/>
  <c r="A585" i="119"/>
  <c r="A627" i="119"/>
  <c r="A669" i="119"/>
  <c r="A207" i="119"/>
  <c r="A249" i="119"/>
  <c r="A204" i="119"/>
  <c r="A246" i="119"/>
  <c r="A288" i="119"/>
  <c r="A330" i="119"/>
  <c r="A372" i="119"/>
  <c r="A414" i="119"/>
  <c r="A456" i="119"/>
  <c r="A498" i="119"/>
  <c r="A540" i="119"/>
  <c r="A582" i="119"/>
  <c r="A624" i="119"/>
  <c r="A666" i="119"/>
  <c r="A303" i="119"/>
  <c r="A345" i="119"/>
  <c r="A387" i="119"/>
  <c r="A429" i="119"/>
  <c r="A471" i="119"/>
  <c r="A513" i="119"/>
  <c r="A555" i="119"/>
  <c r="A597" i="119"/>
  <c r="A639" i="119"/>
  <c r="A681" i="119"/>
  <c r="A219" i="119"/>
  <c r="A261" i="119"/>
  <c r="A296" i="119"/>
  <c r="A338" i="119"/>
  <c r="A380" i="119"/>
  <c r="A422" i="119"/>
  <c r="A464" i="119"/>
  <c r="A506" i="119"/>
  <c r="A548" i="119"/>
  <c r="A590" i="119"/>
  <c r="A632" i="119"/>
  <c r="A674" i="119"/>
  <c r="A212" i="119"/>
  <c r="A254" i="119"/>
  <c r="A300" i="119"/>
  <c r="A342" i="119"/>
  <c r="A384" i="119"/>
  <c r="A426" i="119"/>
  <c r="A468" i="119"/>
  <c r="A510" i="119"/>
  <c r="A552" i="119"/>
  <c r="A594" i="119"/>
  <c r="A636" i="119"/>
  <c r="A678" i="119"/>
  <c r="A216" i="119"/>
  <c r="A258" i="119"/>
  <c r="A287" i="119"/>
  <c r="A329" i="119"/>
  <c r="A371" i="119"/>
  <c r="A413" i="119"/>
  <c r="A455" i="119"/>
  <c r="A497" i="119"/>
  <c r="A539" i="119"/>
  <c r="A581" i="119"/>
  <c r="A623" i="119"/>
  <c r="A665" i="119"/>
  <c r="A203" i="119"/>
  <c r="A245" i="119"/>
  <c r="A311" i="119"/>
  <c r="A353" i="119"/>
  <c r="A395" i="119"/>
  <c r="A437" i="119"/>
  <c r="A479" i="119"/>
  <c r="A521" i="119"/>
  <c r="A563" i="119"/>
  <c r="A605" i="119"/>
  <c r="A647" i="119"/>
  <c r="A689" i="119"/>
  <c r="A227" i="119"/>
  <c r="A269" i="119"/>
  <c r="J14" i="119"/>
  <c r="A299" i="119"/>
  <c r="A341" i="119"/>
  <c r="A383" i="119"/>
  <c r="A425" i="119"/>
  <c r="A467" i="119"/>
  <c r="A509" i="119"/>
  <c r="A551" i="119"/>
  <c r="A593" i="119"/>
  <c r="A635" i="119"/>
  <c r="A677" i="119"/>
  <c r="A215" i="119"/>
  <c r="A257" i="119"/>
  <c r="A294" i="119"/>
  <c r="A336" i="119"/>
  <c r="A378" i="119"/>
  <c r="A420" i="119"/>
  <c r="A462" i="119"/>
  <c r="A504" i="119"/>
  <c r="A546" i="119"/>
  <c r="A588" i="119"/>
  <c r="A630" i="119"/>
  <c r="A672" i="119"/>
  <c r="A210" i="119"/>
  <c r="A252" i="119"/>
  <c r="A282" i="119"/>
  <c r="A324" i="119"/>
  <c r="A366" i="119"/>
  <c r="A408" i="119"/>
  <c r="A450" i="119"/>
  <c r="A492" i="119"/>
  <c r="A534" i="119"/>
  <c r="A576" i="119"/>
  <c r="A618" i="119"/>
  <c r="A660" i="119"/>
  <c r="A198" i="119"/>
  <c r="A240" i="119"/>
  <c r="A283" i="119"/>
  <c r="A325" i="119"/>
  <c r="A367" i="119"/>
  <c r="A409" i="119"/>
  <c r="A451" i="119"/>
  <c r="A493" i="119"/>
  <c r="A535" i="119"/>
  <c r="A577" i="119"/>
  <c r="A619" i="119"/>
  <c r="A661" i="119"/>
  <c r="A199" i="119"/>
  <c r="A241" i="119"/>
  <c r="A302" i="119"/>
  <c r="A344" i="119"/>
  <c r="A386" i="119"/>
  <c r="A428" i="119"/>
  <c r="A470" i="119"/>
  <c r="A512" i="119"/>
  <c r="A554" i="119"/>
  <c r="A596" i="119"/>
  <c r="A638" i="119"/>
  <c r="A680" i="119"/>
  <c r="A218" i="119"/>
  <c r="A260" i="119"/>
  <c r="A284" i="119"/>
  <c r="A326" i="119"/>
  <c r="A368" i="119"/>
  <c r="A410" i="119"/>
  <c r="A452" i="119"/>
  <c r="A494" i="119"/>
  <c r="A536" i="119"/>
  <c r="A578" i="119"/>
  <c r="A620" i="119"/>
  <c r="A662" i="119"/>
  <c r="A200" i="119"/>
  <c r="A242" i="119"/>
  <c r="A312" i="119"/>
  <c r="A354" i="119"/>
  <c r="A396" i="119"/>
  <c r="A438" i="119"/>
  <c r="A480" i="119"/>
  <c r="A522" i="119"/>
  <c r="A564" i="119"/>
  <c r="A606" i="119"/>
  <c r="A648" i="119"/>
  <c r="A690" i="119"/>
  <c r="A228" i="119"/>
  <c r="A270" i="119"/>
  <c r="A290" i="119"/>
  <c r="A332" i="119"/>
  <c r="A374" i="119"/>
  <c r="A416" i="119"/>
  <c r="A458" i="119"/>
  <c r="A500" i="119"/>
  <c r="A542" i="119"/>
  <c r="A584" i="119"/>
  <c r="A626" i="119"/>
  <c r="A668" i="119"/>
  <c r="A206" i="119"/>
  <c r="A248" i="119"/>
  <c r="A279" i="119"/>
  <c r="A321" i="119"/>
  <c r="A363" i="119"/>
  <c r="A405" i="119"/>
  <c r="A447" i="119"/>
  <c r="A489" i="119"/>
  <c r="A531" i="119"/>
  <c r="A573" i="119"/>
  <c r="A615" i="119"/>
  <c r="A657" i="119"/>
  <c r="A195" i="119"/>
  <c r="A237" i="119"/>
  <c r="A278" i="119"/>
  <c r="A320" i="119"/>
  <c r="A362" i="119"/>
  <c r="A404" i="119"/>
  <c r="A446" i="119"/>
  <c r="A488" i="119"/>
  <c r="A530" i="119"/>
  <c r="A572" i="119"/>
  <c r="A614" i="119"/>
  <c r="A656" i="119"/>
  <c r="A194" i="119"/>
  <c r="A236" i="119"/>
  <c r="A292" i="119"/>
  <c r="A334" i="119"/>
  <c r="A376" i="119"/>
  <c r="A418" i="119"/>
  <c r="A460" i="119"/>
  <c r="A502" i="119"/>
  <c r="A544" i="119"/>
  <c r="A586" i="119"/>
  <c r="A628" i="119"/>
  <c r="A670" i="119"/>
  <c r="A208" i="119"/>
  <c r="A250" i="119"/>
  <c r="A274" i="119"/>
  <c r="A316" i="119"/>
  <c r="A358" i="119"/>
  <c r="A400" i="119"/>
  <c r="A442" i="119"/>
  <c r="A484" i="119"/>
  <c r="A526" i="119"/>
  <c r="A568" i="119"/>
  <c r="A610" i="119"/>
  <c r="A652" i="119"/>
  <c r="A190" i="119"/>
  <c r="A232" i="119"/>
  <c r="M8" i="118"/>
  <c r="K41" i="118"/>
  <c r="J25" i="118"/>
  <c r="I19" i="117"/>
  <c r="AO91" i="117"/>
  <c r="DD14" i="117"/>
  <c r="DE14" i="117"/>
  <c r="DD16" i="117"/>
  <c r="DE16" i="117"/>
  <c r="DD10" i="117"/>
  <c r="DE10" i="117"/>
  <c r="DD12" i="117"/>
  <c r="DE12" i="117"/>
  <c r="DD13" i="117"/>
  <c r="DE13" i="117"/>
  <c r="AD15" i="117"/>
  <c r="AQ15" i="117"/>
  <c r="BD15" i="117"/>
  <c r="BQ15" i="117"/>
  <c r="CD15" i="117"/>
  <c r="U15" i="117"/>
  <c r="DD15" i="117"/>
  <c r="DE15" i="117"/>
  <c r="DD7" i="117"/>
  <c r="DE7" i="117"/>
  <c r="DD9" i="117"/>
  <c r="DE9" i="117"/>
  <c r="DD11" i="117"/>
  <c r="DE11" i="117"/>
  <c r="DD8" i="117"/>
  <c r="DE8" i="117"/>
  <c r="AD19" i="117"/>
  <c r="AQ19" i="117"/>
  <c r="BD19" i="117"/>
  <c r="BQ19" i="117"/>
  <c r="CD19" i="117"/>
  <c r="U19" i="117"/>
  <c r="U63" i="117"/>
  <c r="J29" i="117"/>
  <c r="J19" i="117"/>
  <c r="G81" i="117"/>
  <c r="G76" i="117"/>
  <c r="G69" i="117"/>
  <c r="CY69" i="117"/>
  <c r="CO69" i="117"/>
  <c r="CX69" i="117"/>
  <c r="CS69" i="117"/>
  <c r="CS25" i="117"/>
  <c r="CR69" i="117" s="1"/>
  <c r="CW69" i="117"/>
  <c r="CR25" i="117"/>
  <c r="CV69" i="117"/>
  <c r="CQ25" i="117"/>
  <c r="CQ69" i="117"/>
  <c r="CX89" i="117"/>
  <c r="CW89" i="117"/>
  <c r="CV89" i="117"/>
  <c r="CS89" i="117"/>
  <c r="CO89" i="117"/>
  <c r="CY89" i="117"/>
  <c r="CR45" i="117"/>
  <c r="CS45" i="117"/>
  <c r="CR89" i="117" s="1"/>
  <c r="CQ45" i="117"/>
  <c r="CQ89" i="117"/>
  <c r="CV82" i="117"/>
  <c r="CY82" i="117"/>
  <c r="CX82" i="117"/>
  <c r="CS82" i="117"/>
  <c r="CW82" i="117"/>
  <c r="CS38" i="117"/>
  <c r="CR82" i="117" s="1"/>
  <c r="CR38" i="117"/>
  <c r="CO82" i="117"/>
  <c r="CQ38" i="117"/>
  <c r="CQ82" i="117"/>
  <c r="CY64" i="117"/>
  <c r="CX64" i="117"/>
  <c r="CV64" i="117"/>
  <c r="CR20" i="117"/>
  <c r="CQ20" i="117"/>
  <c r="CQ64" i="117"/>
  <c r="CO64" i="117"/>
  <c r="CS64" i="117"/>
  <c r="CW64" i="117"/>
  <c r="CS20" i="117"/>
  <c r="CR64" i="117" s="1"/>
  <c r="CW59" i="117"/>
  <c r="CS59" i="117"/>
  <c r="CO59" i="117"/>
  <c r="CV59" i="117"/>
  <c r="CY59" i="117"/>
  <c r="CQ15" i="117"/>
  <c r="CQ59" i="117"/>
  <c r="CS15" i="117"/>
  <c r="CR59" i="117" s="1"/>
  <c r="CR15" i="117"/>
  <c r="CX59" i="117"/>
  <c r="G53" i="117"/>
  <c r="CY54" i="117"/>
  <c r="CX54" i="117"/>
  <c r="CR10" i="117"/>
  <c r="CS54" i="117"/>
  <c r="CO54" i="117"/>
  <c r="CV54" i="117"/>
  <c r="CS10" i="117"/>
  <c r="CR54" i="117" s="1"/>
  <c r="CQ10" i="117"/>
  <c r="CQ54" i="117"/>
  <c r="CW54" i="117"/>
  <c r="U90" i="117"/>
  <c r="D72" i="117"/>
  <c r="CW61" i="117"/>
  <c r="CS61" i="117"/>
  <c r="CO61" i="117"/>
  <c r="CV61" i="117"/>
  <c r="CS17" i="117"/>
  <c r="CR61" i="117" s="1"/>
  <c r="CY61" i="117"/>
  <c r="CX61" i="117"/>
  <c r="CR17" i="117"/>
  <c r="CQ17" i="117"/>
  <c r="CQ61" i="117"/>
  <c r="H57" i="117"/>
  <c r="I13" i="117"/>
  <c r="BC11" i="117"/>
  <c r="AP55" i="117"/>
  <c r="AT11" i="117"/>
  <c r="AT55" i="117"/>
  <c r="H59" i="117"/>
  <c r="I15" i="117"/>
  <c r="AD67" i="117"/>
  <c r="AI23" i="117"/>
  <c r="AJ23" i="117"/>
  <c r="AH23" i="117"/>
  <c r="Q61" i="117"/>
  <c r="U17" i="117"/>
  <c r="W17" i="117"/>
  <c r="V17" i="117"/>
  <c r="H53" i="117"/>
  <c r="I9" i="117"/>
  <c r="G89" i="117"/>
  <c r="CV80" i="117"/>
  <c r="CW80" i="117"/>
  <c r="CY80" i="117"/>
  <c r="CS80" i="117"/>
  <c r="CX80" i="117"/>
  <c r="CO80" i="117"/>
  <c r="CR36" i="117"/>
  <c r="CQ36" i="117"/>
  <c r="CQ80" i="117"/>
  <c r="CS36" i="117"/>
  <c r="CR80" i="117" s="1"/>
  <c r="H67" i="117"/>
  <c r="I23" i="117"/>
  <c r="Q55" i="117"/>
  <c r="W11" i="117"/>
  <c r="V11" i="117"/>
  <c r="U11" i="117"/>
  <c r="D76" i="117"/>
  <c r="G71" i="117"/>
  <c r="G57" i="117"/>
  <c r="CY84" i="117"/>
  <c r="CV84" i="117"/>
  <c r="CS84" i="117"/>
  <c r="CX84" i="117"/>
  <c r="CO84" i="117"/>
  <c r="CW84" i="117"/>
  <c r="CR40" i="117"/>
  <c r="CQ40" i="117"/>
  <c r="CQ84" i="117"/>
  <c r="CS40" i="117"/>
  <c r="CR84" i="117" s="1"/>
  <c r="CX83" i="117"/>
  <c r="CW83" i="117"/>
  <c r="CS83" i="117"/>
  <c r="CO83" i="117"/>
  <c r="CV83" i="117"/>
  <c r="CQ39" i="117"/>
  <c r="CQ83" i="117"/>
  <c r="CS39" i="117"/>
  <c r="CR83" i="117" s="1"/>
  <c r="CY83" i="117"/>
  <c r="CR39" i="117"/>
  <c r="U79" i="117"/>
  <c r="Q73" i="117"/>
  <c r="U29" i="117"/>
  <c r="W29" i="117"/>
  <c r="V29" i="117"/>
  <c r="P72" i="117"/>
  <c r="T28" i="117"/>
  <c r="T72" i="117"/>
  <c r="AC28" i="117"/>
  <c r="AC59" i="117"/>
  <c r="AG15" i="117"/>
  <c r="AG59" i="117"/>
  <c r="AP15" i="117"/>
  <c r="D57" i="117"/>
  <c r="G54" i="117"/>
  <c r="G52" i="117"/>
  <c r="AP90" i="117"/>
  <c r="BC46" i="117"/>
  <c r="AT46" i="117"/>
  <c r="AT90" i="117"/>
  <c r="AD79" i="117"/>
  <c r="AI35" i="117"/>
  <c r="AJ35" i="117"/>
  <c r="AH35" i="117"/>
  <c r="AC75" i="117"/>
  <c r="AP31" i="117"/>
  <c r="AG31" i="117"/>
  <c r="AG75" i="117"/>
  <c r="CV72" i="117"/>
  <c r="CX72" i="117"/>
  <c r="CS72" i="117"/>
  <c r="CW72" i="117"/>
  <c r="CY72" i="117"/>
  <c r="CO72" i="117"/>
  <c r="CR28" i="117"/>
  <c r="CQ28" i="117"/>
  <c r="CQ72" i="117"/>
  <c r="CS28" i="117"/>
  <c r="CR72" i="117" s="1"/>
  <c r="Q88" i="117"/>
  <c r="U44" i="117"/>
  <c r="V44" i="117"/>
  <c r="W44" i="117"/>
  <c r="J35" i="117"/>
  <c r="J33" i="117"/>
  <c r="G59" i="117"/>
  <c r="CW57" i="117"/>
  <c r="CS57" i="117"/>
  <c r="CO57" i="117"/>
  <c r="CV57" i="117"/>
  <c r="CS13" i="117"/>
  <c r="CR57" i="117" s="1"/>
  <c r="CX57" i="117"/>
  <c r="CQ13" i="117"/>
  <c r="CQ57" i="117"/>
  <c r="CY57" i="117"/>
  <c r="CR13" i="117"/>
  <c r="Q53" i="117"/>
  <c r="U9" i="117"/>
  <c r="W9" i="117"/>
  <c r="V9" i="117"/>
  <c r="G47" i="117"/>
  <c r="C34" i="118"/>
  <c r="G51" i="117"/>
  <c r="AC61" i="117"/>
  <c r="AG17" i="117"/>
  <c r="AG61" i="117"/>
  <c r="AP17" i="117"/>
  <c r="H87" i="117"/>
  <c r="I43" i="117"/>
  <c r="G84" i="117"/>
  <c r="G65" i="117"/>
  <c r="D87" i="117"/>
  <c r="J39" i="117"/>
  <c r="D68" i="117"/>
  <c r="D54" i="117"/>
  <c r="U83" i="117"/>
  <c r="CV71" i="117"/>
  <c r="CY71" i="117"/>
  <c r="CS71" i="117"/>
  <c r="CX71" i="117"/>
  <c r="CO71" i="117"/>
  <c r="CQ27" i="117"/>
  <c r="CQ71" i="117"/>
  <c r="CS27" i="117"/>
  <c r="CR71" i="117" s="1"/>
  <c r="CR27" i="117"/>
  <c r="CW71" i="117"/>
  <c r="AC71" i="117"/>
  <c r="AP27" i="117"/>
  <c r="AG27" i="117"/>
  <c r="AG71" i="117"/>
  <c r="CW55" i="117"/>
  <c r="CS55" i="117"/>
  <c r="CO55" i="117"/>
  <c r="CV55" i="117"/>
  <c r="CY55" i="117"/>
  <c r="CQ11" i="117"/>
  <c r="CQ55" i="117"/>
  <c r="CX55" i="117"/>
  <c r="CR11" i="117"/>
  <c r="CS11" i="117"/>
  <c r="CR55" i="117" s="1"/>
  <c r="CV90" i="117"/>
  <c r="CW90" i="117"/>
  <c r="CS90" i="117"/>
  <c r="CO90" i="117"/>
  <c r="CY90" i="117"/>
  <c r="CX90" i="117"/>
  <c r="CQ46" i="117"/>
  <c r="CQ90" i="117"/>
  <c r="CS46" i="117"/>
  <c r="CR90" i="117" s="1"/>
  <c r="CR46" i="117"/>
  <c r="H88" i="117"/>
  <c r="I44" i="117"/>
  <c r="Q81" i="117"/>
  <c r="U37" i="117"/>
  <c r="W37" i="117"/>
  <c r="V37" i="117"/>
  <c r="J27" i="117"/>
  <c r="J41" i="117"/>
  <c r="D86" i="117"/>
  <c r="H42" i="117"/>
  <c r="H84" i="117"/>
  <c r="I40" i="117"/>
  <c r="D78" i="117"/>
  <c r="H34" i="117"/>
  <c r="G68" i="117"/>
  <c r="G64" i="117"/>
  <c r="P69" i="117"/>
  <c r="AC25" i="117"/>
  <c r="T25" i="117"/>
  <c r="T69" i="117"/>
  <c r="P88" i="117"/>
  <c r="AC44" i="117"/>
  <c r="T44" i="117"/>
  <c r="T88" i="117"/>
  <c r="P87" i="117"/>
  <c r="T43" i="117"/>
  <c r="T87" i="117"/>
  <c r="AC43" i="117"/>
  <c r="AC83" i="117"/>
  <c r="AP39" i="117"/>
  <c r="AG39" i="117"/>
  <c r="AG83" i="117"/>
  <c r="U25" i="117"/>
  <c r="W25" i="117"/>
  <c r="Q69" i="117"/>
  <c r="V25" i="117"/>
  <c r="H65" i="117"/>
  <c r="I21" i="117"/>
  <c r="D62" i="117"/>
  <c r="H18" i="117"/>
  <c r="AC63" i="117"/>
  <c r="AP19" i="117"/>
  <c r="AG19" i="117"/>
  <c r="AG63" i="117"/>
  <c r="G62" i="117"/>
  <c r="G87" i="117"/>
  <c r="D82" i="117"/>
  <c r="H38" i="117"/>
  <c r="D74" i="117"/>
  <c r="H30" i="117"/>
  <c r="H28" i="117"/>
  <c r="H26" i="117"/>
  <c r="D70" i="117"/>
  <c r="H24" i="117"/>
  <c r="D66" i="117"/>
  <c r="H22" i="117"/>
  <c r="I20" i="117"/>
  <c r="H64" i="117"/>
  <c r="AC85" i="117"/>
  <c r="AG41" i="117"/>
  <c r="AG85" i="117"/>
  <c r="AP41" i="117"/>
  <c r="AC37" i="117"/>
  <c r="P81" i="117"/>
  <c r="T37" i="117"/>
  <c r="T81" i="117"/>
  <c r="CX81" i="117"/>
  <c r="CW81" i="117"/>
  <c r="CS81" i="117"/>
  <c r="CO81" i="117"/>
  <c r="CY81" i="117"/>
  <c r="CS37" i="117"/>
  <c r="CR81" i="117" s="1"/>
  <c r="CR37" i="117"/>
  <c r="CQ37" i="117"/>
  <c r="CQ81" i="117"/>
  <c r="CV81" i="117"/>
  <c r="G78" i="117"/>
  <c r="P73" i="117"/>
  <c r="AC29" i="117"/>
  <c r="T29" i="117"/>
  <c r="T73" i="117"/>
  <c r="CX73" i="117"/>
  <c r="CO73" i="117"/>
  <c r="CY73" i="117"/>
  <c r="CS73" i="117"/>
  <c r="CW73" i="117"/>
  <c r="CV73" i="117"/>
  <c r="CS29" i="117"/>
  <c r="CR73" i="117" s="1"/>
  <c r="CR29" i="117"/>
  <c r="CQ29" i="117"/>
  <c r="CQ73" i="117"/>
  <c r="G70" i="117"/>
  <c r="D84" i="117"/>
  <c r="CX79" i="117"/>
  <c r="CW79" i="117"/>
  <c r="CS79" i="117"/>
  <c r="CY79" i="117"/>
  <c r="CV79" i="117"/>
  <c r="CQ35" i="117"/>
  <c r="CQ79" i="117"/>
  <c r="CO79" i="117"/>
  <c r="CS35" i="117"/>
  <c r="CR79" i="117" s="1"/>
  <c r="CR35" i="117"/>
  <c r="AC78" i="117"/>
  <c r="AP34" i="117"/>
  <c r="AG34" i="117"/>
  <c r="AG78" i="117"/>
  <c r="U75" i="117"/>
  <c r="AD71" i="117"/>
  <c r="AI27" i="117"/>
  <c r="AJ27" i="117"/>
  <c r="AH27" i="117"/>
  <c r="CW66" i="117"/>
  <c r="CS66" i="117"/>
  <c r="CO66" i="117"/>
  <c r="CY66" i="117"/>
  <c r="CX66" i="117"/>
  <c r="CV66" i="117"/>
  <c r="CS22" i="117"/>
  <c r="CR66" i="117" s="1"/>
  <c r="CR22" i="117"/>
  <c r="CQ22" i="117"/>
  <c r="CQ66" i="117"/>
  <c r="AC65" i="117"/>
  <c r="AG21" i="117"/>
  <c r="AG65" i="117"/>
  <c r="AP21" i="117"/>
  <c r="CW63" i="117"/>
  <c r="CS63" i="117"/>
  <c r="CO63" i="117"/>
  <c r="CV63" i="117"/>
  <c r="CY63" i="117"/>
  <c r="CQ19" i="117"/>
  <c r="CQ63" i="117"/>
  <c r="CS19" i="117"/>
  <c r="CR63" i="117" s="1"/>
  <c r="CR19" i="117"/>
  <c r="CX63" i="117"/>
  <c r="AC62" i="117"/>
  <c r="AP18" i="117"/>
  <c r="AG18" i="117"/>
  <c r="AG62" i="117"/>
  <c r="P56" i="117"/>
  <c r="T12" i="117"/>
  <c r="T56" i="117"/>
  <c r="AC12" i="117"/>
  <c r="H55" i="117"/>
  <c r="I11" i="117"/>
  <c r="CO51" i="117"/>
  <c r="CO47" i="117"/>
  <c r="Q77" i="117"/>
  <c r="U33" i="117"/>
  <c r="W33" i="117"/>
  <c r="V33" i="117"/>
  <c r="P76" i="117"/>
  <c r="T32" i="117"/>
  <c r="T76" i="117"/>
  <c r="AC32" i="117"/>
  <c r="D58" i="117"/>
  <c r="AB91" i="117"/>
  <c r="D64" i="117"/>
  <c r="G56" i="117"/>
  <c r="AD90" i="117"/>
  <c r="AI46" i="117"/>
  <c r="AH46" i="117"/>
  <c r="AJ46" i="117"/>
  <c r="I45" i="117"/>
  <c r="AC86" i="117"/>
  <c r="AP42" i="117"/>
  <c r="AG42" i="117"/>
  <c r="AG86" i="117"/>
  <c r="G83" i="117"/>
  <c r="AC82" i="117"/>
  <c r="AP38" i="117"/>
  <c r="AG38" i="117"/>
  <c r="AG82" i="117"/>
  <c r="AD75" i="117"/>
  <c r="AI31" i="117"/>
  <c r="AJ31" i="117"/>
  <c r="AH31" i="117"/>
  <c r="CW68" i="117"/>
  <c r="CS68" i="117"/>
  <c r="CO68" i="117"/>
  <c r="CV68" i="117"/>
  <c r="CR24" i="117"/>
  <c r="CQ24" i="117"/>
  <c r="CQ68" i="117"/>
  <c r="CS24" i="117"/>
  <c r="CR68" i="117" s="1"/>
  <c r="CY68" i="117"/>
  <c r="CX68" i="117"/>
  <c r="CY67" i="117"/>
  <c r="CX67" i="117"/>
  <c r="CS67" i="117"/>
  <c r="CW67" i="117"/>
  <c r="CQ23" i="117"/>
  <c r="CQ67" i="117"/>
  <c r="CV67" i="117"/>
  <c r="CS23" i="117"/>
  <c r="CR67" i="117" s="1"/>
  <c r="CR23" i="117"/>
  <c r="CO67" i="117"/>
  <c r="G60" i="117"/>
  <c r="CY58" i="117"/>
  <c r="CX58" i="117"/>
  <c r="CR14" i="117"/>
  <c r="CV58" i="117"/>
  <c r="CS58" i="117"/>
  <c r="CS14" i="117"/>
  <c r="CR58" i="117" s="1"/>
  <c r="CW58" i="117"/>
  <c r="CO58" i="117"/>
  <c r="CQ14" i="117"/>
  <c r="CQ58" i="117"/>
  <c r="CY56" i="117"/>
  <c r="CX56" i="117"/>
  <c r="CV56" i="117"/>
  <c r="CW56" i="117"/>
  <c r="CS56" i="117"/>
  <c r="CQ12" i="117"/>
  <c r="CQ56" i="117"/>
  <c r="CS12" i="117"/>
  <c r="CR56" i="117" s="1"/>
  <c r="CR12" i="117"/>
  <c r="CO56" i="117"/>
  <c r="G55" i="117"/>
  <c r="H10" i="117"/>
  <c r="CW53" i="117"/>
  <c r="CS53" i="117"/>
  <c r="CO53" i="117"/>
  <c r="CV53" i="117"/>
  <c r="CS9" i="117"/>
  <c r="CR53" i="117" s="1"/>
  <c r="CR9" i="117"/>
  <c r="CQ9" i="117"/>
  <c r="CQ53" i="117"/>
  <c r="CY53" i="117"/>
  <c r="CX53" i="117"/>
  <c r="B91" i="117"/>
  <c r="AC79" i="117"/>
  <c r="AP35" i="117"/>
  <c r="AG35" i="117"/>
  <c r="AG79" i="117"/>
  <c r="CX75" i="117"/>
  <c r="CO75" i="117"/>
  <c r="CV75" i="117"/>
  <c r="CS75" i="117"/>
  <c r="CW75" i="117"/>
  <c r="CQ31" i="117"/>
  <c r="CQ75" i="117"/>
  <c r="CY75" i="117"/>
  <c r="CS31" i="117"/>
  <c r="CR75" i="117" s="1"/>
  <c r="CR31" i="117"/>
  <c r="AC74" i="117"/>
  <c r="AP30" i="117"/>
  <c r="AG30" i="117"/>
  <c r="AG74" i="117"/>
  <c r="CY62" i="117"/>
  <c r="CX62" i="117"/>
  <c r="CW62" i="117"/>
  <c r="CV62" i="117"/>
  <c r="CO62" i="117"/>
  <c r="CS18" i="117"/>
  <c r="CR62" i="117" s="1"/>
  <c r="CQ18" i="117"/>
  <c r="CQ62" i="117"/>
  <c r="CS62" i="117"/>
  <c r="CR18" i="117"/>
  <c r="CY60" i="117"/>
  <c r="CX60" i="117"/>
  <c r="CV60" i="117"/>
  <c r="CO60" i="117"/>
  <c r="CW60" i="117"/>
  <c r="CS16" i="117"/>
  <c r="CR60" i="117" s="1"/>
  <c r="CS60" i="117"/>
  <c r="CR16" i="117"/>
  <c r="CQ16" i="117"/>
  <c r="CQ60" i="117"/>
  <c r="AC57" i="117"/>
  <c r="AG13" i="117"/>
  <c r="AG57" i="117"/>
  <c r="AP13" i="117"/>
  <c r="I25" i="117"/>
  <c r="AP60" i="117"/>
  <c r="AT16" i="117"/>
  <c r="AT60" i="117"/>
  <c r="BC16" i="117"/>
  <c r="G73" i="117"/>
  <c r="CY65" i="117"/>
  <c r="CW65" i="117"/>
  <c r="CV65" i="117"/>
  <c r="CX65" i="117"/>
  <c r="CS21" i="117"/>
  <c r="CR65" i="117" s="1"/>
  <c r="CR21" i="117"/>
  <c r="CQ21" i="117"/>
  <c r="CQ65" i="117"/>
  <c r="CS65" i="117"/>
  <c r="CO65" i="117"/>
  <c r="I37" i="117"/>
  <c r="H81" i="117"/>
  <c r="H75" i="117"/>
  <c r="I31" i="117"/>
  <c r="P80" i="117"/>
  <c r="T36" i="117"/>
  <c r="T80" i="117"/>
  <c r="AC36" i="117"/>
  <c r="G90" i="117"/>
  <c r="G80" i="117"/>
  <c r="H76" i="117"/>
  <c r="I32" i="117"/>
  <c r="G72" i="117"/>
  <c r="C47" i="117"/>
  <c r="C91" i="117"/>
  <c r="P68" i="117"/>
  <c r="T24" i="117"/>
  <c r="T68" i="117"/>
  <c r="AC24" i="117"/>
  <c r="AJ15" i="117"/>
  <c r="P54" i="117"/>
  <c r="T10" i="117"/>
  <c r="T54" i="117"/>
  <c r="AC10" i="117"/>
  <c r="AC70" i="117"/>
  <c r="AP26" i="117"/>
  <c r="AG26" i="117"/>
  <c r="AG70" i="117"/>
  <c r="H61" i="117"/>
  <c r="I17" i="117"/>
  <c r="CV88" i="117"/>
  <c r="CY88" i="117"/>
  <c r="CO88" i="117"/>
  <c r="CX88" i="117"/>
  <c r="CW88" i="117"/>
  <c r="CS88" i="117"/>
  <c r="CS44" i="117"/>
  <c r="CR88" i="117" s="1"/>
  <c r="CQ44" i="117"/>
  <c r="CQ88" i="117"/>
  <c r="CR44" i="117"/>
  <c r="I46" i="117"/>
  <c r="G85" i="117"/>
  <c r="H80" i="117"/>
  <c r="I36" i="117"/>
  <c r="G77" i="117"/>
  <c r="AC89" i="117"/>
  <c r="AP45" i="117"/>
  <c r="AG45" i="117"/>
  <c r="AG89" i="117"/>
  <c r="G86" i="117"/>
  <c r="CW85" i="117"/>
  <c r="CS85" i="117"/>
  <c r="CO85" i="117"/>
  <c r="CY85" i="117"/>
  <c r="CX85" i="117"/>
  <c r="CV85" i="117"/>
  <c r="CS41" i="117"/>
  <c r="CR85" i="117" s="1"/>
  <c r="CR41" i="117"/>
  <c r="CQ41" i="117"/>
  <c r="CQ85" i="117"/>
  <c r="G82" i="117"/>
  <c r="P77" i="117"/>
  <c r="AC33" i="117"/>
  <c r="T33" i="117"/>
  <c r="T77" i="117"/>
  <c r="CX77" i="117"/>
  <c r="CV77" i="117"/>
  <c r="CW77" i="117"/>
  <c r="CO77" i="117"/>
  <c r="CY77" i="117"/>
  <c r="CS77" i="117"/>
  <c r="CS33" i="117"/>
  <c r="CR77" i="117" s="1"/>
  <c r="CR33" i="117"/>
  <c r="CQ33" i="117"/>
  <c r="CQ77" i="117"/>
  <c r="G74" i="117"/>
  <c r="G66" i="117"/>
  <c r="G88" i="117"/>
  <c r="CY86" i="117"/>
  <c r="CW86" i="117"/>
  <c r="CV86" i="117"/>
  <c r="CO86" i="117"/>
  <c r="CX86" i="117"/>
  <c r="CS86" i="117"/>
  <c r="CS42" i="117"/>
  <c r="CR86" i="117" s="1"/>
  <c r="CR42" i="117"/>
  <c r="CQ42" i="117"/>
  <c r="CQ86" i="117"/>
  <c r="Q85" i="117"/>
  <c r="U41" i="117"/>
  <c r="W41" i="117"/>
  <c r="V41" i="117"/>
  <c r="P84" i="117"/>
  <c r="T40" i="117"/>
  <c r="T84" i="117"/>
  <c r="AC40" i="117"/>
  <c r="G79" i="117"/>
  <c r="AC67" i="117"/>
  <c r="AP23" i="117"/>
  <c r="AG23" i="117"/>
  <c r="AG67" i="117"/>
  <c r="G63" i="117"/>
  <c r="G61" i="117"/>
  <c r="D60" i="117"/>
  <c r="H16" i="117"/>
  <c r="U67" i="117"/>
  <c r="AI19" i="117"/>
  <c r="AJ19" i="117"/>
  <c r="AD63" i="117"/>
  <c r="AH19" i="117"/>
  <c r="P58" i="117"/>
  <c r="T14" i="117"/>
  <c r="T58" i="117"/>
  <c r="AC14" i="117"/>
  <c r="Q65" i="117"/>
  <c r="U21" i="117"/>
  <c r="W21" i="117"/>
  <c r="V21" i="117"/>
  <c r="T20" i="117"/>
  <c r="T64" i="117"/>
  <c r="AC20" i="117"/>
  <c r="P64" i="117"/>
  <c r="G58" i="117"/>
  <c r="Q89" i="117"/>
  <c r="V45" i="117"/>
  <c r="W45" i="117"/>
  <c r="U45" i="117"/>
  <c r="CX70" i="117"/>
  <c r="CW70" i="117"/>
  <c r="CS70" i="117"/>
  <c r="CO70" i="117"/>
  <c r="CY70" i="117"/>
  <c r="CS26" i="117"/>
  <c r="CR70" i="117" s="1"/>
  <c r="CR26" i="117"/>
  <c r="CQ26" i="117"/>
  <c r="CQ70" i="117"/>
  <c r="CV70" i="117"/>
  <c r="G67" i="117"/>
  <c r="AC66" i="117"/>
  <c r="AP22" i="117"/>
  <c r="AG22" i="117"/>
  <c r="AG66" i="117"/>
  <c r="P53" i="117"/>
  <c r="AC9" i="117"/>
  <c r="T9" i="117"/>
  <c r="T53" i="117"/>
  <c r="D56" i="117"/>
  <c r="H12" i="117"/>
  <c r="CW87" i="117"/>
  <c r="CS87" i="117"/>
  <c r="CO87" i="117"/>
  <c r="CY87" i="117"/>
  <c r="CX87" i="117"/>
  <c r="CV87" i="117"/>
  <c r="CR43" i="117"/>
  <c r="CS43" i="117"/>
  <c r="CR87" i="117" s="1"/>
  <c r="CQ43" i="117"/>
  <c r="CQ87" i="117"/>
  <c r="AD83" i="117"/>
  <c r="AI39" i="117"/>
  <c r="AJ39" i="117"/>
  <c r="AH39" i="117"/>
  <c r="D80" i="117"/>
  <c r="G75" i="117"/>
  <c r="H14" i="117"/>
  <c r="CO52" i="117"/>
  <c r="AG11" i="116"/>
  <c r="AQ16" i="116"/>
  <c r="E142" i="119" s="1"/>
  <c r="AE16" i="116"/>
  <c r="AP16" i="116"/>
  <c r="AD16" i="116"/>
  <c r="R16" i="116"/>
  <c r="AG16" i="116"/>
  <c r="I16" i="116"/>
  <c r="AN16" i="116"/>
  <c r="AR16" i="116"/>
  <c r="H143" i="119" s="1"/>
  <c r="AB16" i="116"/>
  <c r="D127" i="119" s="1"/>
  <c r="I49" i="116"/>
  <c r="I15" i="116"/>
  <c r="F12" i="116"/>
  <c r="AT50" i="116"/>
  <c r="K103" i="119"/>
  <c r="AO11" i="116"/>
  <c r="I11" i="116"/>
  <c r="Q49" i="116"/>
  <c r="Q15" i="116"/>
  <c r="AT4" i="116"/>
  <c r="L4" i="116"/>
  <c r="M4" i="116"/>
  <c r="N4" i="116"/>
  <c r="O4" i="116"/>
  <c r="P4" i="116"/>
  <c r="Q4" i="116"/>
  <c r="R4" i="116"/>
  <c r="S4" i="116"/>
  <c r="T4" i="116"/>
  <c r="U4" i="116"/>
  <c r="V4" i="116"/>
  <c r="W4" i="116"/>
  <c r="X4" i="116"/>
  <c r="Y4" i="116"/>
  <c r="Z4" i="116"/>
  <c r="AA4" i="116"/>
  <c r="AB4" i="116"/>
  <c r="AC4" i="116"/>
  <c r="AD4" i="116"/>
  <c r="AE4" i="116"/>
  <c r="AF4" i="116"/>
  <c r="AG4" i="116"/>
  <c r="AH4" i="116"/>
  <c r="AI4" i="116"/>
  <c r="AJ4" i="116"/>
  <c r="AK4" i="116"/>
  <c r="AL4" i="116"/>
  <c r="AM4" i="116"/>
  <c r="AN4" i="116"/>
  <c r="AO4" i="116"/>
  <c r="AP4" i="116"/>
  <c r="AQ4" i="116"/>
  <c r="AR4" i="116"/>
  <c r="AS4" i="116"/>
  <c r="AS49" i="116"/>
  <c r="AS15" i="116"/>
  <c r="M49" i="116"/>
  <c r="AT49" i="116"/>
  <c r="M15" i="116"/>
  <c r="G12" i="116"/>
  <c r="J28" i="40"/>
  <c r="J25" i="157"/>
  <c r="K41" i="157"/>
  <c r="G24" i="157"/>
  <c r="E24" i="157"/>
  <c r="F24" i="157"/>
  <c r="D24" i="157"/>
  <c r="C24" i="157"/>
  <c r="J38" i="157"/>
  <c r="I24" i="157"/>
  <c r="H24" i="157"/>
  <c r="I28" i="40"/>
  <c r="K41" i="143"/>
  <c r="J25" i="143"/>
  <c r="H28" i="40"/>
  <c r="J25" i="136"/>
  <c r="K41" i="136"/>
  <c r="G28" i="40"/>
  <c r="K41" i="129"/>
  <c r="J25" i="129"/>
  <c r="D24" i="129"/>
  <c r="C24" i="129"/>
  <c r="J38" i="129"/>
  <c r="I24" i="129"/>
  <c r="E24" i="129"/>
  <c r="G24" i="129"/>
  <c r="F24" i="129"/>
  <c r="H24" i="129"/>
  <c r="AD7" i="124"/>
  <c r="Q51" i="124"/>
  <c r="W7" i="124"/>
  <c r="W47" i="124" s="1"/>
  <c r="D36" i="127" s="1"/>
  <c r="V7" i="124"/>
  <c r="U7" i="124"/>
  <c r="U51" i="124" s="1"/>
  <c r="U91" i="124" s="1"/>
  <c r="G21" i="125"/>
  <c r="G61" i="125" s="1"/>
  <c r="G38" i="127" s="1"/>
  <c r="E21" i="125"/>
  <c r="E61" i="125" s="1"/>
  <c r="E38" i="127" s="1"/>
  <c r="C21" i="125"/>
  <c r="C61" i="125" s="1"/>
  <c r="C38" i="127" s="1"/>
  <c r="H21" i="125"/>
  <c r="H61" i="125" s="1"/>
  <c r="H38" i="127" s="1"/>
  <c r="F49" i="123"/>
  <c r="AT49" i="123" s="1"/>
  <c r="F11" i="123"/>
  <c r="F21" i="125"/>
  <c r="F61" i="125" s="1"/>
  <c r="F38" i="127" s="1"/>
  <c r="D21" i="125"/>
  <c r="D61" i="125" s="1"/>
  <c r="D38" i="127" s="1"/>
  <c r="F15" i="123"/>
  <c r="F19" i="123"/>
  <c r="F20" i="123" s="1"/>
  <c r="F21" i="123"/>
  <c r="I21" i="125"/>
  <c r="I61" i="125" s="1"/>
  <c r="I38" i="127" s="1"/>
  <c r="AP7" i="124"/>
  <c r="AC51" i="124"/>
  <c r="V47" i="124"/>
  <c r="D35" i="127" s="1"/>
  <c r="C105" i="125"/>
  <c r="F61" i="119"/>
  <c r="F38" i="118"/>
  <c r="J21" i="119"/>
  <c r="J61" i="119"/>
  <c r="Q8" i="117"/>
  <c r="D52" i="117"/>
  <c r="H8" i="117"/>
  <c r="P52" i="117"/>
  <c r="AC8" i="117"/>
  <c r="T8" i="117"/>
  <c r="T52" i="117"/>
  <c r="Q7" i="117"/>
  <c r="D51" i="117"/>
  <c r="H7" i="117"/>
  <c r="P51" i="117"/>
  <c r="AC7" i="117"/>
  <c r="T7" i="117"/>
  <c r="T51" i="117"/>
  <c r="J85" i="118"/>
  <c r="E9" i="40"/>
  <c r="D139" i="119"/>
  <c r="G142" i="119"/>
  <c r="D141" i="119"/>
  <c r="E141" i="119"/>
  <c r="E143" i="119"/>
  <c r="C143" i="119"/>
  <c r="F28" i="160"/>
  <c r="AG86" i="161"/>
  <c r="U79" i="161"/>
  <c r="Q69" i="161"/>
  <c r="U25" i="161"/>
  <c r="W25" i="161"/>
  <c r="V25" i="161"/>
  <c r="AD25" i="161"/>
  <c r="AC88" i="161"/>
  <c r="AG44" i="161"/>
  <c r="AG88" i="161"/>
  <c r="AP44" i="161"/>
  <c r="AC64" i="161"/>
  <c r="AP20" i="161"/>
  <c r="AG20" i="161"/>
  <c r="AG64" i="161"/>
  <c r="BC59" i="161"/>
  <c r="BG15" i="161"/>
  <c r="BG59" i="161"/>
  <c r="BP15" i="161"/>
  <c r="Q84" i="161"/>
  <c r="U40" i="161"/>
  <c r="W40" i="161"/>
  <c r="V40" i="161"/>
  <c r="AD40" i="161"/>
  <c r="J31" i="161"/>
  <c r="U73" i="161"/>
  <c r="AC60" i="161"/>
  <c r="AP16" i="161"/>
  <c r="AG16" i="161"/>
  <c r="AG60" i="161"/>
  <c r="AP56" i="161"/>
  <c r="AT12" i="161"/>
  <c r="BC12" i="161"/>
  <c r="AQ82" i="161"/>
  <c r="AU38" i="161"/>
  <c r="AW38" i="161"/>
  <c r="AV38" i="161"/>
  <c r="BD38" i="161"/>
  <c r="AG90" i="161"/>
  <c r="AC85" i="161"/>
  <c r="AP41" i="161"/>
  <c r="AG41" i="161"/>
  <c r="AG85" i="161"/>
  <c r="J43" i="161"/>
  <c r="H88" i="161"/>
  <c r="I44" i="161"/>
  <c r="Q80" i="161"/>
  <c r="U36" i="161"/>
  <c r="W36" i="161"/>
  <c r="V36" i="161"/>
  <c r="AD36" i="161"/>
  <c r="U54" i="161"/>
  <c r="Q60" i="161"/>
  <c r="AD16" i="161"/>
  <c r="V16" i="161"/>
  <c r="U16" i="161"/>
  <c r="W16" i="161"/>
  <c r="G28" i="160"/>
  <c r="Q85" i="161"/>
  <c r="AD41" i="161"/>
  <c r="V41" i="161"/>
  <c r="U41" i="161"/>
  <c r="W41" i="161"/>
  <c r="AD90" i="161"/>
  <c r="AQ46" i="161"/>
  <c r="AI46" i="161"/>
  <c r="AH46" i="161"/>
  <c r="AJ46" i="161"/>
  <c r="AC89" i="161"/>
  <c r="AP45" i="161"/>
  <c r="AG45" i="161"/>
  <c r="AG77" i="161"/>
  <c r="AC52" i="161"/>
  <c r="AP8" i="161"/>
  <c r="AG8" i="161"/>
  <c r="U77" i="161"/>
  <c r="AG71" i="161"/>
  <c r="AC57" i="161"/>
  <c r="AG13" i="161"/>
  <c r="AP13" i="161"/>
  <c r="AC53" i="161"/>
  <c r="AG9" i="161"/>
  <c r="AG53" i="161"/>
  <c r="AP9" i="161"/>
  <c r="T76" i="161"/>
  <c r="T68" i="161"/>
  <c r="AQ63" i="161"/>
  <c r="AU19" i="161"/>
  <c r="AW19" i="161"/>
  <c r="BD19" i="161"/>
  <c r="AV19" i="161"/>
  <c r="U75" i="161"/>
  <c r="U86" i="161"/>
  <c r="AC65" i="161"/>
  <c r="AG21" i="161"/>
  <c r="AP21" i="161"/>
  <c r="J11" i="161"/>
  <c r="AD58" i="161"/>
  <c r="AJ14" i="161"/>
  <c r="AQ14" i="161"/>
  <c r="AI14" i="161"/>
  <c r="AH14" i="161"/>
  <c r="J12" i="161"/>
  <c r="AP73" i="161"/>
  <c r="BC29" i="161"/>
  <c r="AT29" i="161"/>
  <c r="AT73" i="161"/>
  <c r="H57" i="161"/>
  <c r="I13" i="161"/>
  <c r="AP86" i="161"/>
  <c r="BC42" i="161"/>
  <c r="AT42" i="161"/>
  <c r="AT86" i="161"/>
  <c r="AC72" i="161"/>
  <c r="AP28" i="161"/>
  <c r="AG28" i="161"/>
  <c r="AG72" i="161"/>
  <c r="T64" i="161"/>
  <c r="H68" i="161"/>
  <c r="I24" i="161"/>
  <c r="H51" i="161"/>
  <c r="H47" i="161"/>
  <c r="I7" i="161"/>
  <c r="AP66" i="161"/>
  <c r="AT22" i="161"/>
  <c r="BC22" i="161"/>
  <c r="AP90" i="161"/>
  <c r="BC46" i="161"/>
  <c r="AT46" i="161"/>
  <c r="AT90" i="161"/>
  <c r="U83" i="161"/>
  <c r="Q88" i="161"/>
  <c r="U44" i="161"/>
  <c r="W44" i="161"/>
  <c r="AD44" i="161"/>
  <c r="V44" i="161"/>
  <c r="H64" i="161"/>
  <c r="I20" i="161"/>
  <c r="AD78" i="161"/>
  <c r="AQ34" i="161"/>
  <c r="AI34" i="161"/>
  <c r="AH34" i="161"/>
  <c r="AJ34" i="161"/>
  <c r="J42" i="161"/>
  <c r="BC35" i="161"/>
  <c r="AP79" i="161"/>
  <c r="AT35" i="161"/>
  <c r="AD74" i="161"/>
  <c r="AH30" i="161"/>
  <c r="AQ30" i="161"/>
  <c r="AJ30" i="161"/>
  <c r="AI30" i="161"/>
  <c r="U87" i="161"/>
  <c r="AD62" i="161"/>
  <c r="AH18" i="161"/>
  <c r="AJ18" i="161"/>
  <c r="AQ18" i="161"/>
  <c r="AI18" i="161"/>
  <c r="AP77" i="161"/>
  <c r="AT33" i="161"/>
  <c r="AT77" i="161"/>
  <c r="BC33" i="161"/>
  <c r="J61" i="162"/>
  <c r="U66" i="161"/>
  <c r="U55" i="161"/>
  <c r="AH59" i="161"/>
  <c r="U56" i="161"/>
  <c r="AP58" i="161"/>
  <c r="BC14" i="161"/>
  <c r="AT14" i="161"/>
  <c r="AD81" i="161"/>
  <c r="AH37" i="161"/>
  <c r="AJ37" i="161"/>
  <c r="AQ37" i="161"/>
  <c r="AI37" i="161"/>
  <c r="AP71" i="161"/>
  <c r="BC27" i="161"/>
  <c r="AT27" i="161"/>
  <c r="AT71" i="161"/>
  <c r="J35" i="161"/>
  <c r="H89" i="161"/>
  <c r="I45" i="161"/>
  <c r="AC69" i="161"/>
  <c r="AG25" i="161"/>
  <c r="AP25" i="161"/>
  <c r="AC61" i="161"/>
  <c r="AG17" i="161"/>
  <c r="AG61" i="161"/>
  <c r="AP17" i="161"/>
  <c r="AG67" i="161"/>
  <c r="AP55" i="161"/>
  <c r="BC11" i="161"/>
  <c r="AT11" i="161"/>
  <c r="T84" i="161"/>
  <c r="AC76" i="161"/>
  <c r="AG32" i="161"/>
  <c r="AG76" i="161"/>
  <c r="AP32" i="161"/>
  <c r="T51" i="161"/>
  <c r="T47" i="161"/>
  <c r="AP87" i="161"/>
  <c r="BC43" i="161"/>
  <c r="AT43" i="161"/>
  <c r="AQ71" i="161"/>
  <c r="AU27" i="161"/>
  <c r="AV27" i="161"/>
  <c r="BD27" i="161"/>
  <c r="AW27" i="161"/>
  <c r="AD67" i="161"/>
  <c r="AQ23" i="161"/>
  <c r="AI23" i="161"/>
  <c r="AH23" i="161"/>
  <c r="AJ23" i="161"/>
  <c r="I8" i="161"/>
  <c r="H52" i="161"/>
  <c r="AH70" i="161"/>
  <c r="AP81" i="161"/>
  <c r="AT37" i="161"/>
  <c r="BC37" i="161"/>
  <c r="AG73" i="161"/>
  <c r="Q57" i="161"/>
  <c r="U13" i="161"/>
  <c r="W13" i="161"/>
  <c r="V13" i="161"/>
  <c r="AD13" i="161"/>
  <c r="AD79" i="161"/>
  <c r="AJ35" i="161"/>
  <c r="AQ35" i="161"/>
  <c r="AI35" i="161"/>
  <c r="AH35" i="161"/>
  <c r="H53" i="161"/>
  <c r="I9" i="161"/>
  <c r="T80" i="161"/>
  <c r="H61" i="161"/>
  <c r="I17" i="161"/>
  <c r="H76" i="161"/>
  <c r="I32" i="161"/>
  <c r="Q68" i="161"/>
  <c r="W24" i="161"/>
  <c r="AD24" i="161"/>
  <c r="V24" i="161"/>
  <c r="U24" i="161"/>
  <c r="Q51" i="161"/>
  <c r="W7" i="161"/>
  <c r="AD7" i="161"/>
  <c r="V7" i="161"/>
  <c r="U7" i="161"/>
  <c r="H65" i="161"/>
  <c r="I21" i="161"/>
  <c r="J23" i="161"/>
  <c r="AH82" i="161"/>
  <c r="AG75" i="161"/>
  <c r="I28" i="161"/>
  <c r="H72" i="161"/>
  <c r="Q64" i="161"/>
  <c r="W20" i="161"/>
  <c r="AD20" i="161"/>
  <c r="V20" i="161"/>
  <c r="U20" i="161"/>
  <c r="AD54" i="161"/>
  <c r="AJ10" i="161"/>
  <c r="AQ10" i="161"/>
  <c r="AI10" i="161"/>
  <c r="AH10" i="161"/>
  <c r="U90" i="161"/>
  <c r="J34" i="161"/>
  <c r="AD77" i="161"/>
  <c r="AH33" i="161"/>
  <c r="AJ33" i="161"/>
  <c r="AI33" i="161"/>
  <c r="AQ33" i="161"/>
  <c r="BC78" i="161"/>
  <c r="BG34" i="161"/>
  <c r="BP34" i="161"/>
  <c r="J46" i="161"/>
  <c r="Q89" i="161"/>
  <c r="AD45" i="161"/>
  <c r="V45" i="161"/>
  <c r="U45" i="161"/>
  <c r="W45" i="161"/>
  <c r="BC82" i="161"/>
  <c r="BG38" i="161"/>
  <c r="BP38" i="161"/>
  <c r="BC23" i="161"/>
  <c r="AT23" i="161"/>
  <c r="AT67" i="161"/>
  <c r="AP67" i="161"/>
  <c r="AC84" i="161"/>
  <c r="AG40" i="161"/>
  <c r="AG84" i="161"/>
  <c r="AP40" i="161"/>
  <c r="BC74" i="161"/>
  <c r="BG30" i="161"/>
  <c r="BG74" i="161"/>
  <c r="BP30" i="161"/>
  <c r="AH63" i="161"/>
  <c r="AD75" i="161"/>
  <c r="AQ31" i="161"/>
  <c r="AI31" i="161"/>
  <c r="AH31" i="161"/>
  <c r="AJ31" i="161"/>
  <c r="AC51" i="161"/>
  <c r="AP7" i="161"/>
  <c r="AG7" i="161"/>
  <c r="AD86" i="161"/>
  <c r="AQ42" i="161"/>
  <c r="AI42" i="161"/>
  <c r="AH42" i="161"/>
  <c r="AJ42" i="161"/>
  <c r="U58" i="161"/>
  <c r="J39" i="161"/>
  <c r="H69" i="161"/>
  <c r="I25" i="161"/>
  <c r="Q53" i="161"/>
  <c r="U9" i="161"/>
  <c r="W9" i="161"/>
  <c r="V9" i="161"/>
  <c r="AD9" i="161"/>
  <c r="T88" i="161"/>
  <c r="AC80" i="161"/>
  <c r="AG36" i="161"/>
  <c r="AG80" i="161"/>
  <c r="AP36" i="161"/>
  <c r="AT59" i="161"/>
  <c r="Q61" i="161"/>
  <c r="U17" i="161"/>
  <c r="W17" i="161"/>
  <c r="V17" i="161"/>
  <c r="AD17" i="161"/>
  <c r="I40" i="161"/>
  <c r="H84" i="161"/>
  <c r="Q76" i="161"/>
  <c r="U32" i="161"/>
  <c r="W32" i="161"/>
  <c r="AD32" i="161"/>
  <c r="V32" i="161"/>
  <c r="Q65" i="161"/>
  <c r="U21" i="161"/>
  <c r="W21" i="161"/>
  <c r="V21" i="161"/>
  <c r="AD21" i="161"/>
  <c r="AP70" i="161"/>
  <c r="AT26" i="161"/>
  <c r="BC26" i="161"/>
  <c r="AD73" i="161"/>
  <c r="AJ29" i="161"/>
  <c r="AH29" i="161"/>
  <c r="AQ29" i="161"/>
  <c r="AI29" i="161"/>
  <c r="BC63" i="161"/>
  <c r="BG19" i="161"/>
  <c r="BP19" i="161"/>
  <c r="AP75" i="161"/>
  <c r="BC31" i="161"/>
  <c r="AT31" i="161"/>
  <c r="AT75" i="161"/>
  <c r="AD83" i="161"/>
  <c r="AJ39" i="161"/>
  <c r="AQ39" i="161"/>
  <c r="AI39" i="161"/>
  <c r="AH39" i="161"/>
  <c r="H80" i="161"/>
  <c r="I36" i="161"/>
  <c r="Q72" i="161"/>
  <c r="W28" i="161"/>
  <c r="V28" i="161"/>
  <c r="U28" i="161"/>
  <c r="AD28" i="161"/>
  <c r="AP62" i="161"/>
  <c r="AT18" i="161"/>
  <c r="AT62" i="161"/>
  <c r="BC18" i="161"/>
  <c r="U78" i="161"/>
  <c r="U74" i="161"/>
  <c r="H60" i="161"/>
  <c r="I16" i="161"/>
  <c r="AP54" i="161"/>
  <c r="BC10" i="161"/>
  <c r="AT10" i="161"/>
  <c r="AT54" i="161"/>
  <c r="H85" i="161"/>
  <c r="I41" i="161"/>
  <c r="AJ43" i="161"/>
  <c r="AQ43" i="161"/>
  <c r="AI43" i="161"/>
  <c r="AH43" i="161"/>
  <c r="AD87" i="161"/>
  <c r="U62" i="161"/>
  <c r="AD66" i="161"/>
  <c r="AH22" i="161"/>
  <c r="AJ22" i="161"/>
  <c r="AI22" i="161"/>
  <c r="AQ22" i="161"/>
  <c r="AP83" i="161"/>
  <c r="BC39" i="161"/>
  <c r="AT39" i="161"/>
  <c r="AQ11" i="161"/>
  <c r="AI11" i="161"/>
  <c r="AD55" i="161"/>
  <c r="AH11" i="161"/>
  <c r="AJ11" i="161"/>
  <c r="J30" i="161"/>
  <c r="AQ59" i="161"/>
  <c r="AU15" i="161"/>
  <c r="AW15" i="161"/>
  <c r="BD15" i="161"/>
  <c r="AV15" i="161"/>
  <c r="AD56" i="161"/>
  <c r="AH12" i="161"/>
  <c r="AJ12" i="161"/>
  <c r="AQ12" i="161"/>
  <c r="AI12" i="161"/>
  <c r="U81" i="161"/>
  <c r="J18" i="161"/>
  <c r="AC68" i="161"/>
  <c r="AP24" i="161"/>
  <c r="AG24" i="161"/>
  <c r="AG68" i="161"/>
  <c r="AT74" i="161"/>
  <c r="J22" i="161"/>
  <c r="AH71" i="161"/>
  <c r="U67" i="161"/>
  <c r="Q52" i="161"/>
  <c r="AD8" i="161"/>
  <c r="V8" i="161"/>
  <c r="U8" i="161"/>
  <c r="W8" i="161"/>
  <c r="AQ70" i="161"/>
  <c r="AW26" i="161"/>
  <c r="AV26" i="161"/>
  <c r="AU26" i="161"/>
  <c r="BD26" i="161"/>
  <c r="AD64" i="147"/>
  <c r="AJ20" i="147"/>
  <c r="AQ20" i="147"/>
  <c r="AH20" i="147"/>
  <c r="AI20" i="147"/>
  <c r="AJ27" i="147"/>
  <c r="AQ27" i="147"/>
  <c r="AI27" i="147"/>
  <c r="AD71" i="147"/>
  <c r="AH27" i="147"/>
  <c r="H62" i="147"/>
  <c r="I18" i="147"/>
  <c r="J37" i="147"/>
  <c r="G28" i="146"/>
  <c r="AJ23" i="147"/>
  <c r="AQ23" i="147"/>
  <c r="AI23" i="147"/>
  <c r="AH23" i="147"/>
  <c r="AD67" i="147"/>
  <c r="U76" i="147"/>
  <c r="AG65" i="147"/>
  <c r="T86" i="147"/>
  <c r="U75" i="147"/>
  <c r="AP80" i="147"/>
  <c r="AT36" i="147"/>
  <c r="AT80" i="147"/>
  <c r="BC36" i="147"/>
  <c r="J25" i="147"/>
  <c r="AD81" i="147"/>
  <c r="AH37" i="147"/>
  <c r="AI37" i="147"/>
  <c r="AJ37" i="147"/>
  <c r="AQ37" i="147"/>
  <c r="AP52" i="147"/>
  <c r="BC8" i="147"/>
  <c r="AT8" i="147"/>
  <c r="J39" i="147"/>
  <c r="AQ61" i="147"/>
  <c r="AW17" i="147"/>
  <c r="AV17" i="147"/>
  <c r="BD17" i="147"/>
  <c r="AU17" i="147"/>
  <c r="AT53" i="147"/>
  <c r="AP38" i="147"/>
  <c r="AG38" i="147"/>
  <c r="AG82" i="147"/>
  <c r="AC82" i="147"/>
  <c r="AJ19" i="147"/>
  <c r="AQ19" i="147"/>
  <c r="AI19" i="147"/>
  <c r="AD63" i="147"/>
  <c r="AH19" i="147"/>
  <c r="H78" i="147"/>
  <c r="I34" i="147"/>
  <c r="W26" i="147"/>
  <c r="AD26" i="147"/>
  <c r="V26" i="147"/>
  <c r="Q70" i="147"/>
  <c r="U26" i="147"/>
  <c r="AT69" i="147"/>
  <c r="AD60" i="147"/>
  <c r="AJ16" i="147"/>
  <c r="AH16" i="147"/>
  <c r="AQ16" i="147"/>
  <c r="AI16" i="147"/>
  <c r="AG67" i="147"/>
  <c r="G91" i="147"/>
  <c r="J35" i="147"/>
  <c r="AP87" i="147"/>
  <c r="BC43" i="147"/>
  <c r="AT43" i="147"/>
  <c r="AD68" i="147"/>
  <c r="AJ24" i="147"/>
  <c r="AH24" i="147"/>
  <c r="AQ24" i="147"/>
  <c r="AI24" i="147"/>
  <c r="W18" i="147"/>
  <c r="AD18" i="147"/>
  <c r="V18" i="147"/>
  <c r="Q62" i="147"/>
  <c r="U18" i="147"/>
  <c r="H59" i="147"/>
  <c r="I15" i="147"/>
  <c r="AD80" i="147"/>
  <c r="AJ36" i="147"/>
  <c r="AQ36" i="147"/>
  <c r="AI36" i="147"/>
  <c r="AH36" i="147"/>
  <c r="AD77" i="147"/>
  <c r="AH33" i="147"/>
  <c r="AQ33" i="147"/>
  <c r="AJ33" i="147"/>
  <c r="AI33" i="147"/>
  <c r="AQ53" i="147"/>
  <c r="AU9" i="147"/>
  <c r="AW9" i="147"/>
  <c r="AV9" i="147"/>
  <c r="BD9" i="147"/>
  <c r="AP71" i="147"/>
  <c r="BC27" i="147"/>
  <c r="AT27" i="147"/>
  <c r="AT71" i="147"/>
  <c r="BG9" i="147"/>
  <c r="BG53" i="147"/>
  <c r="BC53" i="147"/>
  <c r="BP9" i="147"/>
  <c r="U85" i="147"/>
  <c r="AD72" i="147"/>
  <c r="AJ28" i="147"/>
  <c r="AQ28" i="147"/>
  <c r="AH28" i="147"/>
  <c r="AI28" i="147"/>
  <c r="H86" i="147"/>
  <c r="I42" i="147"/>
  <c r="U84" i="147"/>
  <c r="AD57" i="147"/>
  <c r="AQ13" i="147"/>
  <c r="AI13" i="147"/>
  <c r="AH13" i="147"/>
  <c r="AJ13" i="147"/>
  <c r="AT29" i="147"/>
  <c r="AT73" i="147"/>
  <c r="AP73" i="147"/>
  <c r="BC29" i="147"/>
  <c r="C47" i="147"/>
  <c r="C91" i="147"/>
  <c r="U71" i="147"/>
  <c r="U83" i="147"/>
  <c r="U88" i="147"/>
  <c r="AT17" i="147"/>
  <c r="AT61" i="147"/>
  <c r="BC17" i="147"/>
  <c r="AP61" i="147"/>
  <c r="I21" i="148"/>
  <c r="I61" i="148"/>
  <c r="I38" i="143"/>
  <c r="E21" i="148"/>
  <c r="E61" i="148"/>
  <c r="E38" i="143"/>
  <c r="H21" i="148"/>
  <c r="H61" i="148"/>
  <c r="H38" i="143"/>
  <c r="D21" i="148"/>
  <c r="D61" i="148"/>
  <c r="D38" i="143"/>
  <c r="G21" i="148"/>
  <c r="G61" i="148"/>
  <c r="G38" i="143"/>
  <c r="F21" i="148"/>
  <c r="F61" i="148"/>
  <c r="F38" i="143"/>
  <c r="C21" i="148"/>
  <c r="F15" i="146"/>
  <c r="F49" i="146"/>
  <c r="AT49" i="146"/>
  <c r="F11" i="146"/>
  <c r="J13" i="147"/>
  <c r="U68" i="147"/>
  <c r="AP14" i="147"/>
  <c r="AG14" i="147"/>
  <c r="AG58" i="147"/>
  <c r="AC58" i="147"/>
  <c r="H54" i="147"/>
  <c r="I10" i="147"/>
  <c r="J31" i="147"/>
  <c r="Q59" i="147"/>
  <c r="U15" i="147"/>
  <c r="W15" i="147"/>
  <c r="V15" i="147"/>
  <c r="AD15" i="147"/>
  <c r="U80" i="147"/>
  <c r="AP42" i="147"/>
  <c r="AC86" i="147"/>
  <c r="AG42" i="147"/>
  <c r="AG86" i="147"/>
  <c r="T70" i="147"/>
  <c r="BG33" i="147"/>
  <c r="BC77" i="147"/>
  <c r="BP33" i="147"/>
  <c r="AP68" i="147"/>
  <c r="BC24" i="147"/>
  <c r="AT24" i="147"/>
  <c r="AT68" i="147"/>
  <c r="AP56" i="147"/>
  <c r="BC12" i="147"/>
  <c r="AT12" i="147"/>
  <c r="AT56" i="147"/>
  <c r="AC90" i="147"/>
  <c r="AP46" i="147"/>
  <c r="AG46" i="147"/>
  <c r="AJ43" i="147"/>
  <c r="AQ43" i="147"/>
  <c r="AI43" i="147"/>
  <c r="AD87" i="147"/>
  <c r="AH43" i="147"/>
  <c r="AG57" i="147"/>
  <c r="U81" i="147"/>
  <c r="AH45" i="147"/>
  <c r="AQ45" i="147"/>
  <c r="AJ45" i="147"/>
  <c r="AD89" i="147"/>
  <c r="AI45" i="147"/>
  <c r="AP64" i="147"/>
  <c r="BC20" i="147"/>
  <c r="AT20" i="147"/>
  <c r="AT64" i="147"/>
  <c r="AG71" i="147"/>
  <c r="AC59" i="147"/>
  <c r="AG15" i="147"/>
  <c r="AP15" i="147"/>
  <c r="AD56" i="147"/>
  <c r="AJ12" i="147"/>
  <c r="AH12" i="147"/>
  <c r="AQ12" i="147"/>
  <c r="AI12" i="147"/>
  <c r="AH61" i="147"/>
  <c r="AD14" i="147"/>
  <c r="V14" i="147"/>
  <c r="U14" i="147"/>
  <c r="Q58" i="147"/>
  <c r="W14" i="147"/>
  <c r="AG60" i="147"/>
  <c r="AG72" i="147"/>
  <c r="W30" i="147"/>
  <c r="AD30" i="147"/>
  <c r="V30" i="147"/>
  <c r="U30" i="147"/>
  <c r="Q74" i="147"/>
  <c r="J33" i="147"/>
  <c r="AP88" i="147"/>
  <c r="AT44" i="147"/>
  <c r="AT88" i="147"/>
  <c r="BC44" i="147"/>
  <c r="U72" i="147"/>
  <c r="J45" i="147"/>
  <c r="AQ65" i="147"/>
  <c r="AW21" i="147"/>
  <c r="AV21" i="147"/>
  <c r="AU21" i="147"/>
  <c r="BD21" i="147"/>
  <c r="AP22" i="147"/>
  <c r="AC66" i="147"/>
  <c r="AG22" i="147"/>
  <c r="AG66" i="147"/>
  <c r="W42" i="147"/>
  <c r="AD42" i="147"/>
  <c r="V42" i="147"/>
  <c r="Q86" i="147"/>
  <c r="U42" i="147"/>
  <c r="U60" i="147"/>
  <c r="AP67" i="147"/>
  <c r="BC23" i="147"/>
  <c r="AT23" i="147"/>
  <c r="AT67" i="147"/>
  <c r="AP84" i="147"/>
  <c r="BC40" i="147"/>
  <c r="AT40" i="147"/>
  <c r="AT84" i="147"/>
  <c r="Q55" i="147"/>
  <c r="U11" i="147"/>
  <c r="W11" i="147"/>
  <c r="V11" i="147"/>
  <c r="AD11" i="147"/>
  <c r="J40" i="147"/>
  <c r="AC55" i="147"/>
  <c r="AG11" i="147"/>
  <c r="AG55" i="147"/>
  <c r="AP11" i="147"/>
  <c r="J8" i="147"/>
  <c r="I22" i="147"/>
  <c r="H66" i="147"/>
  <c r="J27" i="147"/>
  <c r="AP26" i="147"/>
  <c r="AC70" i="147"/>
  <c r="AG26" i="147"/>
  <c r="AG70" i="147"/>
  <c r="AC51" i="147"/>
  <c r="AG7" i="147"/>
  <c r="AP7" i="147"/>
  <c r="U87" i="147"/>
  <c r="AC54" i="147"/>
  <c r="AP10" i="147"/>
  <c r="AG10" i="147"/>
  <c r="U89" i="147"/>
  <c r="U56" i="147"/>
  <c r="Q51" i="147"/>
  <c r="U7" i="147"/>
  <c r="W7" i="147"/>
  <c r="AD7" i="147"/>
  <c r="V7" i="147"/>
  <c r="AP72" i="147"/>
  <c r="BC28" i="147"/>
  <c r="AT28" i="147"/>
  <c r="AT72" i="147"/>
  <c r="AG88" i="147"/>
  <c r="AH65" i="147"/>
  <c r="AH73" i="147"/>
  <c r="AP83" i="147"/>
  <c r="BC39" i="147"/>
  <c r="AT39" i="147"/>
  <c r="W38" i="147"/>
  <c r="AD38" i="147"/>
  <c r="V38" i="147"/>
  <c r="U38" i="147"/>
  <c r="Q82" i="147"/>
  <c r="Q90" i="147"/>
  <c r="W46" i="147"/>
  <c r="AD46" i="147"/>
  <c r="V46" i="147"/>
  <c r="U46" i="147"/>
  <c r="U69" i="147"/>
  <c r="AP79" i="147"/>
  <c r="BC35" i="147"/>
  <c r="AT35" i="147"/>
  <c r="AT79" i="147"/>
  <c r="AG73" i="147"/>
  <c r="U64" i="147"/>
  <c r="AD88" i="147"/>
  <c r="AJ44" i="147"/>
  <c r="AQ44" i="147"/>
  <c r="AI44" i="147"/>
  <c r="AH44" i="147"/>
  <c r="U67" i="147"/>
  <c r="AT21" i="147"/>
  <c r="AT65" i="147"/>
  <c r="AP65" i="147"/>
  <c r="BC21" i="147"/>
  <c r="AP34" i="147"/>
  <c r="AC78" i="147"/>
  <c r="AG34" i="147"/>
  <c r="AG78" i="147"/>
  <c r="AG56" i="147"/>
  <c r="AP30" i="147"/>
  <c r="AC74" i="147"/>
  <c r="AG30" i="147"/>
  <c r="AP57" i="147"/>
  <c r="BC13" i="147"/>
  <c r="AT13" i="147"/>
  <c r="AT57" i="147"/>
  <c r="AT37" i="147"/>
  <c r="AP81" i="147"/>
  <c r="BC37" i="147"/>
  <c r="AP76" i="147"/>
  <c r="BC32" i="147"/>
  <c r="AT32" i="147"/>
  <c r="U79" i="147"/>
  <c r="W34" i="147"/>
  <c r="AD34" i="147"/>
  <c r="V34" i="147"/>
  <c r="Q78" i="147"/>
  <c r="U34" i="147"/>
  <c r="AD52" i="147"/>
  <c r="AJ8" i="147"/>
  <c r="AQ8" i="147"/>
  <c r="AI8" i="147"/>
  <c r="AH8" i="147"/>
  <c r="AQ73" i="147"/>
  <c r="AW29" i="147"/>
  <c r="AV29" i="147"/>
  <c r="AU29" i="147"/>
  <c r="BD29" i="147"/>
  <c r="AP75" i="147"/>
  <c r="BC31" i="147"/>
  <c r="AT31" i="147"/>
  <c r="AT75" i="147"/>
  <c r="H90" i="147"/>
  <c r="I46" i="147"/>
  <c r="AD69" i="147"/>
  <c r="AH25" i="147"/>
  <c r="AQ25" i="147"/>
  <c r="AJ25" i="147"/>
  <c r="AI25" i="147"/>
  <c r="H55" i="147"/>
  <c r="I11" i="147"/>
  <c r="AJ39" i="147"/>
  <c r="AQ39" i="147"/>
  <c r="AI39" i="147"/>
  <c r="AH39" i="147"/>
  <c r="AD83" i="147"/>
  <c r="BG41" i="147"/>
  <c r="BG85" i="147"/>
  <c r="BP41" i="147"/>
  <c r="BC85" i="147"/>
  <c r="Q54" i="147"/>
  <c r="AD10" i="147"/>
  <c r="V10" i="147"/>
  <c r="U10" i="147"/>
  <c r="W10" i="147"/>
  <c r="AD76" i="147"/>
  <c r="AJ32" i="147"/>
  <c r="AH32" i="147"/>
  <c r="AQ32" i="147"/>
  <c r="AI32" i="147"/>
  <c r="T55" i="147"/>
  <c r="W22" i="147"/>
  <c r="AD22" i="147"/>
  <c r="V22" i="147"/>
  <c r="U22" i="147"/>
  <c r="Q66" i="147"/>
  <c r="T78" i="147"/>
  <c r="AP18" i="147"/>
  <c r="AC62" i="147"/>
  <c r="AG18" i="147"/>
  <c r="AG62" i="147"/>
  <c r="AJ31" i="147"/>
  <c r="AQ31" i="147"/>
  <c r="AI31" i="147"/>
  <c r="AH31" i="147"/>
  <c r="AD75" i="147"/>
  <c r="T51" i="147"/>
  <c r="T47" i="147"/>
  <c r="U77" i="147"/>
  <c r="AH53" i="147"/>
  <c r="I14" i="147"/>
  <c r="H58" i="147"/>
  <c r="H51" i="147"/>
  <c r="H47" i="147"/>
  <c r="D47" i="147"/>
  <c r="I7" i="147"/>
  <c r="AP60" i="147"/>
  <c r="AT16" i="147"/>
  <c r="AT60" i="147"/>
  <c r="BC16" i="147"/>
  <c r="I30" i="147"/>
  <c r="H74" i="147"/>
  <c r="AD85" i="147"/>
  <c r="AH41" i="147"/>
  <c r="AQ41" i="147"/>
  <c r="AJ41" i="147"/>
  <c r="AI41" i="147"/>
  <c r="AJ35" i="147"/>
  <c r="AQ35" i="147"/>
  <c r="AI35" i="147"/>
  <c r="AD79" i="147"/>
  <c r="AH35" i="147"/>
  <c r="T66" i="147"/>
  <c r="U63" i="147"/>
  <c r="AP89" i="147"/>
  <c r="AT45" i="147"/>
  <c r="BC45" i="147"/>
  <c r="H70" i="147"/>
  <c r="I26" i="147"/>
  <c r="U52" i="147"/>
  <c r="J41" i="147"/>
  <c r="AP63" i="147"/>
  <c r="BC19" i="147"/>
  <c r="AT19" i="147"/>
  <c r="BG25" i="147"/>
  <c r="BG69" i="147"/>
  <c r="BC69" i="147"/>
  <c r="BP25" i="147"/>
  <c r="AD84" i="147"/>
  <c r="AJ40" i="147"/>
  <c r="AH40" i="147"/>
  <c r="AQ40" i="147"/>
  <c r="AI40" i="147"/>
  <c r="I38" i="147"/>
  <c r="H82" i="147"/>
  <c r="U57" i="147"/>
  <c r="G28" i="139"/>
  <c r="U87" i="140"/>
  <c r="F21" i="141"/>
  <c r="F61" i="141"/>
  <c r="F38" i="136"/>
  <c r="I21" i="141"/>
  <c r="I61" i="141"/>
  <c r="I38" i="136"/>
  <c r="E21" i="141"/>
  <c r="E61" i="141"/>
  <c r="E38" i="136"/>
  <c r="G21" i="141"/>
  <c r="G61" i="141"/>
  <c r="G38" i="136"/>
  <c r="D21" i="141"/>
  <c r="D61" i="141"/>
  <c r="D38" i="136"/>
  <c r="H21" i="141"/>
  <c r="H61" i="141"/>
  <c r="H38" i="136"/>
  <c r="C21" i="141"/>
  <c r="F15" i="139"/>
  <c r="F49" i="139"/>
  <c r="AT49" i="139"/>
  <c r="F11" i="139"/>
  <c r="AD89" i="140"/>
  <c r="AH45" i="140"/>
  <c r="AI45" i="140"/>
  <c r="AQ45" i="140"/>
  <c r="AJ45" i="140"/>
  <c r="U77" i="140"/>
  <c r="AD52" i="140"/>
  <c r="AQ8" i="140"/>
  <c r="AI8" i="140"/>
  <c r="AJ8" i="140"/>
  <c r="AH8" i="140"/>
  <c r="AQ72" i="140"/>
  <c r="AW28" i="140"/>
  <c r="AU28" i="140"/>
  <c r="BD28" i="140"/>
  <c r="AV28" i="140"/>
  <c r="Q62" i="140"/>
  <c r="W18" i="140"/>
  <c r="V18" i="140"/>
  <c r="U18" i="140"/>
  <c r="AD18" i="140"/>
  <c r="BC39" i="140"/>
  <c r="AP83" i="140"/>
  <c r="AT39" i="140"/>
  <c r="AT83" i="140"/>
  <c r="I14" i="140"/>
  <c r="H58" i="140"/>
  <c r="J32" i="140"/>
  <c r="AG14" i="140"/>
  <c r="AC58" i="140"/>
  <c r="AP14" i="140"/>
  <c r="AC70" i="140"/>
  <c r="AG26" i="140"/>
  <c r="AG70" i="140"/>
  <c r="AP26" i="140"/>
  <c r="AC74" i="140"/>
  <c r="AG30" i="140"/>
  <c r="AG74" i="140"/>
  <c r="AP30" i="140"/>
  <c r="AD71" i="140"/>
  <c r="AJ27" i="140"/>
  <c r="AQ27" i="140"/>
  <c r="AI27" i="140"/>
  <c r="AH27" i="140"/>
  <c r="J33" i="140"/>
  <c r="H73" i="140"/>
  <c r="I29" i="140"/>
  <c r="AH57" i="140"/>
  <c r="AP68" i="140"/>
  <c r="AT24" i="140"/>
  <c r="AT68" i="140"/>
  <c r="BC24" i="140"/>
  <c r="AQ60" i="140"/>
  <c r="AU16" i="140"/>
  <c r="AV16" i="140"/>
  <c r="BD16" i="140"/>
  <c r="AW16" i="140"/>
  <c r="AC55" i="140"/>
  <c r="AG11" i="140"/>
  <c r="AG55" i="140"/>
  <c r="AP11" i="140"/>
  <c r="U80" i="140"/>
  <c r="G91" i="140"/>
  <c r="BC56" i="140"/>
  <c r="BG12" i="140"/>
  <c r="BP12" i="140"/>
  <c r="AC61" i="140"/>
  <c r="AP17" i="140"/>
  <c r="AG17" i="140"/>
  <c r="AC90" i="140"/>
  <c r="AP46" i="140"/>
  <c r="AG46" i="140"/>
  <c r="AG90" i="140"/>
  <c r="AC82" i="140"/>
  <c r="AP38" i="140"/>
  <c r="AG38" i="140"/>
  <c r="AG82" i="140"/>
  <c r="H85" i="140"/>
  <c r="I41" i="140"/>
  <c r="CC60" i="140"/>
  <c r="CG16" i="140"/>
  <c r="CG60" i="140"/>
  <c r="U63" i="140"/>
  <c r="Q75" i="140"/>
  <c r="V31" i="140"/>
  <c r="W31" i="140"/>
  <c r="AD31" i="140"/>
  <c r="U31" i="140"/>
  <c r="Q55" i="140"/>
  <c r="AD11" i="140"/>
  <c r="W11" i="140"/>
  <c r="V11" i="140"/>
  <c r="U11" i="140"/>
  <c r="AT19" i="140"/>
  <c r="AT63" i="140"/>
  <c r="AP63" i="140"/>
  <c r="BC19" i="140"/>
  <c r="H86" i="140"/>
  <c r="I42" i="140"/>
  <c r="Q81" i="140"/>
  <c r="AD37" i="140"/>
  <c r="V37" i="140"/>
  <c r="W37" i="140"/>
  <c r="U37" i="140"/>
  <c r="AP52" i="140"/>
  <c r="BC8" i="140"/>
  <c r="AT8" i="140"/>
  <c r="AT52" i="140"/>
  <c r="AD59" i="140"/>
  <c r="AJ15" i="140"/>
  <c r="AI15" i="140"/>
  <c r="AQ15" i="140"/>
  <c r="AH15" i="140"/>
  <c r="AT27" i="140"/>
  <c r="BC27" i="140"/>
  <c r="AP71" i="140"/>
  <c r="T66" i="140"/>
  <c r="U68" i="140"/>
  <c r="H78" i="140"/>
  <c r="I34" i="140"/>
  <c r="H51" i="140"/>
  <c r="H47" i="140"/>
  <c r="D47" i="140"/>
  <c r="I7" i="140"/>
  <c r="AG87" i="140"/>
  <c r="AD84" i="140"/>
  <c r="AJ40" i="140"/>
  <c r="AQ40" i="140"/>
  <c r="AI40" i="140"/>
  <c r="AH40" i="140"/>
  <c r="U83" i="140"/>
  <c r="Q74" i="140"/>
  <c r="W30" i="140"/>
  <c r="AD30" i="140"/>
  <c r="V30" i="140"/>
  <c r="U30" i="140"/>
  <c r="AP77" i="140"/>
  <c r="AT33" i="140"/>
  <c r="AT77" i="140"/>
  <c r="BC33" i="140"/>
  <c r="BC23" i="140"/>
  <c r="AP67" i="140"/>
  <c r="AT23" i="140"/>
  <c r="AT67" i="140"/>
  <c r="J8" i="140"/>
  <c r="U71" i="140"/>
  <c r="J45" i="140"/>
  <c r="AH60" i="140"/>
  <c r="AD67" i="140"/>
  <c r="AJ23" i="140"/>
  <c r="AH23" i="140"/>
  <c r="AQ23" i="140"/>
  <c r="AI23" i="140"/>
  <c r="AT35" i="140"/>
  <c r="AT79" i="140"/>
  <c r="AP79" i="140"/>
  <c r="BC35" i="140"/>
  <c r="BT60" i="140"/>
  <c r="CT16" i="140"/>
  <c r="CT60" i="140"/>
  <c r="AD63" i="140"/>
  <c r="AJ19" i="140"/>
  <c r="AI19" i="140"/>
  <c r="AH19" i="140"/>
  <c r="AQ19" i="140"/>
  <c r="AG63" i="140"/>
  <c r="Q86" i="140"/>
  <c r="W42" i="140"/>
  <c r="AD42" i="140"/>
  <c r="U42" i="140"/>
  <c r="V42" i="140"/>
  <c r="H81" i="140"/>
  <c r="I37" i="140"/>
  <c r="J44" i="140"/>
  <c r="J12" i="140"/>
  <c r="AG52" i="140"/>
  <c r="AJ43" i="140"/>
  <c r="AQ43" i="140"/>
  <c r="AI43" i="140"/>
  <c r="AD87" i="140"/>
  <c r="AH43" i="140"/>
  <c r="U89" i="140"/>
  <c r="AC73" i="140"/>
  <c r="AP29" i="140"/>
  <c r="AG29" i="140"/>
  <c r="AG73" i="140"/>
  <c r="U52" i="140"/>
  <c r="AH72" i="140"/>
  <c r="AP80" i="140"/>
  <c r="AT36" i="140"/>
  <c r="BC36" i="140"/>
  <c r="AP64" i="140"/>
  <c r="AT20" i="140"/>
  <c r="AT64" i="140"/>
  <c r="BC20" i="140"/>
  <c r="H62" i="140"/>
  <c r="I18" i="140"/>
  <c r="Q58" i="140"/>
  <c r="U14" i="140"/>
  <c r="AD14" i="140"/>
  <c r="W14" i="140"/>
  <c r="V14" i="140"/>
  <c r="AD64" i="140"/>
  <c r="AH20" i="140"/>
  <c r="AJ20" i="140"/>
  <c r="AQ20" i="140"/>
  <c r="AI20" i="140"/>
  <c r="U64" i="140"/>
  <c r="T54" i="140"/>
  <c r="J27" i="140"/>
  <c r="AC66" i="140"/>
  <c r="AP22" i="140"/>
  <c r="AG22" i="140"/>
  <c r="AG66" i="140"/>
  <c r="U79" i="140"/>
  <c r="Q51" i="140"/>
  <c r="W7" i="140"/>
  <c r="V7" i="140"/>
  <c r="U7" i="140"/>
  <c r="AD7" i="140"/>
  <c r="H74" i="140"/>
  <c r="I30" i="140"/>
  <c r="Q65" i="140"/>
  <c r="AD21" i="140"/>
  <c r="V21" i="140"/>
  <c r="W21" i="140"/>
  <c r="U21" i="140"/>
  <c r="U56" i="140"/>
  <c r="H90" i="140"/>
  <c r="I46" i="140"/>
  <c r="U88" i="140"/>
  <c r="AG76" i="140"/>
  <c r="T62" i="140"/>
  <c r="J19" i="140"/>
  <c r="AC78" i="140"/>
  <c r="AG34" i="140"/>
  <c r="AG78" i="140"/>
  <c r="AP34" i="140"/>
  <c r="BD13" i="140"/>
  <c r="AW13" i="140"/>
  <c r="AV13" i="140"/>
  <c r="AQ57" i="140"/>
  <c r="AU13" i="140"/>
  <c r="T51" i="140"/>
  <c r="T47" i="140"/>
  <c r="H53" i="140"/>
  <c r="I9" i="140"/>
  <c r="AC81" i="140"/>
  <c r="AP37" i="140"/>
  <c r="AG37" i="140"/>
  <c r="BC57" i="140"/>
  <c r="BP13" i="140"/>
  <c r="BG13" i="140"/>
  <c r="AT15" i="140"/>
  <c r="AP59" i="140"/>
  <c r="BC15" i="140"/>
  <c r="AW25" i="140"/>
  <c r="AQ69" i="140"/>
  <c r="AV25" i="140"/>
  <c r="AU25" i="140"/>
  <c r="BD25" i="140"/>
  <c r="AD80" i="140"/>
  <c r="AH36" i="140"/>
  <c r="AQ36" i="140"/>
  <c r="AJ36" i="140"/>
  <c r="AI36" i="140"/>
  <c r="C47" i="140"/>
  <c r="C91" i="140"/>
  <c r="H66" i="140"/>
  <c r="I22" i="140"/>
  <c r="Q70" i="140"/>
  <c r="W26" i="140"/>
  <c r="AD26" i="140"/>
  <c r="U26" i="140"/>
  <c r="V26" i="140"/>
  <c r="AG79" i="140"/>
  <c r="H82" i="140"/>
  <c r="I38" i="140"/>
  <c r="BC89" i="140"/>
  <c r="BP45" i="140"/>
  <c r="BG45" i="140"/>
  <c r="BG89" i="140"/>
  <c r="AP69" i="140"/>
  <c r="AT25" i="140"/>
  <c r="AT69" i="140"/>
  <c r="BC25" i="140"/>
  <c r="U59" i="140"/>
  <c r="Q61" i="140"/>
  <c r="AD17" i="140"/>
  <c r="V17" i="140"/>
  <c r="W17" i="140"/>
  <c r="U17" i="140"/>
  <c r="AP87" i="140"/>
  <c r="BC43" i="140"/>
  <c r="AT43" i="140"/>
  <c r="AT87" i="140"/>
  <c r="AD56" i="140"/>
  <c r="AQ12" i="140"/>
  <c r="AI12" i="140"/>
  <c r="AH12" i="140"/>
  <c r="AJ12" i="140"/>
  <c r="BC72" i="140"/>
  <c r="BP28" i="140"/>
  <c r="BG28" i="140"/>
  <c r="AP84" i="140"/>
  <c r="AT40" i="140"/>
  <c r="AT84" i="140"/>
  <c r="BC40" i="140"/>
  <c r="U76" i="140"/>
  <c r="AC65" i="140"/>
  <c r="AP21" i="140"/>
  <c r="AG21" i="140"/>
  <c r="AG65" i="140"/>
  <c r="Q54" i="140"/>
  <c r="U10" i="140"/>
  <c r="W10" i="140"/>
  <c r="V10" i="140"/>
  <c r="AD10" i="140"/>
  <c r="W46" i="140"/>
  <c r="AD46" i="140"/>
  <c r="V46" i="140"/>
  <c r="U46" i="140"/>
  <c r="Q90" i="140"/>
  <c r="T70" i="140"/>
  <c r="AD88" i="140"/>
  <c r="AJ44" i="140"/>
  <c r="AQ44" i="140"/>
  <c r="AI44" i="140"/>
  <c r="AH44" i="140"/>
  <c r="AP76" i="140"/>
  <c r="AT32" i="140"/>
  <c r="AT76" i="140"/>
  <c r="BC32" i="140"/>
  <c r="T78" i="140"/>
  <c r="AC85" i="140"/>
  <c r="AP41" i="140"/>
  <c r="AG41" i="140"/>
  <c r="AG85" i="140"/>
  <c r="Q73" i="140"/>
  <c r="AD29" i="140"/>
  <c r="V29" i="140"/>
  <c r="U29" i="140"/>
  <c r="W29" i="140"/>
  <c r="AC51" i="140"/>
  <c r="AG7" i="140"/>
  <c r="AP7" i="140"/>
  <c r="Q85" i="140"/>
  <c r="AD41" i="140"/>
  <c r="V41" i="140"/>
  <c r="W41" i="140"/>
  <c r="U41" i="140"/>
  <c r="AC53" i="140"/>
  <c r="AP9" i="140"/>
  <c r="AG9" i="140"/>
  <c r="AG53" i="140"/>
  <c r="AD76" i="140"/>
  <c r="AQ32" i="140"/>
  <c r="AH32" i="140"/>
  <c r="AJ32" i="140"/>
  <c r="AI32" i="140"/>
  <c r="AH33" i="140"/>
  <c r="AJ33" i="140"/>
  <c r="AI33" i="140"/>
  <c r="AD77" i="140"/>
  <c r="AQ33" i="140"/>
  <c r="AC86" i="140"/>
  <c r="AG42" i="140"/>
  <c r="AG86" i="140"/>
  <c r="AP42" i="140"/>
  <c r="J40" i="140"/>
  <c r="AG10" i="140"/>
  <c r="AG54" i="140"/>
  <c r="AP10" i="140"/>
  <c r="AC54" i="140"/>
  <c r="AP88" i="140"/>
  <c r="BC44" i="140"/>
  <c r="AT44" i="140"/>
  <c r="AT88" i="140"/>
  <c r="AD68" i="140"/>
  <c r="AJ24" i="140"/>
  <c r="AQ24" i="140"/>
  <c r="AI24" i="140"/>
  <c r="AH24" i="140"/>
  <c r="AD79" i="140"/>
  <c r="AJ35" i="140"/>
  <c r="AI35" i="140"/>
  <c r="AH35" i="140"/>
  <c r="AQ35" i="140"/>
  <c r="H61" i="140"/>
  <c r="I17" i="140"/>
  <c r="Q78" i="140"/>
  <c r="W34" i="140"/>
  <c r="V34" i="140"/>
  <c r="U34" i="140"/>
  <c r="AD34" i="140"/>
  <c r="U84" i="140"/>
  <c r="AD83" i="140"/>
  <c r="AJ39" i="140"/>
  <c r="AH39" i="140"/>
  <c r="AQ39" i="140"/>
  <c r="AI39" i="140"/>
  <c r="H65" i="140"/>
  <c r="I21" i="140"/>
  <c r="I10" i="140"/>
  <c r="H54" i="140"/>
  <c r="T74" i="140"/>
  <c r="AC62" i="140"/>
  <c r="AG18" i="140"/>
  <c r="AG62" i="140"/>
  <c r="AP18" i="140"/>
  <c r="Q53" i="140"/>
  <c r="AD9" i="140"/>
  <c r="V9" i="140"/>
  <c r="W9" i="140"/>
  <c r="U9" i="140"/>
  <c r="AC75" i="140"/>
  <c r="AP31" i="140"/>
  <c r="AG31" i="140"/>
  <c r="AG75" i="140"/>
  <c r="AH69" i="140"/>
  <c r="Q66" i="140"/>
  <c r="W22" i="140"/>
  <c r="U22" i="140"/>
  <c r="V22" i="140"/>
  <c r="AD22" i="140"/>
  <c r="U67" i="140"/>
  <c r="T82" i="140"/>
  <c r="H70" i="140"/>
  <c r="I26" i="140"/>
  <c r="H75" i="140"/>
  <c r="I31" i="140"/>
  <c r="H55" i="140"/>
  <c r="I11" i="140"/>
  <c r="Q82" i="140"/>
  <c r="W38" i="140"/>
  <c r="U38" i="140"/>
  <c r="AD38" i="140"/>
  <c r="V38" i="140"/>
  <c r="AT89" i="140"/>
  <c r="G28" i="132"/>
  <c r="F28" i="132"/>
  <c r="U88" i="133"/>
  <c r="AP59" i="133"/>
  <c r="AT15" i="133"/>
  <c r="BC15" i="133"/>
  <c r="AD77" i="133"/>
  <c r="AQ33" i="133"/>
  <c r="AI33" i="133"/>
  <c r="AH33" i="133"/>
  <c r="AJ33" i="133"/>
  <c r="T56" i="133"/>
  <c r="AP82" i="133"/>
  <c r="BC38" i="133"/>
  <c r="AT38" i="133"/>
  <c r="AD73" i="133"/>
  <c r="AQ29" i="133"/>
  <c r="AI29" i="133"/>
  <c r="AH29" i="133"/>
  <c r="AJ29" i="133"/>
  <c r="AT44" i="133"/>
  <c r="AT88" i="133"/>
  <c r="AP88" i="133"/>
  <c r="BC44" i="133"/>
  <c r="U54" i="133"/>
  <c r="AG90" i="133"/>
  <c r="AD87" i="133"/>
  <c r="AJ43" i="133"/>
  <c r="AI43" i="133"/>
  <c r="AH43" i="133"/>
  <c r="AQ43" i="133"/>
  <c r="AQ70" i="133"/>
  <c r="AU26" i="133"/>
  <c r="AW26" i="133"/>
  <c r="AV26" i="133"/>
  <c r="BD26" i="133"/>
  <c r="AT73" i="133"/>
  <c r="AP85" i="133"/>
  <c r="BC41" i="133"/>
  <c r="AT41" i="133"/>
  <c r="AT85" i="133"/>
  <c r="AP83" i="133"/>
  <c r="AT39" i="133"/>
  <c r="AT83" i="133"/>
  <c r="BC39" i="133"/>
  <c r="Q56" i="133"/>
  <c r="W12" i="133"/>
  <c r="U12" i="133"/>
  <c r="AD12" i="133"/>
  <c r="V12" i="133"/>
  <c r="J28" i="133"/>
  <c r="J41" i="133"/>
  <c r="AD58" i="133"/>
  <c r="AJ14" i="133"/>
  <c r="AI14" i="133"/>
  <c r="AH14" i="133"/>
  <c r="AQ14" i="133"/>
  <c r="AJ42" i="133"/>
  <c r="AQ42" i="133"/>
  <c r="AI42" i="133"/>
  <c r="AH42" i="133"/>
  <c r="AD86" i="133"/>
  <c r="AG77" i="133"/>
  <c r="AP86" i="133"/>
  <c r="BC42" i="133"/>
  <c r="AT42" i="133"/>
  <c r="AT86" i="133"/>
  <c r="AG78" i="133"/>
  <c r="AH62" i="133"/>
  <c r="AG74" i="133"/>
  <c r="T47" i="133"/>
  <c r="T51" i="133"/>
  <c r="AJ46" i="133"/>
  <c r="AQ46" i="133"/>
  <c r="AI46" i="133"/>
  <c r="AH46" i="133"/>
  <c r="AD90" i="133"/>
  <c r="J45" i="133"/>
  <c r="AP55" i="133"/>
  <c r="AT11" i="133"/>
  <c r="AT55" i="133"/>
  <c r="BC11" i="133"/>
  <c r="H69" i="133"/>
  <c r="I25" i="133"/>
  <c r="AJ30" i="133"/>
  <c r="AQ30" i="133"/>
  <c r="AI30" i="133"/>
  <c r="AH30" i="133"/>
  <c r="AD74" i="133"/>
  <c r="J33" i="133"/>
  <c r="AP63" i="133"/>
  <c r="AT19" i="133"/>
  <c r="BC19" i="133"/>
  <c r="AC65" i="133"/>
  <c r="AP21" i="133"/>
  <c r="AG21" i="133"/>
  <c r="U81" i="133"/>
  <c r="AC57" i="133"/>
  <c r="AP13" i="133"/>
  <c r="AG13" i="133"/>
  <c r="T64" i="133"/>
  <c r="BG29" i="133"/>
  <c r="BG73" i="133"/>
  <c r="BC73" i="133"/>
  <c r="BP29" i="133"/>
  <c r="Q64" i="133"/>
  <c r="U20" i="133"/>
  <c r="AD20" i="133"/>
  <c r="W20" i="133"/>
  <c r="V20" i="133"/>
  <c r="AP68" i="133"/>
  <c r="AT24" i="133"/>
  <c r="BC24" i="133"/>
  <c r="Q51" i="133"/>
  <c r="W7" i="133"/>
  <c r="AD7" i="133"/>
  <c r="V7" i="133"/>
  <c r="U7" i="133"/>
  <c r="AD71" i="133"/>
  <c r="AJ27" i="133"/>
  <c r="AI27" i="133"/>
  <c r="AQ27" i="133"/>
  <c r="AH27" i="133"/>
  <c r="U85" i="133"/>
  <c r="AH44" i="133"/>
  <c r="AD88" i="133"/>
  <c r="AQ44" i="133"/>
  <c r="AJ44" i="133"/>
  <c r="AI44" i="133"/>
  <c r="U90" i="133"/>
  <c r="AT8" i="133"/>
  <c r="BC8" i="133"/>
  <c r="AP52" i="133"/>
  <c r="J46" i="133"/>
  <c r="AH28" i="133"/>
  <c r="AQ28" i="133"/>
  <c r="AJ28" i="133"/>
  <c r="AD72" i="133"/>
  <c r="AI28" i="133"/>
  <c r="AD66" i="133"/>
  <c r="AQ22" i="133"/>
  <c r="AI22" i="133"/>
  <c r="AH22" i="133"/>
  <c r="AJ22" i="133"/>
  <c r="Q69" i="133"/>
  <c r="AD25" i="133"/>
  <c r="V25" i="133"/>
  <c r="W25" i="133"/>
  <c r="U25" i="133"/>
  <c r="U73" i="133"/>
  <c r="AD21" i="133"/>
  <c r="V21" i="133"/>
  <c r="Q65" i="133"/>
  <c r="U21" i="133"/>
  <c r="W21" i="133"/>
  <c r="U79" i="133"/>
  <c r="AP70" i="133"/>
  <c r="BC26" i="133"/>
  <c r="AT26" i="133"/>
  <c r="AT70" i="133"/>
  <c r="H60" i="133"/>
  <c r="I16" i="133"/>
  <c r="BC81" i="133"/>
  <c r="BG37" i="133"/>
  <c r="BG81" i="133"/>
  <c r="BP37" i="133"/>
  <c r="U61" i="133"/>
  <c r="U74" i="133"/>
  <c r="Q76" i="133"/>
  <c r="AD32" i="133"/>
  <c r="V32" i="133"/>
  <c r="U32" i="133"/>
  <c r="W32" i="133"/>
  <c r="AP71" i="133"/>
  <c r="AT27" i="133"/>
  <c r="AT71" i="133"/>
  <c r="BC27" i="133"/>
  <c r="J43" i="133"/>
  <c r="U82" i="133"/>
  <c r="AG67" i="133"/>
  <c r="AC64" i="133"/>
  <c r="AG20" i="133"/>
  <c r="AG64" i="133"/>
  <c r="AP20" i="133"/>
  <c r="AG87" i="133"/>
  <c r="AT36" i="133"/>
  <c r="AT80" i="133"/>
  <c r="AP80" i="133"/>
  <c r="BC36" i="133"/>
  <c r="AD83" i="133"/>
  <c r="AJ39" i="133"/>
  <c r="AQ39" i="133"/>
  <c r="AI39" i="133"/>
  <c r="AH39" i="133"/>
  <c r="J61" i="134"/>
  <c r="AP54" i="133"/>
  <c r="AT10" i="133"/>
  <c r="AT54" i="133"/>
  <c r="BC10" i="133"/>
  <c r="U63" i="133"/>
  <c r="BC89" i="133"/>
  <c r="BG45" i="133"/>
  <c r="BP45" i="133"/>
  <c r="U59" i="133"/>
  <c r="AP79" i="133"/>
  <c r="AT35" i="133"/>
  <c r="BC35" i="133"/>
  <c r="H84" i="133"/>
  <c r="I40" i="133"/>
  <c r="U52" i="133"/>
  <c r="BG18" i="133"/>
  <c r="BG62" i="133"/>
  <c r="BC62" i="133"/>
  <c r="BP18" i="133"/>
  <c r="AC76" i="133"/>
  <c r="AP32" i="133"/>
  <c r="AG32" i="133"/>
  <c r="AG76" i="133"/>
  <c r="J29" i="133"/>
  <c r="AD55" i="133"/>
  <c r="AJ11" i="133"/>
  <c r="AI11" i="133"/>
  <c r="AH11" i="133"/>
  <c r="AQ11" i="133"/>
  <c r="J14" i="133"/>
  <c r="J24" i="133"/>
  <c r="Q53" i="133"/>
  <c r="AD9" i="133"/>
  <c r="V9" i="133"/>
  <c r="W9" i="133"/>
  <c r="U9" i="133"/>
  <c r="AP9" i="133"/>
  <c r="AG9" i="133"/>
  <c r="AC53" i="133"/>
  <c r="AD81" i="133"/>
  <c r="AQ37" i="133"/>
  <c r="AI37" i="133"/>
  <c r="AH37" i="133"/>
  <c r="AJ37" i="133"/>
  <c r="AG72" i="133"/>
  <c r="AH70" i="133"/>
  <c r="AC84" i="133"/>
  <c r="AP40" i="133"/>
  <c r="AG40" i="133"/>
  <c r="AG84" i="133"/>
  <c r="U89" i="133"/>
  <c r="AD67" i="133"/>
  <c r="AJ23" i="133"/>
  <c r="AI23" i="133"/>
  <c r="AH23" i="133"/>
  <c r="AQ23" i="133"/>
  <c r="H64" i="133"/>
  <c r="I20" i="133"/>
  <c r="AQ62" i="133"/>
  <c r="AU18" i="133"/>
  <c r="BD18" i="133"/>
  <c r="AW18" i="133"/>
  <c r="AV18" i="133"/>
  <c r="I7" i="133"/>
  <c r="H51" i="133"/>
  <c r="H47" i="133"/>
  <c r="D47" i="133"/>
  <c r="AP25" i="133"/>
  <c r="AG25" i="133"/>
  <c r="AC69" i="133"/>
  <c r="U71" i="133"/>
  <c r="J31" i="133"/>
  <c r="H57" i="133"/>
  <c r="I13" i="133"/>
  <c r="U77" i="133"/>
  <c r="U78" i="133"/>
  <c r="H53" i="133"/>
  <c r="I9" i="133"/>
  <c r="AD61" i="133"/>
  <c r="AH17" i="133"/>
  <c r="AQ17" i="133"/>
  <c r="AJ17" i="133"/>
  <c r="AI17" i="133"/>
  <c r="AP90" i="133"/>
  <c r="BC46" i="133"/>
  <c r="AT46" i="133"/>
  <c r="AT90" i="133"/>
  <c r="H76" i="133"/>
  <c r="I32" i="133"/>
  <c r="AJ38" i="133"/>
  <c r="AQ38" i="133"/>
  <c r="AI38" i="133"/>
  <c r="AH38" i="133"/>
  <c r="AD82" i="133"/>
  <c r="AT28" i="133"/>
  <c r="AT72" i="133"/>
  <c r="AP72" i="133"/>
  <c r="BC28" i="133"/>
  <c r="AP87" i="133"/>
  <c r="BC43" i="133"/>
  <c r="AT43" i="133"/>
  <c r="AT87" i="133"/>
  <c r="AG80" i="133"/>
  <c r="U83" i="133"/>
  <c r="AH36" i="133"/>
  <c r="AD80" i="133"/>
  <c r="AQ36" i="133"/>
  <c r="AJ36" i="133"/>
  <c r="AI36" i="133"/>
  <c r="AP77" i="133"/>
  <c r="BC33" i="133"/>
  <c r="AT33" i="133"/>
  <c r="AT77" i="133"/>
  <c r="AP78" i="133"/>
  <c r="BC34" i="133"/>
  <c r="AT34" i="133"/>
  <c r="AT78" i="133"/>
  <c r="J36" i="133"/>
  <c r="AD75" i="133"/>
  <c r="AJ31" i="133"/>
  <c r="AI31" i="133"/>
  <c r="AQ31" i="133"/>
  <c r="AH31" i="133"/>
  <c r="AH8" i="133"/>
  <c r="AD52" i="133"/>
  <c r="AJ8" i="133"/>
  <c r="AI8" i="133"/>
  <c r="AQ8" i="133"/>
  <c r="J17" i="133"/>
  <c r="AT62" i="133"/>
  <c r="AP74" i="133"/>
  <c r="BC30" i="133"/>
  <c r="AT30" i="133"/>
  <c r="AT74" i="133"/>
  <c r="AC51" i="133"/>
  <c r="AP7" i="133"/>
  <c r="AG7" i="133"/>
  <c r="U55" i="133"/>
  <c r="AP61" i="133"/>
  <c r="AT17" i="133"/>
  <c r="AT61" i="133"/>
  <c r="BC17" i="133"/>
  <c r="J8" i="133"/>
  <c r="AJ34" i="133"/>
  <c r="AQ34" i="133"/>
  <c r="AI34" i="133"/>
  <c r="AD78" i="133"/>
  <c r="AH34" i="133"/>
  <c r="AC56" i="133"/>
  <c r="AP12" i="133"/>
  <c r="AG12" i="133"/>
  <c r="AG56" i="133"/>
  <c r="U72" i="133"/>
  <c r="U66" i="133"/>
  <c r="I21" i="133"/>
  <c r="H65" i="133"/>
  <c r="AG88" i="133"/>
  <c r="AD79" i="133"/>
  <c r="AJ35" i="133"/>
  <c r="AI35" i="133"/>
  <c r="AH35" i="133"/>
  <c r="AQ35" i="133"/>
  <c r="BC66" i="133"/>
  <c r="BG22" i="133"/>
  <c r="BG66" i="133"/>
  <c r="BP22" i="133"/>
  <c r="AJ10" i="133"/>
  <c r="AI10" i="133"/>
  <c r="AD54" i="133"/>
  <c r="AQ10" i="133"/>
  <c r="AH10" i="133"/>
  <c r="W16" i="133"/>
  <c r="Q60" i="133"/>
  <c r="V16" i="133"/>
  <c r="U16" i="133"/>
  <c r="AD16" i="133"/>
  <c r="C47" i="133"/>
  <c r="C91" i="133"/>
  <c r="AG71" i="133"/>
  <c r="U87" i="133"/>
  <c r="AP67" i="133"/>
  <c r="BC23" i="133"/>
  <c r="AT23" i="133"/>
  <c r="AT67" i="133"/>
  <c r="AD68" i="133"/>
  <c r="AQ24" i="133"/>
  <c r="AH24" i="133"/>
  <c r="AJ24" i="133"/>
  <c r="AI24" i="133"/>
  <c r="U68" i="133"/>
  <c r="AG16" i="133"/>
  <c r="AG60" i="133"/>
  <c r="AC60" i="133"/>
  <c r="AP16" i="133"/>
  <c r="J44" i="133"/>
  <c r="AD89" i="133"/>
  <c r="AQ45" i="133"/>
  <c r="AI45" i="133"/>
  <c r="AH45" i="133"/>
  <c r="AJ45" i="133"/>
  <c r="AG85" i="133"/>
  <c r="U67" i="133"/>
  <c r="H56" i="133"/>
  <c r="I12" i="133"/>
  <c r="U80" i="133"/>
  <c r="U58" i="133"/>
  <c r="U86" i="133"/>
  <c r="AG86" i="133"/>
  <c r="AD63" i="133"/>
  <c r="AJ19" i="133"/>
  <c r="AQ19" i="133"/>
  <c r="AI19" i="133"/>
  <c r="AH19" i="133"/>
  <c r="J37" i="133"/>
  <c r="AD59" i="133"/>
  <c r="AJ15" i="133"/>
  <c r="AQ15" i="133"/>
  <c r="AI15" i="133"/>
  <c r="AH15" i="133"/>
  <c r="AT14" i="133"/>
  <c r="AT58" i="133"/>
  <c r="AP58" i="133"/>
  <c r="BC14" i="133"/>
  <c r="AP75" i="133"/>
  <c r="AT31" i="133"/>
  <c r="AT75" i="133"/>
  <c r="BC31" i="133"/>
  <c r="U75" i="133"/>
  <c r="Q84" i="133"/>
  <c r="AD40" i="133"/>
  <c r="V40" i="133"/>
  <c r="U40" i="133"/>
  <c r="W40" i="133"/>
  <c r="J15" i="133"/>
  <c r="AD85" i="133"/>
  <c r="AQ41" i="133"/>
  <c r="AI41" i="133"/>
  <c r="AH41" i="133"/>
  <c r="AJ41" i="133"/>
  <c r="AD13" i="133"/>
  <c r="V13" i="133"/>
  <c r="U13" i="133"/>
  <c r="Q57" i="133"/>
  <c r="W13" i="133"/>
  <c r="BC87" i="124"/>
  <c r="BP43" i="124"/>
  <c r="BG43" i="124"/>
  <c r="BG87" i="124"/>
  <c r="BC83" i="124"/>
  <c r="BP39" i="124"/>
  <c r="BG39" i="124"/>
  <c r="BG83" i="124"/>
  <c r="AT79" i="124"/>
  <c r="U52" i="124"/>
  <c r="U47" i="124"/>
  <c r="Q47" i="124" s="1"/>
  <c r="BP12" i="124"/>
  <c r="BG12" i="124"/>
  <c r="BG56" i="124"/>
  <c r="BC56" i="124"/>
  <c r="AD76" i="124"/>
  <c r="AH32" i="124"/>
  <c r="AJ32" i="124"/>
  <c r="AI32" i="124"/>
  <c r="AD72" i="124"/>
  <c r="AH28" i="124"/>
  <c r="AJ28" i="124"/>
  <c r="AI28" i="124"/>
  <c r="BC75" i="124"/>
  <c r="BP31" i="124"/>
  <c r="BG31" i="124"/>
  <c r="BG75" i="124"/>
  <c r="AT71" i="124"/>
  <c r="AD58" i="124"/>
  <c r="AH14" i="124"/>
  <c r="AJ14" i="124"/>
  <c r="AI14" i="124"/>
  <c r="AH71" i="124"/>
  <c r="AP74" i="124"/>
  <c r="BC30" i="124"/>
  <c r="AT30" i="124"/>
  <c r="AD66" i="124"/>
  <c r="AJ22" i="124"/>
  <c r="AI22" i="124"/>
  <c r="AH22" i="124"/>
  <c r="U80" i="124"/>
  <c r="BC79" i="124"/>
  <c r="BP35" i="124"/>
  <c r="BG35" i="124"/>
  <c r="BG79" i="124"/>
  <c r="AP90" i="124"/>
  <c r="AT46" i="124"/>
  <c r="AT90" i="124"/>
  <c r="BC46" i="124"/>
  <c r="J26" i="124"/>
  <c r="J18" i="124"/>
  <c r="AP89" i="124"/>
  <c r="BC45" i="124"/>
  <c r="AT45" i="124"/>
  <c r="AT89" i="124"/>
  <c r="AQ67" i="124"/>
  <c r="AW23" i="124"/>
  <c r="AV23" i="124"/>
  <c r="AU23" i="124"/>
  <c r="AP52" i="124"/>
  <c r="BC8" i="124"/>
  <c r="AT8" i="124"/>
  <c r="AQ69" i="124"/>
  <c r="AU25" i="124"/>
  <c r="AW25" i="124"/>
  <c r="AV25" i="124"/>
  <c r="AT63" i="124"/>
  <c r="AD88" i="124"/>
  <c r="AH44" i="124"/>
  <c r="AJ44" i="124"/>
  <c r="AI44" i="124"/>
  <c r="U70" i="124"/>
  <c r="AQ63" i="124"/>
  <c r="AW19" i="124"/>
  <c r="AV19" i="124"/>
  <c r="AU19" i="124"/>
  <c r="BC59" i="124"/>
  <c r="BP15" i="124"/>
  <c r="BG15" i="124"/>
  <c r="BG59" i="124"/>
  <c r="BC61" i="124"/>
  <c r="BG17" i="124"/>
  <c r="BG61" i="124"/>
  <c r="BP17" i="124"/>
  <c r="AH89" i="124"/>
  <c r="BQ83" i="124"/>
  <c r="BU39" i="124"/>
  <c r="BW39" i="124"/>
  <c r="BV39" i="124"/>
  <c r="AQ81" i="124"/>
  <c r="AU37" i="124"/>
  <c r="AW37" i="124"/>
  <c r="AV37" i="124"/>
  <c r="AP80" i="124"/>
  <c r="AT36" i="124"/>
  <c r="BC36" i="124"/>
  <c r="U72" i="124"/>
  <c r="U90" i="124"/>
  <c r="AD90" i="124"/>
  <c r="AH46" i="124"/>
  <c r="AJ46" i="124"/>
  <c r="AI46" i="124"/>
  <c r="AT55" i="124"/>
  <c r="AU86" i="124"/>
  <c r="AD78" i="124"/>
  <c r="AJ34" i="124"/>
  <c r="AI34" i="124"/>
  <c r="AH34" i="124"/>
  <c r="J22" i="124"/>
  <c r="BP27" i="124"/>
  <c r="BC71" i="124"/>
  <c r="BG27" i="124"/>
  <c r="BG71" i="124"/>
  <c r="AH53" i="124"/>
  <c r="AW35" i="124"/>
  <c r="AQ79" i="124"/>
  <c r="AV35" i="124"/>
  <c r="AU35" i="124"/>
  <c r="AP78" i="124"/>
  <c r="BC34" i="124"/>
  <c r="AT34" i="124"/>
  <c r="AP60" i="124"/>
  <c r="BC16" i="124"/>
  <c r="AT16" i="124"/>
  <c r="AT60" i="124"/>
  <c r="AG88" i="124"/>
  <c r="AQ61" i="124"/>
  <c r="AU17" i="124"/>
  <c r="AW17" i="124"/>
  <c r="AV17" i="124"/>
  <c r="AT65" i="124"/>
  <c r="AH65" i="124"/>
  <c r="AQ77" i="124"/>
  <c r="AU33" i="124"/>
  <c r="AW33" i="124"/>
  <c r="AV33" i="124"/>
  <c r="BC77" i="124"/>
  <c r="BG33" i="124"/>
  <c r="BG77" i="124"/>
  <c r="BP33" i="124"/>
  <c r="AQ73" i="124"/>
  <c r="AU29" i="124"/>
  <c r="AW29" i="124"/>
  <c r="AV29" i="124"/>
  <c r="AD68" i="124"/>
  <c r="AH24" i="124"/>
  <c r="AJ24" i="124"/>
  <c r="AI24" i="124"/>
  <c r="AP68" i="124"/>
  <c r="AT24" i="124"/>
  <c r="AT68" i="124"/>
  <c r="BC24" i="124"/>
  <c r="U60" i="124"/>
  <c r="BD82" i="124"/>
  <c r="BH38" i="124"/>
  <c r="BJ38" i="124"/>
  <c r="BI38" i="124"/>
  <c r="AH59" i="124"/>
  <c r="AD52" i="124"/>
  <c r="AJ8" i="124"/>
  <c r="AI8" i="124"/>
  <c r="AH8" i="124"/>
  <c r="AQ75" i="124"/>
  <c r="AW31" i="124"/>
  <c r="AV31" i="124"/>
  <c r="AU31" i="124"/>
  <c r="AG89" i="124"/>
  <c r="AD74" i="124"/>
  <c r="AJ30" i="124"/>
  <c r="AI30" i="124"/>
  <c r="AH30" i="124"/>
  <c r="U76" i="124"/>
  <c r="AQ57" i="124"/>
  <c r="AU13" i="124"/>
  <c r="AW13" i="124"/>
  <c r="AV13" i="124"/>
  <c r="BC63" i="124"/>
  <c r="BP19" i="124"/>
  <c r="BG19" i="124"/>
  <c r="BG63" i="124"/>
  <c r="AD62" i="124"/>
  <c r="AJ18" i="124"/>
  <c r="AI18" i="124"/>
  <c r="AH18" i="124"/>
  <c r="AQ55" i="124"/>
  <c r="AW11" i="124"/>
  <c r="AV11" i="124"/>
  <c r="AU11" i="124"/>
  <c r="AD84" i="124"/>
  <c r="AH40" i="124"/>
  <c r="AJ40" i="124"/>
  <c r="AI40" i="124"/>
  <c r="BC55" i="124"/>
  <c r="BP11" i="124"/>
  <c r="BG11" i="124"/>
  <c r="BG55" i="124"/>
  <c r="J16" i="124"/>
  <c r="BH87" i="124"/>
  <c r="U58" i="124"/>
  <c r="AG64" i="124"/>
  <c r="BP18" i="124"/>
  <c r="BG18" i="124"/>
  <c r="BG62" i="124"/>
  <c r="BC62" i="124"/>
  <c r="BC53" i="124"/>
  <c r="BG9" i="124"/>
  <c r="BP9" i="124"/>
  <c r="AQ71" i="124"/>
  <c r="AW27" i="124"/>
  <c r="AV27" i="124"/>
  <c r="AU27" i="124"/>
  <c r="AP70" i="124"/>
  <c r="BC26" i="124"/>
  <c r="AT26" i="124"/>
  <c r="AT70" i="124"/>
  <c r="AD56" i="124"/>
  <c r="AJ12" i="124"/>
  <c r="AI12" i="124"/>
  <c r="AH12" i="124"/>
  <c r="J8" i="124"/>
  <c r="BG86" i="124"/>
  <c r="AP88" i="124"/>
  <c r="AT44" i="124"/>
  <c r="AT88" i="124"/>
  <c r="BC44" i="124"/>
  <c r="J30" i="124"/>
  <c r="U66" i="124"/>
  <c r="AD60" i="124"/>
  <c r="AJ16" i="124"/>
  <c r="AI16" i="124"/>
  <c r="AH16" i="124"/>
  <c r="U54" i="124"/>
  <c r="AU82" i="124"/>
  <c r="AD80" i="124"/>
  <c r="AH36" i="124"/>
  <c r="AJ36" i="124"/>
  <c r="AI36" i="124"/>
  <c r="BC65" i="124"/>
  <c r="BG21" i="124"/>
  <c r="BG65" i="124"/>
  <c r="BP21" i="124"/>
  <c r="AH85" i="124"/>
  <c r="AD64" i="124"/>
  <c r="AH20" i="124"/>
  <c r="AJ20" i="124"/>
  <c r="AI20" i="124"/>
  <c r="AQ59" i="124"/>
  <c r="AW15" i="124"/>
  <c r="AV15" i="124"/>
  <c r="AU15" i="124"/>
  <c r="AH75" i="124"/>
  <c r="U74" i="124"/>
  <c r="AH57" i="124"/>
  <c r="U62" i="124"/>
  <c r="AH55" i="124"/>
  <c r="AT59" i="124"/>
  <c r="AW45" i="124"/>
  <c r="AQ89" i="124"/>
  <c r="AU45" i="124"/>
  <c r="AV45" i="124"/>
  <c r="BC57" i="124"/>
  <c r="BG13" i="124"/>
  <c r="BP13" i="124"/>
  <c r="U84" i="124"/>
  <c r="BQ87" i="124"/>
  <c r="BU43" i="124"/>
  <c r="BV43" i="124"/>
  <c r="BW43" i="124"/>
  <c r="U56" i="124"/>
  <c r="AD54" i="124"/>
  <c r="AH10" i="124"/>
  <c r="AJ10" i="124"/>
  <c r="AI10" i="124"/>
  <c r="AP72" i="124"/>
  <c r="AT28" i="124"/>
  <c r="AT72" i="124"/>
  <c r="BC28" i="124"/>
  <c r="AP76" i="124"/>
  <c r="AT32" i="124"/>
  <c r="BC32" i="124"/>
  <c r="AQ85" i="124"/>
  <c r="AU41" i="124"/>
  <c r="AV41" i="124"/>
  <c r="AW41" i="124"/>
  <c r="U64" i="124"/>
  <c r="BC67" i="124"/>
  <c r="BP23" i="124"/>
  <c r="BG23" i="124"/>
  <c r="BG67" i="124"/>
  <c r="AH67" i="124"/>
  <c r="J44" i="124"/>
  <c r="AH69" i="124"/>
  <c r="AP58" i="124"/>
  <c r="AT14" i="124"/>
  <c r="BC14" i="124"/>
  <c r="BC69" i="124"/>
  <c r="BG25" i="124"/>
  <c r="BG69" i="124"/>
  <c r="BP25" i="124"/>
  <c r="BC81" i="124"/>
  <c r="BG37" i="124"/>
  <c r="BG81" i="124"/>
  <c r="BP37" i="124"/>
  <c r="U88" i="124"/>
  <c r="AD70" i="124"/>
  <c r="AJ26" i="124"/>
  <c r="AI26" i="124"/>
  <c r="AH26" i="124"/>
  <c r="AH63" i="124"/>
  <c r="J34" i="124"/>
  <c r="AP84" i="124"/>
  <c r="AT40" i="124"/>
  <c r="AT84" i="124"/>
  <c r="BC40" i="124"/>
  <c r="BC73" i="124"/>
  <c r="BG29" i="124"/>
  <c r="BP29" i="124"/>
  <c r="BH83" i="124"/>
  <c r="AH81" i="124"/>
  <c r="AT75" i="124"/>
  <c r="J12" i="124"/>
  <c r="BD86" i="124"/>
  <c r="BH42" i="124"/>
  <c r="BI42" i="124"/>
  <c r="BJ42" i="124"/>
  <c r="U78" i="124"/>
  <c r="AP64" i="124"/>
  <c r="AT20" i="124"/>
  <c r="AT64" i="124"/>
  <c r="BC20" i="124"/>
  <c r="AQ53" i="124"/>
  <c r="AU9" i="124"/>
  <c r="AW9" i="124"/>
  <c r="AV9" i="124"/>
  <c r="BP86" i="124"/>
  <c r="BT42" i="124"/>
  <c r="BT86" i="124"/>
  <c r="CC42" i="124"/>
  <c r="AH79" i="124"/>
  <c r="AH61" i="124"/>
  <c r="AP54" i="124"/>
  <c r="AT10" i="124"/>
  <c r="BC10" i="124"/>
  <c r="AQ65" i="124"/>
  <c r="AU21" i="124"/>
  <c r="AW21" i="124"/>
  <c r="AV21" i="124"/>
  <c r="AG72" i="124"/>
  <c r="BC85" i="124"/>
  <c r="BG41" i="124"/>
  <c r="BP41" i="124"/>
  <c r="AH77" i="124"/>
  <c r="BP22" i="124"/>
  <c r="BC66" i="124"/>
  <c r="BG22" i="124"/>
  <c r="BP82" i="124"/>
  <c r="BT38" i="124"/>
  <c r="CC38" i="124"/>
  <c r="AH73" i="124"/>
  <c r="U68" i="124"/>
  <c r="G28" i="123"/>
  <c r="AD59" i="117"/>
  <c r="AI15" i="117"/>
  <c r="AH15" i="117"/>
  <c r="U59" i="117"/>
  <c r="AQ83" i="117"/>
  <c r="AU39" i="117"/>
  <c r="AW39" i="117"/>
  <c r="AV39" i="117"/>
  <c r="AD65" i="117"/>
  <c r="AH21" i="117"/>
  <c r="AI21" i="117"/>
  <c r="AJ21" i="117"/>
  <c r="AC77" i="117"/>
  <c r="AG33" i="117"/>
  <c r="AP33" i="117"/>
  <c r="J17" i="117"/>
  <c r="AP70" i="117"/>
  <c r="AT26" i="117"/>
  <c r="BC26" i="117"/>
  <c r="AP79" i="117"/>
  <c r="BC35" i="117"/>
  <c r="AT35" i="117"/>
  <c r="H54" i="117"/>
  <c r="I10" i="117"/>
  <c r="AH75" i="117"/>
  <c r="AP82" i="117"/>
  <c r="AT38" i="117"/>
  <c r="BC38" i="117"/>
  <c r="W20" i="117"/>
  <c r="V20" i="117"/>
  <c r="Q64" i="117"/>
  <c r="U20" i="117"/>
  <c r="U77" i="117"/>
  <c r="DD47" i="117"/>
  <c r="DD48" i="117"/>
  <c r="AP62" i="117"/>
  <c r="AT18" i="117"/>
  <c r="BC18" i="117"/>
  <c r="AQ71" i="117"/>
  <c r="AU27" i="117"/>
  <c r="AV27" i="117"/>
  <c r="AW27" i="117"/>
  <c r="Q70" i="117"/>
  <c r="V26" i="117"/>
  <c r="W26" i="117"/>
  <c r="U26" i="117"/>
  <c r="Q74" i="117"/>
  <c r="V30" i="117"/>
  <c r="W30" i="117"/>
  <c r="U30" i="117"/>
  <c r="BC19" i="117"/>
  <c r="AP63" i="117"/>
  <c r="AT19" i="117"/>
  <c r="V18" i="117"/>
  <c r="Q62" i="117"/>
  <c r="W18" i="117"/>
  <c r="U18" i="117"/>
  <c r="AD69" i="117"/>
  <c r="AH25" i="117"/>
  <c r="AJ25" i="117"/>
  <c r="AI25" i="117"/>
  <c r="U69" i="117"/>
  <c r="AP83" i="117"/>
  <c r="BC39" i="117"/>
  <c r="AT39" i="117"/>
  <c r="Q78" i="117"/>
  <c r="V34" i="117"/>
  <c r="W34" i="117"/>
  <c r="U34" i="117"/>
  <c r="J40" i="117"/>
  <c r="U85" i="117"/>
  <c r="AC80" i="117"/>
  <c r="AG36" i="117"/>
  <c r="AP36" i="117"/>
  <c r="AP86" i="117"/>
  <c r="AT42" i="117"/>
  <c r="AT86" i="117"/>
  <c r="BC42" i="117"/>
  <c r="AD77" i="117"/>
  <c r="AH33" i="117"/>
  <c r="AJ33" i="117"/>
  <c r="AI33" i="117"/>
  <c r="DE47" i="117"/>
  <c r="DE48" i="117"/>
  <c r="AH71" i="117"/>
  <c r="AC81" i="117"/>
  <c r="AG37" i="117"/>
  <c r="AP37" i="117"/>
  <c r="J20" i="117"/>
  <c r="H74" i="117"/>
  <c r="I30" i="117"/>
  <c r="H62" i="117"/>
  <c r="I18" i="117"/>
  <c r="H78" i="117"/>
  <c r="I34" i="117"/>
  <c r="H86" i="117"/>
  <c r="I42" i="117"/>
  <c r="AD81" i="117"/>
  <c r="AH37" i="117"/>
  <c r="AI37" i="117"/>
  <c r="AJ37" i="117"/>
  <c r="G91" i="117"/>
  <c r="U73" i="117"/>
  <c r="AC53" i="117"/>
  <c r="AG9" i="117"/>
  <c r="AG53" i="117"/>
  <c r="AP9" i="117"/>
  <c r="AC64" i="117"/>
  <c r="AG20" i="117"/>
  <c r="AG64" i="117"/>
  <c r="AP20" i="117"/>
  <c r="AC58" i="117"/>
  <c r="AP14" i="117"/>
  <c r="AG14" i="117"/>
  <c r="AH63" i="117"/>
  <c r="AQ63" i="117"/>
  <c r="AU19" i="117"/>
  <c r="AW19" i="117"/>
  <c r="AV19" i="117"/>
  <c r="AD85" i="117"/>
  <c r="AH41" i="117"/>
  <c r="AI41" i="117"/>
  <c r="AJ41" i="117"/>
  <c r="J46" i="117"/>
  <c r="AH59" i="117"/>
  <c r="AQ59" i="117"/>
  <c r="AU15" i="117"/>
  <c r="AW15" i="117"/>
  <c r="AV15" i="117"/>
  <c r="J31" i="117"/>
  <c r="J25" i="117"/>
  <c r="H47" i="117"/>
  <c r="D47" i="117"/>
  <c r="AC76" i="117"/>
  <c r="AG32" i="117"/>
  <c r="AG76" i="117"/>
  <c r="AP32" i="117"/>
  <c r="J11" i="117"/>
  <c r="AP12" i="117"/>
  <c r="AG12" i="117"/>
  <c r="AC56" i="117"/>
  <c r="AP78" i="117"/>
  <c r="AT34" i="117"/>
  <c r="BC34" i="117"/>
  <c r="Q84" i="117"/>
  <c r="W40" i="117"/>
  <c r="V40" i="117"/>
  <c r="U40" i="117"/>
  <c r="H70" i="117"/>
  <c r="I26" i="117"/>
  <c r="H82" i="117"/>
  <c r="I38" i="117"/>
  <c r="AC87" i="117"/>
  <c r="AP43" i="117"/>
  <c r="AG43" i="117"/>
  <c r="AC88" i="117"/>
  <c r="AG44" i="117"/>
  <c r="AP44" i="117"/>
  <c r="AC69" i="117"/>
  <c r="AG25" i="117"/>
  <c r="AP25" i="117"/>
  <c r="J43" i="117"/>
  <c r="AD53" i="117"/>
  <c r="AH9" i="117"/>
  <c r="AJ9" i="117"/>
  <c r="AI9" i="117"/>
  <c r="AH79" i="117"/>
  <c r="BC15" i="117"/>
  <c r="AT15" i="117"/>
  <c r="AP59" i="117"/>
  <c r="AD73" i="117"/>
  <c r="AH29" i="117"/>
  <c r="AI29" i="117"/>
  <c r="AJ29" i="117"/>
  <c r="J9" i="117"/>
  <c r="AQ67" i="117"/>
  <c r="AU23" i="117"/>
  <c r="AV23" i="117"/>
  <c r="AW23" i="117"/>
  <c r="BG11" i="117"/>
  <c r="BG55" i="117"/>
  <c r="BC55" i="117"/>
  <c r="BP11" i="117"/>
  <c r="V12" i="117"/>
  <c r="Q56" i="117"/>
  <c r="U12" i="117"/>
  <c r="W12" i="117"/>
  <c r="AP66" i="117"/>
  <c r="AT22" i="117"/>
  <c r="BC22" i="117"/>
  <c r="U89" i="117"/>
  <c r="V16" i="117"/>
  <c r="Q60" i="117"/>
  <c r="U16" i="117"/>
  <c r="W16" i="117"/>
  <c r="J36" i="117"/>
  <c r="Q58" i="117"/>
  <c r="V14" i="117"/>
  <c r="W14" i="117"/>
  <c r="U14" i="117"/>
  <c r="T47" i="117"/>
  <c r="AP65" i="117"/>
  <c r="BC21" i="117"/>
  <c r="AT21" i="117"/>
  <c r="AT65" i="117"/>
  <c r="AC73" i="117"/>
  <c r="AG29" i="117"/>
  <c r="AP29" i="117"/>
  <c r="AP85" i="117"/>
  <c r="BC41" i="117"/>
  <c r="AT41" i="117"/>
  <c r="Q66" i="117"/>
  <c r="V22" i="117"/>
  <c r="W22" i="117"/>
  <c r="U22" i="117"/>
  <c r="Q86" i="117"/>
  <c r="V42" i="117"/>
  <c r="W42" i="117"/>
  <c r="U42" i="117"/>
  <c r="U81" i="117"/>
  <c r="J44" i="117"/>
  <c r="AP71" i="117"/>
  <c r="BC27" i="117"/>
  <c r="AT27" i="117"/>
  <c r="AT71" i="117"/>
  <c r="AD88" i="117"/>
  <c r="AH44" i="117"/>
  <c r="AJ44" i="117"/>
  <c r="AI44" i="117"/>
  <c r="AP75" i="117"/>
  <c r="BC31" i="117"/>
  <c r="AT31" i="117"/>
  <c r="BC90" i="117"/>
  <c r="BG46" i="117"/>
  <c r="BP46" i="117"/>
  <c r="Q57" i="117"/>
  <c r="U13" i="117"/>
  <c r="V13" i="117"/>
  <c r="W13" i="117"/>
  <c r="W32" i="117"/>
  <c r="V32" i="117"/>
  <c r="Q76" i="117"/>
  <c r="U32" i="117"/>
  <c r="U55" i="117"/>
  <c r="J15" i="117"/>
  <c r="AH83" i="117"/>
  <c r="H56" i="117"/>
  <c r="I12" i="117"/>
  <c r="H60" i="117"/>
  <c r="I16" i="117"/>
  <c r="AP89" i="117"/>
  <c r="AT45" i="117"/>
  <c r="AT89" i="117"/>
  <c r="BC45" i="117"/>
  <c r="AP57" i="117"/>
  <c r="AT13" i="117"/>
  <c r="AT57" i="117"/>
  <c r="BC13" i="117"/>
  <c r="AH90" i="117"/>
  <c r="T91" i="117"/>
  <c r="H66" i="117"/>
  <c r="I22" i="117"/>
  <c r="Q82" i="117"/>
  <c r="V38" i="117"/>
  <c r="W38" i="117"/>
  <c r="U38" i="117"/>
  <c r="J21" i="117"/>
  <c r="V10" i="117"/>
  <c r="Q54" i="117"/>
  <c r="W10" i="117"/>
  <c r="U10" i="117"/>
  <c r="AP61" i="117"/>
  <c r="AT17" i="117"/>
  <c r="BC17" i="117"/>
  <c r="U53" i="117"/>
  <c r="AQ79" i="117"/>
  <c r="AU35" i="117"/>
  <c r="AV35" i="117"/>
  <c r="AW35" i="117"/>
  <c r="J23" i="117"/>
  <c r="U61" i="117"/>
  <c r="J13" i="117"/>
  <c r="Q72" i="117"/>
  <c r="W28" i="117"/>
  <c r="V28" i="117"/>
  <c r="U28" i="117"/>
  <c r="H58" i="117"/>
  <c r="I14" i="117"/>
  <c r="Q80" i="117"/>
  <c r="W36" i="117"/>
  <c r="V36" i="117"/>
  <c r="U36" i="117"/>
  <c r="AD89" i="117"/>
  <c r="AH45" i="117"/>
  <c r="AJ45" i="117"/>
  <c r="AI45" i="117"/>
  <c r="U65" i="117"/>
  <c r="BC23" i="117"/>
  <c r="AT23" i="117"/>
  <c r="AP67" i="117"/>
  <c r="AC84" i="117"/>
  <c r="AG40" i="117"/>
  <c r="AG84" i="117"/>
  <c r="AP40" i="117"/>
  <c r="AC54" i="117"/>
  <c r="AP10" i="117"/>
  <c r="AG10" i="117"/>
  <c r="AG54" i="117"/>
  <c r="AC68" i="117"/>
  <c r="AG24" i="117"/>
  <c r="AG68" i="117"/>
  <c r="AP24" i="117"/>
  <c r="J32" i="117"/>
  <c r="J37" i="117"/>
  <c r="BC60" i="117"/>
  <c r="BG16" i="117"/>
  <c r="BG60" i="117"/>
  <c r="BP16" i="117"/>
  <c r="AP74" i="117"/>
  <c r="AT30" i="117"/>
  <c r="BC30" i="117"/>
  <c r="AQ75" i="117"/>
  <c r="AU31" i="117"/>
  <c r="AW31" i="117"/>
  <c r="AV31" i="117"/>
  <c r="J45" i="117"/>
  <c r="AQ90" i="117"/>
  <c r="AU46" i="117"/>
  <c r="AV46" i="117"/>
  <c r="AW46" i="117"/>
  <c r="CO91" i="117"/>
  <c r="H68" i="117"/>
  <c r="I24" i="117"/>
  <c r="H72" i="117"/>
  <c r="I28" i="117"/>
  <c r="Q68" i="117"/>
  <c r="W24" i="117"/>
  <c r="V24" i="117"/>
  <c r="U24" i="117"/>
  <c r="Q87" i="117"/>
  <c r="V43" i="117"/>
  <c r="U43" i="117"/>
  <c r="W43" i="117"/>
  <c r="U88" i="117"/>
  <c r="AC72" i="117"/>
  <c r="AG28" i="117"/>
  <c r="AG72" i="117"/>
  <c r="AP28" i="117"/>
  <c r="AI11" i="117"/>
  <c r="AH11" i="117"/>
  <c r="AD55" i="117"/>
  <c r="AJ11" i="117"/>
  <c r="AD61" i="117"/>
  <c r="AH17" i="117"/>
  <c r="AJ17" i="117"/>
  <c r="AI17" i="117"/>
  <c r="AH67" i="117"/>
  <c r="F21" i="116"/>
  <c r="AQ19" i="116"/>
  <c r="AQ20" i="116" s="1"/>
  <c r="AQ31" i="12"/>
  <c r="AP31" i="12"/>
  <c r="AO31" i="12"/>
  <c r="AN31" i="12"/>
  <c r="AM31" i="12"/>
  <c r="AL31" i="12"/>
  <c r="AK31" i="12"/>
  <c r="AJ31" i="12"/>
  <c r="AI31" i="12"/>
  <c r="AH31" i="12"/>
  <c r="AG31" i="12"/>
  <c r="AF31" i="12"/>
  <c r="AE31" i="12"/>
  <c r="AD31" i="12"/>
  <c r="AC31" i="12"/>
  <c r="AB31" i="12"/>
  <c r="AA31" i="12"/>
  <c r="Z31" i="12"/>
  <c r="Y31" i="12"/>
  <c r="X31" i="12"/>
  <c r="W31" i="12"/>
  <c r="V31" i="12"/>
  <c r="U31" i="12"/>
  <c r="T31" i="12"/>
  <c r="S31" i="12"/>
  <c r="R31" i="12"/>
  <c r="Q31" i="12"/>
  <c r="P31" i="12"/>
  <c r="O31" i="12"/>
  <c r="N31" i="12"/>
  <c r="M31" i="12"/>
  <c r="L31" i="12"/>
  <c r="K31" i="12"/>
  <c r="J31" i="12"/>
  <c r="I31" i="12"/>
  <c r="H31" i="12"/>
  <c r="G31" i="12"/>
  <c r="F31" i="12"/>
  <c r="E31" i="12"/>
  <c r="D31" i="12"/>
  <c r="P47" i="161"/>
  <c r="P91" i="161"/>
  <c r="D34" i="157"/>
  <c r="J27" i="40"/>
  <c r="J29" i="40"/>
  <c r="K38" i="157"/>
  <c r="J24" i="157"/>
  <c r="P47" i="147"/>
  <c r="P91" i="147"/>
  <c r="D34" i="143"/>
  <c r="H48" i="147"/>
  <c r="G24" i="143"/>
  <c r="I24" i="143"/>
  <c r="F28" i="146"/>
  <c r="D24" i="143"/>
  <c r="H24" i="143"/>
  <c r="F24" i="143"/>
  <c r="E24" i="143"/>
  <c r="P47" i="140"/>
  <c r="P91" i="140"/>
  <c r="D34" i="136"/>
  <c r="D24" i="136"/>
  <c r="F24" i="136"/>
  <c r="H24" i="136"/>
  <c r="G24" i="136"/>
  <c r="I24" i="136"/>
  <c r="E24" i="136"/>
  <c r="P47" i="133"/>
  <c r="P91" i="133"/>
  <c r="D34" i="129"/>
  <c r="G27" i="40"/>
  <c r="G29" i="40"/>
  <c r="J24" i="129"/>
  <c r="K38" i="129"/>
  <c r="BC7" i="124"/>
  <c r="AT7" i="124"/>
  <c r="AT51" i="124" s="1"/>
  <c r="AT91" i="124" s="1"/>
  <c r="AP51" i="124"/>
  <c r="AQ7" i="124"/>
  <c r="AD51" i="124"/>
  <c r="F24" i="118"/>
  <c r="J38" i="118"/>
  <c r="AG7" i="117"/>
  <c r="AG51" i="117"/>
  <c r="AP7" i="117"/>
  <c r="AC51" i="117"/>
  <c r="V7" i="117"/>
  <c r="AD7" i="117"/>
  <c r="Q51" i="117"/>
  <c r="U7" i="117"/>
  <c r="U51" i="117"/>
  <c r="W7" i="117"/>
  <c r="H52" i="117"/>
  <c r="H91" i="117"/>
  <c r="I8" i="117"/>
  <c r="J8" i="117"/>
  <c r="H51" i="117"/>
  <c r="I7" i="117"/>
  <c r="J7" i="117"/>
  <c r="AC52" i="117"/>
  <c r="AG8" i="117"/>
  <c r="AG52" i="117"/>
  <c r="AP8" i="117"/>
  <c r="AD8" i="117"/>
  <c r="W8" i="117"/>
  <c r="V8" i="117"/>
  <c r="V47" i="117"/>
  <c r="D35" i="118"/>
  <c r="U8" i="117"/>
  <c r="U52" i="117"/>
  <c r="Q52" i="117"/>
  <c r="P47" i="117"/>
  <c r="P91" i="117"/>
  <c r="D34" i="118"/>
  <c r="BD70" i="161"/>
  <c r="BJ26" i="161"/>
  <c r="BQ26" i="161"/>
  <c r="BI26" i="161"/>
  <c r="BH26" i="161"/>
  <c r="AD52" i="161"/>
  <c r="AH8" i="161"/>
  <c r="AJ8" i="161"/>
  <c r="AQ8" i="161"/>
  <c r="AI8" i="161"/>
  <c r="AU59" i="161"/>
  <c r="AQ55" i="161"/>
  <c r="AU11" i="161"/>
  <c r="AW11" i="161"/>
  <c r="BD11" i="161"/>
  <c r="AV11" i="161"/>
  <c r="AQ66" i="161"/>
  <c r="AW22" i="161"/>
  <c r="BD22" i="161"/>
  <c r="AV22" i="161"/>
  <c r="AU22" i="161"/>
  <c r="J41" i="161"/>
  <c r="AD72" i="161"/>
  <c r="AJ28" i="161"/>
  <c r="AQ28" i="161"/>
  <c r="AI28" i="161"/>
  <c r="AH28" i="161"/>
  <c r="AQ83" i="161"/>
  <c r="BD39" i="161"/>
  <c r="AV39" i="161"/>
  <c r="AU39" i="161"/>
  <c r="AW39" i="161"/>
  <c r="BP63" i="161"/>
  <c r="CC19" i="161"/>
  <c r="BT19" i="161"/>
  <c r="BT63" i="161"/>
  <c r="AT70" i="161"/>
  <c r="AD65" i="161"/>
  <c r="AJ21" i="161"/>
  <c r="AQ21" i="161"/>
  <c r="AI21" i="161"/>
  <c r="AH21" i="161"/>
  <c r="U76" i="161"/>
  <c r="AD53" i="161"/>
  <c r="AJ9" i="161"/>
  <c r="AQ9" i="161"/>
  <c r="AI9" i="161"/>
  <c r="AH9" i="161"/>
  <c r="BG82" i="161"/>
  <c r="U89" i="161"/>
  <c r="BG78" i="161"/>
  <c r="W47" i="161"/>
  <c r="D36" i="157"/>
  <c r="AD68" i="161"/>
  <c r="AJ24" i="161"/>
  <c r="AQ24" i="161"/>
  <c r="AI24" i="161"/>
  <c r="AH24" i="161"/>
  <c r="AQ79" i="161"/>
  <c r="BD35" i="161"/>
  <c r="AV35" i="161"/>
  <c r="AU35" i="161"/>
  <c r="AW35" i="161"/>
  <c r="BD71" i="161"/>
  <c r="BJ27" i="161"/>
  <c r="BI27" i="161"/>
  <c r="BH27" i="161"/>
  <c r="BQ27" i="161"/>
  <c r="AT87" i="161"/>
  <c r="BC55" i="161"/>
  <c r="BG11" i="161"/>
  <c r="BG55" i="161"/>
  <c r="BP11" i="161"/>
  <c r="AP61" i="161"/>
  <c r="BC17" i="161"/>
  <c r="AT17" i="161"/>
  <c r="AQ81" i="161"/>
  <c r="AW37" i="161"/>
  <c r="BD37" i="161"/>
  <c r="AV37" i="161"/>
  <c r="AU37" i="161"/>
  <c r="AH74" i="161"/>
  <c r="BC79" i="161"/>
  <c r="BP35" i="161"/>
  <c r="BG35" i="161"/>
  <c r="BG79" i="161"/>
  <c r="AQ78" i="161"/>
  <c r="AU34" i="161"/>
  <c r="AW34" i="161"/>
  <c r="AV34" i="161"/>
  <c r="BD34" i="161"/>
  <c r="AT66" i="161"/>
  <c r="J24" i="161"/>
  <c r="AQ58" i="161"/>
  <c r="BD14" i="161"/>
  <c r="AV14" i="161"/>
  <c r="AU14" i="161"/>
  <c r="AW14" i="161"/>
  <c r="BD63" i="161"/>
  <c r="BJ19" i="161"/>
  <c r="BQ19" i="161"/>
  <c r="BI19" i="161"/>
  <c r="BH19" i="161"/>
  <c r="AG89" i="161"/>
  <c r="AH90" i="161"/>
  <c r="AP85" i="161"/>
  <c r="AT41" i="161"/>
  <c r="BC41" i="161"/>
  <c r="AU82" i="161"/>
  <c r="BC56" i="161"/>
  <c r="BP12" i="161"/>
  <c r="BG12" i="161"/>
  <c r="BG56" i="161"/>
  <c r="AP60" i="161"/>
  <c r="AT16" i="161"/>
  <c r="BC16" i="161"/>
  <c r="AU70" i="161"/>
  <c r="AQ56" i="161"/>
  <c r="AW12" i="161"/>
  <c r="BD12" i="161"/>
  <c r="AV12" i="161"/>
  <c r="AU12" i="161"/>
  <c r="AH55" i="161"/>
  <c r="AT83" i="161"/>
  <c r="AQ87" i="161"/>
  <c r="BD43" i="161"/>
  <c r="AV43" i="161"/>
  <c r="AU43" i="161"/>
  <c r="AW43" i="161"/>
  <c r="U72" i="161"/>
  <c r="BC75" i="161"/>
  <c r="BG31" i="161"/>
  <c r="BG75" i="161"/>
  <c r="BP31" i="161"/>
  <c r="BG63" i="161"/>
  <c r="J40" i="161"/>
  <c r="AH86" i="161"/>
  <c r="AG51" i="161"/>
  <c r="AG47" i="161"/>
  <c r="AH75" i="161"/>
  <c r="AP84" i="161"/>
  <c r="BC40" i="161"/>
  <c r="AT40" i="161"/>
  <c r="AT84" i="161"/>
  <c r="AQ54" i="161"/>
  <c r="BD10" i="161"/>
  <c r="AV10" i="161"/>
  <c r="AU10" i="161"/>
  <c r="AW10" i="161"/>
  <c r="AD64" i="161"/>
  <c r="AJ20" i="161"/>
  <c r="AQ20" i="161"/>
  <c r="AI20" i="161"/>
  <c r="AH20" i="161"/>
  <c r="U51" i="161"/>
  <c r="U47" i="161"/>
  <c r="Q47" i="161"/>
  <c r="J32" i="161"/>
  <c r="AQ67" i="161"/>
  <c r="AU23" i="161"/>
  <c r="AW23" i="161"/>
  <c r="BD23" i="161"/>
  <c r="AV23" i="161"/>
  <c r="BC87" i="161"/>
  <c r="BP43" i="161"/>
  <c r="BG43" i="161"/>
  <c r="BG87" i="161"/>
  <c r="T91" i="161"/>
  <c r="BC71" i="161"/>
  <c r="BG27" i="161"/>
  <c r="BG71" i="161"/>
  <c r="BP27" i="161"/>
  <c r="BC77" i="161"/>
  <c r="BP33" i="161"/>
  <c r="BG33" i="161"/>
  <c r="BG77" i="161"/>
  <c r="AQ62" i="161"/>
  <c r="AW18" i="161"/>
  <c r="BD18" i="161"/>
  <c r="AV18" i="161"/>
  <c r="AU18" i="161"/>
  <c r="AD88" i="161"/>
  <c r="AJ44" i="161"/>
  <c r="AQ44" i="161"/>
  <c r="AI44" i="161"/>
  <c r="AH44" i="161"/>
  <c r="BC90" i="161"/>
  <c r="BG46" i="161"/>
  <c r="BG90" i="161"/>
  <c r="BP46" i="161"/>
  <c r="BC86" i="161"/>
  <c r="BG42" i="161"/>
  <c r="BG86" i="161"/>
  <c r="BP42" i="161"/>
  <c r="J13" i="161"/>
  <c r="AP89" i="161"/>
  <c r="AT45" i="161"/>
  <c r="AT89" i="161"/>
  <c r="BC45" i="161"/>
  <c r="U85" i="161"/>
  <c r="U60" i="161"/>
  <c r="U80" i="161"/>
  <c r="J44" i="161"/>
  <c r="BD82" i="161"/>
  <c r="BJ38" i="161"/>
  <c r="BQ38" i="161"/>
  <c r="BI38" i="161"/>
  <c r="BH38" i="161"/>
  <c r="AT56" i="161"/>
  <c r="BP59" i="161"/>
  <c r="CC15" i="161"/>
  <c r="BT15" i="161"/>
  <c r="AP64" i="161"/>
  <c r="BC20" i="161"/>
  <c r="AT20" i="161"/>
  <c r="U69" i="161"/>
  <c r="U52" i="161"/>
  <c r="AP68" i="161"/>
  <c r="BC24" i="161"/>
  <c r="AT24" i="161"/>
  <c r="AT68" i="161"/>
  <c r="BD59" i="161"/>
  <c r="BJ15" i="161"/>
  <c r="BQ15" i="161"/>
  <c r="BI15" i="161"/>
  <c r="BH15" i="161"/>
  <c r="BC83" i="161"/>
  <c r="BP39" i="161"/>
  <c r="BG39" i="161"/>
  <c r="BG83" i="161"/>
  <c r="J16" i="161"/>
  <c r="AH83" i="161"/>
  <c r="AQ73" i="161"/>
  <c r="AW29" i="161"/>
  <c r="BD29" i="161"/>
  <c r="AV29" i="161"/>
  <c r="AU29" i="161"/>
  <c r="AD76" i="161"/>
  <c r="AJ32" i="161"/>
  <c r="AQ32" i="161"/>
  <c r="AI32" i="161"/>
  <c r="AH32" i="161"/>
  <c r="U61" i="161"/>
  <c r="AP51" i="161"/>
  <c r="BC7" i="161"/>
  <c r="AT7" i="161"/>
  <c r="BP74" i="161"/>
  <c r="CC30" i="161"/>
  <c r="BT30" i="161"/>
  <c r="BC67" i="161"/>
  <c r="BG23" i="161"/>
  <c r="BG67" i="161"/>
  <c r="BP23" i="161"/>
  <c r="AD89" i="161"/>
  <c r="AH45" i="161"/>
  <c r="AJ45" i="161"/>
  <c r="AI45" i="161"/>
  <c r="AQ45" i="161"/>
  <c r="AH77" i="161"/>
  <c r="J21" i="161"/>
  <c r="V47" i="161"/>
  <c r="D35" i="157"/>
  <c r="U68" i="161"/>
  <c r="J17" i="161"/>
  <c r="AH79" i="161"/>
  <c r="U57" i="161"/>
  <c r="BC81" i="161"/>
  <c r="BP37" i="161"/>
  <c r="BG37" i="161"/>
  <c r="BG81" i="161"/>
  <c r="AU71" i="161"/>
  <c r="AP76" i="161"/>
  <c r="BC32" i="161"/>
  <c r="AT32" i="161"/>
  <c r="AT76" i="161"/>
  <c r="AP69" i="161"/>
  <c r="BC25" i="161"/>
  <c r="AT25" i="161"/>
  <c r="AT69" i="161"/>
  <c r="J45" i="161"/>
  <c r="AH81" i="161"/>
  <c r="AT58" i="161"/>
  <c r="AT79" i="161"/>
  <c r="AH78" i="161"/>
  <c r="I47" i="161"/>
  <c r="C35" i="157"/>
  <c r="J7" i="161"/>
  <c r="D47" i="161"/>
  <c r="H48" i="161"/>
  <c r="AP72" i="161"/>
  <c r="BC28" i="161"/>
  <c r="AT28" i="161"/>
  <c r="BC73" i="161"/>
  <c r="BP29" i="161"/>
  <c r="BG29" i="161"/>
  <c r="AH58" i="161"/>
  <c r="AP65" i="161"/>
  <c r="BC21" i="161"/>
  <c r="AT21" i="161"/>
  <c r="AT65" i="161"/>
  <c r="AU63" i="161"/>
  <c r="AP53" i="161"/>
  <c r="BC9" i="161"/>
  <c r="AT9" i="161"/>
  <c r="AP57" i="161"/>
  <c r="BC13" i="161"/>
  <c r="AT13" i="161"/>
  <c r="AT57" i="161"/>
  <c r="AG52" i="161"/>
  <c r="AQ90" i="161"/>
  <c r="AU46" i="161"/>
  <c r="AW46" i="161"/>
  <c r="AV46" i="161"/>
  <c r="BD46" i="161"/>
  <c r="AD80" i="161"/>
  <c r="AJ36" i="161"/>
  <c r="AQ36" i="161"/>
  <c r="AI36" i="161"/>
  <c r="AH36" i="161"/>
  <c r="U84" i="161"/>
  <c r="AD69" i="161"/>
  <c r="AJ25" i="161"/>
  <c r="AQ25" i="161"/>
  <c r="AI25" i="161"/>
  <c r="AH25" i="161"/>
  <c r="AH56" i="161"/>
  <c r="AH66" i="161"/>
  <c r="AH87" i="161"/>
  <c r="BC54" i="161"/>
  <c r="BP10" i="161"/>
  <c r="BG10" i="161"/>
  <c r="BC62" i="161"/>
  <c r="BP18" i="161"/>
  <c r="BG18" i="161"/>
  <c r="J36" i="161"/>
  <c r="AH73" i="161"/>
  <c r="BC70" i="161"/>
  <c r="BP26" i="161"/>
  <c r="BG26" i="161"/>
  <c r="BG70" i="161"/>
  <c r="U65" i="161"/>
  <c r="AD61" i="161"/>
  <c r="AJ17" i="161"/>
  <c r="AQ17" i="161"/>
  <c r="AI17" i="161"/>
  <c r="AH17" i="161"/>
  <c r="AP80" i="161"/>
  <c r="BC36" i="161"/>
  <c r="AT36" i="161"/>
  <c r="AT80" i="161"/>
  <c r="U53" i="161"/>
  <c r="J25" i="161"/>
  <c r="AQ86" i="161"/>
  <c r="AU42" i="161"/>
  <c r="AW42" i="161"/>
  <c r="BD42" i="161"/>
  <c r="AV42" i="161"/>
  <c r="AQ75" i="161"/>
  <c r="AU31" i="161"/>
  <c r="BD31" i="161"/>
  <c r="AW31" i="161"/>
  <c r="AV31" i="161"/>
  <c r="BP82" i="161"/>
  <c r="CC38" i="161"/>
  <c r="BT38" i="161"/>
  <c r="BT82" i="161"/>
  <c r="BP78" i="161"/>
  <c r="CC34" i="161"/>
  <c r="BT34" i="161"/>
  <c r="BT78" i="161"/>
  <c r="AQ77" i="161"/>
  <c r="AW33" i="161"/>
  <c r="BD33" i="161"/>
  <c r="AV33" i="161"/>
  <c r="AU33" i="161"/>
  <c r="AH54" i="161"/>
  <c r="U64" i="161"/>
  <c r="J28" i="161"/>
  <c r="AD51" i="161"/>
  <c r="AQ7" i="161"/>
  <c r="AI7" i="161"/>
  <c r="AH7" i="161"/>
  <c r="AJ7" i="161"/>
  <c r="J9" i="161"/>
  <c r="AD57" i="161"/>
  <c r="AJ13" i="161"/>
  <c r="AQ13" i="161"/>
  <c r="AI13" i="161"/>
  <c r="AH13" i="161"/>
  <c r="AT81" i="161"/>
  <c r="J8" i="161"/>
  <c r="AH67" i="161"/>
  <c r="AT55" i="161"/>
  <c r="AG69" i="161"/>
  <c r="BC58" i="161"/>
  <c r="BP14" i="161"/>
  <c r="BG14" i="161"/>
  <c r="BG58" i="161"/>
  <c r="AH62" i="161"/>
  <c r="AQ74" i="161"/>
  <c r="AW30" i="161"/>
  <c r="BD30" i="161"/>
  <c r="AV30" i="161"/>
  <c r="AU30" i="161"/>
  <c r="J20" i="161"/>
  <c r="U88" i="161"/>
  <c r="BC66" i="161"/>
  <c r="BP22" i="161"/>
  <c r="BG22" i="161"/>
  <c r="BG66" i="161"/>
  <c r="H91" i="161"/>
  <c r="AG65" i="161"/>
  <c r="AG57" i="161"/>
  <c r="AP52" i="161"/>
  <c r="AT8" i="161"/>
  <c r="AT52" i="161"/>
  <c r="BC8" i="161"/>
  <c r="AD85" i="161"/>
  <c r="AH41" i="161"/>
  <c r="AJ41" i="161"/>
  <c r="AI41" i="161"/>
  <c r="AQ41" i="161"/>
  <c r="AD60" i="161"/>
  <c r="AH16" i="161"/>
  <c r="AJ16" i="161"/>
  <c r="AI16" i="161"/>
  <c r="AQ16" i="161"/>
  <c r="AD84" i="161"/>
  <c r="AJ40" i="161"/>
  <c r="AQ40" i="161"/>
  <c r="AI40" i="161"/>
  <c r="AH40" i="161"/>
  <c r="AP88" i="161"/>
  <c r="BC44" i="161"/>
  <c r="AT44" i="161"/>
  <c r="AT89" i="147"/>
  <c r="I47" i="147"/>
  <c r="C35" i="143"/>
  <c r="J7" i="147"/>
  <c r="AQ76" i="147"/>
  <c r="AW32" i="147"/>
  <c r="BD32" i="147"/>
  <c r="AV32" i="147"/>
  <c r="AU32" i="147"/>
  <c r="U54" i="147"/>
  <c r="AU73" i="147"/>
  <c r="AH52" i="147"/>
  <c r="AT76" i="147"/>
  <c r="BP37" i="147"/>
  <c r="BG37" i="147"/>
  <c r="BG81" i="147"/>
  <c r="BC81" i="147"/>
  <c r="AG74" i="147"/>
  <c r="BC83" i="147"/>
  <c r="BP39" i="147"/>
  <c r="BG39" i="147"/>
  <c r="BG83" i="147"/>
  <c r="J22" i="147"/>
  <c r="AP66" i="147"/>
  <c r="BC22" i="147"/>
  <c r="AT22" i="147"/>
  <c r="AH89" i="147"/>
  <c r="AI15" i="147"/>
  <c r="AJ15" i="147"/>
  <c r="AD59" i="147"/>
  <c r="AQ15" i="147"/>
  <c r="AH15" i="147"/>
  <c r="AT63" i="147"/>
  <c r="J26" i="147"/>
  <c r="AH79" i="147"/>
  <c r="AH75" i="147"/>
  <c r="U66" i="147"/>
  <c r="BP85" i="147"/>
  <c r="CC41" i="147"/>
  <c r="BT41" i="147"/>
  <c r="BT85" i="147"/>
  <c r="BD39" i="147"/>
  <c r="AV39" i="147"/>
  <c r="AU39" i="147"/>
  <c r="AQ83" i="147"/>
  <c r="AW39" i="147"/>
  <c r="AG51" i="147"/>
  <c r="AG91" i="147"/>
  <c r="AG47" i="147"/>
  <c r="BD65" i="147"/>
  <c r="BJ21" i="147"/>
  <c r="BQ21" i="147"/>
  <c r="BI21" i="147"/>
  <c r="BH21" i="147"/>
  <c r="U74" i="147"/>
  <c r="AD58" i="147"/>
  <c r="AH14" i="147"/>
  <c r="AJ14" i="147"/>
  <c r="AI14" i="147"/>
  <c r="AQ14" i="147"/>
  <c r="AG90" i="147"/>
  <c r="BG17" i="147"/>
  <c r="BC61" i="147"/>
  <c r="BP17" i="147"/>
  <c r="BG29" i="147"/>
  <c r="BP29" i="147"/>
  <c r="BC73" i="147"/>
  <c r="AQ57" i="147"/>
  <c r="AU13" i="147"/>
  <c r="AW13" i="147"/>
  <c r="BD13" i="147"/>
  <c r="AV13" i="147"/>
  <c r="AU53" i="147"/>
  <c r="AT87" i="147"/>
  <c r="BD19" i="147"/>
  <c r="AV19" i="147"/>
  <c r="AU19" i="147"/>
  <c r="AQ63" i="147"/>
  <c r="AW19" i="147"/>
  <c r="AU61" i="147"/>
  <c r="BC52" i="147"/>
  <c r="BP8" i="147"/>
  <c r="BG8" i="147"/>
  <c r="BG52" i="147"/>
  <c r="AH67" i="147"/>
  <c r="BD27" i="147"/>
  <c r="AV27" i="147"/>
  <c r="AU27" i="147"/>
  <c r="AQ71" i="147"/>
  <c r="AW27" i="147"/>
  <c r="J38" i="147"/>
  <c r="AQ84" i="147"/>
  <c r="AW40" i="147"/>
  <c r="BD40" i="147"/>
  <c r="AV40" i="147"/>
  <c r="AU40" i="147"/>
  <c r="BP69" i="147"/>
  <c r="CC25" i="147"/>
  <c r="BT25" i="147"/>
  <c r="BT69" i="147"/>
  <c r="BC63" i="147"/>
  <c r="BP19" i="147"/>
  <c r="BG19" i="147"/>
  <c r="BG63" i="147"/>
  <c r="AH85" i="147"/>
  <c r="D48" i="147"/>
  <c r="E48" i="147"/>
  <c r="D91" i="147"/>
  <c r="J14" i="147"/>
  <c r="AD54" i="147"/>
  <c r="AH10" i="147"/>
  <c r="AJ10" i="147"/>
  <c r="AQ10" i="147"/>
  <c r="AI10" i="147"/>
  <c r="J11" i="147"/>
  <c r="AQ69" i="147"/>
  <c r="AW25" i="147"/>
  <c r="AV25" i="147"/>
  <c r="BD25" i="147"/>
  <c r="AU25" i="147"/>
  <c r="AQ52" i="147"/>
  <c r="BD8" i="147"/>
  <c r="AV8" i="147"/>
  <c r="AU8" i="147"/>
  <c r="AW8" i="147"/>
  <c r="AT81" i="147"/>
  <c r="BG13" i="147"/>
  <c r="BG57" i="147"/>
  <c r="BC57" i="147"/>
  <c r="BP13" i="147"/>
  <c r="AP74" i="147"/>
  <c r="BC30" i="147"/>
  <c r="AT30" i="147"/>
  <c r="AT74" i="147"/>
  <c r="BC72" i="147"/>
  <c r="BP28" i="147"/>
  <c r="BG28" i="147"/>
  <c r="BG72" i="147"/>
  <c r="W47" i="147"/>
  <c r="D36" i="143"/>
  <c r="AG54" i="147"/>
  <c r="AD55" i="147"/>
  <c r="AQ11" i="147"/>
  <c r="AJ11" i="147"/>
  <c r="AI11" i="147"/>
  <c r="AH11" i="147"/>
  <c r="BC67" i="147"/>
  <c r="BP23" i="147"/>
  <c r="BG23" i="147"/>
  <c r="BG67" i="147"/>
  <c r="AU65" i="147"/>
  <c r="BC88" i="147"/>
  <c r="BP44" i="147"/>
  <c r="BG44" i="147"/>
  <c r="BC64" i="147"/>
  <c r="BP20" i="147"/>
  <c r="BG20" i="147"/>
  <c r="BD43" i="147"/>
  <c r="AV43" i="147"/>
  <c r="AU43" i="147"/>
  <c r="AQ87" i="147"/>
  <c r="AW43" i="147"/>
  <c r="AP90" i="147"/>
  <c r="BC46" i="147"/>
  <c r="AT46" i="147"/>
  <c r="AT90" i="147"/>
  <c r="BC68" i="147"/>
  <c r="BP24" i="147"/>
  <c r="BG24" i="147"/>
  <c r="BG68" i="147"/>
  <c r="BG77" i="147"/>
  <c r="F21" i="146"/>
  <c r="F12" i="146"/>
  <c r="J42" i="147"/>
  <c r="AH72" i="147"/>
  <c r="BP53" i="147"/>
  <c r="CC9" i="147"/>
  <c r="BT9" i="147"/>
  <c r="BT53" i="147"/>
  <c r="BC71" i="147"/>
  <c r="BP27" i="147"/>
  <c r="BG27" i="147"/>
  <c r="BG71" i="147"/>
  <c r="BD53" i="147"/>
  <c r="BJ9" i="147"/>
  <c r="BQ9" i="147"/>
  <c r="BI9" i="147"/>
  <c r="BH9" i="147"/>
  <c r="AH77" i="147"/>
  <c r="J15" i="147"/>
  <c r="BC87" i="147"/>
  <c r="BP43" i="147"/>
  <c r="BG43" i="147"/>
  <c r="BG87" i="147"/>
  <c r="AQ60" i="147"/>
  <c r="BD16" i="147"/>
  <c r="AV16" i="147"/>
  <c r="AU16" i="147"/>
  <c r="AW16" i="147"/>
  <c r="AH63" i="147"/>
  <c r="AP82" i="147"/>
  <c r="BC38" i="147"/>
  <c r="AT38" i="147"/>
  <c r="BD61" i="147"/>
  <c r="BJ17" i="147"/>
  <c r="BQ17" i="147"/>
  <c r="BI17" i="147"/>
  <c r="BH17" i="147"/>
  <c r="AH81" i="147"/>
  <c r="BC80" i="147"/>
  <c r="BP36" i="147"/>
  <c r="BG36" i="147"/>
  <c r="AH71" i="147"/>
  <c r="AQ64" i="147"/>
  <c r="AW20" i="147"/>
  <c r="BD20" i="147"/>
  <c r="AV20" i="147"/>
  <c r="AU20" i="147"/>
  <c r="BD35" i="147"/>
  <c r="AV35" i="147"/>
  <c r="AU35" i="147"/>
  <c r="AQ79" i="147"/>
  <c r="AW35" i="147"/>
  <c r="AD78" i="147"/>
  <c r="AQ34" i="147"/>
  <c r="AI34" i="147"/>
  <c r="AH34" i="147"/>
  <c r="AJ34" i="147"/>
  <c r="BC65" i="147"/>
  <c r="BP21" i="147"/>
  <c r="BG21" i="147"/>
  <c r="BG65" i="147"/>
  <c r="BC79" i="147"/>
  <c r="BP35" i="147"/>
  <c r="BG35" i="147"/>
  <c r="BG79" i="147"/>
  <c r="V47" i="147"/>
  <c r="D35" i="143"/>
  <c r="AP51" i="147"/>
  <c r="BC7" i="147"/>
  <c r="AT7" i="147"/>
  <c r="BC84" i="147"/>
  <c r="BP40" i="147"/>
  <c r="BG40" i="147"/>
  <c r="U86" i="147"/>
  <c r="AH56" i="147"/>
  <c r="AG59" i="147"/>
  <c r="BP77" i="147"/>
  <c r="CC33" i="147"/>
  <c r="BT33" i="147"/>
  <c r="BT77" i="147"/>
  <c r="AP86" i="147"/>
  <c r="BC42" i="147"/>
  <c r="AT42" i="147"/>
  <c r="AD62" i="147"/>
  <c r="AQ18" i="147"/>
  <c r="AI18" i="147"/>
  <c r="AH18" i="147"/>
  <c r="AJ18" i="147"/>
  <c r="AH68" i="147"/>
  <c r="U70" i="147"/>
  <c r="AT52" i="147"/>
  <c r="AQ85" i="147"/>
  <c r="AW41" i="147"/>
  <c r="BD41" i="147"/>
  <c r="AV41" i="147"/>
  <c r="AU41" i="147"/>
  <c r="AH76" i="147"/>
  <c r="J46" i="147"/>
  <c r="U78" i="147"/>
  <c r="BC76" i="147"/>
  <c r="BP32" i="147"/>
  <c r="BG32" i="147"/>
  <c r="BG76" i="147"/>
  <c r="AH88" i="147"/>
  <c r="U90" i="147"/>
  <c r="AD82" i="147"/>
  <c r="AQ38" i="147"/>
  <c r="AI38" i="147"/>
  <c r="AH38" i="147"/>
  <c r="AJ38" i="147"/>
  <c r="AQ7" i="147"/>
  <c r="AJ7" i="147"/>
  <c r="AD51" i="147"/>
  <c r="AI7" i="147"/>
  <c r="AH7" i="147"/>
  <c r="AP70" i="147"/>
  <c r="BC26" i="147"/>
  <c r="AT26" i="147"/>
  <c r="U55" i="147"/>
  <c r="J10" i="147"/>
  <c r="C61" i="148"/>
  <c r="C38" i="143"/>
  <c r="J21" i="148"/>
  <c r="J61" i="148"/>
  <c r="AQ77" i="147"/>
  <c r="AW33" i="147"/>
  <c r="BD33" i="147"/>
  <c r="AV33" i="147"/>
  <c r="AU33" i="147"/>
  <c r="AQ80" i="147"/>
  <c r="AW36" i="147"/>
  <c r="BD36" i="147"/>
  <c r="AV36" i="147"/>
  <c r="AU36" i="147"/>
  <c r="U62" i="147"/>
  <c r="J34" i="147"/>
  <c r="J18" i="147"/>
  <c r="AH64" i="147"/>
  <c r="AH84" i="147"/>
  <c r="BC89" i="147"/>
  <c r="BG45" i="147"/>
  <c r="BG89" i="147"/>
  <c r="BP45" i="147"/>
  <c r="J30" i="147"/>
  <c r="BC60" i="147"/>
  <c r="BP16" i="147"/>
  <c r="BG16" i="147"/>
  <c r="BG60" i="147"/>
  <c r="H91" i="147"/>
  <c r="T91" i="147"/>
  <c r="BD31" i="147"/>
  <c r="AV31" i="147"/>
  <c r="AU31" i="147"/>
  <c r="AW31" i="147"/>
  <c r="AQ75" i="147"/>
  <c r="AP62" i="147"/>
  <c r="BC18" i="147"/>
  <c r="AT18" i="147"/>
  <c r="AD66" i="147"/>
  <c r="AQ22" i="147"/>
  <c r="AI22" i="147"/>
  <c r="AH22" i="147"/>
  <c r="AJ22" i="147"/>
  <c r="AH83" i="147"/>
  <c r="AH69" i="147"/>
  <c r="BC75" i="147"/>
  <c r="BP31" i="147"/>
  <c r="BG31" i="147"/>
  <c r="BD73" i="147"/>
  <c r="BJ29" i="147"/>
  <c r="BQ29" i="147"/>
  <c r="BI29" i="147"/>
  <c r="BH29" i="147"/>
  <c r="AP78" i="147"/>
  <c r="BC34" i="147"/>
  <c r="AT34" i="147"/>
  <c r="AQ88" i="147"/>
  <c r="AW44" i="147"/>
  <c r="BD44" i="147"/>
  <c r="AV44" i="147"/>
  <c r="AU44" i="147"/>
  <c r="AD90" i="147"/>
  <c r="AQ46" i="147"/>
  <c r="AI46" i="147"/>
  <c r="AH46" i="147"/>
  <c r="AJ46" i="147"/>
  <c r="U82" i="147"/>
  <c r="AT83" i="147"/>
  <c r="U51" i="147"/>
  <c r="U47" i="147"/>
  <c r="Q47" i="147"/>
  <c r="AP54" i="147"/>
  <c r="AT10" i="147"/>
  <c r="AT54" i="147"/>
  <c r="BC10" i="147"/>
  <c r="AP55" i="147"/>
  <c r="BC11" i="147"/>
  <c r="AT11" i="147"/>
  <c r="AT55" i="147"/>
  <c r="AD86" i="147"/>
  <c r="AQ42" i="147"/>
  <c r="AI42" i="147"/>
  <c r="AH42" i="147"/>
  <c r="AJ42" i="147"/>
  <c r="AD74" i="147"/>
  <c r="AQ30" i="147"/>
  <c r="AI30" i="147"/>
  <c r="AH30" i="147"/>
  <c r="AJ30" i="147"/>
  <c r="U58" i="147"/>
  <c r="AQ56" i="147"/>
  <c r="BD12" i="147"/>
  <c r="AV12" i="147"/>
  <c r="AU12" i="147"/>
  <c r="AW12" i="147"/>
  <c r="AP59" i="147"/>
  <c r="BC15" i="147"/>
  <c r="AT15" i="147"/>
  <c r="AT59" i="147"/>
  <c r="AW45" i="147"/>
  <c r="BD45" i="147"/>
  <c r="AQ89" i="147"/>
  <c r="AU45" i="147"/>
  <c r="AV45" i="147"/>
  <c r="AH87" i="147"/>
  <c r="BC56" i="147"/>
  <c r="BP12" i="147"/>
  <c r="BG12" i="147"/>
  <c r="U59" i="147"/>
  <c r="AP58" i="147"/>
  <c r="AT14" i="147"/>
  <c r="BC14" i="147"/>
  <c r="AH57" i="147"/>
  <c r="AQ72" i="147"/>
  <c r="AW28" i="147"/>
  <c r="BD28" i="147"/>
  <c r="AV28" i="147"/>
  <c r="AU28" i="147"/>
  <c r="AH80" i="147"/>
  <c r="AQ68" i="147"/>
  <c r="AW24" i="147"/>
  <c r="BD24" i="147"/>
  <c r="AV24" i="147"/>
  <c r="AU24" i="147"/>
  <c r="AH60" i="147"/>
  <c r="AD70" i="147"/>
  <c r="AQ26" i="147"/>
  <c r="AI26" i="147"/>
  <c r="AH26" i="147"/>
  <c r="AJ26" i="147"/>
  <c r="AQ81" i="147"/>
  <c r="AW37" i="147"/>
  <c r="AV37" i="147"/>
  <c r="BD37" i="147"/>
  <c r="AU37" i="147"/>
  <c r="BD23" i="147"/>
  <c r="AV23" i="147"/>
  <c r="AU23" i="147"/>
  <c r="AW23" i="147"/>
  <c r="AQ67" i="147"/>
  <c r="U53" i="140"/>
  <c r="AH79" i="140"/>
  <c r="AH77" i="140"/>
  <c r="AH76" i="140"/>
  <c r="AP65" i="140"/>
  <c r="AT21" i="140"/>
  <c r="BC21" i="140"/>
  <c r="AG81" i="140"/>
  <c r="T91" i="140"/>
  <c r="AP78" i="140"/>
  <c r="BC34" i="140"/>
  <c r="AT34" i="140"/>
  <c r="U51" i="140"/>
  <c r="U47" i="140"/>
  <c r="Q47" i="140"/>
  <c r="AP66" i="140"/>
  <c r="BC22" i="140"/>
  <c r="AT22" i="140"/>
  <c r="AT80" i="140"/>
  <c r="U86" i="140"/>
  <c r="AH63" i="140"/>
  <c r="AQ84" i="140"/>
  <c r="AW40" i="140"/>
  <c r="BD40" i="140"/>
  <c r="AU40" i="140"/>
  <c r="AV40" i="140"/>
  <c r="AH59" i="140"/>
  <c r="BP19" i="140"/>
  <c r="BC63" i="140"/>
  <c r="BG19" i="140"/>
  <c r="U75" i="140"/>
  <c r="AP90" i="140"/>
  <c r="BC46" i="140"/>
  <c r="AT46" i="140"/>
  <c r="J29" i="140"/>
  <c r="AP70" i="140"/>
  <c r="BC26" i="140"/>
  <c r="AT26" i="140"/>
  <c r="AP58" i="140"/>
  <c r="BC14" i="140"/>
  <c r="AT14" i="140"/>
  <c r="AT58" i="140"/>
  <c r="AQ52" i="140"/>
  <c r="AU8" i="140"/>
  <c r="AW8" i="140"/>
  <c r="BD8" i="140"/>
  <c r="AV8" i="140"/>
  <c r="AH89" i="140"/>
  <c r="AP62" i="140"/>
  <c r="BC18" i="140"/>
  <c r="AT18" i="140"/>
  <c r="AT62" i="140"/>
  <c r="AD78" i="140"/>
  <c r="AQ34" i="140"/>
  <c r="AI34" i="140"/>
  <c r="AJ34" i="140"/>
  <c r="AH34" i="140"/>
  <c r="AQ76" i="140"/>
  <c r="AW32" i="140"/>
  <c r="AV32" i="140"/>
  <c r="BD32" i="140"/>
  <c r="AU32" i="140"/>
  <c r="AP53" i="140"/>
  <c r="AT9" i="140"/>
  <c r="AT53" i="140"/>
  <c r="BC9" i="140"/>
  <c r="AQ88" i="140"/>
  <c r="AW44" i="140"/>
  <c r="BD44" i="140"/>
  <c r="AV44" i="140"/>
  <c r="AU44" i="140"/>
  <c r="AQ46" i="140"/>
  <c r="AI46" i="140"/>
  <c r="AH46" i="140"/>
  <c r="AD90" i="140"/>
  <c r="AJ46" i="140"/>
  <c r="BC84" i="140"/>
  <c r="BP40" i="140"/>
  <c r="BG40" i="140"/>
  <c r="BG84" i="140"/>
  <c r="AD70" i="140"/>
  <c r="AQ26" i="140"/>
  <c r="AI26" i="140"/>
  <c r="AJ26" i="140"/>
  <c r="AH26" i="140"/>
  <c r="AQ80" i="140"/>
  <c r="AW36" i="140"/>
  <c r="AU36" i="140"/>
  <c r="BD36" i="140"/>
  <c r="AV36" i="140"/>
  <c r="AU69" i="140"/>
  <c r="BG57" i="140"/>
  <c r="AP81" i="140"/>
  <c r="AT37" i="140"/>
  <c r="AT81" i="140"/>
  <c r="BC37" i="140"/>
  <c r="AU57" i="140"/>
  <c r="AH64" i="140"/>
  <c r="AD58" i="140"/>
  <c r="AI14" i="140"/>
  <c r="AQ14" i="140"/>
  <c r="AJ14" i="140"/>
  <c r="AH14" i="140"/>
  <c r="AP73" i="140"/>
  <c r="AT29" i="140"/>
  <c r="AT73" i="140"/>
  <c r="BC29" i="140"/>
  <c r="BD43" i="140"/>
  <c r="AV43" i="140"/>
  <c r="AU43" i="140"/>
  <c r="AW43" i="140"/>
  <c r="AQ87" i="140"/>
  <c r="J37" i="140"/>
  <c r="AD86" i="140"/>
  <c r="AQ42" i="140"/>
  <c r="AI42" i="140"/>
  <c r="AJ42" i="140"/>
  <c r="AH42" i="140"/>
  <c r="D91" i="140"/>
  <c r="D48" i="140"/>
  <c r="E48" i="140"/>
  <c r="BD15" i="140"/>
  <c r="AV15" i="140"/>
  <c r="AQ59" i="140"/>
  <c r="AW15" i="140"/>
  <c r="AU15" i="140"/>
  <c r="AD75" i="140"/>
  <c r="AJ31" i="140"/>
  <c r="AI31" i="140"/>
  <c r="AQ31" i="140"/>
  <c r="AH31" i="140"/>
  <c r="J41" i="140"/>
  <c r="AP82" i="140"/>
  <c r="BC38" i="140"/>
  <c r="AT38" i="140"/>
  <c r="AT82" i="140"/>
  <c r="BD60" i="140"/>
  <c r="BJ16" i="140"/>
  <c r="BI16" i="140"/>
  <c r="BQ16" i="140"/>
  <c r="BH16" i="140"/>
  <c r="BP39" i="140"/>
  <c r="BC83" i="140"/>
  <c r="BG39" i="140"/>
  <c r="AD82" i="140"/>
  <c r="AQ38" i="140"/>
  <c r="AI38" i="140"/>
  <c r="AJ38" i="140"/>
  <c r="AH38" i="140"/>
  <c r="J11" i="140"/>
  <c r="J31" i="140"/>
  <c r="U66" i="140"/>
  <c r="J21" i="140"/>
  <c r="U78" i="140"/>
  <c r="AQ68" i="140"/>
  <c r="AW24" i="140"/>
  <c r="BD24" i="140"/>
  <c r="AV24" i="140"/>
  <c r="AU24" i="140"/>
  <c r="AH41" i="140"/>
  <c r="AQ41" i="140"/>
  <c r="AJ41" i="140"/>
  <c r="AD85" i="140"/>
  <c r="AI41" i="140"/>
  <c r="AG51" i="140"/>
  <c r="AG47" i="140"/>
  <c r="AP85" i="140"/>
  <c r="AT41" i="140"/>
  <c r="BC41" i="140"/>
  <c r="U54" i="140"/>
  <c r="CC28" i="140"/>
  <c r="BP72" i="140"/>
  <c r="BT28" i="140"/>
  <c r="BT72" i="140"/>
  <c r="AQ56" i="140"/>
  <c r="AU12" i="140"/>
  <c r="BD12" i="140"/>
  <c r="AV12" i="140"/>
  <c r="AW12" i="140"/>
  <c r="BC87" i="140"/>
  <c r="BP43" i="140"/>
  <c r="BG43" i="140"/>
  <c r="BG87" i="140"/>
  <c r="H48" i="140"/>
  <c r="AH80" i="140"/>
  <c r="BP15" i="140"/>
  <c r="BC59" i="140"/>
  <c r="BG15" i="140"/>
  <c r="BG59" i="140"/>
  <c r="BP57" i="140"/>
  <c r="CC13" i="140"/>
  <c r="BT13" i="140"/>
  <c r="BT57" i="140"/>
  <c r="J30" i="140"/>
  <c r="W47" i="140"/>
  <c r="D36" i="136"/>
  <c r="U58" i="140"/>
  <c r="J18" i="140"/>
  <c r="AH87" i="140"/>
  <c r="BP35" i="140"/>
  <c r="BC79" i="140"/>
  <c r="BG35" i="140"/>
  <c r="BG79" i="140"/>
  <c r="BD23" i="140"/>
  <c r="AV23" i="140"/>
  <c r="AQ67" i="140"/>
  <c r="AU23" i="140"/>
  <c r="AW23" i="140"/>
  <c r="AH84" i="140"/>
  <c r="I47" i="140"/>
  <c r="C35" i="136"/>
  <c r="J7" i="140"/>
  <c r="H91" i="140"/>
  <c r="AT71" i="140"/>
  <c r="AD55" i="140"/>
  <c r="AJ11" i="140"/>
  <c r="AH11" i="140"/>
  <c r="AQ11" i="140"/>
  <c r="AI11" i="140"/>
  <c r="AG61" i="140"/>
  <c r="AG58" i="140"/>
  <c r="AU72" i="140"/>
  <c r="AQ89" i="140"/>
  <c r="AW45" i="140"/>
  <c r="AV45" i="140"/>
  <c r="AU45" i="140"/>
  <c r="BD45" i="140"/>
  <c r="F21" i="139"/>
  <c r="F12" i="139"/>
  <c r="J26" i="140"/>
  <c r="AD66" i="140"/>
  <c r="AQ22" i="140"/>
  <c r="AI22" i="140"/>
  <c r="AJ22" i="140"/>
  <c r="AH22" i="140"/>
  <c r="BD39" i="140"/>
  <c r="AV39" i="140"/>
  <c r="AQ83" i="140"/>
  <c r="AU39" i="140"/>
  <c r="AW39" i="140"/>
  <c r="AH68" i="140"/>
  <c r="BC88" i="140"/>
  <c r="BP44" i="140"/>
  <c r="BG44" i="140"/>
  <c r="BD33" i="140"/>
  <c r="AU33" i="140"/>
  <c r="AQ77" i="140"/>
  <c r="AV33" i="140"/>
  <c r="AW33" i="140"/>
  <c r="BC76" i="140"/>
  <c r="BG32" i="140"/>
  <c r="BG76" i="140"/>
  <c r="BP32" i="140"/>
  <c r="AH56" i="140"/>
  <c r="U61" i="140"/>
  <c r="CC45" i="140"/>
  <c r="BT45" i="140"/>
  <c r="BP89" i="140"/>
  <c r="U70" i="140"/>
  <c r="J22" i="140"/>
  <c r="BD69" i="140"/>
  <c r="BJ25" i="140"/>
  <c r="BQ25" i="140"/>
  <c r="BI25" i="140"/>
  <c r="BH25" i="140"/>
  <c r="AT59" i="140"/>
  <c r="J9" i="140"/>
  <c r="J46" i="140"/>
  <c r="U65" i="140"/>
  <c r="BC64" i="140"/>
  <c r="BP20" i="140"/>
  <c r="BG20" i="140"/>
  <c r="BG64" i="140"/>
  <c r="AH37" i="140"/>
  <c r="AI37" i="140"/>
  <c r="AQ37" i="140"/>
  <c r="AJ37" i="140"/>
  <c r="AD81" i="140"/>
  <c r="BG56" i="140"/>
  <c r="U62" i="140"/>
  <c r="F28" i="139"/>
  <c r="AH83" i="140"/>
  <c r="AP51" i="140"/>
  <c r="AT7" i="140"/>
  <c r="BC7" i="140"/>
  <c r="U73" i="140"/>
  <c r="BG72" i="140"/>
  <c r="BD57" i="140"/>
  <c r="BJ13" i="140"/>
  <c r="BH13" i="140"/>
  <c r="BQ13" i="140"/>
  <c r="BI13" i="140"/>
  <c r="V47" i="140"/>
  <c r="D35" i="136"/>
  <c r="BC77" i="140"/>
  <c r="BP33" i="140"/>
  <c r="BG33" i="140"/>
  <c r="U74" i="140"/>
  <c r="J34" i="140"/>
  <c r="BP27" i="140"/>
  <c r="BC71" i="140"/>
  <c r="BG27" i="140"/>
  <c r="BG71" i="140"/>
  <c r="U81" i="140"/>
  <c r="J42" i="140"/>
  <c r="BC68" i="140"/>
  <c r="BP24" i="140"/>
  <c r="BG24" i="140"/>
  <c r="BD27" i="140"/>
  <c r="AV27" i="140"/>
  <c r="AQ71" i="140"/>
  <c r="AW27" i="140"/>
  <c r="AU27" i="140"/>
  <c r="AP74" i="140"/>
  <c r="BC30" i="140"/>
  <c r="AT30" i="140"/>
  <c r="J14" i="140"/>
  <c r="BQ28" i="140"/>
  <c r="BI28" i="140"/>
  <c r="BD72" i="140"/>
  <c r="BH28" i="140"/>
  <c r="BJ28" i="140"/>
  <c r="AH52" i="140"/>
  <c r="C61" i="141"/>
  <c r="C38" i="136"/>
  <c r="J21" i="141"/>
  <c r="J61" i="141"/>
  <c r="U82" i="140"/>
  <c r="AT31" i="140"/>
  <c r="AT75" i="140"/>
  <c r="BC31" i="140"/>
  <c r="AP75" i="140"/>
  <c r="AH9" i="140"/>
  <c r="AD53" i="140"/>
  <c r="AQ9" i="140"/>
  <c r="AJ9" i="140"/>
  <c r="AI9" i="140"/>
  <c r="J10" i="140"/>
  <c r="J17" i="140"/>
  <c r="BD35" i="140"/>
  <c r="AV35" i="140"/>
  <c r="AQ79" i="140"/>
  <c r="AU35" i="140"/>
  <c r="AW35" i="140"/>
  <c r="AP54" i="140"/>
  <c r="AT10" i="140"/>
  <c r="AT54" i="140"/>
  <c r="BC10" i="140"/>
  <c r="AP86" i="140"/>
  <c r="BC42" i="140"/>
  <c r="AT42" i="140"/>
  <c r="AT86" i="140"/>
  <c r="U85" i="140"/>
  <c r="AH29" i="140"/>
  <c r="AQ29" i="140"/>
  <c r="AJ29" i="140"/>
  <c r="AI29" i="140"/>
  <c r="AD73" i="140"/>
  <c r="AH88" i="140"/>
  <c r="U90" i="140"/>
  <c r="AD54" i="140"/>
  <c r="AQ10" i="140"/>
  <c r="AH10" i="140"/>
  <c r="AJ10" i="140"/>
  <c r="AI10" i="140"/>
  <c r="AH17" i="140"/>
  <c r="AJ17" i="140"/>
  <c r="AD61" i="140"/>
  <c r="AQ17" i="140"/>
  <c r="AI17" i="140"/>
  <c r="BC69" i="140"/>
  <c r="BG25" i="140"/>
  <c r="BG69" i="140"/>
  <c r="BP25" i="140"/>
  <c r="J38" i="140"/>
  <c r="AH21" i="140"/>
  <c r="AI21" i="140"/>
  <c r="AQ21" i="140"/>
  <c r="AJ21" i="140"/>
  <c r="AD65" i="140"/>
  <c r="AD51" i="140"/>
  <c r="AJ7" i="140"/>
  <c r="AQ7" i="140"/>
  <c r="AH7" i="140"/>
  <c r="AI7" i="140"/>
  <c r="AQ64" i="140"/>
  <c r="AW20" i="140"/>
  <c r="AU20" i="140"/>
  <c r="BD20" i="140"/>
  <c r="AV20" i="140"/>
  <c r="BC80" i="140"/>
  <c r="BP36" i="140"/>
  <c r="BG36" i="140"/>
  <c r="BG80" i="140"/>
  <c r="BD19" i="140"/>
  <c r="AV19" i="140"/>
  <c r="AQ63" i="140"/>
  <c r="AU19" i="140"/>
  <c r="AW19" i="140"/>
  <c r="AH67" i="140"/>
  <c r="BP23" i="140"/>
  <c r="BC67" i="140"/>
  <c r="BG23" i="140"/>
  <c r="BG67" i="140"/>
  <c r="AD74" i="140"/>
  <c r="AQ30" i="140"/>
  <c r="AI30" i="140"/>
  <c r="AH30" i="140"/>
  <c r="AJ30" i="140"/>
  <c r="BC52" i="140"/>
  <c r="BG8" i="140"/>
  <c r="BP8" i="140"/>
  <c r="U55" i="140"/>
  <c r="AP61" i="140"/>
  <c r="AT17" i="140"/>
  <c r="AT61" i="140"/>
  <c r="BC17" i="140"/>
  <c r="BP56" i="140"/>
  <c r="CC12" i="140"/>
  <c r="BT12" i="140"/>
  <c r="BT56" i="140"/>
  <c r="BC11" i="140"/>
  <c r="AT11" i="140"/>
  <c r="AT55" i="140"/>
  <c r="AP55" i="140"/>
  <c r="AU60" i="140"/>
  <c r="AH71" i="140"/>
  <c r="AD62" i="140"/>
  <c r="AQ18" i="140"/>
  <c r="AI18" i="140"/>
  <c r="AJ18" i="140"/>
  <c r="AH18" i="140"/>
  <c r="AQ89" i="133"/>
  <c r="AU45" i="133"/>
  <c r="BD45" i="133"/>
  <c r="AW45" i="133"/>
  <c r="AV45" i="133"/>
  <c r="AP60" i="133"/>
  <c r="BC16" i="133"/>
  <c r="AT16" i="133"/>
  <c r="AT60" i="133"/>
  <c r="AH68" i="133"/>
  <c r="BP23" i="133"/>
  <c r="BC67" i="133"/>
  <c r="BG23" i="133"/>
  <c r="AP51" i="133"/>
  <c r="BC7" i="133"/>
  <c r="AT7" i="133"/>
  <c r="AH52" i="133"/>
  <c r="BC77" i="133"/>
  <c r="BG33" i="133"/>
  <c r="BP33" i="133"/>
  <c r="D91" i="133"/>
  <c r="D48" i="133"/>
  <c r="E48" i="133"/>
  <c r="AH67" i="133"/>
  <c r="AT40" i="133"/>
  <c r="AP84" i="133"/>
  <c r="BC40" i="133"/>
  <c r="AP53" i="133"/>
  <c r="AT9" i="133"/>
  <c r="AT53" i="133"/>
  <c r="BC9" i="133"/>
  <c r="BP62" i="133"/>
  <c r="BT18" i="133"/>
  <c r="CC18" i="133"/>
  <c r="J40" i="133"/>
  <c r="BP36" i="133"/>
  <c r="BC80" i="133"/>
  <c r="BG36" i="133"/>
  <c r="U65" i="133"/>
  <c r="BC68" i="133"/>
  <c r="BG24" i="133"/>
  <c r="BG68" i="133"/>
  <c r="BP24" i="133"/>
  <c r="T91" i="133"/>
  <c r="AW14" i="133"/>
  <c r="AU14" i="133"/>
  <c r="AQ58" i="133"/>
  <c r="BD14" i="133"/>
  <c r="AV14" i="133"/>
  <c r="U56" i="133"/>
  <c r="AH87" i="133"/>
  <c r="AH73" i="133"/>
  <c r="AT59" i="133"/>
  <c r="U57" i="133"/>
  <c r="AH85" i="133"/>
  <c r="AH59" i="133"/>
  <c r="AW24" i="133"/>
  <c r="AV24" i="133"/>
  <c r="BD24" i="133"/>
  <c r="AU24" i="133"/>
  <c r="AQ68" i="133"/>
  <c r="AQ54" i="133"/>
  <c r="AW10" i="133"/>
  <c r="BD10" i="133"/>
  <c r="AV10" i="133"/>
  <c r="AU10" i="133"/>
  <c r="AH75" i="133"/>
  <c r="BP34" i="133"/>
  <c r="BC78" i="133"/>
  <c r="BG34" i="133"/>
  <c r="BG78" i="133"/>
  <c r="AW36" i="133"/>
  <c r="AU36" i="133"/>
  <c r="AQ80" i="133"/>
  <c r="BD36" i="133"/>
  <c r="AV36" i="133"/>
  <c r="BP28" i="133"/>
  <c r="BC72" i="133"/>
  <c r="BG28" i="133"/>
  <c r="BG72" i="133"/>
  <c r="AH71" i="133"/>
  <c r="AT68" i="133"/>
  <c r="AP57" i="133"/>
  <c r="AT13" i="133"/>
  <c r="AT57" i="133"/>
  <c r="BC13" i="133"/>
  <c r="BC63" i="133"/>
  <c r="BP19" i="133"/>
  <c r="BG19" i="133"/>
  <c r="BG63" i="133"/>
  <c r="AH58" i="133"/>
  <c r="BD70" i="133"/>
  <c r="BQ26" i="133"/>
  <c r="BH26" i="133"/>
  <c r="BJ26" i="133"/>
  <c r="BI26" i="133"/>
  <c r="BP38" i="133"/>
  <c r="BC82" i="133"/>
  <c r="BG38" i="133"/>
  <c r="BG82" i="133"/>
  <c r="BC75" i="133"/>
  <c r="BP31" i="133"/>
  <c r="BG31" i="133"/>
  <c r="J12" i="133"/>
  <c r="AH89" i="133"/>
  <c r="H48" i="133"/>
  <c r="AH79" i="133"/>
  <c r="J21" i="133"/>
  <c r="BC12" i="133"/>
  <c r="AT12" i="133"/>
  <c r="AP56" i="133"/>
  <c r="AQ75" i="133"/>
  <c r="AW31" i="133"/>
  <c r="BD31" i="133"/>
  <c r="AV31" i="133"/>
  <c r="AU31" i="133"/>
  <c r="J32" i="133"/>
  <c r="AU62" i="133"/>
  <c r="U53" i="133"/>
  <c r="AH55" i="133"/>
  <c r="AT32" i="133"/>
  <c r="AT76" i="133"/>
  <c r="AP76" i="133"/>
  <c r="BC32" i="133"/>
  <c r="BG89" i="133"/>
  <c r="BC20" i="133"/>
  <c r="AP64" i="133"/>
  <c r="AT20" i="133"/>
  <c r="AT64" i="133"/>
  <c r="BC71" i="133"/>
  <c r="BP27" i="133"/>
  <c r="BG27" i="133"/>
  <c r="U76" i="133"/>
  <c r="BP81" i="133"/>
  <c r="CC37" i="133"/>
  <c r="BT37" i="133"/>
  <c r="BG26" i="133"/>
  <c r="BP26" i="133"/>
  <c r="BC70" i="133"/>
  <c r="AD69" i="133"/>
  <c r="AH25" i="133"/>
  <c r="AJ25" i="133"/>
  <c r="AI25" i="133"/>
  <c r="AQ25" i="133"/>
  <c r="AQ72" i="133"/>
  <c r="AW28" i="133"/>
  <c r="AU28" i="133"/>
  <c r="BD28" i="133"/>
  <c r="AV28" i="133"/>
  <c r="BD27" i="133"/>
  <c r="AV27" i="133"/>
  <c r="AW27" i="133"/>
  <c r="AQ71" i="133"/>
  <c r="AU27" i="133"/>
  <c r="W47" i="133"/>
  <c r="D36" i="129"/>
  <c r="AI20" i="133"/>
  <c r="AQ20" i="133"/>
  <c r="AH20" i="133"/>
  <c r="AD64" i="133"/>
  <c r="AJ20" i="133"/>
  <c r="BP73" i="133"/>
  <c r="CC29" i="133"/>
  <c r="BT29" i="133"/>
  <c r="AG65" i="133"/>
  <c r="AT63" i="133"/>
  <c r="AH74" i="133"/>
  <c r="AQ86" i="133"/>
  <c r="BD42" i="133"/>
  <c r="AV42" i="133"/>
  <c r="AU42" i="133"/>
  <c r="AW42" i="133"/>
  <c r="BP44" i="133"/>
  <c r="BC88" i="133"/>
  <c r="BG44" i="133"/>
  <c r="BG88" i="133"/>
  <c r="AU29" i="133"/>
  <c r="BD29" i="133"/>
  <c r="AW29" i="133"/>
  <c r="AQ73" i="133"/>
  <c r="AV29" i="133"/>
  <c r="U60" i="133"/>
  <c r="AH54" i="133"/>
  <c r="BP66" i="133"/>
  <c r="CC22" i="133"/>
  <c r="BT22" i="133"/>
  <c r="AQ78" i="133"/>
  <c r="BD34" i="133"/>
  <c r="AV34" i="133"/>
  <c r="AU34" i="133"/>
  <c r="AW34" i="133"/>
  <c r="AQ52" i="133"/>
  <c r="AW8" i="133"/>
  <c r="BD8" i="133"/>
  <c r="AV8" i="133"/>
  <c r="AU8" i="133"/>
  <c r="AH61" i="133"/>
  <c r="J9" i="133"/>
  <c r="AP69" i="133"/>
  <c r="AT25" i="133"/>
  <c r="AT69" i="133"/>
  <c r="BC25" i="133"/>
  <c r="J20" i="133"/>
  <c r="BC79" i="133"/>
  <c r="BP35" i="133"/>
  <c r="BG35" i="133"/>
  <c r="BG79" i="133"/>
  <c r="BG10" i="133"/>
  <c r="BG54" i="133"/>
  <c r="BC54" i="133"/>
  <c r="BP10" i="133"/>
  <c r="AH32" i="133"/>
  <c r="AD76" i="133"/>
  <c r="AQ32" i="133"/>
  <c r="AJ32" i="133"/>
  <c r="AI32" i="133"/>
  <c r="AT52" i="133"/>
  <c r="V47" i="133"/>
  <c r="D35" i="129"/>
  <c r="AG57" i="133"/>
  <c r="AQ74" i="133"/>
  <c r="BD30" i="133"/>
  <c r="AV30" i="133"/>
  <c r="AU30" i="133"/>
  <c r="AW30" i="133"/>
  <c r="AH86" i="133"/>
  <c r="AU70" i="133"/>
  <c r="AT82" i="133"/>
  <c r="U84" i="133"/>
  <c r="BC58" i="133"/>
  <c r="BP14" i="133"/>
  <c r="BG14" i="133"/>
  <c r="BG58" i="133"/>
  <c r="AH63" i="133"/>
  <c r="AQ79" i="133"/>
  <c r="AW35" i="133"/>
  <c r="BD35" i="133"/>
  <c r="AV35" i="133"/>
  <c r="AU35" i="133"/>
  <c r="AH78" i="133"/>
  <c r="AH82" i="133"/>
  <c r="H91" i="133"/>
  <c r="BD62" i="133"/>
  <c r="BJ18" i="133"/>
  <c r="BI18" i="133"/>
  <c r="BQ18" i="133"/>
  <c r="BH18" i="133"/>
  <c r="AQ81" i="133"/>
  <c r="AU37" i="133"/>
  <c r="BD37" i="133"/>
  <c r="AW37" i="133"/>
  <c r="AV37" i="133"/>
  <c r="AD53" i="133"/>
  <c r="AH9" i="133"/>
  <c r="AJ9" i="133"/>
  <c r="AI9" i="133"/>
  <c r="AQ9" i="133"/>
  <c r="BD11" i="133"/>
  <c r="AV11" i="133"/>
  <c r="AU11" i="133"/>
  <c r="AW11" i="133"/>
  <c r="AQ55" i="133"/>
  <c r="AT79" i="133"/>
  <c r="BP89" i="133"/>
  <c r="CC45" i="133"/>
  <c r="BT45" i="133"/>
  <c r="BT89" i="133"/>
  <c r="AQ83" i="133"/>
  <c r="AW39" i="133"/>
  <c r="BD39" i="133"/>
  <c r="AV39" i="133"/>
  <c r="AU39" i="133"/>
  <c r="J16" i="133"/>
  <c r="AU22" i="133"/>
  <c r="BD22" i="133"/>
  <c r="AW22" i="133"/>
  <c r="AV22" i="133"/>
  <c r="AQ66" i="133"/>
  <c r="AH88" i="133"/>
  <c r="AD51" i="133"/>
  <c r="AQ7" i="133"/>
  <c r="AI7" i="133"/>
  <c r="AH7" i="133"/>
  <c r="AJ7" i="133"/>
  <c r="AH90" i="133"/>
  <c r="AQ77" i="133"/>
  <c r="AU33" i="133"/>
  <c r="BD33" i="133"/>
  <c r="AW33" i="133"/>
  <c r="AV33" i="133"/>
  <c r="AD57" i="133"/>
  <c r="AH13" i="133"/>
  <c r="AQ13" i="133"/>
  <c r="AJ13" i="133"/>
  <c r="AI13" i="133"/>
  <c r="AQ85" i="133"/>
  <c r="AU41" i="133"/>
  <c r="BD41" i="133"/>
  <c r="AW41" i="133"/>
  <c r="AV41" i="133"/>
  <c r="AH40" i="133"/>
  <c r="AD84" i="133"/>
  <c r="AQ40" i="133"/>
  <c r="AJ40" i="133"/>
  <c r="AI40" i="133"/>
  <c r="AQ59" i="133"/>
  <c r="BD15" i="133"/>
  <c r="AV15" i="133"/>
  <c r="AW15" i="133"/>
  <c r="AU15" i="133"/>
  <c r="BD19" i="133"/>
  <c r="AV19" i="133"/>
  <c r="AW19" i="133"/>
  <c r="AQ63" i="133"/>
  <c r="AU19" i="133"/>
  <c r="AD60" i="133"/>
  <c r="AQ16" i="133"/>
  <c r="AI16" i="133"/>
  <c r="AJ16" i="133"/>
  <c r="AH16" i="133"/>
  <c r="BC61" i="133"/>
  <c r="BG17" i="133"/>
  <c r="BP17" i="133"/>
  <c r="AG51" i="133"/>
  <c r="AG47" i="133"/>
  <c r="BP30" i="133"/>
  <c r="BC74" i="133"/>
  <c r="BG30" i="133"/>
  <c r="AH80" i="133"/>
  <c r="BC87" i="133"/>
  <c r="BP43" i="133"/>
  <c r="BG43" i="133"/>
  <c r="AQ82" i="133"/>
  <c r="BD38" i="133"/>
  <c r="AV38" i="133"/>
  <c r="AU38" i="133"/>
  <c r="AW38" i="133"/>
  <c r="BP46" i="133"/>
  <c r="BC90" i="133"/>
  <c r="BG46" i="133"/>
  <c r="AQ61" i="133"/>
  <c r="AW17" i="133"/>
  <c r="AV17" i="133"/>
  <c r="BD17" i="133"/>
  <c r="AU17" i="133"/>
  <c r="J13" i="133"/>
  <c r="AG69" i="133"/>
  <c r="I47" i="133"/>
  <c r="C35" i="129"/>
  <c r="J7" i="133"/>
  <c r="AQ67" i="133"/>
  <c r="BD23" i="133"/>
  <c r="AV23" i="133"/>
  <c r="AU23" i="133"/>
  <c r="AW23" i="133"/>
  <c r="AH81" i="133"/>
  <c r="AG53" i="133"/>
  <c r="AH83" i="133"/>
  <c r="AD65" i="133"/>
  <c r="AH21" i="133"/>
  <c r="AQ21" i="133"/>
  <c r="AJ21" i="133"/>
  <c r="AI21" i="133"/>
  <c r="U69" i="133"/>
  <c r="AH66" i="133"/>
  <c r="AH72" i="133"/>
  <c r="BC52" i="133"/>
  <c r="BP8" i="133"/>
  <c r="BG8" i="133"/>
  <c r="AW44" i="133"/>
  <c r="AU44" i="133"/>
  <c r="BD44" i="133"/>
  <c r="AQ88" i="133"/>
  <c r="AV44" i="133"/>
  <c r="U51" i="133"/>
  <c r="U47" i="133"/>
  <c r="Q47" i="133"/>
  <c r="U64" i="133"/>
  <c r="AP65" i="133"/>
  <c r="AT21" i="133"/>
  <c r="BC21" i="133"/>
  <c r="J25" i="133"/>
  <c r="BC55" i="133"/>
  <c r="BP11" i="133"/>
  <c r="BG11" i="133"/>
  <c r="BG55" i="133"/>
  <c r="AQ90" i="133"/>
  <c r="BD46" i="133"/>
  <c r="AV46" i="133"/>
  <c r="AU46" i="133"/>
  <c r="AW46" i="133"/>
  <c r="BP42" i="133"/>
  <c r="BC86" i="133"/>
  <c r="BG42" i="133"/>
  <c r="AQ12" i="133"/>
  <c r="AI12" i="133"/>
  <c r="AD56" i="133"/>
  <c r="AJ12" i="133"/>
  <c r="AH12" i="133"/>
  <c r="BC83" i="133"/>
  <c r="BP39" i="133"/>
  <c r="BG39" i="133"/>
  <c r="BC85" i="133"/>
  <c r="BG41" i="133"/>
  <c r="BP41" i="133"/>
  <c r="AQ87" i="133"/>
  <c r="AW43" i="133"/>
  <c r="BD43" i="133"/>
  <c r="AV43" i="133"/>
  <c r="AU43" i="133"/>
  <c r="AH77" i="133"/>
  <c r="BP15" i="133"/>
  <c r="BC59" i="133"/>
  <c r="BG15" i="133"/>
  <c r="BG59" i="133"/>
  <c r="CC39" i="124"/>
  <c r="BT39" i="124"/>
  <c r="BP83" i="124"/>
  <c r="BP87" i="124"/>
  <c r="CC43" i="124"/>
  <c r="BT43" i="124"/>
  <c r="BT87" i="124"/>
  <c r="BT82" i="124"/>
  <c r="BP66" i="124"/>
  <c r="BT22" i="124"/>
  <c r="BT66" i="124"/>
  <c r="CC22" i="124"/>
  <c r="AT54" i="124"/>
  <c r="BP81" i="124"/>
  <c r="CC37" i="124"/>
  <c r="BT37" i="124"/>
  <c r="BC58" i="124"/>
  <c r="BP14" i="124"/>
  <c r="BG14" i="124"/>
  <c r="BG58" i="124"/>
  <c r="BP67" i="124"/>
  <c r="CC23" i="124"/>
  <c r="BT23" i="124"/>
  <c r="BT67" i="124"/>
  <c r="BD85" i="124"/>
  <c r="BJ41" i="124"/>
  <c r="BH41" i="124"/>
  <c r="BI41" i="124"/>
  <c r="AT76" i="124"/>
  <c r="AU89" i="124"/>
  <c r="AH64" i="124"/>
  <c r="BP53" i="124"/>
  <c r="CC9" i="124"/>
  <c r="BT9" i="124"/>
  <c r="BT53" i="124"/>
  <c r="BP55" i="124"/>
  <c r="CC11" i="124"/>
  <c r="BT11" i="124"/>
  <c r="BT55" i="124"/>
  <c r="AU55" i="124"/>
  <c r="AV18" i="124"/>
  <c r="AU18" i="124"/>
  <c r="AQ62" i="124"/>
  <c r="AW18" i="124"/>
  <c r="AH74" i="124"/>
  <c r="BD75" i="124"/>
  <c r="BI31" i="124"/>
  <c r="BH31" i="124"/>
  <c r="BJ31" i="124"/>
  <c r="BQ82" i="124"/>
  <c r="BW38" i="124"/>
  <c r="BV38" i="124"/>
  <c r="BU38" i="124"/>
  <c r="AU73" i="124"/>
  <c r="AU61" i="124"/>
  <c r="BC60" i="124"/>
  <c r="BP16" i="124"/>
  <c r="BG16" i="124"/>
  <c r="BG60" i="124"/>
  <c r="BC78" i="124"/>
  <c r="BP34" i="124"/>
  <c r="BG34" i="124"/>
  <c r="BG78" i="124"/>
  <c r="BD79" i="124"/>
  <c r="BI35" i="124"/>
  <c r="BH35" i="124"/>
  <c r="BJ35" i="124"/>
  <c r="AQ78" i="124"/>
  <c r="AV34" i="124"/>
  <c r="AU34" i="124"/>
  <c r="AW34" i="124"/>
  <c r="BU83" i="124"/>
  <c r="BP61" i="124"/>
  <c r="CC17" i="124"/>
  <c r="BT17" i="124"/>
  <c r="AH88" i="124"/>
  <c r="BD69" i="124"/>
  <c r="BJ25" i="124"/>
  <c r="BI25" i="124"/>
  <c r="BH25" i="124"/>
  <c r="BC90" i="124"/>
  <c r="BP46" i="124"/>
  <c r="BG46" i="124"/>
  <c r="AH66" i="124"/>
  <c r="AQ58" i="124"/>
  <c r="AW14" i="124"/>
  <c r="AV14" i="124"/>
  <c r="AU14" i="124"/>
  <c r="BP75" i="124"/>
  <c r="CC31" i="124"/>
  <c r="BT31" i="124"/>
  <c r="CC82" i="124"/>
  <c r="CG38" i="124"/>
  <c r="CG82" i="124"/>
  <c r="BP10" i="124"/>
  <c r="BC54" i="124"/>
  <c r="BG10" i="124"/>
  <c r="BG54" i="124"/>
  <c r="BH86" i="124"/>
  <c r="AH70" i="124"/>
  <c r="BP69" i="124"/>
  <c r="CC25" i="124"/>
  <c r="BT25" i="124"/>
  <c r="BT69" i="124"/>
  <c r="AW10" i="124"/>
  <c r="AV10" i="124"/>
  <c r="AQ54" i="124"/>
  <c r="AU10" i="124"/>
  <c r="BD89" i="124"/>
  <c r="BI45" i="124"/>
  <c r="BJ45" i="124"/>
  <c r="BH45" i="124"/>
  <c r="BP65" i="124"/>
  <c r="CC21" i="124"/>
  <c r="BT21" i="124"/>
  <c r="BT65" i="124"/>
  <c r="AQ60" i="124"/>
  <c r="AV16" i="124"/>
  <c r="AU16" i="124"/>
  <c r="AW16" i="124"/>
  <c r="BD71" i="124"/>
  <c r="BI27" i="124"/>
  <c r="BH27" i="124"/>
  <c r="BJ27" i="124"/>
  <c r="BP62" i="124"/>
  <c r="BT18" i="124"/>
  <c r="CC18" i="124"/>
  <c r="AT78" i="124"/>
  <c r="AU69" i="124"/>
  <c r="BC52" i="124"/>
  <c r="BP8" i="124"/>
  <c r="BG8" i="124"/>
  <c r="BG52" i="124"/>
  <c r="BD67" i="124"/>
  <c r="BI23" i="124"/>
  <c r="BH23" i="124"/>
  <c r="BJ23" i="124"/>
  <c r="AH58" i="124"/>
  <c r="AH76" i="124"/>
  <c r="BP85" i="124"/>
  <c r="CC41" i="124"/>
  <c r="BT41" i="124"/>
  <c r="BT85" i="124"/>
  <c r="AU65" i="124"/>
  <c r="CC86" i="124"/>
  <c r="CG42" i="124"/>
  <c r="CG86" i="124"/>
  <c r="AU53" i="124"/>
  <c r="BC64" i="124"/>
  <c r="BP20" i="124"/>
  <c r="BG20" i="124"/>
  <c r="BG64" i="124"/>
  <c r="BP73" i="124"/>
  <c r="CC29" i="124"/>
  <c r="BT29" i="124"/>
  <c r="BT73" i="124"/>
  <c r="BC84" i="124"/>
  <c r="BP40" i="124"/>
  <c r="BG40" i="124"/>
  <c r="BG84" i="124"/>
  <c r="AV26" i="124"/>
  <c r="AQ70" i="124"/>
  <c r="AU26" i="124"/>
  <c r="AW26" i="124"/>
  <c r="AT58" i="124"/>
  <c r="AU85" i="124"/>
  <c r="BD59" i="124"/>
  <c r="BI15" i="124"/>
  <c r="BH15" i="124"/>
  <c r="BJ15" i="124"/>
  <c r="AW20" i="124"/>
  <c r="AQ64" i="124"/>
  <c r="AV20" i="124"/>
  <c r="AU20" i="124"/>
  <c r="AH80" i="124"/>
  <c r="AH60" i="124"/>
  <c r="CT42" i="124"/>
  <c r="CT86" i="124"/>
  <c r="AH56" i="124"/>
  <c r="AU71" i="124"/>
  <c r="BG53" i="124"/>
  <c r="BP63" i="124"/>
  <c r="CC19" i="124"/>
  <c r="BT19" i="124"/>
  <c r="BT63" i="124"/>
  <c r="AH52" i="124"/>
  <c r="AH68" i="124"/>
  <c r="AU77" i="124"/>
  <c r="BD61" i="124"/>
  <c r="BJ17" i="124"/>
  <c r="BI17" i="124"/>
  <c r="BH17" i="124"/>
  <c r="AQ90" i="124"/>
  <c r="AV46" i="124"/>
  <c r="AU46" i="124"/>
  <c r="AW46" i="124"/>
  <c r="BC80" i="124"/>
  <c r="BP36" i="124"/>
  <c r="BG36" i="124"/>
  <c r="BG80" i="124"/>
  <c r="BD81" i="124"/>
  <c r="BJ37" i="124"/>
  <c r="BI37" i="124"/>
  <c r="BH37" i="124"/>
  <c r="CD83" i="124"/>
  <c r="CJ39" i="124"/>
  <c r="CW39" i="124"/>
  <c r="CI39" i="124"/>
  <c r="CV39" i="124"/>
  <c r="CH39" i="124"/>
  <c r="AU63" i="124"/>
  <c r="AU67" i="124"/>
  <c r="AT74" i="124"/>
  <c r="AH72" i="124"/>
  <c r="AQ76" i="124"/>
  <c r="AW32" i="124"/>
  <c r="AV32" i="124"/>
  <c r="AU32" i="124"/>
  <c r="BD65" i="124"/>
  <c r="BJ21" i="124"/>
  <c r="BI21" i="124"/>
  <c r="BH21" i="124"/>
  <c r="BC76" i="124"/>
  <c r="BP32" i="124"/>
  <c r="BG32" i="124"/>
  <c r="BG76" i="124"/>
  <c r="CD87" i="124"/>
  <c r="CH43" i="124"/>
  <c r="CJ43" i="124"/>
  <c r="CW43" i="124"/>
  <c r="CI43" i="124"/>
  <c r="CV43" i="124"/>
  <c r="BG57" i="124"/>
  <c r="AU59" i="124"/>
  <c r="BC88" i="124"/>
  <c r="BP44" i="124"/>
  <c r="BG44" i="124"/>
  <c r="BG88" i="124"/>
  <c r="AV12" i="124"/>
  <c r="AU12" i="124"/>
  <c r="AQ56" i="124"/>
  <c r="AW12" i="124"/>
  <c r="BC70" i="124"/>
  <c r="BP26" i="124"/>
  <c r="BG26" i="124"/>
  <c r="BG70" i="124"/>
  <c r="AQ84" i="124"/>
  <c r="AW40" i="124"/>
  <c r="AV40" i="124"/>
  <c r="AU40" i="124"/>
  <c r="BD57" i="124"/>
  <c r="BJ13" i="124"/>
  <c r="BI13" i="124"/>
  <c r="BH13" i="124"/>
  <c r="AQ52" i="124"/>
  <c r="AV8" i="124"/>
  <c r="AU8" i="124"/>
  <c r="AW8" i="124"/>
  <c r="BH82" i="124"/>
  <c r="AQ68" i="124"/>
  <c r="AW24" i="124"/>
  <c r="AV24" i="124"/>
  <c r="AU24" i="124"/>
  <c r="BP71" i="124"/>
  <c r="CC27" i="124"/>
  <c r="BT27" i="124"/>
  <c r="BT71" i="124"/>
  <c r="AH90" i="124"/>
  <c r="AU81" i="124"/>
  <c r="BP59" i="124"/>
  <c r="CC15" i="124"/>
  <c r="BT15" i="124"/>
  <c r="BD63" i="124"/>
  <c r="BI19" i="124"/>
  <c r="BH19" i="124"/>
  <c r="BJ19" i="124"/>
  <c r="AQ88" i="124"/>
  <c r="AW44" i="124"/>
  <c r="AV44" i="124"/>
  <c r="AU44" i="124"/>
  <c r="BP56" i="124"/>
  <c r="BT12" i="124"/>
  <c r="CC12" i="124"/>
  <c r="BG66" i="124"/>
  <c r="BG85" i="124"/>
  <c r="BD53" i="124"/>
  <c r="BJ9" i="124"/>
  <c r="BI9" i="124"/>
  <c r="BH9" i="124"/>
  <c r="BQ86" i="124"/>
  <c r="BW42" i="124"/>
  <c r="BV42" i="124"/>
  <c r="BU42" i="124"/>
  <c r="BG73" i="124"/>
  <c r="BC72" i="124"/>
  <c r="BP28" i="124"/>
  <c r="BG28" i="124"/>
  <c r="BG72" i="124"/>
  <c r="AH54" i="124"/>
  <c r="BU87" i="124"/>
  <c r="BP57" i="124"/>
  <c r="CC13" i="124"/>
  <c r="BT13" i="124"/>
  <c r="BT57" i="124"/>
  <c r="AQ80" i="124"/>
  <c r="AW36" i="124"/>
  <c r="AV36" i="124"/>
  <c r="AU36" i="124"/>
  <c r="AH84" i="124"/>
  <c r="BD55" i="124"/>
  <c r="BI11" i="124"/>
  <c r="BH11" i="124"/>
  <c r="BJ11" i="124"/>
  <c r="AH62" i="124"/>
  <c r="AU57" i="124"/>
  <c r="AQ74" i="124"/>
  <c r="AV30" i="124"/>
  <c r="AU30" i="124"/>
  <c r="AW30" i="124"/>
  <c r="AU75" i="124"/>
  <c r="BC68" i="124"/>
  <c r="BP24" i="124"/>
  <c r="BG24" i="124"/>
  <c r="BG68" i="124"/>
  <c r="BD73" i="124"/>
  <c r="BJ29" i="124"/>
  <c r="BI29" i="124"/>
  <c r="BH29" i="124"/>
  <c r="BP77" i="124"/>
  <c r="CC33" i="124"/>
  <c r="BT33" i="124"/>
  <c r="BT77" i="124"/>
  <c r="BD77" i="124"/>
  <c r="BJ33" i="124"/>
  <c r="BI33" i="124"/>
  <c r="BH33" i="124"/>
  <c r="AU79" i="124"/>
  <c r="AH78" i="124"/>
  <c r="AT80" i="124"/>
  <c r="AT52" i="124"/>
  <c r="BC89" i="124"/>
  <c r="BG45" i="124"/>
  <c r="BP45" i="124"/>
  <c r="BP79" i="124"/>
  <c r="CC35" i="124"/>
  <c r="BT35" i="124"/>
  <c r="BT79" i="124"/>
  <c r="AV22" i="124"/>
  <c r="AQ66" i="124"/>
  <c r="AU22" i="124"/>
  <c r="AW22" i="124"/>
  <c r="BC74" i="124"/>
  <c r="BP30" i="124"/>
  <c r="BG30" i="124"/>
  <c r="BG74" i="124"/>
  <c r="AQ72" i="124"/>
  <c r="AW28" i="124"/>
  <c r="AV28" i="124"/>
  <c r="AU28" i="124"/>
  <c r="W47" i="117"/>
  <c r="D36" i="118"/>
  <c r="H48" i="117"/>
  <c r="BD90" i="117"/>
  <c r="BJ46" i="117"/>
  <c r="BI46" i="117"/>
  <c r="BH46" i="117"/>
  <c r="BD79" i="117"/>
  <c r="BJ35" i="117"/>
  <c r="BI35" i="117"/>
  <c r="BH35" i="117"/>
  <c r="J22" i="117"/>
  <c r="J16" i="117"/>
  <c r="BG90" i="117"/>
  <c r="AH88" i="117"/>
  <c r="AD86" i="117"/>
  <c r="AH42" i="117"/>
  <c r="AI42" i="117"/>
  <c r="AJ42" i="117"/>
  <c r="BG41" i="117"/>
  <c r="BG85" i="117"/>
  <c r="BP41" i="117"/>
  <c r="BC85" i="117"/>
  <c r="U60" i="117"/>
  <c r="BD67" i="117"/>
  <c r="BJ23" i="117"/>
  <c r="BI23" i="117"/>
  <c r="BH23" i="117"/>
  <c r="AH73" i="117"/>
  <c r="AP88" i="117"/>
  <c r="AT44" i="117"/>
  <c r="AT88" i="117"/>
  <c r="BC44" i="117"/>
  <c r="AP87" i="117"/>
  <c r="BC43" i="117"/>
  <c r="AT43" i="117"/>
  <c r="AT87" i="117"/>
  <c r="BD59" i="117"/>
  <c r="BJ15" i="117"/>
  <c r="BH15" i="117"/>
  <c r="BI15" i="117"/>
  <c r="AQ85" i="117"/>
  <c r="AW41" i="117"/>
  <c r="AV41" i="117"/>
  <c r="AU41" i="117"/>
  <c r="AG58" i="117"/>
  <c r="AQ81" i="117"/>
  <c r="AW37" i="117"/>
  <c r="AV37" i="117"/>
  <c r="AU37" i="117"/>
  <c r="J34" i="117"/>
  <c r="J18" i="117"/>
  <c r="AQ77" i="117"/>
  <c r="AW33" i="117"/>
  <c r="AV33" i="117"/>
  <c r="AU33" i="117"/>
  <c r="BC83" i="117"/>
  <c r="BG39" i="117"/>
  <c r="BG83" i="117"/>
  <c r="BP39" i="117"/>
  <c r="AH69" i="117"/>
  <c r="AD74" i="117"/>
  <c r="AH30" i="117"/>
  <c r="AI30" i="117"/>
  <c r="AJ30" i="117"/>
  <c r="U64" i="117"/>
  <c r="AT79" i="117"/>
  <c r="AG77" i="117"/>
  <c r="AW21" i="117"/>
  <c r="AV21" i="117"/>
  <c r="AU21" i="117"/>
  <c r="AQ65" i="117"/>
  <c r="AH61" i="117"/>
  <c r="AQ55" i="117"/>
  <c r="AU11" i="117"/>
  <c r="AW11" i="117"/>
  <c r="AV11" i="117"/>
  <c r="AP72" i="117"/>
  <c r="AT28" i="117"/>
  <c r="BC28" i="117"/>
  <c r="J24" i="117"/>
  <c r="AP68" i="117"/>
  <c r="BC24" i="117"/>
  <c r="AT24" i="117"/>
  <c r="AT68" i="117"/>
  <c r="AP54" i="117"/>
  <c r="BC10" i="117"/>
  <c r="AT10" i="117"/>
  <c r="AT54" i="117"/>
  <c r="U80" i="117"/>
  <c r="AU79" i="117"/>
  <c r="AD82" i="117"/>
  <c r="AH38" i="117"/>
  <c r="AI38" i="117"/>
  <c r="AJ38" i="117"/>
  <c r="BC57" i="117"/>
  <c r="BG13" i="117"/>
  <c r="BG57" i="117"/>
  <c r="BP13" i="117"/>
  <c r="BC89" i="117"/>
  <c r="BG45" i="117"/>
  <c r="BG89" i="117"/>
  <c r="BP45" i="117"/>
  <c r="AG47" i="117"/>
  <c r="AD76" i="117"/>
  <c r="AJ32" i="117"/>
  <c r="AH32" i="117"/>
  <c r="AI32" i="117"/>
  <c r="U57" i="117"/>
  <c r="AQ88" i="117"/>
  <c r="AW44" i="117"/>
  <c r="AU44" i="117"/>
  <c r="AV44" i="117"/>
  <c r="BC71" i="117"/>
  <c r="BG27" i="117"/>
  <c r="BG71" i="117"/>
  <c r="BP27" i="117"/>
  <c r="U86" i="117"/>
  <c r="AD66" i="117"/>
  <c r="AH22" i="117"/>
  <c r="AI22" i="117"/>
  <c r="AJ22" i="117"/>
  <c r="U58" i="117"/>
  <c r="BG22" i="117"/>
  <c r="BG66" i="117"/>
  <c r="BP22" i="117"/>
  <c r="BC66" i="117"/>
  <c r="AU67" i="117"/>
  <c r="AQ73" i="117"/>
  <c r="AW29" i="117"/>
  <c r="AV29" i="117"/>
  <c r="AU29" i="117"/>
  <c r="BC25" i="117"/>
  <c r="AT25" i="117"/>
  <c r="AT69" i="117"/>
  <c r="AP69" i="117"/>
  <c r="AG88" i="117"/>
  <c r="AD84" i="117"/>
  <c r="AJ40" i="117"/>
  <c r="AH40" i="117"/>
  <c r="AI40" i="117"/>
  <c r="BD63" i="117"/>
  <c r="BJ19" i="117"/>
  <c r="BI19" i="117"/>
  <c r="BH19" i="117"/>
  <c r="AP58" i="117"/>
  <c r="BC14" i="117"/>
  <c r="AT14" i="117"/>
  <c r="AT58" i="117"/>
  <c r="AP81" i="117"/>
  <c r="BC37" i="117"/>
  <c r="AT37" i="117"/>
  <c r="AT81" i="117"/>
  <c r="AP80" i="117"/>
  <c r="BC36" i="117"/>
  <c r="AT36" i="117"/>
  <c r="AT80" i="117"/>
  <c r="AD78" i="117"/>
  <c r="AH34" i="117"/>
  <c r="AI34" i="117"/>
  <c r="AJ34" i="117"/>
  <c r="AQ69" i="117"/>
  <c r="AW25" i="117"/>
  <c r="AV25" i="117"/>
  <c r="AU25" i="117"/>
  <c r="AT63" i="117"/>
  <c r="U74" i="117"/>
  <c r="AD70" i="117"/>
  <c r="AH26" i="117"/>
  <c r="AI26" i="117"/>
  <c r="AJ26" i="117"/>
  <c r="BC62" i="117"/>
  <c r="BG18" i="117"/>
  <c r="BG62" i="117"/>
  <c r="BP18" i="117"/>
  <c r="AD64" i="117"/>
  <c r="AJ20" i="117"/>
  <c r="AI20" i="117"/>
  <c r="AH20" i="117"/>
  <c r="BC82" i="117"/>
  <c r="BG38" i="117"/>
  <c r="BG82" i="117"/>
  <c r="BP38" i="117"/>
  <c r="J10" i="117"/>
  <c r="BC79" i="117"/>
  <c r="BG35" i="117"/>
  <c r="BG79" i="117"/>
  <c r="BP35" i="117"/>
  <c r="BD83" i="117"/>
  <c r="BJ39" i="117"/>
  <c r="BI39" i="117"/>
  <c r="BH39" i="117"/>
  <c r="U68" i="117"/>
  <c r="AW17" i="117"/>
  <c r="AQ61" i="117"/>
  <c r="AV17" i="117"/>
  <c r="AU17" i="117"/>
  <c r="AD87" i="117"/>
  <c r="AJ43" i="117"/>
  <c r="AH43" i="117"/>
  <c r="AI43" i="117"/>
  <c r="AU90" i="117"/>
  <c r="BD75" i="117"/>
  <c r="BJ31" i="117"/>
  <c r="BI31" i="117"/>
  <c r="BH31" i="117"/>
  <c r="BC74" i="117"/>
  <c r="BG30" i="117"/>
  <c r="BG74" i="117"/>
  <c r="BP30" i="117"/>
  <c r="AP84" i="117"/>
  <c r="BC40" i="117"/>
  <c r="AT40" i="117"/>
  <c r="AT84" i="117"/>
  <c r="AT67" i="117"/>
  <c r="AQ89" i="117"/>
  <c r="AW45" i="117"/>
  <c r="AV45" i="117"/>
  <c r="AU45" i="117"/>
  <c r="AD80" i="117"/>
  <c r="AJ36" i="117"/>
  <c r="AI36" i="117"/>
  <c r="AH36" i="117"/>
  <c r="U72" i="117"/>
  <c r="BC61" i="117"/>
  <c r="BG17" i="117"/>
  <c r="BG61" i="117"/>
  <c r="BP17" i="117"/>
  <c r="U54" i="117"/>
  <c r="U82" i="117"/>
  <c r="J12" i="117"/>
  <c r="U76" i="117"/>
  <c r="AT75" i="117"/>
  <c r="U66" i="117"/>
  <c r="AP73" i="117"/>
  <c r="BC29" i="117"/>
  <c r="AT29" i="117"/>
  <c r="AT73" i="117"/>
  <c r="BG21" i="117"/>
  <c r="BG65" i="117"/>
  <c r="BP21" i="117"/>
  <c r="BC65" i="117"/>
  <c r="AD58" i="117"/>
  <c r="AJ14" i="117"/>
  <c r="AH14" i="117"/>
  <c r="AI14" i="117"/>
  <c r="AT66" i="117"/>
  <c r="AD56" i="117"/>
  <c r="AH12" i="117"/>
  <c r="AI12" i="117"/>
  <c r="AJ12" i="117"/>
  <c r="BP55" i="117"/>
  <c r="BT11" i="117"/>
  <c r="BT55" i="117"/>
  <c r="CC11" i="117"/>
  <c r="AT59" i="117"/>
  <c r="AH53" i="117"/>
  <c r="AG69" i="117"/>
  <c r="J38" i="117"/>
  <c r="U84" i="117"/>
  <c r="BG34" i="117"/>
  <c r="BG78" i="117"/>
  <c r="BC78" i="117"/>
  <c r="BP34" i="117"/>
  <c r="AG56" i="117"/>
  <c r="AP76" i="117"/>
  <c r="BC32" i="117"/>
  <c r="AT32" i="117"/>
  <c r="AU63" i="117"/>
  <c r="J30" i="117"/>
  <c r="AG81" i="117"/>
  <c r="BC86" i="117"/>
  <c r="BG42" i="117"/>
  <c r="BP42" i="117"/>
  <c r="AG80" i="117"/>
  <c r="U78" i="117"/>
  <c r="U70" i="117"/>
  <c r="BD71" i="117"/>
  <c r="BJ27" i="117"/>
  <c r="BI27" i="117"/>
  <c r="BH27" i="117"/>
  <c r="AT62" i="117"/>
  <c r="AT82" i="117"/>
  <c r="BC70" i="117"/>
  <c r="BG26" i="117"/>
  <c r="BG70" i="117"/>
  <c r="BP26" i="117"/>
  <c r="AU83" i="117"/>
  <c r="AH55" i="117"/>
  <c r="U87" i="117"/>
  <c r="AD68" i="117"/>
  <c r="AJ24" i="117"/>
  <c r="AI24" i="117"/>
  <c r="AH24" i="117"/>
  <c r="J28" i="117"/>
  <c r="AU75" i="117"/>
  <c r="AT74" i="117"/>
  <c r="BP60" i="117"/>
  <c r="CC16" i="117"/>
  <c r="BT16" i="117"/>
  <c r="BT60" i="117"/>
  <c r="BC67" i="117"/>
  <c r="BG23" i="117"/>
  <c r="BG67" i="117"/>
  <c r="BP23" i="117"/>
  <c r="AH89" i="117"/>
  <c r="J14" i="117"/>
  <c r="AD72" i="117"/>
  <c r="AJ28" i="117"/>
  <c r="AI28" i="117"/>
  <c r="AH28" i="117"/>
  <c r="AT61" i="117"/>
  <c r="AD54" i="117"/>
  <c r="AJ10" i="117"/>
  <c r="AH10" i="117"/>
  <c r="AI10" i="117"/>
  <c r="AJ13" i="117"/>
  <c r="AI13" i="117"/>
  <c r="AD57" i="117"/>
  <c r="AH13" i="117"/>
  <c r="BP90" i="117"/>
  <c r="CC46" i="117"/>
  <c r="BT46" i="117"/>
  <c r="BT90" i="117"/>
  <c r="BG31" i="117"/>
  <c r="BG75" i="117"/>
  <c r="BC75" i="117"/>
  <c r="BP31" i="117"/>
  <c r="AT85" i="117"/>
  <c r="AG73" i="117"/>
  <c r="AD60" i="117"/>
  <c r="AH16" i="117"/>
  <c r="AI16" i="117"/>
  <c r="AJ16" i="117"/>
  <c r="U56" i="117"/>
  <c r="BG15" i="117"/>
  <c r="BG59" i="117"/>
  <c r="BC59" i="117"/>
  <c r="BP15" i="117"/>
  <c r="AW9" i="117"/>
  <c r="AQ53" i="117"/>
  <c r="AV9" i="117"/>
  <c r="AU9" i="117"/>
  <c r="AG87" i="117"/>
  <c r="J26" i="117"/>
  <c r="AT78" i="117"/>
  <c r="AP56" i="117"/>
  <c r="AT12" i="117"/>
  <c r="AT56" i="117"/>
  <c r="BC12" i="117"/>
  <c r="D91" i="117"/>
  <c r="D48" i="117"/>
  <c r="E48" i="117"/>
  <c r="U47" i="117"/>
  <c r="Q47" i="117"/>
  <c r="AU59" i="117"/>
  <c r="AH85" i="117"/>
  <c r="AP64" i="117"/>
  <c r="BC20" i="117"/>
  <c r="AT20" i="117"/>
  <c r="AP53" i="117"/>
  <c r="AT9" i="117"/>
  <c r="AT53" i="117"/>
  <c r="BC9" i="117"/>
  <c r="AH81" i="117"/>
  <c r="J42" i="117"/>
  <c r="AH77" i="117"/>
  <c r="AT83" i="117"/>
  <c r="U62" i="117"/>
  <c r="AD62" i="117"/>
  <c r="AH18" i="117"/>
  <c r="AI18" i="117"/>
  <c r="AJ18" i="117"/>
  <c r="BG19" i="117"/>
  <c r="BG63" i="117"/>
  <c r="BC63" i="117"/>
  <c r="BP19" i="117"/>
  <c r="AU71" i="117"/>
  <c r="AT70" i="117"/>
  <c r="AP77" i="117"/>
  <c r="BC33" i="117"/>
  <c r="AT33" i="117"/>
  <c r="AT77" i="117"/>
  <c r="AH65" i="117"/>
  <c r="G21" i="116"/>
  <c r="D17" i="42"/>
  <c r="D18" i="42" s="1"/>
  <c r="D37" i="157"/>
  <c r="AC47" i="161"/>
  <c r="AC91" i="161"/>
  <c r="E34" i="157"/>
  <c r="E27" i="157"/>
  <c r="E92" i="157" s="1"/>
  <c r="H27" i="157"/>
  <c r="H92" i="157" s="1"/>
  <c r="G27" i="157"/>
  <c r="G92" i="157" s="1"/>
  <c r="D48" i="157"/>
  <c r="D27" i="157"/>
  <c r="D92" i="157" s="1"/>
  <c r="F27" i="157"/>
  <c r="F92" i="157" s="1"/>
  <c r="AC47" i="147"/>
  <c r="AC91" i="147"/>
  <c r="E34" i="143"/>
  <c r="D37" i="143"/>
  <c r="C24" i="143"/>
  <c r="J38" i="143"/>
  <c r="AC47" i="140"/>
  <c r="AC91" i="140"/>
  <c r="E34" i="136"/>
  <c r="D37" i="136"/>
  <c r="D39" i="136"/>
  <c r="D40" i="136"/>
  <c r="J38" i="136"/>
  <c r="C24" i="136"/>
  <c r="AC47" i="133"/>
  <c r="AC91" i="133"/>
  <c r="E34" i="129"/>
  <c r="D37" i="129"/>
  <c r="D39" i="129"/>
  <c r="D40" i="129"/>
  <c r="F28" i="123"/>
  <c r="BD7" i="124"/>
  <c r="AV7" i="124"/>
  <c r="AU7" i="124"/>
  <c r="AU51" i="124" s="1"/>
  <c r="AU91" i="124" s="1"/>
  <c r="AQ51" i="124"/>
  <c r="AW7" i="124"/>
  <c r="BC51" i="124"/>
  <c r="BP7" i="124"/>
  <c r="BG7" i="124"/>
  <c r="BG51" i="124" s="1"/>
  <c r="BG91" i="124" s="1"/>
  <c r="I47" i="117"/>
  <c r="C35" i="118"/>
  <c r="E27" i="40"/>
  <c r="E29" i="40"/>
  <c r="K38" i="118"/>
  <c r="J24" i="118"/>
  <c r="AQ8" i="117"/>
  <c r="AJ8" i="117"/>
  <c r="AD52" i="117"/>
  <c r="AH8" i="117"/>
  <c r="AH52" i="117"/>
  <c r="AI8" i="117"/>
  <c r="AP52" i="117"/>
  <c r="AT8" i="117"/>
  <c r="AT52" i="117"/>
  <c r="BC8" i="117"/>
  <c r="AT7" i="117"/>
  <c r="AT51" i="117"/>
  <c r="BC7" i="117"/>
  <c r="AP51" i="117"/>
  <c r="AQ7" i="117"/>
  <c r="AH7" i="117"/>
  <c r="AH51" i="117"/>
  <c r="AD51" i="117"/>
  <c r="AI7" i="117"/>
  <c r="AJ7" i="117"/>
  <c r="D37" i="118"/>
  <c r="D39" i="118"/>
  <c r="D40" i="118"/>
  <c r="AC47" i="117"/>
  <c r="AC91" i="117"/>
  <c r="E34" i="118"/>
  <c r="AT88" i="161"/>
  <c r="AH60" i="161"/>
  <c r="AQ85" i="161"/>
  <c r="AW41" i="161"/>
  <c r="BD41" i="161"/>
  <c r="AV41" i="161"/>
  <c r="AU41" i="161"/>
  <c r="CC22" i="161"/>
  <c r="BP66" i="161"/>
  <c r="BT22" i="161"/>
  <c r="BT66" i="161"/>
  <c r="AU74" i="161"/>
  <c r="AH57" i="161"/>
  <c r="AQ51" i="161"/>
  <c r="AU7" i="161"/>
  <c r="AW7" i="161"/>
  <c r="AV7" i="161"/>
  <c r="BD7" i="161"/>
  <c r="BD77" i="161"/>
  <c r="BJ33" i="161"/>
  <c r="BQ33" i="161"/>
  <c r="BI33" i="161"/>
  <c r="BH33" i="161"/>
  <c r="CC78" i="161"/>
  <c r="CG34" i="161"/>
  <c r="CG78" i="161"/>
  <c r="AU75" i="161"/>
  <c r="AH61" i="161"/>
  <c r="BP62" i="161"/>
  <c r="CC18" i="161"/>
  <c r="BT18" i="161"/>
  <c r="BT62" i="161"/>
  <c r="AQ69" i="161"/>
  <c r="AW25" i="161"/>
  <c r="BD25" i="161"/>
  <c r="AV25" i="161"/>
  <c r="AU25" i="161"/>
  <c r="AH80" i="161"/>
  <c r="BD90" i="161"/>
  <c r="BJ46" i="161"/>
  <c r="BQ46" i="161"/>
  <c r="BI46" i="161"/>
  <c r="BH46" i="161"/>
  <c r="BG73" i="161"/>
  <c r="BC72" i="161"/>
  <c r="BP28" i="161"/>
  <c r="BG28" i="161"/>
  <c r="BG72" i="161"/>
  <c r="BC69" i="161"/>
  <c r="BP25" i="161"/>
  <c r="BG25" i="161"/>
  <c r="BC76" i="161"/>
  <c r="BP32" i="161"/>
  <c r="BG32" i="161"/>
  <c r="BD73" i="161"/>
  <c r="BQ29" i="161"/>
  <c r="BI29" i="161"/>
  <c r="BH29" i="161"/>
  <c r="BJ29" i="161"/>
  <c r="BP83" i="161"/>
  <c r="BT39" i="161"/>
  <c r="BT83" i="161"/>
  <c r="CC39" i="161"/>
  <c r="BQ59" i="161"/>
  <c r="BW15" i="161"/>
  <c r="CD15" i="161"/>
  <c r="BV15" i="161"/>
  <c r="BU15" i="161"/>
  <c r="AT64" i="161"/>
  <c r="CC59" i="161"/>
  <c r="CG15" i="161"/>
  <c r="CG59" i="161"/>
  <c r="AU56" i="161"/>
  <c r="BC60" i="161"/>
  <c r="BP16" i="161"/>
  <c r="BG16" i="161"/>
  <c r="BG60" i="161"/>
  <c r="BP56" i="161"/>
  <c r="CC12" i="161"/>
  <c r="BT12" i="161"/>
  <c r="BC85" i="161"/>
  <c r="BP41" i="161"/>
  <c r="BG41" i="161"/>
  <c r="BG85" i="161"/>
  <c r="BQ63" i="161"/>
  <c r="BW19" i="161"/>
  <c r="CD19" i="161"/>
  <c r="BV19" i="161"/>
  <c r="BU19" i="161"/>
  <c r="AU58" i="161"/>
  <c r="AU78" i="161"/>
  <c r="AT61" i="161"/>
  <c r="BQ71" i="161"/>
  <c r="BW27" i="161"/>
  <c r="CD27" i="161"/>
  <c r="BV27" i="161"/>
  <c r="BU27" i="161"/>
  <c r="AQ52" i="161"/>
  <c r="AW8" i="161"/>
  <c r="BD8" i="161"/>
  <c r="AV8" i="161"/>
  <c r="AU8" i="161"/>
  <c r="BH70" i="161"/>
  <c r="BC88" i="161"/>
  <c r="BP44" i="161"/>
  <c r="BG44" i="161"/>
  <c r="BG88" i="161"/>
  <c r="AQ84" i="161"/>
  <c r="AW40" i="161"/>
  <c r="BD40" i="161"/>
  <c r="AV40" i="161"/>
  <c r="AU40" i="161"/>
  <c r="AQ60" i="161"/>
  <c r="AW16" i="161"/>
  <c r="BD16" i="161"/>
  <c r="AV16" i="161"/>
  <c r="AU16" i="161"/>
  <c r="BC52" i="161"/>
  <c r="BP8" i="161"/>
  <c r="BG8" i="161"/>
  <c r="BG52" i="161"/>
  <c r="AJ47" i="161"/>
  <c r="E36" i="157"/>
  <c r="AU86" i="161"/>
  <c r="AT53" i="161"/>
  <c r="BP73" i="161"/>
  <c r="CC29" i="161"/>
  <c r="BT29" i="161"/>
  <c r="BT73" i="161"/>
  <c r="J47" i="161"/>
  <c r="C36" i="157"/>
  <c r="C37" i="157"/>
  <c r="AH89" i="161"/>
  <c r="AT47" i="161"/>
  <c r="AT51" i="161"/>
  <c r="AH76" i="161"/>
  <c r="BC64" i="161"/>
  <c r="BP20" i="161"/>
  <c r="BG20" i="161"/>
  <c r="BG64" i="161"/>
  <c r="BH82" i="161"/>
  <c r="AH88" i="161"/>
  <c r="AU62" i="161"/>
  <c r="AU67" i="161"/>
  <c r="AH64" i="161"/>
  <c r="AU54" i="161"/>
  <c r="BC84" i="161"/>
  <c r="BP40" i="161"/>
  <c r="BG40" i="161"/>
  <c r="AG91" i="161"/>
  <c r="AU87" i="161"/>
  <c r="AT60" i="161"/>
  <c r="AT85" i="161"/>
  <c r="BD78" i="161"/>
  <c r="BJ34" i="161"/>
  <c r="BQ34" i="161"/>
  <c r="BI34" i="161"/>
  <c r="BH34" i="161"/>
  <c r="BD81" i="161"/>
  <c r="BJ37" i="161"/>
  <c r="BQ37" i="161"/>
  <c r="BI37" i="161"/>
  <c r="BH37" i="161"/>
  <c r="BC61" i="161"/>
  <c r="BP17" i="161"/>
  <c r="BG17" i="161"/>
  <c r="BG61" i="161"/>
  <c r="BH71" i="161"/>
  <c r="BD79" i="161"/>
  <c r="BH35" i="161"/>
  <c r="BJ35" i="161"/>
  <c r="BI35" i="161"/>
  <c r="BQ35" i="161"/>
  <c r="AH68" i="161"/>
  <c r="AH53" i="161"/>
  <c r="AH65" i="161"/>
  <c r="AU83" i="161"/>
  <c r="AH72" i="161"/>
  <c r="AU66" i="161"/>
  <c r="AU55" i="161"/>
  <c r="BD74" i="161"/>
  <c r="BJ30" i="161"/>
  <c r="BQ30" i="161"/>
  <c r="BI30" i="161"/>
  <c r="BH30" i="161"/>
  <c r="AQ57" i="161"/>
  <c r="AW13" i="161"/>
  <c r="BD13" i="161"/>
  <c r="AV13" i="161"/>
  <c r="AU13" i="161"/>
  <c r="AH51" i="161"/>
  <c r="AH47" i="161"/>
  <c r="AD47" i="161"/>
  <c r="AU77" i="161"/>
  <c r="BC80" i="161"/>
  <c r="BP36" i="161"/>
  <c r="BG36" i="161"/>
  <c r="AQ61" i="161"/>
  <c r="AW17" i="161"/>
  <c r="BD17" i="161"/>
  <c r="AV17" i="161"/>
  <c r="AU17" i="161"/>
  <c r="BG54" i="161"/>
  <c r="AH69" i="161"/>
  <c r="AQ80" i="161"/>
  <c r="AW36" i="161"/>
  <c r="BD36" i="161"/>
  <c r="AV36" i="161"/>
  <c r="AU36" i="161"/>
  <c r="BP9" i="161"/>
  <c r="BC53" i="161"/>
  <c r="BG9" i="161"/>
  <c r="BG53" i="161"/>
  <c r="AQ89" i="161"/>
  <c r="AW45" i="161"/>
  <c r="BD45" i="161"/>
  <c r="AV45" i="161"/>
  <c r="AU45" i="161"/>
  <c r="BT74" i="161"/>
  <c r="BC51" i="161"/>
  <c r="BG7" i="161"/>
  <c r="BP7" i="161"/>
  <c r="AU73" i="161"/>
  <c r="BH59" i="161"/>
  <c r="BC68" i="161"/>
  <c r="BP24" i="161"/>
  <c r="BG24" i="161"/>
  <c r="BG68" i="161"/>
  <c r="BP86" i="161"/>
  <c r="CC42" i="161"/>
  <c r="BT42" i="161"/>
  <c r="BT86" i="161"/>
  <c r="BP90" i="161"/>
  <c r="CC46" i="161"/>
  <c r="BT46" i="161"/>
  <c r="Q91" i="161"/>
  <c r="Q48" i="161"/>
  <c r="R48" i="161"/>
  <c r="BP75" i="161"/>
  <c r="BT31" i="161"/>
  <c r="CC31" i="161"/>
  <c r="BD56" i="161"/>
  <c r="BJ12" i="161"/>
  <c r="BQ12" i="161"/>
  <c r="BI12" i="161"/>
  <c r="BH12" i="161"/>
  <c r="BH63" i="161"/>
  <c r="BD58" i="161"/>
  <c r="BH14" i="161"/>
  <c r="BJ14" i="161"/>
  <c r="BI14" i="161"/>
  <c r="BQ14" i="161"/>
  <c r="CT34" i="161"/>
  <c r="CT78" i="161"/>
  <c r="CC63" i="161"/>
  <c r="CG19" i="161"/>
  <c r="AH52" i="161"/>
  <c r="BQ70" i="161"/>
  <c r="CD26" i="161"/>
  <c r="BV26" i="161"/>
  <c r="BU26" i="161"/>
  <c r="BW26" i="161"/>
  <c r="AH84" i="161"/>
  <c r="AH85" i="161"/>
  <c r="BP58" i="161"/>
  <c r="BT14" i="161"/>
  <c r="BT58" i="161"/>
  <c r="CC14" i="161"/>
  <c r="AI47" i="161"/>
  <c r="E35" i="157"/>
  <c r="CC82" i="161"/>
  <c r="CG38" i="161"/>
  <c r="CG82" i="161"/>
  <c r="BD75" i="161"/>
  <c r="BJ31" i="161"/>
  <c r="BQ31" i="161"/>
  <c r="BI31" i="161"/>
  <c r="BH31" i="161"/>
  <c r="BJ42" i="161"/>
  <c r="BQ42" i="161"/>
  <c r="BI42" i="161"/>
  <c r="BD86" i="161"/>
  <c r="BH42" i="161"/>
  <c r="BP70" i="161"/>
  <c r="CC26" i="161"/>
  <c r="BT26" i="161"/>
  <c r="BT70" i="161"/>
  <c r="BG62" i="161"/>
  <c r="BP54" i="161"/>
  <c r="BT10" i="161"/>
  <c r="BT54" i="161"/>
  <c r="CC10" i="161"/>
  <c r="AU90" i="161"/>
  <c r="BP13" i="161"/>
  <c r="BC57" i="161"/>
  <c r="BG13" i="161"/>
  <c r="BC65" i="161"/>
  <c r="BP21" i="161"/>
  <c r="BG21" i="161"/>
  <c r="AT72" i="161"/>
  <c r="D91" i="161"/>
  <c r="D48" i="161"/>
  <c r="E48" i="161"/>
  <c r="BP81" i="161"/>
  <c r="CC37" i="161"/>
  <c r="BT37" i="161"/>
  <c r="BP67" i="161"/>
  <c r="CC23" i="161"/>
  <c r="BT23" i="161"/>
  <c r="CC74" i="161"/>
  <c r="CG30" i="161"/>
  <c r="CG74" i="161"/>
  <c r="AQ76" i="161"/>
  <c r="AW32" i="161"/>
  <c r="BD32" i="161"/>
  <c r="AV32" i="161"/>
  <c r="AU32" i="161"/>
  <c r="BT59" i="161"/>
  <c r="CT15" i="161"/>
  <c r="CT59" i="161"/>
  <c r="BQ82" i="161"/>
  <c r="BW38" i="161"/>
  <c r="CD38" i="161"/>
  <c r="BV38" i="161"/>
  <c r="BU38" i="161"/>
  <c r="BC89" i="161"/>
  <c r="BP45" i="161"/>
  <c r="BG45" i="161"/>
  <c r="BG89" i="161"/>
  <c r="AQ88" i="161"/>
  <c r="AW44" i="161"/>
  <c r="BD44" i="161"/>
  <c r="AV44" i="161"/>
  <c r="AU44" i="161"/>
  <c r="BD62" i="161"/>
  <c r="BJ18" i="161"/>
  <c r="BQ18" i="161"/>
  <c r="BI18" i="161"/>
  <c r="BH18" i="161"/>
  <c r="BP77" i="161"/>
  <c r="CC33" i="161"/>
  <c r="BT33" i="161"/>
  <c r="BT77" i="161"/>
  <c r="BP71" i="161"/>
  <c r="CC27" i="161"/>
  <c r="BT27" i="161"/>
  <c r="BT71" i="161"/>
  <c r="BP87" i="161"/>
  <c r="BT43" i="161"/>
  <c r="BT87" i="161"/>
  <c r="CC43" i="161"/>
  <c r="BD67" i="161"/>
  <c r="BJ23" i="161"/>
  <c r="BQ23" i="161"/>
  <c r="BI23" i="161"/>
  <c r="BH23" i="161"/>
  <c r="U91" i="161"/>
  <c r="AQ64" i="161"/>
  <c r="BD20" i="161"/>
  <c r="AV20" i="161"/>
  <c r="AU20" i="161"/>
  <c r="AW20" i="161"/>
  <c r="BD54" i="161"/>
  <c r="BH10" i="161"/>
  <c r="BJ10" i="161"/>
  <c r="BI10" i="161"/>
  <c r="BQ10" i="161"/>
  <c r="BD87" i="161"/>
  <c r="BH43" i="161"/>
  <c r="BJ43" i="161"/>
  <c r="BQ43" i="161"/>
  <c r="BI43" i="161"/>
  <c r="BP79" i="161"/>
  <c r="BT35" i="161"/>
  <c r="CC35" i="161"/>
  <c r="AU81" i="161"/>
  <c r="BP55" i="161"/>
  <c r="CC11" i="161"/>
  <c r="BT11" i="161"/>
  <c r="BT55" i="161"/>
  <c r="AU79" i="161"/>
  <c r="AQ68" i="161"/>
  <c r="BD24" i="161"/>
  <c r="AV24" i="161"/>
  <c r="AU24" i="161"/>
  <c r="AW24" i="161"/>
  <c r="CT38" i="161"/>
  <c r="CT82" i="161"/>
  <c r="AQ53" i="161"/>
  <c r="AW9" i="161"/>
  <c r="BD9" i="161"/>
  <c r="AV9" i="161"/>
  <c r="AU9" i="161"/>
  <c r="AQ65" i="161"/>
  <c r="AW21" i="161"/>
  <c r="BD21" i="161"/>
  <c r="AV21" i="161"/>
  <c r="AU21" i="161"/>
  <c r="BD83" i="161"/>
  <c r="BH39" i="161"/>
  <c r="BJ39" i="161"/>
  <c r="BI39" i="161"/>
  <c r="BQ39" i="161"/>
  <c r="AQ72" i="161"/>
  <c r="BD28" i="161"/>
  <c r="AV28" i="161"/>
  <c r="AU28" i="161"/>
  <c r="AW28" i="161"/>
  <c r="BD66" i="161"/>
  <c r="BJ22" i="161"/>
  <c r="BQ22" i="161"/>
  <c r="BI22" i="161"/>
  <c r="BH22" i="161"/>
  <c r="BD55" i="161"/>
  <c r="BJ11" i="161"/>
  <c r="BQ11" i="161"/>
  <c r="BI11" i="161"/>
  <c r="BH11" i="161"/>
  <c r="BD81" i="147"/>
  <c r="BJ37" i="147"/>
  <c r="BQ37" i="147"/>
  <c r="BI37" i="147"/>
  <c r="BH37" i="147"/>
  <c r="BQ28" i="147"/>
  <c r="BI28" i="147"/>
  <c r="BH28" i="147"/>
  <c r="BD72" i="147"/>
  <c r="BJ28" i="147"/>
  <c r="AU56" i="147"/>
  <c r="BC54" i="147"/>
  <c r="BP10" i="147"/>
  <c r="BG10" i="147"/>
  <c r="AU88" i="147"/>
  <c r="AQ66" i="147"/>
  <c r="AU22" i="147"/>
  <c r="AV22" i="147"/>
  <c r="BD22" i="147"/>
  <c r="AW22" i="147"/>
  <c r="AJ47" i="147"/>
  <c r="E36" i="143"/>
  <c r="AH78" i="147"/>
  <c r="BG80" i="147"/>
  <c r="CC53" i="147"/>
  <c r="CG9" i="147"/>
  <c r="BQ40" i="147"/>
  <c r="BI40" i="147"/>
  <c r="BH40" i="147"/>
  <c r="BJ40" i="147"/>
  <c r="BD84" i="147"/>
  <c r="BD57" i="147"/>
  <c r="BQ13" i="147"/>
  <c r="BJ13" i="147"/>
  <c r="BI13" i="147"/>
  <c r="BH13" i="147"/>
  <c r="AH59" i="147"/>
  <c r="BC66" i="147"/>
  <c r="BG22" i="147"/>
  <c r="BG66" i="147"/>
  <c r="BP22" i="147"/>
  <c r="AU67" i="147"/>
  <c r="BD89" i="147"/>
  <c r="BJ45" i="147"/>
  <c r="BQ45" i="147"/>
  <c r="BI45" i="147"/>
  <c r="BH45" i="147"/>
  <c r="BC59" i="147"/>
  <c r="BG15" i="147"/>
  <c r="BG59" i="147"/>
  <c r="BP15" i="147"/>
  <c r="BC78" i="147"/>
  <c r="BG34" i="147"/>
  <c r="BG78" i="147"/>
  <c r="BP34" i="147"/>
  <c r="BH73" i="147"/>
  <c r="BD75" i="147"/>
  <c r="BH31" i="147"/>
  <c r="BI31" i="147"/>
  <c r="BQ31" i="147"/>
  <c r="BJ31" i="147"/>
  <c r="AU80" i="147"/>
  <c r="AH51" i="147"/>
  <c r="AH47" i="147"/>
  <c r="AD47" i="147"/>
  <c r="BD85" i="147"/>
  <c r="BJ41" i="147"/>
  <c r="BQ41" i="147"/>
  <c r="BI41" i="147"/>
  <c r="BH41" i="147"/>
  <c r="AQ62" i="147"/>
  <c r="AU18" i="147"/>
  <c r="AV18" i="147"/>
  <c r="BD18" i="147"/>
  <c r="AW18" i="147"/>
  <c r="BP79" i="147"/>
  <c r="BT35" i="147"/>
  <c r="CC35" i="147"/>
  <c r="AU79" i="147"/>
  <c r="AT82" i="147"/>
  <c r="BH16" i="147"/>
  <c r="BJ16" i="147"/>
  <c r="BD60" i="147"/>
  <c r="BI16" i="147"/>
  <c r="BQ16" i="147"/>
  <c r="BQ53" i="147"/>
  <c r="BW9" i="147"/>
  <c r="BU9" i="147"/>
  <c r="CD9" i="147"/>
  <c r="BV9" i="147"/>
  <c r="AU87" i="147"/>
  <c r="CC20" i="147"/>
  <c r="BP64" i="147"/>
  <c r="BT20" i="147"/>
  <c r="BT64" i="147"/>
  <c r="CC44" i="147"/>
  <c r="BP88" i="147"/>
  <c r="BT44" i="147"/>
  <c r="BT88" i="147"/>
  <c r="AQ55" i="147"/>
  <c r="AW11" i="147"/>
  <c r="BD11" i="147"/>
  <c r="AV11" i="147"/>
  <c r="AU11" i="147"/>
  <c r="BP57" i="147"/>
  <c r="CC13" i="147"/>
  <c r="BT13" i="147"/>
  <c r="BT57" i="147"/>
  <c r="AU69" i="147"/>
  <c r="BD71" i="147"/>
  <c r="BH27" i="147"/>
  <c r="BI27" i="147"/>
  <c r="BQ27" i="147"/>
  <c r="BJ27" i="147"/>
  <c r="BD63" i="147"/>
  <c r="BH19" i="147"/>
  <c r="BI19" i="147"/>
  <c r="BQ19" i="147"/>
  <c r="BJ19" i="147"/>
  <c r="BH65" i="147"/>
  <c r="AW15" i="147"/>
  <c r="AU15" i="147"/>
  <c r="BD15" i="147"/>
  <c r="AV15" i="147"/>
  <c r="AQ59" i="147"/>
  <c r="AU76" i="147"/>
  <c r="AU72" i="147"/>
  <c r="AT58" i="147"/>
  <c r="BD56" i="147"/>
  <c r="BH12" i="147"/>
  <c r="BJ12" i="147"/>
  <c r="BI12" i="147"/>
  <c r="BQ12" i="147"/>
  <c r="AQ86" i="147"/>
  <c r="AU42" i="147"/>
  <c r="BD42" i="147"/>
  <c r="AW42" i="147"/>
  <c r="AV42" i="147"/>
  <c r="Q91" i="147"/>
  <c r="Q48" i="147"/>
  <c r="R48" i="147"/>
  <c r="BQ44" i="147"/>
  <c r="BI44" i="147"/>
  <c r="BH44" i="147"/>
  <c r="BD88" i="147"/>
  <c r="BJ44" i="147"/>
  <c r="BG75" i="147"/>
  <c r="AH66" i="147"/>
  <c r="AT62" i="147"/>
  <c r="BP60" i="147"/>
  <c r="BT16" i="147"/>
  <c r="BT60" i="147"/>
  <c r="CC16" i="147"/>
  <c r="AU77" i="147"/>
  <c r="AT70" i="147"/>
  <c r="AI47" i="147"/>
  <c r="E35" i="143"/>
  <c r="CC32" i="147"/>
  <c r="BP76" i="147"/>
  <c r="BT32" i="147"/>
  <c r="AT86" i="147"/>
  <c r="CC77" i="147"/>
  <c r="CG33" i="147"/>
  <c r="CG77" i="147"/>
  <c r="CC40" i="147"/>
  <c r="BP84" i="147"/>
  <c r="BT40" i="147"/>
  <c r="BT84" i="147"/>
  <c r="AT47" i="147"/>
  <c r="AT51" i="147"/>
  <c r="AQ78" i="147"/>
  <c r="AU34" i="147"/>
  <c r="BD34" i="147"/>
  <c r="AW34" i="147"/>
  <c r="AV34" i="147"/>
  <c r="AU64" i="147"/>
  <c r="BC82" i="147"/>
  <c r="BG38" i="147"/>
  <c r="BG82" i="147"/>
  <c r="BP38" i="147"/>
  <c r="CC24" i="147"/>
  <c r="BP68" i="147"/>
  <c r="BT24" i="147"/>
  <c r="AH55" i="147"/>
  <c r="CC28" i="147"/>
  <c r="BP72" i="147"/>
  <c r="BT28" i="147"/>
  <c r="BT72" i="147"/>
  <c r="BD69" i="147"/>
  <c r="BJ25" i="147"/>
  <c r="BQ25" i="147"/>
  <c r="BI25" i="147"/>
  <c r="BH25" i="147"/>
  <c r="AU84" i="147"/>
  <c r="BP52" i="147"/>
  <c r="BT8" i="147"/>
  <c r="BT52" i="147"/>
  <c r="CC8" i="147"/>
  <c r="AU57" i="147"/>
  <c r="BG73" i="147"/>
  <c r="BG61" i="147"/>
  <c r="AU83" i="147"/>
  <c r="CC85" i="147"/>
  <c r="CG41" i="147"/>
  <c r="BP83" i="147"/>
  <c r="BT39" i="147"/>
  <c r="CC39" i="147"/>
  <c r="J47" i="147"/>
  <c r="C36" i="143"/>
  <c r="BG56" i="147"/>
  <c r="AH86" i="147"/>
  <c r="BC55" i="147"/>
  <c r="BP11" i="147"/>
  <c r="BG11" i="147"/>
  <c r="AT78" i="147"/>
  <c r="BP89" i="147"/>
  <c r="CC45" i="147"/>
  <c r="BT45" i="147"/>
  <c r="BT89" i="147"/>
  <c r="BD77" i="147"/>
  <c r="BJ33" i="147"/>
  <c r="BQ33" i="147"/>
  <c r="BI33" i="147"/>
  <c r="BH33" i="147"/>
  <c r="BP65" i="147"/>
  <c r="CC21" i="147"/>
  <c r="BT21" i="147"/>
  <c r="BT65" i="147"/>
  <c r="BQ20" i="147"/>
  <c r="BI20" i="147"/>
  <c r="BH20" i="147"/>
  <c r="BD64" i="147"/>
  <c r="BJ20" i="147"/>
  <c r="BG64" i="147"/>
  <c r="BG88" i="147"/>
  <c r="BP67" i="147"/>
  <c r="BT23" i="147"/>
  <c r="CC23" i="147"/>
  <c r="CC69" i="147"/>
  <c r="CG25" i="147"/>
  <c r="BP61" i="147"/>
  <c r="CC17" i="147"/>
  <c r="BT17" i="147"/>
  <c r="BT61" i="147"/>
  <c r="AQ58" i="147"/>
  <c r="AW14" i="147"/>
  <c r="BD14" i="147"/>
  <c r="AV14" i="147"/>
  <c r="AU14" i="147"/>
  <c r="BD83" i="147"/>
  <c r="BH39" i="147"/>
  <c r="BI39" i="147"/>
  <c r="BQ39" i="147"/>
  <c r="BJ39" i="147"/>
  <c r="AQ70" i="147"/>
  <c r="AU26" i="147"/>
  <c r="AV26" i="147"/>
  <c r="BD26" i="147"/>
  <c r="AW26" i="147"/>
  <c r="AU68" i="147"/>
  <c r="BC58" i="147"/>
  <c r="BP14" i="147"/>
  <c r="BG14" i="147"/>
  <c r="BG58" i="147"/>
  <c r="BP56" i="147"/>
  <c r="BT12" i="147"/>
  <c r="BT56" i="147"/>
  <c r="CC12" i="147"/>
  <c r="AH74" i="147"/>
  <c r="AQ90" i="147"/>
  <c r="AU46" i="147"/>
  <c r="BD46" i="147"/>
  <c r="AW46" i="147"/>
  <c r="AV46" i="147"/>
  <c r="AW7" i="147"/>
  <c r="BD7" i="147"/>
  <c r="AV7" i="147"/>
  <c r="AQ51" i="147"/>
  <c r="AU7" i="147"/>
  <c r="AQ82" i="147"/>
  <c r="AU38" i="147"/>
  <c r="AV38" i="147"/>
  <c r="AW38" i="147"/>
  <c r="BD38" i="147"/>
  <c r="BG84" i="147"/>
  <c r="CC36" i="147"/>
  <c r="BP80" i="147"/>
  <c r="BT36" i="147"/>
  <c r="BT80" i="147"/>
  <c r="BQ61" i="147"/>
  <c r="CD17" i="147"/>
  <c r="BV17" i="147"/>
  <c r="BU17" i="147"/>
  <c r="BW17" i="147"/>
  <c r="BP87" i="147"/>
  <c r="BT43" i="147"/>
  <c r="BT87" i="147"/>
  <c r="CC43" i="147"/>
  <c r="BP71" i="147"/>
  <c r="BT27" i="147"/>
  <c r="BT71" i="147"/>
  <c r="CC27" i="147"/>
  <c r="BC90" i="147"/>
  <c r="BG46" i="147"/>
  <c r="BG90" i="147"/>
  <c r="BP46" i="147"/>
  <c r="AU52" i="147"/>
  <c r="AQ54" i="147"/>
  <c r="AV10" i="147"/>
  <c r="AW10" i="147"/>
  <c r="BD10" i="147"/>
  <c r="AU10" i="147"/>
  <c r="BP63" i="147"/>
  <c r="BT19" i="147"/>
  <c r="BT63" i="147"/>
  <c r="CC19" i="147"/>
  <c r="BP73" i="147"/>
  <c r="CC29" i="147"/>
  <c r="BT29" i="147"/>
  <c r="BT73" i="147"/>
  <c r="BD67" i="147"/>
  <c r="BH23" i="147"/>
  <c r="BI23" i="147"/>
  <c r="BJ23" i="147"/>
  <c r="BQ23" i="147"/>
  <c r="AU81" i="147"/>
  <c r="AH70" i="147"/>
  <c r="BQ24" i="147"/>
  <c r="BI24" i="147"/>
  <c r="BH24" i="147"/>
  <c r="BJ24" i="147"/>
  <c r="BD68" i="147"/>
  <c r="AU89" i="147"/>
  <c r="AQ74" i="147"/>
  <c r="AU30" i="147"/>
  <c r="AV30" i="147"/>
  <c r="BD30" i="147"/>
  <c r="AW30" i="147"/>
  <c r="U91" i="147"/>
  <c r="AH90" i="147"/>
  <c r="BQ73" i="147"/>
  <c r="CD29" i="147"/>
  <c r="BV29" i="147"/>
  <c r="BU29" i="147"/>
  <c r="BW29" i="147"/>
  <c r="BP75" i="147"/>
  <c r="BT31" i="147"/>
  <c r="BT75" i="147"/>
  <c r="CC31" i="147"/>
  <c r="BC62" i="147"/>
  <c r="BG18" i="147"/>
  <c r="BG62" i="147"/>
  <c r="BP18" i="147"/>
  <c r="AU75" i="147"/>
  <c r="BQ36" i="147"/>
  <c r="BI36" i="147"/>
  <c r="BH36" i="147"/>
  <c r="BD80" i="147"/>
  <c r="BJ36" i="147"/>
  <c r="BC70" i="147"/>
  <c r="BG26" i="147"/>
  <c r="BG70" i="147"/>
  <c r="BP26" i="147"/>
  <c r="AH82" i="147"/>
  <c r="AU85" i="147"/>
  <c r="AH62" i="147"/>
  <c r="BC86" i="147"/>
  <c r="BG42" i="147"/>
  <c r="BG86" i="147"/>
  <c r="BP42" i="147"/>
  <c r="BC51" i="147"/>
  <c r="BG7" i="147"/>
  <c r="BP7" i="147"/>
  <c r="BD79" i="147"/>
  <c r="BH35" i="147"/>
  <c r="BQ35" i="147"/>
  <c r="BJ35" i="147"/>
  <c r="BI35" i="147"/>
  <c r="BH61" i="147"/>
  <c r="AU60" i="147"/>
  <c r="BH53" i="147"/>
  <c r="CT33" i="147"/>
  <c r="CT77" i="147"/>
  <c r="BD87" i="147"/>
  <c r="BH43" i="147"/>
  <c r="BQ43" i="147"/>
  <c r="BJ43" i="147"/>
  <c r="BI43" i="147"/>
  <c r="BC74" i="147"/>
  <c r="BG30" i="147"/>
  <c r="BG74" i="147"/>
  <c r="BP30" i="147"/>
  <c r="BH8" i="147"/>
  <c r="BJ8" i="147"/>
  <c r="BD52" i="147"/>
  <c r="BI8" i="147"/>
  <c r="BQ8" i="147"/>
  <c r="AH54" i="147"/>
  <c r="AU71" i="147"/>
  <c r="AU63" i="147"/>
  <c r="AH58" i="147"/>
  <c r="BQ65" i="147"/>
  <c r="CD21" i="147"/>
  <c r="BV21" i="147"/>
  <c r="BU21" i="147"/>
  <c r="BW21" i="147"/>
  <c r="AT66" i="147"/>
  <c r="BP81" i="147"/>
  <c r="CC37" i="147"/>
  <c r="BT37" i="147"/>
  <c r="BQ32" i="147"/>
  <c r="BI32" i="147"/>
  <c r="BH32" i="147"/>
  <c r="BJ32" i="147"/>
  <c r="BD76" i="147"/>
  <c r="AH62" i="140"/>
  <c r="BG52" i="140"/>
  <c r="AU63" i="140"/>
  <c r="AI47" i="140"/>
  <c r="E35" i="136"/>
  <c r="BD71" i="140"/>
  <c r="BH27" i="140"/>
  <c r="BQ27" i="140"/>
  <c r="BJ27" i="140"/>
  <c r="BI27" i="140"/>
  <c r="CC24" i="140"/>
  <c r="BP68" i="140"/>
  <c r="BT24" i="140"/>
  <c r="BT68" i="140"/>
  <c r="BH69" i="140"/>
  <c r="CC89" i="140"/>
  <c r="CG45" i="140"/>
  <c r="CG89" i="140"/>
  <c r="AU77" i="140"/>
  <c r="BD83" i="140"/>
  <c r="BH39" i="140"/>
  <c r="BI39" i="140"/>
  <c r="BJ39" i="140"/>
  <c r="BQ39" i="140"/>
  <c r="AU89" i="140"/>
  <c r="BD67" i="140"/>
  <c r="BH23" i="140"/>
  <c r="BI23" i="140"/>
  <c r="BQ23" i="140"/>
  <c r="BJ23" i="140"/>
  <c r="CC57" i="140"/>
  <c r="CG13" i="140"/>
  <c r="CG28" i="140"/>
  <c r="CC72" i="140"/>
  <c r="AT85" i="140"/>
  <c r="AU87" i="140"/>
  <c r="BC53" i="140"/>
  <c r="BG9" i="140"/>
  <c r="BP9" i="140"/>
  <c r="BC62" i="140"/>
  <c r="BG18" i="140"/>
  <c r="BP18" i="140"/>
  <c r="AU52" i="140"/>
  <c r="BC70" i="140"/>
  <c r="BG26" i="140"/>
  <c r="BG70" i="140"/>
  <c r="BP26" i="140"/>
  <c r="BP67" i="140"/>
  <c r="BT23" i="140"/>
  <c r="CC23" i="140"/>
  <c r="AH47" i="140"/>
  <c r="AD47" i="140"/>
  <c r="AH51" i="140"/>
  <c r="AH65" i="140"/>
  <c r="AH61" i="140"/>
  <c r="CT12" i="140"/>
  <c r="CT56" i="140"/>
  <c r="BD77" i="140"/>
  <c r="BJ33" i="140"/>
  <c r="BI33" i="140"/>
  <c r="BQ33" i="140"/>
  <c r="BH33" i="140"/>
  <c r="AU83" i="140"/>
  <c r="AH85" i="140"/>
  <c r="BD17" i="140"/>
  <c r="AU17" i="140"/>
  <c r="AQ61" i="140"/>
  <c r="AW17" i="140"/>
  <c r="AV17" i="140"/>
  <c r="AH54" i="140"/>
  <c r="BC54" i="140"/>
  <c r="BG10" i="140"/>
  <c r="BP10" i="140"/>
  <c r="BC74" i="140"/>
  <c r="BG30" i="140"/>
  <c r="BG74" i="140"/>
  <c r="BP30" i="140"/>
  <c r="BP7" i="140"/>
  <c r="BG7" i="140"/>
  <c r="BC51" i="140"/>
  <c r="CC20" i="140"/>
  <c r="BP64" i="140"/>
  <c r="BT20" i="140"/>
  <c r="BG88" i="140"/>
  <c r="BP87" i="140"/>
  <c r="BT43" i="140"/>
  <c r="CC43" i="140"/>
  <c r="BD56" i="140"/>
  <c r="BI12" i="140"/>
  <c r="BJ12" i="140"/>
  <c r="BH12" i="140"/>
  <c r="BQ12" i="140"/>
  <c r="BC82" i="140"/>
  <c r="BG38" i="140"/>
  <c r="BG82" i="140"/>
  <c r="BP38" i="140"/>
  <c r="BH43" i="140"/>
  <c r="BD87" i="140"/>
  <c r="BQ43" i="140"/>
  <c r="BI43" i="140"/>
  <c r="BJ43" i="140"/>
  <c r="BC65" i="140"/>
  <c r="BP21" i="140"/>
  <c r="BG21" i="140"/>
  <c r="BG65" i="140"/>
  <c r="BC61" i="140"/>
  <c r="BP17" i="140"/>
  <c r="BG17" i="140"/>
  <c r="BQ20" i="140"/>
  <c r="BI20" i="140"/>
  <c r="BD64" i="140"/>
  <c r="BH20" i="140"/>
  <c r="BJ20" i="140"/>
  <c r="AH73" i="140"/>
  <c r="AU71" i="140"/>
  <c r="BP77" i="140"/>
  <c r="BT33" i="140"/>
  <c r="BT77" i="140"/>
  <c r="CC33" i="140"/>
  <c r="BQ57" i="140"/>
  <c r="CD13" i="140"/>
  <c r="BV13" i="140"/>
  <c r="BW13" i="140"/>
  <c r="BU13" i="140"/>
  <c r="AQ66" i="140"/>
  <c r="AU22" i="140"/>
  <c r="AV22" i="140"/>
  <c r="BD22" i="140"/>
  <c r="AW22" i="140"/>
  <c r="AH55" i="140"/>
  <c r="J47" i="140"/>
  <c r="C36" i="136"/>
  <c r="BP59" i="140"/>
  <c r="BT15" i="140"/>
  <c r="CC15" i="140"/>
  <c r="AW41" i="140"/>
  <c r="AV41" i="140"/>
  <c r="AQ85" i="140"/>
  <c r="AU41" i="140"/>
  <c r="BD41" i="140"/>
  <c r="BQ24" i="140"/>
  <c r="BI24" i="140"/>
  <c r="BD68" i="140"/>
  <c r="BJ24" i="140"/>
  <c r="BH24" i="140"/>
  <c r="BH60" i="140"/>
  <c r="BQ36" i="140"/>
  <c r="BI36" i="140"/>
  <c r="BD80" i="140"/>
  <c r="BH36" i="140"/>
  <c r="BJ36" i="140"/>
  <c r="AH70" i="140"/>
  <c r="BD88" i="140"/>
  <c r="BQ44" i="140"/>
  <c r="BI44" i="140"/>
  <c r="BH44" i="140"/>
  <c r="BJ44" i="140"/>
  <c r="BQ32" i="140"/>
  <c r="BI32" i="140"/>
  <c r="BD76" i="140"/>
  <c r="BJ32" i="140"/>
  <c r="BH32" i="140"/>
  <c r="AQ78" i="140"/>
  <c r="AU34" i="140"/>
  <c r="AW34" i="140"/>
  <c r="BD34" i="140"/>
  <c r="AV34" i="140"/>
  <c r="Q48" i="140"/>
  <c r="R48" i="140"/>
  <c r="Q91" i="140"/>
  <c r="BC78" i="140"/>
  <c r="BG34" i="140"/>
  <c r="BG78" i="140"/>
  <c r="BP34" i="140"/>
  <c r="AQ74" i="140"/>
  <c r="AU30" i="140"/>
  <c r="BD30" i="140"/>
  <c r="AW30" i="140"/>
  <c r="AV30" i="140"/>
  <c r="AU64" i="140"/>
  <c r="BC86" i="140"/>
  <c r="BG42" i="140"/>
  <c r="BG86" i="140"/>
  <c r="BP42" i="140"/>
  <c r="BD79" i="140"/>
  <c r="BH35" i="140"/>
  <c r="BJ35" i="140"/>
  <c r="BI35" i="140"/>
  <c r="BQ35" i="140"/>
  <c r="AW9" i="140"/>
  <c r="BD9" i="140"/>
  <c r="AQ53" i="140"/>
  <c r="AV9" i="140"/>
  <c r="AU9" i="140"/>
  <c r="AT74" i="140"/>
  <c r="BH57" i="140"/>
  <c r="AQ81" i="140"/>
  <c r="BD37" i="140"/>
  <c r="AW37" i="140"/>
  <c r="AV37" i="140"/>
  <c r="AU37" i="140"/>
  <c r="CC32" i="140"/>
  <c r="BP76" i="140"/>
  <c r="BT32" i="140"/>
  <c r="AH66" i="140"/>
  <c r="AU67" i="140"/>
  <c r="BG83" i="140"/>
  <c r="BW16" i="140"/>
  <c r="CD16" i="140"/>
  <c r="BU16" i="140"/>
  <c r="BQ60" i="140"/>
  <c r="BV16" i="140"/>
  <c r="AQ58" i="140"/>
  <c r="AW14" i="140"/>
  <c r="BD14" i="140"/>
  <c r="AV14" i="140"/>
  <c r="AU14" i="140"/>
  <c r="AU80" i="140"/>
  <c r="AQ90" i="140"/>
  <c r="AU46" i="140"/>
  <c r="AV46" i="140"/>
  <c r="AW46" i="140"/>
  <c r="BD46" i="140"/>
  <c r="AH78" i="140"/>
  <c r="BC58" i="140"/>
  <c r="BP14" i="140"/>
  <c r="BG14" i="140"/>
  <c r="BG58" i="140"/>
  <c r="BG63" i="140"/>
  <c r="AU84" i="140"/>
  <c r="AT66" i="140"/>
  <c r="U91" i="140"/>
  <c r="CC56" i="140"/>
  <c r="CG12" i="140"/>
  <c r="CG56" i="140"/>
  <c r="BD7" i="140"/>
  <c r="AV7" i="140"/>
  <c r="AQ51" i="140"/>
  <c r="AW7" i="140"/>
  <c r="AU7" i="140"/>
  <c r="BP69" i="140"/>
  <c r="CC25" i="140"/>
  <c r="BT25" i="140"/>
  <c r="AU79" i="140"/>
  <c r="BP31" i="140"/>
  <c r="BC75" i="140"/>
  <c r="BG31" i="140"/>
  <c r="BU28" i="140"/>
  <c r="CD28" i="140"/>
  <c r="BW28" i="140"/>
  <c r="BV28" i="140"/>
  <c r="BQ72" i="140"/>
  <c r="BQ69" i="140"/>
  <c r="CD25" i="140"/>
  <c r="BV25" i="140"/>
  <c r="BW25" i="140"/>
  <c r="BU25" i="140"/>
  <c r="AU68" i="140"/>
  <c r="AQ82" i="140"/>
  <c r="AU38" i="140"/>
  <c r="AV38" i="140"/>
  <c r="BD38" i="140"/>
  <c r="AW38" i="140"/>
  <c r="AH75" i="140"/>
  <c r="AQ86" i="140"/>
  <c r="AU42" i="140"/>
  <c r="AV42" i="140"/>
  <c r="AW42" i="140"/>
  <c r="BD42" i="140"/>
  <c r="BC81" i="140"/>
  <c r="BP37" i="140"/>
  <c r="BG37" i="140"/>
  <c r="BG81" i="140"/>
  <c r="AU88" i="140"/>
  <c r="BQ8" i="140"/>
  <c r="BH8" i="140"/>
  <c r="BJ8" i="140"/>
  <c r="BI8" i="140"/>
  <c r="BD52" i="140"/>
  <c r="AT90" i="140"/>
  <c r="BQ40" i="140"/>
  <c r="BI40" i="140"/>
  <c r="BD84" i="140"/>
  <c r="BJ40" i="140"/>
  <c r="BH40" i="140"/>
  <c r="BC66" i="140"/>
  <c r="BG22" i="140"/>
  <c r="BG66" i="140"/>
  <c r="BP22" i="140"/>
  <c r="AQ62" i="140"/>
  <c r="AU18" i="140"/>
  <c r="AW18" i="140"/>
  <c r="BD18" i="140"/>
  <c r="AV18" i="140"/>
  <c r="BP11" i="140"/>
  <c r="BC55" i="140"/>
  <c r="BG11" i="140"/>
  <c r="BG55" i="140"/>
  <c r="BP52" i="140"/>
  <c r="CC8" i="140"/>
  <c r="BT8" i="140"/>
  <c r="BT52" i="140"/>
  <c r="AH74" i="140"/>
  <c r="BD63" i="140"/>
  <c r="BH19" i="140"/>
  <c r="BJ19" i="140"/>
  <c r="BI19" i="140"/>
  <c r="BQ19" i="140"/>
  <c r="CC36" i="140"/>
  <c r="BP80" i="140"/>
  <c r="BT36" i="140"/>
  <c r="BT80" i="140"/>
  <c r="AJ47" i="140"/>
  <c r="E36" i="136"/>
  <c r="E37" i="136"/>
  <c r="E39" i="136"/>
  <c r="E40" i="136"/>
  <c r="AQ65" i="140"/>
  <c r="AV21" i="140"/>
  <c r="BD21" i="140"/>
  <c r="AW21" i="140"/>
  <c r="AU21" i="140"/>
  <c r="AQ54" i="140"/>
  <c r="AW10" i="140"/>
  <c r="AV10" i="140"/>
  <c r="BD10" i="140"/>
  <c r="AU10" i="140"/>
  <c r="AV29" i="140"/>
  <c r="AQ73" i="140"/>
  <c r="AU29" i="140"/>
  <c r="BD29" i="140"/>
  <c r="AW29" i="140"/>
  <c r="AH53" i="140"/>
  <c r="BH72" i="140"/>
  <c r="BG68" i="140"/>
  <c r="BP71" i="140"/>
  <c r="BT27" i="140"/>
  <c r="CC27" i="140"/>
  <c r="BG77" i="140"/>
  <c r="AT51" i="140"/>
  <c r="AT47" i="140"/>
  <c r="AH81" i="140"/>
  <c r="BT89" i="140"/>
  <c r="BP88" i="140"/>
  <c r="CC44" i="140"/>
  <c r="BT44" i="140"/>
  <c r="BT88" i="140"/>
  <c r="BJ45" i="140"/>
  <c r="BD89" i="140"/>
  <c r="BQ45" i="140"/>
  <c r="BI45" i="140"/>
  <c r="BH45" i="140"/>
  <c r="BD11" i="140"/>
  <c r="AV11" i="140"/>
  <c r="AQ55" i="140"/>
  <c r="AW11" i="140"/>
  <c r="AU11" i="140"/>
  <c r="BP79" i="140"/>
  <c r="BT35" i="140"/>
  <c r="BT79" i="140"/>
  <c r="CC35" i="140"/>
  <c r="AU56" i="140"/>
  <c r="BC85" i="140"/>
  <c r="BG41" i="140"/>
  <c r="BG85" i="140"/>
  <c r="BP41" i="140"/>
  <c r="AG91" i="140"/>
  <c r="AH82" i="140"/>
  <c r="BP83" i="140"/>
  <c r="BT39" i="140"/>
  <c r="BT83" i="140"/>
  <c r="CC39" i="140"/>
  <c r="BD31" i="140"/>
  <c r="AV31" i="140"/>
  <c r="AQ75" i="140"/>
  <c r="AU31" i="140"/>
  <c r="AW31" i="140"/>
  <c r="AU59" i="140"/>
  <c r="BD59" i="140"/>
  <c r="BH15" i="140"/>
  <c r="BJ15" i="140"/>
  <c r="BQ15" i="140"/>
  <c r="BI15" i="140"/>
  <c r="AH86" i="140"/>
  <c r="BC73" i="140"/>
  <c r="BP29" i="140"/>
  <c r="BG29" i="140"/>
  <c r="AH58" i="140"/>
  <c r="AQ70" i="140"/>
  <c r="AU26" i="140"/>
  <c r="AV26" i="140"/>
  <c r="AW26" i="140"/>
  <c r="BD26" i="140"/>
  <c r="CC40" i="140"/>
  <c r="BP84" i="140"/>
  <c r="BT40" i="140"/>
  <c r="BT84" i="140"/>
  <c r="AH90" i="140"/>
  <c r="AU76" i="140"/>
  <c r="AT70" i="140"/>
  <c r="BC90" i="140"/>
  <c r="BG46" i="140"/>
  <c r="BG90" i="140"/>
  <c r="BP46" i="140"/>
  <c r="BP63" i="140"/>
  <c r="BT19" i="140"/>
  <c r="BT63" i="140"/>
  <c r="CC19" i="140"/>
  <c r="AT78" i="140"/>
  <c r="AT65" i="140"/>
  <c r="BD87" i="133"/>
  <c r="BQ43" i="133"/>
  <c r="BI43" i="133"/>
  <c r="BH43" i="133"/>
  <c r="BJ43" i="133"/>
  <c r="BP85" i="133"/>
  <c r="CC41" i="133"/>
  <c r="BT41" i="133"/>
  <c r="BT85" i="133"/>
  <c r="CC39" i="133"/>
  <c r="BT39" i="133"/>
  <c r="BT83" i="133"/>
  <c r="BP83" i="133"/>
  <c r="BG86" i="133"/>
  <c r="AU90" i="133"/>
  <c r="Q48" i="133"/>
  <c r="R48" i="133"/>
  <c r="Q91" i="133"/>
  <c r="BD88" i="133"/>
  <c r="BJ44" i="133"/>
  <c r="BQ44" i="133"/>
  <c r="BI44" i="133"/>
  <c r="BH44" i="133"/>
  <c r="BP52" i="133"/>
  <c r="CC8" i="133"/>
  <c r="BT8" i="133"/>
  <c r="BT52" i="133"/>
  <c r="BH23" i="133"/>
  <c r="BQ23" i="133"/>
  <c r="BD67" i="133"/>
  <c r="BJ23" i="133"/>
  <c r="BI23" i="133"/>
  <c r="J47" i="133"/>
  <c r="C36" i="129"/>
  <c r="AU82" i="133"/>
  <c r="BG87" i="133"/>
  <c r="BP61" i="133"/>
  <c r="BT17" i="133"/>
  <c r="BT61" i="133"/>
  <c r="CC17" i="133"/>
  <c r="AU16" i="133"/>
  <c r="AW16" i="133"/>
  <c r="AQ60" i="133"/>
  <c r="AV16" i="133"/>
  <c r="BD16" i="133"/>
  <c r="AU85" i="133"/>
  <c r="BJ33" i="133"/>
  <c r="BQ33" i="133"/>
  <c r="BD77" i="133"/>
  <c r="BI33" i="133"/>
  <c r="BH33" i="133"/>
  <c r="AU79" i="133"/>
  <c r="BD74" i="133"/>
  <c r="BH30" i="133"/>
  <c r="BQ30" i="133"/>
  <c r="BJ30" i="133"/>
  <c r="BI30" i="133"/>
  <c r="BT73" i="133"/>
  <c r="AU71" i="133"/>
  <c r="BD71" i="133"/>
  <c r="BH27" i="133"/>
  <c r="BJ27" i="133"/>
  <c r="BI27" i="133"/>
  <c r="BQ27" i="133"/>
  <c r="BP32" i="133"/>
  <c r="BC76" i="133"/>
  <c r="BG32" i="133"/>
  <c r="BG76" i="133"/>
  <c r="BP68" i="133"/>
  <c r="CC24" i="133"/>
  <c r="BT24" i="133"/>
  <c r="BG52" i="133"/>
  <c r="BJ17" i="133"/>
  <c r="BQ17" i="133"/>
  <c r="BD61" i="133"/>
  <c r="BI17" i="133"/>
  <c r="BH17" i="133"/>
  <c r="BG90" i="133"/>
  <c r="AG91" i="133"/>
  <c r="AH51" i="133"/>
  <c r="AH47" i="133"/>
  <c r="AD47" i="133"/>
  <c r="AU81" i="133"/>
  <c r="BQ62" i="133"/>
  <c r="BW18" i="133"/>
  <c r="CD18" i="133"/>
  <c r="BV18" i="133"/>
  <c r="BU18" i="133"/>
  <c r="BG70" i="133"/>
  <c r="BP59" i="133"/>
  <c r="BT15" i="133"/>
  <c r="BT59" i="133"/>
  <c r="CC15" i="133"/>
  <c r="BG85" i="133"/>
  <c r="BP21" i="133"/>
  <c r="BC65" i="133"/>
  <c r="BG21" i="133"/>
  <c r="BG65" i="133"/>
  <c r="U91" i="133"/>
  <c r="AU88" i="133"/>
  <c r="AV21" i="133"/>
  <c r="AQ65" i="133"/>
  <c r="BD21" i="133"/>
  <c r="AU21" i="133"/>
  <c r="AW21" i="133"/>
  <c r="BP90" i="133"/>
  <c r="BT46" i="133"/>
  <c r="BT90" i="133"/>
  <c r="CC46" i="133"/>
  <c r="CC43" i="133"/>
  <c r="BT43" i="133"/>
  <c r="BT87" i="133"/>
  <c r="BP87" i="133"/>
  <c r="BP74" i="133"/>
  <c r="BT30" i="133"/>
  <c r="BT74" i="133"/>
  <c r="CC30" i="133"/>
  <c r="BG61" i="133"/>
  <c r="AH60" i="133"/>
  <c r="AU7" i="133"/>
  <c r="AW7" i="133"/>
  <c r="AQ51" i="133"/>
  <c r="AV7" i="133"/>
  <c r="BD7" i="133"/>
  <c r="CC89" i="133"/>
  <c r="CG45" i="133"/>
  <c r="CG89" i="133"/>
  <c r="AH76" i="133"/>
  <c r="BG71" i="133"/>
  <c r="CC31" i="133"/>
  <c r="BT31" i="133"/>
  <c r="BT75" i="133"/>
  <c r="BP75" i="133"/>
  <c r="BP82" i="133"/>
  <c r="BT38" i="133"/>
  <c r="CC38" i="133"/>
  <c r="BQ70" i="133"/>
  <c r="BW26" i="133"/>
  <c r="BV26" i="133"/>
  <c r="CD26" i="133"/>
  <c r="BU26" i="133"/>
  <c r="BT19" i="133"/>
  <c r="CC19" i="133"/>
  <c r="BP63" i="133"/>
  <c r="BG80" i="133"/>
  <c r="BG83" i="133"/>
  <c r="BG74" i="133"/>
  <c r="AQ53" i="133"/>
  <c r="BD9" i="133"/>
  <c r="AU9" i="133"/>
  <c r="AW9" i="133"/>
  <c r="AV9" i="133"/>
  <c r="AW32" i="133"/>
  <c r="BD32" i="133"/>
  <c r="AV32" i="133"/>
  <c r="AU32" i="133"/>
  <c r="AQ76" i="133"/>
  <c r="CC35" i="133"/>
  <c r="BT35" i="133"/>
  <c r="BP79" i="133"/>
  <c r="AU87" i="133"/>
  <c r="AH56" i="133"/>
  <c r="AQ56" i="133"/>
  <c r="AU12" i="133"/>
  <c r="AV12" i="133"/>
  <c r="BD12" i="133"/>
  <c r="AW12" i="133"/>
  <c r="BP86" i="133"/>
  <c r="BT42" i="133"/>
  <c r="BT86" i="133"/>
  <c r="CC42" i="133"/>
  <c r="BD90" i="133"/>
  <c r="BH46" i="133"/>
  <c r="BQ46" i="133"/>
  <c r="BJ46" i="133"/>
  <c r="BI46" i="133"/>
  <c r="BT11" i="133"/>
  <c r="BT55" i="133"/>
  <c r="BP55" i="133"/>
  <c r="CC11" i="133"/>
  <c r="AT65" i="133"/>
  <c r="AH65" i="133"/>
  <c r="AU67" i="133"/>
  <c r="AU61" i="133"/>
  <c r="BD82" i="133"/>
  <c r="BH38" i="133"/>
  <c r="BJ38" i="133"/>
  <c r="BQ38" i="133"/>
  <c r="BI38" i="133"/>
  <c r="AU59" i="133"/>
  <c r="AV13" i="133"/>
  <c r="BD13" i="133"/>
  <c r="AU13" i="133"/>
  <c r="AQ57" i="133"/>
  <c r="AW13" i="133"/>
  <c r="AU66" i="133"/>
  <c r="BD79" i="133"/>
  <c r="BQ35" i="133"/>
  <c r="BI35" i="133"/>
  <c r="BH35" i="133"/>
  <c r="BJ35" i="133"/>
  <c r="BP58" i="133"/>
  <c r="CC14" i="133"/>
  <c r="BT14" i="133"/>
  <c r="AU74" i="133"/>
  <c r="AU58" i="133"/>
  <c r="BP67" i="133"/>
  <c r="BT23" i="133"/>
  <c r="BT67" i="133"/>
  <c r="CC23" i="133"/>
  <c r="AH84" i="133"/>
  <c r="BJ41" i="133"/>
  <c r="BQ41" i="133"/>
  <c r="BH41" i="133"/>
  <c r="BI41" i="133"/>
  <c r="BD85" i="133"/>
  <c r="AH57" i="133"/>
  <c r="AJ47" i="133"/>
  <c r="E36" i="129"/>
  <c r="E37" i="129"/>
  <c r="E39" i="129"/>
  <c r="E40" i="129"/>
  <c r="BD66" i="133"/>
  <c r="BI22" i="133"/>
  <c r="BQ22" i="133"/>
  <c r="BH22" i="133"/>
  <c r="BJ22" i="133"/>
  <c r="BD83" i="133"/>
  <c r="BQ39" i="133"/>
  <c r="BI39" i="133"/>
  <c r="BH39" i="133"/>
  <c r="BJ39" i="133"/>
  <c r="AU55" i="133"/>
  <c r="BP54" i="133"/>
  <c r="CC10" i="133"/>
  <c r="BT10" i="133"/>
  <c r="AU52" i="133"/>
  <c r="AU78" i="133"/>
  <c r="BT66" i="133"/>
  <c r="BD86" i="133"/>
  <c r="BH42" i="133"/>
  <c r="BQ42" i="133"/>
  <c r="BJ42" i="133"/>
  <c r="BI42" i="133"/>
  <c r="CC73" i="133"/>
  <c r="CG29" i="133"/>
  <c r="CG73" i="133"/>
  <c r="AH64" i="133"/>
  <c r="AH69" i="133"/>
  <c r="BT81" i="133"/>
  <c r="CT37" i="133"/>
  <c r="CT81" i="133"/>
  <c r="CC27" i="133"/>
  <c r="BT27" i="133"/>
  <c r="BT71" i="133"/>
  <c r="BP71" i="133"/>
  <c r="BC64" i="133"/>
  <c r="BG20" i="133"/>
  <c r="BP20" i="133"/>
  <c r="BD75" i="133"/>
  <c r="BQ31" i="133"/>
  <c r="BI31" i="133"/>
  <c r="BH31" i="133"/>
  <c r="BJ31" i="133"/>
  <c r="AT56" i="133"/>
  <c r="BP72" i="133"/>
  <c r="CC28" i="133"/>
  <c r="BT28" i="133"/>
  <c r="AU80" i="133"/>
  <c r="BP78" i="133"/>
  <c r="BT34" i="133"/>
  <c r="CC34" i="133"/>
  <c r="AU54" i="133"/>
  <c r="AU68" i="133"/>
  <c r="BP40" i="133"/>
  <c r="BG40" i="133"/>
  <c r="BG84" i="133"/>
  <c r="BC84" i="133"/>
  <c r="AT51" i="133"/>
  <c r="AT47" i="133"/>
  <c r="CC66" i="133"/>
  <c r="CG22" i="133"/>
  <c r="CG66" i="133"/>
  <c r="BD73" i="133"/>
  <c r="BJ29" i="133"/>
  <c r="BH29" i="133"/>
  <c r="BQ29" i="133"/>
  <c r="BI29" i="133"/>
  <c r="AQ64" i="133"/>
  <c r="AW20" i="133"/>
  <c r="AV20" i="133"/>
  <c r="AU20" i="133"/>
  <c r="BD20" i="133"/>
  <c r="BD72" i="133"/>
  <c r="BJ28" i="133"/>
  <c r="BQ28" i="133"/>
  <c r="BI28" i="133"/>
  <c r="BH28" i="133"/>
  <c r="AQ69" i="133"/>
  <c r="BD25" i="133"/>
  <c r="AU25" i="133"/>
  <c r="AW25" i="133"/>
  <c r="AV25" i="133"/>
  <c r="CC81" i="133"/>
  <c r="CG37" i="133"/>
  <c r="CG81" i="133"/>
  <c r="BG12" i="133"/>
  <c r="BG56" i="133"/>
  <c r="BP12" i="133"/>
  <c r="BC56" i="133"/>
  <c r="BP13" i="133"/>
  <c r="BC57" i="133"/>
  <c r="BG13" i="133"/>
  <c r="BD68" i="133"/>
  <c r="BQ24" i="133"/>
  <c r="BI24" i="133"/>
  <c r="BJ24" i="133"/>
  <c r="BH24" i="133"/>
  <c r="BD58" i="133"/>
  <c r="BQ14" i="133"/>
  <c r="BI14" i="133"/>
  <c r="BJ14" i="133"/>
  <c r="BH14" i="133"/>
  <c r="BP80" i="133"/>
  <c r="CC36" i="133"/>
  <c r="BT36" i="133"/>
  <c r="BT80" i="133"/>
  <c r="CG18" i="133"/>
  <c r="CG62" i="133"/>
  <c r="CC62" i="133"/>
  <c r="BC53" i="133"/>
  <c r="BG9" i="133"/>
  <c r="BP9" i="133"/>
  <c r="BP77" i="133"/>
  <c r="CC33" i="133"/>
  <c r="BT33" i="133"/>
  <c r="BT77" i="133"/>
  <c r="BG7" i="133"/>
  <c r="BC51" i="133"/>
  <c r="BP7" i="133"/>
  <c r="BG67" i="133"/>
  <c r="BC60" i="133"/>
  <c r="BG16" i="133"/>
  <c r="BP16" i="133"/>
  <c r="BJ45" i="133"/>
  <c r="BD89" i="133"/>
  <c r="BH45" i="133"/>
  <c r="BQ45" i="133"/>
  <c r="BI45" i="133"/>
  <c r="AU63" i="133"/>
  <c r="BD63" i="133"/>
  <c r="BH19" i="133"/>
  <c r="BQ19" i="133"/>
  <c r="BJ19" i="133"/>
  <c r="BI19" i="133"/>
  <c r="BH15" i="133"/>
  <c r="BQ15" i="133"/>
  <c r="BJ15" i="133"/>
  <c r="BD59" i="133"/>
  <c r="BI15" i="133"/>
  <c r="AW40" i="133"/>
  <c r="BD40" i="133"/>
  <c r="AV40" i="133"/>
  <c r="AU40" i="133"/>
  <c r="AQ84" i="133"/>
  <c r="AU77" i="133"/>
  <c r="AI47" i="133"/>
  <c r="E35" i="129"/>
  <c r="AU83" i="133"/>
  <c r="BD55" i="133"/>
  <c r="BH11" i="133"/>
  <c r="BQ11" i="133"/>
  <c r="BJ11" i="133"/>
  <c r="BI11" i="133"/>
  <c r="AH53" i="133"/>
  <c r="BJ37" i="133"/>
  <c r="BD81" i="133"/>
  <c r="BH37" i="133"/>
  <c r="BQ37" i="133"/>
  <c r="BI37" i="133"/>
  <c r="BH62" i="133"/>
  <c r="BC69" i="133"/>
  <c r="BG25" i="133"/>
  <c r="BP25" i="133"/>
  <c r="BD52" i="133"/>
  <c r="BJ8" i="133"/>
  <c r="BQ8" i="133"/>
  <c r="BI8" i="133"/>
  <c r="BH8" i="133"/>
  <c r="BD78" i="133"/>
  <c r="BH34" i="133"/>
  <c r="BQ34" i="133"/>
  <c r="BJ34" i="133"/>
  <c r="BI34" i="133"/>
  <c r="AU73" i="133"/>
  <c r="BP88" i="133"/>
  <c r="CC44" i="133"/>
  <c r="BT44" i="133"/>
  <c r="BT88" i="133"/>
  <c r="AU86" i="133"/>
  <c r="AU72" i="133"/>
  <c r="BP70" i="133"/>
  <c r="BT26" i="133"/>
  <c r="BT70" i="133"/>
  <c r="CC26" i="133"/>
  <c r="AU75" i="133"/>
  <c r="BG75" i="133"/>
  <c r="BH70" i="133"/>
  <c r="BD80" i="133"/>
  <c r="BJ36" i="133"/>
  <c r="BQ36" i="133"/>
  <c r="BI36" i="133"/>
  <c r="BH36" i="133"/>
  <c r="BD54" i="133"/>
  <c r="BQ10" i="133"/>
  <c r="BI10" i="133"/>
  <c r="BJ10" i="133"/>
  <c r="BH10" i="133"/>
  <c r="BT62" i="133"/>
  <c r="CT18" i="133"/>
  <c r="CT62" i="133"/>
  <c r="AT84" i="133"/>
  <c r="BG77" i="133"/>
  <c r="AU89" i="133"/>
  <c r="AW47" i="124"/>
  <c r="F36" i="127" s="1"/>
  <c r="BT83" i="124"/>
  <c r="CG43" i="124"/>
  <c r="CC87" i="124"/>
  <c r="CG39" i="124"/>
  <c r="CG83" i="124"/>
  <c r="CC83" i="124"/>
  <c r="AU66" i="124"/>
  <c r="BQ77" i="124"/>
  <c r="BW33" i="124"/>
  <c r="BV33" i="124"/>
  <c r="BU33" i="124"/>
  <c r="BP68" i="124"/>
  <c r="CC24" i="124"/>
  <c r="BT24" i="124"/>
  <c r="BT68" i="124"/>
  <c r="BD68" i="124"/>
  <c r="BJ24" i="124"/>
  <c r="BI24" i="124"/>
  <c r="BH24" i="124"/>
  <c r="BD70" i="124"/>
  <c r="BH26" i="124"/>
  <c r="BJ26" i="124"/>
  <c r="BI26" i="124"/>
  <c r="BD60" i="124"/>
  <c r="BH16" i="124"/>
  <c r="BJ16" i="124"/>
  <c r="BI16" i="124"/>
  <c r="AU54" i="124"/>
  <c r="AU58" i="124"/>
  <c r="BQ69" i="124"/>
  <c r="BW25" i="124"/>
  <c r="BV25" i="124"/>
  <c r="BU25" i="124"/>
  <c r="CC61" i="124"/>
  <c r="CG17" i="124"/>
  <c r="CG61" i="124"/>
  <c r="BH79" i="124"/>
  <c r="BP60" i="124"/>
  <c r="BT16" i="124"/>
  <c r="BT60" i="124"/>
  <c r="CC16" i="124"/>
  <c r="CD82" i="124"/>
  <c r="CJ38" i="124"/>
  <c r="CW38" i="124"/>
  <c r="CI38" i="124"/>
  <c r="CV38" i="124"/>
  <c r="CH38" i="124"/>
  <c r="CG23" i="124"/>
  <c r="CC67" i="124"/>
  <c r="BP58" i="124"/>
  <c r="CC14" i="124"/>
  <c r="BT14" i="124"/>
  <c r="BD72" i="124"/>
  <c r="BJ28" i="124"/>
  <c r="BI28" i="124"/>
  <c r="BH28" i="124"/>
  <c r="BQ73" i="124"/>
  <c r="BW29" i="124"/>
  <c r="BV29" i="124"/>
  <c r="BU29" i="124"/>
  <c r="BH63" i="124"/>
  <c r="BP70" i="124"/>
  <c r="BT26" i="124"/>
  <c r="BT70" i="124"/>
  <c r="CC26" i="124"/>
  <c r="BP74" i="124"/>
  <c r="BT30" i="124"/>
  <c r="BT74" i="124"/>
  <c r="CC30" i="124"/>
  <c r="AU74" i="124"/>
  <c r="AU80" i="124"/>
  <c r="BU86" i="124"/>
  <c r="BH53" i="124"/>
  <c r="CC56" i="124"/>
  <c r="CG12" i="124"/>
  <c r="CG56" i="124"/>
  <c r="CG15" i="124"/>
  <c r="CG59" i="124"/>
  <c r="CC59" i="124"/>
  <c r="AU52" i="124"/>
  <c r="BH57" i="124"/>
  <c r="CH87" i="124"/>
  <c r="CU43" i="124"/>
  <c r="BH65" i="124"/>
  <c r="AU90" i="124"/>
  <c r="BD64" i="124"/>
  <c r="BJ20" i="124"/>
  <c r="BI20" i="124"/>
  <c r="BH20" i="124"/>
  <c r="BH59" i="124"/>
  <c r="AU70" i="124"/>
  <c r="CC85" i="124"/>
  <c r="CG41" i="124"/>
  <c r="BH67" i="124"/>
  <c r="CC62" i="124"/>
  <c r="CG18" i="124"/>
  <c r="CG62" i="124"/>
  <c r="BQ71" i="124"/>
  <c r="BU27" i="124"/>
  <c r="BW27" i="124"/>
  <c r="BV27" i="124"/>
  <c r="CC65" i="124"/>
  <c r="CG21" i="124"/>
  <c r="CG65" i="124"/>
  <c r="BT75" i="124"/>
  <c r="BG90" i="124"/>
  <c r="AU78" i="124"/>
  <c r="BP78" i="124"/>
  <c r="BT34" i="124"/>
  <c r="CC34" i="124"/>
  <c r="BH75" i="124"/>
  <c r="BD62" i="124"/>
  <c r="BH18" i="124"/>
  <c r="BJ18" i="124"/>
  <c r="BI18" i="124"/>
  <c r="CG11" i="124"/>
  <c r="CG55" i="124"/>
  <c r="CC55" i="124"/>
  <c r="CT38" i="124"/>
  <c r="CT82" i="124"/>
  <c r="BH55" i="124"/>
  <c r="BD88" i="124"/>
  <c r="BJ44" i="124"/>
  <c r="BI44" i="124"/>
  <c r="BH44" i="124"/>
  <c r="BT59" i="124"/>
  <c r="CT15" i="124"/>
  <c r="CT59" i="124"/>
  <c r="CC71" i="124"/>
  <c r="CG27" i="124"/>
  <c r="CG71" i="124"/>
  <c r="AU56" i="124"/>
  <c r="AU76" i="124"/>
  <c r="BH81" i="124"/>
  <c r="CG19" i="124"/>
  <c r="CC63" i="124"/>
  <c r="BP64" i="124"/>
  <c r="CC20" i="124"/>
  <c r="BT20" i="124"/>
  <c r="BT64" i="124"/>
  <c r="AU72" i="124"/>
  <c r="BP89" i="124"/>
  <c r="CC45" i="124"/>
  <c r="BT45" i="124"/>
  <c r="BT89" i="124"/>
  <c r="BH77" i="124"/>
  <c r="BH73" i="124"/>
  <c r="BU11" i="124"/>
  <c r="BW11" i="124"/>
  <c r="BQ55" i="124"/>
  <c r="BV11" i="124"/>
  <c r="BP72" i="124"/>
  <c r="CC28" i="124"/>
  <c r="BT28" i="124"/>
  <c r="BT72" i="124"/>
  <c r="BT56" i="124"/>
  <c r="CT12" i="124"/>
  <c r="CT56" i="124"/>
  <c r="AU88" i="124"/>
  <c r="BU19" i="124"/>
  <c r="BW19" i="124"/>
  <c r="BQ63" i="124"/>
  <c r="BV19" i="124"/>
  <c r="AU68" i="124"/>
  <c r="AU84" i="124"/>
  <c r="BD56" i="124"/>
  <c r="BH12" i="124"/>
  <c r="BJ12" i="124"/>
  <c r="BI12" i="124"/>
  <c r="BD76" i="124"/>
  <c r="BJ32" i="124"/>
  <c r="BI32" i="124"/>
  <c r="BH32" i="124"/>
  <c r="CT27" i="124"/>
  <c r="CT71" i="124"/>
  <c r="BQ81" i="124"/>
  <c r="BW37" i="124"/>
  <c r="BV37" i="124"/>
  <c r="BU37" i="124"/>
  <c r="BP80" i="124"/>
  <c r="CC36" i="124"/>
  <c r="BT36" i="124"/>
  <c r="BH61" i="124"/>
  <c r="CC73" i="124"/>
  <c r="CG29" i="124"/>
  <c r="BP52" i="124"/>
  <c r="BT8" i="124"/>
  <c r="CC8" i="124"/>
  <c r="BT62" i="124"/>
  <c r="CT18" i="124"/>
  <c r="CT62" i="124"/>
  <c r="AU60" i="124"/>
  <c r="BQ89" i="124"/>
  <c r="BU45" i="124"/>
  <c r="BW45" i="124"/>
  <c r="BV45" i="124"/>
  <c r="CC75" i="124"/>
  <c r="CG31" i="124"/>
  <c r="CG75" i="124"/>
  <c r="BD58" i="124"/>
  <c r="BJ14" i="124"/>
  <c r="BI14" i="124"/>
  <c r="BH14" i="124"/>
  <c r="BP90" i="124"/>
  <c r="BT46" i="124"/>
  <c r="BT90" i="124"/>
  <c r="CC46" i="124"/>
  <c r="BH69" i="124"/>
  <c r="BQ79" i="124"/>
  <c r="BU35" i="124"/>
  <c r="BW35" i="124"/>
  <c r="BV35" i="124"/>
  <c r="BU82" i="124"/>
  <c r="CC53" i="124"/>
  <c r="CG9" i="124"/>
  <c r="AV47" i="124"/>
  <c r="F35" i="127" s="1"/>
  <c r="BQ85" i="124"/>
  <c r="BW41" i="124"/>
  <c r="BV41" i="124"/>
  <c r="BU41" i="124"/>
  <c r="BT81" i="124"/>
  <c r="CC66" i="124"/>
  <c r="CG22" i="124"/>
  <c r="CC77" i="124"/>
  <c r="CG33" i="124"/>
  <c r="CC57" i="124"/>
  <c r="CG13" i="124"/>
  <c r="BD84" i="124"/>
  <c r="BJ40" i="124"/>
  <c r="BI40" i="124"/>
  <c r="BH40" i="124"/>
  <c r="BP88" i="124"/>
  <c r="CC44" i="124"/>
  <c r="BT44" i="124"/>
  <c r="BP76" i="124"/>
  <c r="CC32" i="124"/>
  <c r="BT32" i="124"/>
  <c r="BT76" i="124"/>
  <c r="CH83" i="124"/>
  <c r="CU39" i="124"/>
  <c r="BQ61" i="124"/>
  <c r="BW17" i="124"/>
  <c r="BV17" i="124"/>
  <c r="BU17" i="124"/>
  <c r="BD66" i="124"/>
  <c r="BH22" i="124"/>
  <c r="BJ22" i="124"/>
  <c r="BI22" i="124"/>
  <c r="CC79" i="124"/>
  <c r="CG35" i="124"/>
  <c r="CG79" i="124"/>
  <c r="BG89" i="124"/>
  <c r="BD74" i="124"/>
  <c r="BH30" i="124"/>
  <c r="BJ30" i="124"/>
  <c r="BI30" i="124"/>
  <c r="BD80" i="124"/>
  <c r="BJ36" i="124"/>
  <c r="BI36" i="124"/>
  <c r="BH36" i="124"/>
  <c r="CD86" i="124"/>
  <c r="CJ42" i="124"/>
  <c r="CW42" i="124"/>
  <c r="CI42" i="124"/>
  <c r="CV42" i="124"/>
  <c r="CH42" i="124"/>
  <c r="CU42" i="124"/>
  <c r="BQ53" i="124"/>
  <c r="BW9" i="124"/>
  <c r="BV9" i="124"/>
  <c r="BU9" i="124"/>
  <c r="BD52" i="124"/>
  <c r="BH8" i="124"/>
  <c r="BJ8" i="124"/>
  <c r="BI8" i="124"/>
  <c r="BW13" i="124"/>
  <c r="BV13" i="124"/>
  <c r="BQ57" i="124"/>
  <c r="BU13" i="124"/>
  <c r="BW21" i="124"/>
  <c r="BV21" i="124"/>
  <c r="BQ65" i="124"/>
  <c r="BU21" i="124"/>
  <c r="BD90" i="124"/>
  <c r="BJ46" i="124"/>
  <c r="BH46" i="124"/>
  <c r="BI46" i="124"/>
  <c r="AU64" i="124"/>
  <c r="BU15" i="124"/>
  <c r="BQ59" i="124"/>
  <c r="BW15" i="124"/>
  <c r="BV15" i="124"/>
  <c r="BP84" i="124"/>
  <c r="CC40" i="124"/>
  <c r="BT40" i="124"/>
  <c r="BU23" i="124"/>
  <c r="BQ67" i="124"/>
  <c r="BW23" i="124"/>
  <c r="BV23" i="124"/>
  <c r="BH71" i="124"/>
  <c r="BH89" i="124"/>
  <c r="BD54" i="124"/>
  <c r="BJ10" i="124"/>
  <c r="BI10" i="124"/>
  <c r="BH10" i="124"/>
  <c r="CC69" i="124"/>
  <c r="CG25" i="124"/>
  <c r="BP54" i="124"/>
  <c r="CC10" i="124"/>
  <c r="BT10" i="124"/>
  <c r="BT54" i="124"/>
  <c r="BT61" i="124"/>
  <c r="CT17" i="124"/>
  <c r="CT61" i="124"/>
  <c r="BD78" i="124"/>
  <c r="BH34" i="124"/>
  <c r="BJ34" i="124"/>
  <c r="BI34" i="124"/>
  <c r="CT21" i="124"/>
  <c r="CT65" i="124"/>
  <c r="BQ75" i="124"/>
  <c r="BU31" i="124"/>
  <c r="BW31" i="124"/>
  <c r="BV31" i="124"/>
  <c r="AU62" i="124"/>
  <c r="BH85" i="124"/>
  <c r="CC81" i="124"/>
  <c r="CG37" i="124"/>
  <c r="CG81" i="124"/>
  <c r="AG91" i="117"/>
  <c r="AI47" i="117"/>
  <c r="E35" i="118"/>
  <c r="J47" i="117"/>
  <c r="C36" i="118"/>
  <c r="AT64" i="117"/>
  <c r="CC90" i="117"/>
  <c r="CG46" i="117"/>
  <c r="CG90" i="117"/>
  <c r="AH87" i="117"/>
  <c r="BP82" i="117"/>
  <c r="CC38" i="117"/>
  <c r="BT38" i="117"/>
  <c r="AH64" i="117"/>
  <c r="AH70" i="117"/>
  <c r="BC54" i="117"/>
  <c r="BP10" i="117"/>
  <c r="BG10" i="117"/>
  <c r="BG54" i="117"/>
  <c r="BC72" i="117"/>
  <c r="BP28" i="117"/>
  <c r="BG28" i="117"/>
  <c r="BG72" i="117"/>
  <c r="AU65" i="117"/>
  <c r="BD77" i="117"/>
  <c r="BI33" i="117"/>
  <c r="BH33" i="117"/>
  <c r="BJ33" i="117"/>
  <c r="BH59" i="117"/>
  <c r="BH67" i="117"/>
  <c r="BP85" i="117"/>
  <c r="CC41" i="117"/>
  <c r="BT41" i="117"/>
  <c r="BH79" i="117"/>
  <c r="AT47" i="117"/>
  <c r="AH72" i="117"/>
  <c r="BP75" i="117"/>
  <c r="BT31" i="117"/>
  <c r="BT75" i="117"/>
  <c r="CC31" i="117"/>
  <c r="BP65" i="117"/>
  <c r="CC21" i="117"/>
  <c r="BT21" i="117"/>
  <c r="AU69" i="117"/>
  <c r="BH63" i="117"/>
  <c r="BD73" i="117"/>
  <c r="BI29" i="117"/>
  <c r="BJ29" i="117"/>
  <c r="BH29" i="117"/>
  <c r="AQ66" i="117"/>
  <c r="AW22" i="117"/>
  <c r="AU22" i="117"/>
  <c r="AV22" i="117"/>
  <c r="AQ62" i="117"/>
  <c r="AV18" i="117"/>
  <c r="AU18" i="117"/>
  <c r="AW18" i="117"/>
  <c r="BG9" i="117"/>
  <c r="BC53" i="117"/>
  <c r="BP9" i="117"/>
  <c r="BC64" i="117"/>
  <c r="BP20" i="117"/>
  <c r="BG20" i="117"/>
  <c r="BG64" i="117"/>
  <c r="AU53" i="117"/>
  <c r="BP59" i="117"/>
  <c r="BT15" i="117"/>
  <c r="BT59" i="117"/>
  <c r="CC15" i="117"/>
  <c r="AW13" i="117"/>
  <c r="AQ57" i="117"/>
  <c r="AV13" i="117"/>
  <c r="AU13" i="117"/>
  <c r="AV28" i="117"/>
  <c r="AQ72" i="117"/>
  <c r="AW28" i="117"/>
  <c r="AU28" i="117"/>
  <c r="CC26" i="117"/>
  <c r="BT26" i="117"/>
  <c r="BP70" i="117"/>
  <c r="BG86" i="117"/>
  <c r="BC76" i="117"/>
  <c r="BP32" i="117"/>
  <c r="BG32" i="117"/>
  <c r="BG76" i="117"/>
  <c r="BP78" i="117"/>
  <c r="CC34" i="117"/>
  <c r="BT34" i="117"/>
  <c r="BT78" i="117"/>
  <c r="AQ56" i="117"/>
  <c r="AV12" i="117"/>
  <c r="AW12" i="117"/>
  <c r="AU12" i="117"/>
  <c r="BP61" i="117"/>
  <c r="CC17" i="117"/>
  <c r="BT17" i="117"/>
  <c r="AH80" i="117"/>
  <c r="BP62" i="117"/>
  <c r="CC18" i="117"/>
  <c r="BT18" i="117"/>
  <c r="AQ70" i="117"/>
  <c r="AW26" i="117"/>
  <c r="AV26" i="117"/>
  <c r="AU26" i="117"/>
  <c r="AQ78" i="117"/>
  <c r="AW34" i="117"/>
  <c r="AV34" i="117"/>
  <c r="AU34" i="117"/>
  <c r="BC58" i="117"/>
  <c r="BP14" i="117"/>
  <c r="BG14" i="117"/>
  <c r="BG58" i="117"/>
  <c r="BQ63" i="117"/>
  <c r="BW19" i="117"/>
  <c r="BV19" i="117"/>
  <c r="BU19" i="117"/>
  <c r="AQ84" i="117"/>
  <c r="AV40" i="117"/>
  <c r="AW40" i="117"/>
  <c r="AU40" i="117"/>
  <c r="BC69" i="117"/>
  <c r="BG25" i="117"/>
  <c r="BG69" i="117"/>
  <c r="BP25" i="117"/>
  <c r="AU73" i="117"/>
  <c r="BP71" i="117"/>
  <c r="BT27" i="117"/>
  <c r="CC27" i="117"/>
  <c r="BD88" i="117"/>
  <c r="BI44" i="117"/>
  <c r="BH44" i="117"/>
  <c r="BJ44" i="117"/>
  <c r="BP57" i="117"/>
  <c r="CC13" i="117"/>
  <c r="BT13" i="117"/>
  <c r="AH82" i="117"/>
  <c r="AT72" i="117"/>
  <c r="AU77" i="117"/>
  <c r="BD81" i="117"/>
  <c r="BI37" i="117"/>
  <c r="BJ37" i="117"/>
  <c r="BH37" i="117"/>
  <c r="BD85" i="117"/>
  <c r="BI41" i="117"/>
  <c r="BJ41" i="117"/>
  <c r="BH41" i="117"/>
  <c r="BC87" i="117"/>
  <c r="BP43" i="117"/>
  <c r="BG43" i="117"/>
  <c r="BG87" i="117"/>
  <c r="AH86" i="117"/>
  <c r="BQ79" i="117"/>
  <c r="BW35" i="117"/>
  <c r="BV35" i="117"/>
  <c r="BU35" i="117"/>
  <c r="BH90" i="117"/>
  <c r="BC77" i="117"/>
  <c r="BG33" i="117"/>
  <c r="BG77" i="117"/>
  <c r="BP33" i="117"/>
  <c r="AH54" i="117"/>
  <c r="AH47" i="117"/>
  <c r="AD47" i="117"/>
  <c r="AH62" i="117"/>
  <c r="AH60" i="117"/>
  <c r="AQ68" i="117"/>
  <c r="AV24" i="117"/>
  <c r="AW24" i="117"/>
  <c r="AU24" i="117"/>
  <c r="BP86" i="117"/>
  <c r="CC42" i="117"/>
  <c r="BT42" i="117"/>
  <c r="BT86" i="117"/>
  <c r="AT76" i="117"/>
  <c r="AT91" i="117"/>
  <c r="CC55" i="117"/>
  <c r="CG11" i="117"/>
  <c r="CG55" i="117"/>
  <c r="AH58" i="117"/>
  <c r="BD89" i="117"/>
  <c r="BJ45" i="117"/>
  <c r="BI45" i="117"/>
  <c r="BH45" i="117"/>
  <c r="BD61" i="117"/>
  <c r="BI17" i="117"/>
  <c r="BJ17" i="117"/>
  <c r="BH17" i="117"/>
  <c r="BC81" i="117"/>
  <c r="BG37" i="117"/>
  <c r="BP37" i="117"/>
  <c r="AH84" i="117"/>
  <c r="BP63" i="117"/>
  <c r="BT19" i="117"/>
  <c r="BT63" i="117"/>
  <c r="CC19" i="117"/>
  <c r="Q91" i="117"/>
  <c r="Q48" i="117"/>
  <c r="R48" i="117"/>
  <c r="BC56" i="117"/>
  <c r="BP12" i="117"/>
  <c r="BG12" i="117"/>
  <c r="BG56" i="117"/>
  <c r="BD53" i="117"/>
  <c r="BI9" i="117"/>
  <c r="BJ9" i="117"/>
  <c r="BH9" i="117"/>
  <c r="AQ60" i="117"/>
  <c r="AW16" i="117"/>
  <c r="AV16" i="117"/>
  <c r="AU16" i="117"/>
  <c r="AH57" i="117"/>
  <c r="AQ54" i="117"/>
  <c r="AV10" i="117"/>
  <c r="AW10" i="117"/>
  <c r="AU10" i="117"/>
  <c r="BP67" i="117"/>
  <c r="BT23" i="117"/>
  <c r="BT67" i="117"/>
  <c r="CC23" i="117"/>
  <c r="CC60" i="117"/>
  <c r="CG16" i="117"/>
  <c r="AH68" i="117"/>
  <c r="BH71" i="117"/>
  <c r="AH56" i="117"/>
  <c r="AQ58" i="117"/>
  <c r="AV14" i="117"/>
  <c r="AU14" i="117"/>
  <c r="AW14" i="117"/>
  <c r="AU89" i="117"/>
  <c r="BP74" i="117"/>
  <c r="CC30" i="117"/>
  <c r="BT30" i="117"/>
  <c r="BQ75" i="117"/>
  <c r="BW31" i="117"/>
  <c r="BU31" i="117"/>
  <c r="BV31" i="117"/>
  <c r="BH83" i="117"/>
  <c r="AQ64" i="117"/>
  <c r="AV20" i="117"/>
  <c r="AW20" i="117"/>
  <c r="AU20" i="117"/>
  <c r="BP36" i="117"/>
  <c r="BG36" i="117"/>
  <c r="BC80" i="117"/>
  <c r="CC22" i="117"/>
  <c r="BP66" i="117"/>
  <c r="BT22" i="117"/>
  <c r="AU88" i="117"/>
  <c r="AH76" i="117"/>
  <c r="BP89" i="117"/>
  <c r="CC45" i="117"/>
  <c r="BT45" i="117"/>
  <c r="BT89" i="117"/>
  <c r="AQ82" i="117"/>
  <c r="AW38" i="117"/>
  <c r="AU38" i="117"/>
  <c r="AV38" i="117"/>
  <c r="AU55" i="117"/>
  <c r="BD65" i="117"/>
  <c r="BI21" i="117"/>
  <c r="BJ21" i="117"/>
  <c r="BH21" i="117"/>
  <c r="AH74" i="117"/>
  <c r="AU81" i="117"/>
  <c r="AU85" i="117"/>
  <c r="BQ59" i="117"/>
  <c r="BW15" i="117"/>
  <c r="BV15" i="117"/>
  <c r="BU15" i="117"/>
  <c r="AQ86" i="117"/>
  <c r="AW42" i="117"/>
  <c r="AU42" i="117"/>
  <c r="AV42" i="117"/>
  <c r="BQ90" i="117"/>
  <c r="BW46" i="117"/>
  <c r="BV46" i="117"/>
  <c r="BU46" i="117"/>
  <c r="BW27" i="117"/>
  <c r="BV27" i="117"/>
  <c r="BU27" i="117"/>
  <c r="BQ71" i="117"/>
  <c r="BC73" i="117"/>
  <c r="BG29" i="117"/>
  <c r="BP29" i="117"/>
  <c r="AQ80" i="117"/>
  <c r="AV36" i="117"/>
  <c r="AW36" i="117"/>
  <c r="AU36" i="117"/>
  <c r="BC84" i="117"/>
  <c r="BP40" i="117"/>
  <c r="BG40" i="117"/>
  <c r="BH75" i="117"/>
  <c r="AV43" i="117"/>
  <c r="AQ87" i="117"/>
  <c r="AU43" i="117"/>
  <c r="AW43" i="117"/>
  <c r="AU61" i="117"/>
  <c r="BQ83" i="117"/>
  <c r="BW39" i="117"/>
  <c r="BU39" i="117"/>
  <c r="BV39" i="117"/>
  <c r="BP79" i="117"/>
  <c r="BT35" i="117"/>
  <c r="BT79" i="117"/>
  <c r="CC35" i="117"/>
  <c r="BD69" i="117"/>
  <c r="BI25" i="117"/>
  <c r="BH25" i="117"/>
  <c r="BJ25" i="117"/>
  <c r="AH78" i="117"/>
  <c r="U91" i="117"/>
  <c r="AH66" i="117"/>
  <c r="AQ76" i="117"/>
  <c r="AV32" i="117"/>
  <c r="AW32" i="117"/>
  <c r="AU32" i="117"/>
  <c r="BP24" i="117"/>
  <c r="BG24" i="117"/>
  <c r="BC68" i="117"/>
  <c r="BD55" i="117"/>
  <c r="BH11" i="117"/>
  <c r="BJ11" i="117"/>
  <c r="BI11" i="117"/>
  <c r="AQ74" i="117"/>
  <c r="AW30" i="117"/>
  <c r="AU30" i="117"/>
  <c r="AV30" i="117"/>
  <c r="BP83" i="117"/>
  <c r="BT39" i="117"/>
  <c r="BT83" i="117"/>
  <c r="CC39" i="117"/>
  <c r="BC88" i="117"/>
  <c r="BP44" i="117"/>
  <c r="BG44" i="117"/>
  <c r="BG88" i="117"/>
  <c r="BQ67" i="117"/>
  <c r="BW23" i="117"/>
  <c r="BU23" i="117"/>
  <c r="BV23" i="117"/>
  <c r="F28" i="116"/>
  <c r="G28" i="116"/>
  <c r="B7" i="12"/>
  <c r="C4" i="42" s="1"/>
  <c r="C7" i="44" s="1"/>
  <c r="C5" i="42"/>
  <c r="C6" i="42"/>
  <c r="AP47" i="161"/>
  <c r="AP91" i="161"/>
  <c r="F34" i="157"/>
  <c r="C39" i="157"/>
  <c r="C40" i="157"/>
  <c r="E37" i="157"/>
  <c r="D39" i="157"/>
  <c r="D40" i="157"/>
  <c r="I27" i="157"/>
  <c r="I92" i="157" s="1"/>
  <c r="AP47" i="147"/>
  <c r="AP91" i="147"/>
  <c r="F34" i="143"/>
  <c r="C37" i="143"/>
  <c r="C40" i="143"/>
  <c r="D23" i="143"/>
  <c r="D39" i="143"/>
  <c r="D40" i="143"/>
  <c r="E37" i="143"/>
  <c r="D27" i="143"/>
  <c r="D92" i="143" s="1"/>
  <c r="D48" i="143"/>
  <c r="E27" i="143"/>
  <c r="E92" i="143" s="1"/>
  <c r="H27" i="143"/>
  <c r="H92" i="143" s="1"/>
  <c r="I27" i="40"/>
  <c r="I29" i="40"/>
  <c r="K38" i="143"/>
  <c r="J24" i="143"/>
  <c r="F27" i="143"/>
  <c r="F92" i="143" s="1"/>
  <c r="G27" i="143"/>
  <c r="G92" i="143" s="1"/>
  <c r="I27" i="143"/>
  <c r="I92" i="143" s="1"/>
  <c r="AP47" i="140"/>
  <c r="AP91" i="140"/>
  <c r="F34" i="136"/>
  <c r="C37" i="136"/>
  <c r="F27" i="136"/>
  <c r="F92" i="136" s="1"/>
  <c r="G27" i="136"/>
  <c r="G92" i="136" s="1"/>
  <c r="H27" i="136"/>
  <c r="H92" i="136" s="1"/>
  <c r="C40" i="136"/>
  <c r="D27" i="136"/>
  <c r="D92" i="136" s="1"/>
  <c r="D48" i="136"/>
  <c r="I27" i="136"/>
  <c r="I92" i="136" s="1"/>
  <c r="E27" i="136"/>
  <c r="E92" i="136" s="1"/>
  <c r="E48" i="136"/>
  <c r="H27" i="40"/>
  <c r="H29" i="40"/>
  <c r="J24" i="136"/>
  <c r="K38" i="136"/>
  <c r="AP47" i="133"/>
  <c r="AP91" i="133"/>
  <c r="F34" i="129"/>
  <c r="C37" i="129"/>
  <c r="G27" i="129"/>
  <c r="G92" i="129" s="1"/>
  <c r="F27" i="129"/>
  <c r="F92" i="129" s="1"/>
  <c r="D27" i="129"/>
  <c r="D92" i="129" s="1"/>
  <c r="D48" i="129"/>
  <c r="E27" i="129"/>
  <c r="E92" i="129" s="1"/>
  <c r="E48" i="129"/>
  <c r="I27" i="129"/>
  <c r="I92" i="129" s="1"/>
  <c r="H27" i="129"/>
  <c r="H92" i="129" s="1"/>
  <c r="BP51" i="124"/>
  <c r="CC7" i="124"/>
  <c r="BT7" i="124"/>
  <c r="BT51" i="124" s="1"/>
  <c r="BT91" i="124" s="1"/>
  <c r="BQ7" i="124"/>
  <c r="BJ7" i="124"/>
  <c r="BD51" i="124"/>
  <c r="BI7" i="124"/>
  <c r="BH7" i="124"/>
  <c r="BH47" i="124" s="1"/>
  <c r="BD47" i="124" s="1"/>
  <c r="AJ47" i="117"/>
  <c r="E36" i="118"/>
  <c r="E37" i="118"/>
  <c r="BD7" i="117"/>
  <c r="AU7" i="117"/>
  <c r="AU51" i="117"/>
  <c r="AW7" i="117"/>
  <c r="AW47" i="117"/>
  <c r="F36" i="118"/>
  <c r="AV7" i="117"/>
  <c r="AQ51" i="117"/>
  <c r="BP8" i="117"/>
  <c r="BG8" i="117"/>
  <c r="BG52" i="117"/>
  <c r="BC52" i="117"/>
  <c r="BP7" i="117"/>
  <c r="BG7" i="117"/>
  <c r="BG51" i="117"/>
  <c r="BC51" i="117"/>
  <c r="BD8" i="117"/>
  <c r="AW8" i="117"/>
  <c r="AU8" i="117"/>
  <c r="AU52" i="117"/>
  <c r="AQ52" i="117"/>
  <c r="AV8" i="117"/>
  <c r="C37" i="118"/>
  <c r="AP47" i="117"/>
  <c r="AP91" i="117"/>
  <c r="F34" i="118"/>
  <c r="BQ55" i="161"/>
  <c r="BW11" i="161"/>
  <c r="CD11" i="161"/>
  <c r="BV11" i="161"/>
  <c r="BU11" i="161"/>
  <c r="BD72" i="161"/>
  <c r="BH28" i="161"/>
  <c r="BI28" i="161"/>
  <c r="BJ28" i="161"/>
  <c r="BQ28" i="161"/>
  <c r="BD65" i="161"/>
  <c r="BQ21" i="161"/>
  <c r="BI21" i="161"/>
  <c r="BH21" i="161"/>
  <c r="BJ21" i="161"/>
  <c r="AU68" i="161"/>
  <c r="CC79" i="161"/>
  <c r="CG35" i="161"/>
  <c r="CG79" i="161"/>
  <c r="BQ54" i="161"/>
  <c r="BW10" i="161"/>
  <c r="CD10" i="161"/>
  <c r="BV10" i="161"/>
  <c r="BU10" i="161"/>
  <c r="BD64" i="161"/>
  <c r="BH20" i="161"/>
  <c r="BJ20" i="161"/>
  <c r="BI20" i="161"/>
  <c r="BQ20" i="161"/>
  <c r="BH62" i="161"/>
  <c r="BD88" i="161"/>
  <c r="BQ44" i="161"/>
  <c r="BI44" i="161"/>
  <c r="BH44" i="161"/>
  <c r="BJ44" i="161"/>
  <c r="CD82" i="161"/>
  <c r="CI38" i="161"/>
  <c r="CV38" i="161"/>
  <c r="CH38" i="161"/>
  <c r="CJ38" i="161"/>
  <c r="CW38" i="161"/>
  <c r="BD76" i="161"/>
  <c r="BQ32" i="161"/>
  <c r="BI32" i="161"/>
  <c r="BH32" i="161"/>
  <c r="BJ32" i="161"/>
  <c r="CC81" i="161"/>
  <c r="CG37" i="161"/>
  <c r="CG81" i="161"/>
  <c r="BG65" i="161"/>
  <c r="BH86" i="161"/>
  <c r="CC58" i="161"/>
  <c r="CG14" i="161"/>
  <c r="CG58" i="161"/>
  <c r="BQ56" i="161"/>
  <c r="CD12" i="161"/>
  <c r="BV12" i="161"/>
  <c r="BU12" i="161"/>
  <c r="BW12" i="161"/>
  <c r="CC75" i="161"/>
  <c r="CG31" i="161"/>
  <c r="CG75" i="161"/>
  <c r="BT90" i="161"/>
  <c r="CC86" i="161"/>
  <c r="CG42" i="161"/>
  <c r="CG86" i="161"/>
  <c r="BP51" i="161"/>
  <c r="CC7" i="161"/>
  <c r="BT7" i="161"/>
  <c r="AU61" i="161"/>
  <c r="BH74" i="161"/>
  <c r="BQ78" i="161"/>
  <c r="BW34" i="161"/>
  <c r="CD34" i="161"/>
  <c r="BV34" i="161"/>
  <c r="BU34" i="161"/>
  <c r="BG84" i="161"/>
  <c r="AT91" i="161"/>
  <c r="BJ8" i="161"/>
  <c r="BQ8" i="161"/>
  <c r="BI8" i="161"/>
  <c r="BD52" i="161"/>
  <c r="BH8" i="161"/>
  <c r="BU63" i="161"/>
  <c r="CC83" i="161"/>
  <c r="CG39" i="161"/>
  <c r="BD69" i="161"/>
  <c r="BQ25" i="161"/>
  <c r="BI25" i="161"/>
  <c r="BH25" i="161"/>
  <c r="BJ25" i="161"/>
  <c r="BH77" i="161"/>
  <c r="BD51" i="161"/>
  <c r="BJ7" i="161"/>
  <c r="BQ7" i="161"/>
  <c r="BI7" i="161"/>
  <c r="BH7" i="161"/>
  <c r="BQ66" i="161"/>
  <c r="CD22" i="161"/>
  <c r="BV22" i="161"/>
  <c r="BU22" i="161"/>
  <c r="BW22" i="161"/>
  <c r="BH83" i="161"/>
  <c r="BD53" i="161"/>
  <c r="BQ9" i="161"/>
  <c r="BI9" i="161"/>
  <c r="BH9" i="161"/>
  <c r="BJ9" i="161"/>
  <c r="CC55" i="161"/>
  <c r="CG11" i="161"/>
  <c r="CG55" i="161"/>
  <c r="BT79" i="161"/>
  <c r="CT35" i="161"/>
  <c r="CT79" i="161"/>
  <c r="BQ87" i="161"/>
  <c r="BW43" i="161"/>
  <c r="CD43" i="161"/>
  <c r="BV43" i="161"/>
  <c r="BU43" i="161"/>
  <c r="BH67" i="161"/>
  <c r="BP89" i="161"/>
  <c r="CC45" i="161"/>
  <c r="BT45" i="161"/>
  <c r="BT89" i="161"/>
  <c r="BP65" i="161"/>
  <c r="CC21" i="161"/>
  <c r="BT21" i="161"/>
  <c r="BT65" i="161"/>
  <c r="BP57" i="161"/>
  <c r="CC13" i="161"/>
  <c r="BT13" i="161"/>
  <c r="BT57" i="161"/>
  <c r="CC54" i="161"/>
  <c r="CG10" i="161"/>
  <c r="CG54" i="161"/>
  <c r="CC70" i="161"/>
  <c r="CG26" i="161"/>
  <c r="CG70" i="161"/>
  <c r="BH75" i="161"/>
  <c r="CD70" i="161"/>
  <c r="CH26" i="161"/>
  <c r="CI26" i="161"/>
  <c r="CV26" i="161"/>
  <c r="CJ26" i="161"/>
  <c r="CW26" i="161"/>
  <c r="BT75" i="161"/>
  <c r="CT31" i="161"/>
  <c r="CT75" i="161"/>
  <c r="CC90" i="161"/>
  <c r="CG46" i="161"/>
  <c r="CG90" i="161"/>
  <c r="BP68" i="161"/>
  <c r="BT24" i="161"/>
  <c r="BT68" i="161"/>
  <c r="CC24" i="161"/>
  <c r="BG51" i="161"/>
  <c r="BG47" i="161"/>
  <c r="AU89" i="161"/>
  <c r="BP53" i="161"/>
  <c r="CC9" i="161"/>
  <c r="BT9" i="161"/>
  <c r="BT53" i="161"/>
  <c r="BD80" i="161"/>
  <c r="BQ36" i="161"/>
  <c r="BI36" i="161"/>
  <c r="BH36" i="161"/>
  <c r="BJ36" i="161"/>
  <c r="BG80" i="161"/>
  <c r="AU57" i="161"/>
  <c r="BP61" i="161"/>
  <c r="CC17" i="161"/>
  <c r="BT17" i="161"/>
  <c r="BT61" i="161"/>
  <c r="BQ81" i="161"/>
  <c r="CD37" i="161"/>
  <c r="BV37" i="161"/>
  <c r="BU37" i="161"/>
  <c r="BW37" i="161"/>
  <c r="G37" i="160"/>
  <c r="E130" i="158" s="1"/>
  <c r="BP84" i="161"/>
  <c r="CC40" i="161"/>
  <c r="BT40" i="161"/>
  <c r="BT84" i="161"/>
  <c r="BP64" i="161"/>
  <c r="BT20" i="161"/>
  <c r="BT64" i="161"/>
  <c r="CC20" i="161"/>
  <c r="CC8" i="161"/>
  <c r="BP52" i="161"/>
  <c r="BT8" i="161"/>
  <c r="BD60" i="161"/>
  <c r="BJ16" i="161"/>
  <c r="BQ16" i="161"/>
  <c r="BI16" i="161"/>
  <c r="BH16" i="161"/>
  <c r="AU84" i="161"/>
  <c r="CD71" i="161"/>
  <c r="CI27" i="161"/>
  <c r="CV27" i="161"/>
  <c r="CH27" i="161"/>
  <c r="CJ27" i="161"/>
  <c r="CW27" i="161"/>
  <c r="BT56" i="161"/>
  <c r="BP60" i="161"/>
  <c r="CC16" i="161"/>
  <c r="BT16" i="161"/>
  <c r="CD59" i="161"/>
  <c r="CI15" i="161"/>
  <c r="CV15" i="161"/>
  <c r="CH15" i="161"/>
  <c r="CU15" i="161"/>
  <c r="CJ15" i="161"/>
  <c r="CW15" i="161"/>
  <c r="BH73" i="161"/>
  <c r="BG69" i="161"/>
  <c r="CT14" i="161"/>
  <c r="CT58" i="161"/>
  <c r="BH90" i="161"/>
  <c r="CC62" i="161"/>
  <c r="CG18" i="161"/>
  <c r="AV47" i="161"/>
  <c r="F35" i="157"/>
  <c r="BD85" i="161"/>
  <c r="BJ41" i="161"/>
  <c r="BQ41" i="161"/>
  <c r="BI41" i="161"/>
  <c r="BH41" i="161"/>
  <c r="BH55" i="161"/>
  <c r="AU72" i="161"/>
  <c r="BQ83" i="161"/>
  <c r="BW39" i="161"/>
  <c r="CD39" i="161"/>
  <c r="BV39" i="161"/>
  <c r="BU39" i="161"/>
  <c r="AU65" i="161"/>
  <c r="BD68" i="161"/>
  <c r="BH24" i="161"/>
  <c r="BJ24" i="161"/>
  <c r="BQ24" i="161"/>
  <c r="BI24" i="161"/>
  <c r="AU64" i="161"/>
  <c r="CC87" i="161"/>
  <c r="CG43" i="161"/>
  <c r="CG87" i="161"/>
  <c r="CC71" i="161"/>
  <c r="CG27" i="161"/>
  <c r="CG71" i="161"/>
  <c r="CC77" i="161"/>
  <c r="CG33" i="161"/>
  <c r="CG77" i="161"/>
  <c r="BQ62" i="161"/>
  <c r="CD18" i="161"/>
  <c r="BV18" i="161"/>
  <c r="BU18" i="161"/>
  <c r="BW18" i="161"/>
  <c r="AU88" i="161"/>
  <c r="BU82" i="161"/>
  <c r="AU76" i="161"/>
  <c r="BT67" i="161"/>
  <c r="BH58" i="161"/>
  <c r="BH56" i="161"/>
  <c r="CT10" i="161"/>
  <c r="CT54" i="161"/>
  <c r="BD61" i="161"/>
  <c r="BQ17" i="161"/>
  <c r="BI17" i="161"/>
  <c r="BH17" i="161"/>
  <c r="BJ17" i="161"/>
  <c r="BP80" i="161"/>
  <c r="CC36" i="161"/>
  <c r="BT36" i="161"/>
  <c r="BT80" i="161"/>
  <c r="AD91" i="161"/>
  <c r="AD48" i="161"/>
  <c r="AE48" i="161"/>
  <c r="BQ74" i="161"/>
  <c r="CD30" i="161"/>
  <c r="BV30" i="161"/>
  <c r="BU30" i="161"/>
  <c r="BW30" i="161"/>
  <c r="CT26" i="161"/>
  <c r="CT70" i="161"/>
  <c r="BH79" i="161"/>
  <c r="BH78" i="161"/>
  <c r="E47" i="161"/>
  <c r="AU52" i="161"/>
  <c r="CD63" i="161"/>
  <c r="CI19" i="161"/>
  <c r="CV19" i="161"/>
  <c r="CH19" i="161"/>
  <c r="CJ19" i="161"/>
  <c r="CW19" i="161"/>
  <c r="CC56" i="161"/>
  <c r="CG12" i="161"/>
  <c r="CG56" i="161"/>
  <c r="BG76" i="161"/>
  <c r="BP69" i="161"/>
  <c r="CC25" i="161"/>
  <c r="BT25" i="161"/>
  <c r="BT69" i="161"/>
  <c r="AU69" i="161"/>
  <c r="BQ77" i="161"/>
  <c r="CD33" i="161"/>
  <c r="BV33" i="161"/>
  <c r="BU33" i="161"/>
  <c r="BW33" i="161"/>
  <c r="AW47" i="161"/>
  <c r="F36" i="157"/>
  <c r="CC66" i="161"/>
  <c r="CG22" i="161"/>
  <c r="CU19" i="161"/>
  <c r="BH66" i="161"/>
  <c r="AU53" i="161"/>
  <c r="BH87" i="161"/>
  <c r="BH54" i="161"/>
  <c r="BQ67" i="161"/>
  <c r="BW23" i="161"/>
  <c r="CD23" i="161"/>
  <c r="BV23" i="161"/>
  <c r="BU23" i="161"/>
  <c r="CC67" i="161"/>
  <c r="CG23" i="161"/>
  <c r="CG67" i="161"/>
  <c r="BT81" i="161"/>
  <c r="CT37" i="161"/>
  <c r="CT81" i="161"/>
  <c r="BG57" i="161"/>
  <c r="BQ86" i="161"/>
  <c r="BW42" i="161"/>
  <c r="CD42" i="161"/>
  <c r="BV42" i="161"/>
  <c r="BU42" i="161"/>
  <c r="BQ75" i="161"/>
  <c r="BW31" i="161"/>
  <c r="CD31" i="161"/>
  <c r="BV31" i="161"/>
  <c r="BU31" i="161"/>
  <c r="BU70" i="161"/>
  <c r="CU26" i="161"/>
  <c r="CG63" i="161"/>
  <c r="CT19" i="161"/>
  <c r="CT63" i="161"/>
  <c r="BQ58" i="161"/>
  <c r="BW14" i="161"/>
  <c r="CD14" i="161"/>
  <c r="BV14" i="161"/>
  <c r="BU14" i="161"/>
  <c r="CT30" i="161"/>
  <c r="CT74" i="161"/>
  <c r="BD89" i="161"/>
  <c r="BJ45" i="161"/>
  <c r="BQ45" i="161"/>
  <c r="BI45" i="161"/>
  <c r="BH45" i="161"/>
  <c r="AU80" i="161"/>
  <c r="AH91" i="161"/>
  <c r="BD57" i="161"/>
  <c r="BQ13" i="161"/>
  <c r="BI13" i="161"/>
  <c r="BH13" i="161"/>
  <c r="BJ13" i="161"/>
  <c r="BQ79" i="161"/>
  <c r="BW35" i="161"/>
  <c r="CD35" i="161"/>
  <c r="BV35" i="161"/>
  <c r="BU35" i="161"/>
  <c r="BH81" i="161"/>
  <c r="F37" i="160"/>
  <c r="D130" i="158" s="1"/>
  <c r="CT27" i="161"/>
  <c r="CT71" i="161"/>
  <c r="CC73" i="161"/>
  <c r="CG29" i="161"/>
  <c r="CG73" i="161"/>
  <c r="CT33" i="161"/>
  <c r="CT77" i="161"/>
  <c r="CT42" i="161"/>
  <c r="CT86" i="161"/>
  <c r="AU60" i="161"/>
  <c r="BD84" i="161"/>
  <c r="BQ40" i="161"/>
  <c r="BI40" i="161"/>
  <c r="BH40" i="161"/>
  <c r="BJ40" i="161"/>
  <c r="BP88" i="161"/>
  <c r="CC44" i="161"/>
  <c r="BT44" i="161"/>
  <c r="BU71" i="161"/>
  <c r="BP85" i="161"/>
  <c r="CC41" i="161"/>
  <c r="BT41" i="161"/>
  <c r="BU59" i="161"/>
  <c r="BQ73" i="161"/>
  <c r="BU29" i="161"/>
  <c r="CD29" i="161"/>
  <c r="BW29" i="161"/>
  <c r="BV29" i="161"/>
  <c r="BP76" i="161"/>
  <c r="CC32" i="161"/>
  <c r="BT32" i="161"/>
  <c r="BP72" i="161"/>
  <c r="BT28" i="161"/>
  <c r="CC28" i="161"/>
  <c r="BQ90" i="161"/>
  <c r="BW46" i="161"/>
  <c r="CD46" i="161"/>
  <c r="BV46" i="161"/>
  <c r="BU46" i="161"/>
  <c r="AU51" i="161"/>
  <c r="AU47" i="161"/>
  <c r="AQ47" i="161"/>
  <c r="AU85" i="161"/>
  <c r="CV9" i="147"/>
  <c r="BH76" i="147"/>
  <c r="BQ79" i="147"/>
  <c r="BW35" i="147"/>
  <c r="BU35" i="147"/>
  <c r="CD35" i="147"/>
  <c r="BV35" i="147"/>
  <c r="BH68" i="147"/>
  <c r="CG36" i="147"/>
  <c r="CC80" i="147"/>
  <c r="AW47" i="147"/>
  <c r="F36" i="143"/>
  <c r="BJ46" i="147"/>
  <c r="BQ46" i="147"/>
  <c r="BD90" i="147"/>
  <c r="BI46" i="147"/>
  <c r="BH46" i="147"/>
  <c r="BD70" i="147"/>
  <c r="BJ26" i="147"/>
  <c r="BI26" i="147"/>
  <c r="BQ26" i="147"/>
  <c r="BH26" i="147"/>
  <c r="BH83" i="147"/>
  <c r="BH64" i="147"/>
  <c r="BP55" i="147"/>
  <c r="CC11" i="147"/>
  <c r="BT11" i="147"/>
  <c r="BT55" i="147"/>
  <c r="BT83" i="147"/>
  <c r="BT76" i="147"/>
  <c r="BQ88" i="147"/>
  <c r="CD44" i="147"/>
  <c r="BU44" i="147"/>
  <c r="BW44" i="147"/>
  <c r="BV44" i="147"/>
  <c r="BH56" i="147"/>
  <c r="BH71" i="147"/>
  <c r="BT79" i="147"/>
  <c r="BH89" i="147"/>
  <c r="BH57" i="147"/>
  <c r="BH72" i="147"/>
  <c r="BT81" i="147"/>
  <c r="BU65" i="147"/>
  <c r="BQ87" i="147"/>
  <c r="BW43" i="147"/>
  <c r="CD43" i="147"/>
  <c r="BV43" i="147"/>
  <c r="BU43" i="147"/>
  <c r="BH79" i="147"/>
  <c r="BH80" i="147"/>
  <c r="BT18" i="147"/>
  <c r="BP62" i="147"/>
  <c r="CC18" i="147"/>
  <c r="AU74" i="147"/>
  <c r="AU90" i="147"/>
  <c r="CC56" i="147"/>
  <c r="CG12" i="147"/>
  <c r="BP58" i="147"/>
  <c r="CC14" i="147"/>
  <c r="BT14" i="147"/>
  <c r="BT58" i="147"/>
  <c r="G37" i="146"/>
  <c r="E130" i="144" s="1"/>
  <c r="BD58" i="147"/>
  <c r="BJ14" i="147"/>
  <c r="BQ14" i="147"/>
  <c r="BI14" i="147"/>
  <c r="BH14" i="147"/>
  <c r="CC61" i="147"/>
  <c r="CG17" i="147"/>
  <c r="CG61" i="147"/>
  <c r="BQ77" i="147"/>
  <c r="CD33" i="147"/>
  <c r="BV33" i="147"/>
  <c r="BU33" i="147"/>
  <c r="BW33" i="147"/>
  <c r="CC52" i="147"/>
  <c r="CG8" i="147"/>
  <c r="CG52" i="147"/>
  <c r="BD86" i="147"/>
  <c r="BJ42" i="147"/>
  <c r="BQ42" i="147"/>
  <c r="BI42" i="147"/>
  <c r="BH42" i="147"/>
  <c r="BQ56" i="147"/>
  <c r="CD12" i="147"/>
  <c r="BW12" i="147"/>
  <c r="BV12" i="147"/>
  <c r="BU12" i="147"/>
  <c r="BQ63" i="147"/>
  <c r="BW19" i="147"/>
  <c r="BV19" i="147"/>
  <c r="CD19" i="147"/>
  <c r="BU19" i="147"/>
  <c r="AU55" i="147"/>
  <c r="CD53" i="147"/>
  <c r="CI9" i="147"/>
  <c r="CH9" i="147"/>
  <c r="CJ9" i="147"/>
  <c r="CW9" i="147"/>
  <c r="BD62" i="147"/>
  <c r="BJ18" i="147"/>
  <c r="BI18" i="147"/>
  <c r="BQ18" i="147"/>
  <c r="BH18" i="147"/>
  <c r="BQ85" i="147"/>
  <c r="CD41" i="147"/>
  <c r="BV41" i="147"/>
  <c r="BU41" i="147"/>
  <c r="BW41" i="147"/>
  <c r="BQ75" i="147"/>
  <c r="BW31" i="147"/>
  <c r="BV31" i="147"/>
  <c r="BU31" i="147"/>
  <c r="CD31" i="147"/>
  <c r="BP59" i="147"/>
  <c r="CC15" i="147"/>
  <c r="BT15" i="147"/>
  <c r="BD66" i="147"/>
  <c r="BJ22" i="147"/>
  <c r="BI22" i="147"/>
  <c r="BH22" i="147"/>
  <c r="BQ22" i="147"/>
  <c r="BQ81" i="147"/>
  <c r="CD37" i="147"/>
  <c r="BV37" i="147"/>
  <c r="BU37" i="147"/>
  <c r="BW37" i="147"/>
  <c r="BQ76" i="147"/>
  <c r="BU32" i="147"/>
  <c r="BW32" i="147"/>
  <c r="CD32" i="147"/>
  <c r="BV32" i="147"/>
  <c r="CC81" i="147"/>
  <c r="CG37" i="147"/>
  <c r="CG81" i="147"/>
  <c r="BQ52" i="147"/>
  <c r="BW8" i="147"/>
  <c r="CD8" i="147"/>
  <c r="BV8" i="147"/>
  <c r="BU8" i="147"/>
  <c r="BH52" i="147"/>
  <c r="BH87" i="147"/>
  <c r="BT42" i="147"/>
  <c r="BP86" i="147"/>
  <c r="CC42" i="147"/>
  <c r="CC75" i="147"/>
  <c r="CG31" i="147"/>
  <c r="BU73" i="147"/>
  <c r="BQ68" i="147"/>
  <c r="BU24" i="147"/>
  <c r="BW24" i="147"/>
  <c r="CD24" i="147"/>
  <c r="BV24" i="147"/>
  <c r="BH67" i="147"/>
  <c r="CC73" i="147"/>
  <c r="CG29" i="147"/>
  <c r="CC63" i="147"/>
  <c r="CG19" i="147"/>
  <c r="AU54" i="147"/>
  <c r="CC71" i="147"/>
  <c r="CG27" i="147"/>
  <c r="CC87" i="147"/>
  <c r="CG43" i="147"/>
  <c r="CG87" i="147"/>
  <c r="BU61" i="147"/>
  <c r="AU82" i="147"/>
  <c r="AV47" i="147"/>
  <c r="F35" i="143"/>
  <c r="AU70" i="147"/>
  <c r="BQ83" i="147"/>
  <c r="BW39" i="147"/>
  <c r="BV39" i="147"/>
  <c r="CD39" i="147"/>
  <c r="BU39" i="147"/>
  <c r="CG69" i="147"/>
  <c r="CT25" i="147"/>
  <c r="CT69" i="147"/>
  <c r="CC67" i="147"/>
  <c r="CG23" i="147"/>
  <c r="CG67" i="147"/>
  <c r="BQ64" i="147"/>
  <c r="BU20" i="147"/>
  <c r="CD20" i="147"/>
  <c r="BW20" i="147"/>
  <c r="BV20" i="147"/>
  <c r="CC65" i="147"/>
  <c r="CG21" i="147"/>
  <c r="CG65" i="147"/>
  <c r="CG85" i="147"/>
  <c r="CT41" i="147"/>
  <c r="CT85" i="147"/>
  <c r="CT17" i="147"/>
  <c r="CT61" i="147"/>
  <c r="CT43" i="147"/>
  <c r="CT87" i="147"/>
  <c r="BQ69" i="147"/>
  <c r="CD25" i="147"/>
  <c r="BV25" i="147"/>
  <c r="BU25" i="147"/>
  <c r="BW25" i="147"/>
  <c r="BT68" i="147"/>
  <c r="CC38" i="147"/>
  <c r="BT38" i="147"/>
  <c r="BT82" i="147"/>
  <c r="BP82" i="147"/>
  <c r="BD78" i="147"/>
  <c r="BJ34" i="147"/>
  <c r="BQ34" i="147"/>
  <c r="BI34" i="147"/>
  <c r="BH34" i="147"/>
  <c r="AT91" i="147"/>
  <c r="CG40" i="147"/>
  <c r="CG84" i="147"/>
  <c r="CC84" i="147"/>
  <c r="CT8" i="147"/>
  <c r="CT52" i="147"/>
  <c r="CG32" i="147"/>
  <c r="CG76" i="147"/>
  <c r="CC76" i="147"/>
  <c r="BH88" i="147"/>
  <c r="AU86" i="147"/>
  <c r="BQ71" i="147"/>
  <c r="BW27" i="147"/>
  <c r="CD27" i="147"/>
  <c r="BV27" i="147"/>
  <c r="BU27" i="147"/>
  <c r="BU53" i="147"/>
  <c r="BQ60" i="147"/>
  <c r="CD16" i="147"/>
  <c r="BW16" i="147"/>
  <c r="BV16" i="147"/>
  <c r="BU16" i="147"/>
  <c r="BH60" i="147"/>
  <c r="AD91" i="147"/>
  <c r="AD48" i="147"/>
  <c r="AE48" i="147"/>
  <c r="BT34" i="147"/>
  <c r="BP78" i="147"/>
  <c r="CC34" i="147"/>
  <c r="BQ89" i="147"/>
  <c r="CD45" i="147"/>
  <c r="BV45" i="147"/>
  <c r="BU45" i="147"/>
  <c r="BW45" i="147"/>
  <c r="BP66" i="147"/>
  <c r="CC22" i="147"/>
  <c r="BT22" i="147"/>
  <c r="E47" i="147"/>
  <c r="BQ84" i="147"/>
  <c r="BU40" i="147"/>
  <c r="BV40" i="147"/>
  <c r="CD40" i="147"/>
  <c r="BW40" i="147"/>
  <c r="CG53" i="147"/>
  <c r="CT9" i="147"/>
  <c r="CT53" i="147"/>
  <c r="BQ72" i="147"/>
  <c r="BU28" i="147"/>
  <c r="CD28" i="147"/>
  <c r="BW28" i="147"/>
  <c r="BV28" i="147"/>
  <c r="BG47" i="147"/>
  <c r="BG51" i="147"/>
  <c r="CD73" i="147"/>
  <c r="CH29" i="147"/>
  <c r="CI29" i="147"/>
  <c r="CV29" i="147"/>
  <c r="CJ29" i="147"/>
  <c r="CW29" i="147"/>
  <c r="CD61" i="147"/>
  <c r="CH17" i="147"/>
  <c r="CI17" i="147"/>
  <c r="CV17" i="147"/>
  <c r="CJ17" i="147"/>
  <c r="CW17" i="147"/>
  <c r="AU51" i="147"/>
  <c r="AU47" i="147"/>
  <c r="AQ47" i="147"/>
  <c r="BH69" i="147"/>
  <c r="CG28" i="147"/>
  <c r="CG72" i="147"/>
  <c r="CC72" i="147"/>
  <c r="CG24" i="147"/>
  <c r="CG68" i="147"/>
  <c r="CC68" i="147"/>
  <c r="CC60" i="147"/>
  <c r="CG16" i="147"/>
  <c r="CG60" i="147"/>
  <c r="AU59" i="147"/>
  <c r="CG44" i="147"/>
  <c r="CC88" i="147"/>
  <c r="AH91" i="147"/>
  <c r="BH84" i="147"/>
  <c r="BP54" i="147"/>
  <c r="CC10" i="147"/>
  <c r="BT10" i="147"/>
  <c r="BT54" i="147"/>
  <c r="CD65" i="147"/>
  <c r="CH21" i="147"/>
  <c r="CI21" i="147"/>
  <c r="CV21" i="147"/>
  <c r="CJ21" i="147"/>
  <c r="CW21" i="147"/>
  <c r="BP74" i="147"/>
  <c r="CC30" i="147"/>
  <c r="BT30" i="147"/>
  <c r="BP51" i="147"/>
  <c r="CC7" i="147"/>
  <c r="BT7" i="147"/>
  <c r="BT26" i="147"/>
  <c r="BT70" i="147"/>
  <c r="BP70" i="147"/>
  <c r="CC26" i="147"/>
  <c r="BQ80" i="147"/>
  <c r="BU36" i="147"/>
  <c r="CD36" i="147"/>
  <c r="BW36" i="147"/>
  <c r="BV36" i="147"/>
  <c r="BD74" i="147"/>
  <c r="BJ30" i="147"/>
  <c r="BI30" i="147"/>
  <c r="BH30" i="147"/>
  <c r="BQ30" i="147"/>
  <c r="BQ67" i="147"/>
  <c r="BW23" i="147"/>
  <c r="BV23" i="147"/>
  <c r="BU23" i="147"/>
  <c r="CD23" i="147"/>
  <c r="BD54" i="147"/>
  <c r="BJ10" i="147"/>
  <c r="BH10" i="147"/>
  <c r="BQ10" i="147"/>
  <c r="BI10" i="147"/>
  <c r="BP90" i="147"/>
  <c r="BT46" i="147"/>
  <c r="BT90" i="147"/>
  <c r="CC46" i="147"/>
  <c r="BD82" i="147"/>
  <c r="BJ38" i="147"/>
  <c r="BI38" i="147"/>
  <c r="BQ38" i="147"/>
  <c r="BH38" i="147"/>
  <c r="BD51" i="147"/>
  <c r="BQ7" i="147"/>
  <c r="BI7" i="147"/>
  <c r="BH7" i="147"/>
  <c r="BJ7" i="147"/>
  <c r="AU58" i="147"/>
  <c r="BT67" i="147"/>
  <c r="CT23" i="147"/>
  <c r="CT67" i="147"/>
  <c r="BH77" i="147"/>
  <c r="CC89" i="147"/>
  <c r="CG45" i="147"/>
  <c r="BG55" i="147"/>
  <c r="CC83" i="147"/>
  <c r="CG39" i="147"/>
  <c r="CG83" i="147"/>
  <c r="AU78" i="147"/>
  <c r="BD59" i="147"/>
  <c r="BQ15" i="147"/>
  <c r="BI15" i="147"/>
  <c r="BH15" i="147"/>
  <c r="BJ15" i="147"/>
  <c r="BH63" i="147"/>
  <c r="CC57" i="147"/>
  <c r="CG13" i="147"/>
  <c r="BD55" i="147"/>
  <c r="BQ11" i="147"/>
  <c r="BI11" i="147"/>
  <c r="BH11" i="147"/>
  <c r="BJ11" i="147"/>
  <c r="CG20" i="147"/>
  <c r="CG64" i="147"/>
  <c r="CC64" i="147"/>
  <c r="CC79" i="147"/>
  <c r="CG35" i="147"/>
  <c r="CG79" i="147"/>
  <c r="AU62" i="147"/>
  <c r="BH85" i="147"/>
  <c r="BH75" i="147"/>
  <c r="BQ57" i="147"/>
  <c r="BW13" i="147"/>
  <c r="CD13" i="147"/>
  <c r="BV13" i="147"/>
  <c r="BU13" i="147"/>
  <c r="AU66" i="147"/>
  <c r="BG54" i="147"/>
  <c r="BH81" i="147"/>
  <c r="G37" i="139"/>
  <c r="E130" i="137" s="1"/>
  <c r="BG73" i="140"/>
  <c r="BQ59" i="140"/>
  <c r="CD15" i="140"/>
  <c r="BU15" i="140"/>
  <c r="BW15" i="140"/>
  <c r="BV15" i="140"/>
  <c r="AU75" i="140"/>
  <c r="AU55" i="140"/>
  <c r="BQ89" i="140"/>
  <c r="CD45" i="140"/>
  <c r="BV45" i="140"/>
  <c r="BU45" i="140"/>
  <c r="BW45" i="140"/>
  <c r="BH63" i="140"/>
  <c r="BQ18" i="140"/>
  <c r="BH18" i="140"/>
  <c r="BJ18" i="140"/>
  <c r="BI18" i="140"/>
  <c r="BD62" i="140"/>
  <c r="BW8" i="140"/>
  <c r="BV8" i="140"/>
  <c r="BQ52" i="140"/>
  <c r="BU8" i="140"/>
  <c r="CD8" i="140"/>
  <c r="AU86" i="140"/>
  <c r="AW47" i="140"/>
  <c r="F36" i="136"/>
  <c r="F37" i="136"/>
  <c r="F48" i="136"/>
  <c r="BD90" i="140"/>
  <c r="BJ46" i="140"/>
  <c r="BI46" i="140"/>
  <c r="BQ46" i="140"/>
  <c r="BH46" i="140"/>
  <c r="CD60" i="140"/>
  <c r="CI16" i="140"/>
  <c r="CV16" i="140"/>
  <c r="CJ16" i="140"/>
  <c r="CW16" i="140"/>
  <c r="CH16" i="140"/>
  <c r="CG32" i="140"/>
  <c r="CG76" i="140"/>
  <c r="CC76" i="140"/>
  <c r="BQ34" i="140"/>
  <c r="BH34" i="140"/>
  <c r="BJ34" i="140"/>
  <c r="BI34" i="140"/>
  <c r="BD78" i="140"/>
  <c r="BH76" i="140"/>
  <c r="BQ88" i="140"/>
  <c r="BU44" i="140"/>
  <c r="CD44" i="140"/>
  <c r="BW44" i="140"/>
  <c r="BV44" i="140"/>
  <c r="BH80" i="140"/>
  <c r="BT59" i="140"/>
  <c r="CT15" i="140"/>
  <c r="CT59" i="140"/>
  <c r="BD66" i="140"/>
  <c r="BI22" i="140"/>
  <c r="BH22" i="140"/>
  <c r="BQ22" i="140"/>
  <c r="BJ22" i="140"/>
  <c r="BU57" i="140"/>
  <c r="BU20" i="140"/>
  <c r="BV20" i="140"/>
  <c r="CD20" i="140"/>
  <c r="BW20" i="140"/>
  <c r="BQ64" i="140"/>
  <c r="BP65" i="140"/>
  <c r="CC21" i="140"/>
  <c r="BT21" i="140"/>
  <c r="BG51" i="140"/>
  <c r="BG47" i="140"/>
  <c r="AH91" i="140"/>
  <c r="CG72" i="140"/>
  <c r="CT28" i="140"/>
  <c r="CT72" i="140"/>
  <c r="CG57" i="140"/>
  <c r="CT13" i="140"/>
  <c r="CT57" i="140"/>
  <c r="E47" i="140"/>
  <c r="BQ63" i="140"/>
  <c r="CD19" i="140"/>
  <c r="BU19" i="140"/>
  <c r="BV19" i="140"/>
  <c r="BW19" i="140"/>
  <c r="BU40" i="140"/>
  <c r="BQ84" i="140"/>
  <c r="CD40" i="140"/>
  <c r="BW40" i="140"/>
  <c r="BV40" i="140"/>
  <c r="BD82" i="140"/>
  <c r="BI38" i="140"/>
  <c r="BH38" i="140"/>
  <c r="BQ38" i="140"/>
  <c r="BJ38" i="140"/>
  <c r="BG75" i="140"/>
  <c r="AU74" i="140"/>
  <c r="AU85" i="140"/>
  <c r="CC77" i="140"/>
  <c r="CG33" i="140"/>
  <c r="BH64" i="140"/>
  <c r="CG20" i="140"/>
  <c r="CG64" i="140"/>
  <c r="CC64" i="140"/>
  <c r="BP51" i="140"/>
  <c r="BT7" i="140"/>
  <c r="CC7" i="140"/>
  <c r="CC10" i="140"/>
  <c r="BT10" i="140"/>
  <c r="BT54" i="140"/>
  <c r="BP54" i="140"/>
  <c r="AU61" i="140"/>
  <c r="BP70" i="140"/>
  <c r="BT26" i="140"/>
  <c r="CC26" i="140"/>
  <c r="BG62" i="140"/>
  <c r="BQ71" i="140"/>
  <c r="BW27" i="140"/>
  <c r="BU27" i="140"/>
  <c r="CD27" i="140"/>
  <c r="BV27" i="140"/>
  <c r="BP90" i="140"/>
  <c r="CC46" i="140"/>
  <c r="BT46" i="140"/>
  <c r="BT90" i="140"/>
  <c r="AU70" i="140"/>
  <c r="BH59" i="140"/>
  <c r="BH89" i="140"/>
  <c r="CC71" i="140"/>
  <c r="CG27" i="140"/>
  <c r="CG71" i="140"/>
  <c r="AU73" i="140"/>
  <c r="AU54" i="140"/>
  <c r="AU62" i="140"/>
  <c r="BP66" i="140"/>
  <c r="CC22" i="140"/>
  <c r="BT22" i="140"/>
  <c r="BP81" i="140"/>
  <c r="CC37" i="140"/>
  <c r="BT37" i="140"/>
  <c r="BT81" i="140"/>
  <c r="BU69" i="140"/>
  <c r="CD72" i="140"/>
  <c r="CI28" i="140"/>
  <c r="CV28" i="140"/>
  <c r="CH28" i="140"/>
  <c r="CJ28" i="140"/>
  <c r="CW28" i="140"/>
  <c r="CC69" i="140"/>
  <c r="CG25" i="140"/>
  <c r="CG69" i="140"/>
  <c r="AV47" i="140"/>
  <c r="F35" i="136"/>
  <c r="CC14" i="140"/>
  <c r="BP58" i="140"/>
  <c r="BT14" i="140"/>
  <c r="BT58" i="140"/>
  <c r="CT39" i="140"/>
  <c r="CT83" i="140"/>
  <c r="BT76" i="140"/>
  <c r="CT32" i="140"/>
  <c r="CT76" i="140"/>
  <c r="BQ79" i="140"/>
  <c r="CD35" i="140"/>
  <c r="BU35" i="140"/>
  <c r="BV35" i="140"/>
  <c r="BW35" i="140"/>
  <c r="AU78" i="140"/>
  <c r="BH88" i="140"/>
  <c r="AU66" i="140"/>
  <c r="BP82" i="140"/>
  <c r="CC38" i="140"/>
  <c r="BT38" i="140"/>
  <c r="BW12" i="140"/>
  <c r="CD12" i="140"/>
  <c r="BV12" i="140"/>
  <c r="BU12" i="140"/>
  <c r="BQ56" i="140"/>
  <c r="BG54" i="140"/>
  <c r="BD61" i="140"/>
  <c r="BJ17" i="140"/>
  <c r="BI17" i="140"/>
  <c r="BQ17" i="140"/>
  <c r="BH17" i="140"/>
  <c r="BH77" i="140"/>
  <c r="AD91" i="140"/>
  <c r="AD48" i="140"/>
  <c r="AE48" i="140"/>
  <c r="BH83" i="140"/>
  <c r="CG24" i="140"/>
  <c r="CG68" i="140"/>
  <c r="CC68" i="140"/>
  <c r="BH71" i="140"/>
  <c r="CC79" i="140"/>
  <c r="CG35" i="140"/>
  <c r="BD55" i="140"/>
  <c r="BH11" i="140"/>
  <c r="BI11" i="140"/>
  <c r="BQ11" i="140"/>
  <c r="BJ11" i="140"/>
  <c r="CG44" i="140"/>
  <c r="CC88" i="140"/>
  <c r="AU81" i="140"/>
  <c r="BD53" i="140"/>
  <c r="BJ9" i="140"/>
  <c r="BQ9" i="140"/>
  <c r="BI9" i="140"/>
  <c r="BH9" i="140"/>
  <c r="BI30" i="140"/>
  <c r="BD74" i="140"/>
  <c r="BQ30" i="140"/>
  <c r="BJ30" i="140"/>
  <c r="BH30" i="140"/>
  <c r="BU32" i="140"/>
  <c r="BW32" i="140"/>
  <c r="CD32" i="140"/>
  <c r="BQ76" i="140"/>
  <c r="BV32" i="140"/>
  <c r="BD85" i="140"/>
  <c r="BJ41" i="140"/>
  <c r="BQ41" i="140"/>
  <c r="BI41" i="140"/>
  <c r="BH41" i="140"/>
  <c r="BG61" i="140"/>
  <c r="BT87" i="140"/>
  <c r="CT43" i="140"/>
  <c r="CT87" i="140"/>
  <c r="BT67" i="140"/>
  <c r="CT23" i="140"/>
  <c r="CT67" i="140"/>
  <c r="BP62" i="140"/>
  <c r="CC18" i="140"/>
  <c r="BT18" i="140"/>
  <c r="BT62" i="140"/>
  <c r="BG53" i="140"/>
  <c r="BP73" i="140"/>
  <c r="CC29" i="140"/>
  <c r="BT29" i="140"/>
  <c r="BT73" i="140"/>
  <c r="CC83" i="140"/>
  <c r="CG39" i="140"/>
  <c r="CG83" i="140"/>
  <c r="BP85" i="140"/>
  <c r="CC41" i="140"/>
  <c r="BT41" i="140"/>
  <c r="BD73" i="140"/>
  <c r="BJ29" i="140"/>
  <c r="BH29" i="140"/>
  <c r="BI29" i="140"/>
  <c r="BQ29" i="140"/>
  <c r="BD65" i="140"/>
  <c r="BJ21" i="140"/>
  <c r="BH21" i="140"/>
  <c r="BI21" i="140"/>
  <c r="BQ21" i="140"/>
  <c r="BH84" i="140"/>
  <c r="BJ42" i="140"/>
  <c r="BI42" i="140"/>
  <c r="BH42" i="140"/>
  <c r="BD86" i="140"/>
  <c r="BQ42" i="140"/>
  <c r="CH25" i="140"/>
  <c r="CD69" i="140"/>
  <c r="CJ25" i="140"/>
  <c r="CW25" i="140"/>
  <c r="CI25" i="140"/>
  <c r="CV25" i="140"/>
  <c r="BT69" i="140"/>
  <c r="CT25" i="140"/>
  <c r="CT69" i="140"/>
  <c r="AU58" i="140"/>
  <c r="AU53" i="140"/>
  <c r="BH79" i="140"/>
  <c r="BP61" i="140"/>
  <c r="BT17" i="140"/>
  <c r="BT61" i="140"/>
  <c r="CC17" i="140"/>
  <c r="BQ87" i="140"/>
  <c r="BW43" i="140"/>
  <c r="CD43" i="140"/>
  <c r="BV43" i="140"/>
  <c r="BU43" i="140"/>
  <c r="BH67" i="140"/>
  <c r="CC63" i="140"/>
  <c r="CG19" i="140"/>
  <c r="CG63" i="140"/>
  <c r="CG40" i="140"/>
  <c r="CG84" i="140"/>
  <c r="CC84" i="140"/>
  <c r="BJ26" i="140"/>
  <c r="BI26" i="140"/>
  <c r="BH26" i="140"/>
  <c r="BD70" i="140"/>
  <c r="BQ26" i="140"/>
  <c r="BD75" i="140"/>
  <c r="BH31" i="140"/>
  <c r="BQ31" i="140"/>
  <c r="BI31" i="140"/>
  <c r="BJ31" i="140"/>
  <c r="CT40" i="140"/>
  <c r="CT84" i="140"/>
  <c r="CT45" i="140"/>
  <c r="CT89" i="140"/>
  <c r="AT91" i="140"/>
  <c r="BT71" i="140"/>
  <c r="CT24" i="140"/>
  <c r="CT68" i="140"/>
  <c r="BQ10" i="140"/>
  <c r="BI10" i="140"/>
  <c r="BD54" i="140"/>
  <c r="BJ10" i="140"/>
  <c r="BH10" i="140"/>
  <c r="AU65" i="140"/>
  <c r="CG36" i="140"/>
  <c r="CC80" i="140"/>
  <c r="CG8" i="140"/>
  <c r="CC52" i="140"/>
  <c r="BP55" i="140"/>
  <c r="BT11" i="140"/>
  <c r="BT55" i="140"/>
  <c r="CC11" i="140"/>
  <c r="BH52" i="140"/>
  <c r="AU82" i="140"/>
  <c r="BU72" i="140"/>
  <c r="CU28" i="140"/>
  <c r="BP75" i="140"/>
  <c r="BT31" i="140"/>
  <c r="BT75" i="140"/>
  <c r="CC31" i="140"/>
  <c r="AU47" i="140"/>
  <c r="AQ47" i="140"/>
  <c r="AU51" i="140"/>
  <c r="BD51" i="140"/>
  <c r="BH7" i="140"/>
  <c r="BI7" i="140"/>
  <c r="BJ7" i="140"/>
  <c r="BQ7" i="140"/>
  <c r="AU90" i="140"/>
  <c r="BQ14" i="140"/>
  <c r="BI14" i="140"/>
  <c r="BH14" i="140"/>
  <c r="BJ14" i="140"/>
  <c r="BD58" i="140"/>
  <c r="BU60" i="140"/>
  <c r="BD81" i="140"/>
  <c r="BJ37" i="140"/>
  <c r="BH37" i="140"/>
  <c r="BI37" i="140"/>
  <c r="BQ37" i="140"/>
  <c r="BP86" i="140"/>
  <c r="BT42" i="140"/>
  <c r="BT86" i="140"/>
  <c r="CC42" i="140"/>
  <c r="BP78" i="140"/>
  <c r="CC34" i="140"/>
  <c r="BT34" i="140"/>
  <c r="BT78" i="140"/>
  <c r="BU36" i="140"/>
  <c r="BV36" i="140"/>
  <c r="CD36" i="140"/>
  <c r="BW36" i="140"/>
  <c r="BQ80" i="140"/>
  <c r="BH68" i="140"/>
  <c r="BU24" i="140"/>
  <c r="BQ68" i="140"/>
  <c r="CD24" i="140"/>
  <c r="BW24" i="140"/>
  <c r="BV24" i="140"/>
  <c r="CC59" i="140"/>
  <c r="CG15" i="140"/>
  <c r="CG59" i="140"/>
  <c r="CH13" i="140"/>
  <c r="CI13" i="140"/>
  <c r="CV13" i="140"/>
  <c r="CD57" i="140"/>
  <c r="CJ13" i="140"/>
  <c r="CW13" i="140"/>
  <c r="BH87" i="140"/>
  <c r="BH56" i="140"/>
  <c r="CC87" i="140"/>
  <c r="CG43" i="140"/>
  <c r="CG87" i="140"/>
  <c r="BT64" i="140"/>
  <c r="CT20" i="140"/>
  <c r="CT64" i="140"/>
  <c r="BP74" i="140"/>
  <c r="CC30" i="140"/>
  <c r="BT30" i="140"/>
  <c r="BT74" i="140"/>
  <c r="BQ77" i="140"/>
  <c r="CD33" i="140"/>
  <c r="BV33" i="140"/>
  <c r="BU33" i="140"/>
  <c r="BW33" i="140"/>
  <c r="CC67" i="140"/>
  <c r="CG23" i="140"/>
  <c r="CG67" i="140"/>
  <c r="BP53" i="140"/>
  <c r="CC9" i="140"/>
  <c r="BT9" i="140"/>
  <c r="BT53" i="140"/>
  <c r="BQ67" i="140"/>
  <c r="BU23" i="140"/>
  <c r="CD23" i="140"/>
  <c r="BW23" i="140"/>
  <c r="BV23" i="140"/>
  <c r="BQ83" i="140"/>
  <c r="BU39" i="140"/>
  <c r="CD39" i="140"/>
  <c r="BW39" i="140"/>
  <c r="BV39" i="140"/>
  <c r="CW18" i="133"/>
  <c r="BH55" i="133"/>
  <c r="BW19" i="133"/>
  <c r="BV19" i="133"/>
  <c r="BQ63" i="133"/>
  <c r="CD19" i="133"/>
  <c r="BU19" i="133"/>
  <c r="CC7" i="133"/>
  <c r="BP51" i="133"/>
  <c r="BT7" i="133"/>
  <c r="BP57" i="133"/>
  <c r="BT13" i="133"/>
  <c r="BT57" i="133"/>
  <c r="CC13" i="133"/>
  <c r="BH78" i="133"/>
  <c r="CD8" i="133"/>
  <c r="BV8" i="133"/>
  <c r="BQ52" i="133"/>
  <c r="BU8" i="133"/>
  <c r="BW8" i="133"/>
  <c r="BT25" i="133"/>
  <c r="BT69" i="133"/>
  <c r="CC25" i="133"/>
  <c r="BP69" i="133"/>
  <c r="BW37" i="133"/>
  <c r="CD37" i="133"/>
  <c r="BV37" i="133"/>
  <c r="BQ81" i="133"/>
  <c r="BU37" i="133"/>
  <c r="AU84" i="133"/>
  <c r="BH59" i="133"/>
  <c r="BH63" i="133"/>
  <c r="CC80" i="133"/>
  <c r="CG36" i="133"/>
  <c r="CG80" i="133"/>
  <c r="BU24" i="133"/>
  <c r="BQ68" i="133"/>
  <c r="BW24" i="133"/>
  <c r="BV24" i="133"/>
  <c r="CD24" i="133"/>
  <c r="CT45" i="133"/>
  <c r="CT89" i="133"/>
  <c r="AU69" i="133"/>
  <c r="BT72" i="133"/>
  <c r="CT28" i="133"/>
  <c r="CT72" i="133"/>
  <c r="BH86" i="133"/>
  <c r="BH83" i="133"/>
  <c r="BT58" i="133"/>
  <c r="BH79" i="133"/>
  <c r="BQ82" i="133"/>
  <c r="BW38" i="133"/>
  <c r="BU38" i="133"/>
  <c r="CD38" i="133"/>
  <c r="BV38" i="133"/>
  <c r="BH90" i="133"/>
  <c r="AU56" i="133"/>
  <c r="BJ9" i="133"/>
  <c r="BD53" i="133"/>
  <c r="BI9" i="133"/>
  <c r="BH9" i="133"/>
  <c r="BQ9" i="133"/>
  <c r="BU70" i="133"/>
  <c r="CT26" i="133"/>
  <c r="CT70" i="133"/>
  <c r="CI18" i="133"/>
  <c r="CJ18" i="133"/>
  <c r="CH18" i="133"/>
  <c r="CD62" i="133"/>
  <c r="AD91" i="133"/>
  <c r="AD48" i="133"/>
  <c r="AE48" i="133"/>
  <c r="BH61" i="133"/>
  <c r="BU27" i="133"/>
  <c r="BQ71" i="133"/>
  <c r="BV27" i="133"/>
  <c r="BW27" i="133"/>
  <c r="CD27" i="133"/>
  <c r="BH74" i="133"/>
  <c r="BW33" i="133"/>
  <c r="CD33" i="133"/>
  <c r="BV33" i="133"/>
  <c r="BQ77" i="133"/>
  <c r="BU33" i="133"/>
  <c r="CG8" i="133"/>
  <c r="CC52" i="133"/>
  <c r="BQ88" i="133"/>
  <c r="CD44" i="133"/>
  <c r="BV44" i="133"/>
  <c r="BU44" i="133"/>
  <c r="BW44" i="133"/>
  <c r="BQ80" i="133"/>
  <c r="CD36" i="133"/>
  <c r="BV36" i="133"/>
  <c r="BU36" i="133"/>
  <c r="BW36" i="133"/>
  <c r="BQ78" i="133"/>
  <c r="BW34" i="133"/>
  <c r="CD34" i="133"/>
  <c r="BV34" i="133"/>
  <c r="BU34" i="133"/>
  <c r="BG60" i="133"/>
  <c r="BG53" i="133"/>
  <c r="BH72" i="133"/>
  <c r="BU31" i="133"/>
  <c r="BQ75" i="133"/>
  <c r="BV31" i="133"/>
  <c r="CD31" i="133"/>
  <c r="BW31" i="133"/>
  <c r="BQ86" i="133"/>
  <c r="BW42" i="133"/>
  <c r="CD42" i="133"/>
  <c r="BV42" i="133"/>
  <c r="BU42" i="133"/>
  <c r="CG10" i="133"/>
  <c r="CC54" i="133"/>
  <c r="BW41" i="133"/>
  <c r="CD41" i="133"/>
  <c r="BV41" i="133"/>
  <c r="BQ85" i="133"/>
  <c r="BU41" i="133"/>
  <c r="CG35" i="133"/>
  <c r="CG79" i="133"/>
  <c r="CC79" i="133"/>
  <c r="BD76" i="133"/>
  <c r="BJ32" i="133"/>
  <c r="BQ32" i="133"/>
  <c r="BI32" i="133"/>
  <c r="BH32" i="133"/>
  <c r="AU53" i="133"/>
  <c r="CT36" i="133"/>
  <c r="CT80" i="133"/>
  <c r="BT63" i="133"/>
  <c r="CG31" i="133"/>
  <c r="CC75" i="133"/>
  <c r="BD65" i="133"/>
  <c r="BJ21" i="133"/>
  <c r="BI21" i="133"/>
  <c r="BH21" i="133"/>
  <c r="BQ21" i="133"/>
  <c r="CG24" i="133"/>
  <c r="CG68" i="133"/>
  <c r="CC68" i="133"/>
  <c r="BQ74" i="133"/>
  <c r="BW30" i="133"/>
  <c r="BU30" i="133"/>
  <c r="CD30" i="133"/>
  <c r="BV30" i="133"/>
  <c r="CC85" i="133"/>
  <c r="CG41" i="133"/>
  <c r="BH80" i="133"/>
  <c r="CG26" i="133"/>
  <c r="CG70" i="133"/>
  <c r="CC70" i="133"/>
  <c r="CC88" i="133"/>
  <c r="CG44" i="133"/>
  <c r="CG88" i="133"/>
  <c r="BG69" i="133"/>
  <c r="BH81" i="133"/>
  <c r="BG47" i="133"/>
  <c r="BG51" i="133"/>
  <c r="BH68" i="133"/>
  <c r="BG57" i="133"/>
  <c r="BP56" i="133"/>
  <c r="BT12" i="133"/>
  <c r="CC12" i="133"/>
  <c r="BJ25" i="133"/>
  <c r="BD69" i="133"/>
  <c r="BI25" i="133"/>
  <c r="BQ25" i="133"/>
  <c r="BH25" i="133"/>
  <c r="CD28" i="133"/>
  <c r="BV28" i="133"/>
  <c r="BQ72" i="133"/>
  <c r="BU28" i="133"/>
  <c r="BW28" i="133"/>
  <c r="BD64" i="133"/>
  <c r="BQ20" i="133"/>
  <c r="BI20" i="133"/>
  <c r="BH20" i="133"/>
  <c r="BJ20" i="133"/>
  <c r="BW29" i="133"/>
  <c r="CD29" i="133"/>
  <c r="BV29" i="133"/>
  <c r="BQ73" i="133"/>
  <c r="BU29" i="133"/>
  <c r="CC72" i="133"/>
  <c r="CG28" i="133"/>
  <c r="CG72" i="133"/>
  <c r="CT44" i="133"/>
  <c r="CT88" i="133"/>
  <c r="BH75" i="133"/>
  <c r="BP64" i="133"/>
  <c r="CC20" i="133"/>
  <c r="BT20" i="133"/>
  <c r="BT64" i="133"/>
  <c r="CT22" i="133"/>
  <c r="CT66" i="133"/>
  <c r="BH66" i="133"/>
  <c r="CC58" i="133"/>
  <c r="CG14" i="133"/>
  <c r="CG58" i="133"/>
  <c r="G37" i="132"/>
  <c r="E130" i="130" s="1"/>
  <c r="AU57" i="133"/>
  <c r="AU76" i="133"/>
  <c r="CI26" i="133"/>
  <c r="CV26" i="133"/>
  <c r="CD70" i="133"/>
  <c r="CJ26" i="133"/>
  <c r="CW26" i="133"/>
  <c r="CH26" i="133"/>
  <c r="CC82" i="133"/>
  <c r="CG38" i="133"/>
  <c r="CG82" i="133"/>
  <c r="AW47" i="133"/>
  <c r="F36" i="129"/>
  <c r="CC74" i="133"/>
  <c r="CG30" i="133"/>
  <c r="CC90" i="133"/>
  <c r="CG46" i="133"/>
  <c r="CG90" i="133"/>
  <c r="BP65" i="133"/>
  <c r="CC21" i="133"/>
  <c r="BT21" i="133"/>
  <c r="BT65" i="133"/>
  <c r="CC59" i="133"/>
  <c r="CG15" i="133"/>
  <c r="AH91" i="133"/>
  <c r="CT29" i="133"/>
  <c r="CT73" i="133"/>
  <c r="BH77" i="133"/>
  <c r="BD60" i="133"/>
  <c r="BQ16" i="133"/>
  <c r="BH16" i="133"/>
  <c r="BJ16" i="133"/>
  <c r="BI16" i="133"/>
  <c r="AU60" i="133"/>
  <c r="BQ67" i="133"/>
  <c r="BV23" i="133"/>
  <c r="CD23" i="133"/>
  <c r="BU23" i="133"/>
  <c r="BW23" i="133"/>
  <c r="CG39" i="133"/>
  <c r="CC83" i="133"/>
  <c r="BU43" i="133"/>
  <c r="BQ87" i="133"/>
  <c r="BV43" i="133"/>
  <c r="BW43" i="133"/>
  <c r="CD43" i="133"/>
  <c r="BH54" i="133"/>
  <c r="BQ59" i="133"/>
  <c r="BW15" i="133"/>
  <c r="BV15" i="133"/>
  <c r="CD15" i="133"/>
  <c r="BU15" i="133"/>
  <c r="BH89" i="133"/>
  <c r="CC77" i="133"/>
  <c r="CG33" i="133"/>
  <c r="BH58" i="133"/>
  <c r="BT78" i="133"/>
  <c r="CT34" i="133"/>
  <c r="CT78" i="133"/>
  <c r="BQ90" i="133"/>
  <c r="BW46" i="133"/>
  <c r="BU46" i="133"/>
  <c r="CD46" i="133"/>
  <c r="BV46" i="133"/>
  <c r="AV47" i="133"/>
  <c r="F35" i="129"/>
  <c r="CG43" i="133"/>
  <c r="CC87" i="133"/>
  <c r="CV18" i="133"/>
  <c r="BQ61" i="133"/>
  <c r="CD17" i="133"/>
  <c r="BV17" i="133"/>
  <c r="BW17" i="133"/>
  <c r="BU17" i="133"/>
  <c r="BH71" i="133"/>
  <c r="BH87" i="133"/>
  <c r="BQ54" i="133"/>
  <c r="BU10" i="133"/>
  <c r="CD10" i="133"/>
  <c r="BW10" i="133"/>
  <c r="BV10" i="133"/>
  <c r="BH52" i="133"/>
  <c r="BQ55" i="133"/>
  <c r="BV11" i="133"/>
  <c r="CD11" i="133"/>
  <c r="BU11" i="133"/>
  <c r="BW11" i="133"/>
  <c r="BD84" i="133"/>
  <c r="BJ40" i="133"/>
  <c r="BQ40" i="133"/>
  <c r="BI40" i="133"/>
  <c r="BH40" i="133"/>
  <c r="BW45" i="133"/>
  <c r="CD45" i="133"/>
  <c r="BV45" i="133"/>
  <c r="BQ89" i="133"/>
  <c r="BU45" i="133"/>
  <c r="BP60" i="133"/>
  <c r="BT16" i="133"/>
  <c r="BT60" i="133"/>
  <c r="CC16" i="133"/>
  <c r="BT9" i="133"/>
  <c r="BT53" i="133"/>
  <c r="CC9" i="133"/>
  <c r="BP53" i="133"/>
  <c r="BU14" i="133"/>
  <c r="BV14" i="133"/>
  <c r="BQ58" i="133"/>
  <c r="CD14" i="133"/>
  <c r="BW14" i="133"/>
  <c r="AU64" i="133"/>
  <c r="BH73" i="133"/>
  <c r="AT91" i="133"/>
  <c r="BP84" i="133"/>
  <c r="CC40" i="133"/>
  <c r="BT40" i="133"/>
  <c r="CC78" i="133"/>
  <c r="CG34" i="133"/>
  <c r="CG78" i="133"/>
  <c r="BG64" i="133"/>
  <c r="CC71" i="133"/>
  <c r="CG27" i="133"/>
  <c r="CG71" i="133"/>
  <c r="BT54" i="133"/>
  <c r="BU39" i="133"/>
  <c r="BQ83" i="133"/>
  <c r="CD39" i="133"/>
  <c r="BW39" i="133"/>
  <c r="BV39" i="133"/>
  <c r="BW22" i="133"/>
  <c r="BQ66" i="133"/>
  <c r="BV22" i="133"/>
  <c r="BU22" i="133"/>
  <c r="CD22" i="133"/>
  <c r="BH85" i="133"/>
  <c r="CC67" i="133"/>
  <c r="CG23" i="133"/>
  <c r="CG67" i="133"/>
  <c r="BU35" i="133"/>
  <c r="BQ79" i="133"/>
  <c r="BV35" i="133"/>
  <c r="BW35" i="133"/>
  <c r="CD35" i="133"/>
  <c r="BD57" i="133"/>
  <c r="BJ13" i="133"/>
  <c r="BI13" i="133"/>
  <c r="BH13" i="133"/>
  <c r="BQ13" i="133"/>
  <c r="BH82" i="133"/>
  <c r="CC55" i="133"/>
  <c r="CG11" i="133"/>
  <c r="CC86" i="133"/>
  <c r="CG42" i="133"/>
  <c r="CG86" i="133"/>
  <c r="BD56" i="133"/>
  <c r="BJ12" i="133"/>
  <c r="BI12" i="133"/>
  <c r="BH12" i="133"/>
  <c r="BQ12" i="133"/>
  <c r="BT79" i="133"/>
  <c r="CT35" i="133"/>
  <c r="CT79" i="133"/>
  <c r="CC63" i="133"/>
  <c r="CG19" i="133"/>
  <c r="CG63" i="133"/>
  <c r="BT82" i="133"/>
  <c r="CT38" i="133"/>
  <c r="CT82" i="133"/>
  <c r="BD51" i="133"/>
  <c r="BQ7" i="133"/>
  <c r="BJ7" i="133"/>
  <c r="BI7" i="133"/>
  <c r="BH7" i="133"/>
  <c r="AU51" i="133"/>
  <c r="AU47" i="133"/>
  <c r="AQ47" i="133"/>
  <c r="AU65" i="133"/>
  <c r="BU62" i="133"/>
  <c r="CT46" i="133"/>
  <c r="CT90" i="133"/>
  <c r="BT68" i="133"/>
  <c r="CT24" i="133"/>
  <c r="CT68" i="133"/>
  <c r="CU26" i="133"/>
  <c r="BP76" i="133"/>
  <c r="CC32" i="133"/>
  <c r="BT32" i="133"/>
  <c r="E47" i="133"/>
  <c r="CG17" i="133"/>
  <c r="CC61" i="133"/>
  <c r="BH67" i="133"/>
  <c r="BH88" i="133"/>
  <c r="CT11" i="124"/>
  <c r="CT55" i="124"/>
  <c r="CG87" i="124"/>
  <c r="CT43" i="124"/>
  <c r="CT87" i="124"/>
  <c r="CT39" i="124"/>
  <c r="CT83" i="124"/>
  <c r="CU86" i="124"/>
  <c r="DC42" i="124"/>
  <c r="DB42" i="124"/>
  <c r="BU75" i="124"/>
  <c r="BH54" i="124"/>
  <c r="CD67" i="124"/>
  <c r="CJ23" i="124"/>
  <c r="CW23" i="124"/>
  <c r="CI23" i="124"/>
  <c r="CV23" i="124"/>
  <c r="CH23" i="124"/>
  <c r="BU67" i="124"/>
  <c r="CC84" i="124"/>
  <c r="CG40" i="124"/>
  <c r="CG84" i="124"/>
  <c r="BI47" i="124"/>
  <c r="G35" i="127" s="1"/>
  <c r="BV46" i="124"/>
  <c r="BQ90" i="124"/>
  <c r="BW46" i="124"/>
  <c r="BU46" i="124"/>
  <c r="BH66" i="124"/>
  <c r="CD61" i="124"/>
  <c r="CI17" i="124"/>
  <c r="CV17" i="124"/>
  <c r="CH17" i="124"/>
  <c r="CJ17" i="124"/>
  <c r="CW17" i="124"/>
  <c r="CU83" i="124"/>
  <c r="DC39" i="124"/>
  <c r="DB39" i="124"/>
  <c r="BT88" i="124"/>
  <c r="CG57" i="124"/>
  <c r="CT13" i="124"/>
  <c r="CT57" i="124"/>
  <c r="BQ58" i="124"/>
  <c r="BV14" i="124"/>
  <c r="BU14" i="124"/>
  <c r="BW14" i="124"/>
  <c r="BT80" i="124"/>
  <c r="BQ76" i="124"/>
  <c r="BV32" i="124"/>
  <c r="BU32" i="124"/>
  <c r="BW32" i="124"/>
  <c r="BH56" i="124"/>
  <c r="BU63" i="124"/>
  <c r="CC89" i="124"/>
  <c r="CG45" i="124"/>
  <c r="BV44" i="124"/>
  <c r="BU44" i="124"/>
  <c r="BW44" i="124"/>
  <c r="BQ88" i="124"/>
  <c r="CT31" i="124"/>
  <c r="CT75" i="124"/>
  <c r="CU23" i="124"/>
  <c r="CG85" i="124"/>
  <c r="CT41" i="124"/>
  <c r="CT85" i="124"/>
  <c r="BV28" i="124"/>
  <c r="BU28" i="124"/>
  <c r="BQ72" i="124"/>
  <c r="BW28" i="124"/>
  <c r="CC58" i="124"/>
  <c r="CG14" i="124"/>
  <c r="CG58" i="124"/>
  <c r="CC60" i="124"/>
  <c r="CG16" i="124"/>
  <c r="CD69" i="124"/>
  <c r="CI25" i="124"/>
  <c r="CV25" i="124"/>
  <c r="CH25" i="124"/>
  <c r="CJ25" i="124"/>
  <c r="CW25" i="124"/>
  <c r="BQ70" i="124"/>
  <c r="BW26" i="124"/>
  <c r="BV26" i="124"/>
  <c r="BU26" i="124"/>
  <c r="BH68" i="124"/>
  <c r="CD75" i="124"/>
  <c r="CJ31" i="124"/>
  <c r="CW31" i="124"/>
  <c r="CI31" i="124"/>
  <c r="CV31" i="124"/>
  <c r="CH31" i="124"/>
  <c r="BH78" i="124"/>
  <c r="CD59" i="124"/>
  <c r="CJ15" i="124"/>
  <c r="CW15" i="124"/>
  <c r="CI15" i="124"/>
  <c r="CV15" i="124"/>
  <c r="CH15" i="124"/>
  <c r="CU15" i="124"/>
  <c r="BU59" i="124"/>
  <c r="BH90" i="124"/>
  <c r="CT35" i="124"/>
  <c r="CT79" i="124"/>
  <c r="CD65" i="124"/>
  <c r="CI21" i="124"/>
  <c r="CV21" i="124"/>
  <c r="CH21" i="124"/>
  <c r="CJ21" i="124"/>
  <c r="CW21" i="124"/>
  <c r="BQ52" i="124"/>
  <c r="BW8" i="124"/>
  <c r="BV8" i="124"/>
  <c r="BU8" i="124"/>
  <c r="BU53" i="124"/>
  <c r="BV36" i="124"/>
  <c r="BU36" i="124"/>
  <c r="BQ80" i="124"/>
  <c r="BW36" i="124"/>
  <c r="BQ66" i="124"/>
  <c r="BW22" i="124"/>
  <c r="BV22" i="124"/>
  <c r="BU22" i="124"/>
  <c r="CC76" i="124"/>
  <c r="CG32" i="124"/>
  <c r="CC88" i="124"/>
  <c r="CG44" i="124"/>
  <c r="CG88" i="124"/>
  <c r="BQ84" i="124"/>
  <c r="BV40" i="124"/>
  <c r="BU40" i="124"/>
  <c r="BW40" i="124"/>
  <c r="CG66" i="124"/>
  <c r="CT22" i="124"/>
  <c r="CT66" i="124"/>
  <c r="BU85" i="124"/>
  <c r="BU79" i="124"/>
  <c r="BU89" i="124"/>
  <c r="CC80" i="124"/>
  <c r="CG36" i="124"/>
  <c r="CG80" i="124"/>
  <c r="CD81" i="124"/>
  <c r="CI37" i="124"/>
  <c r="CV37" i="124"/>
  <c r="CH37" i="124"/>
  <c r="CJ37" i="124"/>
  <c r="CW37" i="124"/>
  <c r="CD63" i="124"/>
  <c r="CJ19" i="124"/>
  <c r="CW19" i="124"/>
  <c r="CI19" i="124"/>
  <c r="CV19" i="124"/>
  <c r="CH19" i="124"/>
  <c r="CC72" i="124"/>
  <c r="CG28" i="124"/>
  <c r="CG72" i="124"/>
  <c r="CC64" i="124"/>
  <c r="CG20" i="124"/>
  <c r="CG63" i="124"/>
  <c r="CT19" i="124"/>
  <c r="CT63" i="124"/>
  <c r="CT28" i="124"/>
  <c r="CT72" i="124"/>
  <c r="BH62" i="124"/>
  <c r="CC78" i="124"/>
  <c r="CG34" i="124"/>
  <c r="CG78" i="124"/>
  <c r="CD71" i="124"/>
  <c r="CJ27" i="124"/>
  <c r="CW27" i="124"/>
  <c r="CI27" i="124"/>
  <c r="CV27" i="124"/>
  <c r="CH27" i="124"/>
  <c r="BQ64" i="124"/>
  <c r="BV20" i="124"/>
  <c r="BU20" i="124"/>
  <c r="BW20" i="124"/>
  <c r="CU87" i="124"/>
  <c r="DC43" i="124"/>
  <c r="DB43" i="124"/>
  <c r="BU73" i="124"/>
  <c r="BH60" i="124"/>
  <c r="BU77" i="124"/>
  <c r="BQ78" i="124"/>
  <c r="BW34" i="124"/>
  <c r="BV34" i="124"/>
  <c r="BU34" i="124"/>
  <c r="CC54" i="124"/>
  <c r="CG10" i="124"/>
  <c r="CG69" i="124"/>
  <c r="CT25" i="124"/>
  <c r="CT69" i="124"/>
  <c r="BQ54" i="124"/>
  <c r="BV10" i="124"/>
  <c r="BU10" i="124"/>
  <c r="BW10" i="124"/>
  <c r="BU65" i="124"/>
  <c r="CU21" i="124"/>
  <c r="CD57" i="124"/>
  <c r="CI13" i="124"/>
  <c r="CV13" i="124"/>
  <c r="CH13" i="124"/>
  <c r="CJ13" i="124"/>
  <c r="CW13" i="124"/>
  <c r="CH86" i="124"/>
  <c r="BH74" i="124"/>
  <c r="BU61" i="124"/>
  <c r="CG77" i="124"/>
  <c r="CT33" i="124"/>
  <c r="CT77" i="124"/>
  <c r="BH58" i="124"/>
  <c r="CC52" i="124"/>
  <c r="CG8" i="124"/>
  <c r="CG52" i="124"/>
  <c r="CG73" i="124"/>
  <c r="CT29" i="124"/>
  <c r="CT73" i="124"/>
  <c r="BH76" i="124"/>
  <c r="BQ56" i="124"/>
  <c r="BW12" i="124"/>
  <c r="BV12" i="124"/>
  <c r="BU12" i="124"/>
  <c r="BH88" i="124"/>
  <c r="BQ62" i="124"/>
  <c r="BW18" i="124"/>
  <c r="BV18" i="124"/>
  <c r="BU18" i="124"/>
  <c r="BT78" i="124"/>
  <c r="CT34" i="124"/>
  <c r="CT78" i="124"/>
  <c r="BH72" i="124"/>
  <c r="CH82" i="124"/>
  <c r="CU38" i="124"/>
  <c r="BU69" i="124"/>
  <c r="BQ68" i="124"/>
  <c r="BV24" i="124"/>
  <c r="BU24" i="124"/>
  <c r="BW24" i="124"/>
  <c r="BT84" i="124"/>
  <c r="CT40" i="124"/>
  <c r="CT84" i="124"/>
  <c r="BU57" i="124"/>
  <c r="BH52" i="124"/>
  <c r="CD53" i="124"/>
  <c r="CI9" i="124"/>
  <c r="CV9" i="124"/>
  <c r="CH9" i="124"/>
  <c r="CJ9" i="124"/>
  <c r="CW9" i="124"/>
  <c r="BH80" i="124"/>
  <c r="BQ74" i="124"/>
  <c r="BW30" i="124"/>
  <c r="BV30" i="124"/>
  <c r="BU30" i="124"/>
  <c r="BH84" i="124"/>
  <c r="CT37" i="124"/>
  <c r="CT81" i="124"/>
  <c r="CD85" i="124"/>
  <c r="CI41" i="124"/>
  <c r="CV41" i="124"/>
  <c r="CJ41" i="124"/>
  <c r="CW41" i="124"/>
  <c r="CH41" i="124"/>
  <c r="CG53" i="124"/>
  <c r="CT9" i="124"/>
  <c r="CT53" i="124"/>
  <c r="CD79" i="124"/>
  <c r="CJ35" i="124"/>
  <c r="CW35" i="124"/>
  <c r="CI35" i="124"/>
  <c r="CV35" i="124"/>
  <c r="CH35" i="124"/>
  <c r="CC90" i="124"/>
  <c r="CG46" i="124"/>
  <c r="CG90" i="124"/>
  <c r="CD89" i="124"/>
  <c r="CI45" i="124"/>
  <c r="CV45" i="124"/>
  <c r="CJ45" i="124"/>
  <c r="CW45" i="124"/>
  <c r="CH45" i="124"/>
  <c r="BT52" i="124"/>
  <c r="BU81" i="124"/>
  <c r="CU37" i="124"/>
  <c r="CD55" i="124"/>
  <c r="CJ11" i="124"/>
  <c r="CW11" i="124"/>
  <c r="CI11" i="124"/>
  <c r="CV11" i="124"/>
  <c r="CH11" i="124"/>
  <c r="CU11" i="124"/>
  <c r="BU55" i="124"/>
  <c r="CU31" i="124"/>
  <c r="BU71" i="124"/>
  <c r="BJ47" i="124"/>
  <c r="G36" i="127" s="1"/>
  <c r="BH64" i="124"/>
  <c r="CC74" i="124"/>
  <c r="CG30" i="124"/>
  <c r="CC70" i="124"/>
  <c r="CG26" i="124"/>
  <c r="CD73" i="124"/>
  <c r="CI29" i="124"/>
  <c r="CV29" i="124"/>
  <c r="CH29" i="124"/>
  <c r="CJ29" i="124"/>
  <c r="CW29" i="124"/>
  <c r="BT58" i="124"/>
  <c r="CT14" i="124"/>
  <c r="CT58" i="124"/>
  <c r="CG67" i="124"/>
  <c r="CT23" i="124"/>
  <c r="CT67" i="124"/>
  <c r="CU35" i="124"/>
  <c r="BQ60" i="124"/>
  <c r="BW16" i="124"/>
  <c r="BV16" i="124"/>
  <c r="BU16" i="124"/>
  <c r="BH70" i="124"/>
  <c r="CC68" i="124"/>
  <c r="CG24" i="124"/>
  <c r="CD77" i="124"/>
  <c r="CI33" i="124"/>
  <c r="CV33" i="124"/>
  <c r="CH33" i="124"/>
  <c r="CJ33" i="124"/>
  <c r="CW33" i="124"/>
  <c r="AU47" i="117"/>
  <c r="AQ47" i="117"/>
  <c r="AQ91" i="117"/>
  <c r="CT46" i="117"/>
  <c r="CT90" i="117"/>
  <c r="AV47" i="117"/>
  <c r="F35" i="118"/>
  <c r="AU74" i="117"/>
  <c r="BQ55" i="117"/>
  <c r="BW11" i="117"/>
  <c r="BV11" i="117"/>
  <c r="BU11" i="117"/>
  <c r="CD83" i="117"/>
  <c r="CI39" i="117"/>
  <c r="CJ39" i="117"/>
  <c r="CW39" i="117"/>
  <c r="CH39" i="117"/>
  <c r="CU39" i="117"/>
  <c r="BD87" i="117"/>
  <c r="BH43" i="117"/>
  <c r="BJ43" i="117"/>
  <c r="BI43" i="117"/>
  <c r="BG84" i="117"/>
  <c r="AU80" i="117"/>
  <c r="BG73" i="117"/>
  <c r="CI15" i="117"/>
  <c r="CV15" i="117"/>
  <c r="CJ15" i="117"/>
  <c r="CW15" i="117"/>
  <c r="CH15" i="117"/>
  <c r="CD59" i="117"/>
  <c r="AU82" i="117"/>
  <c r="CC89" i="117"/>
  <c r="CG45" i="117"/>
  <c r="CG89" i="117"/>
  <c r="BT66" i="117"/>
  <c r="CD75" i="117"/>
  <c r="CI31" i="117"/>
  <c r="CV31" i="117"/>
  <c r="CJ31" i="117"/>
  <c r="CW31" i="117"/>
  <c r="CH31" i="117"/>
  <c r="CU31" i="117"/>
  <c r="CC67" i="117"/>
  <c r="CG23" i="117"/>
  <c r="CG67" i="117"/>
  <c r="CC63" i="117"/>
  <c r="CG19" i="117"/>
  <c r="CG63" i="117"/>
  <c r="BP81" i="117"/>
  <c r="CC37" i="117"/>
  <c r="BT37" i="117"/>
  <c r="BT81" i="117"/>
  <c r="BH61" i="117"/>
  <c r="CC86" i="117"/>
  <c r="CG42" i="117"/>
  <c r="CG86" i="117"/>
  <c r="BU79" i="117"/>
  <c r="BH85" i="117"/>
  <c r="BH81" i="117"/>
  <c r="BT71" i="117"/>
  <c r="BU63" i="117"/>
  <c r="AU70" i="117"/>
  <c r="CT11" i="117"/>
  <c r="CT55" i="117"/>
  <c r="CC78" i="117"/>
  <c r="CG34" i="117"/>
  <c r="CG78" i="117"/>
  <c r="BT70" i="117"/>
  <c r="CC59" i="117"/>
  <c r="CG15" i="117"/>
  <c r="BT20" i="117"/>
  <c r="BT64" i="117"/>
  <c r="BP64" i="117"/>
  <c r="CC20" i="117"/>
  <c r="BG53" i="117"/>
  <c r="BJ18" i="117"/>
  <c r="BH18" i="117"/>
  <c r="BI18" i="117"/>
  <c r="BD62" i="117"/>
  <c r="BU29" i="117"/>
  <c r="BQ73" i="117"/>
  <c r="BW29" i="117"/>
  <c r="BV29" i="117"/>
  <c r="CC75" i="117"/>
  <c r="CG31" i="117"/>
  <c r="BT85" i="117"/>
  <c r="BU67" i="117"/>
  <c r="BG68" i="117"/>
  <c r="BQ69" i="117"/>
  <c r="BU25" i="117"/>
  <c r="BW25" i="117"/>
  <c r="BV25" i="117"/>
  <c r="AU87" i="117"/>
  <c r="BT40" i="117"/>
  <c r="BT84" i="117"/>
  <c r="BP84" i="117"/>
  <c r="CC40" i="117"/>
  <c r="CD71" i="117"/>
  <c r="CI27" i="117"/>
  <c r="CV27" i="117"/>
  <c r="CJ27" i="117"/>
  <c r="CW27" i="117"/>
  <c r="CH27" i="117"/>
  <c r="CU27" i="117"/>
  <c r="BU90" i="117"/>
  <c r="BG47" i="117"/>
  <c r="AU58" i="117"/>
  <c r="AU60" i="117"/>
  <c r="BQ53" i="117"/>
  <c r="BU9" i="117"/>
  <c r="BW9" i="117"/>
  <c r="BV9" i="117"/>
  <c r="BG81" i="117"/>
  <c r="BH89" i="117"/>
  <c r="BH24" i="117"/>
  <c r="BD68" i="117"/>
  <c r="BI24" i="117"/>
  <c r="BJ24" i="117"/>
  <c r="BU44" i="117"/>
  <c r="BQ88" i="117"/>
  <c r="BV44" i="117"/>
  <c r="BW44" i="117"/>
  <c r="BD84" i="117"/>
  <c r="BH40" i="117"/>
  <c r="BJ40" i="117"/>
  <c r="BI40" i="117"/>
  <c r="AU78" i="117"/>
  <c r="BT62" i="117"/>
  <c r="BT61" i="117"/>
  <c r="AU56" i="117"/>
  <c r="CT42" i="117"/>
  <c r="CT86" i="117"/>
  <c r="CC70" i="117"/>
  <c r="CG26" i="117"/>
  <c r="CG70" i="117"/>
  <c r="BD57" i="117"/>
  <c r="BI13" i="117"/>
  <c r="BJ13" i="117"/>
  <c r="BH13" i="117"/>
  <c r="BD66" i="117"/>
  <c r="BJ22" i="117"/>
  <c r="BH22" i="117"/>
  <c r="BI22" i="117"/>
  <c r="BH73" i="117"/>
  <c r="CC85" i="117"/>
  <c r="CG41" i="117"/>
  <c r="CG85" i="117"/>
  <c r="BH77" i="117"/>
  <c r="BT82" i="117"/>
  <c r="CD67" i="117"/>
  <c r="CI23" i="117"/>
  <c r="CV23" i="117"/>
  <c r="CJ23" i="117"/>
  <c r="CW23" i="117"/>
  <c r="CH23" i="117"/>
  <c r="BP88" i="117"/>
  <c r="CC44" i="117"/>
  <c r="BT44" i="117"/>
  <c r="BT88" i="117"/>
  <c r="BP68" i="117"/>
  <c r="BT24" i="117"/>
  <c r="BT68" i="117"/>
  <c r="CC24" i="117"/>
  <c r="BD76" i="117"/>
  <c r="BH32" i="117"/>
  <c r="BJ32" i="117"/>
  <c r="BI32" i="117"/>
  <c r="CV39" i="117"/>
  <c r="BD86" i="117"/>
  <c r="BJ42" i="117"/>
  <c r="BH42" i="117"/>
  <c r="BI42" i="117"/>
  <c r="BU59" i="117"/>
  <c r="BQ65" i="117"/>
  <c r="BU21" i="117"/>
  <c r="BW21" i="117"/>
  <c r="BV21" i="117"/>
  <c r="CC66" i="117"/>
  <c r="CG22" i="117"/>
  <c r="CG66" i="117"/>
  <c r="BG80" i="117"/>
  <c r="BD64" i="117"/>
  <c r="BH20" i="117"/>
  <c r="BI20" i="117"/>
  <c r="BJ20" i="117"/>
  <c r="BT74" i="117"/>
  <c r="CG60" i="117"/>
  <c r="CT16" i="117"/>
  <c r="CT60" i="117"/>
  <c r="BH10" i="117"/>
  <c r="BD54" i="117"/>
  <c r="BI10" i="117"/>
  <c r="BJ10" i="117"/>
  <c r="BD60" i="117"/>
  <c r="BJ16" i="117"/>
  <c r="BH16" i="117"/>
  <c r="BI16" i="117"/>
  <c r="BH53" i="117"/>
  <c r="AU68" i="117"/>
  <c r="CD79" i="117"/>
  <c r="CI35" i="117"/>
  <c r="CV35" i="117"/>
  <c r="CJ35" i="117"/>
  <c r="CW35" i="117"/>
  <c r="CH35" i="117"/>
  <c r="BP87" i="117"/>
  <c r="BT43" i="117"/>
  <c r="CC43" i="117"/>
  <c r="BT57" i="117"/>
  <c r="BP69" i="117"/>
  <c r="CC25" i="117"/>
  <c r="BT25" i="117"/>
  <c r="BT69" i="117"/>
  <c r="AU84" i="117"/>
  <c r="CI19" i="117"/>
  <c r="CV19" i="117"/>
  <c r="CJ19" i="117"/>
  <c r="CW19" i="117"/>
  <c r="CH19" i="117"/>
  <c r="CD63" i="117"/>
  <c r="BP58" i="117"/>
  <c r="BT14" i="117"/>
  <c r="CC14" i="117"/>
  <c r="BJ26" i="117"/>
  <c r="BH26" i="117"/>
  <c r="BD70" i="117"/>
  <c r="BI26" i="117"/>
  <c r="CC62" i="117"/>
  <c r="CG18" i="117"/>
  <c r="CG62" i="117"/>
  <c r="CC61" i="117"/>
  <c r="CG17" i="117"/>
  <c r="CG61" i="117"/>
  <c r="BD56" i="117"/>
  <c r="BJ12" i="117"/>
  <c r="BI12" i="117"/>
  <c r="BH12" i="117"/>
  <c r="AU72" i="117"/>
  <c r="BD72" i="117"/>
  <c r="BH28" i="117"/>
  <c r="BI28" i="117"/>
  <c r="BJ28" i="117"/>
  <c r="CT34" i="117"/>
  <c r="CT78" i="117"/>
  <c r="BP53" i="117"/>
  <c r="CC9" i="117"/>
  <c r="BT9" i="117"/>
  <c r="BT53" i="117"/>
  <c r="AU62" i="117"/>
  <c r="AU66" i="117"/>
  <c r="BT65" i="117"/>
  <c r="CU15" i="117"/>
  <c r="CC82" i="117"/>
  <c r="CG38" i="117"/>
  <c r="CG82" i="117"/>
  <c r="CC83" i="117"/>
  <c r="CG39" i="117"/>
  <c r="CG83" i="117"/>
  <c r="BD74" i="117"/>
  <c r="BJ30" i="117"/>
  <c r="BH30" i="117"/>
  <c r="BI30" i="117"/>
  <c r="BH55" i="117"/>
  <c r="AU76" i="117"/>
  <c r="BH69" i="117"/>
  <c r="CC79" i="117"/>
  <c r="CG35" i="117"/>
  <c r="CG79" i="117"/>
  <c r="BU83" i="117"/>
  <c r="BD80" i="117"/>
  <c r="BH36" i="117"/>
  <c r="BI36" i="117"/>
  <c r="BJ36" i="117"/>
  <c r="BP73" i="117"/>
  <c r="CC29" i="117"/>
  <c r="BT29" i="117"/>
  <c r="BT73" i="117"/>
  <c r="BU71" i="117"/>
  <c r="CD90" i="117"/>
  <c r="CI46" i="117"/>
  <c r="CV46" i="117"/>
  <c r="CH46" i="117"/>
  <c r="CJ46" i="117"/>
  <c r="CW46" i="117"/>
  <c r="AU86" i="117"/>
  <c r="BH65" i="117"/>
  <c r="BD82" i="117"/>
  <c r="BJ38" i="117"/>
  <c r="BH38" i="117"/>
  <c r="BI38" i="117"/>
  <c r="BP80" i="117"/>
  <c r="BT36" i="117"/>
  <c r="BT80" i="117"/>
  <c r="CC36" i="117"/>
  <c r="AU64" i="117"/>
  <c r="BU75" i="117"/>
  <c r="CC74" i="117"/>
  <c r="CG30" i="117"/>
  <c r="CG74" i="117"/>
  <c r="BH14" i="117"/>
  <c r="BJ14" i="117"/>
  <c r="BD58" i="117"/>
  <c r="BI14" i="117"/>
  <c r="AU54" i="117"/>
  <c r="BP56" i="117"/>
  <c r="BT12" i="117"/>
  <c r="CC12" i="117"/>
  <c r="BQ61" i="117"/>
  <c r="BU17" i="117"/>
  <c r="BW17" i="117"/>
  <c r="BV17" i="117"/>
  <c r="BQ89" i="117"/>
  <c r="BV45" i="117"/>
  <c r="BW45" i="117"/>
  <c r="BU45" i="117"/>
  <c r="AD91" i="117"/>
  <c r="AD48" i="117"/>
  <c r="AE48" i="117"/>
  <c r="BP77" i="117"/>
  <c r="CC33" i="117"/>
  <c r="BT33" i="117"/>
  <c r="BQ85" i="117"/>
  <c r="BU41" i="117"/>
  <c r="BW41" i="117"/>
  <c r="BV41" i="117"/>
  <c r="BQ81" i="117"/>
  <c r="BU37" i="117"/>
  <c r="BW37" i="117"/>
  <c r="BV37" i="117"/>
  <c r="AH91" i="117"/>
  <c r="CC57" i="117"/>
  <c r="CG13" i="117"/>
  <c r="CG57" i="117"/>
  <c r="BH88" i="117"/>
  <c r="CC71" i="117"/>
  <c r="CG27" i="117"/>
  <c r="CG71" i="117"/>
  <c r="BD78" i="117"/>
  <c r="BJ34" i="117"/>
  <c r="BH34" i="117"/>
  <c r="BI34" i="117"/>
  <c r="CT19" i="117"/>
  <c r="CT63" i="117"/>
  <c r="BP76" i="117"/>
  <c r="BT32" i="117"/>
  <c r="CC32" i="117"/>
  <c r="AU57" i="117"/>
  <c r="CT39" i="117"/>
  <c r="CT83" i="117"/>
  <c r="CU19" i="117"/>
  <c r="CC65" i="117"/>
  <c r="CG21" i="117"/>
  <c r="CG65" i="117"/>
  <c r="BQ77" i="117"/>
  <c r="BU33" i="117"/>
  <c r="BW33" i="117"/>
  <c r="BV33" i="117"/>
  <c r="BP72" i="117"/>
  <c r="BT28" i="117"/>
  <c r="CC28" i="117"/>
  <c r="BP54" i="117"/>
  <c r="BT10" i="117"/>
  <c r="CC10" i="117"/>
  <c r="F4" i="6"/>
  <c r="D24" i="6"/>
  <c r="K41" i="110"/>
  <c r="K40" i="110"/>
  <c r="K39" i="110"/>
  <c r="K36" i="110"/>
  <c r="K35" i="110"/>
  <c r="K34" i="110"/>
  <c r="K30" i="110"/>
  <c r="K29" i="110"/>
  <c r="Q26" i="110"/>
  <c r="Q25" i="110"/>
  <c r="Q24" i="110"/>
  <c r="Q23" i="110"/>
  <c r="I23" i="110"/>
  <c r="H23" i="110"/>
  <c r="G23" i="110"/>
  <c r="F23" i="110"/>
  <c r="E23" i="110"/>
  <c r="D23" i="110"/>
  <c r="Q22" i="110"/>
  <c r="J22" i="110"/>
  <c r="I22" i="110"/>
  <c r="H22" i="110"/>
  <c r="G22" i="110"/>
  <c r="F22" i="110"/>
  <c r="E22" i="110"/>
  <c r="D22" i="110"/>
  <c r="Q21" i="110"/>
  <c r="Q20" i="110"/>
  <c r="Q19" i="110"/>
  <c r="Q18" i="110"/>
  <c r="J17" i="110"/>
  <c r="I17" i="110"/>
  <c r="H17" i="110"/>
  <c r="G17" i="110"/>
  <c r="F17" i="110"/>
  <c r="E17" i="110"/>
  <c r="D17" i="110"/>
  <c r="K16" i="110"/>
  <c r="K15" i="110"/>
  <c r="K14" i="110"/>
  <c r="K13" i="110"/>
  <c r="J12" i="110"/>
  <c r="I12" i="110"/>
  <c r="H12" i="110"/>
  <c r="G12" i="110"/>
  <c r="F12" i="110"/>
  <c r="E12" i="110"/>
  <c r="D12" i="110"/>
  <c r="K41" i="109"/>
  <c r="K40" i="109"/>
  <c r="K39" i="109"/>
  <c r="K36" i="109"/>
  <c r="K35" i="109"/>
  <c r="K34" i="109"/>
  <c r="K30" i="109"/>
  <c r="K29" i="109"/>
  <c r="Q26" i="109"/>
  <c r="Q25" i="109"/>
  <c r="Q24" i="109"/>
  <c r="Q23" i="109"/>
  <c r="I23" i="109"/>
  <c r="I22" i="109"/>
  <c r="H23" i="109"/>
  <c r="G23" i="109"/>
  <c r="G22" i="109"/>
  <c r="F23" i="109"/>
  <c r="E23" i="109"/>
  <c r="E22" i="109"/>
  <c r="D23" i="109"/>
  <c r="Q22" i="109"/>
  <c r="J22" i="109"/>
  <c r="H22" i="109"/>
  <c r="F22" i="109"/>
  <c r="D22" i="109"/>
  <c r="Q21" i="109"/>
  <c r="Q20" i="109"/>
  <c r="Q19" i="109"/>
  <c r="Q18" i="109"/>
  <c r="J17" i="109"/>
  <c r="I17" i="109"/>
  <c r="H17" i="109"/>
  <c r="G17" i="109"/>
  <c r="F17" i="109"/>
  <c r="E17" i="109"/>
  <c r="D17" i="109"/>
  <c r="K16" i="109"/>
  <c r="K15" i="109"/>
  <c r="K14" i="109"/>
  <c r="K13" i="109"/>
  <c r="J12" i="109"/>
  <c r="I12" i="109"/>
  <c r="H12" i="109"/>
  <c r="G12" i="109"/>
  <c r="F12" i="109"/>
  <c r="E12" i="109"/>
  <c r="D12" i="109"/>
  <c r="K41" i="108"/>
  <c r="K40" i="108"/>
  <c r="K39" i="108"/>
  <c r="K36" i="108"/>
  <c r="K35" i="108"/>
  <c r="K34" i="108"/>
  <c r="K30" i="108"/>
  <c r="K29" i="108"/>
  <c r="Q26" i="108"/>
  <c r="Q25" i="108"/>
  <c r="Q24" i="108"/>
  <c r="Q23" i="108"/>
  <c r="I23" i="108"/>
  <c r="H23" i="108"/>
  <c r="G23" i="108"/>
  <c r="F23" i="108"/>
  <c r="F22" i="108"/>
  <c r="E23" i="108"/>
  <c r="D23" i="108"/>
  <c r="Q22" i="108"/>
  <c r="J22" i="108"/>
  <c r="I22" i="108"/>
  <c r="H22" i="108"/>
  <c r="G22" i="108"/>
  <c r="E22" i="108"/>
  <c r="D22" i="108"/>
  <c r="Q21" i="108"/>
  <c r="Q20" i="108"/>
  <c r="Q19" i="108"/>
  <c r="Q18" i="108"/>
  <c r="J17" i="108"/>
  <c r="I17" i="108"/>
  <c r="H17" i="108"/>
  <c r="G17" i="108"/>
  <c r="F17" i="108"/>
  <c r="E17" i="108"/>
  <c r="D17" i="108"/>
  <c r="K16" i="108"/>
  <c r="K15" i="108"/>
  <c r="K14" i="108"/>
  <c r="K13" i="108"/>
  <c r="J12" i="108"/>
  <c r="I12" i="108"/>
  <c r="H12" i="108"/>
  <c r="G12" i="108"/>
  <c r="F12" i="108"/>
  <c r="E12" i="108"/>
  <c r="D12" i="108"/>
  <c r="K41" i="107"/>
  <c r="K40" i="107"/>
  <c r="K39" i="107"/>
  <c r="K36" i="107"/>
  <c r="K35" i="107"/>
  <c r="K34" i="107"/>
  <c r="K30" i="107"/>
  <c r="K29" i="107"/>
  <c r="Q26" i="107"/>
  <c r="Q25" i="107"/>
  <c r="Q24" i="107"/>
  <c r="Q23" i="107"/>
  <c r="I23" i="107"/>
  <c r="H23" i="107"/>
  <c r="G23" i="107"/>
  <c r="F23" i="107"/>
  <c r="E23" i="107"/>
  <c r="D23" i="107"/>
  <c r="Q22" i="107"/>
  <c r="J22" i="107"/>
  <c r="I22" i="107"/>
  <c r="H22" i="107"/>
  <c r="G22" i="107"/>
  <c r="F22" i="107"/>
  <c r="E22" i="107"/>
  <c r="D22" i="107"/>
  <c r="Q21" i="107"/>
  <c r="Q20" i="107"/>
  <c r="Q19" i="107"/>
  <c r="Q18" i="107"/>
  <c r="J17" i="107"/>
  <c r="I17" i="107"/>
  <c r="H17" i="107"/>
  <c r="G17" i="107"/>
  <c r="F17" i="107"/>
  <c r="E17" i="107"/>
  <c r="D17" i="107"/>
  <c r="K16" i="107"/>
  <c r="K15" i="107"/>
  <c r="K14" i="107"/>
  <c r="K13" i="107"/>
  <c r="J12" i="107"/>
  <c r="I12" i="107"/>
  <c r="H12" i="107"/>
  <c r="G12" i="107"/>
  <c r="F12" i="107"/>
  <c r="E12" i="107"/>
  <c r="D12" i="107"/>
  <c r="K41" i="106"/>
  <c r="K40" i="106"/>
  <c r="K39" i="106"/>
  <c r="K36" i="106"/>
  <c r="K35" i="106"/>
  <c r="K34" i="106"/>
  <c r="K30" i="106"/>
  <c r="K29" i="106"/>
  <c r="Q26" i="106"/>
  <c r="Q25" i="106"/>
  <c r="Q24" i="106"/>
  <c r="Q23" i="106"/>
  <c r="I23" i="106"/>
  <c r="H23" i="106"/>
  <c r="G23" i="106"/>
  <c r="F23" i="106"/>
  <c r="E23" i="106"/>
  <c r="E22" i="106"/>
  <c r="D23" i="106"/>
  <c r="D22" i="106"/>
  <c r="Q22" i="106"/>
  <c r="J22" i="106"/>
  <c r="I22" i="106"/>
  <c r="H22" i="106"/>
  <c r="G22" i="106"/>
  <c r="F22" i="106"/>
  <c r="Q21" i="106"/>
  <c r="Q20" i="106"/>
  <c r="Q19" i="106"/>
  <c r="Q18" i="106"/>
  <c r="J17" i="106"/>
  <c r="I17" i="106"/>
  <c r="H17" i="106"/>
  <c r="G17" i="106"/>
  <c r="F17" i="106"/>
  <c r="E17" i="106"/>
  <c r="D17" i="106"/>
  <c r="K16" i="106"/>
  <c r="K15" i="106"/>
  <c r="K14" i="106"/>
  <c r="K13" i="106"/>
  <c r="J12" i="106"/>
  <c r="I12" i="106"/>
  <c r="H12" i="106"/>
  <c r="G12" i="106"/>
  <c r="F12" i="106"/>
  <c r="E12" i="106"/>
  <c r="D12" i="106"/>
  <c r="K41" i="105"/>
  <c r="K40" i="105"/>
  <c r="K39" i="105"/>
  <c r="K36" i="105"/>
  <c r="K35" i="105"/>
  <c r="K34" i="105"/>
  <c r="K30" i="105"/>
  <c r="K29" i="105"/>
  <c r="Q26" i="105"/>
  <c r="Q25" i="105"/>
  <c r="Q24" i="105"/>
  <c r="Q23" i="105"/>
  <c r="I23" i="105"/>
  <c r="H23" i="105"/>
  <c r="G23" i="105"/>
  <c r="F23" i="105"/>
  <c r="E23" i="105"/>
  <c r="D23" i="105"/>
  <c r="Q22" i="105"/>
  <c r="J22" i="105"/>
  <c r="I22" i="105"/>
  <c r="H22" i="105"/>
  <c r="G22" i="105"/>
  <c r="F22" i="105"/>
  <c r="E22" i="105"/>
  <c r="D22" i="105"/>
  <c r="Q21" i="105"/>
  <c r="Q20" i="105"/>
  <c r="Q19" i="105"/>
  <c r="Q18" i="105"/>
  <c r="J17" i="105"/>
  <c r="I17" i="105"/>
  <c r="H17" i="105"/>
  <c r="G17" i="105"/>
  <c r="F17" i="105"/>
  <c r="E17" i="105"/>
  <c r="D17" i="105"/>
  <c r="K16" i="105"/>
  <c r="K15" i="105"/>
  <c r="K14" i="105"/>
  <c r="K13" i="105"/>
  <c r="J12" i="105"/>
  <c r="I12" i="105"/>
  <c r="H12" i="105"/>
  <c r="G12" i="105"/>
  <c r="F12" i="105"/>
  <c r="E12" i="105"/>
  <c r="D12" i="105"/>
  <c r="K12" i="109"/>
  <c r="K12" i="108"/>
  <c r="F37" i="157"/>
  <c r="BC47" i="161"/>
  <c r="BC91" i="161"/>
  <c r="G34" i="157"/>
  <c r="E23" i="157"/>
  <c r="E39" i="157"/>
  <c r="E40" i="157"/>
  <c r="E48" i="157"/>
  <c r="E54" i="157"/>
  <c r="D54" i="157"/>
  <c r="C48" i="157"/>
  <c r="C27" i="157"/>
  <c r="C11" i="163" s="1"/>
  <c r="D11" i="163" s="1"/>
  <c r="E11" i="163" s="1"/>
  <c r="F11" i="163" s="1"/>
  <c r="G11" i="163" s="1"/>
  <c r="H11" i="163" s="1"/>
  <c r="I11" i="163" s="1"/>
  <c r="F54" i="157"/>
  <c r="BC47" i="147"/>
  <c r="BC91" i="147"/>
  <c r="G34" i="143"/>
  <c r="E39" i="143"/>
  <c r="E40" i="143"/>
  <c r="F37" i="143"/>
  <c r="E48" i="143"/>
  <c r="C39" i="143"/>
  <c r="D54" i="143"/>
  <c r="C48" i="143"/>
  <c r="C27" i="143"/>
  <c r="C92" i="143" s="1"/>
  <c r="F39" i="136"/>
  <c r="F40" i="136"/>
  <c r="C39" i="136"/>
  <c r="BC47" i="140"/>
  <c r="BC91" i="140"/>
  <c r="G34" i="136"/>
  <c r="C54" i="136"/>
  <c r="C48" i="136"/>
  <c r="C27" i="136"/>
  <c r="C92" i="136" s="1"/>
  <c r="C39" i="129"/>
  <c r="C40" i="129"/>
  <c r="BC47" i="133"/>
  <c r="BC91" i="133"/>
  <c r="G34" i="129"/>
  <c r="F37" i="129"/>
  <c r="C54" i="129"/>
  <c r="C48" i="129"/>
  <c r="C27" i="129"/>
  <c r="C92" i="129" s="1"/>
  <c r="CD7" i="124"/>
  <c r="BV7" i="124"/>
  <c r="BV47" i="124" s="1"/>
  <c r="H35" i="127" s="1"/>
  <c r="BW7" i="124"/>
  <c r="BU7" i="124"/>
  <c r="BU51" i="124" s="1"/>
  <c r="BU91" i="124" s="1"/>
  <c r="BQ51" i="124"/>
  <c r="CC51" i="124"/>
  <c r="CG7" i="124"/>
  <c r="BP47" i="124"/>
  <c r="BP91" i="124" s="1"/>
  <c r="CT8" i="124"/>
  <c r="CT52" i="124"/>
  <c r="E39" i="118"/>
  <c r="E40" i="118"/>
  <c r="BQ8" i="117"/>
  <c r="BI8" i="117"/>
  <c r="BD52" i="117"/>
  <c r="BJ8" i="117"/>
  <c r="BH8" i="117"/>
  <c r="BH52" i="117"/>
  <c r="CC8" i="117"/>
  <c r="BT8" i="117"/>
  <c r="BT52" i="117"/>
  <c r="BP52" i="117"/>
  <c r="BP51" i="117"/>
  <c r="BT7" i="117"/>
  <c r="CC7" i="117"/>
  <c r="BQ7" i="117"/>
  <c r="BD51" i="117"/>
  <c r="BJ7" i="117"/>
  <c r="BH7" i="117"/>
  <c r="BH51" i="117"/>
  <c r="BI7" i="117"/>
  <c r="AQ48" i="117"/>
  <c r="AR48" i="117"/>
  <c r="F37" i="118"/>
  <c r="BC47" i="117"/>
  <c r="BC91" i="117"/>
  <c r="G34" i="118"/>
  <c r="C23" i="118"/>
  <c r="E12" i="40"/>
  <c r="C39" i="118"/>
  <c r="D48" i="118"/>
  <c r="D27" i="118"/>
  <c r="D92" i="118" s="1"/>
  <c r="G27" i="118"/>
  <c r="G92" i="118" s="1"/>
  <c r="E27" i="118"/>
  <c r="E92" i="118" s="1"/>
  <c r="E48" i="118"/>
  <c r="I27" i="118"/>
  <c r="I92" i="118" s="1"/>
  <c r="E47" i="117"/>
  <c r="C27" i="118"/>
  <c r="C48" i="118"/>
  <c r="F48" i="118"/>
  <c r="F27" i="118"/>
  <c r="F92" i="118" s="1"/>
  <c r="H27" i="118"/>
  <c r="H92" i="118" s="1"/>
  <c r="E31" i="6"/>
  <c r="D33" i="6"/>
  <c r="BU90" i="161"/>
  <c r="BT76" i="161"/>
  <c r="CD73" i="161"/>
  <c r="CJ29" i="161"/>
  <c r="CH29" i="161"/>
  <c r="CU29" i="161"/>
  <c r="CI29" i="161"/>
  <c r="BT88" i="161"/>
  <c r="BH84" i="161"/>
  <c r="CC72" i="161"/>
  <c r="CG28" i="161"/>
  <c r="CG72" i="161"/>
  <c r="CC76" i="161"/>
  <c r="CG32" i="161"/>
  <c r="CG76" i="161"/>
  <c r="BU73" i="161"/>
  <c r="CC85" i="161"/>
  <c r="CG41" i="161"/>
  <c r="CG85" i="161"/>
  <c r="CC88" i="161"/>
  <c r="CG44" i="161"/>
  <c r="CG88" i="161"/>
  <c r="BU79" i="161"/>
  <c r="AQ91" i="161"/>
  <c r="AQ48" i="161"/>
  <c r="AR48" i="161"/>
  <c r="CD90" i="161"/>
  <c r="CI46" i="161"/>
  <c r="CV46" i="161"/>
  <c r="CH46" i="161"/>
  <c r="CJ46" i="161"/>
  <c r="CW46" i="161"/>
  <c r="BT72" i="161"/>
  <c r="CT28" i="161"/>
  <c r="CT72" i="161"/>
  <c r="CV29" i="161"/>
  <c r="AU91" i="161"/>
  <c r="CW29" i="161"/>
  <c r="BQ84" i="161"/>
  <c r="BU40" i="161"/>
  <c r="BW40" i="161"/>
  <c r="BV40" i="161"/>
  <c r="CD40" i="161"/>
  <c r="CD79" i="161"/>
  <c r="CJ35" i="161"/>
  <c r="CW35" i="161"/>
  <c r="CI35" i="161"/>
  <c r="CV35" i="161"/>
  <c r="CH35" i="161"/>
  <c r="BU58" i="161"/>
  <c r="CU70" i="161"/>
  <c r="DB26" i="161"/>
  <c r="DC26" i="161"/>
  <c r="CD75" i="161"/>
  <c r="CI31" i="161"/>
  <c r="CV31" i="161"/>
  <c r="CH31" i="161"/>
  <c r="CU31" i="161"/>
  <c r="CJ31" i="161"/>
  <c r="CW31" i="161"/>
  <c r="CD67" i="161"/>
  <c r="CI23" i="161"/>
  <c r="CV23" i="161"/>
  <c r="CH23" i="161"/>
  <c r="CU23" i="161"/>
  <c r="CJ23" i="161"/>
  <c r="CW23" i="161"/>
  <c r="CU63" i="161"/>
  <c r="DC19" i="161"/>
  <c r="DB19" i="161"/>
  <c r="BH61" i="161"/>
  <c r="BU62" i="161"/>
  <c r="BQ68" i="161"/>
  <c r="BW24" i="161"/>
  <c r="CD24" i="161"/>
  <c r="BV24" i="161"/>
  <c r="BU24" i="161"/>
  <c r="CH59" i="161"/>
  <c r="BT60" i="161"/>
  <c r="CH71" i="161"/>
  <c r="CU27" i="161"/>
  <c r="BH60" i="161"/>
  <c r="BU81" i="161"/>
  <c r="CC53" i="161"/>
  <c r="CG9" i="161"/>
  <c r="BG91" i="161"/>
  <c r="CC57" i="161"/>
  <c r="CG13" i="161"/>
  <c r="CC89" i="161"/>
  <c r="CG45" i="161"/>
  <c r="BQ53" i="161"/>
  <c r="BU9" i="161"/>
  <c r="BW9" i="161"/>
  <c r="BV9" i="161"/>
  <c r="CD9" i="161"/>
  <c r="BI47" i="161"/>
  <c r="G35" i="157"/>
  <c r="CT11" i="161"/>
  <c r="CT55" i="161"/>
  <c r="BU56" i="161"/>
  <c r="BQ76" i="161"/>
  <c r="BU32" i="161"/>
  <c r="BW32" i="161"/>
  <c r="CD32" i="161"/>
  <c r="BV32" i="161"/>
  <c r="CH82" i="161"/>
  <c r="BH88" i="161"/>
  <c r="BQ64" i="161"/>
  <c r="BW20" i="161"/>
  <c r="CD20" i="161"/>
  <c r="BV20" i="161"/>
  <c r="BU20" i="161"/>
  <c r="BH65" i="161"/>
  <c r="BH72" i="161"/>
  <c r="CI11" i="161"/>
  <c r="CV11" i="161"/>
  <c r="CD55" i="161"/>
  <c r="CH11" i="161"/>
  <c r="CJ11" i="161"/>
  <c r="CW11" i="161"/>
  <c r="CU59" i="161"/>
  <c r="DC15" i="161"/>
  <c r="DB15" i="161"/>
  <c r="BT85" i="161"/>
  <c r="CT41" i="161"/>
  <c r="CT85" i="161"/>
  <c r="BH57" i="161"/>
  <c r="BH89" i="161"/>
  <c r="CD86" i="161"/>
  <c r="CI42" i="161"/>
  <c r="CV42" i="161"/>
  <c r="CH42" i="161"/>
  <c r="CJ42" i="161"/>
  <c r="CW42" i="161"/>
  <c r="CD77" i="161"/>
  <c r="CH33" i="161"/>
  <c r="CJ33" i="161"/>
  <c r="CW33" i="161"/>
  <c r="CI33" i="161"/>
  <c r="CV33" i="161"/>
  <c r="CH63" i="161"/>
  <c r="CD74" i="161"/>
  <c r="CH30" i="161"/>
  <c r="CU30" i="161"/>
  <c r="CJ30" i="161"/>
  <c r="CW30" i="161"/>
  <c r="CI30" i="161"/>
  <c r="CV30" i="161"/>
  <c r="CC80" i="161"/>
  <c r="CG36" i="161"/>
  <c r="CG80" i="161"/>
  <c r="BU83" i="161"/>
  <c r="BH85" i="161"/>
  <c r="CG62" i="161"/>
  <c r="CT18" i="161"/>
  <c r="CT62" i="161"/>
  <c r="CC60" i="161"/>
  <c r="CG16" i="161"/>
  <c r="CG60" i="161"/>
  <c r="BT52" i="161"/>
  <c r="CC64" i="161"/>
  <c r="CG20" i="161"/>
  <c r="CC61" i="161"/>
  <c r="CG17" i="161"/>
  <c r="CG61" i="161"/>
  <c r="BH80" i="161"/>
  <c r="CT43" i="161"/>
  <c r="CT87" i="161"/>
  <c r="CH70" i="161"/>
  <c r="BU87" i="161"/>
  <c r="BU66" i="161"/>
  <c r="BQ51" i="161"/>
  <c r="BW7" i="161"/>
  <c r="CD7" i="161"/>
  <c r="BV7" i="161"/>
  <c r="BU7" i="161"/>
  <c r="BQ69" i="161"/>
  <c r="BU25" i="161"/>
  <c r="BW25" i="161"/>
  <c r="BV25" i="161"/>
  <c r="CD25" i="161"/>
  <c r="CG83" i="161"/>
  <c r="CT39" i="161"/>
  <c r="CT83" i="161"/>
  <c r="BQ52" i="161"/>
  <c r="CD8" i="161"/>
  <c r="BV8" i="161"/>
  <c r="BU8" i="161"/>
  <c r="BW8" i="161"/>
  <c r="CD78" i="161"/>
  <c r="CI34" i="161"/>
  <c r="CV34" i="161"/>
  <c r="CH34" i="161"/>
  <c r="CU34" i="161"/>
  <c r="CJ34" i="161"/>
  <c r="CW34" i="161"/>
  <c r="R47" i="161"/>
  <c r="BU54" i="161"/>
  <c r="BQ72" i="161"/>
  <c r="BW28" i="161"/>
  <c r="BV28" i="161"/>
  <c r="BU28" i="161"/>
  <c r="CD28" i="161"/>
  <c r="CD58" i="161"/>
  <c r="CJ14" i="161"/>
  <c r="CI14" i="161"/>
  <c r="CV14" i="161"/>
  <c r="CH14" i="161"/>
  <c r="BU75" i="161"/>
  <c r="BU67" i="161"/>
  <c r="CG66" i="161"/>
  <c r="CT22" i="161"/>
  <c r="CT66" i="161"/>
  <c r="CC69" i="161"/>
  <c r="CG25" i="161"/>
  <c r="CG69" i="161"/>
  <c r="BQ61" i="161"/>
  <c r="BU17" i="161"/>
  <c r="BW17" i="161"/>
  <c r="BV17" i="161"/>
  <c r="CD17" i="161"/>
  <c r="CT23" i="161"/>
  <c r="CT67" i="161"/>
  <c r="CD62" i="161"/>
  <c r="CH18" i="161"/>
  <c r="CU18" i="161"/>
  <c r="CJ18" i="161"/>
  <c r="CW18" i="161"/>
  <c r="CI18" i="161"/>
  <c r="CV18" i="161"/>
  <c r="BH68" i="161"/>
  <c r="BQ60" i="161"/>
  <c r="CD16" i="161"/>
  <c r="BV16" i="161"/>
  <c r="BU16" i="161"/>
  <c r="BW16" i="161"/>
  <c r="CC84" i="161"/>
  <c r="CG40" i="161"/>
  <c r="CG84" i="161"/>
  <c r="CD81" i="161"/>
  <c r="CH37" i="161"/>
  <c r="CU37" i="161"/>
  <c r="CJ37" i="161"/>
  <c r="CW37" i="161"/>
  <c r="CI37" i="161"/>
  <c r="CV37" i="161"/>
  <c r="CC68" i="161"/>
  <c r="CG24" i="161"/>
  <c r="CG68" i="161"/>
  <c r="BH53" i="161"/>
  <c r="BJ47" i="161"/>
  <c r="G36" i="157"/>
  <c r="BH52" i="161"/>
  <c r="BT51" i="161"/>
  <c r="BT91" i="161"/>
  <c r="BT47" i="161"/>
  <c r="CT46" i="161"/>
  <c r="CT90" i="161"/>
  <c r="CD56" i="161"/>
  <c r="CH12" i="161"/>
  <c r="CJ12" i="161"/>
  <c r="CW12" i="161"/>
  <c r="CI12" i="161"/>
  <c r="CV12" i="161"/>
  <c r="BH76" i="161"/>
  <c r="BQ88" i="161"/>
  <c r="BU44" i="161"/>
  <c r="BW44" i="161"/>
  <c r="CD44" i="161"/>
  <c r="BV44" i="161"/>
  <c r="BQ65" i="161"/>
  <c r="BU21" i="161"/>
  <c r="BW21" i="161"/>
  <c r="BV21" i="161"/>
  <c r="CD21" i="161"/>
  <c r="BU55" i="161"/>
  <c r="CU14" i="161"/>
  <c r="BQ57" i="161"/>
  <c r="BU13" i="161"/>
  <c r="BW13" i="161"/>
  <c r="BV13" i="161"/>
  <c r="CD13" i="161"/>
  <c r="BQ89" i="161"/>
  <c r="CD45" i="161"/>
  <c r="BV45" i="161"/>
  <c r="BU45" i="161"/>
  <c r="BW45" i="161"/>
  <c r="CW14" i="161"/>
  <c r="BU86" i="161"/>
  <c r="BU77" i="161"/>
  <c r="BU74" i="161"/>
  <c r="CD83" i="161"/>
  <c r="CJ39" i="161"/>
  <c r="CW39" i="161"/>
  <c r="CI39" i="161"/>
  <c r="CV39" i="161"/>
  <c r="CH39" i="161"/>
  <c r="BQ85" i="161"/>
  <c r="CD41" i="161"/>
  <c r="BV41" i="161"/>
  <c r="BU41" i="161"/>
  <c r="BW41" i="161"/>
  <c r="CT29" i="161"/>
  <c r="CT73" i="161"/>
  <c r="CT12" i="161"/>
  <c r="CT56" i="161"/>
  <c r="CC52" i="161"/>
  <c r="CG8" i="161"/>
  <c r="CG52" i="161"/>
  <c r="AE47" i="161"/>
  <c r="BQ80" i="161"/>
  <c r="BU36" i="161"/>
  <c r="BW36" i="161"/>
  <c r="BV36" i="161"/>
  <c r="CD36" i="161"/>
  <c r="CC65" i="161"/>
  <c r="CG21" i="161"/>
  <c r="CG65" i="161"/>
  <c r="CJ43" i="161"/>
  <c r="CW43" i="161"/>
  <c r="CI43" i="161"/>
  <c r="CV43" i="161"/>
  <c r="CH43" i="161"/>
  <c r="CD87" i="161"/>
  <c r="CD66" i="161"/>
  <c r="CH22" i="161"/>
  <c r="CJ22" i="161"/>
  <c r="CW22" i="161"/>
  <c r="CI22" i="161"/>
  <c r="CV22" i="161"/>
  <c r="BH51" i="161"/>
  <c r="BH47" i="161"/>
  <c r="BD47" i="161"/>
  <c r="BH69" i="161"/>
  <c r="CT17" i="161"/>
  <c r="CT61" i="161"/>
  <c r="CT40" i="161"/>
  <c r="CT84" i="161"/>
  <c r="BU78" i="161"/>
  <c r="CC51" i="161"/>
  <c r="CG7" i="161"/>
  <c r="BH64" i="161"/>
  <c r="CD54" i="161"/>
  <c r="CJ10" i="161"/>
  <c r="CW10" i="161"/>
  <c r="CI10" i="161"/>
  <c r="CV10" i="161"/>
  <c r="CH10" i="161"/>
  <c r="CU38" i="161"/>
  <c r="CV32" i="147"/>
  <c r="CW25" i="147"/>
  <c r="BU72" i="147"/>
  <c r="BH78" i="147"/>
  <c r="CD64" i="147"/>
  <c r="CJ20" i="147"/>
  <c r="CW20" i="147"/>
  <c r="CI20" i="147"/>
  <c r="CV20" i="147"/>
  <c r="CH20" i="147"/>
  <c r="CC86" i="147"/>
  <c r="CG42" i="147"/>
  <c r="CG86" i="147"/>
  <c r="CT21" i="147"/>
  <c r="CT65" i="147"/>
  <c r="BH86" i="147"/>
  <c r="BH58" i="147"/>
  <c r="CG56" i="147"/>
  <c r="CT12" i="147"/>
  <c r="CT56" i="147"/>
  <c r="CC62" i="147"/>
  <c r="CG18" i="147"/>
  <c r="CG62" i="147"/>
  <c r="CJ43" i="147"/>
  <c r="CW43" i="147"/>
  <c r="CI43" i="147"/>
  <c r="CV43" i="147"/>
  <c r="CD87" i="147"/>
  <c r="CH43" i="147"/>
  <c r="CT37" i="147"/>
  <c r="CT81" i="147"/>
  <c r="BH70" i="147"/>
  <c r="CG80" i="147"/>
  <c r="CT36" i="147"/>
  <c r="CT80" i="147"/>
  <c r="BQ55" i="147"/>
  <c r="BU11" i="147"/>
  <c r="BW11" i="147"/>
  <c r="BV11" i="147"/>
  <c r="CD11" i="147"/>
  <c r="CJ23" i="147"/>
  <c r="CW23" i="147"/>
  <c r="CI23" i="147"/>
  <c r="CV23" i="147"/>
  <c r="CH23" i="147"/>
  <c r="CD67" i="147"/>
  <c r="CT16" i="147"/>
  <c r="CT60" i="147"/>
  <c r="CH61" i="147"/>
  <c r="CG71" i="147"/>
  <c r="CT27" i="147"/>
  <c r="CT71" i="147"/>
  <c r="BW22" i="147"/>
  <c r="CD22" i="147"/>
  <c r="BV22" i="147"/>
  <c r="BU22" i="147"/>
  <c r="BQ66" i="147"/>
  <c r="BT59" i="147"/>
  <c r="BH62" i="147"/>
  <c r="CW12" i="147"/>
  <c r="BH90" i="147"/>
  <c r="R47" i="147"/>
  <c r="BH59" i="147"/>
  <c r="BH51" i="147"/>
  <c r="BH47" i="147"/>
  <c r="BD47" i="147"/>
  <c r="BH82" i="147"/>
  <c r="CC90" i="147"/>
  <c r="CG46" i="147"/>
  <c r="BQ54" i="147"/>
  <c r="CD10" i="147"/>
  <c r="BV10" i="147"/>
  <c r="BU10" i="147"/>
  <c r="BW10" i="147"/>
  <c r="BU67" i="147"/>
  <c r="BW30" i="147"/>
  <c r="CD30" i="147"/>
  <c r="BV30" i="147"/>
  <c r="BU30" i="147"/>
  <c r="BQ74" i="147"/>
  <c r="BT74" i="147"/>
  <c r="AU91" i="147"/>
  <c r="CD84" i="147"/>
  <c r="CJ40" i="147"/>
  <c r="CH40" i="147"/>
  <c r="CI40" i="147"/>
  <c r="BT66" i="147"/>
  <c r="CD60" i="147"/>
  <c r="CJ16" i="147"/>
  <c r="CW16" i="147"/>
  <c r="CH16" i="147"/>
  <c r="CI16" i="147"/>
  <c r="CV16" i="147"/>
  <c r="CT28" i="147"/>
  <c r="CT72" i="147"/>
  <c r="BW34" i="147"/>
  <c r="CD34" i="147"/>
  <c r="BV34" i="147"/>
  <c r="BQ78" i="147"/>
  <c r="BU34" i="147"/>
  <c r="CC82" i="147"/>
  <c r="CG38" i="147"/>
  <c r="CG82" i="147"/>
  <c r="CJ39" i="147"/>
  <c r="CW39" i="147"/>
  <c r="CI39" i="147"/>
  <c r="CV39" i="147"/>
  <c r="CH39" i="147"/>
  <c r="CD83" i="147"/>
  <c r="BU68" i="147"/>
  <c r="BT86" i="147"/>
  <c r="CT42" i="147"/>
  <c r="CT86" i="147"/>
  <c r="BH66" i="147"/>
  <c r="CC59" i="147"/>
  <c r="CG15" i="147"/>
  <c r="CG59" i="147"/>
  <c r="BW18" i="147"/>
  <c r="CD18" i="147"/>
  <c r="BV18" i="147"/>
  <c r="BQ62" i="147"/>
  <c r="BU18" i="147"/>
  <c r="CJ19" i="147"/>
  <c r="CW19" i="147"/>
  <c r="CI19" i="147"/>
  <c r="CV19" i="147"/>
  <c r="CD63" i="147"/>
  <c r="CH19" i="147"/>
  <c r="CU19" i="147"/>
  <c r="CD56" i="147"/>
  <c r="CJ12" i="147"/>
  <c r="CI12" i="147"/>
  <c r="CV12" i="147"/>
  <c r="CH12" i="147"/>
  <c r="BW42" i="147"/>
  <c r="CD42" i="147"/>
  <c r="BV42" i="147"/>
  <c r="BQ86" i="147"/>
  <c r="BU42" i="147"/>
  <c r="CD14" i="147"/>
  <c r="BV14" i="147"/>
  <c r="BU14" i="147"/>
  <c r="BQ58" i="147"/>
  <c r="BW14" i="147"/>
  <c r="CG14" i="147"/>
  <c r="CG58" i="147"/>
  <c r="CC58" i="147"/>
  <c r="BT62" i="147"/>
  <c r="CT18" i="147"/>
  <c r="CT62" i="147"/>
  <c r="BU87" i="147"/>
  <c r="CU43" i="147"/>
  <c r="CT35" i="147"/>
  <c r="CT79" i="147"/>
  <c r="CD88" i="147"/>
  <c r="CI44" i="147"/>
  <c r="CH44" i="147"/>
  <c r="CU44" i="147"/>
  <c r="CJ44" i="147"/>
  <c r="CW44" i="147"/>
  <c r="CT32" i="147"/>
  <c r="CT76" i="147"/>
  <c r="CJ35" i="147"/>
  <c r="CW35" i="147"/>
  <c r="CI35" i="147"/>
  <c r="CV35" i="147"/>
  <c r="CD79" i="147"/>
  <c r="CH35" i="147"/>
  <c r="BQ59" i="147"/>
  <c r="BU15" i="147"/>
  <c r="BW15" i="147"/>
  <c r="BV15" i="147"/>
  <c r="CD15" i="147"/>
  <c r="CG89" i="147"/>
  <c r="CT45" i="147"/>
  <c r="CT89" i="147"/>
  <c r="BQ51" i="147"/>
  <c r="BU7" i="147"/>
  <c r="BW7" i="147"/>
  <c r="CD7" i="147"/>
  <c r="BV7" i="147"/>
  <c r="BU80" i="147"/>
  <c r="CC51" i="147"/>
  <c r="CG7" i="147"/>
  <c r="BU84" i="147"/>
  <c r="CD68" i="147"/>
  <c r="CJ24" i="147"/>
  <c r="CW24" i="147"/>
  <c r="CH24" i="147"/>
  <c r="CI24" i="147"/>
  <c r="CV24" i="147"/>
  <c r="CG75" i="147"/>
  <c r="CT31" i="147"/>
  <c r="CT75" i="147"/>
  <c r="BU75" i="147"/>
  <c r="CT39" i="147"/>
  <c r="CT83" i="147"/>
  <c r="BQ90" i="147"/>
  <c r="BW46" i="147"/>
  <c r="CD46" i="147"/>
  <c r="BV46" i="147"/>
  <c r="BU46" i="147"/>
  <c r="BU57" i="147"/>
  <c r="BJ47" i="147"/>
  <c r="G36" i="143"/>
  <c r="CC70" i="147"/>
  <c r="CG26" i="147"/>
  <c r="CH65" i="147"/>
  <c r="CW40" i="147"/>
  <c r="CH45" i="147"/>
  <c r="CJ45" i="147"/>
  <c r="CW45" i="147"/>
  <c r="CD89" i="147"/>
  <c r="CI45" i="147"/>
  <c r="CV45" i="147"/>
  <c r="BT78" i="147"/>
  <c r="BU71" i="147"/>
  <c r="CD69" i="147"/>
  <c r="CH25" i="147"/>
  <c r="CU25" i="147"/>
  <c r="CI25" i="147"/>
  <c r="CV25" i="147"/>
  <c r="CJ25" i="147"/>
  <c r="BU64" i="147"/>
  <c r="BU83" i="147"/>
  <c r="CG73" i="147"/>
  <c r="CT29" i="147"/>
  <c r="CT73" i="147"/>
  <c r="CD52" i="147"/>
  <c r="CJ8" i="147"/>
  <c r="CW8" i="147"/>
  <c r="CH8" i="147"/>
  <c r="CU8" i="147"/>
  <c r="CI8" i="147"/>
  <c r="CV8" i="147"/>
  <c r="BU76" i="147"/>
  <c r="BU81" i="147"/>
  <c r="CD85" i="147"/>
  <c r="CH41" i="147"/>
  <c r="CJ41" i="147"/>
  <c r="CW41" i="147"/>
  <c r="CI41" i="147"/>
  <c r="CV41" i="147"/>
  <c r="CH53" i="147"/>
  <c r="CU9" i="147"/>
  <c r="BU63" i="147"/>
  <c r="CD77" i="147"/>
  <c r="CH33" i="147"/>
  <c r="CI33" i="147"/>
  <c r="CV33" i="147"/>
  <c r="CJ33" i="147"/>
  <c r="CW33" i="147"/>
  <c r="BU88" i="147"/>
  <c r="CC55" i="147"/>
  <c r="CG11" i="147"/>
  <c r="BW26" i="147"/>
  <c r="CD26" i="147"/>
  <c r="BV26" i="147"/>
  <c r="BQ70" i="147"/>
  <c r="BU26" i="147"/>
  <c r="CD57" i="147"/>
  <c r="CI13" i="147"/>
  <c r="CV13" i="147"/>
  <c r="CH13" i="147"/>
  <c r="CJ13" i="147"/>
  <c r="CW13" i="147"/>
  <c r="BH55" i="147"/>
  <c r="CG57" i="147"/>
  <c r="CT13" i="147"/>
  <c r="CT57" i="147"/>
  <c r="CT20" i="147"/>
  <c r="CT64" i="147"/>
  <c r="BI47" i="147"/>
  <c r="G35" i="143"/>
  <c r="BW38" i="147"/>
  <c r="CD38" i="147"/>
  <c r="BV38" i="147"/>
  <c r="BU38" i="147"/>
  <c r="BQ82" i="147"/>
  <c r="BH54" i="147"/>
  <c r="BH74" i="147"/>
  <c r="CD80" i="147"/>
  <c r="CJ36" i="147"/>
  <c r="CW36" i="147"/>
  <c r="CI36" i="147"/>
  <c r="CV36" i="147"/>
  <c r="CH36" i="147"/>
  <c r="BT51" i="147"/>
  <c r="BT91" i="147"/>
  <c r="BT47" i="147"/>
  <c r="CC74" i="147"/>
  <c r="CG30" i="147"/>
  <c r="CC54" i="147"/>
  <c r="CG10" i="147"/>
  <c r="CG88" i="147"/>
  <c r="CT44" i="147"/>
  <c r="CT88" i="147"/>
  <c r="AQ48" i="147"/>
  <c r="AR48" i="147"/>
  <c r="AQ91" i="147"/>
  <c r="CH73" i="147"/>
  <c r="BG91" i="147"/>
  <c r="CD72" i="147"/>
  <c r="CJ28" i="147"/>
  <c r="CW28" i="147"/>
  <c r="CI28" i="147"/>
  <c r="CV28" i="147"/>
  <c r="CH28" i="147"/>
  <c r="CV40" i="147"/>
  <c r="CC66" i="147"/>
  <c r="CG22" i="147"/>
  <c r="BU89" i="147"/>
  <c r="CC78" i="147"/>
  <c r="CG34" i="147"/>
  <c r="BU60" i="147"/>
  <c r="CU16" i="147"/>
  <c r="CJ27" i="147"/>
  <c r="CW27" i="147"/>
  <c r="CI27" i="147"/>
  <c r="CV27" i="147"/>
  <c r="CD71" i="147"/>
  <c r="CH27" i="147"/>
  <c r="CU27" i="147"/>
  <c r="CU21" i="147"/>
  <c r="CT24" i="147"/>
  <c r="CT68" i="147"/>
  <c r="BU69" i="147"/>
  <c r="CU17" i="147"/>
  <c r="CU29" i="147"/>
  <c r="CG63" i="147"/>
  <c r="CT19" i="147"/>
  <c r="CT63" i="147"/>
  <c r="BU52" i="147"/>
  <c r="CD76" i="147"/>
  <c r="CJ32" i="147"/>
  <c r="CW32" i="147"/>
  <c r="CH32" i="147"/>
  <c r="CI32" i="147"/>
  <c r="CD81" i="147"/>
  <c r="CH37" i="147"/>
  <c r="CI37" i="147"/>
  <c r="CV37" i="147"/>
  <c r="CJ37" i="147"/>
  <c r="CW37" i="147"/>
  <c r="CJ31" i="147"/>
  <c r="CW31" i="147"/>
  <c r="CI31" i="147"/>
  <c r="CV31" i="147"/>
  <c r="CH31" i="147"/>
  <c r="CD75" i="147"/>
  <c r="BU85" i="147"/>
  <c r="CU41" i="147"/>
  <c r="BU56" i="147"/>
  <c r="CU32" i="147"/>
  <c r="BU77" i="147"/>
  <c r="CU33" i="147"/>
  <c r="CT40" i="147"/>
  <c r="CT84" i="147"/>
  <c r="CU13" i="147"/>
  <c r="CV44" i="147"/>
  <c r="CU20" i="147"/>
  <c r="BU79" i="147"/>
  <c r="CU35" i="147"/>
  <c r="CD83" i="140"/>
  <c r="CJ39" i="140"/>
  <c r="CW39" i="140"/>
  <c r="CH39" i="140"/>
  <c r="CI39" i="140"/>
  <c r="CV39" i="140"/>
  <c r="CH57" i="140"/>
  <c r="BH81" i="140"/>
  <c r="BH85" i="140"/>
  <c r="CD76" i="140"/>
  <c r="CH32" i="140"/>
  <c r="CJ32" i="140"/>
  <c r="CW32" i="140"/>
  <c r="CI32" i="140"/>
  <c r="CV32" i="140"/>
  <c r="BH53" i="140"/>
  <c r="CG77" i="140"/>
  <c r="CT33" i="140"/>
  <c r="CT77" i="140"/>
  <c r="BU64" i="140"/>
  <c r="BQ66" i="140"/>
  <c r="BW22" i="140"/>
  <c r="BU22" i="140"/>
  <c r="BV22" i="140"/>
  <c r="CD22" i="140"/>
  <c r="BU83" i="140"/>
  <c r="CU39" i="140"/>
  <c r="CC86" i="140"/>
  <c r="CG42" i="140"/>
  <c r="AQ91" i="140"/>
  <c r="AQ48" i="140"/>
  <c r="AR48" i="140"/>
  <c r="CT27" i="140"/>
  <c r="CT71" i="140"/>
  <c r="BQ75" i="140"/>
  <c r="BV31" i="140"/>
  <c r="BW31" i="140"/>
  <c r="BU31" i="140"/>
  <c r="CD31" i="140"/>
  <c r="BQ86" i="140"/>
  <c r="BW42" i="140"/>
  <c r="CD42" i="140"/>
  <c r="BU42" i="140"/>
  <c r="BV42" i="140"/>
  <c r="BQ65" i="140"/>
  <c r="CD21" i="140"/>
  <c r="BV21" i="140"/>
  <c r="BW21" i="140"/>
  <c r="BU21" i="140"/>
  <c r="BH61" i="140"/>
  <c r="CD71" i="140"/>
  <c r="CJ27" i="140"/>
  <c r="CW27" i="140"/>
  <c r="CI27" i="140"/>
  <c r="CV27" i="140"/>
  <c r="CH27" i="140"/>
  <c r="BU63" i="140"/>
  <c r="BT65" i="140"/>
  <c r="BH66" i="140"/>
  <c r="CD88" i="140"/>
  <c r="CJ44" i="140"/>
  <c r="CW44" i="140"/>
  <c r="CH44" i="140"/>
  <c r="CI44" i="140"/>
  <c r="CV44" i="140"/>
  <c r="CV15" i="140"/>
  <c r="CD67" i="140"/>
  <c r="CJ23" i="140"/>
  <c r="CH23" i="140"/>
  <c r="CI23" i="140"/>
  <c r="CV23" i="140"/>
  <c r="CC53" i="140"/>
  <c r="CG9" i="140"/>
  <c r="BU77" i="140"/>
  <c r="CD80" i="140"/>
  <c r="CJ36" i="140"/>
  <c r="CW36" i="140"/>
  <c r="CI36" i="140"/>
  <c r="CV36" i="140"/>
  <c r="CH36" i="140"/>
  <c r="BQ81" i="140"/>
  <c r="CD37" i="140"/>
  <c r="BV37" i="140"/>
  <c r="BW37" i="140"/>
  <c r="BU37" i="140"/>
  <c r="BJ47" i="140"/>
  <c r="G36" i="136"/>
  <c r="CG80" i="140"/>
  <c r="CT36" i="140"/>
  <c r="CT80" i="140"/>
  <c r="BH54" i="140"/>
  <c r="BQ54" i="140"/>
  <c r="BU10" i="140"/>
  <c r="BW10" i="140"/>
  <c r="BV10" i="140"/>
  <c r="CD10" i="140"/>
  <c r="BH75" i="140"/>
  <c r="BU87" i="140"/>
  <c r="BQ73" i="140"/>
  <c r="CD29" i="140"/>
  <c r="BV29" i="140"/>
  <c r="BU29" i="140"/>
  <c r="BW29" i="140"/>
  <c r="BT85" i="140"/>
  <c r="CC73" i="140"/>
  <c r="CG29" i="140"/>
  <c r="CG73" i="140"/>
  <c r="BQ85" i="140"/>
  <c r="CD41" i="140"/>
  <c r="BV41" i="140"/>
  <c r="BW41" i="140"/>
  <c r="BU41" i="140"/>
  <c r="BU76" i="140"/>
  <c r="BQ53" i="140"/>
  <c r="CD9" i="140"/>
  <c r="BV9" i="140"/>
  <c r="BW9" i="140"/>
  <c r="BU9" i="140"/>
  <c r="CG88" i="140"/>
  <c r="CT44" i="140"/>
  <c r="CT88" i="140"/>
  <c r="BQ55" i="140"/>
  <c r="BV11" i="140"/>
  <c r="BU11" i="140"/>
  <c r="BW11" i="140"/>
  <c r="CD11" i="140"/>
  <c r="CG79" i="140"/>
  <c r="CT35" i="140"/>
  <c r="CT79" i="140"/>
  <c r="BQ61" i="140"/>
  <c r="CD17" i="140"/>
  <c r="BV17" i="140"/>
  <c r="BW17" i="140"/>
  <c r="BU17" i="140"/>
  <c r="BU56" i="140"/>
  <c r="CC82" i="140"/>
  <c r="CG38" i="140"/>
  <c r="CG82" i="140"/>
  <c r="BU79" i="140"/>
  <c r="CG14" i="140"/>
  <c r="CG58" i="140"/>
  <c r="CC58" i="140"/>
  <c r="CH72" i="140"/>
  <c r="BT66" i="140"/>
  <c r="R47" i="140"/>
  <c r="BU71" i="140"/>
  <c r="CC70" i="140"/>
  <c r="CG26" i="140"/>
  <c r="CG70" i="140"/>
  <c r="CC51" i="140"/>
  <c r="CG7" i="140"/>
  <c r="BH82" i="140"/>
  <c r="CD63" i="140"/>
  <c r="CJ19" i="140"/>
  <c r="CW19" i="140"/>
  <c r="CI19" i="140"/>
  <c r="CH19" i="140"/>
  <c r="CU19" i="140"/>
  <c r="BG91" i="140"/>
  <c r="CC65" i="140"/>
  <c r="CG21" i="140"/>
  <c r="CG65" i="140"/>
  <c r="CD64" i="140"/>
  <c r="CJ20" i="140"/>
  <c r="CW20" i="140"/>
  <c r="CI20" i="140"/>
  <c r="CV20" i="140"/>
  <c r="CH20" i="140"/>
  <c r="BU88" i="140"/>
  <c r="BH78" i="140"/>
  <c r="CH60" i="140"/>
  <c r="CU16" i="140"/>
  <c r="BH90" i="140"/>
  <c r="CD52" i="140"/>
  <c r="CI8" i="140"/>
  <c r="CV8" i="140"/>
  <c r="CJ8" i="140"/>
  <c r="CW8" i="140"/>
  <c r="CH8" i="140"/>
  <c r="CU8" i="140"/>
  <c r="BH62" i="140"/>
  <c r="CD89" i="140"/>
  <c r="CH45" i="140"/>
  <c r="CI45" i="140"/>
  <c r="CV45" i="140"/>
  <c r="CJ45" i="140"/>
  <c r="CW45" i="140"/>
  <c r="CT29" i="140"/>
  <c r="CT73" i="140"/>
  <c r="CH33" i="140"/>
  <c r="CU33" i="140"/>
  <c r="CJ33" i="140"/>
  <c r="CW33" i="140"/>
  <c r="CD77" i="140"/>
  <c r="CI33" i="140"/>
  <c r="BU80" i="140"/>
  <c r="CC78" i="140"/>
  <c r="CG34" i="140"/>
  <c r="BH51" i="140"/>
  <c r="BH47" i="140"/>
  <c r="BD47" i="140"/>
  <c r="CC75" i="140"/>
  <c r="CG31" i="140"/>
  <c r="CD87" i="140"/>
  <c r="CJ43" i="140"/>
  <c r="CI43" i="140"/>
  <c r="CV43" i="140"/>
  <c r="CH43" i="140"/>
  <c r="CC61" i="140"/>
  <c r="CG17" i="140"/>
  <c r="CG61" i="140"/>
  <c r="BH73" i="140"/>
  <c r="BH55" i="140"/>
  <c r="CD56" i="140"/>
  <c r="CI12" i="140"/>
  <c r="CV12" i="140"/>
  <c r="CH12" i="140"/>
  <c r="CJ12" i="140"/>
  <c r="CW12" i="140"/>
  <c r="CU13" i="140"/>
  <c r="CC90" i="140"/>
  <c r="CG46" i="140"/>
  <c r="CV19" i="140"/>
  <c r="BU89" i="140"/>
  <c r="CU45" i="140"/>
  <c r="CD59" i="140"/>
  <c r="CJ15" i="140"/>
  <c r="CW15" i="140"/>
  <c r="CI15" i="140"/>
  <c r="CH15" i="140"/>
  <c r="CW23" i="140"/>
  <c r="CD68" i="140"/>
  <c r="CJ24" i="140"/>
  <c r="CW24" i="140"/>
  <c r="CI24" i="140"/>
  <c r="CV24" i="140"/>
  <c r="CH24" i="140"/>
  <c r="BQ58" i="140"/>
  <c r="BU14" i="140"/>
  <c r="CD14" i="140"/>
  <c r="BV14" i="140"/>
  <c r="BW14" i="140"/>
  <c r="BQ51" i="140"/>
  <c r="BW7" i="140"/>
  <c r="BV7" i="140"/>
  <c r="BU7" i="140"/>
  <c r="CD7" i="140"/>
  <c r="BQ70" i="140"/>
  <c r="BW26" i="140"/>
  <c r="CD26" i="140"/>
  <c r="BU26" i="140"/>
  <c r="BV26" i="140"/>
  <c r="CW43" i="140"/>
  <c r="BQ74" i="140"/>
  <c r="BW30" i="140"/>
  <c r="BV30" i="140"/>
  <c r="CD30" i="140"/>
  <c r="BU30" i="140"/>
  <c r="BT82" i="140"/>
  <c r="CT38" i="140"/>
  <c r="CT82" i="140"/>
  <c r="CC81" i="140"/>
  <c r="CG37" i="140"/>
  <c r="CG81" i="140"/>
  <c r="CG10" i="140"/>
  <c r="CG54" i="140"/>
  <c r="CC54" i="140"/>
  <c r="BQ82" i="140"/>
  <c r="BW38" i="140"/>
  <c r="BU38" i="140"/>
  <c r="BV38" i="140"/>
  <c r="CD38" i="140"/>
  <c r="BU84" i="140"/>
  <c r="BU67" i="140"/>
  <c r="CV33" i="140"/>
  <c r="CC74" i="140"/>
  <c r="CG30" i="140"/>
  <c r="CG74" i="140"/>
  <c r="BU68" i="140"/>
  <c r="BH58" i="140"/>
  <c r="BI47" i="140"/>
  <c r="G35" i="136"/>
  <c r="AU91" i="140"/>
  <c r="CU72" i="140"/>
  <c r="DC28" i="140"/>
  <c r="DB28" i="140"/>
  <c r="CC55" i="140"/>
  <c r="CG11" i="140"/>
  <c r="CG55" i="140"/>
  <c r="CG52" i="140"/>
  <c r="CT8" i="140"/>
  <c r="CT52" i="140"/>
  <c r="BH70" i="140"/>
  <c r="CH69" i="140"/>
  <c r="CU25" i="140"/>
  <c r="BH86" i="140"/>
  <c r="BH65" i="140"/>
  <c r="CC85" i="140"/>
  <c r="CG41" i="140"/>
  <c r="CG85" i="140"/>
  <c r="CC62" i="140"/>
  <c r="CG18" i="140"/>
  <c r="BH74" i="140"/>
  <c r="CD79" i="140"/>
  <c r="CJ35" i="140"/>
  <c r="CW35" i="140"/>
  <c r="CI35" i="140"/>
  <c r="CV35" i="140"/>
  <c r="CH35" i="140"/>
  <c r="CT30" i="140"/>
  <c r="CT74" i="140"/>
  <c r="CT19" i="140"/>
  <c r="CT63" i="140"/>
  <c r="CC66" i="140"/>
  <c r="CG22" i="140"/>
  <c r="CG66" i="140"/>
  <c r="BT70" i="140"/>
  <c r="CT26" i="140"/>
  <c r="CT70" i="140"/>
  <c r="BT51" i="140"/>
  <c r="BT47" i="140"/>
  <c r="CD84" i="140"/>
  <c r="CJ40" i="140"/>
  <c r="CW40" i="140"/>
  <c r="CI40" i="140"/>
  <c r="CV40" i="140"/>
  <c r="CH40" i="140"/>
  <c r="CU40" i="140"/>
  <c r="CU36" i="140"/>
  <c r="BQ78" i="140"/>
  <c r="BW34" i="140"/>
  <c r="BV34" i="140"/>
  <c r="BU34" i="140"/>
  <c r="CD34" i="140"/>
  <c r="BW46" i="140"/>
  <c r="CD46" i="140"/>
  <c r="BV46" i="140"/>
  <c r="BQ90" i="140"/>
  <c r="BU46" i="140"/>
  <c r="BU52" i="140"/>
  <c r="BQ62" i="140"/>
  <c r="BW18" i="140"/>
  <c r="BV18" i="140"/>
  <c r="BU18" i="140"/>
  <c r="CD18" i="140"/>
  <c r="BU59" i="140"/>
  <c r="CG83" i="133"/>
  <c r="CT39" i="133"/>
  <c r="CT83" i="133"/>
  <c r="BW16" i="133"/>
  <c r="BV16" i="133"/>
  <c r="BQ60" i="133"/>
  <c r="BU16" i="133"/>
  <c r="CD16" i="133"/>
  <c r="CJ42" i="133"/>
  <c r="CW42" i="133"/>
  <c r="CI42" i="133"/>
  <c r="CV42" i="133"/>
  <c r="CD86" i="133"/>
  <c r="CH42" i="133"/>
  <c r="CJ34" i="133"/>
  <c r="CW34" i="133"/>
  <c r="CI34" i="133"/>
  <c r="CV34" i="133"/>
  <c r="CH34" i="133"/>
  <c r="CD78" i="133"/>
  <c r="CH62" i="133"/>
  <c r="CU18" i="133"/>
  <c r="CC57" i="133"/>
  <c r="CG13" i="133"/>
  <c r="BT76" i="133"/>
  <c r="BQ56" i="133"/>
  <c r="BW12" i="133"/>
  <c r="BU12" i="133"/>
  <c r="CD12" i="133"/>
  <c r="BV12" i="133"/>
  <c r="CG55" i="133"/>
  <c r="CT11" i="133"/>
  <c r="CT55" i="133"/>
  <c r="CW23" i="133"/>
  <c r="CC65" i="133"/>
  <c r="CG21" i="133"/>
  <c r="CG65" i="133"/>
  <c r="CG74" i="133"/>
  <c r="CT30" i="133"/>
  <c r="CT74" i="133"/>
  <c r="CD85" i="133"/>
  <c r="CI41" i="133"/>
  <c r="CV41" i="133"/>
  <c r="CH41" i="133"/>
  <c r="CJ41" i="133"/>
  <c r="CW41" i="133"/>
  <c r="CD81" i="133"/>
  <c r="CI37" i="133"/>
  <c r="CV37" i="133"/>
  <c r="CH37" i="133"/>
  <c r="CJ37" i="133"/>
  <c r="CC69" i="133"/>
  <c r="CG25" i="133"/>
  <c r="AU91" i="133"/>
  <c r="BQ51" i="133"/>
  <c r="BW7" i="133"/>
  <c r="CD7" i="133"/>
  <c r="BV7" i="133"/>
  <c r="BU7" i="133"/>
  <c r="BT84" i="133"/>
  <c r="BU58" i="133"/>
  <c r="CC60" i="133"/>
  <c r="CG16" i="133"/>
  <c r="CG60" i="133"/>
  <c r="BU55" i="133"/>
  <c r="BU67" i="133"/>
  <c r="CD68" i="133"/>
  <c r="CH24" i="133"/>
  <c r="CJ24" i="133"/>
  <c r="CW24" i="133"/>
  <c r="CI24" i="133"/>
  <c r="BU68" i="133"/>
  <c r="CW37" i="133"/>
  <c r="CD66" i="133"/>
  <c r="CI22" i="133"/>
  <c r="CV22" i="133"/>
  <c r="CH22" i="133"/>
  <c r="CJ22" i="133"/>
  <c r="CW22" i="133"/>
  <c r="CD54" i="133"/>
  <c r="CJ10" i="133"/>
  <c r="CI10" i="133"/>
  <c r="CV10" i="133"/>
  <c r="CH10" i="133"/>
  <c r="CG54" i="133"/>
  <c r="CT10" i="133"/>
  <c r="CT54" i="133"/>
  <c r="BU80" i="133"/>
  <c r="CJ46" i="133"/>
  <c r="CW46" i="133"/>
  <c r="CI46" i="133"/>
  <c r="CV46" i="133"/>
  <c r="CH46" i="133"/>
  <c r="CD90" i="133"/>
  <c r="BU59" i="133"/>
  <c r="BH64" i="133"/>
  <c r="CH28" i="133"/>
  <c r="CU28" i="133"/>
  <c r="CJ28" i="133"/>
  <c r="CW28" i="133"/>
  <c r="CI28" i="133"/>
  <c r="CD72" i="133"/>
  <c r="BT56" i="133"/>
  <c r="CT12" i="133"/>
  <c r="CT56" i="133"/>
  <c r="CJ30" i="133"/>
  <c r="CI30" i="133"/>
  <c r="CV30" i="133"/>
  <c r="CH30" i="133"/>
  <c r="CD74" i="133"/>
  <c r="BH65" i="133"/>
  <c r="CG52" i="133"/>
  <c r="CT8" i="133"/>
  <c r="CT52" i="133"/>
  <c r="BU77" i="133"/>
  <c r="CD71" i="133"/>
  <c r="CJ27" i="133"/>
  <c r="CI27" i="133"/>
  <c r="CH27" i="133"/>
  <c r="BU71" i="133"/>
  <c r="CU27" i="133"/>
  <c r="CV24" i="133"/>
  <c r="CC76" i="133"/>
  <c r="CG32" i="133"/>
  <c r="CG76" i="133"/>
  <c r="BH47" i="133"/>
  <c r="BD47" i="133"/>
  <c r="BH51" i="133"/>
  <c r="BH56" i="133"/>
  <c r="CD79" i="133"/>
  <c r="CJ35" i="133"/>
  <c r="CW35" i="133"/>
  <c r="CI35" i="133"/>
  <c r="CV35" i="133"/>
  <c r="CH35" i="133"/>
  <c r="BU79" i="133"/>
  <c r="CU35" i="133"/>
  <c r="BU66" i="133"/>
  <c r="BU83" i="133"/>
  <c r="CC84" i="133"/>
  <c r="CG40" i="133"/>
  <c r="CG84" i="133"/>
  <c r="CD58" i="133"/>
  <c r="CJ14" i="133"/>
  <c r="CW14" i="133"/>
  <c r="CI14" i="133"/>
  <c r="CV14" i="133"/>
  <c r="CH14" i="133"/>
  <c r="CU14" i="133"/>
  <c r="BQ84" i="133"/>
  <c r="CD40" i="133"/>
  <c r="BV40" i="133"/>
  <c r="BU40" i="133"/>
  <c r="BW40" i="133"/>
  <c r="CD55" i="133"/>
  <c r="CJ11" i="133"/>
  <c r="CI11" i="133"/>
  <c r="CV11" i="133"/>
  <c r="CH11" i="133"/>
  <c r="BU54" i="133"/>
  <c r="BU90" i="133"/>
  <c r="CD59" i="133"/>
  <c r="CJ15" i="133"/>
  <c r="CW15" i="133"/>
  <c r="CI15" i="133"/>
  <c r="CH15" i="133"/>
  <c r="CT42" i="133"/>
  <c r="CT86" i="133"/>
  <c r="CD67" i="133"/>
  <c r="CJ23" i="133"/>
  <c r="CH23" i="133"/>
  <c r="CU23" i="133"/>
  <c r="CI23" i="133"/>
  <c r="CV23" i="133"/>
  <c r="CG59" i="133"/>
  <c r="CT15" i="133"/>
  <c r="CT59" i="133"/>
  <c r="CH70" i="133"/>
  <c r="CD73" i="133"/>
  <c r="CI29" i="133"/>
  <c r="CV29" i="133"/>
  <c r="CH29" i="133"/>
  <c r="CJ29" i="133"/>
  <c r="CW29" i="133"/>
  <c r="BU72" i="133"/>
  <c r="BH69" i="133"/>
  <c r="BG91" i="133"/>
  <c r="F37" i="132"/>
  <c r="D130" i="130" s="1"/>
  <c r="CG85" i="133"/>
  <c r="CT41" i="133"/>
  <c r="CT85" i="133"/>
  <c r="BU74" i="133"/>
  <c r="CU30" i="133"/>
  <c r="CG75" i="133"/>
  <c r="CT31" i="133"/>
  <c r="CT75" i="133"/>
  <c r="BQ76" i="133"/>
  <c r="CD32" i="133"/>
  <c r="BV32" i="133"/>
  <c r="BU32" i="133"/>
  <c r="BW32" i="133"/>
  <c r="BU85" i="133"/>
  <c r="CH44" i="133"/>
  <c r="CD88" i="133"/>
  <c r="CJ44" i="133"/>
  <c r="CW44" i="133"/>
  <c r="CI44" i="133"/>
  <c r="CV44" i="133"/>
  <c r="CW27" i="133"/>
  <c r="CT27" i="133"/>
  <c r="CT71" i="133"/>
  <c r="CJ38" i="133"/>
  <c r="CI38" i="133"/>
  <c r="CV38" i="133"/>
  <c r="CH38" i="133"/>
  <c r="CD82" i="133"/>
  <c r="CT14" i="133"/>
  <c r="CT58" i="133"/>
  <c r="BU81" i="133"/>
  <c r="CU37" i="133"/>
  <c r="CC51" i="133"/>
  <c r="CG7" i="133"/>
  <c r="CG61" i="133"/>
  <c r="CT17" i="133"/>
  <c r="CT61" i="133"/>
  <c r="AQ91" i="133"/>
  <c r="AQ48" i="133"/>
  <c r="AR48" i="133"/>
  <c r="BI47" i="133"/>
  <c r="G35" i="129"/>
  <c r="CD13" i="133"/>
  <c r="BV13" i="133"/>
  <c r="BQ57" i="133"/>
  <c r="BU13" i="133"/>
  <c r="BW13" i="133"/>
  <c r="R47" i="133"/>
  <c r="CC53" i="133"/>
  <c r="CG9" i="133"/>
  <c r="CG53" i="133"/>
  <c r="CD89" i="133"/>
  <c r="CI45" i="133"/>
  <c r="CV45" i="133"/>
  <c r="CH45" i="133"/>
  <c r="CJ45" i="133"/>
  <c r="CW45" i="133"/>
  <c r="CD61" i="133"/>
  <c r="CH17" i="133"/>
  <c r="CU17" i="133"/>
  <c r="CJ17" i="133"/>
  <c r="CW17" i="133"/>
  <c r="CI17" i="133"/>
  <c r="CV17" i="133"/>
  <c r="CG77" i="133"/>
  <c r="CT33" i="133"/>
  <c r="CT77" i="133"/>
  <c r="CV15" i="133"/>
  <c r="CD87" i="133"/>
  <c r="CJ43" i="133"/>
  <c r="CW43" i="133"/>
  <c r="CI43" i="133"/>
  <c r="CV43" i="133"/>
  <c r="CH43" i="133"/>
  <c r="BU87" i="133"/>
  <c r="BU73" i="133"/>
  <c r="CU29" i="133"/>
  <c r="BQ64" i="133"/>
  <c r="BU20" i="133"/>
  <c r="CD20" i="133"/>
  <c r="BW20" i="133"/>
  <c r="BV20" i="133"/>
  <c r="BQ69" i="133"/>
  <c r="CD25" i="133"/>
  <c r="BV25" i="133"/>
  <c r="BW25" i="133"/>
  <c r="BU25" i="133"/>
  <c r="CW30" i="133"/>
  <c r="CT19" i="133"/>
  <c r="CT63" i="133"/>
  <c r="BU86" i="133"/>
  <c r="BU75" i="133"/>
  <c r="BU78" i="133"/>
  <c r="CH36" i="133"/>
  <c r="CD80" i="133"/>
  <c r="CJ36" i="133"/>
  <c r="CW36" i="133"/>
  <c r="CI36" i="133"/>
  <c r="CV36" i="133"/>
  <c r="CV27" i="133"/>
  <c r="BQ53" i="133"/>
  <c r="CD9" i="133"/>
  <c r="BV9" i="133"/>
  <c r="BW9" i="133"/>
  <c r="BU9" i="133"/>
  <c r="BU82" i="133"/>
  <c r="CI8" i="133"/>
  <c r="CV8" i="133"/>
  <c r="CJ8" i="133"/>
  <c r="CW8" i="133"/>
  <c r="CD52" i="133"/>
  <c r="CH8" i="133"/>
  <c r="BU63" i="133"/>
  <c r="CU70" i="133"/>
  <c r="DC26" i="133"/>
  <c r="DB26" i="133"/>
  <c r="BJ47" i="133"/>
  <c r="G36" i="129"/>
  <c r="BH57" i="133"/>
  <c r="CD83" i="133"/>
  <c r="CJ39" i="133"/>
  <c r="CW39" i="133"/>
  <c r="CI39" i="133"/>
  <c r="CV39" i="133"/>
  <c r="CH39" i="133"/>
  <c r="CU39" i="133"/>
  <c r="BU89" i="133"/>
  <c r="BH84" i="133"/>
  <c r="CW11" i="133"/>
  <c r="CW10" i="133"/>
  <c r="BU61" i="133"/>
  <c r="CG87" i="133"/>
  <c r="CT43" i="133"/>
  <c r="CT87" i="133"/>
  <c r="BH60" i="133"/>
  <c r="CC64" i="133"/>
  <c r="CG20" i="133"/>
  <c r="CV28" i="133"/>
  <c r="CC56" i="133"/>
  <c r="CG12" i="133"/>
  <c r="CG56" i="133"/>
  <c r="CT23" i="133"/>
  <c r="CT67" i="133"/>
  <c r="CD21" i="133"/>
  <c r="BV21" i="133"/>
  <c r="BU21" i="133"/>
  <c r="BQ65" i="133"/>
  <c r="BW21" i="133"/>
  <c r="BH76" i="133"/>
  <c r="CD75" i="133"/>
  <c r="CJ31" i="133"/>
  <c r="CW31" i="133"/>
  <c r="CI31" i="133"/>
  <c r="CV31" i="133"/>
  <c r="CH31" i="133"/>
  <c r="CU31" i="133"/>
  <c r="CT16" i="133"/>
  <c r="CT60" i="133"/>
  <c r="BU88" i="133"/>
  <c r="CU44" i="133"/>
  <c r="CD77" i="133"/>
  <c r="CI33" i="133"/>
  <c r="CV33" i="133"/>
  <c r="CH33" i="133"/>
  <c r="CU33" i="133"/>
  <c r="CJ33" i="133"/>
  <c r="CW33" i="133"/>
  <c r="BH53" i="133"/>
  <c r="CT21" i="133"/>
  <c r="CT65" i="133"/>
  <c r="CW38" i="133"/>
  <c r="BU52" i="133"/>
  <c r="CU34" i="133"/>
  <c r="BT47" i="133"/>
  <c r="BT51" i="133"/>
  <c r="BT91" i="133"/>
  <c r="CD63" i="133"/>
  <c r="CJ19" i="133"/>
  <c r="CW19" i="133"/>
  <c r="CI19" i="133"/>
  <c r="CV19" i="133"/>
  <c r="CH19" i="133"/>
  <c r="CU19" i="133"/>
  <c r="CU38" i="133"/>
  <c r="CG68" i="124"/>
  <c r="CT24" i="124"/>
  <c r="CT68" i="124"/>
  <c r="CD60" i="124"/>
  <c r="CJ16" i="124"/>
  <c r="CW16" i="124"/>
  <c r="CI16" i="124"/>
  <c r="CH16" i="124"/>
  <c r="CH73" i="124"/>
  <c r="CU29" i="124"/>
  <c r="CH79" i="124"/>
  <c r="CH53" i="124"/>
  <c r="CD68" i="124"/>
  <c r="CH24" i="124"/>
  <c r="CJ24" i="124"/>
  <c r="CW24" i="124"/>
  <c r="CI24" i="124"/>
  <c r="CU65" i="124"/>
  <c r="DC21" i="124"/>
  <c r="DB21" i="124"/>
  <c r="BU54" i="124"/>
  <c r="CH71" i="124"/>
  <c r="CU9" i="124"/>
  <c r="BU52" i="124"/>
  <c r="CH75" i="124"/>
  <c r="CH69" i="124"/>
  <c r="CU25" i="124"/>
  <c r="BU88" i="124"/>
  <c r="BU58" i="124"/>
  <c r="DC83" i="124"/>
  <c r="DB83" i="124"/>
  <c r="DC86" i="124"/>
  <c r="DB86" i="124"/>
  <c r="CH77" i="124"/>
  <c r="CU33" i="124"/>
  <c r="CG74" i="124"/>
  <c r="CT30" i="124"/>
  <c r="CT74" i="124"/>
  <c r="CU81" i="124"/>
  <c r="DC37" i="124"/>
  <c r="DB37" i="124"/>
  <c r="CD74" i="124"/>
  <c r="CJ30" i="124"/>
  <c r="CW30" i="124"/>
  <c r="CI30" i="124"/>
  <c r="CV30" i="124"/>
  <c r="CH30" i="124"/>
  <c r="CU82" i="124"/>
  <c r="DC38" i="124"/>
  <c r="DB38" i="124"/>
  <c r="CD62" i="124"/>
  <c r="CJ18" i="124"/>
  <c r="CW18" i="124"/>
  <c r="CI18" i="124"/>
  <c r="CV18" i="124"/>
  <c r="CH18" i="124"/>
  <c r="CD56" i="124"/>
  <c r="CJ12" i="124"/>
  <c r="CW12" i="124"/>
  <c r="CI12" i="124"/>
  <c r="CV12" i="124"/>
  <c r="CH12" i="124"/>
  <c r="CH57" i="124"/>
  <c r="CG47" i="124"/>
  <c r="BU78" i="124"/>
  <c r="DC87" i="124"/>
  <c r="DB87" i="124"/>
  <c r="CD64" i="124"/>
  <c r="CH20" i="124"/>
  <c r="CJ20" i="124"/>
  <c r="CW20" i="124"/>
  <c r="CI20" i="124"/>
  <c r="CV20" i="124"/>
  <c r="BW47" i="124"/>
  <c r="H36" i="127" s="1"/>
  <c r="CH81" i="124"/>
  <c r="CD84" i="124"/>
  <c r="CH40" i="124"/>
  <c r="CJ40" i="124"/>
  <c r="CW40" i="124"/>
  <c r="CI40" i="124"/>
  <c r="CV40" i="124"/>
  <c r="CG76" i="124"/>
  <c r="CT32" i="124"/>
  <c r="CT76" i="124"/>
  <c r="CD66" i="124"/>
  <c r="CJ22" i="124"/>
  <c r="CW22" i="124"/>
  <c r="CI22" i="124"/>
  <c r="CV22" i="124"/>
  <c r="CH22" i="124"/>
  <c r="CD80" i="124"/>
  <c r="CH36" i="124"/>
  <c r="CJ36" i="124"/>
  <c r="CW36" i="124"/>
  <c r="CI36" i="124"/>
  <c r="CV36" i="124"/>
  <c r="BU70" i="124"/>
  <c r="BU72" i="124"/>
  <c r="BU76" i="124"/>
  <c r="CT36" i="124"/>
  <c r="CT80" i="124"/>
  <c r="CH67" i="124"/>
  <c r="CU27" i="124"/>
  <c r="CU13" i="124"/>
  <c r="BU60" i="124"/>
  <c r="CU75" i="124"/>
  <c r="DC31" i="124"/>
  <c r="DB31" i="124"/>
  <c r="CU55" i="124"/>
  <c r="DC11" i="124"/>
  <c r="DB11" i="124"/>
  <c r="CH89" i="124"/>
  <c r="CU45" i="124"/>
  <c r="CH85" i="124"/>
  <c r="BU68" i="124"/>
  <c r="CU24" i="124"/>
  <c r="CD54" i="124"/>
  <c r="CH10" i="124"/>
  <c r="CJ10" i="124"/>
  <c r="CW10" i="124"/>
  <c r="CI10" i="124"/>
  <c r="CV10" i="124"/>
  <c r="CG54" i="124"/>
  <c r="CT10" i="124"/>
  <c r="CT54" i="124"/>
  <c r="CT46" i="124"/>
  <c r="CT90" i="124"/>
  <c r="CG64" i="124"/>
  <c r="CT20" i="124"/>
  <c r="CT64" i="124"/>
  <c r="CD52" i="124"/>
  <c r="CJ8" i="124"/>
  <c r="CW8" i="124"/>
  <c r="CI8" i="124"/>
  <c r="CV8" i="124"/>
  <c r="CH8" i="124"/>
  <c r="CH65" i="124"/>
  <c r="CU59" i="124"/>
  <c r="DC15" i="124"/>
  <c r="DB15" i="124"/>
  <c r="CH59" i="124"/>
  <c r="CU67" i="124"/>
  <c r="DC23" i="124"/>
  <c r="DB23" i="124"/>
  <c r="CD88" i="124"/>
  <c r="CH44" i="124"/>
  <c r="CU44" i="124"/>
  <c r="CI44" i="124"/>
  <c r="CV44" i="124"/>
  <c r="CJ44" i="124"/>
  <c r="CW44" i="124"/>
  <c r="CD58" i="124"/>
  <c r="CH14" i="124"/>
  <c r="CJ14" i="124"/>
  <c r="CI14" i="124"/>
  <c r="CV14" i="124"/>
  <c r="CH61" i="124"/>
  <c r="CU17" i="124"/>
  <c r="BU90" i="124"/>
  <c r="CD90" i="124"/>
  <c r="CH46" i="124"/>
  <c r="CU46" i="124"/>
  <c r="CJ46" i="124"/>
  <c r="CW46" i="124"/>
  <c r="CI46" i="124"/>
  <c r="CV46" i="124"/>
  <c r="CV16" i="124"/>
  <c r="CU79" i="124"/>
  <c r="DC35" i="124"/>
  <c r="DB35" i="124"/>
  <c r="CG70" i="124"/>
  <c r="CT26" i="124"/>
  <c r="CT70" i="124"/>
  <c r="CH55" i="124"/>
  <c r="BU74" i="124"/>
  <c r="CV24" i="124"/>
  <c r="BU62" i="124"/>
  <c r="BU56" i="124"/>
  <c r="CD78" i="124"/>
  <c r="CJ34" i="124"/>
  <c r="CW34" i="124"/>
  <c r="CI34" i="124"/>
  <c r="CV34" i="124"/>
  <c r="CH34" i="124"/>
  <c r="CU34" i="124"/>
  <c r="CU16" i="124"/>
  <c r="BU64" i="124"/>
  <c r="CH63" i="124"/>
  <c r="CU19" i="124"/>
  <c r="CU41" i="124"/>
  <c r="BU84" i="124"/>
  <c r="BU66" i="124"/>
  <c r="BU80" i="124"/>
  <c r="CD70" i="124"/>
  <c r="CJ26" i="124"/>
  <c r="CW26" i="124"/>
  <c r="CI26" i="124"/>
  <c r="CV26" i="124"/>
  <c r="CH26" i="124"/>
  <c r="CG60" i="124"/>
  <c r="CT16" i="124"/>
  <c r="CT60" i="124"/>
  <c r="CD72" i="124"/>
  <c r="CH28" i="124"/>
  <c r="CU28" i="124"/>
  <c r="CJ28" i="124"/>
  <c r="CW28" i="124"/>
  <c r="CI28" i="124"/>
  <c r="CV28" i="124"/>
  <c r="CG89" i="124"/>
  <c r="CT45" i="124"/>
  <c r="CT89" i="124"/>
  <c r="CD76" i="124"/>
  <c r="CH32" i="124"/>
  <c r="CJ32" i="124"/>
  <c r="CW32" i="124"/>
  <c r="CI32" i="124"/>
  <c r="CV32" i="124"/>
  <c r="CW14" i="124"/>
  <c r="CT44" i="124"/>
  <c r="CT88" i="124"/>
  <c r="G37" i="123"/>
  <c r="E130" i="121" s="1"/>
  <c r="CT45" i="117"/>
  <c r="CT89" i="117"/>
  <c r="BG91" i="117"/>
  <c r="CT23" i="117"/>
  <c r="CT67" i="117"/>
  <c r="CU71" i="117"/>
  <c r="DC27" i="117"/>
  <c r="DB27" i="117"/>
  <c r="CU75" i="117"/>
  <c r="DC31" i="117"/>
  <c r="DB31" i="117"/>
  <c r="CC54" i="117"/>
  <c r="CG10" i="117"/>
  <c r="CG54" i="117"/>
  <c r="BT72" i="117"/>
  <c r="CD81" i="117"/>
  <c r="CH37" i="117"/>
  <c r="CU37" i="117"/>
  <c r="CI37" i="117"/>
  <c r="CJ37" i="117"/>
  <c r="CW37" i="117"/>
  <c r="CD85" i="117"/>
  <c r="CH41" i="117"/>
  <c r="CI41" i="117"/>
  <c r="CV41" i="117"/>
  <c r="CJ41" i="117"/>
  <c r="CW41" i="117"/>
  <c r="CC77" i="117"/>
  <c r="CG33" i="117"/>
  <c r="CG77" i="117"/>
  <c r="CD89" i="117"/>
  <c r="CH45" i="117"/>
  <c r="CU45" i="117"/>
  <c r="CJ45" i="117"/>
  <c r="CW45" i="117"/>
  <c r="CI45" i="117"/>
  <c r="BT56" i="117"/>
  <c r="CC80" i="117"/>
  <c r="CG36" i="117"/>
  <c r="CG80" i="117"/>
  <c r="BQ82" i="117"/>
  <c r="BV38" i="117"/>
  <c r="BW38" i="117"/>
  <c r="BU38" i="117"/>
  <c r="CH90" i="117"/>
  <c r="BH80" i="117"/>
  <c r="BQ74" i="117"/>
  <c r="BV30" i="117"/>
  <c r="BW30" i="117"/>
  <c r="BU30" i="117"/>
  <c r="CC53" i="117"/>
  <c r="CG9" i="117"/>
  <c r="CG53" i="117"/>
  <c r="BV12" i="117"/>
  <c r="BU12" i="117"/>
  <c r="BQ56" i="117"/>
  <c r="BW12" i="117"/>
  <c r="CC58" i="117"/>
  <c r="CG14" i="117"/>
  <c r="CG58" i="117"/>
  <c r="CH63" i="117"/>
  <c r="CT13" i="117"/>
  <c r="CT57" i="117"/>
  <c r="BT87" i="117"/>
  <c r="BH64" i="117"/>
  <c r="BU65" i="117"/>
  <c r="BH86" i="117"/>
  <c r="BH76" i="117"/>
  <c r="BT47" i="117"/>
  <c r="BH66" i="117"/>
  <c r="BQ84" i="117"/>
  <c r="BW40" i="117"/>
  <c r="BV40" i="117"/>
  <c r="BU40" i="117"/>
  <c r="CD69" i="117"/>
  <c r="CH25" i="117"/>
  <c r="CJ25" i="117"/>
  <c r="CW25" i="117"/>
  <c r="CI25" i="117"/>
  <c r="CV25" i="117"/>
  <c r="CT35" i="117"/>
  <c r="CT79" i="117"/>
  <c r="CG59" i="117"/>
  <c r="CT15" i="117"/>
  <c r="CT59" i="117"/>
  <c r="CT27" i="117"/>
  <c r="CT71" i="117"/>
  <c r="CH59" i="117"/>
  <c r="BT54" i="117"/>
  <c r="CT10" i="117"/>
  <c r="CT54" i="117"/>
  <c r="CC76" i="117"/>
  <c r="CG32" i="117"/>
  <c r="CG76" i="117"/>
  <c r="CV37" i="117"/>
  <c r="BU89" i="117"/>
  <c r="BU61" i="117"/>
  <c r="BQ58" i="117"/>
  <c r="BV14" i="117"/>
  <c r="BW14" i="117"/>
  <c r="BU14" i="117"/>
  <c r="BH82" i="117"/>
  <c r="BH74" i="117"/>
  <c r="BQ72" i="117"/>
  <c r="BW28" i="117"/>
  <c r="BV28" i="117"/>
  <c r="BU28" i="117"/>
  <c r="BH56" i="117"/>
  <c r="BH70" i="117"/>
  <c r="BT58" i="117"/>
  <c r="CT14" i="117"/>
  <c r="CT58" i="117"/>
  <c r="CG25" i="117"/>
  <c r="CG69" i="117"/>
  <c r="CC69" i="117"/>
  <c r="CH79" i="117"/>
  <c r="CU35" i="117"/>
  <c r="BV16" i="117"/>
  <c r="BU16" i="117"/>
  <c r="BQ60" i="117"/>
  <c r="BW16" i="117"/>
  <c r="BJ47" i="117"/>
  <c r="G36" i="118"/>
  <c r="BH54" i="117"/>
  <c r="CD65" i="117"/>
  <c r="CH21" i="117"/>
  <c r="CI21" i="117"/>
  <c r="CV21" i="117"/>
  <c r="CJ21" i="117"/>
  <c r="CW21" i="117"/>
  <c r="CC88" i="117"/>
  <c r="CG44" i="117"/>
  <c r="CT25" i="117"/>
  <c r="CT69" i="117"/>
  <c r="CT17" i="117"/>
  <c r="CT61" i="117"/>
  <c r="BH84" i="117"/>
  <c r="BQ68" i="117"/>
  <c r="BW24" i="117"/>
  <c r="BV24" i="117"/>
  <c r="BU24" i="117"/>
  <c r="CT41" i="117"/>
  <c r="CT85" i="117"/>
  <c r="CD73" i="117"/>
  <c r="CH29" i="117"/>
  <c r="CI29" i="117"/>
  <c r="CV29" i="117"/>
  <c r="CJ29" i="117"/>
  <c r="CW29" i="117"/>
  <c r="BU73" i="117"/>
  <c r="BH62" i="117"/>
  <c r="CG20" i="117"/>
  <c r="CC64" i="117"/>
  <c r="CC81" i="117"/>
  <c r="CG37" i="117"/>
  <c r="CT22" i="117"/>
  <c r="CT66" i="117"/>
  <c r="BQ87" i="117"/>
  <c r="BV43" i="117"/>
  <c r="BW43" i="117"/>
  <c r="BU43" i="117"/>
  <c r="BU55" i="117"/>
  <c r="BH47" i="117"/>
  <c r="BD47" i="117"/>
  <c r="BU77" i="117"/>
  <c r="BT76" i="117"/>
  <c r="CT32" i="117"/>
  <c r="CT76" i="117"/>
  <c r="BQ78" i="117"/>
  <c r="BV34" i="117"/>
  <c r="BW34" i="117"/>
  <c r="BU34" i="117"/>
  <c r="CD61" i="117"/>
  <c r="CH17" i="117"/>
  <c r="CJ17" i="117"/>
  <c r="CW17" i="117"/>
  <c r="CI17" i="117"/>
  <c r="CV17" i="117"/>
  <c r="BH58" i="117"/>
  <c r="CU83" i="117"/>
  <c r="DC39" i="117"/>
  <c r="DB39" i="117"/>
  <c r="DC15" i="117"/>
  <c r="CU59" i="117"/>
  <c r="DB15" i="117"/>
  <c r="CT21" i="117"/>
  <c r="CT65" i="117"/>
  <c r="BH72" i="117"/>
  <c r="AU91" i="117"/>
  <c r="BH60" i="117"/>
  <c r="BQ54" i="117"/>
  <c r="BU10" i="117"/>
  <c r="BW10" i="117"/>
  <c r="BV10" i="117"/>
  <c r="CT36" i="117"/>
  <c r="CT80" i="117"/>
  <c r="CC68" i="117"/>
  <c r="CG24" i="117"/>
  <c r="CG68" i="117"/>
  <c r="CT38" i="117"/>
  <c r="CT82" i="117"/>
  <c r="BQ57" i="117"/>
  <c r="BU13" i="117"/>
  <c r="BW13" i="117"/>
  <c r="BV13" i="117"/>
  <c r="BU88" i="117"/>
  <c r="BU53" i="117"/>
  <c r="CG75" i="117"/>
  <c r="CT31" i="117"/>
  <c r="CT75" i="117"/>
  <c r="BV18" i="117"/>
  <c r="BW18" i="117"/>
  <c r="BQ62" i="117"/>
  <c r="BU18" i="117"/>
  <c r="CT26" i="117"/>
  <c r="CT70" i="117"/>
  <c r="CH75" i="117"/>
  <c r="BH87" i="117"/>
  <c r="CH83" i="117"/>
  <c r="CI11" i="117"/>
  <c r="CV11" i="117"/>
  <c r="CD55" i="117"/>
  <c r="CJ11" i="117"/>
  <c r="CW11" i="117"/>
  <c r="CH11" i="117"/>
  <c r="BI47" i="117"/>
  <c r="G35" i="118"/>
  <c r="CU21" i="117"/>
  <c r="CC72" i="117"/>
  <c r="CG28" i="117"/>
  <c r="CG72" i="117"/>
  <c r="CD77" i="117"/>
  <c r="CH33" i="117"/>
  <c r="CJ33" i="117"/>
  <c r="CW33" i="117"/>
  <c r="CI33" i="117"/>
  <c r="CV33" i="117"/>
  <c r="DC19" i="117"/>
  <c r="CU63" i="117"/>
  <c r="DB19" i="117"/>
  <c r="BH78" i="117"/>
  <c r="BU81" i="117"/>
  <c r="BU85" i="117"/>
  <c r="BT77" i="117"/>
  <c r="CT33" i="117"/>
  <c r="CT77" i="117"/>
  <c r="CV45" i="117"/>
  <c r="CC56" i="117"/>
  <c r="CG12" i="117"/>
  <c r="CG56" i="117"/>
  <c r="CC73" i="117"/>
  <c r="CG29" i="117"/>
  <c r="CG73" i="117"/>
  <c r="BQ80" i="117"/>
  <c r="BW36" i="117"/>
  <c r="BV36" i="117"/>
  <c r="BU36" i="117"/>
  <c r="BQ70" i="117"/>
  <c r="BV26" i="117"/>
  <c r="BW26" i="117"/>
  <c r="BU26" i="117"/>
  <c r="CC87" i="117"/>
  <c r="CG43" i="117"/>
  <c r="CG87" i="117"/>
  <c r="CT30" i="117"/>
  <c r="CT74" i="117"/>
  <c r="BQ64" i="117"/>
  <c r="BW20" i="117"/>
  <c r="BV20" i="117"/>
  <c r="BU20" i="117"/>
  <c r="BQ86" i="117"/>
  <c r="BV42" i="117"/>
  <c r="BW42" i="117"/>
  <c r="BU42" i="117"/>
  <c r="BQ76" i="117"/>
  <c r="BW32" i="117"/>
  <c r="BV32" i="117"/>
  <c r="BU32" i="117"/>
  <c r="CH67" i="117"/>
  <c r="BQ66" i="117"/>
  <c r="BV22" i="117"/>
  <c r="BW22" i="117"/>
  <c r="BU22" i="117"/>
  <c r="BH57" i="117"/>
  <c r="CT18" i="117"/>
  <c r="CT62" i="117"/>
  <c r="CD88" i="117"/>
  <c r="CJ44" i="117"/>
  <c r="CW44" i="117"/>
  <c r="CI44" i="117"/>
  <c r="CV44" i="117"/>
  <c r="CH44" i="117"/>
  <c r="BH68" i="117"/>
  <c r="CH9" i="117"/>
  <c r="CJ9" i="117"/>
  <c r="CW9" i="117"/>
  <c r="CD53" i="117"/>
  <c r="CI9" i="117"/>
  <c r="CH71" i="117"/>
  <c r="CC84" i="117"/>
  <c r="CG40" i="117"/>
  <c r="CG84" i="117"/>
  <c r="BU69" i="117"/>
  <c r="CU23" i="117"/>
  <c r="CT9" i="117"/>
  <c r="CT53" i="117"/>
  <c r="CT29" i="117"/>
  <c r="CT73" i="117"/>
  <c r="CU46" i="117"/>
  <c r="K12" i="107"/>
  <c r="C23" i="6"/>
  <c r="C31" i="6"/>
  <c r="D22" i="6"/>
  <c r="E24" i="6"/>
  <c r="C33" i="6"/>
  <c r="D30" i="6"/>
  <c r="C16" i="6"/>
  <c r="C29" i="6"/>
  <c r="E23" i="6"/>
  <c r="K12" i="110"/>
  <c r="K12" i="106"/>
  <c r="K12" i="105"/>
  <c r="BP47" i="161"/>
  <c r="BP91" i="161"/>
  <c r="H34" i="157"/>
  <c r="F39" i="157"/>
  <c r="F40" i="157"/>
  <c r="F48" i="157"/>
  <c r="G37" i="157"/>
  <c r="I29" i="157"/>
  <c r="G59" i="157"/>
  <c r="G29" i="157"/>
  <c r="D78" i="157"/>
  <c r="D59" i="157"/>
  <c r="D29" i="157"/>
  <c r="C54" i="157"/>
  <c r="J27" i="157"/>
  <c r="G37" i="143"/>
  <c r="F39" i="143"/>
  <c r="F40" i="143"/>
  <c r="F48" i="143"/>
  <c r="BP47" i="147"/>
  <c r="BP91" i="147"/>
  <c r="H34" i="143"/>
  <c r="E54" i="143"/>
  <c r="C54" i="143"/>
  <c r="J27" i="143"/>
  <c r="F54" i="143"/>
  <c r="BP47" i="140"/>
  <c r="BP91" i="140"/>
  <c r="H34" i="136"/>
  <c r="G37" i="136"/>
  <c r="G54" i="136"/>
  <c r="D54" i="136"/>
  <c r="F54" i="136"/>
  <c r="J27" i="136"/>
  <c r="E54" i="136"/>
  <c r="BP47" i="133"/>
  <c r="BP91" i="133"/>
  <c r="H34" i="129"/>
  <c r="F39" i="129"/>
  <c r="F40" i="129"/>
  <c r="F48" i="129"/>
  <c r="G37" i="129"/>
  <c r="C84" i="129"/>
  <c r="C66" i="129"/>
  <c r="C91" i="129" s="1"/>
  <c r="C60" i="129"/>
  <c r="J27" i="129"/>
  <c r="E54" i="129"/>
  <c r="D54" i="129"/>
  <c r="F54" i="129"/>
  <c r="F37" i="123"/>
  <c r="D130" i="121" s="1"/>
  <c r="BU47" i="124"/>
  <c r="BQ47" i="124"/>
  <c r="CG51" i="124"/>
  <c r="CI7" i="124"/>
  <c r="CH7" i="124"/>
  <c r="CD51" i="124"/>
  <c r="CJ7" i="124"/>
  <c r="CC47" i="124"/>
  <c r="CC91" i="124" s="1"/>
  <c r="I34" i="127"/>
  <c r="I37" i="127" s="1"/>
  <c r="CD7" i="117"/>
  <c r="BU7" i="117"/>
  <c r="BQ51" i="117"/>
  <c r="BW7" i="117"/>
  <c r="BV7" i="117"/>
  <c r="CC51" i="117"/>
  <c r="CG7" i="117"/>
  <c r="CG51" i="117"/>
  <c r="BT51" i="117"/>
  <c r="CC52" i="117"/>
  <c r="CG8" i="117"/>
  <c r="CD8" i="117"/>
  <c r="BQ52" i="117"/>
  <c r="BW8" i="117"/>
  <c r="BU8" i="117"/>
  <c r="BU52" i="117"/>
  <c r="BV8" i="117"/>
  <c r="BP47" i="117"/>
  <c r="BP91" i="117"/>
  <c r="H34" i="118"/>
  <c r="F39" i="118"/>
  <c r="F40" i="118"/>
  <c r="C40" i="118"/>
  <c r="G37" i="118"/>
  <c r="F54" i="118"/>
  <c r="R47" i="117"/>
  <c r="D54" i="118"/>
  <c r="CU81" i="161"/>
  <c r="DB37" i="161"/>
  <c r="DC37" i="161"/>
  <c r="CU62" i="161"/>
  <c r="DB18" i="161"/>
  <c r="DC18" i="161"/>
  <c r="CU75" i="161"/>
  <c r="DC31" i="161"/>
  <c r="DB31" i="161"/>
  <c r="BH91" i="161"/>
  <c r="CH87" i="161"/>
  <c r="CU43" i="161"/>
  <c r="CD80" i="161"/>
  <c r="CJ36" i="161"/>
  <c r="CW36" i="161"/>
  <c r="CI36" i="161"/>
  <c r="CV36" i="161"/>
  <c r="CH36" i="161"/>
  <c r="CH83" i="161"/>
  <c r="CD89" i="161"/>
  <c r="CH45" i="161"/>
  <c r="CJ45" i="161"/>
  <c r="CW45" i="161"/>
  <c r="CI45" i="161"/>
  <c r="CV45" i="161"/>
  <c r="CU58" i="161"/>
  <c r="DC14" i="161"/>
  <c r="DB14" i="161"/>
  <c r="CD88" i="161"/>
  <c r="CJ44" i="161"/>
  <c r="CW44" i="161"/>
  <c r="CI44" i="161"/>
  <c r="CH44" i="161"/>
  <c r="BU61" i="161"/>
  <c r="BU72" i="161"/>
  <c r="CH78" i="161"/>
  <c r="CD51" i="161"/>
  <c r="CI7" i="161"/>
  <c r="CH7" i="161"/>
  <c r="CJ7" i="161"/>
  <c r="CG64" i="161"/>
  <c r="CT20" i="161"/>
  <c r="CT64" i="161"/>
  <c r="DB59" i="161"/>
  <c r="DC59" i="161"/>
  <c r="CH55" i="161"/>
  <c r="CU11" i="161"/>
  <c r="CD64" i="161"/>
  <c r="CJ20" i="161"/>
  <c r="CW20" i="161"/>
  <c r="CI20" i="161"/>
  <c r="CV20" i="161"/>
  <c r="CH20" i="161"/>
  <c r="CU20" i="161"/>
  <c r="BU76" i="161"/>
  <c r="CG57" i="161"/>
  <c r="CT13" i="161"/>
  <c r="CT57" i="161"/>
  <c r="CG53" i="161"/>
  <c r="CT9" i="161"/>
  <c r="CT53" i="161"/>
  <c r="BU68" i="161"/>
  <c r="DB63" i="161"/>
  <c r="DC63" i="161"/>
  <c r="CH67" i="161"/>
  <c r="CU73" i="161"/>
  <c r="DC29" i="161"/>
  <c r="DB29" i="161"/>
  <c r="CT32" i="161"/>
  <c r="CT76" i="161"/>
  <c r="CH66" i="161"/>
  <c r="CU22" i="161"/>
  <c r="CD85" i="161"/>
  <c r="CH41" i="161"/>
  <c r="CJ41" i="161"/>
  <c r="CW41" i="161"/>
  <c r="CI41" i="161"/>
  <c r="CV41" i="161"/>
  <c r="BU65" i="161"/>
  <c r="BU60" i="161"/>
  <c r="CH62" i="161"/>
  <c r="CD61" i="161"/>
  <c r="CJ17" i="161"/>
  <c r="CW17" i="161"/>
  <c r="CI17" i="161"/>
  <c r="CV17" i="161"/>
  <c r="CH17" i="161"/>
  <c r="CU17" i="161"/>
  <c r="CH58" i="161"/>
  <c r="CD52" i="161"/>
  <c r="CH8" i="161"/>
  <c r="CJ8" i="161"/>
  <c r="CW8" i="161"/>
  <c r="CI8" i="161"/>
  <c r="CV8" i="161"/>
  <c r="BW47" i="161"/>
  <c r="H36" i="157"/>
  <c r="CH77" i="161"/>
  <c r="DC70" i="161"/>
  <c r="DB70" i="161"/>
  <c r="BU84" i="161"/>
  <c r="CH90" i="161"/>
  <c r="CU33" i="161"/>
  <c r="CH54" i="161"/>
  <c r="CU10" i="161"/>
  <c r="CU78" i="161"/>
  <c r="DC34" i="161"/>
  <c r="DB34" i="161"/>
  <c r="BU89" i="161"/>
  <c r="BU57" i="161"/>
  <c r="CD65" i="161"/>
  <c r="CJ21" i="161"/>
  <c r="CW21" i="161"/>
  <c r="CI21" i="161"/>
  <c r="CH21" i="161"/>
  <c r="CU21" i="161"/>
  <c r="BU88" i="161"/>
  <c r="CU44" i="161"/>
  <c r="CH56" i="161"/>
  <c r="CU12" i="161"/>
  <c r="BU69" i="161"/>
  <c r="BU51" i="161"/>
  <c r="BU47" i="161"/>
  <c r="BQ47" i="161"/>
  <c r="CU7" i="161"/>
  <c r="CT25" i="161"/>
  <c r="CT69" i="161"/>
  <c r="CH86" i="161"/>
  <c r="BU64" i="161"/>
  <c r="CD76" i="161"/>
  <c r="CJ32" i="161"/>
  <c r="CW32" i="161"/>
  <c r="CI32" i="161"/>
  <c r="CV32" i="161"/>
  <c r="CH32" i="161"/>
  <c r="BU53" i="161"/>
  <c r="CG89" i="161"/>
  <c r="CT45" i="161"/>
  <c r="CT89" i="161"/>
  <c r="CT36" i="161"/>
  <c r="CT80" i="161"/>
  <c r="CT24" i="161"/>
  <c r="CT68" i="161"/>
  <c r="CD68" i="161"/>
  <c r="CJ24" i="161"/>
  <c r="CW24" i="161"/>
  <c r="CI24" i="161"/>
  <c r="CV24" i="161"/>
  <c r="CH24" i="161"/>
  <c r="CH75" i="161"/>
  <c r="CD84" i="161"/>
  <c r="CJ40" i="161"/>
  <c r="CW40" i="161"/>
  <c r="CI40" i="161"/>
  <c r="CV40" i="161"/>
  <c r="CH40" i="161"/>
  <c r="CU40" i="161"/>
  <c r="CT44" i="161"/>
  <c r="CT88" i="161"/>
  <c r="CH73" i="161"/>
  <c r="CU46" i="161"/>
  <c r="CU82" i="161"/>
  <c r="DC38" i="161"/>
  <c r="DB38" i="161"/>
  <c r="CG51" i="161"/>
  <c r="CG47" i="161"/>
  <c r="CT7" i="161"/>
  <c r="BD91" i="161"/>
  <c r="BD48" i="161"/>
  <c r="BE48" i="161"/>
  <c r="BU80" i="161"/>
  <c r="BU85" i="161"/>
  <c r="CU74" i="161"/>
  <c r="DB30" i="161"/>
  <c r="DC30" i="161"/>
  <c r="CD57" i="161"/>
  <c r="CJ13" i="161"/>
  <c r="CW13" i="161"/>
  <c r="CI13" i="161"/>
  <c r="CV13" i="161"/>
  <c r="CH13" i="161"/>
  <c r="CV21" i="161"/>
  <c r="CV44" i="161"/>
  <c r="CU67" i="161"/>
  <c r="DC23" i="161"/>
  <c r="DB23" i="161"/>
  <c r="CH81" i="161"/>
  <c r="CD60" i="161"/>
  <c r="CH16" i="161"/>
  <c r="CJ16" i="161"/>
  <c r="CW16" i="161"/>
  <c r="CI16" i="161"/>
  <c r="CV16" i="161"/>
  <c r="CD72" i="161"/>
  <c r="CJ28" i="161"/>
  <c r="CW28" i="161"/>
  <c r="CI28" i="161"/>
  <c r="CV28" i="161"/>
  <c r="CH28" i="161"/>
  <c r="BU52" i="161"/>
  <c r="CD69" i="161"/>
  <c r="CJ25" i="161"/>
  <c r="CW25" i="161"/>
  <c r="CI25" i="161"/>
  <c r="CV25" i="161"/>
  <c r="CH25" i="161"/>
  <c r="BV47" i="161"/>
  <c r="H35" i="157"/>
  <c r="CV7" i="161"/>
  <c r="CT8" i="161"/>
  <c r="CT52" i="161"/>
  <c r="CH74" i="161"/>
  <c r="CT21" i="161"/>
  <c r="CT65" i="161"/>
  <c r="CD53" i="161"/>
  <c r="CJ9" i="161"/>
  <c r="CW9" i="161"/>
  <c r="CI9" i="161"/>
  <c r="CV9" i="161"/>
  <c r="CH9" i="161"/>
  <c r="CU9" i="161"/>
  <c r="CU71" i="161"/>
  <c r="DC27" i="161"/>
  <c r="DB27" i="161"/>
  <c r="CT16" i="161"/>
  <c r="CT60" i="161"/>
  <c r="CH79" i="161"/>
  <c r="CU35" i="161"/>
  <c r="CU39" i="161"/>
  <c r="CU42" i="161"/>
  <c r="CU71" i="147"/>
  <c r="DC27" i="147"/>
  <c r="DB27" i="147"/>
  <c r="CU79" i="147"/>
  <c r="DC35" i="147"/>
  <c r="DB35" i="147"/>
  <c r="DB33" i="147"/>
  <c r="DC33" i="147"/>
  <c r="CU77" i="147"/>
  <c r="CU76" i="147"/>
  <c r="DB32" i="147"/>
  <c r="DC32" i="147"/>
  <c r="CG54" i="147"/>
  <c r="CT10" i="147"/>
  <c r="CT54" i="147"/>
  <c r="CI7" i="147"/>
  <c r="CJ7" i="147"/>
  <c r="CD51" i="147"/>
  <c r="CH7" i="147"/>
  <c r="BU66" i="147"/>
  <c r="DB25" i="147"/>
  <c r="DC25" i="147"/>
  <c r="CU69" i="147"/>
  <c r="DB41" i="147"/>
  <c r="DC41" i="147"/>
  <c r="CU85" i="147"/>
  <c r="CG78" i="147"/>
  <c r="CT34" i="147"/>
  <c r="CT78" i="147"/>
  <c r="CH72" i="147"/>
  <c r="CU28" i="147"/>
  <c r="CT14" i="147"/>
  <c r="CT58" i="147"/>
  <c r="AE47" i="147"/>
  <c r="CV26" i="147"/>
  <c r="DC9" i="147"/>
  <c r="CU53" i="147"/>
  <c r="DB9" i="147"/>
  <c r="CT15" i="147"/>
  <c r="CT59" i="147"/>
  <c r="DC13" i="147"/>
  <c r="CU57" i="147"/>
  <c r="DB13" i="147"/>
  <c r="DB29" i="147"/>
  <c r="CU73" i="147"/>
  <c r="DC29" i="147"/>
  <c r="CD82" i="147"/>
  <c r="CI38" i="147"/>
  <c r="CH38" i="147"/>
  <c r="CU38" i="147"/>
  <c r="CJ38" i="147"/>
  <c r="CW38" i="147"/>
  <c r="CD78" i="147"/>
  <c r="CI34" i="147"/>
  <c r="CH34" i="147"/>
  <c r="CJ34" i="147"/>
  <c r="CW34" i="147"/>
  <c r="CU64" i="147"/>
  <c r="DB20" i="147"/>
  <c r="DC20" i="147"/>
  <c r="CH76" i="147"/>
  <c r="DB17" i="147"/>
  <c r="DC17" i="147"/>
  <c r="CU61" i="147"/>
  <c r="DB21" i="147"/>
  <c r="DC21" i="147"/>
  <c r="CU65" i="147"/>
  <c r="CG66" i="147"/>
  <c r="CT22" i="147"/>
  <c r="CT66" i="147"/>
  <c r="CG74" i="147"/>
  <c r="CT30" i="147"/>
  <c r="CT74" i="147"/>
  <c r="BU82" i="147"/>
  <c r="CD70" i="147"/>
  <c r="CI26" i="147"/>
  <c r="CH26" i="147"/>
  <c r="CJ26" i="147"/>
  <c r="CW26" i="147"/>
  <c r="CD55" i="147"/>
  <c r="CJ11" i="147"/>
  <c r="CI11" i="147"/>
  <c r="CV11" i="147"/>
  <c r="CH11" i="147"/>
  <c r="CU88" i="147"/>
  <c r="DC44" i="147"/>
  <c r="DB44" i="147"/>
  <c r="F37" i="146"/>
  <c r="D130" i="144" s="1"/>
  <c r="CH75" i="147"/>
  <c r="CH81" i="147"/>
  <c r="CU37" i="147"/>
  <c r="CU52" i="147"/>
  <c r="CQ8" i="147"/>
  <c r="CQ52" i="147"/>
  <c r="CH71" i="147"/>
  <c r="CU60" i="147"/>
  <c r="DB16" i="147"/>
  <c r="DC16" i="147"/>
  <c r="CH80" i="147"/>
  <c r="CU36" i="147"/>
  <c r="CV38" i="147"/>
  <c r="CH57" i="147"/>
  <c r="BU70" i="147"/>
  <c r="CG55" i="147"/>
  <c r="CT11" i="147"/>
  <c r="CT55" i="147"/>
  <c r="CH69" i="147"/>
  <c r="CU31" i="147"/>
  <c r="CG51" i="147"/>
  <c r="CG47" i="147"/>
  <c r="CT7" i="147"/>
  <c r="BU59" i="147"/>
  <c r="BU86" i="147"/>
  <c r="CD62" i="147"/>
  <c r="CI18" i="147"/>
  <c r="CV18" i="147"/>
  <c r="CH18" i="147"/>
  <c r="CJ18" i="147"/>
  <c r="CW18" i="147"/>
  <c r="CV34" i="147"/>
  <c r="CH84" i="147"/>
  <c r="CU40" i="147"/>
  <c r="BU90" i="147"/>
  <c r="BW47" i="147"/>
  <c r="H36" i="143"/>
  <c r="CI15" i="147"/>
  <c r="CJ15" i="147"/>
  <c r="CW15" i="147"/>
  <c r="CD59" i="147"/>
  <c r="CH15" i="147"/>
  <c r="CU15" i="147"/>
  <c r="CH79" i="147"/>
  <c r="CH88" i="147"/>
  <c r="CD58" i="147"/>
  <c r="CH14" i="147"/>
  <c r="CJ14" i="147"/>
  <c r="CW14" i="147"/>
  <c r="CI14" i="147"/>
  <c r="CV14" i="147"/>
  <c r="CH56" i="147"/>
  <c r="CU12" i="147"/>
  <c r="CH63" i="147"/>
  <c r="BU62" i="147"/>
  <c r="CU18" i="147"/>
  <c r="CH83" i="147"/>
  <c r="CU39" i="147"/>
  <c r="BU78" i="147"/>
  <c r="CH60" i="147"/>
  <c r="BU74" i="147"/>
  <c r="BU54" i="147"/>
  <c r="CG90" i="147"/>
  <c r="CT46" i="147"/>
  <c r="CT90" i="147"/>
  <c r="CT38" i="147"/>
  <c r="CT82" i="147"/>
  <c r="CU63" i="147"/>
  <c r="DC19" i="147"/>
  <c r="DB19" i="147"/>
  <c r="CG70" i="147"/>
  <c r="CT26" i="147"/>
  <c r="CT70" i="147"/>
  <c r="CH68" i="147"/>
  <c r="CU24" i="147"/>
  <c r="BU51" i="147"/>
  <c r="BU47" i="147"/>
  <c r="BQ47" i="147"/>
  <c r="CU7" i="147"/>
  <c r="CV15" i="147"/>
  <c r="CU87" i="147"/>
  <c r="DC43" i="147"/>
  <c r="DB43" i="147"/>
  <c r="BD91" i="147"/>
  <c r="BD48" i="147"/>
  <c r="BE48" i="147"/>
  <c r="CD66" i="147"/>
  <c r="CI22" i="147"/>
  <c r="CV22" i="147"/>
  <c r="CH22" i="147"/>
  <c r="CU22" i="147"/>
  <c r="CJ22" i="147"/>
  <c r="CW22" i="147"/>
  <c r="CH67" i="147"/>
  <c r="CU23" i="147"/>
  <c r="CW11" i="147"/>
  <c r="CH77" i="147"/>
  <c r="CH85" i="147"/>
  <c r="CH52" i="147"/>
  <c r="CH89" i="147"/>
  <c r="CU45" i="147"/>
  <c r="CD90" i="147"/>
  <c r="CI46" i="147"/>
  <c r="CV46" i="147"/>
  <c r="CH46" i="147"/>
  <c r="CJ46" i="147"/>
  <c r="CW46" i="147"/>
  <c r="BV47" i="147"/>
  <c r="H35" i="143"/>
  <c r="BU58" i="147"/>
  <c r="CD86" i="147"/>
  <c r="CI42" i="147"/>
  <c r="CV42" i="147"/>
  <c r="CH42" i="147"/>
  <c r="CJ42" i="147"/>
  <c r="CW42" i="147"/>
  <c r="CD74" i="147"/>
  <c r="CI30" i="147"/>
  <c r="CV30" i="147"/>
  <c r="CH30" i="147"/>
  <c r="CJ30" i="147"/>
  <c r="CW30" i="147"/>
  <c r="CD54" i="147"/>
  <c r="CH10" i="147"/>
  <c r="CJ10" i="147"/>
  <c r="CW10" i="147"/>
  <c r="CI10" i="147"/>
  <c r="CV10" i="147"/>
  <c r="BH91" i="147"/>
  <c r="BU55" i="147"/>
  <c r="CU11" i="147"/>
  <c r="CH87" i="147"/>
  <c r="CH64" i="147"/>
  <c r="CW7" i="147"/>
  <c r="DB33" i="140"/>
  <c r="CU77" i="140"/>
  <c r="DC33" i="140"/>
  <c r="CW9" i="140"/>
  <c r="CW18" i="140"/>
  <c r="CU84" i="140"/>
  <c r="DB40" i="140"/>
  <c r="DC40" i="140"/>
  <c r="BU62" i="140"/>
  <c r="CI46" i="140"/>
  <c r="CV46" i="140"/>
  <c r="CH46" i="140"/>
  <c r="CU46" i="140"/>
  <c r="CD90" i="140"/>
  <c r="CJ46" i="140"/>
  <c r="CW46" i="140"/>
  <c r="CD58" i="140"/>
  <c r="CI14" i="140"/>
  <c r="CV14" i="140"/>
  <c r="CH14" i="140"/>
  <c r="CU14" i="140"/>
  <c r="CJ14" i="140"/>
  <c r="CW14" i="140"/>
  <c r="CH68" i="140"/>
  <c r="CU24" i="140"/>
  <c r="BH91" i="140"/>
  <c r="CU63" i="140"/>
  <c r="DC19" i="140"/>
  <c r="DB19" i="140"/>
  <c r="CH17" i="140"/>
  <c r="CJ17" i="140"/>
  <c r="CW17" i="140"/>
  <c r="CD61" i="140"/>
  <c r="CI17" i="140"/>
  <c r="CV17" i="140"/>
  <c r="CD55" i="140"/>
  <c r="CJ11" i="140"/>
  <c r="CW11" i="140"/>
  <c r="CH11" i="140"/>
  <c r="CI11" i="140"/>
  <c r="CV11" i="140"/>
  <c r="BU53" i="140"/>
  <c r="BU81" i="140"/>
  <c r="CH71" i="140"/>
  <c r="CU27" i="140"/>
  <c r="BU86" i="140"/>
  <c r="BU75" i="140"/>
  <c r="CH79" i="140"/>
  <c r="CU35" i="140"/>
  <c r="BU82" i="140"/>
  <c r="CD51" i="140"/>
  <c r="CJ7" i="140"/>
  <c r="CW7" i="140"/>
  <c r="CH7" i="140"/>
  <c r="CI7" i="140"/>
  <c r="BU58" i="140"/>
  <c r="DB45" i="140"/>
  <c r="CU89" i="140"/>
  <c r="DC45" i="140"/>
  <c r="CG78" i="140"/>
  <c r="CT34" i="140"/>
  <c r="CT78" i="140"/>
  <c r="CU60" i="140"/>
  <c r="DC16" i="140"/>
  <c r="DB16" i="140"/>
  <c r="CH63" i="140"/>
  <c r="BU61" i="140"/>
  <c r="CH67" i="140"/>
  <c r="CH21" i="140"/>
  <c r="CI21" i="140"/>
  <c r="CV21" i="140"/>
  <c r="CD65" i="140"/>
  <c r="CJ21" i="140"/>
  <c r="CW21" i="140"/>
  <c r="CU23" i="140"/>
  <c r="CD78" i="140"/>
  <c r="CI34" i="140"/>
  <c r="CV34" i="140"/>
  <c r="CJ34" i="140"/>
  <c r="CW34" i="140"/>
  <c r="CH34" i="140"/>
  <c r="DB25" i="140"/>
  <c r="CU69" i="140"/>
  <c r="DC25" i="140"/>
  <c r="F37" i="139"/>
  <c r="D130" i="137" s="1"/>
  <c r="AE47" i="140"/>
  <c r="BU74" i="140"/>
  <c r="BU70" i="140"/>
  <c r="BU51" i="140"/>
  <c r="BU47" i="140"/>
  <c r="BQ47" i="140"/>
  <c r="DB13" i="140"/>
  <c r="CU57" i="140"/>
  <c r="DC13" i="140"/>
  <c r="CH56" i="140"/>
  <c r="CU12" i="140"/>
  <c r="CG51" i="140"/>
  <c r="CG91" i="140"/>
  <c r="CG47" i="140"/>
  <c r="CT7" i="140"/>
  <c r="CT22" i="140"/>
  <c r="CT66" i="140"/>
  <c r="BU55" i="140"/>
  <c r="BU85" i="140"/>
  <c r="CT17" i="140"/>
  <c r="CT61" i="140"/>
  <c r="CT11" i="140"/>
  <c r="CT55" i="140"/>
  <c r="BU54" i="140"/>
  <c r="CG53" i="140"/>
  <c r="CT9" i="140"/>
  <c r="CT53" i="140"/>
  <c r="CH88" i="140"/>
  <c r="CU44" i="140"/>
  <c r="BU65" i="140"/>
  <c r="CG86" i="140"/>
  <c r="CT42" i="140"/>
  <c r="CT86" i="140"/>
  <c r="CD66" i="140"/>
  <c r="CI22" i="140"/>
  <c r="CJ22" i="140"/>
  <c r="CW22" i="140"/>
  <c r="CH22" i="140"/>
  <c r="CU22" i="140"/>
  <c r="CH76" i="140"/>
  <c r="CU32" i="140"/>
  <c r="CH83" i="140"/>
  <c r="CU52" i="140"/>
  <c r="CQ8" i="140"/>
  <c r="CQ52" i="140"/>
  <c r="BW47" i="140"/>
  <c r="H36" i="136"/>
  <c r="CH87" i="140"/>
  <c r="CU43" i="140"/>
  <c r="BU66" i="140"/>
  <c r="BU90" i="140"/>
  <c r="CT10" i="140"/>
  <c r="CT54" i="140"/>
  <c r="CH59" i="140"/>
  <c r="CU15" i="140"/>
  <c r="CG90" i="140"/>
  <c r="CT46" i="140"/>
  <c r="CT90" i="140"/>
  <c r="CH77" i="140"/>
  <c r="CH41" i="140"/>
  <c r="CD85" i="140"/>
  <c r="CJ41" i="140"/>
  <c r="CW41" i="140"/>
  <c r="CI41" i="140"/>
  <c r="CV41" i="140"/>
  <c r="BU73" i="140"/>
  <c r="CD86" i="140"/>
  <c r="CI42" i="140"/>
  <c r="CV42" i="140"/>
  <c r="CJ42" i="140"/>
  <c r="CW42" i="140"/>
  <c r="CH42" i="140"/>
  <c r="CT14" i="140"/>
  <c r="CT58" i="140"/>
  <c r="CD62" i="140"/>
  <c r="CI18" i="140"/>
  <c r="CV18" i="140"/>
  <c r="CJ18" i="140"/>
  <c r="CH18" i="140"/>
  <c r="BU78" i="140"/>
  <c r="CU80" i="140"/>
  <c r="DB36" i="140"/>
  <c r="DC36" i="140"/>
  <c r="CH84" i="140"/>
  <c r="BT91" i="140"/>
  <c r="CT37" i="140"/>
  <c r="CT81" i="140"/>
  <c r="CG62" i="140"/>
  <c r="CT18" i="140"/>
  <c r="CT62" i="140"/>
  <c r="DC72" i="140"/>
  <c r="DB72" i="140"/>
  <c r="CD82" i="140"/>
  <c r="CI38" i="140"/>
  <c r="CV38" i="140"/>
  <c r="CJ38" i="140"/>
  <c r="CW38" i="140"/>
  <c r="CH38" i="140"/>
  <c r="CU38" i="140"/>
  <c r="CD74" i="140"/>
  <c r="CI30" i="140"/>
  <c r="CV30" i="140"/>
  <c r="CH30" i="140"/>
  <c r="CJ30" i="140"/>
  <c r="CW30" i="140"/>
  <c r="CD70" i="140"/>
  <c r="CI26" i="140"/>
  <c r="CV26" i="140"/>
  <c r="CJ26" i="140"/>
  <c r="CW26" i="140"/>
  <c r="CH26" i="140"/>
  <c r="BV47" i="140"/>
  <c r="H35" i="136"/>
  <c r="CG75" i="140"/>
  <c r="CT31" i="140"/>
  <c r="CT75" i="140"/>
  <c r="BD91" i="140"/>
  <c r="BD48" i="140"/>
  <c r="BE48" i="140"/>
  <c r="CH89" i="140"/>
  <c r="CH52" i="140"/>
  <c r="CH64" i="140"/>
  <c r="CH9" i="140"/>
  <c r="CU9" i="140"/>
  <c r="CD53" i="140"/>
  <c r="CJ9" i="140"/>
  <c r="CI9" i="140"/>
  <c r="CV9" i="140"/>
  <c r="CT41" i="140"/>
  <c r="CT85" i="140"/>
  <c r="CH29" i="140"/>
  <c r="CJ29" i="140"/>
  <c r="CW29" i="140"/>
  <c r="CD73" i="140"/>
  <c r="CI29" i="140"/>
  <c r="CV29" i="140"/>
  <c r="CD54" i="140"/>
  <c r="CH10" i="140"/>
  <c r="CI10" i="140"/>
  <c r="CV10" i="140"/>
  <c r="CJ10" i="140"/>
  <c r="CW10" i="140"/>
  <c r="CH37" i="140"/>
  <c r="CI37" i="140"/>
  <c r="CV37" i="140"/>
  <c r="CD81" i="140"/>
  <c r="CJ37" i="140"/>
  <c r="CW37" i="140"/>
  <c r="CH80" i="140"/>
  <c r="CT21" i="140"/>
  <c r="CT65" i="140"/>
  <c r="CD75" i="140"/>
  <c r="CJ31" i="140"/>
  <c r="CW31" i="140"/>
  <c r="CI31" i="140"/>
  <c r="CV31" i="140"/>
  <c r="CH31" i="140"/>
  <c r="CU31" i="140"/>
  <c r="CU83" i="140"/>
  <c r="DC39" i="140"/>
  <c r="DB39" i="140"/>
  <c r="CV22" i="140"/>
  <c r="CU20" i="140"/>
  <c r="DB17" i="133"/>
  <c r="DC17" i="133"/>
  <c r="CU61" i="133"/>
  <c r="DB19" i="133"/>
  <c r="CU63" i="133"/>
  <c r="DC19" i="133"/>
  <c r="CU75" i="133"/>
  <c r="DC31" i="133"/>
  <c r="DB31" i="133"/>
  <c r="CU67" i="133"/>
  <c r="DC23" i="133"/>
  <c r="DB23" i="133"/>
  <c r="CU77" i="133"/>
  <c r="DC33" i="133"/>
  <c r="DB33" i="133"/>
  <c r="CH52" i="133"/>
  <c r="BU53" i="133"/>
  <c r="CH73" i="133"/>
  <c r="CH54" i="133"/>
  <c r="CU10" i="133"/>
  <c r="DB14" i="133"/>
  <c r="CU58" i="133"/>
  <c r="DC14" i="133"/>
  <c r="CG69" i="133"/>
  <c r="CT25" i="133"/>
  <c r="CT69" i="133"/>
  <c r="CD60" i="133"/>
  <c r="CI16" i="133"/>
  <c r="CV16" i="133"/>
  <c r="CJ16" i="133"/>
  <c r="CW16" i="133"/>
  <c r="CH16" i="133"/>
  <c r="DC34" i="133"/>
  <c r="CU78" i="133"/>
  <c r="DB34" i="133"/>
  <c r="BU65" i="133"/>
  <c r="CH83" i="133"/>
  <c r="CH80" i="133"/>
  <c r="CD69" i="133"/>
  <c r="CH25" i="133"/>
  <c r="CJ25" i="133"/>
  <c r="CI25" i="133"/>
  <c r="CI20" i="133"/>
  <c r="CD64" i="133"/>
  <c r="CH20" i="133"/>
  <c r="CJ20" i="133"/>
  <c r="CW20" i="133"/>
  <c r="BU57" i="133"/>
  <c r="DB28" i="133"/>
  <c r="DC28" i="133"/>
  <c r="CU72" i="133"/>
  <c r="CH82" i="133"/>
  <c r="CH55" i="133"/>
  <c r="CH40" i="133"/>
  <c r="CU40" i="133"/>
  <c r="CD84" i="133"/>
  <c r="CJ40" i="133"/>
  <c r="CW40" i="133"/>
  <c r="CI40" i="133"/>
  <c r="CV40" i="133"/>
  <c r="CU71" i="133"/>
  <c r="DC27" i="133"/>
  <c r="DB27" i="133"/>
  <c r="CH71" i="133"/>
  <c r="CH74" i="133"/>
  <c r="CH72" i="133"/>
  <c r="CH68" i="133"/>
  <c r="CD51" i="133"/>
  <c r="CI7" i="133"/>
  <c r="CH7" i="133"/>
  <c r="CJ7" i="133"/>
  <c r="CH85" i="133"/>
  <c r="CU41" i="133"/>
  <c r="CT32" i="133"/>
  <c r="CT76" i="133"/>
  <c r="CU62" i="133"/>
  <c r="DC18" i="133"/>
  <c r="DB18" i="133"/>
  <c r="BU60" i="133"/>
  <c r="CU88" i="133"/>
  <c r="DB44" i="133"/>
  <c r="DC44" i="133"/>
  <c r="CV25" i="133"/>
  <c r="CH63" i="133"/>
  <c r="CG64" i="133"/>
  <c r="CT20" i="133"/>
  <c r="CT64" i="133"/>
  <c r="BU69" i="133"/>
  <c r="BU64" i="133"/>
  <c r="CH87" i="133"/>
  <c r="CU43" i="133"/>
  <c r="CH89" i="133"/>
  <c r="CU45" i="133"/>
  <c r="CU81" i="133"/>
  <c r="DC37" i="133"/>
  <c r="DB37" i="133"/>
  <c r="CH88" i="133"/>
  <c r="BU76" i="133"/>
  <c r="DC30" i="133"/>
  <c r="DB30" i="133"/>
  <c r="CU74" i="133"/>
  <c r="CH67" i="133"/>
  <c r="CH58" i="133"/>
  <c r="BH91" i="133"/>
  <c r="CU11" i="133"/>
  <c r="CT40" i="133"/>
  <c r="CT84" i="133"/>
  <c r="BW47" i="133"/>
  <c r="H36" i="129"/>
  <c r="CI12" i="133"/>
  <c r="CV12" i="133"/>
  <c r="CJ12" i="133"/>
  <c r="CW12" i="133"/>
  <c r="CH12" i="133"/>
  <c r="CD56" i="133"/>
  <c r="CG57" i="133"/>
  <c r="CT13" i="133"/>
  <c r="CT57" i="133"/>
  <c r="CH86" i="133"/>
  <c r="CU42" i="133"/>
  <c r="DC38" i="133"/>
  <c r="CU82" i="133"/>
  <c r="DB38" i="133"/>
  <c r="CU73" i="133"/>
  <c r="DC29" i="133"/>
  <c r="DB29" i="133"/>
  <c r="CD57" i="133"/>
  <c r="CH13" i="133"/>
  <c r="CJ13" i="133"/>
  <c r="CW13" i="133"/>
  <c r="CI13" i="133"/>
  <c r="CV13" i="133"/>
  <c r="CH32" i="133"/>
  <c r="CU32" i="133"/>
  <c r="CD76" i="133"/>
  <c r="CJ32" i="133"/>
  <c r="CW32" i="133"/>
  <c r="CI32" i="133"/>
  <c r="CV32" i="133"/>
  <c r="CU83" i="133"/>
  <c r="DC39" i="133"/>
  <c r="DB39" i="133"/>
  <c r="BV47" i="133"/>
  <c r="H35" i="129"/>
  <c r="CV7" i="133"/>
  <c r="CU8" i="133"/>
  <c r="CH77" i="133"/>
  <c r="CH75" i="133"/>
  <c r="CD65" i="133"/>
  <c r="CH21" i="133"/>
  <c r="CJ21" i="133"/>
  <c r="CW21" i="133"/>
  <c r="CI21" i="133"/>
  <c r="CV21" i="133"/>
  <c r="DB70" i="133"/>
  <c r="DC70" i="133"/>
  <c r="CD53" i="133"/>
  <c r="CH9" i="133"/>
  <c r="CJ9" i="133"/>
  <c r="CW9" i="133"/>
  <c r="CI9" i="133"/>
  <c r="CV9" i="133"/>
  <c r="CW25" i="133"/>
  <c r="CV20" i="133"/>
  <c r="CH61" i="133"/>
  <c r="CG51" i="133"/>
  <c r="CG91" i="133"/>
  <c r="CG47" i="133"/>
  <c r="CT7" i="133"/>
  <c r="CT9" i="133"/>
  <c r="CT53" i="133"/>
  <c r="AE47" i="133"/>
  <c r="CH59" i="133"/>
  <c r="BU84" i="133"/>
  <c r="CU79" i="133"/>
  <c r="DC35" i="133"/>
  <c r="DB35" i="133"/>
  <c r="CH79" i="133"/>
  <c r="BD91" i="133"/>
  <c r="BD48" i="133"/>
  <c r="BE48" i="133"/>
  <c r="CU20" i="133"/>
  <c r="CU15" i="133"/>
  <c r="CH90" i="133"/>
  <c r="CU46" i="133"/>
  <c r="CU36" i="133"/>
  <c r="CH66" i="133"/>
  <c r="CU22" i="133"/>
  <c r="CU24" i="133"/>
  <c r="BU51" i="133"/>
  <c r="BU47" i="133"/>
  <c r="BQ47" i="133"/>
  <c r="CH81" i="133"/>
  <c r="BU56" i="133"/>
  <c r="CU12" i="133"/>
  <c r="CH78" i="133"/>
  <c r="CG91" i="124"/>
  <c r="CU78" i="124"/>
  <c r="DC34" i="124"/>
  <c r="DB34" i="124"/>
  <c r="CU88" i="124"/>
  <c r="DB44" i="124"/>
  <c r="DC44" i="124"/>
  <c r="DB28" i="124"/>
  <c r="CU72" i="124"/>
  <c r="DC28" i="124"/>
  <c r="CH70" i="124"/>
  <c r="DC67" i="124"/>
  <c r="DB67" i="124"/>
  <c r="CU89" i="124"/>
  <c r="DC45" i="124"/>
  <c r="DB45" i="124"/>
  <c r="DC75" i="124"/>
  <c r="DB75" i="124"/>
  <c r="CU26" i="124"/>
  <c r="CH74" i="124"/>
  <c r="DC81" i="124"/>
  <c r="DB81" i="124"/>
  <c r="CU69" i="124"/>
  <c r="DC25" i="124"/>
  <c r="DB25" i="124"/>
  <c r="CU73" i="124"/>
  <c r="DC29" i="124"/>
  <c r="DB29" i="124"/>
  <c r="CH60" i="124"/>
  <c r="CU30" i="124"/>
  <c r="CH76" i="124"/>
  <c r="DC41" i="124"/>
  <c r="DB41" i="124"/>
  <c r="CU85" i="124"/>
  <c r="DC79" i="124"/>
  <c r="DB79" i="124"/>
  <c r="CH58" i="124"/>
  <c r="CU14" i="124"/>
  <c r="DC59" i="124"/>
  <c r="DB59" i="124"/>
  <c r="CH52" i="124"/>
  <c r="CJ47" i="124"/>
  <c r="I36" i="127" s="1"/>
  <c r="CH66" i="124"/>
  <c r="CU22" i="124"/>
  <c r="CH84" i="124"/>
  <c r="CH56" i="124"/>
  <c r="CU8" i="124"/>
  <c r="CU53" i="124"/>
  <c r="DC9" i="124"/>
  <c r="DB9" i="124"/>
  <c r="CH47" i="124"/>
  <c r="CD47" i="124"/>
  <c r="CU12" i="124"/>
  <c r="DC16" i="124"/>
  <c r="DB16" i="124"/>
  <c r="CU60" i="124"/>
  <c r="CH90" i="124"/>
  <c r="CH88" i="124"/>
  <c r="BQ91" i="124"/>
  <c r="CU57" i="124"/>
  <c r="DC13" i="124"/>
  <c r="DB13" i="124"/>
  <c r="CH80" i="124"/>
  <c r="CH64" i="124"/>
  <c r="CU20" i="124"/>
  <c r="CI47" i="124"/>
  <c r="I35" i="127"/>
  <c r="DC33" i="124"/>
  <c r="DB33" i="124"/>
  <c r="CU77" i="124"/>
  <c r="DC65" i="124"/>
  <c r="DB65" i="124"/>
  <c r="CH68" i="124"/>
  <c r="CU36" i="124"/>
  <c r="CH72" i="124"/>
  <c r="CU63" i="124"/>
  <c r="DC19" i="124"/>
  <c r="DB19" i="124"/>
  <c r="CH78" i="124"/>
  <c r="CU90" i="124"/>
  <c r="DB46" i="124"/>
  <c r="DC46" i="124"/>
  <c r="CU61" i="124"/>
  <c r="DC17" i="124"/>
  <c r="DB17" i="124"/>
  <c r="CH54" i="124"/>
  <c r="CU10" i="124"/>
  <c r="DB24" i="124"/>
  <c r="CU68" i="124"/>
  <c r="DC24" i="124"/>
  <c r="DC55" i="124"/>
  <c r="DB55" i="124"/>
  <c r="CU71" i="124"/>
  <c r="DC27" i="124"/>
  <c r="DB27" i="124"/>
  <c r="CU32" i="124"/>
  <c r="CH62" i="124"/>
  <c r="DC82" i="124"/>
  <c r="DB82" i="124"/>
  <c r="CU18" i="124"/>
  <c r="CU40" i="124"/>
  <c r="BT91" i="117"/>
  <c r="BV47" i="117"/>
  <c r="H35" i="118"/>
  <c r="CU89" i="117"/>
  <c r="DB45" i="117"/>
  <c r="DC45" i="117"/>
  <c r="CU81" i="117"/>
  <c r="DC37" i="117"/>
  <c r="DB37" i="117"/>
  <c r="CU67" i="117"/>
  <c r="DC23" i="117"/>
  <c r="DB23" i="117"/>
  <c r="BU66" i="117"/>
  <c r="CD64" i="117"/>
  <c r="CJ20" i="117"/>
  <c r="CW20" i="117"/>
  <c r="CI20" i="117"/>
  <c r="CV20" i="117"/>
  <c r="CH20" i="117"/>
  <c r="CU20" i="117"/>
  <c r="CD70" i="117"/>
  <c r="CH26" i="117"/>
  <c r="CI26" i="117"/>
  <c r="CV26" i="117"/>
  <c r="CJ26" i="117"/>
  <c r="CW26" i="117"/>
  <c r="DB63" i="117"/>
  <c r="DC63" i="117"/>
  <c r="CH77" i="117"/>
  <c r="CG47" i="117"/>
  <c r="BW47" i="117"/>
  <c r="H36" i="118"/>
  <c r="CQ7" i="117"/>
  <c r="CQ51" i="117"/>
  <c r="CT24" i="117"/>
  <c r="CT68" i="117"/>
  <c r="CG88" i="117"/>
  <c r="CT44" i="117"/>
  <c r="CT88" i="117"/>
  <c r="CH65" i="117"/>
  <c r="CU79" i="117"/>
  <c r="DC35" i="117"/>
  <c r="DB35" i="117"/>
  <c r="CD72" i="117"/>
  <c r="CJ28" i="117"/>
  <c r="CW28" i="117"/>
  <c r="CI28" i="117"/>
  <c r="CV28" i="117"/>
  <c r="CH28" i="117"/>
  <c r="CD58" i="117"/>
  <c r="CJ14" i="117"/>
  <c r="CW14" i="117"/>
  <c r="CH14" i="117"/>
  <c r="CI14" i="117"/>
  <c r="CV14" i="117"/>
  <c r="CD84" i="117"/>
  <c r="CJ40" i="117"/>
  <c r="CW40" i="117"/>
  <c r="CH40" i="117"/>
  <c r="CU40" i="117"/>
  <c r="CI40" i="117"/>
  <c r="CV40" i="117"/>
  <c r="BU56" i="117"/>
  <c r="CD76" i="117"/>
  <c r="CJ32" i="117"/>
  <c r="CW32" i="117"/>
  <c r="CI32" i="117"/>
  <c r="CV32" i="117"/>
  <c r="CH32" i="117"/>
  <c r="CU32" i="117"/>
  <c r="CD86" i="117"/>
  <c r="CH42" i="117"/>
  <c r="CI42" i="117"/>
  <c r="CV42" i="117"/>
  <c r="CJ42" i="117"/>
  <c r="CW42" i="117"/>
  <c r="BU70" i="117"/>
  <c r="CD57" i="117"/>
  <c r="CJ13" i="117"/>
  <c r="CW13" i="117"/>
  <c r="CI13" i="117"/>
  <c r="CV13" i="117"/>
  <c r="CH13" i="117"/>
  <c r="BU54" i="117"/>
  <c r="DB59" i="117"/>
  <c r="DC59" i="117"/>
  <c r="CD87" i="117"/>
  <c r="CJ43" i="117"/>
  <c r="CW43" i="117"/>
  <c r="CI43" i="117"/>
  <c r="CV43" i="117"/>
  <c r="CH43" i="117"/>
  <c r="CU43" i="117"/>
  <c r="CG64" i="117"/>
  <c r="CT20" i="117"/>
  <c r="CT64" i="117"/>
  <c r="BU60" i="117"/>
  <c r="CD82" i="117"/>
  <c r="CH38" i="117"/>
  <c r="CI38" i="117"/>
  <c r="CV38" i="117"/>
  <c r="CJ38" i="117"/>
  <c r="CW38" i="117"/>
  <c r="CH85" i="117"/>
  <c r="CH81" i="117"/>
  <c r="DC75" i="117"/>
  <c r="DB75" i="117"/>
  <c r="CU90" i="117"/>
  <c r="DC46" i="117"/>
  <c r="DB46" i="117"/>
  <c r="BU76" i="117"/>
  <c r="BU86" i="117"/>
  <c r="CU42" i="117"/>
  <c r="BU80" i="117"/>
  <c r="CU65" i="117"/>
  <c r="DC21" i="117"/>
  <c r="DB21" i="117"/>
  <c r="BU57" i="117"/>
  <c r="CD54" i="117"/>
  <c r="CJ10" i="117"/>
  <c r="CW10" i="117"/>
  <c r="CH10" i="117"/>
  <c r="CU10" i="117"/>
  <c r="CI10" i="117"/>
  <c r="CD78" i="117"/>
  <c r="CH34" i="117"/>
  <c r="CI34" i="117"/>
  <c r="CV34" i="117"/>
  <c r="CJ34" i="117"/>
  <c r="CW34" i="117"/>
  <c r="CU33" i="117"/>
  <c r="CG81" i="117"/>
  <c r="CT37" i="117"/>
  <c r="CT81" i="117"/>
  <c r="CJ24" i="117"/>
  <c r="CW24" i="117"/>
  <c r="CH24" i="117"/>
  <c r="CI24" i="117"/>
  <c r="CV24" i="117"/>
  <c r="CD68" i="117"/>
  <c r="CT40" i="117"/>
  <c r="CT84" i="117"/>
  <c r="CV9" i="117"/>
  <c r="BH91" i="117"/>
  <c r="CD56" i="117"/>
  <c r="CH12" i="117"/>
  <c r="CI12" i="117"/>
  <c r="CV12" i="117"/>
  <c r="CJ12" i="117"/>
  <c r="CW12" i="117"/>
  <c r="CD74" i="117"/>
  <c r="CH30" i="117"/>
  <c r="CI30" i="117"/>
  <c r="CV30" i="117"/>
  <c r="CJ30" i="117"/>
  <c r="CW30" i="117"/>
  <c r="BU82" i="117"/>
  <c r="CU41" i="117"/>
  <c r="CV10" i="117"/>
  <c r="CH53" i="117"/>
  <c r="CU9" i="117"/>
  <c r="CH88" i="117"/>
  <c r="CU44" i="117"/>
  <c r="CD66" i="117"/>
  <c r="CH22" i="117"/>
  <c r="CI22" i="117"/>
  <c r="CV22" i="117"/>
  <c r="CJ22" i="117"/>
  <c r="CW22" i="117"/>
  <c r="BU64" i="117"/>
  <c r="CU26" i="117"/>
  <c r="CD80" i="117"/>
  <c r="CJ36" i="117"/>
  <c r="CW36" i="117"/>
  <c r="CI36" i="117"/>
  <c r="CV36" i="117"/>
  <c r="CH36" i="117"/>
  <c r="CH55" i="117"/>
  <c r="CU11" i="117"/>
  <c r="BU62" i="117"/>
  <c r="CD62" i="117"/>
  <c r="CH18" i="117"/>
  <c r="CI18" i="117"/>
  <c r="CV18" i="117"/>
  <c r="CJ18" i="117"/>
  <c r="CW18" i="117"/>
  <c r="DC83" i="117"/>
  <c r="DB83" i="117"/>
  <c r="CH61" i="117"/>
  <c r="BU78" i="117"/>
  <c r="BD91" i="117"/>
  <c r="BD48" i="117"/>
  <c r="BE48" i="117"/>
  <c r="BU87" i="117"/>
  <c r="CH73" i="117"/>
  <c r="CU29" i="117"/>
  <c r="BU68" i="117"/>
  <c r="CU24" i="117"/>
  <c r="CU17" i="117"/>
  <c r="CD60" i="117"/>
  <c r="CH16" i="117"/>
  <c r="CI16" i="117"/>
  <c r="CV16" i="117"/>
  <c r="CJ16" i="117"/>
  <c r="CW16" i="117"/>
  <c r="BU72" i="117"/>
  <c r="CU28" i="117"/>
  <c r="BU58" i="117"/>
  <c r="CH69" i="117"/>
  <c r="CU25" i="117"/>
  <c r="BU84" i="117"/>
  <c r="CT43" i="117"/>
  <c r="CT87" i="117"/>
  <c r="BU74" i="117"/>
  <c r="CT12" i="117"/>
  <c r="CT56" i="117"/>
  <c r="CH89" i="117"/>
  <c r="CQ8" i="117"/>
  <c r="CQ52" i="117"/>
  <c r="CT28" i="117"/>
  <c r="CT72" i="117"/>
  <c r="DB71" i="117"/>
  <c r="DC71" i="117"/>
  <c r="E14" i="33"/>
  <c r="E13" i="33"/>
  <c r="E12" i="33"/>
  <c r="E11" i="33"/>
  <c r="L52" i="42"/>
  <c r="L41" i="42"/>
  <c r="L30" i="42"/>
  <c r="F24" i="42"/>
  <c r="C11" i="33"/>
  <c r="C12" i="33"/>
  <c r="C13" i="33"/>
  <c r="C14" i="33"/>
  <c r="H5" i="44"/>
  <c r="E78" i="129"/>
  <c r="G39" i="157"/>
  <c r="G40" i="157"/>
  <c r="G48" i="157"/>
  <c r="G54" i="157"/>
  <c r="H37" i="157"/>
  <c r="CC47" i="161"/>
  <c r="CC91" i="161"/>
  <c r="I34" i="157"/>
  <c r="G78" i="157"/>
  <c r="E59" i="157"/>
  <c r="E78" i="157"/>
  <c r="E29" i="157"/>
  <c r="CC47" i="147"/>
  <c r="CC91" i="147"/>
  <c r="I34" i="143"/>
  <c r="G39" i="143"/>
  <c r="G40" i="143"/>
  <c r="G48" i="143"/>
  <c r="G54" i="143"/>
  <c r="H37" i="143"/>
  <c r="J34" i="143"/>
  <c r="J31" i="143"/>
  <c r="E84" i="143"/>
  <c r="E60" i="143"/>
  <c r="E66" i="143"/>
  <c r="E91" i="143" s="1"/>
  <c r="H66" i="143"/>
  <c r="H91" i="143" s="1"/>
  <c r="H60" i="143"/>
  <c r="H84" i="143"/>
  <c r="F60" i="143"/>
  <c r="F84" i="143"/>
  <c r="F66" i="143"/>
  <c r="F91" i="143" s="1"/>
  <c r="G78" i="136"/>
  <c r="H37" i="136"/>
  <c r="CC47" i="140"/>
  <c r="CC91" i="140"/>
  <c r="I34" i="136"/>
  <c r="J34" i="136"/>
  <c r="J31" i="136"/>
  <c r="G39" i="136"/>
  <c r="G48" i="136"/>
  <c r="I29" i="136"/>
  <c r="D59" i="136"/>
  <c r="D78" i="136"/>
  <c r="D29" i="136"/>
  <c r="E78" i="136"/>
  <c r="E59" i="136"/>
  <c r="E29" i="136"/>
  <c r="G29" i="136"/>
  <c r="G59" i="136"/>
  <c r="F59" i="136"/>
  <c r="F78" i="136"/>
  <c r="F29" i="136"/>
  <c r="G54" i="129"/>
  <c r="G39" i="129"/>
  <c r="G48" i="129"/>
  <c r="H37" i="129"/>
  <c r="CC47" i="133"/>
  <c r="CC91" i="133"/>
  <c r="I34" i="129"/>
  <c r="J34" i="129"/>
  <c r="J31" i="129"/>
  <c r="D59" i="129"/>
  <c r="D78" i="129"/>
  <c r="D29" i="129"/>
  <c r="G29" i="129"/>
  <c r="G59" i="129"/>
  <c r="G78" i="129"/>
  <c r="F78" i="129"/>
  <c r="F59" i="129"/>
  <c r="F29" i="129"/>
  <c r="E60" i="129"/>
  <c r="E84" i="129"/>
  <c r="E66" i="129"/>
  <c r="E91" i="129" s="1"/>
  <c r="D60" i="129"/>
  <c r="D66" i="129"/>
  <c r="D91" i="129" s="1"/>
  <c r="D84" i="129"/>
  <c r="E59" i="129"/>
  <c r="E29" i="129"/>
  <c r="G84" i="129"/>
  <c r="G60" i="129"/>
  <c r="G66" i="129"/>
  <c r="G91" i="129" s="1"/>
  <c r="I84" i="129"/>
  <c r="I60" i="129"/>
  <c r="I66" i="129"/>
  <c r="I91" i="129" s="1"/>
  <c r="F84" i="129"/>
  <c r="F66" i="129"/>
  <c r="F91" i="129" s="1"/>
  <c r="F60" i="129"/>
  <c r="C29" i="129"/>
  <c r="C59" i="129"/>
  <c r="I29" i="129"/>
  <c r="AR47" i="133"/>
  <c r="CH51" i="124"/>
  <c r="BU47" i="117"/>
  <c r="BQ47" i="117"/>
  <c r="BU51" i="117"/>
  <c r="CU7" i="117"/>
  <c r="CU51" i="117"/>
  <c r="DC51" i="117"/>
  <c r="CT7" i="117"/>
  <c r="CT51" i="117"/>
  <c r="CJ7" i="117"/>
  <c r="CW7" i="117"/>
  <c r="CH7" i="117"/>
  <c r="CH51" i="117"/>
  <c r="CI7" i="117"/>
  <c r="CV7" i="117"/>
  <c r="CD51" i="117"/>
  <c r="CG52" i="117"/>
  <c r="CT8" i="117"/>
  <c r="CT52" i="117"/>
  <c r="CV8" i="117"/>
  <c r="CH8" i="117"/>
  <c r="CD52" i="117"/>
  <c r="CI8" i="117"/>
  <c r="CJ8" i="117"/>
  <c r="CW8" i="117"/>
  <c r="CC47" i="117"/>
  <c r="CC91" i="117"/>
  <c r="I34" i="118"/>
  <c r="J34" i="118"/>
  <c r="J31" i="118"/>
  <c r="H37" i="118"/>
  <c r="G39" i="118"/>
  <c r="G40" i="118"/>
  <c r="G48" i="118"/>
  <c r="F59" i="118"/>
  <c r="F78" i="118"/>
  <c r="F29" i="118"/>
  <c r="C54" i="118"/>
  <c r="G54" i="118"/>
  <c r="AE47" i="117"/>
  <c r="E54" i="118"/>
  <c r="CU53" i="161"/>
  <c r="DC9" i="161"/>
  <c r="DB9" i="161"/>
  <c r="CU64" i="161"/>
  <c r="DC20" i="161"/>
  <c r="DB20" i="161"/>
  <c r="CU65" i="161"/>
  <c r="DC21" i="161"/>
  <c r="DB21" i="161"/>
  <c r="CV47" i="161"/>
  <c r="CH57" i="161"/>
  <c r="CT51" i="161"/>
  <c r="CT91" i="161"/>
  <c r="CT47" i="161"/>
  <c r="CP47" i="161"/>
  <c r="CP91" i="161"/>
  <c r="DC82" i="161"/>
  <c r="DB82" i="161"/>
  <c r="CU84" i="161"/>
  <c r="DC40" i="161"/>
  <c r="DB40" i="161"/>
  <c r="CU61" i="161"/>
  <c r="DC17" i="161"/>
  <c r="DB17" i="161"/>
  <c r="CU54" i="161"/>
  <c r="DC10" i="161"/>
  <c r="DB10" i="161"/>
  <c r="CH51" i="161"/>
  <c r="CH47" i="161"/>
  <c r="CD47" i="161"/>
  <c r="CH89" i="161"/>
  <c r="CH80" i="161"/>
  <c r="CU45" i="161"/>
  <c r="DB81" i="161"/>
  <c r="DC81" i="161"/>
  <c r="CU13" i="161"/>
  <c r="CU83" i="161"/>
  <c r="DC39" i="161"/>
  <c r="DB39" i="161"/>
  <c r="CH60" i="161"/>
  <c r="CU16" i="161"/>
  <c r="DC74" i="161"/>
  <c r="DB74" i="161"/>
  <c r="CU90" i="161"/>
  <c r="DC46" i="161"/>
  <c r="DB46" i="161"/>
  <c r="CH76" i="161"/>
  <c r="BQ91" i="161"/>
  <c r="BQ48" i="161"/>
  <c r="BR48" i="161"/>
  <c r="CU56" i="161"/>
  <c r="DB12" i="161"/>
  <c r="DC12" i="161"/>
  <c r="DC78" i="161"/>
  <c r="DB78" i="161"/>
  <c r="CH61" i="161"/>
  <c r="CH85" i="161"/>
  <c r="DC73" i="161"/>
  <c r="DB73" i="161"/>
  <c r="CU32" i="161"/>
  <c r="CH64" i="161"/>
  <c r="CI47" i="161"/>
  <c r="I35" i="157"/>
  <c r="J35" i="157"/>
  <c r="CH88" i="161"/>
  <c r="CU87" i="161"/>
  <c r="DC43" i="161"/>
  <c r="DB43" i="161"/>
  <c r="DB71" i="161"/>
  <c r="DC71" i="161"/>
  <c r="CH69" i="161"/>
  <c r="CU25" i="161"/>
  <c r="CH72" i="161"/>
  <c r="CU28" i="161"/>
  <c r="CG91" i="161"/>
  <c r="CH68" i="161"/>
  <c r="CU51" i="161"/>
  <c r="CQ7" i="161"/>
  <c r="CQ51" i="161"/>
  <c r="BU91" i="161"/>
  <c r="CU41" i="161"/>
  <c r="DC62" i="161"/>
  <c r="DB62" i="161"/>
  <c r="CU86" i="161"/>
  <c r="DC42" i="161"/>
  <c r="DB42" i="161"/>
  <c r="CU79" i="161"/>
  <c r="DC35" i="161"/>
  <c r="DB35" i="161"/>
  <c r="CH53" i="161"/>
  <c r="DB67" i="161"/>
  <c r="DC67" i="161"/>
  <c r="CH84" i="161"/>
  <c r="CU88" i="161"/>
  <c r="DC44" i="161"/>
  <c r="DB44" i="161"/>
  <c r="CH65" i="161"/>
  <c r="CU77" i="161"/>
  <c r="DB33" i="161"/>
  <c r="DC33" i="161"/>
  <c r="CU24" i="161"/>
  <c r="CH52" i="161"/>
  <c r="CU8" i="161"/>
  <c r="AR47" i="161"/>
  <c r="CU66" i="161"/>
  <c r="DB22" i="161"/>
  <c r="DC22" i="161"/>
  <c r="CU55" i="161"/>
  <c r="DC11" i="161"/>
  <c r="DB11" i="161"/>
  <c r="CJ47" i="161"/>
  <c r="I36" i="157"/>
  <c r="J36" i="157"/>
  <c r="J10" i="40"/>
  <c r="CW7" i="161"/>
  <c r="CW47" i="161"/>
  <c r="DC58" i="161"/>
  <c r="DB58" i="161"/>
  <c r="DB75" i="161"/>
  <c r="DC75" i="161"/>
  <c r="CU36" i="161"/>
  <c r="CU66" i="147"/>
  <c r="DC22" i="147"/>
  <c r="DB22" i="147"/>
  <c r="CH90" i="147"/>
  <c r="CU46" i="147"/>
  <c r="CU68" i="147"/>
  <c r="DB24" i="147"/>
  <c r="DC24" i="147"/>
  <c r="CG91" i="147"/>
  <c r="DB77" i="147"/>
  <c r="DC77" i="147"/>
  <c r="CU55" i="147"/>
  <c r="DC11" i="147"/>
  <c r="DB11" i="147"/>
  <c r="CH86" i="147"/>
  <c r="BQ91" i="147"/>
  <c r="BQ48" i="147"/>
  <c r="BR48" i="147"/>
  <c r="CH58" i="147"/>
  <c r="CU84" i="147"/>
  <c r="DC40" i="147"/>
  <c r="DB40" i="147"/>
  <c r="CU75" i="147"/>
  <c r="DC31" i="147"/>
  <c r="DB31" i="147"/>
  <c r="CH78" i="147"/>
  <c r="CU34" i="147"/>
  <c r="CH82" i="147"/>
  <c r="CU72" i="147"/>
  <c r="DB28" i="147"/>
  <c r="DC28" i="147"/>
  <c r="CJ47" i="147"/>
  <c r="I36" i="143"/>
  <c r="J36" i="143"/>
  <c r="I10" i="40"/>
  <c r="DB71" i="147"/>
  <c r="DC71" i="147"/>
  <c r="DB45" i="147"/>
  <c r="CU89" i="147"/>
  <c r="DC45" i="147"/>
  <c r="CU59" i="147"/>
  <c r="DC15" i="147"/>
  <c r="DB15" i="147"/>
  <c r="CU67" i="147"/>
  <c r="DC23" i="147"/>
  <c r="DB23" i="147"/>
  <c r="CH66" i="147"/>
  <c r="CU51" i="147"/>
  <c r="CQ7" i="147"/>
  <c r="CQ51" i="147"/>
  <c r="BU91" i="147"/>
  <c r="CU83" i="147"/>
  <c r="DC39" i="147"/>
  <c r="DB39" i="147"/>
  <c r="CU56" i="147"/>
  <c r="DC12" i="147"/>
  <c r="DB12" i="147"/>
  <c r="CH59" i="147"/>
  <c r="CU82" i="147"/>
  <c r="DC38" i="147"/>
  <c r="DB38" i="147"/>
  <c r="CT51" i="147"/>
  <c r="CT91" i="147"/>
  <c r="CT47" i="147"/>
  <c r="CP47" i="147"/>
  <c r="CP91" i="147"/>
  <c r="CU80" i="147"/>
  <c r="DB36" i="147"/>
  <c r="DC36" i="147"/>
  <c r="DC52" i="147"/>
  <c r="DB52" i="147"/>
  <c r="DB37" i="147"/>
  <c r="DC37" i="147"/>
  <c r="CU81" i="147"/>
  <c r="CH55" i="147"/>
  <c r="CH70" i="147"/>
  <c r="CU26" i="147"/>
  <c r="DB61" i="147"/>
  <c r="DC61" i="147"/>
  <c r="DB57" i="147"/>
  <c r="DC57" i="147"/>
  <c r="DB53" i="147"/>
  <c r="DC53" i="147"/>
  <c r="DB69" i="147"/>
  <c r="DC69" i="147"/>
  <c r="CI47" i="147"/>
  <c r="I35" i="143"/>
  <c r="J35" i="143"/>
  <c r="CV7" i="147"/>
  <c r="CV47" i="147"/>
  <c r="DC76" i="147"/>
  <c r="DB76" i="147"/>
  <c r="CW47" i="147"/>
  <c r="DC60" i="147"/>
  <c r="DB60" i="147"/>
  <c r="DB65" i="147"/>
  <c r="DC65" i="147"/>
  <c r="DB73" i="147"/>
  <c r="DC73" i="147"/>
  <c r="AR47" i="147"/>
  <c r="DB79" i="147"/>
  <c r="DC79" i="147"/>
  <c r="CH54" i="147"/>
  <c r="CU10" i="147"/>
  <c r="CH74" i="147"/>
  <c r="CU30" i="147"/>
  <c r="DB87" i="147"/>
  <c r="DC87" i="147"/>
  <c r="DB63" i="147"/>
  <c r="DC63" i="147"/>
  <c r="CU62" i="147"/>
  <c r="DC18" i="147"/>
  <c r="DB18" i="147"/>
  <c r="CH62" i="147"/>
  <c r="CU42" i="147"/>
  <c r="CU14" i="147"/>
  <c r="DC88" i="147"/>
  <c r="DB88" i="147"/>
  <c r="DC64" i="147"/>
  <c r="DB64" i="147"/>
  <c r="DB85" i="147"/>
  <c r="DC85" i="147"/>
  <c r="CH51" i="147"/>
  <c r="CH47" i="147"/>
  <c r="CD47" i="147"/>
  <c r="CU66" i="140"/>
  <c r="DC22" i="140"/>
  <c r="DB22" i="140"/>
  <c r="CW47" i="140"/>
  <c r="CU90" i="140"/>
  <c r="DC46" i="140"/>
  <c r="DB46" i="140"/>
  <c r="CH81" i="140"/>
  <c r="DB9" i="140"/>
  <c r="DC9" i="140"/>
  <c r="CU53" i="140"/>
  <c r="CU37" i="140"/>
  <c r="DC52" i="140"/>
  <c r="DB52" i="140"/>
  <c r="CU71" i="140"/>
  <c r="DB27" i="140"/>
  <c r="DC27" i="140"/>
  <c r="CU68" i="140"/>
  <c r="DB24" i="140"/>
  <c r="DC24" i="140"/>
  <c r="DB77" i="140"/>
  <c r="DC77" i="140"/>
  <c r="CH86" i="140"/>
  <c r="CU42" i="140"/>
  <c r="CU59" i="140"/>
  <c r="DC15" i="140"/>
  <c r="DB15" i="140"/>
  <c r="CH61" i="140"/>
  <c r="DB63" i="140"/>
  <c r="DC63" i="140"/>
  <c r="DC84" i="140"/>
  <c r="DB84" i="140"/>
  <c r="DB83" i="140"/>
  <c r="DC83" i="140"/>
  <c r="CH75" i="140"/>
  <c r="CH54" i="140"/>
  <c r="CU10" i="140"/>
  <c r="CH70" i="140"/>
  <c r="CU26" i="140"/>
  <c r="AR47" i="140"/>
  <c r="CH82" i="140"/>
  <c r="CH62" i="140"/>
  <c r="CU76" i="140"/>
  <c r="DC32" i="140"/>
  <c r="DB32" i="140"/>
  <c r="CT51" i="140"/>
  <c r="CT91" i="140"/>
  <c r="CT47" i="140"/>
  <c r="CP47" i="140"/>
  <c r="CP91" i="140"/>
  <c r="CU56" i="140"/>
  <c r="DC12" i="140"/>
  <c r="DB12" i="140"/>
  <c r="BQ48" i="140"/>
  <c r="BR48" i="140"/>
  <c r="BQ91" i="140"/>
  <c r="CH78" i="140"/>
  <c r="CU34" i="140"/>
  <c r="CH65" i="140"/>
  <c r="CU21" i="140"/>
  <c r="DC60" i="140"/>
  <c r="DB60" i="140"/>
  <c r="CU79" i="140"/>
  <c r="DC35" i="140"/>
  <c r="DB35" i="140"/>
  <c r="CH55" i="140"/>
  <c r="CU11" i="140"/>
  <c r="CU82" i="140"/>
  <c r="DC38" i="140"/>
  <c r="DB38" i="140"/>
  <c r="CU58" i="140"/>
  <c r="DC14" i="140"/>
  <c r="DB14" i="140"/>
  <c r="CH51" i="140"/>
  <c r="CH47" i="140"/>
  <c r="CD47" i="140"/>
  <c r="CH73" i="140"/>
  <c r="CU29" i="140"/>
  <c r="DC80" i="140"/>
  <c r="DB80" i="140"/>
  <c r="CH85" i="140"/>
  <c r="CU41" i="140"/>
  <c r="DB57" i="140"/>
  <c r="DC57" i="140"/>
  <c r="CU75" i="140"/>
  <c r="DB31" i="140"/>
  <c r="DC31" i="140"/>
  <c r="DC89" i="140"/>
  <c r="DB89" i="140"/>
  <c r="CJ47" i="140"/>
  <c r="I36" i="136"/>
  <c r="I37" i="136"/>
  <c r="I78" i="136"/>
  <c r="CH58" i="140"/>
  <c r="CH90" i="140"/>
  <c r="CU7" i="140"/>
  <c r="CU64" i="140"/>
  <c r="DB20" i="140"/>
  <c r="DC20" i="140"/>
  <c r="CH53" i="140"/>
  <c r="CH74" i="140"/>
  <c r="CU87" i="140"/>
  <c r="DC43" i="140"/>
  <c r="DB43" i="140"/>
  <c r="CH66" i="140"/>
  <c r="CU88" i="140"/>
  <c r="DB44" i="140"/>
  <c r="DC44" i="140"/>
  <c r="BU91" i="140"/>
  <c r="CU30" i="140"/>
  <c r="DB69" i="140"/>
  <c r="DC69" i="140"/>
  <c r="CU17" i="140"/>
  <c r="CU67" i="140"/>
  <c r="DC23" i="140"/>
  <c r="DB23" i="140"/>
  <c r="CI47" i="140"/>
  <c r="I35" i="136"/>
  <c r="J35" i="136"/>
  <c r="CV7" i="140"/>
  <c r="CV47" i="140"/>
  <c r="CU18" i="140"/>
  <c r="CU76" i="133"/>
  <c r="DB32" i="133"/>
  <c r="DC32" i="133"/>
  <c r="CU59" i="133"/>
  <c r="DB15" i="133"/>
  <c r="DC15" i="133"/>
  <c r="CV47" i="133"/>
  <c r="CJ47" i="133"/>
  <c r="I36" i="129"/>
  <c r="CU84" i="133"/>
  <c r="DB40" i="133"/>
  <c r="DC40" i="133"/>
  <c r="DC61" i="133"/>
  <c r="DB61" i="133"/>
  <c r="DC12" i="133"/>
  <c r="CU56" i="133"/>
  <c r="DB12" i="133"/>
  <c r="BQ91" i="133"/>
  <c r="BQ48" i="133"/>
  <c r="BR48" i="133"/>
  <c r="CU68" i="133"/>
  <c r="DC24" i="133"/>
  <c r="DB24" i="133"/>
  <c r="DC22" i="133"/>
  <c r="CU66" i="133"/>
  <c r="DB22" i="133"/>
  <c r="CU80" i="133"/>
  <c r="DB36" i="133"/>
  <c r="DC36" i="133"/>
  <c r="CU64" i="133"/>
  <c r="DC20" i="133"/>
  <c r="DB20" i="133"/>
  <c r="DC79" i="133"/>
  <c r="DB79" i="133"/>
  <c r="CT51" i="133"/>
  <c r="CT91" i="133"/>
  <c r="CT47" i="133"/>
  <c r="CP47" i="133"/>
  <c r="CP91" i="133"/>
  <c r="CH57" i="133"/>
  <c r="DC73" i="133"/>
  <c r="DB73" i="133"/>
  <c r="DB62" i="133"/>
  <c r="DC62" i="133"/>
  <c r="CH51" i="133"/>
  <c r="CH47" i="133"/>
  <c r="CD47" i="133"/>
  <c r="CU7" i="133"/>
  <c r="DC71" i="133"/>
  <c r="DB71" i="133"/>
  <c r="CH84" i="133"/>
  <c r="DB78" i="133"/>
  <c r="DC78" i="133"/>
  <c r="DC58" i="133"/>
  <c r="DB58" i="133"/>
  <c r="DC63" i="133"/>
  <c r="DB63" i="133"/>
  <c r="CH65" i="133"/>
  <c r="CU21" i="133"/>
  <c r="DB82" i="133"/>
  <c r="DC82" i="133"/>
  <c r="CH69" i="133"/>
  <c r="CU25" i="133"/>
  <c r="CH53" i="133"/>
  <c r="DC83" i="133"/>
  <c r="DB83" i="133"/>
  <c r="CW7" i="133"/>
  <c r="CW47" i="133"/>
  <c r="CU55" i="133"/>
  <c r="DC11" i="133"/>
  <c r="DB11" i="133"/>
  <c r="DB74" i="133"/>
  <c r="DC74" i="133"/>
  <c r="CU87" i="133"/>
  <c r="DC43" i="133"/>
  <c r="DB43" i="133"/>
  <c r="DB88" i="133"/>
  <c r="DC88" i="133"/>
  <c r="CI47" i="133"/>
  <c r="I35" i="129"/>
  <c r="J35" i="129"/>
  <c r="CU13" i="133"/>
  <c r="CH60" i="133"/>
  <c r="CU16" i="133"/>
  <c r="DC67" i="133"/>
  <c r="DB67" i="133"/>
  <c r="DC75" i="133"/>
  <c r="DB75" i="133"/>
  <c r="CH76" i="133"/>
  <c r="BU91" i="133"/>
  <c r="DC46" i="133"/>
  <c r="CU90" i="133"/>
  <c r="DB46" i="133"/>
  <c r="CU52" i="133"/>
  <c r="CQ8" i="133"/>
  <c r="CQ52" i="133"/>
  <c r="DC42" i="133"/>
  <c r="CU86" i="133"/>
  <c r="DB42" i="133"/>
  <c r="CH56" i="133"/>
  <c r="DC81" i="133"/>
  <c r="DB81" i="133"/>
  <c r="CU89" i="133"/>
  <c r="DC45" i="133"/>
  <c r="DB45" i="133"/>
  <c r="CU85" i="133"/>
  <c r="DC41" i="133"/>
  <c r="DB41" i="133"/>
  <c r="DC72" i="133"/>
  <c r="DB72" i="133"/>
  <c r="CH64" i="133"/>
  <c r="CU9" i="133"/>
  <c r="CU54" i="133"/>
  <c r="DC10" i="133"/>
  <c r="DB10" i="133"/>
  <c r="DC77" i="133"/>
  <c r="DB77" i="133"/>
  <c r="DC63" i="124"/>
  <c r="DB63" i="124"/>
  <c r="CU80" i="124"/>
  <c r="DB36" i="124"/>
  <c r="DC36" i="124"/>
  <c r="CD91" i="124"/>
  <c r="CD48" i="124"/>
  <c r="CE48" i="124" s="1"/>
  <c r="DC85" i="124"/>
  <c r="DB85" i="124"/>
  <c r="CU70" i="124"/>
  <c r="DC26" i="124"/>
  <c r="DB26" i="124"/>
  <c r="DC68" i="124"/>
  <c r="DB68" i="124"/>
  <c r="DB10" i="124"/>
  <c r="CU54" i="124"/>
  <c r="DC10" i="124"/>
  <c r="DC61" i="124"/>
  <c r="DB61" i="124"/>
  <c r="CU58" i="124"/>
  <c r="DB14" i="124"/>
  <c r="DC14" i="124"/>
  <c r="CU84" i="124"/>
  <c r="DB40" i="124"/>
  <c r="DC40" i="124"/>
  <c r="CU76" i="124"/>
  <c r="DB32" i="124"/>
  <c r="DC32" i="124"/>
  <c r="DC90" i="124"/>
  <c r="DB90" i="124"/>
  <c r="CH91" i="124"/>
  <c r="DC77" i="124"/>
  <c r="DB77" i="124"/>
  <c r="DC57" i="124"/>
  <c r="DB57" i="124"/>
  <c r="DC53" i="124"/>
  <c r="DB53" i="124"/>
  <c r="DC69" i="124"/>
  <c r="DB69" i="124"/>
  <c r="DC88" i="124"/>
  <c r="DB88" i="124"/>
  <c r="DC18" i="124"/>
  <c r="CU62" i="124"/>
  <c r="DB18" i="124"/>
  <c r="DC71" i="124"/>
  <c r="DB71" i="124"/>
  <c r="DB20" i="124"/>
  <c r="CU64" i="124"/>
  <c r="DC20" i="124"/>
  <c r="DC60" i="124"/>
  <c r="DB60" i="124"/>
  <c r="CU56" i="124"/>
  <c r="DC12" i="124"/>
  <c r="DB12" i="124"/>
  <c r="CU52" i="124"/>
  <c r="CQ8" i="124"/>
  <c r="CQ52" i="124"/>
  <c r="CU66" i="124"/>
  <c r="DC22" i="124"/>
  <c r="DB22" i="124"/>
  <c r="CU74" i="124"/>
  <c r="DC30" i="124"/>
  <c r="DB30" i="124"/>
  <c r="DC73" i="124"/>
  <c r="DB73" i="124"/>
  <c r="DC89" i="124"/>
  <c r="DB89" i="124"/>
  <c r="DC72" i="124"/>
  <c r="DB72" i="124"/>
  <c r="DC78" i="124"/>
  <c r="DB78" i="124"/>
  <c r="CT91" i="117"/>
  <c r="CG91" i="117"/>
  <c r="CU54" i="117"/>
  <c r="DC10" i="117"/>
  <c r="DB10" i="117"/>
  <c r="CH60" i="117"/>
  <c r="CU61" i="117"/>
  <c r="DC17" i="117"/>
  <c r="DB17" i="117"/>
  <c r="CH62" i="117"/>
  <c r="CH66" i="117"/>
  <c r="CU16" i="117"/>
  <c r="CU77" i="117"/>
  <c r="DC33" i="117"/>
  <c r="DB33" i="117"/>
  <c r="DC89" i="117"/>
  <c r="DB89" i="117"/>
  <c r="CU18" i="117"/>
  <c r="CU72" i="117"/>
  <c r="DB28" i="117"/>
  <c r="DC28" i="117"/>
  <c r="CU68" i="117"/>
  <c r="DB24" i="117"/>
  <c r="DC24" i="117"/>
  <c r="CU73" i="117"/>
  <c r="DC29" i="117"/>
  <c r="DB29" i="117"/>
  <c r="BU91" i="117"/>
  <c r="DC11" i="117"/>
  <c r="CU55" i="117"/>
  <c r="DB11" i="117"/>
  <c r="CH80" i="117"/>
  <c r="DB26" i="117"/>
  <c r="CU70" i="117"/>
  <c r="DC26" i="117"/>
  <c r="CH74" i="117"/>
  <c r="CU30" i="117"/>
  <c r="CH56" i="117"/>
  <c r="CU12" i="117"/>
  <c r="BQ91" i="117"/>
  <c r="BQ48" i="117"/>
  <c r="BR48" i="117"/>
  <c r="DC65" i="117"/>
  <c r="DB65" i="117"/>
  <c r="CU86" i="117"/>
  <c r="DC42" i="117"/>
  <c r="DB42" i="117"/>
  <c r="DB32" i="117"/>
  <c r="CU76" i="117"/>
  <c r="DC32" i="117"/>
  <c r="CH82" i="117"/>
  <c r="CU38" i="117"/>
  <c r="CH57" i="117"/>
  <c r="CH76" i="117"/>
  <c r="CH84" i="117"/>
  <c r="CH72" i="117"/>
  <c r="DC79" i="117"/>
  <c r="DB79" i="117"/>
  <c r="DB51" i="117"/>
  <c r="CH64" i="117"/>
  <c r="CT47" i="117"/>
  <c r="CP47" i="117"/>
  <c r="CP91" i="117"/>
  <c r="DC67" i="117"/>
  <c r="DB67" i="117"/>
  <c r="CU87" i="117"/>
  <c r="DB43" i="117"/>
  <c r="DC43" i="117"/>
  <c r="CU64" i="117"/>
  <c r="DB20" i="117"/>
  <c r="DC20" i="117"/>
  <c r="CU88" i="117"/>
  <c r="DB44" i="117"/>
  <c r="DC44" i="117"/>
  <c r="CU53" i="117"/>
  <c r="DC9" i="117"/>
  <c r="DB9" i="117"/>
  <c r="CU85" i="117"/>
  <c r="DC41" i="117"/>
  <c r="DB41" i="117"/>
  <c r="CH54" i="117"/>
  <c r="CH58" i="117"/>
  <c r="CU14" i="117"/>
  <c r="DC81" i="117"/>
  <c r="DB81" i="117"/>
  <c r="CU13" i="117"/>
  <c r="CU84" i="117"/>
  <c r="DB40" i="117"/>
  <c r="DC40" i="117"/>
  <c r="CU69" i="117"/>
  <c r="DC25" i="117"/>
  <c r="DB25" i="117"/>
  <c r="CH68" i="117"/>
  <c r="CH78" i="117"/>
  <c r="CU34" i="117"/>
  <c r="DB90" i="117"/>
  <c r="DC90" i="117"/>
  <c r="CH87" i="117"/>
  <c r="CH86" i="117"/>
  <c r="CU22" i="117"/>
  <c r="CH70" i="117"/>
  <c r="CU36" i="117"/>
  <c r="CH47" i="117"/>
  <c r="CD47" i="117"/>
  <c r="F37" i="116"/>
  <c r="D130" i="114" s="1"/>
  <c r="G37" i="116"/>
  <c r="E130" i="114" s="1"/>
  <c r="F47" i="133"/>
  <c r="H39" i="157"/>
  <c r="H48" i="157"/>
  <c r="H54" i="157"/>
  <c r="I37" i="157"/>
  <c r="J34" i="157"/>
  <c r="J31" i="157"/>
  <c r="D64" i="157"/>
  <c r="I64" i="157"/>
  <c r="G64" i="157"/>
  <c r="E64" i="157"/>
  <c r="H78" i="157"/>
  <c r="H59" i="157"/>
  <c r="H29" i="157"/>
  <c r="J29" i="157"/>
  <c r="C59" i="157"/>
  <c r="C29" i="157"/>
  <c r="F78" i="157"/>
  <c r="F29" i="157"/>
  <c r="F59" i="157"/>
  <c r="H39" i="143"/>
  <c r="H40" i="143"/>
  <c r="H48" i="143"/>
  <c r="H54" i="143"/>
  <c r="I37" i="143"/>
  <c r="J37" i="143"/>
  <c r="J29" i="143"/>
  <c r="C29" i="143"/>
  <c r="C59" i="143"/>
  <c r="G66" i="143"/>
  <c r="G91" i="143" s="1"/>
  <c r="G60" i="143"/>
  <c r="G84" i="143"/>
  <c r="D60" i="143"/>
  <c r="D84" i="143"/>
  <c r="D66" i="143"/>
  <c r="D91" i="143" s="1"/>
  <c r="I84" i="143"/>
  <c r="I66" i="143"/>
  <c r="I60" i="143"/>
  <c r="C84" i="143"/>
  <c r="C66" i="143"/>
  <c r="C91" i="143" s="1"/>
  <c r="C60" i="143"/>
  <c r="H29" i="143"/>
  <c r="H59" i="143"/>
  <c r="H78" i="143"/>
  <c r="I29" i="143"/>
  <c r="F29" i="143"/>
  <c r="F59" i="143"/>
  <c r="F78" i="143"/>
  <c r="G78" i="143"/>
  <c r="G29" i="143"/>
  <c r="G59" i="143"/>
  <c r="D59" i="143"/>
  <c r="D78" i="143"/>
  <c r="D29" i="143"/>
  <c r="E78" i="143"/>
  <c r="E29" i="143"/>
  <c r="E59" i="143"/>
  <c r="J37" i="136"/>
  <c r="G40" i="136"/>
  <c r="H39" i="136"/>
  <c r="H40" i="136"/>
  <c r="H48" i="136"/>
  <c r="H54" i="136"/>
  <c r="C8" i="138"/>
  <c r="Q17" i="138"/>
  <c r="I39" i="136"/>
  <c r="I40" i="136"/>
  <c r="I48" i="136"/>
  <c r="I54" i="136"/>
  <c r="I59" i="136"/>
  <c r="J36" i="136"/>
  <c r="H10" i="40"/>
  <c r="J59" i="136"/>
  <c r="H19" i="40" s="1"/>
  <c r="J29" i="136"/>
  <c r="C59" i="136"/>
  <c r="C29" i="136"/>
  <c r="H78" i="136"/>
  <c r="H59" i="136"/>
  <c r="H29" i="136"/>
  <c r="H39" i="129"/>
  <c r="H40" i="129"/>
  <c r="H48" i="129"/>
  <c r="H54" i="129"/>
  <c r="G40" i="129"/>
  <c r="I37" i="129"/>
  <c r="J37" i="129"/>
  <c r="J36" i="129"/>
  <c r="G10" i="40"/>
  <c r="C8" i="131"/>
  <c r="J29" i="129"/>
  <c r="H29" i="129"/>
  <c r="H78" i="129"/>
  <c r="H59" i="129"/>
  <c r="I64" i="129"/>
  <c r="F64" i="129"/>
  <c r="D64" i="129"/>
  <c r="E64" i="129"/>
  <c r="G64" i="129"/>
  <c r="C78" i="129"/>
  <c r="H84" i="129"/>
  <c r="H60" i="129"/>
  <c r="H66" i="129"/>
  <c r="H91" i="129" s="1"/>
  <c r="CV47" i="117"/>
  <c r="CW47" i="117"/>
  <c r="CJ47" i="117"/>
  <c r="I36" i="118"/>
  <c r="I37" i="118"/>
  <c r="C8" i="115"/>
  <c r="H54" i="118"/>
  <c r="CI47" i="117"/>
  <c r="I35" i="118"/>
  <c r="J35" i="118"/>
  <c r="CU8" i="117"/>
  <c r="CU52" i="117"/>
  <c r="CH52" i="117"/>
  <c r="J37" i="118"/>
  <c r="E11" i="40"/>
  <c r="I48" i="118"/>
  <c r="J36" i="118"/>
  <c r="E10" i="40"/>
  <c r="H39" i="118"/>
  <c r="H40" i="118"/>
  <c r="H48" i="118"/>
  <c r="J23" i="118"/>
  <c r="I29" i="118"/>
  <c r="I59" i="118"/>
  <c r="E59" i="118"/>
  <c r="E29" i="118"/>
  <c r="E78" i="118"/>
  <c r="H29" i="118"/>
  <c r="H59" i="118"/>
  <c r="H78" i="118"/>
  <c r="C29" i="118"/>
  <c r="C59" i="118"/>
  <c r="AR47" i="117"/>
  <c r="G59" i="118"/>
  <c r="G78" i="118"/>
  <c r="G29" i="118"/>
  <c r="DC66" i="161"/>
  <c r="DB66" i="161"/>
  <c r="CU52" i="161"/>
  <c r="CQ8" i="161"/>
  <c r="CQ52" i="161"/>
  <c r="DC86" i="161"/>
  <c r="DB86" i="161"/>
  <c r="CU47" i="161"/>
  <c r="BE47" i="161"/>
  <c r="CR8" i="161"/>
  <c r="DC84" i="161"/>
  <c r="DB84" i="161"/>
  <c r="DB65" i="161"/>
  <c r="DC65" i="161"/>
  <c r="CU80" i="161"/>
  <c r="DC36" i="161"/>
  <c r="DB36" i="161"/>
  <c r="CU68" i="161"/>
  <c r="DC24" i="161"/>
  <c r="DB24" i="161"/>
  <c r="DB51" i="161"/>
  <c r="DC51" i="161"/>
  <c r="CU72" i="161"/>
  <c r="DC28" i="161"/>
  <c r="DB28" i="161"/>
  <c r="CU69" i="161"/>
  <c r="DB25" i="161"/>
  <c r="DC25" i="161"/>
  <c r="CU76" i="161"/>
  <c r="DC32" i="161"/>
  <c r="DB32" i="161"/>
  <c r="DC56" i="161"/>
  <c r="DB56" i="161"/>
  <c r="DC64" i="161"/>
  <c r="DB64" i="161"/>
  <c r="DB77" i="161"/>
  <c r="DC77" i="161"/>
  <c r="CU60" i="161"/>
  <c r="DB16" i="161"/>
  <c r="DC16" i="161"/>
  <c r="DB83" i="161"/>
  <c r="DC83" i="161"/>
  <c r="CU89" i="161"/>
  <c r="DB45" i="161"/>
  <c r="DC45" i="161"/>
  <c r="CD91" i="161"/>
  <c r="CD48" i="161"/>
  <c r="CE48" i="161"/>
  <c r="DC54" i="161"/>
  <c r="DB54" i="161"/>
  <c r="DB61" i="161"/>
  <c r="DC61" i="161"/>
  <c r="DB55" i="161"/>
  <c r="DC55" i="161"/>
  <c r="DC88" i="161"/>
  <c r="DB88" i="161"/>
  <c r="DB79" i="161"/>
  <c r="DC79" i="161"/>
  <c r="CU85" i="161"/>
  <c r="DB41" i="161"/>
  <c r="DC41" i="161"/>
  <c r="F47" i="161"/>
  <c r="E91" i="161" s="1"/>
  <c r="DB87" i="161"/>
  <c r="DC87" i="161"/>
  <c r="DC90" i="161"/>
  <c r="DB90" i="161"/>
  <c r="CU57" i="161"/>
  <c r="DC13" i="161"/>
  <c r="DB13" i="161"/>
  <c r="CH91" i="161"/>
  <c r="DB53" i="161"/>
  <c r="DC53" i="161"/>
  <c r="CH91" i="147"/>
  <c r="BE47" i="147"/>
  <c r="DC84" i="147"/>
  <c r="DB84" i="147"/>
  <c r="CU90" i="147"/>
  <c r="DC46" i="147"/>
  <c r="DB46" i="147"/>
  <c r="CU86" i="147"/>
  <c r="DC42" i="147"/>
  <c r="DB42" i="147"/>
  <c r="DC56" i="147"/>
  <c r="DB56" i="147"/>
  <c r="CU78" i="147"/>
  <c r="DC34" i="147"/>
  <c r="DB34" i="147"/>
  <c r="CU54" i="147"/>
  <c r="CU91" i="147"/>
  <c r="DB10" i="147"/>
  <c r="DC10" i="147"/>
  <c r="DC68" i="147"/>
  <c r="DB68" i="147"/>
  <c r="CR8" i="147"/>
  <c r="DB8" i="147"/>
  <c r="F47" i="147"/>
  <c r="E91" i="147" s="1"/>
  <c r="DC80" i="147"/>
  <c r="DB80" i="147"/>
  <c r="DB83" i="147"/>
  <c r="DC83" i="147"/>
  <c r="CU47" i="147"/>
  <c r="DB67" i="147"/>
  <c r="DC67" i="147"/>
  <c r="DB59" i="147"/>
  <c r="DC59" i="147"/>
  <c r="DB89" i="147"/>
  <c r="DC89" i="147"/>
  <c r="DB75" i="147"/>
  <c r="DC75" i="147"/>
  <c r="DB55" i="147"/>
  <c r="DC55" i="147"/>
  <c r="CU58" i="147"/>
  <c r="DB14" i="147"/>
  <c r="DC14" i="147"/>
  <c r="CU74" i="147"/>
  <c r="DC30" i="147"/>
  <c r="DB30" i="147"/>
  <c r="CD91" i="147"/>
  <c r="CD48" i="147"/>
  <c r="CE48" i="147"/>
  <c r="DC62" i="147"/>
  <c r="DB62" i="147"/>
  <c r="CU70" i="147"/>
  <c r="DC26" i="147"/>
  <c r="DB26" i="147"/>
  <c r="DB81" i="147"/>
  <c r="DC81" i="147"/>
  <c r="DC82" i="147"/>
  <c r="DB82" i="147"/>
  <c r="DB51" i="147"/>
  <c r="DC51" i="147"/>
  <c r="DC72" i="147"/>
  <c r="DB72" i="147"/>
  <c r="DC66" i="147"/>
  <c r="DB66" i="147"/>
  <c r="CU54" i="140"/>
  <c r="DC10" i="140"/>
  <c r="DB10" i="140"/>
  <c r="DC87" i="140"/>
  <c r="DB87" i="140"/>
  <c r="DB41" i="140"/>
  <c r="CU85" i="140"/>
  <c r="DC41" i="140"/>
  <c r="DC76" i="140"/>
  <c r="DB76" i="140"/>
  <c r="DB17" i="140"/>
  <c r="CU61" i="140"/>
  <c r="DC17" i="140"/>
  <c r="CU74" i="140"/>
  <c r="DC30" i="140"/>
  <c r="DB30" i="140"/>
  <c r="CU51" i="140"/>
  <c r="CU47" i="140"/>
  <c r="CQ7" i="140"/>
  <c r="CQ51" i="140"/>
  <c r="DC82" i="140"/>
  <c r="DB82" i="140"/>
  <c r="CU55" i="140"/>
  <c r="DC11" i="140"/>
  <c r="DB11" i="140"/>
  <c r="DB79" i="140"/>
  <c r="DC79" i="140"/>
  <c r="DC56" i="140"/>
  <c r="DB56" i="140"/>
  <c r="CU86" i="140"/>
  <c r="DC42" i="140"/>
  <c r="DB42" i="140"/>
  <c r="DC68" i="140"/>
  <c r="DB68" i="140"/>
  <c r="F47" i="140"/>
  <c r="CH91" i="140"/>
  <c r="DB59" i="140"/>
  <c r="DC59" i="140"/>
  <c r="CU62" i="140"/>
  <c r="DC18" i="140"/>
  <c r="DB18" i="140"/>
  <c r="DB88" i="140"/>
  <c r="DC88" i="140"/>
  <c r="BE47" i="140"/>
  <c r="DC64" i="140"/>
  <c r="DB64" i="140"/>
  <c r="DB37" i="140"/>
  <c r="CU81" i="140"/>
  <c r="DC37" i="140"/>
  <c r="DC90" i="140"/>
  <c r="DB90" i="140"/>
  <c r="DB67" i="140"/>
  <c r="DC67" i="140"/>
  <c r="DB75" i="140"/>
  <c r="DC75" i="140"/>
  <c r="DB29" i="140"/>
  <c r="CU73" i="140"/>
  <c r="DC29" i="140"/>
  <c r="CD91" i="140"/>
  <c r="CD48" i="140"/>
  <c r="CE48" i="140"/>
  <c r="DC58" i="140"/>
  <c r="DB58" i="140"/>
  <c r="DB21" i="140"/>
  <c r="CU65" i="140"/>
  <c r="DC21" i="140"/>
  <c r="CU78" i="140"/>
  <c r="DC34" i="140"/>
  <c r="DB34" i="140"/>
  <c r="CU70" i="140"/>
  <c r="DC26" i="140"/>
  <c r="DB26" i="140"/>
  <c r="DB71" i="140"/>
  <c r="DC71" i="140"/>
  <c r="DB53" i="140"/>
  <c r="DC53" i="140"/>
  <c r="DC66" i="140"/>
  <c r="DB66" i="140"/>
  <c r="DB68" i="133"/>
  <c r="DC68" i="133"/>
  <c r="DB84" i="133"/>
  <c r="DC84" i="133"/>
  <c r="DC89" i="133"/>
  <c r="DB89" i="133"/>
  <c r="DB52" i="133"/>
  <c r="DC52" i="133"/>
  <c r="DC55" i="133"/>
  <c r="DB55" i="133"/>
  <c r="CD91" i="133"/>
  <c r="CD48" i="133"/>
  <c r="CE48" i="133"/>
  <c r="DC66" i="133"/>
  <c r="DB66" i="133"/>
  <c r="DC85" i="133"/>
  <c r="DB85" i="133"/>
  <c r="DB90" i="133"/>
  <c r="DC90" i="133"/>
  <c r="CU60" i="133"/>
  <c r="DC16" i="133"/>
  <c r="DB16" i="133"/>
  <c r="DC87" i="133"/>
  <c r="DB87" i="133"/>
  <c r="DB25" i="133"/>
  <c r="CU69" i="133"/>
  <c r="DC25" i="133"/>
  <c r="CU65" i="133"/>
  <c r="DB21" i="133"/>
  <c r="DC21" i="133"/>
  <c r="CU51" i="133"/>
  <c r="CU47" i="133"/>
  <c r="DB7" i="133"/>
  <c r="CQ7" i="133"/>
  <c r="CQ51" i="133"/>
  <c r="CH91" i="133"/>
  <c r="DC56" i="133"/>
  <c r="DB56" i="133"/>
  <c r="DC59" i="133"/>
  <c r="DB59" i="133"/>
  <c r="CR7" i="133"/>
  <c r="CU57" i="133"/>
  <c r="DB13" i="133"/>
  <c r="DC13" i="133"/>
  <c r="DB9" i="133"/>
  <c r="CU53" i="133"/>
  <c r="DC9" i="133"/>
  <c r="BE47" i="133"/>
  <c r="DB86" i="133"/>
  <c r="DC86" i="133"/>
  <c r="DB54" i="133"/>
  <c r="DC54" i="133"/>
  <c r="DC64" i="133"/>
  <c r="DB64" i="133"/>
  <c r="DB80" i="133"/>
  <c r="DC80" i="133"/>
  <c r="DB76" i="133"/>
  <c r="DC76" i="133"/>
  <c r="DC84" i="124"/>
  <c r="DB84" i="124"/>
  <c r="DC70" i="124"/>
  <c r="DB70" i="124"/>
  <c r="DC64" i="124"/>
  <c r="DB64" i="124"/>
  <c r="DC62" i="124"/>
  <c r="DB62" i="124"/>
  <c r="DC58" i="124"/>
  <c r="DB58" i="124"/>
  <c r="DC80" i="124"/>
  <c r="DB80" i="124"/>
  <c r="DC74" i="124"/>
  <c r="DB74" i="124"/>
  <c r="DC56" i="124"/>
  <c r="DB56" i="124"/>
  <c r="DC66" i="124"/>
  <c r="DB66" i="124"/>
  <c r="DC52" i="124"/>
  <c r="DB52" i="124"/>
  <c r="DC76" i="124"/>
  <c r="DB76" i="124"/>
  <c r="DC54" i="124"/>
  <c r="DB54" i="124"/>
  <c r="CU80" i="117"/>
  <c r="DB36" i="117"/>
  <c r="DC36" i="117"/>
  <c r="CU78" i="117"/>
  <c r="DB34" i="117"/>
  <c r="DC34" i="117"/>
  <c r="DB85" i="117"/>
  <c r="DC85" i="117"/>
  <c r="DB87" i="117"/>
  <c r="DC87" i="117"/>
  <c r="DC73" i="117"/>
  <c r="DB73" i="117"/>
  <c r="DC77" i="117"/>
  <c r="DB77" i="117"/>
  <c r="DC54" i="117"/>
  <c r="DB54" i="117"/>
  <c r="CD91" i="117"/>
  <c r="CD48" i="117"/>
  <c r="CE48" i="117"/>
  <c r="CU66" i="117"/>
  <c r="DB22" i="117"/>
  <c r="DC22" i="117"/>
  <c r="DB69" i="117"/>
  <c r="DC69" i="117"/>
  <c r="DB53" i="117"/>
  <c r="DC53" i="117"/>
  <c r="DB76" i="117"/>
  <c r="DC76" i="117"/>
  <c r="DC86" i="117"/>
  <c r="DB86" i="117"/>
  <c r="DC70" i="117"/>
  <c r="DB70" i="117"/>
  <c r="DB55" i="117"/>
  <c r="DC55" i="117"/>
  <c r="DB68" i="117"/>
  <c r="DC68" i="117"/>
  <c r="CH91" i="117"/>
  <c r="DB84" i="117"/>
  <c r="DC84" i="117"/>
  <c r="DC88" i="117"/>
  <c r="DB88" i="117"/>
  <c r="CU82" i="117"/>
  <c r="DB38" i="117"/>
  <c r="DC38" i="117"/>
  <c r="CU56" i="117"/>
  <c r="DB12" i="117"/>
  <c r="DC12" i="117"/>
  <c r="CU74" i="117"/>
  <c r="DB30" i="117"/>
  <c r="DC30" i="117"/>
  <c r="DC72" i="117"/>
  <c r="DB72" i="117"/>
  <c r="CU62" i="117"/>
  <c r="DB18" i="117"/>
  <c r="DC18" i="117"/>
  <c r="CU60" i="117"/>
  <c r="DB16" i="117"/>
  <c r="DC16" i="117"/>
  <c r="CU57" i="117"/>
  <c r="DB13" i="117"/>
  <c r="DC13" i="117"/>
  <c r="CU58" i="117"/>
  <c r="DC14" i="117"/>
  <c r="DB14" i="117"/>
  <c r="DC64" i="117"/>
  <c r="DB64" i="117"/>
  <c r="DB61" i="117"/>
  <c r="DC61" i="117"/>
  <c r="BR47" i="161"/>
  <c r="S47" i="133"/>
  <c r="I39" i="157"/>
  <c r="I40" i="157"/>
  <c r="I48" i="157"/>
  <c r="I54" i="157"/>
  <c r="I59" i="157"/>
  <c r="C8" i="159"/>
  <c r="J37" i="157"/>
  <c r="H40" i="157"/>
  <c r="F64" i="157"/>
  <c r="C78" i="157"/>
  <c r="H64" i="157"/>
  <c r="I59" i="143"/>
  <c r="J23" i="143"/>
  <c r="I11" i="40"/>
  <c r="J48" i="143"/>
  <c r="I17" i="40" s="1"/>
  <c r="J54" i="143"/>
  <c r="J59" i="143"/>
  <c r="I19" i="40" s="1"/>
  <c r="I39" i="143"/>
  <c r="I40" i="143"/>
  <c r="I48" i="143"/>
  <c r="I54" i="143"/>
  <c r="I78" i="143"/>
  <c r="C8" i="145"/>
  <c r="Q16" i="145"/>
  <c r="C78" i="143"/>
  <c r="E64" i="143"/>
  <c r="H64" i="143"/>
  <c r="G64" i="143"/>
  <c r="D64" i="143"/>
  <c r="I64" i="143"/>
  <c r="F64" i="143"/>
  <c r="Q18" i="138"/>
  <c r="H11" i="40"/>
  <c r="J48" i="136"/>
  <c r="H17" i="40" s="1"/>
  <c r="J54" i="136"/>
  <c r="J39" i="136"/>
  <c r="J40" i="136"/>
  <c r="F64" i="136"/>
  <c r="D64" i="136"/>
  <c r="H64" i="136"/>
  <c r="G64" i="136"/>
  <c r="J78" i="136"/>
  <c r="C78" i="136"/>
  <c r="E64" i="136"/>
  <c r="I64" i="136"/>
  <c r="H64" i="129"/>
  <c r="G11" i="40"/>
  <c r="J48" i="129"/>
  <c r="G17" i="40" s="1"/>
  <c r="J54" i="129"/>
  <c r="J59" i="129"/>
  <c r="G19" i="40" s="1"/>
  <c r="Q15" i="131"/>
  <c r="Q13" i="131"/>
  <c r="Q19" i="131"/>
  <c r="E17" i="131"/>
  <c r="Q14" i="131"/>
  <c r="Q16" i="131"/>
  <c r="Q18" i="131"/>
  <c r="Q17" i="131"/>
  <c r="I39" i="129"/>
  <c r="I48" i="129"/>
  <c r="I54" i="129"/>
  <c r="I59" i="129"/>
  <c r="BR47" i="124"/>
  <c r="CR8" i="124"/>
  <c r="DB8" i="124"/>
  <c r="I78" i="118"/>
  <c r="I39" i="118"/>
  <c r="CU47" i="117"/>
  <c r="J48" i="118"/>
  <c r="E17" i="40" s="1"/>
  <c r="DB52" i="117"/>
  <c r="DC52" i="117"/>
  <c r="J54" i="118"/>
  <c r="I54" i="118"/>
  <c r="J40" i="118"/>
  <c r="J27" i="118"/>
  <c r="K23" i="118"/>
  <c r="E13" i="40"/>
  <c r="C78" i="118"/>
  <c r="F47" i="117"/>
  <c r="E91" i="117" s="1"/>
  <c r="G64" i="118"/>
  <c r="H64" i="118"/>
  <c r="F64" i="118"/>
  <c r="J59" i="118"/>
  <c r="E19" i="40" s="1"/>
  <c r="J29" i="118"/>
  <c r="BE47" i="117"/>
  <c r="D59" i="118"/>
  <c r="D29" i="118"/>
  <c r="D78" i="118"/>
  <c r="DB57" i="161"/>
  <c r="DC57" i="161"/>
  <c r="DC60" i="161"/>
  <c r="DB60" i="161"/>
  <c r="DB69" i="161"/>
  <c r="DC69" i="161"/>
  <c r="DB85" i="161"/>
  <c r="DC85" i="161"/>
  <c r="DB89" i="161"/>
  <c r="DC89" i="161"/>
  <c r="DC72" i="161"/>
  <c r="DB72" i="161"/>
  <c r="CU91" i="161"/>
  <c r="DC68" i="161"/>
  <c r="DB68" i="161"/>
  <c r="DC80" i="161"/>
  <c r="DB80" i="161"/>
  <c r="CR7" i="161"/>
  <c r="S47" i="161"/>
  <c r="CQ47" i="161"/>
  <c r="DC52" i="161"/>
  <c r="DB52" i="161"/>
  <c r="DC76" i="161"/>
  <c r="DB76" i="161"/>
  <c r="CE47" i="161"/>
  <c r="DB8" i="161"/>
  <c r="BR47" i="147"/>
  <c r="DC58" i="147"/>
  <c r="DB58" i="147"/>
  <c r="DC86" i="147"/>
  <c r="DB86" i="147"/>
  <c r="DC90" i="147"/>
  <c r="DB90" i="147"/>
  <c r="DB91" i="147"/>
  <c r="DC91" i="147"/>
  <c r="DC70" i="147"/>
  <c r="DB70" i="147"/>
  <c r="DC74" i="147"/>
  <c r="DB74" i="147"/>
  <c r="DC54" i="147"/>
  <c r="DB54" i="147"/>
  <c r="DC78" i="147"/>
  <c r="DB78" i="147"/>
  <c r="CQ47" i="147"/>
  <c r="CE47" i="147"/>
  <c r="S47" i="147"/>
  <c r="DC86" i="140"/>
  <c r="DB86" i="140"/>
  <c r="CQ47" i="140"/>
  <c r="BR47" i="140"/>
  <c r="DB61" i="140"/>
  <c r="DC61" i="140"/>
  <c r="CR8" i="140"/>
  <c r="DB8" i="140"/>
  <c r="S47" i="140"/>
  <c r="DB81" i="140"/>
  <c r="DC81" i="140"/>
  <c r="CU91" i="140"/>
  <c r="DB51" i="140"/>
  <c r="DC51" i="140"/>
  <c r="DC74" i="140"/>
  <c r="DB74" i="140"/>
  <c r="DB85" i="140"/>
  <c r="DC85" i="140"/>
  <c r="DC54" i="140"/>
  <c r="DB54" i="140"/>
  <c r="DC78" i="140"/>
  <c r="DB78" i="140"/>
  <c r="DB73" i="140"/>
  <c r="DC73" i="140"/>
  <c r="DC70" i="140"/>
  <c r="DB70" i="140"/>
  <c r="DB65" i="140"/>
  <c r="DC65" i="140"/>
  <c r="DC62" i="140"/>
  <c r="DB62" i="140"/>
  <c r="DB55" i="140"/>
  <c r="DC55" i="140"/>
  <c r="CE47" i="140"/>
  <c r="CR8" i="133"/>
  <c r="DB8" i="133"/>
  <c r="DC57" i="133"/>
  <c r="DB57" i="133"/>
  <c r="CQ47" i="133"/>
  <c r="CE47" i="133"/>
  <c r="CU91" i="133"/>
  <c r="DC51" i="133"/>
  <c r="DB51" i="133"/>
  <c r="DC69" i="133"/>
  <c r="DB69" i="133"/>
  <c r="DC53" i="133"/>
  <c r="DB53" i="133"/>
  <c r="BR47" i="133"/>
  <c r="DB60" i="133"/>
  <c r="DC60" i="133"/>
  <c r="DC65" i="133"/>
  <c r="DB65" i="133"/>
  <c r="CQ47" i="117"/>
  <c r="DC78" i="117"/>
  <c r="DB78" i="117"/>
  <c r="DC60" i="117"/>
  <c r="DB60" i="117"/>
  <c r="DC74" i="117"/>
  <c r="DB74" i="117"/>
  <c r="DB80" i="117"/>
  <c r="DC80" i="117"/>
  <c r="DC58" i="117"/>
  <c r="DB58" i="117"/>
  <c r="DC62" i="117"/>
  <c r="DB62" i="117"/>
  <c r="DC56" i="117"/>
  <c r="DB56" i="117"/>
  <c r="CU91" i="117"/>
  <c r="DB57" i="117"/>
  <c r="DC57" i="117"/>
  <c r="DC82" i="117"/>
  <c r="DB82" i="117"/>
  <c r="DB66" i="117"/>
  <c r="DC66" i="117"/>
  <c r="L34" i="6"/>
  <c r="L18" i="6"/>
  <c r="L17" i="6"/>
  <c r="L5" i="6"/>
  <c r="K34" i="6"/>
  <c r="K18" i="6"/>
  <c r="K17" i="6"/>
  <c r="K5" i="6"/>
  <c r="J34" i="6"/>
  <c r="J18" i="6"/>
  <c r="J17" i="6"/>
  <c r="J5" i="6"/>
  <c r="CE47" i="124"/>
  <c r="J39" i="157"/>
  <c r="J40" i="157"/>
  <c r="Q13" i="159"/>
  <c r="Q14" i="159"/>
  <c r="Q19" i="159"/>
  <c r="E17" i="159"/>
  <c r="Q16" i="159"/>
  <c r="Q17" i="159"/>
  <c r="Q18" i="159"/>
  <c r="Q15" i="159"/>
  <c r="J11" i="40"/>
  <c r="J48" i="157"/>
  <c r="J17" i="40" s="1"/>
  <c r="J54" i="157"/>
  <c r="J59" i="157"/>
  <c r="J19" i="40" s="1"/>
  <c r="J78" i="143"/>
  <c r="Q14" i="145"/>
  <c r="Q15" i="145"/>
  <c r="J39" i="143"/>
  <c r="J40" i="143"/>
  <c r="K23" i="143"/>
  <c r="I13" i="40"/>
  <c r="I40" i="129"/>
  <c r="J39" i="129"/>
  <c r="J40" i="129"/>
  <c r="AF47" i="133"/>
  <c r="DB47" i="133"/>
  <c r="I40" i="118"/>
  <c r="J39" i="118"/>
  <c r="E64" i="118"/>
  <c r="I64" i="118"/>
  <c r="D64" i="118"/>
  <c r="S47" i="117"/>
  <c r="BR47" i="117"/>
  <c r="J78" i="118"/>
  <c r="CR7" i="117"/>
  <c r="CE47" i="117"/>
  <c r="DB47" i="161"/>
  <c r="DB7" i="161"/>
  <c r="CQ91" i="161"/>
  <c r="CQ48" i="161"/>
  <c r="CR48" i="161"/>
  <c r="CR47" i="161"/>
  <c r="DB91" i="161"/>
  <c r="DC91" i="161"/>
  <c r="AF47" i="161"/>
  <c r="CR47" i="147"/>
  <c r="CR7" i="147"/>
  <c r="AF47" i="147"/>
  <c r="CQ48" i="147"/>
  <c r="CR48" i="147"/>
  <c r="CQ91" i="147"/>
  <c r="AF47" i="140"/>
  <c r="AE91" i="140" s="1"/>
  <c r="CQ91" i="140"/>
  <c r="CQ48" i="140"/>
  <c r="CR48" i="140"/>
  <c r="DC91" i="140"/>
  <c r="DB91" i="140"/>
  <c r="CR47" i="140"/>
  <c r="CR7" i="140"/>
  <c r="DC91" i="133"/>
  <c r="DB91" i="133"/>
  <c r="CQ91" i="133"/>
  <c r="CQ48" i="133"/>
  <c r="CR48" i="133"/>
  <c r="CR47" i="133"/>
  <c r="CQ91" i="117"/>
  <c r="CQ48" i="117"/>
  <c r="CR48" i="117"/>
  <c r="DC91" i="117"/>
  <c r="DB91" i="117"/>
  <c r="AS47" i="133"/>
  <c r="AR91" i="133" s="1"/>
  <c r="I78" i="157"/>
  <c r="J78" i="157"/>
  <c r="C64" i="157"/>
  <c r="M17" i="157"/>
  <c r="J31" i="40" s="1"/>
  <c r="M17" i="143"/>
  <c r="I31" i="40" s="1"/>
  <c r="C64" i="136"/>
  <c r="M17" i="136"/>
  <c r="H31" i="40" s="1"/>
  <c r="I78" i="129"/>
  <c r="J78" i="129"/>
  <c r="M17" i="129"/>
  <c r="G31" i="40" s="1"/>
  <c r="C64" i="129"/>
  <c r="CR8" i="117"/>
  <c r="DB8" i="117"/>
  <c r="AF47" i="117"/>
  <c r="AE91" i="117" s="1"/>
  <c r="DB7" i="117"/>
  <c r="DB47" i="117"/>
  <c r="CR47" i="117"/>
  <c r="M17" i="118"/>
  <c r="E31" i="40" s="1"/>
  <c r="AS47" i="161"/>
  <c r="DB47" i="147"/>
  <c r="DB7" i="147"/>
  <c r="AS47" i="147"/>
  <c r="AR91" i="147" s="1"/>
  <c r="DB47" i="140"/>
  <c r="DB7" i="140"/>
  <c r="AS47" i="140"/>
  <c r="AR91" i="140" s="1"/>
  <c r="J6" i="40"/>
  <c r="J64" i="157"/>
  <c r="J22" i="40" s="1"/>
  <c r="C64" i="143"/>
  <c r="J64" i="136"/>
  <c r="H22" i="40" s="1"/>
  <c r="N17" i="136"/>
  <c r="H34" i="40" s="1"/>
  <c r="J64" i="129"/>
  <c r="G22" i="40" s="1"/>
  <c r="C64" i="118"/>
  <c r="AS47" i="117"/>
  <c r="AR91" i="117" s="1"/>
  <c r="CS7" i="161"/>
  <c r="CR51" i="161" s="1"/>
  <c r="BF47" i="161"/>
  <c r="BF47" i="147"/>
  <c r="BF47" i="140"/>
  <c r="BE91" i="140" s="1"/>
  <c r="CS8" i="133"/>
  <c r="CR52" i="133" s="1"/>
  <c r="DC8" i="133"/>
  <c r="BF47" i="133"/>
  <c r="BE91" i="133" s="1"/>
  <c r="F6" i="40"/>
  <c r="G6" i="40"/>
  <c r="N17" i="157"/>
  <c r="J34" i="40" s="1"/>
  <c r="J64" i="143"/>
  <c r="I22" i="40" s="1"/>
  <c r="N17" i="129"/>
  <c r="G34" i="40" s="1"/>
  <c r="BS47" i="124"/>
  <c r="BF47" i="117"/>
  <c r="BE91" i="117" s="1"/>
  <c r="J64" i="118"/>
  <c r="E22" i="40" s="1"/>
  <c r="DC7" i="161"/>
  <c r="CV51" i="161"/>
  <c r="CS51" i="161"/>
  <c r="CW51" i="161"/>
  <c r="BS47" i="161"/>
  <c r="BR91" i="161" s="1"/>
  <c r="CS8" i="161"/>
  <c r="CR52" i="161" s="1"/>
  <c r="DC8" i="161"/>
  <c r="BS47" i="147"/>
  <c r="CS8" i="147"/>
  <c r="CR52" i="147" s="1"/>
  <c r="DC8" i="147"/>
  <c r="BS47" i="140"/>
  <c r="BR91" i="140" s="1"/>
  <c r="CS8" i="140"/>
  <c r="CR52" i="140" s="1"/>
  <c r="DC8" i="140"/>
  <c r="BS47" i="133"/>
  <c r="CV52" i="133"/>
  <c r="CS52" i="133"/>
  <c r="CW52" i="133"/>
  <c r="CX52" i="133"/>
  <c r="N17" i="143"/>
  <c r="I34" i="40" s="1"/>
  <c r="CS8" i="124"/>
  <c r="CR52" i="124" s="1"/>
  <c r="CF47" i="124"/>
  <c r="CE91" i="124" s="1"/>
  <c r="BS47" i="117"/>
  <c r="N17" i="118"/>
  <c r="E34" i="40" s="1"/>
  <c r="CV52" i="161"/>
  <c r="CS52" i="161"/>
  <c r="CW52" i="161"/>
  <c r="CX52" i="161"/>
  <c r="CX51" i="161"/>
  <c r="CY51" i="161"/>
  <c r="CF47" i="161"/>
  <c r="CE91" i="161" s="1"/>
  <c r="CF47" i="147"/>
  <c r="CE91" i="147" s="1"/>
  <c r="CV52" i="147"/>
  <c r="CY52" i="147"/>
  <c r="CS52" i="147"/>
  <c r="CW52" i="147"/>
  <c r="CX52" i="147"/>
  <c r="CS7" i="140"/>
  <c r="CR51" i="140" s="1"/>
  <c r="CV52" i="140"/>
  <c r="CS52" i="140"/>
  <c r="CW52" i="140"/>
  <c r="CX52" i="140"/>
  <c r="CF47" i="140"/>
  <c r="CY52" i="133"/>
  <c r="CF47" i="133"/>
  <c r="CS7" i="133"/>
  <c r="CR51" i="133" s="1"/>
  <c r="CY52" i="161"/>
  <c r="CV52" i="124"/>
  <c r="CS52" i="124"/>
  <c r="CW52" i="124"/>
  <c r="DC8" i="124"/>
  <c r="CF47" i="117"/>
  <c r="DC47" i="161"/>
  <c r="CS47" i="161"/>
  <c r="CR91" i="161" s="1"/>
  <c r="CS47" i="147"/>
  <c r="CS7" i="147"/>
  <c r="CR51" i="147" s="1"/>
  <c r="DC47" i="140"/>
  <c r="DC7" i="140"/>
  <c r="CY52" i="140"/>
  <c r="CV51" i="140"/>
  <c r="CS51" i="140"/>
  <c r="CW51" i="140"/>
  <c r="CS47" i="140"/>
  <c r="CR91" i="140" s="1"/>
  <c r="CV51" i="133"/>
  <c r="CS51" i="133"/>
  <c r="CW51" i="133"/>
  <c r="DC47" i="133"/>
  <c r="DC7" i="133"/>
  <c r="CS47" i="133"/>
  <c r="CX52" i="124"/>
  <c r="CY52" i="124"/>
  <c r="CS8" i="117"/>
  <c r="CR52" i="117" s="1"/>
  <c r="DC8" i="117"/>
  <c r="CS47" i="117"/>
  <c r="CS7" i="117"/>
  <c r="CR51" i="117" s="1"/>
  <c r="DC47" i="147"/>
  <c r="DC7" i="147"/>
  <c r="CV51" i="147"/>
  <c r="CS51" i="147"/>
  <c r="CW51" i="147"/>
  <c r="CY51" i="140"/>
  <c r="CX51" i="140"/>
  <c r="CY51" i="133"/>
  <c r="CX51" i="133"/>
  <c r="DC7" i="117"/>
  <c r="DC47" i="117"/>
  <c r="CV51" i="117"/>
  <c r="CS51" i="117"/>
  <c r="CW51" i="117"/>
  <c r="CV52" i="117"/>
  <c r="CS52" i="117"/>
  <c r="CW52" i="117"/>
  <c r="CX52" i="117"/>
  <c r="CX51" i="147"/>
  <c r="CY51" i="147"/>
  <c r="C80" i="33"/>
  <c r="CY52" i="117"/>
  <c r="CX51" i="117"/>
  <c r="CY51" i="117"/>
  <c r="J60" i="40"/>
  <c r="I60" i="40"/>
  <c r="H60" i="40"/>
  <c r="G60" i="40"/>
  <c r="F60" i="40"/>
  <c r="E60" i="40"/>
  <c r="D60" i="40"/>
  <c r="G52" i="40"/>
  <c r="F52" i="40"/>
  <c r="E52" i="40"/>
  <c r="F20" i="12"/>
  <c r="G20" i="12"/>
  <c r="H20" i="12"/>
  <c r="I20" i="12"/>
  <c r="J20" i="12"/>
  <c r="K20" i="12"/>
  <c r="L20" i="12"/>
  <c r="M20" i="12"/>
  <c r="N20" i="12"/>
  <c r="O20" i="12"/>
  <c r="P20" i="12"/>
  <c r="Q20" i="12"/>
  <c r="R20" i="12"/>
  <c r="S20" i="12"/>
  <c r="T20" i="12"/>
  <c r="U20" i="12"/>
  <c r="V20" i="12"/>
  <c r="W20" i="12"/>
  <c r="X20" i="12"/>
  <c r="Y20" i="12"/>
  <c r="Z20" i="12"/>
  <c r="AA20" i="12"/>
  <c r="AB20" i="12"/>
  <c r="AC20" i="12"/>
  <c r="AD20" i="12"/>
  <c r="AE20" i="12"/>
  <c r="AF20" i="12"/>
  <c r="AG20" i="12"/>
  <c r="AH20" i="12"/>
  <c r="AI20" i="12"/>
  <c r="AJ20" i="12"/>
  <c r="AK20" i="12"/>
  <c r="AL20" i="12"/>
  <c r="AM20" i="12"/>
  <c r="AN20" i="12"/>
  <c r="AO20" i="12"/>
  <c r="AP20" i="12"/>
  <c r="AQ20" i="12"/>
  <c r="D20" i="12"/>
  <c r="E20" i="12"/>
  <c r="D41" i="12"/>
  <c r="D118" i="12" s="1"/>
  <c r="E41" i="12"/>
  <c r="E118" i="12" s="1"/>
  <c r="G8" i="6" s="1"/>
  <c r="F41" i="12"/>
  <c r="F118" i="12" s="1"/>
  <c r="H8" i="6" s="1"/>
  <c r="H10" i="6" s="1"/>
  <c r="I79" i="33"/>
  <c r="H79" i="33"/>
  <c r="G79" i="33"/>
  <c r="F79" i="33"/>
  <c r="E79" i="33"/>
  <c r="D79" i="33"/>
  <c r="I80" i="33"/>
  <c r="H80" i="33"/>
  <c r="G80" i="33"/>
  <c r="F80" i="33"/>
  <c r="E80" i="33"/>
  <c r="D80" i="33"/>
  <c r="I72" i="33"/>
  <c r="H72" i="33"/>
  <c r="G72" i="33"/>
  <c r="F72" i="33"/>
  <c r="E72" i="33"/>
  <c r="D72" i="33"/>
  <c r="I71" i="33"/>
  <c r="H71" i="33"/>
  <c r="H73" i="33"/>
  <c r="G71" i="33"/>
  <c r="F71" i="33"/>
  <c r="E71" i="33"/>
  <c r="D71" i="33"/>
  <c r="D73" i="33"/>
  <c r="I56" i="33"/>
  <c r="H56" i="33"/>
  <c r="G56" i="33"/>
  <c r="F56" i="33"/>
  <c r="E56" i="33"/>
  <c r="J56" i="33"/>
  <c r="D56" i="33"/>
  <c r="C56" i="33"/>
  <c r="K52" i="42"/>
  <c r="J52" i="42"/>
  <c r="E73" i="33"/>
  <c r="I73" i="33"/>
  <c r="F73" i="33"/>
  <c r="G73" i="33"/>
  <c r="J80" i="33"/>
  <c r="H52" i="40"/>
  <c r="E27" i="109"/>
  <c r="E50" i="109"/>
  <c r="E27" i="110"/>
  <c r="E50" i="110"/>
  <c r="E27" i="108"/>
  <c r="E50" i="108"/>
  <c r="E27" i="107"/>
  <c r="E50" i="107"/>
  <c r="F27" i="110"/>
  <c r="F50" i="110"/>
  <c r="F27" i="109"/>
  <c r="F50" i="109"/>
  <c r="F27" i="108"/>
  <c r="F50" i="108"/>
  <c r="F27" i="107"/>
  <c r="F50" i="107"/>
  <c r="D27" i="110"/>
  <c r="D27" i="109"/>
  <c r="D27" i="108"/>
  <c r="D27" i="107"/>
  <c r="G27" i="110"/>
  <c r="G50" i="110"/>
  <c r="G27" i="109"/>
  <c r="G50" i="109"/>
  <c r="G27" i="108"/>
  <c r="G50" i="108"/>
  <c r="G27" i="107"/>
  <c r="G50" i="107"/>
  <c r="D50" i="110"/>
  <c r="D50" i="109"/>
  <c r="D50" i="108"/>
  <c r="D50" i="107"/>
  <c r="H27" i="109"/>
  <c r="H50" i="109"/>
  <c r="H27" i="108"/>
  <c r="H50" i="108"/>
  <c r="K50" i="108" s="1"/>
  <c r="H27" i="107"/>
  <c r="H50" i="107"/>
  <c r="H27" i="110"/>
  <c r="I27" i="109"/>
  <c r="I50" i="109"/>
  <c r="I27" i="108"/>
  <c r="I50" i="108"/>
  <c r="I27" i="110"/>
  <c r="H50" i="110"/>
  <c r="I27" i="107"/>
  <c r="K28" i="107"/>
  <c r="I50" i="110"/>
  <c r="J27" i="110"/>
  <c r="K28" i="110"/>
  <c r="J27" i="109"/>
  <c r="K28" i="109"/>
  <c r="J27" i="108"/>
  <c r="K28" i="108"/>
  <c r="J27" i="107"/>
  <c r="I50" i="107"/>
  <c r="K27" i="107"/>
  <c r="J50" i="110"/>
  <c r="K27" i="110"/>
  <c r="J50" i="109"/>
  <c r="K27" i="109"/>
  <c r="J50" i="108"/>
  <c r="K27" i="108"/>
  <c r="J50" i="107"/>
  <c r="H10" i="51"/>
  <c r="H11" i="51"/>
  <c r="H13" i="51"/>
  <c r="F5" i="51"/>
  <c r="F10" i="51"/>
  <c r="F11" i="51"/>
  <c r="E10" i="51"/>
  <c r="E11" i="51"/>
  <c r="H5" i="51"/>
  <c r="G5" i="51"/>
  <c r="G10" i="51"/>
  <c r="G11" i="51"/>
  <c r="G13" i="51"/>
  <c r="H16" i="51"/>
  <c r="H15" i="51"/>
  <c r="H18" i="51"/>
  <c r="H14" i="51"/>
  <c r="H12" i="51"/>
  <c r="F14" i="51"/>
  <c r="F15" i="51"/>
  <c r="F18" i="51"/>
  <c r="F16" i="51"/>
  <c r="F13" i="51"/>
  <c r="F12" i="51"/>
  <c r="E15" i="51"/>
  <c r="E16" i="51"/>
  <c r="E13" i="51"/>
  <c r="E12" i="51"/>
  <c r="E14" i="51"/>
  <c r="E18" i="51"/>
  <c r="G15" i="51"/>
  <c r="G18" i="51"/>
  <c r="G12" i="51"/>
  <c r="G16" i="51"/>
  <c r="G14" i="51"/>
  <c r="E27" i="105"/>
  <c r="E50" i="105"/>
  <c r="K30" i="42"/>
  <c r="J30" i="42"/>
  <c r="C71" i="33" s="1"/>
  <c r="J71" i="33" s="1"/>
  <c r="M15" i="33" s="1"/>
  <c r="E24" i="42"/>
  <c r="D24" i="42"/>
  <c r="K41" i="42"/>
  <c r="J41" i="42"/>
  <c r="H9" i="44" s="1"/>
  <c r="C7" i="35"/>
  <c r="C13" i="35"/>
  <c r="C12" i="35"/>
  <c r="C9" i="35"/>
  <c r="C8" i="35"/>
  <c r="J8" i="35"/>
  <c r="H7" i="44"/>
  <c r="H8" i="44"/>
  <c r="D40" i="40"/>
  <c r="F27" i="105"/>
  <c r="F50" i="105"/>
  <c r="D27" i="105"/>
  <c r="G27" i="105"/>
  <c r="G50" i="105"/>
  <c r="M2" i="33"/>
  <c r="CB46" i="32"/>
  <c r="BO46" i="32"/>
  <c r="BB46" i="32"/>
  <c r="AO46" i="32"/>
  <c r="AB46" i="32"/>
  <c r="O46" i="32"/>
  <c r="B46" i="32"/>
  <c r="CB45" i="32"/>
  <c r="BO45" i="32"/>
  <c r="BB45" i="32"/>
  <c r="AO45" i="32"/>
  <c r="AB45" i="32"/>
  <c r="O45" i="32"/>
  <c r="B45" i="32"/>
  <c r="CB44" i="32"/>
  <c r="BO44" i="32"/>
  <c r="BB44" i="32"/>
  <c r="AO44" i="32"/>
  <c r="AB44" i="32"/>
  <c r="O44" i="32"/>
  <c r="B44" i="32"/>
  <c r="CB43" i="32"/>
  <c r="BO43" i="32"/>
  <c r="BB43" i="32"/>
  <c r="AO43" i="32"/>
  <c r="AB43" i="32"/>
  <c r="O43" i="32"/>
  <c r="B43" i="32"/>
  <c r="CB42" i="32"/>
  <c r="BO42" i="32"/>
  <c r="BB42" i="32"/>
  <c r="AO42" i="32"/>
  <c r="AB42" i="32"/>
  <c r="O42" i="32"/>
  <c r="B42" i="32"/>
  <c r="CB41" i="32"/>
  <c r="BO41" i="32"/>
  <c r="BB41" i="32"/>
  <c r="AO41" i="32"/>
  <c r="AB41" i="32"/>
  <c r="O41" i="32"/>
  <c r="B41" i="32"/>
  <c r="CB40" i="32"/>
  <c r="BO40" i="32"/>
  <c r="BB40" i="32"/>
  <c r="AO40" i="32"/>
  <c r="AO84" i="32" s="1"/>
  <c r="AB40" i="32"/>
  <c r="O40" i="32"/>
  <c r="B40" i="32"/>
  <c r="CB39" i="32"/>
  <c r="BO39" i="32"/>
  <c r="BB39" i="32"/>
  <c r="BB83" i="32" s="1"/>
  <c r="AO39" i="32"/>
  <c r="AB39" i="32"/>
  <c r="O39" i="32"/>
  <c r="B39" i="32"/>
  <c r="CB38" i="32"/>
  <c r="BO38" i="32"/>
  <c r="BB38" i="32"/>
  <c r="AO38" i="32"/>
  <c r="AB38" i="32"/>
  <c r="O38" i="32"/>
  <c r="B38" i="32"/>
  <c r="CB37" i="32"/>
  <c r="BO37" i="32"/>
  <c r="BB37" i="32"/>
  <c r="AO37" i="32"/>
  <c r="AB37" i="32"/>
  <c r="O37" i="32"/>
  <c r="B37" i="32"/>
  <c r="CB36" i="32"/>
  <c r="BO36" i="32"/>
  <c r="BB36" i="32"/>
  <c r="AO36" i="32"/>
  <c r="AB36" i="32"/>
  <c r="O36" i="32"/>
  <c r="B36" i="32"/>
  <c r="CB35" i="32"/>
  <c r="BO35" i="32"/>
  <c r="BB35" i="32"/>
  <c r="AO35" i="32"/>
  <c r="AO79" i="32" s="1"/>
  <c r="AB35" i="32"/>
  <c r="O35" i="32"/>
  <c r="B35" i="32"/>
  <c r="CB34" i="32"/>
  <c r="BO34" i="32"/>
  <c r="BB34" i="32"/>
  <c r="AO34" i="32"/>
  <c r="CO34" i="32" s="1"/>
  <c r="CO78" i="32" s="1"/>
  <c r="AB34" i="32"/>
  <c r="O34" i="32"/>
  <c r="B34" i="32"/>
  <c r="CB33" i="32"/>
  <c r="BO33" i="32"/>
  <c r="BO77" i="32" s="1"/>
  <c r="BB33" i="32"/>
  <c r="AO33" i="32"/>
  <c r="AB33" i="32"/>
  <c r="O33" i="32"/>
  <c r="B33" i="32"/>
  <c r="CB32" i="32"/>
  <c r="BO32" i="32"/>
  <c r="BO76" i="32" s="1"/>
  <c r="BB32" i="32"/>
  <c r="AO32" i="32"/>
  <c r="AB32" i="32"/>
  <c r="O32" i="32"/>
  <c r="B32" i="32"/>
  <c r="CB31" i="32"/>
  <c r="BO31" i="32"/>
  <c r="BB31" i="32"/>
  <c r="AO31" i="32"/>
  <c r="AB31" i="32"/>
  <c r="O31" i="32"/>
  <c r="B31" i="32"/>
  <c r="CO31" i="32" s="1"/>
  <c r="CO75" i="32" s="1"/>
  <c r="CB30" i="32"/>
  <c r="BO30" i="32"/>
  <c r="BB30" i="32"/>
  <c r="AO30" i="32"/>
  <c r="AB30" i="32"/>
  <c r="CO30" i="32" s="1"/>
  <c r="CO74" i="32" s="1"/>
  <c r="O30" i="32"/>
  <c r="B30" i="32"/>
  <c r="CB29" i="32"/>
  <c r="BO29" i="32"/>
  <c r="BB29" i="32"/>
  <c r="AO29" i="32"/>
  <c r="AB29" i="32"/>
  <c r="CO29" i="32" s="1"/>
  <c r="CO73" i="32" s="1"/>
  <c r="O29" i="32"/>
  <c r="B29" i="32"/>
  <c r="CB28" i="32"/>
  <c r="BO28" i="32"/>
  <c r="BB28" i="32"/>
  <c r="BB72" i="32" s="1"/>
  <c r="AO28" i="32"/>
  <c r="AB28" i="32"/>
  <c r="O28" i="32"/>
  <c r="B28" i="32"/>
  <c r="CB27" i="32"/>
  <c r="BO27" i="32"/>
  <c r="BB27" i="32"/>
  <c r="AO27" i="32"/>
  <c r="AB27" i="32"/>
  <c r="O27" i="32"/>
  <c r="B27" i="32"/>
  <c r="CB26" i="32"/>
  <c r="CO26" i="32" s="1"/>
  <c r="CO70" i="32" s="1"/>
  <c r="BO26" i="32"/>
  <c r="BB26" i="32"/>
  <c r="AO26" i="32"/>
  <c r="AB26" i="32"/>
  <c r="O26" i="32"/>
  <c r="B26" i="32"/>
  <c r="CB25" i="32"/>
  <c r="CB69" i="32" s="1"/>
  <c r="BO25" i="32"/>
  <c r="BB25" i="32"/>
  <c r="AO25" i="32"/>
  <c r="AB25" i="32"/>
  <c r="O25" i="32"/>
  <c r="CO25" i="32" s="1"/>
  <c r="CO69" i="32" s="1"/>
  <c r="B25" i="32"/>
  <c r="CB24" i="32"/>
  <c r="BO24" i="32"/>
  <c r="BB24" i="32"/>
  <c r="AO24" i="32"/>
  <c r="AB24" i="32"/>
  <c r="O24" i="32"/>
  <c r="B24" i="32"/>
  <c r="CB23" i="32"/>
  <c r="BO23" i="32"/>
  <c r="BB23" i="32"/>
  <c r="AO23" i="32"/>
  <c r="AB23" i="32"/>
  <c r="O23" i="32"/>
  <c r="B23" i="32"/>
  <c r="CB22" i="32"/>
  <c r="BO22" i="32"/>
  <c r="BB22" i="32"/>
  <c r="AO22" i="32"/>
  <c r="AO66" i="32" s="1"/>
  <c r="AB22" i="32"/>
  <c r="O22" i="32"/>
  <c r="B22" i="32"/>
  <c r="CB21" i="32"/>
  <c r="BO21" i="32"/>
  <c r="CO21" i="32" s="1"/>
  <c r="CO65" i="32" s="1"/>
  <c r="BB21" i="32"/>
  <c r="AO21" i="32"/>
  <c r="AB21" i="32"/>
  <c r="O21" i="32"/>
  <c r="B21" i="32"/>
  <c r="CB20" i="32"/>
  <c r="BO20" i="32"/>
  <c r="BO64" i="32" s="1"/>
  <c r="BB20" i="32"/>
  <c r="AO20" i="32"/>
  <c r="AB20" i="32"/>
  <c r="O20" i="32"/>
  <c r="B20" i="32"/>
  <c r="CO20" i="32" s="1"/>
  <c r="CO64" i="32" s="1"/>
  <c r="CB19" i="32"/>
  <c r="BO19" i="32"/>
  <c r="BB19" i="32"/>
  <c r="AO19" i="32"/>
  <c r="AB19" i="32"/>
  <c r="O19" i="32"/>
  <c r="B19" i="32"/>
  <c r="CB18" i="32"/>
  <c r="BO18" i="32"/>
  <c r="BB18" i="32"/>
  <c r="AO18" i="32"/>
  <c r="AB18" i="32"/>
  <c r="AB62" i="32" s="1"/>
  <c r="O18" i="32"/>
  <c r="B18" i="32"/>
  <c r="CB17" i="32"/>
  <c r="BO17" i="32"/>
  <c r="BB17" i="32"/>
  <c r="AO17" i="32"/>
  <c r="AB17" i="32"/>
  <c r="AB61" i="32" s="1"/>
  <c r="O17" i="32"/>
  <c r="B17" i="32"/>
  <c r="CB16" i="32"/>
  <c r="BO16" i="32"/>
  <c r="BB16" i="32"/>
  <c r="BB60" i="32" s="1"/>
  <c r="AO16" i="32"/>
  <c r="AO60" i="32" s="1"/>
  <c r="AB16" i="32"/>
  <c r="O16" i="32"/>
  <c r="B16" i="32"/>
  <c r="CB15" i="32"/>
  <c r="BO15" i="32"/>
  <c r="BB15" i="32"/>
  <c r="AO15" i="32"/>
  <c r="AB15" i="32"/>
  <c r="O15" i="32"/>
  <c r="B15" i="32"/>
  <c r="CB14" i="32"/>
  <c r="CB58" i="32" s="1"/>
  <c r="BO14" i="32"/>
  <c r="BB14" i="32"/>
  <c r="AO14" i="32"/>
  <c r="AB14" i="32"/>
  <c r="O14" i="32"/>
  <c r="B14" i="32"/>
  <c r="CB13" i="32"/>
  <c r="CB47" i="32" s="1"/>
  <c r="BO13" i="32"/>
  <c r="BB13" i="32"/>
  <c r="AO13" i="32"/>
  <c r="AB13" i="32"/>
  <c r="O13" i="32"/>
  <c r="O57" i="32" s="1"/>
  <c r="B13" i="32"/>
  <c r="CB12" i="32"/>
  <c r="BO12" i="32"/>
  <c r="BB12" i="32"/>
  <c r="AO12" i="32"/>
  <c r="AB12" i="32"/>
  <c r="O12" i="32"/>
  <c r="B12" i="32"/>
  <c r="CB11" i="32"/>
  <c r="BO11" i="32"/>
  <c r="BB11" i="32"/>
  <c r="AO11" i="32"/>
  <c r="AO55" i="32" s="1"/>
  <c r="AB11" i="32"/>
  <c r="O11" i="32"/>
  <c r="B11" i="32"/>
  <c r="CB10" i="32"/>
  <c r="BO10" i="32"/>
  <c r="BB10" i="32"/>
  <c r="AO10" i="32"/>
  <c r="CO10" i="32" s="1"/>
  <c r="AB10" i="32"/>
  <c r="O10" i="32"/>
  <c r="B10" i="32"/>
  <c r="CB9" i="32"/>
  <c r="BO9" i="32"/>
  <c r="BO53" i="32" s="1"/>
  <c r="BB9" i="32"/>
  <c r="BB53" i="32" s="1"/>
  <c r="AO9" i="32"/>
  <c r="AB9" i="32"/>
  <c r="O9" i="32"/>
  <c r="B9" i="32"/>
  <c r="CB8" i="32"/>
  <c r="BO8" i="32"/>
  <c r="BO52" i="32" s="1"/>
  <c r="BB8" i="32"/>
  <c r="AO8" i="32"/>
  <c r="AB8" i="32"/>
  <c r="O8" i="32"/>
  <c r="O52" i="32" s="1"/>
  <c r="B8" i="32"/>
  <c r="B52" i="32" s="1"/>
  <c r="CB7" i="32"/>
  <c r="BO7" i="32"/>
  <c r="BB7" i="32"/>
  <c r="AO7" i="32"/>
  <c r="AB7" i="32"/>
  <c r="O7" i="32"/>
  <c r="B7" i="32"/>
  <c r="Q15" i="115"/>
  <c r="Q18" i="115"/>
  <c r="Q16" i="115"/>
  <c r="Q13" i="115"/>
  <c r="Q19" i="115"/>
  <c r="E17" i="115"/>
  <c r="Q14" i="115"/>
  <c r="Q17" i="115"/>
  <c r="D50" i="105"/>
  <c r="B3" i="35"/>
  <c r="I27" i="105"/>
  <c r="I50" i="105"/>
  <c r="J9" i="35"/>
  <c r="H27" i="105"/>
  <c r="B1" i="51"/>
  <c r="B2" i="51"/>
  <c r="B5" i="51"/>
  <c r="B6" i="51"/>
  <c r="B7" i="51"/>
  <c r="D12" i="44"/>
  <c r="E12" i="44"/>
  <c r="F12" i="44"/>
  <c r="G12" i="44"/>
  <c r="H12" i="44"/>
  <c r="I12" i="44"/>
  <c r="J12" i="44"/>
  <c r="K13" i="44"/>
  <c r="K14" i="44"/>
  <c r="K15" i="44"/>
  <c r="K16" i="44"/>
  <c r="D17" i="44"/>
  <c r="E17" i="44"/>
  <c r="F17" i="44"/>
  <c r="G17" i="44"/>
  <c r="H17" i="44"/>
  <c r="I17" i="44"/>
  <c r="J17" i="44"/>
  <c r="Q18" i="44"/>
  <c r="Q19" i="44"/>
  <c r="Q20" i="44"/>
  <c r="Q21" i="44"/>
  <c r="J22" i="44"/>
  <c r="Q22" i="44"/>
  <c r="D23" i="44"/>
  <c r="D22" i="44"/>
  <c r="E23" i="44"/>
  <c r="E22" i="44"/>
  <c r="F23" i="44"/>
  <c r="F22" i="44"/>
  <c r="G23" i="44"/>
  <c r="G22" i="44"/>
  <c r="H23" i="44"/>
  <c r="H22" i="44"/>
  <c r="I23" i="44"/>
  <c r="I22" i="44"/>
  <c r="Q23" i="44"/>
  <c r="Q24" i="44"/>
  <c r="Q25" i="44"/>
  <c r="Q26" i="44"/>
  <c r="K29" i="44"/>
  <c r="K30" i="44"/>
  <c r="K34" i="44"/>
  <c r="K35" i="44"/>
  <c r="K36" i="44"/>
  <c r="K39" i="44"/>
  <c r="K40" i="44"/>
  <c r="K41" i="44"/>
  <c r="J27" i="105"/>
  <c r="J50" i="105"/>
  <c r="H50" i="105"/>
  <c r="K28" i="105"/>
  <c r="K12" i="44"/>
  <c r="F25" i="12"/>
  <c r="E25" i="12"/>
  <c r="D25" i="12"/>
  <c r="F24" i="12"/>
  <c r="E24" i="12"/>
  <c r="D24" i="12"/>
  <c r="F23" i="12"/>
  <c r="E23" i="12"/>
  <c r="D23" i="12"/>
  <c r="K27" i="105"/>
  <c r="D10" i="51"/>
  <c r="D11" i="51"/>
  <c r="D5" i="51"/>
  <c r="D18" i="51"/>
  <c r="D16" i="51"/>
  <c r="D12" i="51"/>
  <c r="D15" i="51"/>
  <c r="D13" i="51"/>
  <c r="D14" i="51"/>
  <c r="K3" i="33"/>
  <c r="H17" i="42"/>
  <c r="H16" i="42"/>
  <c r="H15" i="42"/>
  <c r="H14" i="42"/>
  <c r="H13" i="42"/>
  <c r="D11" i="33"/>
  <c r="D12" i="33"/>
  <c r="D13" i="33"/>
  <c r="D14" i="33"/>
  <c r="J18" i="42"/>
  <c r="C9" i="44" s="1"/>
  <c r="I31" i="33"/>
  <c r="H31" i="33"/>
  <c r="G31" i="33"/>
  <c r="F31" i="33"/>
  <c r="E31" i="33"/>
  <c r="D31" i="33"/>
  <c r="C31" i="33"/>
  <c r="AQ126" i="12"/>
  <c r="AP126" i="12"/>
  <c r="AO126" i="12"/>
  <c r="AN126" i="12"/>
  <c r="AM126" i="12"/>
  <c r="AL126" i="12"/>
  <c r="AK126" i="12"/>
  <c r="AJ126" i="12"/>
  <c r="AI126" i="12"/>
  <c r="AH126" i="12"/>
  <c r="AG126" i="12"/>
  <c r="AF126" i="12"/>
  <c r="AE126" i="12"/>
  <c r="AD126" i="12"/>
  <c r="AC126" i="12"/>
  <c r="AB126" i="12"/>
  <c r="AA126" i="12"/>
  <c r="Z126" i="12"/>
  <c r="Y126" i="12"/>
  <c r="X126" i="12"/>
  <c r="W126" i="12"/>
  <c r="V126" i="12"/>
  <c r="U126" i="12"/>
  <c r="T126" i="12"/>
  <c r="S126" i="12"/>
  <c r="R126" i="12"/>
  <c r="Q126" i="12"/>
  <c r="P126" i="12"/>
  <c r="O126" i="12"/>
  <c r="N126" i="12"/>
  <c r="M126" i="12"/>
  <c r="L126" i="12"/>
  <c r="K126" i="12"/>
  <c r="J126" i="12"/>
  <c r="I126" i="12"/>
  <c r="H126" i="12"/>
  <c r="G126" i="12"/>
  <c r="F126" i="12"/>
  <c r="E126" i="12"/>
  <c r="AQ123" i="12"/>
  <c r="AS14" i="6"/>
  <c r="AP123" i="12"/>
  <c r="AO123" i="12"/>
  <c r="AN123" i="12"/>
  <c r="AP14" i="6"/>
  <c r="AM123" i="12"/>
  <c r="AO14" i="6"/>
  <c r="AL123" i="12"/>
  <c r="AK123" i="12"/>
  <c r="AJ123" i="12"/>
  <c r="AL14" i="6"/>
  <c r="AI123" i="12"/>
  <c r="AK14" i="6"/>
  <c r="AH123" i="12"/>
  <c r="AG123" i="12"/>
  <c r="AF123" i="12"/>
  <c r="AH14" i="6"/>
  <c r="AE123" i="12"/>
  <c r="AG14" i="6"/>
  <c r="AD123" i="12"/>
  <c r="AC123" i="12"/>
  <c r="AE14" i="6"/>
  <c r="AB123" i="12"/>
  <c r="AD14" i="6"/>
  <c r="AA123" i="12"/>
  <c r="AC14" i="6"/>
  <c r="Z123" i="12"/>
  <c r="Y123" i="12"/>
  <c r="X123" i="12"/>
  <c r="Z14" i="6"/>
  <c r="W123" i="12"/>
  <c r="Y14" i="6"/>
  <c r="V123" i="12"/>
  <c r="U123" i="12"/>
  <c r="W14" i="6"/>
  <c r="T123" i="12"/>
  <c r="V14" i="6"/>
  <c r="S123" i="12"/>
  <c r="U14" i="6"/>
  <c r="R123" i="12"/>
  <c r="T14" i="6"/>
  <c r="Q123" i="12"/>
  <c r="P123" i="12"/>
  <c r="R14" i="6"/>
  <c r="O123" i="12"/>
  <c r="Q14" i="6"/>
  <c r="N123" i="12"/>
  <c r="M123" i="12"/>
  <c r="O14" i="6"/>
  <c r="L123" i="12"/>
  <c r="N14" i="6"/>
  <c r="K123" i="12"/>
  <c r="M14" i="6"/>
  <c r="J123" i="12"/>
  <c r="L14" i="6"/>
  <c r="I123" i="12"/>
  <c r="K14" i="6"/>
  <c r="H123" i="12"/>
  <c r="J14" i="6"/>
  <c r="G123" i="12"/>
  <c r="I14" i="6"/>
  <c r="F123" i="12"/>
  <c r="H14" i="6"/>
  <c r="E123" i="12"/>
  <c r="AQ122" i="12"/>
  <c r="AS13" i="6"/>
  <c r="AP122" i="12"/>
  <c r="AR13" i="6"/>
  <c r="AO122" i="12"/>
  <c r="AN122" i="12"/>
  <c r="AP13" i="6"/>
  <c r="AM122" i="12"/>
  <c r="AO13" i="6"/>
  <c r="AL122" i="12"/>
  <c r="AN13" i="6"/>
  <c r="G97" i="35" s="1"/>
  <c r="AK122" i="12"/>
  <c r="AJ122" i="12"/>
  <c r="AL13" i="6" s="1"/>
  <c r="AI122" i="12"/>
  <c r="AK13" i="6" s="1"/>
  <c r="AH122" i="12"/>
  <c r="AJ13" i="6"/>
  <c r="AG122" i="12"/>
  <c r="AF122" i="12"/>
  <c r="AH13" i="6" s="1"/>
  <c r="AE122" i="12"/>
  <c r="AG13" i="6"/>
  <c r="AD122" i="12"/>
  <c r="AF13" i="6" s="1"/>
  <c r="AC122" i="12"/>
  <c r="AB122" i="12"/>
  <c r="AD13" i="6" s="1"/>
  <c r="AA122" i="12"/>
  <c r="AC13" i="6" s="1"/>
  <c r="Z122" i="12"/>
  <c r="AB13" i="6" s="1"/>
  <c r="Y122" i="12"/>
  <c r="AA13" i="6" s="1"/>
  <c r="X122" i="12"/>
  <c r="W122" i="12"/>
  <c r="Y13" i="6"/>
  <c r="V122" i="12"/>
  <c r="X13" i="6" s="1"/>
  <c r="U122" i="12"/>
  <c r="T122" i="12"/>
  <c r="V13" i="6" s="1"/>
  <c r="S122" i="12"/>
  <c r="U13" i="6" s="1"/>
  <c r="R122" i="12"/>
  <c r="T13" i="6"/>
  <c r="G77" i="35" s="1"/>
  <c r="Q122" i="12"/>
  <c r="S13" i="6" s="1"/>
  <c r="P122" i="12"/>
  <c r="R13" i="6"/>
  <c r="O122" i="12"/>
  <c r="Q13" i="6"/>
  <c r="N122" i="12"/>
  <c r="P13" i="6" s="1"/>
  <c r="M122" i="12"/>
  <c r="O13" i="6" s="1"/>
  <c r="L122" i="12"/>
  <c r="N13" i="6"/>
  <c r="D71" i="35" s="1"/>
  <c r="K122" i="12"/>
  <c r="M13" i="6" s="1"/>
  <c r="J122" i="12"/>
  <c r="L13" i="6" s="1"/>
  <c r="I122" i="12"/>
  <c r="K13" i="6"/>
  <c r="H122" i="12"/>
  <c r="J13" i="6"/>
  <c r="G122" i="12"/>
  <c r="I13" i="6" s="1"/>
  <c r="F122" i="12"/>
  <c r="H13" i="6"/>
  <c r="C65" i="35" s="1"/>
  <c r="E122" i="12"/>
  <c r="AQ121" i="12"/>
  <c r="AP121" i="12"/>
  <c r="AO121" i="12"/>
  <c r="AN121" i="12"/>
  <c r="AM121" i="12"/>
  <c r="AL121" i="12"/>
  <c r="AK121" i="12"/>
  <c r="AJ121" i="12"/>
  <c r="AI121" i="12"/>
  <c r="AH121" i="12"/>
  <c r="AG121" i="12"/>
  <c r="AF121" i="12"/>
  <c r="AE121" i="12"/>
  <c r="AD121" i="12"/>
  <c r="AC121" i="12"/>
  <c r="AB121" i="12"/>
  <c r="AA121" i="12"/>
  <c r="Z121" i="12"/>
  <c r="Y121" i="12"/>
  <c r="X121" i="12"/>
  <c r="W121" i="12"/>
  <c r="V121" i="12"/>
  <c r="U121" i="12"/>
  <c r="T121" i="12"/>
  <c r="S121" i="12"/>
  <c r="R121" i="12"/>
  <c r="Q121" i="12"/>
  <c r="P121" i="12"/>
  <c r="O121" i="12"/>
  <c r="N121" i="12"/>
  <c r="M121" i="12"/>
  <c r="L121" i="12"/>
  <c r="K121" i="12"/>
  <c r="J121" i="12"/>
  <c r="I121" i="12"/>
  <c r="H121" i="12"/>
  <c r="G121" i="12"/>
  <c r="F121" i="12"/>
  <c r="E121" i="12"/>
  <c r="AQ120" i="12"/>
  <c r="AP120" i="12"/>
  <c r="AO120" i="12"/>
  <c r="AN120" i="12"/>
  <c r="AM120" i="12"/>
  <c r="AL120" i="12"/>
  <c r="AK120" i="12"/>
  <c r="AJ120" i="12"/>
  <c r="AI120" i="12"/>
  <c r="AH120" i="12"/>
  <c r="AG120" i="12"/>
  <c r="AF120" i="12"/>
  <c r="AE120" i="12"/>
  <c r="AD120" i="12"/>
  <c r="AC120" i="12"/>
  <c r="AB120" i="12"/>
  <c r="AA120" i="12"/>
  <c r="Z120" i="12"/>
  <c r="Y120" i="12"/>
  <c r="X120" i="12"/>
  <c r="W120" i="12"/>
  <c r="V120" i="12"/>
  <c r="U120" i="12"/>
  <c r="T120" i="12"/>
  <c r="S120" i="12"/>
  <c r="R120" i="12"/>
  <c r="Q120" i="12"/>
  <c r="P120" i="12"/>
  <c r="O120" i="12"/>
  <c r="N120" i="12"/>
  <c r="M120" i="12"/>
  <c r="L120" i="12"/>
  <c r="K120" i="12"/>
  <c r="J120" i="12"/>
  <c r="I120" i="12"/>
  <c r="H120" i="12"/>
  <c r="G120" i="12"/>
  <c r="F120" i="12"/>
  <c r="E120" i="12"/>
  <c r="AQ119" i="12"/>
  <c r="AS9" i="6"/>
  <c r="AP119" i="12"/>
  <c r="AO119" i="12"/>
  <c r="AN119" i="12"/>
  <c r="AP9" i="6"/>
  <c r="AM119" i="12"/>
  <c r="AO9" i="6"/>
  <c r="AL119" i="12"/>
  <c r="AK119" i="12"/>
  <c r="AM9" i="6"/>
  <c r="AJ119" i="12"/>
  <c r="AL9" i="6"/>
  <c r="AI119" i="12"/>
  <c r="AK9" i="6"/>
  <c r="AH119" i="12"/>
  <c r="AG119" i="12"/>
  <c r="AF119" i="12"/>
  <c r="AH9" i="6"/>
  <c r="AE119" i="12"/>
  <c r="AG9" i="6"/>
  <c r="AD119" i="12"/>
  <c r="AC119" i="12"/>
  <c r="AB119" i="12"/>
  <c r="AD9" i="6"/>
  <c r="AA119" i="12"/>
  <c r="AC9" i="6"/>
  <c r="Z119" i="12"/>
  <c r="Y119" i="12"/>
  <c r="AA9" i="6"/>
  <c r="X119" i="12"/>
  <c r="Z9" i="6"/>
  <c r="W119" i="12"/>
  <c r="Y9" i="6"/>
  <c r="V119" i="12"/>
  <c r="U119" i="12"/>
  <c r="T119" i="12"/>
  <c r="V9" i="6"/>
  <c r="S119" i="12"/>
  <c r="U9" i="6"/>
  <c r="R119" i="12"/>
  <c r="T9" i="6"/>
  <c r="Q119" i="12"/>
  <c r="S9" i="6"/>
  <c r="P119" i="12"/>
  <c r="R9" i="6"/>
  <c r="O119" i="12"/>
  <c r="Q9" i="6"/>
  <c r="N119" i="12"/>
  <c r="P9" i="6"/>
  <c r="M119" i="12"/>
  <c r="O9" i="6"/>
  <c r="L119" i="12"/>
  <c r="N9" i="6"/>
  <c r="K119" i="12"/>
  <c r="M9" i="6"/>
  <c r="J119" i="12"/>
  <c r="L9" i="6"/>
  <c r="I119" i="12"/>
  <c r="K9" i="6"/>
  <c r="H119" i="12"/>
  <c r="J9" i="6"/>
  <c r="G119" i="12"/>
  <c r="I9" i="6"/>
  <c r="F119" i="12"/>
  <c r="E119" i="12"/>
  <c r="AT34" i="6"/>
  <c r="AS34" i="6"/>
  <c r="AR34" i="6"/>
  <c r="AQ34" i="6"/>
  <c r="AP34" i="6"/>
  <c r="AO34" i="6"/>
  <c r="AN34" i="6"/>
  <c r="AM34" i="6"/>
  <c r="AL34" i="6"/>
  <c r="AK34" i="6"/>
  <c r="AJ34" i="6"/>
  <c r="AI34" i="6"/>
  <c r="AH34" i="6"/>
  <c r="AG34" i="6"/>
  <c r="AF34" i="6"/>
  <c r="AE34" i="6"/>
  <c r="AD34" i="6"/>
  <c r="AC34" i="6"/>
  <c r="AB34" i="6"/>
  <c r="AA34" i="6"/>
  <c r="Z34" i="6"/>
  <c r="Y34" i="6"/>
  <c r="X34" i="6"/>
  <c r="W34" i="6"/>
  <c r="V34" i="6"/>
  <c r="U34" i="6"/>
  <c r="T34" i="6"/>
  <c r="S34" i="6"/>
  <c r="R34" i="6"/>
  <c r="Q34" i="6"/>
  <c r="P34" i="6"/>
  <c r="O34" i="6"/>
  <c r="N34" i="6"/>
  <c r="M34" i="6"/>
  <c r="I34" i="6"/>
  <c r="H34" i="6"/>
  <c r="G34" i="6"/>
  <c r="AT18" i="6"/>
  <c r="AS18" i="6"/>
  <c r="AR18" i="6"/>
  <c r="AQ18" i="6"/>
  <c r="AP18" i="6"/>
  <c r="AO18" i="6"/>
  <c r="AN18" i="6"/>
  <c r="AM18" i="6"/>
  <c r="AL18" i="6"/>
  <c r="AK18" i="6"/>
  <c r="AJ18" i="6"/>
  <c r="AI18" i="6"/>
  <c r="AH18" i="6"/>
  <c r="AG18" i="6"/>
  <c r="AF18" i="6"/>
  <c r="AE18" i="6"/>
  <c r="AD18" i="6"/>
  <c r="AC18" i="6"/>
  <c r="AB18" i="6"/>
  <c r="AA18" i="6"/>
  <c r="Z18" i="6"/>
  <c r="Y18" i="6"/>
  <c r="X18" i="6"/>
  <c r="W18" i="6"/>
  <c r="V18" i="6"/>
  <c r="U18" i="6"/>
  <c r="T18" i="6"/>
  <c r="S18" i="6"/>
  <c r="R18" i="6"/>
  <c r="Q18" i="6"/>
  <c r="P18" i="6"/>
  <c r="O18" i="6"/>
  <c r="N18" i="6"/>
  <c r="M18" i="6"/>
  <c r="I18" i="6"/>
  <c r="H18" i="6"/>
  <c r="G18" i="6"/>
  <c r="AT17" i="6"/>
  <c r="AS17" i="6"/>
  <c r="AR17" i="6"/>
  <c r="AQ17" i="6"/>
  <c r="AP17" i="6"/>
  <c r="AO17" i="6"/>
  <c r="AN17" i="6"/>
  <c r="AM17" i="6"/>
  <c r="AL17" i="6"/>
  <c r="AK17" i="6"/>
  <c r="AJ17" i="6"/>
  <c r="AI17" i="6"/>
  <c r="AH17" i="6"/>
  <c r="AG17" i="6"/>
  <c r="AF17" i="6"/>
  <c r="AE17" i="6"/>
  <c r="AD17" i="6"/>
  <c r="AC17" i="6"/>
  <c r="AB17" i="6"/>
  <c r="AA17" i="6"/>
  <c r="Z17" i="6"/>
  <c r="Y17" i="6"/>
  <c r="X17" i="6"/>
  <c r="W17" i="6"/>
  <c r="V17" i="6"/>
  <c r="U17" i="6"/>
  <c r="T17" i="6"/>
  <c r="S17" i="6"/>
  <c r="R17" i="6"/>
  <c r="Q17" i="6"/>
  <c r="P17" i="6"/>
  <c r="O17" i="6"/>
  <c r="N17" i="6"/>
  <c r="M17" i="6"/>
  <c r="I17" i="6"/>
  <c r="H17" i="6"/>
  <c r="G17" i="6"/>
  <c r="AT14" i="6"/>
  <c r="AR14" i="6"/>
  <c r="AQ14" i="6"/>
  <c r="AN14" i="6"/>
  <c r="AM14" i="6"/>
  <c r="AJ14" i="6"/>
  <c r="AI14" i="6"/>
  <c r="AF14" i="6"/>
  <c r="AB14" i="6"/>
  <c r="AA14" i="6"/>
  <c r="X14" i="6"/>
  <c r="S14" i="6"/>
  <c r="P14" i="6"/>
  <c r="AT13" i="6"/>
  <c r="AQ13" i="6"/>
  <c r="AM13" i="6"/>
  <c r="AI13" i="6"/>
  <c r="AE13" i="6"/>
  <c r="E88" i="35" s="1"/>
  <c r="Z13" i="6"/>
  <c r="W13" i="6"/>
  <c r="AT9" i="6"/>
  <c r="AR9" i="6"/>
  <c r="AQ9" i="6"/>
  <c r="AN9" i="6"/>
  <c r="AJ9" i="6"/>
  <c r="AI9" i="6"/>
  <c r="AF9" i="6"/>
  <c r="AE9" i="6"/>
  <c r="AB9" i="6"/>
  <c r="X9" i="6"/>
  <c r="W9" i="6"/>
  <c r="H9" i="6"/>
  <c r="AT8" i="6"/>
  <c r="AT6" i="6"/>
  <c r="AT21" i="6"/>
  <c r="AT5" i="6"/>
  <c r="AS5" i="6"/>
  <c r="AR5" i="6"/>
  <c r="AQ5" i="6"/>
  <c r="AP5" i="6"/>
  <c r="AO5" i="6"/>
  <c r="AN5" i="6"/>
  <c r="AM5" i="6"/>
  <c r="AL5" i="6"/>
  <c r="AK5" i="6"/>
  <c r="AJ5" i="6"/>
  <c r="AI5" i="6"/>
  <c r="AH5" i="6"/>
  <c r="AG5" i="6"/>
  <c r="AF5" i="6"/>
  <c r="AE5" i="6"/>
  <c r="AD5" i="6"/>
  <c r="AC5" i="6"/>
  <c r="AB5" i="6"/>
  <c r="AA5" i="6"/>
  <c r="Z5" i="6"/>
  <c r="Y5" i="6"/>
  <c r="X5" i="6"/>
  <c r="W5" i="6"/>
  <c r="V5" i="6"/>
  <c r="U5" i="6"/>
  <c r="T5" i="6"/>
  <c r="S5" i="6"/>
  <c r="R5" i="6"/>
  <c r="Q5" i="6"/>
  <c r="P5" i="6"/>
  <c r="O5" i="6"/>
  <c r="N5" i="6"/>
  <c r="M5" i="6"/>
  <c r="I5" i="6"/>
  <c r="H5" i="6"/>
  <c r="G5" i="6"/>
  <c r="AT10" i="6"/>
  <c r="AT15" i="6"/>
  <c r="AT37" i="6"/>
  <c r="AT28" i="6"/>
  <c r="AT12" i="6"/>
  <c r="D121" i="12"/>
  <c r="D120" i="12"/>
  <c r="B45" i="12"/>
  <c r="B44" i="12"/>
  <c r="AT11" i="6"/>
  <c r="AQ108" i="12"/>
  <c r="AQ117" i="12"/>
  <c r="AS6" i="6" s="1"/>
  <c r="AP108" i="12"/>
  <c r="AP117" i="12"/>
  <c r="AR6" i="6" s="1"/>
  <c r="AO108" i="12"/>
  <c r="AO117" i="12"/>
  <c r="C44" i="32" s="1"/>
  <c r="AN108" i="12"/>
  <c r="AN117" i="12"/>
  <c r="AP6" i="6" s="1"/>
  <c r="AM108" i="12"/>
  <c r="AM117" i="12"/>
  <c r="AO6" i="6" s="1"/>
  <c r="AL108" i="12"/>
  <c r="AL117" i="12" s="1"/>
  <c r="AK108" i="12"/>
  <c r="AK117" i="12"/>
  <c r="AJ108" i="12"/>
  <c r="AJ117" i="12"/>
  <c r="AI108" i="12"/>
  <c r="AI117" i="12"/>
  <c r="C38" i="32" s="1"/>
  <c r="AH108" i="12"/>
  <c r="AH117" i="12"/>
  <c r="AG108" i="12"/>
  <c r="AG117" i="12" s="1"/>
  <c r="AF108" i="12"/>
  <c r="AF117" i="12" s="1"/>
  <c r="C35" i="32" s="1"/>
  <c r="AE108" i="12"/>
  <c r="AE117" i="12"/>
  <c r="AG6" i="6" s="1"/>
  <c r="AD108" i="12"/>
  <c r="AD117" i="12"/>
  <c r="C33" i="32" s="1"/>
  <c r="AC108" i="12"/>
  <c r="AC117" i="12"/>
  <c r="AB108" i="12"/>
  <c r="AB117" i="12"/>
  <c r="C31" i="32" s="1"/>
  <c r="AA108" i="12"/>
  <c r="AA117" i="12" s="1"/>
  <c r="Z108" i="12"/>
  <c r="Z117" i="12" s="1"/>
  <c r="C29" i="32" s="1"/>
  <c r="Y108" i="12"/>
  <c r="Y117" i="12"/>
  <c r="X108" i="12"/>
  <c r="X117" i="12"/>
  <c r="W108" i="12"/>
  <c r="W117" i="12"/>
  <c r="V108" i="12"/>
  <c r="V117" i="12"/>
  <c r="U108" i="12"/>
  <c r="U117" i="12" s="1"/>
  <c r="W6" i="6" s="1"/>
  <c r="T108" i="12"/>
  <c r="T117" i="12" s="1"/>
  <c r="S108" i="12"/>
  <c r="S117" i="12"/>
  <c r="R108" i="12"/>
  <c r="R117" i="12"/>
  <c r="Q108" i="12"/>
  <c r="Q117" i="12"/>
  <c r="S6" i="6" s="1"/>
  <c r="S11" i="6" s="1"/>
  <c r="P108" i="12"/>
  <c r="P117" i="12"/>
  <c r="O108" i="12"/>
  <c r="O117" i="12" s="1"/>
  <c r="C18" i="32" s="1"/>
  <c r="CP18" i="32" s="1"/>
  <c r="CP62" i="32" s="1"/>
  <c r="N108" i="12"/>
  <c r="N117" i="12" s="1"/>
  <c r="M108" i="12"/>
  <c r="M117" i="12"/>
  <c r="O6" i="6" s="1"/>
  <c r="L108" i="12"/>
  <c r="L117" i="12"/>
  <c r="C15" i="32" s="1"/>
  <c r="K108" i="12"/>
  <c r="K117" i="12"/>
  <c r="C14" i="32" s="1"/>
  <c r="J108" i="12"/>
  <c r="J117" i="12"/>
  <c r="C13" i="32" s="1"/>
  <c r="I108" i="12"/>
  <c r="I117" i="12" s="1"/>
  <c r="H108" i="12"/>
  <c r="H117" i="12"/>
  <c r="J6" i="6" s="1"/>
  <c r="G108" i="12"/>
  <c r="G117" i="12" s="1"/>
  <c r="F108" i="12"/>
  <c r="F117" i="12" s="1"/>
  <c r="H6" i="6" s="1"/>
  <c r="E108" i="12"/>
  <c r="E117" i="12"/>
  <c r="C8" i="32" s="1"/>
  <c r="C52" i="32" s="1"/>
  <c r="D108" i="12"/>
  <c r="D117" i="12"/>
  <c r="C7" i="32" s="1"/>
  <c r="P7" i="32" s="1"/>
  <c r="AC7" i="32" s="1"/>
  <c r="AC51" i="32" s="1"/>
  <c r="C11" i="32"/>
  <c r="CP11" i="32" s="1"/>
  <c r="CP55" i="32" s="1"/>
  <c r="AH6" i="6"/>
  <c r="AL6" i="6"/>
  <c r="C39" i="32"/>
  <c r="C24" i="32"/>
  <c r="AA6" i="6"/>
  <c r="C28" i="32"/>
  <c r="G28" i="32" s="1"/>
  <c r="G72" i="32" s="1"/>
  <c r="AM6" i="6"/>
  <c r="C40" i="32"/>
  <c r="AB6" i="6"/>
  <c r="AF6" i="6"/>
  <c r="AJ6" i="6"/>
  <c r="C37" i="32"/>
  <c r="C81" i="32" s="1"/>
  <c r="M6" i="6"/>
  <c r="M11" i="6" s="1"/>
  <c r="U6" i="6"/>
  <c r="C22" i="32"/>
  <c r="G22" i="32" s="1"/>
  <c r="G66" i="32" s="1"/>
  <c r="C46" i="32"/>
  <c r="C90" i="32" s="1"/>
  <c r="C77" i="32"/>
  <c r="CP33" i="32"/>
  <c r="CP46" i="32"/>
  <c r="CP90" i="32" s="1"/>
  <c r="C73" i="32"/>
  <c r="CP29" i="32"/>
  <c r="CP73" i="32" s="1"/>
  <c r="P39" i="32"/>
  <c r="G46" i="32"/>
  <c r="G90" i="32" s="1"/>
  <c r="G14" i="32"/>
  <c r="G58" i="32" s="1"/>
  <c r="G23" i="12"/>
  <c r="H23" i="12"/>
  <c r="I23" i="12"/>
  <c r="J23" i="12"/>
  <c r="K23" i="12"/>
  <c r="L23" i="12"/>
  <c r="M23" i="12"/>
  <c r="G24" i="12"/>
  <c r="H24" i="12"/>
  <c r="I24" i="12"/>
  <c r="J24" i="12"/>
  <c r="K24" i="12"/>
  <c r="L24" i="12"/>
  <c r="M24" i="12"/>
  <c r="G25" i="12"/>
  <c r="H25" i="12"/>
  <c r="I25" i="12"/>
  <c r="J25" i="12"/>
  <c r="K25" i="12"/>
  <c r="L25" i="12"/>
  <c r="M25" i="12"/>
  <c r="AQ28" i="12"/>
  <c r="AP28" i="12"/>
  <c r="AO28" i="12"/>
  <c r="AN28" i="12"/>
  <c r="AM28" i="12"/>
  <c r="AL28" i="12"/>
  <c r="AK28" i="12"/>
  <c r="AJ28" i="12"/>
  <c r="AI28" i="12"/>
  <c r="AH28" i="12"/>
  <c r="AG28" i="12"/>
  <c r="AF28" i="12"/>
  <c r="AE28" i="12"/>
  <c r="AD28" i="12"/>
  <c r="AC28" i="12"/>
  <c r="AB28" i="12"/>
  <c r="AA28" i="12"/>
  <c r="Z28" i="12"/>
  <c r="Y28" i="12"/>
  <c r="X28" i="12"/>
  <c r="W28" i="12"/>
  <c r="V28" i="12"/>
  <c r="U28" i="12"/>
  <c r="T28" i="12"/>
  <c r="S28" i="12"/>
  <c r="R28" i="12"/>
  <c r="Q28" i="12"/>
  <c r="P28" i="12"/>
  <c r="O28" i="12"/>
  <c r="N28" i="12"/>
  <c r="M28" i="12"/>
  <c r="L28" i="12"/>
  <c r="K28" i="12"/>
  <c r="J28" i="12"/>
  <c r="I28" i="12"/>
  <c r="H28" i="12"/>
  <c r="G28" i="12"/>
  <c r="F28" i="12"/>
  <c r="E28" i="12"/>
  <c r="AQ27" i="12"/>
  <c r="AP27" i="12"/>
  <c r="AO27" i="12"/>
  <c r="AN27" i="12"/>
  <c r="AM27" i="12"/>
  <c r="AL27" i="12"/>
  <c r="AK27" i="12"/>
  <c r="AJ27" i="12"/>
  <c r="AI27" i="12"/>
  <c r="AH27" i="12"/>
  <c r="AG27" i="12"/>
  <c r="AF27" i="12"/>
  <c r="AE27" i="12"/>
  <c r="AD27" i="12"/>
  <c r="AC27" i="12"/>
  <c r="AB27" i="12"/>
  <c r="AA27" i="12"/>
  <c r="Z27" i="12"/>
  <c r="Y27" i="12"/>
  <c r="X27" i="12"/>
  <c r="W27" i="12"/>
  <c r="V27" i="12"/>
  <c r="U27" i="12"/>
  <c r="T27" i="12"/>
  <c r="S27" i="12"/>
  <c r="R27" i="12"/>
  <c r="Q27" i="12"/>
  <c r="P27" i="12"/>
  <c r="O27" i="12"/>
  <c r="N27" i="12"/>
  <c r="M27" i="12"/>
  <c r="L27" i="12"/>
  <c r="K27" i="12"/>
  <c r="J27" i="12"/>
  <c r="I27" i="12"/>
  <c r="H27" i="12"/>
  <c r="G27" i="12"/>
  <c r="F27" i="12"/>
  <c r="E27" i="12"/>
  <c r="AQ26" i="12"/>
  <c r="AP26" i="12"/>
  <c r="AO26" i="12"/>
  <c r="AN26" i="12"/>
  <c r="AM26" i="12"/>
  <c r="AL26" i="12"/>
  <c r="AK26" i="12"/>
  <c r="AJ26" i="12"/>
  <c r="AI26" i="12"/>
  <c r="AH26" i="12"/>
  <c r="AG26" i="12"/>
  <c r="AF26" i="12"/>
  <c r="AE26" i="12"/>
  <c r="AD26" i="12"/>
  <c r="AC26" i="12"/>
  <c r="AB26" i="12"/>
  <c r="AA26" i="12"/>
  <c r="Z26" i="12"/>
  <c r="Y26" i="12"/>
  <c r="X26" i="12"/>
  <c r="W26" i="12"/>
  <c r="V26" i="12"/>
  <c r="U26" i="12"/>
  <c r="T26" i="12"/>
  <c r="S26" i="12"/>
  <c r="R26" i="12"/>
  <c r="Q26" i="12"/>
  <c r="P26" i="12"/>
  <c r="O26" i="12"/>
  <c r="N26" i="12"/>
  <c r="M26" i="12"/>
  <c r="L26" i="12"/>
  <c r="K26" i="12"/>
  <c r="J26" i="12"/>
  <c r="I26" i="12"/>
  <c r="H26" i="12"/>
  <c r="G26" i="12"/>
  <c r="F26" i="12"/>
  <c r="E26" i="12"/>
  <c r="AQ25" i="12"/>
  <c r="AP25" i="12"/>
  <c r="AO25" i="12"/>
  <c r="AN25" i="12"/>
  <c r="AM25" i="12"/>
  <c r="AL25" i="12"/>
  <c r="AK25" i="12"/>
  <c r="AJ25" i="12"/>
  <c r="AI25" i="12"/>
  <c r="AH25" i="12"/>
  <c r="AG25" i="12"/>
  <c r="AF25" i="12"/>
  <c r="AE25" i="12"/>
  <c r="AD25" i="12"/>
  <c r="AC25" i="12"/>
  <c r="AB25" i="12"/>
  <c r="AA25" i="12"/>
  <c r="Z25" i="12"/>
  <c r="Y25" i="12"/>
  <c r="X25" i="12"/>
  <c r="W25" i="12"/>
  <c r="V25" i="12"/>
  <c r="U25" i="12"/>
  <c r="T25" i="12"/>
  <c r="S25" i="12"/>
  <c r="R25" i="12"/>
  <c r="Q25" i="12"/>
  <c r="P25" i="12"/>
  <c r="O25" i="12"/>
  <c r="N25" i="12"/>
  <c r="AQ24" i="12"/>
  <c r="AP24" i="12"/>
  <c r="AO24" i="12"/>
  <c r="AN24" i="12"/>
  <c r="AM24" i="12"/>
  <c r="AL24" i="12"/>
  <c r="AK24" i="12"/>
  <c r="AJ24" i="12"/>
  <c r="AI24" i="12"/>
  <c r="AH24" i="12"/>
  <c r="AG24" i="12"/>
  <c r="AF24" i="12"/>
  <c r="AE24" i="12"/>
  <c r="AD24" i="12"/>
  <c r="AC24" i="12"/>
  <c r="AB24" i="12"/>
  <c r="AA24" i="12"/>
  <c r="Z24" i="12"/>
  <c r="Y24" i="12"/>
  <c r="X24" i="12"/>
  <c r="W24" i="12"/>
  <c r="V24" i="12"/>
  <c r="U24" i="12"/>
  <c r="T24" i="12"/>
  <c r="S24" i="12"/>
  <c r="R24" i="12"/>
  <c r="Q24" i="12"/>
  <c r="P24" i="12"/>
  <c r="O24" i="12"/>
  <c r="N24" i="12"/>
  <c r="AQ23" i="12"/>
  <c r="AP23" i="12"/>
  <c r="AO23" i="12"/>
  <c r="AN23" i="12"/>
  <c r="AM23" i="12"/>
  <c r="AL23" i="12"/>
  <c r="AK23" i="12"/>
  <c r="AJ23" i="12"/>
  <c r="AI23" i="12"/>
  <c r="AH23" i="12"/>
  <c r="AG23" i="12"/>
  <c r="AF23" i="12"/>
  <c r="AE23" i="12"/>
  <c r="AD23" i="12"/>
  <c r="AC23" i="12"/>
  <c r="AB23" i="12"/>
  <c r="AA23" i="12"/>
  <c r="Z23" i="12"/>
  <c r="Y23" i="12"/>
  <c r="X23" i="12"/>
  <c r="W23" i="12"/>
  <c r="V23" i="12"/>
  <c r="U23" i="12"/>
  <c r="T23" i="12"/>
  <c r="S23" i="12"/>
  <c r="R23" i="12"/>
  <c r="Q23" i="12"/>
  <c r="P23" i="12"/>
  <c r="O23" i="12"/>
  <c r="N23" i="12"/>
  <c r="AQ22" i="12"/>
  <c r="D46" i="32"/>
  <c r="H46" i="32" s="1"/>
  <c r="AP22" i="12"/>
  <c r="AO22" i="12"/>
  <c r="AN22" i="12"/>
  <c r="AM22" i="12"/>
  <c r="AL22" i="12"/>
  <c r="AK22" i="12"/>
  <c r="AJ22" i="12"/>
  <c r="AI22" i="12"/>
  <c r="AH22" i="12"/>
  <c r="AG22" i="12"/>
  <c r="AF22" i="12"/>
  <c r="D35" i="32" s="1"/>
  <c r="D79" i="32" s="1"/>
  <c r="AE22" i="12"/>
  <c r="AD22" i="12"/>
  <c r="AC22" i="12"/>
  <c r="AB22" i="12"/>
  <c r="AA22" i="12"/>
  <c r="Z22" i="12"/>
  <c r="Y22" i="12"/>
  <c r="X22" i="12"/>
  <c r="W22" i="12"/>
  <c r="V22" i="12"/>
  <c r="U22" i="12"/>
  <c r="T22" i="12"/>
  <c r="S22" i="12"/>
  <c r="R22" i="12"/>
  <c r="Q22" i="12"/>
  <c r="P22" i="12"/>
  <c r="O22" i="12"/>
  <c r="N22" i="12"/>
  <c r="M22" i="12"/>
  <c r="L22" i="12"/>
  <c r="K22" i="12"/>
  <c r="D14" i="32" s="1"/>
  <c r="J22" i="12"/>
  <c r="I22" i="12"/>
  <c r="H22" i="12"/>
  <c r="G22" i="12"/>
  <c r="F22" i="12"/>
  <c r="E22" i="12"/>
  <c r="D28" i="12"/>
  <c r="D27" i="12"/>
  <c r="D26" i="12"/>
  <c r="D22" i="12"/>
  <c r="G6" i="6"/>
  <c r="E10" i="41"/>
  <c r="AG41" i="12"/>
  <c r="AG118" i="12" s="1"/>
  <c r="AI8" i="6" s="1"/>
  <c r="AI10" i="6" s="1"/>
  <c r="AI15" i="6" s="1"/>
  <c r="AF41" i="12"/>
  <c r="AF118" i="12"/>
  <c r="AH8" i="6" s="1"/>
  <c r="AH10" i="6" s="1"/>
  <c r="I49" i="35" s="1"/>
  <c r="AE41" i="12"/>
  <c r="AE118" i="12" s="1"/>
  <c r="AG8" i="6"/>
  <c r="AG10" i="6" s="1"/>
  <c r="AD41" i="12"/>
  <c r="AD118" i="12" s="1"/>
  <c r="AF8" i="6" s="1"/>
  <c r="AF10" i="6" s="1"/>
  <c r="Z41" i="12"/>
  <c r="Z118" i="12" s="1"/>
  <c r="AB8" i="6" s="1"/>
  <c r="AB10" i="6" s="1"/>
  <c r="I43" i="35" s="1"/>
  <c r="AC41" i="12"/>
  <c r="AC118" i="12"/>
  <c r="AE8" i="6" s="1"/>
  <c r="AE10" i="6" s="1"/>
  <c r="G46" i="35" s="1"/>
  <c r="AB41" i="12"/>
  <c r="AB118" i="12" s="1"/>
  <c r="AD8" i="6"/>
  <c r="AD10" i="6" s="1"/>
  <c r="AA41" i="12"/>
  <c r="AA118" i="12" s="1"/>
  <c r="AC8" i="6" s="1"/>
  <c r="AC10" i="6" s="1"/>
  <c r="Y41" i="12"/>
  <c r="Y118" i="12" s="1"/>
  <c r="AA8" i="6" s="1"/>
  <c r="AA10" i="6" s="1"/>
  <c r="X41" i="12"/>
  <c r="X118" i="12"/>
  <c r="Z8" i="6" s="1"/>
  <c r="Z10" i="6" s="1"/>
  <c r="W41" i="12"/>
  <c r="W118" i="12" s="1"/>
  <c r="Y8" i="6" s="1"/>
  <c r="Y10" i="6" s="1"/>
  <c r="V41" i="12"/>
  <c r="V118" i="12"/>
  <c r="X8" i="6"/>
  <c r="X10" i="6" s="1"/>
  <c r="U41" i="12"/>
  <c r="U118" i="12" s="1"/>
  <c r="W8" i="6" s="1"/>
  <c r="W10" i="6" s="1"/>
  <c r="G38" i="35" s="1"/>
  <c r="T41" i="12"/>
  <c r="T118" i="12"/>
  <c r="V8" i="6" s="1"/>
  <c r="V10" i="6" s="1"/>
  <c r="S41" i="12"/>
  <c r="S118" i="12" s="1"/>
  <c r="U8" i="6" s="1"/>
  <c r="U10" i="6" s="1"/>
  <c r="R41" i="12"/>
  <c r="R118" i="12" s="1"/>
  <c r="T8" i="6" s="1"/>
  <c r="T10" i="6" s="1"/>
  <c r="Q41" i="12"/>
  <c r="Q118" i="12" s="1"/>
  <c r="S8" i="6" s="1"/>
  <c r="S10" i="6" s="1"/>
  <c r="P41" i="12"/>
  <c r="P118" i="12"/>
  <c r="R8" i="6" s="1"/>
  <c r="R10" i="6" s="1"/>
  <c r="H33" i="35" s="1"/>
  <c r="O41" i="12"/>
  <c r="O118" i="12" s="1"/>
  <c r="Q8" i="6"/>
  <c r="Q10" i="6" s="1"/>
  <c r="N41" i="12"/>
  <c r="N118" i="12"/>
  <c r="P8" i="6" s="1"/>
  <c r="P10" i="6" s="1"/>
  <c r="M41" i="12"/>
  <c r="M118" i="12" s="1"/>
  <c r="O8" i="6" s="1"/>
  <c r="L41" i="12"/>
  <c r="L118" i="12"/>
  <c r="N8" i="6" s="1"/>
  <c r="N10" i="6" s="1"/>
  <c r="J41" i="12"/>
  <c r="J118" i="12" s="1"/>
  <c r="L8" i="6" s="1"/>
  <c r="L10" i="6" s="1"/>
  <c r="I41" i="12"/>
  <c r="I118" i="12"/>
  <c r="K8" i="6" s="1"/>
  <c r="K10" i="6" s="1"/>
  <c r="E38" i="12"/>
  <c r="F38" i="12"/>
  <c r="G38" i="12"/>
  <c r="H38" i="12"/>
  <c r="I38" i="12"/>
  <c r="J38" i="12"/>
  <c r="E37" i="12"/>
  <c r="F37" i="12" s="1"/>
  <c r="G37" i="12" s="1"/>
  <c r="H37" i="12" s="1"/>
  <c r="I37" i="12" s="1"/>
  <c r="J37" i="12" s="1"/>
  <c r="K37" i="12" s="1"/>
  <c r="L37" i="12" s="1"/>
  <c r="M37" i="12" s="1"/>
  <c r="N37" i="12" s="1"/>
  <c r="O37" i="12" s="1"/>
  <c r="P37" i="12" s="1"/>
  <c r="Q37" i="12" s="1"/>
  <c r="R37" i="12" s="1"/>
  <c r="S37" i="12" s="1"/>
  <c r="T37" i="12" s="1"/>
  <c r="U37" i="12" s="1"/>
  <c r="V37" i="12" s="1"/>
  <c r="W37" i="12" s="1"/>
  <c r="X37" i="12" s="1"/>
  <c r="Y37" i="12" s="1"/>
  <c r="Z37" i="12" s="1"/>
  <c r="AA37" i="12" s="1"/>
  <c r="AB37" i="12" s="1"/>
  <c r="AC37" i="12" s="1"/>
  <c r="AD37" i="12" s="1"/>
  <c r="AE37" i="12" s="1"/>
  <c r="AF37" i="12" s="1"/>
  <c r="AG37" i="12" s="1"/>
  <c r="AH37" i="12" s="1"/>
  <c r="AI37" i="12" s="1"/>
  <c r="AJ37" i="12" s="1"/>
  <c r="AK37" i="12" s="1"/>
  <c r="AL37" i="12" s="1"/>
  <c r="AM37" i="12" s="1"/>
  <c r="AN37" i="12" s="1"/>
  <c r="AO37" i="12" s="1"/>
  <c r="AP37" i="12" s="1"/>
  <c r="AQ37" i="12" s="1"/>
  <c r="G41" i="12"/>
  <c r="G118" i="12" s="1"/>
  <c r="I8" i="6" s="1"/>
  <c r="I10" i="6" s="1"/>
  <c r="H41" i="12"/>
  <c r="H118" i="12" s="1"/>
  <c r="J8" i="6" s="1"/>
  <c r="J10" i="6" s="1"/>
  <c r="K41" i="12"/>
  <c r="K118" i="12"/>
  <c r="M8" i="6" s="1"/>
  <c r="AH41" i="12"/>
  <c r="AH118" i="12" s="1"/>
  <c r="AJ8" i="6" s="1"/>
  <c r="AJ10" i="6" s="1"/>
  <c r="AI41" i="12"/>
  <c r="AI118" i="12" s="1"/>
  <c r="AK8" i="6" s="1"/>
  <c r="AK10" i="6" s="1"/>
  <c r="AJ41" i="12"/>
  <c r="AJ118" i="12" s="1"/>
  <c r="AL8" i="6" s="1"/>
  <c r="AL10" i="6" s="1"/>
  <c r="E10" i="12"/>
  <c r="F10" i="12"/>
  <c r="G10" i="12"/>
  <c r="H10" i="12"/>
  <c r="I10" i="12"/>
  <c r="J10" i="12"/>
  <c r="K10" i="12"/>
  <c r="L10" i="12"/>
  <c r="M10" i="12"/>
  <c r="N10" i="12"/>
  <c r="O10" i="12"/>
  <c r="P10" i="12"/>
  <c r="Q10" i="12"/>
  <c r="R10" i="12"/>
  <c r="S10" i="12"/>
  <c r="T10" i="12"/>
  <c r="U10" i="12"/>
  <c r="V10" i="12"/>
  <c r="W10" i="12"/>
  <c r="X10" i="12"/>
  <c r="Y10" i="12"/>
  <c r="Z10" i="12"/>
  <c r="AA10" i="12"/>
  <c r="AB10" i="12"/>
  <c r="AC10" i="12"/>
  <c r="AD10" i="12"/>
  <c r="AE10" i="12"/>
  <c r="AF10" i="12"/>
  <c r="AG10" i="12"/>
  <c r="AH10" i="12"/>
  <c r="AI10" i="12"/>
  <c r="AJ10" i="12"/>
  <c r="AK10" i="12"/>
  <c r="AL10" i="12"/>
  <c r="AM10" i="12"/>
  <c r="AN10" i="12"/>
  <c r="AO10" i="12"/>
  <c r="AP10" i="12"/>
  <c r="AQ10" i="12"/>
  <c r="O10" i="6"/>
  <c r="H30" i="35" s="1"/>
  <c r="M10" i="6"/>
  <c r="K38" i="12"/>
  <c r="L38" i="12"/>
  <c r="M38" i="12"/>
  <c r="N38" i="12"/>
  <c r="O38" i="12"/>
  <c r="P38" i="12"/>
  <c r="Q38" i="12"/>
  <c r="R38" i="12"/>
  <c r="S38" i="12"/>
  <c r="T38" i="12"/>
  <c r="U38" i="12"/>
  <c r="V38" i="12"/>
  <c r="W38" i="12"/>
  <c r="X38" i="12"/>
  <c r="Y38" i="12"/>
  <c r="Z38" i="12"/>
  <c r="AA38" i="12"/>
  <c r="AB38" i="12"/>
  <c r="AC38" i="12"/>
  <c r="AD38" i="12"/>
  <c r="AE38" i="12"/>
  <c r="AF38" i="12"/>
  <c r="AG38" i="12"/>
  <c r="AB11" i="6"/>
  <c r="AB12" i="6" s="1"/>
  <c r="Z15" i="6"/>
  <c r="AH38" i="12"/>
  <c r="AI38" i="12"/>
  <c r="AJ38" i="12"/>
  <c r="T46" i="33"/>
  <c r="D115" i="12"/>
  <c r="E115" i="12" s="1"/>
  <c r="F115" i="12" s="1"/>
  <c r="G115" i="12" s="1"/>
  <c r="H115" i="12" s="1"/>
  <c r="I115" i="12" s="1"/>
  <c r="J115" i="12" s="1"/>
  <c r="K115" i="12" s="1"/>
  <c r="L115" i="12" s="1"/>
  <c r="M115" i="12" s="1"/>
  <c r="N115" i="12" s="1"/>
  <c r="O115" i="12" s="1"/>
  <c r="P115" i="12" s="1"/>
  <c r="Q115" i="12" s="1"/>
  <c r="R115" i="12" s="1"/>
  <c r="S115" i="12" s="1"/>
  <c r="T115" i="12" s="1"/>
  <c r="U115" i="12" s="1"/>
  <c r="V115" i="12" s="1"/>
  <c r="W115" i="12" s="1"/>
  <c r="X115" i="12" s="1"/>
  <c r="Y115" i="12" s="1"/>
  <c r="Z115" i="12" s="1"/>
  <c r="AA115" i="12" s="1"/>
  <c r="AB115" i="12" s="1"/>
  <c r="AC115" i="12" s="1"/>
  <c r="AD115" i="12" s="1"/>
  <c r="AE115" i="12" s="1"/>
  <c r="AF115" i="12" s="1"/>
  <c r="AG115" i="12" s="1"/>
  <c r="AH115" i="12" s="1"/>
  <c r="AI115" i="12" s="1"/>
  <c r="AJ115" i="12" s="1"/>
  <c r="AK115" i="12" s="1"/>
  <c r="AL115" i="12" s="1"/>
  <c r="AM115" i="12" s="1"/>
  <c r="AN115" i="12" s="1"/>
  <c r="AO115" i="12" s="1"/>
  <c r="AP115" i="12" s="1"/>
  <c r="AQ115" i="12" s="1"/>
  <c r="F34" i="6"/>
  <c r="M18" i="40"/>
  <c r="L18" i="40"/>
  <c r="T10" i="40"/>
  <c r="M17" i="40"/>
  <c r="L17" i="40"/>
  <c r="M16" i="40"/>
  <c r="L16" i="40"/>
  <c r="G44" i="40"/>
  <c r="G14" i="6"/>
  <c r="G13" i="6"/>
  <c r="E64" i="35" s="1"/>
  <c r="AQ41" i="12"/>
  <c r="AQ118" i="12"/>
  <c r="AS8" i="6"/>
  <c r="AP41" i="12"/>
  <c r="AP118" i="12"/>
  <c r="AR8" i="6"/>
  <c r="AO41" i="12"/>
  <c r="AO118" i="12"/>
  <c r="AQ8" i="6"/>
  <c r="AN41" i="12"/>
  <c r="AN118" i="12"/>
  <c r="AP8" i="6"/>
  <c r="AM41" i="12"/>
  <c r="AM118" i="12"/>
  <c r="AO8" i="6"/>
  <c r="AL41" i="12"/>
  <c r="AL118" i="12" s="1"/>
  <c r="AN8" i="6" s="1"/>
  <c r="AK41" i="12"/>
  <c r="AK118" i="12" s="1"/>
  <c r="AM8" i="6" s="1"/>
  <c r="AM10" i="6" s="1"/>
  <c r="B40" i="12"/>
  <c r="G9" i="6"/>
  <c r="AP10" i="6"/>
  <c r="AR10" i="6"/>
  <c r="AS10" i="6"/>
  <c r="AQ10" i="6"/>
  <c r="D126" i="12"/>
  <c r="D123" i="12"/>
  <c r="D122" i="12"/>
  <c r="F13" i="6" s="1"/>
  <c r="D119" i="12"/>
  <c r="B49" i="12"/>
  <c r="B48" i="12"/>
  <c r="B47" i="12"/>
  <c r="B46" i="12"/>
  <c r="B43" i="12"/>
  <c r="B42" i="12"/>
  <c r="B41" i="12"/>
  <c r="B39" i="12"/>
  <c r="AK38" i="12"/>
  <c r="AL38" i="12"/>
  <c r="AM38" i="12"/>
  <c r="AN38" i="12"/>
  <c r="AO38" i="12"/>
  <c r="AP38" i="12"/>
  <c r="AQ38" i="12"/>
  <c r="AQ15" i="6"/>
  <c r="AP15" i="6"/>
  <c r="AS15" i="6"/>
  <c r="AR15" i="6"/>
  <c r="C5" i="35"/>
  <c r="D5" i="35" s="1"/>
  <c r="B3" i="33"/>
  <c r="M3" i="33"/>
  <c r="M38" i="40"/>
  <c r="I74" i="33"/>
  <c r="I76" i="33"/>
  <c r="I81" i="33"/>
  <c r="H74" i="33"/>
  <c r="G74" i="33"/>
  <c r="F74" i="33"/>
  <c r="E74" i="33"/>
  <c r="E76" i="33"/>
  <c r="E81" i="33"/>
  <c r="D74" i="33"/>
  <c r="C74" i="33"/>
  <c r="I75" i="33"/>
  <c r="H75" i="33"/>
  <c r="G75" i="33"/>
  <c r="F75" i="33"/>
  <c r="E75" i="33"/>
  <c r="D75" i="33"/>
  <c r="C75" i="33"/>
  <c r="I11" i="35"/>
  <c r="H11" i="35"/>
  <c r="G11" i="35"/>
  <c r="F11" i="35"/>
  <c r="E11" i="35"/>
  <c r="J13" i="35"/>
  <c r="J12" i="35"/>
  <c r="I14" i="35"/>
  <c r="H14" i="35"/>
  <c r="G14" i="35"/>
  <c r="F14" i="35"/>
  <c r="E14" i="35"/>
  <c r="D14" i="35"/>
  <c r="C14" i="35"/>
  <c r="J14" i="35"/>
  <c r="F76" i="33"/>
  <c r="F81" i="33"/>
  <c r="C76" i="33"/>
  <c r="G76" i="33"/>
  <c r="G81" i="33"/>
  <c r="D76" i="33"/>
  <c r="D81" i="33"/>
  <c r="H76" i="33"/>
  <c r="H81" i="33"/>
  <c r="F15" i="35"/>
  <c r="F16" i="35"/>
  <c r="I15" i="35"/>
  <c r="I16" i="35"/>
  <c r="H15" i="35"/>
  <c r="H16" i="35"/>
  <c r="E15" i="35"/>
  <c r="E16" i="35"/>
  <c r="G15" i="35"/>
  <c r="G16" i="35"/>
  <c r="D11" i="35"/>
  <c r="D15" i="35"/>
  <c r="D16" i="35"/>
  <c r="DA91" i="32"/>
  <c r="Z66" i="32"/>
  <c r="AM66" i="32"/>
  <c r="AZ66" i="32"/>
  <c r="BM66" i="32"/>
  <c r="BZ66" i="32"/>
  <c r="CM66" i="32"/>
  <c r="CZ66" i="32"/>
  <c r="Z67" i="32"/>
  <c r="AM67" i="32"/>
  <c r="AZ67" i="32"/>
  <c r="BM67" i="32"/>
  <c r="BZ67" i="32"/>
  <c r="CM67" i="32"/>
  <c r="CZ67" i="32"/>
  <c r="Z68" i="32"/>
  <c r="AM68" i="32"/>
  <c r="AZ68" i="32"/>
  <c r="BM68" i="32"/>
  <c r="BZ68" i="32"/>
  <c r="CM68" i="32"/>
  <c r="CZ68" i="32"/>
  <c r="Z69" i="32"/>
  <c r="AM69" i="32"/>
  <c r="AZ69" i="32"/>
  <c r="BM69" i="32"/>
  <c r="BZ69" i="32"/>
  <c r="CM69" i="32"/>
  <c r="CZ69" i="32"/>
  <c r="Z70" i="32"/>
  <c r="AM70" i="32"/>
  <c r="AZ70" i="32"/>
  <c r="BM70" i="32"/>
  <c r="BZ70" i="32"/>
  <c r="CM70" i="32"/>
  <c r="CZ70" i="32"/>
  <c r="Z71" i="32"/>
  <c r="AM71" i="32"/>
  <c r="AZ71" i="32"/>
  <c r="BM71" i="32"/>
  <c r="BZ71" i="32"/>
  <c r="CM71" i="32"/>
  <c r="CZ71" i="32"/>
  <c r="Z72" i="32"/>
  <c r="AM72" i="32"/>
  <c r="AZ72" i="32"/>
  <c r="BM72" i="32"/>
  <c r="BZ72" i="32"/>
  <c r="CM72" i="32"/>
  <c r="CZ72" i="32"/>
  <c r="Z73" i="32"/>
  <c r="AM73" i="32"/>
  <c r="AZ73" i="32"/>
  <c r="BM73" i="32"/>
  <c r="BZ73" i="32"/>
  <c r="CM73" i="32"/>
  <c r="CZ73" i="32"/>
  <c r="Z74" i="32"/>
  <c r="AM74" i="32"/>
  <c r="AZ74" i="32"/>
  <c r="BM74" i="32"/>
  <c r="BZ74" i="32"/>
  <c r="CM74" i="32"/>
  <c r="CZ74" i="32"/>
  <c r="Z75" i="32"/>
  <c r="AM75" i="32"/>
  <c r="AZ75" i="32"/>
  <c r="BM75" i="32"/>
  <c r="BZ75" i="32"/>
  <c r="CM75" i="32"/>
  <c r="CZ75" i="32"/>
  <c r="Z76" i="32"/>
  <c r="AM76" i="32"/>
  <c r="AZ76" i="32"/>
  <c r="BM76" i="32"/>
  <c r="BZ76" i="32"/>
  <c r="CM76" i="32"/>
  <c r="CZ76" i="32"/>
  <c r="Z77" i="32"/>
  <c r="AM77" i="32"/>
  <c r="AZ77" i="32"/>
  <c r="BM77" i="32"/>
  <c r="BZ77" i="32"/>
  <c r="CM77" i="32"/>
  <c r="CZ77" i="32"/>
  <c r="Z78" i="32"/>
  <c r="AM78" i="32"/>
  <c r="AZ78" i="32"/>
  <c r="BM78" i="32"/>
  <c r="BZ78" i="32"/>
  <c r="CM78" i="32"/>
  <c r="CZ78" i="32"/>
  <c r="Z79" i="32"/>
  <c r="AM79" i="32"/>
  <c r="AZ79" i="32"/>
  <c r="BM79" i="32"/>
  <c r="BZ79" i="32"/>
  <c r="CM79" i="32"/>
  <c r="CZ79" i="32"/>
  <c r="Z80" i="32"/>
  <c r="AM80" i="32"/>
  <c r="AZ80" i="32"/>
  <c r="BM80" i="32"/>
  <c r="BZ80" i="32"/>
  <c r="CM80" i="32"/>
  <c r="CZ80" i="32"/>
  <c r="Z81" i="32"/>
  <c r="AM81" i="32"/>
  <c r="AZ81" i="32"/>
  <c r="BM81" i="32"/>
  <c r="BZ81" i="32"/>
  <c r="CM81" i="32"/>
  <c r="CZ81" i="32"/>
  <c r="Z82" i="32"/>
  <c r="AM82" i="32"/>
  <c r="AZ82" i="32"/>
  <c r="BM82" i="32"/>
  <c r="BZ82" i="32"/>
  <c r="CM82" i="32"/>
  <c r="CZ82" i="32"/>
  <c r="Z83" i="32"/>
  <c r="AM83" i="32"/>
  <c r="AZ83" i="32"/>
  <c r="BM83" i="32"/>
  <c r="BZ83" i="32"/>
  <c r="CM83" i="32"/>
  <c r="CZ83" i="32"/>
  <c r="Z84" i="32"/>
  <c r="AM84" i="32"/>
  <c r="AZ84" i="32"/>
  <c r="BM84" i="32"/>
  <c r="BZ84" i="32"/>
  <c r="CM84" i="32"/>
  <c r="CZ84" i="32"/>
  <c r="Z85" i="32"/>
  <c r="AM85" i="32"/>
  <c r="AZ85" i="32"/>
  <c r="BM85" i="32"/>
  <c r="BZ85" i="32"/>
  <c r="CM85" i="32"/>
  <c r="CZ85" i="32"/>
  <c r="Z86" i="32"/>
  <c r="AM86" i="32"/>
  <c r="AZ86" i="32"/>
  <c r="BM86" i="32"/>
  <c r="BZ86" i="32"/>
  <c r="CM86" i="32"/>
  <c r="CZ86" i="32"/>
  <c r="Z87" i="32"/>
  <c r="AM87" i="32"/>
  <c r="AZ87" i="32"/>
  <c r="BM87" i="32"/>
  <c r="BZ87" i="32"/>
  <c r="CM87" i="32"/>
  <c r="CZ87" i="32"/>
  <c r="Z88" i="32"/>
  <c r="AM88" i="32"/>
  <c r="AZ88" i="32"/>
  <c r="BM88" i="32"/>
  <c r="BZ88" i="32"/>
  <c r="CM88" i="32"/>
  <c r="CZ88" i="32"/>
  <c r="Z89" i="32"/>
  <c r="AM89" i="32"/>
  <c r="AZ89" i="32"/>
  <c r="BM89" i="32"/>
  <c r="BZ89" i="32"/>
  <c r="CM89" i="32"/>
  <c r="CZ89" i="32"/>
  <c r="Z90" i="32"/>
  <c r="AM90" i="32"/>
  <c r="AZ90" i="32"/>
  <c r="BM90" i="32"/>
  <c r="BZ90" i="32"/>
  <c r="CM90" i="32"/>
  <c r="CZ90" i="32"/>
  <c r="M66" i="32"/>
  <c r="M67" i="32"/>
  <c r="M68" i="32"/>
  <c r="M69" i="32"/>
  <c r="M70" i="32"/>
  <c r="M71" i="32"/>
  <c r="M72" i="32"/>
  <c r="M73" i="32"/>
  <c r="M74" i="32"/>
  <c r="M75" i="32"/>
  <c r="M76" i="32"/>
  <c r="M77" i="32"/>
  <c r="M78" i="32"/>
  <c r="M79" i="32"/>
  <c r="M80" i="32"/>
  <c r="M81" i="32"/>
  <c r="M82" i="32"/>
  <c r="M83" i="32"/>
  <c r="M84" i="32"/>
  <c r="M85" i="32"/>
  <c r="M86" i="32"/>
  <c r="M87" i="32"/>
  <c r="M88" i="32"/>
  <c r="M89" i="32"/>
  <c r="M90" i="32"/>
  <c r="AS3" i="6"/>
  <c r="AR3" i="6"/>
  <c r="AQ3" i="6"/>
  <c r="AP3" i="6"/>
  <c r="AO3" i="6"/>
  <c r="AN3" i="6"/>
  <c r="AM3" i="6"/>
  <c r="AL3" i="6"/>
  <c r="AK3" i="6"/>
  <c r="AJ3" i="6"/>
  <c r="AI3" i="6"/>
  <c r="AH3" i="6"/>
  <c r="AG3" i="6"/>
  <c r="AF3" i="6"/>
  <c r="AE3" i="6"/>
  <c r="AD3" i="6"/>
  <c r="AC3" i="6"/>
  <c r="AB3" i="6"/>
  <c r="AA3" i="6"/>
  <c r="Z3" i="6"/>
  <c r="Y3" i="6"/>
  <c r="X3" i="6"/>
  <c r="W3" i="6"/>
  <c r="V3" i="6"/>
  <c r="U3" i="6"/>
  <c r="T3" i="6"/>
  <c r="AS2" i="6"/>
  <c r="AR2" i="6"/>
  <c r="A58" i="35"/>
  <c r="A100" i="35"/>
  <c r="A142" i="35"/>
  <c r="AQ2" i="6"/>
  <c r="A57" i="35"/>
  <c r="A99" i="35"/>
  <c r="A141" i="35"/>
  <c r="AP2" i="6"/>
  <c r="A56" i="35"/>
  <c r="A98" i="35"/>
  <c r="A140" i="35"/>
  <c r="AO2" i="6"/>
  <c r="A55" i="35"/>
  <c r="A97" i="35"/>
  <c r="A139" i="35"/>
  <c r="AN2" i="6"/>
  <c r="A54" i="35"/>
  <c r="A96" i="35"/>
  <c r="A138" i="35" s="1"/>
  <c r="AM2" i="6"/>
  <c r="A53" i="35"/>
  <c r="A95" i="35" s="1"/>
  <c r="AL2" i="6"/>
  <c r="A52" i="35"/>
  <c r="A94" i="35" s="1"/>
  <c r="AK2" i="6"/>
  <c r="A51" i="35" s="1"/>
  <c r="A93" i="35" s="1"/>
  <c r="AJ2" i="6"/>
  <c r="A50" i="35"/>
  <c r="A92" i="35"/>
  <c r="A134" i="35"/>
  <c r="AI2" i="6"/>
  <c r="A49" i="35" s="1"/>
  <c r="A91" i="35" s="1"/>
  <c r="AH2" i="6"/>
  <c r="A48" i="35"/>
  <c r="A90" i="35" s="1"/>
  <c r="AG2" i="6"/>
  <c r="A47" i="35"/>
  <c r="A89" i="35" s="1"/>
  <c r="AF2" i="6"/>
  <c r="A46" i="35" s="1"/>
  <c r="A88" i="35" s="1"/>
  <c r="AE2" i="6"/>
  <c r="A45" i="35" s="1"/>
  <c r="A87" i="35" s="1"/>
  <c r="AD2" i="6"/>
  <c r="A44" i="35" s="1"/>
  <c r="A86" i="35" s="1"/>
  <c r="A170" i="35" s="1"/>
  <c r="AC2" i="6"/>
  <c r="A43" i="35" s="1"/>
  <c r="A85" i="35" s="1"/>
  <c r="AB2" i="6"/>
  <c r="A42" i="35" s="1"/>
  <c r="A84" i="35" s="1"/>
  <c r="AA2" i="6"/>
  <c r="A41" i="35"/>
  <c r="A83" i="35" s="1"/>
  <c r="Z2" i="6"/>
  <c r="A40" i="35" s="1"/>
  <c r="A82" i="35" s="1"/>
  <c r="Y2" i="6"/>
  <c r="A39" i="35" s="1"/>
  <c r="A81" i="35" s="1"/>
  <c r="X2" i="6"/>
  <c r="A38" i="35" s="1"/>
  <c r="A80" i="35" s="1"/>
  <c r="A164" i="35" s="1"/>
  <c r="W2" i="6"/>
  <c r="A37" i="35" s="1"/>
  <c r="A79" i="35" s="1"/>
  <c r="V2" i="6"/>
  <c r="A36" i="35" s="1"/>
  <c r="A78" i="35" s="1"/>
  <c r="U2" i="6"/>
  <c r="A35" i="35" s="1"/>
  <c r="A77" i="35" s="1"/>
  <c r="T2" i="6"/>
  <c r="A34" i="35" s="1"/>
  <c r="A76" i="35" s="1"/>
  <c r="A46" i="32"/>
  <c r="A90" i="32"/>
  <c r="A45" i="32"/>
  <c r="A89" i="32"/>
  <c r="A44" i="32"/>
  <c r="A88" i="32"/>
  <c r="A43" i="32"/>
  <c r="A87" i="32"/>
  <c r="A42" i="32"/>
  <c r="A86" i="32"/>
  <c r="A41" i="32"/>
  <c r="A85" i="32" s="1"/>
  <c r="A40" i="32"/>
  <c r="A84" i="32" s="1"/>
  <c r="A39" i="32"/>
  <c r="A83" i="32" s="1"/>
  <c r="A38" i="32"/>
  <c r="A82" i="32" s="1"/>
  <c r="A37" i="32"/>
  <c r="A81" i="32"/>
  <c r="A36" i="32"/>
  <c r="A80" i="32"/>
  <c r="A35" i="32"/>
  <c r="A79" i="32" s="1"/>
  <c r="A34" i="32"/>
  <c r="A78" i="32" s="1"/>
  <c r="A33" i="32"/>
  <c r="A77" i="32" s="1"/>
  <c r="A32" i="32"/>
  <c r="A76" i="32" s="1"/>
  <c r="A31" i="32"/>
  <c r="A75" i="32" s="1"/>
  <c r="A30" i="32"/>
  <c r="A74" i="32" s="1"/>
  <c r="A29" i="32"/>
  <c r="A73" i="32" s="1"/>
  <c r="A28" i="32"/>
  <c r="A72" i="32" s="1"/>
  <c r="A27" i="32"/>
  <c r="A71" i="32" s="1"/>
  <c r="A26" i="32"/>
  <c r="A70" i="32" s="1"/>
  <c r="A25" i="32"/>
  <c r="A69" i="32" s="1"/>
  <c r="A24" i="32"/>
  <c r="A68" i="32" s="1"/>
  <c r="A23" i="32"/>
  <c r="A67" i="32" s="1"/>
  <c r="A22" i="32"/>
  <c r="A66" i="32" s="1"/>
  <c r="A21" i="32"/>
  <c r="B85" i="32"/>
  <c r="B82" i="32"/>
  <c r="A59" i="35"/>
  <c r="A101" i="35"/>
  <c r="A143" i="35"/>
  <c r="A60" i="35"/>
  <c r="A102" i="35"/>
  <c r="B89" i="32"/>
  <c r="B90" i="32"/>
  <c r="C58" i="35"/>
  <c r="P83" i="32"/>
  <c r="AB69" i="32"/>
  <c r="B73" i="32"/>
  <c r="B77" i="32"/>
  <c r="D90" i="35"/>
  <c r="O78" i="32"/>
  <c r="D102" i="35"/>
  <c r="O90" i="32"/>
  <c r="O67" i="32"/>
  <c r="O75" i="32"/>
  <c r="O83" i="32"/>
  <c r="D98" i="35"/>
  <c r="O86" i="32"/>
  <c r="C83" i="35"/>
  <c r="C99" i="35"/>
  <c r="B72" i="32"/>
  <c r="C92" i="35"/>
  <c r="B80" i="32"/>
  <c r="C96" i="35"/>
  <c r="B84" i="32"/>
  <c r="C100" i="35"/>
  <c r="B88" i="32"/>
  <c r="B83" i="32"/>
  <c r="B78" i="32"/>
  <c r="B87" i="32"/>
  <c r="B71" i="32"/>
  <c r="B66" i="32"/>
  <c r="D101" i="35"/>
  <c r="O89" i="32"/>
  <c r="C82" i="35"/>
  <c r="C90" i="35"/>
  <c r="C98" i="35"/>
  <c r="C102" i="35"/>
  <c r="B86" i="32"/>
  <c r="B70" i="32"/>
  <c r="C80" i="35"/>
  <c r="B68" i="32"/>
  <c r="C93" i="35"/>
  <c r="C101" i="35"/>
  <c r="A183" i="35"/>
  <c r="A176" i="35"/>
  <c r="A184" i="35"/>
  <c r="A180" i="35"/>
  <c r="A181" i="35"/>
  <c r="A182" i="35"/>
  <c r="C57" i="35"/>
  <c r="D59" i="35"/>
  <c r="C60" i="35"/>
  <c r="A185" i="35"/>
  <c r="A227" i="35"/>
  <c r="A269" i="35"/>
  <c r="O85" i="32"/>
  <c r="O66" i="32"/>
  <c r="A144" i="35"/>
  <c r="A186" i="35"/>
  <c r="C50" i="35"/>
  <c r="O73" i="32"/>
  <c r="C54" i="35"/>
  <c r="A223" i="35"/>
  <c r="A265" i="35"/>
  <c r="A307" i="35"/>
  <c r="A349" i="35"/>
  <c r="A391" i="35"/>
  <c r="A433" i="35"/>
  <c r="A475" i="35"/>
  <c r="A517" i="35"/>
  <c r="A559" i="35"/>
  <c r="A601" i="35"/>
  <c r="A643" i="35"/>
  <c r="A685" i="35"/>
  <c r="A226" i="35"/>
  <c r="A268" i="35"/>
  <c r="A310" i="35"/>
  <c r="A352" i="35"/>
  <c r="A394" i="35"/>
  <c r="A436" i="35"/>
  <c r="A478" i="35"/>
  <c r="A520" i="35"/>
  <c r="A562" i="35"/>
  <c r="A604" i="35"/>
  <c r="A646" i="35"/>
  <c r="A688" i="35"/>
  <c r="A225" i="35"/>
  <c r="A267" i="35"/>
  <c r="A309" i="35"/>
  <c r="A351" i="35"/>
  <c r="A393" i="35"/>
  <c r="A435" i="35"/>
  <c r="A477" i="35"/>
  <c r="A519" i="35"/>
  <c r="A561" i="35"/>
  <c r="A603" i="35"/>
  <c r="A645" i="35"/>
  <c r="A687" i="35"/>
  <c r="A224" i="35"/>
  <c r="A266" i="35"/>
  <c r="A308" i="35"/>
  <c r="A350" i="35"/>
  <c r="A392" i="35"/>
  <c r="A434" i="35"/>
  <c r="A476" i="35"/>
  <c r="A518" i="35"/>
  <c r="A560" i="35"/>
  <c r="A602" i="35"/>
  <c r="A644" i="35"/>
  <c r="A686" i="35"/>
  <c r="C37" i="35"/>
  <c r="C59" i="35"/>
  <c r="D60" i="35"/>
  <c r="C41" i="35"/>
  <c r="E54" i="35"/>
  <c r="AB84" i="32"/>
  <c r="F98" i="35"/>
  <c r="AO86" i="32"/>
  <c r="AO83" i="32"/>
  <c r="O74" i="32"/>
  <c r="D58" i="35"/>
  <c r="D100" i="35"/>
  <c r="O88" i="32"/>
  <c r="O84" i="32"/>
  <c r="D83" i="35"/>
  <c r="O71" i="32"/>
  <c r="AB75" i="32"/>
  <c r="E46" i="35"/>
  <c r="AB76" i="32"/>
  <c r="E100" i="35"/>
  <c r="E58" i="35"/>
  <c r="AB88" i="32"/>
  <c r="O82" i="32"/>
  <c r="AB83" i="32"/>
  <c r="E90" i="35"/>
  <c r="E48" i="35"/>
  <c r="AB78" i="32"/>
  <c r="O77" i="32"/>
  <c r="O76" i="32"/>
  <c r="E59" i="35"/>
  <c r="E101" i="35"/>
  <c r="AB89" i="32"/>
  <c r="E60" i="35"/>
  <c r="E102" i="35"/>
  <c r="AB90" i="32"/>
  <c r="E83" i="35"/>
  <c r="AB71" i="32"/>
  <c r="D82" i="35"/>
  <c r="O70" i="32"/>
  <c r="D99" i="35"/>
  <c r="D57" i="35"/>
  <c r="O87" i="32"/>
  <c r="E98" i="35"/>
  <c r="AB86" i="32"/>
  <c r="AB66" i="32"/>
  <c r="A311" i="35"/>
  <c r="A353" i="35"/>
  <c r="A395" i="35"/>
  <c r="A437" i="35"/>
  <c r="A479" i="35"/>
  <c r="A521" i="35"/>
  <c r="A563" i="35"/>
  <c r="A605" i="35"/>
  <c r="A647" i="35"/>
  <c r="A689" i="35"/>
  <c r="A228" i="35"/>
  <c r="A270" i="35"/>
  <c r="A312" i="35"/>
  <c r="A354" i="35"/>
  <c r="A396" i="35"/>
  <c r="A438" i="35"/>
  <c r="A480" i="35"/>
  <c r="A522" i="35"/>
  <c r="A564" i="35"/>
  <c r="A606" i="35"/>
  <c r="A648" i="35"/>
  <c r="A690" i="35"/>
  <c r="AO69" i="32"/>
  <c r="E93" i="35"/>
  <c r="AB81" i="32"/>
  <c r="F83" i="35"/>
  <c r="AO71" i="32"/>
  <c r="F41" i="35"/>
  <c r="E99" i="35"/>
  <c r="E57" i="35"/>
  <c r="AB87" i="32"/>
  <c r="E82" i="35"/>
  <c r="AB70" i="32"/>
  <c r="E92" i="35"/>
  <c r="E50" i="35"/>
  <c r="AB80" i="32"/>
  <c r="F100" i="35"/>
  <c r="F58" i="35"/>
  <c r="AO88" i="32"/>
  <c r="BB69" i="32"/>
  <c r="G98" i="35"/>
  <c r="BB86" i="32"/>
  <c r="F60" i="35"/>
  <c r="F102" i="35"/>
  <c r="AO90" i="32"/>
  <c r="BB67" i="32"/>
  <c r="G37" i="35"/>
  <c r="AB79" i="32"/>
  <c r="AO75" i="32"/>
  <c r="E80" i="35"/>
  <c r="AB68" i="32"/>
  <c r="F101" i="35"/>
  <c r="F59" i="35"/>
  <c r="AO89" i="32"/>
  <c r="AB77" i="32"/>
  <c r="AB82" i="32"/>
  <c r="AO76" i="32"/>
  <c r="AB74" i="32"/>
  <c r="F96" i="35"/>
  <c r="F54" i="35"/>
  <c r="AO81" i="32"/>
  <c r="AO85" i="32"/>
  <c r="AO73" i="32"/>
  <c r="F93" i="35"/>
  <c r="F43" i="35"/>
  <c r="H83" i="35"/>
  <c r="BO71" i="32"/>
  <c r="G88" i="35"/>
  <c r="BB76" i="32"/>
  <c r="CO23" i="32"/>
  <c r="CO67" i="32" s="1"/>
  <c r="BO67" i="32"/>
  <c r="H98" i="35"/>
  <c r="BO86" i="32"/>
  <c r="AO70" i="32"/>
  <c r="G96" i="35"/>
  <c r="AO77" i="32"/>
  <c r="G101" i="35"/>
  <c r="G59" i="35"/>
  <c r="BB89" i="32"/>
  <c r="BB75" i="32"/>
  <c r="G90" i="35"/>
  <c r="G48" i="35"/>
  <c r="BB78" i="32"/>
  <c r="BB66" i="32"/>
  <c r="G102" i="35"/>
  <c r="G60" i="35"/>
  <c r="BB90" i="32"/>
  <c r="BO69" i="32"/>
  <c r="F92" i="35"/>
  <c r="F50" i="35"/>
  <c r="AO80" i="32"/>
  <c r="F80" i="35"/>
  <c r="AO68" i="32"/>
  <c r="G93" i="35"/>
  <c r="BB81" i="32"/>
  <c r="AO74" i="32"/>
  <c r="BO83" i="32"/>
  <c r="G58" i="35"/>
  <c r="G100" i="35"/>
  <c r="BB88" i="32"/>
  <c r="F99" i="35"/>
  <c r="F57" i="35"/>
  <c r="AO87" i="32"/>
  <c r="BB85" i="32"/>
  <c r="BB73" i="32"/>
  <c r="CO42" i="32"/>
  <c r="CO86" i="32"/>
  <c r="I83" i="35"/>
  <c r="CB71" i="32"/>
  <c r="BB74" i="32"/>
  <c r="H93" i="35"/>
  <c r="BO81" i="32"/>
  <c r="BB79" i="32"/>
  <c r="G92" i="35"/>
  <c r="BB80" i="32"/>
  <c r="H54" i="35"/>
  <c r="H96" i="35"/>
  <c r="BO84" i="32"/>
  <c r="CO40" i="32"/>
  <c r="CO84" i="32" s="1"/>
  <c r="G82" i="35"/>
  <c r="CO45" i="32"/>
  <c r="CO89" i="32"/>
  <c r="H101" i="35"/>
  <c r="H59" i="35"/>
  <c r="BO89" i="32"/>
  <c r="CB67" i="32"/>
  <c r="I37" i="35"/>
  <c r="G99" i="35"/>
  <c r="G57" i="35"/>
  <c r="BB87" i="32"/>
  <c r="CB83" i="32"/>
  <c r="G80" i="35"/>
  <c r="BB68" i="32"/>
  <c r="BO66" i="32"/>
  <c r="H90" i="35"/>
  <c r="BO78" i="32"/>
  <c r="H58" i="35"/>
  <c r="H100" i="35"/>
  <c r="BO88" i="32"/>
  <c r="CO44" i="32"/>
  <c r="CO88" i="32"/>
  <c r="H102" i="35"/>
  <c r="H60" i="35"/>
  <c r="BO90" i="32"/>
  <c r="CO46" i="32"/>
  <c r="CO90" i="32"/>
  <c r="I98" i="35"/>
  <c r="J98" i="35"/>
  <c r="CB86" i="32"/>
  <c r="BO85" i="32"/>
  <c r="BO73" i="32"/>
  <c r="H43" i="35"/>
  <c r="I48" i="35"/>
  <c r="I90" i="35"/>
  <c r="CB78" i="32"/>
  <c r="I96" i="35"/>
  <c r="CB84" i="32"/>
  <c r="H92" i="35"/>
  <c r="CB66" i="32"/>
  <c r="BO82" i="32"/>
  <c r="BO68" i="32"/>
  <c r="CB76" i="32"/>
  <c r="CB75" i="32"/>
  <c r="H99" i="35"/>
  <c r="H57" i="35"/>
  <c r="BO87" i="32"/>
  <c r="BO70" i="32"/>
  <c r="BO72" i="32"/>
  <c r="I100" i="35"/>
  <c r="J100" i="35"/>
  <c r="I58" i="35"/>
  <c r="J58" i="35"/>
  <c r="CB88" i="32"/>
  <c r="I60" i="35"/>
  <c r="J60" i="35"/>
  <c r="I102" i="35"/>
  <c r="J102" i="35"/>
  <c r="CB90" i="32"/>
  <c r="I101" i="35"/>
  <c r="J101" i="35"/>
  <c r="I59" i="35"/>
  <c r="J59" i="35"/>
  <c r="CB89" i="32"/>
  <c r="BO79" i="32"/>
  <c r="BO74" i="32"/>
  <c r="CB85" i="32"/>
  <c r="CB73" i="32"/>
  <c r="CB82" i="32"/>
  <c r="I92" i="35"/>
  <c r="CB80" i="32"/>
  <c r="CB74" i="32"/>
  <c r="I99" i="35"/>
  <c r="J99" i="35"/>
  <c r="I57" i="35"/>
  <c r="J57" i="35"/>
  <c r="CB87" i="32"/>
  <c r="CO43" i="32"/>
  <c r="CO87" i="32"/>
  <c r="I80" i="35"/>
  <c r="CB68" i="32"/>
  <c r="CB77" i="32"/>
  <c r="CB79" i="32"/>
  <c r="CB72" i="32"/>
  <c r="CZ65" i="32"/>
  <c r="CZ64" i="32"/>
  <c r="CZ63" i="32"/>
  <c r="CZ62" i="32"/>
  <c r="CZ61" i="32"/>
  <c r="CZ60" i="32"/>
  <c r="CZ59" i="32"/>
  <c r="CZ58" i="32"/>
  <c r="CZ57" i="32"/>
  <c r="CZ56" i="32"/>
  <c r="CZ55" i="32"/>
  <c r="CZ54" i="32"/>
  <c r="CZ53" i="32"/>
  <c r="CZ52" i="32"/>
  <c r="CZ51" i="32"/>
  <c r="CM65" i="32"/>
  <c r="CM64" i="32"/>
  <c r="CM63" i="32"/>
  <c r="CM62" i="32"/>
  <c r="CM61" i="32"/>
  <c r="CM60" i="32"/>
  <c r="CM59" i="32"/>
  <c r="CM58" i="32"/>
  <c r="CM57" i="32"/>
  <c r="CM56" i="32"/>
  <c r="CM55" i="32"/>
  <c r="CM54" i="32"/>
  <c r="CM53" i="32"/>
  <c r="CM52" i="32"/>
  <c r="CM51" i="32"/>
  <c r="BZ65" i="32"/>
  <c r="BZ64" i="32"/>
  <c r="BZ63" i="32"/>
  <c r="BZ62" i="32"/>
  <c r="BZ61" i="32"/>
  <c r="BZ60" i="32"/>
  <c r="BZ59" i="32"/>
  <c r="BZ58" i="32"/>
  <c r="BZ57" i="32"/>
  <c r="BZ56" i="32"/>
  <c r="BZ55" i="32"/>
  <c r="BZ54" i="32"/>
  <c r="BZ53" i="32"/>
  <c r="BZ52" i="32"/>
  <c r="BZ51" i="32"/>
  <c r="BM65" i="32"/>
  <c r="BM64" i="32"/>
  <c r="BM63" i="32"/>
  <c r="BM62" i="32"/>
  <c r="BM61" i="32"/>
  <c r="BM60" i="32"/>
  <c r="BM59" i="32"/>
  <c r="BM58" i="32"/>
  <c r="BM57" i="32"/>
  <c r="BM56" i="32"/>
  <c r="BM55" i="32"/>
  <c r="BM54" i="32"/>
  <c r="BM53" i="32"/>
  <c r="BM52" i="32"/>
  <c r="BM51" i="32"/>
  <c r="AZ65" i="32"/>
  <c r="AZ64" i="32"/>
  <c r="AZ63" i="32"/>
  <c r="AZ62" i="32"/>
  <c r="AZ61" i="32"/>
  <c r="AZ60" i="32"/>
  <c r="AZ59" i="32"/>
  <c r="AZ58" i="32"/>
  <c r="AZ57" i="32"/>
  <c r="AZ56" i="32"/>
  <c r="AZ55" i="32"/>
  <c r="AZ54" i="32"/>
  <c r="AZ53" i="32"/>
  <c r="AZ52" i="32"/>
  <c r="AZ51" i="32"/>
  <c r="AM65" i="32"/>
  <c r="AM64" i="32"/>
  <c r="AM63" i="32"/>
  <c r="AM62" i="32"/>
  <c r="AM61" i="32"/>
  <c r="AM60" i="32"/>
  <c r="AM59" i="32"/>
  <c r="AM58" i="32"/>
  <c r="AM57" i="32"/>
  <c r="AM56" i="32"/>
  <c r="AM55" i="32"/>
  <c r="AM54" i="32"/>
  <c r="AM53" i="32"/>
  <c r="AM52" i="32"/>
  <c r="AM51" i="32"/>
  <c r="Z65" i="32"/>
  <c r="Z64" i="32"/>
  <c r="Z63" i="32"/>
  <c r="Z62" i="32"/>
  <c r="Z61" i="32"/>
  <c r="Z60" i="32"/>
  <c r="Z59" i="32"/>
  <c r="Z58" i="32"/>
  <c r="Z57" i="32"/>
  <c r="Z56" i="32"/>
  <c r="Z55" i="32"/>
  <c r="Z54" i="32"/>
  <c r="Z53" i="32"/>
  <c r="Z52" i="32"/>
  <c r="Z51" i="32"/>
  <c r="M65" i="32"/>
  <c r="M64" i="32"/>
  <c r="M63" i="32"/>
  <c r="M62" i="32"/>
  <c r="M61" i="32"/>
  <c r="M60" i="32"/>
  <c r="M59" i="32"/>
  <c r="M58" i="32"/>
  <c r="M57" i="32"/>
  <c r="M56" i="32"/>
  <c r="M55" i="32"/>
  <c r="M54" i="32"/>
  <c r="M53" i="32"/>
  <c r="M52" i="32"/>
  <c r="M51" i="32"/>
  <c r="M91" i="32"/>
  <c r="BM91" i="32"/>
  <c r="AM91" i="32"/>
  <c r="CM91" i="32"/>
  <c r="Z91" i="32"/>
  <c r="BZ91" i="32"/>
  <c r="AZ91" i="32"/>
  <c r="CZ91" i="32"/>
  <c r="DC50" i="32"/>
  <c r="O65" i="32"/>
  <c r="B60" i="32"/>
  <c r="B65" i="32"/>
  <c r="B59" i="32"/>
  <c r="B61" i="32"/>
  <c r="O64" i="32"/>
  <c r="O59" i="32"/>
  <c r="O63" i="32"/>
  <c r="O61" i="32"/>
  <c r="O55" i="32"/>
  <c r="O58" i="32"/>
  <c r="AB63" i="32"/>
  <c r="O54" i="32"/>
  <c r="AB65" i="32"/>
  <c r="B51" i="32"/>
  <c r="B53" i="32"/>
  <c r="B54" i="32"/>
  <c r="B58" i="32"/>
  <c r="AO61" i="32"/>
  <c r="B56" i="32"/>
  <c r="AB64" i="32"/>
  <c r="AB60" i="32"/>
  <c r="AO63" i="32"/>
  <c r="O53" i="32"/>
  <c r="AO62" i="32"/>
  <c r="O51" i="32"/>
  <c r="AB52" i="32"/>
  <c r="AB51" i="32"/>
  <c r="AO59" i="32"/>
  <c r="AB59" i="32"/>
  <c r="AO65" i="32"/>
  <c r="BB61" i="32"/>
  <c r="BB62" i="32"/>
  <c r="AO64" i="32"/>
  <c r="AB54" i="32"/>
  <c r="A65" i="32"/>
  <c r="A20" i="32"/>
  <c r="A64" i="32" s="1"/>
  <c r="A19" i="32"/>
  <c r="A63" i="32" s="1"/>
  <c r="A18" i="32"/>
  <c r="A62" i="32" s="1"/>
  <c r="A17" i="32"/>
  <c r="A61" i="32" s="1"/>
  <c r="A16" i="32"/>
  <c r="A60" i="32" s="1"/>
  <c r="S3" i="6"/>
  <c r="S2" i="6"/>
  <c r="A33" i="35" s="1"/>
  <c r="A75" i="35" s="1"/>
  <c r="R3" i="6"/>
  <c r="R2" i="6"/>
  <c r="A32" i="35" s="1"/>
  <c r="A74" i="35" s="1"/>
  <c r="Q3" i="6"/>
  <c r="Q2" i="6"/>
  <c r="A31" i="35"/>
  <c r="A73" i="35"/>
  <c r="A157" i="35" s="1"/>
  <c r="P3" i="6"/>
  <c r="P2" i="6"/>
  <c r="AB58" i="32"/>
  <c r="AB55" i="32"/>
  <c r="AB57" i="32"/>
  <c r="AB56" i="32"/>
  <c r="AO51" i="32"/>
  <c r="BO63" i="32"/>
  <c r="AO58" i="32"/>
  <c r="AO54" i="32"/>
  <c r="AO53" i="32"/>
  <c r="BO62" i="32"/>
  <c r="AO56" i="32"/>
  <c r="BO59" i="32"/>
  <c r="BO61" i="32"/>
  <c r="AO57" i="32"/>
  <c r="BB64" i="32"/>
  <c r="D74" i="35"/>
  <c r="C74" i="35"/>
  <c r="E75" i="35"/>
  <c r="D75" i="35"/>
  <c r="R50" i="6"/>
  <c r="AS50" i="6"/>
  <c r="Q50" i="6"/>
  <c r="AO52" i="32"/>
  <c r="E34" i="35"/>
  <c r="D34" i="35"/>
  <c r="F34" i="35"/>
  <c r="CB65" i="32"/>
  <c r="BB51" i="32"/>
  <c r="CB63" i="32"/>
  <c r="CB62" i="32"/>
  <c r="BB56" i="32"/>
  <c r="BB57" i="32"/>
  <c r="CB59" i="32"/>
  <c r="BB58" i="32"/>
  <c r="BO60" i="32"/>
  <c r="BB55" i="32"/>
  <c r="BB54" i="32"/>
  <c r="AS49" i="6"/>
  <c r="BB52" i="32"/>
  <c r="I34" i="35"/>
  <c r="CB52" i="32"/>
  <c r="BO51" i="32"/>
  <c r="CB61" i="32"/>
  <c r="BO54" i="32"/>
  <c r="CB60" i="32"/>
  <c r="BO56" i="32"/>
  <c r="BO55" i="32"/>
  <c r="BO58" i="32"/>
  <c r="CO18" i="32"/>
  <c r="CO62" i="32" s="1"/>
  <c r="BO57" i="32"/>
  <c r="CB64" i="32"/>
  <c r="F75" i="35"/>
  <c r="F74" i="35"/>
  <c r="CB51" i="32"/>
  <c r="CB55" i="32"/>
  <c r="CB54" i="32"/>
  <c r="CB56" i="32"/>
  <c r="CB53" i="32"/>
  <c r="G74" i="35"/>
  <c r="G75" i="35"/>
  <c r="H3" i="33"/>
  <c r="E3" i="33"/>
  <c r="A3" i="33"/>
  <c r="J650" i="35"/>
  <c r="J608" i="35"/>
  <c r="J566" i="35"/>
  <c r="J524" i="35"/>
  <c r="J482" i="35"/>
  <c r="J440" i="35"/>
  <c r="G17" i="35"/>
  <c r="F17" i="35"/>
  <c r="D17" i="35"/>
  <c r="H17" i="35"/>
  <c r="E17" i="35"/>
  <c r="I17" i="35"/>
  <c r="H74" i="35"/>
  <c r="J75" i="33"/>
  <c r="J76" i="33"/>
  <c r="J74" i="33"/>
  <c r="J398" i="35"/>
  <c r="J356" i="35"/>
  <c r="J314" i="35"/>
  <c r="J272" i="35"/>
  <c r="J230" i="35"/>
  <c r="J188" i="35"/>
  <c r="J146" i="35"/>
  <c r="J104" i="35"/>
  <c r="J62" i="35"/>
  <c r="A15" i="32"/>
  <c r="A59" i="32" s="1"/>
  <c r="A14" i="32"/>
  <c r="A58" i="32"/>
  <c r="A13" i="32"/>
  <c r="A57" i="32"/>
  <c r="A12" i="32"/>
  <c r="A56" i="32" s="1"/>
  <c r="A11" i="32"/>
  <c r="A55" i="32"/>
  <c r="A10" i="32"/>
  <c r="A54" i="32" s="1"/>
  <c r="A9" i="32"/>
  <c r="A53" i="32" s="1"/>
  <c r="A8" i="32"/>
  <c r="A52" i="32" s="1"/>
  <c r="A7" i="32"/>
  <c r="A51" i="32"/>
  <c r="I75" i="35"/>
  <c r="I74" i="35"/>
  <c r="E68" i="35"/>
  <c r="E67" i="35"/>
  <c r="C67" i="35"/>
  <c r="C68" i="35"/>
  <c r="F64" i="35"/>
  <c r="J50" i="6"/>
  <c r="K50" i="6"/>
  <c r="F29" i="35"/>
  <c r="I29" i="35"/>
  <c r="E29" i="35"/>
  <c r="C29" i="35"/>
  <c r="D29" i="35"/>
  <c r="G29" i="35"/>
  <c r="F68" i="35"/>
  <c r="G64" i="35"/>
  <c r="G68" i="35"/>
  <c r="AA6" i="32"/>
  <c r="AN6" i="32"/>
  <c r="BA6" i="32"/>
  <c r="BN6" i="32"/>
  <c r="CA6" i="32"/>
  <c r="CN6" i="32"/>
  <c r="DA6" i="32"/>
  <c r="DC6" i="32"/>
  <c r="Z6" i="32"/>
  <c r="AM6" i="32"/>
  <c r="AZ6" i="32"/>
  <c r="BM6" i="32"/>
  <c r="BZ6" i="32"/>
  <c r="CM6" i="32"/>
  <c r="CZ6" i="32"/>
  <c r="DB6" i="32"/>
  <c r="Y6" i="32"/>
  <c r="AL6" i="32"/>
  <c r="AY6" i="32"/>
  <c r="BL6" i="32"/>
  <c r="BY6" i="32"/>
  <c r="CL6" i="32"/>
  <c r="CY6" i="32"/>
  <c r="X6" i="32"/>
  <c r="AK6" i="32"/>
  <c r="AX6" i="32"/>
  <c r="BK6" i="32"/>
  <c r="BX6" i="32"/>
  <c r="CK6" i="32"/>
  <c r="CX6" i="32"/>
  <c r="W6" i="32"/>
  <c r="AJ6" i="32"/>
  <c r="AW6" i="32"/>
  <c r="BJ6" i="32"/>
  <c r="BW6" i="32"/>
  <c r="CJ6" i="32"/>
  <c r="CW6" i="32"/>
  <c r="V6" i="32"/>
  <c r="AI6" i="32"/>
  <c r="AV6" i="32"/>
  <c r="BI6" i="32"/>
  <c r="BV6" i="32"/>
  <c r="CI6" i="32"/>
  <c r="CV6" i="32"/>
  <c r="U6" i="32"/>
  <c r="AH6" i="32"/>
  <c r="AU6" i="32"/>
  <c r="BH6" i="32"/>
  <c r="BU6" i="32"/>
  <c r="CH6" i="32"/>
  <c r="CU6" i="32"/>
  <c r="T6" i="32"/>
  <c r="AG6" i="32"/>
  <c r="AT6" i="32"/>
  <c r="BG6" i="32"/>
  <c r="BT6" i="32"/>
  <c r="CG6" i="32"/>
  <c r="CT6" i="32"/>
  <c r="S6" i="32"/>
  <c r="AF6" i="32"/>
  <c r="AS6" i="32"/>
  <c r="BF6" i="32"/>
  <c r="BS6" i="32"/>
  <c r="CF6" i="32"/>
  <c r="CS6" i="32"/>
  <c r="R6" i="32"/>
  <c r="AE6" i="32"/>
  <c r="AR6" i="32"/>
  <c r="BE6" i="32"/>
  <c r="BR6" i="32"/>
  <c r="CE6" i="32"/>
  <c r="CR6" i="32"/>
  <c r="Q6" i="32"/>
  <c r="AD6" i="32"/>
  <c r="AQ6" i="32"/>
  <c r="BD6" i="32"/>
  <c r="BQ6" i="32"/>
  <c r="CD6" i="32"/>
  <c r="CQ6" i="32"/>
  <c r="P6" i="32"/>
  <c r="AC6" i="32"/>
  <c r="AP6" i="32"/>
  <c r="BC6" i="32"/>
  <c r="BP6" i="32"/>
  <c r="CC6" i="32"/>
  <c r="CP6" i="32"/>
  <c r="O6" i="32"/>
  <c r="AB6" i="32"/>
  <c r="AO6" i="32"/>
  <c r="BB6" i="32"/>
  <c r="BO6" i="32"/>
  <c r="CB6" i="32"/>
  <c r="CO6" i="32"/>
  <c r="G67" i="35"/>
  <c r="H68" i="35"/>
  <c r="H67" i="35"/>
  <c r="I68" i="35"/>
  <c r="I67" i="35"/>
  <c r="CQ44" i="32"/>
  <c r="CQ88" i="32" s="1"/>
  <c r="CQ42" i="32"/>
  <c r="CQ86" i="32" s="1"/>
  <c r="CQ45" i="32"/>
  <c r="CQ89" i="32" s="1"/>
  <c r="CQ46" i="32"/>
  <c r="CQ90" i="32" s="1"/>
  <c r="CQ43" i="32"/>
  <c r="CQ87" i="32" s="1"/>
  <c r="F18" i="6"/>
  <c r="F17" i="6"/>
  <c r="F14" i="6"/>
  <c r="F9" i="6"/>
  <c r="F5" i="6"/>
  <c r="O3" i="6"/>
  <c r="N3" i="6"/>
  <c r="M3" i="6"/>
  <c r="L3" i="6"/>
  <c r="K3" i="6"/>
  <c r="J3" i="6"/>
  <c r="I3" i="6"/>
  <c r="H3" i="6"/>
  <c r="G3" i="6"/>
  <c r="F3" i="6"/>
  <c r="O2" i="6"/>
  <c r="A30" i="35"/>
  <c r="A72" i="35" s="1"/>
  <c r="N2" i="6"/>
  <c r="A29" i="35" s="1"/>
  <c r="A71" i="35" s="1"/>
  <c r="A113" i="35" s="1"/>
  <c r="M2" i="6"/>
  <c r="A28" i="35"/>
  <c r="A70" i="35" s="1"/>
  <c r="L2" i="6"/>
  <c r="A27" i="35" s="1"/>
  <c r="A69" i="35" s="1"/>
  <c r="A111" i="35" s="1"/>
  <c r="K2" i="6"/>
  <c r="A26" i="35"/>
  <c r="A68" i="35" s="1"/>
  <c r="J2" i="6"/>
  <c r="A25" i="35" s="1"/>
  <c r="A67" i="35" s="1"/>
  <c r="I2" i="6"/>
  <c r="A24" i="35" s="1"/>
  <c r="A66" i="35" s="1"/>
  <c r="H2" i="6"/>
  <c r="A23" i="35" s="1"/>
  <c r="A65" i="35" s="1"/>
  <c r="G2" i="6"/>
  <c r="A22" i="35" s="1"/>
  <c r="A64" i="35" s="1"/>
  <c r="F2" i="6"/>
  <c r="A21" i="35" s="1"/>
  <c r="A63" i="35" s="1"/>
  <c r="B98" i="12"/>
  <c r="B99" i="12"/>
  <c r="B100" i="12"/>
  <c r="B101" i="12"/>
  <c r="B102" i="12"/>
  <c r="B103" i="12"/>
  <c r="B104" i="12"/>
  <c r="B105" i="12"/>
  <c r="B96" i="12"/>
  <c r="E94" i="12"/>
  <c r="F94" i="12"/>
  <c r="G94" i="12"/>
  <c r="H94" i="12"/>
  <c r="I94" i="12"/>
  <c r="J94" i="12"/>
  <c r="K94" i="12"/>
  <c r="L94" i="12"/>
  <c r="M94" i="12"/>
  <c r="N94" i="12"/>
  <c r="O94" i="12"/>
  <c r="P94" i="12"/>
  <c r="Q94" i="12"/>
  <c r="AQ94" i="12"/>
  <c r="E93" i="12"/>
  <c r="F93" i="12"/>
  <c r="G93" i="12"/>
  <c r="H93" i="12"/>
  <c r="I93" i="12"/>
  <c r="J93" i="12"/>
  <c r="K93" i="12"/>
  <c r="L93" i="12"/>
  <c r="M93" i="12"/>
  <c r="N93" i="12"/>
  <c r="O93" i="12"/>
  <c r="P93" i="12"/>
  <c r="Q93" i="12"/>
  <c r="AQ93" i="12"/>
  <c r="B84" i="12"/>
  <c r="B85" i="12"/>
  <c r="B86" i="12"/>
  <c r="B87" i="12"/>
  <c r="B88" i="12"/>
  <c r="B89" i="12"/>
  <c r="B90" i="12"/>
  <c r="B91" i="12"/>
  <c r="B82" i="12"/>
  <c r="E80" i="12"/>
  <c r="F80" i="12"/>
  <c r="G80" i="12"/>
  <c r="H80" i="12"/>
  <c r="I80" i="12"/>
  <c r="J80" i="12"/>
  <c r="K80" i="12"/>
  <c r="L80" i="12"/>
  <c r="M80" i="12"/>
  <c r="N80" i="12"/>
  <c r="O80" i="12"/>
  <c r="P80" i="12"/>
  <c r="Q80" i="12"/>
  <c r="AQ80" i="12"/>
  <c r="E79" i="12"/>
  <c r="F79" i="12"/>
  <c r="G79" i="12"/>
  <c r="H79" i="12"/>
  <c r="I79" i="12"/>
  <c r="J79" i="12"/>
  <c r="K79" i="12"/>
  <c r="L79" i="12"/>
  <c r="M79" i="12"/>
  <c r="N79" i="12"/>
  <c r="O79" i="12"/>
  <c r="P79" i="12"/>
  <c r="Q79" i="12"/>
  <c r="AQ79" i="12"/>
  <c r="B70" i="12"/>
  <c r="B71" i="12"/>
  <c r="B72" i="12"/>
  <c r="B73" i="12"/>
  <c r="B74" i="12"/>
  <c r="B75" i="12"/>
  <c r="B76" i="12"/>
  <c r="B77" i="12"/>
  <c r="B68" i="12"/>
  <c r="E66" i="12"/>
  <c r="F66" i="12"/>
  <c r="G66" i="12"/>
  <c r="H66" i="12"/>
  <c r="I66" i="12"/>
  <c r="J66" i="12"/>
  <c r="K66" i="12"/>
  <c r="L66" i="12"/>
  <c r="M66" i="12"/>
  <c r="N66" i="12"/>
  <c r="O66" i="12"/>
  <c r="P66" i="12"/>
  <c r="Q66" i="12"/>
  <c r="AQ66" i="12"/>
  <c r="E65" i="12"/>
  <c r="F65" i="12"/>
  <c r="G65" i="12"/>
  <c r="H65" i="12"/>
  <c r="I65" i="12"/>
  <c r="J65" i="12"/>
  <c r="K65" i="12"/>
  <c r="L65" i="12"/>
  <c r="M65" i="12"/>
  <c r="N65" i="12"/>
  <c r="O65" i="12"/>
  <c r="P65" i="12"/>
  <c r="Q65" i="12"/>
  <c r="AQ65" i="12"/>
  <c r="B56" i="12"/>
  <c r="B57" i="12"/>
  <c r="B58" i="12"/>
  <c r="B59" i="12"/>
  <c r="B60" i="12"/>
  <c r="B61" i="12"/>
  <c r="B62" i="12"/>
  <c r="B63" i="12"/>
  <c r="B54" i="12"/>
  <c r="E52" i="12"/>
  <c r="F52" i="12"/>
  <c r="G52" i="12"/>
  <c r="H52" i="12"/>
  <c r="I52" i="12"/>
  <c r="J52" i="12"/>
  <c r="K52" i="12"/>
  <c r="L52" i="12"/>
  <c r="M52" i="12"/>
  <c r="N52" i="12"/>
  <c r="O52" i="12"/>
  <c r="P52" i="12"/>
  <c r="Q52" i="12"/>
  <c r="AQ52" i="12"/>
  <c r="E51" i="12"/>
  <c r="F51" i="12"/>
  <c r="G51" i="12"/>
  <c r="H51" i="12"/>
  <c r="I51" i="12"/>
  <c r="J51" i="12"/>
  <c r="K51" i="12"/>
  <c r="L51" i="12"/>
  <c r="M51" i="12"/>
  <c r="N51" i="12"/>
  <c r="O51" i="12"/>
  <c r="P51" i="12"/>
  <c r="Q51" i="12"/>
  <c r="AQ51" i="12"/>
  <c r="B126" i="12"/>
  <c r="B125" i="12"/>
  <c r="B124" i="12"/>
  <c r="B123" i="12"/>
  <c r="B122" i="12"/>
  <c r="B119" i="12"/>
  <c r="B118" i="12"/>
  <c r="B117" i="12"/>
  <c r="E116" i="12"/>
  <c r="A153" i="35"/>
  <c r="A279" i="35" s="1"/>
  <c r="A321" i="35" s="1"/>
  <c r="A363" i="35" s="1"/>
  <c r="A405" i="35" s="1"/>
  <c r="A447" i="35" s="1"/>
  <c r="A489" i="35" s="1"/>
  <c r="A531" i="35" s="1"/>
  <c r="A573" i="35" s="1"/>
  <c r="A615" i="35" s="1"/>
  <c r="A657" i="35" s="1"/>
  <c r="F116" i="12"/>
  <c r="G116" i="12"/>
  <c r="H116" i="12"/>
  <c r="I116" i="12"/>
  <c r="J116" i="12"/>
  <c r="K116" i="12"/>
  <c r="L116" i="12"/>
  <c r="M116" i="12"/>
  <c r="N116" i="12"/>
  <c r="O116" i="12"/>
  <c r="P116" i="12"/>
  <c r="Q116" i="12"/>
  <c r="R116" i="12"/>
  <c r="S116" i="12"/>
  <c r="T116" i="12"/>
  <c r="U116" i="12"/>
  <c r="V116" i="12"/>
  <c r="W116" i="12"/>
  <c r="X116" i="12"/>
  <c r="Y116" i="12"/>
  <c r="Z116" i="12"/>
  <c r="AA116" i="12"/>
  <c r="AB116" i="12"/>
  <c r="AC116" i="12"/>
  <c r="AD116" i="12"/>
  <c r="AE116" i="12"/>
  <c r="AF116" i="12"/>
  <c r="AG116" i="12"/>
  <c r="AH116" i="12"/>
  <c r="AI116" i="12"/>
  <c r="AJ116" i="12"/>
  <c r="AK116" i="12"/>
  <c r="AL116" i="12"/>
  <c r="AM116" i="12"/>
  <c r="AN116" i="12"/>
  <c r="AO116" i="12"/>
  <c r="AP116" i="12"/>
  <c r="AQ116" i="12"/>
  <c r="D52" i="40"/>
  <c r="J52" i="40"/>
  <c r="I52" i="40"/>
  <c r="CR46" i="32"/>
  <c r="CP77" i="32"/>
  <c r="CR43" i="32"/>
  <c r="CR44" i="32"/>
  <c r="CR45" i="32"/>
  <c r="CR42" i="32"/>
  <c r="CS44" i="32"/>
  <c r="CR88" i="32" s="1"/>
  <c r="CS42" i="32"/>
  <c r="CR86" i="32" s="1"/>
  <c r="CS46" i="32"/>
  <c r="CR90" i="32" s="1"/>
  <c r="CV88" i="32"/>
  <c r="CS88" i="32"/>
  <c r="CW88" i="32"/>
  <c r="CX88" i="32"/>
  <c r="CS90" i="32"/>
  <c r="CW90" i="32"/>
  <c r="CX90" i="32"/>
  <c r="CV90" i="32"/>
  <c r="CV86" i="32"/>
  <c r="CS86" i="32"/>
  <c r="CW86" i="32"/>
  <c r="CX86" i="32"/>
  <c r="CY90" i="32"/>
  <c r="CY88" i="32"/>
  <c r="CY86" i="32"/>
  <c r="Q13" i="42"/>
  <c r="J21" i="33"/>
  <c r="M49" i="40"/>
  <c r="M50" i="40"/>
  <c r="M39" i="40"/>
  <c r="CS43" i="32"/>
  <c r="CR87" i="32" s="1"/>
  <c r="CS45" i="32"/>
  <c r="CR89" i="32" s="1"/>
  <c r="CV87" i="32"/>
  <c r="CS87" i="32"/>
  <c r="CW87" i="32"/>
  <c r="CX87" i="32"/>
  <c r="CV89" i="32"/>
  <c r="CS89" i="32"/>
  <c r="CW89" i="32"/>
  <c r="CX89" i="32"/>
  <c r="CY89" i="32"/>
  <c r="CY87" i="32"/>
  <c r="H127" i="119"/>
  <c r="AB19" i="116"/>
  <c r="AB20" i="116" s="1"/>
  <c r="C127" i="119"/>
  <c r="I132" i="119"/>
  <c r="F132" i="119"/>
  <c r="AG19" i="116"/>
  <c r="AG20" i="116" s="1"/>
  <c r="AM19" i="139"/>
  <c r="AM20" i="139" s="1"/>
  <c r="E138" i="141"/>
  <c r="F138" i="141"/>
  <c r="H138" i="141"/>
  <c r="C138" i="141"/>
  <c r="D138" i="141"/>
  <c r="I138" i="141"/>
  <c r="G138" i="141"/>
  <c r="C138" i="125"/>
  <c r="AM19" i="123"/>
  <c r="AM20" i="123" s="1"/>
  <c r="C122" i="125"/>
  <c r="H122" i="125"/>
  <c r="AL16" i="146"/>
  <c r="AL19" i="146" s="1"/>
  <c r="AL20" i="146" s="1"/>
  <c r="AO16" i="146"/>
  <c r="AI22" i="160"/>
  <c r="I176" i="162" s="1"/>
  <c r="AD22" i="160"/>
  <c r="C171" i="162" s="1"/>
  <c r="AB16" i="160"/>
  <c r="S16" i="160"/>
  <c r="AR16" i="160"/>
  <c r="AG16" i="139"/>
  <c r="Q16" i="139"/>
  <c r="AJ16" i="139"/>
  <c r="O16" i="139"/>
  <c r="AF16" i="139"/>
  <c r="AR16" i="139"/>
  <c r="P16" i="139"/>
  <c r="N16" i="139"/>
  <c r="AH16" i="139"/>
  <c r="S16" i="139"/>
  <c r="G115" i="125"/>
  <c r="I115" i="125"/>
  <c r="F110" i="125"/>
  <c r="E133" i="125"/>
  <c r="G133" i="125"/>
  <c r="Y16" i="123"/>
  <c r="AC16" i="123"/>
  <c r="AN16" i="123"/>
  <c r="H16" i="123"/>
  <c r="G107" i="125" s="1"/>
  <c r="V16" i="123"/>
  <c r="AL16" i="123"/>
  <c r="O16" i="123"/>
  <c r="AE16" i="123"/>
  <c r="AK16" i="123"/>
  <c r="G4" i="6"/>
  <c r="H4" i="6" s="1"/>
  <c r="I4" i="6" s="1"/>
  <c r="J4" i="6" s="1"/>
  <c r="K4" i="6" s="1"/>
  <c r="D31" i="6"/>
  <c r="E30" i="6"/>
  <c r="C24" i="6"/>
  <c r="C30" i="6"/>
  <c r="E16" i="6"/>
  <c r="D16" i="6"/>
  <c r="AS16" i="6" s="1"/>
  <c r="F144" i="35" s="1"/>
  <c r="E22" i="6"/>
  <c r="E29" i="6"/>
  <c r="C22" i="6"/>
  <c r="D29" i="6"/>
  <c r="D129" i="119"/>
  <c r="I129" i="119"/>
  <c r="AI19" i="132"/>
  <c r="AI20" i="132" s="1"/>
  <c r="C134" i="134"/>
  <c r="I134" i="134"/>
  <c r="F134" i="134"/>
  <c r="D134" i="134"/>
  <c r="G109" i="125"/>
  <c r="E109" i="125"/>
  <c r="J19" i="123"/>
  <c r="J20" i="123" s="1"/>
  <c r="C125" i="125"/>
  <c r="H125" i="125"/>
  <c r="D137" i="148"/>
  <c r="E137" i="148"/>
  <c r="I137" i="148"/>
  <c r="F137" i="148"/>
  <c r="C137" i="148"/>
  <c r="G137" i="148"/>
  <c r="AR19" i="116"/>
  <c r="AR20" i="116" s="1"/>
  <c r="D143" i="119"/>
  <c r="F143" i="119"/>
  <c r="H130" i="119"/>
  <c r="I117" i="119"/>
  <c r="AN19" i="116"/>
  <c r="AN20" i="116" s="1"/>
  <c r="G139" i="119"/>
  <c r="E139" i="119"/>
  <c r="H137" i="148"/>
  <c r="K50" i="107"/>
  <c r="Q19" i="123"/>
  <c r="Q20" i="123" s="1"/>
  <c r="I116" i="125"/>
  <c r="F141" i="125"/>
  <c r="D141" i="125"/>
  <c r="X16" i="132"/>
  <c r="R16" i="132"/>
  <c r="S16" i="132"/>
  <c r="F16" i="132"/>
  <c r="AC16" i="132"/>
  <c r="P16" i="132"/>
  <c r="AQ16" i="132"/>
  <c r="K16" i="132"/>
  <c r="Y16" i="132"/>
  <c r="AS16" i="132"/>
  <c r="AF16" i="132"/>
  <c r="AA16" i="132"/>
  <c r="AG16" i="132"/>
  <c r="H16" i="132"/>
  <c r="AT16" i="132"/>
  <c r="AH16" i="132"/>
  <c r="AN16" i="132"/>
  <c r="AK16" i="132"/>
  <c r="F117" i="119"/>
  <c r="C139" i="119"/>
  <c r="E134" i="134"/>
  <c r="AM16" i="116"/>
  <c r="W16" i="116"/>
  <c r="G16" i="116"/>
  <c r="I16" i="146"/>
  <c r="AG16" i="146"/>
  <c r="AH16" i="146"/>
  <c r="N16" i="160"/>
  <c r="AI16" i="160"/>
  <c r="Y22" i="160"/>
  <c r="C166" i="162" s="1"/>
  <c r="AT22" i="160"/>
  <c r="AP16" i="146"/>
  <c r="W16" i="146"/>
  <c r="AE16" i="146"/>
  <c r="AG16" i="160"/>
  <c r="AD16" i="160"/>
  <c r="L16" i="160"/>
  <c r="AJ22" i="160"/>
  <c r="AO22" i="160"/>
  <c r="E182" i="162" s="1"/>
  <c r="S22" i="160"/>
  <c r="C7" i="110"/>
  <c r="I16" i="160"/>
  <c r="H108" i="162" s="1"/>
  <c r="AT16" i="160"/>
  <c r="AT19" i="160" s="1"/>
  <c r="AT20" i="160" s="1"/>
  <c r="AN22" i="160"/>
  <c r="N22" i="160"/>
  <c r="H155" i="162" s="1"/>
  <c r="H142" i="119"/>
  <c r="E132" i="119"/>
  <c r="F127" i="119"/>
  <c r="F142" i="119"/>
  <c r="G132" i="119"/>
  <c r="H132" i="119"/>
  <c r="E127" i="119"/>
  <c r="J127" i="119" s="1"/>
  <c r="D142" i="119"/>
  <c r="D132" i="119"/>
  <c r="C132" i="119"/>
  <c r="G127" i="119"/>
  <c r="I127" i="119"/>
  <c r="H108" i="119"/>
  <c r="C142" i="119"/>
  <c r="F108" i="119"/>
  <c r="D108" i="119"/>
  <c r="I108" i="119"/>
  <c r="I51" i="116"/>
  <c r="G108" i="119"/>
  <c r="E108" i="119"/>
  <c r="G129" i="119"/>
  <c r="E129" i="119"/>
  <c r="AD19" i="116"/>
  <c r="AD20" i="116" s="1"/>
  <c r="C129" i="119"/>
  <c r="J129" i="119" s="1"/>
  <c r="H129" i="119"/>
  <c r="F129" i="119"/>
  <c r="C108" i="162"/>
  <c r="I51" i="160"/>
  <c r="I19" i="160"/>
  <c r="I20" i="160" s="1"/>
  <c r="G108" i="162"/>
  <c r="E108" i="162"/>
  <c r="E116" i="125"/>
  <c r="C116" i="125"/>
  <c r="H116" i="125"/>
  <c r="F116" i="125"/>
  <c r="Q51" i="123"/>
  <c r="D116" i="125"/>
  <c r="F109" i="125"/>
  <c r="D109" i="125"/>
  <c r="I109" i="125"/>
  <c r="H109" i="125"/>
  <c r="J51" i="123"/>
  <c r="C109" i="125"/>
  <c r="I125" i="125"/>
  <c r="G125" i="125"/>
  <c r="E125" i="125"/>
  <c r="D125" i="125"/>
  <c r="F125" i="125"/>
  <c r="G141" i="125"/>
  <c r="E141" i="125"/>
  <c r="AP19" i="123"/>
  <c r="AP20" i="123" s="1"/>
  <c r="C141" i="125"/>
  <c r="J141" i="125" s="1"/>
  <c r="H141" i="125"/>
  <c r="I141" i="125"/>
  <c r="AJ16" i="132"/>
  <c r="T16" i="132"/>
  <c r="AP16" i="132"/>
  <c r="J16" i="132"/>
  <c r="AE16" i="132"/>
  <c r="O16" i="132"/>
  <c r="AL16" i="132"/>
  <c r="V16" i="132"/>
  <c r="AO16" i="132"/>
  <c r="U16" i="132"/>
  <c r="M16" i="132"/>
  <c r="AR16" i="132"/>
  <c r="H143" i="134" s="1"/>
  <c r="AB16" i="132"/>
  <c r="L16" i="132"/>
  <c r="AM16" i="132"/>
  <c r="W16" i="132"/>
  <c r="G16" i="132"/>
  <c r="AD16" i="132"/>
  <c r="N16" i="132"/>
  <c r="I16" i="132"/>
  <c r="Q16" i="132"/>
  <c r="AE22" i="160"/>
  <c r="I172" i="162" s="1"/>
  <c r="O22" i="160"/>
  <c r="E156" i="162" s="1"/>
  <c r="AP22" i="160"/>
  <c r="Z22" i="160"/>
  <c r="J22" i="160"/>
  <c r="AK22" i="160"/>
  <c r="U22" i="160"/>
  <c r="F162" i="162" s="1"/>
  <c r="AR22" i="160"/>
  <c r="I185" i="162" s="1"/>
  <c r="X22" i="160"/>
  <c r="G165" i="162" s="1"/>
  <c r="T22" i="160"/>
  <c r="D161" i="162" s="1"/>
  <c r="AQ22" i="160"/>
  <c r="G184" i="162" s="1"/>
  <c r="AA22" i="160"/>
  <c r="F168" i="162" s="1"/>
  <c r="K22" i="160"/>
  <c r="I152" i="162" s="1"/>
  <c r="AL22" i="160"/>
  <c r="E179" i="162" s="1"/>
  <c r="V22" i="160"/>
  <c r="H163" i="162" s="1"/>
  <c r="F22" i="160"/>
  <c r="G147" i="162" s="1"/>
  <c r="AG22" i="160"/>
  <c r="Q22" i="160"/>
  <c r="Q52" i="160" s="1"/>
  <c r="AB22" i="160"/>
  <c r="I169" i="162" s="1"/>
  <c r="H22" i="160"/>
  <c r="I149" i="162" s="1"/>
  <c r="P22" i="160"/>
  <c r="E157" i="162" s="1"/>
  <c r="W22" i="160"/>
  <c r="AH22" i="160"/>
  <c r="F175" i="162" s="1"/>
  <c r="AS22" i="160"/>
  <c r="D186" i="162" s="1"/>
  <c r="M22" i="160"/>
  <c r="M52" i="160" s="1"/>
  <c r="AF22" i="160"/>
  <c r="AM22" i="160"/>
  <c r="G22" i="160"/>
  <c r="E148" i="162" s="1"/>
  <c r="R22" i="160"/>
  <c r="AC22" i="160"/>
  <c r="L22" i="160"/>
  <c r="F153" i="162" s="1"/>
  <c r="AN16" i="160"/>
  <c r="X16" i="160"/>
  <c r="H16" i="160"/>
  <c r="AE16" i="160"/>
  <c r="O16" i="160"/>
  <c r="AP16" i="160"/>
  <c r="Z16" i="160"/>
  <c r="J16" i="160"/>
  <c r="M16" i="160"/>
  <c r="Q16" i="160"/>
  <c r="AJ16" i="160"/>
  <c r="T16" i="160"/>
  <c r="AQ16" i="160"/>
  <c r="AA16" i="160"/>
  <c r="K16" i="160"/>
  <c r="AL16" i="160"/>
  <c r="V16" i="160"/>
  <c r="F16" i="160"/>
  <c r="AO16" i="160"/>
  <c r="AK16" i="160"/>
  <c r="AF16" i="160"/>
  <c r="AM16" i="160"/>
  <c r="G16" i="160"/>
  <c r="R16" i="160"/>
  <c r="Y16" i="160"/>
  <c r="P16" i="160"/>
  <c r="W16" i="160"/>
  <c r="AH16" i="160"/>
  <c r="AS16" i="160"/>
  <c r="U16" i="160"/>
  <c r="AI16" i="146"/>
  <c r="O16" i="146"/>
  <c r="AJ16" i="146"/>
  <c r="AQ16" i="146"/>
  <c r="G16" i="146"/>
  <c r="AK16" i="146"/>
  <c r="AS16" i="146"/>
  <c r="AM16" i="146"/>
  <c r="M16" i="146"/>
  <c r="Q16" i="146"/>
  <c r="K16" i="146"/>
  <c r="H16" i="146"/>
  <c r="T16" i="146"/>
  <c r="Z16" i="146"/>
  <c r="Y16" i="146"/>
  <c r="S16" i="146"/>
  <c r="U16" i="146"/>
  <c r="AR16" i="146"/>
  <c r="F140" i="125"/>
  <c r="D140" i="125"/>
  <c r="I140" i="125"/>
  <c r="G140" i="125"/>
  <c r="I108" i="125"/>
  <c r="G108" i="125"/>
  <c r="I51" i="123"/>
  <c r="E108" i="125"/>
  <c r="C108" i="125"/>
  <c r="AD19" i="123"/>
  <c r="AD20" i="123" s="1"/>
  <c r="C129" i="125"/>
  <c r="H129" i="125"/>
  <c r="F129" i="125"/>
  <c r="D129" i="125"/>
  <c r="D122" i="125"/>
  <c r="I122" i="125"/>
  <c r="G122" i="125"/>
  <c r="E122" i="125"/>
  <c r="D138" i="125"/>
  <c r="I138" i="125"/>
  <c r="G138" i="125"/>
  <c r="E138" i="125"/>
  <c r="N16" i="146"/>
  <c r="AT16" i="146"/>
  <c r="AT19" i="146" s="1"/>
  <c r="AB16" i="146"/>
  <c r="P16" i="146"/>
  <c r="L16" i="146"/>
  <c r="V16" i="146"/>
  <c r="E129" i="125"/>
  <c r="F138" i="125"/>
  <c r="F122" i="125"/>
  <c r="D108" i="125"/>
  <c r="H140" i="125"/>
  <c r="AF16" i="146"/>
  <c r="C7" i="109"/>
  <c r="B3" i="148"/>
  <c r="C6" i="35"/>
  <c r="J6" i="35" s="1"/>
  <c r="AA16" i="146"/>
  <c r="AC16" i="146"/>
  <c r="C79" i="33"/>
  <c r="J79" i="33" s="1"/>
  <c r="D38" i="40"/>
  <c r="D166" i="162"/>
  <c r="F171" i="162"/>
  <c r="F88" i="157"/>
  <c r="H130" i="125"/>
  <c r="F130" i="125"/>
  <c r="C130" i="125"/>
  <c r="E130" i="125"/>
  <c r="D130" i="125"/>
  <c r="G130" i="125"/>
  <c r="AE19" i="123"/>
  <c r="AE20" i="123" s="1"/>
  <c r="I130" i="125"/>
  <c r="H107" i="125"/>
  <c r="F107" i="125"/>
  <c r="G118" i="141"/>
  <c r="S51" i="139"/>
  <c r="S19" i="139"/>
  <c r="S20" i="139" s="1"/>
  <c r="F118" i="141"/>
  <c r="I118" i="141"/>
  <c r="H118" i="141"/>
  <c r="E118" i="141"/>
  <c r="C118" i="141"/>
  <c r="D118" i="141"/>
  <c r="G143" i="141"/>
  <c r="F143" i="141"/>
  <c r="AR19" i="139"/>
  <c r="AR20" i="139" s="1"/>
  <c r="C143" i="141"/>
  <c r="H143" i="141"/>
  <c r="E143" i="141"/>
  <c r="I143" i="141"/>
  <c r="D143" i="141"/>
  <c r="Q19" i="139"/>
  <c r="Q20" i="139" s="1"/>
  <c r="C116" i="141"/>
  <c r="Q51" i="139"/>
  <c r="H116" i="141"/>
  <c r="F116" i="141"/>
  <c r="D116" i="141"/>
  <c r="E116" i="141"/>
  <c r="G116" i="141"/>
  <c r="I116" i="141"/>
  <c r="D114" i="125"/>
  <c r="F114" i="125"/>
  <c r="J114" i="125" s="1"/>
  <c r="AN19" i="123"/>
  <c r="AN20" i="123" s="1"/>
  <c r="AR19" i="160"/>
  <c r="AR20" i="160" s="1"/>
  <c r="H143" i="162"/>
  <c r="F143" i="162"/>
  <c r="D143" i="162"/>
  <c r="I143" i="162"/>
  <c r="G143" i="162"/>
  <c r="E143" i="162"/>
  <c r="C143" i="162"/>
  <c r="G137" i="125"/>
  <c r="E137" i="125"/>
  <c r="I137" i="125"/>
  <c r="H137" i="125"/>
  <c r="D137" i="125"/>
  <c r="C137" i="125"/>
  <c r="AL19" i="123"/>
  <c r="AL20" i="123" s="1"/>
  <c r="F137" i="125"/>
  <c r="E128" i="125"/>
  <c r="C128" i="125"/>
  <c r="AC19" i="123"/>
  <c r="AC20" i="123" s="1"/>
  <c r="I128" i="125"/>
  <c r="G128" i="125"/>
  <c r="H128" i="125"/>
  <c r="D128" i="125"/>
  <c r="F128" i="125"/>
  <c r="I118" i="162"/>
  <c r="E155" i="162"/>
  <c r="E130" i="148"/>
  <c r="D132" i="148"/>
  <c r="E132" i="148"/>
  <c r="D106" i="119"/>
  <c r="G51" i="116"/>
  <c r="E106" i="119"/>
  <c r="C106" i="119"/>
  <c r="I106" i="119"/>
  <c r="G106" i="119"/>
  <c r="G19" i="116"/>
  <c r="G20" i="116" s="1"/>
  <c r="F106" i="119"/>
  <c r="H106" i="119"/>
  <c r="C133" i="134"/>
  <c r="AH19" i="132"/>
  <c r="AH20" i="132" s="1"/>
  <c r="H133" i="134"/>
  <c r="I133" i="134"/>
  <c r="D133" i="134"/>
  <c r="F133" i="134"/>
  <c r="G133" i="134"/>
  <c r="E133" i="134"/>
  <c r="G126" i="134"/>
  <c r="E126" i="134"/>
  <c r="C126" i="134"/>
  <c r="I126" i="134"/>
  <c r="AA19" i="132"/>
  <c r="AA20" i="132" s="1"/>
  <c r="F126" i="134"/>
  <c r="D126" i="134"/>
  <c r="H126" i="134"/>
  <c r="H110" i="134"/>
  <c r="D110" i="134"/>
  <c r="E110" i="134"/>
  <c r="G110" i="134"/>
  <c r="I110" i="134"/>
  <c r="F110" i="134"/>
  <c r="C110" i="134"/>
  <c r="K51" i="132"/>
  <c r="K19" i="132"/>
  <c r="K20" i="132" s="1"/>
  <c r="F19" i="132"/>
  <c r="C105" i="134"/>
  <c r="F51" i="132"/>
  <c r="D105" i="134"/>
  <c r="F105" i="134"/>
  <c r="G105" i="134"/>
  <c r="I105" i="134"/>
  <c r="H105" i="134"/>
  <c r="E105" i="134"/>
  <c r="D111" i="162"/>
  <c r="I111" i="162"/>
  <c r="G111" i="162"/>
  <c r="E111" i="162"/>
  <c r="L19" i="160"/>
  <c r="L20" i="160" s="1"/>
  <c r="H111" i="162"/>
  <c r="C111" i="162"/>
  <c r="F111" i="162"/>
  <c r="L51" i="160"/>
  <c r="AI19" i="160"/>
  <c r="AI20" i="160" s="1"/>
  <c r="I134" i="162"/>
  <c r="G134" i="162"/>
  <c r="E134" i="162"/>
  <c r="C134" i="162"/>
  <c r="H134" i="162"/>
  <c r="D134" i="162"/>
  <c r="F134" i="162"/>
  <c r="I142" i="134"/>
  <c r="C138" i="119"/>
  <c r="H138" i="119"/>
  <c r="W19" i="146"/>
  <c r="W20" i="146" s="1"/>
  <c r="C122" i="148"/>
  <c r="H122" i="148"/>
  <c r="E122" i="148"/>
  <c r="F122" i="148"/>
  <c r="G122" i="148"/>
  <c r="I122" i="148"/>
  <c r="D122" i="148"/>
  <c r="I108" i="148"/>
  <c r="I51" i="146"/>
  <c r="G108" i="148"/>
  <c r="H108" i="148"/>
  <c r="F108" i="148"/>
  <c r="I19" i="146"/>
  <c r="I20" i="146"/>
  <c r="D108" i="148"/>
  <c r="C108" i="148"/>
  <c r="J108" i="148" s="1"/>
  <c r="E108" i="148"/>
  <c r="C131" i="134"/>
  <c r="S19" i="132"/>
  <c r="S20" i="132" s="1"/>
  <c r="D118" i="134"/>
  <c r="S51" i="132"/>
  <c r="F108" i="162"/>
  <c r="D108" i="162"/>
  <c r="F132" i="162"/>
  <c r="D132" i="162"/>
  <c r="AG19" i="160"/>
  <c r="AG20" i="160" s="1"/>
  <c r="I132" i="162"/>
  <c r="G132" i="162"/>
  <c r="C132" i="162"/>
  <c r="E132" i="162"/>
  <c r="H132" i="162"/>
  <c r="AH19" i="146"/>
  <c r="AH20" i="146" s="1"/>
  <c r="D133" i="148"/>
  <c r="C133" i="148"/>
  <c r="G133" i="148"/>
  <c r="E133" i="148"/>
  <c r="H133" i="148"/>
  <c r="G139" i="134"/>
  <c r="D132" i="134"/>
  <c r="I132" i="134"/>
  <c r="G132" i="134"/>
  <c r="AG19" i="132"/>
  <c r="H132" i="134"/>
  <c r="C132" i="134"/>
  <c r="E132" i="134"/>
  <c r="F132" i="134"/>
  <c r="Y19" i="132"/>
  <c r="I124" i="134"/>
  <c r="G124" i="134"/>
  <c r="E124" i="134"/>
  <c r="C124" i="134"/>
  <c r="D124" i="134"/>
  <c r="H124" i="134"/>
  <c r="F124" i="134"/>
  <c r="H128" i="134"/>
  <c r="G128" i="134"/>
  <c r="D128" i="134"/>
  <c r="F128" i="134"/>
  <c r="E128" i="134"/>
  <c r="AC19" i="132"/>
  <c r="AC20" i="132"/>
  <c r="C128" i="134"/>
  <c r="I128" i="134"/>
  <c r="C123" i="134"/>
  <c r="F123" i="134"/>
  <c r="H123" i="134"/>
  <c r="I123" i="134"/>
  <c r="X19" i="132"/>
  <c r="X20" i="132"/>
  <c r="G123" i="134"/>
  <c r="J123" i="134" s="1"/>
  <c r="E123" i="134"/>
  <c r="D123" i="134"/>
  <c r="J132" i="119"/>
  <c r="L19" i="146"/>
  <c r="L20" i="146" s="1"/>
  <c r="G111" i="148"/>
  <c r="H111" i="148"/>
  <c r="F111" i="148"/>
  <c r="E111" i="148"/>
  <c r="I111" i="148"/>
  <c r="D111" i="148"/>
  <c r="L51" i="146"/>
  <c r="C111" i="148"/>
  <c r="Y19" i="146"/>
  <c r="Y20" i="146" s="1"/>
  <c r="C124" i="148"/>
  <c r="E124" i="148"/>
  <c r="F124" i="148"/>
  <c r="I124" i="148"/>
  <c r="H124" i="148"/>
  <c r="G124" i="148"/>
  <c r="D124" i="148"/>
  <c r="K19" i="146"/>
  <c r="K20" i="146" s="1"/>
  <c r="D110" i="148"/>
  <c r="K51" i="146"/>
  <c r="E110" i="148"/>
  <c r="F110" i="148"/>
  <c r="H110" i="148"/>
  <c r="G110" i="148"/>
  <c r="C110" i="148"/>
  <c r="I110" i="148"/>
  <c r="H144" i="148"/>
  <c r="AS51" i="146"/>
  <c r="AS19" i="146"/>
  <c r="AS20" i="146" s="1"/>
  <c r="E144" i="148"/>
  <c r="F144" i="148"/>
  <c r="I144" i="148"/>
  <c r="C144" i="148"/>
  <c r="G144" i="148"/>
  <c r="D144" i="148"/>
  <c r="E135" i="148"/>
  <c r="G135" i="148"/>
  <c r="D135" i="148"/>
  <c r="C135" i="148"/>
  <c r="F135" i="148"/>
  <c r="I135" i="148"/>
  <c r="AJ19" i="146"/>
  <c r="AJ20" i="146" s="1"/>
  <c r="H135" i="148"/>
  <c r="H113" i="134"/>
  <c r="F113" i="134"/>
  <c r="I113" i="134"/>
  <c r="F138" i="134"/>
  <c r="I138" i="134"/>
  <c r="D112" i="134"/>
  <c r="H137" i="134"/>
  <c r="F137" i="134"/>
  <c r="AR19" i="146"/>
  <c r="AR20" i="146" s="1"/>
  <c r="G143" i="148"/>
  <c r="H143" i="148"/>
  <c r="E143" i="148"/>
  <c r="D143" i="148"/>
  <c r="F143" i="148"/>
  <c r="C143" i="148"/>
  <c r="I143" i="148"/>
  <c r="Z19" i="146"/>
  <c r="Z20" i="146" s="1"/>
  <c r="E125" i="148"/>
  <c r="G125" i="148"/>
  <c r="H125" i="148"/>
  <c r="C125" i="148"/>
  <c r="D125" i="148"/>
  <c r="I125" i="148"/>
  <c r="F125" i="148"/>
  <c r="J125" i="148" s="1"/>
  <c r="Q19" i="146"/>
  <c r="Q20" i="146" s="1"/>
  <c r="C116" i="148"/>
  <c r="E116" i="148"/>
  <c r="F116" i="148"/>
  <c r="D116" i="148"/>
  <c r="I116" i="148"/>
  <c r="Q51" i="146"/>
  <c r="G116" i="148"/>
  <c r="H116" i="148"/>
  <c r="AK19" i="146"/>
  <c r="AK20" i="146" s="1"/>
  <c r="E136" i="148"/>
  <c r="D136" i="148"/>
  <c r="G136" i="148"/>
  <c r="C136" i="148"/>
  <c r="F136" i="148"/>
  <c r="H136" i="148"/>
  <c r="I136" i="148"/>
  <c r="E114" i="148"/>
  <c r="D114" i="148"/>
  <c r="C114" i="148"/>
  <c r="F114" i="148"/>
  <c r="O51" i="146"/>
  <c r="H114" i="148"/>
  <c r="G114" i="148"/>
  <c r="I114" i="148"/>
  <c r="O19" i="146"/>
  <c r="O20" i="146" s="1"/>
  <c r="F120" i="162"/>
  <c r="U19" i="160"/>
  <c r="U20" i="160" s="1"/>
  <c r="G120" i="162"/>
  <c r="C120" i="162"/>
  <c r="H120" i="162"/>
  <c r="I120" i="162"/>
  <c r="P51" i="160"/>
  <c r="P19" i="160"/>
  <c r="P20" i="160" s="1"/>
  <c r="I115" i="162"/>
  <c r="G115" i="162"/>
  <c r="E115" i="162"/>
  <c r="F115" i="162"/>
  <c r="AM19" i="160"/>
  <c r="AM20" i="160" s="1"/>
  <c r="F138" i="162"/>
  <c r="I138" i="162"/>
  <c r="G138" i="162"/>
  <c r="C138" i="162"/>
  <c r="D138" i="162"/>
  <c r="F19" i="160"/>
  <c r="F20" i="160" s="1"/>
  <c r="I105" i="162"/>
  <c r="C105" i="162"/>
  <c r="E105" i="162"/>
  <c r="H105" i="162"/>
  <c r="F51" i="160"/>
  <c r="F105" i="162"/>
  <c r="AA19" i="160"/>
  <c r="D126" i="162"/>
  <c r="G126" i="162"/>
  <c r="E126" i="162"/>
  <c r="C126" i="162"/>
  <c r="F126" i="162"/>
  <c r="Q19" i="160"/>
  <c r="Q20" i="160" s="1"/>
  <c r="Q51" i="160"/>
  <c r="G116" i="162"/>
  <c r="E116" i="162"/>
  <c r="H116" i="162"/>
  <c r="F116" i="162"/>
  <c r="D116" i="162"/>
  <c r="F141" i="162"/>
  <c r="D141" i="162"/>
  <c r="G141" i="162"/>
  <c r="E141" i="162"/>
  <c r="C141" i="162"/>
  <c r="X19" i="160"/>
  <c r="X20" i="160" s="1"/>
  <c r="G123" i="162"/>
  <c r="C123" i="162"/>
  <c r="H123" i="162"/>
  <c r="F123" i="162"/>
  <c r="I123" i="162"/>
  <c r="I157" i="162"/>
  <c r="C157" i="162"/>
  <c r="H157" i="162"/>
  <c r="P52" i="160"/>
  <c r="AD19" i="132"/>
  <c r="AD20" i="132" s="1"/>
  <c r="C129" i="134"/>
  <c r="H129" i="134"/>
  <c r="E129" i="134"/>
  <c r="D129" i="134"/>
  <c r="F129" i="134"/>
  <c r="G129" i="134"/>
  <c r="I129" i="134"/>
  <c r="L19" i="132"/>
  <c r="L20" i="132" s="1"/>
  <c r="E111" i="134"/>
  <c r="C111" i="134"/>
  <c r="G111" i="134"/>
  <c r="L51" i="132"/>
  <c r="F111" i="134"/>
  <c r="D111" i="134"/>
  <c r="I111" i="134"/>
  <c r="H111" i="134"/>
  <c r="U19" i="132"/>
  <c r="U20" i="132" s="1"/>
  <c r="E120" i="134"/>
  <c r="C120" i="134"/>
  <c r="H120" i="134"/>
  <c r="G120" i="134"/>
  <c r="D120" i="134"/>
  <c r="I120" i="134"/>
  <c r="F120" i="134"/>
  <c r="O19" i="132"/>
  <c r="O20" i="132"/>
  <c r="C114" i="134"/>
  <c r="H114" i="134"/>
  <c r="F114" i="134"/>
  <c r="E114" i="134"/>
  <c r="D114" i="134"/>
  <c r="O51" i="132"/>
  <c r="G114" i="134"/>
  <c r="I114" i="134"/>
  <c r="F119" i="134"/>
  <c r="D119" i="134"/>
  <c r="I119" i="134"/>
  <c r="H119" i="134"/>
  <c r="E119" i="134"/>
  <c r="C119" i="134"/>
  <c r="G119" i="134"/>
  <c r="T19" i="132"/>
  <c r="G127" i="148"/>
  <c r="H127" i="148"/>
  <c r="D127" i="148"/>
  <c r="C127" i="148"/>
  <c r="E127" i="148"/>
  <c r="I127" i="148"/>
  <c r="AB19" i="146"/>
  <c r="AB20" i="146" s="1"/>
  <c r="F127" i="148"/>
  <c r="N19" i="146"/>
  <c r="N20" i="146" s="1"/>
  <c r="D113" i="148"/>
  <c r="N51" i="146"/>
  <c r="I113" i="148"/>
  <c r="G113" i="148"/>
  <c r="F113" i="148"/>
  <c r="C113" i="148"/>
  <c r="H113" i="148"/>
  <c r="E113" i="148"/>
  <c r="AS19" i="160"/>
  <c r="AS20" i="160" s="1"/>
  <c r="G144" i="162"/>
  <c r="E144" i="162"/>
  <c r="F144" i="162"/>
  <c r="H144" i="162"/>
  <c r="I144" i="162"/>
  <c r="AS51" i="160"/>
  <c r="C144" i="162"/>
  <c r="D144" i="162"/>
  <c r="I124" i="162"/>
  <c r="C124" i="162"/>
  <c r="H124" i="162"/>
  <c r="Y19" i="160"/>
  <c r="Y20" i="160" s="1"/>
  <c r="F124" i="162"/>
  <c r="D124" i="162"/>
  <c r="G124" i="162"/>
  <c r="E124" i="162"/>
  <c r="C131" i="162"/>
  <c r="D131" i="162"/>
  <c r="I131" i="162"/>
  <c r="G131" i="162"/>
  <c r="E131" i="162"/>
  <c r="F131" i="162"/>
  <c r="AF19" i="160"/>
  <c r="AF20" i="160" s="1"/>
  <c r="H131" i="162"/>
  <c r="V19" i="160"/>
  <c r="V20" i="160" s="1"/>
  <c r="I121" i="162"/>
  <c r="C121" i="162"/>
  <c r="E121" i="162"/>
  <c r="G121" i="162"/>
  <c r="H121" i="162"/>
  <c r="F121" i="162"/>
  <c r="D121" i="162"/>
  <c r="AQ19" i="160"/>
  <c r="I142" i="162"/>
  <c r="G142" i="162"/>
  <c r="E142" i="162"/>
  <c r="C142" i="162"/>
  <c r="H142" i="162"/>
  <c r="F142" i="162"/>
  <c r="D142" i="162"/>
  <c r="M19" i="160"/>
  <c r="I112" i="162"/>
  <c r="M51" i="160"/>
  <c r="G112" i="162"/>
  <c r="E112" i="162"/>
  <c r="C112" i="162"/>
  <c r="D112" i="162"/>
  <c r="H112" i="162"/>
  <c r="F112" i="162"/>
  <c r="O19" i="160"/>
  <c r="O20" i="160" s="1"/>
  <c r="E114" i="162"/>
  <c r="C114" i="162"/>
  <c r="H114" i="162"/>
  <c r="F114" i="162"/>
  <c r="D114" i="162"/>
  <c r="O51" i="160"/>
  <c r="I114" i="162"/>
  <c r="G114" i="162"/>
  <c r="AN19" i="160"/>
  <c r="AN20" i="160" s="1"/>
  <c r="C139" i="162"/>
  <c r="H139" i="162"/>
  <c r="F139" i="162"/>
  <c r="D139" i="162"/>
  <c r="I139" i="162"/>
  <c r="G139" i="162"/>
  <c r="E139" i="162"/>
  <c r="I116" i="134"/>
  <c r="G116" i="134"/>
  <c r="E116" i="134"/>
  <c r="H116" i="134"/>
  <c r="C116" i="134"/>
  <c r="D116" i="134"/>
  <c r="G19" i="132"/>
  <c r="G20" i="132" s="1"/>
  <c r="G106" i="134"/>
  <c r="I106" i="134"/>
  <c r="E106" i="134"/>
  <c r="F106" i="134"/>
  <c r="H106" i="134"/>
  <c r="G51" i="132"/>
  <c r="D106" i="134"/>
  <c r="AB19" i="132"/>
  <c r="AB20" i="132" s="1"/>
  <c r="E127" i="134"/>
  <c r="C127" i="134"/>
  <c r="G127" i="134"/>
  <c r="F127" i="134"/>
  <c r="D127" i="134"/>
  <c r="H127" i="134"/>
  <c r="I127" i="134"/>
  <c r="I140" i="134"/>
  <c r="AE19" i="132"/>
  <c r="AE20" i="132" s="1"/>
  <c r="C130" i="134"/>
  <c r="D130" i="134"/>
  <c r="AJ19" i="132"/>
  <c r="AJ20" i="132" s="1"/>
  <c r="V19" i="146"/>
  <c r="V20" i="146"/>
  <c r="F121" i="148"/>
  <c r="I121" i="148"/>
  <c r="H121" i="148"/>
  <c r="I118" i="148"/>
  <c r="G118" i="148"/>
  <c r="H118" i="148"/>
  <c r="C118" i="148"/>
  <c r="D118" i="148"/>
  <c r="F118" i="148"/>
  <c r="S51" i="146"/>
  <c r="S19" i="146"/>
  <c r="S20" i="146" s="1"/>
  <c r="E118" i="148"/>
  <c r="H19" i="146"/>
  <c r="H20" i="146" s="1"/>
  <c r="D107" i="148"/>
  <c r="F107" i="148"/>
  <c r="C107" i="148"/>
  <c r="E107" i="148"/>
  <c r="I107" i="148"/>
  <c r="H51" i="146"/>
  <c r="H107" i="148"/>
  <c r="G107" i="148"/>
  <c r="E138" i="148"/>
  <c r="F138" i="148"/>
  <c r="I138" i="148"/>
  <c r="D138" i="148"/>
  <c r="G138" i="148"/>
  <c r="AM19" i="146"/>
  <c r="AM20" i="146" s="1"/>
  <c r="C138" i="148"/>
  <c r="H138" i="148"/>
  <c r="AQ19" i="146"/>
  <c r="AQ20" i="146" s="1"/>
  <c r="E142" i="148"/>
  <c r="C142" i="148"/>
  <c r="H142" i="148"/>
  <c r="G142" i="148"/>
  <c r="F142" i="148"/>
  <c r="I142" i="148"/>
  <c r="D142" i="148"/>
  <c r="AH19" i="160"/>
  <c r="AH20" i="160" s="1"/>
  <c r="F133" i="162"/>
  <c r="D133" i="162"/>
  <c r="E133" i="162"/>
  <c r="C133" i="162"/>
  <c r="H133" i="162"/>
  <c r="I133" i="162"/>
  <c r="G133" i="162"/>
  <c r="R19" i="160"/>
  <c r="R20" i="160" s="1"/>
  <c r="F117" i="162"/>
  <c r="D117" i="162"/>
  <c r="E117" i="162"/>
  <c r="C117" i="162"/>
  <c r="H117" i="162"/>
  <c r="R51" i="160"/>
  <c r="I117" i="162"/>
  <c r="G117" i="162"/>
  <c r="AK19" i="160"/>
  <c r="AK20" i="160" s="1"/>
  <c r="I136" i="162"/>
  <c r="G136" i="162"/>
  <c r="E136" i="162"/>
  <c r="C136" i="162"/>
  <c r="H136" i="162"/>
  <c r="F136" i="162"/>
  <c r="D136" i="162"/>
  <c r="AL19" i="160"/>
  <c r="AL20" i="160" s="1"/>
  <c r="E137" i="162"/>
  <c r="G137" i="162"/>
  <c r="H137" i="162"/>
  <c r="F137" i="162"/>
  <c r="D137" i="162"/>
  <c r="I137" i="162"/>
  <c r="C137" i="162"/>
  <c r="T19" i="160"/>
  <c r="T20" i="160" s="1"/>
  <c r="D119" i="162"/>
  <c r="E119" i="162"/>
  <c r="G119" i="162"/>
  <c r="I119" i="162"/>
  <c r="C119" i="162"/>
  <c r="F119" i="162"/>
  <c r="H119" i="162"/>
  <c r="J19" i="160"/>
  <c r="J20" i="160" s="1"/>
  <c r="H109" i="162"/>
  <c r="J51" i="160"/>
  <c r="F109" i="162"/>
  <c r="D109" i="162"/>
  <c r="I109" i="162"/>
  <c r="G109" i="162"/>
  <c r="E109" i="162"/>
  <c r="C109" i="162"/>
  <c r="AE19" i="160"/>
  <c r="AE20" i="160" s="1"/>
  <c r="E130" i="162"/>
  <c r="C130" i="162"/>
  <c r="H130" i="162"/>
  <c r="F130" i="162"/>
  <c r="D130" i="162"/>
  <c r="I130" i="162"/>
  <c r="G130" i="162"/>
  <c r="I19" i="132"/>
  <c r="G108" i="134"/>
  <c r="E108" i="134"/>
  <c r="F108" i="134"/>
  <c r="D108" i="134"/>
  <c r="G122" i="134"/>
  <c r="E122" i="134"/>
  <c r="F122" i="134"/>
  <c r="G143" i="134"/>
  <c r="AR19" i="132"/>
  <c r="D143" i="134"/>
  <c r="I143" i="134"/>
  <c r="C143" i="134"/>
  <c r="V19" i="132"/>
  <c r="V20" i="132" s="1"/>
  <c r="H121" i="134"/>
  <c r="E121" i="134"/>
  <c r="D121" i="134"/>
  <c r="I121" i="134"/>
  <c r="G121" i="134"/>
  <c r="F121" i="134"/>
  <c r="C121" i="134"/>
  <c r="J19" i="132"/>
  <c r="J20" i="132" s="1"/>
  <c r="D109" i="134"/>
  <c r="F109" i="134"/>
  <c r="G109" i="134"/>
  <c r="E109" i="134"/>
  <c r="C109" i="134"/>
  <c r="J51" i="132"/>
  <c r="I109" i="134"/>
  <c r="H109" i="134"/>
  <c r="E128" i="148"/>
  <c r="G128" i="148"/>
  <c r="AC19" i="146"/>
  <c r="D128" i="148"/>
  <c r="F128" i="148"/>
  <c r="H128" i="148"/>
  <c r="I128" i="148"/>
  <c r="C128" i="148"/>
  <c r="J116" i="141"/>
  <c r="J143" i="141"/>
  <c r="J143" i="162"/>
  <c r="J118" i="141"/>
  <c r="J109" i="134"/>
  <c r="J109" i="162"/>
  <c r="J130" i="162"/>
  <c r="J121" i="134"/>
  <c r="U16" i="123"/>
  <c r="C120" i="125" s="1"/>
  <c r="J137" i="162"/>
  <c r="J132" i="162"/>
  <c r="I52" i="105"/>
  <c r="H52" i="105"/>
  <c r="G52" i="105"/>
  <c r="F52" i="105"/>
  <c r="E52" i="105"/>
  <c r="D52" i="105"/>
  <c r="J52" i="105"/>
  <c r="E120" i="125"/>
  <c r="D120" i="125"/>
  <c r="H120" i="125"/>
  <c r="J136" i="162"/>
  <c r="C7" i="108"/>
  <c r="E88" i="157"/>
  <c r="J130" i="125"/>
  <c r="AR16" i="123"/>
  <c r="L16" i="123"/>
  <c r="T16" i="123"/>
  <c r="C119" i="125" s="1"/>
  <c r="B3" i="134"/>
  <c r="AJ16" i="123"/>
  <c r="C133" i="141"/>
  <c r="I133" i="141"/>
  <c r="G133" i="141"/>
  <c r="H133" i="141"/>
  <c r="AH19" i="139"/>
  <c r="AH20" i="139" s="1"/>
  <c r="E133" i="141"/>
  <c r="D133" i="141"/>
  <c r="F133" i="141"/>
  <c r="C131" i="141"/>
  <c r="I131" i="141"/>
  <c r="E131" i="141"/>
  <c r="AF19" i="139"/>
  <c r="D131" i="141"/>
  <c r="F131" i="141"/>
  <c r="G131" i="141"/>
  <c r="H131" i="141"/>
  <c r="I132" i="141"/>
  <c r="AG19" i="139"/>
  <c r="AG20" i="139" s="1"/>
  <c r="C132" i="141"/>
  <c r="H132" i="141"/>
  <c r="G132" i="141"/>
  <c r="E132" i="141"/>
  <c r="F132" i="141"/>
  <c r="D132" i="141"/>
  <c r="AC20" i="146"/>
  <c r="AR20" i="132"/>
  <c r="I20" i="132"/>
  <c r="H140" i="134"/>
  <c r="G140" i="134"/>
  <c r="F140" i="134"/>
  <c r="C140" i="134"/>
  <c r="D140" i="134"/>
  <c r="AO19" i="132"/>
  <c r="AO20" i="132" s="1"/>
  <c r="E140" i="134"/>
  <c r="H130" i="134"/>
  <c r="G130" i="134"/>
  <c r="F130" i="134"/>
  <c r="I130" i="134"/>
  <c r="E130" i="134"/>
  <c r="E135" i="134"/>
  <c r="F135" i="134"/>
  <c r="I135" i="134"/>
  <c r="C135" i="134"/>
  <c r="D135" i="134"/>
  <c r="G135" i="134"/>
  <c r="H135" i="134"/>
  <c r="F139" i="134"/>
  <c r="E139" i="134"/>
  <c r="H139" i="134"/>
  <c r="D139" i="134"/>
  <c r="AN19" i="132"/>
  <c r="C139" i="134"/>
  <c r="I139" i="134"/>
  <c r="AT20" i="146"/>
  <c r="C108" i="134"/>
  <c r="I51" i="132"/>
  <c r="I108" i="134"/>
  <c r="H108" i="134"/>
  <c r="I122" i="134"/>
  <c r="H122" i="134"/>
  <c r="W19" i="132"/>
  <c r="W20" i="132" s="1"/>
  <c r="C122" i="134"/>
  <c r="D122" i="134"/>
  <c r="C114" i="125"/>
  <c r="I114" i="125"/>
  <c r="O19" i="123"/>
  <c r="O20" i="123" s="1"/>
  <c r="G114" i="125"/>
  <c r="H114" i="125"/>
  <c r="E114" i="125"/>
  <c r="O51" i="123"/>
  <c r="F139" i="125"/>
  <c r="C139" i="125"/>
  <c r="G139" i="125"/>
  <c r="J139" i="125" s="1"/>
  <c r="I139" i="125"/>
  <c r="D139" i="125"/>
  <c r="E139" i="125"/>
  <c r="H139" i="125"/>
  <c r="F119" i="125"/>
  <c r="E143" i="134"/>
  <c r="F143" i="134"/>
  <c r="E131" i="134"/>
  <c r="G131" i="134"/>
  <c r="D131" i="134"/>
  <c r="E142" i="134"/>
  <c r="C142" i="134"/>
  <c r="F142" i="134"/>
  <c r="G142" i="134"/>
  <c r="J137" i="125"/>
  <c r="I130" i="148"/>
  <c r="C130" i="148"/>
  <c r="H130" i="148"/>
  <c r="F130" i="148"/>
  <c r="I135" i="125"/>
  <c r="E135" i="125"/>
  <c r="F135" i="125"/>
  <c r="G135" i="125"/>
  <c r="C135" i="125"/>
  <c r="D135" i="125"/>
  <c r="AJ19" i="123"/>
  <c r="AJ20" i="123" s="1"/>
  <c r="H135" i="125"/>
  <c r="D111" i="125"/>
  <c r="I111" i="125"/>
  <c r="C111" i="125"/>
  <c r="G111" i="125"/>
  <c r="F111" i="125"/>
  <c r="L19" i="123"/>
  <c r="L20" i="123" s="1"/>
  <c r="L51" i="123"/>
  <c r="E111" i="125"/>
  <c r="H111" i="125"/>
  <c r="H143" i="125"/>
  <c r="E143" i="125"/>
  <c r="D143" i="125"/>
  <c r="G143" i="125"/>
  <c r="C143" i="125"/>
  <c r="F143" i="125"/>
  <c r="J143" i="134"/>
  <c r="AN20" i="132"/>
  <c r="AF20" i="139"/>
  <c r="D15" i="157"/>
  <c r="E18" i="159"/>
  <c r="K17" i="159"/>
  <c r="K18" i="159"/>
  <c r="I67" i="157"/>
  <c r="E67" i="157"/>
  <c r="E61" i="157"/>
  <c r="C79" i="157"/>
  <c r="H67" i="157"/>
  <c r="D67" i="157"/>
  <c r="G61" i="157"/>
  <c r="C9" i="110"/>
  <c r="K45" i="110"/>
  <c r="C67" i="157"/>
  <c r="D61" i="157"/>
  <c r="G67" i="157"/>
  <c r="F61" i="157"/>
  <c r="J38" i="40"/>
  <c r="I61" i="157"/>
  <c r="C6" i="162"/>
  <c r="C61" i="157"/>
  <c r="H61" i="157"/>
  <c r="F67" i="157"/>
  <c r="J74" i="157"/>
  <c r="J76" i="157"/>
  <c r="M9" i="157"/>
  <c r="C10" i="157"/>
  <c r="D10" i="157"/>
  <c r="D9" i="157"/>
  <c r="C8" i="110"/>
  <c r="E84" i="157"/>
  <c r="D60" i="157"/>
  <c r="G66" i="157"/>
  <c r="G91" i="157" s="1"/>
  <c r="C84" i="157"/>
  <c r="F60" i="157"/>
  <c r="H84" i="157"/>
  <c r="E2" i="162"/>
  <c r="I66" i="157"/>
  <c r="I91" i="157" s="1"/>
  <c r="G60" i="157"/>
  <c r="F66" i="157"/>
  <c r="F91" i="157" s="1"/>
  <c r="H66" i="157"/>
  <c r="H91" i="157" s="1"/>
  <c r="E60" i="157"/>
  <c r="D66" i="157"/>
  <c r="D91" i="157" s="1"/>
  <c r="E66" i="157"/>
  <c r="E91" i="157" s="1"/>
  <c r="D84" i="157"/>
  <c r="I60" i="157"/>
  <c r="C66" i="157"/>
  <c r="C91" i="157" s="1"/>
  <c r="F84" i="157"/>
  <c r="H60" i="157"/>
  <c r="I84" i="157"/>
  <c r="C60" i="157"/>
  <c r="G84" i="157"/>
  <c r="H8" i="110"/>
  <c r="K50" i="110"/>
  <c r="C71" i="157"/>
  <c r="C75" i="157"/>
  <c r="J75" i="157"/>
  <c r="I88" i="157"/>
  <c r="H9" i="110"/>
  <c r="D88" i="157"/>
  <c r="C14" i="162"/>
  <c r="C15" i="157"/>
  <c r="B2" i="162"/>
  <c r="H6" i="110"/>
  <c r="C72" i="157"/>
  <c r="J72" i="157"/>
  <c r="C6" i="110"/>
  <c r="C10" i="162"/>
  <c r="J10" i="162"/>
  <c r="C88" i="157"/>
  <c r="F67" i="143"/>
  <c r="C79" i="143"/>
  <c r="J79" i="143"/>
  <c r="F61" i="143"/>
  <c r="E67" i="143"/>
  <c r="D67" i="143"/>
  <c r="C61" i="143"/>
  <c r="J74" i="143"/>
  <c r="J76" i="143"/>
  <c r="M9" i="143"/>
  <c r="C76" i="143"/>
  <c r="C9" i="143"/>
  <c r="I37" i="40"/>
  <c r="E61" i="143"/>
  <c r="H61" i="143"/>
  <c r="C6" i="148"/>
  <c r="D61" i="143"/>
  <c r="Q13" i="145"/>
  <c r="C10" i="148"/>
  <c r="J10" i="148"/>
  <c r="C72" i="143"/>
  <c r="D88" i="143"/>
  <c r="H88" i="143"/>
  <c r="D44" i="109"/>
  <c r="D49" i="109" s="1"/>
  <c r="H44" i="109"/>
  <c r="H49" i="109" s="1"/>
  <c r="I61" i="143"/>
  <c r="C67" i="143"/>
  <c r="I38" i="40"/>
  <c r="H67" i="143"/>
  <c r="Q18" i="145"/>
  <c r="E88" i="143"/>
  <c r="I88" i="143"/>
  <c r="C6" i="109"/>
  <c r="H9" i="109"/>
  <c r="E44" i="109"/>
  <c r="E49" i="109" s="1"/>
  <c r="I44" i="109"/>
  <c r="I49" i="109" s="1"/>
  <c r="G61" i="143"/>
  <c r="C9" i="109"/>
  <c r="G67" i="143"/>
  <c r="I67" i="143"/>
  <c r="Q17" i="145"/>
  <c r="F44" i="109"/>
  <c r="F49" i="109" s="1"/>
  <c r="H38" i="40"/>
  <c r="E61" i="136"/>
  <c r="C9" i="108"/>
  <c r="H67" i="136"/>
  <c r="G61" i="136"/>
  <c r="D61" i="136"/>
  <c r="F61" i="136"/>
  <c r="D67" i="136"/>
  <c r="C79" i="136"/>
  <c r="J79" i="136"/>
  <c r="E67" i="136"/>
  <c r="D84" i="136"/>
  <c r="H84" i="136"/>
  <c r="G60" i="136"/>
  <c r="C60" i="136"/>
  <c r="I84" i="136"/>
  <c r="C8" i="108"/>
  <c r="D60" i="136"/>
  <c r="F60" i="136"/>
  <c r="G66" i="136"/>
  <c r="G91" i="136" s="1"/>
  <c r="C66" i="136"/>
  <c r="C91" i="136" s="1"/>
  <c r="E84" i="136"/>
  <c r="H60" i="136"/>
  <c r="F66" i="136"/>
  <c r="G84" i="136"/>
  <c r="I66" i="136"/>
  <c r="I91" i="136" s="1"/>
  <c r="E60" i="136"/>
  <c r="E2" i="141"/>
  <c r="D66" i="136"/>
  <c r="D91" i="136" s="1"/>
  <c r="H66" i="136"/>
  <c r="H91" i="136" s="1"/>
  <c r="F84" i="136"/>
  <c r="C84" i="136"/>
  <c r="I60" i="136"/>
  <c r="E66" i="136"/>
  <c r="E91" i="136" s="1"/>
  <c r="J74" i="136"/>
  <c r="J76" i="136"/>
  <c r="M9" i="136"/>
  <c r="C76" i="136"/>
  <c r="Q14" i="138"/>
  <c r="H39" i="40"/>
  <c r="C6" i="141"/>
  <c r="H61" i="136"/>
  <c r="C67" i="136"/>
  <c r="G67" i="136"/>
  <c r="C61" i="136"/>
  <c r="Q15" i="138"/>
  <c r="Q13" i="138"/>
  <c r="C71" i="136"/>
  <c r="C9" i="136"/>
  <c r="I61" i="136"/>
  <c r="I67" i="136"/>
  <c r="F67" i="136"/>
  <c r="Q16" i="138"/>
  <c r="C14" i="141"/>
  <c r="E52" i="107"/>
  <c r="D52" i="107"/>
  <c r="J52" i="107"/>
  <c r="F52" i="107"/>
  <c r="I52" i="107"/>
  <c r="H52" i="107"/>
  <c r="G52" i="107"/>
  <c r="M15" i="129"/>
  <c r="C79" i="129"/>
  <c r="F67" i="129"/>
  <c r="G38" i="40"/>
  <c r="H67" i="129"/>
  <c r="G67" i="129"/>
  <c r="I67" i="129"/>
  <c r="H61" i="129"/>
  <c r="E61" i="129"/>
  <c r="I61" i="129"/>
  <c r="C67" i="129"/>
  <c r="C9" i="107"/>
  <c r="D67" i="129"/>
  <c r="D61" i="129"/>
  <c r="C61" i="129"/>
  <c r="E67" i="129"/>
  <c r="G61" i="129"/>
  <c r="F61" i="129"/>
  <c r="C6" i="134"/>
  <c r="E18" i="131"/>
  <c r="D15" i="129"/>
  <c r="K17" i="131"/>
  <c r="K18" i="131" s="1"/>
  <c r="C9" i="129"/>
  <c r="G37" i="40"/>
  <c r="D10" i="129"/>
  <c r="D9" i="129"/>
  <c r="G39" i="40"/>
  <c r="J75" i="129"/>
  <c r="J76" i="129"/>
  <c r="M9" i="129"/>
  <c r="B2" i="134"/>
  <c r="D88" i="129"/>
  <c r="H88" i="129"/>
  <c r="H8" i="107"/>
  <c r="G44" i="107"/>
  <c r="G49" i="107" s="1"/>
  <c r="K44" i="107"/>
  <c r="C72" i="129"/>
  <c r="E88" i="129"/>
  <c r="I88" i="129"/>
  <c r="H9" i="107"/>
  <c r="D44" i="107"/>
  <c r="D49" i="107" s="1"/>
  <c r="H44" i="107"/>
  <c r="H49" i="107" s="1"/>
  <c r="F88" i="129"/>
  <c r="E44" i="107"/>
  <c r="E49" i="107" s="1"/>
  <c r="I67" i="127"/>
  <c r="H61" i="127"/>
  <c r="H67" i="127"/>
  <c r="D67" i="127"/>
  <c r="C9" i="106"/>
  <c r="C79" i="127"/>
  <c r="J79" i="127"/>
  <c r="F61" i="127"/>
  <c r="C6" i="125"/>
  <c r="G67" i="127"/>
  <c r="E61" i="127"/>
  <c r="C67" i="127"/>
  <c r="E67" i="127"/>
  <c r="F67" i="127"/>
  <c r="D61" i="127"/>
  <c r="I61" i="127"/>
  <c r="F38" i="40"/>
  <c r="C61" i="127"/>
  <c r="G61" i="127"/>
  <c r="J71" i="127"/>
  <c r="C73" i="127"/>
  <c r="J74" i="127"/>
  <c r="G60" i="127"/>
  <c r="E84" i="127"/>
  <c r="D60" i="127"/>
  <c r="I66" i="127"/>
  <c r="I91" i="127" s="1"/>
  <c r="H84" i="127"/>
  <c r="E60" i="127"/>
  <c r="C8" i="106"/>
  <c r="G66" i="127"/>
  <c r="G91" i="127" s="1"/>
  <c r="I84" i="127"/>
  <c r="E2" i="125"/>
  <c r="F84" i="127"/>
  <c r="D66" i="127"/>
  <c r="D91" i="127" s="1"/>
  <c r="I60" i="127"/>
  <c r="C66" i="127"/>
  <c r="H60" i="127"/>
  <c r="F66" i="127"/>
  <c r="F91" i="127" s="1"/>
  <c r="D84" i="127"/>
  <c r="G84" i="127"/>
  <c r="C60" i="127"/>
  <c r="E66" i="127"/>
  <c r="E91" i="127" s="1"/>
  <c r="H66" i="127"/>
  <c r="H91" i="127" s="1"/>
  <c r="F60" i="127"/>
  <c r="C84" i="127"/>
  <c r="C75" i="127"/>
  <c r="J75" i="127"/>
  <c r="C10" i="125"/>
  <c r="J10" i="125"/>
  <c r="F39" i="40"/>
  <c r="C14" i="125"/>
  <c r="C15" i="127"/>
  <c r="C10" i="127"/>
  <c r="E84" i="118"/>
  <c r="C8" i="105"/>
  <c r="J44" i="105"/>
  <c r="J49" i="105" s="1"/>
  <c r="E66" i="118"/>
  <c r="E91" i="118" s="1"/>
  <c r="C84" i="118"/>
  <c r="F60" i="118"/>
  <c r="D66" i="118"/>
  <c r="D91" i="118" s="1"/>
  <c r="H60" i="118"/>
  <c r="I84" i="118"/>
  <c r="I67" i="118"/>
  <c r="I61" i="118"/>
  <c r="F67" i="118"/>
  <c r="C79" i="118"/>
  <c r="J79" i="118"/>
  <c r="E38" i="40"/>
  <c r="G67" i="118"/>
  <c r="C76" i="118"/>
  <c r="D84" i="118"/>
  <c r="C60" i="118"/>
  <c r="G66" i="118"/>
  <c r="G91" i="118" s="1"/>
  <c r="H66" i="118"/>
  <c r="H91" i="118" s="1"/>
  <c r="F66" i="118"/>
  <c r="F91" i="118" s="1"/>
  <c r="E2" i="119"/>
  <c r="D60" i="118"/>
  <c r="I60" i="118"/>
  <c r="G84" i="118"/>
  <c r="H84" i="118"/>
  <c r="E60" i="118"/>
  <c r="C66" i="118"/>
  <c r="C91" i="118" s="1"/>
  <c r="I66" i="118"/>
  <c r="I91" i="118" s="1"/>
  <c r="G60" i="118"/>
  <c r="F84" i="118"/>
  <c r="J56" i="118"/>
  <c r="J71" i="118"/>
  <c r="E18" i="115"/>
  <c r="D15" i="118"/>
  <c r="D10" i="118"/>
  <c r="D9" i="118"/>
  <c r="C9" i="118"/>
  <c r="D67" i="118"/>
  <c r="E67" i="118"/>
  <c r="H61" i="118"/>
  <c r="G61" i="118"/>
  <c r="K17" i="115"/>
  <c r="K18" i="115"/>
  <c r="J74" i="118"/>
  <c r="J76" i="118"/>
  <c r="M9" i="118"/>
  <c r="J80" i="118"/>
  <c r="C10" i="119"/>
  <c r="J10" i="119"/>
  <c r="C61" i="118"/>
  <c r="C9" i="105"/>
  <c r="C67" i="118"/>
  <c r="E61" i="118"/>
  <c r="K50" i="105"/>
  <c r="C72" i="118"/>
  <c r="J72" i="118"/>
  <c r="H9" i="105"/>
  <c r="I44" i="105"/>
  <c r="I49" i="105" s="1"/>
  <c r="C6" i="119"/>
  <c r="D61" i="118"/>
  <c r="H67" i="118"/>
  <c r="F61" i="118"/>
  <c r="F44" i="105"/>
  <c r="F49" i="105" s="1"/>
  <c r="Q16" i="42"/>
  <c r="Q15" i="42"/>
  <c r="Q19" i="42"/>
  <c r="E17" i="42"/>
  <c r="J7" i="35"/>
  <c r="Q17" i="42"/>
  <c r="Q14" i="42"/>
  <c r="Q18" i="42"/>
  <c r="J118" i="148"/>
  <c r="J142" i="148"/>
  <c r="J128" i="134"/>
  <c r="J122" i="134"/>
  <c r="J122" i="148"/>
  <c r="J140" i="134"/>
  <c r="F126" i="148"/>
  <c r="D126" i="148"/>
  <c r="C126" i="148"/>
  <c r="H126" i="148"/>
  <c r="E126" i="148"/>
  <c r="G126" i="148"/>
  <c r="I126" i="148"/>
  <c r="AA19" i="146"/>
  <c r="AA20" i="146" s="1"/>
  <c r="J138" i="141"/>
  <c r="J132" i="141"/>
  <c r="J131" i="141"/>
  <c r="J116" i="148"/>
  <c r="J136" i="148"/>
  <c r="E136" i="125"/>
  <c r="C121" i="148"/>
  <c r="G121" i="148"/>
  <c r="D121" i="148"/>
  <c r="E121" i="148"/>
  <c r="C112" i="148"/>
  <c r="D134" i="148"/>
  <c r="E140" i="162"/>
  <c r="F135" i="162"/>
  <c r="E113" i="134"/>
  <c r="G113" i="134"/>
  <c r="N19" i="132"/>
  <c r="N20" i="132" s="1"/>
  <c r="N51" i="132"/>
  <c r="D113" i="134"/>
  <c r="C113" i="134"/>
  <c r="C138" i="134"/>
  <c r="H138" i="134"/>
  <c r="E138" i="134"/>
  <c r="D138" i="134"/>
  <c r="AM19" i="132"/>
  <c r="G138" i="134"/>
  <c r="E112" i="134"/>
  <c r="F112" i="134"/>
  <c r="H112" i="134"/>
  <c r="I112" i="134"/>
  <c r="G112" i="134"/>
  <c r="I137" i="134"/>
  <c r="E137" i="134"/>
  <c r="C137" i="134"/>
  <c r="D137" i="134"/>
  <c r="AL19" i="132"/>
  <c r="AL20" i="132" s="1"/>
  <c r="G137" i="134"/>
  <c r="E141" i="134"/>
  <c r="F141" i="134"/>
  <c r="C141" i="134"/>
  <c r="AP19" i="132"/>
  <c r="AP20" i="132" s="1"/>
  <c r="H141" i="134"/>
  <c r="G130" i="148"/>
  <c r="D130" i="148"/>
  <c r="AE19" i="146"/>
  <c r="AG19" i="146"/>
  <c r="AG20" i="146" s="1"/>
  <c r="F132" i="148"/>
  <c r="I132" i="148"/>
  <c r="G132" i="148"/>
  <c r="J132" i="148" s="1"/>
  <c r="C132" i="148"/>
  <c r="H132" i="148"/>
  <c r="D138" i="119"/>
  <c r="F138" i="119"/>
  <c r="AM19" i="116"/>
  <c r="AM20" i="116" s="1"/>
  <c r="G138" i="119"/>
  <c r="E138" i="119"/>
  <c r="I138" i="119"/>
  <c r="AT19" i="132"/>
  <c r="AT20" i="132" s="1"/>
  <c r="H131" i="134"/>
  <c r="F131" i="134"/>
  <c r="AF19" i="132"/>
  <c r="I131" i="134"/>
  <c r="AQ19" i="132"/>
  <c r="AQ20" i="132" s="1"/>
  <c r="D142" i="134"/>
  <c r="H142" i="134"/>
  <c r="C118" i="134"/>
  <c r="E118" i="134"/>
  <c r="I118" i="134"/>
  <c r="G118" i="134"/>
  <c r="F118" i="134"/>
  <c r="H118" i="134"/>
  <c r="J127" i="134"/>
  <c r="Z16" i="132"/>
  <c r="J119" i="162"/>
  <c r="J138" i="148"/>
  <c r="J107" i="148"/>
  <c r="J133" i="141"/>
  <c r="J108" i="134"/>
  <c r="J133" i="162"/>
  <c r="J132" i="134"/>
  <c r="T19" i="123"/>
  <c r="I119" i="125"/>
  <c r="D119" i="125"/>
  <c r="E119" i="125"/>
  <c r="G119" i="125"/>
  <c r="H119" i="125"/>
  <c r="H88" i="33"/>
  <c r="D88" i="33"/>
  <c r="G88" i="33"/>
  <c r="C88" i="33"/>
  <c r="C6" i="44"/>
  <c r="B2" i="35"/>
  <c r="F88" i="33"/>
  <c r="I88" i="33"/>
  <c r="E88" i="33"/>
  <c r="J117" i="162"/>
  <c r="Y20" i="132"/>
  <c r="F20" i="132"/>
  <c r="I115" i="141"/>
  <c r="E115" i="141"/>
  <c r="G115" i="141"/>
  <c r="F115" i="141"/>
  <c r="D115" i="141"/>
  <c r="P19" i="139"/>
  <c r="H115" i="141"/>
  <c r="C115" i="141"/>
  <c r="P51" i="139"/>
  <c r="H135" i="141"/>
  <c r="AJ19" i="139"/>
  <c r="C135" i="141"/>
  <c r="E135" i="141"/>
  <c r="D135" i="141"/>
  <c r="G135" i="141"/>
  <c r="I135" i="141"/>
  <c r="F135" i="141"/>
  <c r="G118" i="162"/>
  <c r="C118" i="162"/>
  <c r="D118" i="162"/>
  <c r="S19" i="160"/>
  <c r="H118" i="162"/>
  <c r="F118" i="162"/>
  <c r="E118" i="162"/>
  <c r="S51" i="160"/>
  <c r="D120" i="162"/>
  <c r="E120" i="162"/>
  <c r="C115" i="162"/>
  <c r="D115" i="162"/>
  <c r="H115" i="162"/>
  <c r="H138" i="162"/>
  <c r="E138" i="162"/>
  <c r="G105" i="162"/>
  <c r="D105" i="162"/>
  <c r="I126" i="162"/>
  <c r="J126" i="162" s="1"/>
  <c r="H126" i="162"/>
  <c r="I116" i="162"/>
  <c r="C116" i="162"/>
  <c r="AP19" i="160"/>
  <c r="AP20" i="160" s="1"/>
  <c r="I141" i="162"/>
  <c r="H141" i="162"/>
  <c r="E123" i="162"/>
  <c r="D123" i="162"/>
  <c r="J123" i="162" s="1"/>
  <c r="I133" i="148"/>
  <c r="F133" i="148"/>
  <c r="M19" i="132"/>
  <c r="C112" i="134"/>
  <c r="M51" i="132"/>
  <c r="D141" i="134"/>
  <c r="G141" i="134"/>
  <c r="I141" i="134"/>
  <c r="R51" i="116"/>
  <c r="E117" i="119"/>
  <c r="D117" i="119"/>
  <c r="H117" i="119"/>
  <c r="R19" i="116"/>
  <c r="G117" i="119"/>
  <c r="C117" i="119"/>
  <c r="I108" i="162"/>
  <c r="K50" i="109"/>
  <c r="C108" i="119"/>
  <c r="J108" i="119" s="1"/>
  <c r="I19" i="116"/>
  <c r="AN16" i="146"/>
  <c r="E139" i="148" s="1"/>
  <c r="F16" i="146"/>
  <c r="X16" i="146"/>
  <c r="J16" i="146"/>
  <c r="O16" i="116"/>
  <c r="AH16" i="116"/>
  <c r="Z16" i="116"/>
  <c r="N16" i="116"/>
  <c r="F16" i="116"/>
  <c r="AC16" i="116"/>
  <c r="M16" i="116"/>
  <c r="X16" i="116"/>
  <c r="AJ16" i="116"/>
  <c r="L16" i="116"/>
  <c r="AI16" i="116"/>
  <c r="AA16" i="116"/>
  <c r="K16" i="116"/>
  <c r="AS16" i="116"/>
  <c r="AK16" i="116"/>
  <c r="U16" i="116"/>
  <c r="P16" i="116"/>
  <c r="G88" i="136"/>
  <c r="C88" i="136"/>
  <c r="F88" i="136"/>
  <c r="B2" i="141"/>
  <c r="C6" i="108"/>
  <c r="I88" i="136"/>
  <c r="E88" i="136"/>
  <c r="H88" i="136"/>
  <c r="C6" i="106"/>
  <c r="G88" i="127"/>
  <c r="C88" i="127"/>
  <c r="F88" i="127"/>
  <c r="B2" i="125"/>
  <c r="I88" i="127"/>
  <c r="E88" i="127"/>
  <c r="P51" i="123"/>
  <c r="C115" i="125"/>
  <c r="P19" i="123"/>
  <c r="P20" i="123" s="1"/>
  <c r="E115" i="125"/>
  <c r="F115" i="125"/>
  <c r="H115" i="125"/>
  <c r="J115" i="125" s="1"/>
  <c r="AD16" i="146"/>
  <c r="B3" i="119"/>
  <c r="C9" i="157"/>
  <c r="J37" i="40"/>
  <c r="J14" i="162"/>
  <c r="C76" i="157"/>
  <c r="J6" i="162"/>
  <c r="C11" i="162"/>
  <c r="J11" i="162"/>
  <c r="E52" i="110"/>
  <c r="F52" i="110"/>
  <c r="D52" i="110"/>
  <c r="I52" i="110"/>
  <c r="J52" i="110"/>
  <c r="H52" i="110"/>
  <c r="G52" i="110"/>
  <c r="J45" i="110"/>
  <c r="G45" i="110"/>
  <c r="E45" i="110"/>
  <c r="D45" i="110"/>
  <c r="F45" i="110"/>
  <c r="I45" i="110"/>
  <c r="H45" i="110"/>
  <c r="J79" i="157"/>
  <c r="J81" i="157"/>
  <c r="C81" i="157"/>
  <c r="D56" i="110"/>
  <c r="J71" i="157"/>
  <c r="C73" i="157"/>
  <c r="H52" i="109"/>
  <c r="J52" i="109"/>
  <c r="D52" i="109"/>
  <c r="F52" i="109"/>
  <c r="G52" i="109"/>
  <c r="I52" i="109"/>
  <c r="E52" i="109"/>
  <c r="C81" i="143"/>
  <c r="C73" i="143"/>
  <c r="J72" i="143"/>
  <c r="J6" i="148"/>
  <c r="C11" i="148"/>
  <c r="K45" i="109"/>
  <c r="D56" i="109"/>
  <c r="H20" i="51"/>
  <c r="H21" i="51"/>
  <c r="H28" i="51"/>
  <c r="Q19" i="145"/>
  <c r="E17" i="145"/>
  <c r="D56" i="108"/>
  <c r="K45" i="108"/>
  <c r="G20" i="51"/>
  <c r="G21" i="51"/>
  <c r="G28" i="51"/>
  <c r="J6" i="141"/>
  <c r="C11" i="141"/>
  <c r="J11" i="141"/>
  <c r="J71" i="136"/>
  <c r="C73" i="136"/>
  <c r="C81" i="136"/>
  <c r="Q19" i="138"/>
  <c r="E17" i="138"/>
  <c r="I44" i="108"/>
  <c r="I49" i="108" s="1"/>
  <c r="E44" i="108"/>
  <c r="E49" i="108" s="1"/>
  <c r="H44" i="108"/>
  <c r="H49" i="108" s="1"/>
  <c r="D44" i="108"/>
  <c r="D49" i="108" s="1"/>
  <c r="K44" i="108"/>
  <c r="G44" i="108"/>
  <c r="G49" i="108" s="1"/>
  <c r="J44" i="108"/>
  <c r="J49" i="108" s="1"/>
  <c r="F44" i="108"/>
  <c r="F49" i="108" s="1"/>
  <c r="J14" i="141"/>
  <c r="C15" i="141"/>
  <c r="C11" i="134"/>
  <c r="J6" i="134"/>
  <c r="C81" i="129"/>
  <c r="J79" i="129"/>
  <c r="J72" i="129"/>
  <c r="J73" i="129"/>
  <c r="C73" i="129"/>
  <c r="K45" i="107"/>
  <c r="D56" i="107"/>
  <c r="F20" i="51"/>
  <c r="F21" i="51"/>
  <c r="F28" i="51"/>
  <c r="C9" i="127"/>
  <c r="F37" i="40"/>
  <c r="M15" i="127"/>
  <c r="J73" i="127"/>
  <c r="C11" i="125"/>
  <c r="J11" i="125"/>
  <c r="J6" i="125"/>
  <c r="K45" i="106"/>
  <c r="E20" i="51"/>
  <c r="E21" i="51"/>
  <c r="E28" i="51"/>
  <c r="D56" i="106"/>
  <c r="C76" i="127"/>
  <c r="C81" i="127"/>
  <c r="J14" i="125"/>
  <c r="C15" i="125"/>
  <c r="K44" i="106"/>
  <c r="I44" i="106"/>
  <c r="I49" i="106" s="1"/>
  <c r="D44" i="106"/>
  <c r="D49" i="106" s="1"/>
  <c r="G44" i="106"/>
  <c r="G49" i="106" s="1"/>
  <c r="E44" i="106"/>
  <c r="E49" i="106" s="1"/>
  <c r="H44" i="106"/>
  <c r="H49" i="106" s="1"/>
  <c r="J44" i="106"/>
  <c r="J49" i="106" s="1"/>
  <c r="F44" i="106"/>
  <c r="F49" i="106" s="1"/>
  <c r="J76" i="127"/>
  <c r="E44" i="105"/>
  <c r="E49" i="105" s="1"/>
  <c r="H44" i="105"/>
  <c r="H49" i="105" s="1"/>
  <c r="G44" i="105"/>
  <c r="G49" i="105" s="1"/>
  <c r="D44" i="105"/>
  <c r="D49" i="105" s="1"/>
  <c r="C73" i="118"/>
  <c r="J81" i="118"/>
  <c r="C11" i="119"/>
  <c r="J6" i="119"/>
  <c r="K45" i="105"/>
  <c r="D56" i="105"/>
  <c r="D20" i="51"/>
  <c r="D21" i="51"/>
  <c r="D28" i="51"/>
  <c r="C81" i="118"/>
  <c r="J73" i="118"/>
  <c r="M15" i="118"/>
  <c r="D15" i="33"/>
  <c r="D10" i="33"/>
  <c r="D9" i="33"/>
  <c r="E18" i="42"/>
  <c r="K17" i="42"/>
  <c r="K18" i="42" s="1"/>
  <c r="J130" i="148"/>
  <c r="J118" i="134"/>
  <c r="AM20" i="132"/>
  <c r="Z19" i="132"/>
  <c r="H125" i="134"/>
  <c r="F125" i="134"/>
  <c r="E125" i="134"/>
  <c r="I125" i="134"/>
  <c r="D125" i="134"/>
  <c r="G125" i="134"/>
  <c r="C125" i="134"/>
  <c r="AF20" i="132"/>
  <c r="J142" i="134"/>
  <c r="J115" i="141"/>
  <c r="Z19" i="116"/>
  <c r="D125" i="119"/>
  <c r="E125" i="119"/>
  <c r="G125" i="119"/>
  <c r="I125" i="119"/>
  <c r="C125" i="119"/>
  <c r="H125" i="119"/>
  <c r="F125" i="119"/>
  <c r="F51" i="146"/>
  <c r="J115" i="162"/>
  <c r="S20" i="160"/>
  <c r="F52" i="106"/>
  <c r="E52" i="106"/>
  <c r="G52" i="106"/>
  <c r="J52" i="106"/>
  <c r="I52" i="106"/>
  <c r="H52" i="106"/>
  <c r="D52" i="106"/>
  <c r="G144" i="119"/>
  <c r="AS51" i="116"/>
  <c r="C144" i="119"/>
  <c r="E144" i="119"/>
  <c r="I144" i="119"/>
  <c r="D144" i="119"/>
  <c r="H144" i="119"/>
  <c r="F144" i="119"/>
  <c r="AS19" i="116"/>
  <c r="L19" i="116"/>
  <c r="D111" i="119"/>
  <c r="C111" i="119"/>
  <c r="I111" i="119"/>
  <c r="L51" i="116"/>
  <c r="G111" i="119"/>
  <c r="F111" i="119"/>
  <c r="H111" i="119"/>
  <c r="E111" i="119"/>
  <c r="AC19" i="116"/>
  <c r="H128" i="119"/>
  <c r="C128" i="119"/>
  <c r="E128" i="119"/>
  <c r="G128" i="119"/>
  <c r="F128" i="119"/>
  <c r="I128" i="119"/>
  <c r="D128" i="119"/>
  <c r="H133" i="119"/>
  <c r="G133" i="119"/>
  <c r="AH19" i="116"/>
  <c r="I133" i="119"/>
  <c r="C133" i="119"/>
  <c r="D133" i="119"/>
  <c r="F133" i="119"/>
  <c r="E133" i="119"/>
  <c r="F139" i="148"/>
  <c r="AN19" i="146"/>
  <c r="H139" i="148"/>
  <c r="D139" i="148"/>
  <c r="AJ20" i="139"/>
  <c r="E52" i="44"/>
  <c r="H52" i="44"/>
  <c r="J52" i="44"/>
  <c r="F52" i="44"/>
  <c r="I52" i="44"/>
  <c r="G52" i="44"/>
  <c r="D52" i="44"/>
  <c r="D134" i="119"/>
  <c r="F134" i="119"/>
  <c r="I134" i="119"/>
  <c r="E134" i="119"/>
  <c r="G134" i="119"/>
  <c r="C134" i="119"/>
  <c r="AI19" i="116"/>
  <c r="H134" i="119"/>
  <c r="I112" i="119"/>
  <c r="F112" i="119"/>
  <c r="M51" i="116"/>
  <c r="D112" i="119"/>
  <c r="E112" i="119"/>
  <c r="M19" i="116"/>
  <c r="H112" i="119"/>
  <c r="G112" i="119"/>
  <c r="C112" i="119"/>
  <c r="I20" i="116"/>
  <c r="R20" i="116"/>
  <c r="AD19" i="146"/>
  <c r="C129" i="148"/>
  <c r="D129" i="148"/>
  <c r="I129" i="148"/>
  <c r="P19" i="116"/>
  <c r="P51" i="116"/>
  <c r="G115" i="119"/>
  <c r="E115" i="119"/>
  <c r="K51" i="116"/>
  <c r="K19" i="116"/>
  <c r="F110" i="119"/>
  <c r="I110" i="119"/>
  <c r="C110" i="119"/>
  <c r="E110" i="119"/>
  <c r="G135" i="119"/>
  <c r="C135" i="119"/>
  <c r="H135" i="119"/>
  <c r="E135" i="119"/>
  <c r="C105" i="119"/>
  <c r="F19" i="116"/>
  <c r="D105" i="119"/>
  <c r="I105" i="119"/>
  <c r="E114" i="119"/>
  <c r="C114" i="119"/>
  <c r="F114" i="119"/>
  <c r="D114" i="119"/>
  <c r="G114" i="119"/>
  <c r="H109" i="148"/>
  <c r="G109" i="148"/>
  <c r="J51" i="146"/>
  <c r="D109" i="148"/>
  <c r="E109" i="148"/>
  <c r="J19" i="146"/>
  <c r="I109" i="148"/>
  <c r="C109" i="148"/>
  <c r="F109" i="148"/>
  <c r="J117" i="119"/>
  <c r="J112" i="134"/>
  <c r="J116" i="162"/>
  <c r="J105" i="162"/>
  <c r="P20" i="139"/>
  <c r="C136" i="119"/>
  <c r="F136" i="119"/>
  <c r="I136" i="119"/>
  <c r="E136" i="119"/>
  <c r="G136" i="119"/>
  <c r="D136" i="119"/>
  <c r="H136" i="119"/>
  <c r="AK19" i="116"/>
  <c r="D52" i="108"/>
  <c r="F52" i="108"/>
  <c r="E52" i="108"/>
  <c r="I52" i="108"/>
  <c r="G52" i="108"/>
  <c r="H52" i="108"/>
  <c r="J52" i="108"/>
  <c r="I120" i="119"/>
  <c r="H120" i="119"/>
  <c r="C120" i="119"/>
  <c r="E120" i="119"/>
  <c r="G120" i="119"/>
  <c r="D120" i="119"/>
  <c r="F120" i="119"/>
  <c r="U19" i="116"/>
  <c r="I126" i="119"/>
  <c r="E126" i="119"/>
  <c r="D126" i="119"/>
  <c r="F126" i="119"/>
  <c r="AA19" i="116"/>
  <c r="H126" i="119"/>
  <c r="C126" i="119"/>
  <c r="G126" i="119"/>
  <c r="D123" i="119"/>
  <c r="F123" i="119"/>
  <c r="I123" i="119"/>
  <c r="E123" i="119"/>
  <c r="C123" i="119"/>
  <c r="G123" i="119"/>
  <c r="X19" i="116"/>
  <c r="H123" i="119"/>
  <c r="H113" i="119"/>
  <c r="E113" i="119"/>
  <c r="D113" i="119"/>
  <c r="C113" i="119"/>
  <c r="N51" i="116"/>
  <c r="I113" i="119"/>
  <c r="N19" i="116"/>
  <c r="G113" i="119"/>
  <c r="F113" i="119"/>
  <c r="E123" i="148"/>
  <c r="X19" i="146"/>
  <c r="I123" i="148"/>
  <c r="G123" i="148"/>
  <c r="F123" i="148"/>
  <c r="H123" i="148"/>
  <c r="D123" i="148"/>
  <c r="C123" i="148"/>
  <c r="J108" i="162"/>
  <c r="M20" i="132"/>
  <c r="J141" i="162"/>
  <c r="T20" i="123"/>
  <c r="C15" i="162"/>
  <c r="J73" i="157"/>
  <c r="M15" i="157"/>
  <c r="J15" i="162"/>
  <c r="C16" i="162"/>
  <c r="J11" i="148"/>
  <c r="C15" i="148"/>
  <c r="K17" i="145"/>
  <c r="K18" i="145" s="1"/>
  <c r="E18" i="145"/>
  <c r="D15" i="143"/>
  <c r="D10" i="143"/>
  <c r="D9" i="143"/>
  <c r="J73" i="143"/>
  <c r="J81" i="143"/>
  <c r="E45" i="109"/>
  <c r="I45" i="109"/>
  <c r="J45" i="109"/>
  <c r="G45" i="109"/>
  <c r="H45" i="109"/>
  <c r="D45" i="109"/>
  <c r="F45" i="109"/>
  <c r="H45" i="108"/>
  <c r="J45" i="108"/>
  <c r="E45" i="108"/>
  <c r="F45" i="108"/>
  <c r="G45" i="108"/>
  <c r="D45" i="108"/>
  <c r="I45" i="108"/>
  <c r="J73" i="136"/>
  <c r="M15" i="136"/>
  <c r="J81" i="136"/>
  <c r="D15" i="136"/>
  <c r="D10" i="136"/>
  <c r="D9" i="136"/>
  <c r="K17" i="138"/>
  <c r="K18" i="138" s="1"/>
  <c r="E18" i="138"/>
  <c r="J15" i="141"/>
  <c r="C16" i="141"/>
  <c r="J81" i="129"/>
  <c r="E45" i="107"/>
  <c r="G45" i="107"/>
  <c r="I45" i="107"/>
  <c r="D45" i="107"/>
  <c r="J45" i="107"/>
  <c r="F45" i="107"/>
  <c r="H45" i="107"/>
  <c r="J11" i="134"/>
  <c r="C15" i="134"/>
  <c r="J81" i="127"/>
  <c r="F45" i="106"/>
  <c r="H45" i="106"/>
  <c r="E45" i="106"/>
  <c r="D45" i="106"/>
  <c r="I45" i="106"/>
  <c r="G45" i="106"/>
  <c r="J45" i="106"/>
  <c r="C16" i="125"/>
  <c r="J15" i="125"/>
  <c r="C15" i="119"/>
  <c r="J11" i="119"/>
  <c r="J45" i="105"/>
  <c r="D45" i="105"/>
  <c r="I45" i="105"/>
  <c r="H45" i="105"/>
  <c r="F45" i="105"/>
  <c r="G45" i="105"/>
  <c r="E45" i="105"/>
  <c r="Z20" i="132"/>
  <c r="X20" i="146"/>
  <c r="F20" i="116"/>
  <c r="K20" i="116"/>
  <c r="M20" i="116"/>
  <c r="AH20" i="116"/>
  <c r="N20" i="116"/>
  <c r="AA20" i="116"/>
  <c r="AK20" i="116"/>
  <c r="J20" i="146"/>
  <c r="P20" i="116"/>
  <c r="J112" i="119"/>
  <c r="J128" i="119"/>
  <c r="L20" i="116"/>
  <c r="J144" i="119"/>
  <c r="Z20" i="116"/>
  <c r="X20" i="116"/>
  <c r="U20" i="116"/>
  <c r="AN20" i="146"/>
  <c r="J133" i="119"/>
  <c r="AD20" i="146"/>
  <c r="AI20" i="116"/>
  <c r="AC20" i="116"/>
  <c r="J111" i="119"/>
  <c r="AS20" i="116"/>
  <c r="C17" i="162"/>
  <c r="J17" i="162"/>
  <c r="M13" i="157"/>
  <c r="J16" i="162"/>
  <c r="C16" i="148"/>
  <c r="J15" i="148"/>
  <c r="C17" i="141"/>
  <c r="J17" i="141"/>
  <c r="M13" i="136"/>
  <c r="J16" i="141"/>
  <c r="C16" i="134"/>
  <c r="J15" i="134"/>
  <c r="C17" i="125"/>
  <c r="J17" i="125"/>
  <c r="M13" i="127"/>
  <c r="J16" i="125"/>
  <c r="J15" i="119"/>
  <c r="C16" i="119"/>
  <c r="M3" i="163"/>
  <c r="M12" i="163"/>
  <c r="J36" i="40"/>
  <c r="J16" i="148"/>
  <c r="C17" i="148"/>
  <c r="J17" i="148"/>
  <c r="M13" i="143"/>
  <c r="H36" i="40"/>
  <c r="M3" i="142"/>
  <c r="M12" i="142"/>
  <c r="C17" i="134"/>
  <c r="J17" i="134"/>
  <c r="M13" i="129"/>
  <c r="J16" i="134"/>
  <c r="M3" i="126"/>
  <c r="M12" i="126"/>
  <c r="F36" i="40"/>
  <c r="J16" i="119"/>
  <c r="C17" i="119"/>
  <c r="J17" i="119"/>
  <c r="M13" i="118"/>
  <c r="M3" i="149"/>
  <c r="M12" i="149"/>
  <c r="I36" i="40"/>
  <c r="M3" i="135"/>
  <c r="M12" i="135"/>
  <c r="G36" i="40"/>
  <c r="E36" i="40"/>
  <c r="M3" i="120"/>
  <c r="M12" i="120"/>
  <c r="E6" i="40" l="1"/>
  <c r="H6" i="40"/>
  <c r="I40" i="127"/>
  <c r="I54" i="127"/>
  <c r="I48" i="127"/>
  <c r="I59" i="127"/>
  <c r="I64" i="127"/>
  <c r="J28" i="106"/>
  <c r="J27" i="106" s="1"/>
  <c r="J50" i="106" s="1"/>
  <c r="I78" i="127"/>
  <c r="I29" i="127"/>
  <c r="I23" i="127"/>
  <c r="I27" i="127"/>
  <c r="I92" i="127" s="1"/>
  <c r="I85" i="127"/>
  <c r="C5" i="125"/>
  <c r="AH7" i="124"/>
  <c r="AH51" i="124" s="1"/>
  <c r="AH91" i="124" s="1"/>
  <c r="AI7" i="124"/>
  <c r="AI47" i="124" s="1"/>
  <c r="E35" i="127" s="1"/>
  <c r="AJ7" i="124"/>
  <c r="AJ47" i="124" s="1"/>
  <c r="E36" i="127" s="1"/>
  <c r="AG7" i="124"/>
  <c r="AG51" i="124" s="1"/>
  <c r="AG91" i="124" s="1"/>
  <c r="AB51" i="124"/>
  <c r="AB91" i="124" s="1"/>
  <c r="E63" i="125"/>
  <c r="E103" i="125" s="1"/>
  <c r="E41" i="127" s="1"/>
  <c r="E22" i="127"/>
  <c r="E85" i="127" s="1"/>
  <c r="F25" i="127"/>
  <c r="BH51" i="124"/>
  <c r="BH91" i="124" s="1"/>
  <c r="AT47" i="124"/>
  <c r="F34" i="127" s="1"/>
  <c r="F37" i="127" s="1"/>
  <c r="F48" i="127" s="1"/>
  <c r="AG47" i="124"/>
  <c r="E34" i="127" s="1"/>
  <c r="E37" i="127" s="1"/>
  <c r="AU47" i="124"/>
  <c r="AQ47" i="124" s="1"/>
  <c r="BD48" i="124" s="1"/>
  <c r="BE48" i="124" s="1"/>
  <c r="T47" i="124"/>
  <c r="C22" i="127"/>
  <c r="C24" i="127" s="1"/>
  <c r="H23" i="127"/>
  <c r="H27" i="127"/>
  <c r="H92" i="127" s="1"/>
  <c r="H85" i="127"/>
  <c r="H29" i="127"/>
  <c r="BG47" i="124"/>
  <c r="BT47" i="124"/>
  <c r="H34" i="127" s="1"/>
  <c r="H37" i="127" s="1"/>
  <c r="G7" i="124"/>
  <c r="C63" i="125"/>
  <c r="CO7" i="124"/>
  <c r="H7" i="124"/>
  <c r="CU7" i="124" s="1"/>
  <c r="B3" i="125"/>
  <c r="C7" i="106"/>
  <c r="BQ48" i="124"/>
  <c r="BR48" i="124" s="1"/>
  <c r="BD91" i="124"/>
  <c r="G25" i="127"/>
  <c r="G85" i="127"/>
  <c r="Q91" i="124"/>
  <c r="D85" i="127"/>
  <c r="F85" i="127"/>
  <c r="C2" i="128"/>
  <c r="C5" i="106" s="1"/>
  <c r="AP47" i="124"/>
  <c r="AP91" i="124" s="1"/>
  <c r="I39" i="127"/>
  <c r="I24" i="127"/>
  <c r="H39" i="127"/>
  <c r="H24" i="127"/>
  <c r="L4" i="123"/>
  <c r="M4" i="123" s="1"/>
  <c r="N4" i="123" s="1"/>
  <c r="O4" i="123" s="1"/>
  <c r="P4" i="123" s="1"/>
  <c r="Q4" i="123" s="1"/>
  <c r="R4" i="123" s="1"/>
  <c r="S4" i="123" s="1"/>
  <c r="T4" i="123" s="1"/>
  <c r="U4" i="123" s="1"/>
  <c r="V4" i="123" s="1"/>
  <c r="W4" i="123" s="1"/>
  <c r="X4" i="123" s="1"/>
  <c r="Y4" i="123" s="1"/>
  <c r="Z4" i="123" s="1"/>
  <c r="AA4" i="123" s="1"/>
  <c r="AB4" i="123" s="1"/>
  <c r="AC4" i="123" s="1"/>
  <c r="AD4" i="123" s="1"/>
  <c r="AE4" i="123" s="1"/>
  <c r="AF4" i="123" s="1"/>
  <c r="AG4" i="123" s="1"/>
  <c r="AH4" i="123" s="1"/>
  <c r="AI4" i="123" s="1"/>
  <c r="AJ4" i="123" s="1"/>
  <c r="AK4" i="123" s="1"/>
  <c r="AL4" i="123" s="1"/>
  <c r="AM4" i="123" s="1"/>
  <c r="AN4" i="123" s="1"/>
  <c r="AO4" i="123" s="1"/>
  <c r="AP4" i="123" s="1"/>
  <c r="AQ4" i="123" s="1"/>
  <c r="AR4" i="123" s="1"/>
  <c r="AS4" i="123" s="1"/>
  <c r="AT4" i="123"/>
  <c r="D24" i="127"/>
  <c r="F24" i="127"/>
  <c r="G24" i="127"/>
  <c r="J135" i="125"/>
  <c r="F120" i="125"/>
  <c r="J120" i="125" s="1"/>
  <c r="J128" i="125"/>
  <c r="H19" i="123"/>
  <c r="H20" i="123" s="1"/>
  <c r="E105" i="125"/>
  <c r="U19" i="123"/>
  <c r="U20" i="123" s="1"/>
  <c r="D107" i="125"/>
  <c r="J21" i="125"/>
  <c r="J61" i="125" s="1"/>
  <c r="G105" i="125"/>
  <c r="G120" i="125"/>
  <c r="E107" i="125"/>
  <c r="H51" i="123"/>
  <c r="I105" i="125"/>
  <c r="I107" i="125"/>
  <c r="J38" i="127"/>
  <c r="D105" i="125"/>
  <c r="I120" i="125"/>
  <c r="C107" i="125"/>
  <c r="F105" i="125"/>
  <c r="J119" i="125"/>
  <c r="J122" i="125"/>
  <c r="H105" i="125"/>
  <c r="J109" i="125"/>
  <c r="D39" i="40"/>
  <c r="C10" i="35"/>
  <c r="J10" i="35" s="1"/>
  <c r="C72" i="33"/>
  <c r="D60" i="33"/>
  <c r="D84" i="33"/>
  <c r="D66" i="33"/>
  <c r="D91" i="33" s="1"/>
  <c r="C8" i="44"/>
  <c r="H66" i="33"/>
  <c r="H91" i="33" s="1"/>
  <c r="I66" i="33"/>
  <c r="I91" i="33" s="1"/>
  <c r="I60" i="33"/>
  <c r="I84" i="33"/>
  <c r="E2" i="35"/>
  <c r="H84" i="33"/>
  <c r="H60" i="33"/>
  <c r="C15" i="33"/>
  <c r="C10" i="33" s="1"/>
  <c r="D37" i="40" s="1"/>
  <c r="C11" i="35"/>
  <c r="J11" i="35" s="1"/>
  <c r="C20" i="51"/>
  <c r="C21" i="51" s="1"/>
  <c r="C28" i="51" s="1"/>
  <c r="D56" i="44"/>
  <c r="K45" i="44"/>
  <c r="C81" i="33"/>
  <c r="AP28" i="6"/>
  <c r="AP21" i="6"/>
  <c r="AP12" i="6"/>
  <c r="AP37" i="6"/>
  <c r="AN130" i="12" s="1"/>
  <c r="AP11" i="6"/>
  <c r="C43" i="32"/>
  <c r="C9" i="32"/>
  <c r="P9" i="32" s="1"/>
  <c r="AC9" i="32" s="1"/>
  <c r="AQ6" i="6"/>
  <c r="AQ28" i="6" s="1"/>
  <c r="C45" i="32"/>
  <c r="C89" i="32" s="1"/>
  <c r="P28" i="32"/>
  <c r="P72" i="32" s="1"/>
  <c r="F6" i="6"/>
  <c r="B120" i="12"/>
  <c r="AS28" i="6"/>
  <c r="AS12" i="6"/>
  <c r="AS37" i="6"/>
  <c r="AQ130" i="12" s="1"/>
  <c r="AS11" i="6"/>
  <c r="AS21" i="6"/>
  <c r="CP44" i="32"/>
  <c r="CP88" i="32" s="1"/>
  <c r="P44" i="32"/>
  <c r="C88" i="32"/>
  <c r="G44" i="32"/>
  <c r="AR12" i="6"/>
  <c r="AR21" i="6"/>
  <c r="AR28" i="6"/>
  <c r="AR37" i="6"/>
  <c r="AP130" i="12" s="1"/>
  <c r="AR11" i="6"/>
  <c r="P46" i="32"/>
  <c r="D18" i="32"/>
  <c r="H18" i="32" s="1"/>
  <c r="H62" i="32" s="1"/>
  <c r="P37" i="32"/>
  <c r="P18" i="32"/>
  <c r="N6" i="6"/>
  <c r="G45" i="32"/>
  <c r="D44" i="32"/>
  <c r="Q44" i="32" s="1"/>
  <c r="AD44" i="32" s="1"/>
  <c r="P45" i="32"/>
  <c r="D45" i="32"/>
  <c r="CP45" i="32"/>
  <c r="CP89" i="32" s="1"/>
  <c r="C62" i="32"/>
  <c r="Q6" i="6"/>
  <c r="C55" i="32"/>
  <c r="I46" i="32"/>
  <c r="J46" i="32" s="1"/>
  <c r="H90" i="32"/>
  <c r="H14" i="32"/>
  <c r="Q14" i="32"/>
  <c r="U14" i="32" s="1"/>
  <c r="U58" i="32" s="1"/>
  <c r="D58" i="32"/>
  <c r="D90" i="32"/>
  <c r="Q45" i="32"/>
  <c r="Q46" i="32"/>
  <c r="AD46" i="32" s="1"/>
  <c r="AT4" i="6"/>
  <c r="L4" i="6"/>
  <c r="M4" i="6" s="1"/>
  <c r="N4" i="6" s="1"/>
  <c r="O4" i="6" s="1"/>
  <c r="P4" i="6" s="1"/>
  <c r="Q4" i="6" s="1"/>
  <c r="R4" i="6" s="1"/>
  <c r="S4" i="6" s="1"/>
  <c r="T4" i="6" s="1"/>
  <c r="U4" i="6" s="1"/>
  <c r="V4" i="6" s="1"/>
  <c r="W4" i="6" s="1"/>
  <c r="X4" i="6" s="1"/>
  <c r="Y4" i="6" s="1"/>
  <c r="Z4" i="6" s="1"/>
  <c r="AA4" i="6" s="1"/>
  <c r="AB4" i="6" s="1"/>
  <c r="AC4" i="6" s="1"/>
  <c r="AD4" i="6" s="1"/>
  <c r="AE4" i="6" s="1"/>
  <c r="AF4" i="6" s="1"/>
  <c r="AG4" i="6" s="1"/>
  <c r="AH4" i="6" s="1"/>
  <c r="AI4" i="6" s="1"/>
  <c r="AJ4" i="6" s="1"/>
  <c r="AK4" i="6" s="1"/>
  <c r="AL4" i="6" s="1"/>
  <c r="AM4" i="6" s="1"/>
  <c r="AN4" i="6" s="1"/>
  <c r="AO4" i="6" s="1"/>
  <c r="AP4" i="6" s="1"/>
  <c r="AQ4" i="6" s="1"/>
  <c r="AR4" i="6" s="1"/>
  <c r="AS4" i="6" s="1"/>
  <c r="AI16" i="6"/>
  <c r="AS51" i="6"/>
  <c r="G144" i="35"/>
  <c r="AR16" i="6"/>
  <c r="AQ16" i="6"/>
  <c r="D144" i="35"/>
  <c r="E144" i="35"/>
  <c r="Y16" i="6"/>
  <c r="AS19" i="6"/>
  <c r="AS20" i="6" s="1"/>
  <c r="J16" i="6"/>
  <c r="I109" i="35" s="1"/>
  <c r="H144" i="35"/>
  <c r="AP16" i="6"/>
  <c r="AG16" i="6"/>
  <c r="I144" i="35"/>
  <c r="C144" i="35"/>
  <c r="AM16" i="6"/>
  <c r="AT16" i="6"/>
  <c r="K16" i="6"/>
  <c r="AO16" i="6"/>
  <c r="Z16" i="6"/>
  <c r="R16" i="6"/>
  <c r="F117" i="35" s="1"/>
  <c r="F166" i="162"/>
  <c r="H166" i="162"/>
  <c r="J22" i="6"/>
  <c r="D151" i="35" s="1"/>
  <c r="V22" i="123"/>
  <c r="D163" i="125" s="1"/>
  <c r="AP22" i="116"/>
  <c r="G183" i="119" s="1"/>
  <c r="W22" i="116"/>
  <c r="I164" i="119" s="1"/>
  <c r="O22" i="146"/>
  <c r="G156" i="148" s="1"/>
  <c r="AQ22" i="116"/>
  <c r="C184" i="119" s="1"/>
  <c r="AQ22" i="132"/>
  <c r="D156" i="162"/>
  <c r="G166" i="162"/>
  <c r="M23" i="139"/>
  <c r="M53" i="139" s="1"/>
  <c r="AT23" i="139"/>
  <c r="H23" i="139"/>
  <c r="I23" i="139"/>
  <c r="G23" i="139"/>
  <c r="F190" i="141" s="1"/>
  <c r="AH23" i="139"/>
  <c r="I217" i="141" s="1"/>
  <c r="AM23" i="139"/>
  <c r="H222" i="141" s="1"/>
  <c r="AT23" i="160"/>
  <c r="I23" i="116"/>
  <c r="J23" i="139"/>
  <c r="H193" i="141" s="1"/>
  <c r="U23" i="160"/>
  <c r="H204" i="162" s="1"/>
  <c r="U23" i="139"/>
  <c r="C204" i="141" s="1"/>
  <c r="Q23" i="139"/>
  <c r="G200" i="141" s="1"/>
  <c r="Z23" i="139"/>
  <c r="F209" i="141" s="1"/>
  <c r="AC23" i="139"/>
  <c r="C212" i="141" s="1"/>
  <c r="V23" i="139"/>
  <c r="D205" i="141" s="1"/>
  <c r="T23" i="139"/>
  <c r="C203" i="141" s="1"/>
  <c r="F23" i="139"/>
  <c r="H189" i="141" s="1"/>
  <c r="AF23" i="139"/>
  <c r="D215" i="141" s="1"/>
  <c r="R23" i="139"/>
  <c r="X23" i="139"/>
  <c r="AO23" i="139"/>
  <c r="G224" i="141" s="1"/>
  <c r="K23" i="139"/>
  <c r="H194" i="141" s="1"/>
  <c r="AD23" i="139"/>
  <c r="H213" i="141" s="1"/>
  <c r="AA23" i="139"/>
  <c r="C210" i="141" s="1"/>
  <c r="AB23" i="139"/>
  <c r="D195" i="162"/>
  <c r="AR23" i="139"/>
  <c r="AI23" i="139"/>
  <c r="G218" i="141" s="1"/>
  <c r="N23" i="139"/>
  <c r="N53" i="139" s="1"/>
  <c r="AQ23" i="160"/>
  <c r="H226" i="162" s="1"/>
  <c r="L23" i="139"/>
  <c r="H195" i="141" s="1"/>
  <c r="AL23" i="139"/>
  <c r="C221" i="141" s="1"/>
  <c r="J23" i="116"/>
  <c r="J53" i="116" s="1"/>
  <c r="AK23" i="139"/>
  <c r="F220" i="141" s="1"/>
  <c r="P23" i="139"/>
  <c r="P53" i="139" s="1"/>
  <c r="AG23" i="139"/>
  <c r="C216" i="141" s="1"/>
  <c r="V23" i="160"/>
  <c r="C205" i="162" s="1"/>
  <c r="AE23" i="139"/>
  <c r="S23" i="139"/>
  <c r="I202" i="141" s="1"/>
  <c r="Y23" i="139"/>
  <c r="G208" i="141" s="1"/>
  <c r="J23" i="160"/>
  <c r="F193" i="162" s="1"/>
  <c r="O23" i="139"/>
  <c r="D198" i="141" s="1"/>
  <c r="AN23" i="139"/>
  <c r="W23" i="139"/>
  <c r="G206" i="141" s="1"/>
  <c r="T23" i="160"/>
  <c r="F203" i="162" s="1"/>
  <c r="AS23" i="139"/>
  <c r="H228" i="141" s="1"/>
  <c r="AQ23" i="139"/>
  <c r="G226" i="141" s="1"/>
  <c r="AP23" i="139"/>
  <c r="F23" i="146"/>
  <c r="F53" i="146" s="1"/>
  <c r="G155" i="162"/>
  <c r="F165" i="162"/>
  <c r="N52" i="160"/>
  <c r="E169" i="162"/>
  <c r="C165" i="162"/>
  <c r="E166" i="162"/>
  <c r="J166" i="162" s="1"/>
  <c r="AM22" i="132"/>
  <c r="G180" i="134" s="1"/>
  <c r="E165" i="162"/>
  <c r="D189" i="148"/>
  <c r="U22" i="116"/>
  <c r="G162" i="119" s="1"/>
  <c r="AI22" i="116"/>
  <c r="I176" i="119" s="1"/>
  <c r="I162" i="162"/>
  <c r="F185" i="162"/>
  <c r="H22" i="116"/>
  <c r="H52" i="116" s="1"/>
  <c r="H169" i="162"/>
  <c r="T22" i="116"/>
  <c r="E161" i="119" s="1"/>
  <c r="AF22" i="116"/>
  <c r="F173" i="119" s="1"/>
  <c r="AG22" i="116"/>
  <c r="I174" i="119" s="1"/>
  <c r="AE22" i="116"/>
  <c r="H172" i="119" s="1"/>
  <c r="C185" i="162"/>
  <c r="I22" i="116"/>
  <c r="H150" i="119" s="1"/>
  <c r="AK22" i="116"/>
  <c r="D178" i="119" s="1"/>
  <c r="N22" i="116"/>
  <c r="E155" i="119" s="1"/>
  <c r="H52" i="160"/>
  <c r="E204" i="141"/>
  <c r="H215" i="141"/>
  <c r="C196" i="141"/>
  <c r="AM23" i="116"/>
  <c r="D222" i="119" s="1"/>
  <c r="H216" i="141"/>
  <c r="D196" i="141"/>
  <c r="H199" i="141"/>
  <c r="AS23" i="116"/>
  <c r="AS53" i="116" s="1"/>
  <c r="G196" i="141"/>
  <c r="F221" i="141"/>
  <c r="I53" i="139"/>
  <c r="E193" i="141"/>
  <c r="Z22" i="116"/>
  <c r="F167" i="119" s="1"/>
  <c r="X22" i="116"/>
  <c r="H165" i="119" s="1"/>
  <c r="AN22" i="116"/>
  <c r="C172" i="162"/>
  <c r="F149" i="162"/>
  <c r="K22" i="116"/>
  <c r="G152" i="119" s="1"/>
  <c r="AR22" i="116"/>
  <c r="F185" i="119" s="1"/>
  <c r="M22" i="116"/>
  <c r="D154" i="119" s="1"/>
  <c r="H184" i="162"/>
  <c r="D149" i="162"/>
  <c r="G185" i="162"/>
  <c r="AD22" i="116"/>
  <c r="C171" i="119" s="1"/>
  <c r="F22" i="116"/>
  <c r="F52" i="116" s="1"/>
  <c r="J22" i="116"/>
  <c r="C151" i="119" s="1"/>
  <c r="H175" i="162"/>
  <c r="E186" i="162"/>
  <c r="L22" i="116"/>
  <c r="G153" i="119" s="1"/>
  <c r="Q22" i="116"/>
  <c r="D158" i="119" s="1"/>
  <c r="P22" i="116"/>
  <c r="E157" i="119" s="1"/>
  <c r="AH22" i="116"/>
  <c r="H175" i="119" s="1"/>
  <c r="V22" i="116"/>
  <c r="D163" i="119" s="1"/>
  <c r="C153" i="162"/>
  <c r="AJ22" i="116"/>
  <c r="E177" i="119" s="1"/>
  <c r="G22" i="116"/>
  <c r="AL22" i="116"/>
  <c r="G179" i="119" s="1"/>
  <c r="D153" i="162"/>
  <c r="D169" i="119"/>
  <c r="AC22" i="116"/>
  <c r="I170" i="119" s="1"/>
  <c r="O22" i="116"/>
  <c r="E156" i="119" s="1"/>
  <c r="S22" i="116"/>
  <c r="C160" i="119" s="1"/>
  <c r="AS22" i="116"/>
  <c r="G186" i="119" s="1"/>
  <c r="G149" i="162"/>
  <c r="Y22" i="116"/>
  <c r="D166" i="119" s="1"/>
  <c r="AA22" i="116"/>
  <c r="F168" i="119" s="1"/>
  <c r="AM22" i="116"/>
  <c r="H180" i="119" s="1"/>
  <c r="E209" i="141"/>
  <c r="E196" i="141"/>
  <c r="I192" i="134"/>
  <c r="D204" i="141"/>
  <c r="AP23" i="132"/>
  <c r="G225" i="134" s="1"/>
  <c r="I206" i="141"/>
  <c r="D220" i="141"/>
  <c r="AD23" i="146"/>
  <c r="H213" i="148" s="1"/>
  <c r="AT23" i="146"/>
  <c r="U23" i="123"/>
  <c r="F204" i="125" s="1"/>
  <c r="C11" i="142"/>
  <c r="D11" i="142" s="1"/>
  <c r="E11" i="142" s="1"/>
  <c r="F11" i="142" s="1"/>
  <c r="G11" i="142" s="1"/>
  <c r="H11" i="142" s="1"/>
  <c r="I11" i="142" s="1"/>
  <c r="C201" i="141"/>
  <c r="H205" i="141"/>
  <c r="E204" i="162"/>
  <c r="AR23" i="146"/>
  <c r="F227" i="148" s="1"/>
  <c r="AF23" i="123"/>
  <c r="H215" i="125" s="1"/>
  <c r="AC23" i="123"/>
  <c r="F212" i="125" s="1"/>
  <c r="E201" i="141"/>
  <c r="E205" i="141"/>
  <c r="H220" i="148"/>
  <c r="E219" i="141"/>
  <c r="AS23" i="123"/>
  <c r="H228" i="125" s="1"/>
  <c r="I201" i="141"/>
  <c r="H196" i="141"/>
  <c r="I190" i="141"/>
  <c r="C220" i="148"/>
  <c r="F219" i="141"/>
  <c r="H200" i="141"/>
  <c r="F196" i="141"/>
  <c r="J22" i="146"/>
  <c r="G151" i="148" s="1"/>
  <c r="C184" i="162"/>
  <c r="I153" i="162"/>
  <c r="E164" i="119"/>
  <c r="I169" i="119"/>
  <c r="H162" i="162"/>
  <c r="AS22" i="146"/>
  <c r="AS52" i="146" s="1"/>
  <c r="E184" i="162"/>
  <c r="G153" i="162"/>
  <c r="AP22" i="146"/>
  <c r="E183" i="148" s="1"/>
  <c r="H164" i="119"/>
  <c r="E169" i="119"/>
  <c r="C162" i="162"/>
  <c r="AN22" i="146"/>
  <c r="E181" i="148" s="1"/>
  <c r="D169" i="162"/>
  <c r="L52" i="160"/>
  <c r="G156" i="162"/>
  <c r="G169" i="119"/>
  <c r="E162" i="162"/>
  <c r="Y22" i="146"/>
  <c r="C166" i="148" s="1"/>
  <c r="F169" i="162"/>
  <c r="H153" i="162"/>
  <c r="X22" i="146"/>
  <c r="G165" i="148" s="1"/>
  <c r="AT22" i="146"/>
  <c r="AT24" i="146" s="1"/>
  <c r="AT25" i="146" s="1"/>
  <c r="AT26" i="146" s="1"/>
  <c r="C169" i="162"/>
  <c r="E153" i="162"/>
  <c r="H186" i="162"/>
  <c r="AE22" i="146"/>
  <c r="D172" i="148" s="1"/>
  <c r="G162" i="162"/>
  <c r="AB22" i="146"/>
  <c r="G169" i="148" s="1"/>
  <c r="G169" i="162"/>
  <c r="AG22" i="146"/>
  <c r="D174" i="148" s="1"/>
  <c r="D162" i="162"/>
  <c r="G182" i="162"/>
  <c r="AQ22" i="146"/>
  <c r="C184" i="148" s="1"/>
  <c r="D184" i="162"/>
  <c r="E175" i="162"/>
  <c r="I184" i="162"/>
  <c r="C175" i="162"/>
  <c r="D154" i="162"/>
  <c r="H22" i="123"/>
  <c r="G149" i="125" s="1"/>
  <c r="S22" i="146"/>
  <c r="I160" i="148" s="1"/>
  <c r="D5" i="162"/>
  <c r="C2" i="163"/>
  <c r="D2" i="163" s="1"/>
  <c r="E2" i="163" s="1"/>
  <c r="F2" i="163" s="1"/>
  <c r="G2" i="163" s="1"/>
  <c r="H2" i="163" s="1"/>
  <c r="I2" i="163" s="1"/>
  <c r="A22" i="158"/>
  <c r="D5" i="148"/>
  <c r="C19" i="148"/>
  <c r="B15" i="144"/>
  <c r="H36" i="145" s="1"/>
  <c r="H47" i="145" s="1"/>
  <c r="A25" i="144"/>
  <c r="C19" i="143"/>
  <c r="C19" i="141"/>
  <c r="D5" i="141"/>
  <c r="A26" i="137"/>
  <c r="B5" i="140"/>
  <c r="D5" i="134"/>
  <c r="C19" i="134"/>
  <c r="A25" i="130"/>
  <c r="B15" i="130"/>
  <c r="H36" i="131" s="1"/>
  <c r="H47" i="131" s="1"/>
  <c r="B49" i="133"/>
  <c r="O49" i="133" s="1"/>
  <c r="AB49" i="133" s="1"/>
  <c r="AO49" i="133" s="1"/>
  <c r="BB49" i="133" s="1"/>
  <c r="BO49" i="133" s="1"/>
  <c r="CB49" i="133" s="1"/>
  <c r="O5" i="133"/>
  <c r="AB5" i="133" s="1"/>
  <c r="AO5" i="133" s="1"/>
  <c r="BB5" i="133" s="1"/>
  <c r="BO5" i="133" s="1"/>
  <c r="CB5" i="133" s="1"/>
  <c r="C2" i="135"/>
  <c r="D2" i="135" s="1"/>
  <c r="E2" i="135" s="1"/>
  <c r="F2" i="135" s="1"/>
  <c r="G2" i="135" s="1"/>
  <c r="H2" i="135" s="1"/>
  <c r="I2" i="135" s="1"/>
  <c r="B14" i="130"/>
  <c r="H35" i="131" s="1"/>
  <c r="H46" i="131" s="1"/>
  <c r="B5" i="124"/>
  <c r="C19" i="127"/>
  <c r="A23" i="121"/>
  <c r="D19" i="119"/>
  <c r="E5" i="119"/>
  <c r="A23" i="114"/>
  <c r="B5" i="117"/>
  <c r="D19" i="118"/>
  <c r="E19" i="118" s="1"/>
  <c r="F19" i="118" s="1"/>
  <c r="G19" i="118" s="1"/>
  <c r="H19" i="118" s="1"/>
  <c r="I19" i="118" s="1"/>
  <c r="AI22" i="132"/>
  <c r="AH22" i="132"/>
  <c r="P22" i="132"/>
  <c r="AA22" i="132"/>
  <c r="Z22" i="132"/>
  <c r="AB22" i="132"/>
  <c r="W22" i="132"/>
  <c r="W24" i="132" s="1"/>
  <c r="C248" i="134" s="1"/>
  <c r="V22" i="132"/>
  <c r="L22" i="132"/>
  <c r="AE22" i="132"/>
  <c r="S22" i="132"/>
  <c r="R22" i="132"/>
  <c r="AN22" i="132"/>
  <c r="Y22" i="132"/>
  <c r="AC22" i="132"/>
  <c r="N22" i="132"/>
  <c r="I155" i="134" s="1"/>
  <c r="K22" i="132"/>
  <c r="T22" i="132"/>
  <c r="F161" i="134" s="1"/>
  <c r="O22" i="132"/>
  <c r="E156" i="134" s="1"/>
  <c r="AG22" i="132"/>
  <c r="I174" i="134" s="1"/>
  <c r="G22" i="132"/>
  <c r="H148" i="134" s="1"/>
  <c r="AF22" i="132"/>
  <c r="E173" i="134" s="1"/>
  <c r="AO22" i="132"/>
  <c r="X22" i="132"/>
  <c r="AT22" i="132"/>
  <c r="Q22" i="132"/>
  <c r="E158" i="134" s="1"/>
  <c r="AD22" i="132"/>
  <c r="I22" i="132"/>
  <c r="E150" i="134" s="1"/>
  <c r="AK22" i="132"/>
  <c r="H178" i="134" s="1"/>
  <c r="AP22" i="132"/>
  <c r="H183" i="134" s="1"/>
  <c r="AJ22" i="132"/>
  <c r="H177" i="134" s="1"/>
  <c r="AL22" i="132"/>
  <c r="C179" i="134" s="1"/>
  <c r="AR22" i="132"/>
  <c r="J22" i="132"/>
  <c r="H22" i="132"/>
  <c r="F149" i="134" s="1"/>
  <c r="F22" i="132"/>
  <c r="D147" i="134" s="1"/>
  <c r="AS22" i="132"/>
  <c r="AS24" i="132" s="1"/>
  <c r="C270" i="134" s="1"/>
  <c r="M22" i="132"/>
  <c r="D154" i="134" s="1"/>
  <c r="E183" i="119"/>
  <c r="D183" i="119"/>
  <c r="U22" i="132"/>
  <c r="F162" i="134" s="1"/>
  <c r="D172" i="162"/>
  <c r="G172" i="162"/>
  <c r="E167" i="162"/>
  <c r="G167" i="162"/>
  <c r="F172" i="162"/>
  <c r="L22" i="146"/>
  <c r="E153" i="148" s="1"/>
  <c r="U22" i="146"/>
  <c r="G162" i="148" s="1"/>
  <c r="C154" i="162"/>
  <c r="AM22" i="146"/>
  <c r="I180" i="148" s="1"/>
  <c r="M22" i="146"/>
  <c r="M52" i="146" s="1"/>
  <c r="F184" i="162"/>
  <c r="F169" i="148"/>
  <c r="I154" i="162"/>
  <c r="G154" i="162"/>
  <c r="F154" i="162"/>
  <c r="H172" i="162"/>
  <c r="E172" i="162"/>
  <c r="G150" i="162"/>
  <c r="F150" i="162"/>
  <c r="E150" i="162"/>
  <c r="C150" i="162"/>
  <c r="R22" i="146"/>
  <c r="G159" i="148" s="1"/>
  <c r="V22" i="146"/>
  <c r="C163" i="148" s="1"/>
  <c r="K22" i="146"/>
  <c r="D152" i="148" s="1"/>
  <c r="AD22" i="146"/>
  <c r="AD24" i="146" s="1"/>
  <c r="H255" i="148" s="1"/>
  <c r="AJ22" i="146"/>
  <c r="W22" i="146"/>
  <c r="T22" i="146"/>
  <c r="I161" i="148" s="1"/>
  <c r="AK22" i="146"/>
  <c r="I178" i="148" s="1"/>
  <c r="AF22" i="146"/>
  <c r="I173" i="148" s="1"/>
  <c r="Q22" i="146"/>
  <c r="D158" i="148" s="1"/>
  <c r="AR22" i="146"/>
  <c r="D185" i="148" s="1"/>
  <c r="AH22" i="146"/>
  <c r="I22" i="146"/>
  <c r="G150" i="148" s="1"/>
  <c r="AL22" i="146"/>
  <c r="G179" i="148" s="1"/>
  <c r="AC22" i="146"/>
  <c r="D170" i="148" s="1"/>
  <c r="I167" i="162"/>
  <c r="E152" i="162"/>
  <c r="H171" i="162"/>
  <c r="I175" i="162"/>
  <c r="G175" i="162"/>
  <c r="D175" i="162"/>
  <c r="AO22" i="146"/>
  <c r="F182" i="148" s="1"/>
  <c r="H22" i="146"/>
  <c r="C149" i="148" s="1"/>
  <c r="N22" i="146"/>
  <c r="F155" i="148" s="1"/>
  <c r="I52" i="160"/>
  <c r="D185" i="162"/>
  <c r="G152" i="162"/>
  <c r="F155" i="162"/>
  <c r="C92" i="118"/>
  <c r="J92" i="118" s="1"/>
  <c r="C11" i="120"/>
  <c r="D11" i="120" s="1"/>
  <c r="E11" i="120" s="1"/>
  <c r="F11" i="120" s="1"/>
  <c r="G11" i="120" s="1"/>
  <c r="H11" i="120" s="1"/>
  <c r="I11" i="120" s="1"/>
  <c r="AI22" i="146"/>
  <c r="H176" i="148" s="1"/>
  <c r="Z22" i="146"/>
  <c r="I150" i="162"/>
  <c r="H185" i="162"/>
  <c r="K52" i="160"/>
  <c r="E171" i="162"/>
  <c r="F157" i="162"/>
  <c r="D157" i="162"/>
  <c r="G157" i="162"/>
  <c r="H165" i="162"/>
  <c r="D165" i="162"/>
  <c r="I165" i="162"/>
  <c r="E186" i="119"/>
  <c r="D186" i="119"/>
  <c r="E154" i="162"/>
  <c r="AA22" i="146"/>
  <c r="D168" i="148" s="1"/>
  <c r="P22" i="146"/>
  <c r="H150" i="162"/>
  <c r="E149" i="162"/>
  <c r="C149" i="162"/>
  <c r="H149" i="162"/>
  <c r="D155" i="162"/>
  <c r="I155" i="162"/>
  <c r="H154" i="162"/>
  <c r="F22" i="146"/>
  <c r="G147" i="148" s="1"/>
  <c r="G22" i="146"/>
  <c r="I148" i="148" s="1"/>
  <c r="D150" i="162"/>
  <c r="E147" i="162"/>
  <c r="C155" i="162"/>
  <c r="L24" i="160"/>
  <c r="L54" i="160" s="1"/>
  <c r="I148" i="119"/>
  <c r="I166" i="162"/>
  <c r="BS91" i="140"/>
  <c r="AT23" i="132"/>
  <c r="AD23" i="132"/>
  <c r="AD24" i="132" s="1"/>
  <c r="AA23" i="160"/>
  <c r="G210" i="162" s="1"/>
  <c r="S23" i="160"/>
  <c r="E202" i="162" s="1"/>
  <c r="AJ23" i="132"/>
  <c r="AN23" i="132"/>
  <c r="I223" i="134" s="1"/>
  <c r="X23" i="132"/>
  <c r="E207" i="134" s="1"/>
  <c r="AI23" i="116"/>
  <c r="D218" i="119" s="1"/>
  <c r="H192" i="134"/>
  <c r="I196" i="141"/>
  <c r="G220" i="141"/>
  <c r="E220" i="148"/>
  <c r="E203" i="141"/>
  <c r="D228" i="125"/>
  <c r="Z23" i="160"/>
  <c r="F209" i="162" s="1"/>
  <c r="AB23" i="160"/>
  <c r="G211" i="162" s="1"/>
  <c r="L23" i="146"/>
  <c r="C195" i="148" s="1"/>
  <c r="U23" i="132"/>
  <c r="C204" i="134" s="1"/>
  <c r="AQ23" i="116"/>
  <c r="C226" i="119" s="1"/>
  <c r="C190" i="141"/>
  <c r="E195" i="162"/>
  <c r="AO23" i="116"/>
  <c r="I224" i="119" s="1"/>
  <c r="AK23" i="160"/>
  <c r="G220" i="162" s="1"/>
  <c r="G23" i="160"/>
  <c r="G190" i="162" s="1"/>
  <c r="O23" i="132"/>
  <c r="E198" i="134" s="1"/>
  <c r="E220" i="141"/>
  <c r="G190" i="141"/>
  <c r="F195" i="162"/>
  <c r="G216" i="141"/>
  <c r="C197" i="141"/>
  <c r="Z23" i="116"/>
  <c r="H209" i="119" s="1"/>
  <c r="AD23" i="160"/>
  <c r="E213" i="162" s="1"/>
  <c r="P23" i="160"/>
  <c r="E199" i="162" s="1"/>
  <c r="AE23" i="132"/>
  <c r="G214" i="134" s="1"/>
  <c r="F204" i="141"/>
  <c r="I220" i="141"/>
  <c r="H190" i="141"/>
  <c r="H195" i="162"/>
  <c r="I216" i="141"/>
  <c r="G221" i="141"/>
  <c r="AP23" i="160"/>
  <c r="C225" i="162" s="1"/>
  <c r="AF23" i="160"/>
  <c r="D215" i="162" s="1"/>
  <c r="C92" i="157"/>
  <c r="J92" i="157" s="1"/>
  <c r="F23" i="132"/>
  <c r="I23" i="123"/>
  <c r="F192" i="125" s="1"/>
  <c r="AS91" i="147"/>
  <c r="G192" i="134"/>
  <c r="G53" i="139"/>
  <c r="F204" i="162"/>
  <c r="Z23" i="132"/>
  <c r="C209" i="134" s="1"/>
  <c r="AL23" i="132"/>
  <c r="E221" i="134" s="1"/>
  <c r="C195" i="162"/>
  <c r="D216" i="141"/>
  <c r="H23" i="160"/>
  <c r="D191" i="162" s="1"/>
  <c r="L23" i="132"/>
  <c r="F195" i="134" s="1"/>
  <c r="H212" i="141"/>
  <c r="I195" i="162"/>
  <c r="F216" i="141"/>
  <c r="H221" i="141"/>
  <c r="X23" i="160"/>
  <c r="F207" i="162" s="1"/>
  <c r="AQ23" i="146"/>
  <c r="G226" i="148" s="1"/>
  <c r="W23" i="132"/>
  <c r="G206" i="134" s="1"/>
  <c r="AQ23" i="132"/>
  <c r="G226" i="134" s="1"/>
  <c r="C11" i="135"/>
  <c r="D11" i="135" s="1"/>
  <c r="E11" i="135" s="1"/>
  <c r="F11" i="135" s="1"/>
  <c r="G11" i="135" s="1"/>
  <c r="H11" i="135" s="1"/>
  <c r="I11" i="135" s="1"/>
  <c r="C227" i="141"/>
  <c r="I212" i="141"/>
  <c r="G195" i="162"/>
  <c r="J195" i="162" s="1"/>
  <c r="E216" i="141"/>
  <c r="I221" i="141"/>
  <c r="G209" i="141"/>
  <c r="M23" i="160"/>
  <c r="G196" i="162" s="1"/>
  <c r="AO23" i="146"/>
  <c r="F224" i="148" s="1"/>
  <c r="AM23" i="132"/>
  <c r="AS23" i="132"/>
  <c r="AS53" i="132" s="1"/>
  <c r="F192" i="134"/>
  <c r="AG23" i="160"/>
  <c r="E216" i="162" s="1"/>
  <c r="AM23" i="146"/>
  <c r="C222" i="148" s="1"/>
  <c r="V23" i="132"/>
  <c r="AO23" i="132"/>
  <c r="E224" i="134" s="1"/>
  <c r="C157" i="119"/>
  <c r="D168" i="162"/>
  <c r="I186" i="162"/>
  <c r="C168" i="162"/>
  <c r="G186" i="162"/>
  <c r="F186" i="162"/>
  <c r="D156" i="148"/>
  <c r="AS52" i="160"/>
  <c r="H162" i="119"/>
  <c r="C186" i="162"/>
  <c r="E175" i="119"/>
  <c r="E168" i="162"/>
  <c r="E155" i="148"/>
  <c r="F163" i="162"/>
  <c r="G168" i="162"/>
  <c r="J92" i="143"/>
  <c r="E148" i="119"/>
  <c r="C183" i="119"/>
  <c r="G155" i="148"/>
  <c r="I168" i="162"/>
  <c r="D173" i="119"/>
  <c r="C148" i="119"/>
  <c r="H183" i="119"/>
  <c r="H157" i="119"/>
  <c r="H151" i="119"/>
  <c r="F174" i="134"/>
  <c r="H168" i="162"/>
  <c r="J92" i="136"/>
  <c r="H148" i="119"/>
  <c r="F183" i="119"/>
  <c r="F178" i="119"/>
  <c r="AT24" i="160"/>
  <c r="AT25" i="160" s="1"/>
  <c r="AT26" i="160" s="1"/>
  <c r="AT29" i="160" s="1"/>
  <c r="BF91" i="117"/>
  <c r="CW91" i="147"/>
  <c r="BF91" i="133"/>
  <c r="AS91" i="133"/>
  <c r="BS91" i="161"/>
  <c r="J60" i="143"/>
  <c r="F91" i="147"/>
  <c r="CF91" i="124"/>
  <c r="F91" i="161"/>
  <c r="H224" i="125"/>
  <c r="F224" i="125"/>
  <c r="D224" i="125"/>
  <c r="I224" i="125"/>
  <c r="G224" i="125"/>
  <c r="C224" i="125"/>
  <c r="E224" i="125"/>
  <c r="F194" i="141"/>
  <c r="G202" i="141"/>
  <c r="G191" i="141"/>
  <c r="D203" i="141"/>
  <c r="H227" i="141"/>
  <c r="F227" i="141"/>
  <c r="E227" i="141"/>
  <c r="H218" i="141"/>
  <c r="C218" i="141"/>
  <c r="D218" i="141"/>
  <c r="I218" i="141"/>
  <c r="E218" i="141"/>
  <c r="F218" i="141"/>
  <c r="Y23" i="123"/>
  <c r="H208" i="125" s="1"/>
  <c r="R23" i="123"/>
  <c r="F195" i="141"/>
  <c r="E198" i="141"/>
  <c r="D223" i="141"/>
  <c r="F223" i="141"/>
  <c r="G223" i="141"/>
  <c r="E223" i="141"/>
  <c r="C223" i="141"/>
  <c r="C194" i="141"/>
  <c r="D194" i="141"/>
  <c r="K53" i="139"/>
  <c r="I194" i="141"/>
  <c r="E194" i="141"/>
  <c r="G194" i="141"/>
  <c r="H208" i="141"/>
  <c r="C208" i="141"/>
  <c r="D208" i="141"/>
  <c r="F208" i="141"/>
  <c r="E208" i="141"/>
  <c r="I208" i="141"/>
  <c r="C193" i="162"/>
  <c r="G193" i="162"/>
  <c r="G213" i="148"/>
  <c r="F213" i="148"/>
  <c r="C212" i="125"/>
  <c r="I212" i="125"/>
  <c r="E214" i="141"/>
  <c r="G214" i="141"/>
  <c r="H214" i="141"/>
  <c r="I214" i="141"/>
  <c r="H202" i="141"/>
  <c r="C202" i="141"/>
  <c r="D202" i="141"/>
  <c r="S53" i="139"/>
  <c r="F202" i="141"/>
  <c r="E202" i="141"/>
  <c r="M23" i="123"/>
  <c r="P23" i="123"/>
  <c r="K23" i="123"/>
  <c r="AJ23" i="123"/>
  <c r="AA23" i="123"/>
  <c r="G210" i="125" s="1"/>
  <c r="G23" i="123"/>
  <c r="F190" i="125" s="1"/>
  <c r="T23" i="123"/>
  <c r="W23" i="123"/>
  <c r="AL23" i="123"/>
  <c r="C221" i="125" s="1"/>
  <c r="AQ23" i="123"/>
  <c r="O23" i="123"/>
  <c r="V23" i="123"/>
  <c r="C205" i="125" s="1"/>
  <c r="AM23" i="123"/>
  <c r="AP23" i="123"/>
  <c r="I225" i="125" s="1"/>
  <c r="F23" i="123"/>
  <c r="AE23" i="123"/>
  <c r="AT23" i="123"/>
  <c r="Z23" i="123"/>
  <c r="E209" i="125" s="1"/>
  <c r="AG23" i="123"/>
  <c r="I216" i="125" s="1"/>
  <c r="AD23" i="123"/>
  <c r="I213" i="125" s="1"/>
  <c r="J23" i="123"/>
  <c r="H193" i="125" s="1"/>
  <c r="Q23" i="123"/>
  <c r="E200" i="125" s="1"/>
  <c r="N23" i="123"/>
  <c r="AK23" i="123"/>
  <c r="AN23" i="123"/>
  <c r="C223" i="125" s="1"/>
  <c r="AH23" i="123"/>
  <c r="F191" i="141"/>
  <c r="F203" i="141"/>
  <c r="H53" i="160"/>
  <c r="D227" i="141"/>
  <c r="E213" i="141"/>
  <c r="AS53" i="123"/>
  <c r="S23" i="123"/>
  <c r="D202" i="125" s="1"/>
  <c r="AI23" i="123"/>
  <c r="I218" i="125" s="1"/>
  <c r="D214" i="141"/>
  <c r="D213" i="148"/>
  <c r="F215" i="125"/>
  <c r="H23" i="123"/>
  <c r="C191" i="125" s="1"/>
  <c r="C214" i="141"/>
  <c r="D195" i="141"/>
  <c r="E195" i="141"/>
  <c r="G195" i="141"/>
  <c r="C195" i="141"/>
  <c r="I195" i="141"/>
  <c r="L53" i="139"/>
  <c r="F214" i="141"/>
  <c r="C213" i="148"/>
  <c r="I225" i="141"/>
  <c r="F225" i="141"/>
  <c r="C225" i="141"/>
  <c r="G225" i="141"/>
  <c r="E225" i="141"/>
  <c r="C215" i="125"/>
  <c r="X23" i="123"/>
  <c r="G203" i="141"/>
  <c r="I203" i="141"/>
  <c r="H203" i="141"/>
  <c r="F189" i="141"/>
  <c r="G191" i="162"/>
  <c r="G189" i="148"/>
  <c r="E189" i="148"/>
  <c r="F189" i="148"/>
  <c r="F206" i="134"/>
  <c r="D206" i="134"/>
  <c r="I206" i="134"/>
  <c r="C206" i="134"/>
  <c r="L23" i="123"/>
  <c r="H195" i="125" s="1"/>
  <c r="H219" i="141"/>
  <c r="H53" i="139"/>
  <c r="C191" i="141"/>
  <c r="H191" i="141"/>
  <c r="G192" i="141"/>
  <c r="H192" i="141"/>
  <c r="D192" i="141"/>
  <c r="E226" i="148"/>
  <c r="G215" i="125"/>
  <c r="AB23" i="123"/>
  <c r="D211" i="125" s="1"/>
  <c r="D207" i="141"/>
  <c r="E207" i="141"/>
  <c r="F224" i="141"/>
  <c r="E224" i="141"/>
  <c r="C196" i="162"/>
  <c r="H196" i="162"/>
  <c r="M53" i="160"/>
  <c r="D224" i="148"/>
  <c r="AR23" i="123"/>
  <c r="F227" i="125" s="1"/>
  <c r="D204" i="162"/>
  <c r="S23" i="146"/>
  <c r="G202" i="148" s="1"/>
  <c r="P23" i="146"/>
  <c r="C199" i="148" s="1"/>
  <c r="AH23" i="132"/>
  <c r="H217" i="134" s="1"/>
  <c r="T23" i="132"/>
  <c r="E203" i="134" s="1"/>
  <c r="P23" i="132"/>
  <c r="C199" i="134" s="1"/>
  <c r="AI23" i="132"/>
  <c r="G218" i="134" s="1"/>
  <c r="J91" i="129"/>
  <c r="G204" i="162"/>
  <c r="M23" i="146"/>
  <c r="G196" i="148" s="1"/>
  <c r="C11" i="149"/>
  <c r="D11" i="149" s="1"/>
  <c r="E11" i="149" s="1"/>
  <c r="F11" i="149" s="1"/>
  <c r="G11" i="149" s="1"/>
  <c r="H11" i="149" s="1"/>
  <c r="I11" i="149" s="1"/>
  <c r="AB23" i="132"/>
  <c r="N23" i="132"/>
  <c r="AF23" i="132"/>
  <c r="H215" i="134" s="1"/>
  <c r="I204" i="162"/>
  <c r="AS91" i="117"/>
  <c r="J23" i="146"/>
  <c r="D193" i="148" s="1"/>
  <c r="AR23" i="132"/>
  <c r="E227" i="134" s="1"/>
  <c r="K23" i="132"/>
  <c r="H194" i="134" s="1"/>
  <c r="D192" i="134"/>
  <c r="I220" i="148"/>
  <c r="Z23" i="146"/>
  <c r="C209" i="148" s="1"/>
  <c r="AC23" i="132"/>
  <c r="H23" i="132"/>
  <c r="I53" i="132"/>
  <c r="D220" i="148"/>
  <c r="U24" i="160"/>
  <c r="C246" i="162" s="1"/>
  <c r="G219" i="134"/>
  <c r="AF91" i="140"/>
  <c r="K23" i="146"/>
  <c r="K53" i="146" s="1"/>
  <c r="M23" i="132"/>
  <c r="AK23" i="132"/>
  <c r="Q23" i="132"/>
  <c r="Q53" i="132" s="1"/>
  <c r="C192" i="134"/>
  <c r="G220" i="148"/>
  <c r="AE23" i="146"/>
  <c r="D214" i="148" s="1"/>
  <c r="AG23" i="132"/>
  <c r="J23" i="132"/>
  <c r="S23" i="132"/>
  <c r="S53" i="132" s="1"/>
  <c r="R23" i="132"/>
  <c r="D224" i="134"/>
  <c r="AG23" i="146"/>
  <c r="G216" i="148" s="1"/>
  <c r="Y23" i="132"/>
  <c r="G23" i="132"/>
  <c r="G24" i="132" s="1"/>
  <c r="AA23" i="132"/>
  <c r="I210" i="134" s="1"/>
  <c r="AE91" i="161"/>
  <c r="AF91" i="161"/>
  <c r="S91" i="140"/>
  <c r="R91" i="140"/>
  <c r="S91" i="161"/>
  <c r="R91" i="161"/>
  <c r="I183" i="134"/>
  <c r="AJ22" i="123"/>
  <c r="F177" i="125" s="1"/>
  <c r="AI22" i="123"/>
  <c r="H176" i="125" s="1"/>
  <c r="AC22" i="123"/>
  <c r="AQ22" i="123"/>
  <c r="S22" i="123"/>
  <c r="AE22" i="123"/>
  <c r="AA22" i="123"/>
  <c r="K22" i="123"/>
  <c r="AS22" i="123"/>
  <c r="O22" i="123"/>
  <c r="AF22" i="123"/>
  <c r="F173" i="125" s="1"/>
  <c r="Y22" i="123"/>
  <c r="Y24" i="123" s="1"/>
  <c r="M22" i="123"/>
  <c r="AK22" i="123"/>
  <c r="R22" i="123"/>
  <c r="G159" i="125" s="1"/>
  <c r="AT22" i="123"/>
  <c r="AH22" i="123"/>
  <c r="AO22" i="123"/>
  <c r="AG22" i="123"/>
  <c r="AD22" i="123"/>
  <c r="P22" i="123"/>
  <c r="E157" i="125" s="1"/>
  <c r="AR22" i="123"/>
  <c r="E185" i="125" s="1"/>
  <c r="AB22" i="123"/>
  <c r="L22" i="123"/>
  <c r="F22" i="123"/>
  <c r="AN22" i="123"/>
  <c r="AL22" i="123"/>
  <c r="F179" i="125" s="1"/>
  <c r="X22" i="123"/>
  <c r="AP22" i="123"/>
  <c r="H183" i="125" s="1"/>
  <c r="Z22" i="123"/>
  <c r="N22" i="123"/>
  <c r="E155" i="125" s="1"/>
  <c r="I22" i="123"/>
  <c r="C150" i="125" s="1"/>
  <c r="G22" i="123"/>
  <c r="AM22" i="123"/>
  <c r="J22" i="123"/>
  <c r="D151" i="125" s="1"/>
  <c r="I166" i="119"/>
  <c r="CX91" i="140"/>
  <c r="I150" i="134"/>
  <c r="G150" i="134"/>
  <c r="D150" i="134"/>
  <c r="G156" i="119"/>
  <c r="F176" i="119"/>
  <c r="W22" i="123"/>
  <c r="G178" i="162"/>
  <c r="H178" i="162"/>
  <c r="F178" i="162"/>
  <c r="D178" i="162"/>
  <c r="E178" i="162"/>
  <c r="C178" i="162"/>
  <c r="I178" i="162"/>
  <c r="H147" i="119"/>
  <c r="I171" i="119"/>
  <c r="Q22" i="123"/>
  <c r="D159" i="162"/>
  <c r="E159" i="162"/>
  <c r="R52" i="160"/>
  <c r="H159" i="162"/>
  <c r="F159" i="162"/>
  <c r="G159" i="162"/>
  <c r="C159" i="162"/>
  <c r="I159" i="162"/>
  <c r="G174" i="162"/>
  <c r="E174" i="162"/>
  <c r="C174" i="162"/>
  <c r="H174" i="162"/>
  <c r="F174" i="162"/>
  <c r="D174" i="162"/>
  <c r="I174" i="162"/>
  <c r="F151" i="162"/>
  <c r="D151" i="162"/>
  <c r="I151" i="162"/>
  <c r="E151" i="162"/>
  <c r="C151" i="162"/>
  <c r="G151" i="162"/>
  <c r="J52" i="160"/>
  <c r="H170" i="119"/>
  <c r="E154" i="148"/>
  <c r="C170" i="119"/>
  <c r="E171" i="119"/>
  <c r="F171" i="119"/>
  <c r="G171" i="119"/>
  <c r="F147" i="119"/>
  <c r="D147" i="119"/>
  <c r="C147" i="119"/>
  <c r="I151" i="119"/>
  <c r="C149" i="125"/>
  <c r="AF91" i="133"/>
  <c r="AE91" i="133"/>
  <c r="R91" i="133"/>
  <c r="S91" i="133"/>
  <c r="G173" i="134"/>
  <c r="H173" i="134"/>
  <c r="D170" i="119"/>
  <c r="F170" i="119"/>
  <c r="CW91" i="117"/>
  <c r="G163" i="125"/>
  <c r="E163" i="125"/>
  <c r="C163" i="125"/>
  <c r="H163" i="125"/>
  <c r="F163" i="125"/>
  <c r="I163" i="125"/>
  <c r="H184" i="134"/>
  <c r="E184" i="134"/>
  <c r="F184" i="134"/>
  <c r="G184" i="134"/>
  <c r="C184" i="134"/>
  <c r="I184" i="134"/>
  <c r="D184" i="134"/>
  <c r="I22" i="139"/>
  <c r="G150" i="141" s="1"/>
  <c r="Y22" i="139"/>
  <c r="AT22" i="139"/>
  <c r="W22" i="139"/>
  <c r="M22" i="139"/>
  <c r="R22" i="139"/>
  <c r="Z22" i="139"/>
  <c r="AI22" i="139"/>
  <c r="AD22" i="139"/>
  <c r="N22" i="139"/>
  <c r="N24" i="139" s="1"/>
  <c r="AC22" i="139"/>
  <c r="X22" i="139"/>
  <c r="AO22" i="139"/>
  <c r="AP22" i="139"/>
  <c r="AN22" i="139"/>
  <c r="S22" i="139"/>
  <c r="AR22" i="139"/>
  <c r="G22" i="139"/>
  <c r="AB22" i="139"/>
  <c r="AF22" i="139"/>
  <c r="L22" i="139"/>
  <c r="K22" i="139"/>
  <c r="AE22" i="139"/>
  <c r="AJ22" i="139"/>
  <c r="AS22" i="139"/>
  <c r="T22" i="139"/>
  <c r="O22" i="139"/>
  <c r="AQ22" i="139"/>
  <c r="V22" i="139"/>
  <c r="P22" i="139"/>
  <c r="AK22" i="139"/>
  <c r="AL22" i="139"/>
  <c r="H22" i="139"/>
  <c r="C149" i="141" s="1"/>
  <c r="Q22" i="139"/>
  <c r="U22" i="139"/>
  <c r="AM22" i="139"/>
  <c r="J22" i="139"/>
  <c r="AG22" i="139"/>
  <c r="E180" i="119"/>
  <c r="H151" i="162"/>
  <c r="C169" i="119"/>
  <c r="F154" i="119"/>
  <c r="J84" i="136"/>
  <c r="I150" i="119"/>
  <c r="H186" i="119"/>
  <c r="F186" i="119"/>
  <c r="H169" i="119"/>
  <c r="D177" i="119"/>
  <c r="C148" i="162"/>
  <c r="H148" i="162"/>
  <c r="F148" i="162"/>
  <c r="D148" i="162"/>
  <c r="I148" i="162"/>
  <c r="G52" i="160"/>
  <c r="C147" i="162"/>
  <c r="F52" i="160"/>
  <c r="H147" i="162"/>
  <c r="F147" i="162"/>
  <c r="D147" i="162"/>
  <c r="I147" i="162"/>
  <c r="C168" i="148"/>
  <c r="E180" i="162"/>
  <c r="G180" i="162"/>
  <c r="D180" i="162"/>
  <c r="F180" i="162"/>
  <c r="C180" i="162"/>
  <c r="I180" i="162"/>
  <c r="H180" i="162"/>
  <c r="D163" i="162"/>
  <c r="I163" i="162"/>
  <c r="G163" i="162"/>
  <c r="E163" i="162"/>
  <c r="G183" i="162"/>
  <c r="C183" i="162"/>
  <c r="E183" i="162"/>
  <c r="F183" i="162"/>
  <c r="D183" i="162"/>
  <c r="I183" i="162"/>
  <c r="E171" i="134"/>
  <c r="H156" i="162"/>
  <c r="C156" i="162"/>
  <c r="F156" i="162"/>
  <c r="I156" i="162"/>
  <c r="O52" i="160"/>
  <c r="D171" i="162"/>
  <c r="I171" i="162"/>
  <c r="G171" i="162"/>
  <c r="H183" i="162"/>
  <c r="D178" i="148"/>
  <c r="C152" i="162"/>
  <c r="D152" i="162"/>
  <c r="F152" i="162"/>
  <c r="H152" i="162"/>
  <c r="H176" i="162"/>
  <c r="F176" i="162"/>
  <c r="G176" i="162"/>
  <c r="D176" i="162"/>
  <c r="E176" i="162"/>
  <c r="C176" i="162"/>
  <c r="C182" i="162"/>
  <c r="H182" i="162"/>
  <c r="I182" i="162"/>
  <c r="D182" i="162"/>
  <c r="F182" i="162"/>
  <c r="G171" i="134"/>
  <c r="F171" i="134"/>
  <c r="C171" i="134"/>
  <c r="H171" i="134"/>
  <c r="C163" i="162"/>
  <c r="G148" i="162"/>
  <c r="D177" i="162"/>
  <c r="I177" i="162"/>
  <c r="G177" i="162"/>
  <c r="E177" i="162"/>
  <c r="F177" i="162"/>
  <c r="H177" i="162"/>
  <c r="C177" i="162"/>
  <c r="BS91" i="133"/>
  <c r="F91" i="117"/>
  <c r="BR91" i="133"/>
  <c r="AF91" i="117"/>
  <c r="J60" i="127"/>
  <c r="J61" i="157"/>
  <c r="J66" i="157"/>
  <c r="CV91" i="117"/>
  <c r="J60" i="136"/>
  <c r="CY91" i="117"/>
  <c r="CY91" i="147"/>
  <c r="CW91" i="133"/>
  <c r="J66" i="118"/>
  <c r="J61" i="118"/>
  <c r="J67" i="143"/>
  <c r="CX91" i="117"/>
  <c r="J66" i="129"/>
  <c r="CE91" i="140"/>
  <c r="CF91" i="140"/>
  <c r="BR91" i="147"/>
  <c r="BS91" i="147"/>
  <c r="R91" i="117"/>
  <c r="S91" i="117"/>
  <c r="AM23" i="6"/>
  <c r="G222" i="35" s="1"/>
  <c r="Q23" i="6"/>
  <c r="I200" i="35" s="1"/>
  <c r="R23" i="6"/>
  <c r="D201" i="35" s="1"/>
  <c r="AP23" i="6"/>
  <c r="D225" i="35" s="1"/>
  <c r="AT23" i="6"/>
  <c r="AG23" i="6"/>
  <c r="F216" i="35" s="1"/>
  <c r="AJ23" i="6"/>
  <c r="I219" i="35" s="1"/>
  <c r="Y23" i="6"/>
  <c r="I208" i="35" s="1"/>
  <c r="W23" i="6"/>
  <c r="Z23" i="6"/>
  <c r="G209" i="35" s="1"/>
  <c r="AI23" i="6"/>
  <c r="AS23" i="6"/>
  <c r="G23" i="6"/>
  <c r="D190" i="35" s="1"/>
  <c r="J23" i="6"/>
  <c r="I193" i="35" s="1"/>
  <c r="AO23" i="6"/>
  <c r="CV91" i="140"/>
  <c r="CY91" i="140"/>
  <c r="CR91" i="133"/>
  <c r="CS91" i="133"/>
  <c r="BR91" i="117"/>
  <c r="BS91" i="117"/>
  <c r="AF91" i="147"/>
  <c r="AE91" i="147"/>
  <c r="R91" i="147"/>
  <c r="S91" i="147"/>
  <c r="C91" i="127"/>
  <c r="J91" i="127" s="1"/>
  <c r="J66" i="127"/>
  <c r="CV91" i="133"/>
  <c r="I228" i="119"/>
  <c r="G228" i="119"/>
  <c r="H228" i="119"/>
  <c r="F228" i="119"/>
  <c r="C228" i="119"/>
  <c r="E228" i="119"/>
  <c r="D228" i="119"/>
  <c r="AS24" i="116"/>
  <c r="I91" i="143"/>
  <c r="J91" i="143" s="1"/>
  <c r="J66" i="143"/>
  <c r="F91" i="133"/>
  <c r="E91" i="133"/>
  <c r="F192" i="119"/>
  <c r="I53" i="116"/>
  <c r="CF91" i="117"/>
  <c r="CE91" i="117"/>
  <c r="CY91" i="161"/>
  <c r="BE91" i="147"/>
  <c r="BF91" i="147"/>
  <c r="CY91" i="133"/>
  <c r="CX91" i="133"/>
  <c r="CW91" i="161"/>
  <c r="CX91" i="161"/>
  <c r="F200" i="119"/>
  <c r="D200" i="119"/>
  <c r="E200" i="119"/>
  <c r="H200" i="119"/>
  <c r="I200" i="119"/>
  <c r="G200" i="119"/>
  <c r="C200" i="119"/>
  <c r="I210" i="141"/>
  <c r="F210" i="141"/>
  <c r="H210" i="141"/>
  <c r="D210" i="141"/>
  <c r="G210" i="141"/>
  <c r="E210" i="141"/>
  <c r="F211" i="141"/>
  <c r="I211" i="141"/>
  <c r="D211" i="141"/>
  <c r="G211" i="141"/>
  <c r="C211" i="141"/>
  <c r="E211" i="141"/>
  <c r="H216" i="162"/>
  <c r="I216" i="162"/>
  <c r="G199" i="148"/>
  <c r="H203" i="162"/>
  <c r="D203" i="162"/>
  <c r="G203" i="162"/>
  <c r="I203" i="162"/>
  <c r="C203" i="162"/>
  <c r="E203" i="162"/>
  <c r="I205" i="162"/>
  <c r="F205" i="162"/>
  <c r="H205" i="162"/>
  <c r="V24" i="160"/>
  <c r="D205" i="162"/>
  <c r="G205" i="162"/>
  <c r="E205" i="162"/>
  <c r="J84" i="118"/>
  <c r="D228" i="141"/>
  <c r="C228" i="141"/>
  <c r="E228" i="141"/>
  <c r="E226" i="119"/>
  <c r="D226" i="119"/>
  <c r="V23" i="116"/>
  <c r="AP23" i="116"/>
  <c r="G225" i="119" s="1"/>
  <c r="AC23" i="116"/>
  <c r="AB23" i="116"/>
  <c r="F211" i="119" s="1"/>
  <c r="AA23" i="116"/>
  <c r="I210" i="119" s="1"/>
  <c r="AD23" i="116"/>
  <c r="P23" i="116"/>
  <c r="F23" i="116"/>
  <c r="X23" i="116"/>
  <c r="U23" i="116"/>
  <c r="AN23" i="116"/>
  <c r="AG23" i="116"/>
  <c r="I216" i="119" s="1"/>
  <c r="AK23" i="116"/>
  <c r="E220" i="119" s="1"/>
  <c r="L23" i="116"/>
  <c r="AE23" i="116"/>
  <c r="O23" i="116"/>
  <c r="O24" i="116" s="1"/>
  <c r="AT23" i="116"/>
  <c r="G23" i="116"/>
  <c r="AH23" i="116"/>
  <c r="AH24" i="116" s="1"/>
  <c r="Y23" i="116"/>
  <c r="E208" i="119" s="1"/>
  <c r="M23" i="116"/>
  <c r="T23" i="116"/>
  <c r="W23" i="116"/>
  <c r="AF23" i="116"/>
  <c r="C215" i="119" s="1"/>
  <c r="N23" i="116"/>
  <c r="AR23" i="116"/>
  <c r="AL23" i="116"/>
  <c r="S23" i="116"/>
  <c r="R23" i="116"/>
  <c r="AJ23" i="116"/>
  <c r="K23" i="116"/>
  <c r="H23" i="116"/>
  <c r="E212" i="141"/>
  <c r="G212" i="141"/>
  <c r="D212" i="141"/>
  <c r="F205" i="141"/>
  <c r="C205" i="141"/>
  <c r="G205" i="141"/>
  <c r="I205" i="141"/>
  <c r="G217" i="141"/>
  <c r="I222" i="141"/>
  <c r="E209" i="148"/>
  <c r="E193" i="125"/>
  <c r="H213" i="125"/>
  <c r="F212" i="141"/>
  <c r="I209" i="148"/>
  <c r="F220" i="162"/>
  <c r="Q53" i="139"/>
  <c r="E200" i="141"/>
  <c r="F200" i="141"/>
  <c r="C200" i="141"/>
  <c r="D200" i="141"/>
  <c r="I200" i="141"/>
  <c r="I209" i="141"/>
  <c r="C209" i="141"/>
  <c r="H209" i="141"/>
  <c r="D209" i="141"/>
  <c r="D213" i="162"/>
  <c r="C199" i="162"/>
  <c r="G199" i="162"/>
  <c r="D199" i="162"/>
  <c r="F199" i="162"/>
  <c r="I199" i="162"/>
  <c r="H199" i="162"/>
  <c r="C216" i="148"/>
  <c r="I203" i="134"/>
  <c r="F203" i="134"/>
  <c r="H203" i="134"/>
  <c r="D203" i="134"/>
  <c r="C203" i="134"/>
  <c r="D218" i="134"/>
  <c r="D225" i="141"/>
  <c r="H225" i="141"/>
  <c r="D219" i="141"/>
  <c r="I219" i="141"/>
  <c r="C219" i="141"/>
  <c r="H225" i="162"/>
  <c r="I225" i="162"/>
  <c r="F215" i="162"/>
  <c r="I213" i="148"/>
  <c r="E213" i="148"/>
  <c r="C191" i="162"/>
  <c r="I189" i="148"/>
  <c r="H189" i="148"/>
  <c r="C189" i="148"/>
  <c r="F226" i="148"/>
  <c r="C226" i="148"/>
  <c r="H226" i="148"/>
  <c r="H207" i="141"/>
  <c r="F207" i="141"/>
  <c r="G207" i="141"/>
  <c r="D224" i="141"/>
  <c r="I224" i="141"/>
  <c r="C224" i="148"/>
  <c r="E224" i="148"/>
  <c r="H224" i="148"/>
  <c r="E222" i="148"/>
  <c r="D196" i="148"/>
  <c r="I211" i="125"/>
  <c r="H206" i="141"/>
  <c r="E206" i="141"/>
  <c r="I211" i="162"/>
  <c r="E193" i="148"/>
  <c r="D212" i="125"/>
  <c r="G212" i="125"/>
  <c r="E212" i="125"/>
  <c r="W23" i="146"/>
  <c r="AC23" i="146"/>
  <c r="H23" i="146"/>
  <c r="AN23" i="146"/>
  <c r="AN24" i="146" s="1"/>
  <c r="AO23" i="160"/>
  <c r="AO24" i="160" s="1"/>
  <c r="AJ23" i="160"/>
  <c r="AJ24" i="160" s="1"/>
  <c r="AC23" i="160"/>
  <c r="Y23" i="146"/>
  <c r="AS23" i="146"/>
  <c r="AF23" i="146"/>
  <c r="R23" i="146"/>
  <c r="AL23" i="160"/>
  <c r="AL24" i="160" s="1"/>
  <c r="Y23" i="160"/>
  <c r="F23" i="160"/>
  <c r="V23" i="146"/>
  <c r="X23" i="146"/>
  <c r="N23" i="146"/>
  <c r="N24" i="146" s="1"/>
  <c r="AH23" i="146"/>
  <c r="J92" i="129"/>
  <c r="C204" i="162"/>
  <c r="AS23" i="160"/>
  <c r="Q23" i="160"/>
  <c r="Q24" i="160" s="1"/>
  <c r="R23" i="160"/>
  <c r="W23" i="160"/>
  <c r="W24" i="160" s="1"/>
  <c r="AL23" i="146"/>
  <c r="AP23" i="146"/>
  <c r="G23" i="146"/>
  <c r="K23" i="160"/>
  <c r="N23" i="160"/>
  <c r="N24" i="160" s="1"/>
  <c r="AH23" i="160"/>
  <c r="AM23" i="160"/>
  <c r="T23" i="146"/>
  <c r="T24" i="146" s="1"/>
  <c r="AI23" i="146"/>
  <c r="AA23" i="146"/>
  <c r="AR23" i="160"/>
  <c r="O23" i="160"/>
  <c r="AI23" i="160"/>
  <c r="AN23" i="160"/>
  <c r="AN24" i="160" s="1"/>
  <c r="O23" i="146"/>
  <c r="AJ23" i="146"/>
  <c r="U23" i="146"/>
  <c r="U24" i="146" s="1"/>
  <c r="I23" i="160"/>
  <c r="AE23" i="160"/>
  <c r="I23" i="146"/>
  <c r="AB23" i="146"/>
  <c r="Q23" i="146"/>
  <c r="Q24" i="146" s="1"/>
  <c r="Q54" i="146" s="1"/>
  <c r="C85" i="35"/>
  <c r="F85" i="35"/>
  <c r="G85" i="35"/>
  <c r="AB16" i="6"/>
  <c r="F127" i="35" s="1"/>
  <c r="D85" i="35"/>
  <c r="H85" i="35"/>
  <c r="I85" i="35"/>
  <c r="AB23" i="6"/>
  <c r="E211" i="35" s="1"/>
  <c r="AD23" i="6"/>
  <c r="C213" i="35" s="1"/>
  <c r="E87" i="35"/>
  <c r="F87" i="35"/>
  <c r="AD16" i="6"/>
  <c r="E129" i="35" s="1"/>
  <c r="D87" i="35"/>
  <c r="G87" i="35"/>
  <c r="I87" i="35"/>
  <c r="D63" i="35"/>
  <c r="G63" i="35"/>
  <c r="I63" i="35"/>
  <c r="F23" i="6"/>
  <c r="G79" i="35"/>
  <c r="I79" i="35"/>
  <c r="V23" i="6"/>
  <c r="V16" i="6"/>
  <c r="E79" i="35"/>
  <c r="H79" i="35"/>
  <c r="I73" i="35"/>
  <c r="C73" i="35"/>
  <c r="H73" i="35"/>
  <c r="D73" i="35"/>
  <c r="G73" i="35"/>
  <c r="F73" i="35"/>
  <c r="P50" i="6"/>
  <c r="G69" i="35"/>
  <c r="F69" i="35"/>
  <c r="E69" i="35"/>
  <c r="L23" i="6"/>
  <c r="I195" i="35" s="1"/>
  <c r="L16" i="6"/>
  <c r="H111" i="35" s="1"/>
  <c r="H69" i="35"/>
  <c r="AN23" i="6"/>
  <c r="E223" i="35" s="1"/>
  <c r="F97" i="35"/>
  <c r="D110" i="35"/>
  <c r="I93" i="35"/>
  <c r="E97" i="35"/>
  <c r="I201" i="35"/>
  <c r="H71" i="35"/>
  <c r="I97" i="35"/>
  <c r="D97" i="35"/>
  <c r="H97" i="35"/>
  <c r="N15" i="6"/>
  <c r="Z19" i="6"/>
  <c r="H75" i="35"/>
  <c r="C97" i="35"/>
  <c r="J97" i="35" s="1"/>
  <c r="T23" i="6"/>
  <c r="E203" i="35" s="1"/>
  <c r="D93" i="35"/>
  <c r="D64" i="35"/>
  <c r="I64" i="35"/>
  <c r="G10" i="6"/>
  <c r="G16" i="6"/>
  <c r="C42" i="35"/>
  <c r="I42" i="35"/>
  <c r="G42" i="35"/>
  <c r="F42" i="35"/>
  <c r="H42" i="35"/>
  <c r="B121" i="12"/>
  <c r="F8" i="6"/>
  <c r="H36" i="35"/>
  <c r="D36" i="35"/>
  <c r="I36" i="35"/>
  <c r="G36" i="35"/>
  <c r="H25" i="35"/>
  <c r="G25" i="35"/>
  <c r="I25" i="35"/>
  <c r="I35" i="35"/>
  <c r="C35" i="35"/>
  <c r="AO12" i="6"/>
  <c r="AO28" i="6"/>
  <c r="AO37" i="6"/>
  <c r="AM130" i="12" s="1"/>
  <c r="AO21" i="6"/>
  <c r="H24" i="35"/>
  <c r="I24" i="35"/>
  <c r="D24" i="35"/>
  <c r="I49" i="6"/>
  <c r="C24" i="35"/>
  <c r="H39" i="35"/>
  <c r="G39" i="35"/>
  <c r="I39" i="35"/>
  <c r="F39" i="35"/>
  <c r="AN10" i="6"/>
  <c r="I55" i="35" s="1"/>
  <c r="AN16" i="6"/>
  <c r="F140" i="35"/>
  <c r="E140" i="35"/>
  <c r="T16" i="6"/>
  <c r="H119" i="35" s="1"/>
  <c r="D28" i="32"/>
  <c r="CP28" i="32"/>
  <c r="CP72" i="32" s="1"/>
  <c r="C30" i="35"/>
  <c r="S37" i="6"/>
  <c r="Q130" i="12" s="1"/>
  <c r="AO10" i="6"/>
  <c r="C72" i="32"/>
  <c r="C20" i="32"/>
  <c r="C64" i="32" s="1"/>
  <c r="F30" i="35"/>
  <c r="I33" i="35"/>
  <c r="E38" i="35"/>
  <c r="S28" i="6"/>
  <c r="C16" i="32"/>
  <c r="D16" i="32" s="1"/>
  <c r="Q16" i="32" s="1"/>
  <c r="H127" i="35"/>
  <c r="G117" i="35"/>
  <c r="T28" i="32"/>
  <c r="T72" i="32" s="1"/>
  <c r="D30" i="35"/>
  <c r="D33" i="35"/>
  <c r="C42" i="32"/>
  <c r="D117" i="35"/>
  <c r="AC28" i="32"/>
  <c r="D11" i="32"/>
  <c r="D55" i="32" s="1"/>
  <c r="AJ16" i="6"/>
  <c r="D135" i="35" s="1"/>
  <c r="C34" i="32"/>
  <c r="H117" i="35"/>
  <c r="Q16" i="6"/>
  <c r="I116" i="35" s="1"/>
  <c r="P11" i="32"/>
  <c r="G138" i="35"/>
  <c r="W16" i="6"/>
  <c r="D122" i="35" s="1"/>
  <c r="D62" i="32"/>
  <c r="E117" i="35"/>
  <c r="Q18" i="32"/>
  <c r="V18" i="32" s="1"/>
  <c r="C19" i="35"/>
  <c r="C19" i="33"/>
  <c r="C2" i="37" s="1"/>
  <c r="D2" i="37" s="1"/>
  <c r="E2" i="37" s="1"/>
  <c r="F2" i="37" s="1"/>
  <c r="G2" i="37" s="1"/>
  <c r="H2" i="37" s="1"/>
  <c r="I2" i="37" s="1"/>
  <c r="A22" i="12"/>
  <c r="A119" i="35"/>
  <c r="A161" i="35"/>
  <c r="A120" i="35"/>
  <c r="A162" i="35"/>
  <c r="A204" i="35" s="1"/>
  <c r="A246" i="35" s="1"/>
  <c r="A173" i="35"/>
  <c r="A131" i="35"/>
  <c r="A137" i="35"/>
  <c r="A179" i="35"/>
  <c r="I22" i="33"/>
  <c r="A167" i="35"/>
  <c r="A125" i="35"/>
  <c r="A148" i="35"/>
  <c r="A274" i="35" s="1"/>
  <c r="A316" i="35" s="1"/>
  <c r="A358" i="35" s="1"/>
  <c r="A400" i="35" s="1"/>
  <c r="A442" i="35" s="1"/>
  <c r="A484" i="35" s="1"/>
  <c r="A526" i="35" s="1"/>
  <c r="A568" i="35" s="1"/>
  <c r="A610" i="35" s="1"/>
  <c r="A652" i="35" s="1"/>
  <c r="A106" i="35"/>
  <c r="A135" i="35"/>
  <c r="A177" i="35"/>
  <c r="A129" i="35"/>
  <c r="A171" i="35"/>
  <c r="D69" i="35"/>
  <c r="BO65" i="32"/>
  <c r="CB70" i="32"/>
  <c r="CO37" i="32"/>
  <c r="CO81" i="32" s="1"/>
  <c r="H22" i="35"/>
  <c r="AB47" i="32"/>
  <c r="E22" i="33" s="1"/>
  <c r="E85" i="33" s="1"/>
  <c r="I82" i="35"/>
  <c r="G30" i="35"/>
  <c r="I69" i="35"/>
  <c r="CO7" i="32"/>
  <c r="F25" i="35"/>
  <c r="BO47" i="32"/>
  <c r="H22" i="33" s="1"/>
  <c r="G41" i="35"/>
  <c r="C2" i="42"/>
  <c r="C5" i="44" s="1"/>
  <c r="H64" i="35"/>
  <c r="C63" i="35"/>
  <c r="F67" i="35"/>
  <c r="CO8" i="32"/>
  <c r="DE8" i="32" s="1"/>
  <c r="CB57" i="32"/>
  <c r="BB71" i="32"/>
  <c r="AO67" i="32"/>
  <c r="I124" i="35"/>
  <c r="C106" i="35"/>
  <c r="C64" i="35"/>
  <c r="B75" i="32"/>
  <c r="O81" i="32"/>
  <c r="A128" i="35"/>
  <c r="I111" i="35"/>
  <c r="G125" i="35"/>
  <c r="CO35" i="32"/>
  <c r="CO79" i="32" s="1"/>
  <c r="CB81" i="32"/>
  <c r="BB47" i="32"/>
  <c r="G22" i="33" s="1"/>
  <c r="G85" i="33" s="1"/>
  <c r="D66" i="35"/>
  <c r="I23" i="6"/>
  <c r="H66" i="35"/>
  <c r="I66" i="35"/>
  <c r="C66" i="35"/>
  <c r="F66" i="35"/>
  <c r="E66" i="35"/>
  <c r="I50" i="6"/>
  <c r="I16" i="6"/>
  <c r="H108" i="35" s="1"/>
  <c r="G66" i="35"/>
  <c r="H81" i="35"/>
  <c r="X23" i="6"/>
  <c r="G81" i="35"/>
  <c r="F81" i="35"/>
  <c r="E81" i="35"/>
  <c r="I81" i="35"/>
  <c r="X16" i="6"/>
  <c r="AH16" i="6"/>
  <c r="D133" i="35" s="1"/>
  <c r="D91" i="35"/>
  <c r="I91" i="35"/>
  <c r="H91" i="35"/>
  <c r="AH23" i="6"/>
  <c r="AH15" i="6"/>
  <c r="AH19" i="6" s="1"/>
  <c r="C91" i="35"/>
  <c r="G91" i="35"/>
  <c r="F91" i="35"/>
  <c r="G84" i="35"/>
  <c r="C84" i="35"/>
  <c r="AA15" i="6"/>
  <c r="I84" i="35"/>
  <c r="AA23" i="6"/>
  <c r="AA16" i="6"/>
  <c r="D126" i="35" s="1"/>
  <c r="H84" i="35"/>
  <c r="S23" i="6"/>
  <c r="H76" i="35"/>
  <c r="S16" i="6"/>
  <c r="E76" i="35"/>
  <c r="D76" i="35"/>
  <c r="I76" i="35"/>
  <c r="F76" i="35"/>
  <c r="S50" i="6"/>
  <c r="G76" i="35"/>
  <c r="D94" i="35"/>
  <c r="I94" i="35"/>
  <c r="AK23" i="6"/>
  <c r="AK16" i="6"/>
  <c r="G94" i="35"/>
  <c r="E94" i="35"/>
  <c r="C94" i="35"/>
  <c r="AL23" i="6"/>
  <c r="E95" i="35"/>
  <c r="H95" i="35"/>
  <c r="C95" i="35"/>
  <c r="D95" i="35"/>
  <c r="I95" i="35"/>
  <c r="F95" i="35"/>
  <c r="AL16" i="6"/>
  <c r="D137" i="35" s="1"/>
  <c r="M15" i="6"/>
  <c r="M23" i="6"/>
  <c r="M16" i="6"/>
  <c r="I70" i="35"/>
  <c r="H70" i="35"/>
  <c r="G70" i="35"/>
  <c r="C70" i="35"/>
  <c r="D70" i="35"/>
  <c r="E70" i="35"/>
  <c r="M50" i="6"/>
  <c r="F86" i="35"/>
  <c r="AC23" i="6"/>
  <c r="AC16" i="6"/>
  <c r="G86" i="35"/>
  <c r="H86" i="35"/>
  <c r="I86" i="35"/>
  <c r="H78" i="35"/>
  <c r="I78" i="35"/>
  <c r="U16" i="6"/>
  <c r="E120" i="35" s="1"/>
  <c r="E78" i="35"/>
  <c r="C78" i="35"/>
  <c r="G78" i="35"/>
  <c r="D78" i="35"/>
  <c r="U15" i="6"/>
  <c r="U23" i="6"/>
  <c r="I72" i="35"/>
  <c r="H72" i="35"/>
  <c r="D72" i="35"/>
  <c r="G72" i="35"/>
  <c r="C72" i="35"/>
  <c r="F72" i="35"/>
  <c r="O50" i="6"/>
  <c r="O23" i="6"/>
  <c r="O16" i="6"/>
  <c r="C114" i="35" s="1"/>
  <c r="O15" i="6"/>
  <c r="G89" i="35"/>
  <c r="H89" i="35"/>
  <c r="I89" i="35"/>
  <c r="AF16" i="6"/>
  <c r="E89" i="35"/>
  <c r="D89" i="35"/>
  <c r="AF23" i="6"/>
  <c r="I215" i="35" s="1"/>
  <c r="C89" i="35"/>
  <c r="I139" i="35"/>
  <c r="N16" i="6"/>
  <c r="I113" i="35" s="1"/>
  <c r="H23" i="6"/>
  <c r="AE23" i="6"/>
  <c r="D65" i="35"/>
  <c r="I71" i="35"/>
  <c r="F88" i="35"/>
  <c r="D88" i="35"/>
  <c r="H82" i="35"/>
  <c r="D86" i="35"/>
  <c r="E91" i="35"/>
  <c r="AE16" i="6"/>
  <c r="E63" i="35"/>
  <c r="E65" i="35"/>
  <c r="I77" i="35"/>
  <c r="I88" i="35"/>
  <c r="H65" i="35"/>
  <c r="E86" i="35"/>
  <c r="G65" i="35"/>
  <c r="C77" i="35"/>
  <c r="E72" i="35"/>
  <c r="C139" i="35"/>
  <c r="I65" i="35"/>
  <c r="G50" i="6"/>
  <c r="N50" i="6"/>
  <c r="D77" i="35"/>
  <c r="D139" i="35"/>
  <c r="H50" i="6"/>
  <c r="E139" i="35"/>
  <c r="H16" i="6"/>
  <c r="L50" i="6"/>
  <c r="N23" i="6"/>
  <c r="E71" i="35"/>
  <c r="F63" i="35"/>
  <c r="F50" i="6"/>
  <c r="F71" i="35"/>
  <c r="H63" i="35"/>
  <c r="C71" i="35"/>
  <c r="S15" i="6"/>
  <c r="T15" i="6"/>
  <c r="E77" i="35"/>
  <c r="F82" i="35"/>
  <c r="AA19" i="6"/>
  <c r="C126" i="35"/>
  <c r="C27" i="35"/>
  <c r="L49" i="6"/>
  <c r="E27" i="35"/>
  <c r="F27" i="35"/>
  <c r="L15" i="6"/>
  <c r="I27" i="35"/>
  <c r="H27" i="35"/>
  <c r="D27" i="35"/>
  <c r="G27" i="35"/>
  <c r="G111" i="35"/>
  <c r="T9" i="32"/>
  <c r="T53" i="32" s="1"/>
  <c r="P53" i="32"/>
  <c r="AC15" i="6"/>
  <c r="H44" i="35"/>
  <c r="D44" i="35"/>
  <c r="F44" i="35"/>
  <c r="I44" i="35"/>
  <c r="G44" i="35"/>
  <c r="E44" i="35"/>
  <c r="P16" i="6"/>
  <c r="I52" i="35"/>
  <c r="D52" i="35"/>
  <c r="E52" i="35"/>
  <c r="AK15" i="6"/>
  <c r="C52" i="35"/>
  <c r="AL15" i="6"/>
  <c r="H53" i="35"/>
  <c r="I53" i="35"/>
  <c r="F53" i="35"/>
  <c r="E53" i="35"/>
  <c r="C53" i="35"/>
  <c r="D53" i="35"/>
  <c r="H116" i="35"/>
  <c r="G116" i="35"/>
  <c r="E133" i="35"/>
  <c r="E106" i="35"/>
  <c r="H32" i="35"/>
  <c r="Q15" i="6"/>
  <c r="Q49" i="6"/>
  <c r="G32" i="35"/>
  <c r="F32" i="35"/>
  <c r="I32" i="35"/>
  <c r="AD15" i="6"/>
  <c r="F45" i="35"/>
  <c r="E45" i="35"/>
  <c r="D45" i="35"/>
  <c r="I45" i="35"/>
  <c r="D111" i="35"/>
  <c r="F116" i="35"/>
  <c r="F113" i="35"/>
  <c r="H106" i="35"/>
  <c r="G123" i="35"/>
  <c r="G139" i="35"/>
  <c r="AJ15" i="6"/>
  <c r="E51" i="35"/>
  <c r="I51" i="35"/>
  <c r="F51" i="35"/>
  <c r="G51" i="35"/>
  <c r="H51" i="35"/>
  <c r="D13" i="32"/>
  <c r="H13" i="32" s="1"/>
  <c r="C57" i="32"/>
  <c r="CP13" i="32"/>
  <c r="CP57" i="32" s="1"/>
  <c r="P13" i="32"/>
  <c r="Q51" i="6"/>
  <c r="H15" i="6"/>
  <c r="H49" i="6"/>
  <c r="I23" i="35"/>
  <c r="F23" i="35"/>
  <c r="D23" i="35"/>
  <c r="G23" i="35"/>
  <c r="H23" i="35"/>
  <c r="E23" i="35"/>
  <c r="C23" i="35"/>
  <c r="AF15" i="6"/>
  <c r="D47" i="35"/>
  <c r="C47" i="35"/>
  <c r="I47" i="35"/>
  <c r="H47" i="35"/>
  <c r="AF11" i="6"/>
  <c r="F26" i="35"/>
  <c r="C26" i="35"/>
  <c r="K15" i="6"/>
  <c r="K19" i="6" s="1"/>
  <c r="G26" i="35"/>
  <c r="K49" i="6"/>
  <c r="E26" i="35"/>
  <c r="I26" i="35"/>
  <c r="D26" i="35"/>
  <c r="H26" i="35"/>
  <c r="I40" i="35"/>
  <c r="E40" i="35"/>
  <c r="H40" i="35"/>
  <c r="C40" i="35"/>
  <c r="D40" i="35"/>
  <c r="Y15" i="6"/>
  <c r="Y19" i="6" s="1"/>
  <c r="F40" i="35"/>
  <c r="E31" i="35"/>
  <c r="F31" i="35"/>
  <c r="I31" i="35"/>
  <c r="P15" i="6"/>
  <c r="H31" i="35"/>
  <c r="C31" i="35"/>
  <c r="G31" i="35"/>
  <c r="P49" i="6"/>
  <c r="D31" i="35"/>
  <c r="D15" i="32"/>
  <c r="Q15" i="32" s="1"/>
  <c r="C59" i="32"/>
  <c r="CP15" i="32"/>
  <c r="CP59" i="32" s="1"/>
  <c r="P15" i="32"/>
  <c r="G15" i="32"/>
  <c r="E39" i="35"/>
  <c r="X15" i="6"/>
  <c r="X19" i="6" s="1"/>
  <c r="H29" i="35"/>
  <c r="J29" i="35" s="1"/>
  <c r="N49" i="6"/>
  <c r="H41" i="35"/>
  <c r="D41" i="35"/>
  <c r="E41" i="35"/>
  <c r="I41" i="35"/>
  <c r="U11" i="6"/>
  <c r="U12" i="6" s="1"/>
  <c r="AL11" i="6"/>
  <c r="AL12" i="6"/>
  <c r="H11" i="6"/>
  <c r="H12" i="6"/>
  <c r="AC6" i="6"/>
  <c r="C30" i="32"/>
  <c r="G28" i="35"/>
  <c r="Q11" i="6"/>
  <c r="Q12" i="6"/>
  <c r="C84" i="32"/>
  <c r="CP40" i="32"/>
  <c r="CP84" i="32" s="1"/>
  <c r="AH11" i="6"/>
  <c r="I6" i="6"/>
  <c r="C10" i="32"/>
  <c r="V6" i="6"/>
  <c r="C23" i="32"/>
  <c r="G23" i="32" s="1"/>
  <c r="CP31" i="32"/>
  <c r="CP75" i="32" s="1"/>
  <c r="D31" i="32"/>
  <c r="H31" i="32" s="1"/>
  <c r="D38" i="32"/>
  <c r="P38" i="32"/>
  <c r="G38" i="32"/>
  <c r="G82" i="32" s="1"/>
  <c r="C36" i="35"/>
  <c r="E36" i="35"/>
  <c r="H48" i="35"/>
  <c r="C48" i="35"/>
  <c r="AG15" i="6"/>
  <c r="D48" i="35"/>
  <c r="AG11" i="6"/>
  <c r="M12" i="6"/>
  <c r="AD6" i="6"/>
  <c r="W11" i="6"/>
  <c r="W12" i="6"/>
  <c r="AG7" i="32"/>
  <c r="AG51" i="32" s="1"/>
  <c r="AH12" i="6"/>
  <c r="CP38" i="32"/>
  <c r="CP82" i="32" s="1"/>
  <c r="P6" i="6"/>
  <c r="C17" i="32"/>
  <c r="X6" i="6"/>
  <c r="C25" i="32"/>
  <c r="AE6" i="6"/>
  <c r="C32" i="32"/>
  <c r="AP7" i="32"/>
  <c r="V15" i="6"/>
  <c r="V19" i="6" s="1"/>
  <c r="H37" i="35"/>
  <c r="D40" i="32"/>
  <c r="C82" i="32"/>
  <c r="AA11" i="6"/>
  <c r="AA12" i="6" s="1"/>
  <c r="N11" i="6"/>
  <c r="N12" i="6"/>
  <c r="V14" i="32"/>
  <c r="E49" i="35"/>
  <c r="G49" i="35"/>
  <c r="F49" i="35"/>
  <c r="H49" i="35"/>
  <c r="P31" i="32"/>
  <c r="CP37" i="32"/>
  <c r="CP81" i="32" s="1"/>
  <c r="G37" i="32"/>
  <c r="G81" i="32" s="1"/>
  <c r="D37" i="32"/>
  <c r="C68" i="32"/>
  <c r="P24" i="32"/>
  <c r="D24" i="32"/>
  <c r="CP24" i="32"/>
  <c r="CP68" i="32" s="1"/>
  <c r="G24" i="32"/>
  <c r="G68" i="32" s="1"/>
  <c r="K6" i="6"/>
  <c r="C12" i="32"/>
  <c r="R6" i="6"/>
  <c r="C19" i="32"/>
  <c r="Y6" i="6"/>
  <c r="C26" i="32"/>
  <c r="D33" i="32"/>
  <c r="P33" i="32"/>
  <c r="G33" i="32"/>
  <c r="I38" i="35"/>
  <c r="F38" i="35"/>
  <c r="W15" i="6"/>
  <c r="C38" i="35"/>
  <c r="I50" i="35"/>
  <c r="G50" i="35"/>
  <c r="T39" i="32"/>
  <c r="T83" i="32" s="1"/>
  <c r="AC39" i="32"/>
  <c r="AJ11" i="6"/>
  <c r="AJ12" i="6"/>
  <c r="P51" i="32"/>
  <c r="T7" i="32"/>
  <c r="T51" i="32" s="1"/>
  <c r="L6" i="6"/>
  <c r="J15" i="6"/>
  <c r="J19" i="6" s="1"/>
  <c r="J11" i="6"/>
  <c r="J12" i="6" s="1"/>
  <c r="J49" i="6"/>
  <c r="C25" i="35"/>
  <c r="D25" i="35"/>
  <c r="G40" i="32"/>
  <c r="G84" i="32" s="1"/>
  <c r="S21" i="6"/>
  <c r="S12" i="6"/>
  <c r="Z6" i="6"/>
  <c r="C27" i="32"/>
  <c r="AN6" i="6"/>
  <c r="C41" i="32"/>
  <c r="G54" i="35"/>
  <c r="I54" i="35"/>
  <c r="AM15" i="6"/>
  <c r="AM19" i="6" s="1"/>
  <c r="AM11" i="6"/>
  <c r="AM12" i="6" s="1"/>
  <c r="G24" i="35"/>
  <c r="F24" i="35"/>
  <c r="I15" i="6"/>
  <c r="E24" i="35"/>
  <c r="R15" i="6"/>
  <c r="R19" i="6" s="1"/>
  <c r="F33" i="35"/>
  <c r="R49" i="6"/>
  <c r="E33" i="35"/>
  <c r="AE15" i="6"/>
  <c r="D46" i="35"/>
  <c r="F46" i="35"/>
  <c r="I46" i="35"/>
  <c r="G12" i="6"/>
  <c r="G11" i="6"/>
  <c r="AC37" i="32"/>
  <c r="P81" i="32"/>
  <c r="P40" i="32"/>
  <c r="T40" i="32" s="1"/>
  <c r="AK6" i="6"/>
  <c r="C51" i="32"/>
  <c r="D7" i="32"/>
  <c r="CP7" i="32"/>
  <c r="CP51" i="32" s="1"/>
  <c r="C28" i="35"/>
  <c r="F28" i="35"/>
  <c r="I28" i="35"/>
  <c r="M49" i="6"/>
  <c r="D28" i="35"/>
  <c r="E28" i="35"/>
  <c r="C75" i="32"/>
  <c r="C58" i="32"/>
  <c r="CP14" i="32"/>
  <c r="CP58" i="32" s="1"/>
  <c r="P14" i="32"/>
  <c r="W14" i="32" s="1"/>
  <c r="T6" i="6"/>
  <c r="C21" i="32"/>
  <c r="C79" i="32"/>
  <c r="CP35" i="32"/>
  <c r="CP79" i="32" s="1"/>
  <c r="P35" i="32"/>
  <c r="I30" i="35"/>
  <c r="O49" i="6"/>
  <c r="E30" i="35"/>
  <c r="O11" i="6"/>
  <c r="G34" i="35"/>
  <c r="H34" i="35"/>
  <c r="AB15" i="6"/>
  <c r="C43" i="35"/>
  <c r="G43" i="35"/>
  <c r="D43" i="35"/>
  <c r="E43" i="35"/>
  <c r="G9" i="32"/>
  <c r="P8" i="32"/>
  <c r="D8" i="32"/>
  <c r="G8" i="32"/>
  <c r="G52" i="32" s="1"/>
  <c r="CP8" i="32"/>
  <c r="CP52" i="32" s="1"/>
  <c r="AI6" i="6"/>
  <c r="C36" i="32"/>
  <c r="F22" i="35"/>
  <c r="D22" i="35"/>
  <c r="G22" i="35"/>
  <c r="G15" i="6"/>
  <c r="G19" i="6" s="1"/>
  <c r="G49" i="6"/>
  <c r="C22" i="35"/>
  <c r="E35" i="35"/>
  <c r="D35" i="35"/>
  <c r="C66" i="32"/>
  <c r="CP22" i="32"/>
  <c r="CP66" i="32" s="1"/>
  <c r="P22" i="32"/>
  <c r="D22" i="32"/>
  <c r="Q22" i="32" s="1"/>
  <c r="D39" i="32"/>
  <c r="C83" i="32"/>
  <c r="CP39" i="32"/>
  <c r="CP83" i="32" s="1"/>
  <c r="G39" i="32"/>
  <c r="G83" i="32" s="1"/>
  <c r="D29" i="32"/>
  <c r="P29" i="32"/>
  <c r="G29" i="32"/>
  <c r="G73" i="32" s="1"/>
  <c r="S49" i="6"/>
  <c r="E25" i="35"/>
  <c r="H28" i="35"/>
  <c r="Q35" i="32"/>
  <c r="W35" i="32" s="1"/>
  <c r="G45" i="35"/>
  <c r="D19" i="33"/>
  <c r="E19" i="33" s="1"/>
  <c r="F19" i="33" s="1"/>
  <c r="G19" i="33" s="1"/>
  <c r="H19" i="33" s="1"/>
  <c r="I19" i="33" s="1"/>
  <c r="B5" i="32"/>
  <c r="B49" i="32" s="1"/>
  <c r="O49" i="32" s="1"/>
  <c r="AB49" i="32" s="1"/>
  <c r="AO49" i="32" s="1"/>
  <c r="BB49" i="32" s="1"/>
  <c r="BO49" i="32" s="1"/>
  <c r="CB49" i="32" s="1"/>
  <c r="Q89" i="32"/>
  <c r="U45" i="32"/>
  <c r="V45" i="32"/>
  <c r="W45" i="32"/>
  <c r="AD45" i="32"/>
  <c r="E5" i="35"/>
  <c r="D19" i="35"/>
  <c r="A108" i="35"/>
  <c r="A150" i="35"/>
  <c r="H85" i="33"/>
  <c r="A107" i="35"/>
  <c r="A149" i="35"/>
  <c r="A160" i="35"/>
  <c r="A118" i="35"/>
  <c r="A190" i="35"/>
  <c r="A232" i="35" s="1"/>
  <c r="A155" i="35"/>
  <c r="A109" i="35"/>
  <c r="A151" i="35"/>
  <c r="A178" i="35"/>
  <c r="A136" i="35"/>
  <c r="A110" i="35"/>
  <c r="A152" i="35"/>
  <c r="A126" i="35"/>
  <c r="A168" i="35"/>
  <c r="A169" i="35"/>
  <c r="A127" i="35"/>
  <c r="A112" i="35"/>
  <c r="A154" i="35"/>
  <c r="A175" i="35"/>
  <c r="A133" i="35"/>
  <c r="A121" i="35"/>
  <c r="A163" i="35"/>
  <c r="A105" i="35"/>
  <c r="A147" i="35"/>
  <c r="A114" i="35"/>
  <c r="A156" i="35"/>
  <c r="A123" i="35"/>
  <c r="A165" i="35"/>
  <c r="A195" i="35"/>
  <c r="A237" i="35" s="1"/>
  <c r="A159" i="35"/>
  <c r="A117" i="35"/>
  <c r="A124" i="35"/>
  <c r="A166" i="35"/>
  <c r="A172" i="35"/>
  <c r="A130" i="35"/>
  <c r="CO54" i="32"/>
  <c r="DD10" i="32"/>
  <c r="E32" i="35"/>
  <c r="E74" i="35"/>
  <c r="J74" i="35" s="1"/>
  <c r="B64" i="32"/>
  <c r="C76" i="35"/>
  <c r="C34" i="35"/>
  <c r="H35" i="35"/>
  <c r="H77" i="35"/>
  <c r="F79" i="35"/>
  <c r="F37" i="35"/>
  <c r="O69" i="32"/>
  <c r="D39" i="35"/>
  <c r="D81" i="35"/>
  <c r="C88" i="35"/>
  <c r="B76" i="32"/>
  <c r="C46" i="35"/>
  <c r="CO32" i="32"/>
  <c r="T37" i="32"/>
  <c r="D51" i="35"/>
  <c r="BB84" i="32"/>
  <c r="CO52" i="32"/>
  <c r="A218" i="35"/>
  <c r="A260" i="35" s="1"/>
  <c r="A302" i="35"/>
  <c r="A344" i="35" s="1"/>
  <c r="A386" i="35" s="1"/>
  <c r="A428" i="35" s="1"/>
  <c r="A470" i="35" s="1"/>
  <c r="A512" i="35" s="1"/>
  <c r="A554" i="35" s="1"/>
  <c r="A596" i="35" s="1"/>
  <c r="A638" i="35" s="1"/>
  <c r="A680" i="35" s="1"/>
  <c r="A122" i="35"/>
  <c r="A199" i="35"/>
  <c r="A241" i="35" s="1"/>
  <c r="A283" i="35"/>
  <c r="A325" i="35" s="1"/>
  <c r="A367" i="35" s="1"/>
  <c r="A409" i="35" s="1"/>
  <c r="A451" i="35" s="1"/>
  <c r="A493" i="35" s="1"/>
  <c r="A535" i="35" s="1"/>
  <c r="A577" i="35" s="1"/>
  <c r="A619" i="35" s="1"/>
  <c r="A661" i="35" s="1"/>
  <c r="A206" i="35"/>
  <c r="A248" i="35" s="1"/>
  <c r="A290" i="35"/>
  <c r="A332" i="35" s="1"/>
  <c r="A374" i="35" s="1"/>
  <c r="A416" i="35" s="1"/>
  <c r="A458" i="35" s="1"/>
  <c r="A500" i="35" s="1"/>
  <c r="A542" i="35" s="1"/>
  <c r="A584" i="35" s="1"/>
  <c r="A626" i="35" s="1"/>
  <c r="A668" i="35" s="1"/>
  <c r="A288" i="35"/>
  <c r="A330" i="35" s="1"/>
  <c r="A372" i="35" s="1"/>
  <c r="A414" i="35" s="1"/>
  <c r="A456" i="35" s="1"/>
  <c r="A498" i="35" s="1"/>
  <c r="A540" i="35" s="1"/>
  <c r="A582" i="35" s="1"/>
  <c r="A624" i="35" s="1"/>
  <c r="A666" i="35" s="1"/>
  <c r="A209" i="35"/>
  <c r="A251" i="35" s="1"/>
  <c r="A293" i="35"/>
  <c r="A335" i="35" s="1"/>
  <c r="A377" i="35" s="1"/>
  <c r="A419" i="35" s="1"/>
  <c r="A461" i="35" s="1"/>
  <c r="A503" i="35" s="1"/>
  <c r="A545" i="35" s="1"/>
  <c r="A587" i="35" s="1"/>
  <c r="A629" i="35" s="1"/>
  <c r="A671" i="35" s="1"/>
  <c r="DE10" i="32"/>
  <c r="B47" i="32"/>
  <c r="H7" i="32"/>
  <c r="G7" i="32"/>
  <c r="D68" i="35"/>
  <c r="J68" i="35" s="1"/>
  <c r="O56" i="32"/>
  <c r="CO12" i="32"/>
  <c r="G71" i="35"/>
  <c r="BB59" i="32"/>
  <c r="CO15" i="32"/>
  <c r="E73" i="35"/>
  <c r="J73" i="35" s="1"/>
  <c r="CO17" i="32"/>
  <c r="B63" i="32"/>
  <c r="C33" i="35"/>
  <c r="C75" i="35"/>
  <c r="J75" i="35" s="1"/>
  <c r="CO19" i="32"/>
  <c r="F36" i="35"/>
  <c r="CO22" i="32"/>
  <c r="F78" i="35"/>
  <c r="D80" i="35"/>
  <c r="CO24" i="32"/>
  <c r="O68" i="32"/>
  <c r="D38" i="35"/>
  <c r="G83" i="35"/>
  <c r="J83" i="35" s="1"/>
  <c r="CO27" i="32"/>
  <c r="E85" i="35"/>
  <c r="J85" i="35" s="1"/>
  <c r="AB73" i="32"/>
  <c r="C87" i="35"/>
  <c r="G31" i="32"/>
  <c r="C45" i="35"/>
  <c r="H46" i="35"/>
  <c r="H88" i="35"/>
  <c r="F90" i="35"/>
  <c r="J90" i="35" s="1"/>
  <c r="F48" i="35"/>
  <c r="AO78" i="32"/>
  <c r="D50" i="35"/>
  <c r="D92" i="35"/>
  <c r="J92" i="35" s="1"/>
  <c r="CO36" i="32"/>
  <c r="O80" i="32"/>
  <c r="G95" i="35"/>
  <c r="G53" i="35"/>
  <c r="CO39" i="32"/>
  <c r="AB85" i="32"/>
  <c r="CO41" i="32"/>
  <c r="A219" i="35"/>
  <c r="A261" i="35" s="1"/>
  <c r="A303" i="35"/>
  <c r="A345" i="35" s="1"/>
  <c r="A387" i="35" s="1"/>
  <c r="A429" i="35" s="1"/>
  <c r="A471" i="35" s="1"/>
  <c r="A513" i="35" s="1"/>
  <c r="A555" i="35" s="1"/>
  <c r="A597" i="35" s="1"/>
  <c r="A639" i="35" s="1"/>
  <c r="A681" i="35" s="1"/>
  <c r="A132" i="35"/>
  <c r="A174" i="35"/>
  <c r="A116" i="35"/>
  <c r="A158" i="35"/>
  <c r="J93" i="35"/>
  <c r="A212" i="35"/>
  <c r="A254" i="35" s="1"/>
  <c r="A296" i="35"/>
  <c r="A338" i="35" s="1"/>
  <c r="A380" i="35" s="1"/>
  <c r="A422" i="35" s="1"/>
  <c r="A464" i="35" s="1"/>
  <c r="A506" i="35" s="1"/>
  <c r="A548" i="35" s="1"/>
  <c r="A590" i="35" s="1"/>
  <c r="A632" i="35" s="1"/>
  <c r="A674" i="35" s="1"/>
  <c r="DD8" i="32"/>
  <c r="A222" i="35"/>
  <c r="A264" i="35" s="1"/>
  <c r="A306" i="35"/>
  <c r="A348" i="35" s="1"/>
  <c r="A390" i="35" s="1"/>
  <c r="A432" i="35" s="1"/>
  <c r="A474" i="35" s="1"/>
  <c r="A516" i="35" s="1"/>
  <c r="A558" i="35" s="1"/>
  <c r="A600" i="35" s="1"/>
  <c r="A642" i="35" s="1"/>
  <c r="A684" i="35" s="1"/>
  <c r="CO9" i="32"/>
  <c r="AB53" i="32"/>
  <c r="CO11" i="32"/>
  <c r="B55" i="32"/>
  <c r="G11" i="32"/>
  <c r="F70" i="35"/>
  <c r="CO14" i="32"/>
  <c r="CO16" i="32"/>
  <c r="O60" i="32"/>
  <c r="G33" i="35"/>
  <c r="BB63" i="32"/>
  <c r="B67" i="32"/>
  <c r="C79" i="35"/>
  <c r="H80" i="35"/>
  <c r="H38" i="35"/>
  <c r="CO28" i="32"/>
  <c r="D84" i="35"/>
  <c r="O72" i="32"/>
  <c r="D42" i="35"/>
  <c r="E47" i="35"/>
  <c r="CO33" i="32"/>
  <c r="G35" i="32"/>
  <c r="C49" i="35"/>
  <c r="H35" i="32"/>
  <c r="B79" i="32"/>
  <c r="H50" i="35"/>
  <c r="BO80" i="32"/>
  <c r="F52" i="35"/>
  <c r="F94" i="35"/>
  <c r="CO38" i="32"/>
  <c r="AO82" i="32"/>
  <c r="D96" i="35"/>
  <c r="D54" i="35"/>
  <c r="J54" i="35" s="1"/>
  <c r="F65" i="35"/>
  <c r="AO47" i="32"/>
  <c r="O47" i="32"/>
  <c r="D67" i="35"/>
  <c r="G18" i="32"/>
  <c r="C32" i="35"/>
  <c r="B62" i="32"/>
  <c r="F77" i="35"/>
  <c r="F35" i="35"/>
  <c r="D79" i="35"/>
  <c r="D37" i="35"/>
  <c r="G40" i="35"/>
  <c r="BB70" i="32"/>
  <c r="E84" i="35"/>
  <c r="E42" i="35"/>
  <c r="AB72" i="32"/>
  <c r="G30" i="32"/>
  <c r="C44" i="35"/>
  <c r="B74" i="32"/>
  <c r="C86" i="35"/>
  <c r="J86" i="35" s="1"/>
  <c r="BO75" i="32"/>
  <c r="H87" i="35"/>
  <c r="H45" i="35"/>
  <c r="F47" i="35"/>
  <c r="F89" i="35"/>
  <c r="D49" i="35"/>
  <c r="O79" i="32"/>
  <c r="G52" i="35"/>
  <c r="BB82" i="32"/>
  <c r="E96" i="35"/>
  <c r="A213" i="35"/>
  <c r="A255" i="35" s="1"/>
  <c r="A297" i="35"/>
  <c r="A339" i="35" s="1"/>
  <c r="A381" i="35" s="1"/>
  <c r="A423" i="35" s="1"/>
  <c r="A465" i="35" s="1"/>
  <c r="A507" i="35" s="1"/>
  <c r="A549" i="35" s="1"/>
  <c r="A591" i="35" s="1"/>
  <c r="A633" i="35" s="1"/>
  <c r="A675" i="35" s="1"/>
  <c r="G13" i="32"/>
  <c r="C69" i="35"/>
  <c r="J69" i="35" s="1"/>
  <c r="CO13" i="32"/>
  <c r="B57" i="32"/>
  <c r="O62" i="32"/>
  <c r="D32" i="35"/>
  <c r="BB65" i="32"/>
  <c r="G35" i="35"/>
  <c r="E37" i="35"/>
  <c r="AB67" i="32"/>
  <c r="B69" i="32"/>
  <c r="C81" i="35"/>
  <c r="G25" i="32"/>
  <c r="C39" i="35"/>
  <c r="AO72" i="32"/>
  <c r="AO91" i="32" s="1"/>
  <c r="F84" i="35"/>
  <c r="G47" i="35"/>
  <c r="BB77" i="32"/>
  <c r="C51" i="35"/>
  <c r="B81" i="32"/>
  <c r="H52" i="35"/>
  <c r="H94" i="35"/>
  <c r="A115" i="35"/>
  <c r="K49" i="106"/>
  <c r="K49" i="108"/>
  <c r="CW91" i="140"/>
  <c r="CX91" i="147"/>
  <c r="CV91" i="147"/>
  <c r="CV91" i="161"/>
  <c r="CS91" i="140"/>
  <c r="J84" i="157"/>
  <c r="J91" i="118"/>
  <c r="BF91" i="140"/>
  <c r="AS91" i="140"/>
  <c r="CF91" i="161"/>
  <c r="C151" i="35"/>
  <c r="F151" i="35"/>
  <c r="E151" i="35"/>
  <c r="H151" i="35"/>
  <c r="J52" i="6"/>
  <c r="I151" i="35"/>
  <c r="G151" i="35"/>
  <c r="I131" i="148"/>
  <c r="G131" i="148"/>
  <c r="D131" i="148"/>
  <c r="E131" i="148"/>
  <c r="H131" i="148"/>
  <c r="F131" i="148"/>
  <c r="C131" i="148"/>
  <c r="AF19" i="146"/>
  <c r="AF20" i="146" s="1"/>
  <c r="G115" i="148"/>
  <c r="P19" i="146"/>
  <c r="P51" i="146"/>
  <c r="C115" i="148"/>
  <c r="F115" i="148"/>
  <c r="I115" i="148"/>
  <c r="H115" i="148"/>
  <c r="D115" i="148"/>
  <c r="E115" i="148"/>
  <c r="J138" i="125"/>
  <c r="H120" i="148"/>
  <c r="G120" i="148"/>
  <c r="C120" i="148"/>
  <c r="E120" i="148"/>
  <c r="U19" i="146"/>
  <c r="U20" i="146" s="1"/>
  <c r="F120" i="148"/>
  <c r="I120" i="148"/>
  <c r="D120" i="148"/>
  <c r="D119" i="148"/>
  <c r="E119" i="148"/>
  <c r="F119" i="148"/>
  <c r="G119" i="148"/>
  <c r="H119" i="148"/>
  <c r="I119" i="148"/>
  <c r="T19" i="146"/>
  <c r="T20" i="146" s="1"/>
  <c r="C119" i="148"/>
  <c r="G112" i="148"/>
  <c r="J112" i="148" s="1"/>
  <c r="M51" i="146"/>
  <c r="I112" i="148"/>
  <c r="F112" i="148"/>
  <c r="H112" i="148"/>
  <c r="D112" i="148"/>
  <c r="E112" i="148"/>
  <c r="M19" i="146"/>
  <c r="M20" i="146" s="1"/>
  <c r="F106" i="148"/>
  <c r="C106" i="148"/>
  <c r="G19" i="146"/>
  <c r="G20" i="146" s="1"/>
  <c r="E106" i="148"/>
  <c r="H106" i="148"/>
  <c r="I106" i="148"/>
  <c r="G106" i="148"/>
  <c r="D106" i="148"/>
  <c r="G51" i="146"/>
  <c r="H134" i="148"/>
  <c r="C134" i="148"/>
  <c r="AI19" i="146"/>
  <c r="F134" i="148"/>
  <c r="E134" i="148"/>
  <c r="G134" i="148"/>
  <c r="I134" i="148"/>
  <c r="D122" i="162"/>
  <c r="F122" i="162"/>
  <c r="G122" i="162"/>
  <c r="W19" i="160"/>
  <c r="W20" i="160" s="1"/>
  <c r="C122" i="162"/>
  <c r="I122" i="162"/>
  <c r="E122" i="162"/>
  <c r="H122" i="162"/>
  <c r="D106" i="162"/>
  <c r="H106" i="162"/>
  <c r="G51" i="160"/>
  <c r="C106" i="162"/>
  <c r="F106" i="162"/>
  <c r="G106" i="162"/>
  <c r="G19" i="160"/>
  <c r="E106" i="162"/>
  <c r="I106" i="162"/>
  <c r="F140" i="162"/>
  <c r="AO19" i="160"/>
  <c r="G140" i="162"/>
  <c r="C140" i="162"/>
  <c r="D140" i="162"/>
  <c r="I140" i="162"/>
  <c r="H140" i="162"/>
  <c r="D110" i="162"/>
  <c r="E110" i="162"/>
  <c r="K51" i="160"/>
  <c r="K19" i="160"/>
  <c r="C110" i="162"/>
  <c r="G110" i="162"/>
  <c r="H110" i="162"/>
  <c r="F110" i="162"/>
  <c r="I110" i="162"/>
  <c r="G135" i="162"/>
  <c r="E135" i="162"/>
  <c r="H135" i="162"/>
  <c r="D135" i="162"/>
  <c r="C135" i="162"/>
  <c r="AJ19" i="160"/>
  <c r="I135" i="162"/>
  <c r="D125" i="162"/>
  <c r="E125" i="162"/>
  <c r="G125" i="162"/>
  <c r="Z19" i="160"/>
  <c r="F125" i="162"/>
  <c r="I125" i="162"/>
  <c r="H125" i="162"/>
  <c r="C125" i="162"/>
  <c r="D107" i="162"/>
  <c r="H24" i="160"/>
  <c r="H54" i="160" s="1"/>
  <c r="C107" i="162"/>
  <c r="H51" i="160"/>
  <c r="E107" i="162"/>
  <c r="I107" i="162"/>
  <c r="F107" i="162"/>
  <c r="H19" i="160"/>
  <c r="H20" i="160" s="1"/>
  <c r="G107" i="162"/>
  <c r="H107" i="162"/>
  <c r="H170" i="162"/>
  <c r="F170" i="162"/>
  <c r="E170" i="162"/>
  <c r="C170" i="162"/>
  <c r="I170" i="162"/>
  <c r="D170" i="162"/>
  <c r="G170" i="162"/>
  <c r="E173" i="162"/>
  <c r="C173" i="162"/>
  <c r="H173" i="162"/>
  <c r="I173" i="162"/>
  <c r="F173" i="162"/>
  <c r="G173" i="162"/>
  <c r="D173" i="162"/>
  <c r="I164" i="162"/>
  <c r="G164" i="162"/>
  <c r="H164" i="162"/>
  <c r="C164" i="162"/>
  <c r="F164" i="162"/>
  <c r="D164" i="162"/>
  <c r="E164" i="162"/>
  <c r="H158" i="162"/>
  <c r="E158" i="162"/>
  <c r="F158" i="162"/>
  <c r="I158" i="162"/>
  <c r="C158" i="162"/>
  <c r="G158" i="162"/>
  <c r="D158" i="162"/>
  <c r="F179" i="162"/>
  <c r="G179" i="162"/>
  <c r="H179" i="162"/>
  <c r="D179" i="162"/>
  <c r="I179" i="162"/>
  <c r="C179" i="162"/>
  <c r="I161" i="162"/>
  <c r="G161" i="162"/>
  <c r="E161" i="162"/>
  <c r="T24" i="160"/>
  <c r="T25" i="160" s="1"/>
  <c r="T26" i="160" s="1"/>
  <c r="H161" i="162"/>
  <c r="F161" i="162"/>
  <c r="C161" i="162"/>
  <c r="E181" i="162"/>
  <c r="H181" i="162"/>
  <c r="D181" i="162"/>
  <c r="G181" i="162"/>
  <c r="C181" i="162"/>
  <c r="I181" i="162"/>
  <c r="F181" i="162"/>
  <c r="S52" i="160"/>
  <c r="H160" i="162"/>
  <c r="G160" i="162"/>
  <c r="F160" i="162"/>
  <c r="E160" i="162"/>
  <c r="D160" i="162"/>
  <c r="C160" i="162"/>
  <c r="I160" i="162"/>
  <c r="AD19" i="160"/>
  <c r="AD20" i="160" s="1"/>
  <c r="D129" i="162"/>
  <c r="E129" i="162"/>
  <c r="F129" i="162"/>
  <c r="I129" i="162"/>
  <c r="G129" i="162"/>
  <c r="C129" i="162"/>
  <c r="H129" i="162"/>
  <c r="I141" i="148"/>
  <c r="E141" i="148"/>
  <c r="C141" i="148"/>
  <c r="H141" i="148"/>
  <c r="G141" i="148"/>
  <c r="AP19" i="146"/>
  <c r="F141" i="148"/>
  <c r="H113" i="162"/>
  <c r="D113" i="162"/>
  <c r="N19" i="160"/>
  <c r="N20" i="160" s="1"/>
  <c r="N51" i="160"/>
  <c r="G113" i="162"/>
  <c r="F113" i="162"/>
  <c r="I113" i="162"/>
  <c r="E113" i="162"/>
  <c r="C113" i="162"/>
  <c r="I150" i="125"/>
  <c r="H150" i="125"/>
  <c r="F150" i="125"/>
  <c r="I52" i="123"/>
  <c r="D150" i="125"/>
  <c r="E176" i="125"/>
  <c r="C176" i="125"/>
  <c r="C122" i="119"/>
  <c r="I122" i="119"/>
  <c r="D122" i="119"/>
  <c r="G122" i="119"/>
  <c r="W19" i="116"/>
  <c r="W20" i="116" s="1"/>
  <c r="E122" i="119"/>
  <c r="H122" i="119"/>
  <c r="F122" i="119"/>
  <c r="G136" i="134"/>
  <c r="E136" i="134"/>
  <c r="D136" i="134"/>
  <c r="AK19" i="132"/>
  <c r="AK20" i="132" s="1"/>
  <c r="I136" i="134"/>
  <c r="F136" i="134"/>
  <c r="H136" i="134"/>
  <c r="C136" i="134"/>
  <c r="J136" i="134" s="1"/>
  <c r="I107" i="134"/>
  <c r="C107" i="134"/>
  <c r="H107" i="134"/>
  <c r="G107" i="134"/>
  <c r="D107" i="134"/>
  <c r="E107" i="134"/>
  <c r="H51" i="132"/>
  <c r="F107" i="134"/>
  <c r="H19" i="132"/>
  <c r="I144" i="134"/>
  <c r="E144" i="134"/>
  <c r="AS19" i="132"/>
  <c r="AS20" i="132" s="1"/>
  <c r="F144" i="134"/>
  <c r="C144" i="134"/>
  <c r="D144" i="134"/>
  <c r="AS51" i="132"/>
  <c r="H144" i="134"/>
  <c r="G144" i="134"/>
  <c r="P51" i="132"/>
  <c r="F115" i="134"/>
  <c r="C115" i="134"/>
  <c r="D115" i="134"/>
  <c r="D145" i="134" s="1"/>
  <c r="D42" i="129" s="1"/>
  <c r="P19" i="132"/>
  <c r="P20" i="132" s="1"/>
  <c r="I115" i="134"/>
  <c r="E115" i="134"/>
  <c r="G115" i="134"/>
  <c r="G145" i="134" s="1"/>
  <c r="G42" i="129" s="1"/>
  <c r="H115" i="134"/>
  <c r="G117" i="134"/>
  <c r="F117" i="134"/>
  <c r="R51" i="132"/>
  <c r="D117" i="134"/>
  <c r="I117" i="134"/>
  <c r="I145" i="134" s="1"/>
  <c r="I42" i="129" s="1"/>
  <c r="R19" i="132"/>
  <c r="H117" i="134"/>
  <c r="C117" i="134"/>
  <c r="E117" i="134"/>
  <c r="J137" i="148"/>
  <c r="D194" i="134"/>
  <c r="AA24" i="132"/>
  <c r="AA25" i="132" s="1"/>
  <c r="AA26" i="132" s="1"/>
  <c r="F210" i="134"/>
  <c r="H210" i="134"/>
  <c r="AD22" i="6"/>
  <c r="AJ22" i="6"/>
  <c r="Z22" i="6"/>
  <c r="AF22" i="6"/>
  <c r="H22" i="6"/>
  <c r="Q22" i="6"/>
  <c r="AR22" i="6"/>
  <c r="AO22" i="6"/>
  <c r="N22" i="6"/>
  <c r="C155" i="35" s="1"/>
  <c r="AB22" i="6"/>
  <c r="Y22" i="6"/>
  <c r="AG22" i="6"/>
  <c r="AN22" i="6"/>
  <c r="O22" i="6"/>
  <c r="F156" i="35" s="1"/>
  <c r="AK22" i="6"/>
  <c r="AH22" i="6"/>
  <c r="X22" i="6"/>
  <c r="P22" i="6"/>
  <c r="I157" i="35" s="1"/>
  <c r="I22" i="6"/>
  <c r="M22" i="6"/>
  <c r="S22" i="6"/>
  <c r="AM22" i="6"/>
  <c r="AC22" i="6"/>
  <c r="W22" i="6"/>
  <c r="AL22" i="6"/>
  <c r="I179" i="35" s="1"/>
  <c r="AA22" i="6"/>
  <c r="V22" i="6"/>
  <c r="F163" i="35" s="1"/>
  <c r="AP22" i="6"/>
  <c r="AT22" i="6"/>
  <c r="L22" i="6"/>
  <c r="K22" i="6"/>
  <c r="G22" i="6"/>
  <c r="R22" i="6"/>
  <c r="AQ22" i="6"/>
  <c r="G184" i="35" s="1"/>
  <c r="U22" i="6"/>
  <c r="T22" i="6"/>
  <c r="AE22" i="6"/>
  <c r="E172" i="35" s="1"/>
  <c r="AS22" i="6"/>
  <c r="AI22" i="6"/>
  <c r="AI24" i="6" s="1"/>
  <c r="D136" i="125"/>
  <c r="I136" i="125"/>
  <c r="G136" i="125"/>
  <c r="AK19" i="123"/>
  <c r="AK20" i="123" s="1"/>
  <c r="F136" i="125"/>
  <c r="H136" i="125"/>
  <c r="C136" i="125"/>
  <c r="F121" i="125"/>
  <c r="G121" i="125"/>
  <c r="V19" i="123"/>
  <c r="V20" i="123" s="1"/>
  <c r="C121" i="125"/>
  <c r="E121" i="125"/>
  <c r="H121" i="125"/>
  <c r="D121" i="125"/>
  <c r="I121" i="125"/>
  <c r="G124" i="125"/>
  <c r="F124" i="125"/>
  <c r="I124" i="125"/>
  <c r="C124" i="125"/>
  <c r="D124" i="125"/>
  <c r="E124" i="125"/>
  <c r="Y19" i="123"/>
  <c r="Y20" i="123" s="1"/>
  <c r="H124" i="125"/>
  <c r="F113" i="141"/>
  <c r="G113" i="141"/>
  <c r="D113" i="141"/>
  <c r="H113" i="141"/>
  <c r="I113" i="141"/>
  <c r="C113" i="141"/>
  <c r="N19" i="139"/>
  <c r="N51" i="139"/>
  <c r="E113" i="141"/>
  <c r="H114" i="141"/>
  <c r="I114" i="141"/>
  <c r="D114" i="141"/>
  <c r="C114" i="141"/>
  <c r="O51" i="139"/>
  <c r="F114" i="141"/>
  <c r="O19" i="139"/>
  <c r="O20" i="139" s="1"/>
  <c r="G114" i="141"/>
  <c r="E114" i="141"/>
  <c r="H52" i="132"/>
  <c r="E149" i="134"/>
  <c r="D155" i="134"/>
  <c r="H155" i="134"/>
  <c r="E155" i="134"/>
  <c r="F155" i="134"/>
  <c r="C155" i="134"/>
  <c r="I127" i="162"/>
  <c r="E127" i="162"/>
  <c r="AB19" i="160"/>
  <c r="AB20" i="160" s="1"/>
  <c r="C127" i="162"/>
  <c r="G127" i="162"/>
  <c r="H127" i="162"/>
  <c r="F127" i="162"/>
  <c r="D127" i="162"/>
  <c r="J127" i="162" s="1"/>
  <c r="D140" i="148"/>
  <c r="H140" i="148"/>
  <c r="E140" i="148"/>
  <c r="F140" i="148"/>
  <c r="C140" i="148"/>
  <c r="I140" i="148"/>
  <c r="AO19" i="146"/>
  <c r="AO20" i="146" s="1"/>
  <c r="G140" i="148"/>
  <c r="J140" i="148" s="1"/>
  <c r="CS91" i="147"/>
  <c r="CR91" i="147"/>
  <c r="CF91" i="133"/>
  <c r="CE91" i="133"/>
  <c r="BR91" i="124"/>
  <c r="BS91" i="124"/>
  <c r="BE91" i="161"/>
  <c r="BF91" i="161"/>
  <c r="AR91" i="161"/>
  <c r="AS91" i="161"/>
  <c r="F129" i="148"/>
  <c r="G129" i="148"/>
  <c r="E129" i="148"/>
  <c r="J129" i="148" s="1"/>
  <c r="H129" i="148"/>
  <c r="I115" i="119"/>
  <c r="C115" i="119"/>
  <c r="D115" i="119"/>
  <c r="F115" i="119"/>
  <c r="H115" i="119"/>
  <c r="P24" i="116"/>
  <c r="D110" i="119"/>
  <c r="H110" i="119"/>
  <c r="G110" i="119"/>
  <c r="F135" i="119"/>
  <c r="D135" i="119"/>
  <c r="AJ19" i="116"/>
  <c r="I135" i="119"/>
  <c r="G105" i="119"/>
  <c r="E105" i="119"/>
  <c r="F51" i="116"/>
  <c r="H105" i="119"/>
  <c r="F105" i="119"/>
  <c r="H114" i="119"/>
  <c r="J114" i="119" s="1"/>
  <c r="O19" i="116"/>
  <c r="I114" i="119"/>
  <c r="O51" i="116"/>
  <c r="D105" i="148"/>
  <c r="F105" i="148"/>
  <c r="H105" i="148"/>
  <c r="F24" i="146"/>
  <c r="J120" i="162"/>
  <c r="J109" i="148"/>
  <c r="J141" i="134"/>
  <c r="J138" i="119"/>
  <c r="J128" i="148"/>
  <c r="J123" i="148"/>
  <c r="J113" i="119"/>
  <c r="J126" i="119"/>
  <c r="J136" i="119"/>
  <c r="G139" i="148"/>
  <c r="C139" i="148"/>
  <c r="J125" i="119"/>
  <c r="J126" i="148"/>
  <c r="J144" i="35"/>
  <c r="J60" i="157"/>
  <c r="I139" i="148"/>
  <c r="J125" i="134"/>
  <c r="J133" i="148"/>
  <c r="AA20" i="160"/>
  <c r="J114" i="148"/>
  <c r="J138" i="162"/>
  <c r="J135" i="141"/>
  <c r="J124" i="134"/>
  <c r="AG20" i="132"/>
  <c r="J111" i="125"/>
  <c r="I137" i="35"/>
  <c r="H137" i="35"/>
  <c r="E137" i="35"/>
  <c r="C129" i="35"/>
  <c r="H129" i="35"/>
  <c r="J91" i="157"/>
  <c r="I143" i="125"/>
  <c r="J143" i="125" s="1"/>
  <c r="AR19" i="123"/>
  <c r="J139" i="134"/>
  <c r="J135" i="134"/>
  <c r="E138" i="35"/>
  <c r="H138" i="35"/>
  <c r="D138" i="35"/>
  <c r="F138" i="35"/>
  <c r="T19" i="6"/>
  <c r="G119" i="35"/>
  <c r="E119" i="35"/>
  <c r="J134" i="162"/>
  <c r="J118" i="162"/>
  <c r="H167" i="162"/>
  <c r="C167" i="162"/>
  <c r="F167" i="162"/>
  <c r="D167" i="162"/>
  <c r="Q19" i="132"/>
  <c r="Q20" i="132" s="1"/>
  <c r="F116" i="134"/>
  <c r="J116" i="134" s="1"/>
  <c r="Q51" i="132"/>
  <c r="C106" i="134"/>
  <c r="J106" i="134" s="1"/>
  <c r="E209" i="134"/>
  <c r="E193" i="35"/>
  <c r="CS91" i="117"/>
  <c r="CR91" i="117"/>
  <c r="D149" i="141"/>
  <c r="H193" i="119"/>
  <c r="E193" i="119"/>
  <c r="C193" i="119"/>
  <c r="G193" i="119"/>
  <c r="I193" i="119"/>
  <c r="D193" i="119"/>
  <c r="F193" i="119"/>
  <c r="I184" i="119"/>
  <c r="G184" i="119"/>
  <c r="F184" i="119"/>
  <c r="D184" i="119"/>
  <c r="H184" i="119"/>
  <c r="J139" i="162"/>
  <c r="J142" i="162"/>
  <c r="J124" i="162"/>
  <c r="J113" i="148"/>
  <c r="J127" i="148"/>
  <c r="J143" i="148"/>
  <c r="J137" i="134"/>
  <c r="J113" i="134"/>
  <c r="J135" i="148"/>
  <c r="J124" i="148"/>
  <c r="J133" i="134"/>
  <c r="H142" i="35"/>
  <c r="H189" i="134"/>
  <c r="F189" i="134"/>
  <c r="I189" i="134"/>
  <c r="G189" i="134"/>
  <c r="F53" i="132"/>
  <c r="D216" i="125"/>
  <c r="E227" i="125"/>
  <c r="H227" i="125"/>
  <c r="F210" i="125"/>
  <c r="F208" i="125"/>
  <c r="E208" i="125"/>
  <c r="D192" i="119"/>
  <c r="C192" i="119"/>
  <c r="I192" i="119"/>
  <c r="G192" i="119"/>
  <c r="E192" i="119"/>
  <c r="H192" i="119"/>
  <c r="G218" i="119"/>
  <c r="I218" i="119"/>
  <c r="C218" i="119"/>
  <c r="H218" i="119"/>
  <c r="E218" i="119"/>
  <c r="F218" i="119"/>
  <c r="CS91" i="161"/>
  <c r="AO22" i="116"/>
  <c r="C168" i="134"/>
  <c r="C111" i="141"/>
  <c r="J125" i="125"/>
  <c r="J84" i="129"/>
  <c r="G134" i="134"/>
  <c r="J134" i="134" s="1"/>
  <c r="F168" i="134"/>
  <c r="H111" i="141"/>
  <c r="I129" i="125"/>
  <c r="J129" i="125" s="1"/>
  <c r="I111" i="141"/>
  <c r="G110" i="125"/>
  <c r="J123" i="119"/>
  <c r="J120" i="119"/>
  <c r="J114" i="162"/>
  <c r="J112" i="162"/>
  <c r="M20" i="160"/>
  <c r="AQ20" i="160"/>
  <c r="J121" i="162"/>
  <c r="J131" i="162"/>
  <c r="J144" i="162"/>
  <c r="T20" i="132"/>
  <c r="J119" i="134"/>
  <c r="J114" i="134"/>
  <c r="J120" i="134"/>
  <c r="J111" i="134"/>
  <c r="J129" i="134"/>
  <c r="J144" i="148"/>
  <c r="J110" i="148"/>
  <c r="J111" i="148"/>
  <c r="J105" i="134"/>
  <c r="E145" i="134"/>
  <c r="E42" i="129" s="1"/>
  <c r="F145" i="134"/>
  <c r="F42" i="129" s="1"/>
  <c r="J110" i="134"/>
  <c r="J126" i="134"/>
  <c r="J106" i="119"/>
  <c r="AI19" i="6"/>
  <c r="I134" i="35"/>
  <c r="F134" i="35"/>
  <c r="H134" i="35"/>
  <c r="D134" i="35"/>
  <c r="E134" i="35"/>
  <c r="C134" i="35"/>
  <c r="G134" i="35"/>
  <c r="AT19" i="6"/>
  <c r="AT20" i="6" s="1"/>
  <c r="N20" i="139"/>
  <c r="J134" i="119"/>
  <c r="J110" i="119"/>
  <c r="E105" i="148"/>
  <c r="G105" i="148"/>
  <c r="I105" i="148"/>
  <c r="F19" i="146"/>
  <c r="F20" i="146" s="1"/>
  <c r="C105" i="148"/>
  <c r="J84" i="127"/>
  <c r="J67" i="136"/>
  <c r="F91" i="136"/>
  <c r="J91" i="136" s="1"/>
  <c r="J66" i="136"/>
  <c r="J61" i="143"/>
  <c r="H145" i="134"/>
  <c r="H42" i="129" s="1"/>
  <c r="J107" i="162"/>
  <c r="J121" i="148"/>
  <c r="J67" i="129"/>
  <c r="D183" i="125"/>
  <c r="C183" i="125"/>
  <c r="H182" i="148"/>
  <c r="J122" i="119"/>
  <c r="H20" i="132"/>
  <c r="J113" i="162"/>
  <c r="E109" i="35"/>
  <c r="G109" i="35"/>
  <c r="J51" i="6"/>
  <c r="C109" i="35"/>
  <c r="F109" i="35"/>
  <c r="D109" i="35"/>
  <c r="J67" i="127"/>
  <c r="J61" i="136"/>
  <c r="K49" i="109"/>
  <c r="C180" i="148"/>
  <c r="F180" i="148"/>
  <c r="E180" i="148"/>
  <c r="D175" i="148"/>
  <c r="G175" i="148"/>
  <c r="E175" i="148"/>
  <c r="I175" i="148"/>
  <c r="D147" i="148"/>
  <c r="H147" i="148"/>
  <c r="C185" i="148"/>
  <c r="C179" i="148"/>
  <c r="N52" i="146"/>
  <c r="H155" i="148"/>
  <c r="C155" i="148"/>
  <c r="F158" i="148"/>
  <c r="H162" i="148"/>
  <c r="E162" i="148"/>
  <c r="G160" i="148"/>
  <c r="F129" i="35"/>
  <c r="G129" i="35"/>
  <c r="I140" i="35"/>
  <c r="C140" i="35"/>
  <c r="G140" i="35"/>
  <c r="D140" i="35"/>
  <c r="H140" i="35"/>
  <c r="C131" i="35"/>
  <c r="I228" i="141"/>
  <c r="AS53" i="139"/>
  <c r="G228" i="141"/>
  <c r="F228" i="141"/>
  <c r="E190" i="141"/>
  <c r="D190" i="141"/>
  <c r="C226" i="141"/>
  <c r="C213" i="141"/>
  <c r="G213" i="141"/>
  <c r="E185" i="162"/>
  <c r="AC16" i="160"/>
  <c r="H211" i="141"/>
  <c r="J116" i="125"/>
  <c r="CF91" i="147"/>
  <c r="D141" i="148"/>
  <c r="J141" i="148" s="1"/>
  <c r="J61" i="127"/>
  <c r="AE20" i="146"/>
  <c r="J67" i="118"/>
  <c r="J60" i="118"/>
  <c r="J61" i="129"/>
  <c r="AR20" i="123"/>
  <c r="J131" i="134"/>
  <c r="J138" i="134"/>
  <c r="AT51" i="132"/>
  <c r="K145" i="134" s="1"/>
  <c r="J111" i="162"/>
  <c r="J113" i="141"/>
  <c r="H211" i="134"/>
  <c r="F211" i="134"/>
  <c r="H205" i="125"/>
  <c r="D184" i="125"/>
  <c r="G184" i="125"/>
  <c r="E184" i="125"/>
  <c r="C184" i="125"/>
  <c r="C200" i="125"/>
  <c r="G216" i="119"/>
  <c r="C225" i="119"/>
  <c r="J114" i="141"/>
  <c r="C200" i="35"/>
  <c r="D200" i="35"/>
  <c r="E200" i="35"/>
  <c r="J130" i="134"/>
  <c r="D204" i="134"/>
  <c r="H204" i="134"/>
  <c r="G204" i="134"/>
  <c r="I204" i="134"/>
  <c r="D208" i="125"/>
  <c r="C208" i="125"/>
  <c r="G208" i="125"/>
  <c r="E91" i="140"/>
  <c r="F91" i="140"/>
  <c r="E130" i="119"/>
  <c r="D130" i="119"/>
  <c r="C130" i="119"/>
  <c r="AE19" i="116"/>
  <c r="AE20" i="116" s="1"/>
  <c r="I130" i="119"/>
  <c r="G130" i="119"/>
  <c r="F130" i="119"/>
  <c r="E184" i="119"/>
  <c r="C216" i="125"/>
  <c r="F195" i="125"/>
  <c r="D195" i="125"/>
  <c r="J84" i="143"/>
  <c r="G223" i="125"/>
  <c r="J60" i="129"/>
  <c r="K23" i="6"/>
  <c r="AR23" i="6"/>
  <c r="AQ23" i="6"/>
  <c r="P23" i="6"/>
  <c r="I139" i="119"/>
  <c r="H139" i="119"/>
  <c r="F139" i="119"/>
  <c r="H141" i="119"/>
  <c r="F141" i="119"/>
  <c r="G141" i="119"/>
  <c r="I141" i="119"/>
  <c r="AP19" i="116"/>
  <c r="AP20" i="116" s="1"/>
  <c r="C141" i="119"/>
  <c r="AT22" i="116"/>
  <c r="R22" i="116"/>
  <c r="D120" i="141"/>
  <c r="U19" i="139"/>
  <c r="C120" i="141"/>
  <c r="H120" i="141"/>
  <c r="F120" i="141"/>
  <c r="E120" i="141"/>
  <c r="H19" i="139"/>
  <c r="I107" i="141"/>
  <c r="G107" i="141"/>
  <c r="H107" i="141"/>
  <c r="H51" i="139"/>
  <c r="D107" i="141"/>
  <c r="C107" i="141"/>
  <c r="M16" i="139"/>
  <c r="R16" i="139"/>
  <c r="V16" i="139"/>
  <c r="F16" i="139"/>
  <c r="AE16" i="139"/>
  <c r="K16" i="139"/>
  <c r="G16" i="139"/>
  <c r="I143" i="119"/>
  <c r="I142" i="119"/>
  <c r="J142" i="119" s="1"/>
  <c r="H16" i="116"/>
  <c r="Q16" i="116"/>
  <c r="AO16" i="116"/>
  <c r="AL16" i="116"/>
  <c r="S16" i="116"/>
  <c r="E123" i="141"/>
  <c r="G123" i="141"/>
  <c r="G111" i="141"/>
  <c r="E111" i="141"/>
  <c r="T22" i="123"/>
  <c r="U22" i="123"/>
  <c r="C140" i="125"/>
  <c r="AO19" i="123"/>
  <c r="AA22" i="139"/>
  <c r="AH22" i="139"/>
  <c r="F22" i="139"/>
  <c r="AI16" i="123"/>
  <c r="S16" i="123"/>
  <c r="R16" i="123"/>
  <c r="X16" i="123"/>
  <c r="M16" i="123"/>
  <c r="AB16" i="123"/>
  <c r="AQ16" i="123"/>
  <c r="AA16" i="123"/>
  <c r="N16" i="123"/>
  <c r="AF16" i="123"/>
  <c r="AS16" i="123"/>
  <c r="AG16" i="123"/>
  <c r="G16" i="123"/>
  <c r="G143" i="119"/>
  <c r="J143" i="119" s="1"/>
  <c r="T16" i="116"/>
  <c r="AF16" i="116"/>
  <c r="Y16" i="116"/>
  <c r="J16" i="116"/>
  <c r="V16" i="116"/>
  <c r="I123" i="141"/>
  <c r="H123" i="141"/>
  <c r="L51" i="139"/>
  <c r="D111" i="141"/>
  <c r="G126" i="141"/>
  <c r="H126" i="141"/>
  <c r="W16" i="139"/>
  <c r="AC16" i="139"/>
  <c r="E140" i="125"/>
  <c r="J140" i="125" s="1"/>
  <c r="AH19" i="123"/>
  <c r="AH20" i="123" s="1"/>
  <c r="H133" i="125"/>
  <c r="C133" i="125"/>
  <c r="D133" i="125"/>
  <c r="R16" i="146"/>
  <c r="C88" i="143"/>
  <c r="B2" i="148"/>
  <c r="G88" i="143"/>
  <c r="K49" i="105"/>
  <c r="K44" i="105"/>
  <c r="J67" i="157"/>
  <c r="J120" i="148"/>
  <c r="K49" i="107"/>
  <c r="F108" i="125"/>
  <c r="H108" i="125"/>
  <c r="H110" i="125"/>
  <c r="C110" i="125"/>
  <c r="I110" i="125"/>
  <c r="K51" i="123"/>
  <c r="D110" i="125"/>
  <c r="E110" i="125"/>
  <c r="AO16" i="139"/>
  <c r="I16" i="139"/>
  <c r="Z16" i="139"/>
  <c r="J16" i="139"/>
  <c r="AL16" i="139"/>
  <c r="AQ16" i="139"/>
  <c r="AI16" i="139"/>
  <c r="AS16" i="139"/>
  <c r="AK16" i="139"/>
  <c r="Y16" i="139"/>
  <c r="AP16" i="139"/>
  <c r="T16" i="139"/>
  <c r="AT16" i="139"/>
  <c r="AD16" i="139"/>
  <c r="AB16" i="139"/>
  <c r="AN16" i="139"/>
  <c r="AH47" i="124" l="1"/>
  <c r="AD47" i="124" s="1"/>
  <c r="C85" i="127"/>
  <c r="D5" i="125"/>
  <c r="C19" i="125"/>
  <c r="AC47" i="124"/>
  <c r="AC91" i="124" s="1"/>
  <c r="D34" i="127"/>
  <c r="D37" i="127" s="1"/>
  <c r="D64" i="127" s="1"/>
  <c r="P47" i="124"/>
  <c r="P91" i="124" s="1"/>
  <c r="E23" i="127"/>
  <c r="E59" i="127"/>
  <c r="E78" i="127"/>
  <c r="E40" i="127"/>
  <c r="E48" i="127"/>
  <c r="E64" i="127"/>
  <c r="E39" i="127"/>
  <c r="F78" i="127"/>
  <c r="F59" i="127"/>
  <c r="F39" i="127"/>
  <c r="E24" i="127"/>
  <c r="J22" i="127"/>
  <c r="M8" i="127" s="1"/>
  <c r="E25" i="127"/>
  <c r="D54" i="127"/>
  <c r="E28" i="106"/>
  <c r="E27" i="106" s="1"/>
  <c r="E50" i="106" s="1"/>
  <c r="F64" i="127"/>
  <c r="CO51" i="124"/>
  <c r="CO91" i="124" s="1"/>
  <c r="CO47" i="124"/>
  <c r="DD7" i="124"/>
  <c r="DD47" i="124" s="1"/>
  <c r="DE7" i="124"/>
  <c r="DE47" i="124" s="1"/>
  <c r="G34" i="127"/>
  <c r="G37" i="127" s="1"/>
  <c r="BC47" i="124"/>
  <c r="BC91" i="124" s="1"/>
  <c r="D48" i="127"/>
  <c r="G28" i="106"/>
  <c r="G27" i="106" s="1"/>
  <c r="G50" i="106" s="1"/>
  <c r="F28" i="106"/>
  <c r="F27" i="106" s="1"/>
  <c r="F50" i="106" s="1"/>
  <c r="J63" i="125"/>
  <c r="J103" i="125" s="1"/>
  <c r="C103" i="125"/>
  <c r="C41" i="127" s="1"/>
  <c r="D59" i="127"/>
  <c r="F54" i="127"/>
  <c r="E54" i="127"/>
  <c r="G51" i="124"/>
  <c r="G91" i="124" s="1"/>
  <c r="G47" i="124"/>
  <c r="CT7" i="124"/>
  <c r="D23" i="127"/>
  <c r="D40" i="127"/>
  <c r="F40" i="127"/>
  <c r="H78" i="127"/>
  <c r="I28" i="106"/>
  <c r="I27" i="106" s="1"/>
  <c r="I50" i="106" s="1"/>
  <c r="H40" i="127"/>
  <c r="H64" i="127"/>
  <c r="H59" i="127"/>
  <c r="H54" i="127"/>
  <c r="H48" i="127"/>
  <c r="D39" i="127"/>
  <c r="D78" i="127"/>
  <c r="F23" i="127"/>
  <c r="H47" i="124"/>
  <c r="D47" i="124" s="1"/>
  <c r="Q48" i="124" s="1"/>
  <c r="R48" i="124" s="1"/>
  <c r="I7" i="124"/>
  <c r="H51" i="124"/>
  <c r="H91" i="124" s="1"/>
  <c r="CQ7" i="124"/>
  <c r="CQ51" i="124" s="1"/>
  <c r="CU47" i="124"/>
  <c r="DB7" i="124"/>
  <c r="DC7" i="124"/>
  <c r="CU51" i="124"/>
  <c r="J105" i="125"/>
  <c r="AQ91" i="124"/>
  <c r="AQ48" i="124"/>
  <c r="AR48" i="124" s="1"/>
  <c r="AD48" i="124"/>
  <c r="AE48" i="124" s="1"/>
  <c r="AD91" i="124"/>
  <c r="J85" i="127"/>
  <c r="F9" i="40"/>
  <c r="F27" i="40"/>
  <c r="K38" i="127"/>
  <c r="H155" i="125"/>
  <c r="G155" i="125"/>
  <c r="G221" i="125"/>
  <c r="F155" i="125"/>
  <c r="J124" i="125"/>
  <c r="D155" i="125"/>
  <c r="C159" i="125"/>
  <c r="I155" i="125"/>
  <c r="J107" i="125"/>
  <c r="I223" i="125"/>
  <c r="J136" i="125"/>
  <c r="J72" i="33"/>
  <c r="C73" i="33"/>
  <c r="C15" i="35"/>
  <c r="C16" i="35" s="1"/>
  <c r="C9" i="33"/>
  <c r="J44" i="44"/>
  <c r="J49" i="44" s="1"/>
  <c r="I44" i="44"/>
  <c r="I49" i="44" s="1"/>
  <c r="E44" i="44"/>
  <c r="E49" i="44" s="1"/>
  <c r="J15" i="35"/>
  <c r="AQ11" i="6"/>
  <c r="P43" i="32"/>
  <c r="G43" i="32"/>
  <c r="G87" i="32" s="1"/>
  <c r="CP43" i="32"/>
  <c r="CP87" i="32" s="1"/>
  <c r="G20" i="6"/>
  <c r="G21" i="6" s="1"/>
  <c r="CP16" i="32"/>
  <c r="CP60" i="32" s="1"/>
  <c r="P16" i="32"/>
  <c r="J20" i="6"/>
  <c r="J21" i="6" s="1"/>
  <c r="H44" i="32"/>
  <c r="D9" i="32"/>
  <c r="C60" i="32"/>
  <c r="AD14" i="32"/>
  <c r="Q58" i="32"/>
  <c r="D88" i="32"/>
  <c r="AQ37" i="6"/>
  <c r="AO130" i="12" s="1"/>
  <c r="AQ12" i="6"/>
  <c r="AQ21" i="6"/>
  <c r="G16" i="32"/>
  <c r="G60" i="32" s="1"/>
  <c r="CP9" i="32"/>
  <c r="CP53" i="32" s="1"/>
  <c r="AA20" i="6"/>
  <c r="AA21" i="6" s="1"/>
  <c r="C53" i="32"/>
  <c r="C87" i="32"/>
  <c r="D43" i="32"/>
  <c r="D20" i="32"/>
  <c r="Q88" i="32"/>
  <c r="G20" i="32"/>
  <c r="G64" i="32" s="1"/>
  <c r="P20" i="32"/>
  <c r="V44" i="32"/>
  <c r="H45" i="32"/>
  <c r="D89" i="32"/>
  <c r="P62" i="32"/>
  <c r="T18" i="32"/>
  <c r="T62" i="32" s="1"/>
  <c r="AC18" i="32"/>
  <c r="T45" i="32"/>
  <c r="T89" i="32" s="1"/>
  <c r="P89" i="32"/>
  <c r="AC45" i="32"/>
  <c r="AJ45" i="32" s="1"/>
  <c r="G88" i="32"/>
  <c r="CP20" i="32"/>
  <c r="CP64" i="32" s="1"/>
  <c r="AC46" i="32"/>
  <c r="P90" i="32"/>
  <c r="T46" i="32"/>
  <c r="G89" i="32"/>
  <c r="T44" i="32"/>
  <c r="T88" i="32" s="1"/>
  <c r="P88" i="32"/>
  <c r="AC44" i="32"/>
  <c r="W46" i="32"/>
  <c r="U22" i="32"/>
  <c r="Q66" i="32"/>
  <c r="AD88" i="32"/>
  <c r="AQ44" i="32"/>
  <c r="AU44" i="32" s="1"/>
  <c r="AU88" i="32" s="1"/>
  <c r="AH44" i="32"/>
  <c r="AH88" i="32" s="1"/>
  <c r="U44" i="32"/>
  <c r="U88" i="32" s="1"/>
  <c r="H88" i="32"/>
  <c r="I44" i="32"/>
  <c r="J44" i="32" s="1"/>
  <c r="W44" i="32"/>
  <c r="U46" i="32"/>
  <c r="H11" i="32"/>
  <c r="H55" i="32" s="1"/>
  <c r="Q90" i="32"/>
  <c r="V46" i="32"/>
  <c r="I14" i="32"/>
  <c r="J14" i="32" s="1"/>
  <c r="H58" i="32"/>
  <c r="H132" i="35"/>
  <c r="G132" i="35"/>
  <c r="D132" i="35"/>
  <c r="C132" i="35"/>
  <c r="J132" i="35" s="1"/>
  <c r="I132" i="35"/>
  <c r="E142" i="35"/>
  <c r="F142" i="35"/>
  <c r="G142" i="35"/>
  <c r="C142" i="35"/>
  <c r="D142" i="35"/>
  <c r="G127" i="35"/>
  <c r="I127" i="35"/>
  <c r="C127" i="35"/>
  <c r="H125" i="35"/>
  <c r="E125" i="35"/>
  <c r="C125" i="35"/>
  <c r="J125" i="35" s="1"/>
  <c r="F125" i="35"/>
  <c r="I125" i="35"/>
  <c r="D125" i="35"/>
  <c r="G141" i="35"/>
  <c r="I141" i="35"/>
  <c r="E141" i="35"/>
  <c r="H141" i="35"/>
  <c r="C141" i="35"/>
  <c r="J141" i="35" s="1"/>
  <c r="F141" i="35"/>
  <c r="AP19" i="6"/>
  <c r="AP20" i="6" s="1"/>
  <c r="D141" i="35"/>
  <c r="H143" i="35"/>
  <c r="G143" i="35"/>
  <c r="I143" i="35"/>
  <c r="F143" i="35"/>
  <c r="C143" i="35"/>
  <c r="AR19" i="6"/>
  <c r="AR20" i="6" s="1"/>
  <c r="E143" i="35"/>
  <c r="D143" i="35"/>
  <c r="I119" i="35"/>
  <c r="AB19" i="6"/>
  <c r="AB20" i="6" s="1"/>
  <c r="AB21" i="6" s="1"/>
  <c r="AG19" i="6"/>
  <c r="C111" i="35"/>
  <c r="L51" i="6"/>
  <c r="AL19" i="6"/>
  <c r="AL20" i="6" s="1"/>
  <c r="AL21" i="6" s="1"/>
  <c r="D119" i="35"/>
  <c r="C137" i="35"/>
  <c r="E111" i="35"/>
  <c r="D116" i="35"/>
  <c r="F111" i="35"/>
  <c r="E201" i="35"/>
  <c r="Q19" i="6"/>
  <c r="Q20" i="6" s="1"/>
  <c r="Q21" i="6" s="1"/>
  <c r="F110" i="35"/>
  <c r="C110" i="35"/>
  <c r="G110" i="35"/>
  <c r="H110" i="35"/>
  <c r="K51" i="6"/>
  <c r="I110" i="35"/>
  <c r="E110" i="35"/>
  <c r="D129" i="35"/>
  <c r="J129" i="35" s="1"/>
  <c r="H109" i="35"/>
  <c r="AQ19" i="6"/>
  <c r="AQ20" i="6" s="1"/>
  <c r="I129" i="35"/>
  <c r="F137" i="35"/>
  <c r="L19" i="6"/>
  <c r="R51" i="6"/>
  <c r="D127" i="35"/>
  <c r="I142" i="35"/>
  <c r="G137" i="35"/>
  <c r="E132" i="35"/>
  <c r="F132" i="35"/>
  <c r="I117" i="35"/>
  <c r="C117" i="35"/>
  <c r="I138" i="35"/>
  <c r="C138" i="35"/>
  <c r="G124" i="35"/>
  <c r="F124" i="35"/>
  <c r="D124" i="35"/>
  <c r="C124" i="35"/>
  <c r="E124" i="35"/>
  <c r="H124" i="35"/>
  <c r="C116" i="35"/>
  <c r="E116" i="35"/>
  <c r="J116" i="35" s="1"/>
  <c r="AD19" i="6"/>
  <c r="E127" i="35"/>
  <c r="I135" i="35"/>
  <c r="H176" i="119"/>
  <c r="I179" i="148"/>
  <c r="G183" i="125"/>
  <c r="AI24" i="146"/>
  <c r="C155" i="119"/>
  <c r="I168" i="119"/>
  <c r="E151" i="119"/>
  <c r="H149" i="119"/>
  <c r="J155" i="162"/>
  <c r="C178" i="119"/>
  <c r="J178" i="119" s="1"/>
  <c r="D164" i="119"/>
  <c r="C162" i="148"/>
  <c r="E179" i="148"/>
  <c r="I183" i="125"/>
  <c r="AJ24" i="116"/>
  <c r="D179" i="148"/>
  <c r="D155" i="119"/>
  <c r="G166" i="119"/>
  <c r="C147" i="134"/>
  <c r="E162" i="119"/>
  <c r="H172" i="148"/>
  <c r="F149" i="119"/>
  <c r="G177" i="119"/>
  <c r="F183" i="125"/>
  <c r="H155" i="119"/>
  <c r="C166" i="119"/>
  <c r="V24" i="132"/>
  <c r="I172" i="148"/>
  <c r="D149" i="119"/>
  <c r="O52" i="146"/>
  <c r="G164" i="119"/>
  <c r="I24" i="116"/>
  <c r="I54" i="116" s="1"/>
  <c r="I158" i="148"/>
  <c r="F179" i="134"/>
  <c r="I52" i="132"/>
  <c r="D156" i="119"/>
  <c r="H156" i="148"/>
  <c r="C162" i="119"/>
  <c r="G178" i="119"/>
  <c r="H185" i="148"/>
  <c r="I179" i="134"/>
  <c r="C158" i="148"/>
  <c r="G24" i="146"/>
  <c r="E232" i="148" s="1"/>
  <c r="F151" i="119"/>
  <c r="D166" i="148"/>
  <c r="H150" i="134"/>
  <c r="G179" i="134"/>
  <c r="I149" i="119"/>
  <c r="H174" i="134"/>
  <c r="D168" i="119"/>
  <c r="E174" i="134"/>
  <c r="E178" i="119"/>
  <c r="J169" i="162"/>
  <c r="G158" i="148"/>
  <c r="F156" i="148"/>
  <c r="D179" i="134"/>
  <c r="I178" i="119"/>
  <c r="G172" i="35"/>
  <c r="I155" i="148"/>
  <c r="I156" i="148"/>
  <c r="J156" i="148" s="1"/>
  <c r="D157" i="125"/>
  <c r="D182" i="148"/>
  <c r="N52" i="132"/>
  <c r="AN24" i="116"/>
  <c r="E165" i="148"/>
  <c r="C161" i="134"/>
  <c r="F173" i="134"/>
  <c r="D151" i="119"/>
  <c r="G154" i="148"/>
  <c r="F156" i="119"/>
  <c r="F150" i="134"/>
  <c r="H179" i="134"/>
  <c r="R24" i="132"/>
  <c r="D174" i="134"/>
  <c r="G151" i="119"/>
  <c r="I183" i="119"/>
  <c r="H178" i="119"/>
  <c r="E156" i="148"/>
  <c r="J185" i="162"/>
  <c r="F166" i="119"/>
  <c r="C156" i="148"/>
  <c r="C156" i="134"/>
  <c r="C164" i="119"/>
  <c r="J164" i="119" s="1"/>
  <c r="F164" i="119"/>
  <c r="G155" i="134"/>
  <c r="F177" i="134"/>
  <c r="G176" i="148"/>
  <c r="C173" i="134"/>
  <c r="J52" i="116"/>
  <c r="H154" i="148"/>
  <c r="AI24" i="116"/>
  <c r="AI25" i="116" s="1"/>
  <c r="AI26" i="116" s="1"/>
  <c r="C150" i="134"/>
  <c r="D157" i="119"/>
  <c r="F162" i="119"/>
  <c r="G177" i="134"/>
  <c r="E166" i="148"/>
  <c r="J166" i="148" s="1"/>
  <c r="I172" i="119"/>
  <c r="O52" i="132"/>
  <c r="J152" i="162"/>
  <c r="I160" i="119"/>
  <c r="AJ24" i="132"/>
  <c r="I261" i="134" s="1"/>
  <c r="Q52" i="116"/>
  <c r="E169" i="148"/>
  <c r="G156" i="134"/>
  <c r="H156" i="134"/>
  <c r="H179" i="148"/>
  <c r="G160" i="119"/>
  <c r="G183" i="148"/>
  <c r="D172" i="119"/>
  <c r="F156" i="134"/>
  <c r="C156" i="35"/>
  <c r="D156" i="134"/>
  <c r="F179" i="148"/>
  <c r="I166" i="148"/>
  <c r="H153" i="119"/>
  <c r="C173" i="119"/>
  <c r="F52" i="146"/>
  <c r="AS52" i="116"/>
  <c r="E170" i="119"/>
  <c r="H166" i="148"/>
  <c r="N52" i="116"/>
  <c r="D159" i="148"/>
  <c r="G172" i="119"/>
  <c r="E172" i="119"/>
  <c r="I162" i="119"/>
  <c r="E151" i="148"/>
  <c r="H173" i="119"/>
  <c r="D162" i="119"/>
  <c r="I156" i="134"/>
  <c r="I177" i="134"/>
  <c r="F172" i="119"/>
  <c r="G166" i="148"/>
  <c r="F158" i="119"/>
  <c r="C177" i="134"/>
  <c r="F166" i="148"/>
  <c r="J165" i="162"/>
  <c r="H197" i="141"/>
  <c r="C190" i="125"/>
  <c r="S24" i="160"/>
  <c r="S25" i="160" s="1"/>
  <c r="S26" i="160" s="1"/>
  <c r="O53" i="132"/>
  <c r="F222" i="141"/>
  <c r="H226" i="119"/>
  <c r="O24" i="139"/>
  <c r="I240" i="141" s="1"/>
  <c r="F53" i="139"/>
  <c r="D222" i="141"/>
  <c r="J222" i="141" s="1"/>
  <c r="J53" i="139"/>
  <c r="AT53" i="139" s="1"/>
  <c r="K229" i="141" s="1"/>
  <c r="D197" i="141"/>
  <c r="J197" i="141" s="1"/>
  <c r="I199" i="141"/>
  <c r="D220" i="119"/>
  <c r="H190" i="125"/>
  <c r="D198" i="134"/>
  <c r="G202" i="162"/>
  <c r="E222" i="141"/>
  <c r="I226" i="119"/>
  <c r="G195" i="134"/>
  <c r="D189" i="141"/>
  <c r="I213" i="141"/>
  <c r="F215" i="141"/>
  <c r="J215" i="141" s="1"/>
  <c r="D205" i="125"/>
  <c r="C220" i="119"/>
  <c r="E190" i="125"/>
  <c r="F202" i="162"/>
  <c r="C222" i="141"/>
  <c r="F226" i="119"/>
  <c r="J226" i="119" s="1"/>
  <c r="D207" i="162"/>
  <c r="F213" i="141"/>
  <c r="F198" i="141"/>
  <c r="C199" i="141"/>
  <c r="I197" i="141"/>
  <c r="I229" i="141" s="1"/>
  <c r="I44" i="136" s="1"/>
  <c r="H204" i="141"/>
  <c r="I207" i="141"/>
  <c r="C207" i="141"/>
  <c r="F198" i="134"/>
  <c r="F226" i="162"/>
  <c r="E205" i="125"/>
  <c r="I208" i="119"/>
  <c r="E216" i="125"/>
  <c r="G222" i="141"/>
  <c r="G226" i="119"/>
  <c r="AM24" i="139"/>
  <c r="H264" i="141" s="1"/>
  <c r="J53" i="160"/>
  <c r="G198" i="141"/>
  <c r="G229" i="141" s="1"/>
  <c r="G44" i="136" s="1"/>
  <c r="C206" i="141"/>
  <c r="C215" i="141"/>
  <c r="I223" i="141"/>
  <c r="H223" i="141"/>
  <c r="D201" i="141"/>
  <c r="G201" i="141"/>
  <c r="H201" i="141"/>
  <c r="H229" i="141" s="1"/>
  <c r="H44" i="136" s="1"/>
  <c r="F201" i="141"/>
  <c r="R53" i="139"/>
  <c r="F216" i="125"/>
  <c r="E226" i="162"/>
  <c r="AQ24" i="116"/>
  <c r="D268" i="119" s="1"/>
  <c r="D213" i="141"/>
  <c r="I192" i="125"/>
  <c r="J24" i="160"/>
  <c r="G235" i="162" s="1"/>
  <c r="G226" i="162"/>
  <c r="H217" i="141"/>
  <c r="E200" i="134"/>
  <c r="C216" i="162"/>
  <c r="E193" i="162"/>
  <c r="I198" i="141"/>
  <c r="E199" i="141"/>
  <c r="C217" i="141"/>
  <c r="C193" i="141"/>
  <c r="C229" i="141" s="1"/>
  <c r="C44" i="136" s="1"/>
  <c r="D199" i="141"/>
  <c r="G189" i="141"/>
  <c r="F193" i="141"/>
  <c r="G197" i="141"/>
  <c r="G199" i="141"/>
  <c r="J199" i="141" s="1"/>
  <c r="E197" i="141"/>
  <c r="C220" i="141"/>
  <c r="J220" i="141" s="1"/>
  <c r="F197" i="141"/>
  <c r="F206" i="141"/>
  <c r="F199" i="141"/>
  <c r="O53" i="139"/>
  <c r="G227" i="141"/>
  <c r="J227" i="141" s="1"/>
  <c r="I227" i="141"/>
  <c r="E192" i="141"/>
  <c r="F192" i="141"/>
  <c r="C192" i="141"/>
  <c r="I192" i="141"/>
  <c r="G216" i="125"/>
  <c r="H226" i="141"/>
  <c r="J226" i="141" s="1"/>
  <c r="D216" i="162"/>
  <c r="E226" i="141"/>
  <c r="D192" i="125"/>
  <c r="H193" i="162"/>
  <c r="J193" i="162" s="1"/>
  <c r="D226" i="162"/>
  <c r="J226" i="162" s="1"/>
  <c r="D217" i="141"/>
  <c r="F226" i="141"/>
  <c r="F216" i="162"/>
  <c r="C224" i="141"/>
  <c r="E189" i="141"/>
  <c r="H224" i="141"/>
  <c r="J224" i="141" s="1"/>
  <c r="E221" i="141"/>
  <c r="J221" i="141" s="1"/>
  <c r="D193" i="141"/>
  <c r="I204" i="141"/>
  <c r="G204" i="141"/>
  <c r="J204" i="141" s="1"/>
  <c r="H198" i="141"/>
  <c r="D191" i="141"/>
  <c r="D229" i="141" s="1"/>
  <c r="D44" i="136" s="1"/>
  <c r="E191" i="141"/>
  <c r="I191" i="141"/>
  <c r="G215" i="141"/>
  <c r="E215" i="141"/>
  <c r="C198" i="141"/>
  <c r="J198" i="141" s="1"/>
  <c r="G192" i="125"/>
  <c r="I226" i="162"/>
  <c r="F217" i="141"/>
  <c r="D226" i="141"/>
  <c r="G24" i="160"/>
  <c r="C232" i="162" s="1"/>
  <c r="I198" i="134"/>
  <c r="C192" i="125"/>
  <c r="AQ24" i="160"/>
  <c r="F268" i="162" s="1"/>
  <c r="I226" i="141"/>
  <c r="I189" i="141"/>
  <c r="D193" i="162"/>
  <c r="I193" i="141"/>
  <c r="I215" i="141"/>
  <c r="I222" i="148"/>
  <c r="I193" i="162"/>
  <c r="O24" i="132"/>
  <c r="C240" i="134" s="1"/>
  <c r="H198" i="134"/>
  <c r="I53" i="123"/>
  <c r="C190" i="162"/>
  <c r="J190" i="162" s="1"/>
  <c r="C226" i="162"/>
  <c r="C189" i="141"/>
  <c r="G193" i="141"/>
  <c r="D221" i="141"/>
  <c r="E217" i="141"/>
  <c r="D206" i="141"/>
  <c r="J216" i="141"/>
  <c r="H220" i="141"/>
  <c r="F218" i="125"/>
  <c r="H200" i="125"/>
  <c r="Q53" i="123"/>
  <c r="C218" i="125"/>
  <c r="E218" i="125"/>
  <c r="D200" i="125"/>
  <c r="G200" i="125"/>
  <c r="G218" i="125"/>
  <c r="D216" i="148"/>
  <c r="H227" i="148"/>
  <c r="H207" i="162"/>
  <c r="H216" i="148"/>
  <c r="AR24" i="146"/>
  <c r="AR25" i="146" s="1"/>
  <c r="AR26" i="146" s="1"/>
  <c r="AR30" i="146" s="1"/>
  <c r="C207" i="162"/>
  <c r="F216" i="148"/>
  <c r="F213" i="125"/>
  <c r="F214" i="134"/>
  <c r="D211" i="119"/>
  <c r="D213" i="125"/>
  <c r="E228" i="134"/>
  <c r="C201" i="35"/>
  <c r="G221" i="134"/>
  <c r="I218" i="134"/>
  <c r="P53" i="146"/>
  <c r="E192" i="125"/>
  <c r="I200" i="125"/>
  <c r="D221" i="134"/>
  <c r="H206" i="134"/>
  <c r="H212" i="125"/>
  <c r="G174" i="119"/>
  <c r="D180" i="134"/>
  <c r="C162" i="134"/>
  <c r="I151" i="148"/>
  <c r="J162" i="162"/>
  <c r="E174" i="119"/>
  <c r="C180" i="134"/>
  <c r="E160" i="119"/>
  <c r="J160" i="119" s="1"/>
  <c r="S52" i="116"/>
  <c r="D160" i="119"/>
  <c r="H153" i="148"/>
  <c r="G173" i="119"/>
  <c r="H151" i="148"/>
  <c r="D172" i="35"/>
  <c r="G179" i="35"/>
  <c r="H180" i="134"/>
  <c r="L52" i="146"/>
  <c r="J154" i="162"/>
  <c r="C177" i="119"/>
  <c r="F155" i="119"/>
  <c r="J155" i="119" s="1"/>
  <c r="C176" i="119"/>
  <c r="C172" i="35"/>
  <c r="N52" i="123"/>
  <c r="F160" i="119"/>
  <c r="H166" i="119"/>
  <c r="I180" i="134"/>
  <c r="D161" i="148"/>
  <c r="I173" i="119"/>
  <c r="C174" i="119"/>
  <c r="H177" i="119"/>
  <c r="E154" i="134"/>
  <c r="I158" i="134"/>
  <c r="C157" i="125"/>
  <c r="C155" i="125"/>
  <c r="H158" i="134"/>
  <c r="M52" i="132"/>
  <c r="E173" i="119"/>
  <c r="H169" i="148"/>
  <c r="F151" i="148"/>
  <c r="E149" i="119"/>
  <c r="G154" i="134"/>
  <c r="G158" i="134"/>
  <c r="Q52" i="132"/>
  <c r="E180" i="134"/>
  <c r="I154" i="134"/>
  <c r="AT24" i="123"/>
  <c r="AT25" i="123" s="1"/>
  <c r="AT26" i="123" s="1"/>
  <c r="AT31" i="123" s="1"/>
  <c r="I163" i="119"/>
  <c r="AM24" i="132"/>
  <c r="E264" i="134" s="1"/>
  <c r="H174" i="119"/>
  <c r="Q24" i="132"/>
  <c r="G242" i="134" s="1"/>
  <c r="F180" i="134"/>
  <c r="E166" i="119"/>
  <c r="P24" i="146"/>
  <c r="P25" i="146" s="1"/>
  <c r="P26" i="146" s="1"/>
  <c r="E159" i="148"/>
  <c r="I155" i="119"/>
  <c r="J186" i="162"/>
  <c r="C158" i="134"/>
  <c r="AT24" i="132"/>
  <c r="AT25" i="132" s="1"/>
  <c r="AT26" i="132" s="1"/>
  <c r="AT27" i="132" s="1"/>
  <c r="J52" i="146"/>
  <c r="I177" i="119"/>
  <c r="J153" i="162"/>
  <c r="I210" i="125"/>
  <c r="F211" i="162"/>
  <c r="C218" i="134"/>
  <c r="E202" i="148"/>
  <c r="J218" i="141"/>
  <c r="D210" i="119"/>
  <c r="G209" i="125"/>
  <c r="C225" i="134"/>
  <c r="D219" i="134"/>
  <c r="J196" i="141"/>
  <c r="I209" i="125"/>
  <c r="E225" i="134"/>
  <c r="Z24" i="160"/>
  <c r="D251" i="162" s="1"/>
  <c r="AK24" i="123"/>
  <c r="E262" i="125" s="1"/>
  <c r="C210" i="125"/>
  <c r="F227" i="134"/>
  <c r="E210" i="125"/>
  <c r="F237" i="162"/>
  <c r="I268" i="162"/>
  <c r="AB24" i="160"/>
  <c r="G253" i="162" s="1"/>
  <c r="F225" i="134"/>
  <c r="C214" i="148"/>
  <c r="G209" i="148"/>
  <c r="E215" i="125"/>
  <c r="D222" i="148"/>
  <c r="I225" i="134"/>
  <c r="Z24" i="123"/>
  <c r="Z25" i="123" s="1"/>
  <c r="Z26" i="123" s="1"/>
  <c r="F218" i="134"/>
  <c r="H225" i="134"/>
  <c r="D210" i="125"/>
  <c r="F215" i="119"/>
  <c r="D190" i="125"/>
  <c r="H223" i="119"/>
  <c r="D225" i="134"/>
  <c r="I190" i="162"/>
  <c r="F209" i="125"/>
  <c r="AG24" i="160"/>
  <c r="H258" i="162" s="1"/>
  <c r="AT31" i="160"/>
  <c r="E219" i="134"/>
  <c r="H205" i="134"/>
  <c r="H222" i="148"/>
  <c r="G198" i="134"/>
  <c r="I215" i="125"/>
  <c r="H210" i="125"/>
  <c r="I205" i="125"/>
  <c r="E237" i="162"/>
  <c r="H215" i="119"/>
  <c r="I190" i="125"/>
  <c r="E223" i="119"/>
  <c r="H191" i="162"/>
  <c r="H190" i="162"/>
  <c r="F199" i="148"/>
  <c r="H209" i="125"/>
  <c r="F207" i="134"/>
  <c r="D215" i="125"/>
  <c r="C209" i="125"/>
  <c r="F205" i="125"/>
  <c r="F195" i="148"/>
  <c r="H224" i="134"/>
  <c r="I191" i="162"/>
  <c r="AI24" i="132"/>
  <c r="F260" i="134" s="1"/>
  <c r="D190" i="162"/>
  <c r="H199" i="148"/>
  <c r="I195" i="134"/>
  <c r="F196" i="162"/>
  <c r="H228" i="134"/>
  <c r="E191" i="162"/>
  <c r="H223" i="134"/>
  <c r="D237" i="162"/>
  <c r="G178" i="148"/>
  <c r="G178" i="134"/>
  <c r="I162" i="134"/>
  <c r="C150" i="119"/>
  <c r="G161" i="134"/>
  <c r="D149" i="125"/>
  <c r="C154" i="134"/>
  <c r="J154" i="134" s="1"/>
  <c r="M24" i="132"/>
  <c r="M54" i="132" s="1"/>
  <c r="E150" i="119"/>
  <c r="H167" i="119"/>
  <c r="J149" i="162"/>
  <c r="I153" i="119"/>
  <c r="I174" i="148"/>
  <c r="F160" i="148"/>
  <c r="E160" i="148"/>
  <c r="I237" i="162"/>
  <c r="D149" i="134"/>
  <c r="I176" i="125"/>
  <c r="E150" i="125"/>
  <c r="T24" i="132"/>
  <c r="T25" i="132" s="1"/>
  <c r="T26" i="132" s="1"/>
  <c r="E21" i="133" s="1"/>
  <c r="E260" i="119"/>
  <c r="G162" i="134"/>
  <c r="H152" i="119"/>
  <c r="H149" i="125"/>
  <c r="G180" i="119"/>
  <c r="D154" i="148"/>
  <c r="F161" i="119"/>
  <c r="F154" i="134"/>
  <c r="F183" i="134"/>
  <c r="H163" i="148"/>
  <c r="E153" i="119"/>
  <c r="F165" i="148"/>
  <c r="C167" i="119"/>
  <c r="H186" i="148"/>
  <c r="G155" i="119"/>
  <c r="H168" i="148"/>
  <c r="H181" i="148"/>
  <c r="H162" i="134"/>
  <c r="G185" i="119"/>
  <c r="C161" i="119"/>
  <c r="C183" i="134"/>
  <c r="C163" i="119"/>
  <c r="S52" i="146"/>
  <c r="G157" i="125"/>
  <c r="I157" i="125"/>
  <c r="G149" i="134"/>
  <c r="D176" i="125"/>
  <c r="G150" i="125"/>
  <c r="K24" i="116"/>
  <c r="AT30" i="160"/>
  <c r="D181" i="148"/>
  <c r="F181" i="148"/>
  <c r="I165" i="148"/>
  <c r="I180" i="119"/>
  <c r="F154" i="148"/>
  <c r="H161" i="119"/>
  <c r="H154" i="134"/>
  <c r="E183" i="134"/>
  <c r="H161" i="148"/>
  <c r="H174" i="148"/>
  <c r="C175" i="119"/>
  <c r="G163" i="119"/>
  <c r="F157" i="119"/>
  <c r="J157" i="119" s="1"/>
  <c r="F174" i="148"/>
  <c r="C169" i="148"/>
  <c r="P52" i="123"/>
  <c r="J178" i="162"/>
  <c r="F147" i="148"/>
  <c r="C149" i="134"/>
  <c r="J149" i="134" s="1"/>
  <c r="F176" i="125"/>
  <c r="D178" i="134"/>
  <c r="C147" i="148"/>
  <c r="G186" i="148"/>
  <c r="F149" i="148"/>
  <c r="D175" i="119"/>
  <c r="G150" i="119"/>
  <c r="F150" i="119"/>
  <c r="C153" i="148"/>
  <c r="G163" i="148"/>
  <c r="J172" i="162"/>
  <c r="E163" i="119"/>
  <c r="J184" i="162"/>
  <c r="D150" i="119"/>
  <c r="H149" i="134"/>
  <c r="I168" i="148"/>
  <c r="I147" i="148"/>
  <c r="H184" i="35"/>
  <c r="I149" i="134"/>
  <c r="G176" i="125"/>
  <c r="E147" i="148"/>
  <c r="J147" i="148" s="1"/>
  <c r="I186" i="148"/>
  <c r="F174" i="119"/>
  <c r="D149" i="148"/>
  <c r="I24" i="132"/>
  <c r="I25" i="132" s="1"/>
  <c r="I26" i="132" s="1"/>
  <c r="E10" i="133" s="1"/>
  <c r="D180" i="119"/>
  <c r="I156" i="119"/>
  <c r="I175" i="119"/>
  <c r="C172" i="119"/>
  <c r="G175" i="119"/>
  <c r="G174" i="134"/>
  <c r="F175" i="119"/>
  <c r="H171" i="119"/>
  <c r="G149" i="119"/>
  <c r="F163" i="119"/>
  <c r="I52" i="116"/>
  <c r="H24" i="132"/>
  <c r="H25" i="132" s="1"/>
  <c r="H26" i="132" s="1"/>
  <c r="F149" i="125"/>
  <c r="H52" i="146"/>
  <c r="F180" i="119"/>
  <c r="O52" i="116"/>
  <c r="N24" i="132"/>
  <c r="N54" i="132" s="1"/>
  <c r="H163" i="119"/>
  <c r="I186" i="119"/>
  <c r="C149" i="119"/>
  <c r="I157" i="119"/>
  <c r="D174" i="119"/>
  <c r="L25" i="160"/>
  <c r="L26" i="160" s="1"/>
  <c r="E13" i="161" s="1"/>
  <c r="K13" i="161" s="1"/>
  <c r="I151" i="125"/>
  <c r="I24" i="123"/>
  <c r="C234" i="125" s="1"/>
  <c r="AF24" i="146"/>
  <c r="G257" i="148" s="1"/>
  <c r="D161" i="134"/>
  <c r="H52" i="123"/>
  <c r="H149" i="148"/>
  <c r="I161" i="119"/>
  <c r="E176" i="119"/>
  <c r="D176" i="119"/>
  <c r="G176" i="119"/>
  <c r="C165" i="148"/>
  <c r="J163" i="125"/>
  <c r="D183" i="134"/>
  <c r="G237" i="162"/>
  <c r="C151" i="125"/>
  <c r="E161" i="134"/>
  <c r="H160" i="119"/>
  <c r="I149" i="125"/>
  <c r="G149" i="148"/>
  <c r="H156" i="119"/>
  <c r="G161" i="119"/>
  <c r="D161" i="119"/>
  <c r="D270" i="134"/>
  <c r="E191" i="125"/>
  <c r="D191" i="125"/>
  <c r="C200" i="134"/>
  <c r="H192" i="125"/>
  <c r="U25" i="160"/>
  <c r="U26" i="160" s="1"/>
  <c r="E22" i="161" s="1"/>
  <c r="G208" i="119"/>
  <c r="H53" i="123"/>
  <c r="AF24" i="160"/>
  <c r="G257" i="162" s="1"/>
  <c r="I200" i="134"/>
  <c r="D205" i="134"/>
  <c r="D214" i="134"/>
  <c r="C226" i="134"/>
  <c r="H208" i="119"/>
  <c r="H215" i="162"/>
  <c r="E214" i="148"/>
  <c r="J203" i="141"/>
  <c r="J201" i="141"/>
  <c r="G222" i="119"/>
  <c r="I215" i="162"/>
  <c r="G214" i="148"/>
  <c r="J208" i="141"/>
  <c r="I222" i="119"/>
  <c r="G223" i="119"/>
  <c r="F211" i="125"/>
  <c r="P53" i="132"/>
  <c r="F214" i="148"/>
  <c r="G200" i="134"/>
  <c r="F224" i="134"/>
  <c r="G195" i="148"/>
  <c r="AM24" i="116"/>
  <c r="AM25" i="116" s="1"/>
  <c r="AM26" i="116" s="1"/>
  <c r="AM29" i="116" s="1"/>
  <c r="C306" i="119" s="1"/>
  <c r="I191" i="125"/>
  <c r="H222" i="119"/>
  <c r="I223" i="119"/>
  <c r="C210" i="134"/>
  <c r="I199" i="134"/>
  <c r="E190" i="162"/>
  <c r="C213" i="125"/>
  <c r="D209" i="119"/>
  <c r="F200" i="134"/>
  <c r="U24" i="132"/>
  <c r="H246" i="134" s="1"/>
  <c r="I219" i="134"/>
  <c r="D226" i="148"/>
  <c r="E225" i="162"/>
  <c r="G222" i="148"/>
  <c r="D195" i="148"/>
  <c r="G209" i="162"/>
  <c r="E211" i="125"/>
  <c r="G191" i="125"/>
  <c r="I208" i="125"/>
  <c r="F200" i="125"/>
  <c r="D209" i="125"/>
  <c r="H216" i="125"/>
  <c r="D223" i="119"/>
  <c r="AO24" i="146"/>
  <c r="F266" i="148" s="1"/>
  <c r="D210" i="134"/>
  <c r="H209" i="162"/>
  <c r="M24" i="160"/>
  <c r="E238" i="162" s="1"/>
  <c r="E199" i="134"/>
  <c r="F190" i="162"/>
  <c r="E213" i="125"/>
  <c r="H200" i="134"/>
  <c r="C222" i="119"/>
  <c r="G224" i="134"/>
  <c r="I207" i="162"/>
  <c r="C228" i="125"/>
  <c r="F228" i="125"/>
  <c r="G223" i="134"/>
  <c r="C198" i="134"/>
  <c r="G203" i="134"/>
  <c r="J203" i="134" s="1"/>
  <c r="G53" i="160"/>
  <c r="G213" i="125"/>
  <c r="D200" i="134"/>
  <c r="F222" i="119"/>
  <c r="G216" i="162"/>
  <c r="AP24" i="132"/>
  <c r="I267" i="134" s="1"/>
  <c r="X24" i="160"/>
  <c r="D249" i="162" s="1"/>
  <c r="AN24" i="132"/>
  <c r="I265" i="134" s="1"/>
  <c r="F191" i="162"/>
  <c r="D207" i="134"/>
  <c r="G228" i="125"/>
  <c r="G207" i="134"/>
  <c r="I214" i="134"/>
  <c r="E222" i="119"/>
  <c r="C237" i="162"/>
  <c r="AT31" i="146"/>
  <c r="AT27" i="146"/>
  <c r="AT30" i="146"/>
  <c r="AT29" i="146"/>
  <c r="I177" i="125"/>
  <c r="C168" i="119"/>
  <c r="J183" i="119"/>
  <c r="J168" i="162"/>
  <c r="G148" i="134"/>
  <c r="J175" i="162"/>
  <c r="J150" i="162"/>
  <c r="G168" i="119"/>
  <c r="D180" i="148"/>
  <c r="E179" i="119"/>
  <c r="D177" i="125"/>
  <c r="E177" i="125"/>
  <c r="H168" i="119"/>
  <c r="E168" i="119"/>
  <c r="E150" i="148"/>
  <c r="E158" i="119"/>
  <c r="C158" i="119"/>
  <c r="H158" i="119"/>
  <c r="G158" i="119"/>
  <c r="I158" i="119"/>
  <c r="E154" i="119"/>
  <c r="H154" i="119"/>
  <c r="C154" i="119"/>
  <c r="G154" i="119"/>
  <c r="M52" i="116"/>
  <c r="H172" i="35"/>
  <c r="E149" i="148"/>
  <c r="C160" i="148"/>
  <c r="F52" i="132"/>
  <c r="I159" i="148"/>
  <c r="C150" i="148"/>
  <c r="H160" i="148"/>
  <c r="C151" i="148"/>
  <c r="F177" i="119"/>
  <c r="C179" i="119"/>
  <c r="D153" i="119"/>
  <c r="F153" i="119"/>
  <c r="C153" i="119"/>
  <c r="L52" i="116"/>
  <c r="I185" i="119"/>
  <c r="E185" i="119"/>
  <c r="C185" i="119"/>
  <c r="D185" i="119"/>
  <c r="H185" i="119"/>
  <c r="F172" i="35"/>
  <c r="H180" i="148"/>
  <c r="E183" i="125"/>
  <c r="AT52" i="160"/>
  <c r="K187" i="162" s="1"/>
  <c r="I149" i="148"/>
  <c r="G157" i="119"/>
  <c r="I150" i="148"/>
  <c r="I52" i="146"/>
  <c r="F153" i="148"/>
  <c r="D179" i="119"/>
  <c r="F152" i="119"/>
  <c r="C152" i="119"/>
  <c r="E152" i="119"/>
  <c r="I152" i="119"/>
  <c r="D152" i="119"/>
  <c r="K52" i="116"/>
  <c r="G180" i="148"/>
  <c r="F183" i="148"/>
  <c r="I179" i="119"/>
  <c r="G148" i="119"/>
  <c r="D148" i="119"/>
  <c r="C177" i="125"/>
  <c r="D183" i="148"/>
  <c r="AJ24" i="123"/>
  <c r="E261" i="125" s="1"/>
  <c r="H150" i="148"/>
  <c r="F179" i="119"/>
  <c r="C181" i="119"/>
  <c r="H181" i="119"/>
  <c r="I181" i="119"/>
  <c r="D181" i="119"/>
  <c r="F181" i="119"/>
  <c r="E181" i="119"/>
  <c r="H177" i="125"/>
  <c r="H152" i="148"/>
  <c r="E147" i="134"/>
  <c r="H179" i="119"/>
  <c r="C172" i="148"/>
  <c r="E172" i="148"/>
  <c r="D165" i="119"/>
  <c r="I165" i="119"/>
  <c r="C165" i="119"/>
  <c r="F165" i="119"/>
  <c r="G165" i="119"/>
  <c r="E165" i="119"/>
  <c r="C179" i="35"/>
  <c r="G177" i="125"/>
  <c r="D165" i="148"/>
  <c r="H161" i="134"/>
  <c r="E149" i="125"/>
  <c r="G147" i="119"/>
  <c r="C154" i="148"/>
  <c r="C180" i="119"/>
  <c r="G183" i="134"/>
  <c r="E179" i="134"/>
  <c r="AB24" i="132"/>
  <c r="AB25" i="132" s="1"/>
  <c r="AB26" i="132" s="1"/>
  <c r="D148" i="148"/>
  <c r="G52" i="116"/>
  <c r="P52" i="116"/>
  <c r="C186" i="119"/>
  <c r="I184" i="148"/>
  <c r="D151" i="148"/>
  <c r="F148" i="119"/>
  <c r="I167" i="119"/>
  <c r="G167" i="119"/>
  <c r="E167" i="119"/>
  <c r="D167" i="119"/>
  <c r="C260" i="119"/>
  <c r="I154" i="119"/>
  <c r="I161" i="134"/>
  <c r="I147" i="119"/>
  <c r="C156" i="119"/>
  <c r="I154" i="148"/>
  <c r="D171" i="119"/>
  <c r="G170" i="119"/>
  <c r="AK24" i="132"/>
  <c r="E262" i="134" s="1"/>
  <c r="H147" i="134"/>
  <c r="E147" i="119"/>
  <c r="R52" i="146"/>
  <c r="D160" i="148"/>
  <c r="G181" i="119"/>
  <c r="C174" i="148"/>
  <c r="F202" i="148"/>
  <c r="I204" i="125"/>
  <c r="AF24" i="132"/>
  <c r="AF25" i="132" s="1"/>
  <c r="AF26" i="132" s="1"/>
  <c r="AF31" i="132" s="1"/>
  <c r="H383" i="134" s="1"/>
  <c r="D215" i="134"/>
  <c r="AP24" i="123"/>
  <c r="H267" i="125" s="1"/>
  <c r="I214" i="148"/>
  <c r="H220" i="162"/>
  <c r="D194" i="148"/>
  <c r="I202" i="148"/>
  <c r="H260" i="119"/>
  <c r="C205" i="134"/>
  <c r="F222" i="148"/>
  <c r="D223" i="134"/>
  <c r="C213" i="134"/>
  <c r="L53" i="146"/>
  <c r="E215" i="134"/>
  <c r="E220" i="162"/>
  <c r="I194" i="148"/>
  <c r="H202" i="148"/>
  <c r="E204" i="125"/>
  <c r="D227" i="148"/>
  <c r="F215" i="134"/>
  <c r="K24" i="132"/>
  <c r="E236" i="134" s="1"/>
  <c r="E222" i="134"/>
  <c r="H210" i="162"/>
  <c r="E213" i="134"/>
  <c r="K24" i="146"/>
  <c r="K54" i="146" s="1"/>
  <c r="S53" i="146"/>
  <c r="AK24" i="160"/>
  <c r="F262" i="162" s="1"/>
  <c r="D204" i="125"/>
  <c r="G204" i="125"/>
  <c r="E227" i="148"/>
  <c r="F194" i="134"/>
  <c r="AD24" i="160"/>
  <c r="F255" i="162" s="1"/>
  <c r="H222" i="134"/>
  <c r="E210" i="162"/>
  <c r="I227" i="148"/>
  <c r="D213" i="134"/>
  <c r="J225" i="141"/>
  <c r="C202" i="148"/>
  <c r="J192" i="141"/>
  <c r="C204" i="125"/>
  <c r="C227" i="148"/>
  <c r="G222" i="134"/>
  <c r="S24" i="146"/>
  <c r="H244" i="148" s="1"/>
  <c r="J228" i="119"/>
  <c r="G227" i="148"/>
  <c r="G194" i="134"/>
  <c r="J24" i="123"/>
  <c r="D235" i="125" s="1"/>
  <c r="I194" i="134"/>
  <c r="D202" i="148"/>
  <c r="G213" i="162"/>
  <c r="D255" i="148"/>
  <c r="D228" i="134"/>
  <c r="X24" i="132"/>
  <c r="E249" i="134" s="1"/>
  <c r="I228" i="125"/>
  <c r="D225" i="125"/>
  <c r="G203" i="35"/>
  <c r="I213" i="162"/>
  <c r="C255" i="148"/>
  <c r="C207" i="134"/>
  <c r="AM24" i="146"/>
  <c r="E264" i="148" s="1"/>
  <c r="E194" i="134"/>
  <c r="S24" i="132"/>
  <c r="S54" i="132" s="1"/>
  <c r="F203" i="35"/>
  <c r="D195" i="35"/>
  <c r="C213" i="162"/>
  <c r="I255" i="148"/>
  <c r="H204" i="125"/>
  <c r="J224" i="125"/>
  <c r="J212" i="125"/>
  <c r="F193" i="125"/>
  <c r="E255" i="148"/>
  <c r="J192" i="134"/>
  <c r="E205" i="134"/>
  <c r="H213" i="134"/>
  <c r="E228" i="125"/>
  <c r="I195" i="148"/>
  <c r="AO24" i="132"/>
  <c r="F266" i="134" s="1"/>
  <c r="I173" i="134"/>
  <c r="F159" i="148"/>
  <c r="F148" i="148"/>
  <c r="E174" i="148"/>
  <c r="H165" i="148"/>
  <c r="F173" i="148"/>
  <c r="G174" i="148"/>
  <c r="I169" i="148"/>
  <c r="D169" i="148"/>
  <c r="C181" i="148"/>
  <c r="G181" i="148"/>
  <c r="I181" i="148"/>
  <c r="J157" i="162"/>
  <c r="H184" i="148"/>
  <c r="E148" i="148"/>
  <c r="G184" i="148"/>
  <c r="G172" i="148"/>
  <c r="F172" i="148"/>
  <c r="I173" i="125"/>
  <c r="D148" i="134"/>
  <c r="C173" i="148"/>
  <c r="C183" i="148"/>
  <c r="E184" i="148"/>
  <c r="D184" i="148"/>
  <c r="F184" i="148"/>
  <c r="J156" i="162"/>
  <c r="D173" i="134"/>
  <c r="F178" i="148"/>
  <c r="I183" i="148"/>
  <c r="H183" i="148"/>
  <c r="F186" i="148"/>
  <c r="D186" i="148"/>
  <c r="C186" i="148"/>
  <c r="E186" i="148"/>
  <c r="B5" i="161"/>
  <c r="B13" i="158"/>
  <c r="H34" i="159" s="1"/>
  <c r="H45" i="159" s="1"/>
  <c r="A23" i="158"/>
  <c r="D19" i="162"/>
  <c r="E5" i="162"/>
  <c r="C2" i="149"/>
  <c r="D2" i="149" s="1"/>
  <c r="E2" i="149" s="1"/>
  <c r="F2" i="149" s="1"/>
  <c r="G2" i="149" s="1"/>
  <c r="H2" i="149" s="1"/>
  <c r="I2" i="149" s="1"/>
  <c r="D19" i="143"/>
  <c r="E19" i="143" s="1"/>
  <c r="F19" i="143" s="1"/>
  <c r="G19" i="143" s="1"/>
  <c r="H19" i="143" s="1"/>
  <c r="I19" i="143" s="1"/>
  <c r="A26" i="144"/>
  <c r="B16" i="144"/>
  <c r="H37" i="145" s="1"/>
  <c r="H48" i="145" s="1"/>
  <c r="D19" i="148"/>
  <c r="E5" i="148"/>
  <c r="O5" i="140"/>
  <c r="AB5" i="140" s="1"/>
  <c r="AO5" i="140" s="1"/>
  <c r="BB5" i="140" s="1"/>
  <c r="BO5" i="140" s="1"/>
  <c r="CB5" i="140" s="1"/>
  <c r="B49" i="140"/>
  <c r="O49" i="140" s="1"/>
  <c r="AB49" i="140" s="1"/>
  <c r="AO49" i="140" s="1"/>
  <c r="BB49" i="140" s="1"/>
  <c r="BO49" i="140" s="1"/>
  <c r="CB49" i="140" s="1"/>
  <c r="A27" i="137"/>
  <c r="B17" i="137"/>
  <c r="H38" i="138" s="1"/>
  <c r="H49" i="138" s="1"/>
  <c r="D19" i="141"/>
  <c r="E5" i="141"/>
  <c r="B16" i="130"/>
  <c r="H37" i="131" s="1"/>
  <c r="H48" i="131" s="1"/>
  <c r="A26" i="130"/>
  <c r="D19" i="134"/>
  <c r="E5" i="134"/>
  <c r="A24" i="121"/>
  <c r="B14" i="121"/>
  <c r="H35" i="128" s="1"/>
  <c r="H46" i="128" s="1"/>
  <c r="D19" i="127"/>
  <c r="E19" i="127" s="1"/>
  <c r="F19" i="127" s="1"/>
  <c r="G19" i="127" s="1"/>
  <c r="H19" i="127" s="1"/>
  <c r="I19" i="127" s="1"/>
  <c r="C2" i="126"/>
  <c r="D2" i="126" s="1"/>
  <c r="E2" i="126" s="1"/>
  <c r="F2" i="126" s="1"/>
  <c r="G2" i="126" s="1"/>
  <c r="H2" i="126" s="1"/>
  <c r="I2" i="126" s="1"/>
  <c r="B49" i="124"/>
  <c r="O49" i="124" s="1"/>
  <c r="AB49" i="124" s="1"/>
  <c r="AO49" i="124" s="1"/>
  <c r="BB49" i="124" s="1"/>
  <c r="BO49" i="124" s="1"/>
  <c r="CB49" i="124" s="1"/>
  <c r="O5" i="124"/>
  <c r="AB5" i="124" s="1"/>
  <c r="AO5" i="124" s="1"/>
  <c r="BB5" i="124" s="1"/>
  <c r="BO5" i="124" s="1"/>
  <c r="CB5" i="124" s="1"/>
  <c r="O5" i="117"/>
  <c r="AB5" i="117" s="1"/>
  <c r="AO5" i="117" s="1"/>
  <c r="BB5" i="117" s="1"/>
  <c r="BO5" i="117" s="1"/>
  <c r="CB5" i="117" s="1"/>
  <c r="B49" i="117"/>
  <c r="O49" i="117" s="1"/>
  <c r="AB49" i="117" s="1"/>
  <c r="AO49" i="117" s="1"/>
  <c r="BB49" i="117" s="1"/>
  <c r="BO49" i="117" s="1"/>
  <c r="CB49" i="117" s="1"/>
  <c r="A24" i="114"/>
  <c r="B14" i="114"/>
  <c r="H35" i="115" s="1"/>
  <c r="H46" i="115" s="1"/>
  <c r="E19" i="119"/>
  <c r="F5" i="119"/>
  <c r="E158" i="148"/>
  <c r="Q52" i="146"/>
  <c r="H158" i="148"/>
  <c r="F147" i="134"/>
  <c r="I147" i="134"/>
  <c r="F165" i="134"/>
  <c r="D165" i="134"/>
  <c r="H165" i="134"/>
  <c r="E165" i="134"/>
  <c r="G165" i="134"/>
  <c r="C165" i="134"/>
  <c r="I165" i="134"/>
  <c r="F159" i="134"/>
  <c r="H159" i="134"/>
  <c r="G159" i="134"/>
  <c r="I159" i="134"/>
  <c r="R52" i="132"/>
  <c r="D159" i="134"/>
  <c r="E159" i="134"/>
  <c r="C159" i="134"/>
  <c r="O52" i="6"/>
  <c r="E234" i="119"/>
  <c r="G152" i="148"/>
  <c r="K52" i="146"/>
  <c r="H237" i="162"/>
  <c r="E173" i="148"/>
  <c r="G173" i="148"/>
  <c r="H173" i="148"/>
  <c r="D173" i="148"/>
  <c r="I182" i="134"/>
  <c r="E182" i="134"/>
  <c r="H182" i="134"/>
  <c r="C182" i="134"/>
  <c r="D182" i="134"/>
  <c r="F182" i="134"/>
  <c r="G182" i="134"/>
  <c r="H160" i="134"/>
  <c r="C160" i="134"/>
  <c r="S52" i="132"/>
  <c r="I160" i="134"/>
  <c r="E160" i="134"/>
  <c r="D160" i="134"/>
  <c r="G160" i="134"/>
  <c r="F160" i="134"/>
  <c r="J148" i="162"/>
  <c r="C178" i="148"/>
  <c r="H178" i="148"/>
  <c r="F151" i="134"/>
  <c r="D151" i="134"/>
  <c r="C151" i="134"/>
  <c r="H151" i="134"/>
  <c r="E151" i="134"/>
  <c r="G151" i="134"/>
  <c r="J52" i="132"/>
  <c r="I151" i="134"/>
  <c r="F172" i="134"/>
  <c r="G172" i="134"/>
  <c r="I172" i="134"/>
  <c r="H172" i="134"/>
  <c r="E172" i="134"/>
  <c r="C172" i="134"/>
  <c r="D172" i="134"/>
  <c r="G52" i="146"/>
  <c r="H148" i="148"/>
  <c r="G148" i="148"/>
  <c r="D167" i="148"/>
  <c r="H167" i="148"/>
  <c r="G167" i="148"/>
  <c r="I167" i="148"/>
  <c r="C167" i="148"/>
  <c r="F167" i="148"/>
  <c r="E167" i="148"/>
  <c r="C161" i="148"/>
  <c r="G161" i="148"/>
  <c r="F161" i="148"/>
  <c r="F162" i="148"/>
  <c r="I162" i="148"/>
  <c r="D162" i="148"/>
  <c r="F185" i="134"/>
  <c r="E185" i="134"/>
  <c r="D185" i="134"/>
  <c r="G185" i="134"/>
  <c r="C185" i="134"/>
  <c r="H185" i="134"/>
  <c r="I185" i="134"/>
  <c r="I148" i="134"/>
  <c r="F148" i="134"/>
  <c r="C148" i="134"/>
  <c r="G52" i="132"/>
  <c r="F153" i="134"/>
  <c r="I153" i="134"/>
  <c r="G153" i="134"/>
  <c r="L52" i="132"/>
  <c r="E153" i="134"/>
  <c r="C153" i="134"/>
  <c r="D153" i="134"/>
  <c r="H153" i="134"/>
  <c r="F157" i="148"/>
  <c r="C157" i="148"/>
  <c r="G157" i="148"/>
  <c r="P52" i="146"/>
  <c r="E157" i="148"/>
  <c r="H157" i="148"/>
  <c r="I157" i="148"/>
  <c r="D157" i="148"/>
  <c r="C176" i="148"/>
  <c r="E176" i="148"/>
  <c r="F176" i="148"/>
  <c r="I176" i="148"/>
  <c r="D176" i="148"/>
  <c r="I170" i="148"/>
  <c r="G170" i="148"/>
  <c r="E170" i="148"/>
  <c r="I164" i="148"/>
  <c r="F164" i="148"/>
  <c r="E164" i="148"/>
  <c r="C164" i="148"/>
  <c r="H164" i="148"/>
  <c r="D164" i="148"/>
  <c r="G164" i="148"/>
  <c r="G153" i="148"/>
  <c r="I153" i="148"/>
  <c r="D162" i="134"/>
  <c r="E162" i="134"/>
  <c r="F163" i="134"/>
  <c r="C163" i="134"/>
  <c r="G163" i="134"/>
  <c r="I163" i="134"/>
  <c r="E163" i="134"/>
  <c r="H163" i="134"/>
  <c r="D163" i="134"/>
  <c r="E178" i="148"/>
  <c r="G168" i="148"/>
  <c r="E168" i="148"/>
  <c r="F168" i="148"/>
  <c r="F177" i="148"/>
  <c r="C177" i="148"/>
  <c r="E177" i="148"/>
  <c r="G177" i="148"/>
  <c r="I177" i="148"/>
  <c r="H177" i="148"/>
  <c r="D177" i="148"/>
  <c r="E177" i="134"/>
  <c r="D177" i="134"/>
  <c r="E164" i="134"/>
  <c r="I164" i="134"/>
  <c r="H164" i="134"/>
  <c r="C164" i="134"/>
  <c r="G164" i="134"/>
  <c r="F164" i="134"/>
  <c r="D164" i="134"/>
  <c r="N52" i="6"/>
  <c r="I52" i="139"/>
  <c r="D155" i="35"/>
  <c r="J163" i="162"/>
  <c r="G234" i="119"/>
  <c r="D234" i="119"/>
  <c r="AK24" i="146"/>
  <c r="G262" i="148" s="1"/>
  <c r="F24" i="132"/>
  <c r="F231" i="134" s="1"/>
  <c r="D153" i="148"/>
  <c r="C174" i="134"/>
  <c r="E182" i="148"/>
  <c r="G182" i="148"/>
  <c r="I182" i="148"/>
  <c r="C182" i="148"/>
  <c r="F150" i="148"/>
  <c r="D150" i="148"/>
  <c r="D171" i="148"/>
  <c r="F171" i="148"/>
  <c r="G171" i="148"/>
  <c r="C171" i="148"/>
  <c r="E171" i="148"/>
  <c r="I171" i="148"/>
  <c r="H171" i="148"/>
  <c r="C169" i="134"/>
  <c r="D169" i="134"/>
  <c r="H169" i="134"/>
  <c r="G169" i="134"/>
  <c r="E169" i="134"/>
  <c r="F169" i="134"/>
  <c r="I169" i="134"/>
  <c r="AT24" i="6"/>
  <c r="AT25" i="6" s="1"/>
  <c r="AT26" i="6" s="1"/>
  <c r="AT27" i="6" s="1"/>
  <c r="J147" i="162"/>
  <c r="I25" i="116"/>
  <c r="I26" i="116" s="1"/>
  <c r="G128" i="114" s="1"/>
  <c r="H170" i="148"/>
  <c r="C170" i="148"/>
  <c r="E152" i="148"/>
  <c r="F152" i="148"/>
  <c r="C178" i="134"/>
  <c r="F178" i="134"/>
  <c r="I178" i="134"/>
  <c r="E178" i="134"/>
  <c r="H152" i="134"/>
  <c r="G152" i="134"/>
  <c r="K52" i="132"/>
  <c r="C152" i="134"/>
  <c r="D152" i="134"/>
  <c r="E152" i="134"/>
  <c r="I152" i="134"/>
  <c r="F152" i="134"/>
  <c r="C167" i="134"/>
  <c r="D167" i="134"/>
  <c r="I167" i="134"/>
  <c r="H167" i="134"/>
  <c r="F167" i="134"/>
  <c r="E167" i="134"/>
  <c r="G167" i="134"/>
  <c r="C148" i="148"/>
  <c r="D163" i="148"/>
  <c r="I163" i="148"/>
  <c r="F163" i="148"/>
  <c r="H168" i="134"/>
  <c r="G168" i="134"/>
  <c r="D168" i="134"/>
  <c r="I168" i="134"/>
  <c r="E168" i="134"/>
  <c r="AS54" i="132"/>
  <c r="D155" i="148"/>
  <c r="E161" i="148"/>
  <c r="C152" i="148"/>
  <c r="E163" i="148"/>
  <c r="H159" i="148"/>
  <c r="C159" i="148"/>
  <c r="I171" i="134"/>
  <c r="D171" i="134"/>
  <c r="H170" i="134"/>
  <c r="I170" i="134"/>
  <c r="G170" i="134"/>
  <c r="D170" i="134"/>
  <c r="E170" i="134"/>
  <c r="F170" i="134"/>
  <c r="C170" i="134"/>
  <c r="D157" i="134"/>
  <c r="C157" i="134"/>
  <c r="E157" i="134"/>
  <c r="G157" i="134"/>
  <c r="F157" i="134"/>
  <c r="P52" i="132"/>
  <c r="I157" i="134"/>
  <c r="H157" i="134"/>
  <c r="F270" i="134"/>
  <c r="D268" i="162"/>
  <c r="C175" i="148"/>
  <c r="F175" i="148"/>
  <c r="H175" i="148"/>
  <c r="F158" i="134"/>
  <c r="D158" i="134"/>
  <c r="I166" i="134"/>
  <c r="C166" i="134"/>
  <c r="G166" i="134"/>
  <c r="D166" i="134"/>
  <c r="H166" i="134"/>
  <c r="F166" i="134"/>
  <c r="E166" i="134"/>
  <c r="F175" i="134"/>
  <c r="G175" i="134"/>
  <c r="I175" i="134"/>
  <c r="H175" i="134"/>
  <c r="C175" i="134"/>
  <c r="E175" i="134"/>
  <c r="D175" i="134"/>
  <c r="I152" i="148"/>
  <c r="G147" i="134"/>
  <c r="F170" i="148"/>
  <c r="E148" i="134"/>
  <c r="G185" i="148"/>
  <c r="E185" i="148"/>
  <c r="F185" i="148"/>
  <c r="I185" i="148"/>
  <c r="D186" i="134"/>
  <c r="I186" i="134"/>
  <c r="G186" i="134"/>
  <c r="H186" i="134"/>
  <c r="AS52" i="132"/>
  <c r="F186" i="134"/>
  <c r="E186" i="134"/>
  <c r="C186" i="134"/>
  <c r="D181" i="134"/>
  <c r="I181" i="134"/>
  <c r="E181" i="134"/>
  <c r="F181" i="134"/>
  <c r="G181" i="134"/>
  <c r="C181" i="134"/>
  <c r="H181" i="134"/>
  <c r="C176" i="134"/>
  <c r="D176" i="134"/>
  <c r="I176" i="134"/>
  <c r="H176" i="134"/>
  <c r="G176" i="134"/>
  <c r="E176" i="134"/>
  <c r="F176" i="134"/>
  <c r="AI29" i="116"/>
  <c r="E302" i="119" s="1"/>
  <c r="AI30" i="116"/>
  <c r="F344" i="119" s="1"/>
  <c r="G255" i="134"/>
  <c r="AD25" i="132"/>
  <c r="AD26" i="132" s="1"/>
  <c r="E31" i="133" s="1"/>
  <c r="K31" i="133" s="1"/>
  <c r="E255" i="134"/>
  <c r="E247" i="134"/>
  <c r="V25" i="132"/>
  <c r="V26" i="132" s="1"/>
  <c r="T128" i="130" s="1"/>
  <c r="F247" i="134"/>
  <c r="I222" i="134"/>
  <c r="F222" i="134"/>
  <c r="C222" i="134"/>
  <c r="D222" i="134"/>
  <c r="H213" i="162"/>
  <c r="F213" i="162"/>
  <c r="C220" i="162"/>
  <c r="D220" i="162"/>
  <c r="I220" i="162"/>
  <c r="C210" i="162"/>
  <c r="D210" i="162"/>
  <c r="I210" i="162"/>
  <c r="F210" i="162"/>
  <c r="H226" i="134"/>
  <c r="I226" i="134"/>
  <c r="F226" i="134"/>
  <c r="E215" i="162"/>
  <c r="G215" i="162"/>
  <c r="F209" i="119"/>
  <c r="C209" i="119"/>
  <c r="Z24" i="116"/>
  <c r="F224" i="119"/>
  <c r="H224" i="119"/>
  <c r="D224" i="119"/>
  <c r="H24" i="123"/>
  <c r="H25" i="123" s="1"/>
  <c r="H26" i="123" s="1"/>
  <c r="H30" i="123" s="1"/>
  <c r="J189" i="141"/>
  <c r="D196" i="162"/>
  <c r="I196" i="162"/>
  <c r="E196" i="162"/>
  <c r="C194" i="148"/>
  <c r="I226" i="148"/>
  <c r="AQ24" i="146"/>
  <c r="C215" i="162"/>
  <c r="C221" i="134"/>
  <c r="I221" i="134"/>
  <c r="F221" i="134"/>
  <c r="H221" i="134"/>
  <c r="F202" i="134"/>
  <c r="D234" i="134"/>
  <c r="G194" i="148"/>
  <c r="H234" i="134"/>
  <c r="J220" i="148"/>
  <c r="H209" i="134"/>
  <c r="Z24" i="132"/>
  <c r="F209" i="134"/>
  <c r="D209" i="134"/>
  <c r="G209" i="134"/>
  <c r="I209" i="134"/>
  <c r="E202" i="134"/>
  <c r="F248" i="134"/>
  <c r="F225" i="119"/>
  <c r="AO24" i="6"/>
  <c r="D266" i="35" s="1"/>
  <c r="K53" i="132"/>
  <c r="C202" i="134"/>
  <c r="I196" i="134"/>
  <c r="G225" i="162"/>
  <c r="H218" i="134"/>
  <c r="J53" i="123"/>
  <c r="E224" i="119"/>
  <c r="F234" i="134"/>
  <c r="E194" i="148"/>
  <c r="E199" i="148"/>
  <c r="D260" i="119"/>
  <c r="V24" i="123"/>
  <c r="E247" i="125" s="1"/>
  <c r="AL24" i="132"/>
  <c r="AL25" i="132" s="1"/>
  <c r="AL26" i="132" s="1"/>
  <c r="E39" i="133" s="1"/>
  <c r="G228" i="134"/>
  <c r="E207" i="162"/>
  <c r="D225" i="162"/>
  <c r="G213" i="134"/>
  <c r="F213" i="134"/>
  <c r="AA24" i="160"/>
  <c r="I224" i="134"/>
  <c r="C224" i="134"/>
  <c r="H202" i="134"/>
  <c r="D196" i="134"/>
  <c r="J212" i="141"/>
  <c r="D199" i="148"/>
  <c r="I225" i="119"/>
  <c r="C232" i="148"/>
  <c r="C194" i="134"/>
  <c r="G202" i="134"/>
  <c r="H196" i="134"/>
  <c r="E218" i="134"/>
  <c r="C224" i="119"/>
  <c r="I193" i="125"/>
  <c r="G224" i="119"/>
  <c r="I199" i="148"/>
  <c r="G207" i="162"/>
  <c r="F225" i="162"/>
  <c r="H207" i="134"/>
  <c r="I213" i="134"/>
  <c r="F205" i="134"/>
  <c r="I205" i="134"/>
  <c r="G205" i="134"/>
  <c r="F204" i="134"/>
  <c r="E204" i="134"/>
  <c r="H201" i="35"/>
  <c r="J198" i="134"/>
  <c r="J205" i="162"/>
  <c r="G210" i="119"/>
  <c r="I232" i="148"/>
  <c r="E210" i="134"/>
  <c r="I202" i="134"/>
  <c r="G201" i="35"/>
  <c r="M53" i="132"/>
  <c r="F199" i="134"/>
  <c r="C193" i="125"/>
  <c r="E209" i="119"/>
  <c r="G255" i="148"/>
  <c r="AQ24" i="132"/>
  <c r="I268" i="134" s="1"/>
  <c r="G224" i="148"/>
  <c r="I207" i="134"/>
  <c r="I228" i="134"/>
  <c r="D226" i="134"/>
  <c r="L24" i="146"/>
  <c r="C211" i="162"/>
  <c r="H211" i="162"/>
  <c r="E211" i="162"/>
  <c r="D211" i="162"/>
  <c r="C223" i="134"/>
  <c r="F223" i="134"/>
  <c r="E223" i="134"/>
  <c r="E211" i="119"/>
  <c r="D227" i="125"/>
  <c r="G210" i="134"/>
  <c r="D202" i="134"/>
  <c r="P24" i="132"/>
  <c r="P25" i="132" s="1"/>
  <c r="P26" i="132" s="1"/>
  <c r="M24" i="146"/>
  <c r="H238" i="148" s="1"/>
  <c r="J53" i="6"/>
  <c r="C193" i="148"/>
  <c r="I196" i="148"/>
  <c r="C196" i="134"/>
  <c r="D199" i="134"/>
  <c r="G209" i="119"/>
  <c r="F255" i="148"/>
  <c r="I224" i="148"/>
  <c r="AP24" i="160"/>
  <c r="G267" i="162" s="1"/>
  <c r="E226" i="134"/>
  <c r="E195" i="148"/>
  <c r="E195" i="134"/>
  <c r="L53" i="132"/>
  <c r="D195" i="134"/>
  <c r="H195" i="134"/>
  <c r="C195" i="134"/>
  <c r="L24" i="132"/>
  <c r="AE24" i="132"/>
  <c r="C214" i="134"/>
  <c r="E214" i="134"/>
  <c r="H214" i="134"/>
  <c r="E209" i="162"/>
  <c r="I209" i="162"/>
  <c r="C209" i="162"/>
  <c r="D209" i="162"/>
  <c r="C219" i="134"/>
  <c r="H219" i="134"/>
  <c r="F219" i="134"/>
  <c r="D232" i="148"/>
  <c r="F196" i="134"/>
  <c r="AT24" i="116"/>
  <c r="AT25" i="116" s="1"/>
  <c r="AT26" i="116" s="1"/>
  <c r="AT31" i="116" s="1"/>
  <c r="C210" i="119"/>
  <c r="G205" i="125"/>
  <c r="C193" i="35"/>
  <c r="F190" i="35"/>
  <c r="J199" i="162"/>
  <c r="I209" i="119"/>
  <c r="E206" i="134"/>
  <c r="J206" i="134" s="1"/>
  <c r="H195" i="148"/>
  <c r="C228" i="134"/>
  <c r="F228" i="134"/>
  <c r="E189" i="134"/>
  <c r="D189" i="134"/>
  <c r="C189" i="134"/>
  <c r="P53" i="160"/>
  <c r="P24" i="160"/>
  <c r="C202" i="162"/>
  <c r="S53" i="160"/>
  <c r="H202" i="162"/>
  <c r="D202" i="162"/>
  <c r="I202" i="162"/>
  <c r="D159" i="125"/>
  <c r="I150" i="141"/>
  <c r="E179" i="125"/>
  <c r="F179" i="35"/>
  <c r="AI27" i="116"/>
  <c r="J176" i="162"/>
  <c r="J171" i="162"/>
  <c r="AD25" i="146"/>
  <c r="AD26" i="146" s="1"/>
  <c r="AL24" i="6"/>
  <c r="E263" i="35" s="1"/>
  <c r="J167" i="162"/>
  <c r="J183" i="162"/>
  <c r="W25" i="132"/>
  <c r="W26" i="132" s="1"/>
  <c r="U128" i="130" s="1"/>
  <c r="I270" i="134"/>
  <c r="D179" i="125"/>
  <c r="AT27" i="160"/>
  <c r="AL24" i="123"/>
  <c r="AL25" i="123" s="1"/>
  <c r="AL26" i="123" s="1"/>
  <c r="AL30" i="123" s="1"/>
  <c r="H159" i="125"/>
  <c r="I248" i="134"/>
  <c r="F234" i="119"/>
  <c r="H156" i="35"/>
  <c r="I159" i="125"/>
  <c r="J151" i="119"/>
  <c r="H234" i="119"/>
  <c r="E150" i="141"/>
  <c r="E159" i="125"/>
  <c r="C150" i="141"/>
  <c r="F159" i="125"/>
  <c r="C234" i="119"/>
  <c r="D150" i="141"/>
  <c r="I234" i="119"/>
  <c r="R52" i="123"/>
  <c r="AL25" i="160"/>
  <c r="AL26" i="160" s="1"/>
  <c r="AL29" i="160" s="1"/>
  <c r="G263" i="162"/>
  <c r="G128" i="130"/>
  <c r="I29" i="132"/>
  <c r="G276" i="134" s="1"/>
  <c r="I30" i="132"/>
  <c r="I318" i="134" s="1"/>
  <c r="I31" i="132"/>
  <c r="D360" i="134" s="1"/>
  <c r="H246" i="148"/>
  <c r="D246" i="148"/>
  <c r="I246" i="148"/>
  <c r="F246" i="148"/>
  <c r="C246" i="148"/>
  <c r="G197" i="134"/>
  <c r="E233" i="162"/>
  <c r="D245" i="162"/>
  <c r="H25" i="160"/>
  <c r="H26" i="160" s="1"/>
  <c r="H30" i="160" s="1"/>
  <c r="D215" i="119"/>
  <c r="G193" i="35"/>
  <c r="AG128" i="114"/>
  <c r="C190" i="35"/>
  <c r="E190" i="35"/>
  <c r="H220" i="134"/>
  <c r="J205" i="141"/>
  <c r="G199" i="134"/>
  <c r="H199" i="134"/>
  <c r="G211" i="125"/>
  <c r="C211" i="125"/>
  <c r="H211" i="125"/>
  <c r="J195" i="141"/>
  <c r="H214" i="125"/>
  <c r="I214" i="125"/>
  <c r="G214" i="125"/>
  <c r="F214" i="125"/>
  <c r="C214" i="125"/>
  <c r="E214" i="125"/>
  <c r="D214" i="125"/>
  <c r="E219" i="125"/>
  <c r="G219" i="125"/>
  <c r="F219" i="125"/>
  <c r="D219" i="125"/>
  <c r="I219" i="125"/>
  <c r="C219" i="125"/>
  <c r="H219" i="125"/>
  <c r="F201" i="125"/>
  <c r="R53" i="123"/>
  <c r="D201" i="125"/>
  <c r="I201" i="125"/>
  <c r="G201" i="125"/>
  <c r="H201" i="125"/>
  <c r="E201" i="125"/>
  <c r="C201" i="125"/>
  <c r="J213" i="148"/>
  <c r="AG24" i="146"/>
  <c r="AG25" i="146" s="1"/>
  <c r="AG26" i="146" s="1"/>
  <c r="E216" i="148"/>
  <c r="I191" i="134"/>
  <c r="C191" i="134"/>
  <c r="E191" i="134"/>
  <c r="F191" i="134"/>
  <c r="H53" i="132"/>
  <c r="D191" i="134"/>
  <c r="G191" i="134"/>
  <c r="H191" i="134"/>
  <c r="G247" i="134"/>
  <c r="H247" i="134"/>
  <c r="I247" i="134"/>
  <c r="D247" i="134"/>
  <c r="C247" i="134"/>
  <c r="H218" i="125"/>
  <c r="D218" i="125"/>
  <c r="E189" i="125"/>
  <c r="C189" i="125"/>
  <c r="F53" i="123"/>
  <c r="D189" i="125"/>
  <c r="I189" i="125"/>
  <c r="G189" i="125"/>
  <c r="H189" i="125"/>
  <c r="F189" i="125"/>
  <c r="C194" i="125"/>
  <c r="G194" i="125"/>
  <c r="D194" i="125"/>
  <c r="E194" i="125"/>
  <c r="I194" i="125"/>
  <c r="K53" i="123"/>
  <c r="H194" i="125"/>
  <c r="F194" i="125"/>
  <c r="D255" i="134"/>
  <c r="I255" i="134"/>
  <c r="F255" i="134"/>
  <c r="C255" i="134"/>
  <c r="H255" i="134"/>
  <c r="F212" i="134"/>
  <c r="C212" i="134"/>
  <c r="D212" i="134"/>
  <c r="E212" i="134"/>
  <c r="G212" i="134"/>
  <c r="C217" i="134"/>
  <c r="F217" i="134"/>
  <c r="G217" i="134"/>
  <c r="F207" i="125"/>
  <c r="I207" i="125"/>
  <c r="C207" i="125"/>
  <c r="H207" i="125"/>
  <c r="D207" i="125"/>
  <c r="G207" i="125"/>
  <c r="E207" i="125"/>
  <c r="I202" i="125"/>
  <c r="S53" i="123"/>
  <c r="H202" i="125"/>
  <c r="F202" i="125"/>
  <c r="E202" i="125"/>
  <c r="C202" i="125"/>
  <c r="D217" i="125"/>
  <c r="G217" i="125"/>
  <c r="E217" i="125"/>
  <c r="C217" i="125"/>
  <c r="H217" i="125"/>
  <c r="F217" i="125"/>
  <c r="I217" i="125"/>
  <c r="E225" i="125"/>
  <c r="C225" i="125"/>
  <c r="G225" i="125"/>
  <c r="F225" i="125"/>
  <c r="H225" i="125"/>
  <c r="H199" i="125"/>
  <c r="F199" i="125"/>
  <c r="D199" i="125"/>
  <c r="P53" i="123"/>
  <c r="I199" i="125"/>
  <c r="G199" i="125"/>
  <c r="C199" i="125"/>
  <c r="E199" i="125"/>
  <c r="E216" i="119"/>
  <c r="H248" i="134"/>
  <c r="E248" i="134"/>
  <c r="D248" i="134"/>
  <c r="G248" i="134"/>
  <c r="D223" i="125"/>
  <c r="H223" i="125"/>
  <c r="E223" i="125"/>
  <c r="F223" i="125"/>
  <c r="H222" i="125"/>
  <c r="D222" i="125"/>
  <c r="I222" i="125"/>
  <c r="E222" i="125"/>
  <c r="C222" i="125"/>
  <c r="F222" i="125"/>
  <c r="G222" i="125"/>
  <c r="G196" i="125"/>
  <c r="I196" i="125"/>
  <c r="C196" i="125"/>
  <c r="F196" i="125"/>
  <c r="E196" i="125"/>
  <c r="M53" i="123"/>
  <c r="H196" i="125"/>
  <c r="D196" i="125"/>
  <c r="J202" i="141"/>
  <c r="G215" i="119"/>
  <c r="T24" i="6"/>
  <c r="E245" i="35" s="1"/>
  <c r="H203" i="35"/>
  <c r="G202" i="125"/>
  <c r="C203" i="35"/>
  <c r="H190" i="35"/>
  <c r="J204" i="162"/>
  <c r="I216" i="148"/>
  <c r="F209" i="148"/>
  <c r="D209" i="148"/>
  <c r="Z24" i="146"/>
  <c r="H209" i="148"/>
  <c r="C215" i="134"/>
  <c r="G215" i="134"/>
  <c r="I215" i="134"/>
  <c r="H220" i="125"/>
  <c r="E220" i="125"/>
  <c r="F220" i="125"/>
  <c r="G220" i="125"/>
  <c r="I220" i="125"/>
  <c r="D220" i="125"/>
  <c r="C220" i="125"/>
  <c r="J214" i="141"/>
  <c r="H191" i="125"/>
  <c r="F191" i="125"/>
  <c r="F197" i="125"/>
  <c r="I197" i="125"/>
  <c r="G197" i="125"/>
  <c r="E197" i="125"/>
  <c r="C197" i="125"/>
  <c r="H197" i="125"/>
  <c r="D197" i="125"/>
  <c r="N53" i="123"/>
  <c r="E198" i="125"/>
  <c r="I198" i="125"/>
  <c r="G198" i="125"/>
  <c r="C198" i="125"/>
  <c r="O53" i="123"/>
  <c r="H198" i="125"/>
  <c r="F198" i="125"/>
  <c r="D198" i="125"/>
  <c r="J194" i="141"/>
  <c r="F197" i="134"/>
  <c r="D197" i="134"/>
  <c r="I197" i="134"/>
  <c r="N53" i="132"/>
  <c r="I203" i="35"/>
  <c r="F193" i="35"/>
  <c r="E201" i="134"/>
  <c r="H201" i="134"/>
  <c r="I201" i="134"/>
  <c r="R53" i="132"/>
  <c r="G201" i="134"/>
  <c r="C201" i="134"/>
  <c r="F201" i="134"/>
  <c r="D201" i="134"/>
  <c r="G196" i="134"/>
  <c r="E196" i="134"/>
  <c r="I211" i="134"/>
  <c r="E211" i="134"/>
  <c r="C211" i="134"/>
  <c r="G211" i="134"/>
  <c r="D211" i="134"/>
  <c r="C226" i="125"/>
  <c r="G226" i="125"/>
  <c r="E226" i="125"/>
  <c r="D226" i="125"/>
  <c r="F226" i="125"/>
  <c r="I226" i="125"/>
  <c r="H226" i="125"/>
  <c r="F194" i="148"/>
  <c r="H194" i="148"/>
  <c r="H262" i="148"/>
  <c r="C195" i="125"/>
  <c r="L53" i="123"/>
  <c r="I195" i="125"/>
  <c r="G195" i="125"/>
  <c r="E195" i="125"/>
  <c r="D193" i="125"/>
  <c r="G193" i="125"/>
  <c r="F221" i="125"/>
  <c r="I221" i="125"/>
  <c r="H221" i="125"/>
  <c r="D221" i="125"/>
  <c r="E221" i="125"/>
  <c r="H197" i="134"/>
  <c r="P24" i="123"/>
  <c r="H241" i="125" s="1"/>
  <c r="F223" i="119"/>
  <c r="D203" i="35"/>
  <c r="AC24" i="132"/>
  <c r="E254" i="134" s="1"/>
  <c r="E217" i="134"/>
  <c r="C193" i="134"/>
  <c r="E193" i="134"/>
  <c r="H193" i="134"/>
  <c r="I193" i="134"/>
  <c r="F193" i="134"/>
  <c r="J24" i="132"/>
  <c r="J25" i="132" s="1"/>
  <c r="J26" i="132" s="1"/>
  <c r="J53" i="132"/>
  <c r="G193" i="134"/>
  <c r="D193" i="134"/>
  <c r="M53" i="146"/>
  <c r="C196" i="148"/>
  <c r="E196" i="148"/>
  <c r="H196" i="148"/>
  <c r="F196" i="148"/>
  <c r="C227" i="125"/>
  <c r="I227" i="125"/>
  <c r="G227" i="125"/>
  <c r="J191" i="141"/>
  <c r="I206" i="125"/>
  <c r="G206" i="125"/>
  <c r="E206" i="125"/>
  <c r="C206" i="125"/>
  <c r="F206" i="125"/>
  <c r="H206" i="125"/>
  <c r="D206" i="125"/>
  <c r="J24" i="6"/>
  <c r="D235" i="35" s="1"/>
  <c r="AI31" i="116"/>
  <c r="G386" i="119" s="1"/>
  <c r="I212" i="134"/>
  <c r="D217" i="134"/>
  <c r="H216" i="134"/>
  <c r="F216" i="134"/>
  <c r="AG24" i="132"/>
  <c r="D216" i="134"/>
  <c r="G216" i="134"/>
  <c r="I216" i="134"/>
  <c r="E216" i="134"/>
  <c r="C216" i="134"/>
  <c r="I203" i="125"/>
  <c r="G203" i="125"/>
  <c r="E203" i="125"/>
  <c r="H203" i="125"/>
  <c r="D203" i="125"/>
  <c r="C203" i="125"/>
  <c r="F203" i="125"/>
  <c r="I220" i="134"/>
  <c r="C220" i="134"/>
  <c r="D220" i="134"/>
  <c r="F220" i="134"/>
  <c r="E220" i="134"/>
  <c r="C197" i="134"/>
  <c r="E197" i="134"/>
  <c r="E245" i="162"/>
  <c r="C223" i="119"/>
  <c r="E36" i="117"/>
  <c r="K36" i="117" s="1"/>
  <c r="H212" i="134"/>
  <c r="I217" i="134"/>
  <c r="F190" i="134"/>
  <c r="I190" i="134"/>
  <c r="H190" i="134"/>
  <c r="E190" i="134"/>
  <c r="C190" i="134"/>
  <c r="D190" i="134"/>
  <c r="G53" i="132"/>
  <c r="G190" i="134"/>
  <c r="H214" i="148"/>
  <c r="AE24" i="146"/>
  <c r="AE25" i="146" s="1"/>
  <c r="AE26" i="146" s="1"/>
  <c r="G246" i="162"/>
  <c r="I246" i="162"/>
  <c r="E246" i="162"/>
  <c r="F246" i="162"/>
  <c r="H246" i="162"/>
  <c r="D246" i="162"/>
  <c r="G227" i="134"/>
  <c r="C227" i="134"/>
  <c r="D227" i="134"/>
  <c r="H227" i="134"/>
  <c r="AR24" i="132"/>
  <c r="I227" i="134"/>
  <c r="G190" i="125"/>
  <c r="G53" i="123"/>
  <c r="G220" i="134"/>
  <c r="AH24" i="132"/>
  <c r="AH25" i="132" s="1"/>
  <c r="AH26" i="132" s="1"/>
  <c r="D208" i="134"/>
  <c r="F208" i="134"/>
  <c r="H208" i="134"/>
  <c r="G208" i="134"/>
  <c r="C208" i="134"/>
  <c r="Y24" i="132"/>
  <c r="I208" i="134"/>
  <c r="E208" i="134"/>
  <c r="J24" i="146"/>
  <c r="J25" i="146" s="1"/>
  <c r="J26" i="146" s="1"/>
  <c r="H193" i="148"/>
  <c r="F193" i="148"/>
  <c r="J53" i="146"/>
  <c r="I193" i="148"/>
  <c r="G193" i="148"/>
  <c r="J223" i="141"/>
  <c r="J184" i="119"/>
  <c r="G261" i="134"/>
  <c r="AJ25" i="132"/>
  <c r="AJ26" i="132" s="1"/>
  <c r="G180" i="141"/>
  <c r="E180" i="141"/>
  <c r="C180" i="141"/>
  <c r="I180" i="141"/>
  <c r="D180" i="141"/>
  <c r="F180" i="141"/>
  <c r="H180" i="141"/>
  <c r="I177" i="141"/>
  <c r="D177" i="141"/>
  <c r="E177" i="141"/>
  <c r="G177" i="141"/>
  <c r="C177" i="141"/>
  <c r="H177" i="141"/>
  <c r="F177" i="141"/>
  <c r="AJ24" i="139"/>
  <c r="AJ25" i="139" s="1"/>
  <c r="AJ26" i="139" s="1"/>
  <c r="X24" i="139"/>
  <c r="X25" i="139" s="1"/>
  <c r="X26" i="139" s="1"/>
  <c r="G165" i="141"/>
  <c r="C165" i="141"/>
  <c r="H165" i="141"/>
  <c r="I165" i="141"/>
  <c r="D165" i="141"/>
  <c r="E165" i="141"/>
  <c r="F165" i="141"/>
  <c r="I148" i="125"/>
  <c r="C148" i="125"/>
  <c r="G52" i="123"/>
  <c r="G148" i="125"/>
  <c r="F148" i="125"/>
  <c r="D148" i="125"/>
  <c r="E148" i="125"/>
  <c r="H148" i="125"/>
  <c r="F157" i="125"/>
  <c r="H157" i="125"/>
  <c r="C186" i="125"/>
  <c r="AS52" i="123"/>
  <c r="F186" i="125"/>
  <c r="I186" i="125"/>
  <c r="D186" i="125"/>
  <c r="H186" i="125"/>
  <c r="E186" i="125"/>
  <c r="G186" i="125"/>
  <c r="J181" i="162"/>
  <c r="J180" i="162"/>
  <c r="H162" i="141"/>
  <c r="G162" i="141"/>
  <c r="F162" i="141"/>
  <c r="U24" i="139"/>
  <c r="E162" i="141"/>
  <c r="I162" i="141"/>
  <c r="C162" i="141"/>
  <c r="D162" i="141"/>
  <c r="D172" i="141"/>
  <c r="G172" i="141"/>
  <c r="F172" i="141"/>
  <c r="I172" i="141"/>
  <c r="C172" i="141"/>
  <c r="H172" i="141"/>
  <c r="E172" i="141"/>
  <c r="D170" i="141"/>
  <c r="F170" i="141"/>
  <c r="H170" i="141"/>
  <c r="I170" i="141"/>
  <c r="G170" i="141"/>
  <c r="E170" i="141"/>
  <c r="C170" i="141"/>
  <c r="C171" i="125"/>
  <c r="F171" i="125"/>
  <c r="G171" i="125"/>
  <c r="I171" i="125"/>
  <c r="E171" i="125"/>
  <c r="H171" i="125"/>
  <c r="D171" i="125"/>
  <c r="AD24" i="123"/>
  <c r="AD25" i="123" s="1"/>
  <c r="AD26" i="123" s="1"/>
  <c r="K52" i="123"/>
  <c r="C152" i="125"/>
  <c r="H152" i="125"/>
  <c r="E152" i="125"/>
  <c r="F152" i="125"/>
  <c r="G152" i="125"/>
  <c r="D152" i="125"/>
  <c r="K24" i="123"/>
  <c r="K25" i="123" s="1"/>
  <c r="K26" i="123" s="1"/>
  <c r="I152" i="125"/>
  <c r="F158" i="141"/>
  <c r="G158" i="141"/>
  <c r="C158" i="141"/>
  <c r="Q52" i="139"/>
  <c r="I158" i="141"/>
  <c r="D158" i="141"/>
  <c r="E158" i="141"/>
  <c r="H158" i="141"/>
  <c r="Q24" i="139"/>
  <c r="Q25" i="139" s="1"/>
  <c r="Q26" i="139" s="1"/>
  <c r="F152" i="141"/>
  <c r="E152" i="141"/>
  <c r="D152" i="141"/>
  <c r="H152" i="141"/>
  <c r="G152" i="141"/>
  <c r="I152" i="141"/>
  <c r="K52" i="139"/>
  <c r="C152" i="141"/>
  <c r="E155" i="141"/>
  <c r="D155" i="141"/>
  <c r="G155" i="141"/>
  <c r="H155" i="141"/>
  <c r="I155" i="141"/>
  <c r="F155" i="141"/>
  <c r="C155" i="141"/>
  <c r="N52" i="139"/>
  <c r="J184" i="134"/>
  <c r="G174" i="125"/>
  <c r="D174" i="125"/>
  <c r="I174" i="125"/>
  <c r="H174" i="125"/>
  <c r="F174" i="125"/>
  <c r="C174" i="125"/>
  <c r="E174" i="125"/>
  <c r="I168" i="125"/>
  <c r="C168" i="125"/>
  <c r="G168" i="125"/>
  <c r="D168" i="125"/>
  <c r="E168" i="125"/>
  <c r="F168" i="125"/>
  <c r="H168" i="125"/>
  <c r="E149" i="141"/>
  <c r="F149" i="141"/>
  <c r="H149" i="141"/>
  <c r="H24" i="139"/>
  <c r="H25" i="139" s="1"/>
  <c r="H26" i="139" s="1"/>
  <c r="H52" i="139"/>
  <c r="G149" i="141"/>
  <c r="I149" i="141"/>
  <c r="H153" i="141"/>
  <c r="I153" i="141"/>
  <c r="G153" i="141"/>
  <c r="L52" i="139"/>
  <c r="E153" i="141"/>
  <c r="C153" i="141"/>
  <c r="D153" i="141"/>
  <c r="L24" i="139"/>
  <c r="F153" i="141"/>
  <c r="E171" i="141"/>
  <c r="H171" i="141"/>
  <c r="I171" i="141"/>
  <c r="G171" i="141"/>
  <c r="F171" i="141"/>
  <c r="C171" i="141"/>
  <c r="D171" i="141"/>
  <c r="I167" i="125"/>
  <c r="G167" i="125"/>
  <c r="H167" i="125"/>
  <c r="F167" i="125"/>
  <c r="E167" i="125"/>
  <c r="D167" i="125"/>
  <c r="C167" i="125"/>
  <c r="C182" i="125"/>
  <c r="F182" i="125"/>
  <c r="G182" i="125"/>
  <c r="D182" i="125"/>
  <c r="AO24" i="123"/>
  <c r="E182" i="125"/>
  <c r="I182" i="125"/>
  <c r="H182" i="125"/>
  <c r="D172" i="125"/>
  <c r="C172" i="125"/>
  <c r="I172" i="125"/>
  <c r="G172" i="125"/>
  <c r="F172" i="125"/>
  <c r="E172" i="125"/>
  <c r="H172" i="125"/>
  <c r="AE24" i="123"/>
  <c r="AE25" i="123" s="1"/>
  <c r="AE26" i="123" s="1"/>
  <c r="D179" i="141"/>
  <c r="F179" i="141"/>
  <c r="G179" i="141"/>
  <c r="E179" i="141"/>
  <c r="H179" i="141"/>
  <c r="C179" i="141"/>
  <c r="I179" i="141"/>
  <c r="G173" i="141"/>
  <c r="F173" i="141"/>
  <c r="AF24" i="139"/>
  <c r="I173" i="141"/>
  <c r="D173" i="141"/>
  <c r="H173" i="141"/>
  <c r="E173" i="141"/>
  <c r="C173" i="141"/>
  <c r="D176" i="141"/>
  <c r="C176" i="141"/>
  <c r="I176" i="141"/>
  <c r="H176" i="141"/>
  <c r="G176" i="141"/>
  <c r="F176" i="141"/>
  <c r="E176" i="141"/>
  <c r="G264" i="134"/>
  <c r="D264" i="134"/>
  <c r="G175" i="125"/>
  <c r="D175" i="125"/>
  <c r="C175" i="125"/>
  <c r="F175" i="125"/>
  <c r="E175" i="125"/>
  <c r="H175" i="125"/>
  <c r="AH24" i="123"/>
  <c r="I175" i="125"/>
  <c r="H160" i="125"/>
  <c r="E160" i="125"/>
  <c r="C160" i="125"/>
  <c r="F160" i="125"/>
  <c r="I160" i="125"/>
  <c r="G160" i="125"/>
  <c r="D160" i="125"/>
  <c r="S52" i="123"/>
  <c r="J170" i="162"/>
  <c r="I178" i="141"/>
  <c r="D178" i="141"/>
  <c r="G178" i="141"/>
  <c r="H178" i="141"/>
  <c r="F178" i="141"/>
  <c r="C178" i="141"/>
  <c r="E178" i="141"/>
  <c r="I169" i="141"/>
  <c r="F169" i="141"/>
  <c r="D169" i="141"/>
  <c r="C169" i="141"/>
  <c r="G169" i="141"/>
  <c r="H169" i="141"/>
  <c r="E169" i="141"/>
  <c r="I167" i="141"/>
  <c r="H167" i="141"/>
  <c r="F167" i="141"/>
  <c r="D167" i="141"/>
  <c r="C167" i="141"/>
  <c r="G167" i="141"/>
  <c r="E167" i="141"/>
  <c r="G158" i="125"/>
  <c r="Q52" i="123"/>
  <c r="F158" i="125"/>
  <c r="D158" i="125"/>
  <c r="C158" i="125"/>
  <c r="H158" i="125"/>
  <c r="Q24" i="123"/>
  <c r="E158" i="125"/>
  <c r="I158" i="125"/>
  <c r="H165" i="125"/>
  <c r="F165" i="125"/>
  <c r="C165" i="125"/>
  <c r="D165" i="125"/>
  <c r="I165" i="125"/>
  <c r="G165" i="125"/>
  <c r="E165" i="125"/>
  <c r="I184" i="125"/>
  <c r="F184" i="125"/>
  <c r="H184" i="125"/>
  <c r="U25" i="146"/>
  <c r="U26" i="146" s="1"/>
  <c r="U29" i="146" s="1"/>
  <c r="J169" i="119"/>
  <c r="G157" i="141"/>
  <c r="P52" i="139"/>
  <c r="D157" i="141"/>
  <c r="H157" i="141"/>
  <c r="F157" i="141"/>
  <c r="I157" i="141"/>
  <c r="P24" i="139"/>
  <c r="E157" i="141"/>
  <c r="C157" i="141"/>
  <c r="F148" i="141"/>
  <c r="G148" i="141"/>
  <c r="I148" i="141"/>
  <c r="G52" i="139"/>
  <c r="H148" i="141"/>
  <c r="E148" i="141"/>
  <c r="D148" i="141"/>
  <c r="C148" i="141"/>
  <c r="G159" i="141"/>
  <c r="C159" i="141"/>
  <c r="I159" i="141"/>
  <c r="D159" i="141"/>
  <c r="H159" i="141"/>
  <c r="F159" i="141"/>
  <c r="R52" i="139"/>
  <c r="E159" i="141"/>
  <c r="G234" i="134"/>
  <c r="C234" i="134"/>
  <c r="I234" i="134"/>
  <c r="I54" i="132"/>
  <c r="C179" i="125"/>
  <c r="H179" i="125"/>
  <c r="I179" i="125"/>
  <c r="G179" i="125"/>
  <c r="E170" i="125"/>
  <c r="C170" i="125"/>
  <c r="D170" i="125"/>
  <c r="H170" i="125"/>
  <c r="I170" i="125"/>
  <c r="G170" i="125"/>
  <c r="F170" i="125"/>
  <c r="AC24" i="123"/>
  <c r="E163" i="141"/>
  <c r="H163" i="141"/>
  <c r="I163" i="141"/>
  <c r="C163" i="141"/>
  <c r="D163" i="141"/>
  <c r="G163" i="141"/>
  <c r="F163" i="141"/>
  <c r="I185" i="141"/>
  <c r="G185" i="141"/>
  <c r="E185" i="141"/>
  <c r="D185" i="141"/>
  <c r="F185" i="141"/>
  <c r="H185" i="141"/>
  <c r="AR24" i="139"/>
  <c r="C185" i="141"/>
  <c r="D154" i="141"/>
  <c r="M52" i="139"/>
  <c r="C154" i="141"/>
  <c r="I154" i="141"/>
  <c r="E154" i="141"/>
  <c r="G154" i="141"/>
  <c r="H154" i="141"/>
  <c r="F154" i="141"/>
  <c r="H181" i="125"/>
  <c r="F181" i="125"/>
  <c r="D181" i="125"/>
  <c r="I181" i="125"/>
  <c r="G181" i="125"/>
  <c r="E181" i="125"/>
  <c r="C181" i="125"/>
  <c r="AN24" i="123"/>
  <c r="H178" i="125"/>
  <c r="F178" i="125"/>
  <c r="D178" i="125"/>
  <c r="E178" i="125"/>
  <c r="G178" i="125"/>
  <c r="I178" i="125"/>
  <c r="C178" i="125"/>
  <c r="F184" i="141"/>
  <c r="H184" i="141"/>
  <c r="C184" i="141"/>
  <c r="I184" i="141"/>
  <c r="D184" i="141"/>
  <c r="E184" i="141"/>
  <c r="G184" i="141"/>
  <c r="C160" i="141"/>
  <c r="H160" i="141"/>
  <c r="D160" i="141"/>
  <c r="S24" i="139"/>
  <c r="I160" i="141"/>
  <c r="S52" i="139"/>
  <c r="G160" i="141"/>
  <c r="E160" i="141"/>
  <c r="F160" i="141"/>
  <c r="I164" i="141"/>
  <c r="D164" i="141"/>
  <c r="C164" i="141"/>
  <c r="F164" i="141"/>
  <c r="H164" i="141"/>
  <c r="G164" i="141"/>
  <c r="E164" i="141"/>
  <c r="J174" i="162"/>
  <c r="J150" i="134"/>
  <c r="H147" i="125"/>
  <c r="G147" i="125"/>
  <c r="I147" i="125"/>
  <c r="F52" i="123"/>
  <c r="C147" i="125"/>
  <c r="F24" i="123"/>
  <c r="D147" i="125"/>
  <c r="F147" i="125"/>
  <c r="E147" i="125"/>
  <c r="M52" i="123"/>
  <c r="H154" i="125"/>
  <c r="I154" i="125"/>
  <c r="G154" i="125"/>
  <c r="C154" i="125"/>
  <c r="F154" i="125"/>
  <c r="E154" i="125"/>
  <c r="D154" i="125"/>
  <c r="J173" i="162"/>
  <c r="F156" i="141"/>
  <c r="I156" i="141"/>
  <c r="H156" i="141"/>
  <c r="C156" i="141"/>
  <c r="E156" i="141"/>
  <c r="D156" i="141"/>
  <c r="O52" i="139"/>
  <c r="G156" i="141"/>
  <c r="G181" i="141"/>
  <c r="F181" i="141"/>
  <c r="C181" i="141"/>
  <c r="I181" i="141"/>
  <c r="E181" i="141"/>
  <c r="D181" i="141"/>
  <c r="H181" i="141"/>
  <c r="J151" i="162"/>
  <c r="F260" i="119"/>
  <c r="I260" i="119"/>
  <c r="G260" i="119"/>
  <c r="H153" i="125"/>
  <c r="F153" i="125"/>
  <c r="E153" i="125"/>
  <c r="I153" i="125"/>
  <c r="L52" i="123"/>
  <c r="D153" i="125"/>
  <c r="L24" i="123"/>
  <c r="C153" i="125"/>
  <c r="G153" i="125"/>
  <c r="I166" i="125"/>
  <c r="E166" i="125"/>
  <c r="C166" i="125"/>
  <c r="H166" i="125"/>
  <c r="F166" i="125"/>
  <c r="D166" i="125"/>
  <c r="G166" i="125"/>
  <c r="J177" i="162"/>
  <c r="D174" i="141"/>
  <c r="I174" i="141"/>
  <c r="F174" i="141"/>
  <c r="G174" i="141"/>
  <c r="E174" i="141"/>
  <c r="H174" i="141"/>
  <c r="C174" i="141"/>
  <c r="AG24" i="139"/>
  <c r="I161" i="141"/>
  <c r="G161" i="141"/>
  <c r="E161" i="141"/>
  <c r="D161" i="141"/>
  <c r="H161" i="141"/>
  <c r="F161" i="141"/>
  <c r="C161" i="141"/>
  <c r="C183" i="141"/>
  <c r="F183" i="141"/>
  <c r="H183" i="141"/>
  <c r="E183" i="141"/>
  <c r="D183" i="141"/>
  <c r="I183" i="141"/>
  <c r="G183" i="141"/>
  <c r="F166" i="141"/>
  <c r="H166" i="141"/>
  <c r="D166" i="141"/>
  <c r="I166" i="141"/>
  <c r="E166" i="141"/>
  <c r="G166" i="141"/>
  <c r="C166" i="141"/>
  <c r="J159" i="162"/>
  <c r="E164" i="125"/>
  <c r="W24" i="123"/>
  <c r="C164" i="125"/>
  <c r="D164" i="125"/>
  <c r="I164" i="125"/>
  <c r="H164" i="125"/>
  <c r="F164" i="125"/>
  <c r="G164" i="125"/>
  <c r="J52" i="123"/>
  <c r="F151" i="125"/>
  <c r="H151" i="125"/>
  <c r="G151" i="125"/>
  <c r="E151" i="125"/>
  <c r="F169" i="125"/>
  <c r="G169" i="125"/>
  <c r="H169" i="125"/>
  <c r="D169" i="125"/>
  <c r="C169" i="125"/>
  <c r="I169" i="125"/>
  <c r="E169" i="125"/>
  <c r="C173" i="125"/>
  <c r="D173" i="125"/>
  <c r="E173" i="125"/>
  <c r="G173" i="125"/>
  <c r="H173" i="125"/>
  <c r="J182" i="162"/>
  <c r="G151" i="141"/>
  <c r="F151" i="141"/>
  <c r="C151" i="141"/>
  <c r="J52" i="139"/>
  <c r="E151" i="141"/>
  <c r="I151" i="141"/>
  <c r="H151" i="141"/>
  <c r="D151" i="141"/>
  <c r="H186" i="141"/>
  <c r="F186" i="141"/>
  <c r="D186" i="141"/>
  <c r="AS52" i="139"/>
  <c r="C186" i="141"/>
  <c r="I186" i="141"/>
  <c r="E186" i="141"/>
  <c r="G186" i="141"/>
  <c r="C182" i="141"/>
  <c r="F182" i="141"/>
  <c r="I182" i="141"/>
  <c r="H182" i="141"/>
  <c r="D182" i="141"/>
  <c r="E182" i="141"/>
  <c r="G182" i="141"/>
  <c r="H150" i="141"/>
  <c r="F150" i="141"/>
  <c r="G180" i="125"/>
  <c r="C180" i="125"/>
  <c r="AM24" i="123"/>
  <c r="F180" i="125"/>
  <c r="I180" i="125"/>
  <c r="E180" i="125"/>
  <c r="D180" i="125"/>
  <c r="H180" i="125"/>
  <c r="D185" i="125"/>
  <c r="F185" i="125"/>
  <c r="H185" i="125"/>
  <c r="C185" i="125"/>
  <c r="AR24" i="123"/>
  <c r="I185" i="125"/>
  <c r="G185" i="125"/>
  <c r="O52" i="123"/>
  <c r="F156" i="125"/>
  <c r="D156" i="125"/>
  <c r="O24" i="123"/>
  <c r="E156" i="125"/>
  <c r="C156" i="125"/>
  <c r="H156" i="125"/>
  <c r="I156" i="125"/>
  <c r="G156" i="125"/>
  <c r="J219" i="141"/>
  <c r="H247" i="162"/>
  <c r="G247" i="162"/>
  <c r="F247" i="162"/>
  <c r="D247" i="162"/>
  <c r="E247" i="162"/>
  <c r="C247" i="162"/>
  <c r="I247" i="162"/>
  <c r="V25" i="160"/>
  <c r="V26" i="160" s="1"/>
  <c r="V30" i="160" s="1"/>
  <c r="D251" i="125"/>
  <c r="G251" i="125"/>
  <c r="J210" i="141"/>
  <c r="I215" i="119"/>
  <c r="E215" i="119"/>
  <c r="F216" i="119"/>
  <c r="C216" i="119"/>
  <c r="D216" i="119"/>
  <c r="AG24" i="116"/>
  <c r="H216" i="119"/>
  <c r="D218" i="162"/>
  <c r="G218" i="162"/>
  <c r="C218" i="162"/>
  <c r="F218" i="162"/>
  <c r="AI24" i="160"/>
  <c r="AI25" i="160" s="1"/>
  <c r="AI26" i="160" s="1"/>
  <c r="I218" i="162"/>
  <c r="H218" i="162"/>
  <c r="E218" i="162"/>
  <c r="C225" i="148"/>
  <c r="I225" i="148"/>
  <c r="E225" i="148"/>
  <c r="F225" i="148"/>
  <c r="H225" i="148"/>
  <c r="D225" i="148"/>
  <c r="G225" i="148"/>
  <c r="AP24" i="146"/>
  <c r="E267" i="148" s="1"/>
  <c r="D189" i="162"/>
  <c r="F53" i="160"/>
  <c r="I189" i="162"/>
  <c r="G189" i="162"/>
  <c r="F24" i="160"/>
  <c r="E189" i="162"/>
  <c r="F189" i="162"/>
  <c r="H189" i="162"/>
  <c r="C189" i="162"/>
  <c r="G191" i="148"/>
  <c r="I191" i="148"/>
  <c r="H191" i="148"/>
  <c r="E191" i="148"/>
  <c r="H53" i="146"/>
  <c r="D191" i="148"/>
  <c r="C191" i="148"/>
  <c r="F191" i="148"/>
  <c r="H24" i="146"/>
  <c r="D211" i="148"/>
  <c r="I211" i="148"/>
  <c r="G211" i="148"/>
  <c r="C211" i="148"/>
  <c r="E211" i="148"/>
  <c r="F211" i="148"/>
  <c r="H211" i="148"/>
  <c r="AB24" i="146"/>
  <c r="AB25" i="146" s="1"/>
  <c r="AB26" i="146" s="1"/>
  <c r="G210" i="148"/>
  <c r="F210" i="148"/>
  <c r="C210" i="148"/>
  <c r="H210" i="148"/>
  <c r="D210" i="148"/>
  <c r="E210" i="148"/>
  <c r="AA24" i="146"/>
  <c r="AA25" i="146" s="1"/>
  <c r="AA26" i="146" s="1"/>
  <c r="I210" i="148"/>
  <c r="Q53" i="160"/>
  <c r="C200" i="162"/>
  <c r="H200" i="162"/>
  <c r="G200" i="162"/>
  <c r="F200" i="162"/>
  <c r="D200" i="162"/>
  <c r="E200" i="162"/>
  <c r="I200" i="162"/>
  <c r="H215" i="148"/>
  <c r="D215" i="148"/>
  <c r="I215" i="148"/>
  <c r="F215" i="148"/>
  <c r="G215" i="148"/>
  <c r="E215" i="148"/>
  <c r="C215" i="148"/>
  <c r="D191" i="119"/>
  <c r="H53" i="116"/>
  <c r="I191" i="119"/>
  <c r="G191" i="119"/>
  <c r="C191" i="119"/>
  <c r="H191" i="119"/>
  <c r="F191" i="119"/>
  <c r="E191" i="119"/>
  <c r="C208" i="119"/>
  <c r="F208" i="119"/>
  <c r="D208" i="119"/>
  <c r="H189" i="119"/>
  <c r="F53" i="116"/>
  <c r="D189" i="119"/>
  <c r="F189" i="119"/>
  <c r="I189" i="119"/>
  <c r="C189" i="119"/>
  <c r="E189" i="119"/>
  <c r="G189" i="119"/>
  <c r="F24" i="116"/>
  <c r="D224" i="35"/>
  <c r="C224" i="35"/>
  <c r="F224" i="35"/>
  <c r="E224" i="35"/>
  <c r="I224" i="35"/>
  <c r="H224" i="35"/>
  <c r="G224" i="35"/>
  <c r="R53" i="6"/>
  <c r="F201" i="35"/>
  <c r="I192" i="148"/>
  <c r="G192" i="148"/>
  <c r="E192" i="148"/>
  <c r="I24" i="146"/>
  <c r="I25" i="146" s="1"/>
  <c r="I26" i="146" s="1"/>
  <c r="D192" i="148"/>
  <c r="I53" i="146"/>
  <c r="C192" i="148"/>
  <c r="H192" i="148"/>
  <c r="F192" i="148"/>
  <c r="C218" i="148"/>
  <c r="H218" i="148"/>
  <c r="I218" i="148"/>
  <c r="D218" i="148"/>
  <c r="F218" i="148"/>
  <c r="E218" i="148"/>
  <c r="G218" i="148"/>
  <c r="F228" i="162"/>
  <c r="G228" i="162"/>
  <c r="D228" i="162"/>
  <c r="I228" i="162"/>
  <c r="AS53" i="160"/>
  <c r="AS24" i="160"/>
  <c r="C228" i="162"/>
  <c r="E228" i="162"/>
  <c r="H228" i="162"/>
  <c r="C228" i="148"/>
  <c r="D228" i="148"/>
  <c r="AS53" i="146"/>
  <c r="G228" i="148"/>
  <c r="E228" i="148"/>
  <c r="AS24" i="146"/>
  <c r="AS25" i="146" s="1"/>
  <c r="AS26" i="146" s="1"/>
  <c r="F228" i="148"/>
  <c r="H228" i="148"/>
  <c r="I228" i="148"/>
  <c r="D194" i="119"/>
  <c r="H194" i="119"/>
  <c r="I194" i="119"/>
  <c r="E194" i="119"/>
  <c r="K53" i="116"/>
  <c r="G194" i="119"/>
  <c r="F194" i="119"/>
  <c r="C194" i="119"/>
  <c r="C217" i="119"/>
  <c r="G217" i="119"/>
  <c r="H217" i="119"/>
  <c r="F217" i="119"/>
  <c r="D217" i="119"/>
  <c r="I217" i="119"/>
  <c r="E217" i="119"/>
  <c r="C199" i="119"/>
  <c r="E199" i="119"/>
  <c r="P53" i="116"/>
  <c r="H199" i="119"/>
  <c r="G199" i="119"/>
  <c r="D199" i="119"/>
  <c r="I199" i="119"/>
  <c r="F199" i="119"/>
  <c r="J203" i="162"/>
  <c r="H193" i="35"/>
  <c r="D193" i="35"/>
  <c r="H200" i="35"/>
  <c r="G200" i="35"/>
  <c r="F200" i="35"/>
  <c r="Q53" i="6"/>
  <c r="F214" i="162"/>
  <c r="H214" i="162"/>
  <c r="AE24" i="160"/>
  <c r="D214" i="162"/>
  <c r="I214" i="162"/>
  <c r="G214" i="162"/>
  <c r="E214" i="162"/>
  <c r="C214" i="162"/>
  <c r="E203" i="148"/>
  <c r="I203" i="148"/>
  <c r="G203" i="148"/>
  <c r="D203" i="148"/>
  <c r="C203" i="148"/>
  <c r="F203" i="148"/>
  <c r="H203" i="148"/>
  <c r="F208" i="148"/>
  <c r="I208" i="148"/>
  <c r="G208" i="148"/>
  <c r="Y24" i="146"/>
  <c r="Y25" i="146" s="1"/>
  <c r="Y26" i="146" s="1"/>
  <c r="E208" i="148"/>
  <c r="H208" i="148"/>
  <c r="C208" i="148"/>
  <c r="D208" i="148"/>
  <c r="J189" i="148"/>
  <c r="C219" i="119"/>
  <c r="H219" i="119"/>
  <c r="F219" i="119"/>
  <c r="E219" i="119"/>
  <c r="G219" i="119"/>
  <c r="I219" i="119"/>
  <c r="D219" i="119"/>
  <c r="G190" i="119"/>
  <c r="H190" i="119"/>
  <c r="D190" i="119"/>
  <c r="G53" i="116"/>
  <c r="F190" i="119"/>
  <c r="I190" i="119"/>
  <c r="C190" i="119"/>
  <c r="E190" i="119"/>
  <c r="G24" i="116"/>
  <c r="G213" i="119"/>
  <c r="H213" i="119"/>
  <c r="C213" i="119"/>
  <c r="F213" i="119"/>
  <c r="E213" i="119"/>
  <c r="I213" i="119"/>
  <c r="D213" i="119"/>
  <c r="AD24" i="116"/>
  <c r="G53" i="6"/>
  <c r="I190" i="35"/>
  <c r="G190" i="35"/>
  <c r="I222" i="35"/>
  <c r="D222" i="35"/>
  <c r="E222" i="35"/>
  <c r="H222" i="35"/>
  <c r="F222" i="35"/>
  <c r="C222" i="35"/>
  <c r="D192" i="162"/>
  <c r="I53" i="160"/>
  <c r="F192" i="162"/>
  <c r="I192" i="162"/>
  <c r="I24" i="160"/>
  <c r="I25" i="160" s="1"/>
  <c r="I26" i="160" s="1"/>
  <c r="C192" i="162"/>
  <c r="H192" i="162"/>
  <c r="G192" i="162"/>
  <c r="E192" i="162"/>
  <c r="AM24" i="160"/>
  <c r="AM25" i="160" s="1"/>
  <c r="AM26" i="160" s="1"/>
  <c r="I222" i="162"/>
  <c r="G222" i="162"/>
  <c r="C222" i="162"/>
  <c r="F222" i="162"/>
  <c r="H222" i="162"/>
  <c r="D222" i="162"/>
  <c r="E222" i="162"/>
  <c r="C212" i="162"/>
  <c r="H212" i="162"/>
  <c r="E212" i="162"/>
  <c r="D212" i="162"/>
  <c r="G212" i="162"/>
  <c r="I212" i="162"/>
  <c r="F212" i="162"/>
  <c r="J207" i="141"/>
  <c r="J209" i="141"/>
  <c r="C201" i="119"/>
  <c r="I201" i="119"/>
  <c r="G201" i="119"/>
  <c r="R53" i="116"/>
  <c r="E201" i="119"/>
  <c r="F201" i="119"/>
  <c r="H201" i="119"/>
  <c r="D201" i="119"/>
  <c r="H210" i="119"/>
  <c r="E210" i="119"/>
  <c r="F210" i="119"/>
  <c r="AA24" i="116"/>
  <c r="AA25" i="116" s="1"/>
  <c r="AA26" i="116" s="1"/>
  <c r="AH25" i="116"/>
  <c r="AH26" i="116" s="1"/>
  <c r="C259" i="119"/>
  <c r="H259" i="119"/>
  <c r="D259" i="119"/>
  <c r="E259" i="119"/>
  <c r="G259" i="119"/>
  <c r="I259" i="119"/>
  <c r="F259" i="119"/>
  <c r="I228" i="35"/>
  <c r="H228" i="35"/>
  <c r="F228" i="35"/>
  <c r="D228" i="35"/>
  <c r="C228" i="35"/>
  <c r="E228" i="35"/>
  <c r="AS53" i="6"/>
  <c r="G228" i="35"/>
  <c r="H204" i="148"/>
  <c r="G204" i="148"/>
  <c r="I204" i="148"/>
  <c r="E204" i="148"/>
  <c r="D204" i="148"/>
  <c r="F204" i="148"/>
  <c r="C204" i="148"/>
  <c r="H217" i="162"/>
  <c r="D217" i="162"/>
  <c r="C217" i="162"/>
  <c r="I217" i="162"/>
  <c r="AH24" i="160"/>
  <c r="AH25" i="160" s="1"/>
  <c r="AH26" i="160" s="1"/>
  <c r="E217" i="162"/>
  <c r="G217" i="162"/>
  <c r="F217" i="162"/>
  <c r="I217" i="148"/>
  <c r="C217" i="148"/>
  <c r="E217" i="148"/>
  <c r="H217" i="148"/>
  <c r="G217" i="148"/>
  <c r="F217" i="148"/>
  <c r="AH24" i="146"/>
  <c r="AH25" i="146" s="1"/>
  <c r="AH26" i="146" s="1"/>
  <c r="D217" i="148"/>
  <c r="E219" i="162"/>
  <c r="D219" i="162"/>
  <c r="H219" i="162"/>
  <c r="F219" i="162"/>
  <c r="I219" i="162"/>
  <c r="G219" i="162"/>
  <c r="C219" i="162"/>
  <c r="S53" i="116"/>
  <c r="D202" i="119"/>
  <c r="C202" i="119"/>
  <c r="F202" i="119"/>
  <c r="H202" i="119"/>
  <c r="I202" i="119"/>
  <c r="G202" i="119"/>
  <c r="E202" i="119"/>
  <c r="D198" i="119"/>
  <c r="O53" i="116"/>
  <c r="H198" i="119"/>
  <c r="I198" i="119"/>
  <c r="C198" i="119"/>
  <c r="E198" i="119"/>
  <c r="F198" i="119"/>
  <c r="G198" i="119"/>
  <c r="H211" i="119"/>
  <c r="C211" i="119"/>
  <c r="G211" i="119"/>
  <c r="I211" i="119"/>
  <c r="AB24" i="116"/>
  <c r="I218" i="35"/>
  <c r="F218" i="35"/>
  <c r="E218" i="35"/>
  <c r="D218" i="35"/>
  <c r="G218" i="35"/>
  <c r="C218" i="35"/>
  <c r="H218" i="35"/>
  <c r="H219" i="148"/>
  <c r="E219" i="148"/>
  <c r="D219" i="148"/>
  <c r="I219" i="148"/>
  <c r="G219" i="148"/>
  <c r="F219" i="148"/>
  <c r="AJ24" i="146"/>
  <c r="AJ25" i="146" s="1"/>
  <c r="AJ26" i="146" s="1"/>
  <c r="C219" i="148"/>
  <c r="D197" i="162"/>
  <c r="N53" i="160"/>
  <c r="I197" i="162"/>
  <c r="F197" i="162"/>
  <c r="E197" i="162"/>
  <c r="H197" i="162"/>
  <c r="C197" i="162"/>
  <c r="G197" i="162"/>
  <c r="C197" i="148"/>
  <c r="D197" i="148"/>
  <c r="N53" i="146"/>
  <c r="G197" i="148"/>
  <c r="E197" i="148"/>
  <c r="F197" i="148"/>
  <c r="H197" i="148"/>
  <c r="I197" i="148"/>
  <c r="H224" i="162"/>
  <c r="C224" i="162"/>
  <c r="D224" i="162"/>
  <c r="F224" i="162"/>
  <c r="I224" i="162"/>
  <c r="G224" i="162"/>
  <c r="E224" i="162"/>
  <c r="J213" i="125"/>
  <c r="E221" i="119"/>
  <c r="F221" i="119"/>
  <c r="I221" i="119"/>
  <c r="H221" i="119"/>
  <c r="D221" i="119"/>
  <c r="G221" i="119"/>
  <c r="C221" i="119"/>
  <c r="C214" i="119"/>
  <c r="G214" i="119"/>
  <c r="H214" i="119"/>
  <c r="D214" i="119"/>
  <c r="E214" i="119"/>
  <c r="I214" i="119"/>
  <c r="F214" i="119"/>
  <c r="AE24" i="116"/>
  <c r="C212" i="119"/>
  <c r="E212" i="119"/>
  <c r="I212" i="119"/>
  <c r="D212" i="119"/>
  <c r="G212" i="119"/>
  <c r="H212" i="119"/>
  <c r="F212" i="119"/>
  <c r="AC24" i="116"/>
  <c r="I209" i="35"/>
  <c r="C209" i="35"/>
  <c r="H209" i="35"/>
  <c r="E209" i="35"/>
  <c r="F209" i="35"/>
  <c r="D209" i="35"/>
  <c r="O53" i="146"/>
  <c r="F198" i="148"/>
  <c r="E198" i="148"/>
  <c r="I198" i="148"/>
  <c r="H198" i="148"/>
  <c r="G198" i="148"/>
  <c r="C198" i="148"/>
  <c r="D198" i="148"/>
  <c r="I194" i="162"/>
  <c r="G194" i="162"/>
  <c r="F194" i="162"/>
  <c r="K53" i="160"/>
  <c r="H194" i="162"/>
  <c r="E194" i="162"/>
  <c r="D194" i="162"/>
  <c r="C194" i="162"/>
  <c r="C207" i="148"/>
  <c r="I207" i="148"/>
  <c r="H207" i="148"/>
  <c r="E207" i="148"/>
  <c r="G207" i="148"/>
  <c r="D207" i="148"/>
  <c r="X24" i="146"/>
  <c r="X25" i="146" s="1"/>
  <c r="X26" i="146" s="1"/>
  <c r="F207" i="148"/>
  <c r="J25" i="160"/>
  <c r="J26" i="160" s="1"/>
  <c r="E235" i="162"/>
  <c r="J54" i="160"/>
  <c r="G227" i="119"/>
  <c r="I227" i="119"/>
  <c r="C227" i="119"/>
  <c r="H227" i="119"/>
  <c r="D227" i="119"/>
  <c r="E227" i="119"/>
  <c r="F227" i="119"/>
  <c r="AR24" i="116"/>
  <c r="F195" i="119"/>
  <c r="L53" i="116"/>
  <c r="D195" i="119"/>
  <c r="C195" i="119"/>
  <c r="I195" i="119"/>
  <c r="E195" i="119"/>
  <c r="H195" i="119"/>
  <c r="G195" i="119"/>
  <c r="L24" i="116"/>
  <c r="E225" i="119"/>
  <c r="H225" i="119"/>
  <c r="D225" i="119"/>
  <c r="AP24" i="116"/>
  <c r="I206" i="35"/>
  <c r="H206" i="35"/>
  <c r="E206" i="35"/>
  <c r="C206" i="35"/>
  <c r="G206" i="35"/>
  <c r="F206" i="35"/>
  <c r="D206" i="35"/>
  <c r="D223" i="162"/>
  <c r="C223" i="162"/>
  <c r="F223" i="162"/>
  <c r="I223" i="162"/>
  <c r="H223" i="162"/>
  <c r="E223" i="162"/>
  <c r="G223" i="162"/>
  <c r="G190" i="148"/>
  <c r="C190" i="148"/>
  <c r="H190" i="148"/>
  <c r="F190" i="148"/>
  <c r="G53" i="146"/>
  <c r="D190" i="148"/>
  <c r="E190" i="148"/>
  <c r="I190" i="148"/>
  <c r="V24" i="146"/>
  <c r="D205" i="148"/>
  <c r="I205" i="148"/>
  <c r="G205" i="148"/>
  <c r="E205" i="148"/>
  <c r="C205" i="148"/>
  <c r="H205" i="148"/>
  <c r="F205" i="148"/>
  <c r="D223" i="148"/>
  <c r="F223" i="148"/>
  <c r="H223" i="148"/>
  <c r="C223" i="148"/>
  <c r="I223" i="148"/>
  <c r="E223" i="148"/>
  <c r="G223" i="148"/>
  <c r="J200" i="141"/>
  <c r="I197" i="119"/>
  <c r="F197" i="119"/>
  <c r="G197" i="119"/>
  <c r="C197" i="119"/>
  <c r="H197" i="119"/>
  <c r="E197" i="119"/>
  <c r="N53" i="116"/>
  <c r="D197" i="119"/>
  <c r="N24" i="116"/>
  <c r="G220" i="119"/>
  <c r="H220" i="119"/>
  <c r="F220" i="119"/>
  <c r="I220" i="119"/>
  <c r="AK24" i="116"/>
  <c r="F205" i="119"/>
  <c r="C205" i="119"/>
  <c r="I205" i="119"/>
  <c r="H205" i="119"/>
  <c r="E205" i="119"/>
  <c r="G205" i="119"/>
  <c r="D205" i="119"/>
  <c r="J200" i="119"/>
  <c r="C208" i="35"/>
  <c r="H208" i="35"/>
  <c r="G208" i="35"/>
  <c r="E208" i="35"/>
  <c r="D208" i="35"/>
  <c r="F208" i="35"/>
  <c r="F219" i="35"/>
  <c r="C219" i="35"/>
  <c r="D219" i="35"/>
  <c r="G219" i="35"/>
  <c r="H219" i="35"/>
  <c r="E219" i="35"/>
  <c r="K24" i="160"/>
  <c r="C236" i="162" s="1"/>
  <c r="O53" i="160"/>
  <c r="G198" i="162"/>
  <c r="I198" i="162"/>
  <c r="D198" i="162"/>
  <c r="F198" i="162"/>
  <c r="O24" i="160"/>
  <c r="H198" i="162"/>
  <c r="E198" i="162"/>
  <c r="C198" i="162"/>
  <c r="D221" i="148"/>
  <c r="I221" i="148"/>
  <c r="H221" i="148"/>
  <c r="E221" i="148"/>
  <c r="G221" i="148"/>
  <c r="C221" i="148"/>
  <c r="AL24" i="146"/>
  <c r="F221" i="148"/>
  <c r="Y24" i="160"/>
  <c r="F208" i="162"/>
  <c r="D208" i="162"/>
  <c r="E208" i="162"/>
  <c r="C208" i="162"/>
  <c r="G208" i="162"/>
  <c r="H208" i="162"/>
  <c r="I208" i="162"/>
  <c r="H212" i="148"/>
  <c r="I212" i="148"/>
  <c r="D212" i="148"/>
  <c r="AC24" i="146"/>
  <c r="F212" i="148"/>
  <c r="G212" i="148"/>
  <c r="E212" i="148"/>
  <c r="C212" i="148"/>
  <c r="J206" i="141"/>
  <c r="F206" i="119"/>
  <c r="D206" i="119"/>
  <c r="I206" i="119"/>
  <c r="G206" i="119"/>
  <c r="H206" i="119"/>
  <c r="C206" i="119"/>
  <c r="W24" i="116"/>
  <c r="E206" i="119"/>
  <c r="AN25" i="116"/>
  <c r="AN26" i="116" s="1"/>
  <c r="E41" i="117" s="1"/>
  <c r="H265" i="119"/>
  <c r="F265" i="119"/>
  <c r="C265" i="119"/>
  <c r="G265" i="119"/>
  <c r="I265" i="119"/>
  <c r="D265" i="119"/>
  <c r="E265" i="119"/>
  <c r="E216" i="35"/>
  <c r="I216" i="35"/>
  <c r="G216" i="35"/>
  <c r="H216" i="35"/>
  <c r="C216" i="35"/>
  <c r="D216" i="35"/>
  <c r="D227" i="162"/>
  <c r="H227" i="162"/>
  <c r="AR24" i="160"/>
  <c r="AR25" i="160" s="1"/>
  <c r="AR26" i="160" s="1"/>
  <c r="I227" i="162"/>
  <c r="G227" i="162"/>
  <c r="E227" i="162"/>
  <c r="C227" i="162"/>
  <c r="F227" i="162"/>
  <c r="G206" i="162"/>
  <c r="I206" i="162"/>
  <c r="E206" i="162"/>
  <c r="C206" i="162"/>
  <c r="F206" i="162"/>
  <c r="H206" i="162"/>
  <c r="D206" i="162"/>
  <c r="D221" i="162"/>
  <c r="I221" i="162"/>
  <c r="G221" i="162"/>
  <c r="E221" i="162"/>
  <c r="C221" i="162"/>
  <c r="H221" i="162"/>
  <c r="F221" i="162"/>
  <c r="E206" i="148"/>
  <c r="H206" i="148"/>
  <c r="F206" i="148"/>
  <c r="W24" i="146"/>
  <c r="G206" i="148"/>
  <c r="I206" i="148"/>
  <c r="C206" i="148"/>
  <c r="D206" i="148"/>
  <c r="AQ25" i="160"/>
  <c r="AQ26" i="160" s="1"/>
  <c r="AQ27" i="160" s="1"/>
  <c r="H268" i="162"/>
  <c r="E268" i="162"/>
  <c r="J217" i="141"/>
  <c r="G203" i="119"/>
  <c r="D203" i="119"/>
  <c r="E203" i="119"/>
  <c r="F203" i="119"/>
  <c r="C203" i="119"/>
  <c r="H203" i="119"/>
  <c r="I203" i="119"/>
  <c r="D204" i="119"/>
  <c r="G204" i="119"/>
  <c r="I204" i="119"/>
  <c r="E204" i="119"/>
  <c r="C204" i="119"/>
  <c r="H204" i="119"/>
  <c r="U24" i="116"/>
  <c r="F204" i="119"/>
  <c r="O24" i="146"/>
  <c r="O25" i="146" s="1"/>
  <c r="O26" i="146" s="1"/>
  <c r="E16" i="147" s="1"/>
  <c r="Q53" i="146"/>
  <c r="F200" i="148"/>
  <c r="C200" i="148"/>
  <c r="I200" i="148"/>
  <c r="D200" i="148"/>
  <c r="H200" i="148"/>
  <c r="E200" i="148"/>
  <c r="G200" i="148"/>
  <c r="R53" i="160"/>
  <c r="I201" i="162"/>
  <c r="F201" i="162"/>
  <c r="R24" i="160"/>
  <c r="R25" i="160" s="1"/>
  <c r="R26" i="160" s="1"/>
  <c r="C201" i="162"/>
  <c r="H201" i="162"/>
  <c r="G201" i="162"/>
  <c r="D201" i="162"/>
  <c r="E201" i="162"/>
  <c r="R53" i="146"/>
  <c r="G201" i="148"/>
  <c r="F201" i="148"/>
  <c r="I201" i="148"/>
  <c r="H201" i="148"/>
  <c r="D201" i="148"/>
  <c r="E201" i="148"/>
  <c r="C201" i="148"/>
  <c r="I196" i="119"/>
  <c r="F196" i="119"/>
  <c r="D196" i="119"/>
  <c r="G196" i="119"/>
  <c r="C196" i="119"/>
  <c r="H196" i="119"/>
  <c r="M53" i="116"/>
  <c r="E196" i="119"/>
  <c r="M24" i="116"/>
  <c r="F207" i="119"/>
  <c r="D207" i="119"/>
  <c r="C207" i="119"/>
  <c r="I207" i="119"/>
  <c r="G207" i="119"/>
  <c r="E207" i="119"/>
  <c r="H207" i="119"/>
  <c r="X24" i="116"/>
  <c r="X25" i="116" s="1"/>
  <c r="X26" i="116" s="1"/>
  <c r="AS25" i="116"/>
  <c r="AS26" i="116" s="1"/>
  <c r="H270" i="119"/>
  <c r="AS54" i="116"/>
  <c r="C270" i="119"/>
  <c r="D270" i="119"/>
  <c r="F270" i="119"/>
  <c r="G270" i="119"/>
  <c r="I270" i="119"/>
  <c r="E270" i="119"/>
  <c r="C225" i="35"/>
  <c r="I225" i="35"/>
  <c r="E225" i="35"/>
  <c r="H225" i="35"/>
  <c r="F225" i="35"/>
  <c r="G225" i="35"/>
  <c r="E114" i="35"/>
  <c r="F119" i="35"/>
  <c r="C195" i="35"/>
  <c r="E195" i="35"/>
  <c r="F195" i="35"/>
  <c r="G195" i="35"/>
  <c r="H195" i="35"/>
  <c r="L53" i="6"/>
  <c r="G121" i="35"/>
  <c r="C121" i="35"/>
  <c r="D121" i="35"/>
  <c r="H121" i="35"/>
  <c r="E121" i="35"/>
  <c r="I121" i="35"/>
  <c r="F103" i="35"/>
  <c r="F41" i="33" s="1"/>
  <c r="J117" i="35"/>
  <c r="D205" i="35"/>
  <c r="H205" i="35"/>
  <c r="I205" i="35"/>
  <c r="G205" i="35"/>
  <c r="C205" i="35"/>
  <c r="E205" i="35"/>
  <c r="W19" i="6"/>
  <c r="W20" i="6" s="1"/>
  <c r="W21" i="6" s="1"/>
  <c r="D213" i="35"/>
  <c r="E213" i="35"/>
  <c r="G213" i="35"/>
  <c r="H213" i="35"/>
  <c r="I213" i="35"/>
  <c r="F213" i="35"/>
  <c r="F211" i="35"/>
  <c r="G211" i="35"/>
  <c r="I211" i="35"/>
  <c r="D211" i="35"/>
  <c r="H211" i="35"/>
  <c r="C211" i="35"/>
  <c r="H189" i="35"/>
  <c r="I189" i="35"/>
  <c r="D189" i="35"/>
  <c r="E189" i="35"/>
  <c r="F53" i="6"/>
  <c r="G189" i="35"/>
  <c r="F189" i="35"/>
  <c r="C189" i="35"/>
  <c r="G223" i="35"/>
  <c r="D223" i="35"/>
  <c r="I223" i="35"/>
  <c r="C223" i="35"/>
  <c r="F223" i="35"/>
  <c r="H223" i="35"/>
  <c r="AE19" i="6"/>
  <c r="F121" i="35"/>
  <c r="C119" i="35"/>
  <c r="J119" i="35" s="1"/>
  <c r="F205" i="35"/>
  <c r="Q59" i="32"/>
  <c r="W15" i="32"/>
  <c r="U15" i="32"/>
  <c r="U59" i="32" s="1"/>
  <c r="V15" i="32"/>
  <c r="E157" i="35"/>
  <c r="G55" i="35"/>
  <c r="D114" i="35"/>
  <c r="CP42" i="32"/>
  <c r="CP86" i="32" s="1"/>
  <c r="D42" i="32"/>
  <c r="P42" i="32"/>
  <c r="G42" i="32"/>
  <c r="C86" i="32"/>
  <c r="W22" i="32"/>
  <c r="AJ19" i="6"/>
  <c r="AJ20" i="6" s="1"/>
  <c r="AJ21" i="6" s="1"/>
  <c r="D55" i="35"/>
  <c r="H114" i="35"/>
  <c r="H139" i="35"/>
  <c r="F139" i="35"/>
  <c r="F16" i="6"/>
  <c r="F10" i="6"/>
  <c r="H55" i="35"/>
  <c r="AN15" i="6"/>
  <c r="AN19" i="6" s="1"/>
  <c r="AD18" i="32"/>
  <c r="Q62" i="32"/>
  <c r="U18" i="32"/>
  <c r="U62" i="32" s="1"/>
  <c r="C135" i="35"/>
  <c r="F135" i="35"/>
  <c r="E135" i="35"/>
  <c r="G135" i="35"/>
  <c r="H135" i="35"/>
  <c r="F22" i="6"/>
  <c r="I147" i="35" s="1"/>
  <c r="AF24" i="6"/>
  <c r="I257" i="35" s="1"/>
  <c r="AK19" i="6"/>
  <c r="C55" i="35"/>
  <c r="J55" i="35" s="1"/>
  <c r="E56" i="35"/>
  <c r="AO15" i="6"/>
  <c r="AO19" i="6" s="1"/>
  <c r="C56" i="35"/>
  <c r="J56" i="35" s="1"/>
  <c r="F56" i="35"/>
  <c r="G56" i="35"/>
  <c r="H56" i="35"/>
  <c r="I56" i="35"/>
  <c r="D56" i="35"/>
  <c r="E55" i="35"/>
  <c r="AQ14" i="32"/>
  <c r="AV14" i="32" s="1"/>
  <c r="W18" i="32"/>
  <c r="AO11" i="6"/>
  <c r="H157" i="35"/>
  <c r="AM20" i="6"/>
  <c r="AM21" i="6" s="1"/>
  <c r="O19" i="6"/>
  <c r="O20" i="6" s="1"/>
  <c r="O21" i="6" s="1"/>
  <c r="Q11" i="32"/>
  <c r="C157" i="35"/>
  <c r="F122" i="35"/>
  <c r="H122" i="35"/>
  <c r="G122" i="35"/>
  <c r="I122" i="35"/>
  <c r="C122" i="35"/>
  <c r="E122" i="35"/>
  <c r="G157" i="35"/>
  <c r="AC72" i="32"/>
  <c r="AP28" i="32"/>
  <c r="AG28" i="32"/>
  <c r="AG72" i="32" s="1"/>
  <c r="H28" i="32"/>
  <c r="D72" i="32"/>
  <c r="Q28" i="32"/>
  <c r="G106" i="35"/>
  <c r="F106" i="35"/>
  <c r="I106" i="35"/>
  <c r="G51" i="6"/>
  <c r="D106" i="35"/>
  <c r="F55" i="35"/>
  <c r="C78" i="32"/>
  <c r="CP34" i="32"/>
  <c r="CP78" i="32" s="1"/>
  <c r="D34" i="32"/>
  <c r="P34" i="32"/>
  <c r="G34" i="32"/>
  <c r="G78" i="32" s="1"/>
  <c r="H155" i="35"/>
  <c r="P52" i="6"/>
  <c r="J53" i="35"/>
  <c r="I114" i="35"/>
  <c r="S19" i="6"/>
  <c r="S20" i="6" s="1"/>
  <c r="E22" i="35"/>
  <c r="I22" i="35"/>
  <c r="I155" i="35"/>
  <c r="AH14" i="32"/>
  <c r="AH58" i="32" s="1"/>
  <c r="P55" i="32"/>
  <c r="T11" i="32"/>
  <c r="T55" i="32" s="1"/>
  <c r="AC11" i="32"/>
  <c r="A23" i="12"/>
  <c r="B13" i="12"/>
  <c r="H34" i="42" s="1"/>
  <c r="H45" i="42" s="1"/>
  <c r="AI44" i="32"/>
  <c r="AD15" i="32"/>
  <c r="AI15" i="32" s="1"/>
  <c r="J34" i="35"/>
  <c r="J30" i="35"/>
  <c r="J81" i="35"/>
  <c r="BO91" i="32"/>
  <c r="J76" i="35"/>
  <c r="J36" i="35"/>
  <c r="J24" i="35"/>
  <c r="J41" i="35"/>
  <c r="CB91" i="32"/>
  <c r="DD7" i="32"/>
  <c r="DE7" i="32"/>
  <c r="CO51" i="32"/>
  <c r="J44" i="35"/>
  <c r="J82" i="35"/>
  <c r="A305" i="35"/>
  <c r="A347" i="35" s="1"/>
  <c r="A389" i="35" s="1"/>
  <c r="A431" i="35" s="1"/>
  <c r="A473" i="35" s="1"/>
  <c r="A515" i="35" s="1"/>
  <c r="A557" i="35" s="1"/>
  <c r="A599" i="35" s="1"/>
  <c r="A641" i="35" s="1"/>
  <c r="A683" i="35" s="1"/>
  <c r="A221" i="35"/>
  <c r="A263" i="35" s="1"/>
  <c r="B91" i="32"/>
  <c r="J40" i="35"/>
  <c r="J50" i="35"/>
  <c r="J43" i="35"/>
  <c r="J64" i="35"/>
  <c r="A215" i="35"/>
  <c r="A257" i="35" s="1"/>
  <c r="A299" i="35"/>
  <c r="A341" i="35" s="1"/>
  <c r="A383" i="35" s="1"/>
  <c r="A425" i="35" s="1"/>
  <c r="A467" i="35" s="1"/>
  <c r="A509" i="35" s="1"/>
  <c r="A551" i="35" s="1"/>
  <c r="A593" i="35" s="1"/>
  <c r="A635" i="35" s="1"/>
  <c r="A677" i="35" s="1"/>
  <c r="J65" i="35"/>
  <c r="J111" i="35"/>
  <c r="J47" i="35"/>
  <c r="J31" i="35"/>
  <c r="A203" i="35"/>
  <c r="A245" i="35" s="1"/>
  <c r="A287" i="35"/>
  <c r="A329" i="35" s="1"/>
  <c r="A371" i="35" s="1"/>
  <c r="A413" i="35" s="1"/>
  <c r="A455" i="35" s="1"/>
  <c r="A497" i="35" s="1"/>
  <c r="A539" i="35" s="1"/>
  <c r="A581" i="35" s="1"/>
  <c r="A623" i="35" s="1"/>
  <c r="A665" i="35" s="1"/>
  <c r="J39" i="35"/>
  <c r="J63" i="35"/>
  <c r="I85" i="33"/>
  <c r="J89" i="35"/>
  <c r="G126" i="35"/>
  <c r="I103" i="35"/>
  <c r="I41" i="33" s="1"/>
  <c r="I25" i="33" s="1"/>
  <c r="E130" i="35"/>
  <c r="G130" i="35"/>
  <c r="C130" i="35"/>
  <c r="F130" i="35"/>
  <c r="D130" i="35"/>
  <c r="H130" i="35"/>
  <c r="I130" i="35"/>
  <c r="I191" i="35"/>
  <c r="E191" i="35"/>
  <c r="F191" i="35"/>
  <c r="H53" i="6"/>
  <c r="C191" i="35"/>
  <c r="D191" i="35"/>
  <c r="H191" i="35"/>
  <c r="G191" i="35"/>
  <c r="J91" i="35"/>
  <c r="I207" i="35"/>
  <c r="D207" i="35"/>
  <c r="F207" i="35"/>
  <c r="E207" i="35"/>
  <c r="G207" i="35"/>
  <c r="C207" i="35"/>
  <c r="H207" i="35"/>
  <c r="F126" i="35"/>
  <c r="H113" i="35"/>
  <c r="G113" i="35"/>
  <c r="N51" i="6"/>
  <c r="D113" i="35"/>
  <c r="C113" i="35"/>
  <c r="G136" i="35"/>
  <c r="E136" i="35"/>
  <c r="C136" i="35"/>
  <c r="H136" i="35"/>
  <c r="I136" i="35"/>
  <c r="D136" i="35"/>
  <c r="F136" i="35"/>
  <c r="C202" i="35"/>
  <c r="H202" i="35"/>
  <c r="F202" i="35"/>
  <c r="G202" i="35"/>
  <c r="I202" i="35"/>
  <c r="S53" i="6"/>
  <c r="E202" i="35"/>
  <c r="D202" i="35"/>
  <c r="J78" i="35"/>
  <c r="G114" i="35"/>
  <c r="E126" i="35"/>
  <c r="D120" i="35"/>
  <c r="C120" i="35"/>
  <c r="F120" i="35"/>
  <c r="I120" i="35"/>
  <c r="G120" i="35"/>
  <c r="H120" i="35"/>
  <c r="C210" i="35"/>
  <c r="H210" i="35"/>
  <c r="D210" i="35"/>
  <c r="E210" i="35"/>
  <c r="I210" i="35"/>
  <c r="G210" i="35"/>
  <c r="F210" i="35"/>
  <c r="J70" i="35"/>
  <c r="H126" i="35"/>
  <c r="G215" i="35"/>
  <c r="E215" i="35"/>
  <c r="D215" i="35"/>
  <c r="C215" i="35"/>
  <c r="H215" i="35"/>
  <c r="I107" i="35"/>
  <c r="D107" i="35"/>
  <c r="E107" i="35"/>
  <c r="H51" i="6"/>
  <c r="G107" i="35"/>
  <c r="C107" i="35"/>
  <c r="H107" i="35"/>
  <c r="F107" i="35"/>
  <c r="D198" i="35"/>
  <c r="F198" i="35"/>
  <c r="O53" i="6"/>
  <c r="G198" i="35"/>
  <c r="I198" i="35"/>
  <c r="C198" i="35"/>
  <c r="H198" i="35"/>
  <c r="E198" i="35"/>
  <c r="C220" i="35"/>
  <c r="F220" i="35"/>
  <c r="D220" i="35"/>
  <c r="E220" i="35"/>
  <c r="G220" i="35"/>
  <c r="I220" i="35"/>
  <c r="H220" i="35"/>
  <c r="J77" i="35"/>
  <c r="J94" i="35"/>
  <c r="J84" i="35"/>
  <c r="J95" i="35"/>
  <c r="O51" i="6"/>
  <c r="I126" i="35"/>
  <c r="AT50" i="6"/>
  <c r="K103" i="35" s="1"/>
  <c r="E221" i="35"/>
  <c r="H221" i="35"/>
  <c r="G221" i="35"/>
  <c r="F221" i="35"/>
  <c r="C221" i="35"/>
  <c r="I221" i="35"/>
  <c r="D221" i="35"/>
  <c r="C133" i="35"/>
  <c r="G133" i="35"/>
  <c r="F133" i="35"/>
  <c r="H133" i="35"/>
  <c r="I133" i="35"/>
  <c r="D217" i="35"/>
  <c r="E217" i="35"/>
  <c r="C217" i="35"/>
  <c r="I217" i="35"/>
  <c r="G217" i="35"/>
  <c r="H217" i="35"/>
  <c r="F217" i="35"/>
  <c r="G108" i="35"/>
  <c r="I108" i="35"/>
  <c r="E108" i="35"/>
  <c r="I51" i="6"/>
  <c r="D108" i="35"/>
  <c r="F108" i="35"/>
  <c r="C108" i="35"/>
  <c r="J96" i="35"/>
  <c r="J87" i="35"/>
  <c r="J72" i="35"/>
  <c r="I123" i="35"/>
  <c r="E123" i="35"/>
  <c r="H123" i="35"/>
  <c r="C123" i="35"/>
  <c r="F123" i="35"/>
  <c r="D123" i="35"/>
  <c r="H19" i="6"/>
  <c r="H20" i="6" s="1"/>
  <c r="H21" i="6" s="1"/>
  <c r="E131" i="35"/>
  <c r="F131" i="35"/>
  <c r="G131" i="35"/>
  <c r="D131" i="35"/>
  <c r="I131" i="35"/>
  <c r="H131" i="35"/>
  <c r="G112" i="35"/>
  <c r="I112" i="35"/>
  <c r="M51" i="6"/>
  <c r="H112" i="35"/>
  <c r="F112" i="35"/>
  <c r="C112" i="35"/>
  <c r="D112" i="35"/>
  <c r="E112" i="35"/>
  <c r="H103" i="35"/>
  <c r="H41" i="33" s="1"/>
  <c r="H25" i="33" s="1"/>
  <c r="P19" i="6"/>
  <c r="M53" i="6"/>
  <c r="E196" i="35"/>
  <c r="I196" i="35"/>
  <c r="G196" i="35"/>
  <c r="C196" i="35"/>
  <c r="F196" i="35"/>
  <c r="D196" i="35"/>
  <c r="H196" i="35"/>
  <c r="N19" i="6"/>
  <c r="N20" i="6" s="1"/>
  <c r="N21" i="6" s="1"/>
  <c r="J66" i="35"/>
  <c r="N24" i="6"/>
  <c r="N25" i="6" s="1"/>
  <c r="I19" i="6"/>
  <c r="AH20" i="6"/>
  <c r="AH21" i="6" s="1"/>
  <c r="E113" i="35"/>
  <c r="F114" i="35"/>
  <c r="H204" i="35"/>
  <c r="D204" i="35"/>
  <c r="G204" i="35"/>
  <c r="I204" i="35"/>
  <c r="E204" i="35"/>
  <c r="F204" i="35"/>
  <c r="C204" i="35"/>
  <c r="D128" i="35"/>
  <c r="H128" i="35"/>
  <c r="E128" i="35"/>
  <c r="G128" i="35"/>
  <c r="C128" i="35"/>
  <c r="I128" i="35"/>
  <c r="F128" i="35"/>
  <c r="M19" i="6"/>
  <c r="M20" i="6" s="1"/>
  <c r="M21" i="6" s="1"/>
  <c r="I53" i="6"/>
  <c r="F192" i="35"/>
  <c r="E192" i="35"/>
  <c r="G192" i="35"/>
  <c r="C192" i="35"/>
  <c r="H192" i="35"/>
  <c r="D192" i="35"/>
  <c r="I192" i="35"/>
  <c r="F215" i="35"/>
  <c r="AF19" i="6"/>
  <c r="AF20" i="6" s="1"/>
  <c r="AF21" i="6" s="1"/>
  <c r="AC19" i="6"/>
  <c r="G197" i="35"/>
  <c r="E197" i="35"/>
  <c r="F197" i="35"/>
  <c r="N53" i="6"/>
  <c r="D197" i="35"/>
  <c r="I197" i="35"/>
  <c r="H197" i="35"/>
  <c r="C197" i="35"/>
  <c r="E214" i="35"/>
  <c r="H214" i="35"/>
  <c r="G214" i="35"/>
  <c r="D214" i="35"/>
  <c r="F214" i="35"/>
  <c r="I214" i="35"/>
  <c r="C214" i="35"/>
  <c r="U19" i="6"/>
  <c r="U20" i="6" s="1"/>
  <c r="U21" i="6" s="1"/>
  <c r="I212" i="35"/>
  <c r="C212" i="35"/>
  <c r="D212" i="35"/>
  <c r="H212" i="35"/>
  <c r="E212" i="35"/>
  <c r="G212" i="35"/>
  <c r="F212" i="35"/>
  <c r="G118" i="35"/>
  <c r="D118" i="35"/>
  <c r="E118" i="35"/>
  <c r="H118" i="35"/>
  <c r="S51" i="6"/>
  <c r="I118" i="35"/>
  <c r="F118" i="35"/>
  <c r="C118" i="35"/>
  <c r="Q60" i="32"/>
  <c r="V16" i="32"/>
  <c r="U16" i="32"/>
  <c r="U60" i="32" s="1"/>
  <c r="AD16" i="32"/>
  <c r="AI16" i="32" s="1"/>
  <c r="W16" i="32"/>
  <c r="T29" i="32"/>
  <c r="AC29" i="32"/>
  <c r="P73" i="32"/>
  <c r="Q9" i="32"/>
  <c r="D53" i="32"/>
  <c r="H9" i="32"/>
  <c r="AK11" i="6"/>
  <c r="AK12" i="6" s="1"/>
  <c r="H24" i="32"/>
  <c r="D68" i="32"/>
  <c r="Q24" i="32"/>
  <c r="Q31" i="32"/>
  <c r="D75" i="32"/>
  <c r="G59" i="32"/>
  <c r="AF12" i="6"/>
  <c r="G115" i="35"/>
  <c r="E115" i="35"/>
  <c r="D115" i="35"/>
  <c r="I115" i="35"/>
  <c r="C115" i="35"/>
  <c r="H115" i="35"/>
  <c r="P51" i="6"/>
  <c r="F115" i="35"/>
  <c r="J27" i="35"/>
  <c r="F155" i="35"/>
  <c r="D179" i="35"/>
  <c r="J45" i="35"/>
  <c r="AD35" i="32"/>
  <c r="AQ35" i="32" s="1"/>
  <c r="H29" i="32"/>
  <c r="Q29" i="32"/>
  <c r="D73" i="32"/>
  <c r="AC40" i="32"/>
  <c r="P84" i="32"/>
  <c r="CP41" i="32"/>
  <c r="CP85" i="32" s="1"/>
  <c r="P41" i="32"/>
  <c r="G41" i="32"/>
  <c r="D41" i="32"/>
  <c r="C85" i="32"/>
  <c r="G77" i="32"/>
  <c r="P68" i="32"/>
  <c r="AC24" i="32"/>
  <c r="T24" i="32"/>
  <c r="AP51" i="32"/>
  <c r="BC7" i="32"/>
  <c r="AT7" i="32"/>
  <c r="AG12" i="6"/>
  <c r="AG20" i="6"/>
  <c r="AG21" i="6" s="1"/>
  <c r="P59" i="32"/>
  <c r="AC15" i="32"/>
  <c r="T15" i="32"/>
  <c r="T59" i="32" s="1"/>
  <c r="P57" i="32"/>
  <c r="AC13" i="32"/>
  <c r="T13" i="32"/>
  <c r="T57" i="32" s="1"/>
  <c r="AG9" i="32"/>
  <c r="AG53" i="32" s="1"/>
  <c r="AC53" i="32"/>
  <c r="AP9" i="32"/>
  <c r="Q79" i="32"/>
  <c r="G53" i="32"/>
  <c r="T35" i="32"/>
  <c r="T79" i="32" s="1"/>
  <c r="AC35" i="32"/>
  <c r="P79" i="32"/>
  <c r="AG37" i="32"/>
  <c r="AG81" i="32" s="1"/>
  <c r="AC81" i="32"/>
  <c r="AP37" i="32"/>
  <c r="CP27" i="32"/>
  <c r="CP71" i="32" s="1"/>
  <c r="G27" i="32"/>
  <c r="D27" i="32"/>
  <c r="C71" i="32"/>
  <c r="P27" i="32"/>
  <c r="J25" i="35"/>
  <c r="H33" i="32"/>
  <c r="D77" i="32"/>
  <c r="Q33" i="32"/>
  <c r="Q37" i="32"/>
  <c r="D81" i="32"/>
  <c r="P32" i="32"/>
  <c r="G32" i="32"/>
  <c r="C76" i="32"/>
  <c r="CP32" i="32"/>
  <c r="CP76" i="32" s="1"/>
  <c r="D32" i="32"/>
  <c r="V12" i="6"/>
  <c r="V11" i="6"/>
  <c r="V20" i="6" s="1"/>
  <c r="V21" i="6" s="1"/>
  <c r="H37" i="32"/>
  <c r="H81" i="32" s="1"/>
  <c r="V35" i="32"/>
  <c r="Z11" i="6"/>
  <c r="Z20" i="6" s="1"/>
  <c r="Z21" i="6" s="1"/>
  <c r="AC83" i="32"/>
  <c r="AP39" i="32"/>
  <c r="AG39" i="32"/>
  <c r="AG83" i="32" s="1"/>
  <c r="G26" i="32"/>
  <c r="G70" i="32" s="1"/>
  <c r="D26" i="32"/>
  <c r="C70" i="32"/>
  <c r="CP26" i="32"/>
  <c r="CP70" i="32" s="1"/>
  <c r="P26" i="32"/>
  <c r="AE11" i="6"/>
  <c r="AE12" i="6"/>
  <c r="G10" i="32"/>
  <c r="C54" i="32"/>
  <c r="CP10" i="32"/>
  <c r="CP54" i="32" s="1"/>
  <c r="D10" i="32"/>
  <c r="P10" i="32"/>
  <c r="D30" i="32"/>
  <c r="C74" i="32"/>
  <c r="CP30" i="32"/>
  <c r="CP74" i="32" s="1"/>
  <c r="P30" i="32"/>
  <c r="H15" i="32"/>
  <c r="H59" i="32" s="1"/>
  <c r="D59" i="32"/>
  <c r="Q13" i="32"/>
  <c r="D57" i="32"/>
  <c r="AN11" i="6"/>
  <c r="AN12" i="6" s="1"/>
  <c r="P77" i="32"/>
  <c r="T33" i="32"/>
  <c r="T77" i="32" s="1"/>
  <c r="AC33" i="32"/>
  <c r="CP23" i="32"/>
  <c r="CP67" i="32" s="1"/>
  <c r="P23" i="32"/>
  <c r="D23" i="32"/>
  <c r="C67" i="32"/>
  <c r="J46" i="35"/>
  <c r="U35" i="32"/>
  <c r="U79" i="32" s="1"/>
  <c r="Q39" i="32"/>
  <c r="H39" i="32"/>
  <c r="D83" i="32"/>
  <c r="Y12" i="6"/>
  <c r="Y11" i="6"/>
  <c r="Y20" i="6" s="1"/>
  <c r="Y21" i="6" s="1"/>
  <c r="C69" i="32"/>
  <c r="D25" i="32"/>
  <c r="CP25" i="32"/>
  <c r="CP69" i="32" s="1"/>
  <c r="P25" i="32"/>
  <c r="I11" i="6"/>
  <c r="I20" i="6" s="1"/>
  <c r="I21" i="6"/>
  <c r="AC11" i="6"/>
  <c r="AC12" i="6" s="1"/>
  <c r="D66" i="32"/>
  <c r="H22" i="32"/>
  <c r="G36" i="32"/>
  <c r="D36" i="32"/>
  <c r="CP36" i="32"/>
  <c r="CP80" i="32" s="1"/>
  <c r="P36" i="32"/>
  <c r="C80" i="32"/>
  <c r="C65" i="32"/>
  <c r="CP21" i="32"/>
  <c r="CP65" i="32" s="1"/>
  <c r="P21" i="32"/>
  <c r="G21" i="32"/>
  <c r="D21" i="32"/>
  <c r="J28" i="35"/>
  <c r="CP19" i="32"/>
  <c r="CP63" i="32" s="1"/>
  <c r="G19" i="32"/>
  <c r="D19" i="32"/>
  <c r="P19" i="32"/>
  <c r="C63" i="32"/>
  <c r="P75" i="32"/>
  <c r="AC31" i="32"/>
  <c r="T31" i="32"/>
  <c r="T75" i="32" s="1"/>
  <c r="X11" i="6"/>
  <c r="X12" i="6"/>
  <c r="J23" i="35"/>
  <c r="P66" i="32"/>
  <c r="T22" i="32"/>
  <c r="AC22" i="32"/>
  <c r="AI11" i="6"/>
  <c r="AI20" i="6" s="1"/>
  <c r="AI21" i="6" s="1"/>
  <c r="AI12" i="6"/>
  <c r="T11" i="6"/>
  <c r="T12" i="6" s="1"/>
  <c r="L11" i="6"/>
  <c r="L12" i="6" s="1"/>
  <c r="R11" i="6"/>
  <c r="R20" i="6" s="1"/>
  <c r="R21" i="6" s="1"/>
  <c r="R12" i="6"/>
  <c r="D17" i="32"/>
  <c r="C61" i="32"/>
  <c r="CP17" i="32"/>
  <c r="CP61" i="32" s="1"/>
  <c r="G17" i="32"/>
  <c r="P17" i="32"/>
  <c r="AD11" i="6"/>
  <c r="AD12" i="6"/>
  <c r="J52" i="35"/>
  <c r="J48" i="35"/>
  <c r="AD22" i="32"/>
  <c r="AQ22" i="32" s="1"/>
  <c r="P58" i="32"/>
  <c r="T14" i="32"/>
  <c r="AC14" i="32"/>
  <c r="Q7" i="32"/>
  <c r="D51" i="32"/>
  <c r="C56" i="32"/>
  <c r="CP12" i="32"/>
  <c r="CP56" i="32" s="1"/>
  <c r="P12" i="32"/>
  <c r="G12" i="32"/>
  <c r="D12" i="32"/>
  <c r="P12" i="6"/>
  <c r="P11" i="6"/>
  <c r="P20" i="6" s="1"/>
  <c r="P21" i="6"/>
  <c r="J26" i="35"/>
  <c r="V22" i="32"/>
  <c r="P60" i="32"/>
  <c r="T16" i="32"/>
  <c r="T60" i="32" s="1"/>
  <c r="AC16" i="32"/>
  <c r="K11" i="6"/>
  <c r="K20" i="6" s="1"/>
  <c r="K21" i="6" s="1"/>
  <c r="K12" i="6"/>
  <c r="H8" i="32"/>
  <c r="Q8" i="32"/>
  <c r="D52" i="32"/>
  <c r="H20" i="32"/>
  <c r="H64" i="32" s="1"/>
  <c r="Q20" i="32"/>
  <c r="D64" i="32"/>
  <c r="Q40" i="32"/>
  <c r="H40" i="32"/>
  <c r="D84" i="32"/>
  <c r="AC38" i="32"/>
  <c r="P82" i="32"/>
  <c r="T38" i="32"/>
  <c r="T82" i="32" s="1"/>
  <c r="X20" i="6"/>
  <c r="X21" i="6" s="1"/>
  <c r="T8" i="32"/>
  <c r="P52" i="32"/>
  <c r="AC8" i="32"/>
  <c r="O12" i="6"/>
  <c r="H16" i="32"/>
  <c r="D60" i="32"/>
  <c r="P64" i="32"/>
  <c r="AC20" i="32"/>
  <c r="T20" i="32"/>
  <c r="T64" i="32" s="1"/>
  <c r="H38" i="32"/>
  <c r="Q38" i="32"/>
  <c r="D82" i="32"/>
  <c r="O5" i="32"/>
  <c r="AB5" i="32" s="1"/>
  <c r="AO5" i="32" s="1"/>
  <c r="BB5" i="32" s="1"/>
  <c r="BO5" i="32" s="1"/>
  <c r="CB5" i="32" s="1"/>
  <c r="U90" i="32"/>
  <c r="U66" i="32"/>
  <c r="AI45" i="32"/>
  <c r="AH45" i="32"/>
  <c r="AH89" i="32" s="1"/>
  <c r="AQ45" i="32"/>
  <c r="AD89" i="32"/>
  <c r="AD90" i="32"/>
  <c r="AQ46" i="32"/>
  <c r="AI46" i="32"/>
  <c r="AJ46" i="32"/>
  <c r="AH46" i="32"/>
  <c r="AH90" i="32" s="1"/>
  <c r="U89" i="32"/>
  <c r="BD44" i="32"/>
  <c r="E19" i="35"/>
  <c r="F5" i="35"/>
  <c r="CO83" i="32"/>
  <c r="J80" i="35"/>
  <c r="BB91" i="32"/>
  <c r="J42" i="35"/>
  <c r="I31" i="32"/>
  <c r="H75" i="32"/>
  <c r="G103" i="35"/>
  <c r="G41" i="33" s="1"/>
  <c r="G25" i="33" s="1"/>
  <c r="J71" i="35"/>
  <c r="A201" i="35"/>
  <c r="A243" i="35" s="1"/>
  <c r="A285" i="35"/>
  <c r="A327" i="35" s="1"/>
  <c r="A369" i="35" s="1"/>
  <c r="A411" i="35" s="1"/>
  <c r="A453" i="35" s="1"/>
  <c r="A495" i="35" s="1"/>
  <c r="A537" i="35" s="1"/>
  <c r="A579" i="35" s="1"/>
  <c r="A621" i="35" s="1"/>
  <c r="A663" i="35" s="1"/>
  <c r="A281" i="35"/>
  <c r="A323" i="35" s="1"/>
  <c r="A365" i="35" s="1"/>
  <c r="A407" i="35" s="1"/>
  <c r="A449" i="35" s="1"/>
  <c r="A491" i="35" s="1"/>
  <c r="A533" i="35" s="1"/>
  <c r="A575" i="35" s="1"/>
  <c r="A617" i="35" s="1"/>
  <c r="A659" i="35" s="1"/>
  <c r="A197" i="35"/>
  <c r="A239" i="35" s="1"/>
  <c r="CO82" i="32"/>
  <c r="A216" i="35"/>
  <c r="A258" i="35" s="1"/>
  <c r="A300" i="35"/>
  <c r="A342" i="35" s="1"/>
  <c r="A384" i="35" s="1"/>
  <c r="A426" i="35" s="1"/>
  <c r="A468" i="35" s="1"/>
  <c r="A510" i="35" s="1"/>
  <c r="A552" i="35" s="1"/>
  <c r="A594" i="35" s="1"/>
  <c r="A636" i="35" s="1"/>
  <c r="A678" i="35" s="1"/>
  <c r="CO56" i="32"/>
  <c r="DE12" i="32"/>
  <c r="DD12" i="32"/>
  <c r="A282" i="35"/>
  <c r="A324" i="35" s="1"/>
  <c r="A366" i="35" s="1"/>
  <c r="A408" i="35" s="1"/>
  <c r="A450" i="35" s="1"/>
  <c r="A492" i="35" s="1"/>
  <c r="A534" i="35" s="1"/>
  <c r="A576" i="35" s="1"/>
  <c r="A618" i="35" s="1"/>
  <c r="A660" i="35" s="1"/>
  <c r="A198" i="35"/>
  <c r="A240" i="35" s="1"/>
  <c r="J32" i="35"/>
  <c r="G75" i="32"/>
  <c r="G69" i="32"/>
  <c r="I13" i="32"/>
  <c r="H57" i="32"/>
  <c r="G74" i="32"/>
  <c r="G62" i="32"/>
  <c r="CO72" i="32"/>
  <c r="DE14" i="32"/>
  <c r="DD14" i="32"/>
  <c r="CO58" i="32"/>
  <c r="CO63" i="32"/>
  <c r="CO47" i="32"/>
  <c r="CO66" i="32"/>
  <c r="CO57" i="32"/>
  <c r="DE13" i="32"/>
  <c r="DD13" i="32"/>
  <c r="DE16" i="32"/>
  <c r="CO60" i="32"/>
  <c r="DD16" i="32"/>
  <c r="O91" i="32"/>
  <c r="J67" i="35"/>
  <c r="D103" i="35"/>
  <c r="D41" i="33" s="1"/>
  <c r="CO80" i="32"/>
  <c r="G51" i="32"/>
  <c r="C103" i="35"/>
  <c r="C41" i="33" s="1"/>
  <c r="A273" i="35"/>
  <c r="A315" i="35" s="1"/>
  <c r="A357" i="35" s="1"/>
  <c r="A399" i="35" s="1"/>
  <c r="A441" i="35" s="1"/>
  <c r="A483" i="35" s="1"/>
  <c r="A525" i="35" s="1"/>
  <c r="A567" i="35" s="1"/>
  <c r="A609" i="35" s="1"/>
  <c r="A651" i="35" s="1"/>
  <c r="A189" i="35"/>
  <c r="A231" i="35" s="1"/>
  <c r="G57" i="32"/>
  <c r="D22" i="33"/>
  <c r="I7" i="32"/>
  <c r="H51" i="32"/>
  <c r="A217" i="35"/>
  <c r="A259" i="35" s="1"/>
  <c r="A301" i="35"/>
  <c r="A343" i="35" s="1"/>
  <c r="A385" i="35" s="1"/>
  <c r="A427" i="35" s="1"/>
  <c r="A469" i="35" s="1"/>
  <c r="A511" i="35" s="1"/>
  <c r="A553" i="35" s="1"/>
  <c r="A595" i="35" s="1"/>
  <c r="A637" i="35" s="1"/>
  <c r="A679" i="35" s="1"/>
  <c r="A210" i="35"/>
  <c r="A252" i="35" s="1"/>
  <c r="A294" i="35"/>
  <c r="A336" i="35" s="1"/>
  <c r="A378" i="35" s="1"/>
  <c r="A420" i="35" s="1"/>
  <c r="A462" i="35" s="1"/>
  <c r="A504" i="35" s="1"/>
  <c r="A546" i="35" s="1"/>
  <c r="A588" i="35" s="1"/>
  <c r="A630" i="35" s="1"/>
  <c r="A672" i="35" s="1"/>
  <c r="A202" i="35"/>
  <c r="A244" i="35" s="1"/>
  <c r="A286" i="35"/>
  <c r="A328" i="35" s="1"/>
  <c r="A370" i="35" s="1"/>
  <c r="A412" i="35" s="1"/>
  <c r="A454" i="35" s="1"/>
  <c r="A496" i="35" s="1"/>
  <c r="A538" i="35" s="1"/>
  <c r="A580" i="35" s="1"/>
  <c r="A622" i="35" s="1"/>
  <c r="A664" i="35" s="1"/>
  <c r="I18" i="32"/>
  <c r="F22" i="33"/>
  <c r="J79" i="35"/>
  <c r="G55" i="32"/>
  <c r="CO71" i="32"/>
  <c r="J33" i="35"/>
  <c r="C22" i="33"/>
  <c r="T81" i="32"/>
  <c r="A280" i="35"/>
  <c r="A322" i="35" s="1"/>
  <c r="A364" i="35" s="1"/>
  <c r="A406" i="35" s="1"/>
  <c r="A448" i="35" s="1"/>
  <c r="A490" i="35" s="1"/>
  <c r="A532" i="35" s="1"/>
  <c r="A574" i="35" s="1"/>
  <c r="A616" i="35" s="1"/>
  <c r="A658" i="35" s="1"/>
  <c r="A196" i="35"/>
  <c r="A238" i="35" s="1"/>
  <c r="I35" i="32"/>
  <c r="H79" i="32"/>
  <c r="CO76" i="32"/>
  <c r="A214" i="35"/>
  <c r="A256" i="35" s="1"/>
  <c r="A298" i="35"/>
  <c r="A340" i="35" s="1"/>
  <c r="A382" i="35" s="1"/>
  <c r="A424" i="35" s="1"/>
  <c r="A466" i="35" s="1"/>
  <c r="A508" i="35" s="1"/>
  <c r="A550" i="35" s="1"/>
  <c r="A592" i="35" s="1"/>
  <c r="A634" i="35" s="1"/>
  <c r="A676" i="35" s="1"/>
  <c r="A220" i="35"/>
  <c r="A262" i="35" s="1"/>
  <c r="A304" i="35"/>
  <c r="A346" i="35" s="1"/>
  <c r="A388" i="35" s="1"/>
  <c r="A430" i="35" s="1"/>
  <c r="A472" i="35" s="1"/>
  <c r="A514" i="35" s="1"/>
  <c r="A556" i="35" s="1"/>
  <c r="A598" i="35" s="1"/>
  <c r="A640" i="35" s="1"/>
  <c r="A682" i="35" s="1"/>
  <c r="J49" i="35"/>
  <c r="G67" i="32"/>
  <c r="DE11" i="32"/>
  <c r="DD11" i="32"/>
  <c r="CO55" i="32"/>
  <c r="A200" i="35"/>
  <c r="A242" i="35" s="1"/>
  <c r="A284" i="35"/>
  <c r="A326" i="35" s="1"/>
  <c r="A368" i="35" s="1"/>
  <c r="A410" i="35" s="1"/>
  <c r="A452" i="35" s="1"/>
  <c r="A494" i="35" s="1"/>
  <c r="A536" i="35" s="1"/>
  <c r="A578" i="35" s="1"/>
  <c r="A620" i="35" s="1"/>
  <c r="A662" i="35" s="1"/>
  <c r="J38" i="35"/>
  <c r="CO61" i="32"/>
  <c r="A208" i="35"/>
  <c r="A250" i="35" s="1"/>
  <c r="A292" i="35"/>
  <c r="A334" i="35" s="1"/>
  <c r="A376" i="35" s="1"/>
  <c r="A418" i="35" s="1"/>
  <c r="A460" i="35" s="1"/>
  <c r="A502" i="35" s="1"/>
  <c r="A544" i="35" s="1"/>
  <c r="A586" i="35" s="1"/>
  <c r="A628" i="35" s="1"/>
  <c r="A670" i="35" s="1"/>
  <c r="A205" i="35"/>
  <c r="A247" i="35" s="1"/>
  <c r="A289" i="35"/>
  <c r="A331" i="35" s="1"/>
  <c r="A373" i="35" s="1"/>
  <c r="A415" i="35" s="1"/>
  <c r="A457" i="35" s="1"/>
  <c r="A499" i="35" s="1"/>
  <c r="A541" i="35" s="1"/>
  <c r="A583" i="35" s="1"/>
  <c r="A625" i="35" s="1"/>
  <c r="A667" i="35" s="1"/>
  <c r="A276" i="35"/>
  <c r="A318" i="35" s="1"/>
  <c r="A360" i="35" s="1"/>
  <c r="A402" i="35" s="1"/>
  <c r="A444" i="35" s="1"/>
  <c r="A486" i="35" s="1"/>
  <c r="A528" i="35" s="1"/>
  <c r="A570" i="35" s="1"/>
  <c r="A612" i="35" s="1"/>
  <c r="A654" i="35" s="1"/>
  <c r="A192" i="35"/>
  <c r="A234" i="35" s="1"/>
  <c r="A275" i="35"/>
  <c r="A317" i="35" s="1"/>
  <c r="A359" i="35" s="1"/>
  <c r="A401" i="35" s="1"/>
  <c r="A443" i="35" s="1"/>
  <c r="A485" i="35" s="1"/>
  <c r="A527" i="35" s="1"/>
  <c r="A569" i="35" s="1"/>
  <c r="A611" i="35" s="1"/>
  <c r="A653" i="35" s="1"/>
  <c r="A191" i="35"/>
  <c r="A233" i="35" s="1"/>
  <c r="J51" i="35"/>
  <c r="J37" i="35"/>
  <c r="G79" i="32"/>
  <c r="AB91" i="32"/>
  <c r="CO85" i="32"/>
  <c r="E103" i="35"/>
  <c r="E41" i="33" s="1"/>
  <c r="E25" i="33" s="1"/>
  <c r="A207" i="35"/>
  <c r="A249" i="35" s="1"/>
  <c r="A291" i="35"/>
  <c r="A333" i="35" s="1"/>
  <c r="A375" i="35" s="1"/>
  <c r="A417" i="35" s="1"/>
  <c r="A459" i="35" s="1"/>
  <c r="A501" i="35" s="1"/>
  <c r="A543" i="35" s="1"/>
  <c r="A585" i="35" s="1"/>
  <c r="A627" i="35" s="1"/>
  <c r="A669" i="35" s="1"/>
  <c r="T84" i="32"/>
  <c r="CO77" i="32"/>
  <c r="DD9" i="32"/>
  <c r="DE9" i="32"/>
  <c r="CO53" i="32"/>
  <c r="CO68" i="32"/>
  <c r="CO59" i="32"/>
  <c r="DE15" i="32"/>
  <c r="DD15" i="32"/>
  <c r="J88" i="35"/>
  <c r="J35" i="35"/>
  <c r="A211" i="35"/>
  <c r="A253" i="35" s="1"/>
  <c r="A295" i="35"/>
  <c r="A337" i="35" s="1"/>
  <c r="A379" i="35" s="1"/>
  <c r="A421" i="35" s="1"/>
  <c r="A463" i="35" s="1"/>
  <c r="A505" i="35" s="1"/>
  <c r="A547" i="35" s="1"/>
  <c r="A589" i="35" s="1"/>
  <c r="A631" i="35" s="1"/>
  <c r="A673" i="35" s="1"/>
  <c r="A278" i="35"/>
  <c r="A320" i="35" s="1"/>
  <c r="A362" i="35" s="1"/>
  <c r="A404" i="35" s="1"/>
  <c r="A446" i="35" s="1"/>
  <c r="A488" i="35" s="1"/>
  <c r="A530" i="35" s="1"/>
  <c r="A572" i="35" s="1"/>
  <c r="A614" i="35" s="1"/>
  <c r="A656" i="35" s="1"/>
  <c r="A194" i="35"/>
  <c r="A236" i="35" s="1"/>
  <c r="A277" i="35"/>
  <c r="A319" i="35" s="1"/>
  <c r="A361" i="35" s="1"/>
  <c r="A403" i="35" s="1"/>
  <c r="A445" i="35" s="1"/>
  <c r="A487" i="35" s="1"/>
  <c r="A529" i="35" s="1"/>
  <c r="A571" i="35" s="1"/>
  <c r="A613" i="35" s="1"/>
  <c r="A655" i="35" s="1"/>
  <c r="A193" i="35"/>
  <c r="A235" i="35" s="1"/>
  <c r="Y128" i="130"/>
  <c r="AA27" i="132"/>
  <c r="D233" i="162"/>
  <c r="I233" i="162"/>
  <c r="G233" i="162"/>
  <c r="F253" i="162"/>
  <c r="C233" i="162"/>
  <c r="G232" i="148"/>
  <c r="F232" i="148"/>
  <c r="I163" i="35"/>
  <c r="G25" i="146"/>
  <c r="G26" i="146" s="1"/>
  <c r="G30" i="146" s="1"/>
  <c r="G54" i="146"/>
  <c r="E163" i="35"/>
  <c r="H232" i="148"/>
  <c r="E184" i="35"/>
  <c r="J218" i="119"/>
  <c r="I187" i="162"/>
  <c r="I43" i="157" s="1"/>
  <c r="H187" i="162"/>
  <c r="H43" i="157" s="1"/>
  <c r="D187" i="162"/>
  <c r="D43" i="157" s="1"/>
  <c r="J164" i="162"/>
  <c r="G187" i="162"/>
  <c r="G43" i="157" s="1"/>
  <c r="J193" i="119"/>
  <c r="D232" i="134"/>
  <c r="G232" i="134"/>
  <c r="G25" i="132"/>
  <c r="G26" i="132" s="1"/>
  <c r="I232" i="134"/>
  <c r="C232" i="134"/>
  <c r="F232" i="134"/>
  <c r="H232" i="134"/>
  <c r="G54" i="132"/>
  <c r="E232" i="134"/>
  <c r="I242" i="148"/>
  <c r="G242" i="148"/>
  <c r="O25" i="116"/>
  <c r="O26" i="116" s="1"/>
  <c r="I240" i="119"/>
  <c r="G240" i="119"/>
  <c r="E240" i="119"/>
  <c r="O54" i="116"/>
  <c r="D240" i="119"/>
  <c r="H240" i="119"/>
  <c r="F240" i="119"/>
  <c r="C240" i="119"/>
  <c r="E186" i="35"/>
  <c r="G186" i="35"/>
  <c r="I186" i="35"/>
  <c r="F186" i="35"/>
  <c r="C186" i="35"/>
  <c r="AS52" i="6"/>
  <c r="D186" i="35"/>
  <c r="H186" i="35"/>
  <c r="AS24" i="6"/>
  <c r="H153" i="35"/>
  <c r="I153" i="35"/>
  <c r="C153" i="35"/>
  <c r="L52" i="6"/>
  <c r="E153" i="35"/>
  <c r="G153" i="35"/>
  <c r="F153" i="35"/>
  <c r="D153" i="35"/>
  <c r="L24" i="6"/>
  <c r="L25" i="6" s="1"/>
  <c r="L26" i="6" s="1"/>
  <c r="C170" i="35"/>
  <c r="H170" i="35"/>
  <c r="D170" i="35"/>
  <c r="I170" i="35"/>
  <c r="G170" i="35"/>
  <c r="E170" i="35"/>
  <c r="AC24" i="6"/>
  <c r="F170" i="35"/>
  <c r="I52" i="6"/>
  <c r="D150" i="35"/>
  <c r="F150" i="35"/>
  <c r="E150" i="35"/>
  <c r="I150" i="35"/>
  <c r="C150" i="35"/>
  <c r="H150" i="35"/>
  <c r="G150" i="35"/>
  <c r="I24" i="6"/>
  <c r="C178" i="35"/>
  <c r="D178" i="35"/>
  <c r="G178" i="35"/>
  <c r="E178" i="35"/>
  <c r="AK24" i="6"/>
  <c r="AK25" i="6" s="1"/>
  <c r="H178" i="35"/>
  <c r="I178" i="35"/>
  <c r="F178" i="35"/>
  <c r="I166" i="35"/>
  <c r="C166" i="35"/>
  <c r="D166" i="35"/>
  <c r="E166" i="35"/>
  <c r="H166" i="35"/>
  <c r="G166" i="35"/>
  <c r="F166" i="35"/>
  <c r="Y24" i="6"/>
  <c r="Y25" i="6" s="1"/>
  <c r="Y26" i="6" s="1"/>
  <c r="D185" i="35"/>
  <c r="F185" i="35"/>
  <c r="H185" i="35"/>
  <c r="G185" i="35"/>
  <c r="C185" i="35"/>
  <c r="I185" i="35"/>
  <c r="E185" i="35"/>
  <c r="D167" i="35"/>
  <c r="G167" i="35"/>
  <c r="E167" i="35"/>
  <c r="F167" i="35"/>
  <c r="H167" i="35"/>
  <c r="I167" i="35"/>
  <c r="C167" i="35"/>
  <c r="Z24" i="6"/>
  <c r="Z25" i="6" s="1"/>
  <c r="Z26" i="6" s="1"/>
  <c r="AA30" i="132"/>
  <c r="E28" i="133"/>
  <c r="AA29" i="132"/>
  <c r="AA31" i="132"/>
  <c r="G236" i="134"/>
  <c r="J144" i="134"/>
  <c r="G234" i="125"/>
  <c r="AP20" i="146"/>
  <c r="S31" i="160"/>
  <c r="S27" i="160"/>
  <c r="S30" i="160"/>
  <c r="E20" i="161"/>
  <c r="Q128" i="158"/>
  <c r="S29" i="160"/>
  <c r="R128" i="158"/>
  <c r="T30" i="160"/>
  <c r="T29" i="160"/>
  <c r="E21" i="161"/>
  <c r="T27" i="160"/>
  <c r="T31" i="160"/>
  <c r="F187" i="162"/>
  <c r="F43" i="157" s="1"/>
  <c r="D257" i="162"/>
  <c r="Z20" i="160"/>
  <c r="J125" i="162"/>
  <c r="G261" i="162"/>
  <c r="I261" i="162"/>
  <c r="H261" i="162"/>
  <c r="D261" i="162"/>
  <c r="F261" i="162"/>
  <c r="E261" i="162"/>
  <c r="AJ25" i="160"/>
  <c r="AJ26" i="160" s="1"/>
  <c r="C261" i="162"/>
  <c r="AO20" i="160"/>
  <c r="J106" i="162"/>
  <c r="AI25" i="146"/>
  <c r="AI26" i="146" s="1"/>
  <c r="H260" i="148"/>
  <c r="D260" i="148"/>
  <c r="C260" i="148"/>
  <c r="E260" i="148"/>
  <c r="G260" i="148"/>
  <c r="I260" i="148"/>
  <c r="F260" i="148"/>
  <c r="G238" i="148"/>
  <c r="Q25" i="146"/>
  <c r="Q26" i="146" s="1"/>
  <c r="E18" i="147" s="1"/>
  <c r="D242" i="148"/>
  <c r="E242" i="148"/>
  <c r="C184" i="35"/>
  <c r="F184" i="35"/>
  <c r="G163" i="35"/>
  <c r="F182" i="119"/>
  <c r="I182" i="119"/>
  <c r="C182" i="119"/>
  <c r="D182" i="119"/>
  <c r="G182" i="119"/>
  <c r="E182" i="119"/>
  <c r="H182" i="119"/>
  <c r="J138" i="35"/>
  <c r="E265" i="148"/>
  <c r="C265" i="148"/>
  <c r="H265" i="148"/>
  <c r="D265" i="148"/>
  <c r="G265" i="148"/>
  <c r="F265" i="148"/>
  <c r="I265" i="148"/>
  <c r="AN25" i="146"/>
  <c r="AN26" i="146" s="1"/>
  <c r="O20" i="116"/>
  <c r="AJ20" i="116"/>
  <c r="K25" i="116"/>
  <c r="K26" i="116" s="1"/>
  <c r="C236" i="119"/>
  <c r="F236" i="119"/>
  <c r="G236" i="119"/>
  <c r="K54" i="116"/>
  <c r="D236" i="119"/>
  <c r="I236" i="119"/>
  <c r="H236" i="119"/>
  <c r="E236" i="119"/>
  <c r="P25" i="116"/>
  <c r="P26" i="116" s="1"/>
  <c r="F241" i="119"/>
  <c r="G241" i="119"/>
  <c r="C241" i="119"/>
  <c r="P54" i="116"/>
  <c r="I241" i="119"/>
  <c r="E241" i="119"/>
  <c r="H241" i="119"/>
  <c r="D241" i="119"/>
  <c r="J115" i="119"/>
  <c r="D240" i="134"/>
  <c r="I240" i="134"/>
  <c r="E240" i="134"/>
  <c r="G240" i="134"/>
  <c r="F240" i="134"/>
  <c r="AE24" i="6"/>
  <c r="I172" i="35"/>
  <c r="C159" i="35"/>
  <c r="G159" i="35"/>
  <c r="R24" i="6"/>
  <c r="R25" i="6" s="1"/>
  <c r="R26" i="6" s="1"/>
  <c r="F159" i="35"/>
  <c r="E159" i="35"/>
  <c r="D159" i="35"/>
  <c r="I159" i="35"/>
  <c r="R52" i="6"/>
  <c r="H159" i="35"/>
  <c r="D168" i="35"/>
  <c r="H168" i="35"/>
  <c r="G168" i="35"/>
  <c r="F168" i="35"/>
  <c r="I168" i="35"/>
  <c r="AA24" i="6"/>
  <c r="E168" i="35"/>
  <c r="C168" i="35"/>
  <c r="E180" i="35"/>
  <c r="G180" i="35"/>
  <c r="AM24" i="6"/>
  <c r="AM25" i="6" s="1"/>
  <c r="AM26" i="6" s="1"/>
  <c r="D180" i="35"/>
  <c r="I180" i="35"/>
  <c r="H180" i="35"/>
  <c r="C180" i="35"/>
  <c r="F180" i="35"/>
  <c r="D157" i="35"/>
  <c r="F157" i="35"/>
  <c r="G156" i="35"/>
  <c r="E156" i="35"/>
  <c r="D156" i="35"/>
  <c r="I156" i="35"/>
  <c r="O24" i="6"/>
  <c r="G169" i="35"/>
  <c r="E169" i="35"/>
  <c r="F169" i="35"/>
  <c r="H169" i="35"/>
  <c r="I169" i="35"/>
  <c r="C169" i="35"/>
  <c r="AB24" i="6"/>
  <c r="AB25" i="6" s="1"/>
  <c r="AB26" i="6" s="1"/>
  <c r="D169" i="35"/>
  <c r="E158" i="35"/>
  <c r="D158" i="35"/>
  <c r="F158" i="35"/>
  <c r="I158" i="35"/>
  <c r="Q52" i="6"/>
  <c r="Q24" i="6"/>
  <c r="Q25" i="6" s="1"/>
  <c r="G158" i="35"/>
  <c r="C158" i="35"/>
  <c r="H158" i="35"/>
  <c r="F177" i="35"/>
  <c r="D177" i="35"/>
  <c r="H177" i="35"/>
  <c r="E177" i="35"/>
  <c r="I177" i="35"/>
  <c r="C177" i="35"/>
  <c r="G177" i="35"/>
  <c r="AJ24" i="6"/>
  <c r="AJ25" i="6" s="1"/>
  <c r="J117" i="134"/>
  <c r="R25" i="132"/>
  <c r="R26" i="132" s="1"/>
  <c r="C243" i="134"/>
  <c r="H243" i="134"/>
  <c r="E243" i="134"/>
  <c r="F243" i="134"/>
  <c r="D243" i="134"/>
  <c r="R54" i="132"/>
  <c r="G243" i="134"/>
  <c r="I243" i="134"/>
  <c r="J115" i="134"/>
  <c r="G270" i="134"/>
  <c r="H270" i="134"/>
  <c r="AS25" i="132"/>
  <c r="AS26" i="132" s="1"/>
  <c r="E270" i="134"/>
  <c r="J107" i="134"/>
  <c r="I244" i="162"/>
  <c r="S54" i="160"/>
  <c r="H244" i="162"/>
  <c r="E244" i="162"/>
  <c r="C244" i="162"/>
  <c r="D244" i="162"/>
  <c r="G244" i="162"/>
  <c r="F244" i="162"/>
  <c r="J179" i="162"/>
  <c r="F266" i="162"/>
  <c r="G266" i="162"/>
  <c r="C266" i="162"/>
  <c r="D266" i="162"/>
  <c r="AO25" i="160"/>
  <c r="AO26" i="160" s="1"/>
  <c r="E266" i="162"/>
  <c r="I266" i="162"/>
  <c r="H266" i="162"/>
  <c r="G20" i="160"/>
  <c r="AT51" i="160"/>
  <c r="K145" i="162" s="1"/>
  <c r="I248" i="162"/>
  <c r="H248" i="162"/>
  <c r="C248" i="162"/>
  <c r="G248" i="162"/>
  <c r="E248" i="162"/>
  <c r="F248" i="162"/>
  <c r="W25" i="160"/>
  <c r="W26" i="160" s="1"/>
  <c r="D248" i="162"/>
  <c r="J122" i="162"/>
  <c r="J134" i="148"/>
  <c r="J119" i="148"/>
  <c r="C245" i="148"/>
  <c r="T25" i="146"/>
  <c r="T26" i="146" s="1"/>
  <c r="D245" i="148"/>
  <c r="F245" i="148"/>
  <c r="H245" i="148"/>
  <c r="I245" i="148"/>
  <c r="E245" i="148"/>
  <c r="G245" i="148"/>
  <c r="G246" i="148"/>
  <c r="E246" i="148"/>
  <c r="P20" i="146"/>
  <c r="J131" i="148"/>
  <c r="J179" i="148"/>
  <c r="H242" i="148"/>
  <c r="I184" i="35"/>
  <c r="D184" i="35"/>
  <c r="V24" i="6"/>
  <c r="V25" i="6" s="1"/>
  <c r="V26" i="6" s="1"/>
  <c r="H163" i="35"/>
  <c r="C145" i="134"/>
  <c r="C42" i="129" s="1"/>
  <c r="J42" i="129" s="1"/>
  <c r="H231" i="148"/>
  <c r="C231" i="148"/>
  <c r="I231" i="148"/>
  <c r="D231" i="148"/>
  <c r="F231" i="148"/>
  <c r="G231" i="148"/>
  <c r="E231" i="148"/>
  <c r="F54" i="146"/>
  <c r="F25" i="146"/>
  <c r="F26" i="146" s="1"/>
  <c r="J105" i="119"/>
  <c r="AJ25" i="116"/>
  <c r="AJ26" i="116" s="1"/>
  <c r="D261" i="119"/>
  <c r="H261" i="119"/>
  <c r="E261" i="119"/>
  <c r="F261" i="119"/>
  <c r="I261" i="119"/>
  <c r="G261" i="119"/>
  <c r="C261" i="119"/>
  <c r="D240" i="141"/>
  <c r="O54" i="139"/>
  <c r="E240" i="141"/>
  <c r="O25" i="139"/>
  <c r="O26" i="139" s="1"/>
  <c r="I239" i="141"/>
  <c r="H239" i="141"/>
  <c r="C239" i="141"/>
  <c r="N25" i="139"/>
  <c r="N26" i="139" s="1"/>
  <c r="N30" i="139" s="1"/>
  <c r="N54" i="139"/>
  <c r="F239" i="141"/>
  <c r="E239" i="141"/>
  <c r="G239" i="141"/>
  <c r="D239" i="141"/>
  <c r="C161" i="35"/>
  <c r="E161" i="35"/>
  <c r="G161" i="35"/>
  <c r="H161" i="35"/>
  <c r="D161" i="35"/>
  <c r="I161" i="35"/>
  <c r="F161" i="35"/>
  <c r="C148" i="35"/>
  <c r="G52" i="6"/>
  <c r="G24" i="6"/>
  <c r="I148" i="35"/>
  <c r="F148" i="35"/>
  <c r="H148" i="35"/>
  <c r="E148" i="35"/>
  <c r="D148" i="35"/>
  <c r="G148" i="35"/>
  <c r="C183" i="35"/>
  <c r="G183" i="35"/>
  <c r="I183" i="35"/>
  <c r="H183" i="35"/>
  <c r="AP24" i="6"/>
  <c r="AP25" i="6" s="1"/>
  <c r="AP26" i="6" s="1"/>
  <c r="D183" i="35"/>
  <c r="F183" i="35"/>
  <c r="E183" i="35"/>
  <c r="H179" i="35"/>
  <c r="E179" i="35"/>
  <c r="C160" i="35"/>
  <c r="S52" i="6"/>
  <c r="D160" i="35"/>
  <c r="I160" i="35"/>
  <c r="S24" i="6"/>
  <c r="S25" i="6" s="1"/>
  <c r="G160" i="35"/>
  <c r="H160" i="35"/>
  <c r="F160" i="35"/>
  <c r="E160" i="35"/>
  <c r="F165" i="35"/>
  <c r="I165" i="35"/>
  <c r="X24" i="6"/>
  <c r="X25" i="6" s="1"/>
  <c r="X26" i="6" s="1"/>
  <c r="H165" i="35"/>
  <c r="C165" i="35"/>
  <c r="D165" i="35"/>
  <c r="E165" i="35"/>
  <c r="G165" i="35"/>
  <c r="E181" i="35"/>
  <c r="I181" i="35"/>
  <c r="AN24" i="6"/>
  <c r="G181" i="35"/>
  <c r="C181" i="35"/>
  <c r="F181" i="35"/>
  <c r="D181" i="35"/>
  <c r="H181" i="35"/>
  <c r="E155" i="35"/>
  <c r="G155" i="35"/>
  <c r="E149" i="35"/>
  <c r="G149" i="35"/>
  <c r="D149" i="35"/>
  <c r="H149" i="35"/>
  <c r="H24" i="6"/>
  <c r="H25" i="6" s="1"/>
  <c r="H26" i="6" s="1"/>
  <c r="H52" i="6"/>
  <c r="I149" i="35"/>
  <c r="C149" i="35"/>
  <c r="F149" i="35"/>
  <c r="H171" i="35"/>
  <c r="F171" i="35"/>
  <c r="AD24" i="6"/>
  <c r="C171" i="35"/>
  <c r="I171" i="35"/>
  <c r="D171" i="35"/>
  <c r="E171" i="35"/>
  <c r="G171" i="35"/>
  <c r="C239" i="162"/>
  <c r="G239" i="162"/>
  <c r="F239" i="162"/>
  <c r="E239" i="162"/>
  <c r="N54" i="160"/>
  <c r="D239" i="162"/>
  <c r="N25" i="160"/>
  <c r="N26" i="160" s="1"/>
  <c r="I239" i="162"/>
  <c r="H239" i="162"/>
  <c r="J129" i="162"/>
  <c r="F265" i="162"/>
  <c r="C265" i="162"/>
  <c r="E265" i="162"/>
  <c r="D265" i="162"/>
  <c r="H265" i="162"/>
  <c r="I265" i="162"/>
  <c r="G265" i="162"/>
  <c r="F242" i="162"/>
  <c r="G242" i="162"/>
  <c r="I242" i="162"/>
  <c r="D242" i="162"/>
  <c r="E242" i="162"/>
  <c r="C242" i="162"/>
  <c r="Q54" i="160"/>
  <c r="H242" i="162"/>
  <c r="J158" i="162"/>
  <c r="C187" i="162"/>
  <c r="C43" i="157" s="1"/>
  <c r="F233" i="162"/>
  <c r="H233" i="162"/>
  <c r="Z25" i="160"/>
  <c r="Z26" i="160" s="1"/>
  <c r="G251" i="162"/>
  <c r="AJ20" i="160"/>
  <c r="K20" i="160"/>
  <c r="J110" i="162"/>
  <c r="J140" i="162"/>
  <c r="D232" i="162"/>
  <c r="E232" i="162"/>
  <c r="J115" i="148"/>
  <c r="J151" i="35"/>
  <c r="J139" i="119"/>
  <c r="C242" i="148"/>
  <c r="F242" i="148"/>
  <c r="C163" i="35"/>
  <c r="D163" i="35"/>
  <c r="J192" i="119"/>
  <c r="J137" i="35"/>
  <c r="J139" i="148"/>
  <c r="J135" i="119"/>
  <c r="J155" i="134"/>
  <c r="H239" i="134"/>
  <c r="I239" i="134"/>
  <c r="G250" i="125"/>
  <c r="C250" i="125"/>
  <c r="I250" i="125"/>
  <c r="Y25" i="123"/>
  <c r="Y26" i="123" s="1"/>
  <c r="D250" i="125"/>
  <c r="F250" i="125"/>
  <c r="H250" i="125"/>
  <c r="E250" i="125"/>
  <c r="J121" i="125"/>
  <c r="I262" i="125"/>
  <c r="G262" i="125"/>
  <c r="G176" i="35"/>
  <c r="H176" i="35"/>
  <c r="I176" i="35"/>
  <c r="D176" i="35"/>
  <c r="F176" i="35"/>
  <c r="E176" i="35"/>
  <c r="C176" i="35"/>
  <c r="F162" i="35"/>
  <c r="E162" i="35"/>
  <c r="D162" i="35"/>
  <c r="C162" i="35"/>
  <c r="U24" i="6"/>
  <c r="U25" i="6" s="1"/>
  <c r="G162" i="35"/>
  <c r="H162" i="35"/>
  <c r="I162" i="35"/>
  <c r="D152" i="35"/>
  <c r="K52" i="6"/>
  <c r="I152" i="35"/>
  <c r="H152" i="35"/>
  <c r="F152" i="35"/>
  <c r="G152" i="35"/>
  <c r="C152" i="35"/>
  <c r="E152" i="35"/>
  <c r="G164" i="35"/>
  <c r="E164" i="35"/>
  <c r="F164" i="35"/>
  <c r="D164" i="35"/>
  <c r="H164" i="35"/>
  <c r="W24" i="6"/>
  <c r="W25" i="6" s="1"/>
  <c r="W26" i="6" s="1"/>
  <c r="I164" i="35"/>
  <c r="C164" i="35"/>
  <c r="M52" i="6"/>
  <c r="G154" i="35"/>
  <c r="I154" i="35"/>
  <c r="C154" i="35"/>
  <c r="H154" i="35"/>
  <c r="E154" i="35"/>
  <c r="F154" i="35"/>
  <c r="M24" i="6"/>
  <c r="D154" i="35"/>
  <c r="F175" i="35"/>
  <c r="AH24" i="6"/>
  <c r="I175" i="35"/>
  <c r="C175" i="35"/>
  <c r="H175" i="35"/>
  <c r="G175" i="35"/>
  <c r="D175" i="35"/>
  <c r="E175" i="35"/>
  <c r="F174" i="35"/>
  <c r="G174" i="35"/>
  <c r="H174" i="35"/>
  <c r="E174" i="35"/>
  <c r="D174" i="35"/>
  <c r="I174" i="35"/>
  <c r="C174" i="35"/>
  <c r="AG24" i="6"/>
  <c r="AG25" i="6" s="1"/>
  <c r="AG26" i="6" s="1"/>
  <c r="E182" i="35"/>
  <c r="F182" i="35"/>
  <c r="H182" i="35"/>
  <c r="G182" i="35"/>
  <c r="D182" i="35"/>
  <c r="C182" i="35"/>
  <c r="I182" i="35"/>
  <c r="E173" i="35"/>
  <c r="C173" i="35"/>
  <c r="D173" i="35"/>
  <c r="F173" i="35"/>
  <c r="H173" i="35"/>
  <c r="G173" i="35"/>
  <c r="I173" i="35"/>
  <c r="F252" i="134"/>
  <c r="D252" i="134"/>
  <c r="C252" i="134"/>
  <c r="I252" i="134"/>
  <c r="E252" i="134"/>
  <c r="H252" i="134"/>
  <c r="G252" i="134"/>
  <c r="R20" i="132"/>
  <c r="G233" i="134"/>
  <c r="F233" i="134"/>
  <c r="H54" i="132"/>
  <c r="C233" i="134"/>
  <c r="D233" i="134"/>
  <c r="E233" i="134"/>
  <c r="I233" i="134"/>
  <c r="H233" i="134"/>
  <c r="J160" i="162"/>
  <c r="AN25" i="160"/>
  <c r="AN26" i="160" s="1"/>
  <c r="J161" i="162"/>
  <c r="I245" i="162"/>
  <c r="G245" i="162"/>
  <c r="C245" i="162"/>
  <c r="F245" i="162"/>
  <c r="H245" i="162"/>
  <c r="H263" i="162"/>
  <c r="E263" i="162"/>
  <c r="C263" i="162"/>
  <c r="D263" i="162"/>
  <c r="F263" i="162"/>
  <c r="I263" i="162"/>
  <c r="Q25" i="160"/>
  <c r="Q26" i="160" s="1"/>
  <c r="J135" i="162"/>
  <c r="AI20" i="146"/>
  <c r="J106" i="148"/>
  <c r="F257" i="148"/>
  <c r="H257" i="148"/>
  <c r="D257" i="148"/>
  <c r="J54" i="6"/>
  <c r="J211" i="141"/>
  <c r="J213" i="141"/>
  <c r="J228" i="141"/>
  <c r="F239" i="148"/>
  <c r="N54" i="146"/>
  <c r="G239" i="148"/>
  <c r="E239" i="148"/>
  <c r="N25" i="146"/>
  <c r="N26" i="146" s="1"/>
  <c r="H239" i="148"/>
  <c r="I239" i="148"/>
  <c r="D239" i="148"/>
  <c r="C239" i="148"/>
  <c r="J140" i="35"/>
  <c r="H27" i="132"/>
  <c r="H31" i="132"/>
  <c r="H30" i="132"/>
  <c r="E9" i="133"/>
  <c r="F128" i="130"/>
  <c r="H29" i="132"/>
  <c r="AI25" i="6"/>
  <c r="AI26" i="6" s="1"/>
  <c r="F260" i="35"/>
  <c r="C260" i="35"/>
  <c r="H260" i="35"/>
  <c r="G260" i="35"/>
  <c r="E260" i="35"/>
  <c r="I260" i="35"/>
  <c r="D260" i="35"/>
  <c r="E187" i="162"/>
  <c r="E43" i="157" s="1"/>
  <c r="J133" i="125"/>
  <c r="J111" i="141"/>
  <c r="J145" i="134"/>
  <c r="C128" i="162"/>
  <c r="G128" i="162"/>
  <c r="G145" i="162" s="1"/>
  <c r="G42" i="157" s="1"/>
  <c r="I128" i="162"/>
  <c r="I145" i="162" s="1"/>
  <c r="I42" i="157" s="1"/>
  <c r="D128" i="162"/>
  <c r="D145" i="162" s="1"/>
  <c r="D42" i="157" s="1"/>
  <c r="E128" i="162"/>
  <c r="E145" i="162" s="1"/>
  <c r="E42" i="157" s="1"/>
  <c r="AC19" i="160"/>
  <c r="F128" i="162"/>
  <c r="F145" i="162" s="1"/>
  <c r="F42" i="157" s="1"/>
  <c r="H128" i="162"/>
  <c r="H145" i="162" s="1"/>
  <c r="H42" i="157" s="1"/>
  <c r="AC24" i="160"/>
  <c r="J190" i="141"/>
  <c r="C269" i="148"/>
  <c r="I269" i="148"/>
  <c r="H269" i="148"/>
  <c r="J109" i="35"/>
  <c r="J155" i="125"/>
  <c r="J105" i="148"/>
  <c r="J208" i="125"/>
  <c r="E45" i="147"/>
  <c r="AR27" i="146"/>
  <c r="J134" i="35"/>
  <c r="J126" i="141"/>
  <c r="F131" i="119"/>
  <c r="AF19" i="116"/>
  <c r="AF20" i="116" s="1"/>
  <c r="I131" i="119"/>
  <c r="C131" i="119"/>
  <c r="H131" i="119"/>
  <c r="G131" i="119"/>
  <c r="E131" i="119"/>
  <c r="D131" i="119"/>
  <c r="AF24" i="116"/>
  <c r="G19" i="123"/>
  <c r="H106" i="125"/>
  <c r="G51" i="123"/>
  <c r="C106" i="125"/>
  <c r="I106" i="125"/>
  <c r="G106" i="125"/>
  <c r="F106" i="125"/>
  <c r="E106" i="125"/>
  <c r="D106" i="125"/>
  <c r="G24" i="123"/>
  <c r="F113" i="125"/>
  <c r="C113" i="125"/>
  <c r="H113" i="125"/>
  <c r="D113" i="125"/>
  <c r="I113" i="125"/>
  <c r="G113" i="125"/>
  <c r="N19" i="123"/>
  <c r="N20" i="123" s="1"/>
  <c r="E113" i="125"/>
  <c r="N24" i="123"/>
  <c r="N51" i="123"/>
  <c r="M19" i="123"/>
  <c r="D112" i="125"/>
  <c r="G112" i="125"/>
  <c r="M51" i="123"/>
  <c r="H112" i="125"/>
  <c r="E112" i="125"/>
  <c r="F112" i="125"/>
  <c r="C112" i="125"/>
  <c r="I112" i="125"/>
  <c r="M24" i="123"/>
  <c r="I134" i="125"/>
  <c r="F134" i="125"/>
  <c r="C134" i="125"/>
  <c r="H134" i="125"/>
  <c r="D134" i="125"/>
  <c r="E134" i="125"/>
  <c r="AI19" i="123"/>
  <c r="G134" i="125"/>
  <c r="AI24" i="123"/>
  <c r="AO20" i="123"/>
  <c r="D118" i="119"/>
  <c r="G118" i="119"/>
  <c r="H118" i="119"/>
  <c r="S19" i="116"/>
  <c r="S20" i="116" s="1"/>
  <c r="C118" i="119"/>
  <c r="F118" i="119"/>
  <c r="I118" i="119"/>
  <c r="S51" i="116"/>
  <c r="E118" i="119"/>
  <c r="S24" i="116"/>
  <c r="C107" i="119"/>
  <c r="F107" i="119"/>
  <c r="H19" i="116"/>
  <c r="H20" i="116" s="1"/>
  <c r="H51" i="116"/>
  <c r="D107" i="119"/>
  <c r="G107" i="119"/>
  <c r="H107" i="119"/>
  <c r="I107" i="119"/>
  <c r="E107" i="119"/>
  <c r="H24" i="116"/>
  <c r="D110" i="141"/>
  <c r="G110" i="141"/>
  <c r="I110" i="141"/>
  <c r="K51" i="139"/>
  <c r="E110" i="141"/>
  <c r="H110" i="141"/>
  <c r="K19" i="139"/>
  <c r="K20" i="139" s="1"/>
  <c r="F110" i="141"/>
  <c r="C110" i="141"/>
  <c r="K24" i="139"/>
  <c r="R19" i="139"/>
  <c r="R20" i="139" s="1"/>
  <c r="G117" i="141"/>
  <c r="D117" i="141"/>
  <c r="H117" i="141"/>
  <c r="E117" i="141"/>
  <c r="R24" i="139"/>
  <c r="R51" i="139"/>
  <c r="F117" i="141"/>
  <c r="I117" i="141"/>
  <c r="C117" i="141"/>
  <c r="H20" i="139"/>
  <c r="J120" i="141"/>
  <c r="I227" i="35"/>
  <c r="E227" i="35"/>
  <c r="F227" i="35"/>
  <c r="AR24" i="6"/>
  <c r="AR25" i="6" s="1"/>
  <c r="AR26" i="6" s="1"/>
  <c r="D227" i="35"/>
  <c r="G227" i="35"/>
  <c r="C227" i="35"/>
  <c r="H227" i="35"/>
  <c r="J130" i="119"/>
  <c r="AC19" i="139"/>
  <c r="C128" i="141"/>
  <c r="H128" i="141"/>
  <c r="D128" i="141"/>
  <c r="G128" i="141"/>
  <c r="I128" i="141"/>
  <c r="F128" i="141"/>
  <c r="E128" i="141"/>
  <c r="AC24" i="139"/>
  <c r="E121" i="119"/>
  <c r="C121" i="119"/>
  <c r="D121" i="119"/>
  <c r="V19" i="116"/>
  <c r="V20" i="116" s="1"/>
  <c r="H121" i="119"/>
  <c r="I121" i="119"/>
  <c r="F121" i="119"/>
  <c r="G121" i="119"/>
  <c r="V24" i="116"/>
  <c r="T19" i="116"/>
  <c r="T20" i="116" s="1"/>
  <c r="F119" i="119"/>
  <c r="G119" i="119"/>
  <c r="D119" i="119"/>
  <c r="C119" i="119"/>
  <c r="H119" i="119"/>
  <c r="E119" i="119"/>
  <c r="I119" i="119"/>
  <c r="T24" i="116"/>
  <c r="G132" i="125"/>
  <c r="AG19" i="123"/>
  <c r="AG20" i="123" s="1"/>
  <c r="I132" i="125"/>
  <c r="C132" i="125"/>
  <c r="E132" i="125"/>
  <c r="F132" i="125"/>
  <c r="H132" i="125"/>
  <c r="D132" i="125"/>
  <c r="AG24" i="123"/>
  <c r="G126" i="125"/>
  <c r="C126" i="125"/>
  <c r="AA19" i="123"/>
  <c r="F126" i="125"/>
  <c r="E126" i="125"/>
  <c r="D126" i="125"/>
  <c r="H126" i="125"/>
  <c r="I126" i="125"/>
  <c r="AA24" i="123"/>
  <c r="D123" i="125"/>
  <c r="H123" i="125"/>
  <c r="I123" i="125"/>
  <c r="C123" i="125"/>
  <c r="F123" i="125"/>
  <c r="G123" i="125"/>
  <c r="X19" i="123"/>
  <c r="X20" i="123" s="1"/>
  <c r="E123" i="125"/>
  <c r="X24" i="123"/>
  <c r="D147" i="141"/>
  <c r="F147" i="141"/>
  <c r="F52" i="139"/>
  <c r="C147" i="141"/>
  <c r="G147" i="141"/>
  <c r="H147" i="141"/>
  <c r="E147" i="141"/>
  <c r="I147" i="141"/>
  <c r="AL19" i="116"/>
  <c r="AL20" i="116" s="1"/>
  <c r="G137" i="119"/>
  <c r="D137" i="119"/>
  <c r="F137" i="119"/>
  <c r="E137" i="119"/>
  <c r="C137" i="119"/>
  <c r="J137" i="119" s="1"/>
  <c r="H137" i="119"/>
  <c r="I137" i="119"/>
  <c r="AL24" i="116"/>
  <c r="AE19" i="139"/>
  <c r="E130" i="141"/>
  <c r="F130" i="141"/>
  <c r="D130" i="141"/>
  <c r="I130" i="141"/>
  <c r="G130" i="141"/>
  <c r="H130" i="141"/>
  <c r="C130" i="141"/>
  <c r="AE24" i="139"/>
  <c r="M19" i="139"/>
  <c r="M20" i="139" s="1"/>
  <c r="H112" i="141"/>
  <c r="M24" i="139"/>
  <c r="G112" i="141"/>
  <c r="D112" i="141"/>
  <c r="E112" i="141"/>
  <c r="C112" i="141"/>
  <c r="F112" i="141"/>
  <c r="I112" i="141"/>
  <c r="M51" i="139"/>
  <c r="U20" i="139"/>
  <c r="J141" i="119"/>
  <c r="I194" i="35"/>
  <c r="H194" i="35"/>
  <c r="F194" i="35"/>
  <c r="G194" i="35"/>
  <c r="D194" i="35"/>
  <c r="K53" i="6"/>
  <c r="C194" i="35"/>
  <c r="E194" i="35"/>
  <c r="K24" i="6"/>
  <c r="J108" i="125"/>
  <c r="D122" i="141"/>
  <c r="G122" i="141"/>
  <c r="W19" i="139"/>
  <c r="I122" i="141"/>
  <c r="W24" i="139"/>
  <c r="F122" i="141"/>
  <c r="H122" i="141"/>
  <c r="C122" i="141"/>
  <c r="E122" i="141"/>
  <c r="C109" i="119"/>
  <c r="D109" i="119"/>
  <c r="E109" i="119"/>
  <c r="J19" i="116"/>
  <c r="J20" i="116" s="1"/>
  <c r="G109" i="119"/>
  <c r="I109" i="119"/>
  <c r="J51" i="116"/>
  <c r="H109" i="119"/>
  <c r="F109" i="119"/>
  <c r="J24" i="116"/>
  <c r="I144" i="125"/>
  <c r="AS51" i="123"/>
  <c r="E144" i="125"/>
  <c r="H144" i="125"/>
  <c r="AS19" i="123"/>
  <c r="AS20" i="123" s="1"/>
  <c r="F144" i="125"/>
  <c r="D144" i="125"/>
  <c r="C144" i="125"/>
  <c r="G144" i="125"/>
  <c r="AS24" i="123"/>
  <c r="H142" i="125"/>
  <c r="I142" i="125"/>
  <c r="D142" i="125"/>
  <c r="G142" i="125"/>
  <c r="C142" i="125"/>
  <c r="F142" i="125"/>
  <c r="AQ19" i="123"/>
  <c r="E142" i="125"/>
  <c r="AQ24" i="123"/>
  <c r="F117" i="125"/>
  <c r="I117" i="125"/>
  <c r="R19" i="123"/>
  <c r="R20" i="123" s="1"/>
  <c r="R24" i="123"/>
  <c r="E117" i="125"/>
  <c r="D117" i="125"/>
  <c r="G117" i="125"/>
  <c r="H117" i="125"/>
  <c r="H145" i="125" s="1"/>
  <c r="H42" i="127" s="1"/>
  <c r="C117" i="125"/>
  <c r="R51" i="123"/>
  <c r="D175" i="141"/>
  <c r="E175" i="141"/>
  <c r="I175" i="141"/>
  <c r="F175" i="141"/>
  <c r="C175" i="141"/>
  <c r="AH24" i="139"/>
  <c r="AH25" i="139" s="1"/>
  <c r="AH26" i="139" s="1"/>
  <c r="H175" i="141"/>
  <c r="G175" i="141"/>
  <c r="E162" i="125"/>
  <c r="C162" i="125"/>
  <c r="F162" i="125"/>
  <c r="I162" i="125"/>
  <c r="H162" i="125"/>
  <c r="G162" i="125"/>
  <c r="D162" i="125"/>
  <c r="U24" i="123"/>
  <c r="U25" i="123" s="1"/>
  <c r="U26" i="123" s="1"/>
  <c r="I140" i="119"/>
  <c r="AO19" i="116"/>
  <c r="AO20" i="116" s="1"/>
  <c r="D140" i="119"/>
  <c r="G140" i="119"/>
  <c r="F140" i="119"/>
  <c r="E140" i="119"/>
  <c r="C140" i="119"/>
  <c r="H140" i="119"/>
  <c r="AO24" i="116"/>
  <c r="C105" i="141"/>
  <c r="F105" i="141"/>
  <c r="F24" i="139"/>
  <c r="F25" i="139" s="1"/>
  <c r="I105" i="141"/>
  <c r="H105" i="141"/>
  <c r="E105" i="141"/>
  <c r="D105" i="141"/>
  <c r="G105" i="141"/>
  <c r="F19" i="139"/>
  <c r="F51" i="139"/>
  <c r="J107" i="141"/>
  <c r="G199" i="35"/>
  <c r="E199" i="35"/>
  <c r="H199" i="35"/>
  <c r="F199" i="35"/>
  <c r="P53" i="6"/>
  <c r="D199" i="35"/>
  <c r="C199" i="35"/>
  <c r="I199" i="35"/>
  <c r="P24" i="6"/>
  <c r="F117" i="148"/>
  <c r="F145" i="148" s="1"/>
  <c r="F42" i="143" s="1"/>
  <c r="I117" i="148"/>
  <c r="I145" i="148" s="1"/>
  <c r="I42" i="143" s="1"/>
  <c r="R19" i="146"/>
  <c r="C117" i="148"/>
  <c r="C145" i="148" s="1"/>
  <c r="C42" i="143" s="1"/>
  <c r="H117" i="148"/>
  <c r="H145" i="148" s="1"/>
  <c r="H42" i="143" s="1"/>
  <c r="E117" i="148"/>
  <c r="E145" i="148" s="1"/>
  <c r="E42" i="143" s="1"/>
  <c r="D117" i="148"/>
  <c r="D145" i="148" s="1"/>
  <c r="D42" i="143" s="1"/>
  <c r="R24" i="146"/>
  <c r="R51" i="146"/>
  <c r="AT51" i="146" s="1"/>
  <c r="K145" i="148" s="1"/>
  <c r="G117" i="148"/>
  <c r="F124" i="119"/>
  <c r="C124" i="119"/>
  <c r="I124" i="119"/>
  <c r="Y19" i="116"/>
  <c r="G124" i="119"/>
  <c r="D124" i="119"/>
  <c r="E124" i="119"/>
  <c r="H124" i="119"/>
  <c r="Y24" i="116"/>
  <c r="AF19" i="123"/>
  <c r="E131" i="125"/>
  <c r="G131" i="125"/>
  <c r="F131" i="125"/>
  <c r="D131" i="125"/>
  <c r="I131" i="125"/>
  <c r="C131" i="125"/>
  <c r="H131" i="125"/>
  <c r="AF24" i="123"/>
  <c r="F127" i="125"/>
  <c r="E127" i="125"/>
  <c r="AB24" i="123"/>
  <c r="H127" i="125"/>
  <c r="C127" i="125"/>
  <c r="C145" i="125" s="1"/>
  <c r="C42" i="127" s="1"/>
  <c r="G127" i="125"/>
  <c r="AB19" i="123"/>
  <c r="I127" i="125"/>
  <c r="D127" i="125"/>
  <c r="H118" i="125"/>
  <c r="E118" i="125"/>
  <c r="D118" i="125"/>
  <c r="F118" i="125"/>
  <c r="C118" i="125"/>
  <c r="S19" i="123"/>
  <c r="S20" i="123" s="1"/>
  <c r="I118" i="125"/>
  <c r="S51" i="123"/>
  <c r="G118" i="125"/>
  <c r="S24" i="123"/>
  <c r="F168" i="141"/>
  <c r="I168" i="141"/>
  <c r="C168" i="141"/>
  <c r="G168" i="141"/>
  <c r="E168" i="141"/>
  <c r="H168" i="141"/>
  <c r="D168" i="141"/>
  <c r="AA24" i="139"/>
  <c r="AA25" i="139" s="1"/>
  <c r="AA26" i="139" s="1"/>
  <c r="G161" i="125"/>
  <c r="D161" i="125"/>
  <c r="T24" i="123"/>
  <c r="T25" i="123" s="1"/>
  <c r="T26" i="123" s="1"/>
  <c r="C161" i="125"/>
  <c r="E161" i="125"/>
  <c r="F161" i="125"/>
  <c r="H161" i="125"/>
  <c r="I161" i="125"/>
  <c r="J123" i="141"/>
  <c r="Q19" i="116"/>
  <c r="Q20" i="116" s="1"/>
  <c r="F116" i="119"/>
  <c r="D116" i="119"/>
  <c r="G116" i="119"/>
  <c r="H116" i="119"/>
  <c r="C116" i="119"/>
  <c r="Q51" i="116"/>
  <c r="E116" i="119"/>
  <c r="I116" i="119"/>
  <c r="Q24" i="116"/>
  <c r="H106" i="141"/>
  <c r="G106" i="141"/>
  <c r="G51" i="139"/>
  <c r="I106" i="141"/>
  <c r="G19" i="139"/>
  <c r="G20" i="139" s="1"/>
  <c r="D106" i="141"/>
  <c r="E106" i="141"/>
  <c r="F106" i="141"/>
  <c r="C106" i="141"/>
  <c r="G24" i="139"/>
  <c r="C121" i="141"/>
  <c r="V19" i="139"/>
  <c r="V20" i="139" s="1"/>
  <c r="I121" i="141"/>
  <c r="G121" i="141"/>
  <c r="E121" i="141"/>
  <c r="D121" i="141"/>
  <c r="F121" i="141"/>
  <c r="H121" i="141"/>
  <c r="V24" i="139"/>
  <c r="G159" i="119"/>
  <c r="D159" i="119"/>
  <c r="R52" i="116"/>
  <c r="F159" i="119"/>
  <c r="I159" i="119"/>
  <c r="E159" i="119"/>
  <c r="R24" i="116"/>
  <c r="H159" i="119"/>
  <c r="C159" i="119"/>
  <c r="I226" i="35"/>
  <c r="H226" i="35"/>
  <c r="E226" i="35"/>
  <c r="G226" i="35"/>
  <c r="D226" i="35"/>
  <c r="F226" i="35"/>
  <c r="C226" i="35"/>
  <c r="AQ24" i="6"/>
  <c r="AQ25" i="6" s="1"/>
  <c r="AQ26" i="6" s="1"/>
  <c r="AT19" i="139"/>
  <c r="AT24" i="139"/>
  <c r="AT25" i="139" s="1"/>
  <c r="G137" i="141"/>
  <c r="AL19" i="139"/>
  <c r="C137" i="141"/>
  <c r="F137" i="141"/>
  <c r="E137" i="141"/>
  <c r="H137" i="141"/>
  <c r="D137" i="141"/>
  <c r="I137" i="141"/>
  <c r="AL24" i="139"/>
  <c r="H140" i="141"/>
  <c r="G140" i="141"/>
  <c r="E140" i="141"/>
  <c r="AO19" i="139"/>
  <c r="C140" i="141"/>
  <c r="I140" i="141"/>
  <c r="F140" i="141"/>
  <c r="D140" i="141"/>
  <c r="AO24" i="139"/>
  <c r="AN19" i="139"/>
  <c r="H139" i="141"/>
  <c r="I139" i="141"/>
  <c r="D139" i="141"/>
  <c r="F139" i="141"/>
  <c r="G139" i="141"/>
  <c r="E139" i="141"/>
  <c r="C139" i="141"/>
  <c r="AN24" i="139"/>
  <c r="C119" i="141"/>
  <c r="H119" i="141"/>
  <c r="E119" i="141"/>
  <c r="D119" i="141"/>
  <c r="I119" i="141"/>
  <c r="T19" i="139"/>
  <c r="G119" i="141"/>
  <c r="F119" i="141"/>
  <c r="T24" i="139"/>
  <c r="D144" i="141"/>
  <c r="AS51" i="139"/>
  <c r="G144" i="141"/>
  <c r="I144" i="141"/>
  <c r="C144" i="141"/>
  <c r="H144" i="141"/>
  <c r="AS19" i="139"/>
  <c r="F144" i="141"/>
  <c r="E144" i="141"/>
  <c r="AS24" i="139"/>
  <c r="F109" i="141"/>
  <c r="H109" i="141"/>
  <c r="E109" i="141"/>
  <c r="J51" i="139"/>
  <c r="J19" i="139"/>
  <c r="G109" i="141"/>
  <c r="D109" i="141"/>
  <c r="C109" i="141"/>
  <c r="I109" i="141"/>
  <c r="J24" i="139"/>
  <c r="J110" i="125"/>
  <c r="G136" i="141"/>
  <c r="F136" i="141"/>
  <c r="AK19" i="139"/>
  <c r="I136" i="141"/>
  <c r="E136" i="141"/>
  <c r="C136" i="141"/>
  <c r="D136" i="141"/>
  <c r="H136" i="141"/>
  <c r="AK24" i="139"/>
  <c r="E141" i="141"/>
  <c r="H141" i="141"/>
  <c r="G141" i="141"/>
  <c r="AP19" i="139"/>
  <c r="F141" i="141"/>
  <c r="D141" i="141"/>
  <c r="I141" i="141"/>
  <c r="C141" i="141"/>
  <c r="AP24" i="139"/>
  <c r="D125" i="141"/>
  <c r="C125" i="141"/>
  <c r="F125" i="141"/>
  <c r="Z19" i="139"/>
  <c r="E125" i="141"/>
  <c r="H125" i="141"/>
  <c r="I125" i="141"/>
  <c r="G125" i="141"/>
  <c r="Z24" i="139"/>
  <c r="G127" i="141"/>
  <c r="F127" i="141"/>
  <c r="C127" i="141"/>
  <c r="H127" i="141"/>
  <c r="E127" i="141"/>
  <c r="AB19" i="139"/>
  <c r="D127" i="141"/>
  <c r="I127" i="141"/>
  <c r="AB24" i="139"/>
  <c r="AI19" i="139"/>
  <c r="E134" i="141"/>
  <c r="C134" i="141"/>
  <c r="H134" i="141"/>
  <c r="G134" i="141"/>
  <c r="D134" i="141"/>
  <c r="I134" i="141"/>
  <c r="F134" i="141"/>
  <c r="AI24" i="139"/>
  <c r="E129" i="141"/>
  <c r="D129" i="141"/>
  <c r="C129" i="141"/>
  <c r="AD19" i="139"/>
  <c r="F129" i="141"/>
  <c r="H129" i="141"/>
  <c r="I129" i="141"/>
  <c r="G129" i="141"/>
  <c r="AD24" i="139"/>
  <c r="F124" i="141"/>
  <c r="D124" i="141"/>
  <c r="H124" i="141"/>
  <c r="G124" i="141"/>
  <c r="E124" i="141"/>
  <c r="Y19" i="139"/>
  <c r="C124" i="141"/>
  <c r="I124" i="141"/>
  <c r="Y24" i="139"/>
  <c r="E142" i="141"/>
  <c r="D142" i="141"/>
  <c r="C142" i="141"/>
  <c r="I142" i="141"/>
  <c r="H142" i="141"/>
  <c r="AQ19" i="139"/>
  <c r="F142" i="141"/>
  <c r="G142" i="141"/>
  <c r="AQ24" i="139"/>
  <c r="I19" i="139"/>
  <c r="G108" i="141"/>
  <c r="I108" i="141"/>
  <c r="C108" i="141"/>
  <c r="I51" i="139"/>
  <c r="AT51" i="139" s="1"/>
  <c r="K145" i="141" s="1"/>
  <c r="H108" i="141"/>
  <c r="F108" i="141"/>
  <c r="D108" i="141"/>
  <c r="E108" i="141"/>
  <c r="I24" i="139"/>
  <c r="R13" i="161"/>
  <c r="J24" i="127" l="1"/>
  <c r="D91" i="124"/>
  <c r="E5" i="125"/>
  <c r="D19" i="125"/>
  <c r="DE48" i="124"/>
  <c r="DD48" i="124"/>
  <c r="J41" i="127"/>
  <c r="C25" i="127"/>
  <c r="G39" i="127"/>
  <c r="G48" i="127"/>
  <c r="G59" i="127"/>
  <c r="G54" i="127"/>
  <c r="G23" i="127"/>
  <c r="G78" i="127"/>
  <c r="G64" i="127"/>
  <c r="G40" i="127"/>
  <c r="H28" i="106"/>
  <c r="H27" i="106" s="1"/>
  <c r="H50" i="106" s="1"/>
  <c r="CT51" i="124"/>
  <c r="CT91" i="124" s="1"/>
  <c r="CT47" i="124"/>
  <c r="CP47" i="124" s="1"/>
  <c r="CP91" i="124" s="1"/>
  <c r="J7" i="124"/>
  <c r="I47" i="124"/>
  <c r="C35" i="127" s="1"/>
  <c r="J35" i="127" s="1"/>
  <c r="CV7" i="124"/>
  <c r="CV47" i="124" s="1"/>
  <c r="C34" i="127"/>
  <c r="C47" i="124"/>
  <c r="H48" i="124"/>
  <c r="DC51" i="124"/>
  <c r="DB51" i="124"/>
  <c r="CU91" i="124"/>
  <c r="CQ47" i="124"/>
  <c r="DC47" i="124"/>
  <c r="DB47" i="124"/>
  <c r="D145" i="125"/>
  <c r="D42" i="127" s="1"/>
  <c r="J142" i="125"/>
  <c r="J176" i="125"/>
  <c r="J216" i="125"/>
  <c r="AT51" i="123"/>
  <c r="K145" i="125" s="1"/>
  <c r="J218" i="125"/>
  <c r="J195" i="125"/>
  <c r="J150" i="125"/>
  <c r="J73" i="33"/>
  <c r="J81" i="33"/>
  <c r="C17" i="35"/>
  <c r="J17" i="35" s="1"/>
  <c r="M13" i="33" s="1"/>
  <c r="J16" i="35"/>
  <c r="H43" i="32"/>
  <c r="Q43" i="32"/>
  <c r="D87" i="32"/>
  <c r="AI14" i="32"/>
  <c r="AD58" i="32"/>
  <c r="AQ88" i="32"/>
  <c r="I37" i="32"/>
  <c r="AV44" i="32"/>
  <c r="P87" i="32"/>
  <c r="AC43" i="32"/>
  <c r="T43" i="32"/>
  <c r="T87" i="32" s="1"/>
  <c r="AH16" i="32"/>
  <c r="AH60" i="32" s="1"/>
  <c r="AP18" i="32"/>
  <c r="AG18" i="32"/>
  <c r="AG62" i="32" s="1"/>
  <c r="AC62" i="32"/>
  <c r="AP46" i="32"/>
  <c r="AW46" i="32" s="1"/>
  <c r="AC90" i="32"/>
  <c r="AG46" i="32"/>
  <c r="AG90" i="32" s="1"/>
  <c r="AC88" i="32"/>
  <c r="AG44" i="32"/>
  <c r="AP44" i="32"/>
  <c r="T90" i="32"/>
  <c r="H89" i="32"/>
  <c r="I45" i="32"/>
  <c r="J45" i="32" s="1"/>
  <c r="AK20" i="6"/>
  <c r="AK21" i="6" s="1"/>
  <c r="AP45" i="32"/>
  <c r="AC89" i="32"/>
  <c r="AG45" i="32"/>
  <c r="AG89" i="32" s="1"/>
  <c r="AJ44" i="32"/>
  <c r="I11" i="32"/>
  <c r="J11" i="32" s="1"/>
  <c r="J22" i="35"/>
  <c r="Q26" i="6"/>
  <c r="J106" i="35"/>
  <c r="J127" i="35"/>
  <c r="J124" i="35"/>
  <c r="J143" i="35"/>
  <c r="J139" i="35"/>
  <c r="J110" i="35"/>
  <c r="AD20" i="6"/>
  <c r="AD21" i="6" s="1"/>
  <c r="J142" i="35"/>
  <c r="I232" i="162"/>
  <c r="I264" i="141"/>
  <c r="G269" i="148"/>
  <c r="I25" i="123"/>
  <c r="I26" i="123" s="1"/>
  <c r="I29" i="123" s="1"/>
  <c r="F232" i="162"/>
  <c r="J232" i="162" s="1"/>
  <c r="G240" i="141"/>
  <c r="O54" i="132"/>
  <c r="M25" i="146"/>
  <c r="M26" i="146" s="1"/>
  <c r="M30" i="146" s="1"/>
  <c r="I54" i="123"/>
  <c r="D264" i="141"/>
  <c r="J264" i="141" s="1"/>
  <c r="D242" i="134"/>
  <c r="J180" i="134"/>
  <c r="J149" i="119"/>
  <c r="J171" i="119"/>
  <c r="J156" i="134"/>
  <c r="J156" i="119"/>
  <c r="J166" i="119"/>
  <c r="J162" i="119"/>
  <c r="J165" i="148"/>
  <c r="AP128" i="144"/>
  <c r="E269" i="148"/>
  <c r="G239" i="134"/>
  <c r="F240" i="141"/>
  <c r="O25" i="132"/>
  <c r="O26" i="132" s="1"/>
  <c r="O29" i="132" s="1"/>
  <c r="D234" i="125"/>
  <c r="C264" i="141"/>
  <c r="AM25" i="139"/>
  <c r="AM26" i="139" s="1"/>
  <c r="G54" i="160"/>
  <c r="C244" i="134"/>
  <c r="AT30" i="123"/>
  <c r="AR31" i="146"/>
  <c r="I395" i="148" s="1"/>
  <c r="D269" i="148"/>
  <c r="I241" i="148"/>
  <c r="C240" i="141"/>
  <c r="J240" i="141" s="1"/>
  <c r="F234" i="125"/>
  <c r="E264" i="141"/>
  <c r="C260" i="134"/>
  <c r="J179" i="134"/>
  <c r="E234" i="125"/>
  <c r="F264" i="141"/>
  <c r="I234" i="125"/>
  <c r="G264" i="141"/>
  <c r="AR29" i="146"/>
  <c r="H311" i="148" s="1"/>
  <c r="H232" i="162"/>
  <c r="H240" i="141"/>
  <c r="Q25" i="132"/>
  <c r="Q26" i="132" s="1"/>
  <c r="E18" i="133" s="1"/>
  <c r="K18" i="133" s="1"/>
  <c r="M18" i="133" s="1"/>
  <c r="I268" i="119"/>
  <c r="F269" i="148"/>
  <c r="J269" i="148" s="1"/>
  <c r="H234" i="125"/>
  <c r="G232" i="162"/>
  <c r="I251" i="162"/>
  <c r="H240" i="134"/>
  <c r="L30" i="160"/>
  <c r="D321" i="162" s="1"/>
  <c r="I27" i="132"/>
  <c r="E267" i="134"/>
  <c r="J155" i="148"/>
  <c r="G25" i="160"/>
  <c r="G26" i="160" s="1"/>
  <c r="E8" i="161" s="1"/>
  <c r="L29" i="160"/>
  <c r="L55" i="160" s="1"/>
  <c r="J128" i="158"/>
  <c r="J183" i="125"/>
  <c r="H251" i="162"/>
  <c r="J170" i="119"/>
  <c r="F241" i="148"/>
  <c r="R31" i="133"/>
  <c r="X31" i="133" s="1"/>
  <c r="Z31" i="133" s="1"/>
  <c r="I235" i="162"/>
  <c r="I264" i="134"/>
  <c r="J174" i="148"/>
  <c r="AT32" i="160"/>
  <c r="AT33" i="160" s="1"/>
  <c r="AT35" i="160" s="1"/>
  <c r="C241" i="148"/>
  <c r="F235" i="162"/>
  <c r="I251" i="125"/>
  <c r="H264" i="134"/>
  <c r="C261" i="134"/>
  <c r="E241" i="148"/>
  <c r="H235" i="162"/>
  <c r="H251" i="125"/>
  <c r="F264" i="134"/>
  <c r="J172" i="119"/>
  <c r="J173" i="119"/>
  <c r="G241" i="148"/>
  <c r="D241" i="148"/>
  <c r="J175" i="119"/>
  <c r="H241" i="148"/>
  <c r="F251" i="125"/>
  <c r="J251" i="125" s="1"/>
  <c r="AM25" i="132"/>
  <c r="AM26" i="132" s="1"/>
  <c r="AM27" i="132" s="1"/>
  <c r="H261" i="134"/>
  <c r="C268" i="162"/>
  <c r="J158" i="148"/>
  <c r="P54" i="146"/>
  <c r="H238" i="162"/>
  <c r="E251" i="125"/>
  <c r="D261" i="134"/>
  <c r="G241" i="125"/>
  <c r="C235" i="162"/>
  <c r="C251" i="125"/>
  <c r="F261" i="134"/>
  <c r="J149" i="125"/>
  <c r="J163" i="119"/>
  <c r="C241" i="125"/>
  <c r="D235" i="162"/>
  <c r="E261" i="134"/>
  <c r="M54" i="160"/>
  <c r="F241" i="125"/>
  <c r="C264" i="134"/>
  <c r="H268" i="119"/>
  <c r="E251" i="162"/>
  <c r="F245" i="134"/>
  <c r="E260" i="134"/>
  <c r="F268" i="119"/>
  <c r="C251" i="162"/>
  <c r="E245" i="134"/>
  <c r="I260" i="134"/>
  <c r="E242" i="134"/>
  <c r="J215" i="125"/>
  <c r="R128" i="130"/>
  <c r="AI25" i="132"/>
  <c r="AI26" i="132" s="1"/>
  <c r="E36" i="133" s="1"/>
  <c r="I242" i="134"/>
  <c r="F251" i="162"/>
  <c r="G260" i="134"/>
  <c r="C262" i="125"/>
  <c r="F262" i="125"/>
  <c r="F242" i="134"/>
  <c r="Q54" i="132"/>
  <c r="J216" i="162"/>
  <c r="J193" i="141"/>
  <c r="J192" i="125"/>
  <c r="E229" i="141"/>
  <c r="E44" i="136" s="1"/>
  <c r="C268" i="119"/>
  <c r="S128" i="158"/>
  <c r="G268" i="119"/>
  <c r="U27" i="160"/>
  <c r="AK25" i="123"/>
  <c r="AK26" i="123" s="1"/>
  <c r="AK31" i="123" s="1"/>
  <c r="H242" i="134"/>
  <c r="H262" i="125"/>
  <c r="E268" i="119"/>
  <c r="F229" i="141"/>
  <c r="F44" i="136" s="1"/>
  <c r="D262" i="125"/>
  <c r="F236" i="134"/>
  <c r="H260" i="134"/>
  <c r="G268" i="162"/>
  <c r="J268" i="162" s="1"/>
  <c r="AQ25" i="116"/>
  <c r="AQ26" i="116" s="1"/>
  <c r="AQ27" i="116" s="1"/>
  <c r="H236" i="134"/>
  <c r="S25" i="132"/>
  <c r="S26" i="132" s="1"/>
  <c r="E20" i="133" s="1"/>
  <c r="D236" i="134"/>
  <c r="D260" i="134"/>
  <c r="C242" i="134"/>
  <c r="J210" i="125"/>
  <c r="J190" i="125"/>
  <c r="J225" i="134"/>
  <c r="E253" i="134"/>
  <c r="E257" i="148"/>
  <c r="C255" i="162"/>
  <c r="M25" i="160"/>
  <c r="M26" i="160" s="1"/>
  <c r="M29" i="160" s="1"/>
  <c r="I280" i="162" s="1"/>
  <c r="J200" i="125"/>
  <c r="AT27" i="123"/>
  <c r="I253" i="162"/>
  <c r="F238" i="162"/>
  <c r="I253" i="134"/>
  <c r="E258" i="162"/>
  <c r="AT29" i="123"/>
  <c r="I255" i="162"/>
  <c r="G238" i="162"/>
  <c r="C257" i="148"/>
  <c r="H253" i="162"/>
  <c r="G261" i="125"/>
  <c r="D238" i="162"/>
  <c r="E253" i="162"/>
  <c r="C238" i="162"/>
  <c r="H253" i="134"/>
  <c r="AT31" i="132"/>
  <c r="J199" i="148"/>
  <c r="D253" i="162"/>
  <c r="I238" i="162"/>
  <c r="H245" i="134"/>
  <c r="J202" i="148"/>
  <c r="J191" i="125"/>
  <c r="AD25" i="160"/>
  <c r="AD26" i="160" s="1"/>
  <c r="AD27" i="160" s="1"/>
  <c r="H249" i="134"/>
  <c r="J194" i="134"/>
  <c r="I258" i="162"/>
  <c r="G258" i="162"/>
  <c r="H255" i="162"/>
  <c r="I254" i="134"/>
  <c r="J216" i="119"/>
  <c r="J216" i="148"/>
  <c r="J215" i="134"/>
  <c r="AT30" i="132"/>
  <c r="F253" i="134"/>
  <c r="AT29" i="132"/>
  <c r="J149" i="148"/>
  <c r="I247" i="125"/>
  <c r="G253" i="134"/>
  <c r="J154" i="119"/>
  <c r="J183" i="134"/>
  <c r="E233" i="125"/>
  <c r="J162" i="148"/>
  <c r="J148" i="119"/>
  <c r="J147" i="119"/>
  <c r="J177" i="125"/>
  <c r="J161" i="119"/>
  <c r="J150" i="119"/>
  <c r="D249" i="134"/>
  <c r="J180" i="148"/>
  <c r="J177" i="119"/>
  <c r="J161" i="134"/>
  <c r="J154" i="148"/>
  <c r="J151" i="148"/>
  <c r="J160" i="148"/>
  <c r="G249" i="134"/>
  <c r="J173" i="134"/>
  <c r="J185" i="119"/>
  <c r="J178" i="148"/>
  <c r="J174" i="119"/>
  <c r="J176" i="119"/>
  <c r="E386" i="119"/>
  <c r="D239" i="134"/>
  <c r="R36" i="117"/>
  <c r="X36" i="117" s="1"/>
  <c r="Z36" i="117" s="1"/>
  <c r="G267" i="134"/>
  <c r="J223" i="125"/>
  <c r="J213" i="134"/>
  <c r="J194" i="148"/>
  <c r="S128" i="144"/>
  <c r="J222" i="119"/>
  <c r="J209" i="125"/>
  <c r="G244" i="134"/>
  <c r="J227" i="125"/>
  <c r="J203" i="35"/>
  <c r="J227" i="148"/>
  <c r="AG25" i="160"/>
  <c r="AG26" i="160" s="1"/>
  <c r="C258" i="162"/>
  <c r="J200" i="134"/>
  <c r="AT30" i="6"/>
  <c r="H244" i="134"/>
  <c r="AB25" i="160"/>
  <c r="AB26" i="160" s="1"/>
  <c r="AB27" i="160" s="1"/>
  <c r="AT53" i="132"/>
  <c r="K229" i="134" s="1"/>
  <c r="J237" i="162"/>
  <c r="J225" i="125"/>
  <c r="C266" i="148"/>
  <c r="AO25" i="146"/>
  <c r="AO26" i="146" s="1"/>
  <c r="AO30" i="146" s="1"/>
  <c r="D244" i="134"/>
  <c r="AT29" i="6"/>
  <c r="I244" i="134"/>
  <c r="C253" i="162"/>
  <c r="J227" i="134"/>
  <c r="J204" i="134"/>
  <c r="J205" i="125"/>
  <c r="E244" i="134"/>
  <c r="AF25" i="160"/>
  <c r="AF26" i="160" s="1"/>
  <c r="AF27" i="160" s="1"/>
  <c r="F244" i="134"/>
  <c r="F257" i="162"/>
  <c r="AQ25" i="132"/>
  <c r="AQ26" i="132" s="1"/>
  <c r="AQ30" i="132" s="1"/>
  <c r="C239" i="134"/>
  <c r="J224" i="148"/>
  <c r="F258" i="162"/>
  <c r="AT31" i="6"/>
  <c r="N25" i="132"/>
  <c r="N26" i="132" s="1"/>
  <c r="N31" i="132" s="1"/>
  <c r="F239" i="134"/>
  <c r="J215" i="162"/>
  <c r="D255" i="162"/>
  <c r="J191" i="162"/>
  <c r="D258" i="162"/>
  <c r="E39" i="124"/>
  <c r="R39" i="124" s="1"/>
  <c r="X39" i="124" s="1"/>
  <c r="Z39" i="124" s="1"/>
  <c r="D261" i="125"/>
  <c r="D238" i="134"/>
  <c r="H267" i="134"/>
  <c r="M25" i="132"/>
  <c r="M26" i="132" s="1"/>
  <c r="M27" i="132" s="1"/>
  <c r="F264" i="119"/>
  <c r="J186" i="119"/>
  <c r="AT32" i="146"/>
  <c r="AT33" i="146" s="1"/>
  <c r="AT35" i="146" s="1"/>
  <c r="AT63" i="146" s="1"/>
  <c r="D318" i="134"/>
  <c r="I263" i="125"/>
  <c r="AF25" i="146"/>
  <c r="AF26" i="146" s="1"/>
  <c r="AF27" i="146" s="1"/>
  <c r="G267" i="148"/>
  <c r="C236" i="134"/>
  <c r="AL29" i="123"/>
  <c r="I305" i="125" s="1"/>
  <c r="C238" i="134"/>
  <c r="H238" i="134"/>
  <c r="C246" i="134"/>
  <c r="C253" i="134"/>
  <c r="J182" i="148"/>
  <c r="E246" i="134"/>
  <c r="AJ128" i="121"/>
  <c r="D246" i="134"/>
  <c r="G238" i="134"/>
  <c r="T27" i="132"/>
  <c r="I257" i="148"/>
  <c r="I383" i="134"/>
  <c r="I238" i="134"/>
  <c r="U25" i="132"/>
  <c r="U26" i="132" s="1"/>
  <c r="U29" i="132" s="1"/>
  <c r="E288" i="134" s="1"/>
  <c r="D264" i="119"/>
  <c r="J181" i="148"/>
  <c r="J184" i="148"/>
  <c r="E257" i="162"/>
  <c r="K54" i="132"/>
  <c r="T31" i="132"/>
  <c r="D371" i="134" s="1"/>
  <c r="AL27" i="123"/>
  <c r="K25" i="132"/>
  <c r="K26" i="132" s="1"/>
  <c r="K31" i="132" s="1"/>
  <c r="F261" i="125"/>
  <c r="G245" i="134"/>
  <c r="C257" i="134"/>
  <c r="I246" i="134"/>
  <c r="L27" i="160"/>
  <c r="L31" i="160"/>
  <c r="E363" i="162" s="1"/>
  <c r="E239" i="134"/>
  <c r="F267" i="134"/>
  <c r="C267" i="134"/>
  <c r="J174" i="134"/>
  <c r="AT52" i="146"/>
  <c r="K187" i="148" s="1"/>
  <c r="AL31" i="160"/>
  <c r="D389" i="162" s="1"/>
  <c r="F263" i="125"/>
  <c r="D263" i="125"/>
  <c r="F246" i="134"/>
  <c r="T30" i="132"/>
  <c r="D329" i="134" s="1"/>
  <c r="E235" i="125"/>
  <c r="D238" i="148"/>
  <c r="H261" i="125"/>
  <c r="I245" i="134"/>
  <c r="G246" i="134"/>
  <c r="X25" i="160"/>
  <c r="X26" i="160" s="1"/>
  <c r="X30" i="160" s="1"/>
  <c r="AP25" i="132"/>
  <c r="AP26" i="132" s="1"/>
  <c r="F238" i="134"/>
  <c r="F383" i="134"/>
  <c r="AL31" i="123"/>
  <c r="I389" i="125" s="1"/>
  <c r="T29" i="132"/>
  <c r="C287" i="134" s="1"/>
  <c r="AG29" i="160"/>
  <c r="H300" i="162" s="1"/>
  <c r="F238" i="148"/>
  <c r="C257" i="162"/>
  <c r="C245" i="134"/>
  <c r="H249" i="162"/>
  <c r="J180" i="119"/>
  <c r="J172" i="35"/>
  <c r="J168" i="119"/>
  <c r="I56" i="132"/>
  <c r="E238" i="134"/>
  <c r="J163" i="148"/>
  <c r="AD128" i="130"/>
  <c r="I261" i="125"/>
  <c r="J54" i="123"/>
  <c r="H235" i="125"/>
  <c r="M54" i="146"/>
  <c r="H257" i="162"/>
  <c r="D245" i="134"/>
  <c r="G255" i="162"/>
  <c r="I257" i="162"/>
  <c r="D267" i="134"/>
  <c r="D253" i="134"/>
  <c r="E234" i="134"/>
  <c r="J234" i="134" s="1"/>
  <c r="J171" i="134"/>
  <c r="J152" i="119"/>
  <c r="J153" i="119"/>
  <c r="J211" i="162"/>
  <c r="I266" i="148"/>
  <c r="J211" i="134"/>
  <c r="J196" i="162"/>
  <c r="J197" i="134"/>
  <c r="I229" i="125"/>
  <c r="I44" i="127" s="1"/>
  <c r="J209" i="134"/>
  <c r="I264" i="119"/>
  <c r="G264" i="119"/>
  <c r="J221" i="125"/>
  <c r="D265" i="134"/>
  <c r="J222" i="134"/>
  <c r="G249" i="162"/>
  <c r="I249" i="162"/>
  <c r="AT30" i="116"/>
  <c r="H229" i="134"/>
  <c r="H44" i="129" s="1"/>
  <c r="J220" i="134"/>
  <c r="F249" i="162"/>
  <c r="E249" i="162"/>
  <c r="J224" i="119"/>
  <c r="J202" i="125"/>
  <c r="D229" i="125"/>
  <c r="D44" i="127" s="1"/>
  <c r="J202" i="134"/>
  <c r="AP25" i="123"/>
  <c r="AP26" i="123" s="1"/>
  <c r="AN128" i="121" s="1"/>
  <c r="D262" i="162"/>
  <c r="J210" i="134"/>
  <c r="J222" i="148"/>
  <c r="D229" i="134"/>
  <c r="D44" i="129" s="1"/>
  <c r="D266" i="148"/>
  <c r="U30" i="160"/>
  <c r="E330" i="162" s="1"/>
  <c r="H266" i="148"/>
  <c r="D262" i="134"/>
  <c r="J201" i="35"/>
  <c r="G262" i="162"/>
  <c r="E264" i="119"/>
  <c r="C264" i="119"/>
  <c r="AL25" i="6"/>
  <c r="AL26" i="6" s="1"/>
  <c r="AL29" i="6" s="1"/>
  <c r="AK25" i="132"/>
  <c r="AK26" i="132" s="1"/>
  <c r="AK29" i="132" s="1"/>
  <c r="C229" i="125"/>
  <c r="C44" i="127" s="1"/>
  <c r="F229" i="134"/>
  <c r="F44" i="129" s="1"/>
  <c r="J202" i="162"/>
  <c r="J224" i="134"/>
  <c r="J226" i="148"/>
  <c r="J228" i="125"/>
  <c r="G265" i="134"/>
  <c r="C265" i="134"/>
  <c r="H265" i="134"/>
  <c r="E265" i="134"/>
  <c r="AN25" i="132"/>
  <c r="AN26" i="132" s="1"/>
  <c r="U31" i="160"/>
  <c r="F372" i="162" s="1"/>
  <c r="I263" i="35"/>
  <c r="U29" i="160"/>
  <c r="D288" i="162" s="1"/>
  <c r="J200" i="35"/>
  <c r="C249" i="134"/>
  <c r="F265" i="134"/>
  <c r="Q31" i="132"/>
  <c r="I368" i="134" s="1"/>
  <c r="E266" i="148"/>
  <c r="G266" i="148"/>
  <c r="I262" i="134"/>
  <c r="G302" i="119"/>
  <c r="C263" i="35"/>
  <c r="G241" i="134"/>
  <c r="J225" i="119"/>
  <c r="J210" i="119"/>
  <c r="AD31" i="132"/>
  <c r="F381" i="134" s="1"/>
  <c r="F249" i="134"/>
  <c r="G247" i="125"/>
  <c r="H264" i="119"/>
  <c r="C249" i="162"/>
  <c r="E262" i="162"/>
  <c r="AK25" i="160"/>
  <c r="AK26" i="160" s="1"/>
  <c r="AK31" i="160" s="1"/>
  <c r="E388" i="162" s="1"/>
  <c r="J181" i="119"/>
  <c r="G267" i="125"/>
  <c r="C263" i="125"/>
  <c r="V30" i="132"/>
  <c r="D331" i="134" s="1"/>
  <c r="D267" i="125"/>
  <c r="J178" i="134"/>
  <c r="J169" i="148"/>
  <c r="H318" i="134"/>
  <c r="H263" i="125"/>
  <c r="E23" i="133"/>
  <c r="R23" i="133" s="1"/>
  <c r="F244" i="148"/>
  <c r="J167" i="119"/>
  <c r="V31" i="132"/>
  <c r="H373" i="134" s="1"/>
  <c r="G263" i="125"/>
  <c r="V29" i="132"/>
  <c r="D289" i="134" s="1"/>
  <c r="C261" i="125"/>
  <c r="G262" i="134"/>
  <c r="AJ25" i="123"/>
  <c r="AJ26" i="123" s="1"/>
  <c r="AJ27" i="123" s="1"/>
  <c r="C236" i="148"/>
  <c r="D247" i="125"/>
  <c r="J185" i="148"/>
  <c r="J172" i="148"/>
  <c r="J165" i="119"/>
  <c r="J158" i="119"/>
  <c r="E263" i="125"/>
  <c r="V27" i="132"/>
  <c r="H262" i="134"/>
  <c r="J184" i="125"/>
  <c r="J175" i="148"/>
  <c r="J179" i="119"/>
  <c r="F267" i="125"/>
  <c r="F262" i="134"/>
  <c r="H262" i="162"/>
  <c r="F187" i="148"/>
  <c r="F43" i="143" s="1"/>
  <c r="E257" i="134"/>
  <c r="I262" i="162"/>
  <c r="H264" i="148"/>
  <c r="G187" i="148"/>
  <c r="G43" i="143" s="1"/>
  <c r="E318" i="134"/>
  <c r="F318" i="134"/>
  <c r="E267" i="125"/>
  <c r="C262" i="134"/>
  <c r="G318" i="134"/>
  <c r="F187" i="119"/>
  <c r="F43" i="118" s="1"/>
  <c r="I267" i="125"/>
  <c r="F276" i="134"/>
  <c r="AD29" i="132"/>
  <c r="H297" i="134" s="1"/>
  <c r="G268" i="134"/>
  <c r="C262" i="162"/>
  <c r="G187" i="134"/>
  <c r="G43" i="129" s="1"/>
  <c r="J153" i="148"/>
  <c r="J148" i="134"/>
  <c r="C318" i="134"/>
  <c r="AT52" i="116"/>
  <c r="K187" i="119" s="1"/>
  <c r="C267" i="125"/>
  <c r="E44" i="161"/>
  <c r="R44" i="161" s="1"/>
  <c r="H306" i="119"/>
  <c r="C187" i="148"/>
  <c r="C43" i="143" s="1"/>
  <c r="J255" i="148"/>
  <c r="C383" i="134"/>
  <c r="D257" i="134"/>
  <c r="E229" i="125"/>
  <c r="E44" i="127" s="1"/>
  <c r="E229" i="134"/>
  <c r="E44" i="129" s="1"/>
  <c r="E23" i="161"/>
  <c r="R23" i="161" s="1"/>
  <c r="E383" i="134"/>
  <c r="E40" i="117"/>
  <c r="K40" i="117" s="1"/>
  <c r="M40" i="117" s="1"/>
  <c r="I257" i="134"/>
  <c r="G266" i="134"/>
  <c r="J199" i="134"/>
  <c r="J223" i="134"/>
  <c r="F236" i="148"/>
  <c r="F235" i="125"/>
  <c r="G235" i="125"/>
  <c r="P54" i="123"/>
  <c r="G236" i="148"/>
  <c r="G383" i="134"/>
  <c r="AM27" i="116"/>
  <c r="E306" i="119"/>
  <c r="D267" i="162"/>
  <c r="D266" i="134"/>
  <c r="J247" i="134"/>
  <c r="AJ128" i="130"/>
  <c r="J214" i="134"/>
  <c r="I244" i="148"/>
  <c r="J207" i="134"/>
  <c r="J218" i="134"/>
  <c r="J221" i="134"/>
  <c r="D236" i="148"/>
  <c r="I235" i="125"/>
  <c r="P25" i="123"/>
  <c r="P26" i="123" s="1"/>
  <c r="P29" i="123" s="1"/>
  <c r="C245" i="35"/>
  <c r="C238" i="148"/>
  <c r="I236" i="148"/>
  <c r="AK128" i="114"/>
  <c r="I229" i="134"/>
  <c r="I44" i="129" s="1"/>
  <c r="I264" i="148"/>
  <c r="AO25" i="132"/>
  <c r="AO26" i="132" s="1"/>
  <c r="AM128" i="130" s="1"/>
  <c r="AL31" i="132"/>
  <c r="C389" i="134" s="1"/>
  <c r="J228" i="134"/>
  <c r="J204" i="125"/>
  <c r="V29" i="160"/>
  <c r="E289" i="162" s="1"/>
  <c r="I241" i="125"/>
  <c r="H240" i="148"/>
  <c r="C235" i="125"/>
  <c r="K25" i="146"/>
  <c r="K26" i="146" s="1"/>
  <c r="K30" i="146" s="1"/>
  <c r="F320" i="148" s="1"/>
  <c r="AM31" i="116"/>
  <c r="G390" i="119" s="1"/>
  <c r="C268" i="134"/>
  <c r="W30" i="132"/>
  <c r="H332" i="134" s="1"/>
  <c r="AK25" i="146"/>
  <c r="AK26" i="146" s="1"/>
  <c r="AK31" i="146" s="1"/>
  <c r="AF29" i="132"/>
  <c r="I299" i="134" s="1"/>
  <c r="H266" i="134"/>
  <c r="F229" i="125"/>
  <c r="F44" i="127" s="1"/>
  <c r="X25" i="132"/>
  <c r="X26" i="132" s="1"/>
  <c r="X31" i="132" s="1"/>
  <c r="G244" i="148"/>
  <c r="J210" i="162"/>
  <c r="C229" i="134"/>
  <c r="C44" i="129" s="1"/>
  <c r="AF27" i="132"/>
  <c r="I266" i="134"/>
  <c r="H229" i="125"/>
  <c r="H44" i="127" s="1"/>
  <c r="E266" i="134"/>
  <c r="J207" i="162"/>
  <c r="AM25" i="146"/>
  <c r="AM26" i="146" s="1"/>
  <c r="G264" i="148"/>
  <c r="F264" i="148"/>
  <c r="C264" i="148"/>
  <c r="D264" i="148"/>
  <c r="E39" i="161"/>
  <c r="R39" i="161" s="1"/>
  <c r="J25" i="123"/>
  <c r="J26" i="123" s="1"/>
  <c r="J29" i="123" s="1"/>
  <c r="AQ30" i="160"/>
  <c r="C352" i="162" s="1"/>
  <c r="AT29" i="116"/>
  <c r="I236" i="134"/>
  <c r="E236" i="148"/>
  <c r="G306" i="119"/>
  <c r="E268" i="134"/>
  <c r="AF30" i="132"/>
  <c r="D341" i="134" s="1"/>
  <c r="J214" i="148"/>
  <c r="G229" i="134"/>
  <c r="G44" i="129" s="1"/>
  <c r="G229" i="125"/>
  <c r="G44" i="127" s="1"/>
  <c r="C266" i="134"/>
  <c r="J209" i="148"/>
  <c r="S25" i="146"/>
  <c r="S26" i="146" s="1"/>
  <c r="S31" i="146" s="1"/>
  <c r="D241" i="125"/>
  <c r="H236" i="148"/>
  <c r="F257" i="134"/>
  <c r="H268" i="134"/>
  <c r="E33" i="133"/>
  <c r="R33" i="133" s="1"/>
  <c r="J223" i="119"/>
  <c r="J219" i="134"/>
  <c r="D244" i="148"/>
  <c r="E231" i="134"/>
  <c r="J220" i="162"/>
  <c r="J195" i="134"/>
  <c r="E244" i="148"/>
  <c r="S54" i="146"/>
  <c r="E241" i="125"/>
  <c r="D383" i="134"/>
  <c r="H257" i="134"/>
  <c r="J193" i="35"/>
  <c r="J209" i="162"/>
  <c r="J213" i="162"/>
  <c r="AT27" i="116"/>
  <c r="E255" i="162"/>
  <c r="G257" i="134"/>
  <c r="C262" i="148"/>
  <c r="I249" i="134"/>
  <c r="C244" i="148"/>
  <c r="J195" i="148"/>
  <c r="J225" i="162"/>
  <c r="J226" i="134"/>
  <c r="H29" i="160"/>
  <c r="C275" i="162" s="1"/>
  <c r="H31" i="160"/>
  <c r="D359" i="162" s="1"/>
  <c r="G266" i="35"/>
  <c r="AI32" i="116"/>
  <c r="AI33" i="116" s="1"/>
  <c r="AI35" i="116" s="1"/>
  <c r="J177" i="134"/>
  <c r="C187" i="134"/>
  <c r="C43" i="129" s="1"/>
  <c r="J176" i="148"/>
  <c r="I266" i="35"/>
  <c r="T25" i="6"/>
  <c r="T26" i="6" s="1"/>
  <c r="R128" i="12" s="1"/>
  <c r="H267" i="162"/>
  <c r="E187" i="148"/>
  <c r="E43" i="143" s="1"/>
  <c r="J186" i="148"/>
  <c r="AL30" i="160"/>
  <c r="C347" i="162" s="1"/>
  <c r="I245" i="35"/>
  <c r="F302" i="119"/>
  <c r="J151" i="125"/>
  <c r="AM30" i="116"/>
  <c r="D348" i="119" s="1"/>
  <c r="J168" i="125"/>
  <c r="E267" i="162"/>
  <c r="E262" i="148"/>
  <c r="AL27" i="160"/>
  <c r="D245" i="35"/>
  <c r="D302" i="119"/>
  <c r="F262" i="148"/>
  <c r="D262" i="148"/>
  <c r="AP25" i="160"/>
  <c r="AP26" i="160" s="1"/>
  <c r="AN128" i="158" s="1"/>
  <c r="I187" i="134"/>
  <c r="I43" i="129" s="1"/>
  <c r="AT52" i="132"/>
  <c r="K187" i="134" s="1"/>
  <c r="I344" i="119"/>
  <c r="J173" i="125"/>
  <c r="E187" i="134"/>
  <c r="E43" i="129" s="1"/>
  <c r="H187" i="148"/>
  <c r="H43" i="143" s="1"/>
  <c r="E344" i="119"/>
  <c r="J181" i="134"/>
  <c r="J168" i="134"/>
  <c r="J168" i="148"/>
  <c r="J162" i="134"/>
  <c r="I187" i="148"/>
  <c r="I43" i="143" s="1"/>
  <c r="H187" i="134"/>
  <c r="H43" i="129" s="1"/>
  <c r="F128" i="158"/>
  <c r="F266" i="35"/>
  <c r="D344" i="119"/>
  <c r="D187" i="134"/>
  <c r="D43" i="129" s="1"/>
  <c r="J159" i="148"/>
  <c r="H231" i="134"/>
  <c r="J147" i="134"/>
  <c r="J183" i="148"/>
  <c r="F187" i="134"/>
  <c r="F43" i="129" s="1"/>
  <c r="H245" i="35"/>
  <c r="E19" i="162"/>
  <c r="F5" i="162"/>
  <c r="A24" i="158"/>
  <c r="B14" i="158"/>
  <c r="H35" i="159" s="1"/>
  <c r="H46" i="159" s="1"/>
  <c r="O5" i="161"/>
  <c r="AB5" i="161" s="1"/>
  <c r="AO5" i="161" s="1"/>
  <c r="BB5" i="161" s="1"/>
  <c r="BO5" i="161" s="1"/>
  <c r="CB5" i="161" s="1"/>
  <c r="B49" i="161"/>
  <c r="O49" i="161" s="1"/>
  <c r="AB49" i="161" s="1"/>
  <c r="AO49" i="161" s="1"/>
  <c r="BB49" i="161" s="1"/>
  <c r="BO49" i="161" s="1"/>
  <c r="CB49" i="161" s="1"/>
  <c r="F5" i="148"/>
  <c r="E19" i="148"/>
  <c r="A27" i="144"/>
  <c r="B17" i="144"/>
  <c r="H38" i="145" s="1"/>
  <c r="H49" i="145" s="1"/>
  <c r="F5" i="141"/>
  <c r="E19" i="141"/>
  <c r="A28" i="137"/>
  <c r="B19" i="137" s="1"/>
  <c r="H40" i="138" s="1"/>
  <c r="H51" i="138" s="1"/>
  <c r="B18" i="137"/>
  <c r="H39" i="138" s="1"/>
  <c r="H50" i="138" s="1"/>
  <c r="F5" i="134"/>
  <c r="E19" i="134"/>
  <c r="A27" i="130"/>
  <c r="B17" i="130"/>
  <c r="H38" i="131" s="1"/>
  <c r="H49" i="131" s="1"/>
  <c r="A25" i="121"/>
  <c r="B15" i="121"/>
  <c r="H36" i="128" s="1"/>
  <c r="H47" i="128" s="1"/>
  <c r="F19" i="119"/>
  <c r="G5" i="119"/>
  <c r="A25" i="114"/>
  <c r="B15" i="114"/>
  <c r="H36" i="115" s="1"/>
  <c r="H47" i="115" s="1"/>
  <c r="H360" i="134"/>
  <c r="C360" i="134"/>
  <c r="C317" i="125"/>
  <c r="D317" i="125"/>
  <c r="I317" i="125"/>
  <c r="E317" i="125"/>
  <c r="I235" i="35"/>
  <c r="J177" i="148"/>
  <c r="J182" i="134"/>
  <c r="I32" i="132"/>
  <c r="I41" i="132" s="1"/>
  <c r="G235" i="35"/>
  <c r="F24" i="6"/>
  <c r="H231" i="35" s="1"/>
  <c r="D276" i="134"/>
  <c r="F263" i="134"/>
  <c r="D231" i="134"/>
  <c r="I231" i="134"/>
  <c r="F54" i="132"/>
  <c r="F25" i="132"/>
  <c r="F26" i="132" s="1"/>
  <c r="G231" i="134"/>
  <c r="H27" i="160"/>
  <c r="F263" i="35"/>
  <c r="T128" i="158"/>
  <c r="F235" i="35"/>
  <c r="E241" i="134"/>
  <c r="C276" i="134"/>
  <c r="G254" i="134"/>
  <c r="G263" i="134"/>
  <c r="AB128" i="130"/>
  <c r="J157" i="148"/>
  <c r="J159" i="134"/>
  <c r="E9" i="161"/>
  <c r="R9" i="161" s="1"/>
  <c r="G263" i="35"/>
  <c r="E266" i="35"/>
  <c r="E235" i="35"/>
  <c r="H276" i="134"/>
  <c r="F236" i="162"/>
  <c r="C254" i="134"/>
  <c r="J150" i="141"/>
  <c r="D263" i="134"/>
  <c r="W31" i="132"/>
  <c r="F374" i="134" s="1"/>
  <c r="I267" i="162"/>
  <c r="I262" i="148"/>
  <c r="I27" i="116"/>
  <c r="C231" i="134"/>
  <c r="J157" i="134"/>
  <c r="J175" i="134"/>
  <c r="J165" i="134"/>
  <c r="C241" i="134"/>
  <c r="D254" i="134"/>
  <c r="J171" i="148"/>
  <c r="J164" i="134"/>
  <c r="D187" i="148"/>
  <c r="D43" i="143" s="1"/>
  <c r="D263" i="35"/>
  <c r="J25" i="6"/>
  <c r="J26" i="6" s="1"/>
  <c r="J29" i="6" s="1"/>
  <c r="H254" i="134"/>
  <c r="C263" i="134"/>
  <c r="I31" i="116"/>
  <c r="I57" i="116" s="1"/>
  <c r="J151" i="134"/>
  <c r="J173" i="148"/>
  <c r="H263" i="35"/>
  <c r="AO25" i="6"/>
  <c r="AO26" i="6" s="1"/>
  <c r="AO29" i="6" s="1"/>
  <c r="E22" i="133"/>
  <c r="R22" i="133" s="1"/>
  <c r="J186" i="134"/>
  <c r="J170" i="134"/>
  <c r="J152" i="148"/>
  <c r="J167" i="134"/>
  <c r="J150" i="148"/>
  <c r="J161" i="148"/>
  <c r="J172" i="134"/>
  <c r="P54" i="132"/>
  <c r="E276" i="134"/>
  <c r="F241" i="134"/>
  <c r="E10" i="117"/>
  <c r="AO128" i="158"/>
  <c r="C235" i="35"/>
  <c r="J158" i="134"/>
  <c r="J164" i="148"/>
  <c r="AJ128" i="158"/>
  <c r="H266" i="35"/>
  <c r="U30" i="146"/>
  <c r="D330" i="148" s="1"/>
  <c r="H235" i="35"/>
  <c r="H241" i="134"/>
  <c r="I276" i="134"/>
  <c r="I29" i="116"/>
  <c r="D276" i="119" s="1"/>
  <c r="AL27" i="132"/>
  <c r="J176" i="134"/>
  <c r="J170" i="148"/>
  <c r="J169" i="134"/>
  <c r="I241" i="134"/>
  <c r="AD30" i="132"/>
  <c r="F339" i="134" s="1"/>
  <c r="J178" i="141"/>
  <c r="J149" i="141"/>
  <c r="J148" i="148"/>
  <c r="J153" i="134"/>
  <c r="J185" i="134"/>
  <c r="J160" i="134"/>
  <c r="D187" i="119"/>
  <c r="D43" i="118" s="1"/>
  <c r="C266" i="35"/>
  <c r="U27" i="146"/>
  <c r="D241" i="134"/>
  <c r="J159" i="125"/>
  <c r="J163" i="134"/>
  <c r="J167" i="148"/>
  <c r="I360" i="134"/>
  <c r="I57" i="132"/>
  <c r="I55" i="132"/>
  <c r="AD27" i="132"/>
  <c r="I30" i="116"/>
  <c r="AL30" i="132"/>
  <c r="E347" i="134" s="1"/>
  <c r="J166" i="134"/>
  <c r="J152" i="134"/>
  <c r="G360" i="134"/>
  <c r="F360" i="134"/>
  <c r="E360" i="134"/>
  <c r="G344" i="119"/>
  <c r="C321" i="162"/>
  <c r="G321" i="162"/>
  <c r="I321" i="162"/>
  <c r="L56" i="160"/>
  <c r="I306" i="119"/>
  <c r="H302" i="119"/>
  <c r="I302" i="119"/>
  <c r="C302" i="119"/>
  <c r="R39" i="133"/>
  <c r="AE39" i="133" s="1"/>
  <c r="K39" i="133"/>
  <c r="M39" i="133" s="1"/>
  <c r="E9" i="124"/>
  <c r="R9" i="124" s="1"/>
  <c r="I237" i="134"/>
  <c r="F237" i="134"/>
  <c r="H237" i="134"/>
  <c r="E237" i="134"/>
  <c r="L25" i="132"/>
  <c r="L26" i="132" s="1"/>
  <c r="L54" i="132"/>
  <c r="G237" i="134"/>
  <c r="C237" i="134"/>
  <c r="D237" i="134"/>
  <c r="H31" i="123"/>
  <c r="I359" i="125" s="1"/>
  <c r="J246" i="162"/>
  <c r="J205" i="134"/>
  <c r="F251" i="119"/>
  <c r="C251" i="119"/>
  <c r="E251" i="119"/>
  <c r="Z25" i="116"/>
  <c r="Z26" i="116" s="1"/>
  <c r="I251" i="119"/>
  <c r="H251" i="119"/>
  <c r="G251" i="119"/>
  <c r="D251" i="119"/>
  <c r="G245" i="35"/>
  <c r="I238" i="148"/>
  <c r="F386" i="119"/>
  <c r="F254" i="134"/>
  <c r="J190" i="35"/>
  <c r="H29" i="123"/>
  <c r="H55" i="123" s="1"/>
  <c r="F267" i="162"/>
  <c r="J189" i="134"/>
  <c r="J209" i="119"/>
  <c r="J208" i="119"/>
  <c r="H27" i="123"/>
  <c r="J193" i="125"/>
  <c r="AT53" i="123"/>
  <c r="K229" i="125" s="1"/>
  <c r="J220" i="119"/>
  <c r="C229" i="119"/>
  <c r="C44" i="118" s="1"/>
  <c r="F128" i="121"/>
  <c r="D241" i="162"/>
  <c r="P25" i="160"/>
  <c r="P26" i="160" s="1"/>
  <c r="C241" i="162"/>
  <c r="I241" i="162"/>
  <c r="P54" i="160"/>
  <c r="E241" i="162"/>
  <c r="F241" i="162"/>
  <c r="H241" i="162"/>
  <c r="G241" i="162"/>
  <c r="H229" i="119"/>
  <c r="H44" i="118" s="1"/>
  <c r="F229" i="119"/>
  <c r="F44" i="118" s="1"/>
  <c r="J215" i="119"/>
  <c r="H237" i="148"/>
  <c r="D237" i="148"/>
  <c r="C237" i="148"/>
  <c r="G237" i="148"/>
  <c r="E237" i="148"/>
  <c r="I237" i="148"/>
  <c r="L54" i="146"/>
  <c r="L25" i="146"/>
  <c r="L26" i="146" s="1"/>
  <c r="F237" i="148"/>
  <c r="F247" i="125"/>
  <c r="V25" i="123"/>
  <c r="V26" i="123" s="1"/>
  <c r="V27" i="123" s="1"/>
  <c r="V27" i="160"/>
  <c r="C267" i="148"/>
  <c r="C344" i="119"/>
  <c r="I229" i="119"/>
  <c r="I44" i="118" s="1"/>
  <c r="AC25" i="132"/>
  <c r="AC26" i="132" s="1"/>
  <c r="AC31" i="132" s="1"/>
  <c r="G317" i="125"/>
  <c r="I263" i="134"/>
  <c r="J234" i="119"/>
  <c r="AL29" i="132"/>
  <c r="H251" i="134"/>
  <c r="C251" i="134"/>
  <c r="Z25" i="132"/>
  <c r="Z26" i="132" s="1"/>
  <c r="F251" i="134"/>
  <c r="G251" i="134"/>
  <c r="I251" i="134"/>
  <c r="E251" i="134"/>
  <c r="D251" i="134"/>
  <c r="J196" i="134"/>
  <c r="Z128" i="130"/>
  <c r="AB30" i="132"/>
  <c r="AB31" i="132"/>
  <c r="E29" i="133"/>
  <c r="AB29" i="132"/>
  <c r="AB27" i="132"/>
  <c r="G288" i="134"/>
  <c r="H317" i="125"/>
  <c r="E321" i="162"/>
  <c r="V31" i="160"/>
  <c r="D373" i="162" s="1"/>
  <c r="F245" i="35"/>
  <c r="E238" i="148"/>
  <c r="H344" i="119"/>
  <c r="F317" i="125"/>
  <c r="E263" i="134"/>
  <c r="F268" i="134"/>
  <c r="J255" i="134"/>
  <c r="C247" i="125"/>
  <c r="H252" i="162"/>
  <c r="I252" i="162"/>
  <c r="D252" i="162"/>
  <c r="AA25" i="160"/>
  <c r="AA26" i="160" s="1"/>
  <c r="G252" i="162"/>
  <c r="E252" i="162"/>
  <c r="C252" i="162"/>
  <c r="F252" i="162"/>
  <c r="D233" i="125"/>
  <c r="H233" i="125"/>
  <c r="F233" i="125"/>
  <c r="G233" i="125"/>
  <c r="H54" i="123"/>
  <c r="C233" i="125"/>
  <c r="I233" i="125"/>
  <c r="I268" i="148"/>
  <c r="C268" i="148"/>
  <c r="D268" i="148"/>
  <c r="AQ25" i="146"/>
  <c r="AQ26" i="146" s="1"/>
  <c r="F268" i="148"/>
  <c r="E268" i="148"/>
  <c r="G268" i="148"/>
  <c r="H268" i="148"/>
  <c r="J211" i="119"/>
  <c r="H56" i="123"/>
  <c r="H263" i="134"/>
  <c r="D268" i="134"/>
  <c r="J193" i="148"/>
  <c r="J196" i="148"/>
  <c r="H247" i="125"/>
  <c r="C267" i="162"/>
  <c r="E256" i="134"/>
  <c r="I256" i="134"/>
  <c r="C256" i="134"/>
  <c r="AE25" i="132"/>
  <c r="AE26" i="132" s="1"/>
  <c r="F256" i="134"/>
  <c r="H256" i="134"/>
  <c r="G256" i="134"/>
  <c r="D256" i="134"/>
  <c r="F306" i="119"/>
  <c r="D306" i="119"/>
  <c r="E14" i="161"/>
  <c r="R14" i="161" s="1"/>
  <c r="H267" i="148"/>
  <c r="E259" i="134"/>
  <c r="AT52" i="123"/>
  <c r="K187" i="125" s="1"/>
  <c r="J171" i="141"/>
  <c r="J174" i="125"/>
  <c r="J170" i="141"/>
  <c r="J155" i="141"/>
  <c r="AP25" i="146"/>
  <c r="AP26" i="146" s="1"/>
  <c r="AP29" i="146" s="1"/>
  <c r="G187" i="119"/>
  <c r="G43" i="118" s="1"/>
  <c r="AQ29" i="160"/>
  <c r="J170" i="125"/>
  <c r="J169" i="141"/>
  <c r="I259" i="134"/>
  <c r="G187" i="125"/>
  <c r="G43" i="127" s="1"/>
  <c r="J185" i="125"/>
  <c r="AB128" i="144"/>
  <c r="E31" i="147"/>
  <c r="AD30" i="146"/>
  <c r="AD29" i="146"/>
  <c r="AD27" i="146"/>
  <c r="AD31" i="146"/>
  <c r="H187" i="119"/>
  <c r="H43" i="118" s="1"/>
  <c r="J43" i="157"/>
  <c r="AQ31" i="160"/>
  <c r="D394" i="162" s="1"/>
  <c r="D267" i="148"/>
  <c r="J179" i="141"/>
  <c r="J186" i="125"/>
  <c r="F267" i="148"/>
  <c r="F52" i="6"/>
  <c r="AT52" i="6" s="1"/>
  <c r="K187" i="35" s="1"/>
  <c r="F259" i="134"/>
  <c r="J172" i="141"/>
  <c r="J157" i="125"/>
  <c r="G259" i="134"/>
  <c r="J179" i="125"/>
  <c r="M30" i="160"/>
  <c r="C322" i="162" s="1"/>
  <c r="I267" i="148"/>
  <c r="D259" i="134"/>
  <c r="H259" i="134"/>
  <c r="J148" i="141"/>
  <c r="W29" i="132"/>
  <c r="W27" i="132"/>
  <c r="E24" i="133"/>
  <c r="I386" i="119"/>
  <c r="C386" i="119"/>
  <c r="H386" i="119"/>
  <c r="D386" i="119"/>
  <c r="H128" i="130"/>
  <c r="E11" i="133"/>
  <c r="J27" i="132"/>
  <c r="J30" i="132"/>
  <c r="J29" i="132"/>
  <c r="J31" i="132"/>
  <c r="E32" i="147"/>
  <c r="R32" i="147" s="1"/>
  <c r="AC128" i="144"/>
  <c r="AE27" i="146"/>
  <c r="AE29" i="146"/>
  <c r="F298" i="148" s="1"/>
  <c r="AE30" i="146"/>
  <c r="D340" i="148" s="1"/>
  <c r="AE31" i="146"/>
  <c r="E11" i="147"/>
  <c r="J30" i="146"/>
  <c r="J31" i="146"/>
  <c r="H128" i="144"/>
  <c r="J29" i="146"/>
  <c r="J27" i="146"/>
  <c r="AG30" i="146"/>
  <c r="AG29" i="146"/>
  <c r="AE128" i="144"/>
  <c r="AG27" i="146"/>
  <c r="E34" i="147"/>
  <c r="AG31" i="146"/>
  <c r="AN27" i="116"/>
  <c r="H236" i="162"/>
  <c r="J227" i="162"/>
  <c r="J219" i="35"/>
  <c r="J217" i="162"/>
  <c r="J203" i="125"/>
  <c r="J193" i="134"/>
  <c r="AN31" i="116"/>
  <c r="G391" i="119" s="1"/>
  <c r="G239" i="35"/>
  <c r="G236" i="162"/>
  <c r="J198" i="119"/>
  <c r="J213" i="119"/>
  <c r="F250" i="134"/>
  <c r="G250" i="134"/>
  <c r="E250" i="134"/>
  <c r="C250" i="134"/>
  <c r="I250" i="134"/>
  <c r="Y25" i="132"/>
  <c r="Y26" i="132" s="1"/>
  <c r="D250" i="134"/>
  <c r="H250" i="134"/>
  <c r="J198" i="125"/>
  <c r="J196" i="125"/>
  <c r="G29" i="146"/>
  <c r="F274" i="148" s="1"/>
  <c r="J199" i="119"/>
  <c r="J208" i="134"/>
  <c r="J206" i="125"/>
  <c r="J201" i="134"/>
  <c r="J248" i="134"/>
  <c r="J217" i="125"/>
  <c r="J191" i="134"/>
  <c r="J211" i="125"/>
  <c r="K54" i="160"/>
  <c r="E229" i="119"/>
  <c r="E44" i="118" s="1"/>
  <c r="J204" i="148"/>
  <c r="J194" i="125"/>
  <c r="J214" i="125"/>
  <c r="K10" i="133"/>
  <c r="M10" i="133" s="1"/>
  <c r="R10" i="133"/>
  <c r="AL128" i="114"/>
  <c r="AN30" i="116"/>
  <c r="D349" i="119" s="1"/>
  <c r="AN29" i="116"/>
  <c r="C307" i="119" s="1"/>
  <c r="I236" i="162"/>
  <c r="C259" i="134"/>
  <c r="J217" i="134"/>
  <c r="J226" i="125"/>
  <c r="H251" i="148"/>
  <c r="E251" i="148"/>
  <c r="C251" i="148"/>
  <c r="F251" i="148"/>
  <c r="G251" i="148"/>
  <c r="D251" i="148"/>
  <c r="Z25" i="146"/>
  <c r="Z26" i="146" s="1"/>
  <c r="I251" i="148"/>
  <c r="J222" i="125"/>
  <c r="J207" i="125"/>
  <c r="D236" i="162"/>
  <c r="J225" i="35"/>
  <c r="I229" i="148"/>
  <c r="I44" i="143" s="1"/>
  <c r="J192" i="162"/>
  <c r="F269" i="134"/>
  <c r="C269" i="134"/>
  <c r="D269" i="134"/>
  <c r="G269" i="134"/>
  <c r="E269" i="134"/>
  <c r="AR25" i="132"/>
  <c r="AR26" i="132" s="1"/>
  <c r="I269" i="134"/>
  <c r="H269" i="134"/>
  <c r="E256" i="148"/>
  <c r="G256" i="148"/>
  <c r="F256" i="148"/>
  <c r="I256" i="148"/>
  <c r="C256" i="148"/>
  <c r="H256" i="148"/>
  <c r="D256" i="148"/>
  <c r="J220" i="125"/>
  <c r="E236" i="162"/>
  <c r="G229" i="119"/>
  <c r="G44" i="118" s="1"/>
  <c r="J219" i="148"/>
  <c r="J201" i="119"/>
  <c r="J212" i="134"/>
  <c r="D258" i="148"/>
  <c r="G258" i="148"/>
  <c r="C258" i="148"/>
  <c r="I258" i="148"/>
  <c r="F258" i="148"/>
  <c r="H258" i="148"/>
  <c r="E258" i="148"/>
  <c r="J219" i="125"/>
  <c r="K25" i="160"/>
  <c r="K26" i="160" s="1"/>
  <c r="K27" i="160" s="1"/>
  <c r="J260" i="119"/>
  <c r="AH30" i="132"/>
  <c r="AH31" i="132"/>
  <c r="AF128" i="130"/>
  <c r="AH27" i="132"/>
  <c r="AH29" i="132"/>
  <c r="E35" i="133"/>
  <c r="D235" i="134"/>
  <c r="F235" i="134"/>
  <c r="H235" i="134"/>
  <c r="I235" i="134"/>
  <c r="J54" i="132"/>
  <c r="E235" i="134"/>
  <c r="G235" i="134"/>
  <c r="C235" i="134"/>
  <c r="J195" i="35"/>
  <c r="D229" i="119"/>
  <c r="D44" i="118" s="1"/>
  <c r="J224" i="35"/>
  <c r="J216" i="134"/>
  <c r="J201" i="125"/>
  <c r="E235" i="148"/>
  <c r="F235" i="148"/>
  <c r="G235" i="148"/>
  <c r="J54" i="146"/>
  <c r="I235" i="148"/>
  <c r="D235" i="148"/>
  <c r="H235" i="148"/>
  <c r="C235" i="148"/>
  <c r="J190" i="134"/>
  <c r="J197" i="125"/>
  <c r="J189" i="125"/>
  <c r="E258" i="134"/>
  <c r="H258" i="134"/>
  <c r="D258" i="134"/>
  <c r="I258" i="134"/>
  <c r="G258" i="134"/>
  <c r="AG25" i="132"/>
  <c r="AG26" i="132" s="1"/>
  <c r="F258" i="134"/>
  <c r="C258" i="134"/>
  <c r="J199" i="125"/>
  <c r="AB30" i="146"/>
  <c r="H337" i="148" s="1"/>
  <c r="AB31" i="146"/>
  <c r="F379" i="148" s="1"/>
  <c r="AB27" i="146"/>
  <c r="Z128" i="144"/>
  <c r="E29" i="147"/>
  <c r="R29" i="147" s="1"/>
  <c r="AB29" i="146"/>
  <c r="D295" i="148" s="1"/>
  <c r="AJ31" i="139"/>
  <c r="E37" i="140"/>
  <c r="AH128" i="137"/>
  <c r="AJ27" i="139"/>
  <c r="AJ29" i="139"/>
  <c r="AJ30" i="139"/>
  <c r="Q27" i="139"/>
  <c r="E18" i="140"/>
  <c r="O128" i="137"/>
  <c r="Q31" i="139"/>
  <c r="Q29" i="139"/>
  <c r="Q30" i="139"/>
  <c r="I258" i="141"/>
  <c r="H258" i="141"/>
  <c r="C258" i="141"/>
  <c r="F258" i="141"/>
  <c r="D258" i="141"/>
  <c r="G258" i="141"/>
  <c r="E258" i="141"/>
  <c r="J174" i="141"/>
  <c r="I231" i="125"/>
  <c r="D231" i="125"/>
  <c r="F231" i="125"/>
  <c r="F54" i="123"/>
  <c r="H231" i="125"/>
  <c r="C231" i="125"/>
  <c r="E231" i="125"/>
  <c r="G231" i="125"/>
  <c r="D254" i="125"/>
  <c r="E254" i="125"/>
  <c r="AC25" i="123"/>
  <c r="AC26" i="123" s="1"/>
  <c r="I254" i="125"/>
  <c r="F254" i="125"/>
  <c r="H254" i="125"/>
  <c r="G254" i="125"/>
  <c r="C254" i="125"/>
  <c r="J159" i="141"/>
  <c r="C241" i="141"/>
  <c r="P25" i="139"/>
  <c r="P26" i="139" s="1"/>
  <c r="F241" i="141"/>
  <c r="E241" i="141"/>
  <c r="G241" i="141"/>
  <c r="I241" i="141"/>
  <c r="D241" i="141"/>
  <c r="P54" i="139"/>
  <c r="H241" i="141"/>
  <c r="F242" i="125"/>
  <c r="Q54" i="123"/>
  <c r="E242" i="125"/>
  <c r="H242" i="125"/>
  <c r="I242" i="125"/>
  <c r="Q25" i="123"/>
  <c r="Q26" i="123" s="1"/>
  <c r="G242" i="125"/>
  <c r="C242" i="125"/>
  <c r="D242" i="125"/>
  <c r="I257" i="141"/>
  <c r="D257" i="141"/>
  <c r="H257" i="141"/>
  <c r="E257" i="141"/>
  <c r="G257" i="141"/>
  <c r="C257" i="141"/>
  <c r="F257" i="141"/>
  <c r="AE31" i="123"/>
  <c r="AE29" i="123"/>
  <c r="AC128" i="121"/>
  <c r="AE30" i="123"/>
  <c r="E32" i="124"/>
  <c r="AE27" i="123"/>
  <c r="H266" i="125"/>
  <c r="C266" i="125"/>
  <c r="G266" i="125"/>
  <c r="F266" i="125"/>
  <c r="D266" i="125"/>
  <c r="I266" i="125"/>
  <c r="E266" i="125"/>
  <c r="AO25" i="123"/>
  <c r="AO26" i="123" s="1"/>
  <c r="AM128" i="121" s="1"/>
  <c r="J171" i="125"/>
  <c r="J177" i="141"/>
  <c r="AH128" i="130"/>
  <c r="AJ27" i="132"/>
  <c r="E37" i="133"/>
  <c r="AJ30" i="132"/>
  <c r="AJ29" i="132"/>
  <c r="AJ31" i="132"/>
  <c r="J184" i="35"/>
  <c r="J156" i="125"/>
  <c r="J186" i="141"/>
  <c r="J166" i="125"/>
  <c r="J147" i="125"/>
  <c r="J184" i="141"/>
  <c r="J157" i="141"/>
  <c r="J175" i="125"/>
  <c r="F256" i="125"/>
  <c r="G256" i="125"/>
  <c r="H256" i="125"/>
  <c r="D256" i="125"/>
  <c r="E256" i="125"/>
  <c r="C256" i="125"/>
  <c r="I256" i="125"/>
  <c r="J152" i="141"/>
  <c r="J152" i="125"/>
  <c r="D248" i="125"/>
  <c r="H248" i="125"/>
  <c r="F248" i="125"/>
  <c r="W25" i="123"/>
  <c r="W26" i="123" s="1"/>
  <c r="I248" i="125"/>
  <c r="G248" i="125"/>
  <c r="C248" i="125"/>
  <c r="E248" i="125"/>
  <c r="J166" i="141"/>
  <c r="J163" i="141"/>
  <c r="U31" i="146"/>
  <c r="E22" i="147"/>
  <c r="J158" i="125"/>
  <c r="K31" i="123"/>
  <c r="K29" i="123"/>
  <c r="K27" i="123"/>
  <c r="K30" i="123"/>
  <c r="E12" i="124"/>
  <c r="I128" i="121"/>
  <c r="AM31" i="132"/>
  <c r="H240" i="125"/>
  <c r="O25" i="123"/>
  <c r="O26" i="123" s="1"/>
  <c r="D240" i="125"/>
  <c r="G240" i="125"/>
  <c r="I240" i="125"/>
  <c r="F240" i="125"/>
  <c r="C240" i="125"/>
  <c r="E240" i="125"/>
  <c r="O54" i="123"/>
  <c r="J169" i="125"/>
  <c r="J183" i="141"/>
  <c r="AG25" i="139"/>
  <c r="AG26" i="139" s="1"/>
  <c r="J156" i="141"/>
  <c r="J154" i="125"/>
  <c r="J167" i="141"/>
  <c r="E187" i="119"/>
  <c r="E43" i="118" s="1"/>
  <c r="I187" i="125"/>
  <c r="I43" i="127" s="1"/>
  <c r="J161" i="141"/>
  <c r="G269" i="141"/>
  <c r="C269" i="141"/>
  <c r="I269" i="141"/>
  <c r="AR25" i="139"/>
  <c r="AR26" i="139" s="1"/>
  <c r="E269" i="141"/>
  <c r="D269" i="141"/>
  <c r="H269" i="141"/>
  <c r="F269" i="141"/>
  <c r="J176" i="141"/>
  <c r="J182" i="125"/>
  <c r="Q54" i="139"/>
  <c r="F242" i="141"/>
  <c r="E242" i="141"/>
  <c r="D242" i="141"/>
  <c r="I242" i="141"/>
  <c r="C242" i="141"/>
  <c r="G242" i="141"/>
  <c r="H242" i="141"/>
  <c r="AD27" i="123"/>
  <c r="AD31" i="123"/>
  <c r="AD29" i="123"/>
  <c r="E31" i="124"/>
  <c r="AB128" i="121"/>
  <c r="AD30" i="123"/>
  <c r="J165" i="141"/>
  <c r="I187" i="119"/>
  <c r="I43" i="118" s="1"/>
  <c r="H187" i="125"/>
  <c r="H43" i="127" s="1"/>
  <c r="J153" i="125"/>
  <c r="D244" i="141"/>
  <c r="F244" i="141"/>
  <c r="S54" i="139"/>
  <c r="G244" i="141"/>
  <c r="H244" i="141"/>
  <c r="I244" i="141"/>
  <c r="S25" i="139"/>
  <c r="S26" i="139" s="1"/>
  <c r="E244" i="141"/>
  <c r="C244" i="141"/>
  <c r="H265" i="125"/>
  <c r="F265" i="125"/>
  <c r="G265" i="125"/>
  <c r="I265" i="125"/>
  <c r="C265" i="125"/>
  <c r="E265" i="125"/>
  <c r="D265" i="125"/>
  <c r="AN25" i="123"/>
  <c r="AN26" i="123" s="1"/>
  <c r="J160" i="125"/>
  <c r="J167" i="125"/>
  <c r="E233" i="141"/>
  <c r="H54" i="139"/>
  <c r="G233" i="141"/>
  <c r="H233" i="141"/>
  <c r="D233" i="141"/>
  <c r="F233" i="141"/>
  <c r="I233" i="141"/>
  <c r="C233" i="141"/>
  <c r="D255" i="125"/>
  <c r="H255" i="125"/>
  <c r="C255" i="125"/>
  <c r="F255" i="125"/>
  <c r="G255" i="125"/>
  <c r="I255" i="125"/>
  <c r="E255" i="125"/>
  <c r="J162" i="141"/>
  <c r="J173" i="141"/>
  <c r="D237" i="141"/>
  <c r="G237" i="141"/>
  <c r="H237" i="141"/>
  <c r="E237" i="141"/>
  <c r="C237" i="141"/>
  <c r="L25" i="139"/>
  <c r="L26" i="139" s="1"/>
  <c r="L54" i="139"/>
  <c r="I237" i="141"/>
  <c r="F237" i="141"/>
  <c r="E25" i="140"/>
  <c r="X27" i="139"/>
  <c r="V128" i="137"/>
  <c r="X29" i="139"/>
  <c r="X30" i="139"/>
  <c r="X31" i="139"/>
  <c r="AM25" i="123"/>
  <c r="AM26" i="123" s="1"/>
  <c r="E264" i="125"/>
  <c r="I264" i="125"/>
  <c r="D264" i="125"/>
  <c r="G264" i="125"/>
  <c r="H264" i="125"/>
  <c r="F264" i="125"/>
  <c r="C264" i="125"/>
  <c r="J185" i="141"/>
  <c r="J165" i="125"/>
  <c r="J172" i="125"/>
  <c r="H236" i="125"/>
  <c r="G236" i="125"/>
  <c r="D236" i="125"/>
  <c r="I236" i="125"/>
  <c r="F236" i="125"/>
  <c r="K54" i="123"/>
  <c r="E236" i="125"/>
  <c r="C236" i="125"/>
  <c r="H249" i="141"/>
  <c r="C249" i="141"/>
  <c r="F249" i="141"/>
  <c r="I249" i="141"/>
  <c r="D249" i="141"/>
  <c r="G249" i="141"/>
  <c r="E249" i="141"/>
  <c r="E187" i="125"/>
  <c r="E43" i="127" s="1"/>
  <c r="J180" i="125"/>
  <c r="J181" i="141"/>
  <c r="J160" i="141"/>
  <c r="AF25" i="139"/>
  <c r="AF26" i="139" s="1"/>
  <c r="J153" i="141"/>
  <c r="D246" i="141"/>
  <c r="F246" i="141"/>
  <c r="U25" i="139"/>
  <c r="U26" i="139" s="1"/>
  <c r="E22" i="140" s="1"/>
  <c r="G246" i="141"/>
  <c r="I246" i="141"/>
  <c r="C246" i="141"/>
  <c r="E246" i="141"/>
  <c r="H246" i="141"/>
  <c r="J148" i="125"/>
  <c r="E269" i="125"/>
  <c r="AR25" i="123"/>
  <c r="AR26" i="123" s="1"/>
  <c r="G269" i="125"/>
  <c r="F269" i="125"/>
  <c r="D269" i="125"/>
  <c r="I269" i="125"/>
  <c r="C269" i="125"/>
  <c r="H269" i="125"/>
  <c r="J182" i="141"/>
  <c r="F25" i="123"/>
  <c r="F26" i="123" s="1"/>
  <c r="J154" i="141"/>
  <c r="D259" i="125"/>
  <c r="C259" i="125"/>
  <c r="I259" i="125"/>
  <c r="F259" i="125"/>
  <c r="H259" i="125"/>
  <c r="AH25" i="123"/>
  <c r="AH26" i="123" s="1"/>
  <c r="AH31" i="123" s="1"/>
  <c r="E259" i="125"/>
  <c r="G259" i="125"/>
  <c r="D261" i="141"/>
  <c r="I261" i="141"/>
  <c r="F261" i="141"/>
  <c r="H261" i="141"/>
  <c r="C261" i="141"/>
  <c r="G261" i="141"/>
  <c r="E261" i="141"/>
  <c r="J180" i="141"/>
  <c r="J151" i="141"/>
  <c r="H237" i="125"/>
  <c r="D237" i="125"/>
  <c r="L54" i="123"/>
  <c r="E237" i="125"/>
  <c r="L25" i="123"/>
  <c r="L26" i="123" s="1"/>
  <c r="C237" i="125"/>
  <c r="G237" i="125"/>
  <c r="F237" i="125"/>
  <c r="I237" i="125"/>
  <c r="J181" i="125"/>
  <c r="AT52" i="139"/>
  <c r="K187" i="141" s="1"/>
  <c r="J164" i="125"/>
  <c r="J164" i="141"/>
  <c r="J178" i="125"/>
  <c r="J158" i="141"/>
  <c r="X29" i="116"/>
  <c r="V128" i="114"/>
  <c r="E25" i="117"/>
  <c r="X31" i="116"/>
  <c r="X27" i="116"/>
  <c r="X30" i="116"/>
  <c r="I31" i="160"/>
  <c r="G128" i="158"/>
  <c r="I27" i="160"/>
  <c r="I29" i="160"/>
  <c r="I30" i="160"/>
  <c r="E10" i="161"/>
  <c r="AJ29" i="146"/>
  <c r="G303" i="148" s="1"/>
  <c r="AH128" i="144"/>
  <c r="AJ27" i="146"/>
  <c r="E37" i="147"/>
  <c r="K37" i="147" s="1"/>
  <c r="AJ30" i="146"/>
  <c r="H345" i="148" s="1"/>
  <c r="AJ31" i="146"/>
  <c r="C387" i="148" s="1"/>
  <c r="Y128" i="144"/>
  <c r="AA31" i="146"/>
  <c r="AA30" i="146"/>
  <c r="AA29" i="146"/>
  <c r="AA27" i="146"/>
  <c r="E28" i="147"/>
  <c r="X27" i="146"/>
  <c r="X31" i="146"/>
  <c r="V128" i="144"/>
  <c r="X29" i="146"/>
  <c r="X30" i="146"/>
  <c r="E25" i="147"/>
  <c r="I29" i="146"/>
  <c r="I30" i="146"/>
  <c r="G128" i="144"/>
  <c r="I31" i="146"/>
  <c r="I27" i="146"/>
  <c r="E10" i="147"/>
  <c r="AI31" i="160"/>
  <c r="AG128" i="158"/>
  <c r="E36" i="161"/>
  <c r="AI29" i="160"/>
  <c r="AI30" i="160"/>
  <c r="AI27" i="160"/>
  <c r="O27" i="146"/>
  <c r="N54" i="6"/>
  <c r="J270" i="119"/>
  <c r="J207" i="119"/>
  <c r="J221" i="148"/>
  <c r="G262" i="119"/>
  <c r="I262" i="119"/>
  <c r="C262" i="119"/>
  <c r="AK25" i="116"/>
  <c r="AK26" i="116" s="1"/>
  <c r="F262" i="119"/>
  <c r="D262" i="119"/>
  <c r="H262" i="119"/>
  <c r="E262" i="119"/>
  <c r="D229" i="148"/>
  <c r="D44" i="143" s="1"/>
  <c r="AC25" i="116"/>
  <c r="AC26" i="116" s="1"/>
  <c r="H254" i="119"/>
  <c r="D254" i="119"/>
  <c r="G254" i="119"/>
  <c r="F254" i="119"/>
  <c r="E254" i="119"/>
  <c r="C254" i="119"/>
  <c r="I254" i="119"/>
  <c r="J222" i="162"/>
  <c r="F250" i="148"/>
  <c r="G250" i="148"/>
  <c r="C250" i="148"/>
  <c r="E250" i="148"/>
  <c r="D250" i="148"/>
  <c r="H250" i="148"/>
  <c r="I250" i="148"/>
  <c r="F54" i="160"/>
  <c r="I231" i="162"/>
  <c r="C231" i="162"/>
  <c r="F231" i="162"/>
  <c r="G231" i="162"/>
  <c r="D231" i="162"/>
  <c r="H231" i="162"/>
  <c r="E231" i="162"/>
  <c r="J225" i="148"/>
  <c r="O29" i="146"/>
  <c r="I282" i="148" s="1"/>
  <c r="J265" i="119"/>
  <c r="J208" i="35"/>
  <c r="AT53" i="146"/>
  <c r="K229" i="148" s="1"/>
  <c r="L54" i="116"/>
  <c r="D237" i="119"/>
  <c r="I237" i="119"/>
  <c r="G237" i="119"/>
  <c r="F237" i="119"/>
  <c r="H237" i="119"/>
  <c r="C237" i="119"/>
  <c r="E237" i="119"/>
  <c r="J198" i="148"/>
  <c r="J197" i="162"/>
  <c r="J190" i="119"/>
  <c r="C270" i="148"/>
  <c r="F270" i="148"/>
  <c r="H270" i="148"/>
  <c r="I270" i="148"/>
  <c r="E270" i="148"/>
  <c r="D270" i="148"/>
  <c r="G270" i="148"/>
  <c r="AS54" i="146"/>
  <c r="J189" i="119"/>
  <c r="J191" i="119"/>
  <c r="J191" i="148"/>
  <c r="G257" i="35"/>
  <c r="O31" i="146"/>
  <c r="C366" i="148" s="1"/>
  <c r="J189" i="35"/>
  <c r="J206" i="148"/>
  <c r="F229" i="148"/>
  <c r="F44" i="143" s="1"/>
  <c r="L25" i="116"/>
  <c r="L26" i="116" s="1"/>
  <c r="J209" i="35"/>
  <c r="J224" i="162"/>
  <c r="G229" i="162"/>
  <c r="G44" i="157" s="1"/>
  <c r="J222" i="35"/>
  <c r="J219" i="119"/>
  <c r="E40" i="140"/>
  <c r="AM31" i="139"/>
  <c r="AM30" i="139"/>
  <c r="AK128" i="137"/>
  <c r="AM27" i="139"/>
  <c r="AM29" i="139"/>
  <c r="AS29" i="146"/>
  <c r="AS30" i="146"/>
  <c r="AS27" i="146"/>
  <c r="AS31" i="146"/>
  <c r="AQ128" i="144"/>
  <c r="E46" i="147"/>
  <c r="J215" i="148"/>
  <c r="I229" i="162"/>
  <c r="I44" i="157" s="1"/>
  <c r="O30" i="146"/>
  <c r="D324" i="148" s="1"/>
  <c r="J270" i="134"/>
  <c r="AS29" i="116"/>
  <c r="AQ128" i="114"/>
  <c r="E46" i="117"/>
  <c r="AS31" i="116"/>
  <c r="AS30" i="116"/>
  <c r="AS27" i="116"/>
  <c r="M25" i="116"/>
  <c r="M26" i="116" s="1"/>
  <c r="D238" i="119"/>
  <c r="C238" i="119"/>
  <c r="G238" i="119"/>
  <c r="M54" i="116"/>
  <c r="H238" i="119"/>
  <c r="F238" i="119"/>
  <c r="E238" i="119"/>
  <c r="I238" i="119"/>
  <c r="H229" i="148"/>
  <c r="H44" i="143" s="1"/>
  <c r="J207" i="148"/>
  <c r="J214" i="119"/>
  <c r="J202" i="119"/>
  <c r="G259" i="148"/>
  <c r="H259" i="148"/>
  <c r="I259" i="148"/>
  <c r="E259" i="148"/>
  <c r="D259" i="148"/>
  <c r="F259" i="148"/>
  <c r="C259" i="148"/>
  <c r="H259" i="162"/>
  <c r="I259" i="162"/>
  <c r="C259" i="162"/>
  <c r="E259" i="162"/>
  <c r="F259" i="162"/>
  <c r="D259" i="162"/>
  <c r="G259" i="162"/>
  <c r="I264" i="162"/>
  <c r="D264" i="162"/>
  <c r="E264" i="162"/>
  <c r="C264" i="162"/>
  <c r="F264" i="162"/>
  <c r="H264" i="162"/>
  <c r="G264" i="162"/>
  <c r="AD25" i="116"/>
  <c r="AD26" i="116" s="1"/>
  <c r="E255" i="119"/>
  <c r="D255" i="119"/>
  <c r="F255" i="119"/>
  <c r="G255" i="119"/>
  <c r="I255" i="119"/>
  <c r="C255" i="119"/>
  <c r="H255" i="119"/>
  <c r="J217" i="119"/>
  <c r="J192" i="148"/>
  <c r="J200" i="162"/>
  <c r="I253" i="148"/>
  <c r="C253" i="148"/>
  <c r="E253" i="148"/>
  <c r="D253" i="148"/>
  <c r="F253" i="148"/>
  <c r="G253" i="148"/>
  <c r="H253" i="148"/>
  <c r="AT53" i="160"/>
  <c r="K229" i="162" s="1"/>
  <c r="E240" i="148"/>
  <c r="M128" i="144"/>
  <c r="J200" i="148"/>
  <c r="F269" i="162"/>
  <c r="I269" i="162"/>
  <c r="H269" i="162"/>
  <c r="D269" i="162"/>
  <c r="G269" i="162"/>
  <c r="E269" i="162"/>
  <c r="C269" i="162"/>
  <c r="J205" i="148"/>
  <c r="J190" i="148"/>
  <c r="J227" i="119"/>
  <c r="J194" i="162"/>
  <c r="J221" i="119"/>
  <c r="AH27" i="146"/>
  <c r="AF128" i="144"/>
  <c r="E35" i="147"/>
  <c r="AH29" i="146"/>
  <c r="AH30" i="146"/>
  <c r="AH31" i="146"/>
  <c r="G256" i="162"/>
  <c r="H256" i="162"/>
  <c r="D256" i="162"/>
  <c r="F256" i="162"/>
  <c r="C256" i="162"/>
  <c r="E256" i="162"/>
  <c r="I256" i="162"/>
  <c r="AE25" i="160"/>
  <c r="AE26" i="160" s="1"/>
  <c r="J194" i="119"/>
  <c r="D229" i="162"/>
  <c r="D44" i="157" s="1"/>
  <c r="G240" i="148"/>
  <c r="J201" i="148"/>
  <c r="R30" i="160"/>
  <c r="R27" i="160"/>
  <c r="P128" i="158"/>
  <c r="R29" i="160"/>
  <c r="E19" i="161"/>
  <c r="R31" i="160"/>
  <c r="J203" i="119"/>
  <c r="D248" i="148"/>
  <c r="G248" i="148"/>
  <c r="H248" i="148"/>
  <c r="F248" i="148"/>
  <c r="C248" i="148"/>
  <c r="E248" i="148"/>
  <c r="I248" i="148"/>
  <c r="W25" i="146"/>
  <c r="W26" i="146" s="1"/>
  <c r="AP128" i="158"/>
  <c r="AR27" i="160"/>
  <c r="AR29" i="160"/>
  <c r="E45" i="161"/>
  <c r="AR30" i="160"/>
  <c r="AR31" i="160"/>
  <c r="J208" i="162"/>
  <c r="N25" i="116"/>
  <c r="N26" i="116" s="1"/>
  <c r="F239" i="119"/>
  <c r="N54" i="116"/>
  <c r="D239" i="119"/>
  <c r="E239" i="119"/>
  <c r="I239" i="119"/>
  <c r="C239" i="119"/>
  <c r="H239" i="119"/>
  <c r="G239" i="119"/>
  <c r="G229" i="148"/>
  <c r="G44" i="143" s="1"/>
  <c r="J206" i="35"/>
  <c r="H128" i="158"/>
  <c r="J27" i="160"/>
  <c r="J29" i="160"/>
  <c r="J31" i="160"/>
  <c r="E11" i="161"/>
  <c r="J30" i="160"/>
  <c r="C229" i="148"/>
  <c r="C44" i="143" s="1"/>
  <c r="AT53" i="116"/>
  <c r="K229" i="119" s="1"/>
  <c r="I260" i="162"/>
  <c r="H260" i="162"/>
  <c r="C260" i="162"/>
  <c r="E260" i="162"/>
  <c r="G260" i="162"/>
  <c r="F260" i="162"/>
  <c r="D260" i="162"/>
  <c r="J201" i="162"/>
  <c r="W25" i="116"/>
  <c r="W26" i="116" s="1"/>
  <c r="E24" i="117" s="1"/>
  <c r="D248" i="119"/>
  <c r="G248" i="119"/>
  <c r="F248" i="119"/>
  <c r="I248" i="119"/>
  <c r="E248" i="119"/>
  <c r="H248" i="119"/>
  <c r="C248" i="119"/>
  <c r="J212" i="148"/>
  <c r="J198" i="162"/>
  <c r="J228" i="35"/>
  <c r="J259" i="119"/>
  <c r="J212" i="162"/>
  <c r="J203" i="148"/>
  <c r="D234" i="148"/>
  <c r="I54" i="146"/>
  <c r="E234" i="148"/>
  <c r="C234" i="148"/>
  <c r="I234" i="148"/>
  <c r="H234" i="148"/>
  <c r="G234" i="148"/>
  <c r="F234" i="148"/>
  <c r="C240" i="148"/>
  <c r="O54" i="146"/>
  <c r="O128" i="144"/>
  <c r="I239" i="35"/>
  <c r="I249" i="119"/>
  <c r="D249" i="119"/>
  <c r="F249" i="119"/>
  <c r="C249" i="119"/>
  <c r="G249" i="119"/>
  <c r="E249" i="119"/>
  <c r="H249" i="119"/>
  <c r="J196" i="119"/>
  <c r="R54" i="160"/>
  <c r="I243" i="162"/>
  <c r="D243" i="162"/>
  <c r="F243" i="162"/>
  <c r="G243" i="162"/>
  <c r="E243" i="162"/>
  <c r="C243" i="162"/>
  <c r="H243" i="162"/>
  <c r="J206" i="162"/>
  <c r="J206" i="119"/>
  <c r="J195" i="119"/>
  <c r="J212" i="119"/>
  <c r="J218" i="35"/>
  <c r="J219" i="162"/>
  <c r="E35" i="117"/>
  <c r="AF128" i="114"/>
  <c r="AH30" i="116"/>
  <c r="AH27" i="116"/>
  <c r="AH31" i="116"/>
  <c r="AH29" i="116"/>
  <c r="E40" i="161"/>
  <c r="AM31" i="160"/>
  <c r="AM30" i="160"/>
  <c r="AK128" i="158"/>
  <c r="AM27" i="160"/>
  <c r="AM29" i="160"/>
  <c r="J228" i="148"/>
  <c r="G252" i="148"/>
  <c r="E252" i="148"/>
  <c r="C252" i="148"/>
  <c r="F252" i="148"/>
  <c r="I252" i="148"/>
  <c r="D252" i="148"/>
  <c r="H252" i="148"/>
  <c r="J211" i="148"/>
  <c r="J218" i="162"/>
  <c r="AE25" i="116"/>
  <c r="AE26" i="116" s="1"/>
  <c r="E32" i="117" s="1"/>
  <c r="F256" i="119"/>
  <c r="C256" i="119"/>
  <c r="E256" i="119"/>
  <c r="G256" i="119"/>
  <c r="D256" i="119"/>
  <c r="I256" i="119"/>
  <c r="H256" i="119"/>
  <c r="AA29" i="116"/>
  <c r="Y128" i="114"/>
  <c r="AA31" i="116"/>
  <c r="AA27" i="116"/>
  <c r="AA30" i="116"/>
  <c r="E28" i="117"/>
  <c r="Y29" i="146"/>
  <c r="Y27" i="146"/>
  <c r="Y30" i="146"/>
  <c r="W128" i="144"/>
  <c r="E26" i="147"/>
  <c r="Y31" i="146"/>
  <c r="C229" i="162"/>
  <c r="C44" i="157" s="1"/>
  <c r="J189" i="162"/>
  <c r="Z31" i="123"/>
  <c r="Z30" i="123"/>
  <c r="Z27" i="123"/>
  <c r="Z29" i="123"/>
  <c r="X128" i="121"/>
  <c r="E27" i="124"/>
  <c r="I240" i="148"/>
  <c r="D239" i="35"/>
  <c r="J216" i="35"/>
  <c r="I250" i="162"/>
  <c r="G250" i="162"/>
  <c r="E250" i="162"/>
  <c r="C250" i="162"/>
  <c r="H250" i="162"/>
  <c r="F250" i="162"/>
  <c r="Y25" i="160"/>
  <c r="Y26" i="160" s="1"/>
  <c r="D250" i="162"/>
  <c r="I240" i="162"/>
  <c r="F240" i="162"/>
  <c r="C240" i="162"/>
  <c r="G240" i="162"/>
  <c r="E240" i="162"/>
  <c r="H240" i="162"/>
  <c r="O54" i="160"/>
  <c r="D240" i="162"/>
  <c r="I247" i="148"/>
  <c r="E247" i="148"/>
  <c r="D247" i="148"/>
  <c r="F247" i="148"/>
  <c r="C247" i="148"/>
  <c r="V25" i="146"/>
  <c r="V26" i="146" s="1"/>
  <c r="G247" i="148"/>
  <c r="H247" i="148"/>
  <c r="AP25" i="116"/>
  <c r="AP26" i="116" s="1"/>
  <c r="E43" i="117" s="1"/>
  <c r="G267" i="119"/>
  <c r="E267" i="119"/>
  <c r="I267" i="119"/>
  <c r="H267" i="119"/>
  <c r="D267" i="119"/>
  <c r="F267" i="119"/>
  <c r="C267" i="119"/>
  <c r="J235" i="162"/>
  <c r="E249" i="148"/>
  <c r="G249" i="148"/>
  <c r="H249" i="148"/>
  <c r="I249" i="148"/>
  <c r="F249" i="148"/>
  <c r="D249" i="148"/>
  <c r="C249" i="148"/>
  <c r="H261" i="148"/>
  <c r="F261" i="148"/>
  <c r="D261" i="148"/>
  <c r="C261" i="148"/>
  <c r="E261" i="148"/>
  <c r="I261" i="148"/>
  <c r="G261" i="148"/>
  <c r="AB25" i="116"/>
  <c r="AB26" i="116" s="1"/>
  <c r="H253" i="119"/>
  <c r="I253" i="119"/>
  <c r="G253" i="119"/>
  <c r="C253" i="119"/>
  <c r="F253" i="119"/>
  <c r="E253" i="119"/>
  <c r="D253" i="119"/>
  <c r="J217" i="148"/>
  <c r="C252" i="119"/>
  <c r="I252" i="119"/>
  <c r="H252" i="119"/>
  <c r="F252" i="119"/>
  <c r="D252" i="119"/>
  <c r="G252" i="119"/>
  <c r="E252" i="119"/>
  <c r="D234" i="162"/>
  <c r="I234" i="162"/>
  <c r="I54" i="160"/>
  <c r="H234" i="162"/>
  <c r="E234" i="162"/>
  <c r="F234" i="162"/>
  <c r="G234" i="162"/>
  <c r="C234" i="162"/>
  <c r="J208" i="148"/>
  <c r="H229" i="162"/>
  <c r="H44" i="157" s="1"/>
  <c r="F240" i="148"/>
  <c r="N29" i="139"/>
  <c r="N55" i="139" s="1"/>
  <c r="H239" i="35"/>
  <c r="J223" i="35"/>
  <c r="J204" i="119"/>
  <c r="C254" i="148"/>
  <c r="G254" i="148"/>
  <c r="F254" i="148"/>
  <c r="D254" i="148"/>
  <c r="H254" i="148"/>
  <c r="AC25" i="146"/>
  <c r="AC26" i="146" s="1"/>
  <c r="E254" i="148"/>
  <c r="I254" i="148"/>
  <c r="O25" i="160"/>
  <c r="O26" i="160" s="1"/>
  <c r="J205" i="119"/>
  <c r="J197" i="119"/>
  <c r="J223" i="148"/>
  <c r="J228" i="162"/>
  <c r="F25" i="116"/>
  <c r="F26" i="116" s="1"/>
  <c r="H231" i="119"/>
  <c r="E231" i="119"/>
  <c r="G231" i="119"/>
  <c r="F231" i="119"/>
  <c r="D231" i="119"/>
  <c r="I231" i="119"/>
  <c r="F54" i="116"/>
  <c r="C231" i="119"/>
  <c r="F229" i="162"/>
  <c r="F44" i="157" s="1"/>
  <c r="U25" i="116"/>
  <c r="U26" i="116" s="1"/>
  <c r="D246" i="119"/>
  <c r="C246" i="119"/>
  <c r="H246" i="119"/>
  <c r="F246" i="119"/>
  <c r="E246" i="119"/>
  <c r="G246" i="119"/>
  <c r="I246" i="119"/>
  <c r="D240" i="148"/>
  <c r="E15" i="140"/>
  <c r="K15" i="140" s="1"/>
  <c r="F239" i="35"/>
  <c r="J242" i="148"/>
  <c r="J221" i="162"/>
  <c r="G263" i="148"/>
  <c r="I263" i="148"/>
  <c r="F263" i="148"/>
  <c r="E263" i="148"/>
  <c r="C263" i="148"/>
  <c r="D263" i="148"/>
  <c r="H263" i="148"/>
  <c r="AL25" i="146"/>
  <c r="AL26" i="146" s="1"/>
  <c r="E229" i="148"/>
  <c r="E44" i="143" s="1"/>
  <c r="J223" i="162"/>
  <c r="AR25" i="116"/>
  <c r="AR26" i="116" s="1"/>
  <c r="F269" i="119"/>
  <c r="D269" i="119"/>
  <c r="E269" i="119"/>
  <c r="I269" i="119"/>
  <c r="H269" i="119"/>
  <c r="G269" i="119"/>
  <c r="C269" i="119"/>
  <c r="J197" i="148"/>
  <c r="E35" i="161"/>
  <c r="AH30" i="160"/>
  <c r="AH29" i="160"/>
  <c r="AH31" i="160"/>
  <c r="AF128" i="158"/>
  <c r="AH27" i="160"/>
  <c r="G25" i="116"/>
  <c r="G26" i="116" s="1"/>
  <c r="F232" i="119"/>
  <c r="C232" i="119"/>
  <c r="D232" i="119"/>
  <c r="G54" i="116"/>
  <c r="G232" i="119"/>
  <c r="H232" i="119"/>
  <c r="I232" i="119"/>
  <c r="E232" i="119"/>
  <c r="J214" i="162"/>
  <c r="E270" i="162"/>
  <c r="F270" i="162"/>
  <c r="H270" i="162"/>
  <c r="AS54" i="160"/>
  <c r="I270" i="162"/>
  <c r="C270" i="162"/>
  <c r="G270" i="162"/>
  <c r="AS25" i="160"/>
  <c r="AS26" i="160" s="1"/>
  <c r="D270" i="162"/>
  <c r="J218" i="148"/>
  <c r="J210" i="148"/>
  <c r="H25" i="146"/>
  <c r="H26" i="146" s="1"/>
  <c r="F233" i="148"/>
  <c r="G233" i="148"/>
  <c r="E233" i="148"/>
  <c r="H54" i="146"/>
  <c r="H233" i="148"/>
  <c r="I233" i="148"/>
  <c r="D233" i="148"/>
  <c r="C233" i="148"/>
  <c r="E229" i="162"/>
  <c r="E44" i="157" s="1"/>
  <c r="AG25" i="116"/>
  <c r="AG26" i="116" s="1"/>
  <c r="D258" i="119"/>
  <c r="I258" i="119"/>
  <c r="G258" i="119"/>
  <c r="C258" i="119"/>
  <c r="H258" i="119"/>
  <c r="E258" i="119"/>
  <c r="F258" i="119"/>
  <c r="J247" i="162"/>
  <c r="F25" i="160"/>
  <c r="F26" i="160" s="1"/>
  <c r="J211" i="35"/>
  <c r="AE20" i="6"/>
  <c r="AE21" i="6" s="1"/>
  <c r="J205" i="35"/>
  <c r="E247" i="35"/>
  <c r="AJ26" i="6"/>
  <c r="AJ27" i="6" s="1"/>
  <c r="AJ28" i="6" s="1"/>
  <c r="I247" i="35"/>
  <c r="F247" i="35"/>
  <c r="J121" i="35"/>
  <c r="J196" i="35"/>
  <c r="J213" i="35"/>
  <c r="F147" i="35"/>
  <c r="F187" i="35" s="1"/>
  <c r="F43" i="33" s="1"/>
  <c r="J179" i="35"/>
  <c r="AI22" i="32"/>
  <c r="BD14" i="32"/>
  <c r="BD58" i="32" s="1"/>
  <c r="AP72" i="32"/>
  <c r="BC28" i="32"/>
  <c r="AT28" i="32"/>
  <c r="AT72" i="32" s="1"/>
  <c r="AO20" i="6"/>
  <c r="AH22" i="32"/>
  <c r="AH66" i="32" s="1"/>
  <c r="AQ58" i="32"/>
  <c r="N26" i="6"/>
  <c r="L128" i="12" s="1"/>
  <c r="AQ18" i="32"/>
  <c r="AI18" i="32"/>
  <c r="AJ18" i="32"/>
  <c r="AH18" i="32"/>
  <c r="AH62" i="32" s="1"/>
  <c r="AD62" i="32"/>
  <c r="G86" i="32"/>
  <c r="G247" i="35"/>
  <c r="H257" i="35"/>
  <c r="H147" i="35"/>
  <c r="H187" i="35" s="1"/>
  <c r="H43" i="33" s="1"/>
  <c r="S26" i="6"/>
  <c r="S31" i="6" s="1"/>
  <c r="AK26" i="6"/>
  <c r="E38" i="32" s="1"/>
  <c r="F51" i="6"/>
  <c r="AT51" i="6" s="1"/>
  <c r="K145" i="35" s="1"/>
  <c r="E105" i="35"/>
  <c r="E145" i="35" s="1"/>
  <c r="E42" i="33" s="1"/>
  <c r="F105" i="35"/>
  <c r="F145" i="35" s="1"/>
  <c r="F42" i="33" s="1"/>
  <c r="I105" i="35"/>
  <c r="I145" i="35" s="1"/>
  <c r="I42" i="33" s="1"/>
  <c r="H105" i="35"/>
  <c r="H145" i="35" s="1"/>
  <c r="H42" i="33" s="1"/>
  <c r="D105" i="35"/>
  <c r="D145" i="35" s="1"/>
  <c r="D42" i="33" s="1"/>
  <c r="G105" i="35"/>
  <c r="G145" i="35" s="1"/>
  <c r="G42" i="33" s="1"/>
  <c r="C105" i="35"/>
  <c r="H247" i="35"/>
  <c r="C257" i="35"/>
  <c r="D147" i="35"/>
  <c r="D187" i="35" s="1"/>
  <c r="D43" i="33" s="1"/>
  <c r="D247" i="35"/>
  <c r="E257" i="35"/>
  <c r="C147" i="35"/>
  <c r="C187" i="35" s="1"/>
  <c r="C43" i="33" s="1"/>
  <c r="AJ16" i="32"/>
  <c r="W28" i="32"/>
  <c r="U28" i="32"/>
  <c r="U72" i="32" s="1"/>
  <c r="Q72" i="32"/>
  <c r="AD28" i="32"/>
  <c r="V28" i="32"/>
  <c r="F15" i="6"/>
  <c r="F19" i="6" s="1"/>
  <c r="F21" i="35"/>
  <c r="F61" i="35" s="1"/>
  <c r="F38" i="33" s="1"/>
  <c r="F24" i="33" s="1"/>
  <c r="I21" i="35"/>
  <c r="I61" i="35" s="1"/>
  <c r="I38" i="33" s="1"/>
  <c r="I24" i="33" s="1"/>
  <c r="E21" i="35"/>
  <c r="E61" i="35" s="1"/>
  <c r="E38" i="33" s="1"/>
  <c r="E24" i="33" s="1"/>
  <c r="F49" i="6"/>
  <c r="AT49" i="6" s="1"/>
  <c r="D21" i="35"/>
  <c r="D61" i="35" s="1"/>
  <c r="D38" i="33" s="1"/>
  <c r="G21" i="35"/>
  <c r="G61" i="35" s="1"/>
  <c r="G38" i="33" s="1"/>
  <c r="G24" i="33" s="1"/>
  <c r="H21" i="35"/>
  <c r="H61" i="35" s="1"/>
  <c r="H38" i="33" s="1"/>
  <c r="H24" i="33" s="1"/>
  <c r="F11" i="6"/>
  <c r="F12" i="6" s="1"/>
  <c r="C21" i="35"/>
  <c r="F257" i="35"/>
  <c r="G147" i="35"/>
  <c r="G187" i="35" s="1"/>
  <c r="G43" i="33" s="1"/>
  <c r="AI35" i="32"/>
  <c r="AC55" i="32"/>
  <c r="AP11" i="32"/>
  <c r="AG11" i="32"/>
  <c r="AG55" i="32" s="1"/>
  <c r="J122" i="35"/>
  <c r="C247" i="35"/>
  <c r="D257" i="35"/>
  <c r="E147" i="35"/>
  <c r="AJ35" i="32"/>
  <c r="AU14" i="32"/>
  <c r="AU58" i="32" s="1"/>
  <c r="AC34" i="32"/>
  <c r="T34" i="32"/>
  <c r="T78" i="32" s="1"/>
  <c r="P78" i="32"/>
  <c r="H72" i="32"/>
  <c r="I28" i="32"/>
  <c r="J28" i="32" s="1"/>
  <c r="W11" i="32"/>
  <c r="Q55" i="32"/>
  <c r="U11" i="32"/>
  <c r="U55" i="32" s="1"/>
  <c r="V11" i="32"/>
  <c r="AD11" i="32"/>
  <c r="J135" i="35"/>
  <c r="P86" i="32"/>
  <c r="T42" i="32"/>
  <c r="T86" i="32" s="1"/>
  <c r="AC42" i="32"/>
  <c r="Q42" i="32"/>
  <c r="H42" i="32"/>
  <c r="D86" i="32"/>
  <c r="AF25" i="6"/>
  <c r="AF26" i="6" s="1"/>
  <c r="AF27" i="6" s="1"/>
  <c r="AF28" i="6" s="1"/>
  <c r="H34" i="32"/>
  <c r="D78" i="32"/>
  <c r="Q34" i="32"/>
  <c r="A24" i="12"/>
  <c r="B14" i="12"/>
  <c r="H35" i="42" s="1"/>
  <c r="H46" i="42" s="1"/>
  <c r="AQ16" i="32"/>
  <c r="AU16" i="32" s="1"/>
  <c r="AU60" i="32" s="1"/>
  <c r="AH15" i="32"/>
  <c r="AH59" i="32" s="1"/>
  <c r="AD59" i="32"/>
  <c r="AQ15" i="32"/>
  <c r="BD15" i="32" s="1"/>
  <c r="AJ15" i="32"/>
  <c r="AD60" i="32"/>
  <c r="AD66" i="32"/>
  <c r="AH35" i="32"/>
  <c r="AH79" i="32" s="1"/>
  <c r="AJ22" i="32"/>
  <c r="AD79" i="32"/>
  <c r="J114" i="35"/>
  <c r="I187" i="35"/>
  <c r="I43" i="33" s="1"/>
  <c r="DE47" i="32"/>
  <c r="DE48" i="32" s="1"/>
  <c r="J215" i="35"/>
  <c r="J113" i="35"/>
  <c r="J131" i="35"/>
  <c r="J120" i="35"/>
  <c r="J108" i="35"/>
  <c r="J126" i="35"/>
  <c r="DD47" i="32"/>
  <c r="DD48" i="32" s="1"/>
  <c r="J155" i="35"/>
  <c r="J103" i="35"/>
  <c r="J217" i="35"/>
  <c r="U26" i="6"/>
  <c r="C239" i="35"/>
  <c r="J214" i="35"/>
  <c r="J192" i="35"/>
  <c r="J112" i="35"/>
  <c r="J123" i="35"/>
  <c r="J130" i="35"/>
  <c r="J220" i="35"/>
  <c r="J128" i="35"/>
  <c r="J202" i="35"/>
  <c r="E239" i="35"/>
  <c r="J133" i="35"/>
  <c r="J191" i="35"/>
  <c r="J197" i="35"/>
  <c r="J198" i="35"/>
  <c r="J107" i="35"/>
  <c r="J118" i="35"/>
  <c r="J210" i="35"/>
  <c r="J207" i="35"/>
  <c r="J212" i="35"/>
  <c r="J221" i="35"/>
  <c r="J204" i="35"/>
  <c r="J136" i="35"/>
  <c r="I20" i="32"/>
  <c r="J20" i="32" s="1"/>
  <c r="Q19" i="32"/>
  <c r="D63" i="32"/>
  <c r="H19" i="32"/>
  <c r="H36" i="32"/>
  <c r="Q36" i="32"/>
  <c r="D80" i="32"/>
  <c r="T23" i="32"/>
  <c r="P67" i="32"/>
  <c r="AC23" i="32"/>
  <c r="Q81" i="32"/>
  <c r="W37" i="32"/>
  <c r="U37" i="32"/>
  <c r="U81" i="32" s="1"/>
  <c r="V37" i="32"/>
  <c r="AD37" i="32"/>
  <c r="T68" i="32"/>
  <c r="I15" i="32"/>
  <c r="J15" i="32" s="1"/>
  <c r="H53" i="32"/>
  <c r="I9" i="32"/>
  <c r="J9" i="32" s="1"/>
  <c r="AD38" i="32"/>
  <c r="U38" i="32"/>
  <c r="U82" i="32" s="1"/>
  <c r="Q82" i="32"/>
  <c r="W38" i="32"/>
  <c r="V38" i="32"/>
  <c r="T52" i="32"/>
  <c r="U8" i="32"/>
  <c r="U52" i="32" s="1"/>
  <c r="W8" i="32"/>
  <c r="Q52" i="32"/>
  <c r="V8" i="32"/>
  <c r="AD8" i="32"/>
  <c r="AN20" i="6"/>
  <c r="AN21" i="6" s="1"/>
  <c r="G63" i="32"/>
  <c r="G80" i="32"/>
  <c r="I12" i="6"/>
  <c r="AD33" i="32"/>
  <c r="U33" i="32"/>
  <c r="U77" i="32" s="1"/>
  <c r="Q77" i="32"/>
  <c r="V33" i="32"/>
  <c r="W33" i="32"/>
  <c r="AP13" i="32"/>
  <c r="AC57" i="32"/>
  <c r="AG13" i="32"/>
  <c r="AG24" i="32"/>
  <c r="AG68" i="32" s="1"/>
  <c r="AC68" i="32"/>
  <c r="AP24" i="32"/>
  <c r="V29" i="32"/>
  <c r="Q73" i="32"/>
  <c r="W29" i="32"/>
  <c r="AD29" i="32"/>
  <c r="U29" i="32"/>
  <c r="U73" i="32" s="1"/>
  <c r="J115" i="35"/>
  <c r="G54" i="32"/>
  <c r="AT39" i="32"/>
  <c r="BC39" i="32"/>
  <c r="AP83" i="32"/>
  <c r="Q53" i="32"/>
  <c r="V9" i="32"/>
  <c r="U9" i="32"/>
  <c r="U53" i="32" s="1"/>
  <c r="W9" i="32"/>
  <c r="AD9" i="32"/>
  <c r="J163" i="35"/>
  <c r="AC20" i="6"/>
  <c r="AC21" i="6" s="1"/>
  <c r="AD7" i="32"/>
  <c r="Q51" i="32"/>
  <c r="W7" i="32"/>
  <c r="V7" i="32"/>
  <c r="U7" i="32"/>
  <c r="I39" i="32"/>
  <c r="J39" i="32" s="1"/>
  <c r="H83" i="32"/>
  <c r="AD13" i="32"/>
  <c r="Q57" i="32"/>
  <c r="W13" i="32"/>
  <c r="V13" i="32"/>
  <c r="U13" i="32"/>
  <c r="U57" i="32" s="1"/>
  <c r="I33" i="32"/>
  <c r="J33" i="32" s="1"/>
  <c r="H77" i="32"/>
  <c r="AG35" i="32"/>
  <c r="AP35" i="32"/>
  <c r="AW35" i="32" s="1"/>
  <c r="AC79" i="32"/>
  <c r="I29" i="32"/>
  <c r="J29" i="32" s="1"/>
  <c r="H73" i="32"/>
  <c r="AP20" i="32"/>
  <c r="AG20" i="32"/>
  <c r="AC64" i="32"/>
  <c r="L20" i="6"/>
  <c r="L21" i="6" s="1"/>
  <c r="AC58" i="32"/>
  <c r="AG14" i="32"/>
  <c r="AG58" i="32" s="1"/>
  <c r="AP14" i="32"/>
  <c r="AJ14" i="32"/>
  <c r="H21" i="32"/>
  <c r="Q21" i="32"/>
  <c r="D65" i="32"/>
  <c r="V39" i="32"/>
  <c r="U39" i="32"/>
  <c r="U83" i="32" s="1"/>
  <c r="AD39" i="32"/>
  <c r="Q83" i="32"/>
  <c r="W39" i="32"/>
  <c r="AC59" i="32"/>
  <c r="AP15" i="32"/>
  <c r="AG15" i="32"/>
  <c r="Q68" i="32"/>
  <c r="U24" i="32"/>
  <c r="U68" i="32" s="1"/>
  <c r="W24" i="32"/>
  <c r="V24" i="32"/>
  <c r="AD24" i="32"/>
  <c r="AP29" i="32"/>
  <c r="AG29" i="32"/>
  <c r="AG73" i="32" s="1"/>
  <c r="AC73" i="32"/>
  <c r="AP38" i="32"/>
  <c r="AG38" i="32"/>
  <c r="AC82" i="32"/>
  <c r="T58" i="32"/>
  <c r="G65" i="32"/>
  <c r="T25" i="32"/>
  <c r="P69" i="32"/>
  <c r="AC25" i="32"/>
  <c r="AG33" i="32"/>
  <c r="AG77" i="32" s="1"/>
  <c r="AC77" i="32"/>
  <c r="AP33" i="32"/>
  <c r="P71" i="32"/>
  <c r="AC27" i="32"/>
  <c r="T27" i="32"/>
  <c r="T71" i="32" s="1"/>
  <c r="T73" i="32"/>
  <c r="I38" i="32"/>
  <c r="J38" i="32" s="1"/>
  <c r="H82" i="32"/>
  <c r="BH14" i="32"/>
  <c r="I8" i="32"/>
  <c r="J8" i="32" s="1"/>
  <c r="H52" i="32"/>
  <c r="I22" i="32"/>
  <c r="J22" i="32" s="1"/>
  <c r="H66" i="32"/>
  <c r="Q75" i="32"/>
  <c r="U31" i="32"/>
  <c r="U75" i="32" s="1"/>
  <c r="AD31" i="32"/>
  <c r="V31" i="32"/>
  <c r="W31" i="32"/>
  <c r="P61" i="32"/>
  <c r="T17" i="32"/>
  <c r="T61" i="32" s="1"/>
  <c r="AC17" i="32"/>
  <c r="P65" i="32"/>
  <c r="AC21" i="32"/>
  <c r="T21" i="32"/>
  <c r="T65" i="32" s="1"/>
  <c r="AC30" i="32"/>
  <c r="T30" i="32"/>
  <c r="P74" i="32"/>
  <c r="Z12" i="6"/>
  <c r="H32" i="32"/>
  <c r="Q32" i="32"/>
  <c r="D76" i="32"/>
  <c r="Q41" i="32"/>
  <c r="H41" i="32"/>
  <c r="H85" i="32" s="1"/>
  <c r="D85" i="32"/>
  <c r="I24" i="32"/>
  <c r="J24" i="32" s="1"/>
  <c r="H68" i="32"/>
  <c r="I16" i="32"/>
  <c r="J16" i="32" s="1"/>
  <c r="H60" i="32"/>
  <c r="I40" i="32"/>
  <c r="J40" i="32" s="1"/>
  <c r="H84" i="32"/>
  <c r="G61" i="32"/>
  <c r="AC66" i="32"/>
  <c r="AG22" i="32"/>
  <c r="AG66" i="32" s="1"/>
  <c r="AP22" i="32"/>
  <c r="AW22" i="32" s="1"/>
  <c r="D69" i="32"/>
  <c r="Q25" i="32"/>
  <c r="H25" i="32"/>
  <c r="H27" i="32"/>
  <c r="Q27" i="32"/>
  <c r="D71" i="32"/>
  <c r="G85" i="32"/>
  <c r="Q84" i="32"/>
  <c r="W40" i="32"/>
  <c r="V40" i="32"/>
  <c r="U40" i="32"/>
  <c r="U84" i="32" s="1"/>
  <c r="AD40" i="32"/>
  <c r="T66" i="32"/>
  <c r="AP31" i="32"/>
  <c r="AC75" i="32"/>
  <c r="AG31" i="32"/>
  <c r="AC26" i="32"/>
  <c r="P70" i="32"/>
  <c r="T26" i="32"/>
  <c r="T70" i="32" s="1"/>
  <c r="G71" i="32"/>
  <c r="T20" i="6"/>
  <c r="T21" i="6" s="1"/>
  <c r="AC41" i="32"/>
  <c r="P85" i="32"/>
  <c r="T41" i="32"/>
  <c r="J156" i="35"/>
  <c r="G47" i="32"/>
  <c r="C47" i="32" s="1"/>
  <c r="C91" i="32" s="1"/>
  <c r="AC60" i="32"/>
  <c r="AG16" i="32"/>
  <c r="AG60" i="32" s="1"/>
  <c r="AP16" i="32"/>
  <c r="H12" i="32"/>
  <c r="Q12" i="32"/>
  <c r="D56" i="32"/>
  <c r="Q30" i="32"/>
  <c r="D74" i="32"/>
  <c r="H30" i="32"/>
  <c r="G76" i="32"/>
  <c r="AP53" i="32"/>
  <c r="BC9" i="32"/>
  <c r="AT9" i="32"/>
  <c r="AT53" i="32" s="1"/>
  <c r="AT51" i="32"/>
  <c r="Q64" i="32"/>
  <c r="U20" i="32"/>
  <c r="U64" i="32" s="1"/>
  <c r="V20" i="32"/>
  <c r="W20" i="32"/>
  <c r="AD20" i="32"/>
  <c r="G56" i="32"/>
  <c r="H17" i="32"/>
  <c r="D61" i="32"/>
  <c r="Q17" i="32"/>
  <c r="P80" i="32"/>
  <c r="T36" i="32"/>
  <c r="T80" i="32" s="1"/>
  <c r="AC36" i="32"/>
  <c r="P54" i="32"/>
  <c r="T10" i="32"/>
  <c r="T54" i="32" s="1"/>
  <c r="AC10" i="32"/>
  <c r="P76" i="32"/>
  <c r="T32" i="32"/>
  <c r="T76" i="32" s="1"/>
  <c r="AC32" i="32"/>
  <c r="BP7" i="32"/>
  <c r="BC51" i="32"/>
  <c r="BG7" i="32"/>
  <c r="AP8" i="32"/>
  <c r="AG8" i="32"/>
  <c r="AC52" i="32"/>
  <c r="P56" i="32"/>
  <c r="AC12" i="32"/>
  <c r="T12" i="32"/>
  <c r="T56" i="32" s="1"/>
  <c r="P63" i="32"/>
  <c r="AC19" i="32"/>
  <c r="T19" i="32"/>
  <c r="T63" i="32" s="1"/>
  <c r="D67" i="32"/>
  <c r="Q23" i="32"/>
  <c r="H23" i="32"/>
  <c r="H10" i="32"/>
  <c r="Q10" i="32"/>
  <c r="D54" i="32"/>
  <c r="H26" i="32"/>
  <c r="Q26" i="32"/>
  <c r="D70" i="32"/>
  <c r="BC37" i="32"/>
  <c r="AT37" i="32"/>
  <c r="AP81" i="32"/>
  <c r="AP40" i="32"/>
  <c r="AC84" i="32"/>
  <c r="AG40" i="32"/>
  <c r="AV35" i="32"/>
  <c r="AQ79" i="32"/>
  <c r="AU35" i="32"/>
  <c r="BD35" i="32"/>
  <c r="BH44" i="32"/>
  <c r="BH88" i="32" s="1"/>
  <c r="BI44" i="32"/>
  <c r="BQ44" i="32"/>
  <c r="BD88" i="32"/>
  <c r="BD45" i="32"/>
  <c r="AQ89" i="32"/>
  <c r="AU45" i="32"/>
  <c r="AV45" i="32"/>
  <c r="AW45" i="32"/>
  <c r="BD46" i="32"/>
  <c r="AV46" i="32"/>
  <c r="AQ90" i="32"/>
  <c r="AU46" i="32"/>
  <c r="BD22" i="32"/>
  <c r="AQ66" i="32"/>
  <c r="AV22" i="32"/>
  <c r="AU22" i="32"/>
  <c r="G5" i="35"/>
  <c r="F19" i="35"/>
  <c r="J35" i="32"/>
  <c r="D24" i="33"/>
  <c r="D25" i="33"/>
  <c r="D85" i="33"/>
  <c r="C25" i="33"/>
  <c r="C85" i="33"/>
  <c r="J22" i="33"/>
  <c r="J7" i="32"/>
  <c r="J41" i="33"/>
  <c r="J13" i="32"/>
  <c r="J157" i="35"/>
  <c r="CO91" i="32"/>
  <c r="F25" i="33"/>
  <c r="F85" i="33"/>
  <c r="J18" i="32"/>
  <c r="J31" i="32"/>
  <c r="J37" i="32"/>
  <c r="Q31" i="146"/>
  <c r="E368" i="148" s="1"/>
  <c r="N31" i="139"/>
  <c r="C365" i="141" s="1"/>
  <c r="Q29" i="146"/>
  <c r="E284" i="148" s="1"/>
  <c r="J232" i="148"/>
  <c r="D279" i="162"/>
  <c r="L128" i="137"/>
  <c r="Q27" i="146"/>
  <c r="N27" i="139"/>
  <c r="Q30" i="146"/>
  <c r="Q56" i="146" s="1"/>
  <c r="J233" i="162"/>
  <c r="F187" i="125"/>
  <c r="F43" i="127" s="1"/>
  <c r="D187" i="125"/>
  <c r="D43" i="127" s="1"/>
  <c r="G31" i="146"/>
  <c r="E8" i="147"/>
  <c r="G27" i="146"/>
  <c r="E128" i="144"/>
  <c r="J178" i="35"/>
  <c r="J246" i="148"/>
  <c r="AE36" i="117"/>
  <c r="M36" i="117"/>
  <c r="J263" i="162"/>
  <c r="J152" i="35"/>
  <c r="J245" i="162"/>
  <c r="J187" i="162"/>
  <c r="E17" i="147"/>
  <c r="P27" i="146"/>
  <c r="N128" i="144"/>
  <c r="P29" i="146"/>
  <c r="P30" i="146"/>
  <c r="P31" i="146"/>
  <c r="G29" i="160"/>
  <c r="G27" i="160"/>
  <c r="E128" i="158"/>
  <c r="Z29" i="160"/>
  <c r="X128" i="158"/>
  <c r="Z31" i="160"/>
  <c r="Z27" i="160"/>
  <c r="Z30" i="160"/>
  <c r="E27" i="161"/>
  <c r="E25" i="32"/>
  <c r="X31" i="6"/>
  <c r="X29" i="6"/>
  <c r="X27" i="6"/>
  <c r="X28" i="6" s="1"/>
  <c r="X30" i="6"/>
  <c r="V128" i="12"/>
  <c r="AO30" i="160"/>
  <c r="AO31" i="160"/>
  <c r="AM128" i="158"/>
  <c r="E42" i="161"/>
  <c r="AO27" i="160"/>
  <c r="AO29" i="160"/>
  <c r="L30" i="6"/>
  <c r="L31" i="6"/>
  <c r="L27" i="6"/>
  <c r="L28" i="6" s="1"/>
  <c r="E13" i="32"/>
  <c r="J128" i="12"/>
  <c r="L29" i="6"/>
  <c r="AJ29" i="116"/>
  <c r="AJ31" i="116"/>
  <c r="AJ27" i="116"/>
  <c r="AH128" i="114"/>
  <c r="E37" i="117"/>
  <c r="AJ30" i="116"/>
  <c r="T128" i="12"/>
  <c r="V30" i="6"/>
  <c r="V31" i="6"/>
  <c r="E23" i="32"/>
  <c r="V29" i="6"/>
  <c r="G289" i="35" s="1"/>
  <c r="V27" i="6"/>
  <c r="V28" i="6" s="1"/>
  <c r="D145" i="141"/>
  <c r="D42" i="136" s="1"/>
  <c r="AI27" i="146"/>
  <c r="AI29" i="146"/>
  <c r="AI31" i="146"/>
  <c r="AI30" i="146"/>
  <c r="AG128" i="144"/>
  <c r="E36" i="147"/>
  <c r="O128" i="158"/>
  <c r="Q30" i="160"/>
  <c r="Q31" i="160"/>
  <c r="Q27" i="160"/>
  <c r="Q29" i="160"/>
  <c r="E18" i="161"/>
  <c r="J233" i="134"/>
  <c r="P29" i="132"/>
  <c r="N128" i="130"/>
  <c r="P27" i="132"/>
  <c r="E17" i="133"/>
  <c r="P31" i="132"/>
  <c r="P30" i="132"/>
  <c r="S31" i="132"/>
  <c r="S27" i="132"/>
  <c r="J174" i="35"/>
  <c r="J175" i="35"/>
  <c r="J250" i="125"/>
  <c r="R41" i="117"/>
  <c r="K41" i="117"/>
  <c r="F128" i="12"/>
  <c r="H29" i="6"/>
  <c r="H31" i="6"/>
  <c r="H30" i="6"/>
  <c r="E9" i="32"/>
  <c r="H27" i="6"/>
  <c r="H28" i="6" s="1"/>
  <c r="J165" i="35"/>
  <c r="E232" i="35"/>
  <c r="D232" i="35"/>
  <c r="H232" i="35"/>
  <c r="G232" i="35"/>
  <c r="F232" i="35"/>
  <c r="G54" i="6"/>
  <c r="G25" i="6"/>
  <c r="G26" i="6" s="1"/>
  <c r="I232" i="35"/>
  <c r="C232" i="35"/>
  <c r="J239" i="141"/>
  <c r="T30" i="146"/>
  <c r="R128" i="144"/>
  <c r="T31" i="146"/>
  <c r="T29" i="146"/>
  <c r="T27" i="146"/>
  <c r="E21" i="147"/>
  <c r="J244" i="162"/>
  <c r="AI128" i="130"/>
  <c r="AK30" i="132"/>
  <c r="E38" i="133"/>
  <c r="Q27" i="6"/>
  <c r="Q28" i="6" s="1"/>
  <c r="O128" i="12"/>
  <c r="Q29" i="6"/>
  <c r="Q30" i="6"/>
  <c r="Q31" i="6"/>
  <c r="E18" i="32"/>
  <c r="J169" i="35"/>
  <c r="J180" i="35"/>
  <c r="H264" i="35"/>
  <c r="E264" i="35"/>
  <c r="D264" i="35"/>
  <c r="I264" i="35"/>
  <c r="F264" i="35"/>
  <c r="G264" i="35"/>
  <c r="C264" i="35"/>
  <c r="J168" i="35"/>
  <c r="P128" i="12"/>
  <c r="E19" i="32"/>
  <c r="R27" i="6"/>
  <c r="R28" i="6" s="1"/>
  <c r="R30" i="6"/>
  <c r="R31" i="6"/>
  <c r="R29" i="6"/>
  <c r="H256" i="35"/>
  <c r="E256" i="35"/>
  <c r="I256" i="35"/>
  <c r="C256" i="35"/>
  <c r="D256" i="35"/>
  <c r="G256" i="35"/>
  <c r="F256" i="35"/>
  <c r="J241" i="119"/>
  <c r="E12" i="117"/>
  <c r="K27" i="116"/>
  <c r="K30" i="116"/>
  <c r="K29" i="116"/>
  <c r="K31" i="116"/>
  <c r="I128" i="114"/>
  <c r="E300" i="162"/>
  <c r="F300" i="162"/>
  <c r="I371" i="162"/>
  <c r="T32" i="160"/>
  <c r="E371" i="162"/>
  <c r="D371" i="162"/>
  <c r="C371" i="162"/>
  <c r="G371" i="162"/>
  <c r="F371" i="162"/>
  <c r="H371" i="162"/>
  <c r="F329" i="162"/>
  <c r="G329" i="162"/>
  <c r="H329" i="162"/>
  <c r="I329" i="162"/>
  <c r="E329" i="162"/>
  <c r="C329" i="162"/>
  <c r="D329" i="162"/>
  <c r="R20" i="161"/>
  <c r="K20" i="161"/>
  <c r="H378" i="134"/>
  <c r="I378" i="134"/>
  <c r="F378" i="134"/>
  <c r="G378" i="134"/>
  <c r="D378" i="134"/>
  <c r="AA32" i="132"/>
  <c r="E378" i="134"/>
  <c r="C378" i="134"/>
  <c r="J167" i="35"/>
  <c r="I234" i="35"/>
  <c r="G234" i="35"/>
  <c r="C234" i="35"/>
  <c r="D234" i="35"/>
  <c r="I54" i="6"/>
  <c r="F234" i="35"/>
  <c r="E234" i="35"/>
  <c r="H234" i="35"/>
  <c r="J170" i="35"/>
  <c r="J153" i="35"/>
  <c r="C270" i="35"/>
  <c r="G270" i="35"/>
  <c r="I270" i="35"/>
  <c r="H270" i="35"/>
  <c r="AS54" i="6"/>
  <c r="D270" i="35"/>
  <c r="F270" i="35"/>
  <c r="E270" i="35"/>
  <c r="J186" i="35"/>
  <c r="J112" i="125"/>
  <c r="AN31" i="160"/>
  <c r="AN27" i="160"/>
  <c r="AN30" i="160"/>
  <c r="AN29" i="160"/>
  <c r="E41" i="161"/>
  <c r="AL128" i="158"/>
  <c r="R30" i="132"/>
  <c r="P128" i="130"/>
  <c r="E19" i="133"/>
  <c r="R27" i="132"/>
  <c r="R29" i="132"/>
  <c r="R31" i="132"/>
  <c r="J182" i="35"/>
  <c r="I238" i="35"/>
  <c r="F238" i="35"/>
  <c r="C238" i="35"/>
  <c r="M54" i="6"/>
  <c r="G238" i="35"/>
  <c r="E238" i="35"/>
  <c r="H238" i="35"/>
  <c r="D238" i="35"/>
  <c r="H248" i="35"/>
  <c r="I248" i="35"/>
  <c r="D248" i="35"/>
  <c r="F248" i="35"/>
  <c r="E248" i="35"/>
  <c r="C248" i="35"/>
  <c r="G248" i="35"/>
  <c r="E246" i="35"/>
  <c r="G246" i="35"/>
  <c r="H246" i="35"/>
  <c r="D246" i="35"/>
  <c r="C246" i="35"/>
  <c r="F246" i="35"/>
  <c r="I246" i="35"/>
  <c r="J239" i="162"/>
  <c r="H265" i="35"/>
  <c r="I265" i="35"/>
  <c r="G265" i="35"/>
  <c r="D265" i="35"/>
  <c r="C265" i="35"/>
  <c r="E265" i="35"/>
  <c r="F265" i="35"/>
  <c r="G267" i="35"/>
  <c r="H267" i="35"/>
  <c r="D267" i="35"/>
  <c r="F267" i="35"/>
  <c r="C267" i="35"/>
  <c r="I267" i="35"/>
  <c r="E267" i="35"/>
  <c r="J183" i="35"/>
  <c r="O27" i="139"/>
  <c r="O31" i="139"/>
  <c r="E16" i="140"/>
  <c r="O29" i="139"/>
  <c r="O30" i="139"/>
  <c r="M128" i="137"/>
  <c r="J245" i="148"/>
  <c r="J266" i="162"/>
  <c r="J177" i="35"/>
  <c r="J158" i="35"/>
  <c r="J159" i="35"/>
  <c r="AN29" i="146"/>
  <c r="AL128" i="144"/>
  <c r="E41" i="147"/>
  <c r="AN31" i="146"/>
  <c r="AN30" i="146"/>
  <c r="AN27" i="146"/>
  <c r="F328" i="162"/>
  <c r="E328" i="162"/>
  <c r="I328" i="162"/>
  <c r="D328" i="162"/>
  <c r="H328" i="162"/>
  <c r="C328" i="162"/>
  <c r="S56" i="160"/>
  <c r="G328" i="162"/>
  <c r="J234" i="125"/>
  <c r="D294" i="134"/>
  <c r="G294" i="134"/>
  <c r="C294" i="134"/>
  <c r="I294" i="134"/>
  <c r="E294" i="134"/>
  <c r="F294" i="134"/>
  <c r="H294" i="134"/>
  <c r="J185" i="35"/>
  <c r="J166" i="35"/>
  <c r="G29" i="132"/>
  <c r="G27" i="132"/>
  <c r="E128" i="130"/>
  <c r="G30" i="132"/>
  <c r="E8" i="133"/>
  <c r="G31" i="132"/>
  <c r="J175" i="141"/>
  <c r="J239" i="148"/>
  <c r="J252" i="134"/>
  <c r="J173" i="35"/>
  <c r="AE128" i="12"/>
  <c r="AG27" i="6"/>
  <c r="AG28" i="6" s="1"/>
  <c r="AG29" i="6"/>
  <c r="AG31" i="6"/>
  <c r="AG30" i="6"/>
  <c r="E34" i="32"/>
  <c r="I259" i="35"/>
  <c r="E259" i="35"/>
  <c r="H259" i="35"/>
  <c r="D259" i="35"/>
  <c r="C259" i="35"/>
  <c r="G259" i="35"/>
  <c r="F259" i="35"/>
  <c r="AH25" i="6"/>
  <c r="AH26" i="6" s="1"/>
  <c r="J154" i="35"/>
  <c r="W31" i="6"/>
  <c r="U128" i="12"/>
  <c r="E24" i="32"/>
  <c r="W30" i="6"/>
  <c r="W29" i="6"/>
  <c r="W27" i="6"/>
  <c r="W28" i="6" s="1"/>
  <c r="J162" i="35"/>
  <c r="J176" i="35"/>
  <c r="Y31" i="123"/>
  <c r="Y30" i="123"/>
  <c r="Y29" i="123"/>
  <c r="W128" i="121"/>
  <c r="E26" i="124"/>
  <c r="Y27" i="123"/>
  <c r="N30" i="132"/>
  <c r="N29" i="132"/>
  <c r="L128" i="130"/>
  <c r="J265" i="162"/>
  <c r="J171" i="35"/>
  <c r="E249" i="35"/>
  <c r="C249" i="35"/>
  <c r="D249" i="35"/>
  <c r="G249" i="35"/>
  <c r="H249" i="35"/>
  <c r="F249" i="35"/>
  <c r="I249" i="35"/>
  <c r="S54" i="6"/>
  <c r="C244" i="35"/>
  <c r="G244" i="35"/>
  <c r="D244" i="35"/>
  <c r="F244" i="35"/>
  <c r="E244" i="35"/>
  <c r="I244" i="35"/>
  <c r="H244" i="35"/>
  <c r="J160" i="35"/>
  <c r="AP30" i="6"/>
  <c r="AN128" i="12"/>
  <c r="E43" i="32"/>
  <c r="AP27" i="6"/>
  <c r="AP31" i="6"/>
  <c r="AP29" i="6"/>
  <c r="J148" i="35"/>
  <c r="J161" i="35"/>
  <c r="W27" i="160"/>
  <c r="W30" i="160"/>
  <c r="W31" i="160"/>
  <c r="W29" i="160"/>
  <c r="U128" i="158"/>
  <c r="E24" i="161"/>
  <c r="J243" i="134"/>
  <c r="AB31" i="6"/>
  <c r="AB29" i="6"/>
  <c r="E29" i="32"/>
  <c r="AB27" i="6"/>
  <c r="AB28" i="6" s="1"/>
  <c r="Z128" i="12"/>
  <c r="AB30" i="6"/>
  <c r="O54" i="6"/>
  <c r="C240" i="35"/>
  <c r="H240" i="35"/>
  <c r="G240" i="35"/>
  <c r="I240" i="35"/>
  <c r="D240" i="35"/>
  <c r="E240" i="35"/>
  <c r="F240" i="35"/>
  <c r="AM29" i="6"/>
  <c r="AK128" i="12"/>
  <c r="AM31" i="6"/>
  <c r="E40" i="32"/>
  <c r="AM27" i="6"/>
  <c r="AM28" i="6" s="1"/>
  <c r="AM30" i="6"/>
  <c r="F252" i="35"/>
  <c r="D252" i="35"/>
  <c r="H252" i="35"/>
  <c r="C252" i="35"/>
  <c r="G252" i="35"/>
  <c r="E252" i="35"/>
  <c r="I252" i="35"/>
  <c r="M31" i="133"/>
  <c r="K128" i="144"/>
  <c r="E14" i="147"/>
  <c r="M31" i="146"/>
  <c r="M29" i="146"/>
  <c r="M27" i="146"/>
  <c r="R21" i="161"/>
  <c r="K21" i="161"/>
  <c r="H286" i="162"/>
  <c r="I286" i="162"/>
  <c r="F286" i="162"/>
  <c r="D286" i="162"/>
  <c r="C286" i="162"/>
  <c r="G286" i="162"/>
  <c r="E286" i="162"/>
  <c r="S55" i="160"/>
  <c r="K28" i="133"/>
  <c r="M28" i="133" s="1"/>
  <c r="R28" i="133"/>
  <c r="Z30" i="6"/>
  <c r="Z27" i="6"/>
  <c r="Z28" i="6" s="1"/>
  <c r="E27" i="32"/>
  <c r="X128" i="12"/>
  <c r="Z29" i="6"/>
  <c r="Z31" i="6"/>
  <c r="Y29" i="6"/>
  <c r="Y30" i="6"/>
  <c r="Y31" i="6"/>
  <c r="E26" i="32"/>
  <c r="W128" i="12"/>
  <c r="Y27" i="6"/>
  <c r="Y28" i="6" s="1"/>
  <c r="H262" i="35"/>
  <c r="C262" i="35"/>
  <c r="E262" i="35"/>
  <c r="I262" i="35"/>
  <c r="D262" i="35"/>
  <c r="F262" i="35"/>
  <c r="G262" i="35"/>
  <c r="AC25" i="6"/>
  <c r="AC26" i="6" s="1"/>
  <c r="I254" i="35"/>
  <c r="H254" i="35"/>
  <c r="F254" i="35"/>
  <c r="E254" i="35"/>
  <c r="C254" i="35"/>
  <c r="G254" i="35"/>
  <c r="D254" i="35"/>
  <c r="I237" i="35"/>
  <c r="D237" i="35"/>
  <c r="H237" i="35"/>
  <c r="C237" i="35"/>
  <c r="F237" i="35"/>
  <c r="E237" i="35"/>
  <c r="L54" i="6"/>
  <c r="G237" i="35"/>
  <c r="J110" i="141"/>
  <c r="D258" i="35"/>
  <c r="I258" i="35"/>
  <c r="H258" i="35"/>
  <c r="C258" i="35"/>
  <c r="G258" i="35"/>
  <c r="F258" i="35"/>
  <c r="E258" i="35"/>
  <c r="M25" i="6"/>
  <c r="M26" i="6" s="1"/>
  <c r="J164" i="35"/>
  <c r="AJ31" i="160"/>
  <c r="AJ27" i="160"/>
  <c r="AJ30" i="160"/>
  <c r="AJ29" i="160"/>
  <c r="AH128" i="158"/>
  <c r="E37" i="161"/>
  <c r="J242" i="162"/>
  <c r="N27" i="160"/>
  <c r="N31" i="160"/>
  <c r="N29" i="160"/>
  <c r="N30" i="160"/>
  <c r="L128" i="158"/>
  <c r="E15" i="161"/>
  <c r="F255" i="35"/>
  <c r="C255" i="35"/>
  <c r="D255" i="35"/>
  <c r="G255" i="35"/>
  <c r="E255" i="35"/>
  <c r="AD25" i="6"/>
  <c r="AD26" i="6" s="1"/>
  <c r="H255" i="35"/>
  <c r="I255" i="35"/>
  <c r="J149" i="35"/>
  <c r="H233" i="35"/>
  <c r="F233" i="35"/>
  <c r="I233" i="35"/>
  <c r="E233" i="35"/>
  <c r="G233" i="35"/>
  <c r="C233" i="35"/>
  <c r="D233" i="35"/>
  <c r="H54" i="6"/>
  <c r="AN25" i="6"/>
  <c r="AN26" i="6" s="1"/>
  <c r="J181" i="35"/>
  <c r="T30" i="6"/>
  <c r="J261" i="119"/>
  <c r="J231" i="148"/>
  <c r="J248" i="162"/>
  <c r="E46" i="133"/>
  <c r="AS31" i="132"/>
  <c r="AS27" i="132"/>
  <c r="AQ128" i="130"/>
  <c r="AS29" i="132"/>
  <c r="AS30" i="132"/>
  <c r="F261" i="35"/>
  <c r="E261" i="35"/>
  <c r="H261" i="35"/>
  <c r="G261" i="35"/>
  <c r="I261" i="35"/>
  <c r="C261" i="35"/>
  <c r="D261" i="35"/>
  <c r="I242" i="35"/>
  <c r="H242" i="35"/>
  <c r="G242" i="35"/>
  <c r="F242" i="35"/>
  <c r="D242" i="35"/>
  <c r="Q54" i="6"/>
  <c r="C242" i="35"/>
  <c r="E242" i="35"/>
  <c r="C253" i="35"/>
  <c r="H253" i="35"/>
  <c r="G253" i="35"/>
  <c r="D253" i="35"/>
  <c r="I253" i="35"/>
  <c r="F253" i="35"/>
  <c r="E253" i="35"/>
  <c r="O25" i="6"/>
  <c r="O26" i="6" s="1"/>
  <c r="AA25" i="6"/>
  <c r="AA26" i="6" s="1"/>
  <c r="D243" i="35"/>
  <c r="C243" i="35"/>
  <c r="I243" i="35"/>
  <c r="R54" i="6"/>
  <c r="E243" i="35"/>
  <c r="H243" i="35"/>
  <c r="F243" i="35"/>
  <c r="G243" i="35"/>
  <c r="AE25" i="6"/>
  <c r="AE26" i="6" s="1"/>
  <c r="J240" i="134"/>
  <c r="O31" i="132"/>
  <c r="P29" i="116"/>
  <c r="P31" i="116"/>
  <c r="P30" i="116"/>
  <c r="P27" i="116"/>
  <c r="N128" i="114"/>
  <c r="E17" i="117"/>
  <c r="J236" i="119"/>
  <c r="O27" i="116"/>
  <c r="O31" i="116"/>
  <c r="E16" i="117"/>
  <c r="O29" i="116"/>
  <c r="O30" i="116"/>
  <c r="M128" i="114"/>
  <c r="J265" i="148"/>
  <c r="J182" i="119"/>
  <c r="J260" i="148"/>
  <c r="J261" i="162"/>
  <c r="I287" i="162"/>
  <c r="G287" i="162"/>
  <c r="F287" i="162"/>
  <c r="D287" i="162"/>
  <c r="E287" i="162"/>
  <c r="C287" i="162"/>
  <c r="H287" i="162"/>
  <c r="S32" i="160"/>
  <c r="E370" i="162"/>
  <c r="I370" i="162"/>
  <c r="S57" i="160"/>
  <c r="D370" i="162"/>
  <c r="H370" i="162"/>
  <c r="F370" i="162"/>
  <c r="G370" i="162"/>
  <c r="C370" i="162"/>
  <c r="I128" i="130"/>
  <c r="E336" i="134"/>
  <c r="G336" i="134"/>
  <c r="D336" i="134"/>
  <c r="C336" i="134"/>
  <c r="F336" i="134"/>
  <c r="H336" i="134"/>
  <c r="I336" i="134"/>
  <c r="H251" i="35"/>
  <c r="I251" i="35"/>
  <c r="G251" i="35"/>
  <c r="E251" i="35"/>
  <c r="F251" i="35"/>
  <c r="C251" i="35"/>
  <c r="D251" i="35"/>
  <c r="C250" i="35"/>
  <c r="H250" i="35"/>
  <c r="I250" i="35"/>
  <c r="F250" i="35"/>
  <c r="D250" i="35"/>
  <c r="G250" i="35"/>
  <c r="E250" i="35"/>
  <c r="I25" i="6"/>
  <c r="I26" i="6" s="1"/>
  <c r="J150" i="35"/>
  <c r="AS25" i="6"/>
  <c r="AS26" i="6" s="1"/>
  <c r="J240" i="119"/>
  <c r="J232" i="134"/>
  <c r="J226" i="35"/>
  <c r="E145" i="125"/>
  <c r="E42" i="127" s="1"/>
  <c r="D128" i="144"/>
  <c r="F30" i="146"/>
  <c r="F31" i="146"/>
  <c r="F29" i="146"/>
  <c r="F27" i="146"/>
  <c r="E7" i="147"/>
  <c r="C317" i="162"/>
  <c r="E317" i="162"/>
  <c r="F317" i="162"/>
  <c r="D317" i="162"/>
  <c r="G317" i="162"/>
  <c r="H317" i="162"/>
  <c r="H56" i="160"/>
  <c r="I317" i="162"/>
  <c r="R45" i="147"/>
  <c r="K45" i="147"/>
  <c r="F323" i="141"/>
  <c r="N56" i="139"/>
  <c r="E323" i="141"/>
  <c r="G323" i="141"/>
  <c r="H323" i="141"/>
  <c r="C323" i="141"/>
  <c r="I323" i="141"/>
  <c r="D323" i="141"/>
  <c r="K21" i="133"/>
  <c r="R21" i="133"/>
  <c r="G289" i="162"/>
  <c r="H289" i="162"/>
  <c r="C289" i="162"/>
  <c r="I289" i="162"/>
  <c r="J112" i="141"/>
  <c r="J227" i="35"/>
  <c r="F145" i="125"/>
  <c r="F42" i="127" s="1"/>
  <c r="E316" i="148"/>
  <c r="G316" i="148"/>
  <c r="C316" i="148"/>
  <c r="I316" i="148"/>
  <c r="F316" i="148"/>
  <c r="D316" i="148"/>
  <c r="H316" i="148"/>
  <c r="G56" i="146"/>
  <c r="H128" i="12"/>
  <c r="H395" i="148"/>
  <c r="AR32" i="146"/>
  <c r="K39" i="161"/>
  <c r="H368" i="134"/>
  <c r="J229" i="141"/>
  <c r="AC20" i="160"/>
  <c r="H280" i="162"/>
  <c r="G371" i="134"/>
  <c r="K9" i="133"/>
  <c r="R9" i="133"/>
  <c r="D288" i="148"/>
  <c r="F288" i="148"/>
  <c r="E288" i="148"/>
  <c r="I288" i="148"/>
  <c r="C288" i="148"/>
  <c r="G288" i="148"/>
  <c r="H288" i="148"/>
  <c r="K16" i="147"/>
  <c r="R16" i="147"/>
  <c r="D311" i="148"/>
  <c r="G311" i="148"/>
  <c r="F311" i="148"/>
  <c r="AI27" i="6"/>
  <c r="AI28" i="6" s="1"/>
  <c r="AI29" i="6"/>
  <c r="E36" i="32"/>
  <c r="AI31" i="6"/>
  <c r="AI30" i="6"/>
  <c r="AG128" i="12"/>
  <c r="G305" i="162"/>
  <c r="D305" i="162"/>
  <c r="F305" i="162"/>
  <c r="H305" i="162"/>
  <c r="E305" i="162"/>
  <c r="I305" i="162"/>
  <c r="C305" i="162"/>
  <c r="E254" i="162"/>
  <c r="C254" i="162"/>
  <c r="D254" i="162"/>
  <c r="I254" i="162"/>
  <c r="F254" i="162"/>
  <c r="AC25" i="160"/>
  <c r="AC26" i="160" s="1"/>
  <c r="H254" i="162"/>
  <c r="G254" i="162"/>
  <c r="J128" i="162"/>
  <c r="J145" i="162" s="1"/>
  <c r="C145" i="162"/>
  <c r="C42" i="157" s="1"/>
  <c r="F329" i="134"/>
  <c r="J260" i="35"/>
  <c r="N128" i="121"/>
  <c r="P31" i="123"/>
  <c r="E317" i="134"/>
  <c r="D317" i="134"/>
  <c r="H317" i="134"/>
  <c r="I317" i="134"/>
  <c r="G317" i="134"/>
  <c r="H56" i="132"/>
  <c r="C317" i="134"/>
  <c r="F317" i="134"/>
  <c r="K23" i="161"/>
  <c r="N27" i="146"/>
  <c r="N29" i="146"/>
  <c r="N31" i="146"/>
  <c r="N30" i="146"/>
  <c r="L128" i="144"/>
  <c r="E15" i="147"/>
  <c r="J44" i="136"/>
  <c r="J140" i="119"/>
  <c r="I145" i="125"/>
  <c r="I42" i="127" s="1"/>
  <c r="H57" i="160"/>
  <c r="C359" i="162"/>
  <c r="C353" i="148"/>
  <c r="F353" i="148"/>
  <c r="G353" i="148"/>
  <c r="I353" i="148"/>
  <c r="H353" i="148"/>
  <c r="D353" i="148"/>
  <c r="E353" i="148"/>
  <c r="H347" i="162"/>
  <c r="I347" i="162"/>
  <c r="E295" i="148"/>
  <c r="G275" i="134"/>
  <c r="C275" i="134"/>
  <c r="H55" i="132"/>
  <c r="F275" i="134"/>
  <c r="E275" i="134"/>
  <c r="H275" i="134"/>
  <c r="I275" i="134"/>
  <c r="D275" i="134"/>
  <c r="H359" i="134"/>
  <c r="F359" i="134"/>
  <c r="E359" i="134"/>
  <c r="I359" i="134"/>
  <c r="C359" i="134"/>
  <c r="G359" i="134"/>
  <c r="D359" i="134"/>
  <c r="H57" i="132"/>
  <c r="H32" i="132"/>
  <c r="R22" i="161"/>
  <c r="K22" i="161"/>
  <c r="G331" i="162"/>
  <c r="I331" i="162"/>
  <c r="C331" i="162"/>
  <c r="D331" i="162"/>
  <c r="H331" i="162"/>
  <c r="F331" i="162"/>
  <c r="E331" i="162"/>
  <c r="I347" i="125"/>
  <c r="E347" i="125"/>
  <c r="H347" i="125"/>
  <c r="C347" i="125"/>
  <c r="F347" i="125"/>
  <c r="D347" i="125"/>
  <c r="G347" i="125"/>
  <c r="K18" i="147"/>
  <c r="R18" i="147"/>
  <c r="Y128" i="137"/>
  <c r="E28" i="140"/>
  <c r="AA31" i="139"/>
  <c r="AA27" i="139"/>
  <c r="AA29" i="139"/>
  <c r="AA30" i="139"/>
  <c r="U31" i="123"/>
  <c r="U30" i="123"/>
  <c r="U29" i="123"/>
  <c r="U27" i="123"/>
  <c r="E22" i="124"/>
  <c r="S128" i="121"/>
  <c r="E44" i="32"/>
  <c r="AO128" i="12"/>
  <c r="AQ29" i="6"/>
  <c r="AQ30" i="6"/>
  <c r="AQ27" i="6"/>
  <c r="AQ31" i="6"/>
  <c r="T27" i="123"/>
  <c r="E21" i="124"/>
  <c r="R128" i="121"/>
  <c r="T29" i="123"/>
  <c r="T31" i="123"/>
  <c r="T30" i="123"/>
  <c r="F145" i="141"/>
  <c r="F42" i="136" s="1"/>
  <c r="J136" i="141"/>
  <c r="J106" i="141"/>
  <c r="J127" i="125"/>
  <c r="F241" i="35"/>
  <c r="G241" i="35"/>
  <c r="P54" i="6"/>
  <c r="I241" i="35"/>
  <c r="C241" i="35"/>
  <c r="E241" i="35"/>
  <c r="D241" i="35"/>
  <c r="H241" i="35"/>
  <c r="P25" i="6"/>
  <c r="P26" i="6" s="1"/>
  <c r="F20" i="139"/>
  <c r="F26" i="139"/>
  <c r="J105" i="141"/>
  <c r="AQ20" i="123"/>
  <c r="J122" i="141"/>
  <c r="E229" i="35"/>
  <c r="E44" i="33" s="1"/>
  <c r="D229" i="35"/>
  <c r="D44" i="33" s="1"/>
  <c r="I229" i="35"/>
  <c r="I44" i="33" s="1"/>
  <c r="G187" i="141"/>
  <c r="G43" i="136" s="1"/>
  <c r="D187" i="141"/>
  <c r="D43" i="136" s="1"/>
  <c r="AA20" i="123"/>
  <c r="J132" i="125"/>
  <c r="I245" i="119"/>
  <c r="E245" i="119"/>
  <c r="T25" i="116"/>
  <c r="T26" i="116" s="1"/>
  <c r="D245" i="119"/>
  <c r="C245" i="119"/>
  <c r="G245" i="119"/>
  <c r="H245" i="119"/>
  <c r="F245" i="119"/>
  <c r="J119" i="119"/>
  <c r="J121" i="119"/>
  <c r="AR31" i="6"/>
  <c r="AR29" i="6"/>
  <c r="AR30" i="6"/>
  <c r="AR27" i="6"/>
  <c r="AP128" i="12"/>
  <c r="E45" i="32"/>
  <c r="J117" i="141"/>
  <c r="D243" i="141"/>
  <c r="H243" i="141"/>
  <c r="E243" i="141"/>
  <c r="G243" i="141"/>
  <c r="C243" i="141"/>
  <c r="F243" i="141"/>
  <c r="R54" i="139"/>
  <c r="R25" i="139"/>
  <c r="R26" i="139" s="1"/>
  <c r="I243" i="141"/>
  <c r="H25" i="116"/>
  <c r="H26" i="116" s="1"/>
  <c r="D233" i="119"/>
  <c r="H233" i="119"/>
  <c r="H54" i="116"/>
  <c r="F233" i="119"/>
  <c r="I233" i="119"/>
  <c r="C233" i="119"/>
  <c r="G233" i="119"/>
  <c r="E233" i="119"/>
  <c r="G145" i="119"/>
  <c r="G42" i="118" s="1"/>
  <c r="F145" i="119"/>
  <c r="F42" i="118" s="1"/>
  <c r="AI20" i="123"/>
  <c r="J134" i="125"/>
  <c r="M20" i="123"/>
  <c r="G20" i="123"/>
  <c r="G145" i="141"/>
  <c r="G42" i="136" s="1"/>
  <c r="J141" i="141"/>
  <c r="H268" i="35"/>
  <c r="C268" i="35"/>
  <c r="F268" i="35"/>
  <c r="E268" i="35"/>
  <c r="I268" i="35"/>
  <c r="D268" i="35"/>
  <c r="G268" i="35"/>
  <c r="J159" i="119"/>
  <c r="C187" i="119"/>
  <c r="C43" i="118" s="1"/>
  <c r="D242" i="119"/>
  <c r="H242" i="119"/>
  <c r="Q25" i="116"/>
  <c r="Q26" i="116" s="1"/>
  <c r="E242" i="119"/>
  <c r="Q54" i="116"/>
  <c r="C242" i="119"/>
  <c r="F242" i="119"/>
  <c r="I242" i="119"/>
  <c r="G242" i="119"/>
  <c r="J116" i="119"/>
  <c r="C187" i="125"/>
  <c r="C43" i="127" s="1"/>
  <c r="J161" i="125"/>
  <c r="G257" i="125"/>
  <c r="C257" i="125"/>
  <c r="F257" i="125"/>
  <c r="E257" i="125"/>
  <c r="D257" i="125"/>
  <c r="I257" i="125"/>
  <c r="H257" i="125"/>
  <c r="AF25" i="123"/>
  <c r="AF26" i="123" s="1"/>
  <c r="AF20" i="123"/>
  <c r="J124" i="119"/>
  <c r="D243" i="148"/>
  <c r="G243" i="148"/>
  <c r="E243" i="148"/>
  <c r="C243" i="148"/>
  <c r="R54" i="146"/>
  <c r="I243" i="148"/>
  <c r="R25" i="146"/>
  <c r="R26" i="146" s="1"/>
  <c r="H243" i="148"/>
  <c r="F243" i="148"/>
  <c r="F266" i="119"/>
  <c r="H266" i="119"/>
  <c r="AO25" i="116"/>
  <c r="AO26" i="116" s="1"/>
  <c r="D266" i="119"/>
  <c r="C266" i="119"/>
  <c r="G266" i="119"/>
  <c r="E266" i="119"/>
  <c r="I266" i="119"/>
  <c r="J162" i="125"/>
  <c r="J117" i="125"/>
  <c r="J144" i="125"/>
  <c r="J25" i="116"/>
  <c r="J26" i="116" s="1"/>
  <c r="F235" i="119"/>
  <c r="J54" i="116"/>
  <c r="D235" i="119"/>
  <c r="H235" i="119"/>
  <c r="G235" i="119"/>
  <c r="C235" i="119"/>
  <c r="E235" i="119"/>
  <c r="I235" i="119"/>
  <c r="W20" i="139"/>
  <c r="J194" i="35"/>
  <c r="C229" i="35"/>
  <c r="C44" i="33" s="1"/>
  <c r="G229" i="35"/>
  <c r="G44" i="33" s="1"/>
  <c r="I187" i="141"/>
  <c r="I43" i="136" s="1"/>
  <c r="J147" i="141"/>
  <c r="C187" i="141"/>
  <c r="C43" i="136" s="1"/>
  <c r="C249" i="125"/>
  <c r="X25" i="123"/>
  <c r="X26" i="123" s="1"/>
  <c r="D249" i="125"/>
  <c r="F249" i="125"/>
  <c r="H249" i="125"/>
  <c r="E249" i="125"/>
  <c r="I249" i="125"/>
  <c r="G249" i="125"/>
  <c r="V25" i="116"/>
  <c r="V26" i="116" s="1"/>
  <c r="I247" i="119"/>
  <c r="D247" i="119"/>
  <c r="C247" i="119"/>
  <c r="F247" i="119"/>
  <c r="E247" i="119"/>
  <c r="H247" i="119"/>
  <c r="G247" i="119"/>
  <c r="J128" i="141"/>
  <c r="I269" i="35"/>
  <c r="E269" i="35"/>
  <c r="D269" i="35"/>
  <c r="G269" i="35"/>
  <c r="C269" i="35"/>
  <c r="F269" i="35"/>
  <c r="H269" i="35"/>
  <c r="E145" i="119"/>
  <c r="E42" i="118" s="1"/>
  <c r="D145" i="119"/>
  <c r="D42" i="118" s="1"/>
  <c r="J107" i="119"/>
  <c r="C145" i="119"/>
  <c r="C42" i="118" s="1"/>
  <c r="J113" i="125"/>
  <c r="J106" i="125"/>
  <c r="E257" i="119"/>
  <c r="I257" i="119"/>
  <c r="H257" i="119"/>
  <c r="G257" i="119"/>
  <c r="C257" i="119"/>
  <c r="AF25" i="116"/>
  <c r="AF26" i="116" s="1"/>
  <c r="D257" i="119"/>
  <c r="F257" i="119"/>
  <c r="G247" i="141"/>
  <c r="E247" i="141"/>
  <c r="F247" i="141"/>
  <c r="V25" i="139"/>
  <c r="V26" i="139" s="1"/>
  <c r="H247" i="141"/>
  <c r="I247" i="141"/>
  <c r="D247" i="141"/>
  <c r="C247" i="141"/>
  <c r="J121" i="141"/>
  <c r="I245" i="125"/>
  <c r="D245" i="125"/>
  <c r="F245" i="125"/>
  <c r="E245" i="125"/>
  <c r="H245" i="125"/>
  <c r="G245" i="125"/>
  <c r="C245" i="125"/>
  <c r="C252" i="141"/>
  <c r="F252" i="141"/>
  <c r="E252" i="141"/>
  <c r="H252" i="141"/>
  <c r="D252" i="141"/>
  <c r="I252" i="141"/>
  <c r="G252" i="141"/>
  <c r="S54" i="123"/>
  <c r="G244" i="125"/>
  <c r="E244" i="125"/>
  <c r="D244" i="125"/>
  <c r="H244" i="125"/>
  <c r="I244" i="125"/>
  <c r="C244" i="125"/>
  <c r="S25" i="123"/>
  <c r="S26" i="123" s="1"/>
  <c r="F244" i="125"/>
  <c r="AB20" i="123"/>
  <c r="E253" i="125"/>
  <c r="AB25" i="123"/>
  <c r="AB26" i="123" s="1"/>
  <c r="F253" i="125"/>
  <c r="G253" i="125"/>
  <c r="C253" i="125"/>
  <c r="I253" i="125"/>
  <c r="D253" i="125"/>
  <c r="H253" i="125"/>
  <c r="G250" i="119"/>
  <c r="E250" i="119"/>
  <c r="C250" i="119"/>
  <c r="Y25" i="116"/>
  <c r="Y26" i="116" s="1"/>
  <c r="I250" i="119"/>
  <c r="F250" i="119"/>
  <c r="D250" i="119"/>
  <c r="H250" i="119"/>
  <c r="R20" i="146"/>
  <c r="J199" i="35"/>
  <c r="G231" i="141"/>
  <c r="F54" i="139"/>
  <c r="I231" i="141"/>
  <c r="E231" i="141"/>
  <c r="F231" i="141"/>
  <c r="D231" i="141"/>
  <c r="C231" i="141"/>
  <c r="H231" i="141"/>
  <c r="G259" i="141"/>
  <c r="C259" i="141"/>
  <c r="F259" i="141"/>
  <c r="E259" i="141"/>
  <c r="I259" i="141"/>
  <c r="D259" i="141"/>
  <c r="H259" i="141"/>
  <c r="F243" i="125"/>
  <c r="I243" i="125"/>
  <c r="R25" i="123"/>
  <c r="R26" i="123" s="1"/>
  <c r="R54" i="123"/>
  <c r="E243" i="125"/>
  <c r="D243" i="125"/>
  <c r="C243" i="125"/>
  <c r="G243" i="125"/>
  <c r="H243" i="125"/>
  <c r="F268" i="125"/>
  <c r="C268" i="125"/>
  <c r="G268" i="125"/>
  <c r="I268" i="125"/>
  <c r="D268" i="125"/>
  <c r="E268" i="125"/>
  <c r="AQ25" i="123"/>
  <c r="AQ26" i="123" s="1"/>
  <c r="H268" i="125"/>
  <c r="J109" i="119"/>
  <c r="AT53" i="6"/>
  <c r="K229" i="35" s="1"/>
  <c r="F229" i="35"/>
  <c r="F44" i="33" s="1"/>
  <c r="G256" i="141"/>
  <c r="C256" i="141"/>
  <c r="I256" i="141"/>
  <c r="D256" i="141"/>
  <c r="E256" i="141"/>
  <c r="AE25" i="139"/>
  <c r="AE26" i="139" s="1"/>
  <c r="F256" i="141"/>
  <c r="H256" i="141"/>
  <c r="AE20" i="139"/>
  <c r="E187" i="141"/>
  <c r="E43" i="136" s="1"/>
  <c r="J123" i="125"/>
  <c r="H252" i="125"/>
  <c r="F252" i="125"/>
  <c r="E252" i="125"/>
  <c r="G252" i="125"/>
  <c r="C252" i="125"/>
  <c r="D252" i="125"/>
  <c r="AA25" i="123"/>
  <c r="AA26" i="123" s="1"/>
  <c r="I252" i="125"/>
  <c r="D254" i="141"/>
  <c r="AC25" i="139"/>
  <c r="AC26" i="139" s="1"/>
  <c r="I254" i="141"/>
  <c r="F254" i="141"/>
  <c r="E254" i="141"/>
  <c r="G254" i="141"/>
  <c r="H254" i="141"/>
  <c r="C254" i="141"/>
  <c r="AC20" i="139"/>
  <c r="H31" i="139"/>
  <c r="H29" i="139"/>
  <c r="E9" i="140"/>
  <c r="H30" i="139"/>
  <c r="H27" i="139"/>
  <c r="F128" i="137"/>
  <c r="K25" i="139"/>
  <c r="K26" i="139" s="1"/>
  <c r="G236" i="141"/>
  <c r="F236" i="141"/>
  <c r="D236" i="141"/>
  <c r="H236" i="141"/>
  <c r="C236" i="141"/>
  <c r="E236" i="141"/>
  <c r="I236" i="141"/>
  <c r="K54" i="139"/>
  <c r="I145" i="119"/>
  <c r="I42" i="118" s="1"/>
  <c r="AT51" i="116"/>
  <c r="K145" i="119" s="1"/>
  <c r="S25" i="116"/>
  <c r="S26" i="116" s="1"/>
  <c r="C244" i="119"/>
  <c r="I244" i="119"/>
  <c r="F244" i="119"/>
  <c r="G244" i="119"/>
  <c r="S54" i="116"/>
  <c r="E244" i="119"/>
  <c r="H244" i="119"/>
  <c r="D244" i="119"/>
  <c r="G260" i="125"/>
  <c r="D260" i="125"/>
  <c r="H260" i="125"/>
  <c r="I260" i="125"/>
  <c r="C260" i="125"/>
  <c r="AI25" i="123"/>
  <c r="AI26" i="123" s="1"/>
  <c r="F260" i="125"/>
  <c r="E260" i="125"/>
  <c r="G239" i="125"/>
  <c r="I239" i="125"/>
  <c r="N25" i="123"/>
  <c r="N26" i="123" s="1"/>
  <c r="H239" i="125"/>
  <c r="E239" i="125"/>
  <c r="C239" i="125"/>
  <c r="N54" i="123"/>
  <c r="F239" i="125"/>
  <c r="D239" i="125"/>
  <c r="J131" i="119"/>
  <c r="R25" i="116"/>
  <c r="R26" i="116" s="1"/>
  <c r="D243" i="119"/>
  <c r="C243" i="119"/>
  <c r="E243" i="119"/>
  <c r="R54" i="116"/>
  <c r="G243" i="119"/>
  <c r="H243" i="119"/>
  <c r="F243" i="119"/>
  <c r="I243" i="119"/>
  <c r="G54" i="139"/>
  <c r="C232" i="141"/>
  <c r="D232" i="141"/>
  <c r="I232" i="141"/>
  <c r="G232" i="141"/>
  <c r="E232" i="141"/>
  <c r="G25" i="139"/>
  <c r="G26" i="139" s="1"/>
  <c r="F232" i="141"/>
  <c r="H232" i="141"/>
  <c r="J168" i="141"/>
  <c r="J118" i="125"/>
  <c r="J131" i="125"/>
  <c r="Y20" i="116"/>
  <c r="J117" i="148"/>
  <c r="J145" i="148" s="1"/>
  <c r="G145" i="148"/>
  <c r="G42" i="143" s="1"/>
  <c r="G246" i="125"/>
  <c r="C246" i="125"/>
  <c r="D246" i="125"/>
  <c r="F246" i="125"/>
  <c r="I246" i="125"/>
  <c r="E246" i="125"/>
  <c r="H246" i="125"/>
  <c r="AH31" i="139"/>
  <c r="AH27" i="139"/>
  <c r="AH29" i="139"/>
  <c r="AH30" i="139"/>
  <c r="AF128" i="137"/>
  <c r="E35" i="140"/>
  <c r="C270" i="125"/>
  <c r="F270" i="125"/>
  <c r="H270" i="125"/>
  <c r="AS54" i="123"/>
  <c r="E270" i="125"/>
  <c r="G270" i="125"/>
  <c r="AS25" i="123"/>
  <c r="AS26" i="123" s="1"/>
  <c r="D270" i="125"/>
  <c r="I270" i="125"/>
  <c r="E248" i="141"/>
  <c r="I248" i="141"/>
  <c r="G248" i="141"/>
  <c r="D248" i="141"/>
  <c r="H248" i="141"/>
  <c r="F248" i="141"/>
  <c r="W25" i="139"/>
  <c r="W26" i="139" s="1"/>
  <c r="C248" i="141"/>
  <c r="D236" i="35"/>
  <c r="H236" i="35"/>
  <c r="C236" i="35"/>
  <c r="E236" i="35"/>
  <c r="F236" i="35"/>
  <c r="I236" i="35"/>
  <c r="K54" i="6"/>
  <c r="G236" i="35"/>
  <c r="K25" i="6"/>
  <c r="K26" i="6" s="1"/>
  <c r="H229" i="35"/>
  <c r="H44" i="33" s="1"/>
  <c r="G238" i="141"/>
  <c r="H238" i="141"/>
  <c r="F238" i="141"/>
  <c r="M54" i="139"/>
  <c r="M25" i="139"/>
  <c r="M26" i="139" s="1"/>
  <c r="I238" i="141"/>
  <c r="C238" i="141"/>
  <c r="D238" i="141"/>
  <c r="E238" i="141"/>
  <c r="J130" i="141"/>
  <c r="AL25" i="116"/>
  <c r="AL26" i="116" s="1"/>
  <c r="C263" i="119"/>
  <c r="G263" i="119"/>
  <c r="E263" i="119"/>
  <c r="I263" i="119"/>
  <c r="H263" i="119"/>
  <c r="D263" i="119"/>
  <c r="F263" i="119"/>
  <c r="H187" i="141"/>
  <c r="H43" i="136" s="1"/>
  <c r="F187" i="141"/>
  <c r="F43" i="136" s="1"/>
  <c r="J126" i="125"/>
  <c r="F258" i="125"/>
  <c r="AG25" i="123"/>
  <c r="AG26" i="123" s="1"/>
  <c r="G258" i="125"/>
  <c r="H258" i="125"/>
  <c r="D258" i="125"/>
  <c r="C258" i="125"/>
  <c r="E258" i="125"/>
  <c r="I258" i="125"/>
  <c r="H145" i="119"/>
  <c r="H42" i="118" s="1"/>
  <c r="J118" i="119"/>
  <c r="M25" i="123"/>
  <c r="M26" i="123" s="1"/>
  <c r="H238" i="125"/>
  <c r="E238" i="125"/>
  <c r="D238" i="125"/>
  <c r="I238" i="125"/>
  <c r="F238" i="125"/>
  <c r="M54" i="123"/>
  <c r="G238" i="125"/>
  <c r="C238" i="125"/>
  <c r="D232" i="125"/>
  <c r="E232" i="125"/>
  <c r="G25" i="123"/>
  <c r="G26" i="123" s="1"/>
  <c r="G232" i="125"/>
  <c r="C232" i="125"/>
  <c r="G54" i="123"/>
  <c r="H232" i="125"/>
  <c r="F232" i="125"/>
  <c r="I232" i="125"/>
  <c r="G145" i="125"/>
  <c r="G42" i="127" s="1"/>
  <c r="X13" i="161"/>
  <c r="AE13" i="161"/>
  <c r="J108" i="141"/>
  <c r="C145" i="141"/>
  <c r="C42" i="136" s="1"/>
  <c r="C268" i="141"/>
  <c r="D268" i="141"/>
  <c r="H268" i="141"/>
  <c r="E268" i="141"/>
  <c r="G268" i="141"/>
  <c r="F268" i="141"/>
  <c r="I268" i="141"/>
  <c r="AQ25" i="139"/>
  <c r="AQ26" i="139" s="1"/>
  <c r="Y20" i="139"/>
  <c r="J129" i="141"/>
  <c r="G253" i="141"/>
  <c r="F253" i="141"/>
  <c r="H253" i="141"/>
  <c r="I253" i="141"/>
  <c r="E253" i="141"/>
  <c r="D253" i="141"/>
  <c r="C253" i="141"/>
  <c r="AB25" i="139"/>
  <c r="AB26" i="139" s="1"/>
  <c r="Z20" i="139"/>
  <c r="I267" i="141"/>
  <c r="H267" i="141"/>
  <c r="G267" i="141"/>
  <c r="D267" i="141"/>
  <c r="AP25" i="139"/>
  <c r="AP26" i="139" s="1"/>
  <c r="F267" i="141"/>
  <c r="E267" i="141"/>
  <c r="C267" i="141"/>
  <c r="J144" i="141"/>
  <c r="T20" i="139"/>
  <c r="J137" i="141"/>
  <c r="AT20" i="139"/>
  <c r="AT26" i="139"/>
  <c r="M13" i="161"/>
  <c r="I145" i="141"/>
  <c r="I42" i="136" s="1"/>
  <c r="C250" i="141"/>
  <c r="E250" i="141"/>
  <c r="I250" i="141"/>
  <c r="Y25" i="139"/>
  <c r="Y26" i="139" s="1"/>
  <c r="D250" i="141"/>
  <c r="H250" i="141"/>
  <c r="G250" i="141"/>
  <c r="F250" i="141"/>
  <c r="J134" i="141"/>
  <c r="AP20" i="139"/>
  <c r="F262" i="141"/>
  <c r="D262" i="141"/>
  <c r="E262" i="141"/>
  <c r="AK25" i="139"/>
  <c r="AK26" i="139" s="1"/>
  <c r="C262" i="141"/>
  <c r="G262" i="141"/>
  <c r="I262" i="141"/>
  <c r="H262" i="141"/>
  <c r="F235" i="141"/>
  <c r="I235" i="141"/>
  <c r="C235" i="141"/>
  <c r="D235" i="141"/>
  <c r="J25" i="139"/>
  <c r="J26" i="139" s="1"/>
  <c r="J54" i="139"/>
  <c r="E235" i="141"/>
  <c r="H235" i="141"/>
  <c r="G235" i="141"/>
  <c r="T25" i="139"/>
  <c r="T26" i="139" s="1"/>
  <c r="H245" i="141"/>
  <c r="G245" i="141"/>
  <c r="C245" i="141"/>
  <c r="I245" i="141"/>
  <c r="F245" i="141"/>
  <c r="E245" i="141"/>
  <c r="D245" i="141"/>
  <c r="J119" i="141"/>
  <c r="H266" i="141"/>
  <c r="AO25" i="139"/>
  <c r="AO26" i="139" s="1"/>
  <c r="I266" i="141"/>
  <c r="F266" i="141"/>
  <c r="G266" i="141"/>
  <c r="E266" i="141"/>
  <c r="D266" i="141"/>
  <c r="C266" i="141"/>
  <c r="J140" i="141"/>
  <c r="AL20" i="139"/>
  <c r="F234" i="141"/>
  <c r="C234" i="141"/>
  <c r="I54" i="139"/>
  <c r="G234" i="141"/>
  <c r="I25" i="139"/>
  <c r="I26" i="139" s="1"/>
  <c r="H234" i="141"/>
  <c r="E234" i="141"/>
  <c r="D234" i="141"/>
  <c r="I234" i="141"/>
  <c r="H145" i="141"/>
  <c r="H42" i="136" s="1"/>
  <c r="J142" i="141"/>
  <c r="F255" i="141"/>
  <c r="AD25" i="139"/>
  <c r="AD26" i="139" s="1"/>
  <c r="G255" i="141"/>
  <c r="H255" i="141"/>
  <c r="I255" i="141"/>
  <c r="D255" i="141"/>
  <c r="C255" i="141"/>
  <c r="E255" i="141"/>
  <c r="J127" i="141"/>
  <c r="J125" i="141"/>
  <c r="J20" i="139"/>
  <c r="AS20" i="139"/>
  <c r="AN25" i="139"/>
  <c r="AN26" i="139" s="1"/>
  <c r="H265" i="141"/>
  <c r="E265" i="141"/>
  <c r="F265" i="141"/>
  <c r="C265" i="141"/>
  <c r="G265" i="141"/>
  <c r="I265" i="141"/>
  <c r="D265" i="141"/>
  <c r="AN20" i="139"/>
  <c r="AO20" i="139"/>
  <c r="C263" i="141"/>
  <c r="D263" i="141"/>
  <c r="E263" i="141"/>
  <c r="H263" i="141"/>
  <c r="F263" i="141"/>
  <c r="G263" i="141"/>
  <c r="AL25" i="139"/>
  <c r="AL26" i="139" s="1"/>
  <c r="I263" i="141"/>
  <c r="E145" i="141"/>
  <c r="E42" i="136" s="1"/>
  <c r="I20" i="139"/>
  <c r="AQ20" i="139"/>
  <c r="J124" i="141"/>
  <c r="AD20" i="139"/>
  <c r="E260" i="141"/>
  <c r="AI25" i="139"/>
  <c r="AI26" i="139" s="1"/>
  <c r="F260" i="141"/>
  <c r="H260" i="141"/>
  <c r="C260" i="141"/>
  <c r="I260" i="141"/>
  <c r="G260" i="141"/>
  <c r="D260" i="141"/>
  <c r="AI20" i="139"/>
  <c r="AB20" i="139"/>
  <c r="I251" i="141"/>
  <c r="Z25" i="139"/>
  <c r="Z26" i="139" s="1"/>
  <c r="C251" i="141"/>
  <c r="H251" i="141"/>
  <c r="F251" i="141"/>
  <c r="E251" i="141"/>
  <c r="G251" i="141"/>
  <c r="D251" i="141"/>
  <c r="AK20" i="139"/>
  <c r="AE39" i="124"/>
  <c r="J109" i="141"/>
  <c r="H270" i="141"/>
  <c r="AS54" i="139"/>
  <c r="I270" i="141"/>
  <c r="C270" i="141"/>
  <c r="F270" i="141"/>
  <c r="AS25" i="139"/>
  <c r="AS26" i="139" s="1"/>
  <c r="E270" i="141"/>
  <c r="G270" i="141"/>
  <c r="D270" i="141"/>
  <c r="J139" i="141"/>
  <c r="E19" i="125" l="1"/>
  <c r="F5" i="125"/>
  <c r="J47" i="124"/>
  <c r="C36" i="127" s="1"/>
  <c r="J36" i="127" s="1"/>
  <c r="F10" i="40" s="1"/>
  <c r="CW7" i="124"/>
  <c r="CW47" i="124" s="1"/>
  <c r="C91" i="124"/>
  <c r="D48" i="124"/>
  <c r="E48" i="124" s="1"/>
  <c r="J34" i="127"/>
  <c r="J31" i="127" s="1"/>
  <c r="C37" i="127"/>
  <c r="J25" i="127"/>
  <c r="F28" i="40"/>
  <c r="F29" i="40" s="1"/>
  <c r="K41" i="127"/>
  <c r="CQ48" i="124"/>
  <c r="CR48" i="124" s="1"/>
  <c r="CQ91" i="124"/>
  <c r="DC91" i="124"/>
  <c r="DB91" i="124"/>
  <c r="J42" i="127"/>
  <c r="G128" i="121"/>
  <c r="I27" i="123"/>
  <c r="I31" i="123"/>
  <c r="K39" i="124"/>
  <c r="M39" i="124" s="1"/>
  <c r="AT32" i="123"/>
  <c r="AT41" i="123" s="1"/>
  <c r="J262" i="125"/>
  <c r="I30" i="123"/>
  <c r="D36" i="40"/>
  <c r="M3" i="37"/>
  <c r="M12" i="37" s="1"/>
  <c r="AG43" i="32"/>
  <c r="AG87" i="32" s="1"/>
  <c r="AC87" i="32"/>
  <c r="AP43" i="32"/>
  <c r="Q87" i="32"/>
  <c r="V43" i="32"/>
  <c r="W43" i="32"/>
  <c r="U43" i="32"/>
  <c r="U87" i="32" s="1"/>
  <c r="AD43" i="32"/>
  <c r="I43" i="32"/>
  <c r="J43" i="32" s="1"/>
  <c r="H87" i="32"/>
  <c r="BQ14" i="32"/>
  <c r="AT46" i="32"/>
  <c r="AP90" i="32"/>
  <c r="BC46" i="32"/>
  <c r="BC45" i="32"/>
  <c r="AT45" i="32"/>
  <c r="AP89" i="32"/>
  <c r="BI14" i="32"/>
  <c r="AP88" i="32"/>
  <c r="AT44" i="32"/>
  <c r="AT88" i="32" s="1"/>
  <c r="BC44" i="32"/>
  <c r="AW44" i="32"/>
  <c r="AP62" i="32"/>
  <c r="AT18" i="32"/>
  <c r="AT62" i="32" s="1"/>
  <c r="BC18" i="32"/>
  <c r="AG88" i="32"/>
  <c r="G395" i="148"/>
  <c r="S30" i="132"/>
  <c r="J241" i="148"/>
  <c r="D287" i="134"/>
  <c r="AO31" i="6"/>
  <c r="S29" i="132"/>
  <c r="F286" i="134" s="1"/>
  <c r="J264" i="134"/>
  <c r="G31" i="160"/>
  <c r="F358" i="162" s="1"/>
  <c r="F279" i="162"/>
  <c r="E311" i="148"/>
  <c r="G368" i="134"/>
  <c r="J368" i="134" s="1"/>
  <c r="D395" i="148"/>
  <c r="G30" i="160"/>
  <c r="G56" i="160" s="1"/>
  <c r="G279" i="162"/>
  <c r="AQ31" i="116"/>
  <c r="E368" i="134"/>
  <c r="E279" i="162"/>
  <c r="Q30" i="132"/>
  <c r="E326" i="134" s="1"/>
  <c r="C311" i="148"/>
  <c r="J311" i="148" s="1"/>
  <c r="E395" i="148"/>
  <c r="AB128" i="158"/>
  <c r="M31" i="160"/>
  <c r="D364" i="162" s="1"/>
  <c r="F321" i="162"/>
  <c r="J321" i="162" s="1"/>
  <c r="H321" i="162"/>
  <c r="I311" i="148"/>
  <c r="Q57" i="132"/>
  <c r="C395" i="148"/>
  <c r="E10" i="124"/>
  <c r="N27" i="132"/>
  <c r="AE31" i="133"/>
  <c r="AK31" i="133" s="1"/>
  <c r="AK31" i="132"/>
  <c r="F388" i="134" s="1"/>
  <c r="M27" i="160"/>
  <c r="G287" i="134"/>
  <c r="M128" i="130"/>
  <c r="Q128" i="130"/>
  <c r="AK30" i="123"/>
  <c r="C346" i="125" s="1"/>
  <c r="F395" i="148"/>
  <c r="AK29" i="123"/>
  <c r="AI31" i="132"/>
  <c r="C368" i="134"/>
  <c r="E15" i="133"/>
  <c r="K15" i="133" s="1"/>
  <c r="AK27" i="132"/>
  <c r="E44" i="133"/>
  <c r="K33" i="133"/>
  <c r="M33" i="133" s="1"/>
  <c r="O128" i="130"/>
  <c r="AT32" i="132"/>
  <c r="AT40" i="132" s="1"/>
  <c r="J242" i="134"/>
  <c r="J251" i="162"/>
  <c r="H287" i="134"/>
  <c r="O27" i="132"/>
  <c r="F287" i="134"/>
  <c r="O30" i="132"/>
  <c r="F368" i="134"/>
  <c r="R18" i="133"/>
  <c r="X18" i="133" s="1"/>
  <c r="Z18" i="133" s="1"/>
  <c r="H279" i="162"/>
  <c r="Q29" i="132"/>
  <c r="F284" i="134" s="1"/>
  <c r="C279" i="162"/>
  <c r="Q27" i="132"/>
  <c r="AO128" i="114"/>
  <c r="E347" i="162"/>
  <c r="E38" i="124"/>
  <c r="K38" i="124" s="1"/>
  <c r="E352" i="162"/>
  <c r="H55" i="160"/>
  <c r="D368" i="134"/>
  <c r="E16" i="133"/>
  <c r="R16" i="133" s="1"/>
  <c r="D275" i="162"/>
  <c r="E371" i="134"/>
  <c r="F289" i="162"/>
  <c r="I279" i="162"/>
  <c r="J261" i="134"/>
  <c r="E359" i="162"/>
  <c r="E394" i="162"/>
  <c r="K128" i="158"/>
  <c r="AQ29" i="116"/>
  <c r="I287" i="134"/>
  <c r="H359" i="162"/>
  <c r="K44" i="161"/>
  <c r="AM128" i="12"/>
  <c r="I300" i="162"/>
  <c r="AK27" i="123"/>
  <c r="E299" i="134"/>
  <c r="AQ30" i="116"/>
  <c r="AQ32" i="116" s="1"/>
  <c r="H32" i="160"/>
  <c r="H59" i="160" s="1"/>
  <c r="C300" i="162"/>
  <c r="E44" i="117"/>
  <c r="K44" i="117" s="1"/>
  <c r="E287" i="134"/>
  <c r="I359" i="162"/>
  <c r="E329" i="134"/>
  <c r="M55" i="160"/>
  <c r="E11" i="124"/>
  <c r="K11" i="124" s="1"/>
  <c r="AI128" i="121"/>
  <c r="S128" i="130"/>
  <c r="G359" i="162"/>
  <c r="J268" i="119"/>
  <c r="I329" i="134"/>
  <c r="G275" i="162"/>
  <c r="G280" i="162"/>
  <c r="AK128" i="130"/>
  <c r="J260" i="134"/>
  <c r="AM30" i="132"/>
  <c r="F348" i="134" s="1"/>
  <c r="M30" i="132"/>
  <c r="E322" i="134" s="1"/>
  <c r="AT41" i="160"/>
  <c r="R40" i="117"/>
  <c r="AE40" i="117" s="1"/>
  <c r="AM29" i="132"/>
  <c r="G306" i="134" s="1"/>
  <c r="U30" i="132"/>
  <c r="I330" i="134" s="1"/>
  <c r="D288" i="134"/>
  <c r="G329" i="134"/>
  <c r="E280" i="162"/>
  <c r="C329" i="134"/>
  <c r="I275" i="162"/>
  <c r="D280" i="162"/>
  <c r="H329" i="134"/>
  <c r="F275" i="162"/>
  <c r="C280" i="162"/>
  <c r="G300" i="162"/>
  <c r="E31" i="161"/>
  <c r="K31" i="161" s="1"/>
  <c r="M31" i="161" s="1"/>
  <c r="AT40" i="160"/>
  <c r="E40" i="133"/>
  <c r="D347" i="162"/>
  <c r="F359" i="162"/>
  <c r="F280" i="162"/>
  <c r="F288" i="134"/>
  <c r="I288" i="134"/>
  <c r="AD29" i="160"/>
  <c r="H275" i="162"/>
  <c r="D300" i="162"/>
  <c r="AD31" i="160"/>
  <c r="I381" i="162" s="1"/>
  <c r="G347" i="162"/>
  <c r="K23" i="133"/>
  <c r="AD30" i="160"/>
  <c r="H339" i="162" s="1"/>
  <c r="K128" i="130"/>
  <c r="AT32" i="6"/>
  <c r="AT40" i="6" s="1"/>
  <c r="J253" i="162"/>
  <c r="J238" i="162"/>
  <c r="E42" i="133"/>
  <c r="K42" i="133" s="1"/>
  <c r="M42" i="133" s="1"/>
  <c r="F289" i="134"/>
  <c r="I363" i="162"/>
  <c r="AB29" i="160"/>
  <c r="H295" i="162" s="1"/>
  <c r="AI30" i="132"/>
  <c r="C344" i="134" s="1"/>
  <c r="E33" i="161"/>
  <c r="R33" i="161" s="1"/>
  <c r="I371" i="134"/>
  <c r="AT64" i="146"/>
  <c r="F326" i="134"/>
  <c r="E43" i="124"/>
  <c r="K43" i="124" s="1"/>
  <c r="AI29" i="132"/>
  <c r="I332" i="134"/>
  <c r="H288" i="162"/>
  <c r="AI27" i="132"/>
  <c r="AL30" i="6"/>
  <c r="E347" i="35" s="1"/>
  <c r="C371" i="134"/>
  <c r="J27" i="6"/>
  <c r="J28" i="6" s="1"/>
  <c r="AG128" i="130"/>
  <c r="M31" i="132"/>
  <c r="D364" i="134" s="1"/>
  <c r="E42" i="124"/>
  <c r="K42" i="124" s="1"/>
  <c r="AL27" i="6"/>
  <c r="AL28" i="6" s="1"/>
  <c r="H371" i="134"/>
  <c r="E11" i="32"/>
  <c r="R11" i="32" s="1"/>
  <c r="J258" i="162"/>
  <c r="AT36" i="146"/>
  <c r="D372" i="162"/>
  <c r="G372" i="162"/>
  <c r="H372" i="162"/>
  <c r="E372" i="162"/>
  <c r="L57" i="160"/>
  <c r="C363" i="162"/>
  <c r="I372" i="162"/>
  <c r="C372" i="162"/>
  <c r="L32" i="160"/>
  <c r="L41" i="160" s="1"/>
  <c r="C489" i="162" s="1"/>
  <c r="G363" i="162"/>
  <c r="F388" i="162"/>
  <c r="H363" i="162"/>
  <c r="I388" i="162"/>
  <c r="F363" i="162"/>
  <c r="K29" i="147"/>
  <c r="M29" i="147" s="1"/>
  <c r="J257" i="148"/>
  <c r="Q56" i="132"/>
  <c r="G326" i="134"/>
  <c r="U31" i="132"/>
  <c r="E372" i="134" s="1"/>
  <c r="J44" i="129"/>
  <c r="D363" i="162"/>
  <c r="U27" i="132"/>
  <c r="J244" i="134"/>
  <c r="H288" i="134"/>
  <c r="X30" i="132"/>
  <c r="G333" i="134" s="1"/>
  <c r="AT32" i="116"/>
  <c r="AT33" i="116" s="1"/>
  <c r="AT35" i="116" s="1"/>
  <c r="AT63" i="116" s="1"/>
  <c r="J246" i="134"/>
  <c r="J187" i="119"/>
  <c r="J245" i="134"/>
  <c r="C288" i="134"/>
  <c r="J253" i="134"/>
  <c r="J266" i="148"/>
  <c r="AT41" i="146"/>
  <c r="AT40" i="146"/>
  <c r="G389" i="125"/>
  <c r="J257" i="162"/>
  <c r="D326" i="134"/>
  <c r="F389" i="125"/>
  <c r="J30" i="123"/>
  <c r="H319" i="125" s="1"/>
  <c r="AD128" i="158"/>
  <c r="AO27" i="146"/>
  <c r="J236" i="134"/>
  <c r="E389" i="125"/>
  <c r="AF31" i="160"/>
  <c r="C383" i="162" s="1"/>
  <c r="J267" i="134"/>
  <c r="D389" i="125"/>
  <c r="AF30" i="160"/>
  <c r="G341" i="162" s="1"/>
  <c r="AO29" i="146"/>
  <c r="D308" i="148" s="1"/>
  <c r="AB31" i="160"/>
  <c r="D379" i="162" s="1"/>
  <c r="C305" i="125"/>
  <c r="AF29" i="160"/>
  <c r="F299" i="162" s="1"/>
  <c r="Z128" i="158"/>
  <c r="G305" i="125"/>
  <c r="AQ31" i="132"/>
  <c r="E394" i="134" s="1"/>
  <c r="J255" i="162"/>
  <c r="J239" i="134"/>
  <c r="E42" i="147"/>
  <c r="K42" i="147" s="1"/>
  <c r="H389" i="162"/>
  <c r="C389" i="125"/>
  <c r="H389" i="125"/>
  <c r="AF29" i="146"/>
  <c r="D299" i="148" s="1"/>
  <c r="E29" i="161"/>
  <c r="R29" i="161" s="1"/>
  <c r="F305" i="125"/>
  <c r="AQ27" i="132"/>
  <c r="M29" i="132"/>
  <c r="AM128" i="144"/>
  <c r="G289" i="134"/>
  <c r="K9" i="161"/>
  <c r="M9" i="161" s="1"/>
  <c r="AF30" i="146"/>
  <c r="C341" i="148" s="1"/>
  <c r="AB30" i="160"/>
  <c r="AO128" i="130"/>
  <c r="C289" i="134"/>
  <c r="I289" i="134"/>
  <c r="J30" i="6"/>
  <c r="F319" i="35" s="1"/>
  <c r="AO31" i="146"/>
  <c r="F392" i="148" s="1"/>
  <c r="AO30" i="123"/>
  <c r="C350" i="125" s="1"/>
  <c r="AO27" i="123"/>
  <c r="E289" i="134"/>
  <c r="J31" i="6"/>
  <c r="J57" i="6" s="1"/>
  <c r="AQ29" i="132"/>
  <c r="C310" i="134" s="1"/>
  <c r="E38" i="147"/>
  <c r="R38" i="147" s="1"/>
  <c r="AE128" i="158"/>
  <c r="AG27" i="160"/>
  <c r="E34" i="161"/>
  <c r="AG31" i="160"/>
  <c r="AG30" i="160"/>
  <c r="AL32" i="123"/>
  <c r="AL41" i="123" s="1"/>
  <c r="E515" i="125" s="1"/>
  <c r="H305" i="125"/>
  <c r="D305" i="125"/>
  <c r="H289" i="134"/>
  <c r="J238" i="134"/>
  <c r="AO29" i="123"/>
  <c r="E308" i="125" s="1"/>
  <c r="E288" i="162"/>
  <c r="E43" i="133"/>
  <c r="AP30" i="132"/>
  <c r="E33" i="147"/>
  <c r="K33" i="147" s="1"/>
  <c r="G288" i="162"/>
  <c r="K27" i="132"/>
  <c r="AI128" i="158"/>
  <c r="AF31" i="146"/>
  <c r="H383" i="148" s="1"/>
  <c r="V128" i="158"/>
  <c r="AK27" i="160"/>
  <c r="U27" i="139"/>
  <c r="AO31" i="123"/>
  <c r="F392" i="125" s="1"/>
  <c r="E39" i="32"/>
  <c r="R39" i="32" s="1"/>
  <c r="F288" i="162"/>
  <c r="P27" i="123"/>
  <c r="E275" i="162"/>
  <c r="G331" i="134"/>
  <c r="D289" i="162"/>
  <c r="J289" i="162" s="1"/>
  <c r="E12" i="133"/>
  <c r="K12" i="133" s="1"/>
  <c r="AD128" i="144"/>
  <c r="H388" i="162"/>
  <c r="E25" i="161"/>
  <c r="K25" i="161" s="1"/>
  <c r="M25" i="161" s="1"/>
  <c r="E38" i="161"/>
  <c r="R38" i="161" s="1"/>
  <c r="I288" i="162"/>
  <c r="K30" i="132"/>
  <c r="F320" i="134" s="1"/>
  <c r="K29" i="132"/>
  <c r="E17" i="124"/>
  <c r="R17" i="124" s="1"/>
  <c r="T32" i="132"/>
  <c r="T33" i="132" s="1"/>
  <c r="T35" i="132" s="1"/>
  <c r="D388" i="162"/>
  <c r="E390" i="119"/>
  <c r="X29" i="160"/>
  <c r="D291" i="162" s="1"/>
  <c r="J262" i="162"/>
  <c r="J264" i="119"/>
  <c r="C288" i="162"/>
  <c r="U31" i="139"/>
  <c r="AL31" i="6"/>
  <c r="F389" i="35" s="1"/>
  <c r="AJ128" i="12"/>
  <c r="P30" i="123"/>
  <c r="P32" i="123" s="1"/>
  <c r="G389" i="162"/>
  <c r="F371" i="134"/>
  <c r="G330" i="148"/>
  <c r="G388" i="162"/>
  <c r="F390" i="119"/>
  <c r="X31" i="160"/>
  <c r="F375" i="162" s="1"/>
  <c r="AK30" i="160"/>
  <c r="H346" i="162" s="1"/>
  <c r="E305" i="125"/>
  <c r="J249" i="162"/>
  <c r="I389" i="162"/>
  <c r="F389" i="162"/>
  <c r="S128" i="137"/>
  <c r="X27" i="160"/>
  <c r="E389" i="162"/>
  <c r="I330" i="148"/>
  <c r="C388" i="162"/>
  <c r="AK30" i="146"/>
  <c r="D346" i="148" s="1"/>
  <c r="E14" i="133"/>
  <c r="K14" i="133" s="1"/>
  <c r="M14" i="133" s="1"/>
  <c r="AP29" i="132"/>
  <c r="D309" i="134" s="1"/>
  <c r="J265" i="134"/>
  <c r="C389" i="162"/>
  <c r="J43" i="143"/>
  <c r="J261" i="125"/>
  <c r="C330" i="162"/>
  <c r="AL32" i="160"/>
  <c r="AL40" i="160" s="1"/>
  <c r="D330" i="162"/>
  <c r="AP31" i="132"/>
  <c r="G393" i="134" s="1"/>
  <c r="AN128" i="130"/>
  <c r="J267" i="125"/>
  <c r="G320" i="148"/>
  <c r="AP27" i="132"/>
  <c r="G373" i="134"/>
  <c r="AM32" i="116"/>
  <c r="AM40" i="116" s="1"/>
  <c r="G330" i="162"/>
  <c r="D373" i="134"/>
  <c r="AP27" i="123"/>
  <c r="E284" i="134"/>
  <c r="C394" i="162"/>
  <c r="H330" i="162"/>
  <c r="E337" i="148"/>
  <c r="J318" i="134"/>
  <c r="J262" i="134"/>
  <c r="H381" i="134"/>
  <c r="G381" i="134"/>
  <c r="S27" i="146"/>
  <c r="E298" i="148"/>
  <c r="S29" i="146"/>
  <c r="AP30" i="123"/>
  <c r="D351" i="125" s="1"/>
  <c r="G284" i="134"/>
  <c r="U32" i="160"/>
  <c r="U41" i="160" s="1"/>
  <c r="J27" i="123"/>
  <c r="C322" i="134"/>
  <c r="H390" i="119"/>
  <c r="J229" i="125"/>
  <c r="J241" i="125"/>
  <c r="J44" i="127"/>
  <c r="V32" i="132"/>
  <c r="V41" i="132" s="1"/>
  <c r="AP31" i="123"/>
  <c r="E393" i="125" s="1"/>
  <c r="H284" i="134"/>
  <c r="AO30" i="6"/>
  <c r="D350" i="35" s="1"/>
  <c r="J31" i="123"/>
  <c r="C361" i="125" s="1"/>
  <c r="I390" i="119"/>
  <c r="E341" i="134"/>
  <c r="E381" i="134"/>
  <c r="J249" i="134"/>
  <c r="J266" i="134"/>
  <c r="J263" i="125"/>
  <c r="H330" i="148"/>
  <c r="C390" i="119"/>
  <c r="J44" i="118"/>
  <c r="D381" i="134"/>
  <c r="AP27" i="160"/>
  <c r="G322" i="134"/>
  <c r="C297" i="134"/>
  <c r="E330" i="134"/>
  <c r="F330" i="162"/>
  <c r="D390" i="119"/>
  <c r="J262" i="148"/>
  <c r="AP29" i="123"/>
  <c r="F309" i="125" s="1"/>
  <c r="I331" i="134"/>
  <c r="I330" i="162"/>
  <c r="D322" i="162"/>
  <c r="M56" i="132"/>
  <c r="I348" i="119"/>
  <c r="I381" i="134"/>
  <c r="M56" i="160"/>
  <c r="E331" i="134"/>
  <c r="G326" i="148"/>
  <c r="C348" i="119"/>
  <c r="U32" i="146"/>
  <c r="U40" i="146" s="1"/>
  <c r="I456" i="148" s="1"/>
  <c r="C381" i="134"/>
  <c r="AN31" i="132"/>
  <c r="AN27" i="132"/>
  <c r="AL128" i="130"/>
  <c r="AN29" i="132"/>
  <c r="AN30" i="132"/>
  <c r="E41" i="133"/>
  <c r="D370" i="148"/>
  <c r="H370" i="148"/>
  <c r="C370" i="148"/>
  <c r="I370" i="148"/>
  <c r="E370" i="148"/>
  <c r="S57" i="146"/>
  <c r="G370" i="148"/>
  <c r="F370" i="148"/>
  <c r="F375" i="134"/>
  <c r="E375" i="134"/>
  <c r="G322" i="162"/>
  <c r="C299" i="134"/>
  <c r="AK29" i="146"/>
  <c r="D304" i="148" s="1"/>
  <c r="AH128" i="121"/>
  <c r="F331" i="134"/>
  <c r="E322" i="162"/>
  <c r="H348" i="119"/>
  <c r="AO30" i="132"/>
  <c r="D350" i="134" s="1"/>
  <c r="J43" i="129"/>
  <c r="E37" i="124"/>
  <c r="H389" i="134"/>
  <c r="D389" i="134"/>
  <c r="C331" i="134"/>
  <c r="E348" i="119"/>
  <c r="AO29" i="132"/>
  <c r="I308" i="134" s="1"/>
  <c r="F332" i="134"/>
  <c r="E373" i="134"/>
  <c r="H331" i="134"/>
  <c r="F297" i="134"/>
  <c r="F348" i="119"/>
  <c r="I128" i="144"/>
  <c r="AO31" i="132"/>
  <c r="E392" i="134" s="1"/>
  <c r="C332" i="134"/>
  <c r="AK29" i="160"/>
  <c r="D304" i="162" s="1"/>
  <c r="AJ30" i="123"/>
  <c r="G345" i="125" s="1"/>
  <c r="J187" i="148"/>
  <c r="J245" i="35"/>
  <c r="I373" i="134"/>
  <c r="H352" i="162"/>
  <c r="G274" i="148"/>
  <c r="D320" i="148"/>
  <c r="E297" i="134"/>
  <c r="G348" i="119"/>
  <c r="AO27" i="132"/>
  <c r="E332" i="134"/>
  <c r="AJ31" i="123"/>
  <c r="I387" i="125" s="1"/>
  <c r="H347" i="134"/>
  <c r="E389" i="134"/>
  <c r="J244" i="148"/>
  <c r="F299" i="134"/>
  <c r="H322" i="162"/>
  <c r="D297" i="134"/>
  <c r="G332" i="134"/>
  <c r="G389" i="134"/>
  <c r="F322" i="162"/>
  <c r="G297" i="134"/>
  <c r="AK27" i="146"/>
  <c r="D332" i="134"/>
  <c r="F389" i="134"/>
  <c r="F373" i="134"/>
  <c r="F352" i="162"/>
  <c r="C373" i="134"/>
  <c r="G352" i="162"/>
  <c r="I322" i="162"/>
  <c r="AP31" i="146"/>
  <c r="D393" i="148" s="1"/>
  <c r="I297" i="134"/>
  <c r="AI128" i="144"/>
  <c r="J254" i="134"/>
  <c r="J257" i="134"/>
  <c r="J235" i="125"/>
  <c r="I352" i="162"/>
  <c r="AP30" i="146"/>
  <c r="G351" i="148" s="1"/>
  <c r="AJ29" i="123"/>
  <c r="H303" i="125" s="1"/>
  <c r="I389" i="134"/>
  <c r="Q128" i="144"/>
  <c r="J383" i="134"/>
  <c r="J236" i="148"/>
  <c r="H374" i="134"/>
  <c r="V32" i="160"/>
  <c r="V41" i="160" s="1"/>
  <c r="I373" i="162"/>
  <c r="C360" i="119"/>
  <c r="F284" i="148"/>
  <c r="E274" i="148"/>
  <c r="D352" i="162"/>
  <c r="C274" i="148"/>
  <c r="I320" i="148"/>
  <c r="E21" i="32"/>
  <c r="K21" i="32" s="1"/>
  <c r="K29" i="146"/>
  <c r="K55" i="146" s="1"/>
  <c r="D299" i="134"/>
  <c r="E339" i="134"/>
  <c r="G55" i="146"/>
  <c r="E320" i="148"/>
  <c r="H128" i="121"/>
  <c r="T27" i="6"/>
  <c r="T28" i="6" s="1"/>
  <c r="AH128" i="12"/>
  <c r="D330" i="134"/>
  <c r="E12" i="147"/>
  <c r="G299" i="134"/>
  <c r="T29" i="6"/>
  <c r="D287" i="35" s="1"/>
  <c r="H341" i="134"/>
  <c r="K27" i="146"/>
  <c r="E25" i="133"/>
  <c r="X27" i="132"/>
  <c r="X29" i="132"/>
  <c r="V128" i="130"/>
  <c r="T31" i="6"/>
  <c r="G371" i="35" s="1"/>
  <c r="F341" i="134"/>
  <c r="C341" i="134"/>
  <c r="AK128" i="144"/>
  <c r="AM27" i="146"/>
  <c r="E40" i="147"/>
  <c r="AM29" i="146"/>
  <c r="AM31" i="146"/>
  <c r="AM30" i="146"/>
  <c r="V29" i="123"/>
  <c r="D289" i="125" s="1"/>
  <c r="I341" i="134"/>
  <c r="AF32" i="132"/>
  <c r="AF40" i="132" s="1"/>
  <c r="C467" i="134" s="1"/>
  <c r="H299" i="134"/>
  <c r="T128" i="121"/>
  <c r="AI41" i="116"/>
  <c r="H512" i="119" s="1"/>
  <c r="G341" i="134"/>
  <c r="AD32" i="132"/>
  <c r="AD41" i="132" s="1"/>
  <c r="E507" i="134" s="1"/>
  <c r="K56" i="146"/>
  <c r="H320" i="148"/>
  <c r="I128" i="158"/>
  <c r="F347" i="162"/>
  <c r="C320" i="148"/>
  <c r="V31" i="123"/>
  <c r="I373" i="125" s="1"/>
  <c r="AI40" i="116"/>
  <c r="G470" i="119" s="1"/>
  <c r="K31" i="146"/>
  <c r="D362" i="148" s="1"/>
  <c r="J264" i="148"/>
  <c r="H274" i="148"/>
  <c r="E23" i="124"/>
  <c r="R23" i="124" s="1"/>
  <c r="D339" i="134"/>
  <c r="S30" i="146"/>
  <c r="E20" i="147"/>
  <c r="G324" i="148"/>
  <c r="J241" i="134"/>
  <c r="J268" i="134"/>
  <c r="C324" i="148"/>
  <c r="F324" i="148"/>
  <c r="I324" i="148"/>
  <c r="I284" i="148"/>
  <c r="J263" i="134"/>
  <c r="E324" i="148"/>
  <c r="E12" i="161"/>
  <c r="K12" i="161" s="1"/>
  <c r="K30" i="160"/>
  <c r="H320" i="162" s="1"/>
  <c r="J266" i="35"/>
  <c r="J235" i="35"/>
  <c r="J263" i="35"/>
  <c r="J187" i="134"/>
  <c r="E43" i="161"/>
  <c r="AP29" i="160"/>
  <c r="AP30" i="160"/>
  <c r="AP31" i="160"/>
  <c r="AT54" i="132"/>
  <c r="K271" i="134" s="1"/>
  <c r="H276" i="119"/>
  <c r="R15" i="140"/>
  <c r="X15" i="140" s="1"/>
  <c r="Z15" i="140" s="1"/>
  <c r="K22" i="133"/>
  <c r="M22" i="133" s="1"/>
  <c r="J276" i="134"/>
  <c r="A25" i="158"/>
  <c r="B15" i="158"/>
  <c r="H36" i="159" s="1"/>
  <c r="H47" i="159" s="1"/>
  <c r="F19" i="162"/>
  <c r="G5" i="162"/>
  <c r="A28" i="144"/>
  <c r="B19" i="144" s="1"/>
  <c r="H40" i="145" s="1"/>
  <c r="H51" i="145" s="1"/>
  <c r="B18" i="144"/>
  <c r="H39" i="145" s="1"/>
  <c r="H50" i="145" s="1"/>
  <c r="G5" i="148"/>
  <c r="F19" i="148"/>
  <c r="G5" i="141"/>
  <c r="F19" i="141"/>
  <c r="B18" i="130"/>
  <c r="H39" i="131" s="1"/>
  <c r="H50" i="131" s="1"/>
  <c r="A28" i="130"/>
  <c r="B19" i="130" s="1"/>
  <c r="H40" i="131" s="1"/>
  <c r="H51" i="131" s="1"/>
  <c r="F19" i="134"/>
  <c r="G5" i="134"/>
  <c r="B16" i="121"/>
  <c r="H37" i="128" s="1"/>
  <c r="H48" i="128" s="1"/>
  <c r="A26" i="121"/>
  <c r="A26" i="114"/>
  <c r="B16" i="114"/>
  <c r="H37" i="115" s="1"/>
  <c r="H48" i="115" s="1"/>
  <c r="G19" i="119"/>
  <c r="H5" i="119"/>
  <c r="F359" i="125"/>
  <c r="I59" i="132"/>
  <c r="I33" i="132"/>
  <c r="I35" i="132" s="1"/>
  <c r="I63" i="132" s="1"/>
  <c r="I40" i="132"/>
  <c r="I444" i="134" s="1"/>
  <c r="D375" i="134"/>
  <c r="I231" i="35"/>
  <c r="I271" i="35" s="1"/>
  <c r="I45" i="33" s="1"/>
  <c r="I46" i="33" s="1"/>
  <c r="I26" i="33" s="1"/>
  <c r="G360" i="119"/>
  <c r="I32" i="116"/>
  <c r="AP27" i="116"/>
  <c r="F231" i="35"/>
  <c r="F271" i="35" s="1"/>
  <c r="F45" i="33" s="1"/>
  <c r="F46" i="33" s="1"/>
  <c r="G339" i="134"/>
  <c r="J231" i="134"/>
  <c r="AH30" i="123"/>
  <c r="I343" i="125" s="1"/>
  <c r="D274" i="148"/>
  <c r="C231" i="35"/>
  <c r="C271" i="35" s="1"/>
  <c r="C45" i="33" s="1"/>
  <c r="AN128" i="144"/>
  <c r="AC27" i="132"/>
  <c r="C339" i="134"/>
  <c r="J302" i="119"/>
  <c r="G347" i="134"/>
  <c r="C347" i="134"/>
  <c r="D347" i="134"/>
  <c r="F347" i="134"/>
  <c r="I347" i="134"/>
  <c r="AP31" i="116"/>
  <c r="I393" i="119" s="1"/>
  <c r="X39" i="133"/>
  <c r="Z39" i="133" s="1"/>
  <c r="F54" i="6"/>
  <c r="AT54" i="6" s="1"/>
  <c r="K271" i="35" s="1"/>
  <c r="E231" i="35"/>
  <c r="J238" i="148"/>
  <c r="AP29" i="116"/>
  <c r="E309" i="119" s="1"/>
  <c r="U30" i="139"/>
  <c r="C330" i="141" s="1"/>
  <c r="I274" i="148"/>
  <c r="AO27" i="6"/>
  <c r="F25" i="6"/>
  <c r="F26" i="6" s="1"/>
  <c r="D128" i="12" s="1"/>
  <c r="D231" i="35"/>
  <c r="D271" i="35" s="1"/>
  <c r="D45" i="33" s="1"/>
  <c r="D46" i="33" s="1"/>
  <c r="E43" i="147"/>
  <c r="R43" i="147" s="1"/>
  <c r="H339" i="134"/>
  <c r="I374" i="134"/>
  <c r="W32" i="132"/>
  <c r="W33" i="132" s="1"/>
  <c r="J247" i="125"/>
  <c r="F318" i="119"/>
  <c r="G318" i="119"/>
  <c r="E318" i="119"/>
  <c r="I56" i="116"/>
  <c r="D318" i="119"/>
  <c r="H318" i="119"/>
  <c r="I318" i="119"/>
  <c r="C318" i="119"/>
  <c r="G374" i="134"/>
  <c r="H360" i="119"/>
  <c r="E276" i="119"/>
  <c r="C276" i="119"/>
  <c r="I55" i="116"/>
  <c r="I276" i="119"/>
  <c r="E7" i="133"/>
  <c r="F31" i="132"/>
  <c r="F29" i="132"/>
  <c r="F27" i="132"/>
  <c r="F30" i="132"/>
  <c r="D128" i="130"/>
  <c r="E42" i="32"/>
  <c r="R42" i="32" s="1"/>
  <c r="F387" i="148"/>
  <c r="AT41" i="116"/>
  <c r="I275" i="125"/>
  <c r="E374" i="134"/>
  <c r="D360" i="119"/>
  <c r="C374" i="134"/>
  <c r="E271" i="134"/>
  <c r="E45" i="129" s="1"/>
  <c r="E46" i="129" s="1"/>
  <c r="E47" i="129" s="1"/>
  <c r="AP30" i="116"/>
  <c r="E351" i="119" s="1"/>
  <c r="K32" i="147"/>
  <c r="M32" i="147" s="1"/>
  <c r="H394" i="162"/>
  <c r="F330" i="148"/>
  <c r="I339" i="134"/>
  <c r="D374" i="134"/>
  <c r="J344" i="119"/>
  <c r="I360" i="119"/>
  <c r="G276" i="119"/>
  <c r="G231" i="35"/>
  <c r="G271" i="35" s="1"/>
  <c r="G45" i="33" s="1"/>
  <c r="G46" i="33" s="1"/>
  <c r="J267" i="162"/>
  <c r="H271" i="134"/>
  <c r="H45" i="129" s="1"/>
  <c r="H46" i="129" s="1"/>
  <c r="H47" i="129" s="1"/>
  <c r="J306" i="119"/>
  <c r="R10" i="117"/>
  <c r="K10" i="117"/>
  <c r="M10" i="117" s="1"/>
  <c r="U29" i="139"/>
  <c r="E288" i="141" s="1"/>
  <c r="C330" i="148"/>
  <c r="J360" i="134"/>
  <c r="E330" i="148"/>
  <c r="F360" i="119"/>
  <c r="AN128" i="114"/>
  <c r="C298" i="148"/>
  <c r="I375" i="134"/>
  <c r="E360" i="119"/>
  <c r="F276" i="119"/>
  <c r="G375" i="134"/>
  <c r="G379" i="148"/>
  <c r="C375" i="134"/>
  <c r="D379" i="148"/>
  <c r="H375" i="134"/>
  <c r="C379" i="148"/>
  <c r="E349" i="119"/>
  <c r="D337" i="148"/>
  <c r="F340" i="148"/>
  <c r="G340" i="148"/>
  <c r="I337" i="148"/>
  <c r="C337" i="148"/>
  <c r="G337" i="148"/>
  <c r="F337" i="148"/>
  <c r="H330" i="134"/>
  <c r="J317" i="125"/>
  <c r="C295" i="148"/>
  <c r="F295" i="148"/>
  <c r="I295" i="148"/>
  <c r="H275" i="125"/>
  <c r="AB32" i="146"/>
  <c r="AB40" i="146" s="1"/>
  <c r="H295" i="148"/>
  <c r="G295" i="148"/>
  <c r="C275" i="125"/>
  <c r="F275" i="125"/>
  <c r="G284" i="148"/>
  <c r="G275" i="125"/>
  <c r="C284" i="148"/>
  <c r="H284" i="148"/>
  <c r="Q55" i="146"/>
  <c r="D275" i="125"/>
  <c r="E275" i="125"/>
  <c r="H373" i="162"/>
  <c r="H57" i="123"/>
  <c r="E359" i="125"/>
  <c r="D359" i="125"/>
  <c r="G373" i="162"/>
  <c r="AT33" i="123"/>
  <c r="AT35" i="123" s="1"/>
  <c r="AT63" i="123" s="1"/>
  <c r="AT40" i="123"/>
  <c r="AT42" i="123" s="1"/>
  <c r="F373" i="162"/>
  <c r="C373" i="162"/>
  <c r="E373" i="162"/>
  <c r="G359" i="125"/>
  <c r="H359" i="125"/>
  <c r="E28" i="161"/>
  <c r="AA29" i="160"/>
  <c r="Y128" i="158"/>
  <c r="AA30" i="160"/>
  <c r="AA27" i="160"/>
  <c r="AA31" i="160"/>
  <c r="F379" i="134"/>
  <c r="G379" i="134"/>
  <c r="H379" i="134"/>
  <c r="D379" i="134"/>
  <c r="E379" i="134"/>
  <c r="C379" i="134"/>
  <c r="AB32" i="132"/>
  <c r="I379" i="134"/>
  <c r="AL32" i="132"/>
  <c r="D305" i="134"/>
  <c r="H305" i="134"/>
  <c r="F305" i="134"/>
  <c r="I305" i="134"/>
  <c r="E305" i="134"/>
  <c r="C305" i="134"/>
  <c r="G305" i="134"/>
  <c r="F271" i="134"/>
  <c r="F45" i="129" s="1"/>
  <c r="F46" i="129" s="1"/>
  <c r="F47" i="129" s="1"/>
  <c r="J229" i="134"/>
  <c r="I387" i="148"/>
  <c r="H387" i="148"/>
  <c r="E387" i="148"/>
  <c r="G387" i="148"/>
  <c r="D387" i="148"/>
  <c r="D382" i="148"/>
  <c r="C382" i="148"/>
  <c r="G382" i="148"/>
  <c r="AE32" i="146"/>
  <c r="AE40" i="146" s="1"/>
  <c r="F382" i="148"/>
  <c r="I382" i="148"/>
  <c r="H382" i="148"/>
  <c r="E382" i="148"/>
  <c r="G310" i="162"/>
  <c r="D310" i="162"/>
  <c r="C310" i="162"/>
  <c r="E310" i="162"/>
  <c r="F310" i="162"/>
  <c r="I310" i="162"/>
  <c r="H310" i="162"/>
  <c r="D307" i="119"/>
  <c r="E307" i="119"/>
  <c r="F307" i="119"/>
  <c r="H307" i="119"/>
  <c r="G307" i="119"/>
  <c r="I307" i="119"/>
  <c r="I391" i="119"/>
  <c r="D391" i="119"/>
  <c r="C391" i="119"/>
  <c r="H391" i="119"/>
  <c r="AN32" i="116"/>
  <c r="AN40" i="116" s="1"/>
  <c r="E391" i="119"/>
  <c r="F391" i="119"/>
  <c r="AC128" i="114"/>
  <c r="J267" i="148"/>
  <c r="J128" i="144"/>
  <c r="L29" i="146"/>
  <c r="L27" i="146"/>
  <c r="E13" i="147"/>
  <c r="L30" i="146"/>
  <c r="L31" i="146"/>
  <c r="Z31" i="116"/>
  <c r="Z29" i="116"/>
  <c r="E27" i="117"/>
  <c r="Z30" i="116"/>
  <c r="Z27" i="116"/>
  <c r="X128" i="114"/>
  <c r="J259" i="134"/>
  <c r="F394" i="162"/>
  <c r="AH27" i="123"/>
  <c r="H298" i="148"/>
  <c r="I340" i="148"/>
  <c r="O56" i="146"/>
  <c r="G394" i="162"/>
  <c r="AP27" i="146"/>
  <c r="K9" i="124"/>
  <c r="M9" i="124" s="1"/>
  <c r="AQ30" i="146"/>
  <c r="AQ27" i="146"/>
  <c r="AQ29" i="146"/>
  <c r="E44" i="147"/>
  <c r="AQ31" i="146"/>
  <c r="AO128" i="144"/>
  <c r="J252" i="162"/>
  <c r="X128" i="130"/>
  <c r="Z31" i="132"/>
  <c r="Z30" i="132"/>
  <c r="Z29" i="132"/>
  <c r="E27" i="133"/>
  <c r="Z27" i="132"/>
  <c r="E13" i="133"/>
  <c r="L29" i="132"/>
  <c r="J128" i="130"/>
  <c r="L31" i="132"/>
  <c r="L30" i="132"/>
  <c r="L27" i="132"/>
  <c r="I394" i="162"/>
  <c r="D271" i="134"/>
  <c r="D45" i="129" s="1"/>
  <c r="D46" i="129" s="1"/>
  <c r="D26" i="129" s="1"/>
  <c r="J236" i="162"/>
  <c r="G295" i="134"/>
  <c r="E295" i="134"/>
  <c r="I295" i="134"/>
  <c r="H295" i="134"/>
  <c r="F295" i="134"/>
  <c r="C295" i="134"/>
  <c r="D295" i="134"/>
  <c r="J251" i="119"/>
  <c r="E35" i="124"/>
  <c r="I298" i="148"/>
  <c r="C340" i="148"/>
  <c r="D298" i="148"/>
  <c r="H340" i="148"/>
  <c r="G298" i="148"/>
  <c r="E340" i="148"/>
  <c r="H324" i="148"/>
  <c r="AQ32" i="160"/>
  <c r="AQ41" i="160" s="1"/>
  <c r="H32" i="123"/>
  <c r="H33" i="123" s="1"/>
  <c r="E401" i="125" s="1"/>
  <c r="J268" i="148"/>
  <c r="R29" i="133"/>
  <c r="K29" i="133"/>
  <c r="M29" i="133" s="1"/>
  <c r="G337" i="134"/>
  <c r="I337" i="134"/>
  <c r="D337" i="134"/>
  <c r="H337" i="134"/>
  <c r="C337" i="134"/>
  <c r="F337" i="134"/>
  <c r="E337" i="134"/>
  <c r="J237" i="148"/>
  <c r="J241" i="162"/>
  <c r="C349" i="119"/>
  <c r="E30" i="133"/>
  <c r="K30" i="133" s="1"/>
  <c r="M30" i="133" s="1"/>
  <c r="J233" i="125"/>
  <c r="N57" i="139"/>
  <c r="K31" i="160"/>
  <c r="K57" i="160" s="1"/>
  <c r="G349" i="119"/>
  <c r="AA128" i="130"/>
  <c r="G271" i="134"/>
  <c r="G45" i="129" s="1"/>
  <c r="G46" i="129" s="1"/>
  <c r="G47" i="129" s="1"/>
  <c r="J256" i="134"/>
  <c r="J386" i="119"/>
  <c r="AE29" i="132"/>
  <c r="AE27" i="132"/>
  <c r="AE31" i="132"/>
  <c r="AC128" i="130"/>
  <c r="E32" i="133"/>
  <c r="AE30" i="132"/>
  <c r="K29" i="160"/>
  <c r="F278" i="162" s="1"/>
  <c r="H349" i="119"/>
  <c r="AC29" i="132"/>
  <c r="C296" i="134" s="1"/>
  <c r="K14" i="161"/>
  <c r="M14" i="161" s="1"/>
  <c r="C282" i="148"/>
  <c r="V30" i="123"/>
  <c r="G331" i="125" s="1"/>
  <c r="I349" i="119"/>
  <c r="AC30" i="132"/>
  <c r="C338" i="134" s="1"/>
  <c r="C359" i="125"/>
  <c r="E17" i="161"/>
  <c r="P30" i="160"/>
  <c r="N128" i="158"/>
  <c r="P29" i="160"/>
  <c r="P27" i="160"/>
  <c r="P31" i="160"/>
  <c r="F365" i="141"/>
  <c r="D282" i="148"/>
  <c r="G345" i="148"/>
  <c r="F349" i="119"/>
  <c r="J251" i="134"/>
  <c r="J237" i="134"/>
  <c r="K24" i="133"/>
  <c r="M24" i="133" s="1"/>
  <c r="R24" i="133"/>
  <c r="G381" i="148"/>
  <c r="I381" i="148"/>
  <c r="C381" i="148"/>
  <c r="F381" i="148"/>
  <c r="D381" i="148"/>
  <c r="AD32" i="146"/>
  <c r="E381" i="148"/>
  <c r="H381" i="148"/>
  <c r="J240" i="148"/>
  <c r="C271" i="134"/>
  <c r="C45" i="129" s="1"/>
  <c r="C46" i="129" s="1"/>
  <c r="C47" i="129" s="1"/>
  <c r="J251" i="148"/>
  <c r="D290" i="134"/>
  <c r="H290" i="134"/>
  <c r="E290" i="134"/>
  <c r="G290" i="134"/>
  <c r="F290" i="134"/>
  <c r="C290" i="134"/>
  <c r="I290" i="134"/>
  <c r="I297" i="148"/>
  <c r="G297" i="148"/>
  <c r="F297" i="148"/>
  <c r="H297" i="148"/>
  <c r="E297" i="148"/>
  <c r="C297" i="148"/>
  <c r="D297" i="148"/>
  <c r="J43" i="127"/>
  <c r="AF128" i="121"/>
  <c r="AH29" i="123"/>
  <c r="C301" i="125" s="1"/>
  <c r="J258" i="134"/>
  <c r="E339" i="148"/>
  <c r="G339" i="148"/>
  <c r="I339" i="148"/>
  <c r="F339" i="148"/>
  <c r="H339" i="148"/>
  <c r="D339" i="148"/>
  <c r="C339" i="148"/>
  <c r="R31" i="147"/>
  <c r="K31" i="147"/>
  <c r="M31" i="147" s="1"/>
  <c r="I271" i="134"/>
  <c r="I45" i="129" s="1"/>
  <c r="I46" i="129" s="1"/>
  <c r="I26" i="129" s="1"/>
  <c r="AJ30" i="6"/>
  <c r="I345" i="35" s="1"/>
  <c r="S27" i="6"/>
  <c r="D271" i="162"/>
  <c r="D45" i="157" s="1"/>
  <c r="D46" i="157" s="1"/>
  <c r="D26" i="157" s="1"/>
  <c r="N32" i="139"/>
  <c r="N59" i="139" s="1"/>
  <c r="G366" i="148"/>
  <c r="E379" i="148"/>
  <c r="O57" i="146"/>
  <c r="H379" i="148"/>
  <c r="F366" i="148"/>
  <c r="I379" i="148"/>
  <c r="AG30" i="132"/>
  <c r="AG27" i="132"/>
  <c r="AE128" i="130"/>
  <c r="AG31" i="132"/>
  <c r="AG29" i="132"/>
  <c r="E34" i="133"/>
  <c r="J256" i="148"/>
  <c r="D384" i="148"/>
  <c r="E384" i="148"/>
  <c r="G384" i="148"/>
  <c r="H384" i="148"/>
  <c r="AG32" i="146"/>
  <c r="I384" i="148"/>
  <c r="F384" i="148"/>
  <c r="C384" i="148"/>
  <c r="Q128" i="12"/>
  <c r="J261" i="141"/>
  <c r="C333" i="162"/>
  <c r="H333" i="162"/>
  <c r="G333" i="162"/>
  <c r="E333" i="162"/>
  <c r="I333" i="162"/>
  <c r="D333" i="162"/>
  <c r="F333" i="162"/>
  <c r="J235" i="134"/>
  <c r="E385" i="134"/>
  <c r="I385" i="134"/>
  <c r="D385" i="134"/>
  <c r="F385" i="134"/>
  <c r="G385" i="134"/>
  <c r="AH32" i="132"/>
  <c r="C385" i="134"/>
  <c r="H385" i="134"/>
  <c r="K34" i="147"/>
  <c r="M34" i="147" s="1"/>
  <c r="R34" i="147"/>
  <c r="E271" i="148"/>
  <c r="E45" i="143" s="1"/>
  <c r="E46" i="143" s="1"/>
  <c r="E47" i="143" s="1"/>
  <c r="E271" i="162"/>
  <c r="E45" i="157" s="1"/>
  <c r="E46" i="157" s="1"/>
  <c r="E26" i="157" s="1"/>
  <c r="E365" i="141"/>
  <c r="J233" i="148"/>
  <c r="AT54" i="160"/>
  <c r="K271" i="162" s="1"/>
  <c r="G343" i="134"/>
  <c r="F343" i="134"/>
  <c r="H343" i="134"/>
  <c r="I343" i="134"/>
  <c r="D343" i="134"/>
  <c r="C343" i="134"/>
  <c r="E343" i="134"/>
  <c r="D388" i="148"/>
  <c r="I388" i="148"/>
  <c r="H388" i="148"/>
  <c r="G388" i="148"/>
  <c r="C388" i="148"/>
  <c r="E388" i="148"/>
  <c r="F388" i="148"/>
  <c r="M57" i="132"/>
  <c r="X10" i="133"/>
  <c r="Z10" i="133" s="1"/>
  <c r="AE10" i="133"/>
  <c r="J250" i="134"/>
  <c r="D271" i="148"/>
  <c r="D45" i="143" s="1"/>
  <c r="D46" i="143" s="1"/>
  <c r="D26" i="143" s="1"/>
  <c r="H300" i="148"/>
  <c r="I300" i="148"/>
  <c r="F300" i="148"/>
  <c r="G300" i="148"/>
  <c r="C300" i="148"/>
  <c r="D300" i="148"/>
  <c r="E300" i="148"/>
  <c r="J231" i="119"/>
  <c r="D342" i="148"/>
  <c r="G342" i="148"/>
  <c r="C342" i="148"/>
  <c r="F342" i="148"/>
  <c r="E342" i="148"/>
  <c r="I342" i="148"/>
  <c r="H342" i="148"/>
  <c r="J229" i="119"/>
  <c r="J32" i="132"/>
  <c r="G361" i="134"/>
  <c r="J57" i="132"/>
  <c r="D361" i="134"/>
  <c r="H361" i="134"/>
  <c r="E361" i="134"/>
  <c r="I361" i="134"/>
  <c r="F361" i="134"/>
  <c r="C361" i="134"/>
  <c r="J249" i="141"/>
  <c r="G277" i="148"/>
  <c r="D277" i="148"/>
  <c r="J55" i="146"/>
  <c r="E277" i="148"/>
  <c r="C277" i="148"/>
  <c r="H277" i="148"/>
  <c r="I277" i="148"/>
  <c r="F277" i="148"/>
  <c r="C277" i="134"/>
  <c r="D277" i="134"/>
  <c r="I277" i="134"/>
  <c r="E277" i="134"/>
  <c r="J55" i="132"/>
  <c r="H277" i="134"/>
  <c r="G277" i="134"/>
  <c r="F277" i="134"/>
  <c r="D319" i="134"/>
  <c r="F319" i="134"/>
  <c r="I319" i="134"/>
  <c r="H319" i="134"/>
  <c r="C319" i="134"/>
  <c r="G319" i="134"/>
  <c r="E319" i="134"/>
  <c r="J56" i="132"/>
  <c r="J235" i="148"/>
  <c r="R35" i="133"/>
  <c r="K35" i="133"/>
  <c r="M35" i="133" s="1"/>
  <c r="AR30" i="132"/>
  <c r="E45" i="133"/>
  <c r="AP128" i="130"/>
  <c r="AR27" i="132"/>
  <c r="AR29" i="132"/>
  <c r="AR31" i="132"/>
  <c r="E361" i="148"/>
  <c r="J32" i="146"/>
  <c r="J57" i="146"/>
  <c r="H361" i="148"/>
  <c r="I361" i="148"/>
  <c r="G361" i="148"/>
  <c r="D361" i="148"/>
  <c r="C361" i="148"/>
  <c r="F361" i="148"/>
  <c r="E301" i="134"/>
  <c r="D301" i="134"/>
  <c r="G301" i="134"/>
  <c r="C301" i="134"/>
  <c r="H301" i="134"/>
  <c r="F301" i="134"/>
  <c r="I301" i="134"/>
  <c r="J269" i="134"/>
  <c r="J56" i="146"/>
  <c r="D319" i="148"/>
  <c r="C319" i="148"/>
  <c r="H319" i="148"/>
  <c r="F319" i="148"/>
  <c r="G319" i="148"/>
  <c r="I319" i="148"/>
  <c r="E319" i="148"/>
  <c r="K11" i="133"/>
  <c r="M11" i="133" s="1"/>
  <c r="R11" i="133"/>
  <c r="J258" i="148"/>
  <c r="Z31" i="146"/>
  <c r="X128" i="144"/>
  <c r="Z29" i="146"/>
  <c r="E27" i="147"/>
  <c r="Z27" i="146"/>
  <c r="Z30" i="146"/>
  <c r="Y31" i="132"/>
  <c r="Y27" i="132"/>
  <c r="E26" i="133"/>
  <c r="Y29" i="132"/>
  <c r="Y30" i="132"/>
  <c r="W128" i="130"/>
  <c r="R11" i="147"/>
  <c r="K11" i="147"/>
  <c r="F281" i="141"/>
  <c r="D281" i="141"/>
  <c r="G281" i="141"/>
  <c r="I281" i="141"/>
  <c r="H281" i="141"/>
  <c r="W27" i="116"/>
  <c r="W30" i="116"/>
  <c r="C332" i="119" s="1"/>
  <c r="W31" i="116"/>
  <c r="D374" i="119" s="1"/>
  <c r="K44" i="133"/>
  <c r="M44" i="133" s="1"/>
  <c r="R44" i="133"/>
  <c r="C281" i="141"/>
  <c r="AE30" i="116"/>
  <c r="C340" i="119" s="1"/>
  <c r="AE27" i="116"/>
  <c r="AE29" i="116"/>
  <c r="F298" i="119" s="1"/>
  <c r="AE31" i="116"/>
  <c r="C382" i="119" s="1"/>
  <c r="I303" i="148"/>
  <c r="H303" i="148"/>
  <c r="R37" i="147"/>
  <c r="X37" i="147" s="1"/>
  <c r="Z37" i="147" s="1"/>
  <c r="U27" i="6"/>
  <c r="U28" i="6" s="1"/>
  <c r="S128" i="12"/>
  <c r="U29" i="6"/>
  <c r="G288" i="35" s="1"/>
  <c r="E281" i="141"/>
  <c r="W29" i="116"/>
  <c r="F290" i="119" s="1"/>
  <c r="K31" i="124"/>
  <c r="M31" i="124" s="1"/>
  <c r="R31" i="124"/>
  <c r="U128" i="114"/>
  <c r="I271" i="148"/>
  <c r="I45" i="143" s="1"/>
  <c r="I46" i="143" s="1"/>
  <c r="I26" i="143" s="1"/>
  <c r="S29" i="6"/>
  <c r="I286" i="35" s="1"/>
  <c r="E20" i="32"/>
  <c r="K20" i="32" s="1"/>
  <c r="M20" i="32" s="1"/>
  <c r="S30" i="6"/>
  <c r="D328" i="35" s="1"/>
  <c r="G271" i="148"/>
  <c r="G45" i="143" s="1"/>
  <c r="G46" i="143" s="1"/>
  <c r="J43" i="118"/>
  <c r="E37" i="32"/>
  <c r="R37" i="32" s="1"/>
  <c r="E352" i="134"/>
  <c r="D352" i="134"/>
  <c r="I352" i="134"/>
  <c r="C352" i="134"/>
  <c r="F352" i="134"/>
  <c r="G352" i="134"/>
  <c r="H352" i="134"/>
  <c r="J236" i="125"/>
  <c r="I291" i="141"/>
  <c r="D291" i="141"/>
  <c r="F291" i="141"/>
  <c r="C291" i="141"/>
  <c r="E291" i="141"/>
  <c r="H291" i="141"/>
  <c r="G291" i="141"/>
  <c r="AE22" i="133"/>
  <c r="X22" i="133"/>
  <c r="Z22" i="133" s="1"/>
  <c r="K32" i="123"/>
  <c r="F320" i="125"/>
  <c r="C320" i="125"/>
  <c r="E320" i="125"/>
  <c r="D320" i="125"/>
  <c r="G320" i="125"/>
  <c r="H320" i="125"/>
  <c r="K56" i="123"/>
  <c r="I320" i="125"/>
  <c r="R32" i="124"/>
  <c r="K32" i="124"/>
  <c r="M32" i="124" s="1"/>
  <c r="E30" i="124"/>
  <c r="AC31" i="123"/>
  <c r="AC29" i="123"/>
  <c r="AC27" i="123"/>
  <c r="AA128" i="121"/>
  <c r="AC30" i="123"/>
  <c r="I345" i="141"/>
  <c r="D345" i="141"/>
  <c r="F345" i="141"/>
  <c r="G345" i="141"/>
  <c r="E345" i="141"/>
  <c r="H345" i="141"/>
  <c r="C345" i="141"/>
  <c r="J265" i="125"/>
  <c r="J269" i="141"/>
  <c r="I340" i="125"/>
  <c r="F340" i="125"/>
  <c r="C340" i="125"/>
  <c r="E340" i="125"/>
  <c r="G340" i="125"/>
  <c r="H340" i="125"/>
  <c r="D340" i="125"/>
  <c r="J242" i="125"/>
  <c r="F303" i="141"/>
  <c r="C303" i="141"/>
  <c r="E303" i="141"/>
  <c r="G303" i="141"/>
  <c r="I303" i="141"/>
  <c r="H303" i="141"/>
  <c r="D303" i="141"/>
  <c r="J246" i="141"/>
  <c r="J264" i="125"/>
  <c r="H339" i="125"/>
  <c r="D339" i="125"/>
  <c r="G339" i="125"/>
  <c r="C339" i="125"/>
  <c r="F339" i="125"/>
  <c r="I339" i="125"/>
  <c r="E339" i="125"/>
  <c r="H390" i="134"/>
  <c r="F390" i="134"/>
  <c r="D390" i="134"/>
  <c r="G390" i="134"/>
  <c r="E390" i="134"/>
  <c r="I390" i="134"/>
  <c r="C390" i="134"/>
  <c r="F278" i="125"/>
  <c r="H278" i="125"/>
  <c r="C278" i="125"/>
  <c r="G278" i="125"/>
  <c r="E278" i="125"/>
  <c r="D278" i="125"/>
  <c r="K55" i="123"/>
  <c r="I278" i="125"/>
  <c r="W31" i="123"/>
  <c r="W29" i="123"/>
  <c r="E24" i="124"/>
  <c r="U128" i="121"/>
  <c r="W27" i="123"/>
  <c r="W30" i="123"/>
  <c r="J147" i="35"/>
  <c r="J187" i="35" s="1"/>
  <c r="J259" i="125"/>
  <c r="R25" i="140"/>
  <c r="K25" i="140"/>
  <c r="J240" i="125"/>
  <c r="C348" i="134"/>
  <c r="D348" i="134"/>
  <c r="I348" i="134"/>
  <c r="I362" i="125"/>
  <c r="C362" i="125"/>
  <c r="F362" i="125"/>
  <c r="E362" i="125"/>
  <c r="K57" i="123"/>
  <c r="G362" i="125"/>
  <c r="D362" i="125"/>
  <c r="H362" i="125"/>
  <c r="I298" i="125"/>
  <c r="D298" i="125"/>
  <c r="E298" i="125"/>
  <c r="F298" i="125"/>
  <c r="H298" i="125"/>
  <c r="G298" i="125"/>
  <c r="C298" i="125"/>
  <c r="Q29" i="123"/>
  <c r="O128" i="121"/>
  <c r="Q31" i="123"/>
  <c r="Q30" i="123"/>
  <c r="Q27" i="123"/>
  <c r="E18" i="124"/>
  <c r="J258" i="141"/>
  <c r="G382" i="125"/>
  <c r="C382" i="125"/>
  <c r="E382" i="125"/>
  <c r="H382" i="125"/>
  <c r="I382" i="125"/>
  <c r="F382" i="125"/>
  <c r="D382" i="125"/>
  <c r="AE32" i="123"/>
  <c r="E17" i="140"/>
  <c r="P29" i="139"/>
  <c r="P31" i="139"/>
  <c r="N128" i="137"/>
  <c r="P30" i="139"/>
  <c r="P27" i="139"/>
  <c r="R37" i="140"/>
  <c r="K37" i="140"/>
  <c r="M37" i="140" s="1"/>
  <c r="F271" i="148"/>
  <c r="F45" i="143" s="1"/>
  <c r="F46" i="143" s="1"/>
  <c r="F47" i="143" s="1"/>
  <c r="J234" i="162"/>
  <c r="J231" i="162"/>
  <c r="J269" i="125"/>
  <c r="C297" i="125"/>
  <c r="E297" i="125"/>
  <c r="G297" i="125"/>
  <c r="F297" i="125"/>
  <c r="D297" i="125"/>
  <c r="I297" i="125"/>
  <c r="H297" i="125"/>
  <c r="I306" i="134"/>
  <c r="K22" i="147"/>
  <c r="M22" i="147" s="1"/>
  <c r="R22" i="147"/>
  <c r="I387" i="134"/>
  <c r="G387" i="134"/>
  <c r="E387" i="134"/>
  <c r="F387" i="134"/>
  <c r="AJ32" i="132"/>
  <c r="H387" i="134"/>
  <c r="C387" i="134"/>
  <c r="D387" i="134"/>
  <c r="J241" i="141"/>
  <c r="J231" i="125"/>
  <c r="D387" i="141"/>
  <c r="E387" i="141"/>
  <c r="F387" i="141"/>
  <c r="G387" i="141"/>
  <c r="AJ32" i="139"/>
  <c r="H387" i="141"/>
  <c r="I387" i="141"/>
  <c r="C387" i="141"/>
  <c r="H271" i="148"/>
  <c r="H45" i="143" s="1"/>
  <c r="H46" i="143" s="1"/>
  <c r="H26" i="143" s="1"/>
  <c r="G271" i="162"/>
  <c r="G45" i="157" s="1"/>
  <c r="G46" i="157" s="1"/>
  <c r="G26" i="157" s="1"/>
  <c r="J237" i="125"/>
  <c r="D128" i="121"/>
  <c r="E7" i="124"/>
  <c r="F30" i="123"/>
  <c r="F27" i="123"/>
  <c r="F29" i="123"/>
  <c r="F31" i="123"/>
  <c r="J244" i="141"/>
  <c r="F381" i="125"/>
  <c r="E381" i="125"/>
  <c r="AD32" i="123"/>
  <c r="G381" i="125"/>
  <c r="C381" i="125"/>
  <c r="H381" i="125"/>
  <c r="D381" i="125"/>
  <c r="I381" i="125"/>
  <c r="R40" i="133"/>
  <c r="K40" i="133"/>
  <c r="H372" i="148"/>
  <c r="G372" i="148"/>
  <c r="D372" i="148"/>
  <c r="I372" i="148"/>
  <c r="E372" i="148"/>
  <c r="C372" i="148"/>
  <c r="F372" i="148"/>
  <c r="C303" i="134"/>
  <c r="E303" i="134"/>
  <c r="D303" i="134"/>
  <c r="G303" i="134"/>
  <c r="I303" i="134"/>
  <c r="F303" i="134"/>
  <c r="H303" i="134"/>
  <c r="J257" i="141"/>
  <c r="D326" i="141"/>
  <c r="H326" i="141"/>
  <c r="E326" i="141"/>
  <c r="I326" i="141"/>
  <c r="F326" i="141"/>
  <c r="C326" i="141"/>
  <c r="G326" i="141"/>
  <c r="Q56" i="139"/>
  <c r="H271" i="162"/>
  <c r="H45" i="157" s="1"/>
  <c r="H46" i="157" s="1"/>
  <c r="H26" i="157" s="1"/>
  <c r="AJ31" i="6"/>
  <c r="D387" i="35" s="1"/>
  <c r="J252" i="148"/>
  <c r="L31" i="123"/>
  <c r="L29" i="123"/>
  <c r="L27" i="123"/>
  <c r="J128" i="121"/>
  <c r="E13" i="124"/>
  <c r="L30" i="123"/>
  <c r="E13" i="140"/>
  <c r="L29" i="139"/>
  <c r="L31" i="139"/>
  <c r="L27" i="139"/>
  <c r="J128" i="137"/>
  <c r="L30" i="139"/>
  <c r="J255" i="125"/>
  <c r="G345" i="134"/>
  <c r="E345" i="134"/>
  <c r="H345" i="134"/>
  <c r="F345" i="134"/>
  <c r="D345" i="134"/>
  <c r="C345" i="134"/>
  <c r="I345" i="134"/>
  <c r="J254" i="125"/>
  <c r="C284" i="141"/>
  <c r="I284" i="141"/>
  <c r="F284" i="141"/>
  <c r="Q55" i="139"/>
  <c r="E284" i="141"/>
  <c r="H284" i="141"/>
  <c r="D284" i="141"/>
  <c r="G284" i="141"/>
  <c r="X33" i="133"/>
  <c r="Z33" i="133" s="1"/>
  <c r="AE33" i="133"/>
  <c r="J237" i="141"/>
  <c r="S30" i="139"/>
  <c r="Q128" i="137"/>
  <c r="S29" i="139"/>
  <c r="E20" i="140"/>
  <c r="S27" i="139"/>
  <c r="S31" i="139"/>
  <c r="O31" i="123"/>
  <c r="M128" i="121"/>
  <c r="O27" i="123"/>
  <c r="O29" i="123"/>
  <c r="O30" i="123"/>
  <c r="E16" i="124"/>
  <c r="K37" i="133"/>
  <c r="M37" i="133" s="1"/>
  <c r="R37" i="133"/>
  <c r="Q57" i="139"/>
  <c r="E368" i="141"/>
  <c r="I368" i="141"/>
  <c r="F368" i="141"/>
  <c r="G368" i="141"/>
  <c r="C368" i="141"/>
  <c r="H368" i="141"/>
  <c r="D368" i="141"/>
  <c r="Q32" i="139"/>
  <c r="AT54" i="146"/>
  <c r="K271" i="148" s="1"/>
  <c r="F271" i="162"/>
  <c r="F45" i="157" s="1"/>
  <c r="F46" i="157" s="1"/>
  <c r="F47" i="157" s="1"/>
  <c r="AJ29" i="6"/>
  <c r="C303" i="35" s="1"/>
  <c r="X40" i="117"/>
  <c r="Z40" i="117" s="1"/>
  <c r="AM27" i="123"/>
  <c r="AM31" i="123"/>
  <c r="E40" i="124"/>
  <c r="AK128" i="121"/>
  <c r="AM29" i="123"/>
  <c r="AM30" i="123"/>
  <c r="AE9" i="124"/>
  <c r="X9" i="124"/>
  <c r="Z9" i="124" s="1"/>
  <c r="J256" i="125"/>
  <c r="J266" i="125"/>
  <c r="I271" i="162"/>
  <c r="I45" i="157" s="1"/>
  <c r="I46" i="157" s="1"/>
  <c r="I47" i="157" s="1"/>
  <c r="J267" i="119"/>
  <c r="J238" i="119"/>
  <c r="AP128" i="121"/>
  <c r="AR31" i="123"/>
  <c r="E45" i="124"/>
  <c r="AR29" i="123"/>
  <c r="AR30" i="123"/>
  <c r="AR27" i="123"/>
  <c r="F375" i="141"/>
  <c r="X32" i="139"/>
  <c r="C375" i="141"/>
  <c r="G375" i="141"/>
  <c r="D375" i="141"/>
  <c r="H375" i="141"/>
  <c r="I375" i="141"/>
  <c r="E375" i="141"/>
  <c r="J233" i="141"/>
  <c r="AN31" i="123"/>
  <c r="E41" i="124"/>
  <c r="AN30" i="123"/>
  <c r="AL128" i="121"/>
  <c r="AN27" i="123"/>
  <c r="AN29" i="123"/>
  <c r="J242" i="141"/>
  <c r="AG27" i="139"/>
  <c r="AE128" i="137"/>
  <c r="E34" i="140"/>
  <c r="AG29" i="139"/>
  <c r="AG30" i="139"/>
  <c r="AG31" i="139"/>
  <c r="R18" i="140"/>
  <c r="K18" i="140"/>
  <c r="J254" i="148"/>
  <c r="J262" i="119"/>
  <c r="E33" i="140"/>
  <c r="AF27" i="139"/>
  <c r="AD128" i="137"/>
  <c r="AF29" i="139"/>
  <c r="AF30" i="139"/>
  <c r="AF31" i="139"/>
  <c r="F333" i="141"/>
  <c r="H333" i="141"/>
  <c r="G333" i="141"/>
  <c r="C333" i="141"/>
  <c r="D333" i="141"/>
  <c r="I333" i="141"/>
  <c r="E333" i="141"/>
  <c r="AP128" i="137"/>
  <c r="E45" i="140"/>
  <c r="AR31" i="139"/>
  <c r="AR29" i="139"/>
  <c r="AR27" i="139"/>
  <c r="AR30" i="139"/>
  <c r="R12" i="124"/>
  <c r="K12" i="124"/>
  <c r="M12" i="124" s="1"/>
  <c r="J248" i="125"/>
  <c r="H365" i="141"/>
  <c r="E366" i="148"/>
  <c r="I365" i="141"/>
  <c r="D366" i="148"/>
  <c r="D365" i="141"/>
  <c r="H366" i="148"/>
  <c r="G365" i="141"/>
  <c r="I366" i="148"/>
  <c r="E345" i="148"/>
  <c r="I345" i="148"/>
  <c r="F345" i="148"/>
  <c r="C345" i="148"/>
  <c r="D345" i="148"/>
  <c r="F326" i="148"/>
  <c r="AJ32" i="146"/>
  <c r="AJ33" i="146" s="1"/>
  <c r="H326" i="148"/>
  <c r="O55" i="146"/>
  <c r="E282" i="148"/>
  <c r="D284" i="148"/>
  <c r="G282" i="148"/>
  <c r="E303" i="148"/>
  <c r="F303" i="148"/>
  <c r="J279" i="162"/>
  <c r="O32" i="146"/>
  <c r="O59" i="146" s="1"/>
  <c r="H282" i="148"/>
  <c r="D303" i="148"/>
  <c r="F282" i="148"/>
  <c r="C303" i="148"/>
  <c r="G335" i="125"/>
  <c r="I335" i="125"/>
  <c r="C335" i="125"/>
  <c r="F335" i="125"/>
  <c r="D335" i="125"/>
  <c r="H335" i="125"/>
  <c r="E335" i="125"/>
  <c r="F385" i="119"/>
  <c r="I385" i="119"/>
  <c r="D385" i="119"/>
  <c r="G385" i="119"/>
  <c r="H385" i="119"/>
  <c r="AH32" i="116"/>
  <c r="C385" i="119"/>
  <c r="E385" i="119"/>
  <c r="G395" i="162"/>
  <c r="AR32" i="160"/>
  <c r="D395" i="162"/>
  <c r="I395" i="162"/>
  <c r="H395" i="162"/>
  <c r="C395" i="162"/>
  <c r="E395" i="162"/>
  <c r="F395" i="162"/>
  <c r="J229" i="148"/>
  <c r="F396" i="148"/>
  <c r="C396" i="148"/>
  <c r="H396" i="148"/>
  <c r="I396" i="148"/>
  <c r="AS57" i="146"/>
  <c r="D396" i="148"/>
  <c r="E396" i="148"/>
  <c r="G396" i="148"/>
  <c r="AS32" i="146"/>
  <c r="K36" i="161"/>
  <c r="R36" i="161"/>
  <c r="F291" i="148"/>
  <c r="C291" i="148"/>
  <c r="E291" i="148"/>
  <c r="G291" i="148"/>
  <c r="I291" i="148"/>
  <c r="H291" i="148"/>
  <c r="D291" i="148"/>
  <c r="K10" i="161"/>
  <c r="R10" i="161"/>
  <c r="AG29" i="116"/>
  <c r="AG30" i="116"/>
  <c r="AG27" i="116"/>
  <c r="AE128" i="114"/>
  <c r="AG31" i="116"/>
  <c r="E34" i="117"/>
  <c r="U27" i="116"/>
  <c r="U31" i="116"/>
  <c r="S128" i="114"/>
  <c r="U29" i="116"/>
  <c r="E22" i="117"/>
  <c r="U30" i="116"/>
  <c r="AC30" i="146"/>
  <c r="AA128" i="144"/>
  <c r="E30" i="147"/>
  <c r="AC29" i="146"/>
  <c r="AC27" i="146"/>
  <c r="AC31" i="146"/>
  <c r="Y27" i="160"/>
  <c r="Y31" i="160"/>
  <c r="E26" i="161"/>
  <c r="W128" i="158"/>
  <c r="Y30" i="160"/>
  <c r="Y29" i="160"/>
  <c r="C377" i="125"/>
  <c r="E377" i="125"/>
  <c r="G377" i="125"/>
  <c r="I377" i="125"/>
  <c r="F377" i="125"/>
  <c r="H377" i="125"/>
  <c r="D377" i="125"/>
  <c r="Z32" i="123"/>
  <c r="J256" i="119"/>
  <c r="I344" i="134"/>
  <c r="J234" i="148"/>
  <c r="G353" i="162"/>
  <c r="F353" i="162"/>
  <c r="I353" i="162"/>
  <c r="C353" i="162"/>
  <c r="H353" i="162"/>
  <c r="D353" i="162"/>
  <c r="E353" i="162"/>
  <c r="H327" i="162"/>
  <c r="F327" i="162"/>
  <c r="E327" i="162"/>
  <c r="I327" i="162"/>
  <c r="D327" i="162"/>
  <c r="R56" i="160"/>
  <c r="C327" i="162"/>
  <c r="G327" i="162"/>
  <c r="J264" i="162"/>
  <c r="J237" i="119"/>
  <c r="R28" i="147"/>
  <c r="K28" i="147"/>
  <c r="I318" i="162"/>
  <c r="F318" i="162"/>
  <c r="E318" i="162"/>
  <c r="C318" i="162"/>
  <c r="G318" i="162"/>
  <c r="H318" i="162"/>
  <c r="I56" i="160"/>
  <c r="D318" i="162"/>
  <c r="AR30" i="116"/>
  <c r="AR27" i="116"/>
  <c r="AR29" i="116"/>
  <c r="AR31" i="116"/>
  <c r="AP128" i="114"/>
  <c r="E45" i="117"/>
  <c r="J253" i="119"/>
  <c r="J229" i="162"/>
  <c r="C302" i="134"/>
  <c r="G302" i="134"/>
  <c r="D302" i="134"/>
  <c r="F302" i="134"/>
  <c r="E302" i="134"/>
  <c r="I302" i="134"/>
  <c r="H302" i="134"/>
  <c r="F343" i="119"/>
  <c r="D343" i="119"/>
  <c r="E343" i="119"/>
  <c r="I343" i="119"/>
  <c r="C343" i="119"/>
  <c r="G343" i="119"/>
  <c r="H343" i="119"/>
  <c r="J239" i="119"/>
  <c r="R45" i="161"/>
  <c r="K45" i="161"/>
  <c r="J256" i="162"/>
  <c r="K128" i="114"/>
  <c r="E14" i="117"/>
  <c r="M31" i="116"/>
  <c r="M27" i="116"/>
  <c r="M29" i="116"/>
  <c r="M30" i="116"/>
  <c r="H354" i="148"/>
  <c r="I354" i="148"/>
  <c r="AS56" i="146"/>
  <c r="C354" i="148"/>
  <c r="D354" i="148"/>
  <c r="F354" i="148"/>
  <c r="E354" i="148"/>
  <c r="G354" i="148"/>
  <c r="L29" i="116"/>
  <c r="E13" i="117"/>
  <c r="J128" i="114"/>
  <c r="L27" i="116"/>
  <c r="L30" i="116"/>
  <c r="L31" i="116"/>
  <c r="AI32" i="160"/>
  <c r="G386" i="162"/>
  <c r="I386" i="162"/>
  <c r="D386" i="162"/>
  <c r="F386" i="162"/>
  <c r="H386" i="162"/>
  <c r="E386" i="162"/>
  <c r="C386" i="162"/>
  <c r="E375" i="148"/>
  <c r="I375" i="148"/>
  <c r="H375" i="148"/>
  <c r="F375" i="148"/>
  <c r="X32" i="146"/>
  <c r="D375" i="148"/>
  <c r="C375" i="148"/>
  <c r="G375" i="148"/>
  <c r="D276" i="162"/>
  <c r="E276" i="162"/>
  <c r="C276" i="162"/>
  <c r="F276" i="162"/>
  <c r="I276" i="162"/>
  <c r="H276" i="162"/>
  <c r="I55" i="160"/>
  <c r="G276" i="162"/>
  <c r="D385" i="162"/>
  <c r="I385" i="162"/>
  <c r="F385" i="162"/>
  <c r="C385" i="162"/>
  <c r="H385" i="162"/>
  <c r="G385" i="162"/>
  <c r="E385" i="162"/>
  <c r="AH32" i="160"/>
  <c r="J44" i="157"/>
  <c r="R30" i="133"/>
  <c r="J248" i="119"/>
  <c r="E311" i="162"/>
  <c r="C311" i="162"/>
  <c r="H311" i="162"/>
  <c r="F311" i="162"/>
  <c r="D311" i="162"/>
  <c r="I311" i="162"/>
  <c r="G311" i="162"/>
  <c r="J255" i="119"/>
  <c r="J44" i="143"/>
  <c r="E312" i="148"/>
  <c r="D312" i="148"/>
  <c r="AS55" i="146"/>
  <c r="C312" i="148"/>
  <c r="H312" i="148"/>
  <c r="F312" i="148"/>
  <c r="G312" i="148"/>
  <c r="I312" i="148"/>
  <c r="E294" i="148"/>
  <c r="C294" i="148"/>
  <c r="D294" i="148"/>
  <c r="F294" i="148"/>
  <c r="I294" i="148"/>
  <c r="G294" i="148"/>
  <c r="H294" i="148"/>
  <c r="D128" i="158"/>
  <c r="F29" i="160"/>
  <c r="F31" i="160"/>
  <c r="F30" i="160"/>
  <c r="E7" i="161"/>
  <c r="F27" i="160"/>
  <c r="AQ128" i="158"/>
  <c r="AS27" i="160"/>
  <c r="AS30" i="160"/>
  <c r="E46" i="161"/>
  <c r="AS31" i="160"/>
  <c r="AS29" i="160"/>
  <c r="I301" i="162"/>
  <c r="E301" i="162"/>
  <c r="D301" i="162"/>
  <c r="G301" i="162"/>
  <c r="C301" i="162"/>
  <c r="H301" i="162"/>
  <c r="F301" i="162"/>
  <c r="J240" i="162"/>
  <c r="J250" i="162"/>
  <c r="G376" i="148"/>
  <c r="E376" i="148"/>
  <c r="D376" i="148"/>
  <c r="F376" i="148"/>
  <c r="H376" i="148"/>
  <c r="I376" i="148"/>
  <c r="C376" i="148"/>
  <c r="Y32" i="146"/>
  <c r="K35" i="117"/>
  <c r="R35" i="117"/>
  <c r="J260" i="162"/>
  <c r="J269" i="162"/>
  <c r="J259" i="162"/>
  <c r="C354" i="119"/>
  <c r="H354" i="119"/>
  <c r="G354" i="119"/>
  <c r="E354" i="119"/>
  <c r="AS56" i="116"/>
  <c r="D354" i="119"/>
  <c r="F354" i="119"/>
  <c r="I354" i="119"/>
  <c r="E306" i="141"/>
  <c r="D306" i="141"/>
  <c r="F306" i="141"/>
  <c r="I306" i="141"/>
  <c r="C306" i="141"/>
  <c r="H306" i="141"/>
  <c r="G306" i="141"/>
  <c r="J254" i="119"/>
  <c r="K10" i="147"/>
  <c r="M10" i="147" s="1"/>
  <c r="R10" i="147"/>
  <c r="E336" i="148"/>
  <c r="D336" i="148"/>
  <c r="I336" i="148"/>
  <c r="C336" i="148"/>
  <c r="H336" i="148"/>
  <c r="F336" i="148"/>
  <c r="G336" i="148"/>
  <c r="I343" i="162"/>
  <c r="H343" i="162"/>
  <c r="D343" i="162"/>
  <c r="F343" i="162"/>
  <c r="E343" i="162"/>
  <c r="C343" i="162"/>
  <c r="G343" i="162"/>
  <c r="R26" i="147"/>
  <c r="K26" i="147"/>
  <c r="M26" i="147" s="1"/>
  <c r="K28" i="117"/>
  <c r="R28" i="117"/>
  <c r="K36" i="133"/>
  <c r="M36" i="133" s="1"/>
  <c r="R36" i="133"/>
  <c r="G306" i="162"/>
  <c r="I306" i="162"/>
  <c r="H306" i="162"/>
  <c r="E306" i="162"/>
  <c r="C306" i="162"/>
  <c r="F306" i="162"/>
  <c r="D306" i="162"/>
  <c r="AS57" i="116"/>
  <c r="H396" i="119"/>
  <c r="D396" i="119"/>
  <c r="I396" i="119"/>
  <c r="C396" i="119"/>
  <c r="E396" i="119"/>
  <c r="G396" i="119"/>
  <c r="F396" i="119"/>
  <c r="AS32" i="116"/>
  <c r="I378" i="148"/>
  <c r="C378" i="148"/>
  <c r="H378" i="148"/>
  <c r="D378" i="148"/>
  <c r="F378" i="148"/>
  <c r="AA32" i="146"/>
  <c r="E378" i="148"/>
  <c r="G378" i="148"/>
  <c r="E360" i="162"/>
  <c r="I57" i="160"/>
  <c r="I360" i="162"/>
  <c r="H360" i="162"/>
  <c r="I32" i="160"/>
  <c r="G360" i="162"/>
  <c r="C360" i="162"/>
  <c r="F360" i="162"/>
  <c r="D360" i="162"/>
  <c r="J270" i="162"/>
  <c r="R35" i="161"/>
  <c r="K35" i="161"/>
  <c r="Z128" i="114"/>
  <c r="AB27" i="116"/>
  <c r="E29" i="117"/>
  <c r="AB31" i="116"/>
  <c r="AB29" i="116"/>
  <c r="AB30" i="116"/>
  <c r="D336" i="119"/>
  <c r="H336" i="119"/>
  <c r="G336" i="119"/>
  <c r="F336" i="119"/>
  <c r="I336" i="119"/>
  <c r="E336" i="119"/>
  <c r="C336" i="119"/>
  <c r="G386" i="134"/>
  <c r="H386" i="134"/>
  <c r="F386" i="134"/>
  <c r="C386" i="134"/>
  <c r="D386" i="134"/>
  <c r="I386" i="134"/>
  <c r="E386" i="134"/>
  <c r="J249" i="119"/>
  <c r="E24" i="147"/>
  <c r="W31" i="146"/>
  <c r="W30" i="146"/>
  <c r="W27" i="146"/>
  <c r="U128" i="144"/>
  <c r="W29" i="146"/>
  <c r="K46" i="117"/>
  <c r="R46" i="117"/>
  <c r="J270" i="148"/>
  <c r="AK30" i="116"/>
  <c r="E38" i="117"/>
  <c r="AK29" i="116"/>
  <c r="AI128" i="114"/>
  <c r="AK27" i="116"/>
  <c r="AK31" i="116"/>
  <c r="I360" i="148"/>
  <c r="C360" i="148"/>
  <c r="G360" i="148"/>
  <c r="F360" i="148"/>
  <c r="E360" i="148"/>
  <c r="I32" i="146"/>
  <c r="D360" i="148"/>
  <c r="I57" i="146"/>
  <c r="H360" i="148"/>
  <c r="E333" i="119"/>
  <c r="H333" i="119"/>
  <c r="I333" i="119"/>
  <c r="F333" i="119"/>
  <c r="C333" i="119"/>
  <c r="G333" i="119"/>
  <c r="D333" i="119"/>
  <c r="J232" i="119"/>
  <c r="J269" i="119"/>
  <c r="C334" i="148"/>
  <c r="I334" i="148"/>
  <c r="E334" i="148"/>
  <c r="F334" i="148"/>
  <c r="D334" i="148"/>
  <c r="G334" i="148"/>
  <c r="H334" i="148"/>
  <c r="C380" i="134"/>
  <c r="G380" i="134"/>
  <c r="H380" i="134"/>
  <c r="D380" i="134"/>
  <c r="I380" i="134"/>
  <c r="F380" i="134"/>
  <c r="E380" i="134"/>
  <c r="J243" i="162"/>
  <c r="I319" i="162"/>
  <c r="C319" i="162"/>
  <c r="J56" i="160"/>
  <c r="H319" i="162"/>
  <c r="G319" i="162"/>
  <c r="F319" i="162"/>
  <c r="E319" i="162"/>
  <c r="D319" i="162"/>
  <c r="G385" i="148"/>
  <c r="C385" i="148"/>
  <c r="D385" i="148"/>
  <c r="AH32" i="146"/>
  <c r="I385" i="148"/>
  <c r="F385" i="148"/>
  <c r="H385" i="148"/>
  <c r="E385" i="148"/>
  <c r="J259" i="148"/>
  <c r="E348" i="141"/>
  <c r="H348" i="141"/>
  <c r="F348" i="141"/>
  <c r="G348" i="141"/>
  <c r="I348" i="141"/>
  <c r="D348" i="141"/>
  <c r="C348" i="141"/>
  <c r="F31" i="116"/>
  <c r="F29" i="116"/>
  <c r="F30" i="116"/>
  <c r="D128" i="114"/>
  <c r="F27" i="116"/>
  <c r="E7" i="117"/>
  <c r="K27" i="124"/>
  <c r="M27" i="124" s="1"/>
  <c r="R27" i="124"/>
  <c r="F378" i="119"/>
  <c r="I378" i="119"/>
  <c r="D378" i="119"/>
  <c r="AA32" i="116"/>
  <c r="G378" i="119"/>
  <c r="C378" i="119"/>
  <c r="E378" i="119"/>
  <c r="H378" i="119"/>
  <c r="G348" i="162"/>
  <c r="D348" i="162"/>
  <c r="C348" i="162"/>
  <c r="H348" i="162"/>
  <c r="F348" i="162"/>
  <c r="E348" i="162"/>
  <c r="I348" i="162"/>
  <c r="R11" i="161"/>
  <c r="K11" i="161"/>
  <c r="N29" i="116"/>
  <c r="L128" i="114"/>
  <c r="N27" i="116"/>
  <c r="N31" i="116"/>
  <c r="N30" i="116"/>
  <c r="E15" i="117"/>
  <c r="E369" i="162"/>
  <c r="H369" i="162"/>
  <c r="F369" i="162"/>
  <c r="C369" i="162"/>
  <c r="R57" i="160"/>
  <c r="G369" i="162"/>
  <c r="D369" i="162"/>
  <c r="R32" i="160"/>
  <c r="I369" i="162"/>
  <c r="C343" i="148"/>
  <c r="E343" i="148"/>
  <c r="D343" i="148"/>
  <c r="I343" i="148"/>
  <c r="F343" i="148"/>
  <c r="G343" i="148"/>
  <c r="H343" i="148"/>
  <c r="E312" i="119"/>
  <c r="AS55" i="116"/>
  <c r="D312" i="119"/>
  <c r="C312" i="119"/>
  <c r="I312" i="119"/>
  <c r="G312" i="119"/>
  <c r="F312" i="119"/>
  <c r="H312" i="119"/>
  <c r="E390" i="141"/>
  <c r="AM32" i="139"/>
  <c r="I390" i="141"/>
  <c r="G390" i="141"/>
  <c r="H390" i="141"/>
  <c r="C390" i="141"/>
  <c r="F390" i="141"/>
  <c r="D390" i="141"/>
  <c r="J250" i="148"/>
  <c r="C318" i="148"/>
  <c r="G318" i="148"/>
  <c r="H318" i="148"/>
  <c r="E318" i="148"/>
  <c r="F318" i="148"/>
  <c r="I56" i="146"/>
  <c r="I318" i="148"/>
  <c r="D318" i="148"/>
  <c r="C375" i="119"/>
  <c r="H375" i="119"/>
  <c r="X32" i="116"/>
  <c r="I375" i="119"/>
  <c r="F375" i="119"/>
  <c r="G375" i="119"/>
  <c r="D375" i="119"/>
  <c r="E375" i="119"/>
  <c r="J258" i="119"/>
  <c r="G31" i="116"/>
  <c r="G29" i="116"/>
  <c r="E128" i="114"/>
  <c r="G30" i="116"/>
  <c r="E8" i="117"/>
  <c r="G27" i="116"/>
  <c r="AL27" i="146"/>
  <c r="AL31" i="146"/>
  <c r="AL29" i="146"/>
  <c r="E39" i="147"/>
  <c r="AL30" i="146"/>
  <c r="AJ128" i="144"/>
  <c r="J252" i="119"/>
  <c r="J249" i="148"/>
  <c r="C292" i="148"/>
  <c r="D292" i="148"/>
  <c r="H292" i="148"/>
  <c r="E292" i="148"/>
  <c r="F292" i="148"/>
  <c r="I292" i="148"/>
  <c r="G292" i="148"/>
  <c r="G390" i="162"/>
  <c r="F390" i="162"/>
  <c r="AM32" i="160"/>
  <c r="C390" i="162"/>
  <c r="H390" i="162"/>
  <c r="I390" i="162"/>
  <c r="E390" i="162"/>
  <c r="D390" i="162"/>
  <c r="C361" i="162"/>
  <c r="E361" i="162"/>
  <c r="I361" i="162"/>
  <c r="F361" i="162"/>
  <c r="D361" i="162"/>
  <c r="G361" i="162"/>
  <c r="J57" i="160"/>
  <c r="H361" i="162"/>
  <c r="J32" i="160"/>
  <c r="J248" i="148"/>
  <c r="R19" i="161"/>
  <c r="K19" i="161"/>
  <c r="M19" i="161" s="1"/>
  <c r="C301" i="148"/>
  <c r="I301" i="148"/>
  <c r="F301" i="148"/>
  <c r="G301" i="148"/>
  <c r="E301" i="148"/>
  <c r="D301" i="148"/>
  <c r="H301" i="148"/>
  <c r="AD31" i="116"/>
  <c r="AD29" i="116"/>
  <c r="AD30" i="116"/>
  <c r="E31" i="117"/>
  <c r="AD27" i="116"/>
  <c r="AB128" i="114"/>
  <c r="R40" i="140"/>
  <c r="K40" i="140"/>
  <c r="E276" i="148"/>
  <c r="C276" i="148"/>
  <c r="I55" i="146"/>
  <c r="H276" i="148"/>
  <c r="I276" i="148"/>
  <c r="D276" i="148"/>
  <c r="F276" i="148"/>
  <c r="G276" i="148"/>
  <c r="K25" i="117"/>
  <c r="R25" i="117"/>
  <c r="AT63" i="160"/>
  <c r="AT64" i="160"/>
  <c r="AT36" i="160"/>
  <c r="J263" i="148"/>
  <c r="O30" i="160"/>
  <c r="M128" i="158"/>
  <c r="O27" i="160"/>
  <c r="O29" i="160"/>
  <c r="E16" i="161"/>
  <c r="O31" i="160"/>
  <c r="J261" i="148"/>
  <c r="V30" i="146"/>
  <c r="V31" i="146"/>
  <c r="E23" i="147"/>
  <c r="V27" i="146"/>
  <c r="V29" i="146"/>
  <c r="T128" i="144"/>
  <c r="D293" i="125"/>
  <c r="G293" i="125"/>
  <c r="F293" i="125"/>
  <c r="C293" i="125"/>
  <c r="H293" i="125"/>
  <c r="E293" i="125"/>
  <c r="I293" i="125"/>
  <c r="D294" i="119"/>
  <c r="I294" i="119"/>
  <c r="F294" i="119"/>
  <c r="H294" i="119"/>
  <c r="C294" i="119"/>
  <c r="E294" i="119"/>
  <c r="G294" i="119"/>
  <c r="K40" i="161"/>
  <c r="M40" i="161" s="1"/>
  <c r="R40" i="161"/>
  <c r="H277" i="162"/>
  <c r="D277" i="162"/>
  <c r="E277" i="162"/>
  <c r="G277" i="162"/>
  <c r="I277" i="162"/>
  <c r="J55" i="160"/>
  <c r="F277" i="162"/>
  <c r="C277" i="162"/>
  <c r="F285" i="162"/>
  <c r="E285" i="162"/>
  <c r="C285" i="162"/>
  <c r="G285" i="162"/>
  <c r="H285" i="162"/>
  <c r="D285" i="162"/>
  <c r="R55" i="160"/>
  <c r="I285" i="162"/>
  <c r="K35" i="147"/>
  <c r="R35" i="147"/>
  <c r="R46" i="147"/>
  <c r="K46" i="147"/>
  <c r="M46" i="147" s="1"/>
  <c r="AA128" i="114"/>
  <c r="AC31" i="116"/>
  <c r="AC30" i="116"/>
  <c r="AC29" i="116"/>
  <c r="E30" i="117"/>
  <c r="AC27" i="116"/>
  <c r="F344" i="162"/>
  <c r="E344" i="162"/>
  <c r="H344" i="162"/>
  <c r="C344" i="162"/>
  <c r="D344" i="162"/>
  <c r="I344" i="162"/>
  <c r="G344" i="162"/>
  <c r="R25" i="147"/>
  <c r="K25" i="147"/>
  <c r="M25" i="147" s="1"/>
  <c r="H29" i="146"/>
  <c r="F128" i="144"/>
  <c r="H30" i="146"/>
  <c r="H27" i="146"/>
  <c r="E9" i="147"/>
  <c r="H31" i="146"/>
  <c r="J246" i="119"/>
  <c r="J247" i="148"/>
  <c r="G301" i="119"/>
  <c r="E301" i="119"/>
  <c r="F301" i="119"/>
  <c r="I301" i="119"/>
  <c r="D301" i="119"/>
  <c r="H301" i="119"/>
  <c r="C301" i="119"/>
  <c r="E32" i="161"/>
  <c r="AE30" i="160"/>
  <c r="AE29" i="160"/>
  <c r="AE27" i="160"/>
  <c r="AE31" i="160"/>
  <c r="AC128" i="158"/>
  <c r="J253" i="148"/>
  <c r="E302" i="162"/>
  <c r="G302" i="162"/>
  <c r="C302" i="162"/>
  <c r="I302" i="162"/>
  <c r="D302" i="162"/>
  <c r="H302" i="162"/>
  <c r="F302" i="162"/>
  <c r="I333" i="148"/>
  <c r="D333" i="148"/>
  <c r="G333" i="148"/>
  <c r="H333" i="148"/>
  <c r="C333" i="148"/>
  <c r="F333" i="148"/>
  <c r="E333" i="148"/>
  <c r="E291" i="119"/>
  <c r="H291" i="119"/>
  <c r="C291" i="119"/>
  <c r="D291" i="119"/>
  <c r="F291" i="119"/>
  <c r="G291" i="119"/>
  <c r="I291" i="119"/>
  <c r="E289" i="35"/>
  <c r="AD128" i="12"/>
  <c r="E15" i="32"/>
  <c r="R15" i="32" s="1"/>
  <c r="AF29" i="6"/>
  <c r="F299" i="35" s="1"/>
  <c r="U31" i="6"/>
  <c r="I372" i="35" s="1"/>
  <c r="E22" i="32"/>
  <c r="K22" i="32" s="1"/>
  <c r="M22" i="32" s="1"/>
  <c r="U30" i="6"/>
  <c r="G330" i="35" s="1"/>
  <c r="J257" i="35"/>
  <c r="J105" i="35"/>
  <c r="J145" i="35" s="1"/>
  <c r="J247" i="35"/>
  <c r="AK30" i="6"/>
  <c r="C346" i="35" s="1"/>
  <c r="E33" i="32"/>
  <c r="R33" i="32" s="1"/>
  <c r="H289" i="35"/>
  <c r="AF31" i="6"/>
  <c r="F383" i="35" s="1"/>
  <c r="K38" i="32"/>
  <c r="M38" i="32" s="1"/>
  <c r="R38" i="32"/>
  <c r="X38" i="32" s="1"/>
  <c r="Z38" i="32" s="1"/>
  <c r="N31" i="6"/>
  <c r="I365" i="35" s="1"/>
  <c r="C145" i="35"/>
  <c r="C42" i="33" s="1"/>
  <c r="J42" i="33" s="1"/>
  <c r="AP55" i="32"/>
  <c r="AT11" i="32"/>
  <c r="AT55" i="32" s="1"/>
  <c r="BC11" i="32"/>
  <c r="AD42" i="32"/>
  <c r="U42" i="32"/>
  <c r="U86" i="32" s="1"/>
  <c r="Q86" i="32"/>
  <c r="W42" i="32"/>
  <c r="V42" i="32"/>
  <c r="AF30" i="6"/>
  <c r="H341" i="35" s="1"/>
  <c r="N29" i="6"/>
  <c r="C281" i="35" s="1"/>
  <c r="I42" i="32"/>
  <c r="J42" i="32" s="1"/>
  <c r="H86" i="32"/>
  <c r="AP42" i="32"/>
  <c r="AC86" i="32"/>
  <c r="AG42" i="32"/>
  <c r="AG86" i="32" s="1"/>
  <c r="AQ59" i="32"/>
  <c r="AK27" i="6"/>
  <c r="AK28" i="6" s="1"/>
  <c r="AC78" i="32"/>
  <c r="AP34" i="32"/>
  <c r="AG34" i="32"/>
  <c r="AG78" i="32" s="1"/>
  <c r="AD72" i="32"/>
  <c r="AI28" i="32"/>
  <c r="AJ28" i="32"/>
  <c r="AH28" i="32"/>
  <c r="AH72" i="32" s="1"/>
  <c r="AQ28" i="32"/>
  <c r="BC72" i="32"/>
  <c r="BG28" i="32"/>
  <c r="BG72" i="32" s="1"/>
  <c r="BP28" i="32"/>
  <c r="E187" i="35"/>
  <c r="E43" i="33" s="1"/>
  <c r="J43" i="33" s="1"/>
  <c r="AU15" i="32"/>
  <c r="AK29" i="6"/>
  <c r="C304" i="35" s="1"/>
  <c r="J21" i="35"/>
  <c r="J61" i="35" s="1"/>
  <c r="C61" i="35"/>
  <c r="C38" i="33" s="1"/>
  <c r="AV15" i="32"/>
  <c r="AI128" i="12"/>
  <c r="F20" i="6"/>
  <c r="F21" i="6" s="1"/>
  <c r="AD55" i="32"/>
  <c r="AQ11" i="32"/>
  <c r="AH11" i="32"/>
  <c r="AH55" i="32" s="1"/>
  <c r="AJ11" i="32"/>
  <c r="AI11" i="32"/>
  <c r="N30" i="6"/>
  <c r="C323" i="35" s="1"/>
  <c r="AK31" i="6"/>
  <c r="E388" i="35" s="1"/>
  <c r="W34" i="32"/>
  <c r="V34" i="32"/>
  <c r="U34" i="32"/>
  <c r="U78" i="32" s="1"/>
  <c r="AD34" i="32"/>
  <c r="Q78" i="32"/>
  <c r="N27" i="6"/>
  <c r="N28" i="6" s="1"/>
  <c r="G91" i="32"/>
  <c r="I34" i="32"/>
  <c r="J34" i="32" s="1"/>
  <c r="H78" i="32"/>
  <c r="BD18" i="32"/>
  <c r="AW18" i="32"/>
  <c r="AU18" i="32"/>
  <c r="AU62" i="32" s="1"/>
  <c r="AV18" i="32"/>
  <c r="AQ62" i="32"/>
  <c r="A25" i="12"/>
  <c r="B15" i="12"/>
  <c r="H36" i="42" s="1"/>
  <c r="H47" i="42" s="1"/>
  <c r="AW15" i="32"/>
  <c r="BD16" i="32"/>
  <c r="BI16" i="32" s="1"/>
  <c r="AV16" i="32"/>
  <c r="AW16" i="32"/>
  <c r="AQ60" i="32"/>
  <c r="J239" i="35"/>
  <c r="C34" i="33"/>
  <c r="AG79" i="32"/>
  <c r="V26" i="32"/>
  <c r="AD26" i="32"/>
  <c r="W26" i="32"/>
  <c r="U26" i="32"/>
  <c r="U70" i="32" s="1"/>
  <c r="Q70" i="32"/>
  <c r="AC56" i="32"/>
  <c r="AP12" i="32"/>
  <c r="AG12" i="32"/>
  <c r="AG56" i="32" s="1"/>
  <c r="T85" i="32"/>
  <c r="I32" i="32"/>
  <c r="J32" i="32" s="1"/>
  <c r="H76" i="32"/>
  <c r="V21" i="32"/>
  <c r="Q65" i="32"/>
  <c r="W21" i="32"/>
  <c r="AD21" i="32"/>
  <c r="U21" i="32"/>
  <c r="U65" i="32" s="1"/>
  <c r="AP68" i="32"/>
  <c r="BC24" i="32"/>
  <c r="AT24" i="32"/>
  <c r="AT68" i="32" s="1"/>
  <c r="H80" i="32"/>
  <c r="I36" i="32"/>
  <c r="J36" i="32" s="1"/>
  <c r="AP58" i="32"/>
  <c r="AT14" i="32"/>
  <c r="BC14" i="32"/>
  <c r="AW14" i="32"/>
  <c r="I26" i="32"/>
  <c r="J26" i="32" s="1"/>
  <c r="H70" i="32"/>
  <c r="AI20" i="32"/>
  <c r="AH20" i="32"/>
  <c r="AH64" i="32" s="1"/>
  <c r="AJ20" i="32"/>
  <c r="AD64" i="32"/>
  <c r="AQ20" i="32"/>
  <c r="H74" i="32"/>
  <c r="I30" i="32"/>
  <c r="Q71" i="32"/>
  <c r="U27" i="32"/>
  <c r="U71" i="32" s="1"/>
  <c r="W27" i="32"/>
  <c r="V27" i="32"/>
  <c r="AD27" i="32"/>
  <c r="I21" i="32"/>
  <c r="J21" i="32" s="1"/>
  <c r="H65" i="32"/>
  <c r="U51" i="32"/>
  <c r="T47" i="32"/>
  <c r="I19" i="32"/>
  <c r="J19" i="32" s="1"/>
  <c r="H63" i="32"/>
  <c r="U30" i="32"/>
  <c r="AD30" i="32"/>
  <c r="Q74" i="32"/>
  <c r="V30" i="32"/>
  <c r="W30" i="32"/>
  <c r="V19" i="32"/>
  <c r="AD19" i="32"/>
  <c r="Q63" i="32"/>
  <c r="W19" i="32"/>
  <c r="U19" i="32"/>
  <c r="U63" i="32" s="1"/>
  <c r="I10" i="32"/>
  <c r="H54" i="32"/>
  <c r="AD25" i="32"/>
  <c r="U25" i="32"/>
  <c r="U69" i="32" s="1"/>
  <c r="V25" i="32"/>
  <c r="Q69" i="32"/>
  <c r="W25" i="32"/>
  <c r="AC74" i="32"/>
  <c r="AG30" i="32"/>
  <c r="AG74" i="32" s="1"/>
  <c r="AP30" i="32"/>
  <c r="AG82" i="32"/>
  <c r="BC15" i="32"/>
  <c r="BJ15" i="32" s="1"/>
  <c r="AT15" i="32"/>
  <c r="AT59" i="32" s="1"/>
  <c r="AP59" i="32"/>
  <c r="H69" i="32"/>
  <c r="I25" i="32"/>
  <c r="J25" i="32" s="1"/>
  <c r="AG84" i="32"/>
  <c r="I23" i="32"/>
  <c r="J23" i="32" s="1"/>
  <c r="H67" i="32"/>
  <c r="AG52" i="32"/>
  <c r="AG36" i="32"/>
  <c r="AG80" i="32" s="1"/>
  <c r="AC80" i="32"/>
  <c r="AP36" i="32"/>
  <c r="Q56" i="32"/>
  <c r="AD12" i="32"/>
  <c r="U12" i="32"/>
  <c r="V12" i="32"/>
  <c r="W12" i="32"/>
  <c r="AH31" i="32"/>
  <c r="AQ31" i="32"/>
  <c r="AD75" i="32"/>
  <c r="AJ31" i="32"/>
  <c r="AI31" i="32"/>
  <c r="BH58" i="32"/>
  <c r="AP77" i="32"/>
  <c r="AT33" i="32"/>
  <c r="AT77" i="32" s="1"/>
  <c r="BC33" i="32"/>
  <c r="BC38" i="32"/>
  <c r="AP82" i="32"/>
  <c r="AT38" i="32"/>
  <c r="AT82" i="32" s="1"/>
  <c r="AH7" i="32"/>
  <c r="AJ7" i="32"/>
  <c r="AD51" i="32"/>
  <c r="AQ7" i="32"/>
  <c r="AI7" i="32"/>
  <c r="BC13" i="32"/>
  <c r="AT13" i="32"/>
  <c r="AT57" i="32" s="1"/>
  <c r="AP57" i="32"/>
  <c r="AQ8" i="32"/>
  <c r="AJ8" i="32"/>
  <c r="AD52" i="32"/>
  <c r="AH8" i="32"/>
  <c r="AH52" i="32" s="1"/>
  <c r="AI8" i="32"/>
  <c r="Q67" i="32"/>
  <c r="U23" i="32"/>
  <c r="U67" i="32" s="1"/>
  <c r="W23" i="32"/>
  <c r="V23" i="32"/>
  <c r="AD23" i="32"/>
  <c r="AP52" i="32"/>
  <c r="BC8" i="32"/>
  <c r="AT8" i="32"/>
  <c r="I12" i="32"/>
  <c r="J12" i="32" s="1"/>
  <c r="H56" i="32"/>
  <c r="AP66" i="32"/>
  <c r="BC22" i="32"/>
  <c r="AT22" i="32"/>
  <c r="AT66" i="32" s="1"/>
  <c r="AG21" i="32"/>
  <c r="AP21" i="32"/>
  <c r="AC65" i="32"/>
  <c r="AC54" i="32"/>
  <c r="AP10" i="32"/>
  <c r="AG10" i="32"/>
  <c r="AG54" i="32" s="1"/>
  <c r="AD84" i="32"/>
  <c r="AH40" i="32"/>
  <c r="AH84" i="32" s="1"/>
  <c r="AI40" i="32"/>
  <c r="AJ40" i="32"/>
  <c r="AQ40" i="32"/>
  <c r="I27" i="32"/>
  <c r="J27" i="32" s="1"/>
  <c r="H71" i="32"/>
  <c r="AD81" i="32"/>
  <c r="AJ37" i="32"/>
  <c r="AI37" i="32"/>
  <c r="AH37" i="32"/>
  <c r="AH81" i="32" s="1"/>
  <c r="AQ37" i="32"/>
  <c r="AD10" i="32"/>
  <c r="Q54" i="32"/>
  <c r="V10" i="32"/>
  <c r="W10" i="32"/>
  <c r="U10" i="32"/>
  <c r="U54" i="32" s="1"/>
  <c r="T74" i="32"/>
  <c r="AG27" i="32"/>
  <c r="AG71" i="32" s="1"/>
  <c r="AP27" i="32"/>
  <c r="AC71" i="32"/>
  <c r="BC40" i="32"/>
  <c r="AP84" i="32"/>
  <c r="AT40" i="32"/>
  <c r="AT84" i="32" s="1"/>
  <c r="H47" i="32"/>
  <c r="BC16" i="32"/>
  <c r="AP60" i="32"/>
  <c r="AT16" i="32"/>
  <c r="CD14" i="32"/>
  <c r="BV14" i="32"/>
  <c r="BU14" i="32"/>
  <c r="BU58" i="32" s="1"/>
  <c r="BQ58" i="32"/>
  <c r="AD82" i="32"/>
  <c r="AH38" i="32"/>
  <c r="AH82" i="32" s="1"/>
  <c r="AJ38" i="32"/>
  <c r="AI38" i="32"/>
  <c r="AQ38" i="32"/>
  <c r="AP23" i="32"/>
  <c r="AC67" i="32"/>
  <c r="AG23" i="32"/>
  <c r="AG67" i="32" s="1"/>
  <c r="BP39" i="32"/>
  <c r="BC83" i="32"/>
  <c r="BG39" i="32"/>
  <c r="BG83" i="32" s="1"/>
  <c r="AT83" i="32"/>
  <c r="BG51" i="32"/>
  <c r="AD17" i="32"/>
  <c r="Q61" i="32"/>
  <c r="V17" i="32"/>
  <c r="U17" i="32"/>
  <c r="U61" i="32" s="1"/>
  <c r="W17" i="32"/>
  <c r="AP26" i="32"/>
  <c r="AC70" i="32"/>
  <c r="AG26" i="32"/>
  <c r="AG70" i="32" s="1"/>
  <c r="AC61" i="32"/>
  <c r="AP17" i="32"/>
  <c r="AG17" i="32"/>
  <c r="AG25" i="32"/>
  <c r="AG69" i="32" s="1"/>
  <c r="AP25" i="32"/>
  <c r="AC69" i="32"/>
  <c r="BC29" i="32"/>
  <c r="AT29" i="32"/>
  <c r="AT73" i="32" s="1"/>
  <c r="AP73" i="32"/>
  <c r="AI39" i="32"/>
  <c r="AD83" i="32"/>
  <c r="AJ39" i="32"/>
  <c r="AH39" i="32"/>
  <c r="AH83" i="32" s="1"/>
  <c r="AQ39" i="32"/>
  <c r="AG64" i="32"/>
  <c r="AH9" i="32"/>
  <c r="AH53" i="32" s="1"/>
  <c r="AQ9" i="32"/>
  <c r="AI9" i="32"/>
  <c r="AJ9" i="32"/>
  <c r="AD53" i="32"/>
  <c r="AQ29" i="32"/>
  <c r="AD73" i="32"/>
  <c r="AJ29" i="32"/>
  <c r="AI29" i="32"/>
  <c r="AH29" i="32"/>
  <c r="AT81" i="32"/>
  <c r="AG19" i="32"/>
  <c r="AP19" i="32"/>
  <c r="AC63" i="32"/>
  <c r="BC53" i="32"/>
  <c r="BP9" i="32"/>
  <c r="BG9" i="32"/>
  <c r="BG53" i="32" s="1"/>
  <c r="AG75" i="32"/>
  <c r="Q85" i="32"/>
  <c r="U41" i="32"/>
  <c r="U85" i="32" s="1"/>
  <c r="W41" i="32"/>
  <c r="V41" i="32"/>
  <c r="AD41" i="32"/>
  <c r="AQ24" i="32"/>
  <c r="AJ24" i="32"/>
  <c r="AI24" i="32"/>
  <c r="AD68" i="32"/>
  <c r="AH24" i="32"/>
  <c r="AH68" i="32" s="1"/>
  <c r="BC20" i="32"/>
  <c r="AP64" i="32"/>
  <c r="AT20" i="32"/>
  <c r="AT64" i="32" s="1"/>
  <c r="T67" i="32"/>
  <c r="AT35" i="32"/>
  <c r="AT79" i="32" s="1"/>
  <c r="AP79" i="32"/>
  <c r="BC35" i="32"/>
  <c r="BJ35" i="32" s="1"/>
  <c r="AG59" i="32"/>
  <c r="BG37" i="32"/>
  <c r="BG81" i="32" s="1"/>
  <c r="BC81" i="32"/>
  <c r="BP37" i="32"/>
  <c r="BP51" i="32"/>
  <c r="CC7" i="32"/>
  <c r="BT7" i="32"/>
  <c r="I17" i="32"/>
  <c r="J17" i="32" s="1"/>
  <c r="H61" i="32"/>
  <c r="T69" i="32"/>
  <c r="AD57" i="32"/>
  <c r="AJ13" i="32"/>
  <c r="AH13" i="32"/>
  <c r="AH57" i="32" s="1"/>
  <c r="AI13" i="32"/>
  <c r="AQ13" i="32"/>
  <c r="AQ33" i="32"/>
  <c r="AJ33" i="32"/>
  <c r="AD77" i="32"/>
  <c r="AI33" i="32"/>
  <c r="AH33" i="32"/>
  <c r="AH77" i="32" s="1"/>
  <c r="AP41" i="32"/>
  <c r="AC85" i="32"/>
  <c r="AG41" i="32"/>
  <c r="AG85" i="32" s="1"/>
  <c r="AG57" i="32"/>
  <c r="AP32" i="32"/>
  <c r="AC76" i="32"/>
  <c r="AG32" i="32"/>
  <c r="AP75" i="32"/>
  <c r="BC31" i="32"/>
  <c r="AT31" i="32"/>
  <c r="AT75" i="32" s="1"/>
  <c r="I41" i="32"/>
  <c r="J41" i="32" s="1"/>
  <c r="AD32" i="32"/>
  <c r="W32" i="32"/>
  <c r="U32" i="32"/>
  <c r="U76" i="32" s="1"/>
  <c r="Q76" i="32"/>
  <c r="V32" i="32"/>
  <c r="AD36" i="32"/>
  <c r="Q80" i="32"/>
  <c r="U36" i="32"/>
  <c r="U80" i="32" s="1"/>
  <c r="V36" i="32"/>
  <c r="W36" i="32"/>
  <c r="BV44" i="32"/>
  <c r="BU44" i="32"/>
  <c r="BU88" i="32" s="1"/>
  <c r="BQ88" i="32"/>
  <c r="CD44" i="32"/>
  <c r="BD79" i="32"/>
  <c r="BH35" i="32"/>
  <c r="BH79" i="32" s="1"/>
  <c r="BI35" i="32"/>
  <c r="BQ35" i="32"/>
  <c r="BQ15" i="32"/>
  <c r="BD59" i="32"/>
  <c r="BH15" i="32"/>
  <c r="BH59" i="32" s="1"/>
  <c r="BI15" i="32"/>
  <c r="AU90" i="32"/>
  <c r="AU59" i="32"/>
  <c r="BI22" i="32"/>
  <c r="BH22" i="32"/>
  <c r="BH66" i="32" s="1"/>
  <c r="BD66" i="32"/>
  <c r="BQ22" i="32"/>
  <c r="BJ22" i="32"/>
  <c r="AU89" i="32"/>
  <c r="BD90" i="32"/>
  <c r="BH46" i="32"/>
  <c r="BH90" i="32" s="1"/>
  <c r="BQ46" i="32"/>
  <c r="BJ46" i="32"/>
  <c r="BI46" i="32"/>
  <c r="AU79" i="32"/>
  <c r="BQ45" i="32"/>
  <c r="BD89" i="32"/>
  <c r="BI45" i="32"/>
  <c r="BH45" i="32"/>
  <c r="BH89" i="32" s="1"/>
  <c r="AU66" i="32"/>
  <c r="H5" i="35"/>
  <c r="G19" i="35"/>
  <c r="D28" i="40"/>
  <c r="K41" i="33"/>
  <c r="C7" i="41" s="1"/>
  <c r="D7" i="41" s="1"/>
  <c r="D8" i="41" s="1"/>
  <c r="J25" i="33"/>
  <c r="M8" i="33"/>
  <c r="J85" i="33"/>
  <c r="D9" i="40"/>
  <c r="T8" i="40" s="1"/>
  <c r="H368" i="148"/>
  <c r="I368" i="148"/>
  <c r="G368" i="148"/>
  <c r="Q57" i="146"/>
  <c r="I326" i="148"/>
  <c r="E326" i="148"/>
  <c r="D326" i="148"/>
  <c r="C326" i="148"/>
  <c r="J251" i="35"/>
  <c r="F368" i="148"/>
  <c r="C368" i="148"/>
  <c r="E381" i="162"/>
  <c r="D368" i="148"/>
  <c r="Q32" i="146"/>
  <c r="I339" i="162"/>
  <c r="G339" i="162"/>
  <c r="D339" i="162"/>
  <c r="C339" i="162"/>
  <c r="D289" i="35"/>
  <c r="J270" i="35"/>
  <c r="F289" i="35"/>
  <c r="C289" i="35"/>
  <c r="J255" i="35"/>
  <c r="R8" i="147"/>
  <c r="K8" i="147"/>
  <c r="M8" i="147" s="1"/>
  <c r="AT54" i="123"/>
  <c r="K271" i="125" s="1"/>
  <c r="I289" i="35"/>
  <c r="E358" i="148"/>
  <c r="F358" i="148"/>
  <c r="G358" i="148"/>
  <c r="I358" i="148"/>
  <c r="G57" i="146"/>
  <c r="H358" i="148"/>
  <c r="D358" i="148"/>
  <c r="C358" i="148"/>
  <c r="G32" i="146"/>
  <c r="J265" i="35"/>
  <c r="J246" i="35"/>
  <c r="J256" i="35"/>
  <c r="E271" i="125"/>
  <c r="E45" i="127" s="1"/>
  <c r="E46" i="127" s="1"/>
  <c r="E26" i="127" s="1"/>
  <c r="J242" i="35"/>
  <c r="J261" i="35"/>
  <c r="AI64" i="116"/>
  <c r="AI36" i="116"/>
  <c r="AI63" i="116"/>
  <c r="AG129" i="114"/>
  <c r="F36" i="117"/>
  <c r="I271" i="125"/>
  <c r="I45" i="127" s="1"/>
  <c r="I46" i="127" s="1"/>
  <c r="I47" i="127" s="1"/>
  <c r="D271" i="125"/>
  <c r="D45" i="127" s="1"/>
  <c r="D46" i="127" s="1"/>
  <c r="G271" i="125"/>
  <c r="G45" i="127" s="1"/>
  <c r="G46" i="127" s="1"/>
  <c r="H271" i="35"/>
  <c r="H45" i="33" s="1"/>
  <c r="H46" i="33" s="1"/>
  <c r="J232" i="35"/>
  <c r="H428" i="119"/>
  <c r="G428" i="119"/>
  <c r="E428" i="119"/>
  <c r="I428" i="119"/>
  <c r="C428" i="119"/>
  <c r="F428" i="119"/>
  <c r="D428" i="119"/>
  <c r="J317" i="134"/>
  <c r="J254" i="35"/>
  <c r="AK36" i="117"/>
  <c r="AR36" i="117"/>
  <c r="C362" i="134"/>
  <c r="H362" i="134"/>
  <c r="F362" i="134"/>
  <c r="G362" i="134"/>
  <c r="D362" i="134"/>
  <c r="K57" i="132"/>
  <c r="E362" i="134"/>
  <c r="I362" i="134"/>
  <c r="H278" i="134"/>
  <c r="K16" i="117"/>
  <c r="R16" i="117"/>
  <c r="K17" i="117"/>
  <c r="R17" i="117"/>
  <c r="E367" i="119"/>
  <c r="G367" i="119"/>
  <c r="I367" i="119"/>
  <c r="P32" i="116"/>
  <c r="H367" i="119"/>
  <c r="F367" i="119"/>
  <c r="D367" i="119"/>
  <c r="P57" i="116"/>
  <c r="C367" i="119"/>
  <c r="F366" i="134"/>
  <c r="O32" i="132"/>
  <c r="D366" i="134"/>
  <c r="H366" i="134"/>
  <c r="C366" i="134"/>
  <c r="E366" i="134"/>
  <c r="I366" i="134"/>
  <c r="G366" i="134"/>
  <c r="O57" i="132"/>
  <c r="J243" i="35"/>
  <c r="I329" i="35"/>
  <c r="E329" i="35"/>
  <c r="F329" i="35"/>
  <c r="H329" i="35"/>
  <c r="C329" i="35"/>
  <c r="G329" i="35"/>
  <c r="D329" i="35"/>
  <c r="AN30" i="6"/>
  <c r="AN27" i="6"/>
  <c r="AN28" i="6" s="1"/>
  <c r="AN29" i="6"/>
  <c r="AN31" i="6"/>
  <c r="E41" i="32"/>
  <c r="AL128" i="12"/>
  <c r="AD30" i="6"/>
  <c r="AD27" i="6"/>
  <c r="AD28" i="6" s="1"/>
  <c r="AD29" i="6"/>
  <c r="E31" i="32"/>
  <c r="AD31" i="6"/>
  <c r="AB128" i="12"/>
  <c r="N56" i="160"/>
  <c r="D323" i="162"/>
  <c r="I323" i="162"/>
  <c r="C323" i="162"/>
  <c r="G323" i="162"/>
  <c r="H323" i="162"/>
  <c r="E323" i="162"/>
  <c r="F323" i="162"/>
  <c r="C345" i="162"/>
  <c r="D345" i="162"/>
  <c r="E345" i="162"/>
  <c r="G345" i="162"/>
  <c r="F345" i="162"/>
  <c r="H345" i="162"/>
  <c r="I345" i="162"/>
  <c r="J258" i="35"/>
  <c r="K10" i="124"/>
  <c r="R10" i="124"/>
  <c r="J237" i="35"/>
  <c r="F292" i="35"/>
  <c r="C292" i="35"/>
  <c r="I292" i="35"/>
  <c r="G292" i="35"/>
  <c r="D292" i="35"/>
  <c r="H292" i="35"/>
  <c r="E292" i="35"/>
  <c r="K27" i="32"/>
  <c r="M27" i="32" s="1"/>
  <c r="R27" i="32"/>
  <c r="J286" i="162"/>
  <c r="G322" i="148"/>
  <c r="H322" i="148"/>
  <c r="E322" i="148"/>
  <c r="I322" i="148"/>
  <c r="F322" i="148"/>
  <c r="M56" i="146"/>
  <c r="C322" i="148"/>
  <c r="D322" i="148"/>
  <c r="R14" i="147"/>
  <c r="K14" i="147"/>
  <c r="M14" i="147" s="1"/>
  <c r="I306" i="35"/>
  <c r="F306" i="35"/>
  <c r="E306" i="35"/>
  <c r="C306" i="35"/>
  <c r="G306" i="35"/>
  <c r="D306" i="35"/>
  <c r="H306" i="35"/>
  <c r="K29" i="32"/>
  <c r="R29" i="32"/>
  <c r="E290" i="162"/>
  <c r="C290" i="162"/>
  <c r="H290" i="162"/>
  <c r="D290" i="162"/>
  <c r="G290" i="162"/>
  <c r="I290" i="162"/>
  <c r="F290" i="162"/>
  <c r="H393" i="35"/>
  <c r="C393" i="35"/>
  <c r="I393" i="35"/>
  <c r="E393" i="35"/>
  <c r="G393" i="35"/>
  <c r="D393" i="35"/>
  <c r="F393" i="35"/>
  <c r="AP32" i="6"/>
  <c r="D351" i="35"/>
  <c r="G351" i="35"/>
  <c r="C351" i="35"/>
  <c r="F351" i="35"/>
  <c r="H351" i="35"/>
  <c r="I351" i="35"/>
  <c r="E351" i="35"/>
  <c r="J244" i="35"/>
  <c r="I350" i="148"/>
  <c r="G350" i="148"/>
  <c r="E350" i="148"/>
  <c r="H350" i="148"/>
  <c r="D350" i="148"/>
  <c r="C350" i="148"/>
  <c r="F350" i="148"/>
  <c r="N56" i="132"/>
  <c r="G323" i="134"/>
  <c r="F323" i="134"/>
  <c r="H323" i="134"/>
  <c r="D323" i="134"/>
  <c r="E323" i="134"/>
  <c r="C323" i="134"/>
  <c r="I323" i="134"/>
  <c r="I334" i="125"/>
  <c r="G334" i="125"/>
  <c r="H334" i="125"/>
  <c r="D334" i="125"/>
  <c r="E334" i="125"/>
  <c r="C334" i="125"/>
  <c r="F334" i="125"/>
  <c r="K24" i="32"/>
  <c r="R24" i="32"/>
  <c r="E35" i="32"/>
  <c r="AH29" i="6"/>
  <c r="AH31" i="6"/>
  <c r="AH27" i="6"/>
  <c r="AH28" i="6" s="1"/>
  <c r="AH30" i="6"/>
  <c r="AF128" i="12"/>
  <c r="K34" i="32"/>
  <c r="R34" i="32"/>
  <c r="G316" i="134"/>
  <c r="G56" i="132"/>
  <c r="H316" i="134"/>
  <c r="C316" i="134"/>
  <c r="D316" i="134"/>
  <c r="F316" i="134"/>
  <c r="E316" i="134"/>
  <c r="I316" i="134"/>
  <c r="J328" i="162"/>
  <c r="H349" i="148"/>
  <c r="G349" i="148"/>
  <c r="I349" i="148"/>
  <c r="C349" i="148"/>
  <c r="D349" i="148"/>
  <c r="E349" i="148"/>
  <c r="F349" i="148"/>
  <c r="F307" i="148"/>
  <c r="C307" i="148"/>
  <c r="D307" i="148"/>
  <c r="I307" i="148"/>
  <c r="H307" i="148"/>
  <c r="G307" i="148"/>
  <c r="E307" i="148"/>
  <c r="D282" i="141"/>
  <c r="F282" i="141"/>
  <c r="O55" i="139"/>
  <c r="C282" i="141"/>
  <c r="H282" i="141"/>
  <c r="I282" i="141"/>
  <c r="E282" i="141"/>
  <c r="G282" i="141"/>
  <c r="J248" i="35"/>
  <c r="R55" i="132"/>
  <c r="H285" i="134"/>
  <c r="F285" i="134"/>
  <c r="E285" i="134"/>
  <c r="I285" i="134"/>
  <c r="C285" i="134"/>
  <c r="G285" i="134"/>
  <c r="D285" i="134"/>
  <c r="G327" i="134"/>
  <c r="E327" i="134"/>
  <c r="R56" i="132"/>
  <c r="D327" i="134"/>
  <c r="F327" i="134"/>
  <c r="C327" i="134"/>
  <c r="H327" i="134"/>
  <c r="I327" i="134"/>
  <c r="I307" i="162"/>
  <c r="E307" i="162"/>
  <c r="G307" i="162"/>
  <c r="F307" i="162"/>
  <c r="D307" i="162"/>
  <c r="C307" i="162"/>
  <c r="H307" i="162"/>
  <c r="J329" i="162"/>
  <c r="T41" i="160"/>
  <c r="T40" i="160"/>
  <c r="T33" i="160"/>
  <c r="G327" i="35"/>
  <c r="F327" i="35"/>
  <c r="R56" i="6"/>
  <c r="C327" i="35"/>
  <c r="H327" i="35"/>
  <c r="D327" i="35"/>
  <c r="I327" i="35"/>
  <c r="E327" i="35"/>
  <c r="E326" i="35"/>
  <c r="D326" i="35"/>
  <c r="Q56" i="6"/>
  <c r="G326" i="35"/>
  <c r="C326" i="35"/>
  <c r="H326" i="35"/>
  <c r="F326" i="35"/>
  <c r="I326" i="35"/>
  <c r="G388" i="134"/>
  <c r="D346" i="134"/>
  <c r="F346" i="134"/>
  <c r="G346" i="134"/>
  <c r="H346" i="134"/>
  <c r="E346" i="134"/>
  <c r="I346" i="134"/>
  <c r="C346" i="134"/>
  <c r="F371" i="148"/>
  <c r="H371" i="148"/>
  <c r="D371" i="148"/>
  <c r="T32" i="146"/>
  <c r="I371" i="148"/>
  <c r="G371" i="148"/>
  <c r="E371" i="148"/>
  <c r="C371" i="148"/>
  <c r="H359" i="35"/>
  <c r="I359" i="35"/>
  <c r="H57" i="6"/>
  <c r="F359" i="35"/>
  <c r="H32" i="6"/>
  <c r="E359" i="35"/>
  <c r="D359" i="35"/>
  <c r="G359" i="35"/>
  <c r="C359" i="35"/>
  <c r="X41" i="117"/>
  <c r="Z41" i="117" s="1"/>
  <c r="AE41" i="117"/>
  <c r="D304" i="125"/>
  <c r="F304" i="125"/>
  <c r="G304" i="125"/>
  <c r="C304" i="125"/>
  <c r="H304" i="125"/>
  <c r="E304" i="125"/>
  <c r="I304" i="125"/>
  <c r="C367" i="134"/>
  <c r="P32" i="132"/>
  <c r="G367" i="134"/>
  <c r="F367" i="134"/>
  <c r="D367" i="134"/>
  <c r="H367" i="134"/>
  <c r="I367" i="134"/>
  <c r="P57" i="132"/>
  <c r="E367" i="134"/>
  <c r="F283" i="134"/>
  <c r="I283" i="134"/>
  <c r="E283" i="134"/>
  <c r="P55" i="132"/>
  <c r="H283" i="134"/>
  <c r="G283" i="134"/>
  <c r="D283" i="134"/>
  <c r="C283" i="134"/>
  <c r="R36" i="147"/>
  <c r="K36" i="147"/>
  <c r="D302" i="148"/>
  <c r="G302" i="148"/>
  <c r="E302" i="148"/>
  <c r="H302" i="148"/>
  <c r="F302" i="148"/>
  <c r="C302" i="148"/>
  <c r="I302" i="148"/>
  <c r="I321" i="35"/>
  <c r="H321" i="35"/>
  <c r="C321" i="35"/>
  <c r="L56" i="6"/>
  <c r="D321" i="35"/>
  <c r="F321" i="35"/>
  <c r="G321" i="35"/>
  <c r="E321" i="35"/>
  <c r="D370" i="35"/>
  <c r="H370" i="35"/>
  <c r="C370" i="35"/>
  <c r="I370" i="35"/>
  <c r="E370" i="35"/>
  <c r="F370" i="35"/>
  <c r="G370" i="35"/>
  <c r="S57" i="6"/>
  <c r="D291" i="35"/>
  <c r="F291" i="35"/>
  <c r="E291" i="35"/>
  <c r="G291" i="35"/>
  <c r="I291" i="35"/>
  <c r="H291" i="35"/>
  <c r="C291" i="35"/>
  <c r="C335" i="162"/>
  <c r="H335" i="162"/>
  <c r="F335" i="162"/>
  <c r="G335" i="162"/>
  <c r="E335" i="162"/>
  <c r="D335" i="162"/>
  <c r="I335" i="162"/>
  <c r="F293" i="162"/>
  <c r="E293" i="162"/>
  <c r="H293" i="162"/>
  <c r="G293" i="162"/>
  <c r="C293" i="162"/>
  <c r="I293" i="162"/>
  <c r="D293" i="162"/>
  <c r="K8" i="161"/>
  <c r="R8" i="161"/>
  <c r="D325" i="148"/>
  <c r="I325" i="148"/>
  <c r="F325" i="148"/>
  <c r="E325" i="148"/>
  <c r="G325" i="148"/>
  <c r="P56" i="146"/>
  <c r="H325" i="148"/>
  <c r="C325" i="148"/>
  <c r="K17" i="147"/>
  <c r="R17" i="147"/>
  <c r="AS29" i="6"/>
  <c r="AQ128" i="12"/>
  <c r="AS31" i="6"/>
  <c r="E46" i="32"/>
  <c r="AS27" i="6"/>
  <c r="AS30" i="6"/>
  <c r="K56" i="132"/>
  <c r="E320" i="134"/>
  <c r="G320" i="134"/>
  <c r="H320" i="134"/>
  <c r="I320" i="134"/>
  <c r="D320" i="134"/>
  <c r="J370" i="162"/>
  <c r="S41" i="160"/>
  <c r="S40" i="160"/>
  <c r="S33" i="160"/>
  <c r="S59" i="160"/>
  <c r="F366" i="119"/>
  <c r="O57" i="116"/>
  <c r="G366" i="119"/>
  <c r="D366" i="119"/>
  <c r="H366" i="119"/>
  <c r="O32" i="116"/>
  <c r="C366" i="119"/>
  <c r="E366" i="119"/>
  <c r="I366" i="119"/>
  <c r="H283" i="119"/>
  <c r="I283" i="119"/>
  <c r="G283" i="119"/>
  <c r="F283" i="119"/>
  <c r="P55" i="116"/>
  <c r="E283" i="119"/>
  <c r="C283" i="119"/>
  <c r="D283" i="119"/>
  <c r="E32" i="32"/>
  <c r="AC128" i="12"/>
  <c r="AE27" i="6"/>
  <c r="AE28" i="6" s="1"/>
  <c r="AE30" i="6"/>
  <c r="AE29" i="6"/>
  <c r="AE31" i="6"/>
  <c r="D281" i="162"/>
  <c r="G281" i="162"/>
  <c r="H281" i="162"/>
  <c r="C281" i="162"/>
  <c r="N55" i="160"/>
  <c r="I281" i="162"/>
  <c r="E281" i="162"/>
  <c r="F281" i="162"/>
  <c r="K37" i="161"/>
  <c r="R37" i="161"/>
  <c r="F276" i="125"/>
  <c r="E276" i="125"/>
  <c r="D276" i="125"/>
  <c r="I55" i="123"/>
  <c r="C276" i="125"/>
  <c r="G276" i="125"/>
  <c r="H276" i="125"/>
  <c r="I276" i="125"/>
  <c r="J262" i="35"/>
  <c r="K26" i="32"/>
  <c r="R26" i="32"/>
  <c r="Z32" i="6"/>
  <c r="E377" i="35"/>
  <c r="C377" i="35"/>
  <c r="I377" i="35"/>
  <c r="D377" i="35"/>
  <c r="F377" i="35"/>
  <c r="H377" i="35"/>
  <c r="G377" i="35"/>
  <c r="M21" i="161"/>
  <c r="K40" i="32"/>
  <c r="R40" i="32"/>
  <c r="I337" i="35"/>
  <c r="G337" i="35"/>
  <c r="F337" i="35"/>
  <c r="H337" i="35"/>
  <c r="D337" i="35"/>
  <c r="E337" i="35"/>
  <c r="C337" i="35"/>
  <c r="G295" i="35"/>
  <c r="D295" i="35"/>
  <c r="H295" i="35"/>
  <c r="E295" i="35"/>
  <c r="F295" i="35"/>
  <c r="C295" i="35"/>
  <c r="I295" i="35"/>
  <c r="W32" i="160"/>
  <c r="D374" i="162"/>
  <c r="C374" i="162"/>
  <c r="I374" i="162"/>
  <c r="F374" i="162"/>
  <c r="G374" i="162"/>
  <c r="E374" i="162"/>
  <c r="H374" i="162"/>
  <c r="H308" i="148"/>
  <c r="I308" i="148"/>
  <c r="R26" i="124"/>
  <c r="K26" i="124"/>
  <c r="G376" i="125"/>
  <c r="I376" i="125"/>
  <c r="C376" i="125"/>
  <c r="F376" i="125"/>
  <c r="H376" i="125"/>
  <c r="D376" i="125"/>
  <c r="Y32" i="123"/>
  <c r="E376" i="125"/>
  <c r="H342" i="35"/>
  <c r="E342" i="35"/>
  <c r="G342" i="35"/>
  <c r="I342" i="35"/>
  <c r="C342" i="35"/>
  <c r="F342" i="35"/>
  <c r="D342" i="35"/>
  <c r="C299" i="148"/>
  <c r="H299" i="148"/>
  <c r="I299" i="148"/>
  <c r="F299" i="148"/>
  <c r="AR31" i="133"/>
  <c r="G391" i="148"/>
  <c r="E391" i="148"/>
  <c r="C391" i="148"/>
  <c r="I391" i="148"/>
  <c r="D391" i="148"/>
  <c r="H391" i="148"/>
  <c r="F391" i="148"/>
  <c r="AN32" i="146"/>
  <c r="R16" i="140"/>
  <c r="K16" i="140"/>
  <c r="H349" i="162"/>
  <c r="E349" i="162"/>
  <c r="D349" i="162"/>
  <c r="G349" i="162"/>
  <c r="I349" i="162"/>
  <c r="C349" i="162"/>
  <c r="F349" i="162"/>
  <c r="J378" i="134"/>
  <c r="M20" i="161"/>
  <c r="J371" i="162"/>
  <c r="H362" i="119"/>
  <c r="K57" i="116"/>
  <c r="E362" i="119"/>
  <c r="F362" i="119"/>
  <c r="K32" i="116"/>
  <c r="G362" i="119"/>
  <c r="D362" i="119"/>
  <c r="C362" i="119"/>
  <c r="I362" i="119"/>
  <c r="K12" i="117"/>
  <c r="R12" i="117"/>
  <c r="J264" i="35"/>
  <c r="Q55" i="6"/>
  <c r="C284" i="35"/>
  <c r="I284" i="35"/>
  <c r="D284" i="35"/>
  <c r="F284" i="35"/>
  <c r="E284" i="35"/>
  <c r="H284" i="35"/>
  <c r="G284" i="35"/>
  <c r="K21" i="147"/>
  <c r="R21" i="147"/>
  <c r="K29" i="161"/>
  <c r="I275" i="35"/>
  <c r="F275" i="35"/>
  <c r="E275" i="35"/>
  <c r="C275" i="35"/>
  <c r="D275" i="35"/>
  <c r="G275" i="35"/>
  <c r="H55" i="6"/>
  <c r="H275" i="35"/>
  <c r="I346" i="125"/>
  <c r="R20" i="133"/>
  <c r="K20" i="133"/>
  <c r="M20" i="133" s="1"/>
  <c r="S56" i="132"/>
  <c r="H328" i="134"/>
  <c r="E328" i="134"/>
  <c r="D328" i="134"/>
  <c r="F328" i="134"/>
  <c r="C328" i="134"/>
  <c r="G328" i="134"/>
  <c r="I328" i="134"/>
  <c r="R17" i="133"/>
  <c r="K17" i="133"/>
  <c r="I368" i="162"/>
  <c r="E368" i="162"/>
  <c r="D368" i="162"/>
  <c r="H368" i="162"/>
  <c r="G368" i="162"/>
  <c r="Q57" i="160"/>
  <c r="Q32" i="160"/>
  <c r="C368" i="162"/>
  <c r="F368" i="162"/>
  <c r="K23" i="32"/>
  <c r="M23" i="32" s="1"/>
  <c r="R23" i="32"/>
  <c r="I345" i="119"/>
  <c r="F345" i="119"/>
  <c r="G345" i="119"/>
  <c r="E345" i="119"/>
  <c r="H345" i="119"/>
  <c r="C345" i="119"/>
  <c r="D345" i="119"/>
  <c r="F387" i="119"/>
  <c r="E387" i="119"/>
  <c r="D387" i="119"/>
  <c r="G387" i="119"/>
  <c r="AJ32" i="116"/>
  <c r="C387" i="119"/>
  <c r="H387" i="119"/>
  <c r="I387" i="119"/>
  <c r="R13" i="32"/>
  <c r="K13" i="32"/>
  <c r="M13" i="32" s="1"/>
  <c r="G309" i="148"/>
  <c r="E309" i="148"/>
  <c r="D309" i="148"/>
  <c r="C309" i="148"/>
  <c r="I309" i="148"/>
  <c r="H309" i="148"/>
  <c r="F309" i="148"/>
  <c r="H308" i="162"/>
  <c r="F308" i="162"/>
  <c r="C308" i="162"/>
  <c r="I308" i="162"/>
  <c r="D308" i="162"/>
  <c r="E308" i="162"/>
  <c r="G308" i="162"/>
  <c r="G392" i="162"/>
  <c r="H392" i="162"/>
  <c r="I392" i="162"/>
  <c r="AO32" i="160"/>
  <c r="C392" i="162"/>
  <c r="E392" i="162"/>
  <c r="D392" i="162"/>
  <c r="F392" i="162"/>
  <c r="I375" i="35"/>
  <c r="G375" i="35"/>
  <c r="D375" i="35"/>
  <c r="F375" i="35"/>
  <c r="E375" i="35"/>
  <c r="C375" i="35"/>
  <c r="X32" i="6"/>
  <c r="H375" i="35"/>
  <c r="G32" i="160"/>
  <c r="D358" i="162"/>
  <c r="E358" i="162"/>
  <c r="E283" i="148"/>
  <c r="P55" i="146"/>
  <c r="D283" i="148"/>
  <c r="I283" i="148"/>
  <c r="H283" i="148"/>
  <c r="F283" i="148"/>
  <c r="C283" i="148"/>
  <c r="G283" i="148"/>
  <c r="J250" i="35"/>
  <c r="F324" i="119"/>
  <c r="H324" i="119"/>
  <c r="E324" i="119"/>
  <c r="C324" i="119"/>
  <c r="I324" i="119"/>
  <c r="D324" i="119"/>
  <c r="G324" i="119"/>
  <c r="O56" i="116"/>
  <c r="AA29" i="6"/>
  <c r="E28" i="32"/>
  <c r="Y128" i="12"/>
  <c r="AA27" i="6"/>
  <c r="AA28" i="6" s="1"/>
  <c r="AA31" i="6"/>
  <c r="AA30" i="6"/>
  <c r="J253" i="35"/>
  <c r="I354" i="134"/>
  <c r="E354" i="134"/>
  <c r="D354" i="134"/>
  <c r="G354" i="134"/>
  <c r="F354" i="134"/>
  <c r="AS56" i="132"/>
  <c r="C354" i="134"/>
  <c r="H354" i="134"/>
  <c r="AS57" i="132"/>
  <c r="E396" i="134"/>
  <c r="H396" i="134"/>
  <c r="G396" i="134"/>
  <c r="AS32" i="132"/>
  <c r="D396" i="134"/>
  <c r="F396" i="134"/>
  <c r="I396" i="134"/>
  <c r="C396" i="134"/>
  <c r="K15" i="161"/>
  <c r="M15" i="161" s="1"/>
  <c r="R15" i="161"/>
  <c r="N57" i="160"/>
  <c r="E365" i="162"/>
  <c r="D365" i="162"/>
  <c r="G365" i="162"/>
  <c r="F365" i="162"/>
  <c r="H365" i="162"/>
  <c r="I365" i="162"/>
  <c r="C365" i="162"/>
  <c r="N32" i="160"/>
  <c r="D387" i="162"/>
  <c r="I387" i="162"/>
  <c r="E387" i="162"/>
  <c r="C387" i="162"/>
  <c r="H387" i="162"/>
  <c r="G387" i="162"/>
  <c r="F387" i="162"/>
  <c r="AJ32" i="160"/>
  <c r="I360" i="125"/>
  <c r="C360" i="125"/>
  <c r="F360" i="125"/>
  <c r="G360" i="125"/>
  <c r="H360" i="125"/>
  <c r="I32" i="123"/>
  <c r="D360" i="125"/>
  <c r="E360" i="125"/>
  <c r="I57" i="123"/>
  <c r="I299" i="162"/>
  <c r="C299" i="162"/>
  <c r="D299" i="162"/>
  <c r="G299" i="162"/>
  <c r="Y32" i="6"/>
  <c r="G376" i="35"/>
  <c r="I376" i="35"/>
  <c r="H376" i="35"/>
  <c r="D376" i="35"/>
  <c r="C376" i="35"/>
  <c r="E376" i="35"/>
  <c r="F376" i="35"/>
  <c r="C293" i="35"/>
  <c r="D293" i="35"/>
  <c r="I293" i="35"/>
  <c r="G293" i="35"/>
  <c r="E293" i="35"/>
  <c r="F293" i="35"/>
  <c r="H293" i="35"/>
  <c r="I335" i="35"/>
  <c r="E335" i="35"/>
  <c r="G335" i="35"/>
  <c r="H335" i="35"/>
  <c r="D335" i="35"/>
  <c r="C335" i="35"/>
  <c r="F335" i="35"/>
  <c r="X21" i="161"/>
  <c r="Z21" i="161" s="1"/>
  <c r="AE21" i="161"/>
  <c r="G280" i="148"/>
  <c r="I280" i="148"/>
  <c r="D280" i="148"/>
  <c r="F280" i="148"/>
  <c r="C280" i="148"/>
  <c r="H280" i="148"/>
  <c r="M55" i="146"/>
  <c r="E280" i="148"/>
  <c r="AM32" i="6"/>
  <c r="I390" i="35"/>
  <c r="F390" i="35"/>
  <c r="D390" i="35"/>
  <c r="H390" i="35"/>
  <c r="G390" i="35"/>
  <c r="E390" i="35"/>
  <c r="C390" i="35"/>
  <c r="I379" i="35"/>
  <c r="D379" i="35"/>
  <c r="E379" i="35"/>
  <c r="G379" i="35"/>
  <c r="H379" i="35"/>
  <c r="F379" i="35"/>
  <c r="AB32" i="6"/>
  <c r="C379" i="35"/>
  <c r="R24" i="161"/>
  <c r="K24" i="161"/>
  <c r="M24" i="161" s="1"/>
  <c r="D332" i="162"/>
  <c r="I332" i="162"/>
  <c r="E332" i="162"/>
  <c r="G332" i="162"/>
  <c r="C332" i="162"/>
  <c r="H332" i="162"/>
  <c r="F332" i="162"/>
  <c r="R24" i="117"/>
  <c r="K24" i="117"/>
  <c r="R43" i="32"/>
  <c r="K43" i="32"/>
  <c r="R15" i="133"/>
  <c r="I290" i="35"/>
  <c r="G290" i="35"/>
  <c r="D290" i="35"/>
  <c r="C290" i="35"/>
  <c r="E290" i="35"/>
  <c r="H290" i="35"/>
  <c r="F290" i="35"/>
  <c r="G374" i="35"/>
  <c r="F374" i="35"/>
  <c r="D374" i="35"/>
  <c r="C374" i="35"/>
  <c r="E374" i="35"/>
  <c r="H374" i="35"/>
  <c r="I374" i="35"/>
  <c r="W32" i="6"/>
  <c r="G384" i="35"/>
  <c r="E384" i="35"/>
  <c r="I384" i="35"/>
  <c r="F384" i="35"/>
  <c r="C384" i="35"/>
  <c r="D384" i="35"/>
  <c r="AG32" i="6"/>
  <c r="H384" i="35"/>
  <c r="I358" i="134"/>
  <c r="C358" i="134"/>
  <c r="E358" i="134"/>
  <c r="D358" i="134"/>
  <c r="H358" i="134"/>
  <c r="G358" i="134"/>
  <c r="G32" i="132"/>
  <c r="G57" i="132"/>
  <c r="F358" i="134"/>
  <c r="J294" i="134"/>
  <c r="K41" i="147"/>
  <c r="R41" i="147"/>
  <c r="E366" i="141"/>
  <c r="F366" i="141"/>
  <c r="G366" i="141"/>
  <c r="D366" i="141"/>
  <c r="H366" i="141"/>
  <c r="O57" i="139"/>
  <c r="C366" i="141"/>
  <c r="I366" i="141"/>
  <c r="O32" i="139"/>
  <c r="K19" i="133"/>
  <c r="R19" i="133"/>
  <c r="J234" i="35"/>
  <c r="X20" i="161"/>
  <c r="Z20" i="161" s="1"/>
  <c r="AE20" i="161"/>
  <c r="K55" i="116"/>
  <c r="I278" i="119"/>
  <c r="D278" i="119"/>
  <c r="G278" i="119"/>
  <c r="H278" i="119"/>
  <c r="F278" i="119"/>
  <c r="C278" i="119"/>
  <c r="E278" i="119"/>
  <c r="R55" i="6"/>
  <c r="H285" i="35"/>
  <c r="C285" i="35"/>
  <c r="D285" i="35"/>
  <c r="E285" i="35"/>
  <c r="G285" i="35"/>
  <c r="F285" i="35"/>
  <c r="I285" i="35"/>
  <c r="K19" i="32"/>
  <c r="R19" i="32"/>
  <c r="R18" i="32"/>
  <c r="K18" i="32"/>
  <c r="F304" i="134"/>
  <c r="E304" i="134"/>
  <c r="D304" i="134"/>
  <c r="I304" i="134"/>
  <c r="C304" i="134"/>
  <c r="G304" i="134"/>
  <c r="H304" i="134"/>
  <c r="I329" i="148"/>
  <c r="E329" i="148"/>
  <c r="C329" i="148"/>
  <c r="H329" i="148"/>
  <c r="F329" i="148"/>
  <c r="D329" i="148"/>
  <c r="G329" i="148"/>
  <c r="F295" i="162"/>
  <c r="E295" i="162"/>
  <c r="D295" i="162"/>
  <c r="F337" i="162"/>
  <c r="R9" i="32"/>
  <c r="K9" i="32"/>
  <c r="M9" i="32" s="1"/>
  <c r="D388" i="125"/>
  <c r="I388" i="125"/>
  <c r="G388" i="125"/>
  <c r="E388" i="125"/>
  <c r="C388" i="125"/>
  <c r="H388" i="125"/>
  <c r="F388" i="125"/>
  <c r="I286" i="134"/>
  <c r="D286" i="134"/>
  <c r="G286" i="134"/>
  <c r="S55" i="132"/>
  <c r="H286" i="134"/>
  <c r="K18" i="161"/>
  <c r="R18" i="161"/>
  <c r="G326" i="162"/>
  <c r="D326" i="162"/>
  <c r="C326" i="162"/>
  <c r="I326" i="162"/>
  <c r="H326" i="162"/>
  <c r="Q56" i="160"/>
  <c r="E326" i="162"/>
  <c r="F326" i="162"/>
  <c r="G344" i="148"/>
  <c r="D344" i="148"/>
  <c r="C344" i="148"/>
  <c r="H344" i="148"/>
  <c r="E344" i="148"/>
  <c r="I344" i="148"/>
  <c r="F344" i="148"/>
  <c r="F373" i="35"/>
  <c r="G373" i="35"/>
  <c r="C373" i="35"/>
  <c r="V32" i="6"/>
  <c r="H373" i="35"/>
  <c r="I373" i="35"/>
  <c r="D373" i="35"/>
  <c r="E373" i="35"/>
  <c r="K37" i="117"/>
  <c r="R37" i="117"/>
  <c r="C303" i="119"/>
  <c r="E303" i="119"/>
  <c r="H303" i="119"/>
  <c r="F303" i="119"/>
  <c r="D303" i="119"/>
  <c r="I303" i="119"/>
  <c r="G303" i="119"/>
  <c r="D350" i="162"/>
  <c r="H350" i="162"/>
  <c r="F350" i="162"/>
  <c r="I350" i="162"/>
  <c r="G350" i="162"/>
  <c r="E350" i="162"/>
  <c r="C350" i="162"/>
  <c r="G333" i="35"/>
  <c r="F333" i="35"/>
  <c r="H333" i="35"/>
  <c r="D333" i="35"/>
  <c r="E333" i="35"/>
  <c r="I333" i="35"/>
  <c r="C333" i="35"/>
  <c r="K25" i="32"/>
  <c r="M25" i="32" s="1"/>
  <c r="R25" i="32"/>
  <c r="H377" i="162"/>
  <c r="G377" i="162"/>
  <c r="E377" i="162"/>
  <c r="I377" i="162"/>
  <c r="F377" i="162"/>
  <c r="Z32" i="160"/>
  <c r="D377" i="162"/>
  <c r="C377" i="162"/>
  <c r="I31" i="6"/>
  <c r="I30" i="6"/>
  <c r="E10" i="32"/>
  <c r="G128" i="12"/>
  <c r="I29" i="6"/>
  <c r="I27" i="6"/>
  <c r="I28" i="6" s="1"/>
  <c r="J336" i="134"/>
  <c r="J287" i="162"/>
  <c r="I282" i="119"/>
  <c r="F282" i="119"/>
  <c r="E282" i="119"/>
  <c r="C282" i="119"/>
  <c r="H282" i="119"/>
  <c r="G282" i="119"/>
  <c r="D282" i="119"/>
  <c r="O55" i="116"/>
  <c r="E325" i="119"/>
  <c r="H325" i="119"/>
  <c r="F325" i="119"/>
  <c r="P56" i="116"/>
  <c r="I325" i="119"/>
  <c r="D325" i="119"/>
  <c r="G325" i="119"/>
  <c r="C325" i="119"/>
  <c r="D282" i="134"/>
  <c r="O55" i="132"/>
  <c r="I282" i="134"/>
  <c r="F282" i="134"/>
  <c r="H282" i="134"/>
  <c r="E282" i="134"/>
  <c r="C282" i="134"/>
  <c r="G282" i="134"/>
  <c r="C324" i="134"/>
  <c r="G324" i="134"/>
  <c r="E324" i="134"/>
  <c r="H324" i="134"/>
  <c r="D324" i="134"/>
  <c r="I324" i="134"/>
  <c r="F324" i="134"/>
  <c r="O56" i="132"/>
  <c r="O29" i="6"/>
  <c r="O30" i="6"/>
  <c r="O31" i="6"/>
  <c r="O27" i="6"/>
  <c r="O28" i="6" s="1"/>
  <c r="M128" i="12"/>
  <c r="E16" i="32"/>
  <c r="C312" i="134"/>
  <c r="F312" i="134"/>
  <c r="I312" i="134"/>
  <c r="H312" i="134"/>
  <c r="G312" i="134"/>
  <c r="E312" i="134"/>
  <c r="AS55" i="132"/>
  <c r="D312" i="134"/>
  <c r="K46" i="133"/>
  <c r="M46" i="133" s="1"/>
  <c r="R46" i="133"/>
  <c r="C287" i="35"/>
  <c r="G287" i="35"/>
  <c r="J233" i="35"/>
  <c r="H303" i="162"/>
  <c r="E303" i="162"/>
  <c r="C303" i="162"/>
  <c r="F303" i="162"/>
  <c r="D303" i="162"/>
  <c r="I303" i="162"/>
  <c r="G303" i="162"/>
  <c r="K128" i="12"/>
  <c r="E14" i="32"/>
  <c r="M27" i="6"/>
  <c r="M28" i="6" s="1"/>
  <c r="M31" i="6"/>
  <c r="M30" i="6"/>
  <c r="M29" i="6"/>
  <c r="I318" i="125"/>
  <c r="I56" i="123"/>
  <c r="H318" i="125"/>
  <c r="D318" i="125"/>
  <c r="G318" i="125"/>
  <c r="F318" i="125"/>
  <c r="E318" i="125"/>
  <c r="C318" i="125"/>
  <c r="E30" i="32"/>
  <c r="AA128" i="12"/>
  <c r="AC31" i="6"/>
  <c r="AC30" i="6"/>
  <c r="AC27" i="6"/>
  <c r="AC28" i="6" s="1"/>
  <c r="AC29" i="6"/>
  <c r="E334" i="35"/>
  <c r="G334" i="35"/>
  <c r="C334" i="35"/>
  <c r="I334" i="35"/>
  <c r="F334" i="35"/>
  <c r="D334" i="35"/>
  <c r="H334" i="35"/>
  <c r="AE28" i="133"/>
  <c r="X28" i="133"/>
  <c r="Z28" i="133" s="1"/>
  <c r="I364" i="148"/>
  <c r="M57" i="146"/>
  <c r="F364" i="148"/>
  <c r="C364" i="148"/>
  <c r="D364" i="148"/>
  <c r="M32" i="146"/>
  <c r="E364" i="148"/>
  <c r="H364" i="148"/>
  <c r="G364" i="148"/>
  <c r="J252" i="35"/>
  <c r="F348" i="35"/>
  <c r="C348" i="35"/>
  <c r="E348" i="35"/>
  <c r="G348" i="35"/>
  <c r="D348" i="35"/>
  <c r="I348" i="35"/>
  <c r="H348" i="35"/>
  <c r="J240" i="35"/>
  <c r="F309" i="35"/>
  <c r="D309" i="35"/>
  <c r="C309" i="35"/>
  <c r="G309" i="35"/>
  <c r="I309" i="35"/>
  <c r="H309" i="35"/>
  <c r="E309" i="35"/>
  <c r="J249" i="35"/>
  <c r="E281" i="134"/>
  <c r="I281" i="134"/>
  <c r="H281" i="134"/>
  <c r="D281" i="134"/>
  <c r="C281" i="134"/>
  <c r="G281" i="134"/>
  <c r="F281" i="134"/>
  <c r="N55" i="132"/>
  <c r="C365" i="134"/>
  <c r="E365" i="134"/>
  <c r="N57" i="132"/>
  <c r="G365" i="134"/>
  <c r="I365" i="134"/>
  <c r="D365" i="134"/>
  <c r="F365" i="134"/>
  <c r="N32" i="132"/>
  <c r="H365" i="134"/>
  <c r="F292" i="125"/>
  <c r="D292" i="125"/>
  <c r="E292" i="125"/>
  <c r="H292" i="125"/>
  <c r="I292" i="125"/>
  <c r="G292" i="125"/>
  <c r="C292" i="125"/>
  <c r="F332" i="35"/>
  <c r="H332" i="35"/>
  <c r="E332" i="35"/>
  <c r="D332" i="35"/>
  <c r="C332" i="35"/>
  <c r="G332" i="35"/>
  <c r="I332" i="35"/>
  <c r="J259" i="35"/>
  <c r="G300" i="35"/>
  <c r="D300" i="35"/>
  <c r="H300" i="35"/>
  <c r="I300" i="35"/>
  <c r="F300" i="35"/>
  <c r="E300" i="35"/>
  <c r="C300" i="35"/>
  <c r="K8" i="133"/>
  <c r="R8" i="133"/>
  <c r="C274" i="134"/>
  <c r="H274" i="134"/>
  <c r="E274" i="134"/>
  <c r="G274" i="134"/>
  <c r="I274" i="134"/>
  <c r="G55" i="132"/>
  <c r="D274" i="134"/>
  <c r="F274" i="134"/>
  <c r="G324" i="141"/>
  <c r="D324" i="141"/>
  <c r="C324" i="141"/>
  <c r="I324" i="141"/>
  <c r="H324" i="141"/>
  <c r="E324" i="141"/>
  <c r="F324" i="141"/>
  <c r="O56" i="139"/>
  <c r="J267" i="35"/>
  <c r="J238" i="35"/>
  <c r="E369" i="134"/>
  <c r="G369" i="134"/>
  <c r="H369" i="134"/>
  <c r="R57" i="132"/>
  <c r="C369" i="134"/>
  <c r="R32" i="132"/>
  <c r="I369" i="134"/>
  <c r="F369" i="134"/>
  <c r="D369" i="134"/>
  <c r="K41" i="161"/>
  <c r="M41" i="161" s="1"/>
  <c r="R41" i="161"/>
  <c r="H391" i="162"/>
  <c r="E391" i="162"/>
  <c r="F391" i="162"/>
  <c r="I391" i="162"/>
  <c r="G391" i="162"/>
  <c r="C391" i="162"/>
  <c r="D391" i="162"/>
  <c r="AN32" i="160"/>
  <c r="AA33" i="132"/>
  <c r="AA41" i="132"/>
  <c r="AA40" i="132"/>
  <c r="H320" i="119"/>
  <c r="G320" i="119"/>
  <c r="C320" i="119"/>
  <c r="F320" i="119"/>
  <c r="I320" i="119"/>
  <c r="K56" i="116"/>
  <c r="D320" i="119"/>
  <c r="E320" i="119"/>
  <c r="C369" i="35"/>
  <c r="G369" i="35"/>
  <c r="E369" i="35"/>
  <c r="H369" i="35"/>
  <c r="R57" i="6"/>
  <c r="I369" i="35"/>
  <c r="D369" i="35"/>
  <c r="F369" i="35"/>
  <c r="R32" i="6"/>
  <c r="Q32" i="6"/>
  <c r="H368" i="35"/>
  <c r="E368" i="35"/>
  <c r="C368" i="35"/>
  <c r="F368" i="35"/>
  <c r="I368" i="35"/>
  <c r="G368" i="35"/>
  <c r="Q57" i="6"/>
  <c r="D368" i="35"/>
  <c r="R38" i="133"/>
  <c r="K38" i="133"/>
  <c r="E287" i="148"/>
  <c r="H287" i="148"/>
  <c r="F287" i="148"/>
  <c r="C287" i="148"/>
  <c r="G287" i="148"/>
  <c r="D287" i="148"/>
  <c r="I287" i="148"/>
  <c r="I379" i="162"/>
  <c r="G30" i="6"/>
  <c r="E8" i="32"/>
  <c r="G29" i="6"/>
  <c r="G27" i="6"/>
  <c r="G28" i="6" s="1"/>
  <c r="G31" i="6"/>
  <c r="E128" i="12"/>
  <c r="D317" i="35"/>
  <c r="I317" i="35"/>
  <c r="H317" i="35"/>
  <c r="E317" i="35"/>
  <c r="C317" i="35"/>
  <c r="F317" i="35"/>
  <c r="H56" i="6"/>
  <c r="G317" i="35"/>
  <c r="M41" i="117"/>
  <c r="C370" i="134"/>
  <c r="S57" i="132"/>
  <c r="F370" i="134"/>
  <c r="E370" i="134"/>
  <c r="G370" i="134"/>
  <c r="H370" i="134"/>
  <c r="D370" i="134"/>
  <c r="S32" i="132"/>
  <c r="I370" i="134"/>
  <c r="D325" i="134"/>
  <c r="H325" i="134"/>
  <c r="E325" i="134"/>
  <c r="F325" i="134"/>
  <c r="C325" i="134"/>
  <c r="P56" i="132"/>
  <c r="I325" i="134"/>
  <c r="G325" i="134"/>
  <c r="Q55" i="160"/>
  <c r="F284" i="162"/>
  <c r="E284" i="162"/>
  <c r="C284" i="162"/>
  <c r="I284" i="162"/>
  <c r="H284" i="162"/>
  <c r="D284" i="162"/>
  <c r="G284" i="162"/>
  <c r="I386" i="148"/>
  <c r="C386" i="148"/>
  <c r="AI32" i="146"/>
  <c r="E386" i="148"/>
  <c r="G386" i="148"/>
  <c r="F386" i="148"/>
  <c r="D386" i="148"/>
  <c r="H386" i="148"/>
  <c r="G331" i="35"/>
  <c r="E331" i="35"/>
  <c r="I331" i="35"/>
  <c r="H331" i="35"/>
  <c r="D331" i="35"/>
  <c r="F331" i="35"/>
  <c r="C331" i="35"/>
  <c r="F279" i="35"/>
  <c r="I279" i="35"/>
  <c r="C279" i="35"/>
  <c r="G279" i="35"/>
  <c r="H279" i="35"/>
  <c r="E279" i="35"/>
  <c r="D279" i="35"/>
  <c r="L55" i="6"/>
  <c r="D363" i="35"/>
  <c r="I363" i="35"/>
  <c r="L32" i="6"/>
  <c r="F363" i="35"/>
  <c r="H363" i="35"/>
  <c r="E363" i="35"/>
  <c r="L57" i="6"/>
  <c r="C363" i="35"/>
  <c r="G363" i="35"/>
  <c r="E393" i="148"/>
  <c r="R42" i="161"/>
  <c r="K42" i="161"/>
  <c r="R27" i="161"/>
  <c r="K27" i="161"/>
  <c r="I274" i="162"/>
  <c r="G274" i="162"/>
  <c r="E274" i="162"/>
  <c r="D274" i="162"/>
  <c r="C274" i="162"/>
  <c r="H274" i="162"/>
  <c r="F274" i="162"/>
  <c r="G55" i="160"/>
  <c r="H367" i="148"/>
  <c r="F367" i="148"/>
  <c r="P32" i="146"/>
  <c r="G367" i="148"/>
  <c r="D367" i="148"/>
  <c r="P57" i="146"/>
  <c r="I367" i="148"/>
  <c r="E367" i="148"/>
  <c r="C367" i="148"/>
  <c r="E30" i="161"/>
  <c r="AC31" i="160"/>
  <c r="AC27" i="160"/>
  <c r="AC30" i="160"/>
  <c r="AA128" i="158"/>
  <c r="AC29" i="160"/>
  <c r="J235" i="119"/>
  <c r="M18" i="147"/>
  <c r="J331" i="162"/>
  <c r="H33" i="132"/>
  <c r="H40" i="132"/>
  <c r="H59" i="132"/>
  <c r="H41" i="132"/>
  <c r="J359" i="134"/>
  <c r="I305" i="35"/>
  <c r="D305" i="35"/>
  <c r="H305" i="35"/>
  <c r="F305" i="35"/>
  <c r="G305" i="35"/>
  <c r="C305" i="35"/>
  <c r="E305" i="35"/>
  <c r="K15" i="147"/>
  <c r="R15" i="147"/>
  <c r="F281" i="148"/>
  <c r="H281" i="148"/>
  <c r="G281" i="148"/>
  <c r="C281" i="148"/>
  <c r="D281" i="148"/>
  <c r="E281" i="148"/>
  <c r="N55" i="146"/>
  <c r="I281" i="148"/>
  <c r="M23" i="161"/>
  <c r="G367" i="125"/>
  <c r="E367" i="125"/>
  <c r="F367" i="125"/>
  <c r="I367" i="125"/>
  <c r="C367" i="125"/>
  <c r="H367" i="125"/>
  <c r="D367" i="125"/>
  <c r="P57" i="123"/>
  <c r="G325" i="125"/>
  <c r="D325" i="125"/>
  <c r="H325" i="125"/>
  <c r="I325" i="125"/>
  <c r="C325" i="125"/>
  <c r="I302" i="35"/>
  <c r="H302" i="35"/>
  <c r="D302" i="35"/>
  <c r="F302" i="35"/>
  <c r="G302" i="35"/>
  <c r="C302" i="35"/>
  <c r="E302" i="35"/>
  <c r="X23" i="133"/>
  <c r="Z23" i="133" s="1"/>
  <c r="AE23" i="133"/>
  <c r="AE16" i="147"/>
  <c r="X16" i="147"/>
  <c r="Z16" i="147" s="1"/>
  <c r="I392" i="35"/>
  <c r="G392" i="35"/>
  <c r="D392" i="35"/>
  <c r="E392" i="35"/>
  <c r="F392" i="35"/>
  <c r="H392" i="35"/>
  <c r="C392" i="35"/>
  <c r="J316" i="148"/>
  <c r="M21" i="133"/>
  <c r="X29" i="147"/>
  <c r="Z29" i="147" s="1"/>
  <c r="AE29" i="147"/>
  <c r="M45" i="147"/>
  <c r="F57" i="146"/>
  <c r="C357" i="148"/>
  <c r="D357" i="148"/>
  <c r="E357" i="148"/>
  <c r="I357" i="148"/>
  <c r="G357" i="148"/>
  <c r="H357" i="148"/>
  <c r="F357" i="148"/>
  <c r="F32" i="146"/>
  <c r="F271" i="125"/>
  <c r="F45" i="127" s="1"/>
  <c r="F46" i="127" s="1"/>
  <c r="F26" i="127" s="1"/>
  <c r="J269" i="35"/>
  <c r="J245" i="119"/>
  <c r="AK39" i="133"/>
  <c r="AM39" i="133" s="1"/>
  <c r="AR39" i="133"/>
  <c r="X14" i="161"/>
  <c r="Z14" i="161" s="1"/>
  <c r="AE14" i="161"/>
  <c r="D283" i="125"/>
  <c r="F283" i="125"/>
  <c r="I283" i="125"/>
  <c r="C283" i="125"/>
  <c r="G283" i="125"/>
  <c r="P55" i="123"/>
  <c r="E283" i="125"/>
  <c r="H283" i="125"/>
  <c r="J305" i="162"/>
  <c r="H344" i="35"/>
  <c r="F344" i="35"/>
  <c r="I344" i="35"/>
  <c r="E344" i="35"/>
  <c r="D344" i="35"/>
  <c r="G344" i="35"/>
  <c r="C344" i="35"/>
  <c r="M16" i="147"/>
  <c r="M39" i="161"/>
  <c r="M15" i="140"/>
  <c r="E277" i="125"/>
  <c r="C277" i="125"/>
  <c r="J55" i="123"/>
  <c r="I277" i="125"/>
  <c r="D277" i="125"/>
  <c r="H277" i="125"/>
  <c r="G277" i="125"/>
  <c r="F277" i="125"/>
  <c r="C319" i="125"/>
  <c r="E319" i="125"/>
  <c r="F319" i="125"/>
  <c r="D319" i="125"/>
  <c r="J323" i="141"/>
  <c r="X45" i="147"/>
  <c r="Z45" i="147" s="1"/>
  <c r="AE45" i="147"/>
  <c r="R7" i="147"/>
  <c r="K7" i="147"/>
  <c r="D315" i="148"/>
  <c r="H315" i="148"/>
  <c r="C315" i="148"/>
  <c r="I315" i="148"/>
  <c r="F56" i="146"/>
  <c r="E315" i="148"/>
  <c r="G315" i="148"/>
  <c r="F315" i="148"/>
  <c r="J347" i="125"/>
  <c r="M22" i="161"/>
  <c r="D323" i="148"/>
  <c r="I323" i="148"/>
  <c r="E323" i="148"/>
  <c r="G323" i="148"/>
  <c r="H323" i="148"/>
  <c r="F323" i="148"/>
  <c r="C323" i="148"/>
  <c r="N56" i="146"/>
  <c r="G386" i="35"/>
  <c r="D386" i="35"/>
  <c r="E386" i="35"/>
  <c r="F386" i="35"/>
  <c r="H386" i="35"/>
  <c r="I386" i="35"/>
  <c r="C386" i="35"/>
  <c r="AI32" i="6"/>
  <c r="M44" i="161"/>
  <c r="X9" i="133"/>
  <c r="Z9" i="133" s="1"/>
  <c r="AE9" i="133"/>
  <c r="X39" i="161"/>
  <c r="Z39" i="161" s="1"/>
  <c r="AE39" i="161"/>
  <c r="AE9" i="161"/>
  <c r="X9" i="161"/>
  <c r="Z9" i="161" s="1"/>
  <c r="E277" i="35"/>
  <c r="J55" i="6"/>
  <c r="D277" i="35"/>
  <c r="I277" i="35"/>
  <c r="F277" i="35"/>
  <c r="H277" i="35"/>
  <c r="C277" i="35"/>
  <c r="G277" i="35"/>
  <c r="I319" i="35"/>
  <c r="H319" i="35"/>
  <c r="J317" i="162"/>
  <c r="J43" i="136"/>
  <c r="J256" i="141"/>
  <c r="J243" i="125"/>
  <c r="J245" i="125"/>
  <c r="J247" i="141"/>
  <c r="X18" i="147"/>
  <c r="Z18" i="147" s="1"/>
  <c r="AE18" i="147"/>
  <c r="X22" i="161"/>
  <c r="Z22" i="161" s="1"/>
  <c r="AE22" i="161"/>
  <c r="J275" i="134"/>
  <c r="J353" i="148"/>
  <c r="N32" i="146"/>
  <c r="N57" i="146"/>
  <c r="I365" i="148"/>
  <c r="H365" i="148"/>
  <c r="F365" i="148"/>
  <c r="D365" i="148"/>
  <c r="G365" i="148"/>
  <c r="E365" i="148"/>
  <c r="C365" i="148"/>
  <c r="M37" i="147"/>
  <c r="AE23" i="161"/>
  <c r="X23" i="161"/>
  <c r="Z23" i="161" s="1"/>
  <c r="J42" i="157"/>
  <c r="J254" i="162"/>
  <c r="C271" i="162"/>
  <c r="C45" i="157" s="1"/>
  <c r="R36" i="32"/>
  <c r="K36" i="32"/>
  <c r="M23" i="133"/>
  <c r="X44" i="161"/>
  <c r="Z44" i="161" s="1"/>
  <c r="AE44" i="161"/>
  <c r="J288" i="148"/>
  <c r="M9" i="133"/>
  <c r="I308" i="35"/>
  <c r="G308" i="35"/>
  <c r="H308" i="35"/>
  <c r="C308" i="35"/>
  <c r="F308" i="35"/>
  <c r="E308" i="35"/>
  <c r="D308" i="35"/>
  <c r="AR41" i="146"/>
  <c r="AR33" i="146"/>
  <c r="AR35" i="146" s="1"/>
  <c r="AR40" i="146"/>
  <c r="AE21" i="133"/>
  <c r="X21" i="133"/>
  <c r="Z21" i="133" s="1"/>
  <c r="C273" i="148"/>
  <c r="D273" i="148"/>
  <c r="F273" i="148"/>
  <c r="G273" i="148"/>
  <c r="E273" i="148"/>
  <c r="H273" i="148"/>
  <c r="F55" i="146"/>
  <c r="I273" i="148"/>
  <c r="E24" i="140"/>
  <c r="W31" i="139"/>
  <c r="U128" i="137"/>
  <c r="W27" i="139"/>
  <c r="W29" i="139"/>
  <c r="W30" i="139"/>
  <c r="AB30" i="123"/>
  <c r="AB29" i="123"/>
  <c r="E29" i="124"/>
  <c r="Z128" i="121"/>
  <c r="AB31" i="123"/>
  <c r="AB27" i="123"/>
  <c r="E14" i="124"/>
  <c r="M30" i="123"/>
  <c r="M31" i="123"/>
  <c r="M27" i="123"/>
  <c r="M29" i="123"/>
  <c r="K128" i="121"/>
  <c r="G27" i="123"/>
  <c r="E128" i="121"/>
  <c r="G29" i="123"/>
  <c r="G31" i="123"/>
  <c r="E8" i="124"/>
  <c r="G30" i="123"/>
  <c r="E36" i="124"/>
  <c r="AG128" i="121"/>
  <c r="AI29" i="123"/>
  <c r="AI27" i="123"/>
  <c r="AI30" i="123"/>
  <c r="AI31" i="123"/>
  <c r="AA27" i="123"/>
  <c r="AA31" i="123"/>
  <c r="AA29" i="123"/>
  <c r="AA30" i="123"/>
  <c r="Y128" i="121"/>
  <c r="E28" i="124"/>
  <c r="AO128" i="121"/>
  <c r="AQ31" i="123"/>
  <c r="AQ30" i="123"/>
  <c r="AQ29" i="123"/>
  <c r="AQ27" i="123"/>
  <c r="E44" i="124"/>
  <c r="AF27" i="123"/>
  <c r="AF29" i="123"/>
  <c r="AD128" i="121"/>
  <c r="AF31" i="123"/>
  <c r="E33" i="124"/>
  <c r="AF30" i="123"/>
  <c r="J270" i="141"/>
  <c r="H271" i="125"/>
  <c r="H45" i="127" s="1"/>
  <c r="H46" i="127" s="1"/>
  <c r="AS31" i="123"/>
  <c r="AS29" i="123"/>
  <c r="E46" i="124"/>
  <c r="AS30" i="123"/>
  <c r="AS27" i="123"/>
  <c r="AQ128" i="121"/>
  <c r="I385" i="141"/>
  <c r="E385" i="141"/>
  <c r="F385" i="141"/>
  <c r="H385" i="141"/>
  <c r="G385" i="141"/>
  <c r="D385" i="141"/>
  <c r="C385" i="141"/>
  <c r="AH32" i="139"/>
  <c r="F351" i="119"/>
  <c r="R30" i="116"/>
  <c r="P128" i="114"/>
  <c r="R27" i="116"/>
  <c r="E19" i="117"/>
  <c r="R29" i="116"/>
  <c r="R31" i="116"/>
  <c r="E15" i="124"/>
  <c r="N29" i="123"/>
  <c r="N27" i="123"/>
  <c r="L128" i="121"/>
  <c r="N30" i="123"/>
  <c r="N31" i="123"/>
  <c r="G359" i="141"/>
  <c r="I359" i="141"/>
  <c r="C359" i="141"/>
  <c r="E359" i="141"/>
  <c r="F359" i="141"/>
  <c r="H57" i="139"/>
  <c r="D359" i="141"/>
  <c r="H359" i="141"/>
  <c r="H32" i="139"/>
  <c r="J252" i="125"/>
  <c r="J253" i="125"/>
  <c r="S30" i="123"/>
  <c r="S29" i="123"/>
  <c r="Q128" i="121"/>
  <c r="E20" i="124"/>
  <c r="S27" i="123"/>
  <c r="S31" i="123"/>
  <c r="J247" i="119"/>
  <c r="J44" i="33"/>
  <c r="J243" i="148"/>
  <c r="C271" i="148"/>
  <c r="C45" i="143" s="1"/>
  <c r="C46" i="143" s="1"/>
  <c r="J257" i="125"/>
  <c r="Q27" i="116"/>
  <c r="E18" i="117"/>
  <c r="Q31" i="116"/>
  <c r="Q29" i="116"/>
  <c r="Q30" i="116"/>
  <c r="O128" i="114"/>
  <c r="E271" i="119"/>
  <c r="E45" i="118" s="1"/>
  <c r="E46" i="118" s="1"/>
  <c r="F271" i="119"/>
  <c r="F45" i="118" s="1"/>
  <c r="F46" i="118" s="1"/>
  <c r="F128" i="114"/>
  <c r="H30" i="116"/>
  <c r="H27" i="116"/>
  <c r="E9" i="117"/>
  <c r="H29" i="116"/>
  <c r="H31" i="116"/>
  <c r="E395" i="35"/>
  <c r="D395" i="35"/>
  <c r="F395" i="35"/>
  <c r="AR32" i="6"/>
  <c r="G395" i="35"/>
  <c r="I395" i="35"/>
  <c r="H395" i="35"/>
  <c r="C395" i="35"/>
  <c r="R32" i="117"/>
  <c r="K32" i="117"/>
  <c r="F310" i="119"/>
  <c r="H310" i="119"/>
  <c r="C310" i="119"/>
  <c r="G310" i="119"/>
  <c r="E310" i="119"/>
  <c r="I310" i="119"/>
  <c r="D310" i="119"/>
  <c r="C287" i="125"/>
  <c r="I287" i="125"/>
  <c r="E287" i="125"/>
  <c r="D287" i="125"/>
  <c r="F287" i="125"/>
  <c r="H287" i="125"/>
  <c r="G287" i="125"/>
  <c r="C394" i="35"/>
  <c r="G394" i="35"/>
  <c r="D394" i="35"/>
  <c r="H394" i="35"/>
  <c r="AQ32" i="6"/>
  <c r="F394" i="35"/>
  <c r="E394" i="35"/>
  <c r="I394" i="35"/>
  <c r="H330" i="125"/>
  <c r="E330" i="125"/>
  <c r="F330" i="125"/>
  <c r="G330" i="125"/>
  <c r="C330" i="125"/>
  <c r="I330" i="125"/>
  <c r="D330" i="125"/>
  <c r="M27" i="139"/>
  <c r="E14" i="140"/>
  <c r="M29" i="139"/>
  <c r="K128" i="137"/>
  <c r="M30" i="139"/>
  <c r="M31" i="139"/>
  <c r="J236" i="35"/>
  <c r="D343" i="141"/>
  <c r="C343" i="141"/>
  <c r="I343" i="141"/>
  <c r="E343" i="141"/>
  <c r="H343" i="141"/>
  <c r="G343" i="141"/>
  <c r="F343" i="141"/>
  <c r="K43" i="117"/>
  <c r="R43" i="117"/>
  <c r="E8" i="140"/>
  <c r="G29" i="139"/>
  <c r="G30" i="139"/>
  <c r="E128" i="137"/>
  <c r="G31" i="139"/>
  <c r="G27" i="139"/>
  <c r="R35" i="124"/>
  <c r="K35" i="124"/>
  <c r="M35" i="124" s="1"/>
  <c r="G385" i="125"/>
  <c r="E385" i="125"/>
  <c r="I385" i="125"/>
  <c r="C385" i="125"/>
  <c r="F385" i="125"/>
  <c r="H385" i="125"/>
  <c r="D385" i="125"/>
  <c r="J239" i="125"/>
  <c r="J236" i="141"/>
  <c r="I317" i="141"/>
  <c r="G317" i="141"/>
  <c r="E317" i="141"/>
  <c r="F317" i="141"/>
  <c r="D317" i="141"/>
  <c r="H317" i="141"/>
  <c r="C317" i="141"/>
  <c r="H56" i="139"/>
  <c r="J254" i="141"/>
  <c r="J244" i="125"/>
  <c r="E33" i="117"/>
  <c r="AF31" i="116"/>
  <c r="AD128" i="114"/>
  <c r="AF29" i="116"/>
  <c r="AF27" i="116"/>
  <c r="AF30" i="116"/>
  <c r="J42" i="118"/>
  <c r="AE32" i="147"/>
  <c r="X32" i="147"/>
  <c r="Z32" i="147" s="1"/>
  <c r="J187" i="141"/>
  <c r="J229" i="35"/>
  <c r="J27" i="116"/>
  <c r="J30" i="116"/>
  <c r="H128" i="114"/>
  <c r="J31" i="116"/>
  <c r="J29" i="116"/>
  <c r="E11" i="117"/>
  <c r="J242" i="119"/>
  <c r="H350" i="125"/>
  <c r="I350" i="125"/>
  <c r="G350" i="125"/>
  <c r="G271" i="119"/>
  <c r="G45" i="118" s="1"/>
  <c r="G46" i="118" s="1"/>
  <c r="AT54" i="116"/>
  <c r="K271" i="119" s="1"/>
  <c r="J243" i="141"/>
  <c r="E21" i="117"/>
  <c r="T27" i="116"/>
  <c r="T30" i="116"/>
  <c r="R128" i="114"/>
  <c r="T31" i="116"/>
  <c r="T29" i="116"/>
  <c r="P29" i="6"/>
  <c r="P27" i="6"/>
  <c r="P28" i="6" s="1"/>
  <c r="E17" i="32"/>
  <c r="N128" i="12"/>
  <c r="P30" i="6"/>
  <c r="P31" i="6"/>
  <c r="J241" i="35"/>
  <c r="K44" i="32"/>
  <c r="M44" i="32" s="1"/>
  <c r="R44" i="32"/>
  <c r="R22" i="124"/>
  <c r="K22" i="124"/>
  <c r="C372" i="125"/>
  <c r="I372" i="125"/>
  <c r="F372" i="125"/>
  <c r="H372" i="125"/>
  <c r="G372" i="125"/>
  <c r="E372" i="125"/>
  <c r="U32" i="123"/>
  <c r="D372" i="125"/>
  <c r="I378" i="141"/>
  <c r="D378" i="141"/>
  <c r="G378" i="141"/>
  <c r="H378" i="141"/>
  <c r="E378" i="141"/>
  <c r="F378" i="141"/>
  <c r="C378" i="141"/>
  <c r="AA32" i="139"/>
  <c r="J265" i="141"/>
  <c r="J232" i="125"/>
  <c r="C271" i="125"/>
  <c r="C45" i="127" s="1"/>
  <c r="J263" i="119"/>
  <c r="J248" i="141"/>
  <c r="J270" i="125"/>
  <c r="I301" i="141"/>
  <c r="F301" i="141"/>
  <c r="D301" i="141"/>
  <c r="H301" i="141"/>
  <c r="G301" i="141"/>
  <c r="C301" i="141"/>
  <c r="E301" i="141"/>
  <c r="J246" i="125"/>
  <c r="E26" i="117"/>
  <c r="Y30" i="116"/>
  <c r="Y29" i="116"/>
  <c r="Y27" i="116"/>
  <c r="Y31" i="116"/>
  <c r="W128" i="114"/>
  <c r="J232" i="141"/>
  <c r="J243" i="119"/>
  <c r="J260" i="125"/>
  <c r="J244" i="119"/>
  <c r="E12" i="140"/>
  <c r="K27" i="139"/>
  <c r="K29" i="139"/>
  <c r="K30" i="139"/>
  <c r="K31" i="139"/>
  <c r="I128" i="137"/>
  <c r="R9" i="140"/>
  <c r="K9" i="140"/>
  <c r="M9" i="140" s="1"/>
  <c r="R22" i="140"/>
  <c r="K22" i="140"/>
  <c r="J231" i="141"/>
  <c r="R30" i="146"/>
  <c r="E19" i="147"/>
  <c r="P128" i="144"/>
  <c r="R31" i="146"/>
  <c r="R29" i="146"/>
  <c r="R27" i="146"/>
  <c r="J250" i="119"/>
  <c r="J252" i="141"/>
  <c r="J257" i="119"/>
  <c r="J145" i="119"/>
  <c r="E25" i="124"/>
  <c r="X31" i="123"/>
  <c r="V128" i="121"/>
  <c r="X29" i="123"/>
  <c r="X30" i="123"/>
  <c r="X27" i="123"/>
  <c r="J266" i="119"/>
  <c r="AM128" i="114"/>
  <c r="AO27" i="116"/>
  <c r="E42" i="117"/>
  <c r="AO31" i="116"/>
  <c r="AO30" i="116"/>
  <c r="AO29" i="116"/>
  <c r="J42" i="143"/>
  <c r="J268" i="35"/>
  <c r="J233" i="119"/>
  <c r="C271" i="119"/>
  <c r="C45" i="118" s="1"/>
  <c r="H271" i="119"/>
  <c r="H45" i="118" s="1"/>
  <c r="H46" i="118" s="1"/>
  <c r="R29" i="139"/>
  <c r="R30" i="139"/>
  <c r="E19" i="140"/>
  <c r="P128" i="137"/>
  <c r="R27" i="139"/>
  <c r="R31" i="139"/>
  <c r="G353" i="35"/>
  <c r="D353" i="35"/>
  <c r="C353" i="35"/>
  <c r="E353" i="35"/>
  <c r="F353" i="35"/>
  <c r="H353" i="35"/>
  <c r="I353" i="35"/>
  <c r="H394" i="119"/>
  <c r="E394" i="119"/>
  <c r="C394" i="119"/>
  <c r="D394" i="119"/>
  <c r="I394" i="119"/>
  <c r="G394" i="119"/>
  <c r="F394" i="119"/>
  <c r="E329" i="125"/>
  <c r="G329" i="125"/>
  <c r="F329" i="125"/>
  <c r="I329" i="125"/>
  <c r="D329" i="125"/>
  <c r="H329" i="125"/>
  <c r="C329" i="125"/>
  <c r="R21" i="124"/>
  <c r="K21" i="124"/>
  <c r="G352" i="35"/>
  <c r="C352" i="35"/>
  <c r="F352" i="35"/>
  <c r="E352" i="35"/>
  <c r="H352" i="35"/>
  <c r="D352" i="35"/>
  <c r="I352" i="35"/>
  <c r="H336" i="141"/>
  <c r="C336" i="141"/>
  <c r="E336" i="141"/>
  <c r="G336" i="141"/>
  <c r="D336" i="141"/>
  <c r="F336" i="141"/>
  <c r="I336" i="141"/>
  <c r="R28" i="140"/>
  <c r="K28" i="140"/>
  <c r="J238" i="125"/>
  <c r="J258" i="125"/>
  <c r="E34" i="124"/>
  <c r="AG30" i="123"/>
  <c r="AG31" i="123"/>
  <c r="AG29" i="123"/>
  <c r="AG27" i="123"/>
  <c r="AE128" i="121"/>
  <c r="AL30" i="116"/>
  <c r="AL27" i="116"/>
  <c r="E39" i="117"/>
  <c r="AJ128" i="114"/>
  <c r="AL29" i="116"/>
  <c r="AL31" i="116"/>
  <c r="J238" i="141"/>
  <c r="K29" i="6"/>
  <c r="K31" i="6"/>
  <c r="E12" i="32"/>
  <c r="K30" i="6"/>
  <c r="K27" i="6"/>
  <c r="K28" i="6" s="1"/>
  <c r="I128" i="12"/>
  <c r="K35" i="140"/>
  <c r="M35" i="140" s="1"/>
  <c r="R35" i="140"/>
  <c r="S31" i="116"/>
  <c r="S30" i="116"/>
  <c r="S29" i="116"/>
  <c r="E20" i="117"/>
  <c r="S27" i="116"/>
  <c r="Q128" i="114"/>
  <c r="H275" i="141"/>
  <c r="C275" i="141"/>
  <c r="G275" i="141"/>
  <c r="D275" i="141"/>
  <c r="F275" i="141"/>
  <c r="H55" i="139"/>
  <c r="I275" i="141"/>
  <c r="E275" i="141"/>
  <c r="AC30" i="139"/>
  <c r="AC27" i="139"/>
  <c r="E30" i="140"/>
  <c r="AA128" i="137"/>
  <c r="AC29" i="139"/>
  <c r="AC31" i="139"/>
  <c r="AE31" i="139"/>
  <c r="AE27" i="139"/>
  <c r="AC128" i="137"/>
  <c r="E32" i="140"/>
  <c r="AE30" i="139"/>
  <c r="AE29" i="139"/>
  <c r="J268" i="125"/>
  <c r="R30" i="123"/>
  <c r="P128" i="121"/>
  <c r="R27" i="123"/>
  <c r="R31" i="123"/>
  <c r="R29" i="123"/>
  <c r="E19" i="124"/>
  <c r="J259" i="141"/>
  <c r="V29" i="139"/>
  <c r="V27" i="139"/>
  <c r="V30" i="139"/>
  <c r="V31" i="139"/>
  <c r="T128" i="137"/>
  <c r="E23" i="140"/>
  <c r="J145" i="125"/>
  <c r="V30" i="116"/>
  <c r="V29" i="116"/>
  <c r="V27" i="116"/>
  <c r="E23" i="117"/>
  <c r="T128" i="114"/>
  <c r="V31" i="116"/>
  <c r="J249" i="125"/>
  <c r="J187" i="125"/>
  <c r="I271" i="119"/>
  <c r="I45" i="118" s="1"/>
  <c r="I46" i="118" s="1"/>
  <c r="D271" i="119"/>
  <c r="D45" i="118" s="1"/>
  <c r="D46" i="118" s="1"/>
  <c r="R45" i="32"/>
  <c r="K45" i="32"/>
  <c r="D311" i="35"/>
  <c r="F311" i="35"/>
  <c r="C311" i="35"/>
  <c r="H311" i="35"/>
  <c r="E311" i="35"/>
  <c r="G311" i="35"/>
  <c r="I311" i="35"/>
  <c r="F29" i="139"/>
  <c r="F31" i="139"/>
  <c r="F27" i="139"/>
  <c r="F30" i="139"/>
  <c r="E7" i="140"/>
  <c r="D128" i="137"/>
  <c r="G352" i="119"/>
  <c r="F352" i="119"/>
  <c r="H352" i="119"/>
  <c r="D352" i="119"/>
  <c r="I371" i="125"/>
  <c r="C371" i="125"/>
  <c r="D371" i="125"/>
  <c r="F371" i="125"/>
  <c r="T32" i="123"/>
  <c r="G371" i="125"/>
  <c r="H371" i="125"/>
  <c r="E371" i="125"/>
  <c r="H310" i="35"/>
  <c r="C310" i="35"/>
  <c r="F310" i="35"/>
  <c r="I310" i="35"/>
  <c r="E310" i="35"/>
  <c r="G310" i="35"/>
  <c r="D310" i="35"/>
  <c r="F288" i="125"/>
  <c r="H288" i="125"/>
  <c r="D288" i="125"/>
  <c r="G288" i="125"/>
  <c r="C288" i="125"/>
  <c r="E288" i="125"/>
  <c r="I288" i="125"/>
  <c r="H294" i="141"/>
  <c r="G294" i="141"/>
  <c r="C294" i="141"/>
  <c r="E294" i="141"/>
  <c r="F294" i="141"/>
  <c r="I294" i="141"/>
  <c r="D294" i="141"/>
  <c r="AQ128" i="137"/>
  <c r="AS31" i="139"/>
  <c r="AS30" i="139"/>
  <c r="E46" i="140"/>
  <c r="AS29" i="139"/>
  <c r="AS27" i="139"/>
  <c r="AJ128" i="137"/>
  <c r="AL27" i="139"/>
  <c r="E39" i="140"/>
  <c r="AL31" i="139"/>
  <c r="AL29" i="139"/>
  <c r="AL30" i="139"/>
  <c r="Y29" i="139"/>
  <c r="Y27" i="139"/>
  <c r="Y31" i="139"/>
  <c r="W128" i="137"/>
  <c r="Y30" i="139"/>
  <c r="E26" i="140"/>
  <c r="AN31" i="139"/>
  <c r="AN29" i="139"/>
  <c r="AN30" i="139"/>
  <c r="E41" i="140"/>
  <c r="AL128" i="137"/>
  <c r="AN27" i="139"/>
  <c r="T31" i="139"/>
  <c r="T27" i="139"/>
  <c r="R128" i="137"/>
  <c r="E21" i="140"/>
  <c r="T30" i="139"/>
  <c r="T29" i="139"/>
  <c r="Z29" i="139"/>
  <c r="Z31" i="139"/>
  <c r="Z27" i="139"/>
  <c r="X128" i="137"/>
  <c r="Z30" i="139"/>
  <c r="E27" i="140"/>
  <c r="I31" i="139"/>
  <c r="E10" i="140"/>
  <c r="I29" i="139"/>
  <c r="I27" i="139"/>
  <c r="I30" i="139"/>
  <c r="G128" i="137"/>
  <c r="J260" i="141"/>
  <c r="AQ27" i="139"/>
  <c r="AQ30" i="139"/>
  <c r="AQ31" i="139"/>
  <c r="E44" i="140"/>
  <c r="AQ29" i="139"/>
  <c r="AO128" i="137"/>
  <c r="J255" i="141"/>
  <c r="E271" i="141"/>
  <c r="E45" i="136" s="1"/>
  <c r="E46" i="136" s="1"/>
  <c r="AT54" i="139"/>
  <c r="K271" i="141" s="1"/>
  <c r="J250" i="141"/>
  <c r="J253" i="141"/>
  <c r="AR13" i="161"/>
  <c r="AK13" i="161"/>
  <c r="AK31" i="139"/>
  <c r="AK30" i="139"/>
  <c r="AK29" i="139"/>
  <c r="AK27" i="139"/>
  <c r="AI128" i="137"/>
  <c r="E38" i="140"/>
  <c r="AO29" i="139"/>
  <c r="AM128" i="137"/>
  <c r="AO31" i="139"/>
  <c r="AO30" i="139"/>
  <c r="E42" i="140"/>
  <c r="AO27" i="139"/>
  <c r="J251" i="141"/>
  <c r="E29" i="140"/>
  <c r="AB30" i="139"/>
  <c r="Z128" i="137"/>
  <c r="AB27" i="139"/>
  <c r="AB31" i="139"/>
  <c r="AB29" i="139"/>
  <c r="AD29" i="139"/>
  <c r="AD30" i="139"/>
  <c r="E31" i="140"/>
  <c r="AD31" i="139"/>
  <c r="AB128" i="137"/>
  <c r="AD27" i="139"/>
  <c r="J263" i="141"/>
  <c r="E11" i="140"/>
  <c r="J27" i="139"/>
  <c r="J31" i="139"/>
  <c r="J30" i="139"/>
  <c r="H128" i="137"/>
  <c r="J29" i="139"/>
  <c r="H271" i="141"/>
  <c r="H45" i="136" s="1"/>
  <c r="H46" i="136" s="1"/>
  <c r="J234" i="141"/>
  <c r="C271" i="141"/>
  <c r="C45" i="136" s="1"/>
  <c r="C46" i="136" s="1"/>
  <c r="J266" i="141"/>
  <c r="J245" i="141"/>
  <c r="J262" i="141"/>
  <c r="J267" i="141"/>
  <c r="J268" i="141"/>
  <c r="Z13" i="161"/>
  <c r="I271" i="141"/>
  <c r="I45" i="136" s="1"/>
  <c r="I46" i="136" s="1"/>
  <c r="F271" i="141"/>
  <c r="F45" i="136" s="1"/>
  <c r="F46" i="136" s="1"/>
  <c r="AP27" i="139"/>
  <c r="AN128" i="137"/>
  <c r="AP31" i="139"/>
  <c r="AP29" i="139"/>
  <c r="AP30" i="139"/>
  <c r="E43" i="140"/>
  <c r="H486" i="134"/>
  <c r="D486" i="134"/>
  <c r="F486" i="134"/>
  <c r="G486" i="134"/>
  <c r="I486" i="134"/>
  <c r="C486" i="134"/>
  <c r="E486" i="134"/>
  <c r="J42" i="136"/>
  <c r="AK39" i="124"/>
  <c r="AM39" i="124" s="1"/>
  <c r="AR39" i="124"/>
  <c r="AG128" i="137"/>
  <c r="AI31" i="139"/>
  <c r="AI29" i="139"/>
  <c r="AI30" i="139"/>
  <c r="E36" i="140"/>
  <c r="AI27" i="139"/>
  <c r="D271" i="141"/>
  <c r="D45" i="136" s="1"/>
  <c r="D46" i="136" s="1"/>
  <c r="G271" i="141"/>
  <c r="G45" i="136" s="1"/>
  <c r="G46" i="136" s="1"/>
  <c r="J235" i="141"/>
  <c r="AT27" i="139"/>
  <c r="AT29" i="139"/>
  <c r="AT30" i="139"/>
  <c r="AT31" i="139"/>
  <c r="J145" i="141"/>
  <c r="F19" i="125" l="1"/>
  <c r="G5" i="125"/>
  <c r="C64" i="127"/>
  <c r="D28" i="106"/>
  <c r="C54" i="127"/>
  <c r="C59" i="127"/>
  <c r="C78" i="127"/>
  <c r="C48" i="127"/>
  <c r="J37" i="127"/>
  <c r="C23" i="127"/>
  <c r="F12" i="40" s="1"/>
  <c r="C39" i="127"/>
  <c r="J39" i="127" s="1"/>
  <c r="C8" i="128"/>
  <c r="C40" i="127"/>
  <c r="R38" i="124"/>
  <c r="E345" i="125"/>
  <c r="H343" i="125"/>
  <c r="AH43" i="32"/>
  <c r="AH87" i="32" s="1"/>
  <c r="AQ43" i="32"/>
  <c r="AJ43" i="32"/>
  <c r="AI43" i="32"/>
  <c r="AD87" i="32"/>
  <c r="AT43" i="32"/>
  <c r="AT87" i="32" s="1"/>
  <c r="BC43" i="32"/>
  <c r="AP87" i="32"/>
  <c r="BP45" i="32"/>
  <c r="BC89" i="32"/>
  <c r="BG45" i="32"/>
  <c r="BG89" i="32" s="1"/>
  <c r="BG44" i="32"/>
  <c r="BP44" i="32"/>
  <c r="BC88" i="32"/>
  <c r="BJ44" i="32"/>
  <c r="BG18" i="32"/>
  <c r="BG62" i="32" s="1"/>
  <c r="BP18" i="32"/>
  <c r="BC62" i="32"/>
  <c r="BC90" i="32"/>
  <c r="BP46" i="32"/>
  <c r="BG46" i="32"/>
  <c r="BG90" i="32" s="1"/>
  <c r="BJ45" i="32"/>
  <c r="BQ16" i="32"/>
  <c r="AT90" i="32"/>
  <c r="BD60" i="32"/>
  <c r="AT89" i="32"/>
  <c r="J38" i="33"/>
  <c r="C24" i="33"/>
  <c r="K39" i="32"/>
  <c r="H388" i="134"/>
  <c r="D381" i="162"/>
  <c r="E470" i="119"/>
  <c r="D489" i="162"/>
  <c r="H389" i="35"/>
  <c r="C388" i="134"/>
  <c r="H381" i="162"/>
  <c r="U32" i="132"/>
  <c r="U33" i="132" s="1"/>
  <c r="I393" i="148"/>
  <c r="E388" i="134"/>
  <c r="J388" i="134" s="1"/>
  <c r="G381" i="162"/>
  <c r="G393" i="125"/>
  <c r="H40" i="160"/>
  <c r="D388" i="134"/>
  <c r="I364" i="162"/>
  <c r="H33" i="160"/>
  <c r="I388" i="134"/>
  <c r="C364" i="162"/>
  <c r="M32" i="160"/>
  <c r="M33" i="160" s="1"/>
  <c r="M35" i="160" s="1"/>
  <c r="K129" i="158" s="1"/>
  <c r="G489" i="162"/>
  <c r="H41" i="160"/>
  <c r="G485" i="162" s="1"/>
  <c r="L40" i="160"/>
  <c r="H447" i="162" s="1"/>
  <c r="U41" i="146"/>
  <c r="H498" i="148" s="1"/>
  <c r="F364" i="162"/>
  <c r="J364" i="162" s="1"/>
  <c r="J395" i="148"/>
  <c r="G372" i="134"/>
  <c r="H316" i="162"/>
  <c r="J372" i="162"/>
  <c r="D316" i="162"/>
  <c r="C330" i="134"/>
  <c r="E346" i="125"/>
  <c r="G364" i="162"/>
  <c r="J347" i="162"/>
  <c r="I372" i="134"/>
  <c r="Q55" i="132"/>
  <c r="J56" i="123"/>
  <c r="G295" i="162"/>
  <c r="G346" i="125"/>
  <c r="E364" i="162"/>
  <c r="D284" i="134"/>
  <c r="Q32" i="132"/>
  <c r="Q59" i="132" s="1"/>
  <c r="C326" i="134"/>
  <c r="J280" i="162"/>
  <c r="AL33" i="160"/>
  <c r="AL35" i="160" s="1"/>
  <c r="F306" i="134"/>
  <c r="E364" i="134"/>
  <c r="H326" i="134"/>
  <c r="J326" i="134" s="1"/>
  <c r="F515" i="125"/>
  <c r="I352" i="119"/>
  <c r="AE18" i="133"/>
  <c r="AL41" i="160"/>
  <c r="G515" i="162" s="1"/>
  <c r="K43" i="147"/>
  <c r="C286" i="134"/>
  <c r="K16" i="133"/>
  <c r="M16" i="133" s="1"/>
  <c r="G57" i="160"/>
  <c r="G512" i="119"/>
  <c r="C381" i="162"/>
  <c r="J381" i="162" s="1"/>
  <c r="H306" i="134"/>
  <c r="C364" i="134"/>
  <c r="C372" i="134"/>
  <c r="J372" i="134" s="1"/>
  <c r="AB32" i="160"/>
  <c r="AB40" i="160" s="1"/>
  <c r="AT42" i="146"/>
  <c r="AT45" i="146" s="1"/>
  <c r="C284" i="134"/>
  <c r="J289" i="134"/>
  <c r="AD32" i="160"/>
  <c r="J329" i="134"/>
  <c r="J359" i="162"/>
  <c r="I316" i="162"/>
  <c r="F346" i="125"/>
  <c r="E339" i="162"/>
  <c r="G316" i="162"/>
  <c r="F339" i="162"/>
  <c r="J339" i="162" s="1"/>
  <c r="I319" i="125"/>
  <c r="E316" i="162"/>
  <c r="AK32" i="123"/>
  <c r="AK33" i="123" s="1"/>
  <c r="AK35" i="123" s="1"/>
  <c r="AT41" i="6"/>
  <c r="AT42" i="6" s="1"/>
  <c r="D306" i="134"/>
  <c r="R44" i="117"/>
  <c r="F316" i="162"/>
  <c r="H358" i="162"/>
  <c r="AK32" i="132"/>
  <c r="AK33" i="132" s="1"/>
  <c r="M57" i="160"/>
  <c r="H372" i="134"/>
  <c r="K17" i="124"/>
  <c r="M17" i="124" s="1"/>
  <c r="C358" i="162"/>
  <c r="G347" i="35"/>
  <c r="E286" i="134"/>
  <c r="G392" i="148"/>
  <c r="G358" i="162"/>
  <c r="E308" i="148"/>
  <c r="F381" i="162"/>
  <c r="C306" i="134"/>
  <c r="F364" i="134"/>
  <c r="AT33" i="132"/>
  <c r="AT35" i="132" s="1"/>
  <c r="I326" i="134"/>
  <c r="J287" i="134"/>
  <c r="C316" i="162"/>
  <c r="J316" i="162" s="1"/>
  <c r="D346" i="125"/>
  <c r="AT33" i="6"/>
  <c r="AT35" i="6" s="1"/>
  <c r="AT36" i="6" s="1"/>
  <c r="D372" i="134"/>
  <c r="H346" i="125"/>
  <c r="I470" i="119"/>
  <c r="F372" i="134"/>
  <c r="G319" i="125"/>
  <c r="H364" i="162"/>
  <c r="T40" i="132"/>
  <c r="H455" i="134" s="1"/>
  <c r="I358" i="162"/>
  <c r="J358" i="162" s="1"/>
  <c r="R31" i="161"/>
  <c r="AE31" i="161" s="1"/>
  <c r="E306" i="134"/>
  <c r="I364" i="134"/>
  <c r="J300" i="162"/>
  <c r="H515" i="125"/>
  <c r="R33" i="147"/>
  <c r="I295" i="162"/>
  <c r="C371" i="35"/>
  <c r="C352" i="119"/>
  <c r="J352" i="119" s="1"/>
  <c r="E319" i="35"/>
  <c r="E352" i="119"/>
  <c r="G319" i="35"/>
  <c r="E325" i="125"/>
  <c r="C393" i="148"/>
  <c r="C392" i="148"/>
  <c r="C308" i="148"/>
  <c r="H364" i="134"/>
  <c r="I284" i="134"/>
  <c r="AT41" i="132"/>
  <c r="AT42" i="132" s="1"/>
  <c r="AT44" i="132" s="1"/>
  <c r="J288" i="162"/>
  <c r="AM33" i="116"/>
  <c r="G432" i="119" s="1"/>
  <c r="AM41" i="116"/>
  <c r="G516" i="119" s="1"/>
  <c r="C470" i="119"/>
  <c r="J470" i="119" s="1"/>
  <c r="I467" i="134"/>
  <c r="AT42" i="160"/>
  <c r="AT44" i="160" s="1"/>
  <c r="J389" i="162"/>
  <c r="F470" i="119"/>
  <c r="J371" i="134"/>
  <c r="H470" i="119"/>
  <c r="E361" i="125"/>
  <c r="D470" i="119"/>
  <c r="AM32" i="132"/>
  <c r="AM41" i="132" s="1"/>
  <c r="I489" i="162"/>
  <c r="C308" i="125"/>
  <c r="E389" i="35"/>
  <c r="R11" i="124"/>
  <c r="AE11" i="124" s="1"/>
  <c r="D337" i="162"/>
  <c r="D341" i="162"/>
  <c r="L59" i="160"/>
  <c r="H310" i="134"/>
  <c r="H322" i="134"/>
  <c r="C297" i="162"/>
  <c r="H489" i="162"/>
  <c r="E489" i="162"/>
  <c r="F489" i="162"/>
  <c r="G308" i="125"/>
  <c r="G389" i="35"/>
  <c r="G337" i="162"/>
  <c r="I341" i="148"/>
  <c r="I341" i="162"/>
  <c r="I310" i="134"/>
  <c r="D322" i="134"/>
  <c r="J275" i="162"/>
  <c r="H301" i="125"/>
  <c r="E297" i="162"/>
  <c r="D297" i="162"/>
  <c r="F297" i="162"/>
  <c r="I297" i="162"/>
  <c r="I322" i="134"/>
  <c r="E343" i="125"/>
  <c r="H341" i="162"/>
  <c r="D389" i="35"/>
  <c r="H337" i="162"/>
  <c r="R14" i="133"/>
  <c r="F322" i="134"/>
  <c r="R42" i="133"/>
  <c r="K32" i="132"/>
  <c r="K40" i="132" s="1"/>
  <c r="I389" i="35"/>
  <c r="K11" i="32"/>
  <c r="E337" i="162"/>
  <c r="V40" i="160"/>
  <c r="H457" i="162" s="1"/>
  <c r="AL32" i="6"/>
  <c r="AL33" i="6" s="1"/>
  <c r="AL35" i="6" s="1"/>
  <c r="C337" i="162"/>
  <c r="J337" i="162" s="1"/>
  <c r="E348" i="134"/>
  <c r="J348" i="134" s="1"/>
  <c r="H297" i="162"/>
  <c r="E402" i="134"/>
  <c r="C341" i="162"/>
  <c r="G348" i="134"/>
  <c r="G330" i="134"/>
  <c r="H348" i="134"/>
  <c r="E373" i="125"/>
  <c r="E341" i="162"/>
  <c r="L33" i="160"/>
  <c r="L35" i="160" s="1"/>
  <c r="L36" i="160" s="1"/>
  <c r="M32" i="132"/>
  <c r="M33" i="132" s="1"/>
  <c r="I406" i="134" s="1"/>
  <c r="J288" i="134"/>
  <c r="I301" i="125"/>
  <c r="C389" i="35"/>
  <c r="F341" i="162"/>
  <c r="I337" i="162"/>
  <c r="F330" i="134"/>
  <c r="G297" i="162"/>
  <c r="D47" i="129"/>
  <c r="H347" i="35"/>
  <c r="D278" i="134"/>
  <c r="H344" i="134"/>
  <c r="C280" i="134"/>
  <c r="J363" i="162"/>
  <c r="D347" i="35"/>
  <c r="I278" i="134"/>
  <c r="D344" i="134"/>
  <c r="F347" i="35"/>
  <c r="G278" i="134"/>
  <c r="G344" i="134"/>
  <c r="G373" i="125"/>
  <c r="C278" i="134"/>
  <c r="AI32" i="132"/>
  <c r="AI41" i="132" s="1"/>
  <c r="F344" i="134"/>
  <c r="K55" i="132"/>
  <c r="R42" i="124"/>
  <c r="X42" i="124" s="1"/>
  <c r="Z42" i="124" s="1"/>
  <c r="D319" i="35"/>
  <c r="F379" i="162"/>
  <c r="H299" i="162"/>
  <c r="F278" i="134"/>
  <c r="G364" i="134"/>
  <c r="I278" i="148"/>
  <c r="AT40" i="116"/>
  <c r="AT42" i="116" s="1"/>
  <c r="AT43" i="116" s="1"/>
  <c r="C379" i="162"/>
  <c r="R43" i="124"/>
  <c r="AE43" i="124" s="1"/>
  <c r="E379" i="162"/>
  <c r="E299" i="162"/>
  <c r="E278" i="134"/>
  <c r="F350" i="125"/>
  <c r="C347" i="35"/>
  <c r="C319" i="35"/>
  <c r="H379" i="162"/>
  <c r="G299" i="148"/>
  <c r="G308" i="148"/>
  <c r="H304" i="148"/>
  <c r="D350" i="125"/>
  <c r="E330" i="141"/>
  <c r="Q40" i="132"/>
  <c r="I452" i="134" s="1"/>
  <c r="I347" i="35"/>
  <c r="V40" i="132"/>
  <c r="E457" i="134" s="1"/>
  <c r="J56" i="6"/>
  <c r="P56" i="123"/>
  <c r="G379" i="162"/>
  <c r="C295" i="162"/>
  <c r="E392" i="148"/>
  <c r="K33" i="161"/>
  <c r="E299" i="148"/>
  <c r="J299" i="148" s="1"/>
  <c r="F308" i="148"/>
  <c r="J308" i="148" s="1"/>
  <c r="C320" i="134"/>
  <c r="J320" i="134" s="1"/>
  <c r="AT63" i="132"/>
  <c r="E344" i="134"/>
  <c r="E350" i="125"/>
  <c r="V33" i="132"/>
  <c r="F415" i="134" s="1"/>
  <c r="F325" i="125"/>
  <c r="K23" i="124"/>
  <c r="M23" i="124" s="1"/>
  <c r="D392" i="148"/>
  <c r="I345" i="125"/>
  <c r="AL33" i="123"/>
  <c r="H431" i="125" s="1"/>
  <c r="I515" i="125"/>
  <c r="AL40" i="123"/>
  <c r="AL42" i="123" s="1"/>
  <c r="G515" i="125"/>
  <c r="E512" i="119"/>
  <c r="I392" i="148"/>
  <c r="AI42" i="116"/>
  <c r="AI45" i="116" s="1"/>
  <c r="D515" i="125"/>
  <c r="H392" i="148"/>
  <c r="C515" i="125"/>
  <c r="AO32" i="146"/>
  <c r="AO40" i="146" s="1"/>
  <c r="G392" i="125"/>
  <c r="I333" i="134"/>
  <c r="F333" i="134"/>
  <c r="H333" i="134"/>
  <c r="D333" i="134"/>
  <c r="E333" i="134"/>
  <c r="J333" i="134" s="1"/>
  <c r="F278" i="148"/>
  <c r="G387" i="125"/>
  <c r="D278" i="148"/>
  <c r="C333" i="134"/>
  <c r="J305" i="125"/>
  <c r="D303" i="125"/>
  <c r="C304" i="148"/>
  <c r="U32" i="139"/>
  <c r="U41" i="139" s="1"/>
  <c r="C361" i="35"/>
  <c r="I361" i="35"/>
  <c r="F383" i="162"/>
  <c r="H361" i="125"/>
  <c r="H394" i="134"/>
  <c r="I361" i="125"/>
  <c r="F394" i="134"/>
  <c r="J57" i="123"/>
  <c r="F361" i="125"/>
  <c r="G361" i="125"/>
  <c r="D394" i="134"/>
  <c r="D361" i="125"/>
  <c r="I394" i="134"/>
  <c r="J389" i="125"/>
  <c r="J32" i="123"/>
  <c r="J40" i="123" s="1"/>
  <c r="U33" i="146"/>
  <c r="D414" i="148" s="1"/>
  <c r="G350" i="35"/>
  <c r="R42" i="147"/>
  <c r="AE42" i="147" s="1"/>
  <c r="G346" i="148"/>
  <c r="J32" i="6"/>
  <c r="J41" i="6" s="1"/>
  <c r="H383" i="162"/>
  <c r="C507" i="134"/>
  <c r="C346" i="148"/>
  <c r="E375" i="162"/>
  <c r="K38" i="161"/>
  <c r="M38" i="161" s="1"/>
  <c r="D345" i="125"/>
  <c r="C309" i="134"/>
  <c r="E392" i="125"/>
  <c r="AP32" i="123"/>
  <c r="AP41" i="123" s="1"/>
  <c r="C346" i="162"/>
  <c r="G361" i="35"/>
  <c r="D280" i="134"/>
  <c r="G280" i="134"/>
  <c r="I280" i="134"/>
  <c r="E26" i="143"/>
  <c r="F350" i="35"/>
  <c r="D372" i="141"/>
  <c r="E298" i="119"/>
  <c r="F372" i="141"/>
  <c r="I392" i="125"/>
  <c r="C351" i="125"/>
  <c r="F361" i="35"/>
  <c r="F26" i="157"/>
  <c r="H287" i="35"/>
  <c r="F341" i="148"/>
  <c r="E383" i="162"/>
  <c r="D507" i="134"/>
  <c r="E304" i="148"/>
  <c r="H346" i="148"/>
  <c r="G375" i="162"/>
  <c r="I346" i="162"/>
  <c r="F280" i="134"/>
  <c r="J330" i="162"/>
  <c r="D342" i="162"/>
  <c r="G342" i="162"/>
  <c r="C342" i="162"/>
  <c r="I342" i="162"/>
  <c r="F342" i="162"/>
  <c r="H342" i="162"/>
  <c r="E342" i="162"/>
  <c r="H393" i="125"/>
  <c r="H351" i="125"/>
  <c r="G351" i="125"/>
  <c r="C298" i="119"/>
  <c r="E372" i="141"/>
  <c r="AO32" i="123"/>
  <c r="AO40" i="123" s="1"/>
  <c r="E351" i="125"/>
  <c r="H361" i="35"/>
  <c r="I287" i="35"/>
  <c r="D341" i="148"/>
  <c r="I383" i="162"/>
  <c r="G304" i="148"/>
  <c r="I346" i="148"/>
  <c r="H375" i="162"/>
  <c r="E346" i="162"/>
  <c r="F346" i="162"/>
  <c r="H309" i="134"/>
  <c r="D384" i="162"/>
  <c r="C384" i="162"/>
  <c r="I384" i="162"/>
  <c r="H384" i="162"/>
  <c r="G384" i="162"/>
  <c r="AG32" i="160"/>
  <c r="E384" i="162"/>
  <c r="F384" i="162"/>
  <c r="D308" i="125"/>
  <c r="D310" i="134"/>
  <c r="D361" i="35"/>
  <c r="G394" i="134"/>
  <c r="F346" i="148"/>
  <c r="AF32" i="160"/>
  <c r="AF41" i="160" s="1"/>
  <c r="H298" i="119"/>
  <c r="E361" i="35"/>
  <c r="F287" i="35"/>
  <c r="G383" i="162"/>
  <c r="F310" i="134"/>
  <c r="AQ32" i="132"/>
  <c r="AQ41" i="132" s="1"/>
  <c r="I291" i="162"/>
  <c r="E346" i="148"/>
  <c r="I375" i="162"/>
  <c r="R34" i="161"/>
  <c r="K34" i="161"/>
  <c r="M34" i="161" s="1"/>
  <c r="C392" i="125"/>
  <c r="U33" i="160"/>
  <c r="U35" i="160" s="1"/>
  <c r="S129" i="158" s="1"/>
  <c r="F308" i="125"/>
  <c r="G372" i="141"/>
  <c r="C350" i="35"/>
  <c r="G310" i="134"/>
  <c r="H372" i="141"/>
  <c r="C375" i="162"/>
  <c r="I372" i="141"/>
  <c r="D375" i="162"/>
  <c r="G298" i="119"/>
  <c r="I308" i="125"/>
  <c r="C372" i="141"/>
  <c r="D392" i="125"/>
  <c r="I351" i="125"/>
  <c r="AO32" i="6"/>
  <c r="AO33" i="6" s="1"/>
  <c r="AO35" i="6" s="1"/>
  <c r="E341" i="148"/>
  <c r="H308" i="125"/>
  <c r="H330" i="141"/>
  <c r="H392" i="125"/>
  <c r="F351" i="125"/>
  <c r="V33" i="160"/>
  <c r="D415" i="162" s="1"/>
  <c r="I309" i="125"/>
  <c r="E287" i="35"/>
  <c r="H341" i="148"/>
  <c r="D383" i="162"/>
  <c r="E310" i="134"/>
  <c r="C394" i="134"/>
  <c r="R25" i="161"/>
  <c r="X25" i="161" s="1"/>
  <c r="Z25" i="161" s="1"/>
  <c r="F392" i="134"/>
  <c r="K38" i="147"/>
  <c r="M38" i="147" s="1"/>
  <c r="H280" i="134"/>
  <c r="M55" i="132"/>
  <c r="E280" i="134"/>
  <c r="G341" i="148"/>
  <c r="G309" i="134"/>
  <c r="F309" i="134"/>
  <c r="J388" i="162"/>
  <c r="G330" i="141"/>
  <c r="C351" i="119"/>
  <c r="G309" i="125"/>
  <c r="I309" i="134"/>
  <c r="F291" i="162"/>
  <c r="C383" i="148"/>
  <c r="AE15" i="140"/>
  <c r="AK15" i="140" s="1"/>
  <c r="R12" i="133"/>
  <c r="AE12" i="133" s="1"/>
  <c r="F351" i="148"/>
  <c r="F383" i="148"/>
  <c r="J231" i="35"/>
  <c r="J271" i="35" s="1"/>
  <c r="J348" i="119"/>
  <c r="D383" i="148"/>
  <c r="X32" i="160"/>
  <c r="X40" i="160" s="1"/>
  <c r="H393" i="134"/>
  <c r="J284" i="134"/>
  <c r="I351" i="119"/>
  <c r="G383" i="148"/>
  <c r="H350" i="134"/>
  <c r="AP32" i="132"/>
  <c r="G346" i="162"/>
  <c r="D346" i="162"/>
  <c r="C393" i="134"/>
  <c r="T41" i="132"/>
  <c r="F497" i="134" s="1"/>
  <c r="E383" i="148"/>
  <c r="I350" i="134"/>
  <c r="J330" i="148"/>
  <c r="J297" i="134"/>
  <c r="H351" i="119"/>
  <c r="I383" i="148"/>
  <c r="E291" i="162"/>
  <c r="G350" i="134"/>
  <c r="I393" i="134"/>
  <c r="E393" i="134"/>
  <c r="D393" i="134"/>
  <c r="H291" i="162"/>
  <c r="G351" i="119"/>
  <c r="G291" i="162"/>
  <c r="H304" i="162"/>
  <c r="E309" i="134"/>
  <c r="D351" i="119"/>
  <c r="F320" i="162"/>
  <c r="AF32" i="146"/>
  <c r="AF40" i="146" s="1"/>
  <c r="H26" i="129"/>
  <c r="C291" i="162"/>
  <c r="I304" i="162"/>
  <c r="J322" i="134"/>
  <c r="D320" i="162"/>
  <c r="G351" i="134"/>
  <c r="C351" i="134"/>
  <c r="F351" i="134"/>
  <c r="D351" i="134"/>
  <c r="I351" i="134"/>
  <c r="E351" i="134"/>
  <c r="H351" i="134"/>
  <c r="E351" i="148"/>
  <c r="D341" i="35"/>
  <c r="I351" i="148"/>
  <c r="F393" i="134"/>
  <c r="AK32" i="146"/>
  <c r="AK40" i="146" s="1"/>
  <c r="R43" i="133"/>
  <c r="K43" i="133"/>
  <c r="M43" i="133" s="1"/>
  <c r="AT64" i="116"/>
  <c r="J373" i="134"/>
  <c r="I36" i="132"/>
  <c r="E444" i="134"/>
  <c r="I64" i="132"/>
  <c r="J381" i="134"/>
  <c r="H371" i="35"/>
  <c r="K57" i="146"/>
  <c r="E362" i="148"/>
  <c r="I362" i="148"/>
  <c r="H444" i="134"/>
  <c r="G129" i="130"/>
  <c r="G402" i="134"/>
  <c r="H402" i="134"/>
  <c r="T32" i="6"/>
  <c r="T33" i="6" s="1"/>
  <c r="I402" i="134"/>
  <c r="I371" i="35"/>
  <c r="C362" i="148"/>
  <c r="H362" i="148"/>
  <c r="J389" i="134"/>
  <c r="J390" i="119"/>
  <c r="J332" i="134"/>
  <c r="J322" i="162"/>
  <c r="D391" i="134"/>
  <c r="E391" i="134"/>
  <c r="F391" i="134"/>
  <c r="H391" i="134"/>
  <c r="C391" i="134"/>
  <c r="I391" i="134"/>
  <c r="G391" i="134"/>
  <c r="AN32" i="132"/>
  <c r="G343" i="125"/>
  <c r="I350" i="35"/>
  <c r="F393" i="148"/>
  <c r="D444" i="134"/>
  <c r="D402" i="134"/>
  <c r="F10" i="133"/>
  <c r="S10" i="133" s="1"/>
  <c r="F330" i="141"/>
  <c r="D343" i="125"/>
  <c r="H350" i="35"/>
  <c r="U40" i="160"/>
  <c r="C456" i="162" s="1"/>
  <c r="G393" i="148"/>
  <c r="K56" i="160"/>
  <c r="C512" i="119"/>
  <c r="D392" i="134"/>
  <c r="H345" i="125"/>
  <c r="K32" i="146"/>
  <c r="K59" i="146" s="1"/>
  <c r="J370" i="148"/>
  <c r="C444" i="134"/>
  <c r="F444" i="134"/>
  <c r="I58" i="132"/>
  <c r="I298" i="119"/>
  <c r="D330" i="141"/>
  <c r="C343" i="125"/>
  <c r="E350" i="35"/>
  <c r="H309" i="125"/>
  <c r="E320" i="162"/>
  <c r="D512" i="119"/>
  <c r="F296" i="134"/>
  <c r="AF33" i="132"/>
  <c r="AF35" i="132" s="1"/>
  <c r="H392" i="134"/>
  <c r="E387" i="125"/>
  <c r="F345" i="125"/>
  <c r="C345" i="125"/>
  <c r="G444" i="134"/>
  <c r="I42" i="132"/>
  <c r="E528" i="134" s="1"/>
  <c r="E382" i="119"/>
  <c r="C309" i="125"/>
  <c r="C393" i="125"/>
  <c r="F512" i="119"/>
  <c r="I392" i="134"/>
  <c r="D298" i="119"/>
  <c r="G382" i="119"/>
  <c r="E309" i="125"/>
  <c r="D393" i="125"/>
  <c r="I512" i="119"/>
  <c r="AO32" i="132"/>
  <c r="AO41" i="132" s="1"/>
  <c r="R41" i="133"/>
  <c r="K41" i="133"/>
  <c r="M41" i="133" s="1"/>
  <c r="F393" i="125"/>
  <c r="J341" i="134"/>
  <c r="C349" i="134"/>
  <c r="H349" i="134"/>
  <c r="G349" i="134"/>
  <c r="F349" i="134"/>
  <c r="E349" i="134"/>
  <c r="D349" i="134"/>
  <c r="I349" i="134"/>
  <c r="F402" i="134"/>
  <c r="F343" i="125"/>
  <c r="D309" i="125"/>
  <c r="I393" i="125"/>
  <c r="H393" i="148"/>
  <c r="F373" i="125"/>
  <c r="I304" i="148"/>
  <c r="D387" i="125"/>
  <c r="AT36" i="116"/>
  <c r="J331" i="134"/>
  <c r="H307" i="134"/>
  <c r="F307" i="134"/>
  <c r="G307" i="134"/>
  <c r="I307" i="134"/>
  <c r="C307" i="134"/>
  <c r="D307" i="134"/>
  <c r="E307" i="134"/>
  <c r="G392" i="134"/>
  <c r="D286" i="148"/>
  <c r="F286" i="148"/>
  <c r="I286" i="148"/>
  <c r="H286" i="148"/>
  <c r="E286" i="148"/>
  <c r="C286" i="148"/>
  <c r="S55" i="146"/>
  <c r="G286" i="148"/>
  <c r="AP32" i="146"/>
  <c r="AP41" i="146" s="1"/>
  <c r="C402" i="134"/>
  <c r="K42" i="32"/>
  <c r="M42" i="32" s="1"/>
  <c r="D373" i="125"/>
  <c r="H308" i="134"/>
  <c r="J339" i="134"/>
  <c r="S32" i="146"/>
  <c r="S40" i="146" s="1"/>
  <c r="D454" i="148" s="1"/>
  <c r="F303" i="125"/>
  <c r="G303" i="125"/>
  <c r="H351" i="148"/>
  <c r="F507" i="134"/>
  <c r="E350" i="134"/>
  <c r="J352" i="162"/>
  <c r="AE37" i="147"/>
  <c r="AR37" i="147" s="1"/>
  <c r="F323" i="35"/>
  <c r="C351" i="148"/>
  <c r="G507" i="134"/>
  <c r="F350" i="134"/>
  <c r="C303" i="125"/>
  <c r="R22" i="32"/>
  <c r="AE22" i="32" s="1"/>
  <c r="H507" i="134"/>
  <c r="C392" i="134"/>
  <c r="F308" i="134"/>
  <c r="C350" i="134"/>
  <c r="G362" i="148"/>
  <c r="F304" i="162"/>
  <c r="F387" i="125"/>
  <c r="H387" i="125"/>
  <c r="C387" i="125"/>
  <c r="H393" i="119"/>
  <c r="I507" i="134"/>
  <c r="C308" i="134"/>
  <c r="E26" i="129"/>
  <c r="E303" i="125"/>
  <c r="G304" i="162"/>
  <c r="E304" i="162"/>
  <c r="C304" i="162"/>
  <c r="E308" i="134"/>
  <c r="H328" i="35"/>
  <c r="H289" i="125"/>
  <c r="E271" i="35"/>
  <c r="E45" i="33" s="1"/>
  <c r="E46" i="33" s="1"/>
  <c r="I303" i="125"/>
  <c r="G308" i="134"/>
  <c r="D47" i="143"/>
  <c r="D351" i="148"/>
  <c r="I47" i="129"/>
  <c r="J47" i="129" s="1"/>
  <c r="G16" i="40" s="1"/>
  <c r="D308" i="134"/>
  <c r="J299" i="134"/>
  <c r="F301" i="125"/>
  <c r="F304" i="148"/>
  <c r="AJ32" i="123"/>
  <c r="AJ40" i="123" s="1"/>
  <c r="F471" i="125" s="1"/>
  <c r="AK32" i="160"/>
  <c r="AK41" i="160" s="1"/>
  <c r="J320" i="148"/>
  <c r="K37" i="124"/>
  <c r="M37" i="124" s="1"/>
  <c r="R37" i="124"/>
  <c r="F371" i="35"/>
  <c r="G309" i="119"/>
  <c r="C320" i="162"/>
  <c r="I289" i="125"/>
  <c r="C289" i="125"/>
  <c r="R12" i="161"/>
  <c r="AE12" i="161" s="1"/>
  <c r="R21" i="32"/>
  <c r="AE21" i="32" s="1"/>
  <c r="D467" i="134"/>
  <c r="K40" i="147"/>
  <c r="M40" i="147" s="1"/>
  <c r="R40" i="147"/>
  <c r="G47" i="157"/>
  <c r="C373" i="125"/>
  <c r="I288" i="141"/>
  <c r="C309" i="119"/>
  <c r="I309" i="119"/>
  <c r="E289" i="125"/>
  <c r="H467" i="134"/>
  <c r="F291" i="134"/>
  <c r="I291" i="134"/>
  <c r="G291" i="134"/>
  <c r="E291" i="134"/>
  <c r="C291" i="134"/>
  <c r="D291" i="134"/>
  <c r="H291" i="134"/>
  <c r="G320" i="162"/>
  <c r="D371" i="35"/>
  <c r="F289" i="125"/>
  <c r="F467" i="134"/>
  <c r="X32" i="132"/>
  <c r="X41" i="132" s="1"/>
  <c r="C501" i="134" s="1"/>
  <c r="F362" i="148"/>
  <c r="C288" i="141"/>
  <c r="H309" i="119"/>
  <c r="G362" i="162"/>
  <c r="F309" i="119"/>
  <c r="H373" i="125"/>
  <c r="G289" i="125"/>
  <c r="AD33" i="132"/>
  <c r="F423" i="134" s="1"/>
  <c r="J274" i="148"/>
  <c r="E278" i="148"/>
  <c r="G278" i="148"/>
  <c r="C278" i="148"/>
  <c r="K12" i="147"/>
  <c r="M12" i="147" s="1"/>
  <c r="R12" i="147"/>
  <c r="AF41" i="132"/>
  <c r="AF42" i="132" s="1"/>
  <c r="AF45" i="132" s="1"/>
  <c r="F677" i="134" s="1"/>
  <c r="R20" i="147"/>
  <c r="K20" i="147"/>
  <c r="M20" i="147" s="1"/>
  <c r="G467" i="134"/>
  <c r="D328" i="148"/>
  <c r="G328" i="148"/>
  <c r="C328" i="148"/>
  <c r="S56" i="146"/>
  <c r="E328" i="148"/>
  <c r="I328" i="148"/>
  <c r="F328" i="148"/>
  <c r="H328" i="148"/>
  <c r="D348" i="148"/>
  <c r="C348" i="148"/>
  <c r="E348" i="148"/>
  <c r="F348" i="148"/>
  <c r="H348" i="148"/>
  <c r="G348" i="148"/>
  <c r="I348" i="148"/>
  <c r="R25" i="133"/>
  <c r="K25" i="133"/>
  <c r="M25" i="133" s="1"/>
  <c r="E467" i="134"/>
  <c r="D309" i="119"/>
  <c r="I320" i="162"/>
  <c r="D288" i="141"/>
  <c r="E371" i="35"/>
  <c r="AD40" i="132"/>
  <c r="I465" i="134" s="1"/>
  <c r="C390" i="148"/>
  <c r="H390" i="148"/>
  <c r="D390" i="148"/>
  <c r="AM32" i="146"/>
  <c r="E390" i="148"/>
  <c r="I390" i="148"/>
  <c r="F390" i="148"/>
  <c r="G390" i="148"/>
  <c r="F288" i="141"/>
  <c r="K37" i="32"/>
  <c r="M37" i="32" s="1"/>
  <c r="G26" i="129"/>
  <c r="U41" i="132"/>
  <c r="G498" i="134" s="1"/>
  <c r="H278" i="148"/>
  <c r="I306" i="148"/>
  <c r="C306" i="148"/>
  <c r="D306" i="148"/>
  <c r="H306" i="148"/>
  <c r="G306" i="148"/>
  <c r="E306" i="148"/>
  <c r="F306" i="148"/>
  <c r="J298" i="148"/>
  <c r="F26" i="129"/>
  <c r="J345" i="148"/>
  <c r="H393" i="162"/>
  <c r="G393" i="162"/>
  <c r="F393" i="162"/>
  <c r="D393" i="162"/>
  <c r="AP32" i="160"/>
  <c r="E393" i="162"/>
  <c r="I393" i="162"/>
  <c r="C393" i="162"/>
  <c r="E351" i="162"/>
  <c r="D351" i="162"/>
  <c r="C351" i="162"/>
  <c r="H351" i="162"/>
  <c r="F351" i="162"/>
  <c r="I351" i="162"/>
  <c r="G351" i="162"/>
  <c r="E331" i="125"/>
  <c r="F309" i="162"/>
  <c r="E309" i="162"/>
  <c r="I309" i="162"/>
  <c r="H309" i="162"/>
  <c r="G309" i="162"/>
  <c r="D309" i="162"/>
  <c r="C309" i="162"/>
  <c r="R43" i="161"/>
  <c r="K43" i="161"/>
  <c r="M43" i="161" s="1"/>
  <c r="J347" i="134"/>
  <c r="J295" i="148"/>
  <c r="J276" i="119"/>
  <c r="H59" i="123"/>
  <c r="J324" i="148"/>
  <c r="F345" i="35"/>
  <c r="H5" i="162"/>
  <c r="G19" i="162"/>
  <c r="A26" i="158"/>
  <c r="B16" i="158"/>
  <c r="H37" i="159" s="1"/>
  <c r="H48" i="159" s="1"/>
  <c r="G19" i="148"/>
  <c r="H5" i="148"/>
  <c r="G19" i="141"/>
  <c r="H5" i="141"/>
  <c r="G19" i="134"/>
  <c r="H5" i="134"/>
  <c r="B17" i="121"/>
  <c r="H38" i="128" s="1"/>
  <c r="H49" i="128" s="1"/>
  <c r="A27" i="121"/>
  <c r="H19" i="119"/>
  <c r="I5" i="119"/>
  <c r="I19" i="119" s="1"/>
  <c r="A27" i="114"/>
  <c r="B17" i="114"/>
  <c r="H38" i="115" s="1"/>
  <c r="H49" i="115" s="1"/>
  <c r="D393" i="119"/>
  <c r="C393" i="119"/>
  <c r="U40" i="132"/>
  <c r="C456" i="134" s="1"/>
  <c r="E393" i="119"/>
  <c r="G393" i="119"/>
  <c r="J375" i="134"/>
  <c r="J360" i="119"/>
  <c r="N40" i="139"/>
  <c r="C449" i="141" s="1"/>
  <c r="F456" i="148"/>
  <c r="AP32" i="116"/>
  <c r="AP33" i="116" s="1"/>
  <c r="AP35" i="116" s="1"/>
  <c r="H382" i="119"/>
  <c r="N41" i="139"/>
  <c r="G491" i="141" s="1"/>
  <c r="F393" i="119"/>
  <c r="J374" i="134"/>
  <c r="M59" i="160"/>
  <c r="AQ33" i="160"/>
  <c r="C436" i="162" s="1"/>
  <c r="H47" i="157"/>
  <c r="C362" i="162"/>
  <c r="E357" i="134"/>
  <c r="F32" i="132"/>
  <c r="H357" i="134"/>
  <c r="D357" i="134"/>
  <c r="G357" i="134"/>
  <c r="F357" i="134"/>
  <c r="C357" i="134"/>
  <c r="F57" i="132"/>
  <c r="I357" i="134"/>
  <c r="D301" i="125"/>
  <c r="H362" i="162"/>
  <c r="G296" i="134"/>
  <c r="K7" i="133"/>
  <c r="M7" i="133" s="1"/>
  <c r="R7" i="133"/>
  <c r="G288" i="141"/>
  <c r="I330" i="141"/>
  <c r="AE10" i="117"/>
  <c r="X10" i="117"/>
  <c r="Z10" i="117" s="1"/>
  <c r="K33" i="32"/>
  <c r="M33" i="32" s="1"/>
  <c r="H288" i="141"/>
  <c r="N33" i="139"/>
  <c r="D407" i="141" s="1"/>
  <c r="I59" i="116"/>
  <c r="I33" i="116"/>
  <c r="I41" i="116"/>
  <c r="I40" i="116"/>
  <c r="W40" i="132"/>
  <c r="H458" i="134" s="1"/>
  <c r="J337" i="148"/>
  <c r="C315" i="134"/>
  <c r="F56" i="132"/>
  <c r="G315" i="134"/>
  <c r="E315" i="134"/>
  <c r="H315" i="134"/>
  <c r="I315" i="134"/>
  <c r="F315" i="134"/>
  <c r="D315" i="134"/>
  <c r="I374" i="119"/>
  <c r="I362" i="162"/>
  <c r="H303" i="35"/>
  <c r="J284" i="148"/>
  <c r="E301" i="125"/>
  <c r="E362" i="162"/>
  <c r="W41" i="132"/>
  <c r="D500" i="134" s="1"/>
  <c r="J349" i="119"/>
  <c r="J318" i="119"/>
  <c r="C273" i="134"/>
  <c r="E273" i="134"/>
  <c r="I273" i="134"/>
  <c r="F273" i="134"/>
  <c r="D273" i="134"/>
  <c r="F55" i="132"/>
  <c r="H273" i="134"/>
  <c r="G273" i="134"/>
  <c r="J359" i="125"/>
  <c r="J394" i="162"/>
  <c r="J373" i="162"/>
  <c r="J340" i="148"/>
  <c r="AB33" i="146"/>
  <c r="D421" i="148" s="1"/>
  <c r="AB41" i="146"/>
  <c r="F505" i="148" s="1"/>
  <c r="I331" i="125"/>
  <c r="F338" i="134"/>
  <c r="F331" i="125"/>
  <c r="D338" i="134"/>
  <c r="C331" i="125"/>
  <c r="E345" i="35"/>
  <c r="G338" i="134"/>
  <c r="D331" i="125"/>
  <c r="D345" i="35"/>
  <c r="H338" i="134"/>
  <c r="V32" i="123"/>
  <c r="V33" i="123" s="1"/>
  <c r="H331" i="125"/>
  <c r="C345" i="35"/>
  <c r="G345" i="35"/>
  <c r="H345" i="35"/>
  <c r="G301" i="125"/>
  <c r="O33" i="146"/>
  <c r="O35" i="146" s="1"/>
  <c r="C290" i="119"/>
  <c r="I401" i="125"/>
  <c r="C456" i="148"/>
  <c r="I290" i="119"/>
  <c r="F401" i="125"/>
  <c r="J307" i="119"/>
  <c r="H456" i="148"/>
  <c r="D290" i="119"/>
  <c r="D456" i="148"/>
  <c r="H290" i="119"/>
  <c r="J275" i="125"/>
  <c r="H278" i="162"/>
  <c r="AH32" i="123"/>
  <c r="AH40" i="123" s="1"/>
  <c r="G456" i="148"/>
  <c r="E456" i="148"/>
  <c r="M41" i="160"/>
  <c r="I490" i="162" s="1"/>
  <c r="G303" i="35"/>
  <c r="F303" i="35"/>
  <c r="H296" i="134"/>
  <c r="I296" i="134"/>
  <c r="J310" i="162"/>
  <c r="E296" i="134"/>
  <c r="K32" i="160"/>
  <c r="K40" i="160" s="1"/>
  <c r="D303" i="35"/>
  <c r="J305" i="134"/>
  <c r="D286" i="35"/>
  <c r="AQ40" i="160"/>
  <c r="G478" i="162" s="1"/>
  <c r="I278" i="162"/>
  <c r="AN41" i="116"/>
  <c r="G517" i="119" s="1"/>
  <c r="E303" i="35"/>
  <c r="E278" i="162"/>
  <c r="AN33" i="116"/>
  <c r="AN35" i="116" s="1"/>
  <c r="AC32" i="132"/>
  <c r="AC41" i="132" s="1"/>
  <c r="I303" i="35"/>
  <c r="K55" i="160"/>
  <c r="C401" i="125"/>
  <c r="G401" i="125"/>
  <c r="AT64" i="123"/>
  <c r="E374" i="119"/>
  <c r="J382" i="148"/>
  <c r="AE41" i="146"/>
  <c r="E508" i="148" s="1"/>
  <c r="C374" i="119"/>
  <c r="H374" i="119"/>
  <c r="AE33" i="146"/>
  <c r="AE35" i="146" s="1"/>
  <c r="F32" i="147" s="1"/>
  <c r="J391" i="119"/>
  <c r="J387" i="148"/>
  <c r="AT44" i="146"/>
  <c r="AT43" i="146"/>
  <c r="AT36" i="123"/>
  <c r="H35" i="123"/>
  <c r="H63" i="123" s="1"/>
  <c r="H40" i="123"/>
  <c r="E443" i="125" s="1"/>
  <c r="F288" i="35"/>
  <c r="D283" i="162"/>
  <c r="P55" i="160"/>
  <c r="H283" i="162"/>
  <c r="I283" i="162"/>
  <c r="C283" i="162"/>
  <c r="F283" i="162"/>
  <c r="E283" i="162"/>
  <c r="G283" i="162"/>
  <c r="J295" i="134"/>
  <c r="E363" i="134"/>
  <c r="H363" i="134"/>
  <c r="C363" i="134"/>
  <c r="L57" i="132"/>
  <c r="G363" i="134"/>
  <c r="F363" i="134"/>
  <c r="D363" i="134"/>
  <c r="I363" i="134"/>
  <c r="E394" i="148"/>
  <c r="I394" i="148"/>
  <c r="AQ32" i="146"/>
  <c r="D394" i="148"/>
  <c r="C394" i="148"/>
  <c r="G394" i="148"/>
  <c r="H394" i="148"/>
  <c r="F394" i="148"/>
  <c r="C293" i="119"/>
  <c r="F293" i="119"/>
  <c r="E293" i="119"/>
  <c r="I293" i="119"/>
  <c r="H293" i="119"/>
  <c r="G293" i="119"/>
  <c r="D293" i="119"/>
  <c r="R44" i="147"/>
  <c r="K44" i="147"/>
  <c r="M44" i="147" s="1"/>
  <c r="D377" i="119"/>
  <c r="E377" i="119"/>
  <c r="G377" i="119"/>
  <c r="C377" i="119"/>
  <c r="F377" i="119"/>
  <c r="H377" i="119"/>
  <c r="I377" i="119"/>
  <c r="F378" i="162"/>
  <c r="C378" i="162"/>
  <c r="H378" i="162"/>
  <c r="E378" i="162"/>
  <c r="I378" i="162"/>
  <c r="G378" i="162"/>
  <c r="D378" i="162"/>
  <c r="AA32" i="160"/>
  <c r="J45" i="157"/>
  <c r="E338" i="134"/>
  <c r="H325" i="162"/>
  <c r="F325" i="162"/>
  <c r="D325" i="162"/>
  <c r="C325" i="162"/>
  <c r="E325" i="162"/>
  <c r="I325" i="162"/>
  <c r="P56" i="160"/>
  <c r="G325" i="162"/>
  <c r="F279" i="134"/>
  <c r="D279" i="134"/>
  <c r="I279" i="134"/>
  <c r="L55" i="132"/>
  <c r="G279" i="134"/>
  <c r="C279" i="134"/>
  <c r="E279" i="134"/>
  <c r="H279" i="134"/>
  <c r="D310" i="148"/>
  <c r="F310" i="148"/>
  <c r="G310" i="148"/>
  <c r="C310" i="148"/>
  <c r="H310" i="148"/>
  <c r="E310" i="148"/>
  <c r="I310" i="148"/>
  <c r="F363" i="148"/>
  <c r="L57" i="146"/>
  <c r="E363" i="148"/>
  <c r="I363" i="148"/>
  <c r="G363" i="148"/>
  <c r="L32" i="146"/>
  <c r="D363" i="148"/>
  <c r="H363" i="148"/>
  <c r="C363" i="148"/>
  <c r="K17" i="161"/>
  <c r="M17" i="161" s="1"/>
  <c r="R17" i="161"/>
  <c r="I340" i="134"/>
  <c r="F340" i="134"/>
  <c r="D340" i="134"/>
  <c r="E340" i="134"/>
  <c r="C340" i="134"/>
  <c r="H340" i="134"/>
  <c r="G340" i="134"/>
  <c r="K13" i="133"/>
  <c r="M13" i="133" s="1"/>
  <c r="R13" i="133"/>
  <c r="I321" i="148"/>
  <c r="L56" i="146"/>
  <c r="G321" i="148"/>
  <c r="E321" i="148"/>
  <c r="F321" i="148"/>
  <c r="D321" i="148"/>
  <c r="C321" i="148"/>
  <c r="H321" i="148"/>
  <c r="D336" i="162"/>
  <c r="H336" i="162"/>
  <c r="E336" i="162"/>
  <c r="G336" i="162"/>
  <c r="I336" i="162"/>
  <c r="F336" i="162"/>
  <c r="C336" i="162"/>
  <c r="C278" i="162"/>
  <c r="F362" i="162"/>
  <c r="F27" i="6"/>
  <c r="F28" i="6" s="1"/>
  <c r="I338" i="134"/>
  <c r="D296" i="134"/>
  <c r="H41" i="123"/>
  <c r="X38" i="161"/>
  <c r="Z38" i="161" s="1"/>
  <c r="AE38" i="161"/>
  <c r="R32" i="133"/>
  <c r="K32" i="133"/>
  <c r="M32" i="133" s="1"/>
  <c r="D352" i="148"/>
  <c r="F352" i="148"/>
  <c r="E352" i="148"/>
  <c r="I352" i="148"/>
  <c r="C352" i="148"/>
  <c r="G352" i="148"/>
  <c r="H352" i="148"/>
  <c r="R13" i="147"/>
  <c r="K13" i="147"/>
  <c r="M13" i="147" s="1"/>
  <c r="AL33" i="132"/>
  <c r="AL41" i="132"/>
  <c r="AL40" i="132"/>
  <c r="H58" i="123"/>
  <c r="X29" i="133"/>
  <c r="Z29" i="133" s="1"/>
  <c r="AE29" i="133"/>
  <c r="R27" i="133"/>
  <c r="K27" i="133"/>
  <c r="M27" i="133" s="1"/>
  <c r="F294" i="162"/>
  <c r="D294" i="162"/>
  <c r="E294" i="162"/>
  <c r="G294" i="162"/>
  <c r="I294" i="162"/>
  <c r="C294" i="162"/>
  <c r="H294" i="162"/>
  <c r="AE32" i="132"/>
  <c r="C382" i="134"/>
  <c r="D382" i="134"/>
  <c r="I382" i="134"/>
  <c r="H382" i="134"/>
  <c r="F382" i="134"/>
  <c r="G382" i="134"/>
  <c r="E382" i="134"/>
  <c r="F293" i="134"/>
  <c r="I293" i="134"/>
  <c r="D293" i="134"/>
  <c r="C293" i="134"/>
  <c r="E293" i="134"/>
  <c r="G293" i="134"/>
  <c r="H293" i="134"/>
  <c r="H279" i="148"/>
  <c r="F279" i="148"/>
  <c r="C279" i="148"/>
  <c r="E279" i="148"/>
  <c r="I279" i="148"/>
  <c r="G279" i="148"/>
  <c r="D279" i="148"/>
  <c r="L55" i="146"/>
  <c r="AB33" i="132"/>
  <c r="AB40" i="132"/>
  <c r="AB41" i="132"/>
  <c r="R28" i="161"/>
  <c r="K28" i="161"/>
  <c r="M28" i="161" s="1"/>
  <c r="E335" i="134"/>
  <c r="C335" i="134"/>
  <c r="F335" i="134"/>
  <c r="G335" i="134"/>
  <c r="H335" i="134"/>
  <c r="D335" i="134"/>
  <c r="I335" i="134"/>
  <c r="J379" i="134"/>
  <c r="D298" i="134"/>
  <c r="H298" i="134"/>
  <c r="G298" i="134"/>
  <c r="C298" i="134"/>
  <c r="E298" i="134"/>
  <c r="F298" i="134"/>
  <c r="I298" i="134"/>
  <c r="G377" i="134"/>
  <c r="D377" i="134"/>
  <c r="I377" i="134"/>
  <c r="F377" i="134"/>
  <c r="E377" i="134"/>
  <c r="H377" i="134"/>
  <c r="Z32" i="132"/>
  <c r="C377" i="134"/>
  <c r="G299" i="35"/>
  <c r="N56" i="6"/>
  <c r="G278" i="162"/>
  <c r="D362" i="162"/>
  <c r="G374" i="119"/>
  <c r="D401" i="125"/>
  <c r="J379" i="148"/>
  <c r="R20" i="32"/>
  <c r="X20" i="32" s="1"/>
  <c r="Z20" i="32" s="1"/>
  <c r="E288" i="35"/>
  <c r="D278" i="162"/>
  <c r="F374" i="119"/>
  <c r="H401" i="125"/>
  <c r="H367" i="162"/>
  <c r="I367" i="162"/>
  <c r="P57" i="160"/>
  <c r="E367" i="162"/>
  <c r="C367" i="162"/>
  <c r="D367" i="162"/>
  <c r="F367" i="162"/>
  <c r="P32" i="160"/>
  <c r="G367" i="162"/>
  <c r="Z32" i="116"/>
  <c r="F335" i="119"/>
  <c r="D335" i="119"/>
  <c r="G335" i="119"/>
  <c r="H335" i="119"/>
  <c r="I335" i="119"/>
  <c r="C335" i="119"/>
  <c r="E335" i="119"/>
  <c r="C288" i="35"/>
  <c r="J271" i="134"/>
  <c r="J384" i="148"/>
  <c r="J337" i="134"/>
  <c r="L32" i="132"/>
  <c r="I321" i="134"/>
  <c r="E321" i="134"/>
  <c r="D321" i="134"/>
  <c r="F321" i="134"/>
  <c r="H321" i="134"/>
  <c r="L56" i="132"/>
  <c r="C321" i="134"/>
  <c r="G321" i="134"/>
  <c r="R27" i="117"/>
  <c r="K27" i="117"/>
  <c r="M27" i="117" s="1"/>
  <c r="I332" i="119"/>
  <c r="G332" i="119"/>
  <c r="J45" i="129"/>
  <c r="J46" i="129"/>
  <c r="L38" i="129" s="1"/>
  <c r="I47" i="143"/>
  <c r="D47" i="157"/>
  <c r="E332" i="119"/>
  <c r="AD33" i="146"/>
  <c r="AD41" i="146"/>
  <c r="AD40" i="146"/>
  <c r="D332" i="119"/>
  <c r="C286" i="35"/>
  <c r="J290" i="134"/>
  <c r="E47" i="127"/>
  <c r="E27" i="127" s="1"/>
  <c r="E92" i="127" s="1"/>
  <c r="H332" i="119"/>
  <c r="S55" i="6"/>
  <c r="G383" i="35"/>
  <c r="F332" i="119"/>
  <c r="F286" i="35"/>
  <c r="W32" i="116"/>
  <c r="W33" i="116" s="1"/>
  <c r="C26" i="129"/>
  <c r="J381" i="148"/>
  <c r="U42" i="146"/>
  <c r="U44" i="146" s="1"/>
  <c r="I624" i="148" s="1"/>
  <c r="H286" i="35"/>
  <c r="X31" i="147"/>
  <c r="Z31" i="147" s="1"/>
  <c r="AE31" i="147"/>
  <c r="AT43" i="132"/>
  <c r="J339" i="148"/>
  <c r="G286" i="35"/>
  <c r="E323" i="35"/>
  <c r="E286" i="35"/>
  <c r="AT45" i="132"/>
  <c r="J297" i="148"/>
  <c r="X24" i="133"/>
  <c r="Z24" i="133" s="1"/>
  <c r="AE24" i="133"/>
  <c r="D498" i="148"/>
  <c r="D323" i="35"/>
  <c r="S32" i="6"/>
  <c r="S33" i="6" s="1"/>
  <c r="S35" i="6" s="1"/>
  <c r="C387" i="35"/>
  <c r="I382" i="119"/>
  <c r="G387" i="35"/>
  <c r="AJ32" i="6"/>
  <c r="AJ33" i="6" s="1"/>
  <c r="AJ35" i="6" s="1"/>
  <c r="F382" i="119"/>
  <c r="AT63" i="6"/>
  <c r="C447" i="162"/>
  <c r="D382" i="119"/>
  <c r="F387" i="35"/>
  <c r="R27" i="147"/>
  <c r="K27" i="147"/>
  <c r="M27" i="147" s="1"/>
  <c r="X11" i="133"/>
  <c r="Z11" i="133" s="1"/>
  <c r="AE11" i="133"/>
  <c r="AE35" i="133"/>
  <c r="X35" i="133"/>
  <c r="Z35" i="133" s="1"/>
  <c r="J277" i="134"/>
  <c r="D293" i="148"/>
  <c r="C293" i="148"/>
  <c r="F293" i="148"/>
  <c r="H293" i="148"/>
  <c r="I293" i="148"/>
  <c r="G293" i="148"/>
  <c r="E293" i="148"/>
  <c r="AG40" i="146"/>
  <c r="AG41" i="146"/>
  <c r="AG33" i="146"/>
  <c r="E342" i="134"/>
  <c r="H342" i="134"/>
  <c r="C342" i="134"/>
  <c r="D342" i="134"/>
  <c r="I342" i="134"/>
  <c r="F342" i="134"/>
  <c r="G342" i="134"/>
  <c r="M11" i="147"/>
  <c r="J301" i="134"/>
  <c r="J40" i="146"/>
  <c r="J41" i="146"/>
  <c r="J59" i="146"/>
  <c r="J33" i="146"/>
  <c r="J35" i="146" s="1"/>
  <c r="AE38" i="147"/>
  <c r="X38" i="147"/>
  <c r="Z38" i="147" s="1"/>
  <c r="J281" i="141"/>
  <c r="X11" i="147"/>
  <c r="Z11" i="147" s="1"/>
  <c r="AE11" i="147"/>
  <c r="G377" i="148"/>
  <c r="F377" i="148"/>
  <c r="H377" i="148"/>
  <c r="E377" i="148"/>
  <c r="Z32" i="146"/>
  <c r="D377" i="148"/>
  <c r="I377" i="148"/>
  <c r="C377" i="148"/>
  <c r="J59" i="132"/>
  <c r="J40" i="132"/>
  <c r="J41" i="132"/>
  <c r="J33" i="132"/>
  <c r="X42" i="133"/>
  <c r="Z42" i="133" s="1"/>
  <c r="AE42" i="133"/>
  <c r="W35" i="132"/>
  <c r="H416" i="134"/>
  <c r="G416" i="134"/>
  <c r="D416" i="134"/>
  <c r="F416" i="134"/>
  <c r="I416" i="134"/>
  <c r="E416" i="134"/>
  <c r="C416" i="134"/>
  <c r="J366" i="148"/>
  <c r="J388" i="148"/>
  <c r="F29" i="6"/>
  <c r="H273" i="35" s="1"/>
  <c r="J387" i="141"/>
  <c r="C334" i="134"/>
  <c r="G334" i="134"/>
  <c r="F334" i="134"/>
  <c r="I334" i="134"/>
  <c r="D334" i="134"/>
  <c r="E334" i="134"/>
  <c r="H334" i="134"/>
  <c r="H395" i="134"/>
  <c r="D395" i="134"/>
  <c r="AR32" i="132"/>
  <c r="F395" i="134"/>
  <c r="C395" i="134"/>
  <c r="I395" i="134"/>
  <c r="E395" i="134"/>
  <c r="G395" i="134"/>
  <c r="J342" i="148"/>
  <c r="J385" i="134"/>
  <c r="I281" i="35"/>
  <c r="F292" i="134"/>
  <c r="H292" i="134"/>
  <c r="E292" i="134"/>
  <c r="G292" i="134"/>
  <c r="I292" i="134"/>
  <c r="C292" i="134"/>
  <c r="D292" i="134"/>
  <c r="F311" i="134"/>
  <c r="D311" i="134"/>
  <c r="I311" i="134"/>
  <c r="E311" i="134"/>
  <c r="H311" i="134"/>
  <c r="C311" i="134"/>
  <c r="G311" i="134"/>
  <c r="J300" i="148"/>
  <c r="AH33" i="132"/>
  <c r="AH41" i="132"/>
  <c r="AH40" i="132"/>
  <c r="R26" i="133"/>
  <c r="K26" i="133"/>
  <c r="M26" i="133" s="1"/>
  <c r="J319" i="148"/>
  <c r="J319" i="134"/>
  <c r="J361" i="134"/>
  <c r="J333" i="162"/>
  <c r="E47" i="157"/>
  <c r="J361" i="148"/>
  <c r="K34" i="133"/>
  <c r="M34" i="133" s="1"/>
  <c r="R34" i="133"/>
  <c r="G376" i="134"/>
  <c r="E376" i="134"/>
  <c r="H376" i="134"/>
  <c r="D376" i="134"/>
  <c r="C376" i="134"/>
  <c r="I376" i="134"/>
  <c r="Y32" i="132"/>
  <c r="F376" i="134"/>
  <c r="K45" i="133"/>
  <c r="M45" i="133" s="1"/>
  <c r="R45" i="133"/>
  <c r="AR10" i="133"/>
  <c r="AK10" i="133"/>
  <c r="AM10" i="133" s="1"/>
  <c r="D300" i="134"/>
  <c r="H300" i="134"/>
  <c r="I300" i="134"/>
  <c r="C300" i="134"/>
  <c r="E300" i="134"/>
  <c r="F300" i="134"/>
  <c r="G300" i="134"/>
  <c r="D372" i="35"/>
  <c r="C335" i="148"/>
  <c r="D335" i="148"/>
  <c r="E335" i="148"/>
  <c r="G335" i="148"/>
  <c r="H335" i="148"/>
  <c r="I335" i="148"/>
  <c r="F335" i="148"/>
  <c r="I353" i="134"/>
  <c r="F353" i="134"/>
  <c r="C353" i="134"/>
  <c r="E353" i="134"/>
  <c r="D353" i="134"/>
  <c r="G353" i="134"/>
  <c r="H353" i="134"/>
  <c r="C384" i="134"/>
  <c r="F384" i="134"/>
  <c r="D384" i="134"/>
  <c r="I384" i="134"/>
  <c r="E384" i="134"/>
  <c r="G384" i="134"/>
  <c r="H384" i="134"/>
  <c r="AG32" i="132"/>
  <c r="H372" i="35"/>
  <c r="J277" i="148"/>
  <c r="AE14" i="133"/>
  <c r="X14" i="133"/>
  <c r="Z14" i="133" s="1"/>
  <c r="J343" i="134"/>
  <c r="AE34" i="147"/>
  <c r="X34" i="147"/>
  <c r="Z34" i="147" s="1"/>
  <c r="X40" i="139"/>
  <c r="X41" i="139"/>
  <c r="X33" i="139"/>
  <c r="R40" i="124"/>
  <c r="K40" i="124"/>
  <c r="M40" i="124" s="1"/>
  <c r="K16" i="124"/>
  <c r="M16" i="124" s="1"/>
  <c r="R16" i="124"/>
  <c r="D279" i="125"/>
  <c r="L55" i="123"/>
  <c r="C279" i="125"/>
  <c r="H279" i="125"/>
  <c r="G279" i="125"/>
  <c r="I279" i="125"/>
  <c r="F279" i="125"/>
  <c r="E279" i="125"/>
  <c r="J387" i="134"/>
  <c r="K17" i="140"/>
  <c r="M17" i="140" s="1"/>
  <c r="R17" i="140"/>
  <c r="C326" i="125"/>
  <c r="D326" i="125"/>
  <c r="F326" i="125"/>
  <c r="I326" i="125"/>
  <c r="Q56" i="123"/>
  <c r="H326" i="125"/>
  <c r="G326" i="125"/>
  <c r="E326" i="125"/>
  <c r="R24" i="124"/>
  <c r="K24" i="124"/>
  <c r="M24" i="124" s="1"/>
  <c r="AR22" i="133"/>
  <c r="AK22" i="133"/>
  <c r="AM22" i="133" s="1"/>
  <c r="E390" i="125"/>
  <c r="G390" i="125"/>
  <c r="I390" i="125"/>
  <c r="D390" i="125"/>
  <c r="AM32" i="123"/>
  <c r="C390" i="125"/>
  <c r="F390" i="125"/>
  <c r="H390" i="125"/>
  <c r="E324" i="125"/>
  <c r="H324" i="125"/>
  <c r="D324" i="125"/>
  <c r="O56" i="123"/>
  <c r="F324" i="125"/>
  <c r="C324" i="125"/>
  <c r="G324" i="125"/>
  <c r="I324" i="125"/>
  <c r="F363" i="125"/>
  <c r="C363" i="125"/>
  <c r="I363" i="125"/>
  <c r="E363" i="125"/>
  <c r="L57" i="123"/>
  <c r="L32" i="123"/>
  <c r="H363" i="125"/>
  <c r="D363" i="125"/>
  <c r="G363" i="125"/>
  <c r="AE41" i="123"/>
  <c r="AE33" i="123"/>
  <c r="AE40" i="123"/>
  <c r="Q32" i="123"/>
  <c r="G368" i="125"/>
  <c r="Q57" i="123"/>
  <c r="H368" i="125"/>
  <c r="D368" i="125"/>
  <c r="C368" i="125"/>
  <c r="I368" i="125"/>
  <c r="E368" i="125"/>
  <c r="F368" i="125"/>
  <c r="G290" i="125"/>
  <c r="D290" i="125"/>
  <c r="F290" i="125"/>
  <c r="E290" i="125"/>
  <c r="I290" i="125"/>
  <c r="H290" i="125"/>
  <c r="C290" i="125"/>
  <c r="X32" i="124"/>
  <c r="Z32" i="124" s="1"/>
  <c r="AE32" i="124"/>
  <c r="H299" i="35"/>
  <c r="K33" i="140"/>
  <c r="R33" i="140"/>
  <c r="M18" i="140"/>
  <c r="G349" i="125"/>
  <c r="E349" i="125"/>
  <c r="D349" i="125"/>
  <c r="I349" i="125"/>
  <c r="H349" i="125"/>
  <c r="F349" i="125"/>
  <c r="C349" i="125"/>
  <c r="J368" i="141"/>
  <c r="G282" i="125"/>
  <c r="D282" i="125"/>
  <c r="C282" i="125"/>
  <c r="O55" i="123"/>
  <c r="H282" i="125"/>
  <c r="E282" i="125"/>
  <c r="I282" i="125"/>
  <c r="F282" i="125"/>
  <c r="E363" i="141"/>
  <c r="H363" i="141"/>
  <c r="L32" i="139"/>
  <c r="D363" i="141"/>
  <c r="C363" i="141"/>
  <c r="G363" i="141"/>
  <c r="I363" i="141"/>
  <c r="F363" i="141"/>
  <c r="L57" i="139"/>
  <c r="AJ33" i="132"/>
  <c r="AJ41" i="132"/>
  <c r="AJ40" i="132"/>
  <c r="W32" i="123"/>
  <c r="E374" i="125"/>
  <c r="I374" i="125"/>
  <c r="H374" i="125"/>
  <c r="D374" i="125"/>
  <c r="G374" i="125"/>
  <c r="F374" i="125"/>
  <c r="C374" i="125"/>
  <c r="AE44" i="133"/>
  <c r="X44" i="133"/>
  <c r="Z44" i="133" s="1"/>
  <c r="F341" i="35"/>
  <c r="E383" i="35"/>
  <c r="D299" i="35"/>
  <c r="G328" i="35"/>
  <c r="E290" i="119"/>
  <c r="J282" i="148"/>
  <c r="J365" i="141"/>
  <c r="J333" i="141"/>
  <c r="D384" i="141"/>
  <c r="E384" i="141"/>
  <c r="G384" i="141"/>
  <c r="H384" i="141"/>
  <c r="AG32" i="139"/>
  <c r="F384" i="141"/>
  <c r="C384" i="141"/>
  <c r="I384" i="141"/>
  <c r="F391" i="125"/>
  <c r="C391" i="125"/>
  <c r="H391" i="125"/>
  <c r="G391" i="125"/>
  <c r="I391" i="125"/>
  <c r="E391" i="125"/>
  <c r="D391" i="125"/>
  <c r="AN32" i="123"/>
  <c r="H311" i="125"/>
  <c r="C311" i="125"/>
  <c r="I311" i="125"/>
  <c r="D311" i="125"/>
  <c r="F311" i="125"/>
  <c r="G311" i="125"/>
  <c r="E311" i="125"/>
  <c r="K13" i="140"/>
  <c r="M13" i="140" s="1"/>
  <c r="R13" i="140"/>
  <c r="M40" i="133"/>
  <c r="I357" i="125"/>
  <c r="F357" i="125"/>
  <c r="D357" i="125"/>
  <c r="H357" i="125"/>
  <c r="C357" i="125"/>
  <c r="F32" i="123"/>
  <c r="F57" i="123"/>
  <c r="G357" i="125"/>
  <c r="E357" i="125"/>
  <c r="AJ33" i="139"/>
  <c r="AJ41" i="139"/>
  <c r="AJ40" i="139"/>
  <c r="J298" i="125"/>
  <c r="AE25" i="140"/>
  <c r="X25" i="140"/>
  <c r="Z25" i="140" s="1"/>
  <c r="J340" i="125"/>
  <c r="J291" i="141"/>
  <c r="F30" i="6"/>
  <c r="I315" i="35" s="1"/>
  <c r="AE18" i="140"/>
  <c r="X18" i="140"/>
  <c r="Z18" i="140" s="1"/>
  <c r="F353" i="125"/>
  <c r="D353" i="125"/>
  <c r="G353" i="125"/>
  <c r="H353" i="125"/>
  <c r="I353" i="125"/>
  <c r="E353" i="125"/>
  <c r="C353" i="125"/>
  <c r="AE32" i="116"/>
  <c r="AE41" i="116" s="1"/>
  <c r="I341" i="35"/>
  <c r="D340" i="119"/>
  <c r="J271" i="148"/>
  <c r="H47" i="143"/>
  <c r="C341" i="35"/>
  <c r="E299" i="35"/>
  <c r="I328" i="35"/>
  <c r="H365" i="35"/>
  <c r="G342" i="141"/>
  <c r="I342" i="141"/>
  <c r="E342" i="141"/>
  <c r="C342" i="141"/>
  <c r="D342" i="141"/>
  <c r="H342" i="141"/>
  <c r="F342" i="141"/>
  <c r="K45" i="124"/>
  <c r="M45" i="124" s="1"/>
  <c r="R45" i="124"/>
  <c r="D366" i="125"/>
  <c r="C366" i="125"/>
  <c r="E366" i="125"/>
  <c r="O57" i="123"/>
  <c r="F366" i="125"/>
  <c r="H366" i="125"/>
  <c r="O32" i="123"/>
  <c r="G366" i="125"/>
  <c r="I366" i="125"/>
  <c r="C474" i="119"/>
  <c r="H474" i="119"/>
  <c r="E474" i="119"/>
  <c r="I474" i="119"/>
  <c r="G474" i="119"/>
  <c r="F474" i="119"/>
  <c r="D474" i="119"/>
  <c r="AE40" i="133"/>
  <c r="X40" i="133"/>
  <c r="Z40" i="133" s="1"/>
  <c r="C273" i="125"/>
  <c r="H273" i="125"/>
  <c r="F273" i="125"/>
  <c r="I273" i="125"/>
  <c r="E273" i="125"/>
  <c r="D273" i="125"/>
  <c r="F55" i="123"/>
  <c r="G273" i="125"/>
  <c r="X37" i="140"/>
  <c r="Z37" i="140" s="1"/>
  <c r="AE37" i="140"/>
  <c r="J362" i="125"/>
  <c r="H340" i="119"/>
  <c r="E341" i="35"/>
  <c r="C299" i="35"/>
  <c r="C328" i="35"/>
  <c r="D365" i="35"/>
  <c r="X12" i="124"/>
  <c r="Z12" i="124" s="1"/>
  <c r="AE12" i="124"/>
  <c r="F300" i="141"/>
  <c r="C300" i="141"/>
  <c r="H300" i="141"/>
  <c r="D300" i="141"/>
  <c r="I300" i="141"/>
  <c r="G300" i="141"/>
  <c r="E300" i="141"/>
  <c r="D395" i="125"/>
  <c r="F395" i="125"/>
  <c r="AR32" i="123"/>
  <c r="I395" i="125"/>
  <c r="H395" i="125"/>
  <c r="E395" i="125"/>
  <c r="C395" i="125"/>
  <c r="G395" i="125"/>
  <c r="AR9" i="124"/>
  <c r="AK9" i="124"/>
  <c r="AM9" i="124" s="1"/>
  <c r="AR40" i="117"/>
  <c r="AK40" i="117"/>
  <c r="AM40" i="117" s="1"/>
  <c r="G370" i="141"/>
  <c r="I370" i="141"/>
  <c r="S57" i="139"/>
  <c r="D370" i="141"/>
  <c r="S32" i="139"/>
  <c r="H370" i="141"/>
  <c r="F370" i="141"/>
  <c r="E370" i="141"/>
  <c r="C370" i="141"/>
  <c r="E338" i="125"/>
  <c r="H338" i="125"/>
  <c r="G338" i="125"/>
  <c r="C338" i="125"/>
  <c r="F338" i="125"/>
  <c r="D338" i="125"/>
  <c r="I338" i="125"/>
  <c r="J352" i="134"/>
  <c r="I299" i="35"/>
  <c r="E328" i="35"/>
  <c r="E365" i="35"/>
  <c r="K15" i="32"/>
  <c r="M15" i="32" s="1"/>
  <c r="J336" i="119"/>
  <c r="C353" i="141"/>
  <c r="D353" i="141"/>
  <c r="I353" i="141"/>
  <c r="E353" i="141"/>
  <c r="G353" i="141"/>
  <c r="H353" i="141"/>
  <c r="F353" i="141"/>
  <c r="R34" i="140"/>
  <c r="K34" i="140"/>
  <c r="M34" i="140" s="1"/>
  <c r="I432" i="119"/>
  <c r="E432" i="119"/>
  <c r="C432" i="119"/>
  <c r="H432" i="119"/>
  <c r="F432" i="119"/>
  <c r="J326" i="141"/>
  <c r="I315" i="125"/>
  <c r="E315" i="125"/>
  <c r="G315" i="125"/>
  <c r="F315" i="125"/>
  <c r="F56" i="123"/>
  <c r="D315" i="125"/>
  <c r="H315" i="125"/>
  <c r="C315" i="125"/>
  <c r="AE22" i="147"/>
  <c r="X22" i="147"/>
  <c r="Z22" i="147" s="1"/>
  <c r="J382" i="125"/>
  <c r="AK33" i="133"/>
  <c r="AR33" i="133"/>
  <c r="G279" i="141"/>
  <c r="E279" i="141"/>
  <c r="C279" i="141"/>
  <c r="F279" i="141"/>
  <c r="D279" i="141"/>
  <c r="I279" i="141"/>
  <c r="H279" i="141"/>
  <c r="L55" i="139"/>
  <c r="AJ40" i="146"/>
  <c r="H471" i="148" s="1"/>
  <c r="I340" i="119"/>
  <c r="G341" i="35"/>
  <c r="AJ41" i="146"/>
  <c r="I513" i="148" s="1"/>
  <c r="I26" i="157"/>
  <c r="S56" i="6"/>
  <c r="F365" i="35"/>
  <c r="E387" i="35"/>
  <c r="H288" i="35"/>
  <c r="R20" i="140"/>
  <c r="K20" i="140"/>
  <c r="M20" i="140" s="1"/>
  <c r="J284" i="141"/>
  <c r="C321" i="125"/>
  <c r="D321" i="125"/>
  <c r="G321" i="125"/>
  <c r="H321" i="125"/>
  <c r="L56" i="123"/>
  <c r="E321" i="125"/>
  <c r="F321" i="125"/>
  <c r="I321" i="125"/>
  <c r="J303" i="134"/>
  <c r="R7" i="124"/>
  <c r="K7" i="124"/>
  <c r="M7" i="124" s="1"/>
  <c r="C325" i="141"/>
  <c r="F325" i="141"/>
  <c r="I325" i="141"/>
  <c r="D325" i="141"/>
  <c r="E325" i="141"/>
  <c r="H325" i="141"/>
  <c r="P56" i="139"/>
  <c r="G325" i="141"/>
  <c r="J278" i="125"/>
  <c r="J320" i="125"/>
  <c r="J271" i="162"/>
  <c r="G281" i="35"/>
  <c r="J303" i="148"/>
  <c r="F340" i="119"/>
  <c r="G340" i="119"/>
  <c r="F328" i="35"/>
  <c r="I387" i="35"/>
  <c r="D288" i="35"/>
  <c r="F311" i="141"/>
  <c r="E311" i="141"/>
  <c r="H311" i="141"/>
  <c r="C311" i="141"/>
  <c r="D311" i="141"/>
  <c r="I311" i="141"/>
  <c r="G311" i="141"/>
  <c r="H383" i="141"/>
  <c r="G383" i="141"/>
  <c r="D383" i="141"/>
  <c r="E383" i="141"/>
  <c r="AF32" i="139"/>
  <c r="F383" i="141"/>
  <c r="C383" i="141"/>
  <c r="I383" i="141"/>
  <c r="F348" i="125"/>
  <c r="D348" i="125"/>
  <c r="I348" i="125"/>
  <c r="C348" i="125"/>
  <c r="G348" i="125"/>
  <c r="H348" i="125"/>
  <c r="E348" i="125"/>
  <c r="I286" i="141"/>
  <c r="D286" i="141"/>
  <c r="C286" i="141"/>
  <c r="H286" i="141"/>
  <c r="E286" i="141"/>
  <c r="S55" i="139"/>
  <c r="G286" i="141"/>
  <c r="F286" i="141"/>
  <c r="K13" i="124"/>
  <c r="M13" i="124" s="1"/>
  <c r="R13" i="124"/>
  <c r="J381" i="125"/>
  <c r="D332" i="125"/>
  <c r="F332" i="125"/>
  <c r="E332" i="125"/>
  <c r="G332" i="125"/>
  <c r="I332" i="125"/>
  <c r="C332" i="125"/>
  <c r="H332" i="125"/>
  <c r="J303" i="141"/>
  <c r="E296" i="125"/>
  <c r="I296" i="125"/>
  <c r="C296" i="125"/>
  <c r="D296" i="125"/>
  <c r="F296" i="125"/>
  <c r="G296" i="125"/>
  <c r="H296" i="125"/>
  <c r="I414" i="134"/>
  <c r="G414" i="134"/>
  <c r="U35" i="132"/>
  <c r="H414" i="134"/>
  <c r="E414" i="134"/>
  <c r="F414" i="134"/>
  <c r="D414" i="134"/>
  <c r="C414" i="134"/>
  <c r="F31" i="6"/>
  <c r="E357" i="35" s="1"/>
  <c r="K41" i="124"/>
  <c r="M41" i="124" s="1"/>
  <c r="R41" i="124"/>
  <c r="E340" i="119"/>
  <c r="F26" i="143"/>
  <c r="H387" i="35"/>
  <c r="I288" i="35"/>
  <c r="E372" i="35"/>
  <c r="G290" i="119"/>
  <c r="F395" i="141"/>
  <c r="E395" i="141"/>
  <c r="G395" i="141"/>
  <c r="H395" i="141"/>
  <c r="D395" i="141"/>
  <c r="C395" i="141"/>
  <c r="I395" i="141"/>
  <c r="AR32" i="139"/>
  <c r="H341" i="141"/>
  <c r="G341" i="141"/>
  <c r="E341" i="141"/>
  <c r="D341" i="141"/>
  <c r="I341" i="141"/>
  <c r="F341" i="141"/>
  <c r="C341" i="141"/>
  <c r="I306" i="125"/>
  <c r="C306" i="125"/>
  <c r="F306" i="125"/>
  <c r="H306" i="125"/>
  <c r="G306" i="125"/>
  <c r="E306" i="125"/>
  <c r="D306" i="125"/>
  <c r="X37" i="133"/>
  <c r="Z37" i="133" s="1"/>
  <c r="AE37" i="133"/>
  <c r="J372" i="148"/>
  <c r="J306" i="134"/>
  <c r="P57" i="139"/>
  <c r="I367" i="141"/>
  <c r="E367" i="141"/>
  <c r="C367" i="141"/>
  <c r="P32" i="139"/>
  <c r="H367" i="141"/>
  <c r="D367" i="141"/>
  <c r="G367" i="141"/>
  <c r="F367" i="141"/>
  <c r="K18" i="124"/>
  <c r="M18" i="124" s="1"/>
  <c r="R18" i="124"/>
  <c r="J339" i="125"/>
  <c r="F380" i="125"/>
  <c r="I380" i="125"/>
  <c r="G380" i="125"/>
  <c r="C380" i="125"/>
  <c r="AC32" i="123"/>
  <c r="E380" i="125"/>
  <c r="D380" i="125"/>
  <c r="H380" i="125"/>
  <c r="K59" i="123"/>
  <c r="K40" i="123"/>
  <c r="K33" i="123"/>
  <c r="K41" i="123"/>
  <c r="Q55" i="123"/>
  <c r="E284" i="125"/>
  <c r="D284" i="125"/>
  <c r="F284" i="125"/>
  <c r="H284" i="125"/>
  <c r="I284" i="125"/>
  <c r="G284" i="125"/>
  <c r="C284" i="125"/>
  <c r="M25" i="140"/>
  <c r="AE38" i="32"/>
  <c r="AR38" i="32" s="1"/>
  <c r="C372" i="35"/>
  <c r="R45" i="140"/>
  <c r="K45" i="140"/>
  <c r="M45" i="140" s="1"/>
  <c r="C299" i="141"/>
  <c r="F299" i="141"/>
  <c r="E299" i="141"/>
  <c r="H299" i="141"/>
  <c r="G299" i="141"/>
  <c r="I299" i="141"/>
  <c r="D299" i="141"/>
  <c r="F307" i="125"/>
  <c r="I307" i="125"/>
  <c r="G307" i="125"/>
  <c r="E307" i="125"/>
  <c r="C307" i="125"/>
  <c r="D307" i="125"/>
  <c r="H307" i="125"/>
  <c r="J375" i="141"/>
  <c r="Q33" i="139"/>
  <c r="Q35" i="139" s="1"/>
  <c r="Q40" i="139"/>
  <c r="Q41" i="139"/>
  <c r="Q59" i="139"/>
  <c r="F328" i="141"/>
  <c r="C328" i="141"/>
  <c r="H328" i="141"/>
  <c r="D328" i="141"/>
  <c r="S56" i="139"/>
  <c r="E328" i="141"/>
  <c r="I328" i="141"/>
  <c r="G328" i="141"/>
  <c r="J345" i="134"/>
  <c r="D321" i="141"/>
  <c r="H321" i="141"/>
  <c r="I321" i="141"/>
  <c r="G321" i="141"/>
  <c r="E321" i="141"/>
  <c r="F321" i="141"/>
  <c r="C321" i="141"/>
  <c r="L56" i="139"/>
  <c r="AD40" i="123"/>
  <c r="AD41" i="123"/>
  <c r="AD33" i="123"/>
  <c r="J297" i="125"/>
  <c r="D283" i="141"/>
  <c r="G283" i="141"/>
  <c r="I283" i="141"/>
  <c r="E283" i="141"/>
  <c r="C283" i="141"/>
  <c r="P55" i="139"/>
  <c r="H283" i="141"/>
  <c r="F283" i="141"/>
  <c r="J390" i="134"/>
  <c r="J345" i="141"/>
  <c r="K30" i="124"/>
  <c r="M30" i="124" s="1"/>
  <c r="R30" i="124"/>
  <c r="AE31" i="124"/>
  <c r="X31" i="124"/>
  <c r="Z31" i="124" s="1"/>
  <c r="H383" i="35"/>
  <c r="I383" i="35"/>
  <c r="D383" i="35"/>
  <c r="J377" i="125"/>
  <c r="J396" i="148"/>
  <c r="J385" i="119"/>
  <c r="AF32" i="6"/>
  <c r="AF41" i="6" s="1"/>
  <c r="AT64" i="6"/>
  <c r="C383" i="35"/>
  <c r="J386" i="134"/>
  <c r="E330" i="35"/>
  <c r="E346" i="35"/>
  <c r="H330" i="35"/>
  <c r="I346" i="35"/>
  <c r="D330" i="35"/>
  <c r="J348" i="162"/>
  <c r="L42" i="160"/>
  <c r="J343" i="148"/>
  <c r="J318" i="148"/>
  <c r="J292" i="148"/>
  <c r="J291" i="119"/>
  <c r="J302" i="134"/>
  <c r="O41" i="146"/>
  <c r="E492" i="148" s="1"/>
  <c r="O40" i="146"/>
  <c r="G450" i="148" s="1"/>
  <c r="J294" i="119"/>
  <c r="K9" i="147"/>
  <c r="R9" i="147"/>
  <c r="X35" i="147"/>
  <c r="Z35" i="147" s="1"/>
  <c r="AE35" i="147"/>
  <c r="J277" i="162"/>
  <c r="M11" i="161"/>
  <c r="J385" i="148"/>
  <c r="I41" i="146"/>
  <c r="I40" i="146"/>
  <c r="I33" i="146"/>
  <c r="I59" i="146"/>
  <c r="D374" i="148"/>
  <c r="H374" i="148"/>
  <c r="F374" i="148"/>
  <c r="E374" i="148"/>
  <c r="I374" i="148"/>
  <c r="W32" i="146"/>
  <c r="C374" i="148"/>
  <c r="G374" i="148"/>
  <c r="X36" i="133"/>
  <c r="Z36" i="133" s="1"/>
  <c r="AE36" i="133"/>
  <c r="M28" i="117"/>
  <c r="K14" i="117"/>
  <c r="R14" i="117"/>
  <c r="M45" i="161"/>
  <c r="X28" i="147"/>
  <c r="Z28" i="147" s="1"/>
  <c r="AE28" i="147"/>
  <c r="J335" i="125"/>
  <c r="F382" i="162"/>
  <c r="C382" i="162"/>
  <c r="AE32" i="160"/>
  <c r="D382" i="162"/>
  <c r="I382" i="162"/>
  <c r="G382" i="162"/>
  <c r="H382" i="162"/>
  <c r="E382" i="162"/>
  <c r="M35" i="147"/>
  <c r="C289" i="148"/>
  <c r="G289" i="148"/>
  <c r="H289" i="148"/>
  <c r="E289" i="148"/>
  <c r="F289" i="148"/>
  <c r="I289" i="148"/>
  <c r="D289" i="148"/>
  <c r="X33" i="116"/>
  <c r="X41" i="116"/>
  <c r="X40" i="116"/>
  <c r="J369" i="162"/>
  <c r="AE11" i="161"/>
  <c r="X11" i="161"/>
  <c r="Z11" i="161" s="1"/>
  <c r="AA33" i="116"/>
  <c r="AA41" i="116"/>
  <c r="AA40" i="116"/>
  <c r="K24" i="147"/>
  <c r="M24" i="147" s="1"/>
  <c r="R24" i="147"/>
  <c r="I312" i="162"/>
  <c r="AS55" i="160"/>
  <c r="G312" i="162"/>
  <c r="D312" i="162"/>
  <c r="C312" i="162"/>
  <c r="F312" i="162"/>
  <c r="E312" i="162"/>
  <c r="H312" i="162"/>
  <c r="AE45" i="161"/>
  <c r="X45" i="161"/>
  <c r="Z45" i="161" s="1"/>
  <c r="I353" i="119"/>
  <c r="D353" i="119"/>
  <c r="G353" i="119"/>
  <c r="C353" i="119"/>
  <c r="F353" i="119"/>
  <c r="E353" i="119"/>
  <c r="H353" i="119"/>
  <c r="C380" i="148"/>
  <c r="D380" i="148"/>
  <c r="G380" i="148"/>
  <c r="E380" i="148"/>
  <c r="AC32" i="146"/>
  <c r="F380" i="148"/>
  <c r="H380" i="148"/>
  <c r="I380" i="148"/>
  <c r="G342" i="119"/>
  <c r="E342" i="119"/>
  <c r="D342" i="119"/>
  <c r="H342" i="119"/>
  <c r="I342" i="119"/>
  <c r="C342" i="119"/>
  <c r="F342" i="119"/>
  <c r="H56" i="146"/>
  <c r="F317" i="148"/>
  <c r="G317" i="148"/>
  <c r="C317" i="148"/>
  <c r="I317" i="148"/>
  <c r="H317" i="148"/>
  <c r="E317" i="148"/>
  <c r="D317" i="148"/>
  <c r="G324" i="162"/>
  <c r="D324" i="162"/>
  <c r="C324" i="162"/>
  <c r="F324" i="162"/>
  <c r="E324" i="162"/>
  <c r="O56" i="160"/>
  <c r="I324" i="162"/>
  <c r="H324" i="162"/>
  <c r="J301" i="148"/>
  <c r="R8" i="117"/>
  <c r="K8" i="117"/>
  <c r="M8" i="117" s="1"/>
  <c r="AM41" i="139"/>
  <c r="AM33" i="139"/>
  <c r="AM35" i="139" s="1"/>
  <c r="AM40" i="139"/>
  <c r="R7" i="117"/>
  <c r="K7" i="117"/>
  <c r="J380" i="134"/>
  <c r="F337" i="119"/>
  <c r="E337" i="119"/>
  <c r="H337" i="119"/>
  <c r="I337" i="119"/>
  <c r="C337" i="119"/>
  <c r="D337" i="119"/>
  <c r="G337" i="119"/>
  <c r="AE26" i="147"/>
  <c r="X26" i="147"/>
  <c r="Z26" i="147" s="1"/>
  <c r="AE35" i="117"/>
  <c r="X35" i="117"/>
  <c r="Z35" i="117" s="1"/>
  <c r="I396" i="162"/>
  <c r="AS32" i="160"/>
  <c r="AS57" i="160"/>
  <c r="G396" i="162"/>
  <c r="H396" i="162"/>
  <c r="F396" i="162"/>
  <c r="D396" i="162"/>
  <c r="C396" i="162"/>
  <c r="E396" i="162"/>
  <c r="AE30" i="133"/>
  <c r="X30" i="133"/>
  <c r="Z30" i="133" s="1"/>
  <c r="J385" i="162"/>
  <c r="F300" i="119"/>
  <c r="I300" i="119"/>
  <c r="C300" i="119"/>
  <c r="H300" i="119"/>
  <c r="D300" i="119"/>
  <c r="E300" i="119"/>
  <c r="G300" i="119"/>
  <c r="C298" i="162"/>
  <c r="I298" i="162"/>
  <c r="H298" i="162"/>
  <c r="F298" i="162"/>
  <c r="G298" i="162"/>
  <c r="E298" i="162"/>
  <c r="D298" i="162"/>
  <c r="J301" i="119"/>
  <c r="K23" i="147"/>
  <c r="M23" i="147" s="1"/>
  <c r="R23" i="147"/>
  <c r="J361" i="162"/>
  <c r="D316" i="119"/>
  <c r="F316" i="119"/>
  <c r="G316" i="119"/>
  <c r="G56" i="116"/>
  <c r="E316" i="119"/>
  <c r="H316" i="119"/>
  <c r="C316" i="119"/>
  <c r="I316" i="119"/>
  <c r="J375" i="119"/>
  <c r="J333" i="119"/>
  <c r="C295" i="119"/>
  <c r="D295" i="119"/>
  <c r="H295" i="119"/>
  <c r="E295" i="119"/>
  <c r="G295" i="119"/>
  <c r="I295" i="119"/>
  <c r="F295" i="119"/>
  <c r="M35" i="161"/>
  <c r="J396" i="119"/>
  <c r="X10" i="147"/>
  <c r="Z10" i="147" s="1"/>
  <c r="AE10" i="147"/>
  <c r="M35" i="117"/>
  <c r="R46" i="161"/>
  <c r="K46" i="161"/>
  <c r="M46" i="161" s="1"/>
  <c r="J375" i="148"/>
  <c r="D296" i="148"/>
  <c r="H296" i="148"/>
  <c r="C296" i="148"/>
  <c r="E296" i="148"/>
  <c r="F296" i="148"/>
  <c r="G296" i="148"/>
  <c r="I296" i="148"/>
  <c r="AE10" i="161"/>
  <c r="X10" i="161"/>
  <c r="Z10" i="161" s="1"/>
  <c r="J395" i="162"/>
  <c r="E340" i="162"/>
  <c r="H340" i="162"/>
  <c r="C340" i="162"/>
  <c r="D340" i="162"/>
  <c r="G340" i="162"/>
  <c r="F340" i="162"/>
  <c r="I340" i="162"/>
  <c r="H275" i="148"/>
  <c r="E275" i="148"/>
  <c r="G275" i="148"/>
  <c r="F275" i="148"/>
  <c r="C275" i="148"/>
  <c r="I275" i="148"/>
  <c r="H55" i="146"/>
  <c r="D275" i="148"/>
  <c r="C373" i="148"/>
  <c r="E373" i="148"/>
  <c r="F373" i="148"/>
  <c r="V32" i="146"/>
  <c r="I373" i="148"/>
  <c r="D373" i="148"/>
  <c r="G373" i="148"/>
  <c r="H373" i="148"/>
  <c r="K31" i="117"/>
  <c r="R31" i="117"/>
  <c r="J360" i="148"/>
  <c r="C379" i="119"/>
  <c r="I379" i="119"/>
  <c r="AB32" i="116"/>
  <c r="E379" i="119"/>
  <c r="D379" i="119"/>
  <c r="H379" i="119"/>
  <c r="G379" i="119"/>
  <c r="F379" i="119"/>
  <c r="X35" i="161"/>
  <c r="Z35" i="161" s="1"/>
  <c r="AE35" i="161"/>
  <c r="J336" i="148"/>
  <c r="Y41" i="146"/>
  <c r="Y33" i="146"/>
  <c r="Y40" i="146"/>
  <c r="I354" i="162"/>
  <c r="H354" i="162"/>
  <c r="C354" i="162"/>
  <c r="E354" i="162"/>
  <c r="G354" i="162"/>
  <c r="F354" i="162"/>
  <c r="D354" i="162"/>
  <c r="AS56" i="160"/>
  <c r="J354" i="148"/>
  <c r="K30" i="147"/>
  <c r="M30" i="147" s="1"/>
  <c r="R30" i="147"/>
  <c r="M10" i="161"/>
  <c r="K32" i="161"/>
  <c r="M32" i="161" s="1"/>
  <c r="R32" i="161"/>
  <c r="R30" i="117"/>
  <c r="K30" i="117"/>
  <c r="D331" i="148"/>
  <c r="E331" i="148"/>
  <c r="G331" i="148"/>
  <c r="H331" i="148"/>
  <c r="I331" i="148"/>
  <c r="F331" i="148"/>
  <c r="C331" i="148"/>
  <c r="J276" i="148"/>
  <c r="F339" i="119"/>
  <c r="I339" i="119"/>
  <c r="G339" i="119"/>
  <c r="C339" i="119"/>
  <c r="E339" i="119"/>
  <c r="H339" i="119"/>
  <c r="D339" i="119"/>
  <c r="AE19" i="161"/>
  <c r="X19" i="161"/>
  <c r="Z19" i="161" s="1"/>
  <c r="E274" i="119"/>
  <c r="G274" i="119"/>
  <c r="I274" i="119"/>
  <c r="D274" i="119"/>
  <c r="G55" i="116"/>
  <c r="C274" i="119"/>
  <c r="F274" i="119"/>
  <c r="H274" i="119"/>
  <c r="K15" i="117"/>
  <c r="R15" i="117"/>
  <c r="X27" i="124"/>
  <c r="Z27" i="124" s="1"/>
  <c r="AE27" i="124"/>
  <c r="C315" i="119"/>
  <c r="F315" i="119"/>
  <c r="G315" i="119"/>
  <c r="F56" i="116"/>
  <c r="E315" i="119"/>
  <c r="I315" i="119"/>
  <c r="D315" i="119"/>
  <c r="H315" i="119"/>
  <c r="R29" i="117"/>
  <c r="K29" i="117"/>
  <c r="AA40" i="146"/>
  <c r="AA41" i="146"/>
  <c r="AA33" i="146"/>
  <c r="J306" i="162"/>
  <c r="J376" i="148"/>
  <c r="J311" i="162"/>
  <c r="X41" i="146"/>
  <c r="X33" i="146"/>
  <c r="X40" i="146"/>
  <c r="AI41" i="160"/>
  <c r="AI40" i="160"/>
  <c r="AI33" i="160"/>
  <c r="J291" i="148"/>
  <c r="X25" i="147"/>
  <c r="Z25" i="147" s="1"/>
  <c r="AE25" i="147"/>
  <c r="C296" i="119"/>
  <c r="E296" i="119"/>
  <c r="G296" i="119"/>
  <c r="D296" i="119"/>
  <c r="I296" i="119"/>
  <c r="H296" i="119"/>
  <c r="F296" i="119"/>
  <c r="I297" i="119"/>
  <c r="H297" i="119"/>
  <c r="C297" i="119"/>
  <c r="D297" i="119"/>
  <c r="E297" i="119"/>
  <c r="G297" i="119"/>
  <c r="F297" i="119"/>
  <c r="G358" i="119"/>
  <c r="G57" i="116"/>
  <c r="F358" i="119"/>
  <c r="E358" i="119"/>
  <c r="C358" i="119"/>
  <c r="D358" i="119"/>
  <c r="H358" i="119"/>
  <c r="I358" i="119"/>
  <c r="G32" i="116"/>
  <c r="I323" i="119"/>
  <c r="D323" i="119"/>
  <c r="G323" i="119"/>
  <c r="H323" i="119"/>
  <c r="C323" i="119"/>
  <c r="F323" i="119"/>
  <c r="N56" i="116"/>
  <c r="E323" i="119"/>
  <c r="D273" i="119"/>
  <c r="F55" i="116"/>
  <c r="H273" i="119"/>
  <c r="F273" i="119"/>
  <c r="E273" i="119"/>
  <c r="C273" i="119"/>
  <c r="I273" i="119"/>
  <c r="G273" i="119"/>
  <c r="C388" i="119"/>
  <c r="E388" i="119"/>
  <c r="F388" i="119"/>
  <c r="H388" i="119"/>
  <c r="I388" i="119"/>
  <c r="G388" i="119"/>
  <c r="D388" i="119"/>
  <c r="AK32" i="116"/>
  <c r="G363" i="119"/>
  <c r="F363" i="119"/>
  <c r="L32" i="116"/>
  <c r="D363" i="119"/>
  <c r="L57" i="116"/>
  <c r="E363" i="119"/>
  <c r="I363" i="119"/>
  <c r="H363" i="119"/>
  <c r="C363" i="119"/>
  <c r="F338" i="148"/>
  <c r="E338" i="148"/>
  <c r="I338" i="148"/>
  <c r="G338" i="148"/>
  <c r="C338" i="148"/>
  <c r="H338" i="148"/>
  <c r="D338" i="148"/>
  <c r="S42" i="160"/>
  <c r="E538" i="162" s="1"/>
  <c r="E338" i="119"/>
  <c r="D338" i="119"/>
  <c r="C338" i="119"/>
  <c r="I338" i="119"/>
  <c r="F338" i="119"/>
  <c r="G338" i="119"/>
  <c r="H338" i="119"/>
  <c r="F381" i="119"/>
  <c r="E381" i="119"/>
  <c r="G381" i="119"/>
  <c r="I381" i="119"/>
  <c r="D381" i="119"/>
  <c r="H381" i="119"/>
  <c r="AD32" i="116"/>
  <c r="C381" i="119"/>
  <c r="J40" i="160"/>
  <c r="J41" i="160"/>
  <c r="J33" i="160"/>
  <c r="J35" i="160" s="1"/>
  <c r="J59" i="160"/>
  <c r="E347" i="148"/>
  <c r="D347" i="148"/>
  <c r="H347" i="148"/>
  <c r="C347" i="148"/>
  <c r="F347" i="148"/>
  <c r="G347" i="148"/>
  <c r="I347" i="148"/>
  <c r="N57" i="116"/>
  <c r="E365" i="119"/>
  <c r="H365" i="119"/>
  <c r="I365" i="119"/>
  <c r="F365" i="119"/>
  <c r="D365" i="119"/>
  <c r="G365" i="119"/>
  <c r="N32" i="116"/>
  <c r="C365" i="119"/>
  <c r="C357" i="119"/>
  <c r="E357" i="119"/>
  <c r="F32" i="116"/>
  <c r="F57" i="116"/>
  <c r="H357" i="119"/>
  <c r="I357" i="119"/>
  <c r="G357" i="119"/>
  <c r="F357" i="119"/>
  <c r="D357" i="119"/>
  <c r="AI40" i="132"/>
  <c r="J343" i="162"/>
  <c r="J312" i="148"/>
  <c r="E321" i="119"/>
  <c r="L56" i="116"/>
  <c r="I321" i="119"/>
  <c r="G321" i="119"/>
  <c r="C321" i="119"/>
  <c r="H321" i="119"/>
  <c r="D321" i="119"/>
  <c r="F321" i="119"/>
  <c r="J343" i="119"/>
  <c r="J318" i="162"/>
  <c r="E292" i="162"/>
  <c r="H292" i="162"/>
  <c r="I292" i="162"/>
  <c r="G292" i="162"/>
  <c r="F292" i="162"/>
  <c r="C292" i="162"/>
  <c r="D292" i="162"/>
  <c r="E330" i="119"/>
  <c r="H330" i="119"/>
  <c r="I330" i="119"/>
  <c r="F330" i="119"/>
  <c r="G330" i="119"/>
  <c r="D330" i="119"/>
  <c r="C330" i="119"/>
  <c r="X36" i="161"/>
  <c r="Z36" i="161" s="1"/>
  <c r="AE36" i="161"/>
  <c r="AR40" i="160"/>
  <c r="AR33" i="160"/>
  <c r="AR41" i="160"/>
  <c r="J302" i="162"/>
  <c r="G380" i="119"/>
  <c r="I380" i="119"/>
  <c r="D380" i="119"/>
  <c r="C380" i="119"/>
  <c r="F380" i="119"/>
  <c r="E380" i="119"/>
  <c r="H380" i="119"/>
  <c r="AC32" i="116"/>
  <c r="X40" i="161"/>
  <c r="Z40" i="161" s="1"/>
  <c r="AE40" i="161"/>
  <c r="J293" i="125"/>
  <c r="X25" i="117"/>
  <c r="Z25" i="117" s="1"/>
  <c r="AE25" i="117"/>
  <c r="J390" i="162"/>
  <c r="K39" i="147"/>
  <c r="M39" i="147" s="1"/>
  <c r="R39" i="147"/>
  <c r="J312" i="119"/>
  <c r="J319" i="162"/>
  <c r="E290" i="148"/>
  <c r="H290" i="148"/>
  <c r="G290" i="148"/>
  <c r="I290" i="148"/>
  <c r="C290" i="148"/>
  <c r="D290" i="148"/>
  <c r="F290" i="148"/>
  <c r="J360" i="162"/>
  <c r="J301" i="162"/>
  <c r="K7" i="161"/>
  <c r="M7" i="161" s="1"/>
  <c r="R7" i="161"/>
  <c r="D322" i="119"/>
  <c r="E322" i="119"/>
  <c r="I322" i="119"/>
  <c r="G322" i="119"/>
  <c r="F322" i="119"/>
  <c r="C322" i="119"/>
  <c r="H322" i="119"/>
  <c r="M56" i="116"/>
  <c r="R45" i="117"/>
  <c r="K45" i="117"/>
  <c r="M45" i="117" s="1"/>
  <c r="J353" i="162"/>
  <c r="H334" i="162"/>
  <c r="D334" i="162"/>
  <c r="I334" i="162"/>
  <c r="E334" i="162"/>
  <c r="F334" i="162"/>
  <c r="G334" i="162"/>
  <c r="C334" i="162"/>
  <c r="K22" i="117"/>
  <c r="R22" i="117"/>
  <c r="M36" i="161"/>
  <c r="E304" i="35"/>
  <c r="J285" i="162"/>
  <c r="I366" i="162"/>
  <c r="O32" i="160"/>
  <c r="G366" i="162"/>
  <c r="E366" i="162"/>
  <c r="H366" i="162"/>
  <c r="D366" i="162"/>
  <c r="C366" i="162"/>
  <c r="F366" i="162"/>
  <c r="O57" i="160"/>
  <c r="M25" i="117"/>
  <c r="AM40" i="160"/>
  <c r="AM33" i="160"/>
  <c r="AM41" i="160"/>
  <c r="G305" i="148"/>
  <c r="E305" i="148"/>
  <c r="I305" i="148"/>
  <c r="C305" i="148"/>
  <c r="D305" i="148"/>
  <c r="F305" i="148"/>
  <c r="H305" i="148"/>
  <c r="R40" i="160"/>
  <c r="R41" i="160"/>
  <c r="R33" i="160"/>
  <c r="R59" i="160"/>
  <c r="J334" i="148"/>
  <c r="H304" i="119"/>
  <c r="F304" i="119"/>
  <c r="D304" i="119"/>
  <c r="I304" i="119"/>
  <c r="C304" i="119"/>
  <c r="G304" i="119"/>
  <c r="E304" i="119"/>
  <c r="AE46" i="117"/>
  <c r="X46" i="117"/>
  <c r="Z46" i="117" s="1"/>
  <c r="J378" i="148"/>
  <c r="H315" i="162"/>
  <c r="F56" i="160"/>
  <c r="D315" i="162"/>
  <c r="C315" i="162"/>
  <c r="E315" i="162"/>
  <c r="F315" i="162"/>
  <c r="G315" i="162"/>
  <c r="I315" i="162"/>
  <c r="J294" i="148"/>
  <c r="C280" i="119"/>
  <c r="D280" i="119"/>
  <c r="I280" i="119"/>
  <c r="E280" i="119"/>
  <c r="M55" i="116"/>
  <c r="G280" i="119"/>
  <c r="H280" i="119"/>
  <c r="F280" i="119"/>
  <c r="H288" i="119"/>
  <c r="D288" i="119"/>
  <c r="C288" i="119"/>
  <c r="E288" i="119"/>
  <c r="G288" i="119"/>
  <c r="I288" i="119"/>
  <c r="F288" i="119"/>
  <c r="K34" i="117"/>
  <c r="M34" i="117" s="1"/>
  <c r="R34" i="117"/>
  <c r="J344" i="162"/>
  <c r="K16" i="161"/>
  <c r="M16" i="161" s="1"/>
  <c r="R16" i="161"/>
  <c r="M40" i="140"/>
  <c r="G389" i="148"/>
  <c r="C389" i="148"/>
  <c r="AL32" i="146"/>
  <c r="E389" i="148"/>
  <c r="I389" i="148"/>
  <c r="F389" i="148"/>
  <c r="H389" i="148"/>
  <c r="D389" i="148"/>
  <c r="J390" i="141"/>
  <c r="I281" i="119"/>
  <c r="G281" i="119"/>
  <c r="D281" i="119"/>
  <c r="C281" i="119"/>
  <c r="H281" i="119"/>
  <c r="E281" i="119"/>
  <c r="N55" i="116"/>
  <c r="F281" i="119"/>
  <c r="J348" i="141"/>
  <c r="AH33" i="146"/>
  <c r="AH35" i="146" s="1"/>
  <c r="AH40" i="146"/>
  <c r="AH41" i="146"/>
  <c r="K38" i="117"/>
  <c r="M38" i="117" s="1"/>
  <c r="R38" i="117"/>
  <c r="M46" i="117"/>
  <c r="I59" i="160"/>
  <c r="I41" i="160"/>
  <c r="I40" i="160"/>
  <c r="I33" i="160"/>
  <c r="G357" i="162"/>
  <c r="F32" i="160"/>
  <c r="F357" i="162"/>
  <c r="C357" i="162"/>
  <c r="E357" i="162"/>
  <c r="H357" i="162"/>
  <c r="F57" i="160"/>
  <c r="D357" i="162"/>
  <c r="I357" i="162"/>
  <c r="AH40" i="160"/>
  <c r="AH41" i="160"/>
  <c r="AH33" i="160"/>
  <c r="AH35" i="160" s="1"/>
  <c r="J386" i="162"/>
  <c r="R13" i="117"/>
  <c r="K13" i="117"/>
  <c r="G395" i="119"/>
  <c r="I395" i="119"/>
  <c r="F395" i="119"/>
  <c r="AR32" i="116"/>
  <c r="H395" i="119"/>
  <c r="C395" i="119"/>
  <c r="E395" i="119"/>
  <c r="D395" i="119"/>
  <c r="J327" i="162"/>
  <c r="K26" i="161"/>
  <c r="M26" i="161" s="1"/>
  <c r="R26" i="161"/>
  <c r="AG32" i="116"/>
  <c r="G384" i="119"/>
  <c r="E384" i="119"/>
  <c r="F384" i="119"/>
  <c r="I384" i="119"/>
  <c r="D384" i="119"/>
  <c r="C384" i="119"/>
  <c r="H384" i="119"/>
  <c r="J333" i="148"/>
  <c r="G359" i="148"/>
  <c r="D359" i="148"/>
  <c r="H359" i="148"/>
  <c r="C359" i="148"/>
  <c r="E359" i="148"/>
  <c r="H32" i="146"/>
  <c r="H57" i="146"/>
  <c r="F359" i="148"/>
  <c r="I359" i="148"/>
  <c r="AE46" i="147"/>
  <c r="X46" i="147"/>
  <c r="Z46" i="147" s="1"/>
  <c r="G282" i="162"/>
  <c r="O55" i="160"/>
  <c r="I282" i="162"/>
  <c r="E282" i="162"/>
  <c r="C282" i="162"/>
  <c r="F282" i="162"/>
  <c r="H282" i="162"/>
  <c r="D282" i="162"/>
  <c r="AE40" i="140"/>
  <c r="X40" i="140"/>
  <c r="Z40" i="140" s="1"/>
  <c r="J378" i="119"/>
  <c r="G346" i="119"/>
  <c r="H346" i="119"/>
  <c r="I346" i="119"/>
  <c r="C346" i="119"/>
  <c r="F346" i="119"/>
  <c r="E346" i="119"/>
  <c r="D346" i="119"/>
  <c r="D332" i="148"/>
  <c r="I332" i="148"/>
  <c r="E332" i="148"/>
  <c r="G332" i="148"/>
  <c r="H332" i="148"/>
  <c r="F332" i="148"/>
  <c r="C332" i="148"/>
  <c r="AS40" i="116"/>
  <c r="AS33" i="116"/>
  <c r="AS35" i="116" s="1"/>
  <c r="AS41" i="116"/>
  <c r="AS59" i="116"/>
  <c r="X28" i="117"/>
  <c r="Z28" i="117" s="1"/>
  <c r="AE28" i="117"/>
  <c r="J306" i="141"/>
  <c r="J354" i="119"/>
  <c r="G273" i="162"/>
  <c r="E273" i="162"/>
  <c r="I273" i="162"/>
  <c r="H273" i="162"/>
  <c r="D273" i="162"/>
  <c r="C273" i="162"/>
  <c r="F55" i="160"/>
  <c r="F273" i="162"/>
  <c r="J276" i="162"/>
  <c r="H279" i="119"/>
  <c r="I279" i="119"/>
  <c r="G279" i="119"/>
  <c r="F279" i="119"/>
  <c r="L55" i="116"/>
  <c r="C279" i="119"/>
  <c r="E279" i="119"/>
  <c r="D279" i="119"/>
  <c r="C364" i="119"/>
  <c r="D364" i="119"/>
  <c r="I364" i="119"/>
  <c r="E364" i="119"/>
  <c r="M57" i="116"/>
  <c r="F364" i="119"/>
  <c r="G364" i="119"/>
  <c r="H364" i="119"/>
  <c r="M32" i="116"/>
  <c r="G311" i="119"/>
  <c r="I311" i="119"/>
  <c r="H311" i="119"/>
  <c r="C311" i="119"/>
  <c r="D311" i="119"/>
  <c r="F311" i="119"/>
  <c r="E311" i="119"/>
  <c r="M28" i="147"/>
  <c r="Z41" i="123"/>
  <c r="Z33" i="123"/>
  <c r="Z35" i="123" s="1"/>
  <c r="Z40" i="123"/>
  <c r="E376" i="162"/>
  <c r="C376" i="162"/>
  <c r="Y32" i="160"/>
  <c r="D376" i="162"/>
  <c r="F376" i="162"/>
  <c r="H376" i="162"/>
  <c r="I376" i="162"/>
  <c r="G376" i="162"/>
  <c r="D372" i="119"/>
  <c r="G372" i="119"/>
  <c r="E372" i="119"/>
  <c r="F372" i="119"/>
  <c r="C372" i="119"/>
  <c r="H372" i="119"/>
  <c r="U32" i="116"/>
  <c r="I372" i="119"/>
  <c r="AS41" i="146"/>
  <c r="AS33" i="146"/>
  <c r="AS59" i="146"/>
  <c r="AS40" i="146"/>
  <c r="AH33" i="116"/>
  <c r="AH41" i="116"/>
  <c r="AH40" i="116"/>
  <c r="C365" i="35"/>
  <c r="F330" i="35"/>
  <c r="F372" i="35"/>
  <c r="N57" i="6"/>
  <c r="I330" i="35"/>
  <c r="G372" i="35"/>
  <c r="F346" i="35"/>
  <c r="G346" i="35"/>
  <c r="D346" i="35"/>
  <c r="C330" i="35"/>
  <c r="H346" i="35"/>
  <c r="G388" i="35"/>
  <c r="D304" i="35"/>
  <c r="G365" i="35"/>
  <c r="U32" i="6"/>
  <c r="U40" i="6" s="1"/>
  <c r="E7" i="32"/>
  <c r="K7" i="32" s="1"/>
  <c r="E281" i="35"/>
  <c r="H281" i="35"/>
  <c r="BD62" i="32"/>
  <c r="BQ18" i="32"/>
  <c r="BJ18" i="32"/>
  <c r="BH18" i="32"/>
  <c r="BH62" i="32" s="1"/>
  <c r="BI18" i="32"/>
  <c r="N32" i="6"/>
  <c r="N59" i="6" s="1"/>
  <c r="F281" i="35"/>
  <c r="CC28" i="32"/>
  <c r="BP72" i="32"/>
  <c r="BT28" i="32"/>
  <c r="BT72" i="32" s="1"/>
  <c r="I323" i="35"/>
  <c r="N55" i="6"/>
  <c r="I304" i="35"/>
  <c r="AD86" i="32"/>
  <c r="AJ42" i="32"/>
  <c r="AH42" i="32"/>
  <c r="AH86" i="32" s="1"/>
  <c r="AI42" i="32"/>
  <c r="AQ42" i="32"/>
  <c r="G323" i="35"/>
  <c r="D281" i="35"/>
  <c r="H304" i="35"/>
  <c r="AQ72" i="32"/>
  <c r="AV28" i="32"/>
  <c r="BD28" i="32"/>
  <c r="AW28" i="32"/>
  <c r="AU28" i="32"/>
  <c r="AU72" i="32" s="1"/>
  <c r="AP86" i="32"/>
  <c r="BC42" i="32"/>
  <c r="AT42" i="32"/>
  <c r="AT86" i="32" s="1"/>
  <c r="BC55" i="32"/>
  <c r="BG11" i="32"/>
  <c r="BG55" i="32" s="1"/>
  <c r="BP11" i="32"/>
  <c r="H323" i="35"/>
  <c r="G304" i="35"/>
  <c r="AQ34" i="32"/>
  <c r="AJ34" i="32"/>
  <c r="AI34" i="32"/>
  <c r="AD78" i="32"/>
  <c r="AH34" i="32"/>
  <c r="AH78" i="32" s="1"/>
  <c r="AW11" i="32"/>
  <c r="BD11" i="32"/>
  <c r="AQ55" i="32"/>
  <c r="AU11" i="32"/>
  <c r="AU55" i="32" s="1"/>
  <c r="AV11" i="32"/>
  <c r="F304" i="35"/>
  <c r="AK32" i="6"/>
  <c r="C388" i="35"/>
  <c r="H388" i="35"/>
  <c r="F388" i="35"/>
  <c r="I388" i="35"/>
  <c r="D388" i="35"/>
  <c r="AP78" i="32"/>
  <c r="AT34" i="32"/>
  <c r="AT78" i="32" s="1"/>
  <c r="BC34" i="32"/>
  <c r="A26" i="12"/>
  <c r="B16" i="12"/>
  <c r="H37" i="42" s="1"/>
  <c r="H48" i="42" s="1"/>
  <c r="BJ16" i="32"/>
  <c r="BH16" i="32"/>
  <c r="BH60" i="32" s="1"/>
  <c r="W47" i="32"/>
  <c r="D36" i="33" s="1"/>
  <c r="V47" i="32"/>
  <c r="D35" i="33" s="1"/>
  <c r="T91" i="32"/>
  <c r="AG76" i="32"/>
  <c r="AV33" i="32"/>
  <c r="AQ77" i="32"/>
  <c r="AW33" i="32"/>
  <c r="BD33" i="32"/>
  <c r="AU33" i="32"/>
  <c r="AU77" i="32" s="1"/>
  <c r="AT23" i="32"/>
  <c r="AT67" i="32" s="1"/>
  <c r="AP67" i="32"/>
  <c r="BC23" i="32"/>
  <c r="AT27" i="32"/>
  <c r="BC27" i="32"/>
  <c r="AP71" i="32"/>
  <c r="BD13" i="32"/>
  <c r="AU13" i="32"/>
  <c r="AU57" i="32" s="1"/>
  <c r="AQ57" i="32"/>
  <c r="AV13" i="32"/>
  <c r="AW13" i="32"/>
  <c r="CC37" i="32"/>
  <c r="BP81" i="32"/>
  <c r="BT37" i="32"/>
  <c r="BT81" i="32" s="1"/>
  <c r="BC64" i="32"/>
  <c r="BP20" i="32"/>
  <c r="BG20" i="32"/>
  <c r="BG64" i="32" s="1"/>
  <c r="AQ17" i="32"/>
  <c r="AI17" i="32"/>
  <c r="AD61" i="32"/>
  <c r="AH17" i="32"/>
  <c r="AH61" i="32" s="1"/>
  <c r="AJ17" i="32"/>
  <c r="AQ82" i="32"/>
  <c r="AU38" i="32"/>
  <c r="AU82" i="32" s="1"/>
  <c r="AW38" i="32"/>
  <c r="AV38" i="32"/>
  <c r="BD38" i="32"/>
  <c r="AQ23" i="32"/>
  <c r="AD67" i="32"/>
  <c r="AH23" i="32"/>
  <c r="AH67" i="32" s="1"/>
  <c r="AI23" i="32"/>
  <c r="AJ23" i="32"/>
  <c r="BC57" i="32"/>
  <c r="BP13" i="32"/>
  <c r="BG13" i="32"/>
  <c r="AP80" i="32"/>
  <c r="AT36" i="32"/>
  <c r="AT80" i="32" s="1"/>
  <c r="BC36" i="32"/>
  <c r="AQ25" i="32"/>
  <c r="AI25" i="32"/>
  <c r="AD69" i="32"/>
  <c r="AJ25" i="32"/>
  <c r="AH25" i="32"/>
  <c r="AI30" i="32"/>
  <c r="AJ30" i="32"/>
  <c r="AD74" i="32"/>
  <c r="AH30" i="32"/>
  <c r="AH74" i="32" s="1"/>
  <c r="AQ30" i="32"/>
  <c r="AP76" i="32"/>
  <c r="BC32" i="32"/>
  <c r="AT32" i="32"/>
  <c r="AT76" i="32" s="1"/>
  <c r="AH73" i="32"/>
  <c r="BD39" i="32"/>
  <c r="AQ83" i="32"/>
  <c r="AU39" i="32"/>
  <c r="AU83" i="32" s="1"/>
  <c r="AW39" i="32"/>
  <c r="AV39" i="32"/>
  <c r="AP65" i="32"/>
  <c r="AT21" i="32"/>
  <c r="AT65" i="32" s="1"/>
  <c r="BC21" i="32"/>
  <c r="U74" i="32"/>
  <c r="BC58" i="32"/>
  <c r="BG14" i="32"/>
  <c r="BG58" i="32" s="1"/>
  <c r="BP14" i="32"/>
  <c r="BJ14" i="32"/>
  <c r="AD65" i="32"/>
  <c r="AJ21" i="32"/>
  <c r="AI21" i="32"/>
  <c r="AH21" i="32"/>
  <c r="AH65" i="32" s="1"/>
  <c r="AQ21" i="32"/>
  <c r="BC12" i="32"/>
  <c r="AT12" i="32"/>
  <c r="AP56" i="32"/>
  <c r="AG61" i="32"/>
  <c r="AT60" i="32"/>
  <c r="AG65" i="32"/>
  <c r="BD7" i="32"/>
  <c r="AV7" i="32"/>
  <c r="AQ51" i="32"/>
  <c r="AW7" i="32"/>
  <c r="AU7" i="32"/>
  <c r="BC59" i="32"/>
  <c r="BG15" i="32"/>
  <c r="BG59" i="32" s="1"/>
  <c r="BP15" i="32"/>
  <c r="H91" i="32"/>
  <c r="AT58" i="32"/>
  <c r="AT17" i="32"/>
  <c r="AT61" i="32" s="1"/>
  <c r="AP61" i="32"/>
  <c r="BC17" i="32"/>
  <c r="AG47" i="32"/>
  <c r="J10" i="32"/>
  <c r="I47" i="32"/>
  <c r="C35" i="33" s="1"/>
  <c r="J30" i="32"/>
  <c r="CC9" i="32"/>
  <c r="BP53" i="32"/>
  <c r="BT9" i="32"/>
  <c r="BC60" i="32"/>
  <c r="BG16" i="32"/>
  <c r="BG60" i="32" s="1"/>
  <c r="BP16" i="32"/>
  <c r="BW16" i="32" s="1"/>
  <c r="AQ84" i="32"/>
  <c r="AW40" i="32"/>
  <c r="AU40" i="32"/>
  <c r="AU84" i="32" s="1"/>
  <c r="AV40" i="32"/>
  <c r="BD40" i="32"/>
  <c r="D34" i="33"/>
  <c r="P47" i="32"/>
  <c r="P91" i="32" s="1"/>
  <c r="AI32" i="32"/>
  <c r="AD76" i="32"/>
  <c r="AJ32" i="32"/>
  <c r="AH32" i="32"/>
  <c r="AH76" i="32" s="1"/>
  <c r="AQ32" i="32"/>
  <c r="BP35" i="32"/>
  <c r="BW35" i="32" s="1"/>
  <c r="BG35" i="32"/>
  <c r="BC79" i="32"/>
  <c r="AV24" i="32"/>
  <c r="AQ68" i="32"/>
  <c r="BD24" i="32"/>
  <c r="AU24" i="32"/>
  <c r="AU68" i="32" s="1"/>
  <c r="AW24" i="32"/>
  <c r="BD29" i="32"/>
  <c r="AQ73" i="32"/>
  <c r="AV29" i="32"/>
  <c r="AW29" i="32"/>
  <c r="AU29" i="32"/>
  <c r="AU73" i="32" s="1"/>
  <c r="D47" i="32"/>
  <c r="H48" i="32"/>
  <c r="BC66" i="32"/>
  <c r="BP22" i="32"/>
  <c r="BG22" i="32"/>
  <c r="AH51" i="32"/>
  <c r="BD31" i="32"/>
  <c r="AW31" i="32"/>
  <c r="AV31" i="32"/>
  <c r="AU31" i="32"/>
  <c r="AU75" i="32" s="1"/>
  <c r="AQ75" i="32"/>
  <c r="AP74" i="32"/>
  <c r="BC30" i="32"/>
  <c r="AT30" i="32"/>
  <c r="U47" i="32"/>
  <c r="Q47" i="32" s="1"/>
  <c r="AW20" i="32"/>
  <c r="AV20" i="32"/>
  <c r="BD20" i="32"/>
  <c r="AQ64" i="32"/>
  <c r="AU20" i="32"/>
  <c r="BC41" i="32"/>
  <c r="AP85" i="32"/>
  <c r="AT41" i="32"/>
  <c r="AH75" i="32"/>
  <c r="AQ26" i="32"/>
  <c r="AI26" i="32"/>
  <c r="AH26" i="32"/>
  <c r="AD70" i="32"/>
  <c r="AJ26" i="32"/>
  <c r="BC19" i="32"/>
  <c r="AP63" i="32"/>
  <c r="AT19" i="32"/>
  <c r="AT63" i="32" s="1"/>
  <c r="AP70" i="32"/>
  <c r="BC26" i="32"/>
  <c r="AT26" i="32"/>
  <c r="AT70" i="32" s="1"/>
  <c r="AI19" i="32"/>
  <c r="AH19" i="32"/>
  <c r="AH63" i="32" s="1"/>
  <c r="AQ19" i="32"/>
  <c r="AD63" i="32"/>
  <c r="AJ19" i="32"/>
  <c r="BC75" i="32"/>
  <c r="BG31" i="32"/>
  <c r="BP31" i="32"/>
  <c r="AH41" i="32"/>
  <c r="AH85" i="32" s="1"/>
  <c r="AD85" i="32"/>
  <c r="AJ41" i="32"/>
  <c r="AQ41" i="32"/>
  <c r="AI41" i="32"/>
  <c r="AG63" i="32"/>
  <c r="BP29" i="32"/>
  <c r="BG29" i="32"/>
  <c r="BC73" i="32"/>
  <c r="BT39" i="32"/>
  <c r="BT83" i="32" s="1"/>
  <c r="BP83" i="32"/>
  <c r="CC39" i="32"/>
  <c r="BC84" i="32"/>
  <c r="BP40" i="32"/>
  <c r="BG40" i="32"/>
  <c r="BG84" i="32" s="1"/>
  <c r="AQ10" i="32"/>
  <c r="AI10" i="32"/>
  <c r="AH10" i="32"/>
  <c r="AH54" i="32" s="1"/>
  <c r="AD54" i="32"/>
  <c r="AJ10" i="32"/>
  <c r="BC82" i="32"/>
  <c r="BP38" i="32"/>
  <c r="BG38" i="32"/>
  <c r="BG82" i="32" s="1"/>
  <c r="AQ36" i="32"/>
  <c r="AD80" i="32"/>
  <c r="AH36" i="32"/>
  <c r="AH80" i="32" s="1"/>
  <c r="AJ36" i="32"/>
  <c r="AI36" i="32"/>
  <c r="BT51" i="32"/>
  <c r="AW9" i="32"/>
  <c r="AQ53" i="32"/>
  <c r="AV9" i="32"/>
  <c r="AU9" i="32"/>
  <c r="AU53" i="32" s="1"/>
  <c r="BD9" i="32"/>
  <c r="BD37" i="32"/>
  <c r="AQ81" i="32"/>
  <c r="AU37" i="32"/>
  <c r="AU81" i="32" s="1"/>
  <c r="AW37" i="32"/>
  <c r="AV37" i="32"/>
  <c r="AT52" i="32"/>
  <c r="AQ52" i="32"/>
  <c r="BD8" i="32"/>
  <c r="AW8" i="32"/>
  <c r="AU8" i="32"/>
  <c r="AU52" i="32" s="1"/>
  <c r="AV8" i="32"/>
  <c r="BC77" i="32"/>
  <c r="BG33" i="32"/>
  <c r="BG77" i="32" s="1"/>
  <c r="BP33" i="32"/>
  <c r="U56" i="32"/>
  <c r="BC68" i="32"/>
  <c r="BG24" i="32"/>
  <c r="BP24" i="32"/>
  <c r="CC51" i="32"/>
  <c r="CG7" i="32"/>
  <c r="AT25" i="32"/>
  <c r="AT69" i="32" s="1"/>
  <c r="AP69" i="32"/>
  <c r="BC25" i="32"/>
  <c r="CI14" i="32"/>
  <c r="CV14" i="32" s="1"/>
  <c r="CD58" i="32"/>
  <c r="CH14" i="32"/>
  <c r="CH58" i="32" s="1"/>
  <c r="AP54" i="32"/>
  <c r="BC10" i="32"/>
  <c r="AT10" i="32"/>
  <c r="AT54" i="32" s="1"/>
  <c r="BP8" i="32"/>
  <c r="BG8" i="32"/>
  <c r="BC52" i="32"/>
  <c r="AQ12" i="32"/>
  <c r="AH12" i="32"/>
  <c r="AH56" i="32" s="1"/>
  <c r="AI12" i="32"/>
  <c r="AD56" i="32"/>
  <c r="AJ12" i="32"/>
  <c r="AJ27" i="32"/>
  <c r="AI27" i="32"/>
  <c r="AQ27" i="32"/>
  <c r="AH27" i="32"/>
  <c r="AH71" i="32" s="1"/>
  <c r="AD71" i="32"/>
  <c r="BQ66" i="32"/>
  <c r="BV22" i="32"/>
  <c r="CD22" i="32"/>
  <c r="BU22" i="32"/>
  <c r="BW22" i="32"/>
  <c r="BV16" i="32"/>
  <c r="BU16" i="32"/>
  <c r="CD16" i="32"/>
  <c r="BQ60" i="32"/>
  <c r="BQ79" i="32"/>
  <c r="BV35" i="32"/>
  <c r="CD35" i="32"/>
  <c r="BU35" i="32"/>
  <c r="BQ90" i="32"/>
  <c r="BU46" i="32"/>
  <c r="BV46" i="32"/>
  <c r="BW46" i="32"/>
  <c r="CD46" i="32"/>
  <c r="CD45" i="32"/>
  <c r="BQ89" i="32"/>
  <c r="BW45" i="32"/>
  <c r="BV45" i="32"/>
  <c r="BU45" i="32"/>
  <c r="BU15" i="32"/>
  <c r="BU59" i="32" s="1"/>
  <c r="CD15" i="32"/>
  <c r="BQ59" i="32"/>
  <c r="BV15" i="32"/>
  <c r="BW15" i="32"/>
  <c r="CD88" i="32"/>
  <c r="CH44" i="32"/>
  <c r="CI44" i="32"/>
  <c r="CV44" i="32" s="1"/>
  <c r="I5" i="35"/>
  <c r="I19" i="35" s="1"/>
  <c r="H19" i="35"/>
  <c r="D26" i="33"/>
  <c r="H26" i="33"/>
  <c r="E26" i="33"/>
  <c r="F26" i="33"/>
  <c r="G26" i="33"/>
  <c r="J289" i="35"/>
  <c r="Q59" i="146"/>
  <c r="Q41" i="146"/>
  <c r="Q33" i="146"/>
  <c r="Q40" i="146"/>
  <c r="J326" i="148"/>
  <c r="I26" i="127"/>
  <c r="J368" i="148"/>
  <c r="AD40" i="160"/>
  <c r="AD41" i="160"/>
  <c r="AD33" i="160"/>
  <c r="G41" i="146"/>
  <c r="G40" i="146"/>
  <c r="G33" i="146"/>
  <c r="G59" i="146"/>
  <c r="AE8" i="147"/>
  <c r="X8" i="147"/>
  <c r="Z8" i="147" s="1"/>
  <c r="J45" i="143"/>
  <c r="F47" i="127"/>
  <c r="F27" i="127" s="1"/>
  <c r="F92" i="127" s="1"/>
  <c r="J358" i="148"/>
  <c r="G26" i="143"/>
  <c r="G47" i="143"/>
  <c r="J387" i="119"/>
  <c r="J368" i="162"/>
  <c r="J328" i="134"/>
  <c r="J342" i="35"/>
  <c r="J318" i="125"/>
  <c r="J302" i="148"/>
  <c r="J283" i="134"/>
  <c r="J367" i="134"/>
  <c r="J346" i="134"/>
  <c r="J428" i="119"/>
  <c r="J367" i="148"/>
  <c r="J274" i="162"/>
  <c r="J363" i="35"/>
  <c r="J331" i="35"/>
  <c r="J304" i="125"/>
  <c r="J366" i="134"/>
  <c r="J337" i="35"/>
  <c r="BE36" i="117"/>
  <c r="AX36" i="117"/>
  <c r="AZ36" i="117" s="1"/>
  <c r="J391" i="162"/>
  <c r="J286" i="134"/>
  <c r="J396" i="134"/>
  <c r="AM36" i="117"/>
  <c r="D26" i="127"/>
  <c r="D47" i="127"/>
  <c r="D27" i="127" s="1"/>
  <c r="D92" i="127" s="1"/>
  <c r="F80" i="117"/>
  <c r="J80" i="117" s="1"/>
  <c r="K80" i="117" s="1"/>
  <c r="S36" i="117"/>
  <c r="E80" i="117"/>
  <c r="I80" i="117" s="1"/>
  <c r="L36" i="117"/>
  <c r="N36" i="117" s="1"/>
  <c r="J284" i="162"/>
  <c r="J370" i="134"/>
  <c r="C274" i="35"/>
  <c r="F274" i="35"/>
  <c r="D274" i="35"/>
  <c r="G274" i="35"/>
  <c r="E274" i="35"/>
  <c r="I274" i="35"/>
  <c r="H274" i="35"/>
  <c r="G55" i="6"/>
  <c r="AE38" i="133"/>
  <c r="X38" i="133"/>
  <c r="Z38" i="133" s="1"/>
  <c r="J320" i="119"/>
  <c r="X23" i="124"/>
  <c r="Z23" i="124" s="1"/>
  <c r="AE23" i="124"/>
  <c r="C462" i="134"/>
  <c r="F462" i="134"/>
  <c r="G462" i="134"/>
  <c r="AA42" i="132"/>
  <c r="AA44" i="132" s="1"/>
  <c r="H462" i="134"/>
  <c r="I462" i="134"/>
  <c r="D462" i="134"/>
  <c r="E462" i="134"/>
  <c r="J369" i="134"/>
  <c r="J324" i="141"/>
  <c r="J348" i="35"/>
  <c r="M33" i="146"/>
  <c r="M35" i="146" s="1"/>
  <c r="M41" i="146"/>
  <c r="M59" i="146"/>
  <c r="M40" i="146"/>
  <c r="J334" i="35"/>
  <c r="R30" i="32"/>
  <c r="K30" i="32"/>
  <c r="G280" i="35"/>
  <c r="D280" i="35"/>
  <c r="C280" i="35"/>
  <c r="I280" i="35"/>
  <c r="E280" i="35"/>
  <c r="H280" i="35"/>
  <c r="F280" i="35"/>
  <c r="M55" i="6"/>
  <c r="K14" i="32"/>
  <c r="R14" i="32"/>
  <c r="K16" i="32"/>
  <c r="M16" i="32" s="1"/>
  <c r="R16" i="32"/>
  <c r="D324" i="35"/>
  <c r="F324" i="35"/>
  <c r="I324" i="35"/>
  <c r="E324" i="35"/>
  <c r="C324" i="35"/>
  <c r="H324" i="35"/>
  <c r="O56" i="6"/>
  <c r="G324" i="35"/>
  <c r="J303" i="119"/>
  <c r="J373" i="35"/>
  <c r="M18" i="32"/>
  <c r="O41" i="139"/>
  <c r="O33" i="139"/>
  <c r="O40" i="139"/>
  <c r="O59" i="139"/>
  <c r="AG41" i="6"/>
  <c r="AG40" i="6"/>
  <c r="AG33" i="6"/>
  <c r="AG35" i="6" s="1"/>
  <c r="M43" i="32"/>
  <c r="AE24" i="161"/>
  <c r="X24" i="161"/>
  <c r="Z24" i="161" s="1"/>
  <c r="AM41" i="6"/>
  <c r="AM40" i="6"/>
  <c r="AM33" i="6"/>
  <c r="AS40" i="132"/>
  <c r="AS59" i="132"/>
  <c r="AS33" i="132"/>
  <c r="AS35" i="132" s="1"/>
  <c r="AS41" i="132"/>
  <c r="X40" i="6"/>
  <c r="X33" i="6"/>
  <c r="X41" i="6"/>
  <c r="M17" i="133"/>
  <c r="M38" i="124"/>
  <c r="AE21" i="147"/>
  <c r="X21" i="147"/>
  <c r="Z21" i="147" s="1"/>
  <c r="AE12" i="117"/>
  <c r="X12" i="117"/>
  <c r="Z12" i="117" s="1"/>
  <c r="AE16" i="140"/>
  <c r="X16" i="140"/>
  <c r="Z16" i="140" s="1"/>
  <c r="M40" i="32"/>
  <c r="Z33" i="6"/>
  <c r="Z40" i="6"/>
  <c r="Z41" i="6"/>
  <c r="M37" i="161"/>
  <c r="F298" i="35"/>
  <c r="G298" i="35"/>
  <c r="E298" i="35"/>
  <c r="C298" i="35"/>
  <c r="I298" i="35"/>
  <c r="H298" i="35"/>
  <c r="D298" i="35"/>
  <c r="R32" i="32"/>
  <c r="K32" i="32"/>
  <c r="O40" i="116"/>
  <c r="O33" i="116"/>
  <c r="O35" i="116" s="1"/>
  <c r="O41" i="116"/>
  <c r="O59" i="116"/>
  <c r="S35" i="160"/>
  <c r="G412" i="162"/>
  <c r="E412" i="162"/>
  <c r="D412" i="162"/>
  <c r="I412" i="162"/>
  <c r="F412" i="162"/>
  <c r="C412" i="162"/>
  <c r="S58" i="160"/>
  <c r="H412" i="162"/>
  <c r="I396" i="35"/>
  <c r="AS57" i="6"/>
  <c r="AS32" i="6"/>
  <c r="F396" i="35"/>
  <c r="G396" i="35"/>
  <c r="D396" i="35"/>
  <c r="E396" i="35"/>
  <c r="H396" i="35"/>
  <c r="C396" i="35"/>
  <c r="AE17" i="147"/>
  <c r="X17" i="147"/>
  <c r="Z17" i="147" s="1"/>
  <c r="J321" i="35"/>
  <c r="AK41" i="117"/>
  <c r="AR41" i="117"/>
  <c r="I455" i="162"/>
  <c r="F455" i="162"/>
  <c r="G455" i="162"/>
  <c r="E455" i="162"/>
  <c r="H455" i="162"/>
  <c r="C455" i="162"/>
  <c r="D455" i="162"/>
  <c r="J282" i="141"/>
  <c r="M34" i="32"/>
  <c r="H385" i="35"/>
  <c r="AH32" i="6"/>
  <c r="C385" i="35"/>
  <c r="D385" i="35"/>
  <c r="E385" i="35"/>
  <c r="G385" i="35"/>
  <c r="I385" i="35"/>
  <c r="F385" i="35"/>
  <c r="M24" i="32"/>
  <c r="AP33" i="6"/>
  <c r="AP35" i="6" s="1"/>
  <c r="AP41" i="6"/>
  <c r="AP40" i="6"/>
  <c r="J323" i="162"/>
  <c r="H391" i="35"/>
  <c r="I391" i="35"/>
  <c r="G391" i="35"/>
  <c r="AN32" i="6"/>
  <c r="F391" i="35"/>
  <c r="C391" i="35"/>
  <c r="D391" i="35"/>
  <c r="E391" i="35"/>
  <c r="AE16" i="117"/>
  <c r="X16" i="117"/>
  <c r="Z16" i="117" s="1"/>
  <c r="J271" i="119"/>
  <c r="J392" i="35"/>
  <c r="M27" i="161"/>
  <c r="M42" i="161"/>
  <c r="L59" i="6"/>
  <c r="L40" i="6"/>
  <c r="L33" i="6"/>
  <c r="L41" i="6"/>
  <c r="J279" i="35"/>
  <c r="AI40" i="146"/>
  <c r="AI41" i="146"/>
  <c r="AI33" i="146"/>
  <c r="AI35" i="146" s="1"/>
  <c r="S41" i="132"/>
  <c r="S59" i="132"/>
  <c r="S33" i="132"/>
  <c r="S40" i="132"/>
  <c r="K8" i="32"/>
  <c r="M8" i="32" s="1"/>
  <c r="R8" i="32"/>
  <c r="J287" i="148"/>
  <c r="AT44" i="123"/>
  <c r="AT43" i="123"/>
  <c r="Q33" i="6"/>
  <c r="Q59" i="6"/>
  <c r="Q40" i="6"/>
  <c r="Q41" i="6"/>
  <c r="I504" i="134"/>
  <c r="E504" i="134"/>
  <c r="G504" i="134"/>
  <c r="H504" i="134"/>
  <c r="D504" i="134"/>
  <c r="C504" i="134"/>
  <c r="F504" i="134"/>
  <c r="J274" i="134"/>
  <c r="X33" i="147"/>
  <c r="Z33" i="147" s="1"/>
  <c r="AE33" i="147"/>
  <c r="J332" i="35"/>
  <c r="J365" i="134"/>
  <c r="J281" i="134"/>
  <c r="E338" i="35"/>
  <c r="I338" i="35"/>
  <c r="G338" i="35"/>
  <c r="H338" i="35"/>
  <c r="D338" i="35"/>
  <c r="C338" i="35"/>
  <c r="F338" i="35"/>
  <c r="H322" i="35"/>
  <c r="F322" i="35"/>
  <c r="M56" i="6"/>
  <c r="C322" i="35"/>
  <c r="G322" i="35"/>
  <c r="D322" i="35"/>
  <c r="I322" i="35"/>
  <c r="E322" i="35"/>
  <c r="C282" i="35"/>
  <c r="F282" i="35"/>
  <c r="G282" i="35"/>
  <c r="H282" i="35"/>
  <c r="O55" i="6"/>
  <c r="D282" i="35"/>
  <c r="E282" i="35"/>
  <c r="I282" i="35"/>
  <c r="J324" i="134"/>
  <c r="M12" i="133"/>
  <c r="K10" i="32"/>
  <c r="M10" i="32" s="1"/>
  <c r="R10" i="32"/>
  <c r="J377" i="162"/>
  <c r="X25" i="32"/>
  <c r="Z25" i="32" s="1"/>
  <c r="AE25" i="32"/>
  <c r="M43" i="147"/>
  <c r="AE37" i="117"/>
  <c r="X37" i="117"/>
  <c r="Z37" i="117" s="1"/>
  <c r="AK40" i="123"/>
  <c r="AK41" i="123"/>
  <c r="AE15" i="32"/>
  <c r="X15" i="32"/>
  <c r="Z15" i="32" s="1"/>
  <c r="X18" i="32"/>
  <c r="Z18" i="32" s="1"/>
  <c r="AE18" i="32"/>
  <c r="J285" i="35"/>
  <c r="J278" i="119"/>
  <c r="AE41" i="147"/>
  <c r="X41" i="147"/>
  <c r="Z41" i="147" s="1"/>
  <c r="AE43" i="32"/>
  <c r="X43" i="32"/>
  <c r="Z43" i="32" s="1"/>
  <c r="J379" i="35"/>
  <c r="J390" i="35"/>
  <c r="J376" i="35"/>
  <c r="AJ33" i="160"/>
  <c r="AJ35" i="160" s="1"/>
  <c r="AJ40" i="160"/>
  <c r="AJ41" i="160"/>
  <c r="J387" i="162"/>
  <c r="N40" i="160"/>
  <c r="N41" i="160"/>
  <c r="N33" i="160"/>
  <c r="N59" i="160"/>
  <c r="X16" i="133"/>
  <c r="Z16" i="133" s="1"/>
  <c r="AE16" i="133"/>
  <c r="J375" i="35"/>
  <c r="J309" i="148"/>
  <c r="AE13" i="32"/>
  <c r="X13" i="32"/>
  <c r="Z13" i="32" s="1"/>
  <c r="AJ33" i="116"/>
  <c r="AJ41" i="116"/>
  <c r="AJ40" i="116"/>
  <c r="AE23" i="32"/>
  <c r="X23" i="32"/>
  <c r="Z23" i="32" s="1"/>
  <c r="Q41" i="160"/>
  <c r="Q59" i="160"/>
  <c r="Q40" i="160"/>
  <c r="Q33" i="160"/>
  <c r="AE17" i="133"/>
  <c r="X17" i="133"/>
  <c r="Z17" i="133" s="1"/>
  <c r="AE38" i="124"/>
  <c r="X38" i="124"/>
  <c r="Z38" i="124" s="1"/>
  <c r="M21" i="147"/>
  <c r="J284" i="35"/>
  <c r="M12" i="117"/>
  <c r="AN40" i="146"/>
  <c r="AN41" i="146"/>
  <c r="AN33" i="146"/>
  <c r="AM31" i="133"/>
  <c r="M26" i="124"/>
  <c r="W40" i="160"/>
  <c r="W33" i="160"/>
  <c r="W41" i="160"/>
  <c r="X26" i="32"/>
  <c r="Z26" i="32" s="1"/>
  <c r="AE26" i="32"/>
  <c r="J281" i="162"/>
  <c r="E340" i="35"/>
  <c r="F340" i="35"/>
  <c r="G340" i="35"/>
  <c r="D340" i="35"/>
  <c r="H340" i="35"/>
  <c r="C340" i="35"/>
  <c r="I340" i="35"/>
  <c r="H354" i="35"/>
  <c r="AS56" i="6"/>
  <c r="I354" i="35"/>
  <c r="E354" i="35"/>
  <c r="G354" i="35"/>
  <c r="F354" i="35"/>
  <c r="D354" i="35"/>
  <c r="C354" i="35"/>
  <c r="M17" i="147"/>
  <c r="J335" i="162"/>
  <c r="J371" i="148"/>
  <c r="T41" i="146"/>
  <c r="T40" i="146"/>
  <c r="T33" i="146"/>
  <c r="C497" i="162"/>
  <c r="F497" i="162"/>
  <c r="H497" i="162"/>
  <c r="D497" i="162"/>
  <c r="E497" i="162"/>
  <c r="I497" i="162"/>
  <c r="G497" i="162"/>
  <c r="J307" i="148"/>
  <c r="I301" i="35"/>
  <c r="F301" i="35"/>
  <c r="C301" i="35"/>
  <c r="H301" i="35"/>
  <c r="D301" i="35"/>
  <c r="G301" i="35"/>
  <c r="E301" i="35"/>
  <c r="J323" i="134"/>
  <c r="J350" i="148"/>
  <c r="J351" i="35"/>
  <c r="AE37" i="32"/>
  <c r="X37" i="32"/>
  <c r="Z37" i="32" s="1"/>
  <c r="AE29" i="32"/>
  <c r="X29" i="32"/>
  <c r="Z29" i="32" s="1"/>
  <c r="AE14" i="147"/>
  <c r="X14" i="147"/>
  <c r="Z14" i="147" s="1"/>
  <c r="AE10" i="124"/>
  <c r="X10" i="124"/>
  <c r="Z10" i="124" s="1"/>
  <c r="F381" i="35"/>
  <c r="D381" i="35"/>
  <c r="E381" i="35"/>
  <c r="I381" i="35"/>
  <c r="G381" i="35"/>
  <c r="C381" i="35"/>
  <c r="AD32" i="6"/>
  <c r="H381" i="35"/>
  <c r="C339" i="35"/>
  <c r="G339" i="35"/>
  <c r="I339" i="35"/>
  <c r="H339" i="35"/>
  <c r="F339" i="35"/>
  <c r="D339" i="35"/>
  <c r="E339" i="35"/>
  <c r="H307" i="35"/>
  <c r="I307" i="35"/>
  <c r="D307" i="35"/>
  <c r="C307" i="35"/>
  <c r="F307" i="35"/>
  <c r="G307" i="35"/>
  <c r="E307" i="35"/>
  <c r="J329" i="35"/>
  <c r="J367" i="119"/>
  <c r="M16" i="117"/>
  <c r="J362" i="134"/>
  <c r="J378" i="141"/>
  <c r="H42" i="132"/>
  <c r="C527" i="134" s="1"/>
  <c r="P33" i="146"/>
  <c r="P40" i="146"/>
  <c r="P59" i="146"/>
  <c r="P41" i="146"/>
  <c r="AE27" i="161"/>
  <c r="X27" i="161"/>
  <c r="Z27" i="161" s="1"/>
  <c r="X42" i="161"/>
  <c r="Z42" i="161" s="1"/>
  <c r="AE42" i="161"/>
  <c r="J386" i="148"/>
  <c r="E358" i="35"/>
  <c r="F358" i="35"/>
  <c r="G32" i="6"/>
  <c r="G57" i="6"/>
  <c r="G358" i="35"/>
  <c r="H358" i="35"/>
  <c r="C358" i="35"/>
  <c r="I358" i="35"/>
  <c r="D358" i="35"/>
  <c r="H316" i="35"/>
  <c r="D316" i="35"/>
  <c r="G316" i="35"/>
  <c r="C316" i="35"/>
  <c r="F316" i="35"/>
  <c r="G56" i="6"/>
  <c r="I316" i="35"/>
  <c r="E316" i="35"/>
  <c r="AT45" i="123"/>
  <c r="J368" i="35"/>
  <c r="R59" i="6"/>
  <c r="R41" i="6"/>
  <c r="R40" i="6"/>
  <c r="R33" i="6"/>
  <c r="J369" i="35"/>
  <c r="C420" i="134"/>
  <c r="G420" i="134"/>
  <c r="H420" i="134"/>
  <c r="I420" i="134"/>
  <c r="AA35" i="132"/>
  <c r="F420" i="134"/>
  <c r="E420" i="134"/>
  <c r="D420" i="134"/>
  <c r="AN33" i="160"/>
  <c r="AN41" i="160"/>
  <c r="AN40" i="160"/>
  <c r="X41" i="161"/>
  <c r="Z41" i="161" s="1"/>
  <c r="AE41" i="161"/>
  <c r="X8" i="133"/>
  <c r="AE8" i="133"/>
  <c r="M33" i="147"/>
  <c r="J292" i="125"/>
  <c r="N33" i="132"/>
  <c r="N40" i="132"/>
  <c r="N41" i="132"/>
  <c r="N59" i="132"/>
  <c r="J364" i="148"/>
  <c r="H380" i="35"/>
  <c r="AC32" i="6"/>
  <c r="C380" i="35"/>
  <c r="G380" i="35"/>
  <c r="E380" i="35"/>
  <c r="D380" i="35"/>
  <c r="F380" i="35"/>
  <c r="I380" i="35"/>
  <c r="C364" i="35"/>
  <c r="I364" i="35"/>
  <c r="E364" i="35"/>
  <c r="M32" i="6"/>
  <c r="F364" i="35"/>
  <c r="M57" i="6"/>
  <c r="G364" i="35"/>
  <c r="D364" i="35"/>
  <c r="H364" i="35"/>
  <c r="X46" i="133"/>
  <c r="Z46" i="133" s="1"/>
  <c r="AE46" i="133"/>
  <c r="J325" i="119"/>
  <c r="J282" i="119"/>
  <c r="X12" i="133"/>
  <c r="Z12" i="133" s="1"/>
  <c r="I56" i="6"/>
  <c r="C318" i="35"/>
  <c r="I318" i="35"/>
  <c r="D318" i="35"/>
  <c r="G318" i="35"/>
  <c r="H318" i="35"/>
  <c r="E318" i="35"/>
  <c r="F318" i="35"/>
  <c r="J350" i="162"/>
  <c r="X43" i="147"/>
  <c r="Z43" i="147" s="1"/>
  <c r="AE43" i="147"/>
  <c r="M37" i="117"/>
  <c r="X18" i="161"/>
  <c r="Z18" i="161" s="1"/>
  <c r="AE18" i="161"/>
  <c r="J329" i="148"/>
  <c r="X19" i="32"/>
  <c r="Z19" i="32" s="1"/>
  <c r="AE19" i="32"/>
  <c r="AR20" i="161"/>
  <c r="AK20" i="161"/>
  <c r="AE19" i="133"/>
  <c r="X19" i="133"/>
  <c r="Z19" i="133" s="1"/>
  <c r="M12" i="161"/>
  <c r="J366" i="141"/>
  <c r="M41" i="147"/>
  <c r="G59" i="132"/>
  <c r="G41" i="132"/>
  <c r="G33" i="132"/>
  <c r="G40" i="132"/>
  <c r="J384" i="35"/>
  <c r="J290" i="35"/>
  <c r="X15" i="133"/>
  <c r="Z15" i="133" s="1"/>
  <c r="AE15" i="133"/>
  <c r="M24" i="117"/>
  <c r="J332" i="162"/>
  <c r="AB41" i="6"/>
  <c r="AB40" i="6"/>
  <c r="AB33" i="6"/>
  <c r="AB35" i="6" s="1"/>
  <c r="J280" i="148"/>
  <c r="J335" i="35"/>
  <c r="J293" i="35"/>
  <c r="Y33" i="6"/>
  <c r="Y41" i="6"/>
  <c r="Y40" i="6"/>
  <c r="M33" i="161"/>
  <c r="J365" i="162"/>
  <c r="AE15" i="161"/>
  <c r="X15" i="161"/>
  <c r="Z15" i="161" s="1"/>
  <c r="J354" i="134"/>
  <c r="D336" i="35"/>
  <c r="C336" i="35"/>
  <c r="I336" i="35"/>
  <c r="F336" i="35"/>
  <c r="G336" i="35"/>
  <c r="H336" i="35"/>
  <c r="E336" i="35"/>
  <c r="K28" i="32"/>
  <c r="R28" i="32"/>
  <c r="J324" i="119"/>
  <c r="G41" i="160"/>
  <c r="G40" i="160"/>
  <c r="G59" i="160"/>
  <c r="G33" i="160"/>
  <c r="J392" i="162"/>
  <c r="J275" i="35"/>
  <c r="X29" i="161"/>
  <c r="Z29" i="161" s="1"/>
  <c r="AE29" i="161"/>
  <c r="K33" i="116"/>
  <c r="K35" i="116" s="1"/>
  <c r="K41" i="116"/>
  <c r="K59" i="116"/>
  <c r="K40" i="116"/>
  <c r="J391" i="148"/>
  <c r="BE31" i="133"/>
  <c r="AX31" i="133"/>
  <c r="AZ31" i="133" s="1"/>
  <c r="Y33" i="123"/>
  <c r="Y35" i="123" s="1"/>
  <c r="Y41" i="123"/>
  <c r="Y40" i="123"/>
  <c r="J376" i="125"/>
  <c r="AE26" i="124"/>
  <c r="X26" i="124"/>
  <c r="Z26" i="124" s="1"/>
  <c r="F475" i="119"/>
  <c r="E475" i="119"/>
  <c r="D475" i="119"/>
  <c r="G475" i="119"/>
  <c r="I475" i="119"/>
  <c r="C475" i="119"/>
  <c r="H475" i="119"/>
  <c r="J295" i="35"/>
  <c r="J377" i="35"/>
  <c r="M26" i="32"/>
  <c r="M21" i="32"/>
  <c r="J283" i="119"/>
  <c r="C454" i="162"/>
  <c r="I454" i="162"/>
  <c r="F454" i="162"/>
  <c r="D454" i="162"/>
  <c r="E454" i="162"/>
  <c r="G454" i="162"/>
  <c r="H454" i="162"/>
  <c r="E312" i="35"/>
  <c r="H312" i="35"/>
  <c r="F312" i="35"/>
  <c r="G312" i="35"/>
  <c r="I312" i="35"/>
  <c r="AS55" i="6"/>
  <c r="C312" i="35"/>
  <c r="D312" i="35"/>
  <c r="J325" i="148"/>
  <c r="X8" i="161"/>
  <c r="Z8" i="161" s="1"/>
  <c r="AE8" i="161"/>
  <c r="J293" i="162"/>
  <c r="J291" i="35"/>
  <c r="J370" i="35"/>
  <c r="M36" i="147"/>
  <c r="J326" i="35"/>
  <c r="T35" i="160"/>
  <c r="E413" i="162"/>
  <c r="D413" i="162"/>
  <c r="G413" i="162"/>
  <c r="I413" i="162"/>
  <c r="H413" i="162"/>
  <c r="C413" i="162"/>
  <c r="F413" i="162"/>
  <c r="J349" i="148"/>
  <c r="G343" i="35"/>
  <c r="H343" i="35"/>
  <c r="E343" i="35"/>
  <c r="C343" i="35"/>
  <c r="D343" i="35"/>
  <c r="I343" i="35"/>
  <c r="F343" i="35"/>
  <c r="R35" i="32"/>
  <c r="K35" i="32"/>
  <c r="M35" i="32" s="1"/>
  <c r="J334" i="125"/>
  <c r="J393" i="35"/>
  <c r="J290" i="162"/>
  <c r="M29" i="32"/>
  <c r="J306" i="35"/>
  <c r="J292" i="35"/>
  <c r="M10" i="124"/>
  <c r="R31" i="32"/>
  <c r="K31" i="32"/>
  <c r="M31" i="32" s="1"/>
  <c r="P41" i="116"/>
  <c r="P40" i="116"/>
  <c r="P33" i="116"/>
  <c r="P35" i="116" s="1"/>
  <c r="P59" i="116"/>
  <c r="X17" i="117"/>
  <c r="Z17" i="117" s="1"/>
  <c r="AE17" i="117"/>
  <c r="J308" i="35"/>
  <c r="J325" i="134"/>
  <c r="J317" i="35"/>
  <c r="M38" i="133"/>
  <c r="R40" i="132"/>
  <c r="R59" i="132"/>
  <c r="R33" i="132"/>
  <c r="R41" i="132"/>
  <c r="M8" i="133"/>
  <c r="J300" i="35"/>
  <c r="J309" i="35"/>
  <c r="AK28" i="133"/>
  <c r="AM28" i="133" s="1"/>
  <c r="AR28" i="133"/>
  <c r="C296" i="35"/>
  <c r="G296" i="35"/>
  <c r="D296" i="35"/>
  <c r="I296" i="35"/>
  <c r="E296" i="35"/>
  <c r="F296" i="35"/>
  <c r="H296" i="35"/>
  <c r="J303" i="162"/>
  <c r="J312" i="134"/>
  <c r="E366" i="35"/>
  <c r="H366" i="35"/>
  <c r="O32" i="6"/>
  <c r="D366" i="35"/>
  <c r="G366" i="35"/>
  <c r="C366" i="35"/>
  <c r="O57" i="6"/>
  <c r="I366" i="35"/>
  <c r="F366" i="35"/>
  <c r="J282" i="134"/>
  <c r="H276" i="35"/>
  <c r="G276" i="35"/>
  <c r="I55" i="6"/>
  <c r="C276" i="35"/>
  <c r="D276" i="35"/>
  <c r="F276" i="35"/>
  <c r="E276" i="35"/>
  <c r="I276" i="35"/>
  <c r="C360" i="35"/>
  <c r="I32" i="6"/>
  <c r="F360" i="35"/>
  <c r="G360" i="35"/>
  <c r="D360" i="35"/>
  <c r="I360" i="35"/>
  <c r="I57" i="6"/>
  <c r="H360" i="35"/>
  <c r="E360" i="35"/>
  <c r="Z40" i="160"/>
  <c r="Z41" i="160"/>
  <c r="Z33" i="160"/>
  <c r="J333" i="35"/>
  <c r="V33" i="6"/>
  <c r="V40" i="6"/>
  <c r="V41" i="6"/>
  <c r="J344" i="148"/>
  <c r="J326" i="162"/>
  <c r="M18" i="161"/>
  <c r="J388" i="125"/>
  <c r="X9" i="32"/>
  <c r="Z9" i="32" s="1"/>
  <c r="AE9" i="32"/>
  <c r="J304" i="134"/>
  <c r="M19" i="32"/>
  <c r="M19" i="133"/>
  <c r="J358" i="134"/>
  <c r="W41" i="6"/>
  <c r="W40" i="6"/>
  <c r="W33" i="6"/>
  <c r="J374" i="35"/>
  <c r="M15" i="133"/>
  <c r="AE24" i="117"/>
  <c r="X24" i="117"/>
  <c r="Z24" i="117" s="1"/>
  <c r="AK21" i="161"/>
  <c r="AM21" i="161" s="1"/>
  <c r="AR21" i="161"/>
  <c r="AE33" i="161"/>
  <c r="X33" i="161"/>
  <c r="Z33" i="161" s="1"/>
  <c r="I41" i="123"/>
  <c r="I33" i="123"/>
  <c r="I35" i="123" s="1"/>
  <c r="I59" i="123"/>
  <c r="I40" i="123"/>
  <c r="J360" i="125"/>
  <c r="H378" i="35"/>
  <c r="C378" i="35"/>
  <c r="D378" i="35"/>
  <c r="G378" i="35"/>
  <c r="I378" i="35"/>
  <c r="F378" i="35"/>
  <c r="E378" i="35"/>
  <c r="AA32" i="6"/>
  <c r="C294" i="35"/>
  <c r="I294" i="35"/>
  <c r="E294" i="35"/>
  <c r="G294" i="35"/>
  <c r="F294" i="35"/>
  <c r="H294" i="35"/>
  <c r="D294" i="35"/>
  <c r="J283" i="148"/>
  <c r="AO33" i="160"/>
  <c r="AO41" i="160"/>
  <c r="AO40" i="160"/>
  <c r="J308" i="162"/>
  <c r="J345" i="119"/>
  <c r="AE20" i="133"/>
  <c r="X20" i="133"/>
  <c r="Z20" i="133" s="1"/>
  <c r="M29" i="161"/>
  <c r="J362" i="119"/>
  <c r="J349" i="162"/>
  <c r="M16" i="140"/>
  <c r="M42" i="147"/>
  <c r="J374" i="162"/>
  <c r="X40" i="32"/>
  <c r="Z40" i="32" s="1"/>
  <c r="AE40" i="32"/>
  <c r="J276" i="125"/>
  <c r="X37" i="161"/>
  <c r="Z37" i="161" s="1"/>
  <c r="AE37" i="161"/>
  <c r="D382" i="35"/>
  <c r="H382" i="35"/>
  <c r="F382" i="35"/>
  <c r="I382" i="35"/>
  <c r="G382" i="35"/>
  <c r="C382" i="35"/>
  <c r="E382" i="35"/>
  <c r="AE32" i="6"/>
  <c r="J366" i="119"/>
  <c r="I496" i="162"/>
  <c r="E496" i="162"/>
  <c r="H496" i="162"/>
  <c r="G496" i="162"/>
  <c r="F496" i="162"/>
  <c r="C496" i="162"/>
  <c r="D496" i="162"/>
  <c r="K46" i="32"/>
  <c r="R46" i="32"/>
  <c r="M8" i="161"/>
  <c r="AE36" i="147"/>
  <c r="X36" i="147"/>
  <c r="Z36" i="147" s="1"/>
  <c r="P40" i="132"/>
  <c r="P41" i="132"/>
  <c r="P33" i="132"/>
  <c r="P59" i="132"/>
  <c r="J359" i="35"/>
  <c r="H41" i="6"/>
  <c r="H40" i="6"/>
  <c r="H59" i="6"/>
  <c r="H33" i="6"/>
  <c r="H35" i="6" s="1"/>
  <c r="J327" i="35"/>
  <c r="T42" i="160"/>
  <c r="T45" i="160" s="1"/>
  <c r="J307" i="162"/>
  <c r="J327" i="134"/>
  <c r="J285" i="134"/>
  <c r="J316" i="134"/>
  <c r="AE34" i="32"/>
  <c r="X34" i="32"/>
  <c r="Z34" i="32" s="1"/>
  <c r="AE24" i="32"/>
  <c r="X24" i="32"/>
  <c r="Z24" i="32" s="1"/>
  <c r="J322" i="148"/>
  <c r="X27" i="32"/>
  <c r="Z27" i="32" s="1"/>
  <c r="AE27" i="32"/>
  <c r="J345" i="162"/>
  <c r="G297" i="35"/>
  <c r="D297" i="35"/>
  <c r="H297" i="35"/>
  <c r="C297" i="35"/>
  <c r="I297" i="35"/>
  <c r="F297" i="35"/>
  <c r="E297" i="35"/>
  <c r="R41" i="32"/>
  <c r="K41" i="32"/>
  <c r="M41" i="32" s="1"/>
  <c r="F349" i="35"/>
  <c r="E349" i="35"/>
  <c r="I349" i="35"/>
  <c r="G349" i="35"/>
  <c r="D349" i="35"/>
  <c r="C349" i="35"/>
  <c r="H349" i="35"/>
  <c r="O33" i="132"/>
  <c r="O59" i="132"/>
  <c r="O41" i="132"/>
  <c r="O40" i="132"/>
  <c r="M17" i="117"/>
  <c r="T36" i="132"/>
  <c r="T63" i="132"/>
  <c r="R129" i="130"/>
  <c r="F21" i="133"/>
  <c r="T64" i="132"/>
  <c r="J394" i="119"/>
  <c r="E437" i="148"/>
  <c r="C437" i="148"/>
  <c r="H437" i="148"/>
  <c r="G437" i="148"/>
  <c r="F437" i="148"/>
  <c r="D437" i="148"/>
  <c r="I437" i="148"/>
  <c r="AE36" i="32"/>
  <c r="X36" i="32"/>
  <c r="Z36" i="32" s="1"/>
  <c r="C46" i="157"/>
  <c r="AR23" i="161"/>
  <c r="AK23" i="161"/>
  <c r="AM23" i="161" s="1"/>
  <c r="AR9" i="133"/>
  <c r="AK9" i="133"/>
  <c r="H520" i="162"/>
  <c r="G520" i="162"/>
  <c r="C520" i="162"/>
  <c r="I520" i="162"/>
  <c r="E520" i="162"/>
  <c r="F520" i="162"/>
  <c r="D520" i="162"/>
  <c r="AI41" i="6"/>
  <c r="AI40" i="6"/>
  <c r="AI33" i="6"/>
  <c r="AI35" i="6" s="1"/>
  <c r="M7" i="147"/>
  <c r="F498" i="162"/>
  <c r="I498" i="162"/>
  <c r="E498" i="162"/>
  <c r="H498" i="162"/>
  <c r="D498" i="162"/>
  <c r="G498" i="162"/>
  <c r="C498" i="162"/>
  <c r="J344" i="35"/>
  <c r="J283" i="125"/>
  <c r="AK14" i="161"/>
  <c r="AM14" i="161" s="1"/>
  <c r="AR14" i="161"/>
  <c r="BE39" i="133"/>
  <c r="AX39" i="133"/>
  <c r="J357" i="148"/>
  <c r="M11" i="32"/>
  <c r="AR16" i="147"/>
  <c r="AK16" i="147"/>
  <c r="I449" i="141"/>
  <c r="E449" i="141"/>
  <c r="D449" i="141"/>
  <c r="F431" i="162"/>
  <c r="C431" i="162"/>
  <c r="I431" i="162"/>
  <c r="H431" i="162"/>
  <c r="D431" i="162"/>
  <c r="G431" i="162"/>
  <c r="D443" i="162"/>
  <c r="I443" i="162"/>
  <c r="G443" i="162"/>
  <c r="E443" i="162"/>
  <c r="H443" i="162"/>
  <c r="F443" i="162"/>
  <c r="C443" i="162"/>
  <c r="H35" i="160"/>
  <c r="F401" i="162"/>
  <c r="H58" i="160"/>
  <c r="C401" i="162"/>
  <c r="I401" i="162"/>
  <c r="H401" i="162"/>
  <c r="D401" i="162"/>
  <c r="E401" i="162"/>
  <c r="G401" i="162"/>
  <c r="J305" i="35"/>
  <c r="H35" i="132"/>
  <c r="F401" i="134"/>
  <c r="I401" i="134"/>
  <c r="D401" i="134"/>
  <c r="H58" i="132"/>
  <c r="E401" i="134"/>
  <c r="C401" i="134"/>
  <c r="H401" i="134"/>
  <c r="G401" i="134"/>
  <c r="I338" i="162"/>
  <c r="G338" i="162"/>
  <c r="E338" i="162"/>
  <c r="F338" i="162"/>
  <c r="C338" i="162"/>
  <c r="H338" i="162"/>
  <c r="D338" i="162"/>
  <c r="J395" i="35"/>
  <c r="J273" i="148"/>
  <c r="AR64" i="146"/>
  <c r="AR63" i="146"/>
  <c r="AR36" i="146"/>
  <c r="AP129" i="144"/>
  <c r="F45" i="147"/>
  <c r="I521" i="148"/>
  <c r="E521" i="148"/>
  <c r="C521" i="148"/>
  <c r="F521" i="148"/>
  <c r="G521" i="148"/>
  <c r="H521" i="148"/>
  <c r="D521" i="148"/>
  <c r="AE17" i="124"/>
  <c r="X17" i="124"/>
  <c r="Z17" i="124" s="1"/>
  <c r="AR18" i="147"/>
  <c r="AK18" i="147"/>
  <c r="AM18" i="147" s="1"/>
  <c r="AJ35" i="146"/>
  <c r="D429" i="148"/>
  <c r="I429" i="148"/>
  <c r="G429" i="148"/>
  <c r="C429" i="148"/>
  <c r="H429" i="148"/>
  <c r="E429" i="148"/>
  <c r="F429" i="148"/>
  <c r="AR9" i="161"/>
  <c r="AK9" i="161"/>
  <c r="C415" i="162"/>
  <c r="E415" i="162"/>
  <c r="J386" i="35"/>
  <c r="J315" i="148"/>
  <c r="X7" i="147"/>
  <c r="Z7" i="147" s="1"/>
  <c r="AE7" i="147"/>
  <c r="AR45" i="147"/>
  <c r="AK45" i="147"/>
  <c r="AM45" i="147" s="1"/>
  <c r="X33" i="32"/>
  <c r="Z33" i="32" s="1"/>
  <c r="AE33" i="32"/>
  <c r="F414" i="162"/>
  <c r="H414" i="162"/>
  <c r="F59" i="146"/>
  <c r="F41" i="146"/>
  <c r="F40" i="146"/>
  <c r="F33" i="146"/>
  <c r="F35" i="146" s="1"/>
  <c r="AR18" i="133"/>
  <c r="AK18" i="133"/>
  <c r="AM18" i="133" s="1"/>
  <c r="AE11" i="32"/>
  <c r="X11" i="32"/>
  <c r="Z11" i="32" s="1"/>
  <c r="I515" i="162"/>
  <c r="H515" i="162"/>
  <c r="C515" i="162"/>
  <c r="E515" i="162"/>
  <c r="M43" i="124"/>
  <c r="J367" i="125"/>
  <c r="J281" i="148"/>
  <c r="AE15" i="147"/>
  <c r="X15" i="147"/>
  <c r="Z15" i="147" s="1"/>
  <c r="E485" i="162"/>
  <c r="F485" i="162"/>
  <c r="H485" i="162"/>
  <c r="M36" i="160"/>
  <c r="F14" i="161"/>
  <c r="F485" i="134"/>
  <c r="H485" i="134"/>
  <c r="I485" i="134"/>
  <c r="C485" i="134"/>
  <c r="D485" i="134"/>
  <c r="E485" i="134"/>
  <c r="G485" i="134"/>
  <c r="J329" i="125"/>
  <c r="D479" i="148"/>
  <c r="E479" i="148"/>
  <c r="H479" i="148"/>
  <c r="F479" i="148"/>
  <c r="C479" i="148"/>
  <c r="I479" i="148"/>
  <c r="G479" i="148"/>
  <c r="AR44" i="161"/>
  <c r="AK44" i="161"/>
  <c r="AM44" i="161" s="1"/>
  <c r="I499" i="134"/>
  <c r="H499" i="134"/>
  <c r="C499" i="134"/>
  <c r="D499" i="134"/>
  <c r="G499" i="134"/>
  <c r="F499" i="134"/>
  <c r="E499" i="134"/>
  <c r="AR39" i="161"/>
  <c r="AK39" i="161"/>
  <c r="AM39" i="161" s="1"/>
  <c r="X42" i="32"/>
  <c r="Z42" i="32" s="1"/>
  <c r="AE42" i="32"/>
  <c r="G499" i="162"/>
  <c r="F499" i="162"/>
  <c r="C499" i="162"/>
  <c r="I499" i="162"/>
  <c r="D499" i="162"/>
  <c r="E499" i="162"/>
  <c r="H499" i="162"/>
  <c r="J323" i="148"/>
  <c r="F463" i="148"/>
  <c r="D463" i="148"/>
  <c r="E463" i="148"/>
  <c r="G463" i="148"/>
  <c r="H463" i="148"/>
  <c r="C463" i="148"/>
  <c r="I463" i="148"/>
  <c r="J277" i="125"/>
  <c r="C413" i="134"/>
  <c r="I413" i="134"/>
  <c r="H413" i="134"/>
  <c r="F413" i="134"/>
  <c r="G413" i="134"/>
  <c r="E413" i="134"/>
  <c r="D413" i="134"/>
  <c r="G47" i="127"/>
  <c r="G27" i="127" s="1"/>
  <c r="G92" i="127" s="1"/>
  <c r="G26" i="127"/>
  <c r="AR29" i="147"/>
  <c r="AK29" i="147"/>
  <c r="M11" i="124"/>
  <c r="E473" i="162"/>
  <c r="C473" i="162"/>
  <c r="H473" i="162"/>
  <c r="F473" i="162"/>
  <c r="D473" i="162"/>
  <c r="I473" i="162"/>
  <c r="G473" i="162"/>
  <c r="M15" i="147"/>
  <c r="M39" i="32"/>
  <c r="E296" i="162"/>
  <c r="C296" i="162"/>
  <c r="I296" i="162"/>
  <c r="G296" i="162"/>
  <c r="F296" i="162"/>
  <c r="D296" i="162"/>
  <c r="H296" i="162"/>
  <c r="I380" i="162"/>
  <c r="D380" i="162"/>
  <c r="C380" i="162"/>
  <c r="E380" i="162"/>
  <c r="F380" i="162"/>
  <c r="G380" i="162"/>
  <c r="AC32" i="160"/>
  <c r="H380" i="162"/>
  <c r="J394" i="35"/>
  <c r="AK21" i="133"/>
  <c r="AM21" i="133" s="1"/>
  <c r="AR21" i="133"/>
  <c r="AR42" i="146"/>
  <c r="M36" i="32"/>
  <c r="J365" i="148"/>
  <c r="N40" i="146"/>
  <c r="N41" i="146"/>
  <c r="N59" i="146"/>
  <c r="N33" i="146"/>
  <c r="AK22" i="161"/>
  <c r="AM22" i="161" s="1"/>
  <c r="AR22" i="161"/>
  <c r="J277" i="35"/>
  <c r="AR23" i="133"/>
  <c r="AK23" i="133"/>
  <c r="J302" i="35"/>
  <c r="AL42" i="160"/>
  <c r="P59" i="123"/>
  <c r="P33" i="123"/>
  <c r="P41" i="123"/>
  <c r="P40" i="123"/>
  <c r="X39" i="32"/>
  <c r="Z39" i="32" s="1"/>
  <c r="AE39" i="32"/>
  <c r="H406" i="162"/>
  <c r="F406" i="162"/>
  <c r="C406" i="162"/>
  <c r="E406" i="162"/>
  <c r="H443" i="134"/>
  <c r="E443" i="134"/>
  <c r="G443" i="134"/>
  <c r="I443" i="134"/>
  <c r="C443" i="134"/>
  <c r="F443" i="134"/>
  <c r="D443" i="134"/>
  <c r="K30" i="161"/>
  <c r="R30" i="161"/>
  <c r="E26" i="118"/>
  <c r="E47" i="118"/>
  <c r="H26" i="118"/>
  <c r="H47" i="118"/>
  <c r="J310" i="35"/>
  <c r="J371" i="125"/>
  <c r="D315" i="141"/>
  <c r="G315" i="141"/>
  <c r="I315" i="141"/>
  <c r="F56" i="139"/>
  <c r="F315" i="141"/>
  <c r="H315" i="141"/>
  <c r="E315" i="141"/>
  <c r="C315" i="141"/>
  <c r="I47" i="118"/>
  <c r="I26" i="118"/>
  <c r="G373" i="119"/>
  <c r="F373" i="119"/>
  <c r="V32" i="116"/>
  <c r="E373" i="119"/>
  <c r="C373" i="119"/>
  <c r="H373" i="119"/>
  <c r="D373" i="119"/>
  <c r="I373" i="119"/>
  <c r="D289" i="119"/>
  <c r="G289" i="119"/>
  <c r="I289" i="119"/>
  <c r="H289" i="119"/>
  <c r="E289" i="119"/>
  <c r="C289" i="119"/>
  <c r="F289" i="119"/>
  <c r="F289" i="141"/>
  <c r="E289" i="141"/>
  <c r="D289" i="141"/>
  <c r="I289" i="141"/>
  <c r="G289" i="141"/>
  <c r="C289" i="141"/>
  <c r="H289" i="141"/>
  <c r="F369" i="125"/>
  <c r="R32" i="123"/>
  <c r="C369" i="125"/>
  <c r="R57" i="123"/>
  <c r="I369" i="125"/>
  <c r="H369" i="125"/>
  <c r="D369" i="125"/>
  <c r="E369" i="125"/>
  <c r="G369" i="125"/>
  <c r="K32" i="140"/>
  <c r="R32" i="140"/>
  <c r="G380" i="141"/>
  <c r="F380" i="141"/>
  <c r="H380" i="141"/>
  <c r="AC32" i="139"/>
  <c r="D380" i="141"/>
  <c r="E380" i="141"/>
  <c r="C380" i="141"/>
  <c r="I380" i="141"/>
  <c r="C370" i="119"/>
  <c r="F370" i="119"/>
  <c r="S32" i="116"/>
  <c r="I370" i="119"/>
  <c r="E370" i="119"/>
  <c r="D370" i="119"/>
  <c r="S57" i="116"/>
  <c r="H370" i="119"/>
  <c r="G370" i="119"/>
  <c r="R12" i="32"/>
  <c r="K12" i="32"/>
  <c r="G389" i="119"/>
  <c r="E389" i="119"/>
  <c r="C389" i="119"/>
  <c r="AL32" i="116"/>
  <c r="D389" i="119"/>
  <c r="F389" i="119"/>
  <c r="I389" i="119"/>
  <c r="H389" i="119"/>
  <c r="C300" i="125"/>
  <c r="D300" i="125"/>
  <c r="E300" i="125"/>
  <c r="F300" i="125"/>
  <c r="I300" i="125"/>
  <c r="G300" i="125"/>
  <c r="H300" i="125"/>
  <c r="J336" i="141"/>
  <c r="J353" i="35"/>
  <c r="C285" i="141"/>
  <c r="R55" i="139"/>
  <c r="I285" i="141"/>
  <c r="F285" i="141"/>
  <c r="D285" i="141"/>
  <c r="G285" i="141"/>
  <c r="H285" i="141"/>
  <c r="E285" i="141"/>
  <c r="F350" i="119"/>
  <c r="D350" i="119"/>
  <c r="I350" i="119"/>
  <c r="E350" i="119"/>
  <c r="G350" i="119"/>
  <c r="C350" i="119"/>
  <c r="H350" i="119"/>
  <c r="E291" i="125"/>
  <c r="F291" i="125"/>
  <c r="I291" i="125"/>
  <c r="H291" i="125"/>
  <c r="D291" i="125"/>
  <c r="G291" i="125"/>
  <c r="C291" i="125"/>
  <c r="F285" i="148"/>
  <c r="D285" i="148"/>
  <c r="G285" i="148"/>
  <c r="R55" i="146"/>
  <c r="I285" i="148"/>
  <c r="E285" i="148"/>
  <c r="C285" i="148"/>
  <c r="H285" i="148"/>
  <c r="E327" i="148"/>
  <c r="D327" i="148"/>
  <c r="I327" i="148"/>
  <c r="F327" i="148"/>
  <c r="G327" i="148"/>
  <c r="R56" i="146"/>
  <c r="H327" i="148"/>
  <c r="C327" i="148"/>
  <c r="M22" i="140"/>
  <c r="E362" i="141"/>
  <c r="F362" i="141"/>
  <c r="D362" i="141"/>
  <c r="H362" i="141"/>
  <c r="C362" i="141"/>
  <c r="K57" i="139"/>
  <c r="I362" i="141"/>
  <c r="G362" i="141"/>
  <c r="K32" i="139"/>
  <c r="R12" i="140"/>
  <c r="K12" i="140"/>
  <c r="C292" i="119"/>
  <c r="D292" i="119"/>
  <c r="I292" i="119"/>
  <c r="G292" i="119"/>
  <c r="F292" i="119"/>
  <c r="H292" i="119"/>
  <c r="E292" i="119"/>
  <c r="J301" i="141"/>
  <c r="J271" i="125"/>
  <c r="X44" i="32"/>
  <c r="Z44" i="32" s="1"/>
  <c r="AE44" i="32"/>
  <c r="M44" i="117"/>
  <c r="I325" i="35"/>
  <c r="P56" i="6"/>
  <c r="E325" i="35"/>
  <c r="H325" i="35"/>
  <c r="D325" i="35"/>
  <c r="F325" i="35"/>
  <c r="C325" i="35"/>
  <c r="G325" i="35"/>
  <c r="E283" i="35"/>
  <c r="C283" i="35"/>
  <c r="D283" i="35"/>
  <c r="F283" i="35"/>
  <c r="I283" i="35"/>
  <c r="G283" i="35"/>
  <c r="P55" i="6"/>
  <c r="H283" i="35"/>
  <c r="H371" i="119"/>
  <c r="E371" i="119"/>
  <c r="I371" i="119"/>
  <c r="G371" i="119"/>
  <c r="T32" i="116"/>
  <c r="C371" i="119"/>
  <c r="F371" i="119"/>
  <c r="D371" i="119"/>
  <c r="R21" i="117"/>
  <c r="K21" i="117"/>
  <c r="M42" i="124"/>
  <c r="F277" i="119"/>
  <c r="C277" i="119"/>
  <c r="J55" i="116"/>
  <c r="D277" i="119"/>
  <c r="I277" i="119"/>
  <c r="E277" i="119"/>
  <c r="G277" i="119"/>
  <c r="H277" i="119"/>
  <c r="E341" i="119"/>
  <c r="H341" i="119"/>
  <c r="C341" i="119"/>
  <c r="G341" i="119"/>
  <c r="I341" i="119"/>
  <c r="F341" i="119"/>
  <c r="D341" i="119"/>
  <c r="AF32" i="116"/>
  <c r="F383" i="119"/>
  <c r="G383" i="119"/>
  <c r="H383" i="119"/>
  <c r="E383" i="119"/>
  <c r="D383" i="119"/>
  <c r="C383" i="119"/>
  <c r="I383" i="119"/>
  <c r="J385" i="125"/>
  <c r="G322" i="141"/>
  <c r="C322" i="141"/>
  <c r="D322" i="141"/>
  <c r="F322" i="141"/>
  <c r="H322" i="141"/>
  <c r="M56" i="139"/>
  <c r="E322" i="141"/>
  <c r="I322" i="141"/>
  <c r="M32" i="117"/>
  <c r="C275" i="119"/>
  <c r="D275" i="119"/>
  <c r="H275" i="119"/>
  <c r="I275" i="119"/>
  <c r="F275" i="119"/>
  <c r="G275" i="119"/>
  <c r="H55" i="116"/>
  <c r="E275" i="119"/>
  <c r="R18" i="117"/>
  <c r="K18" i="117"/>
  <c r="H33" i="139"/>
  <c r="H41" i="139"/>
  <c r="H40" i="139"/>
  <c r="H59" i="139"/>
  <c r="K19" i="117"/>
  <c r="R19" i="117"/>
  <c r="K46" i="124"/>
  <c r="R46" i="124"/>
  <c r="I383" i="125"/>
  <c r="E383" i="125"/>
  <c r="AF32" i="123"/>
  <c r="D383" i="125"/>
  <c r="H383" i="125"/>
  <c r="F383" i="125"/>
  <c r="C383" i="125"/>
  <c r="G383" i="125"/>
  <c r="G294" i="125"/>
  <c r="F294" i="125"/>
  <c r="E294" i="125"/>
  <c r="I294" i="125"/>
  <c r="D294" i="125"/>
  <c r="C294" i="125"/>
  <c r="H294" i="125"/>
  <c r="E386" i="125"/>
  <c r="H386" i="125"/>
  <c r="AI32" i="123"/>
  <c r="G386" i="125"/>
  <c r="F386" i="125"/>
  <c r="D386" i="125"/>
  <c r="I386" i="125"/>
  <c r="C386" i="125"/>
  <c r="H316" i="125"/>
  <c r="C316" i="125"/>
  <c r="D316" i="125"/>
  <c r="G56" i="123"/>
  <c r="F316" i="125"/>
  <c r="I316" i="125"/>
  <c r="E316" i="125"/>
  <c r="G316" i="125"/>
  <c r="D280" i="125"/>
  <c r="E280" i="125"/>
  <c r="I280" i="125"/>
  <c r="F280" i="125"/>
  <c r="C280" i="125"/>
  <c r="M55" i="123"/>
  <c r="G280" i="125"/>
  <c r="H280" i="125"/>
  <c r="K14" i="124"/>
  <c r="R14" i="124"/>
  <c r="J294" i="141"/>
  <c r="T40" i="123"/>
  <c r="T41" i="123"/>
  <c r="T33" i="123"/>
  <c r="M45" i="32"/>
  <c r="C331" i="119"/>
  <c r="E331" i="119"/>
  <c r="D331" i="119"/>
  <c r="H331" i="119"/>
  <c r="F331" i="119"/>
  <c r="I331" i="119"/>
  <c r="G331" i="119"/>
  <c r="V32" i="139"/>
  <c r="H373" i="141"/>
  <c r="G373" i="141"/>
  <c r="F373" i="141"/>
  <c r="E373" i="141"/>
  <c r="I373" i="141"/>
  <c r="D373" i="141"/>
  <c r="C373" i="141"/>
  <c r="E296" i="141"/>
  <c r="H296" i="141"/>
  <c r="C296" i="141"/>
  <c r="G296" i="141"/>
  <c r="D296" i="141"/>
  <c r="F296" i="141"/>
  <c r="I296" i="141"/>
  <c r="D338" i="141"/>
  <c r="E338" i="141"/>
  <c r="G338" i="141"/>
  <c r="H338" i="141"/>
  <c r="I338" i="141"/>
  <c r="F338" i="141"/>
  <c r="C338" i="141"/>
  <c r="K20" i="117"/>
  <c r="R20" i="117"/>
  <c r="H362" i="35"/>
  <c r="F362" i="35"/>
  <c r="D362" i="35"/>
  <c r="I362" i="35"/>
  <c r="K57" i="6"/>
  <c r="C362" i="35"/>
  <c r="E362" i="35"/>
  <c r="G362" i="35"/>
  <c r="K32" i="6"/>
  <c r="E305" i="119"/>
  <c r="C305" i="119"/>
  <c r="F305" i="119"/>
  <c r="I305" i="119"/>
  <c r="H305" i="119"/>
  <c r="G305" i="119"/>
  <c r="D305" i="119"/>
  <c r="C347" i="119"/>
  <c r="E347" i="119"/>
  <c r="D347" i="119"/>
  <c r="G347" i="119"/>
  <c r="I347" i="119"/>
  <c r="F347" i="119"/>
  <c r="H347" i="119"/>
  <c r="AG32" i="123"/>
  <c r="G384" i="125"/>
  <c r="F384" i="125"/>
  <c r="I384" i="125"/>
  <c r="D384" i="125"/>
  <c r="H384" i="125"/>
  <c r="C384" i="125"/>
  <c r="E384" i="125"/>
  <c r="M28" i="140"/>
  <c r="M21" i="124"/>
  <c r="C392" i="119"/>
  <c r="AO32" i="116"/>
  <c r="D392" i="119"/>
  <c r="G392" i="119"/>
  <c r="F392" i="119"/>
  <c r="H392" i="119"/>
  <c r="I392" i="119"/>
  <c r="E392" i="119"/>
  <c r="D369" i="148"/>
  <c r="G369" i="148"/>
  <c r="R32" i="146"/>
  <c r="R57" i="146"/>
  <c r="C369" i="148"/>
  <c r="E369" i="148"/>
  <c r="F369" i="148"/>
  <c r="H369" i="148"/>
  <c r="I369" i="148"/>
  <c r="AE22" i="140"/>
  <c r="X22" i="140"/>
  <c r="Z22" i="140" s="1"/>
  <c r="E320" i="141"/>
  <c r="G320" i="141"/>
  <c r="I320" i="141"/>
  <c r="D320" i="141"/>
  <c r="K56" i="139"/>
  <c r="F320" i="141"/>
  <c r="H320" i="141"/>
  <c r="C320" i="141"/>
  <c r="E334" i="119"/>
  <c r="I334" i="119"/>
  <c r="F334" i="119"/>
  <c r="G334" i="119"/>
  <c r="D334" i="119"/>
  <c r="H334" i="119"/>
  <c r="C334" i="119"/>
  <c r="J372" i="125"/>
  <c r="AE44" i="117"/>
  <c r="X44" i="117"/>
  <c r="Z44" i="117" s="1"/>
  <c r="I361" i="119"/>
  <c r="J32" i="116"/>
  <c r="D361" i="119"/>
  <c r="G361" i="119"/>
  <c r="E361" i="119"/>
  <c r="F361" i="119"/>
  <c r="C361" i="119"/>
  <c r="H361" i="119"/>
  <c r="J57" i="116"/>
  <c r="R33" i="117"/>
  <c r="K33" i="117"/>
  <c r="AE35" i="124"/>
  <c r="X35" i="124"/>
  <c r="Z35" i="124" s="1"/>
  <c r="G56" i="139"/>
  <c r="E316" i="141"/>
  <c r="I316" i="141"/>
  <c r="H316" i="141"/>
  <c r="C316" i="141"/>
  <c r="F316" i="141"/>
  <c r="D316" i="141"/>
  <c r="G316" i="141"/>
  <c r="J310" i="119"/>
  <c r="X32" i="117"/>
  <c r="Z32" i="117" s="1"/>
  <c r="AE32" i="117"/>
  <c r="K9" i="117"/>
  <c r="R9" i="117"/>
  <c r="F47" i="118"/>
  <c r="F26" i="118"/>
  <c r="F326" i="119"/>
  <c r="Q56" i="116"/>
  <c r="C326" i="119"/>
  <c r="E326" i="119"/>
  <c r="H326" i="119"/>
  <c r="G326" i="119"/>
  <c r="D326" i="119"/>
  <c r="I326" i="119"/>
  <c r="D370" i="125"/>
  <c r="C370" i="125"/>
  <c r="E370" i="125"/>
  <c r="S32" i="123"/>
  <c r="S57" i="123"/>
  <c r="G370" i="125"/>
  <c r="F370" i="125"/>
  <c r="H370" i="125"/>
  <c r="I370" i="125"/>
  <c r="I286" i="125"/>
  <c r="E286" i="125"/>
  <c r="S55" i="123"/>
  <c r="F286" i="125"/>
  <c r="D286" i="125"/>
  <c r="G286" i="125"/>
  <c r="C286" i="125"/>
  <c r="H286" i="125"/>
  <c r="D365" i="125"/>
  <c r="G365" i="125"/>
  <c r="N32" i="123"/>
  <c r="I365" i="125"/>
  <c r="E365" i="125"/>
  <c r="C365" i="125"/>
  <c r="N57" i="123"/>
  <c r="H365" i="125"/>
  <c r="F365" i="125"/>
  <c r="H281" i="125"/>
  <c r="D281" i="125"/>
  <c r="E281" i="125"/>
  <c r="I281" i="125"/>
  <c r="N55" i="123"/>
  <c r="F281" i="125"/>
  <c r="G281" i="125"/>
  <c r="C281" i="125"/>
  <c r="AH40" i="139"/>
  <c r="AH41" i="139"/>
  <c r="AH33" i="139"/>
  <c r="F312" i="125"/>
  <c r="AS55" i="123"/>
  <c r="H312" i="125"/>
  <c r="D312" i="125"/>
  <c r="E312" i="125"/>
  <c r="I312" i="125"/>
  <c r="C312" i="125"/>
  <c r="G312" i="125"/>
  <c r="C310" i="125"/>
  <c r="D310" i="125"/>
  <c r="I310" i="125"/>
  <c r="H310" i="125"/>
  <c r="G310" i="125"/>
  <c r="F310" i="125"/>
  <c r="E310" i="125"/>
  <c r="K28" i="124"/>
  <c r="R28" i="124"/>
  <c r="AA32" i="123"/>
  <c r="C378" i="125"/>
  <c r="I378" i="125"/>
  <c r="E378" i="125"/>
  <c r="H378" i="125"/>
  <c r="G378" i="125"/>
  <c r="F378" i="125"/>
  <c r="D378" i="125"/>
  <c r="I344" i="125"/>
  <c r="H344" i="125"/>
  <c r="G344" i="125"/>
  <c r="D344" i="125"/>
  <c r="E344" i="125"/>
  <c r="F344" i="125"/>
  <c r="C344" i="125"/>
  <c r="R36" i="124"/>
  <c r="K36" i="124"/>
  <c r="K8" i="124"/>
  <c r="R8" i="124"/>
  <c r="R29" i="124"/>
  <c r="K29" i="124"/>
  <c r="J288" i="125"/>
  <c r="I357" i="141"/>
  <c r="E357" i="141"/>
  <c r="C357" i="141"/>
  <c r="F357" i="141"/>
  <c r="F32" i="139"/>
  <c r="F57" i="139"/>
  <c r="D357" i="141"/>
  <c r="H357" i="141"/>
  <c r="G357" i="141"/>
  <c r="J311" i="35"/>
  <c r="AE45" i="32"/>
  <c r="X45" i="32"/>
  <c r="Z45" i="32" s="1"/>
  <c r="R23" i="117"/>
  <c r="K23" i="117"/>
  <c r="D331" i="141"/>
  <c r="H331" i="141"/>
  <c r="I331" i="141"/>
  <c r="G331" i="141"/>
  <c r="F331" i="141"/>
  <c r="C331" i="141"/>
  <c r="E331" i="141"/>
  <c r="R19" i="124"/>
  <c r="K19" i="124"/>
  <c r="C298" i="141"/>
  <c r="E298" i="141"/>
  <c r="D298" i="141"/>
  <c r="H298" i="141"/>
  <c r="F298" i="141"/>
  <c r="G298" i="141"/>
  <c r="I298" i="141"/>
  <c r="D286" i="119"/>
  <c r="E286" i="119"/>
  <c r="I286" i="119"/>
  <c r="S55" i="116"/>
  <c r="H286" i="119"/>
  <c r="C286" i="119"/>
  <c r="G286" i="119"/>
  <c r="F286" i="119"/>
  <c r="G278" i="35"/>
  <c r="E278" i="35"/>
  <c r="C278" i="35"/>
  <c r="D278" i="35"/>
  <c r="H278" i="35"/>
  <c r="K55" i="6"/>
  <c r="F278" i="35"/>
  <c r="I278" i="35"/>
  <c r="G342" i="125"/>
  <c r="C342" i="125"/>
  <c r="D342" i="125"/>
  <c r="F342" i="125"/>
  <c r="E342" i="125"/>
  <c r="H342" i="125"/>
  <c r="I342" i="125"/>
  <c r="X28" i="140"/>
  <c r="Z28" i="140" s="1"/>
  <c r="AE28" i="140"/>
  <c r="X21" i="124"/>
  <c r="Z21" i="124" s="1"/>
  <c r="AE21" i="124"/>
  <c r="R19" i="140"/>
  <c r="K19" i="140"/>
  <c r="C46" i="118"/>
  <c r="J45" i="118"/>
  <c r="K42" i="117"/>
  <c r="R42" i="117"/>
  <c r="E375" i="125"/>
  <c r="X32" i="123"/>
  <c r="F375" i="125"/>
  <c r="G375" i="125"/>
  <c r="C375" i="125"/>
  <c r="D375" i="125"/>
  <c r="H375" i="125"/>
  <c r="I375" i="125"/>
  <c r="X9" i="140"/>
  <c r="Z9" i="140" s="1"/>
  <c r="AE9" i="140"/>
  <c r="E278" i="141"/>
  <c r="D278" i="141"/>
  <c r="F278" i="141"/>
  <c r="I278" i="141"/>
  <c r="H278" i="141"/>
  <c r="C278" i="141"/>
  <c r="K55" i="139"/>
  <c r="G278" i="141"/>
  <c r="H376" i="119"/>
  <c r="G376" i="119"/>
  <c r="E376" i="119"/>
  <c r="I376" i="119"/>
  <c r="C376" i="119"/>
  <c r="Y32" i="116"/>
  <c r="D376" i="119"/>
  <c r="F376" i="119"/>
  <c r="R26" i="117"/>
  <c r="K26" i="117"/>
  <c r="AA40" i="139"/>
  <c r="AA41" i="139"/>
  <c r="AA33" i="139"/>
  <c r="AA35" i="139" s="1"/>
  <c r="M22" i="124"/>
  <c r="R17" i="32"/>
  <c r="K17" i="32"/>
  <c r="G329" i="119"/>
  <c r="H329" i="119"/>
  <c r="E329" i="119"/>
  <c r="C329" i="119"/>
  <c r="F329" i="119"/>
  <c r="I329" i="119"/>
  <c r="D329" i="119"/>
  <c r="G47" i="118"/>
  <c r="G26" i="118"/>
  <c r="AK32" i="147"/>
  <c r="AR32" i="147"/>
  <c r="F299" i="119"/>
  <c r="H299" i="119"/>
  <c r="I299" i="119"/>
  <c r="D299" i="119"/>
  <c r="E299" i="119"/>
  <c r="G299" i="119"/>
  <c r="C299" i="119"/>
  <c r="J317" i="141"/>
  <c r="C274" i="141"/>
  <c r="G274" i="141"/>
  <c r="G55" i="139"/>
  <c r="F274" i="141"/>
  <c r="E274" i="141"/>
  <c r="H274" i="141"/>
  <c r="D274" i="141"/>
  <c r="I274" i="141"/>
  <c r="X43" i="117"/>
  <c r="Z43" i="117" s="1"/>
  <c r="AE43" i="117"/>
  <c r="J343" i="141"/>
  <c r="G280" i="141"/>
  <c r="M55" i="139"/>
  <c r="I280" i="141"/>
  <c r="H280" i="141"/>
  <c r="E280" i="141"/>
  <c r="F280" i="141"/>
  <c r="D280" i="141"/>
  <c r="C280" i="141"/>
  <c r="J330" i="125"/>
  <c r="J287" i="125"/>
  <c r="F284" i="119"/>
  <c r="I284" i="119"/>
  <c r="C284" i="119"/>
  <c r="G284" i="119"/>
  <c r="H284" i="119"/>
  <c r="Q55" i="116"/>
  <c r="E284" i="119"/>
  <c r="D284" i="119"/>
  <c r="S56" i="123"/>
  <c r="D328" i="125"/>
  <c r="E328" i="125"/>
  <c r="C328" i="125"/>
  <c r="F328" i="125"/>
  <c r="G328" i="125"/>
  <c r="H328" i="125"/>
  <c r="I328" i="125"/>
  <c r="J359" i="141"/>
  <c r="G323" i="125"/>
  <c r="F323" i="125"/>
  <c r="H323" i="125"/>
  <c r="E323" i="125"/>
  <c r="N56" i="123"/>
  <c r="I323" i="125"/>
  <c r="C323" i="125"/>
  <c r="D323" i="125"/>
  <c r="R15" i="124"/>
  <c r="K15" i="124"/>
  <c r="M15" i="124" s="1"/>
  <c r="F369" i="119"/>
  <c r="C369" i="119"/>
  <c r="E369" i="119"/>
  <c r="G369" i="119"/>
  <c r="R32" i="116"/>
  <c r="I369" i="119"/>
  <c r="H369" i="119"/>
  <c r="D369" i="119"/>
  <c r="R57" i="116"/>
  <c r="J385" i="141"/>
  <c r="C396" i="125"/>
  <c r="E396" i="125"/>
  <c r="AS57" i="123"/>
  <c r="F396" i="125"/>
  <c r="AS32" i="123"/>
  <c r="I396" i="125"/>
  <c r="G396" i="125"/>
  <c r="H396" i="125"/>
  <c r="D396" i="125"/>
  <c r="G341" i="125"/>
  <c r="I341" i="125"/>
  <c r="D341" i="125"/>
  <c r="F341" i="125"/>
  <c r="C341" i="125"/>
  <c r="H341" i="125"/>
  <c r="E341" i="125"/>
  <c r="C299" i="125"/>
  <c r="F299" i="125"/>
  <c r="G299" i="125"/>
  <c r="I299" i="125"/>
  <c r="D299" i="125"/>
  <c r="E299" i="125"/>
  <c r="H299" i="125"/>
  <c r="E352" i="125"/>
  <c r="H352" i="125"/>
  <c r="F352" i="125"/>
  <c r="D352" i="125"/>
  <c r="C352" i="125"/>
  <c r="I352" i="125"/>
  <c r="G352" i="125"/>
  <c r="G358" i="125"/>
  <c r="I358" i="125"/>
  <c r="D358" i="125"/>
  <c r="G57" i="123"/>
  <c r="H358" i="125"/>
  <c r="G32" i="123"/>
  <c r="E358" i="125"/>
  <c r="F358" i="125"/>
  <c r="C358" i="125"/>
  <c r="G364" i="125"/>
  <c r="E364" i="125"/>
  <c r="I364" i="125"/>
  <c r="C364" i="125"/>
  <c r="F364" i="125"/>
  <c r="D364" i="125"/>
  <c r="H364" i="125"/>
  <c r="M32" i="123"/>
  <c r="M57" i="123"/>
  <c r="I295" i="125"/>
  <c r="F295" i="125"/>
  <c r="D295" i="125"/>
  <c r="E295" i="125"/>
  <c r="C295" i="125"/>
  <c r="H295" i="125"/>
  <c r="G295" i="125"/>
  <c r="H332" i="141"/>
  <c r="I332" i="141"/>
  <c r="G332" i="141"/>
  <c r="C332" i="141"/>
  <c r="E332" i="141"/>
  <c r="F332" i="141"/>
  <c r="D332" i="141"/>
  <c r="I374" i="141"/>
  <c r="G374" i="141"/>
  <c r="C374" i="141"/>
  <c r="D374" i="141"/>
  <c r="H374" i="141"/>
  <c r="E374" i="141"/>
  <c r="F374" i="141"/>
  <c r="W32" i="139"/>
  <c r="R7" i="140"/>
  <c r="K7" i="140"/>
  <c r="D273" i="141"/>
  <c r="G273" i="141"/>
  <c r="E273" i="141"/>
  <c r="F55" i="139"/>
  <c r="C273" i="141"/>
  <c r="I273" i="141"/>
  <c r="F273" i="141"/>
  <c r="H273" i="141"/>
  <c r="D26" i="118"/>
  <c r="D47" i="118"/>
  <c r="R23" i="140"/>
  <c r="K23" i="140"/>
  <c r="I285" i="125"/>
  <c r="H285" i="125"/>
  <c r="G285" i="125"/>
  <c r="E285" i="125"/>
  <c r="C285" i="125"/>
  <c r="D285" i="125"/>
  <c r="F285" i="125"/>
  <c r="R55" i="123"/>
  <c r="E327" i="125"/>
  <c r="D327" i="125"/>
  <c r="F327" i="125"/>
  <c r="G327" i="125"/>
  <c r="R56" i="123"/>
  <c r="C327" i="125"/>
  <c r="I327" i="125"/>
  <c r="H327" i="125"/>
  <c r="C340" i="141"/>
  <c r="F340" i="141"/>
  <c r="D340" i="141"/>
  <c r="E340" i="141"/>
  <c r="H340" i="141"/>
  <c r="I340" i="141"/>
  <c r="G340" i="141"/>
  <c r="H382" i="141"/>
  <c r="I382" i="141"/>
  <c r="G382" i="141"/>
  <c r="F382" i="141"/>
  <c r="C382" i="141"/>
  <c r="E382" i="141"/>
  <c r="AE32" i="139"/>
  <c r="D382" i="141"/>
  <c r="R30" i="140"/>
  <c r="K30" i="140"/>
  <c r="J275" i="141"/>
  <c r="E328" i="119"/>
  <c r="C328" i="119"/>
  <c r="G328" i="119"/>
  <c r="I328" i="119"/>
  <c r="F328" i="119"/>
  <c r="S56" i="116"/>
  <c r="D328" i="119"/>
  <c r="H328" i="119"/>
  <c r="X35" i="140"/>
  <c r="Z35" i="140" s="1"/>
  <c r="AE35" i="140"/>
  <c r="K56" i="6"/>
  <c r="H320" i="35"/>
  <c r="I320" i="35"/>
  <c r="F320" i="35"/>
  <c r="D320" i="35"/>
  <c r="G320" i="35"/>
  <c r="C320" i="35"/>
  <c r="E320" i="35"/>
  <c r="R39" i="117"/>
  <c r="K39" i="117"/>
  <c r="M39" i="117" s="1"/>
  <c r="K34" i="124"/>
  <c r="R34" i="124"/>
  <c r="J352" i="35"/>
  <c r="AQ40" i="116"/>
  <c r="AQ33" i="116"/>
  <c r="AQ41" i="116"/>
  <c r="R32" i="139"/>
  <c r="D369" i="141"/>
  <c r="R57" i="139"/>
  <c r="E369" i="141"/>
  <c r="F369" i="141"/>
  <c r="I369" i="141"/>
  <c r="C369" i="141"/>
  <c r="G369" i="141"/>
  <c r="H369" i="141"/>
  <c r="H327" i="141"/>
  <c r="I327" i="141"/>
  <c r="C327" i="141"/>
  <c r="D327" i="141"/>
  <c r="F327" i="141"/>
  <c r="R56" i="139"/>
  <c r="E327" i="141"/>
  <c r="G327" i="141"/>
  <c r="I308" i="119"/>
  <c r="D308" i="119"/>
  <c r="E308" i="119"/>
  <c r="H308" i="119"/>
  <c r="F308" i="119"/>
  <c r="G308" i="119"/>
  <c r="C308" i="119"/>
  <c r="D333" i="125"/>
  <c r="I333" i="125"/>
  <c r="F333" i="125"/>
  <c r="C333" i="125"/>
  <c r="G333" i="125"/>
  <c r="E333" i="125"/>
  <c r="H333" i="125"/>
  <c r="K25" i="124"/>
  <c r="R25" i="124"/>
  <c r="R19" i="147"/>
  <c r="K19" i="147"/>
  <c r="F466" i="148"/>
  <c r="I466" i="148"/>
  <c r="D466" i="148"/>
  <c r="E466" i="148"/>
  <c r="H466" i="148"/>
  <c r="G466" i="148"/>
  <c r="C466" i="148"/>
  <c r="C46" i="127"/>
  <c r="J45" i="127"/>
  <c r="U40" i="123"/>
  <c r="U41" i="123"/>
  <c r="U33" i="123"/>
  <c r="AE22" i="124"/>
  <c r="X22" i="124"/>
  <c r="Z22" i="124" s="1"/>
  <c r="E367" i="35"/>
  <c r="H367" i="35"/>
  <c r="C367" i="35"/>
  <c r="F367" i="35"/>
  <c r="G367" i="35"/>
  <c r="P32" i="6"/>
  <c r="D367" i="35"/>
  <c r="I367" i="35"/>
  <c r="P57" i="6"/>
  <c r="G287" i="119"/>
  <c r="H287" i="119"/>
  <c r="E287" i="119"/>
  <c r="D287" i="119"/>
  <c r="I287" i="119"/>
  <c r="C287" i="119"/>
  <c r="F287" i="119"/>
  <c r="R11" i="117"/>
  <c r="K11" i="117"/>
  <c r="F319" i="119"/>
  <c r="C319" i="119"/>
  <c r="G319" i="119"/>
  <c r="D319" i="119"/>
  <c r="E319" i="119"/>
  <c r="H319" i="119"/>
  <c r="I319" i="119"/>
  <c r="J56" i="116"/>
  <c r="G57" i="139"/>
  <c r="F358" i="141"/>
  <c r="I358" i="141"/>
  <c r="H358" i="141"/>
  <c r="C358" i="141"/>
  <c r="D358" i="141"/>
  <c r="G32" i="139"/>
  <c r="E358" i="141"/>
  <c r="G358" i="141"/>
  <c r="R8" i="140"/>
  <c r="K8" i="140"/>
  <c r="M43" i="117"/>
  <c r="F364" i="141"/>
  <c r="D364" i="141"/>
  <c r="M57" i="139"/>
  <c r="E364" i="141"/>
  <c r="C364" i="141"/>
  <c r="H364" i="141"/>
  <c r="I364" i="141"/>
  <c r="M32" i="139"/>
  <c r="G364" i="141"/>
  <c r="R14" i="140"/>
  <c r="K14" i="140"/>
  <c r="AQ40" i="6"/>
  <c r="AQ33" i="6"/>
  <c r="AQ41" i="6"/>
  <c r="AR41" i="6"/>
  <c r="AR40" i="6"/>
  <c r="AR33" i="6"/>
  <c r="D359" i="119"/>
  <c r="E359" i="119"/>
  <c r="H32" i="116"/>
  <c r="I359" i="119"/>
  <c r="H57" i="116"/>
  <c r="C359" i="119"/>
  <c r="H359" i="119"/>
  <c r="F359" i="119"/>
  <c r="G359" i="119"/>
  <c r="I317" i="119"/>
  <c r="H56" i="116"/>
  <c r="F317" i="119"/>
  <c r="H317" i="119"/>
  <c r="C317" i="119"/>
  <c r="D317" i="119"/>
  <c r="E317" i="119"/>
  <c r="G317" i="119"/>
  <c r="F368" i="119"/>
  <c r="Q32" i="116"/>
  <c r="D368" i="119"/>
  <c r="I368" i="119"/>
  <c r="H368" i="119"/>
  <c r="Q57" i="116"/>
  <c r="C368" i="119"/>
  <c r="E368" i="119"/>
  <c r="G368" i="119"/>
  <c r="C47" i="143"/>
  <c r="C26" i="143"/>
  <c r="J46" i="143"/>
  <c r="C46" i="33"/>
  <c r="C26" i="33" s="1"/>
  <c r="K20" i="124"/>
  <c r="M20" i="124" s="1"/>
  <c r="R20" i="124"/>
  <c r="R55" i="116"/>
  <c r="D285" i="119"/>
  <c r="F285" i="119"/>
  <c r="I285" i="119"/>
  <c r="C285" i="119"/>
  <c r="H285" i="119"/>
  <c r="G285" i="119"/>
  <c r="E285" i="119"/>
  <c r="C327" i="119"/>
  <c r="E327" i="119"/>
  <c r="F327" i="119"/>
  <c r="R56" i="116"/>
  <c r="I327" i="119"/>
  <c r="D327" i="119"/>
  <c r="H327" i="119"/>
  <c r="G327" i="119"/>
  <c r="H354" i="125"/>
  <c r="D354" i="125"/>
  <c r="I354" i="125"/>
  <c r="C354" i="125"/>
  <c r="G354" i="125"/>
  <c r="E354" i="125"/>
  <c r="AS56" i="123"/>
  <c r="F354" i="125"/>
  <c r="H47" i="127"/>
  <c r="H26" i="127"/>
  <c r="K33" i="124"/>
  <c r="M33" i="124" s="1"/>
  <c r="R33" i="124"/>
  <c r="K44" i="124"/>
  <c r="R44" i="124"/>
  <c r="AQ32" i="123"/>
  <c r="E394" i="125"/>
  <c r="F394" i="125"/>
  <c r="G394" i="125"/>
  <c r="C394" i="125"/>
  <c r="H394" i="125"/>
  <c r="I394" i="125"/>
  <c r="D394" i="125"/>
  <c r="E336" i="125"/>
  <c r="G336" i="125"/>
  <c r="C336" i="125"/>
  <c r="I336" i="125"/>
  <c r="H336" i="125"/>
  <c r="F336" i="125"/>
  <c r="D336" i="125"/>
  <c r="H302" i="125"/>
  <c r="F302" i="125"/>
  <c r="I302" i="125"/>
  <c r="D302" i="125"/>
  <c r="C302" i="125"/>
  <c r="G302" i="125"/>
  <c r="E302" i="125"/>
  <c r="I274" i="125"/>
  <c r="H274" i="125"/>
  <c r="D274" i="125"/>
  <c r="E274" i="125"/>
  <c r="F274" i="125"/>
  <c r="G55" i="123"/>
  <c r="C274" i="125"/>
  <c r="G274" i="125"/>
  <c r="C322" i="125"/>
  <c r="D322" i="125"/>
  <c r="M56" i="123"/>
  <c r="F322" i="125"/>
  <c r="H322" i="125"/>
  <c r="G322" i="125"/>
  <c r="I322" i="125"/>
  <c r="E322" i="125"/>
  <c r="G379" i="125"/>
  <c r="I379" i="125"/>
  <c r="F379" i="125"/>
  <c r="H379" i="125"/>
  <c r="AB32" i="123"/>
  <c r="D379" i="125"/>
  <c r="E379" i="125"/>
  <c r="C379" i="125"/>
  <c r="I337" i="125"/>
  <c r="E337" i="125"/>
  <c r="G337" i="125"/>
  <c r="C337" i="125"/>
  <c r="H337" i="125"/>
  <c r="D337" i="125"/>
  <c r="F337" i="125"/>
  <c r="E290" i="141"/>
  <c r="F290" i="141"/>
  <c r="D290" i="141"/>
  <c r="C290" i="141"/>
  <c r="H290" i="141"/>
  <c r="I290" i="141"/>
  <c r="G290" i="141"/>
  <c r="K24" i="140"/>
  <c r="R24" i="140"/>
  <c r="I26" i="136"/>
  <c r="I47" i="136"/>
  <c r="E47" i="136"/>
  <c r="E26" i="136"/>
  <c r="AT32" i="139"/>
  <c r="D26" i="136"/>
  <c r="D47" i="136"/>
  <c r="E302" i="141"/>
  <c r="I302" i="141"/>
  <c r="F302" i="141"/>
  <c r="D302" i="141"/>
  <c r="H302" i="141"/>
  <c r="C302" i="141"/>
  <c r="G302" i="141"/>
  <c r="BE39" i="124"/>
  <c r="AX39" i="124"/>
  <c r="AZ39" i="124" s="1"/>
  <c r="C26" i="136"/>
  <c r="J46" i="136"/>
  <c r="C47" i="136"/>
  <c r="I393" i="141"/>
  <c r="E393" i="141"/>
  <c r="F393" i="141"/>
  <c r="H393" i="141"/>
  <c r="AP32" i="139"/>
  <c r="D393" i="141"/>
  <c r="C393" i="141"/>
  <c r="G393" i="141"/>
  <c r="J271" i="141"/>
  <c r="D277" i="141"/>
  <c r="H277" i="141"/>
  <c r="F277" i="141"/>
  <c r="E277" i="141"/>
  <c r="I277" i="141"/>
  <c r="J55" i="139"/>
  <c r="G277" i="141"/>
  <c r="C277" i="141"/>
  <c r="H339" i="141"/>
  <c r="I339" i="141"/>
  <c r="E339" i="141"/>
  <c r="G339" i="141"/>
  <c r="D339" i="141"/>
  <c r="C339" i="141"/>
  <c r="F339" i="141"/>
  <c r="BE13" i="161"/>
  <c r="AX13" i="161"/>
  <c r="D394" i="141"/>
  <c r="I394" i="141"/>
  <c r="AQ32" i="139"/>
  <c r="C394" i="141"/>
  <c r="E394" i="141"/>
  <c r="F394" i="141"/>
  <c r="H394" i="141"/>
  <c r="G394" i="141"/>
  <c r="K10" i="140"/>
  <c r="R10" i="140"/>
  <c r="H335" i="141"/>
  <c r="I335" i="141"/>
  <c r="D335" i="141"/>
  <c r="F335" i="141"/>
  <c r="G335" i="141"/>
  <c r="E335" i="141"/>
  <c r="C335" i="141"/>
  <c r="D293" i="141"/>
  <c r="E293" i="141"/>
  <c r="G293" i="141"/>
  <c r="H293" i="141"/>
  <c r="F293" i="141"/>
  <c r="I293" i="141"/>
  <c r="C293" i="141"/>
  <c r="R21" i="140"/>
  <c r="K21" i="140"/>
  <c r="K41" i="140"/>
  <c r="R41" i="140"/>
  <c r="L10" i="133"/>
  <c r="E54" i="133"/>
  <c r="I54" i="133" s="1"/>
  <c r="D376" i="141"/>
  <c r="H376" i="141"/>
  <c r="I376" i="141"/>
  <c r="E376" i="141"/>
  <c r="G376" i="141"/>
  <c r="C376" i="141"/>
  <c r="Y32" i="139"/>
  <c r="F376" i="141"/>
  <c r="K39" i="140"/>
  <c r="R39" i="140"/>
  <c r="AS55" i="139"/>
  <c r="I312" i="141"/>
  <c r="H312" i="141"/>
  <c r="C312" i="141"/>
  <c r="G312" i="141"/>
  <c r="D312" i="141"/>
  <c r="E312" i="141"/>
  <c r="F312" i="141"/>
  <c r="C386" i="141"/>
  <c r="E386" i="141"/>
  <c r="H386" i="141"/>
  <c r="I386" i="141"/>
  <c r="D386" i="141"/>
  <c r="AI32" i="139"/>
  <c r="G386" i="141"/>
  <c r="F386" i="141"/>
  <c r="R43" i="140"/>
  <c r="K43" i="140"/>
  <c r="R11" i="140"/>
  <c r="K11" i="140"/>
  <c r="I297" i="141"/>
  <c r="F297" i="141"/>
  <c r="D297" i="141"/>
  <c r="G297" i="141"/>
  <c r="C297" i="141"/>
  <c r="H297" i="141"/>
  <c r="E297" i="141"/>
  <c r="K42" i="140"/>
  <c r="R42" i="140"/>
  <c r="H308" i="141"/>
  <c r="F308" i="141"/>
  <c r="E308" i="141"/>
  <c r="I308" i="141"/>
  <c r="G308" i="141"/>
  <c r="D308" i="141"/>
  <c r="C308" i="141"/>
  <c r="H304" i="141"/>
  <c r="F304" i="141"/>
  <c r="C304" i="141"/>
  <c r="D304" i="141"/>
  <c r="I304" i="141"/>
  <c r="G304" i="141"/>
  <c r="E304" i="141"/>
  <c r="E352" i="141"/>
  <c r="I352" i="141"/>
  <c r="D352" i="141"/>
  <c r="G352" i="141"/>
  <c r="H352" i="141"/>
  <c r="C352" i="141"/>
  <c r="F352" i="141"/>
  <c r="I56" i="139"/>
  <c r="G318" i="141"/>
  <c r="E318" i="141"/>
  <c r="H318" i="141"/>
  <c r="I318" i="141"/>
  <c r="C318" i="141"/>
  <c r="D318" i="141"/>
  <c r="F318" i="141"/>
  <c r="C360" i="141"/>
  <c r="I57" i="139"/>
  <c r="D360" i="141"/>
  <c r="I32" i="139"/>
  <c r="H360" i="141"/>
  <c r="G360" i="141"/>
  <c r="F360" i="141"/>
  <c r="E360" i="141"/>
  <c r="I360" i="141"/>
  <c r="G349" i="141"/>
  <c r="E349" i="141"/>
  <c r="I349" i="141"/>
  <c r="C349" i="141"/>
  <c r="F349" i="141"/>
  <c r="D349" i="141"/>
  <c r="H349" i="141"/>
  <c r="K26" i="140"/>
  <c r="R26" i="140"/>
  <c r="C347" i="141"/>
  <c r="D347" i="141"/>
  <c r="I347" i="141"/>
  <c r="E347" i="141"/>
  <c r="F347" i="141"/>
  <c r="G347" i="141"/>
  <c r="H347" i="141"/>
  <c r="R46" i="140"/>
  <c r="K46" i="140"/>
  <c r="R36" i="140"/>
  <c r="K36" i="140"/>
  <c r="F351" i="141"/>
  <c r="I351" i="141"/>
  <c r="E351" i="141"/>
  <c r="C351" i="141"/>
  <c r="H351" i="141"/>
  <c r="D351" i="141"/>
  <c r="G351" i="141"/>
  <c r="F47" i="136"/>
  <c r="F26" i="136"/>
  <c r="H47" i="136"/>
  <c r="H26" i="136"/>
  <c r="F319" i="141"/>
  <c r="J56" i="139"/>
  <c r="E319" i="141"/>
  <c r="I319" i="141"/>
  <c r="G319" i="141"/>
  <c r="D319" i="141"/>
  <c r="H319" i="141"/>
  <c r="C319" i="141"/>
  <c r="D381" i="141"/>
  <c r="AD32" i="139"/>
  <c r="I381" i="141"/>
  <c r="H381" i="141"/>
  <c r="G381" i="141"/>
  <c r="F381" i="141"/>
  <c r="E381" i="141"/>
  <c r="C381" i="141"/>
  <c r="F295" i="141"/>
  <c r="E295" i="141"/>
  <c r="H295" i="141"/>
  <c r="D295" i="141"/>
  <c r="I295" i="141"/>
  <c r="G295" i="141"/>
  <c r="C295" i="141"/>
  <c r="H337" i="141"/>
  <c r="F337" i="141"/>
  <c r="E337" i="141"/>
  <c r="D337" i="141"/>
  <c r="C337" i="141"/>
  <c r="I337" i="141"/>
  <c r="G337" i="141"/>
  <c r="C350" i="141"/>
  <c r="H350" i="141"/>
  <c r="I350" i="141"/>
  <c r="F350" i="141"/>
  <c r="D350" i="141"/>
  <c r="G350" i="141"/>
  <c r="E350" i="141"/>
  <c r="K38" i="140"/>
  <c r="R38" i="140"/>
  <c r="D346" i="141"/>
  <c r="I346" i="141"/>
  <c r="G346" i="141"/>
  <c r="H346" i="141"/>
  <c r="F346" i="141"/>
  <c r="C346" i="141"/>
  <c r="E346" i="141"/>
  <c r="G310" i="141"/>
  <c r="F310" i="141"/>
  <c r="H310" i="141"/>
  <c r="E310" i="141"/>
  <c r="I310" i="141"/>
  <c r="C310" i="141"/>
  <c r="D310" i="141"/>
  <c r="E287" i="141"/>
  <c r="C287" i="141"/>
  <c r="D287" i="141"/>
  <c r="I287" i="141"/>
  <c r="F287" i="141"/>
  <c r="H287" i="141"/>
  <c r="G287" i="141"/>
  <c r="D307" i="141"/>
  <c r="G307" i="141"/>
  <c r="H307" i="141"/>
  <c r="I307" i="141"/>
  <c r="E307" i="141"/>
  <c r="F307" i="141"/>
  <c r="C307" i="141"/>
  <c r="I334" i="141"/>
  <c r="C334" i="141"/>
  <c r="G334" i="141"/>
  <c r="F334" i="141"/>
  <c r="D334" i="141"/>
  <c r="E334" i="141"/>
  <c r="H334" i="141"/>
  <c r="F292" i="141"/>
  <c r="I292" i="141"/>
  <c r="G292" i="141"/>
  <c r="C292" i="141"/>
  <c r="H292" i="141"/>
  <c r="E292" i="141"/>
  <c r="D292" i="141"/>
  <c r="H305" i="141"/>
  <c r="C305" i="141"/>
  <c r="E305" i="141"/>
  <c r="F305" i="141"/>
  <c r="D305" i="141"/>
  <c r="I305" i="141"/>
  <c r="G305" i="141"/>
  <c r="F354" i="141"/>
  <c r="AS56" i="139"/>
  <c r="H354" i="141"/>
  <c r="D354" i="141"/>
  <c r="I354" i="141"/>
  <c r="E354" i="141"/>
  <c r="G354" i="141"/>
  <c r="C354" i="141"/>
  <c r="G26" i="136"/>
  <c r="G47" i="136"/>
  <c r="G344" i="141"/>
  <c r="E344" i="141"/>
  <c r="H344" i="141"/>
  <c r="D344" i="141"/>
  <c r="C344" i="141"/>
  <c r="I344" i="141"/>
  <c r="F344" i="141"/>
  <c r="J486" i="134"/>
  <c r="G309" i="141"/>
  <c r="E309" i="141"/>
  <c r="I309" i="141"/>
  <c r="C309" i="141"/>
  <c r="F309" i="141"/>
  <c r="H309" i="141"/>
  <c r="D309" i="141"/>
  <c r="J45" i="136"/>
  <c r="F361" i="141"/>
  <c r="C361" i="141"/>
  <c r="G361" i="141"/>
  <c r="J57" i="139"/>
  <c r="J32" i="139"/>
  <c r="I361" i="141"/>
  <c r="D361" i="141"/>
  <c r="H361" i="141"/>
  <c r="E361" i="141"/>
  <c r="K31" i="140"/>
  <c r="R31" i="140"/>
  <c r="H379" i="141"/>
  <c r="E379" i="141"/>
  <c r="C379" i="141"/>
  <c r="D379" i="141"/>
  <c r="G379" i="141"/>
  <c r="AB32" i="139"/>
  <c r="F379" i="141"/>
  <c r="I379" i="141"/>
  <c r="R29" i="140"/>
  <c r="K29" i="140"/>
  <c r="G392" i="141"/>
  <c r="F392" i="141"/>
  <c r="AO32" i="139"/>
  <c r="C392" i="141"/>
  <c r="D392" i="141"/>
  <c r="I392" i="141"/>
  <c r="H392" i="141"/>
  <c r="E392" i="141"/>
  <c r="H388" i="141"/>
  <c r="I388" i="141"/>
  <c r="G388" i="141"/>
  <c r="E388" i="141"/>
  <c r="AK32" i="139"/>
  <c r="C388" i="141"/>
  <c r="D388" i="141"/>
  <c r="F388" i="141"/>
  <c r="AM13" i="161"/>
  <c r="K44" i="140"/>
  <c r="R44" i="140"/>
  <c r="F276" i="141"/>
  <c r="H276" i="141"/>
  <c r="G276" i="141"/>
  <c r="E276" i="141"/>
  <c r="I55" i="139"/>
  <c r="D276" i="141"/>
  <c r="C276" i="141"/>
  <c r="I276" i="141"/>
  <c r="R27" i="140"/>
  <c r="K27" i="140"/>
  <c r="G377" i="141"/>
  <c r="Z32" i="139"/>
  <c r="I377" i="141"/>
  <c r="H377" i="141"/>
  <c r="C377" i="141"/>
  <c r="F377" i="141"/>
  <c r="D377" i="141"/>
  <c r="E377" i="141"/>
  <c r="H329" i="141"/>
  <c r="I329" i="141"/>
  <c r="D329" i="141"/>
  <c r="C329" i="141"/>
  <c r="F329" i="141"/>
  <c r="E329" i="141"/>
  <c r="G329" i="141"/>
  <c r="D371" i="141"/>
  <c r="C371" i="141"/>
  <c r="G371" i="141"/>
  <c r="F371" i="141"/>
  <c r="E371" i="141"/>
  <c r="H371" i="141"/>
  <c r="I371" i="141"/>
  <c r="T32" i="139"/>
  <c r="E391" i="141"/>
  <c r="AN32" i="139"/>
  <c r="F391" i="141"/>
  <c r="C391" i="141"/>
  <c r="G391" i="141"/>
  <c r="I391" i="141"/>
  <c r="D391" i="141"/>
  <c r="H391" i="141"/>
  <c r="I389" i="141"/>
  <c r="H389" i="141"/>
  <c r="F389" i="141"/>
  <c r="AL32" i="139"/>
  <c r="E389" i="141"/>
  <c r="G389" i="141"/>
  <c r="D389" i="141"/>
  <c r="C389" i="141"/>
  <c r="F396" i="141"/>
  <c r="AS57" i="139"/>
  <c r="G396" i="141"/>
  <c r="I396" i="141"/>
  <c r="AS32" i="139"/>
  <c r="D396" i="141"/>
  <c r="H396" i="141"/>
  <c r="E396" i="141"/>
  <c r="C396" i="141"/>
  <c r="G19" i="125" l="1"/>
  <c r="H5" i="125"/>
  <c r="J64" i="127"/>
  <c r="F22" i="40" s="1"/>
  <c r="J59" i="127"/>
  <c r="F19" i="40" s="1"/>
  <c r="J23" i="127"/>
  <c r="N17" i="127"/>
  <c r="F34" i="40" s="1"/>
  <c r="F11" i="40"/>
  <c r="J54" i="127"/>
  <c r="J40" i="127"/>
  <c r="M9" i="127"/>
  <c r="M17" i="127"/>
  <c r="F31" i="40" s="1"/>
  <c r="J78" i="127"/>
  <c r="J48" i="127"/>
  <c r="F17" i="40" s="1"/>
  <c r="Q13" i="128"/>
  <c r="Q14" i="128"/>
  <c r="Q16" i="128"/>
  <c r="Q18" i="128"/>
  <c r="Q15" i="128"/>
  <c r="Q17" i="128"/>
  <c r="D27" i="106"/>
  <c r="K28" i="106"/>
  <c r="J346" i="125"/>
  <c r="J319" i="125"/>
  <c r="BP43" i="32"/>
  <c r="BC87" i="32"/>
  <c r="BG43" i="32"/>
  <c r="BG87" i="32" s="1"/>
  <c r="U91" i="32"/>
  <c r="BD43" i="32"/>
  <c r="AQ87" i="32"/>
  <c r="AW43" i="32"/>
  <c r="AU43" i="32"/>
  <c r="AU87" i="32" s="1"/>
  <c r="AV43" i="32"/>
  <c r="BP90" i="32"/>
  <c r="BT46" i="32"/>
  <c r="CC46" i="32"/>
  <c r="BG88" i="32"/>
  <c r="BT44" i="32"/>
  <c r="BT88" i="32" s="1"/>
  <c r="CC44" i="32"/>
  <c r="BP88" i="32"/>
  <c r="BW44" i="32"/>
  <c r="BP62" i="32"/>
  <c r="BT18" i="32"/>
  <c r="CC18" i="32"/>
  <c r="CC45" i="32"/>
  <c r="BP89" i="32"/>
  <c r="BT45" i="32"/>
  <c r="D27" i="40"/>
  <c r="D29" i="40" s="1"/>
  <c r="J24" i="33"/>
  <c r="K38" i="33"/>
  <c r="C5" i="41" s="1"/>
  <c r="D5" i="41" s="1"/>
  <c r="D6" i="41" s="1"/>
  <c r="D14" i="41" s="1"/>
  <c r="D10" i="41" s="1"/>
  <c r="J347" i="35"/>
  <c r="J40" i="6"/>
  <c r="F447" i="162"/>
  <c r="C405" i="162"/>
  <c r="U40" i="139"/>
  <c r="D406" i="162"/>
  <c r="H42" i="160"/>
  <c r="C485" i="162"/>
  <c r="H406" i="134"/>
  <c r="C498" i="148"/>
  <c r="I406" i="162"/>
  <c r="D485" i="162"/>
  <c r="AI33" i="132"/>
  <c r="H428" i="134" s="1"/>
  <c r="AM35" i="116"/>
  <c r="AM64" i="116" s="1"/>
  <c r="E447" i="162"/>
  <c r="G406" i="162"/>
  <c r="E457" i="162"/>
  <c r="I485" i="162"/>
  <c r="AL41" i="6"/>
  <c r="AK40" i="132"/>
  <c r="M58" i="160"/>
  <c r="G457" i="162"/>
  <c r="AL40" i="6"/>
  <c r="I473" i="35" s="1"/>
  <c r="AK41" i="132"/>
  <c r="E514" i="134" s="1"/>
  <c r="I447" i="162"/>
  <c r="J129" i="158"/>
  <c r="G405" i="162"/>
  <c r="G498" i="148"/>
  <c r="M40" i="160"/>
  <c r="I448" i="162" s="1"/>
  <c r="D457" i="162"/>
  <c r="M64" i="160"/>
  <c r="F528" i="134"/>
  <c r="H528" i="134"/>
  <c r="L64" i="160"/>
  <c r="H405" i="162"/>
  <c r="L58" i="160"/>
  <c r="D447" i="162"/>
  <c r="J447" i="162" s="1"/>
  <c r="F457" i="162"/>
  <c r="J457" i="162" s="1"/>
  <c r="M63" i="160"/>
  <c r="D405" i="162"/>
  <c r="AM42" i="116"/>
  <c r="AM43" i="116" s="1"/>
  <c r="E498" i="148"/>
  <c r="I498" i="148"/>
  <c r="F498" i="148"/>
  <c r="G447" i="162"/>
  <c r="X11" i="124"/>
  <c r="Z11" i="124" s="1"/>
  <c r="D452" i="134"/>
  <c r="C455" i="134"/>
  <c r="J455" i="134" s="1"/>
  <c r="C452" i="134"/>
  <c r="I516" i="119"/>
  <c r="E431" i="162"/>
  <c r="I44" i="132"/>
  <c r="I612" i="134" s="1"/>
  <c r="D432" i="119"/>
  <c r="C516" i="119"/>
  <c r="M58" i="132"/>
  <c r="G455" i="134"/>
  <c r="F452" i="134"/>
  <c r="D515" i="162"/>
  <c r="AT45" i="6"/>
  <c r="AT43" i="160"/>
  <c r="AT46" i="160" s="1"/>
  <c r="AT47" i="160" s="1"/>
  <c r="H516" i="119"/>
  <c r="F406" i="134"/>
  <c r="M41" i="132"/>
  <c r="E490" i="134" s="1"/>
  <c r="J344" i="134"/>
  <c r="J330" i="134"/>
  <c r="X31" i="161"/>
  <c r="Z31" i="161" s="1"/>
  <c r="E452" i="134"/>
  <c r="I457" i="162"/>
  <c r="F405" i="162"/>
  <c r="C457" i="162"/>
  <c r="D455" i="134"/>
  <c r="G452" i="134"/>
  <c r="V42" i="160"/>
  <c r="V45" i="160" s="1"/>
  <c r="E667" i="162" s="1"/>
  <c r="AT43" i="6"/>
  <c r="F455" i="134"/>
  <c r="H452" i="134"/>
  <c r="F515" i="162"/>
  <c r="G449" i="141"/>
  <c r="J59" i="6"/>
  <c r="AT44" i="6"/>
  <c r="AB33" i="160"/>
  <c r="E421" i="162" s="1"/>
  <c r="E516" i="119"/>
  <c r="J295" i="162"/>
  <c r="J364" i="134"/>
  <c r="Q41" i="132"/>
  <c r="Q33" i="132"/>
  <c r="J341" i="162"/>
  <c r="M40" i="132"/>
  <c r="D448" i="134" s="1"/>
  <c r="AT36" i="132"/>
  <c r="AT64" i="132"/>
  <c r="I455" i="134"/>
  <c r="E455" i="134"/>
  <c r="H449" i="141"/>
  <c r="AB41" i="160"/>
  <c r="I405" i="162"/>
  <c r="F516" i="119"/>
  <c r="E406" i="134"/>
  <c r="G406" i="134"/>
  <c r="H415" i="162"/>
  <c r="F449" i="141"/>
  <c r="J59" i="123"/>
  <c r="D516" i="119"/>
  <c r="F13" i="161"/>
  <c r="L13" i="161" s="1"/>
  <c r="N13" i="161" s="1"/>
  <c r="J325" i="125"/>
  <c r="U33" i="139"/>
  <c r="G414" i="141" s="1"/>
  <c r="E414" i="162"/>
  <c r="G415" i="162"/>
  <c r="AT45" i="160"/>
  <c r="L63" i="160"/>
  <c r="D528" i="134"/>
  <c r="E405" i="162"/>
  <c r="C406" i="134"/>
  <c r="AM33" i="132"/>
  <c r="I432" i="134" s="1"/>
  <c r="I431" i="125"/>
  <c r="F431" i="125"/>
  <c r="J515" i="125"/>
  <c r="K33" i="132"/>
  <c r="K35" i="132" s="1"/>
  <c r="K63" i="132" s="1"/>
  <c r="T41" i="6"/>
  <c r="I497" i="35" s="1"/>
  <c r="AM40" i="132"/>
  <c r="I474" i="134" s="1"/>
  <c r="J361" i="35"/>
  <c r="T40" i="6"/>
  <c r="C455" i="35" s="1"/>
  <c r="E431" i="125"/>
  <c r="D415" i="134"/>
  <c r="J389" i="35"/>
  <c r="H415" i="134"/>
  <c r="AF41" i="146"/>
  <c r="I509" i="148" s="1"/>
  <c r="J489" i="162"/>
  <c r="AO40" i="6"/>
  <c r="H476" i="35" s="1"/>
  <c r="C431" i="125"/>
  <c r="AF33" i="146"/>
  <c r="AF35" i="146" s="1"/>
  <c r="G415" i="134"/>
  <c r="X33" i="160"/>
  <c r="C417" i="162" s="1"/>
  <c r="D431" i="125"/>
  <c r="J33" i="6"/>
  <c r="D403" i="35" s="1"/>
  <c r="G490" i="134"/>
  <c r="AL43" i="123"/>
  <c r="F599" i="125" s="1"/>
  <c r="F557" i="125"/>
  <c r="G557" i="125"/>
  <c r="J392" i="125"/>
  <c r="J361" i="125"/>
  <c r="X43" i="124"/>
  <c r="Z43" i="124" s="1"/>
  <c r="AT44" i="116"/>
  <c r="J287" i="35"/>
  <c r="J392" i="148"/>
  <c r="J297" i="162"/>
  <c r="F54" i="133"/>
  <c r="J54" i="133" s="1"/>
  <c r="L54" i="133" s="1"/>
  <c r="F457" i="134"/>
  <c r="H554" i="119"/>
  <c r="V42" i="132"/>
  <c r="V45" i="132" s="1"/>
  <c r="G667" i="134" s="1"/>
  <c r="M59" i="132"/>
  <c r="J319" i="35"/>
  <c r="J278" i="134"/>
  <c r="E554" i="119"/>
  <c r="D406" i="134"/>
  <c r="J299" i="162"/>
  <c r="I554" i="119"/>
  <c r="J310" i="134"/>
  <c r="M35" i="132"/>
  <c r="K129" i="130" s="1"/>
  <c r="J379" i="162"/>
  <c r="K41" i="132"/>
  <c r="K42" i="132" s="1"/>
  <c r="K45" i="132" s="1"/>
  <c r="K59" i="132"/>
  <c r="J45" i="33"/>
  <c r="AO41" i="6"/>
  <c r="D518" i="35" s="1"/>
  <c r="D478" i="162"/>
  <c r="J350" i="125"/>
  <c r="J309" i="125"/>
  <c r="X42" i="147"/>
  <c r="Z42" i="147" s="1"/>
  <c r="H448" i="134"/>
  <c r="I45" i="132"/>
  <c r="H654" i="134" s="1"/>
  <c r="F436" i="162"/>
  <c r="G457" i="134"/>
  <c r="AP33" i="123"/>
  <c r="AP35" i="123" s="1"/>
  <c r="I415" i="134"/>
  <c r="J41" i="123"/>
  <c r="F487" i="125" s="1"/>
  <c r="I43" i="132"/>
  <c r="F570" i="134" s="1"/>
  <c r="C528" i="134"/>
  <c r="V35" i="160"/>
  <c r="V63" i="160" s="1"/>
  <c r="AO33" i="123"/>
  <c r="E434" i="125" s="1"/>
  <c r="E557" i="125"/>
  <c r="AL45" i="123"/>
  <c r="G683" i="125" s="1"/>
  <c r="G436" i="162"/>
  <c r="H457" i="134"/>
  <c r="AP40" i="123"/>
  <c r="I477" i="125" s="1"/>
  <c r="C415" i="134"/>
  <c r="X41" i="160"/>
  <c r="E501" i="162" s="1"/>
  <c r="I528" i="134"/>
  <c r="C457" i="134"/>
  <c r="V35" i="132"/>
  <c r="V63" i="132" s="1"/>
  <c r="X22" i="32"/>
  <c r="Z22" i="32" s="1"/>
  <c r="D436" i="162"/>
  <c r="E436" i="162"/>
  <c r="D457" i="134"/>
  <c r="E415" i="134"/>
  <c r="D557" i="125"/>
  <c r="C557" i="125"/>
  <c r="F415" i="162"/>
  <c r="I557" i="125"/>
  <c r="AE42" i="124"/>
  <c r="I457" i="134"/>
  <c r="I415" i="162"/>
  <c r="AR15" i="140"/>
  <c r="H557" i="125"/>
  <c r="AL44" i="123"/>
  <c r="I641" i="125" s="1"/>
  <c r="G414" i="148"/>
  <c r="AO41" i="146"/>
  <c r="D518" i="148" s="1"/>
  <c r="F554" i="119"/>
  <c r="H456" i="162"/>
  <c r="H497" i="134"/>
  <c r="AO33" i="146"/>
  <c r="AO35" i="146" s="1"/>
  <c r="C554" i="119"/>
  <c r="H414" i="148"/>
  <c r="F414" i="148"/>
  <c r="AO41" i="123"/>
  <c r="AO42" i="123" s="1"/>
  <c r="I560" i="125" s="1"/>
  <c r="D554" i="119"/>
  <c r="U35" i="146"/>
  <c r="U64" i="146" s="1"/>
  <c r="N42" i="139"/>
  <c r="C533" i="141" s="1"/>
  <c r="AI44" i="116"/>
  <c r="G638" i="119" s="1"/>
  <c r="I414" i="148"/>
  <c r="G554" i="119"/>
  <c r="C414" i="148"/>
  <c r="C491" i="141"/>
  <c r="H473" i="125"/>
  <c r="I473" i="125"/>
  <c r="G473" i="125"/>
  <c r="C473" i="125"/>
  <c r="D473" i="125"/>
  <c r="E473" i="125"/>
  <c r="F473" i="125"/>
  <c r="J33" i="123"/>
  <c r="J35" i="123" s="1"/>
  <c r="J36" i="123" s="1"/>
  <c r="AI43" i="116"/>
  <c r="E596" i="119" s="1"/>
  <c r="E414" i="148"/>
  <c r="AL35" i="123"/>
  <c r="G431" i="125"/>
  <c r="J289" i="125"/>
  <c r="H408" i="148"/>
  <c r="AF40" i="160"/>
  <c r="G467" i="162" s="1"/>
  <c r="AF33" i="160"/>
  <c r="F425" i="162" s="1"/>
  <c r="J351" i="125"/>
  <c r="J308" i="125"/>
  <c r="J343" i="125"/>
  <c r="J375" i="162"/>
  <c r="AK33" i="160"/>
  <c r="G430" i="162" s="1"/>
  <c r="J346" i="148"/>
  <c r="J304" i="148"/>
  <c r="J309" i="134"/>
  <c r="J351" i="119"/>
  <c r="J341" i="148"/>
  <c r="J280" i="134"/>
  <c r="J467" i="134"/>
  <c r="J394" i="134"/>
  <c r="J393" i="148"/>
  <c r="G528" i="134"/>
  <c r="J528" i="134" s="1"/>
  <c r="AO40" i="132"/>
  <c r="I476" i="134" s="1"/>
  <c r="J372" i="141"/>
  <c r="AO33" i="132"/>
  <c r="AO35" i="132" s="1"/>
  <c r="J383" i="148"/>
  <c r="J383" i="162"/>
  <c r="D425" i="134"/>
  <c r="H436" i="162"/>
  <c r="AQ40" i="132"/>
  <c r="AQ42" i="132" s="1"/>
  <c r="AQ43" i="132" s="1"/>
  <c r="K40" i="146"/>
  <c r="F446" i="148" s="1"/>
  <c r="J402" i="134"/>
  <c r="AK41" i="146"/>
  <c r="C514" i="148" s="1"/>
  <c r="F425" i="134"/>
  <c r="AQ35" i="160"/>
  <c r="AQ63" i="160" s="1"/>
  <c r="AK37" i="147"/>
  <c r="E501" i="134"/>
  <c r="AQ33" i="132"/>
  <c r="AQ35" i="132" s="1"/>
  <c r="AO129" i="130" s="1"/>
  <c r="AK33" i="146"/>
  <c r="F430" i="148" s="1"/>
  <c r="H425" i="134"/>
  <c r="AT55" i="132"/>
  <c r="K313" i="134" s="1"/>
  <c r="J384" i="162"/>
  <c r="D273" i="35"/>
  <c r="D313" i="35" s="1"/>
  <c r="D49" i="33" s="1"/>
  <c r="AE25" i="161"/>
  <c r="AK25" i="161" s="1"/>
  <c r="AM25" i="161" s="1"/>
  <c r="J342" i="162"/>
  <c r="C414" i="162"/>
  <c r="I414" i="162"/>
  <c r="U63" i="160"/>
  <c r="G501" i="134"/>
  <c r="E425" i="134"/>
  <c r="J444" i="134"/>
  <c r="J291" i="162"/>
  <c r="F490" i="162"/>
  <c r="G414" i="162"/>
  <c r="F22" i="161"/>
  <c r="F66" i="161" s="1"/>
  <c r="J66" i="161" s="1"/>
  <c r="K66" i="161" s="1"/>
  <c r="H501" i="134"/>
  <c r="G425" i="134"/>
  <c r="J345" i="125"/>
  <c r="J298" i="119"/>
  <c r="X34" i="161"/>
  <c r="Z34" i="161" s="1"/>
  <c r="AE34" i="161"/>
  <c r="C408" i="148"/>
  <c r="I436" i="162"/>
  <c r="H490" i="162"/>
  <c r="D414" i="162"/>
  <c r="U36" i="160"/>
  <c r="X12" i="161"/>
  <c r="Z12" i="161" s="1"/>
  <c r="D501" i="134"/>
  <c r="C425" i="134"/>
  <c r="AG41" i="160"/>
  <c r="AG33" i="160"/>
  <c r="AG40" i="160"/>
  <c r="I425" i="134"/>
  <c r="F501" i="134"/>
  <c r="U64" i="160"/>
  <c r="I501" i="134"/>
  <c r="J346" i="162"/>
  <c r="D456" i="134"/>
  <c r="I497" i="134"/>
  <c r="T42" i="132"/>
  <c r="T43" i="132" s="1"/>
  <c r="C581" i="134" s="1"/>
  <c r="J393" i="125"/>
  <c r="G508" i="148"/>
  <c r="X43" i="133"/>
  <c r="Z43" i="133" s="1"/>
  <c r="AE43" i="133"/>
  <c r="J351" i="134"/>
  <c r="AP40" i="132"/>
  <c r="AP41" i="132"/>
  <c r="J371" i="35"/>
  <c r="J351" i="148"/>
  <c r="J350" i="35"/>
  <c r="J330" i="141"/>
  <c r="D497" i="134"/>
  <c r="J393" i="134"/>
  <c r="I491" i="141"/>
  <c r="C497" i="134"/>
  <c r="C454" i="148"/>
  <c r="G497" i="134"/>
  <c r="AP33" i="132"/>
  <c r="E497" i="134"/>
  <c r="J278" i="148"/>
  <c r="E456" i="162"/>
  <c r="AP40" i="146"/>
  <c r="E477" i="148" s="1"/>
  <c r="G456" i="134"/>
  <c r="AP33" i="146"/>
  <c r="I435" i="148" s="1"/>
  <c r="F456" i="134"/>
  <c r="J392" i="134"/>
  <c r="J512" i="119"/>
  <c r="F454" i="148"/>
  <c r="H456" i="134"/>
  <c r="J373" i="125"/>
  <c r="E454" i="148"/>
  <c r="H454" i="148"/>
  <c r="AD35" i="132"/>
  <c r="AD64" i="132" s="1"/>
  <c r="I454" i="148"/>
  <c r="G454" i="148"/>
  <c r="G456" i="162"/>
  <c r="F456" i="162"/>
  <c r="D456" i="162"/>
  <c r="E456" i="134"/>
  <c r="I456" i="162"/>
  <c r="U42" i="160"/>
  <c r="U43" i="160" s="1"/>
  <c r="D582" i="162" s="1"/>
  <c r="I456" i="134"/>
  <c r="S59" i="146"/>
  <c r="S33" i="146"/>
  <c r="I412" i="148" s="1"/>
  <c r="X41" i="133"/>
  <c r="Z41" i="133" s="1"/>
  <c r="AE41" i="133"/>
  <c r="E498" i="134"/>
  <c r="X40" i="132"/>
  <c r="J286" i="148"/>
  <c r="U42" i="132"/>
  <c r="U43" i="132" s="1"/>
  <c r="I498" i="134"/>
  <c r="AN41" i="132"/>
  <c r="AN33" i="132"/>
  <c r="AN40" i="132"/>
  <c r="F498" i="134"/>
  <c r="F465" i="134"/>
  <c r="X33" i="132"/>
  <c r="G417" i="134" s="1"/>
  <c r="J320" i="162"/>
  <c r="J309" i="119"/>
  <c r="J303" i="125"/>
  <c r="H498" i="134"/>
  <c r="C423" i="134"/>
  <c r="J350" i="134"/>
  <c r="D498" i="134"/>
  <c r="J362" i="148"/>
  <c r="J387" i="125"/>
  <c r="J507" i="134"/>
  <c r="J391" i="134"/>
  <c r="C498" i="134"/>
  <c r="AD42" i="132"/>
  <c r="AD44" i="132" s="1"/>
  <c r="I633" i="134" s="1"/>
  <c r="AP40" i="116"/>
  <c r="D477" i="119" s="1"/>
  <c r="K33" i="146"/>
  <c r="K35" i="146" s="1"/>
  <c r="K64" i="146" s="1"/>
  <c r="D465" i="134"/>
  <c r="J308" i="134"/>
  <c r="J349" i="134"/>
  <c r="AP41" i="116"/>
  <c r="E519" i="119" s="1"/>
  <c r="J307" i="134"/>
  <c r="AK40" i="160"/>
  <c r="I472" i="162" s="1"/>
  <c r="K41" i="146"/>
  <c r="E488" i="148" s="1"/>
  <c r="S41" i="146"/>
  <c r="J301" i="125"/>
  <c r="E465" i="134"/>
  <c r="AJ33" i="123"/>
  <c r="AJ41" i="123"/>
  <c r="AJ42" i="123" s="1"/>
  <c r="AJ43" i="123" s="1"/>
  <c r="D597" i="125" s="1"/>
  <c r="X21" i="32"/>
  <c r="Z21" i="32" s="1"/>
  <c r="J304" i="162"/>
  <c r="AK38" i="32"/>
  <c r="AM38" i="32" s="1"/>
  <c r="AT45" i="116"/>
  <c r="C465" i="134"/>
  <c r="D423" i="134"/>
  <c r="AE37" i="124"/>
  <c r="X37" i="124"/>
  <c r="Z37" i="124" s="1"/>
  <c r="D677" i="134"/>
  <c r="F500" i="134"/>
  <c r="I500" i="134"/>
  <c r="E423" i="134"/>
  <c r="G423" i="134"/>
  <c r="J393" i="119"/>
  <c r="G509" i="134"/>
  <c r="H465" i="134"/>
  <c r="H423" i="134"/>
  <c r="AE40" i="147"/>
  <c r="X40" i="147"/>
  <c r="Z40" i="147" s="1"/>
  <c r="G490" i="162"/>
  <c r="F408" i="148"/>
  <c r="D551" i="134"/>
  <c r="G677" i="134"/>
  <c r="X12" i="147"/>
  <c r="Z12" i="147" s="1"/>
  <c r="AE12" i="147"/>
  <c r="D490" i="162"/>
  <c r="G408" i="148"/>
  <c r="I551" i="134"/>
  <c r="E490" i="162"/>
  <c r="E408" i="148"/>
  <c r="H551" i="134"/>
  <c r="AT56" i="132"/>
  <c r="K355" i="134" s="1"/>
  <c r="G465" i="134"/>
  <c r="I423" i="134"/>
  <c r="I677" i="134"/>
  <c r="C490" i="162"/>
  <c r="O58" i="146"/>
  <c r="C551" i="134"/>
  <c r="X25" i="133"/>
  <c r="Z25" i="133" s="1"/>
  <c r="AE25" i="133"/>
  <c r="F551" i="134"/>
  <c r="AF44" i="132"/>
  <c r="E635" i="134" s="1"/>
  <c r="I509" i="134"/>
  <c r="AM40" i="146"/>
  <c r="AM33" i="146"/>
  <c r="AM41" i="146"/>
  <c r="J328" i="148"/>
  <c r="E551" i="134"/>
  <c r="AF43" i="132"/>
  <c r="F593" i="134" s="1"/>
  <c r="D509" i="134"/>
  <c r="J306" i="148"/>
  <c r="G551" i="134"/>
  <c r="C677" i="134"/>
  <c r="E509" i="134"/>
  <c r="J309" i="162"/>
  <c r="H677" i="134"/>
  <c r="C509" i="134"/>
  <c r="E500" i="134"/>
  <c r="J390" i="148"/>
  <c r="I408" i="148"/>
  <c r="E677" i="134"/>
  <c r="H509" i="134"/>
  <c r="C500" i="134"/>
  <c r="D408" i="148"/>
  <c r="V41" i="123"/>
  <c r="H499" i="125" s="1"/>
  <c r="F509" i="134"/>
  <c r="J348" i="148"/>
  <c r="AE20" i="147"/>
  <c r="X20" i="147"/>
  <c r="Z20" i="147" s="1"/>
  <c r="J291" i="134"/>
  <c r="U43" i="146"/>
  <c r="G582" i="148" s="1"/>
  <c r="AP40" i="160"/>
  <c r="AP33" i="160"/>
  <c r="AP41" i="160"/>
  <c r="AE43" i="161"/>
  <c r="X43" i="161"/>
  <c r="Z43" i="161" s="1"/>
  <c r="AN42" i="116"/>
  <c r="AN43" i="116" s="1"/>
  <c r="E601" i="119" s="1"/>
  <c r="J288" i="141"/>
  <c r="J351" i="162"/>
  <c r="AT57" i="146"/>
  <c r="K397" i="148" s="1"/>
  <c r="H355" i="134"/>
  <c r="H50" i="129" s="1"/>
  <c r="R7" i="32"/>
  <c r="X7" i="32" s="1"/>
  <c r="Z7" i="32" s="1"/>
  <c r="J393" i="162"/>
  <c r="A27" i="158"/>
  <c r="B17" i="158"/>
  <c r="H38" i="159" s="1"/>
  <c r="H49" i="159" s="1"/>
  <c r="I5" i="162"/>
  <c r="I19" i="162" s="1"/>
  <c r="H19" i="162"/>
  <c r="H19" i="148"/>
  <c r="I5" i="148"/>
  <c r="I19" i="148" s="1"/>
  <c r="H19" i="141"/>
  <c r="I5" i="141"/>
  <c r="I19" i="141" s="1"/>
  <c r="H19" i="134"/>
  <c r="I5" i="134"/>
  <c r="I19" i="134" s="1"/>
  <c r="B18" i="121"/>
  <c r="H39" i="128" s="1"/>
  <c r="H50" i="128" s="1"/>
  <c r="A28" i="121"/>
  <c r="B19" i="121" s="1"/>
  <c r="H40" i="128" s="1"/>
  <c r="H51" i="128" s="1"/>
  <c r="A28" i="114"/>
  <c r="B19" i="114" s="1"/>
  <c r="H40" i="115" s="1"/>
  <c r="H51" i="115" s="1"/>
  <c r="B18" i="114"/>
  <c r="H39" i="115" s="1"/>
  <c r="H50" i="115" s="1"/>
  <c r="D471" i="125"/>
  <c r="F491" i="141"/>
  <c r="I517" i="119"/>
  <c r="H500" i="134"/>
  <c r="E491" i="141"/>
  <c r="G500" i="134"/>
  <c r="C478" i="162"/>
  <c r="V40" i="123"/>
  <c r="F457" i="125" s="1"/>
  <c r="D491" i="141"/>
  <c r="C513" i="148"/>
  <c r="F407" i="141"/>
  <c r="H478" i="162"/>
  <c r="F478" i="162"/>
  <c r="G407" i="141"/>
  <c r="E407" i="141"/>
  <c r="S41" i="6"/>
  <c r="D496" i="35" s="1"/>
  <c r="J362" i="162"/>
  <c r="J357" i="134"/>
  <c r="H491" i="141"/>
  <c r="N35" i="139"/>
  <c r="N36" i="139" s="1"/>
  <c r="S40" i="6"/>
  <c r="H454" i="35" s="1"/>
  <c r="I357" i="35"/>
  <c r="I397" i="35" s="1"/>
  <c r="I51" i="33" s="1"/>
  <c r="D444" i="119"/>
  <c r="I42" i="116"/>
  <c r="I45" i="116" s="1"/>
  <c r="F444" i="119"/>
  <c r="G444" i="119"/>
  <c r="H444" i="119"/>
  <c r="C444" i="119"/>
  <c r="I444" i="119"/>
  <c r="E444" i="119"/>
  <c r="D486" i="119"/>
  <c r="C486" i="119"/>
  <c r="F486" i="119"/>
  <c r="E486" i="119"/>
  <c r="H486" i="119"/>
  <c r="G486" i="119"/>
  <c r="I486" i="119"/>
  <c r="I458" i="134"/>
  <c r="J273" i="134"/>
  <c r="C458" i="134"/>
  <c r="J374" i="119"/>
  <c r="J331" i="125"/>
  <c r="F421" i="148"/>
  <c r="D517" i="119"/>
  <c r="J338" i="134"/>
  <c r="AH33" i="123"/>
  <c r="G427" i="125" s="1"/>
  <c r="J345" i="35"/>
  <c r="I540" i="148"/>
  <c r="AH41" i="123"/>
  <c r="E511" i="125" s="1"/>
  <c r="J26" i="129"/>
  <c r="H407" i="141"/>
  <c r="G471" i="125"/>
  <c r="AB35" i="146"/>
  <c r="F29" i="147" s="1"/>
  <c r="H517" i="119"/>
  <c r="D458" i="134"/>
  <c r="AT57" i="132"/>
  <c r="K397" i="134" s="1"/>
  <c r="H471" i="125"/>
  <c r="I424" i="148"/>
  <c r="I407" i="141"/>
  <c r="C471" i="125"/>
  <c r="C517" i="119"/>
  <c r="W42" i="132"/>
  <c r="W44" i="132" s="1"/>
  <c r="I35" i="116"/>
  <c r="H402" i="119"/>
  <c r="D402" i="119"/>
  <c r="I402" i="119"/>
  <c r="F402" i="119"/>
  <c r="G402" i="119"/>
  <c r="I58" i="116"/>
  <c r="E402" i="119"/>
  <c r="C402" i="119"/>
  <c r="I421" i="148"/>
  <c r="AE7" i="133"/>
  <c r="X7" i="133"/>
  <c r="Z7" i="133" s="1"/>
  <c r="N58" i="139"/>
  <c r="E424" i="148"/>
  <c r="C407" i="141"/>
  <c r="I471" i="125"/>
  <c r="E517" i="119"/>
  <c r="F458" i="134"/>
  <c r="J315" i="134"/>
  <c r="J47" i="143"/>
  <c r="I16" i="40" s="1"/>
  <c r="L41" i="129"/>
  <c r="G458" i="134"/>
  <c r="K46" i="129"/>
  <c r="J340" i="119"/>
  <c r="E458" i="134"/>
  <c r="F33" i="132"/>
  <c r="F40" i="132"/>
  <c r="F59" i="132"/>
  <c r="F41" i="132"/>
  <c r="E471" i="125"/>
  <c r="E421" i="148"/>
  <c r="F517" i="119"/>
  <c r="AR10" i="117"/>
  <c r="AK10" i="117"/>
  <c r="AM10" i="117" s="1"/>
  <c r="G505" i="148"/>
  <c r="AE42" i="146"/>
  <c r="AE43" i="146" s="1"/>
  <c r="E592" i="148" s="1"/>
  <c r="C421" i="148"/>
  <c r="D505" i="148"/>
  <c r="H505" i="148"/>
  <c r="G421" i="148"/>
  <c r="C505" i="148"/>
  <c r="H421" i="148"/>
  <c r="E505" i="148"/>
  <c r="H538" i="162"/>
  <c r="AB42" i="146"/>
  <c r="D547" i="148" s="1"/>
  <c r="F508" i="148"/>
  <c r="J377" i="134"/>
  <c r="J456" i="148"/>
  <c r="C508" i="148"/>
  <c r="AT46" i="132"/>
  <c r="AT47" i="132" s="1"/>
  <c r="I505" i="148"/>
  <c r="I508" i="148"/>
  <c r="H508" i="148"/>
  <c r="I478" i="162"/>
  <c r="AE64" i="146"/>
  <c r="D508" i="148"/>
  <c r="M42" i="160"/>
  <c r="M45" i="160" s="1"/>
  <c r="F658" i="162" s="1"/>
  <c r="E315" i="35"/>
  <c r="E355" i="35" s="1"/>
  <c r="E50" i="33" s="1"/>
  <c r="F424" i="148"/>
  <c r="AQ42" i="160"/>
  <c r="AQ45" i="160" s="1"/>
  <c r="F688" i="162" s="1"/>
  <c r="AE63" i="146"/>
  <c r="AC129" i="144"/>
  <c r="F315" i="35"/>
  <c r="F355" i="35" s="1"/>
  <c r="F50" i="33" s="1"/>
  <c r="J328" i="35"/>
  <c r="F355" i="134"/>
  <c r="F50" i="129" s="1"/>
  <c r="E448" i="162"/>
  <c r="G315" i="35"/>
  <c r="G355" i="35" s="1"/>
  <c r="G50" i="33" s="1"/>
  <c r="E355" i="134"/>
  <c r="E50" i="129" s="1"/>
  <c r="AT46" i="146"/>
  <c r="AT47" i="146" s="1"/>
  <c r="G424" i="148"/>
  <c r="D315" i="35"/>
  <c r="D355" i="35" s="1"/>
  <c r="D50" i="33" s="1"/>
  <c r="H424" i="148"/>
  <c r="AE36" i="146"/>
  <c r="H315" i="35"/>
  <c r="H355" i="35" s="1"/>
  <c r="H50" i="33" s="1"/>
  <c r="C424" i="148"/>
  <c r="E478" i="162"/>
  <c r="C448" i="162"/>
  <c r="H448" i="162"/>
  <c r="J286" i="35"/>
  <c r="D448" i="162"/>
  <c r="J303" i="35"/>
  <c r="D424" i="148"/>
  <c r="F448" i="162"/>
  <c r="S59" i="6"/>
  <c r="J278" i="162"/>
  <c r="G313" i="134"/>
  <c r="G49" i="129" s="1"/>
  <c r="J401" i="125"/>
  <c r="J310" i="148"/>
  <c r="G433" i="119"/>
  <c r="F443" i="125"/>
  <c r="K59" i="160"/>
  <c r="J288" i="35"/>
  <c r="I443" i="125"/>
  <c r="J296" i="134"/>
  <c r="E433" i="119"/>
  <c r="K33" i="160"/>
  <c r="E404" i="162" s="1"/>
  <c r="AC40" i="132"/>
  <c r="C464" i="134" s="1"/>
  <c r="C492" i="148"/>
  <c r="AC33" i="132"/>
  <c r="C422" i="134" s="1"/>
  <c r="I433" i="119"/>
  <c r="K41" i="160"/>
  <c r="H488" i="162" s="1"/>
  <c r="J279" i="134"/>
  <c r="C433" i="119"/>
  <c r="H433" i="119"/>
  <c r="J498" i="148"/>
  <c r="H313" i="134"/>
  <c r="H49" i="129" s="1"/>
  <c r="D433" i="119"/>
  <c r="F433" i="119"/>
  <c r="E471" i="148"/>
  <c r="AJ42" i="132"/>
  <c r="G555" i="134" s="1"/>
  <c r="C443" i="125"/>
  <c r="E313" i="134"/>
  <c r="E49" i="129" s="1"/>
  <c r="G443" i="125"/>
  <c r="W41" i="116"/>
  <c r="E500" i="119" s="1"/>
  <c r="F9" i="124"/>
  <c r="E53" i="124" s="1"/>
  <c r="I53" i="124" s="1"/>
  <c r="W40" i="116"/>
  <c r="C458" i="119" s="1"/>
  <c r="H36" i="123"/>
  <c r="F129" i="121"/>
  <c r="H64" i="123"/>
  <c r="J363" i="148"/>
  <c r="H443" i="125"/>
  <c r="D443" i="125"/>
  <c r="P41" i="160"/>
  <c r="P40" i="160"/>
  <c r="P33" i="160"/>
  <c r="P35" i="160" s="1"/>
  <c r="P59" i="160"/>
  <c r="E540" i="148"/>
  <c r="J332" i="119"/>
  <c r="X44" i="147"/>
  <c r="Z44" i="147" s="1"/>
  <c r="AE44" i="147"/>
  <c r="F540" i="148"/>
  <c r="D513" i="148"/>
  <c r="J321" i="134"/>
  <c r="X13" i="147"/>
  <c r="Z13" i="147" s="1"/>
  <c r="AE13" i="147"/>
  <c r="G485" i="125"/>
  <c r="C485" i="125"/>
  <c r="D485" i="125"/>
  <c r="I485" i="125"/>
  <c r="F485" i="125"/>
  <c r="E485" i="125"/>
  <c r="H485" i="125"/>
  <c r="G624" i="148"/>
  <c r="AE20" i="32"/>
  <c r="AK20" i="32" s="1"/>
  <c r="AM20" i="32" s="1"/>
  <c r="J367" i="162"/>
  <c r="H42" i="123"/>
  <c r="H44" i="123" s="1"/>
  <c r="X27" i="133"/>
  <c r="Z27" i="133" s="1"/>
  <c r="AE27" i="133"/>
  <c r="L40" i="146"/>
  <c r="L33" i="146"/>
  <c r="L41" i="146"/>
  <c r="L59" i="146"/>
  <c r="AQ40" i="146"/>
  <c r="AQ41" i="146"/>
  <c r="AQ33" i="146"/>
  <c r="D540" i="148"/>
  <c r="C624" i="148"/>
  <c r="I355" i="162"/>
  <c r="I50" i="157" s="1"/>
  <c r="J335" i="119"/>
  <c r="AE28" i="161"/>
  <c r="X28" i="161"/>
  <c r="Z28" i="161" s="1"/>
  <c r="AK29" i="133"/>
  <c r="AM29" i="133" s="1"/>
  <c r="AR29" i="133"/>
  <c r="J325" i="162"/>
  <c r="J378" i="162"/>
  <c r="D505" i="134"/>
  <c r="G505" i="134"/>
  <c r="F505" i="134"/>
  <c r="I505" i="134"/>
  <c r="C505" i="134"/>
  <c r="E505" i="134"/>
  <c r="H505" i="134"/>
  <c r="J382" i="134"/>
  <c r="J352" i="148"/>
  <c r="J340" i="134"/>
  <c r="E431" i="134"/>
  <c r="C431" i="134"/>
  <c r="I431" i="134"/>
  <c r="F431" i="134"/>
  <c r="D431" i="134"/>
  <c r="G431" i="134"/>
  <c r="H431" i="134"/>
  <c r="AK38" i="161"/>
  <c r="AM38" i="161" s="1"/>
  <c r="AR38" i="161"/>
  <c r="Z41" i="132"/>
  <c r="Z33" i="132"/>
  <c r="Z35" i="132" s="1"/>
  <c r="Z40" i="132"/>
  <c r="F514" i="162"/>
  <c r="G514" i="162"/>
  <c r="H514" i="162"/>
  <c r="E514" i="162"/>
  <c r="D514" i="162"/>
  <c r="I514" i="162"/>
  <c r="C514" i="162"/>
  <c r="J279" i="148"/>
  <c r="X13" i="133"/>
  <c r="Z13" i="133" s="1"/>
  <c r="AE13" i="133"/>
  <c r="G513" i="148"/>
  <c r="K47" i="133"/>
  <c r="AE27" i="117"/>
  <c r="X27" i="117"/>
  <c r="Z27" i="117" s="1"/>
  <c r="C540" i="148"/>
  <c r="F463" i="134"/>
  <c r="C463" i="134"/>
  <c r="G463" i="134"/>
  <c r="I463" i="134"/>
  <c r="E463" i="134"/>
  <c r="H463" i="134"/>
  <c r="D463" i="134"/>
  <c r="AE41" i="132"/>
  <c r="AE40" i="132"/>
  <c r="AE33" i="132"/>
  <c r="J321" i="148"/>
  <c r="J283" i="162"/>
  <c r="C315" i="35"/>
  <c r="C355" i="35" s="1"/>
  <c r="C50" i="33" s="1"/>
  <c r="AB35" i="132"/>
  <c r="D421" i="134"/>
  <c r="G421" i="134"/>
  <c r="E421" i="134"/>
  <c r="F421" i="134"/>
  <c r="C421" i="134"/>
  <c r="I421" i="134"/>
  <c r="H421" i="134"/>
  <c r="J293" i="134"/>
  <c r="G355" i="134"/>
  <c r="G50" i="129" s="1"/>
  <c r="J335" i="148"/>
  <c r="I313" i="134"/>
  <c r="I49" i="129" s="1"/>
  <c r="I355" i="134"/>
  <c r="I50" i="129" s="1"/>
  <c r="J294" i="162"/>
  <c r="AL35" i="132"/>
  <c r="J299" i="35"/>
  <c r="J341" i="35"/>
  <c r="F397" i="134"/>
  <c r="F51" i="129" s="1"/>
  <c r="D355" i="134"/>
  <c r="D50" i="129" s="1"/>
  <c r="L33" i="132"/>
  <c r="L35" i="132" s="1"/>
  <c r="L59" i="132"/>
  <c r="L40" i="132"/>
  <c r="L41" i="132"/>
  <c r="AB42" i="132"/>
  <c r="J335" i="134"/>
  <c r="H473" i="134"/>
  <c r="I473" i="134"/>
  <c r="E473" i="134"/>
  <c r="D473" i="134"/>
  <c r="G473" i="134"/>
  <c r="C473" i="134"/>
  <c r="F473" i="134"/>
  <c r="J377" i="119"/>
  <c r="J293" i="119"/>
  <c r="J394" i="148"/>
  <c r="E513" i="148"/>
  <c r="U45" i="146"/>
  <c r="C666" i="148" s="1"/>
  <c r="H513" i="148"/>
  <c r="F513" i="148"/>
  <c r="F56" i="6"/>
  <c r="AT56" i="6" s="1"/>
  <c r="K355" i="35" s="1"/>
  <c r="C313" i="134"/>
  <c r="C49" i="129" s="1"/>
  <c r="C355" i="134"/>
  <c r="C50" i="129" s="1"/>
  <c r="Z41" i="116"/>
  <c r="Z33" i="116"/>
  <c r="Z35" i="116" s="1"/>
  <c r="Z40" i="116"/>
  <c r="AL42" i="132"/>
  <c r="AL45" i="132" s="1"/>
  <c r="J336" i="162"/>
  <c r="X17" i="161"/>
  <c r="Z17" i="161" s="1"/>
  <c r="AE17" i="161"/>
  <c r="AA40" i="160"/>
  <c r="AA33" i="160"/>
  <c r="AA41" i="160"/>
  <c r="J290" i="119"/>
  <c r="F313" i="134"/>
  <c r="F49" i="129" s="1"/>
  <c r="D313" i="134"/>
  <c r="D49" i="129" s="1"/>
  <c r="J298" i="134"/>
  <c r="C515" i="134"/>
  <c r="H515" i="134"/>
  <c r="G515" i="134"/>
  <c r="D515" i="134"/>
  <c r="I515" i="134"/>
  <c r="F515" i="134"/>
  <c r="E515" i="134"/>
  <c r="X32" i="133"/>
  <c r="Z32" i="133" s="1"/>
  <c r="AE32" i="133"/>
  <c r="J363" i="134"/>
  <c r="AR24" i="133"/>
  <c r="AK24" i="133"/>
  <c r="AM24" i="133" s="1"/>
  <c r="E465" i="148"/>
  <c r="C465" i="148"/>
  <c r="F465" i="148"/>
  <c r="G465" i="148"/>
  <c r="H465" i="148"/>
  <c r="I465" i="148"/>
  <c r="D465" i="148"/>
  <c r="AD42" i="146"/>
  <c r="AD43" i="146" s="1"/>
  <c r="I591" i="148" s="1"/>
  <c r="E507" i="148"/>
  <c r="C507" i="148"/>
  <c r="H507" i="148"/>
  <c r="I507" i="148"/>
  <c r="D507" i="148"/>
  <c r="F507" i="148"/>
  <c r="G507" i="148"/>
  <c r="AD35" i="146"/>
  <c r="G423" i="148"/>
  <c r="H423" i="148"/>
  <c r="C423" i="148"/>
  <c r="F423" i="148"/>
  <c r="E423" i="148"/>
  <c r="D423" i="148"/>
  <c r="I423" i="148"/>
  <c r="F273" i="35"/>
  <c r="F313" i="35" s="1"/>
  <c r="F49" i="33" s="1"/>
  <c r="N40" i="6"/>
  <c r="G449" i="35" s="1"/>
  <c r="J42" i="132"/>
  <c r="H529" i="134" s="1"/>
  <c r="H540" i="148"/>
  <c r="D450" i="148"/>
  <c r="H313" i="162"/>
  <c r="H49" i="157" s="1"/>
  <c r="G273" i="35"/>
  <c r="J300" i="134"/>
  <c r="C313" i="148"/>
  <c r="C49" i="143" s="1"/>
  <c r="G540" i="148"/>
  <c r="I450" i="148"/>
  <c r="F55" i="6"/>
  <c r="AT55" i="6" s="1"/>
  <c r="K313" i="35" s="1"/>
  <c r="F624" i="148"/>
  <c r="H624" i="148"/>
  <c r="H450" i="148"/>
  <c r="I273" i="35"/>
  <c r="I313" i="35" s="1"/>
  <c r="I49" i="33" s="1"/>
  <c r="E624" i="148"/>
  <c r="D624" i="148"/>
  <c r="G492" i="148"/>
  <c r="E273" i="35"/>
  <c r="E313" i="35" s="1"/>
  <c r="E49" i="33" s="1"/>
  <c r="J382" i="119"/>
  <c r="H492" i="148"/>
  <c r="C273" i="35"/>
  <c r="C313" i="35" s="1"/>
  <c r="C49" i="33" s="1"/>
  <c r="D397" i="134"/>
  <c r="D51" i="129" s="1"/>
  <c r="AR31" i="147"/>
  <c r="AK31" i="147"/>
  <c r="AM31" i="147" s="1"/>
  <c r="D492" i="148"/>
  <c r="E355" i="162"/>
  <c r="E50" i="157" s="1"/>
  <c r="H397" i="134"/>
  <c r="H51" i="129" s="1"/>
  <c r="I492" i="148"/>
  <c r="E397" i="134"/>
  <c r="E51" i="129" s="1"/>
  <c r="I397" i="134"/>
  <c r="I51" i="129" s="1"/>
  <c r="K42" i="123"/>
  <c r="E530" i="125" s="1"/>
  <c r="D397" i="148"/>
  <c r="D51" i="143" s="1"/>
  <c r="G397" i="134"/>
  <c r="G51" i="129" s="1"/>
  <c r="D471" i="148"/>
  <c r="D397" i="162"/>
  <c r="D51" i="157" s="1"/>
  <c r="F357" i="35"/>
  <c r="F397" i="35" s="1"/>
  <c r="F51" i="33" s="1"/>
  <c r="AM42" i="139"/>
  <c r="E558" i="141" s="1"/>
  <c r="G357" i="35"/>
  <c r="G397" i="35" s="1"/>
  <c r="G51" i="33" s="1"/>
  <c r="E612" i="134"/>
  <c r="AE40" i="116"/>
  <c r="E466" i="119" s="1"/>
  <c r="C471" i="148"/>
  <c r="AJ41" i="6"/>
  <c r="F513" i="35" s="1"/>
  <c r="F32" i="6"/>
  <c r="F59" i="6" s="1"/>
  <c r="AT57" i="160"/>
  <c r="K397" i="162" s="1"/>
  <c r="J387" i="35"/>
  <c r="D357" i="35"/>
  <c r="D397" i="35" s="1"/>
  <c r="D51" i="33" s="1"/>
  <c r="F57" i="6"/>
  <c r="AT57" i="6" s="1"/>
  <c r="K397" i="35" s="1"/>
  <c r="H357" i="35"/>
  <c r="H397" i="35" s="1"/>
  <c r="H51" i="33" s="1"/>
  <c r="AE33" i="116"/>
  <c r="C424" i="119" s="1"/>
  <c r="E450" i="148"/>
  <c r="G471" i="148"/>
  <c r="AJ40" i="6"/>
  <c r="G471" i="35" s="1"/>
  <c r="F450" i="148"/>
  <c r="F471" i="148"/>
  <c r="C357" i="35"/>
  <c r="C397" i="35" s="1"/>
  <c r="C51" i="33" s="1"/>
  <c r="AJ42" i="146"/>
  <c r="D555" i="148" s="1"/>
  <c r="G612" i="134"/>
  <c r="C450" i="148"/>
  <c r="I471" i="148"/>
  <c r="H612" i="134"/>
  <c r="J395" i="134"/>
  <c r="AG41" i="132"/>
  <c r="AG40" i="132"/>
  <c r="AG33" i="132"/>
  <c r="AK42" i="133"/>
  <c r="AM42" i="133" s="1"/>
  <c r="AR42" i="133"/>
  <c r="J42" i="146"/>
  <c r="J43" i="146" s="1"/>
  <c r="H445" i="148"/>
  <c r="G445" i="148"/>
  <c r="C445" i="148"/>
  <c r="D445" i="148"/>
  <c r="I445" i="148"/>
  <c r="F445" i="148"/>
  <c r="E445" i="148"/>
  <c r="C510" i="148"/>
  <c r="H510" i="148"/>
  <c r="I510" i="148"/>
  <c r="E510" i="148"/>
  <c r="D510" i="148"/>
  <c r="F510" i="148"/>
  <c r="G510" i="148"/>
  <c r="J279" i="141"/>
  <c r="J432" i="119"/>
  <c r="J366" i="125"/>
  <c r="BE10" i="133"/>
  <c r="AX10" i="133"/>
  <c r="AZ10" i="133" s="1"/>
  <c r="G501" i="162"/>
  <c r="D501" i="162"/>
  <c r="I501" i="162"/>
  <c r="AF36" i="132"/>
  <c r="AF63" i="132"/>
  <c r="AF64" i="132"/>
  <c r="F33" i="133"/>
  <c r="AD129" i="130"/>
  <c r="H468" i="148"/>
  <c r="I468" i="148"/>
  <c r="G468" i="148"/>
  <c r="D468" i="148"/>
  <c r="F468" i="148"/>
  <c r="E468" i="148"/>
  <c r="AG42" i="146"/>
  <c r="AG44" i="146" s="1"/>
  <c r="C468" i="148"/>
  <c r="C459" i="162"/>
  <c r="D459" i="162"/>
  <c r="F459" i="162"/>
  <c r="I459" i="162"/>
  <c r="E459" i="162"/>
  <c r="G459" i="162"/>
  <c r="H459" i="162"/>
  <c r="X42" i="160"/>
  <c r="X26" i="133"/>
  <c r="Z26" i="133" s="1"/>
  <c r="AE26" i="133"/>
  <c r="AR40" i="132"/>
  <c r="AR33" i="132"/>
  <c r="AR41" i="132"/>
  <c r="AK38" i="147"/>
  <c r="AM38" i="147" s="1"/>
  <c r="AR38" i="147"/>
  <c r="J353" i="134"/>
  <c r="X45" i="133"/>
  <c r="Z45" i="133" s="1"/>
  <c r="AE45" i="133"/>
  <c r="J35" i="132"/>
  <c r="D403" i="134"/>
  <c r="F403" i="134"/>
  <c r="C403" i="134"/>
  <c r="H403" i="134"/>
  <c r="I403" i="134"/>
  <c r="J58" i="132"/>
  <c r="G403" i="134"/>
  <c r="E403" i="134"/>
  <c r="AK11" i="147"/>
  <c r="AM11" i="147" s="1"/>
  <c r="AR11" i="147"/>
  <c r="J293" i="148"/>
  <c r="F313" i="162"/>
  <c r="F49" i="157" s="1"/>
  <c r="D541" i="134"/>
  <c r="C397" i="134"/>
  <c r="C51" i="129" s="1"/>
  <c r="J370" i="141"/>
  <c r="X34" i="133"/>
  <c r="Z34" i="133" s="1"/>
  <c r="AE34" i="133"/>
  <c r="E469" i="134"/>
  <c r="D469" i="134"/>
  <c r="C469" i="134"/>
  <c r="AH42" i="132"/>
  <c r="H469" i="134"/>
  <c r="F469" i="134"/>
  <c r="G469" i="134"/>
  <c r="I469" i="134"/>
  <c r="J292" i="134"/>
  <c r="J416" i="134"/>
  <c r="C487" i="134"/>
  <c r="E487" i="134"/>
  <c r="F487" i="134"/>
  <c r="D487" i="134"/>
  <c r="H487" i="134"/>
  <c r="I487" i="134"/>
  <c r="G487" i="134"/>
  <c r="I541" i="134"/>
  <c r="J383" i="35"/>
  <c r="D511" i="134"/>
  <c r="F511" i="134"/>
  <c r="G511" i="134"/>
  <c r="I511" i="134"/>
  <c r="E511" i="134"/>
  <c r="C511" i="134"/>
  <c r="H511" i="134"/>
  <c r="E445" i="134"/>
  <c r="F445" i="134"/>
  <c r="C445" i="134"/>
  <c r="G445" i="134"/>
  <c r="I445" i="134"/>
  <c r="H445" i="134"/>
  <c r="D445" i="134"/>
  <c r="S45" i="160"/>
  <c r="D664" i="162" s="1"/>
  <c r="AK34" i="147"/>
  <c r="AM34" i="147" s="1"/>
  <c r="AR34" i="147"/>
  <c r="Y40" i="132"/>
  <c r="Y33" i="132"/>
  <c r="Y35" i="132" s="1"/>
  <c r="Y41" i="132"/>
  <c r="AH35" i="132"/>
  <c r="H427" i="134"/>
  <c r="F427" i="134"/>
  <c r="E427" i="134"/>
  <c r="D427" i="134"/>
  <c r="G427" i="134"/>
  <c r="I427" i="134"/>
  <c r="C427" i="134"/>
  <c r="J363" i="141"/>
  <c r="J279" i="125"/>
  <c r="J384" i="134"/>
  <c r="J377" i="148"/>
  <c r="AR35" i="133"/>
  <c r="AK35" i="133"/>
  <c r="AM35" i="133" s="1"/>
  <c r="AA42" i="146"/>
  <c r="AA43" i="146" s="1"/>
  <c r="F588" i="148" s="1"/>
  <c r="J376" i="134"/>
  <c r="J36" i="146"/>
  <c r="H129" i="144"/>
  <c r="J63" i="146"/>
  <c r="F11" i="147"/>
  <c r="J64" i="146"/>
  <c r="J342" i="134"/>
  <c r="AK11" i="133"/>
  <c r="AM11" i="133" s="1"/>
  <c r="AR11" i="133"/>
  <c r="AR14" i="133"/>
  <c r="AK14" i="133"/>
  <c r="AM14" i="133" s="1"/>
  <c r="J311" i="134"/>
  <c r="E403" i="148"/>
  <c r="I403" i="148"/>
  <c r="G403" i="148"/>
  <c r="F403" i="148"/>
  <c r="J58" i="146"/>
  <c r="C403" i="148"/>
  <c r="D403" i="148"/>
  <c r="H403" i="148"/>
  <c r="AM42" i="132"/>
  <c r="F558" i="134" s="1"/>
  <c r="J326" i="125"/>
  <c r="H518" i="134"/>
  <c r="D518" i="134"/>
  <c r="E518" i="134"/>
  <c r="C518" i="134"/>
  <c r="F518" i="134"/>
  <c r="G518" i="134"/>
  <c r="I518" i="134"/>
  <c r="Z33" i="146"/>
  <c r="Z41" i="146"/>
  <c r="Z40" i="146"/>
  <c r="I472" i="148"/>
  <c r="C472" i="148"/>
  <c r="H472" i="148"/>
  <c r="D472" i="148"/>
  <c r="F472" i="148"/>
  <c r="G472" i="148"/>
  <c r="E472" i="148"/>
  <c r="J334" i="134"/>
  <c r="U129" i="130"/>
  <c r="F24" i="133"/>
  <c r="W36" i="132"/>
  <c r="W63" i="132"/>
  <c r="W64" i="132"/>
  <c r="H487" i="148"/>
  <c r="D487" i="148"/>
  <c r="F487" i="148"/>
  <c r="G487" i="148"/>
  <c r="I487" i="148"/>
  <c r="C487" i="148"/>
  <c r="E487" i="148"/>
  <c r="AG35" i="146"/>
  <c r="C426" i="148"/>
  <c r="H426" i="148"/>
  <c r="F426" i="148"/>
  <c r="E426" i="148"/>
  <c r="G426" i="148"/>
  <c r="D426" i="148"/>
  <c r="I426" i="148"/>
  <c r="AE27" i="147"/>
  <c r="X27" i="147"/>
  <c r="Z27" i="147" s="1"/>
  <c r="Q36" i="139"/>
  <c r="Q64" i="139"/>
  <c r="Q63" i="139"/>
  <c r="O129" i="137"/>
  <c r="F18" i="140"/>
  <c r="G313" i="148"/>
  <c r="G49" i="143" s="1"/>
  <c r="H355" i="162"/>
  <c r="H50" i="157" s="1"/>
  <c r="E397" i="148"/>
  <c r="E51" i="143" s="1"/>
  <c r="D313" i="148"/>
  <c r="D49" i="143" s="1"/>
  <c r="F541" i="134"/>
  <c r="AT55" i="160"/>
  <c r="K313" i="162" s="1"/>
  <c r="AK31" i="124"/>
  <c r="AM31" i="124" s="1"/>
  <c r="AR31" i="124"/>
  <c r="G465" i="125"/>
  <c r="H465" i="125"/>
  <c r="AD42" i="123"/>
  <c r="C465" i="125"/>
  <c r="E465" i="125"/>
  <c r="F465" i="125"/>
  <c r="I465" i="125"/>
  <c r="D465" i="125"/>
  <c r="O40" i="123"/>
  <c r="O59" i="123"/>
  <c r="O41" i="123"/>
  <c r="O33" i="123"/>
  <c r="F40" i="123"/>
  <c r="F59" i="123"/>
  <c r="F41" i="123"/>
  <c r="F33" i="123"/>
  <c r="M33" i="140"/>
  <c r="D466" i="125"/>
  <c r="G466" i="125"/>
  <c r="I466" i="125"/>
  <c r="C466" i="125"/>
  <c r="H466" i="125"/>
  <c r="E466" i="125"/>
  <c r="F466" i="125"/>
  <c r="AE42" i="123"/>
  <c r="F313" i="148"/>
  <c r="F49" i="143" s="1"/>
  <c r="H541" i="134"/>
  <c r="J372" i="35"/>
  <c r="J330" i="35"/>
  <c r="J299" i="141"/>
  <c r="F488" i="125"/>
  <c r="I488" i="125"/>
  <c r="D488" i="125"/>
  <c r="C488" i="125"/>
  <c r="E488" i="125"/>
  <c r="H488" i="125"/>
  <c r="G488" i="125"/>
  <c r="J341" i="141"/>
  <c r="AF40" i="139"/>
  <c r="AF33" i="139"/>
  <c r="AF41" i="139"/>
  <c r="J342" i="141"/>
  <c r="J357" i="125"/>
  <c r="I424" i="125"/>
  <c r="D424" i="125"/>
  <c r="C424" i="125"/>
  <c r="G424" i="125"/>
  <c r="E424" i="125"/>
  <c r="F424" i="125"/>
  <c r="H424" i="125"/>
  <c r="AM41" i="123"/>
  <c r="AM40" i="123"/>
  <c r="AM33" i="123"/>
  <c r="AM35" i="123" s="1"/>
  <c r="J321" i="141"/>
  <c r="J307" i="125"/>
  <c r="K35" i="123"/>
  <c r="C404" i="125"/>
  <c r="H404" i="125"/>
  <c r="D404" i="125"/>
  <c r="K58" i="123"/>
  <c r="G404" i="125"/>
  <c r="I404" i="125"/>
  <c r="E404" i="125"/>
  <c r="F404" i="125"/>
  <c r="J383" i="141"/>
  <c r="X34" i="140"/>
  <c r="Z34" i="140" s="1"/>
  <c r="AE34" i="140"/>
  <c r="J474" i="119"/>
  <c r="J384" i="141"/>
  <c r="L40" i="139"/>
  <c r="L41" i="139"/>
  <c r="L59" i="139"/>
  <c r="L33" i="139"/>
  <c r="J349" i="125"/>
  <c r="D508" i="125"/>
  <c r="E508" i="125"/>
  <c r="H508" i="125"/>
  <c r="C508" i="125"/>
  <c r="F508" i="125"/>
  <c r="G508" i="125"/>
  <c r="I508" i="125"/>
  <c r="G355" i="162"/>
  <c r="G50" i="157" s="1"/>
  <c r="J365" i="35"/>
  <c r="G540" i="134"/>
  <c r="C540" i="134"/>
  <c r="X45" i="140"/>
  <c r="Z45" i="140" s="1"/>
  <c r="AE45" i="140"/>
  <c r="G446" i="125"/>
  <c r="I446" i="125"/>
  <c r="H446" i="125"/>
  <c r="E446" i="125"/>
  <c r="D446" i="125"/>
  <c r="F446" i="125"/>
  <c r="C446" i="125"/>
  <c r="X18" i="124"/>
  <c r="Z18" i="124" s="1"/>
  <c r="AE18" i="124"/>
  <c r="J414" i="134"/>
  <c r="J296" i="125"/>
  <c r="X13" i="124"/>
  <c r="Z13" i="124" s="1"/>
  <c r="AE13" i="124"/>
  <c r="BE33" i="133"/>
  <c r="AX33" i="133"/>
  <c r="AZ33" i="133" s="1"/>
  <c r="AX40" i="117"/>
  <c r="AZ40" i="117" s="1"/>
  <c r="BE40" i="117"/>
  <c r="J353" i="125"/>
  <c r="J311" i="125"/>
  <c r="AK32" i="124"/>
  <c r="AM32" i="124" s="1"/>
  <c r="AR32" i="124"/>
  <c r="J283" i="141"/>
  <c r="J328" i="141"/>
  <c r="AK37" i="133"/>
  <c r="AM37" i="133" s="1"/>
  <c r="AR37" i="133"/>
  <c r="X20" i="140"/>
  <c r="Z20" i="140" s="1"/>
  <c r="AE20" i="140"/>
  <c r="AM33" i="133"/>
  <c r="J273" i="125"/>
  <c r="AK25" i="140"/>
  <c r="AR25" i="140"/>
  <c r="AG40" i="139"/>
  <c r="AG41" i="139"/>
  <c r="AG33" i="139"/>
  <c r="W40" i="123"/>
  <c r="W41" i="123"/>
  <c r="W33" i="123"/>
  <c r="J324" i="125"/>
  <c r="AX9" i="124"/>
  <c r="AZ9" i="124" s="1"/>
  <c r="BE9" i="124"/>
  <c r="AN33" i="123"/>
  <c r="AN40" i="123"/>
  <c r="AN41" i="123"/>
  <c r="C471" i="134"/>
  <c r="E471" i="134"/>
  <c r="H471" i="134"/>
  <c r="I471" i="134"/>
  <c r="G471" i="134"/>
  <c r="F471" i="134"/>
  <c r="D471" i="134"/>
  <c r="F516" i="134"/>
  <c r="G516" i="134"/>
  <c r="E516" i="134"/>
  <c r="C516" i="134"/>
  <c r="D516" i="134"/>
  <c r="I516" i="134"/>
  <c r="H516" i="134"/>
  <c r="X16" i="124"/>
  <c r="Z16" i="124" s="1"/>
  <c r="AE16" i="124"/>
  <c r="AE35" i="123"/>
  <c r="J348" i="125"/>
  <c r="J321" i="125"/>
  <c r="AK40" i="133"/>
  <c r="AM40" i="133" s="1"/>
  <c r="AR40" i="133"/>
  <c r="D471" i="141"/>
  <c r="G471" i="141"/>
  <c r="F471" i="141"/>
  <c r="H471" i="141"/>
  <c r="C471" i="141"/>
  <c r="E471" i="141"/>
  <c r="I471" i="141"/>
  <c r="AJ42" i="139"/>
  <c r="G513" i="134"/>
  <c r="F513" i="134"/>
  <c r="C513" i="134"/>
  <c r="D513" i="134"/>
  <c r="E513" i="134"/>
  <c r="I513" i="134"/>
  <c r="H513" i="134"/>
  <c r="J368" i="125"/>
  <c r="L59" i="123"/>
  <c r="L41" i="123"/>
  <c r="L33" i="123"/>
  <c r="L40" i="123"/>
  <c r="X17" i="140"/>
  <c r="Z17" i="140" s="1"/>
  <c r="AE17" i="140"/>
  <c r="J346" i="35"/>
  <c r="E494" i="141"/>
  <c r="C494" i="141"/>
  <c r="G494" i="141"/>
  <c r="D494" i="141"/>
  <c r="I494" i="141"/>
  <c r="F494" i="141"/>
  <c r="H494" i="141"/>
  <c r="J325" i="141"/>
  <c r="J353" i="141"/>
  <c r="J395" i="125"/>
  <c r="J300" i="141"/>
  <c r="AR37" i="140"/>
  <c r="AK37" i="140"/>
  <c r="AM37" i="140" s="1"/>
  <c r="AM44" i="116"/>
  <c r="G558" i="119"/>
  <c r="E558" i="119"/>
  <c r="D558" i="119"/>
  <c r="I558" i="119"/>
  <c r="F558" i="119"/>
  <c r="H558" i="119"/>
  <c r="C558" i="119"/>
  <c r="AM45" i="116"/>
  <c r="E478" i="134"/>
  <c r="H478" i="134"/>
  <c r="AE45" i="124"/>
  <c r="X45" i="124"/>
  <c r="Z45" i="124" s="1"/>
  <c r="C513" i="141"/>
  <c r="F513" i="141"/>
  <c r="E513" i="141"/>
  <c r="D513" i="141"/>
  <c r="H513" i="141"/>
  <c r="I513" i="141"/>
  <c r="G513" i="141"/>
  <c r="AJ35" i="132"/>
  <c r="I429" i="134"/>
  <c r="H429" i="134"/>
  <c r="G429" i="134"/>
  <c r="E429" i="134"/>
  <c r="D429" i="134"/>
  <c r="F429" i="134"/>
  <c r="C429" i="134"/>
  <c r="H474" i="134"/>
  <c r="E474" i="134"/>
  <c r="C474" i="134"/>
  <c r="BE22" i="133"/>
  <c r="AX22" i="133"/>
  <c r="AZ22" i="133" s="1"/>
  <c r="E313" i="148"/>
  <c r="E49" i="143" s="1"/>
  <c r="V43" i="132"/>
  <c r="C583" i="134" s="1"/>
  <c r="D313" i="162"/>
  <c r="D49" i="157" s="1"/>
  <c r="J295" i="119"/>
  <c r="I452" i="141"/>
  <c r="E452" i="141"/>
  <c r="C452" i="141"/>
  <c r="G452" i="141"/>
  <c r="H452" i="141"/>
  <c r="D452" i="141"/>
  <c r="F452" i="141"/>
  <c r="Q42" i="139"/>
  <c r="AC41" i="123"/>
  <c r="AC40" i="123"/>
  <c r="AC33" i="123"/>
  <c r="AR41" i="139"/>
  <c r="AR40" i="139"/>
  <c r="AR33" i="139"/>
  <c r="F22" i="133"/>
  <c r="U36" i="132"/>
  <c r="S129" i="130"/>
  <c r="U64" i="132"/>
  <c r="U63" i="132"/>
  <c r="J332" i="125"/>
  <c r="J338" i="125"/>
  <c r="H520" i="134"/>
  <c r="C520" i="134"/>
  <c r="F520" i="134"/>
  <c r="D520" i="134"/>
  <c r="G520" i="134"/>
  <c r="E520" i="134"/>
  <c r="I520" i="134"/>
  <c r="D429" i="141"/>
  <c r="I429" i="141"/>
  <c r="E429" i="141"/>
  <c r="F429" i="141"/>
  <c r="C429" i="141"/>
  <c r="AJ35" i="139"/>
  <c r="H429" i="141"/>
  <c r="G429" i="141"/>
  <c r="X13" i="140"/>
  <c r="Z13" i="140" s="1"/>
  <c r="AE13" i="140"/>
  <c r="AR44" i="133"/>
  <c r="AK44" i="133"/>
  <c r="J290" i="125"/>
  <c r="AE40" i="124"/>
  <c r="X40" i="124"/>
  <c r="Z40" i="124" s="1"/>
  <c r="G541" i="134"/>
  <c r="X30" i="124"/>
  <c r="Z30" i="124" s="1"/>
  <c r="AE30" i="124"/>
  <c r="J284" i="125"/>
  <c r="J380" i="125"/>
  <c r="P59" i="139"/>
  <c r="P41" i="139"/>
  <c r="P33" i="139"/>
  <c r="P40" i="139"/>
  <c r="J311" i="141"/>
  <c r="AE7" i="124"/>
  <c r="X7" i="124"/>
  <c r="Z7" i="124" s="1"/>
  <c r="S59" i="139"/>
  <c r="S41" i="139"/>
  <c r="S40" i="139"/>
  <c r="S33" i="139"/>
  <c r="AK12" i="124"/>
  <c r="AM12" i="124" s="1"/>
  <c r="AR12" i="124"/>
  <c r="I436" i="134"/>
  <c r="J374" i="125"/>
  <c r="X24" i="124"/>
  <c r="Z24" i="124" s="1"/>
  <c r="AE24" i="124"/>
  <c r="X35" i="139"/>
  <c r="E417" i="141"/>
  <c r="F417" i="141"/>
  <c r="H417" i="141"/>
  <c r="D417" i="141"/>
  <c r="G417" i="141"/>
  <c r="I417" i="141"/>
  <c r="C417" i="141"/>
  <c r="AT55" i="146"/>
  <c r="K313" i="148" s="1"/>
  <c r="E541" i="134"/>
  <c r="AH42" i="146"/>
  <c r="AH43" i="146" s="1"/>
  <c r="D595" i="148" s="1"/>
  <c r="AD35" i="123"/>
  <c r="G423" i="125"/>
  <c r="I423" i="125"/>
  <c r="D423" i="125"/>
  <c r="E423" i="125"/>
  <c r="C423" i="125"/>
  <c r="H423" i="125"/>
  <c r="F423" i="125"/>
  <c r="D410" i="141"/>
  <c r="I410" i="141"/>
  <c r="Q58" i="139"/>
  <c r="G410" i="141"/>
  <c r="C410" i="141"/>
  <c r="E410" i="141"/>
  <c r="H410" i="141"/>
  <c r="F410" i="141"/>
  <c r="J367" i="141"/>
  <c r="J395" i="141"/>
  <c r="J286" i="141"/>
  <c r="AK22" i="147"/>
  <c r="AM22" i="147" s="1"/>
  <c r="AR22" i="147"/>
  <c r="J282" i="125"/>
  <c r="J363" i="125"/>
  <c r="F501" i="141"/>
  <c r="D501" i="141"/>
  <c r="I501" i="141"/>
  <c r="E501" i="141"/>
  <c r="G501" i="141"/>
  <c r="H501" i="141"/>
  <c r="C501" i="141"/>
  <c r="I313" i="162"/>
  <c r="I49" i="157" s="1"/>
  <c r="C507" i="125"/>
  <c r="H507" i="125"/>
  <c r="E507" i="125"/>
  <c r="G507" i="125"/>
  <c r="D507" i="125"/>
  <c r="F507" i="125"/>
  <c r="I507" i="125"/>
  <c r="J306" i="125"/>
  <c r="AE41" i="124"/>
  <c r="X41" i="124"/>
  <c r="Z41" i="124" s="1"/>
  <c r="J315" i="125"/>
  <c r="AR40" i="123"/>
  <c r="AR41" i="123"/>
  <c r="AR33" i="123"/>
  <c r="AK18" i="140"/>
  <c r="AM18" i="140" s="1"/>
  <c r="AR18" i="140"/>
  <c r="J391" i="125"/>
  <c r="X33" i="140"/>
  <c r="Z33" i="140" s="1"/>
  <c r="AE33" i="140"/>
  <c r="Q33" i="123"/>
  <c r="Q40" i="123"/>
  <c r="Q59" i="123"/>
  <c r="Q41" i="123"/>
  <c r="J390" i="125"/>
  <c r="X42" i="139"/>
  <c r="I459" i="141"/>
  <c r="F459" i="141"/>
  <c r="E459" i="141"/>
  <c r="H459" i="141"/>
  <c r="G459" i="141"/>
  <c r="D459" i="141"/>
  <c r="C459" i="141"/>
  <c r="F397" i="162"/>
  <c r="F51" i="157" s="1"/>
  <c r="G397" i="148"/>
  <c r="G51" i="143" s="1"/>
  <c r="J388" i="119"/>
  <c r="AS42" i="146"/>
  <c r="H564" i="148" s="1"/>
  <c r="X42" i="116"/>
  <c r="X45" i="116" s="1"/>
  <c r="C669" i="119" s="1"/>
  <c r="E397" i="162"/>
  <c r="E51" i="157" s="1"/>
  <c r="AS42" i="116"/>
  <c r="C564" i="119" s="1"/>
  <c r="AH42" i="160"/>
  <c r="AH44" i="160" s="1"/>
  <c r="C637" i="162" s="1"/>
  <c r="I397" i="162"/>
  <c r="I51" i="157" s="1"/>
  <c r="F492" i="148"/>
  <c r="AF33" i="6"/>
  <c r="AF35" i="6" s="1"/>
  <c r="AD129" i="12" s="1"/>
  <c r="I397" i="148"/>
  <c r="I51" i="143" s="1"/>
  <c r="AF40" i="6"/>
  <c r="G467" i="35" s="1"/>
  <c r="U33" i="6"/>
  <c r="U35" i="6" s="1"/>
  <c r="H397" i="148"/>
  <c r="H51" i="143" s="1"/>
  <c r="G397" i="162"/>
  <c r="G51" i="157" s="1"/>
  <c r="U41" i="6"/>
  <c r="G498" i="35" s="1"/>
  <c r="F397" i="148"/>
  <c r="F51" i="143" s="1"/>
  <c r="H397" i="162"/>
  <c r="H51" i="157" s="1"/>
  <c r="S44" i="160"/>
  <c r="C622" i="162" s="1"/>
  <c r="G355" i="148"/>
  <c r="G50" i="143" s="1"/>
  <c r="AI42" i="132"/>
  <c r="E554" i="134" s="1"/>
  <c r="O42" i="146"/>
  <c r="O45" i="146" s="1"/>
  <c r="H660" i="148" s="1"/>
  <c r="D570" i="134"/>
  <c r="AT56" i="146"/>
  <c r="K355" i="148" s="1"/>
  <c r="F355" i="148"/>
  <c r="F50" i="143" s="1"/>
  <c r="D538" i="162"/>
  <c r="I355" i="148"/>
  <c r="I50" i="143" s="1"/>
  <c r="Z42" i="123"/>
  <c r="G545" i="125" s="1"/>
  <c r="D355" i="148"/>
  <c r="D50" i="143" s="1"/>
  <c r="L43" i="160"/>
  <c r="L45" i="160"/>
  <c r="F531" i="162"/>
  <c r="H531" i="162"/>
  <c r="E531" i="162"/>
  <c r="C531" i="162"/>
  <c r="D531" i="162"/>
  <c r="G531" i="162"/>
  <c r="I531" i="162"/>
  <c r="I538" i="162"/>
  <c r="C570" i="134"/>
  <c r="H355" i="148"/>
  <c r="H50" i="143" s="1"/>
  <c r="C538" i="162"/>
  <c r="E355" i="148"/>
  <c r="E50" i="143" s="1"/>
  <c r="F355" i="162"/>
  <c r="F50" i="157" s="1"/>
  <c r="G538" i="162"/>
  <c r="S43" i="160"/>
  <c r="G580" i="162" s="1"/>
  <c r="D355" i="162"/>
  <c r="D50" i="157" s="1"/>
  <c r="F538" i="162"/>
  <c r="AT56" i="160"/>
  <c r="K355" i="162" s="1"/>
  <c r="J322" i="119"/>
  <c r="L44" i="160"/>
  <c r="N41" i="6"/>
  <c r="G491" i="35" s="1"/>
  <c r="J296" i="148"/>
  <c r="I313" i="148"/>
  <c r="I49" i="143" s="1"/>
  <c r="N33" i="6"/>
  <c r="N35" i="6" s="1"/>
  <c r="F15" i="32" s="1"/>
  <c r="J275" i="148"/>
  <c r="J274" i="119"/>
  <c r="J282" i="162"/>
  <c r="G313" i="162"/>
  <c r="G49" i="157" s="1"/>
  <c r="J42" i="160"/>
  <c r="D529" i="162" s="1"/>
  <c r="J296" i="119"/>
  <c r="J304" i="119"/>
  <c r="AI42" i="160"/>
  <c r="AI45" i="160" s="1"/>
  <c r="E313" i="162"/>
  <c r="E49" i="157" s="1"/>
  <c r="AH42" i="116"/>
  <c r="F553" i="119" s="1"/>
  <c r="AH63" i="160"/>
  <c r="AH36" i="160"/>
  <c r="F35" i="161"/>
  <c r="AH64" i="160"/>
  <c r="AF129" i="158"/>
  <c r="H129" i="158"/>
  <c r="J63" i="160"/>
  <c r="J64" i="160"/>
  <c r="F11" i="161"/>
  <c r="J36" i="160"/>
  <c r="Z36" i="123"/>
  <c r="F27" i="124"/>
  <c r="X129" i="121"/>
  <c r="Z64" i="123"/>
  <c r="Z63" i="123"/>
  <c r="E427" i="119"/>
  <c r="C427" i="119"/>
  <c r="F427" i="119"/>
  <c r="D427" i="119"/>
  <c r="I427" i="119"/>
  <c r="H427" i="119"/>
  <c r="G427" i="119"/>
  <c r="AR28" i="117"/>
  <c r="AK28" i="117"/>
  <c r="AM28" i="117" s="1"/>
  <c r="J359" i="148"/>
  <c r="J357" i="162"/>
  <c r="AK46" i="117"/>
  <c r="AR46" i="117"/>
  <c r="F521" i="162"/>
  <c r="E521" i="162"/>
  <c r="D521" i="162"/>
  <c r="C521" i="162"/>
  <c r="I521" i="162"/>
  <c r="H521" i="162"/>
  <c r="G521" i="162"/>
  <c r="J357" i="119"/>
  <c r="G33" i="116"/>
  <c r="G41" i="116"/>
  <c r="G59" i="116"/>
  <c r="G40" i="116"/>
  <c r="M15" i="117"/>
  <c r="J340" i="162"/>
  <c r="J298" i="162"/>
  <c r="J337" i="119"/>
  <c r="W41" i="146"/>
  <c r="W33" i="146"/>
  <c r="W40" i="146"/>
  <c r="J304" i="35"/>
  <c r="J279" i="119"/>
  <c r="D402" i="162"/>
  <c r="F402" i="162"/>
  <c r="I402" i="162"/>
  <c r="H402" i="162"/>
  <c r="G402" i="162"/>
  <c r="E402" i="162"/>
  <c r="C402" i="162"/>
  <c r="I58" i="160"/>
  <c r="X38" i="117"/>
  <c r="Z38" i="117" s="1"/>
  <c r="AE38" i="117"/>
  <c r="J305" i="148"/>
  <c r="J366" i="162"/>
  <c r="J290" i="148"/>
  <c r="AE39" i="147"/>
  <c r="X39" i="147"/>
  <c r="Z39" i="147" s="1"/>
  <c r="AK40" i="161"/>
  <c r="AM40" i="161" s="1"/>
  <c r="AR40" i="161"/>
  <c r="E437" i="162"/>
  <c r="AR35" i="160"/>
  <c r="D437" i="162"/>
  <c r="C437" i="162"/>
  <c r="I437" i="162"/>
  <c r="H437" i="162"/>
  <c r="G437" i="162"/>
  <c r="F437" i="162"/>
  <c r="J292" i="162"/>
  <c r="J321" i="119"/>
  <c r="D470" i="134"/>
  <c r="G470" i="134"/>
  <c r="E470" i="134"/>
  <c r="F470" i="134"/>
  <c r="H470" i="134"/>
  <c r="I470" i="134"/>
  <c r="C470" i="134"/>
  <c r="J365" i="119"/>
  <c r="J338" i="119"/>
  <c r="AE46" i="161"/>
  <c r="X46" i="161"/>
  <c r="Z46" i="161" s="1"/>
  <c r="AS40" i="160"/>
  <c r="AS59" i="160"/>
  <c r="AS33" i="160"/>
  <c r="AS41" i="160"/>
  <c r="J317" i="148"/>
  <c r="J312" i="162"/>
  <c r="AK11" i="161"/>
  <c r="AM11" i="161" s="1"/>
  <c r="AR11" i="161"/>
  <c r="G461" i="125"/>
  <c r="D461" i="125"/>
  <c r="E461" i="125"/>
  <c r="I461" i="125"/>
  <c r="F461" i="125"/>
  <c r="C461" i="125"/>
  <c r="H461" i="125"/>
  <c r="M40" i="116"/>
  <c r="M41" i="116"/>
  <c r="M33" i="116"/>
  <c r="M35" i="116" s="1"/>
  <c r="M59" i="116"/>
  <c r="J384" i="119"/>
  <c r="J395" i="119"/>
  <c r="F41" i="160"/>
  <c r="F40" i="160"/>
  <c r="F59" i="160"/>
  <c r="F33" i="160"/>
  <c r="AL40" i="146"/>
  <c r="AL33" i="146"/>
  <c r="AL41" i="146"/>
  <c r="AE34" i="117"/>
  <c r="X34" i="117"/>
  <c r="Z34" i="117" s="1"/>
  <c r="AE45" i="117"/>
  <c r="X45" i="117"/>
  <c r="Z45" i="117" s="1"/>
  <c r="H479" i="162"/>
  <c r="F479" i="162"/>
  <c r="C479" i="162"/>
  <c r="AR42" i="160"/>
  <c r="G479" i="162"/>
  <c r="D479" i="162"/>
  <c r="E479" i="162"/>
  <c r="I479" i="162"/>
  <c r="AI35" i="132"/>
  <c r="N40" i="116"/>
  <c r="N59" i="116"/>
  <c r="N41" i="116"/>
  <c r="N33" i="116"/>
  <c r="J273" i="119"/>
  <c r="AI35" i="160"/>
  <c r="H428" i="162"/>
  <c r="G428" i="162"/>
  <c r="I428" i="162"/>
  <c r="C428" i="162"/>
  <c r="D428" i="162"/>
  <c r="E428" i="162"/>
  <c r="F428" i="162"/>
  <c r="J339" i="119"/>
  <c r="M30" i="117"/>
  <c r="AB33" i="116"/>
  <c r="AB35" i="116" s="1"/>
  <c r="AB40" i="116"/>
  <c r="AB41" i="116"/>
  <c r="AE31" i="117"/>
  <c r="X31" i="117"/>
  <c r="Z31" i="117" s="1"/>
  <c r="J316" i="119"/>
  <c r="AR30" i="133"/>
  <c r="AK30" i="133"/>
  <c r="AM30" i="133" s="1"/>
  <c r="M7" i="117"/>
  <c r="J353" i="119"/>
  <c r="AE24" i="147"/>
  <c r="X24" i="147"/>
  <c r="Z24" i="147" s="1"/>
  <c r="D419" i="125"/>
  <c r="G419" i="125"/>
  <c r="E419" i="125"/>
  <c r="C419" i="125"/>
  <c r="F419" i="125"/>
  <c r="H419" i="125"/>
  <c r="I419" i="125"/>
  <c r="F46" i="117"/>
  <c r="AQ129" i="114"/>
  <c r="AS63" i="116"/>
  <c r="AS64" i="116"/>
  <c r="AS36" i="116"/>
  <c r="D444" i="162"/>
  <c r="I444" i="162"/>
  <c r="F444" i="162"/>
  <c r="H444" i="162"/>
  <c r="G444" i="162"/>
  <c r="C444" i="162"/>
  <c r="E444" i="162"/>
  <c r="J389" i="148"/>
  <c r="C506" i="134"/>
  <c r="F506" i="134"/>
  <c r="E506" i="134"/>
  <c r="I506" i="134"/>
  <c r="D506" i="134"/>
  <c r="H506" i="134"/>
  <c r="G506" i="134"/>
  <c r="X7" i="161"/>
  <c r="Z7" i="161" s="1"/>
  <c r="AE7" i="161"/>
  <c r="AC33" i="116"/>
  <c r="AC35" i="116" s="1"/>
  <c r="AC41" i="116"/>
  <c r="AC40" i="116"/>
  <c r="AK36" i="161"/>
  <c r="AR36" i="161"/>
  <c r="E512" i="134"/>
  <c r="F512" i="134"/>
  <c r="G512" i="134"/>
  <c r="C512" i="134"/>
  <c r="I512" i="134"/>
  <c r="H512" i="134"/>
  <c r="D512" i="134"/>
  <c r="C470" i="162"/>
  <c r="D470" i="162"/>
  <c r="H470" i="162"/>
  <c r="F470" i="162"/>
  <c r="G470" i="162"/>
  <c r="I470" i="162"/>
  <c r="E470" i="162"/>
  <c r="X30" i="117"/>
  <c r="Z30" i="117" s="1"/>
  <c r="AE30" i="117"/>
  <c r="C460" i="148"/>
  <c r="E460" i="148"/>
  <c r="Y42" i="146"/>
  <c r="I460" i="148"/>
  <c r="F460" i="148"/>
  <c r="D460" i="148"/>
  <c r="H460" i="148"/>
  <c r="G460" i="148"/>
  <c r="M31" i="117"/>
  <c r="AE7" i="117"/>
  <c r="X7" i="117"/>
  <c r="Z7" i="117" s="1"/>
  <c r="AM36" i="139"/>
  <c r="AM64" i="139"/>
  <c r="AM63" i="139"/>
  <c r="AK129" i="137"/>
  <c r="F40" i="140"/>
  <c r="C480" i="148"/>
  <c r="E480" i="148"/>
  <c r="I480" i="148"/>
  <c r="D480" i="148"/>
  <c r="G480" i="148"/>
  <c r="H480" i="148"/>
  <c r="F480" i="148"/>
  <c r="C503" i="125"/>
  <c r="F503" i="125"/>
  <c r="D503" i="125"/>
  <c r="I503" i="125"/>
  <c r="H503" i="125"/>
  <c r="G503" i="125"/>
  <c r="E503" i="125"/>
  <c r="AR40" i="116"/>
  <c r="AR41" i="116"/>
  <c r="AR33" i="116"/>
  <c r="AR35" i="116" s="1"/>
  <c r="H427" i="162"/>
  <c r="G427" i="162"/>
  <c r="C427" i="162"/>
  <c r="F427" i="162"/>
  <c r="E427" i="162"/>
  <c r="I427" i="162"/>
  <c r="D427" i="162"/>
  <c r="I42" i="160"/>
  <c r="I43" i="160" s="1"/>
  <c r="J281" i="119"/>
  <c r="J315" i="162"/>
  <c r="J338" i="148"/>
  <c r="J358" i="119"/>
  <c r="D512" i="162"/>
  <c r="H512" i="162"/>
  <c r="G512" i="162"/>
  <c r="F512" i="162"/>
  <c r="C512" i="162"/>
  <c r="I512" i="162"/>
  <c r="E512" i="162"/>
  <c r="AE32" i="161"/>
  <c r="X32" i="161"/>
  <c r="Z32" i="161" s="1"/>
  <c r="I418" i="148"/>
  <c r="C418" i="148"/>
  <c r="H418" i="148"/>
  <c r="G418" i="148"/>
  <c r="Y35" i="146"/>
  <c r="E418" i="148"/>
  <c r="D418" i="148"/>
  <c r="F418" i="148"/>
  <c r="J379" i="119"/>
  <c r="AR10" i="147"/>
  <c r="AK10" i="147"/>
  <c r="AM10" i="147" s="1"/>
  <c r="AR35" i="117"/>
  <c r="AK35" i="117"/>
  <c r="AM35" i="117" s="1"/>
  <c r="J324" i="162"/>
  <c r="J289" i="148"/>
  <c r="AE41" i="160"/>
  <c r="AE40" i="160"/>
  <c r="AE33" i="160"/>
  <c r="AK28" i="147"/>
  <c r="AR28" i="147"/>
  <c r="AR35" i="147"/>
  <c r="AK35" i="147"/>
  <c r="F522" i="119"/>
  <c r="E522" i="119"/>
  <c r="I522" i="119"/>
  <c r="C522" i="119"/>
  <c r="D522" i="119"/>
  <c r="G522" i="119"/>
  <c r="H522" i="119"/>
  <c r="F511" i="162"/>
  <c r="I511" i="162"/>
  <c r="D511" i="162"/>
  <c r="C511" i="162"/>
  <c r="E511" i="162"/>
  <c r="H511" i="162"/>
  <c r="G511" i="162"/>
  <c r="C486" i="162"/>
  <c r="G486" i="162"/>
  <c r="H486" i="162"/>
  <c r="D486" i="162"/>
  <c r="F486" i="162"/>
  <c r="I486" i="162"/>
  <c r="E486" i="162"/>
  <c r="X16" i="161"/>
  <c r="Z16" i="161" s="1"/>
  <c r="AE16" i="161"/>
  <c r="R35" i="160"/>
  <c r="D411" i="162"/>
  <c r="F411" i="162"/>
  <c r="I411" i="162"/>
  <c r="H411" i="162"/>
  <c r="G411" i="162"/>
  <c r="R58" i="160"/>
  <c r="C411" i="162"/>
  <c r="E411" i="162"/>
  <c r="J330" i="119"/>
  <c r="L41" i="116"/>
  <c r="L33" i="116"/>
  <c r="L35" i="116" s="1"/>
  <c r="L40" i="116"/>
  <c r="L59" i="116"/>
  <c r="G459" i="148"/>
  <c r="D459" i="148"/>
  <c r="H459" i="148"/>
  <c r="I459" i="148"/>
  <c r="C459" i="148"/>
  <c r="F459" i="148"/>
  <c r="X42" i="146"/>
  <c r="E459" i="148"/>
  <c r="G502" i="148"/>
  <c r="D502" i="148"/>
  <c r="F502" i="148"/>
  <c r="H502" i="148"/>
  <c r="C502" i="148"/>
  <c r="I502" i="148"/>
  <c r="E502" i="148"/>
  <c r="I474" i="141"/>
  <c r="E474" i="141"/>
  <c r="F474" i="141"/>
  <c r="G474" i="141"/>
  <c r="D474" i="141"/>
  <c r="C474" i="141"/>
  <c r="H474" i="141"/>
  <c r="AC33" i="146"/>
  <c r="AC41" i="146"/>
  <c r="AC40" i="146"/>
  <c r="J382" i="162"/>
  <c r="AH35" i="116"/>
  <c r="AS35" i="146"/>
  <c r="I438" i="148"/>
  <c r="C438" i="148"/>
  <c r="F438" i="148"/>
  <c r="E438" i="148"/>
  <c r="G438" i="148"/>
  <c r="H438" i="148"/>
  <c r="AS58" i="146"/>
  <c r="D438" i="148"/>
  <c r="E438" i="119"/>
  <c r="AS58" i="116"/>
  <c r="G438" i="119"/>
  <c r="I438" i="119"/>
  <c r="D438" i="119"/>
  <c r="C438" i="119"/>
  <c r="F438" i="119"/>
  <c r="H438" i="119"/>
  <c r="J346" i="119"/>
  <c r="AR46" i="147"/>
  <c r="AK46" i="147"/>
  <c r="AM46" i="147" s="1"/>
  <c r="D469" i="162"/>
  <c r="H469" i="162"/>
  <c r="C469" i="162"/>
  <c r="F469" i="162"/>
  <c r="E469" i="162"/>
  <c r="I469" i="162"/>
  <c r="G469" i="162"/>
  <c r="AH36" i="146"/>
  <c r="AH64" i="146"/>
  <c r="AH63" i="146"/>
  <c r="F35" i="147"/>
  <c r="AF129" i="144"/>
  <c r="G495" i="162"/>
  <c r="D495" i="162"/>
  <c r="I495" i="162"/>
  <c r="E495" i="162"/>
  <c r="F495" i="162"/>
  <c r="H495" i="162"/>
  <c r="C495" i="162"/>
  <c r="AM42" i="160"/>
  <c r="AM44" i="160" s="1"/>
  <c r="C516" i="162"/>
  <c r="I516" i="162"/>
  <c r="H516" i="162"/>
  <c r="F516" i="162"/>
  <c r="G516" i="162"/>
  <c r="E516" i="162"/>
  <c r="D516" i="162"/>
  <c r="O40" i="160"/>
  <c r="O59" i="160"/>
  <c r="O41" i="160"/>
  <c r="O33" i="160"/>
  <c r="X35" i="146"/>
  <c r="F417" i="148"/>
  <c r="H417" i="148"/>
  <c r="C417" i="148"/>
  <c r="G417" i="148"/>
  <c r="I417" i="148"/>
  <c r="D417" i="148"/>
  <c r="E417" i="148"/>
  <c r="AA35" i="146"/>
  <c r="H420" i="148"/>
  <c r="G420" i="148"/>
  <c r="D420" i="148"/>
  <c r="E420" i="148"/>
  <c r="C420" i="148"/>
  <c r="F420" i="148"/>
  <c r="I420" i="148"/>
  <c r="H432" i="141"/>
  <c r="I432" i="141"/>
  <c r="G432" i="141"/>
  <c r="F432" i="141"/>
  <c r="E432" i="141"/>
  <c r="C432" i="141"/>
  <c r="D432" i="141"/>
  <c r="X9" i="147"/>
  <c r="Z9" i="147" s="1"/>
  <c r="AE9" i="147"/>
  <c r="H522" i="148"/>
  <c r="F522" i="148"/>
  <c r="G522" i="148"/>
  <c r="I522" i="148"/>
  <c r="C522" i="148"/>
  <c r="D522" i="148"/>
  <c r="E522" i="148"/>
  <c r="I480" i="119"/>
  <c r="C480" i="119"/>
  <c r="D480" i="119"/>
  <c r="G480" i="119"/>
  <c r="E480" i="119"/>
  <c r="H480" i="119"/>
  <c r="F480" i="119"/>
  <c r="E453" i="162"/>
  <c r="I453" i="162"/>
  <c r="C453" i="162"/>
  <c r="R42" i="160"/>
  <c r="R43" i="160" s="1"/>
  <c r="F453" i="162"/>
  <c r="H453" i="162"/>
  <c r="G453" i="162"/>
  <c r="D453" i="162"/>
  <c r="AM35" i="160"/>
  <c r="H432" i="162"/>
  <c r="C432" i="162"/>
  <c r="I432" i="162"/>
  <c r="D432" i="162"/>
  <c r="G432" i="162"/>
  <c r="E432" i="162"/>
  <c r="F432" i="162"/>
  <c r="X22" i="117"/>
  <c r="Z22" i="117" s="1"/>
  <c r="AE22" i="117"/>
  <c r="J380" i="119"/>
  <c r="H403" i="162"/>
  <c r="F403" i="162"/>
  <c r="I403" i="162"/>
  <c r="C403" i="162"/>
  <c r="J58" i="160"/>
  <c r="D403" i="162"/>
  <c r="G403" i="162"/>
  <c r="E403" i="162"/>
  <c r="H501" i="148"/>
  <c r="I501" i="148"/>
  <c r="E501" i="148"/>
  <c r="D501" i="148"/>
  <c r="G501" i="148"/>
  <c r="C501" i="148"/>
  <c r="F501" i="148"/>
  <c r="D504" i="148"/>
  <c r="F504" i="148"/>
  <c r="I504" i="148"/>
  <c r="E504" i="148"/>
  <c r="C504" i="148"/>
  <c r="G504" i="148"/>
  <c r="H504" i="148"/>
  <c r="J331" i="148"/>
  <c r="AK35" i="161"/>
  <c r="AM35" i="161" s="1"/>
  <c r="AR35" i="161"/>
  <c r="J396" i="162"/>
  <c r="AR26" i="147"/>
  <c r="AK26" i="147"/>
  <c r="AM26" i="147" s="1"/>
  <c r="F516" i="141"/>
  <c r="G516" i="141"/>
  <c r="D516" i="141"/>
  <c r="C516" i="141"/>
  <c r="E516" i="141"/>
  <c r="H516" i="141"/>
  <c r="I516" i="141"/>
  <c r="AK45" i="161"/>
  <c r="AM45" i="161" s="1"/>
  <c r="AR45" i="161"/>
  <c r="H462" i="119"/>
  <c r="G462" i="119"/>
  <c r="I462" i="119"/>
  <c r="F462" i="119"/>
  <c r="E462" i="119"/>
  <c r="C462" i="119"/>
  <c r="D462" i="119"/>
  <c r="I459" i="119"/>
  <c r="C459" i="119"/>
  <c r="F459" i="119"/>
  <c r="H459" i="119"/>
  <c r="D459" i="119"/>
  <c r="G459" i="119"/>
  <c r="E459" i="119"/>
  <c r="M9" i="147"/>
  <c r="J332" i="148"/>
  <c r="AR40" i="140"/>
  <c r="AK40" i="140"/>
  <c r="AM40" i="140" s="1"/>
  <c r="AG33" i="116"/>
  <c r="AG41" i="116"/>
  <c r="AG40" i="116"/>
  <c r="M13" i="117"/>
  <c r="G511" i="148"/>
  <c r="C511" i="148"/>
  <c r="I511" i="148"/>
  <c r="D511" i="148"/>
  <c r="F511" i="148"/>
  <c r="E511" i="148"/>
  <c r="H511" i="148"/>
  <c r="J288" i="119"/>
  <c r="J280" i="119"/>
  <c r="H474" i="162"/>
  <c r="G474" i="162"/>
  <c r="I474" i="162"/>
  <c r="F474" i="162"/>
  <c r="C474" i="162"/>
  <c r="D474" i="162"/>
  <c r="E474" i="162"/>
  <c r="M22" i="117"/>
  <c r="C487" i="162"/>
  <c r="G487" i="162"/>
  <c r="F487" i="162"/>
  <c r="H487" i="162"/>
  <c r="D487" i="162"/>
  <c r="I487" i="162"/>
  <c r="E487" i="162"/>
  <c r="AK33" i="116"/>
  <c r="AK40" i="116"/>
  <c r="AK41" i="116"/>
  <c r="J315" i="119"/>
  <c r="V41" i="146"/>
  <c r="V33" i="146"/>
  <c r="V40" i="146"/>
  <c r="J300" i="119"/>
  <c r="J342" i="119"/>
  <c r="AA42" i="116"/>
  <c r="F501" i="119"/>
  <c r="C501" i="119"/>
  <c r="D501" i="119"/>
  <c r="E501" i="119"/>
  <c r="G501" i="119"/>
  <c r="I501" i="119"/>
  <c r="H501" i="119"/>
  <c r="AE14" i="117"/>
  <c r="X14" i="117"/>
  <c r="Z14" i="117" s="1"/>
  <c r="AR36" i="133"/>
  <c r="AK36" i="133"/>
  <c r="AM36" i="133" s="1"/>
  <c r="C402" i="148"/>
  <c r="F402" i="148"/>
  <c r="G402" i="148"/>
  <c r="E402" i="148"/>
  <c r="D402" i="148"/>
  <c r="I58" i="146"/>
  <c r="H402" i="148"/>
  <c r="I402" i="148"/>
  <c r="I35" i="146"/>
  <c r="U40" i="116"/>
  <c r="U41" i="116"/>
  <c r="U33" i="116"/>
  <c r="U35" i="116" s="1"/>
  <c r="Y33" i="160"/>
  <c r="Y40" i="160"/>
  <c r="Y41" i="160"/>
  <c r="J273" i="162"/>
  <c r="X26" i="161"/>
  <c r="Z26" i="161" s="1"/>
  <c r="AE26" i="161"/>
  <c r="AE13" i="117"/>
  <c r="X13" i="117"/>
  <c r="Z13" i="117" s="1"/>
  <c r="F469" i="148"/>
  <c r="I469" i="148"/>
  <c r="H469" i="148"/>
  <c r="C469" i="148"/>
  <c r="D469" i="148"/>
  <c r="E469" i="148"/>
  <c r="G469" i="148"/>
  <c r="J334" i="162"/>
  <c r="J347" i="148"/>
  <c r="D445" i="162"/>
  <c r="C445" i="162"/>
  <c r="I445" i="162"/>
  <c r="H445" i="162"/>
  <c r="G445" i="162"/>
  <c r="E445" i="162"/>
  <c r="F445" i="162"/>
  <c r="J297" i="119"/>
  <c r="D462" i="148"/>
  <c r="G462" i="148"/>
  <c r="F462" i="148"/>
  <c r="E462" i="148"/>
  <c r="C462" i="148"/>
  <c r="I462" i="148"/>
  <c r="H462" i="148"/>
  <c r="AK27" i="124"/>
  <c r="AM27" i="124" s="1"/>
  <c r="AR27" i="124"/>
  <c r="AR10" i="161"/>
  <c r="AK10" i="161"/>
  <c r="AE8" i="117"/>
  <c r="X8" i="117"/>
  <c r="Z8" i="117" s="1"/>
  <c r="J380" i="148"/>
  <c r="G504" i="119"/>
  <c r="I504" i="119"/>
  <c r="E504" i="119"/>
  <c r="D504" i="119"/>
  <c r="H504" i="119"/>
  <c r="F504" i="119"/>
  <c r="C504" i="119"/>
  <c r="X35" i="116"/>
  <c r="G417" i="119"/>
  <c r="E417" i="119"/>
  <c r="H417" i="119"/>
  <c r="I417" i="119"/>
  <c r="F417" i="119"/>
  <c r="D417" i="119"/>
  <c r="C417" i="119"/>
  <c r="M14" i="117"/>
  <c r="I42" i="146"/>
  <c r="I43" i="146" s="1"/>
  <c r="F444" i="148"/>
  <c r="G444" i="148"/>
  <c r="I444" i="148"/>
  <c r="E444" i="148"/>
  <c r="H444" i="148"/>
  <c r="C444" i="148"/>
  <c r="D444" i="148"/>
  <c r="H469" i="119"/>
  <c r="E469" i="119"/>
  <c r="C469" i="119"/>
  <c r="F469" i="119"/>
  <c r="G469" i="119"/>
  <c r="D469" i="119"/>
  <c r="I469" i="119"/>
  <c r="J376" i="162"/>
  <c r="J311" i="119"/>
  <c r="J364" i="119"/>
  <c r="H33" i="146"/>
  <c r="H41" i="146"/>
  <c r="H40" i="146"/>
  <c r="H59" i="146"/>
  <c r="D427" i="148"/>
  <c r="H427" i="148"/>
  <c r="F427" i="148"/>
  <c r="E427" i="148"/>
  <c r="G427" i="148"/>
  <c r="I427" i="148"/>
  <c r="C427" i="148"/>
  <c r="AK25" i="117"/>
  <c r="AR25" i="117"/>
  <c r="F33" i="116"/>
  <c r="F35" i="116" s="1"/>
  <c r="F59" i="116"/>
  <c r="F40" i="116"/>
  <c r="F41" i="116"/>
  <c r="J381" i="119"/>
  <c r="M29" i="117"/>
  <c r="AK19" i="161"/>
  <c r="AM19" i="161" s="1"/>
  <c r="AR19" i="161"/>
  <c r="AE30" i="147"/>
  <c r="X30" i="147"/>
  <c r="Z30" i="147" s="1"/>
  <c r="I486" i="148"/>
  <c r="F486" i="148"/>
  <c r="C486" i="148"/>
  <c r="G486" i="148"/>
  <c r="D486" i="148"/>
  <c r="E486" i="148"/>
  <c r="H486" i="148"/>
  <c r="I511" i="119"/>
  <c r="D511" i="119"/>
  <c r="H511" i="119"/>
  <c r="E511" i="119"/>
  <c r="G511" i="119"/>
  <c r="F511" i="119"/>
  <c r="C511" i="119"/>
  <c r="J372" i="119"/>
  <c r="I35" i="160"/>
  <c r="AD33" i="116"/>
  <c r="AD35" i="116" s="1"/>
  <c r="AD41" i="116"/>
  <c r="AD40" i="116"/>
  <c r="J363" i="119"/>
  <c r="J323" i="119"/>
  <c r="AR25" i="147"/>
  <c r="AK25" i="147"/>
  <c r="AM25" i="147" s="1"/>
  <c r="X29" i="117"/>
  <c r="Z29" i="117" s="1"/>
  <c r="AE29" i="117"/>
  <c r="AE15" i="117"/>
  <c r="X15" i="117"/>
  <c r="Z15" i="117" s="1"/>
  <c r="J354" i="162"/>
  <c r="J373" i="148"/>
  <c r="AE23" i="147"/>
  <c r="X23" i="147"/>
  <c r="Z23" i="147" s="1"/>
  <c r="AA35" i="116"/>
  <c r="D420" i="119"/>
  <c r="E420" i="119"/>
  <c r="I420" i="119"/>
  <c r="F420" i="119"/>
  <c r="G420" i="119"/>
  <c r="C420" i="119"/>
  <c r="H420" i="119"/>
  <c r="J374" i="148"/>
  <c r="J388" i="35"/>
  <c r="J281" i="35"/>
  <c r="J323" i="35"/>
  <c r="BD34" i="32"/>
  <c r="AW34" i="32"/>
  <c r="AQ78" i="32"/>
  <c r="AV34" i="32"/>
  <c r="AU34" i="32"/>
  <c r="AU78" i="32" s="1"/>
  <c r="CC72" i="32"/>
  <c r="CG28" i="32"/>
  <c r="AQ86" i="32"/>
  <c r="AW42" i="32"/>
  <c r="AU42" i="32"/>
  <c r="AU86" i="32" s="1"/>
  <c r="AV42" i="32"/>
  <c r="BD42" i="32"/>
  <c r="AG91" i="32"/>
  <c r="BH11" i="32"/>
  <c r="BH55" i="32" s="1"/>
  <c r="BD55" i="32"/>
  <c r="BQ11" i="32"/>
  <c r="BJ11" i="32"/>
  <c r="BI11" i="32"/>
  <c r="BG42" i="32"/>
  <c r="BC86" i="32"/>
  <c r="BP42" i="32"/>
  <c r="BG34" i="32"/>
  <c r="BG78" i="32" s="1"/>
  <c r="BC78" i="32"/>
  <c r="BP34" i="32"/>
  <c r="BP55" i="32"/>
  <c r="CC11" i="32"/>
  <c r="BT11" i="32"/>
  <c r="BT55" i="32" s="1"/>
  <c r="BV18" i="32"/>
  <c r="BQ62" i="32"/>
  <c r="CD18" i="32"/>
  <c r="BU18" i="32"/>
  <c r="BW18" i="32"/>
  <c r="AK41" i="6"/>
  <c r="AK33" i="6"/>
  <c r="AK40" i="6"/>
  <c r="BD72" i="32"/>
  <c r="BQ28" i="32"/>
  <c r="BJ28" i="32"/>
  <c r="BI28" i="32"/>
  <c r="BH28" i="32"/>
  <c r="BH72" i="32" s="1"/>
  <c r="A27" i="12"/>
  <c r="B17" i="12"/>
  <c r="H38" i="42" s="1"/>
  <c r="H49" i="42" s="1"/>
  <c r="AI47" i="32"/>
  <c r="E35" i="33" s="1"/>
  <c r="AJ47" i="32"/>
  <c r="E36" i="33" s="1"/>
  <c r="CU14" i="32"/>
  <c r="AU27" i="32"/>
  <c r="AU71" i="32" s="1"/>
  <c r="BD27" i="32"/>
  <c r="AQ71" i="32"/>
  <c r="AW27" i="32"/>
  <c r="AV27" i="32"/>
  <c r="BC54" i="32"/>
  <c r="BP10" i="32"/>
  <c r="BG10" i="32"/>
  <c r="BG54" i="32" s="1"/>
  <c r="BG68" i="32"/>
  <c r="BG75" i="32"/>
  <c r="BG79" i="32"/>
  <c r="CC13" i="32"/>
  <c r="BP57" i="32"/>
  <c r="BT13" i="32"/>
  <c r="BT57" i="32" s="1"/>
  <c r="BC67" i="32"/>
  <c r="BG23" i="32"/>
  <c r="BP23" i="32"/>
  <c r="AT71" i="32"/>
  <c r="AT47" i="32"/>
  <c r="BG73" i="32"/>
  <c r="BG41" i="32"/>
  <c r="BG85" i="32" s="1"/>
  <c r="BP41" i="32"/>
  <c r="BC85" i="32"/>
  <c r="BT35" i="32"/>
  <c r="BT79" i="32" s="1"/>
  <c r="BP79" i="32"/>
  <c r="CC35" i="32"/>
  <c r="CJ35" i="32" s="1"/>
  <c r="CW35" i="32" s="1"/>
  <c r="CG37" i="32"/>
  <c r="CG81" i="32" s="1"/>
  <c r="CC81" i="32"/>
  <c r="BP75" i="32"/>
  <c r="CC31" i="32"/>
  <c r="BT31" i="32"/>
  <c r="BT75" i="32" s="1"/>
  <c r="BP73" i="32"/>
  <c r="CC29" i="32"/>
  <c r="BT29" i="32"/>
  <c r="BT73" i="32" s="1"/>
  <c r="BP19" i="32"/>
  <c r="BG19" i="32"/>
  <c r="BG63" i="32" s="1"/>
  <c r="BC63" i="32"/>
  <c r="BP59" i="32"/>
  <c r="CC15" i="32"/>
  <c r="BT15" i="32"/>
  <c r="BP58" i="32"/>
  <c r="BT14" i="32"/>
  <c r="CC14" i="32"/>
  <c r="BW14" i="32"/>
  <c r="AH69" i="32"/>
  <c r="AU64" i="32"/>
  <c r="BD32" i="32"/>
  <c r="AV32" i="32"/>
  <c r="AW32" i="32"/>
  <c r="AQ76" i="32"/>
  <c r="AU32" i="32"/>
  <c r="AU76" i="32" s="1"/>
  <c r="J47" i="32"/>
  <c r="C36" i="33" s="1"/>
  <c r="C37" i="33" s="1"/>
  <c r="D28" i="44" s="1"/>
  <c r="BD83" i="32"/>
  <c r="BQ39" i="32"/>
  <c r="BH39" i="32"/>
  <c r="BH83" i="32" s="1"/>
  <c r="BJ39" i="32"/>
  <c r="BI39" i="32"/>
  <c r="BP68" i="32"/>
  <c r="CC24" i="32"/>
  <c r="BT24" i="32"/>
  <c r="BT68" i="32" s="1"/>
  <c r="D48" i="32"/>
  <c r="E48" i="32" s="1"/>
  <c r="D91" i="32"/>
  <c r="BG57" i="32"/>
  <c r="CC33" i="32"/>
  <c r="BP77" i="32"/>
  <c r="BT33" i="32"/>
  <c r="BH31" i="32"/>
  <c r="BI31" i="32"/>
  <c r="BJ31" i="32"/>
  <c r="BD75" i="32"/>
  <c r="BQ31" i="32"/>
  <c r="BP60" i="32"/>
  <c r="CC16" i="32"/>
  <c r="CJ16" i="32" s="1"/>
  <c r="CW16" i="32" s="1"/>
  <c r="BT16" i="32"/>
  <c r="CC38" i="32"/>
  <c r="BT38" i="32"/>
  <c r="BT82" i="32" s="1"/>
  <c r="BP82" i="32"/>
  <c r="AT85" i="32"/>
  <c r="D11" i="41"/>
  <c r="D13" i="41" s="1"/>
  <c r="D12" i="41" s="1"/>
  <c r="BD10" i="32"/>
  <c r="AW10" i="32"/>
  <c r="AU10" i="32"/>
  <c r="AQ54" i="32"/>
  <c r="AV10" i="32"/>
  <c r="AW19" i="32"/>
  <c r="AU19" i="32"/>
  <c r="AU63" i="32" s="1"/>
  <c r="BD19" i="32"/>
  <c r="AQ63" i="32"/>
  <c r="AV19" i="32"/>
  <c r="AH70" i="32"/>
  <c r="BJ20" i="32"/>
  <c r="BQ20" i="32"/>
  <c r="BD64" i="32"/>
  <c r="BH20" i="32"/>
  <c r="BH64" i="32" s="1"/>
  <c r="BI20" i="32"/>
  <c r="AH47" i="32"/>
  <c r="AD47" i="32" s="1"/>
  <c r="BH29" i="32"/>
  <c r="BH73" i="32" s="1"/>
  <c r="BQ29" i="32"/>
  <c r="BI29" i="32"/>
  <c r="BJ29" i="32"/>
  <c r="BD73" i="32"/>
  <c r="E34" i="33"/>
  <c r="AC47" i="32"/>
  <c r="AC91" i="32" s="1"/>
  <c r="BQ33" i="32"/>
  <c r="BD77" i="32"/>
  <c r="BI33" i="32"/>
  <c r="BH33" i="32"/>
  <c r="BH77" i="32" s="1"/>
  <c r="BJ33" i="32"/>
  <c r="BG25" i="32"/>
  <c r="BG69" i="32" s="1"/>
  <c r="BP25" i="32"/>
  <c r="BC69" i="32"/>
  <c r="AU41" i="32"/>
  <c r="AU85" i="32" s="1"/>
  <c r="AQ85" i="32"/>
  <c r="AV41" i="32"/>
  <c r="BD41" i="32"/>
  <c r="AW41" i="32"/>
  <c r="AU51" i="32"/>
  <c r="AT56" i="32"/>
  <c r="AV25" i="32"/>
  <c r="AU25" i="32"/>
  <c r="AU69" i="32" s="1"/>
  <c r="BD25" i="32"/>
  <c r="AQ69" i="32"/>
  <c r="AW25" i="32"/>
  <c r="AW23" i="32"/>
  <c r="AU23" i="32"/>
  <c r="AU67" i="32" s="1"/>
  <c r="AQ67" i="32"/>
  <c r="BD23" i="32"/>
  <c r="AV23" i="32"/>
  <c r="AV17" i="32"/>
  <c r="AU17" i="32"/>
  <c r="BD17" i="32"/>
  <c r="AQ61" i="32"/>
  <c r="AW17" i="32"/>
  <c r="BJ13" i="32"/>
  <c r="BQ13" i="32"/>
  <c r="BD57" i="32"/>
  <c r="BH13" i="32"/>
  <c r="BH57" i="32" s="1"/>
  <c r="BI13" i="32"/>
  <c r="AV12" i="32"/>
  <c r="BD12" i="32"/>
  <c r="AQ56" i="32"/>
  <c r="AW12" i="32"/>
  <c r="AU12" i="32"/>
  <c r="AU56" i="32" s="1"/>
  <c r="BD81" i="32"/>
  <c r="BJ37" i="32"/>
  <c r="BI37" i="32"/>
  <c r="BH37" i="32"/>
  <c r="BH81" i="32" s="1"/>
  <c r="BQ37" i="32"/>
  <c r="BT40" i="32"/>
  <c r="BT84" i="32" s="1"/>
  <c r="CC40" i="32"/>
  <c r="BP84" i="32"/>
  <c r="BD26" i="32"/>
  <c r="AU26" i="32"/>
  <c r="AU70" i="32" s="1"/>
  <c r="AV26" i="32"/>
  <c r="AW26" i="32"/>
  <c r="AQ70" i="32"/>
  <c r="BG66" i="32"/>
  <c r="BP17" i="32"/>
  <c r="BC61" i="32"/>
  <c r="BG17" i="32"/>
  <c r="BG61" i="32" s="1"/>
  <c r="BC56" i="32"/>
  <c r="BP12" i="32"/>
  <c r="BG12" i="32"/>
  <c r="BG56" i="32" s="1"/>
  <c r="BP32" i="32"/>
  <c r="BC76" i="32"/>
  <c r="BG32" i="32"/>
  <c r="BG76" i="32" s="1"/>
  <c r="BP36" i="32"/>
  <c r="BG36" i="32"/>
  <c r="BG80" i="32" s="1"/>
  <c r="BC80" i="32"/>
  <c r="BQ40" i="32"/>
  <c r="BI40" i="32"/>
  <c r="BJ40" i="32"/>
  <c r="BD84" i="32"/>
  <c r="BH40" i="32"/>
  <c r="BH84" i="32" s="1"/>
  <c r="BI9" i="32"/>
  <c r="BH9" i="32"/>
  <c r="BH53" i="32" s="1"/>
  <c r="BJ9" i="32"/>
  <c r="BQ9" i="32"/>
  <c r="BD53" i="32"/>
  <c r="BD36" i="32"/>
  <c r="AQ80" i="32"/>
  <c r="AU36" i="32"/>
  <c r="AV36" i="32"/>
  <c r="AW36" i="32"/>
  <c r="Q91" i="32"/>
  <c r="Q48" i="32"/>
  <c r="R48" i="32" s="1"/>
  <c r="BP66" i="32"/>
  <c r="CC22" i="32"/>
  <c r="CJ22" i="32" s="1"/>
  <c r="CW22" i="32" s="1"/>
  <c r="BT22" i="32"/>
  <c r="BT66" i="32" s="1"/>
  <c r="BI24" i="32"/>
  <c r="BH24" i="32"/>
  <c r="BQ24" i="32"/>
  <c r="BJ24" i="32"/>
  <c r="BD68" i="32"/>
  <c r="BT53" i="32"/>
  <c r="BD21" i="32"/>
  <c r="AU21" i="32"/>
  <c r="AU65" i="32" s="1"/>
  <c r="AV21" i="32"/>
  <c r="AQ65" i="32"/>
  <c r="AW21" i="32"/>
  <c r="BP21" i="32"/>
  <c r="BG21" i="32"/>
  <c r="BC65" i="32"/>
  <c r="BG52" i="32"/>
  <c r="CG51" i="32"/>
  <c r="CT7" i="32"/>
  <c r="CC83" i="32"/>
  <c r="CG39" i="32"/>
  <c r="CG83" i="32" s="1"/>
  <c r="AT74" i="32"/>
  <c r="D37" i="33"/>
  <c r="AU30" i="32"/>
  <c r="AU74" i="32" s="1"/>
  <c r="BD30" i="32"/>
  <c r="AQ74" i="32"/>
  <c r="AW30" i="32"/>
  <c r="AV30" i="32"/>
  <c r="BQ38" i="32"/>
  <c r="BI38" i="32"/>
  <c r="BH38" i="32"/>
  <c r="BH82" i="32" s="1"/>
  <c r="BJ38" i="32"/>
  <c r="BD82" i="32"/>
  <c r="CC20" i="32"/>
  <c r="BT20" i="32"/>
  <c r="BT64" i="32" s="1"/>
  <c r="BP64" i="32"/>
  <c r="CC8" i="32"/>
  <c r="BP52" i="32"/>
  <c r="BT8" i="32"/>
  <c r="BD52" i="32"/>
  <c r="BH8" i="32"/>
  <c r="BQ8" i="32"/>
  <c r="BJ8" i="32"/>
  <c r="BI8" i="32"/>
  <c r="BC70" i="32"/>
  <c r="BP26" i="32"/>
  <c r="BG26" i="32"/>
  <c r="BG30" i="32"/>
  <c r="BG74" i="32" s="1"/>
  <c r="BC74" i="32"/>
  <c r="BP30" i="32"/>
  <c r="CG9" i="32"/>
  <c r="CG53" i="32" s="1"/>
  <c r="CC53" i="32"/>
  <c r="BI7" i="32"/>
  <c r="BD51" i="32"/>
  <c r="BJ7" i="32"/>
  <c r="BQ7" i="32"/>
  <c r="BH7" i="32"/>
  <c r="CQ14" i="32"/>
  <c r="CQ58" i="32" s="1"/>
  <c r="CU58" i="32"/>
  <c r="BP27" i="32"/>
  <c r="BC71" i="32"/>
  <c r="BG27" i="32"/>
  <c r="BG71" i="32" s="1"/>
  <c r="CQ18" i="32"/>
  <c r="CQ62" i="32" s="1"/>
  <c r="BU60" i="32"/>
  <c r="CH88" i="32"/>
  <c r="CU44" i="32"/>
  <c r="CJ15" i="32"/>
  <c r="CW15" i="32" s="1"/>
  <c r="CD59" i="32"/>
  <c r="CH15" i="32"/>
  <c r="CH59" i="32" s="1"/>
  <c r="CI15" i="32"/>
  <c r="CV15" i="32" s="1"/>
  <c r="BU89" i="32"/>
  <c r="CD90" i="32"/>
  <c r="CI46" i="32"/>
  <c r="CV46" i="32" s="1"/>
  <c r="CJ46" i="32"/>
  <c r="CW46" i="32" s="1"/>
  <c r="CH46" i="32"/>
  <c r="CH90" i="32" s="1"/>
  <c r="BU79" i="32"/>
  <c r="BU90" i="32"/>
  <c r="CD79" i="32"/>
  <c r="CI35" i="32"/>
  <c r="CV35" i="32" s="1"/>
  <c r="CH35" i="32"/>
  <c r="CH79" i="32" s="1"/>
  <c r="CD89" i="32"/>
  <c r="CJ45" i="32"/>
  <c r="CW45" i="32" s="1"/>
  <c r="CI45" i="32"/>
  <c r="CV45" i="32" s="1"/>
  <c r="CH45" i="32"/>
  <c r="CH89" i="32" s="1"/>
  <c r="BU66" i="32"/>
  <c r="CI22" i="32"/>
  <c r="CV22" i="32" s="1"/>
  <c r="CH22" i="32"/>
  <c r="CH66" i="32" s="1"/>
  <c r="CD66" i="32"/>
  <c r="CH16" i="32"/>
  <c r="CH60" i="32" s="1"/>
  <c r="CD60" i="32"/>
  <c r="CI16" i="32"/>
  <c r="CV16" i="32" s="1"/>
  <c r="E527" i="134"/>
  <c r="I42" i="123"/>
  <c r="D528" i="125" s="1"/>
  <c r="W42" i="6"/>
  <c r="H542" i="35" s="1"/>
  <c r="I355" i="35"/>
  <c r="I50" i="33" s="1"/>
  <c r="Y42" i="123"/>
  <c r="C544" i="125" s="1"/>
  <c r="AG42" i="6"/>
  <c r="AG44" i="6" s="1"/>
  <c r="AR31" i="161"/>
  <c r="AK31" i="161"/>
  <c r="AM31" i="161" s="1"/>
  <c r="E465" i="162"/>
  <c r="F465" i="162"/>
  <c r="H465" i="162"/>
  <c r="G465" i="162"/>
  <c r="AD42" i="160"/>
  <c r="AD43" i="160" s="1"/>
  <c r="I465" i="162"/>
  <c r="D465" i="162"/>
  <c r="C465" i="162"/>
  <c r="I494" i="148"/>
  <c r="G494" i="148"/>
  <c r="D494" i="148"/>
  <c r="C494" i="148"/>
  <c r="H494" i="148"/>
  <c r="F494" i="148"/>
  <c r="E494" i="148"/>
  <c r="Q42" i="146"/>
  <c r="Q44" i="146" s="1"/>
  <c r="I541" i="162"/>
  <c r="K42" i="116"/>
  <c r="E530" i="119" s="1"/>
  <c r="AN42" i="146"/>
  <c r="G559" i="148" s="1"/>
  <c r="AD35" i="160"/>
  <c r="E423" i="162"/>
  <c r="C423" i="162"/>
  <c r="D423" i="162"/>
  <c r="H423" i="162"/>
  <c r="I423" i="162"/>
  <c r="G423" i="162"/>
  <c r="F423" i="162"/>
  <c r="F452" i="148"/>
  <c r="E452" i="148"/>
  <c r="I452" i="148"/>
  <c r="H452" i="148"/>
  <c r="D452" i="148"/>
  <c r="G452" i="148"/>
  <c r="C452" i="148"/>
  <c r="G42" i="132"/>
  <c r="F526" i="134" s="1"/>
  <c r="Q42" i="160"/>
  <c r="C536" i="162" s="1"/>
  <c r="E507" i="162"/>
  <c r="C507" i="162"/>
  <c r="F507" i="162"/>
  <c r="D507" i="162"/>
  <c r="H507" i="162"/>
  <c r="G507" i="162"/>
  <c r="I507" i="162"/>
  <c r="Q35" i="146"/>
  <c r="H410" i="148"/>
  <c r="F410" i="148"/>
  <c r="C410" i="148"/>
  <c r="Q58" i="146"/>
  <c r="D410" i="148"/>
  <c r="I410" i="148"/>
  <c r="E410" i="148"/>
  <c r="G410" i="148"/>
  <c r="AR8" i="147"/>
  <c r="AK8" i="147"/>
  <c r="AM8" i="147" s="1"/>
  <c r="E484" i="148"/>
  <c r="F484" i="148"/>
  <c r="G484" i="148"/>
  <c r="I484" i="148"/>
  <c r="D484" i="148"/>
  <c r="C484" i="148"/>
  <c r="H484" i="148"/>
  <c r="AI42" i="146"/>
  <c r="AI45" i="146" s="1"/>
  <c r="I680" i="148" s="1"/>
  <c r="G35" i="146"/>
  <c r="C400" i="148"/>
  <c r="F400" i="148"/>
  <c r="E400" i="148"/>
  <c r="G58" i="146"/>
  <c r="H400" i="148"/>
  <c r="I400" i="148"/>
  <c r="D400" i="148"/>
  <c r="G400" i="148"/>
  <c r="J376" i="119"/>
  <c r="H42" i="6"/>
  <c r="C527" i="35" s="1"/>
  <c r="D442" i="148"/>
  <c r="I442" i="148"/>
  <c r="G42" i="146"/>
  <c r="F442" i="148"/>
  <c r="G442" i="148"/>
  <c r="H442" i="148"/>
  <c r="C442" i="148"/>
  <c r="E442" i="148"/>
  <c r="H313" i="35"/>
  <c r="H49" i="33" s="1"/>
  <c r="I667" i="134"/>
  <c r="L80" i="117"/>
  <c r="N80" i="117" s="1"/>
  <c r="F667" i="134"/>
  <c r="H45" i="132"/>
  <c r="F653" i="134" s="1"/>
  <c r="G527" i="134"/>
  <c r="J479" i="148"/>
  <c r="H44" i="132"/>
  <c r="G611" i="134" s="1"/>
  <c r="I527" i="134"/>
  <c r="F527" i="134"/>
  <c r="C667" i="134"/>
  <c r="E667" i="134"/>
  <c r="H43" i="132"/>
  <c r="D569" i="134" s="1"/>
  <c r="D527" i="134"/>
  <c r="D667" i="134"/>
  <c r="H667" i="134"/>
  <c r="S42" i="132"/>
  <c r="H538" i="134" s="1"/>
  <c r="J396" i="35"/>
  <c r="AA45" i="132"/>
  <c r="C672" i="134" s="1"/>
  <c r="H313" i="141"/>
  <c r="H49" i="136" s="1"/>
  <c r="H527" i="134"/>
  <c r="AO42" i="160"/>
  <c r="I560" i="162" s="1"/>
  <c r="J475" i="119"/>
  <c r="J307" i="35"/>
  <c r="J381" i="35"/>
  <c r="AA43" i="132"/>
  <c r="I588" i="134" s="1"/>
  <c r="F596" i="119"/>
  <c r="C596" i="119"/>
  <c r="J496" i="162"/>
  <c r="J382" i="35"/>
  <c r="J391" i="35"/>
  <c r="AM42" i="6"/>
  <c r="G558" i="35" s="1"/>
  <c r="H680" i="119"/>
  <c r="I680" i="119"/>
  <c r="F680" i="119"/>
  <c r="E680" i="119"/>
  <c r="C680" i="119"/>
  <c r="D680" i="119"/>
  <c r="G680" i="119"/>
  <c r="H638" i="119"/>
  <c r="J443" i="134"/>
  <c r="J485" i="162"/>
  <c r="D313" i="141"/>
  <c r="D49" i="136" s="1"/>
  <c r="AP42" i="123"/>
  <c r="AP45" i="123" s="1"/>
  <c r="C687" i="125" s="1"/>
  <c r="J343" i="35"/>
  <c r="Y42" i="6"/>
  <c r="G544" i="35" s="1"/>
  <c r="AT46" i="123"/>
  <c r="AT47" i="123" s="1"/>
  <c r="R80" i="117"/>
  <c r="V80" i="117" s="1"/>
  <c r="AF36" i="117"/>
  <c r="S80" i="117"/>
  <c r="W80" i="117" s="1"/>
  <c r="X80" i="117" s="1"/>
  <c r="Y36" i="117"/>
  <c r="AA36" i="117" s="1"/>
  <c r="BK36" i="117"/>
  <c r="BR36" i="117"/>
  <c r="AG129" i="144"/>
  <c r="F36" i="147"/>
  <c r="AI63" i="146"/>
  <c r="AI64" i="146"/>
  <c r="AI36" i="146"/>
  <c r="H36" i="6"/>
  <c r="H37" i="6" s="1"/>
  <c r="F130" i="12" s="1"/>
  <c r="F9" i="32"/>
  <c r="F129" i="12"/>
  <c r="H64" i="6"/>
  <c r="H63" i="6"/>
  <c r="K36" i="132"/>
  <c r="F12" i="133"/>
  <c r="AJ63" i="6"/>
  <c r="AJ36" i="6"/>
  <c r="AJ37" i="6" s="1"/>
  <c r="AH130" i="12" s="1"/>
  <c r="AH129" i="12"/>
  <c r="F37" i="32"/>
  <c r="F81" i="32" s="1"/>
  <c r="J81" i="32" s="1"/>
  <c r="K81" i="32" s="1"/>
  <c r="AJ64" i="6"/>
  <c r="D688" i="162"/>
  <c r="G688" i="162"/>
  <c r="AK27" i="32"/>
  <c r="AM27" i="32" s="1"/>
  <c r="AR27" i="32"/>
  <c r="AR24" i="32"/>
  <c r="AK24" i="32"/>
  <c r="AM24" i="32" s="1"/>
  <c r="G467" i="148"/>
  <c r="H467" i="148"/>
  <c r="D467" i="148"/>
  <c r="I467" i="148"/>
  <c r="C467" i="148"/>
  <c r="E467" i="148"/>
  <c r="F467" i="148"/>
  <c r="E451" i="134"/>
  <c r="F451" i="134"/>
  <c r="G451" i="134"/>
  <c r="I451" i="134"/>
  <c r="H451" i="134"/>
  <c r="D451" i="134"/>
  <c r="C451" i="134"/>
  <c r="AR20" i="133"/>
  <c r="AK20" i="133"/>
  <c r="AM20" i="133" s="1"/>
  <c r="E518" i="162"/>
  <c r="D518" i="162"/>
  <c r="I518" i="162"/>
  <c r="C518" i="162"/>
  <c r="G518" i="162"/>
  <c r="F518" i="162"/>
  <c r="H518" i="162"/>
  <c r="J294" i="35"/>
  <c r="I64" i="123"/>
  <c r="F10" i="124"/>
  <c r="G129" i="121"/>
  <c r="I63" i="123"/>
  <c r="I36" i="123"/>
  <c r="AK33" i="161"/>
  <c r="AM33" i="161" s="1"/>
  <c r="AR33" i="161"/>
  <c r="G416" i="35"/>
  <c r="I416" i="35"/>
  <c r="F416" i="35"/>
  <c r="D416" i="35"/>
  <c r="H416" i="35"/>
  <c r="E416" i="35"/>
  <c r="C416" i="35"/>
  <c r="I415" i="35"/>
  <c r="D415" i="35"/>
  <c r="F415" i="35"/>
  <c r="G415" i="35"/>
  <c r="C415" i="35"/>
  <c r="E415" i="35"/>
  <c r="H415" i="35"/>
  <c r="I461" i="162"/>
  <c r="H461" i="162"/>
  <c r="C461" i="162"/>
  <c r="D461" i="162"/>
  <c r="E461" i="162"/>
  <c r="G461" i="162"/>
  <c r="F461" i="162"/>
  <c r="I33" i="6"/>
  <c r="I40" i="6"/>
  <c r="I41" i="6"/>
  <c r="I59" i="6"/>
  <c r="J296" i="35"/>
  <c r="M47" i="133"/>
  <c r="E453" i="134"/>
  <c r="G453" i="134"/>
  <c r="C453" i="134"/>
  <c r="D453" i="134"/>
  <c r="I453" i="134"/>
  <c r="F453" i="134"/>
  <c r="H453" i="134"/>
  <c r="I488" i="134"/>
  <c r="D488" i="134"/>
  <c r="H488" i="134"/>
  <c r="F446" i="134"/>
  <c r="H446" i="134"/>
  <c r="I446" i="134"/>
  <c r="G446" i="134"/>
  <c r="D446" i="134"/>
  <c r="C446" i="134"/>
  <c r="E446" i="134"/>
  <c r="X35" i="32"/>
  <c r="Z35" i="32" s="1"/>
  <c r="AE35" i="32"/>
  <c r="J454" i="162"/>
  <c r="AR42" i="147"/>
  <c r="AK42" i="147"/>
  <c r="E488" i="119"/>
  <c r="C488" i="119"/>
  <c r="H488" i="119"/>
  <c r="F488" i="119"/>
  <c r="G488" i="119"/>
  <c r="I488" i="119"/>
  <c r="D488" i="119"/>
  <c r="M28" i="32"/>
  <c r="Y35" i="6"/>
  <c r="D418" i="35"/>
  <c r="C418" i="35"/>
  <c r="F418" i="35"/>
  <c r="H418" i="35"/>
  <c r="E418" i="35"/>
  <c r="G418" i="35"/>
  <c r="I418" i="35"/>
  <c r="G35" i="132"/>
  <c r="C400" i="134"/>
  <c r="E400" i="134"/>
  <c r="I400" i="134"/>
  <c r="H400" i="134"/>
  <c r="G58" i="132"/>
  <c r="D400" i="134"/>
  <c r="F400" i="134"/>
  <c r="G400" i="134"/>
  <c r="BE20" i="161"/>
  <c r="AX20" i="161"/>
  <c r="AZ20" i="161" s="1"/>
  <c r="AR18" i="161"/>
  <c r="AK18" i="161"/>
  <c r="AR43" i="147"/>
  <c r="AK43" i="147"/>
  <c r="M40" i="6"/>
  <c r="M59" i="6"/>
  <c r="M41" i="6"/>
  <c r="M33" i="6"/>
  <c r="Z8" i="133"/>
  <c r="AN42" i="160"/>
  <c r="AN43" i="160" s="1"/>
  <c r="D517" i="162"/>
  <c r="C517" i="162"/>
  <c r="F517" i="162"/>
  <c r="G517" i="162"/>
  <c r="H517" i="162"/>
  <c r="I517" i="162"/>
  <c r="E517" i="162"/>
  <c r="R42" i="6"/>
  <c r="R44" i="6" s="1"/>
  <c r="I453" i="35"/>
  <c r="F453" i="35"/>
  <c r="H453" i="35"/>
  <c r="C453" i="35"/>
  <c r="E453" i="35"/>
  <c r="G453" i="35"/>
  <c r="D453" i="35"/>
  <c r="AR42" i="161"/>
  <c r="AK42" i="161"/>
  <c r="F493" i="148"/>
  <c r="E493" i="148"/>
  <c r="C493" i="148"/>
  <c r="D493" i="148"/>
  <c r="H493" i="148"/>
  <c r="G493" i="148"/>
  <c r="I493" i="148"/>
  <c r="G472" i="134"/>
  <c r="I472" i="134"/>
  <c r="E472" i="134"/>
  <c r="F472" i="134"/>
  <c r="H472" i="134"/>
  <c r="C472" i="134"/>
  <c r="D472" i="134"/>
  <c r="H455" i="148"/>
  <c r="G455" i="148"/>
  <c r="F455" i="148"/>
  <c r="I455" i="148"/>
  <c r="D455" i="148"/>
  <c r="C455" i="148"/>
  <c r="E455" i="148"/>
  <c r="AR21" i="32"/>
  <c r="AK21" i="32"/>
  <c r="F500" i="162"/>
  <c r="G500" i="162"/>
  <c r="C500" i="162"/>
  <c r="H500" i="162"/>
  <c r="I500" i="162"/>
  <c r="D500" i="162"/>
  <c r="E500" i="162"/>
  <c r="F433" i="148"/>
  <c r="E433" i="148"/>
  <c r="C433" i="148"/>
  <c r="G433" i="148"/>
  <c r="D433" i="148"/>
  <c r="I433" i="148"/>
  <c r="H433" i="148"/>
  <c r="AK38" i="124"/>
  <c r="AM38" i="124" s="1"/>
  <c r="AR38" i="124"/>
  <c r="E513" i="119"/>
  <c r="D513" i="119"/>
  <c r="C513" i="119"/>
  <c r="F513" i="119"/>
  <c r="G513" i="119"/>
  <c r="H513" i="119"/>
  <c r="I513" i="119"/>
  <c r="AK16" i="133"/>
  <c r="AM16" i="133" s="1"/>
  <c r="AR16" i="133"/>
  <c r="H407" i="162"/>
  <c r="I407" i="162"/>
  <c r="D407" i="162"/>
  <c r="C407" i="162"/>
  <c r="G407" i="162"/>
  <c r="F407" i="162"/>
  <c r="E407" i="162"/>
  <c r="N58" i="160"/>
  <c r="C513" i="162"/>
  <c r="I513" i="162"/>
  <c r="E513" i="162"/>
  <c r="F513" i="162"/>
  <c r="H513" i="162"/>
  <c r="G513" i="162"/>
  <c r="D513" i="162"/>
  <c r="AK41" i="147"/>
  <c r="AR41" i="147"/>
  <c r="C472" i="125"/>
  <c r="E472" i="125"/>
  <c r="H472" i="125"/>
  <c r="I472" i="125"/>
  <c r="G472" i="125"/>
  <c r="D472" i="125"/>
  <c r="F472" i="125"/>
  <c r="AE10" i="32"/>
  <c r="X10" i="32"/>
  <c r="Z10" i="32" s="1"/>
  <c r="J322" i="35"/>
  <c r="H452" i="35"/>
  <c r="C452" i="35"/>
  <c r="F452" i="35"/>
  <c r="E452" i="35"/>
  <c r="G452" i="35"/>
  <c r="I452" i="35"/>
  <c r="D452" i="35"/>
  <c r="S35" i="132"/>
  <c r="C412" i="134"/>
  <c r="H412" i="134"/>
  <c r="I412" i="134"/>
  <c r="E412" i="134"/>
  <c r="D412" i="134"/>
  <c r="S58" i="132"/>
  <c r="F412" i="134"/>
  <c r="G412" i="134"/>
  <c r="F489" i="35"/>
  <c r="E489" i="35"/>
  <c r="D489" i="35"/>
  <c r="G489" i="35"/>
  <c r="I489" i="35"/>
  <c r="H489" i="35"/>
  <c r="C489" i="35"/>
  <c r="C477" i="35"/>
  <c r="I477" i="35"/>
  <c r="G477" i="35"/>
  <c r="E477" i="35"/>
  <c r="H477" i="35"/>
  <c r="D477" i="35"/>
  <c r="F477" i="35"/>
  <c r="S36" i="6"/>
  <c r="S64" i="6"/>
  <c r="S63" i="6"/>
  <c r="Q129" i="12"/>
  <c r="F20" i="32"/>
  <c r="AK17" i="147"/>
  <c r="AR17" i="147"/>
  <c r="I492" i="119"/>
  <c r="F492" i="119"/>
  <c r="E492" i="119"/>
  <c r="G492" i="119"/>
  <c r="H492" i="119"/>
  <c r="C492" i="119"/>
  <c r="D492" i="119"/>
  <c r="G450" i="119"/>
  <c r="D450" i="119"/>
  <c r="F450" i="119"/>
  <c r="H450" i="119"/>
  <c r="E450" i="119"/>
  <c r="C450" i="119"/>
  <c r="I450" i="119"/>
  <c r="G503" i="35"/>
  <c r="C503" i="35"/>
  <c r="H503" i="35"/>
  <c r="F503" i="35"/>
  <c r="I503" i="35"/>
  <c r="E503" i="35"/>
  <c r="D503" i="35"/>
  <c r="E419" i="35"/>
  <c r="H419" i="35"/>
  <c r="G419" i="35"/>
  <c r="C419" i="35"/>
  <c r="F419" i="35"/>
  <c r="I419" i="35"/>
  <c r="D419" i="35"/>
  <c r="C501" i="35"/>
  <c r="G501" i="35"/>
  <c r="I501" i="35"/>
  <c r="E501" i="35"/>
  <c r="H501" i="35"/>
  <c r="D501" i="35"/>
  <c r="F501" i="35"/>
  <c r="AQ129" i="130"/>
  <c r="AS36" i="132"/>
  <c r="AS64" i="132"/>
  <c r="F46" i="133"/>
  <c r="AS63" i="132"/>
  <c r="AM35" i="6"/>
  <c r="I432" i="35"/>
  <c r="G432" i="35"/>
  <c r="E432" i="35"/>
  <c r="H432" i="35"/>
  <c r="C432" i="35"/>
  <c r="F432" i="35"/>
  <c r="D432" i="35"/>
  <c r="AR24" i="161"/>
  <c r="AK24" i="161"/>
  <c r="AM24" i="161" s="1"/>
  <c r="AG36" i="6"/>
  <c r="AG37" i="6" s="1"/>
  <c r="AE130" i="12" s="1"/>
  <c r="AE129" i="12"/>
  <c r="F34" i="32"/>
  <c r="AG64" i="6"/>
  <c r="AG63" i="6"/>
  <c r="F492" i="141"/>
  <c r="E492" i="141"/>
  <c r="G492" i="141"/>
  <c r="D492" i="141"/>
  <c r="C492" i="141"/>
  <c r="I492" i="141"/>
  <c r="H492" i="141"/>
  <c r="AB42" i="160"/>
  <c r="AB45" i="160" s="1"/>
  <c r="H463" i="162"/>
  <c r="E463" i="162"/>
  <c r="C463" i="162"/>
  <c r="F463" i="162"/>
  <c r="G463" i="162"/>
  <c r="D463" i="162"/>
  <c r="I463" i="162"/>
  <c r="J280" i="35"/>
  <c r="D490" i="148"/>
  <c r="H490" i="148"/>
  <c r="E490" i="148"/>
  <c r="G490" i="148"/>
  <c r="I490" i="148"/>
  <c r="C490" i="148"/>
  <c r="F490" i="148"/>
  <c r="F313" i="125"/>
  <c r="F49" i="127" s="1"/>
  <c r="J332" i="141"/>
  <c r="J364" i="125"/>
  <c r="AT57" i="123"/>
  <c r="K397" i="125" s="1"/>
  <c r="J443" i="162"/>
  <c r="O35" i="132"/>
  <c r="E408" i="134"/>
  <c r="D408" i="134"/>
  <c r="G408" i="134"/>
  <c r="I408" i="134"/>
  <c r="C408" i="134"/>
  <c r="F408" i="134"/>
  <c r="O58" i="132"/>
  <c r="H408" i="134"/>
  <c r="AF42" i="146"/>
  <c r="AF44" i="146" s="1"/>
  <c r="C425" i="148"/>
  <c r="D425" i="148"/>
  <c r="I425" i="148"/>
  <c r="P42" i="132"/>
  <c r="P45" i="132" s="1"/>
  <c r="AE46" i="32"/>
  <c r="X46" i="32"/>
  <c r="Z46" i="32" s="1"/>
  <c r="M7" i="32"/>
  <c r="AR40" i="32"/>
  <c r="AK40" i="32"/>
  <c r="AM40" i="32" s="1"/>
  <c r="AO35" i="160"/>
  <c r="E434" i="162"/>
  <c r="H434" i="162"/>
  <c r="D434" i="162"/>
  <c r="G434" i="162"/>
  <c r="C434" i="162"/>
  <c r="F434" i="162"/>
  <c r="I434" i="162"/>
  <c r="AA33" i="6"/>
  <c r="AA35" i="6" s="1"/>
  <c r="AA40" i="6"/>
  <c r="AA41" i="6"/>
  <c r="I402" i="125"/>
  <c r="E402" i="125"/>
  <c r="C402" i="125"/>
  <c r="F402" i="125"/>
  <c r="D402" i="125"/>
  <c r="I58" i="123"/>
  <c r="G402" i="125"/>
  <c r="H402" i="125"/>
  <c r="AK24" i="117"/>
  <c r="AM24" i="117" s="1"/>
  <c r="AR24" i="117"/>
  <c r="I458" i="35"/>
  <c r="F458" i="35"/>
  <c r="H458" i="35"/>
  <c r="D458" i="35"/>
  <c r="C458" i="35"/>
  <c r="E458" i="35"/>
  <c r="G458" i="35"/>
  <c r="V35" i="123"/>
  <c r="E415" i="125"/>
  <c r="C415" i="125"/>
  <c r="G415" i="125"/>
  <c r="H415" i="125"/>
  <c r="F415" i="125"/>
  <c r="D415" i="125"/>
  <c r="I415" i="125"/>
  <c r="G499" i="35"/>
  <c r="D499" i="35"/>
  <c r="F499" i="35"/>
  <c r="E499" i="35"/>
  <c r="C499" i="35"/>
  <c r="H499" i="35"/>
  <c r="I499" i="35"/>
  <c r="Z42" i="160"/>
  <c r="Z44" i="160" s="1"/>
  <c r="J360" i="35"/>
  <c r="O41" i="6"/>
  <c r="O40" i="6"/>
  <c r="O33" i="6"/>
  <c r="O35" i="6" s="1"/>
  <c r="O59" i="6"/>
  <c r="BE28" i="133"/>
  <c r="AX28" i="133"/>
  <c r="AZ28" i="133" s="1"/>
  <c r="R42" i="132"/>
  <c r="I495" i="134"/>
  <c r="E495" i="134"/>
  <c r="H495" i="134"/>
  <c r="D495" i="134"/>
  <c r="G495" i="134"/>
  <c r="C495" i="134"/>
  <c r="F495" i="134"/>
  <c r="AR17" i="117"/>
  <c r="AK17" i="117"/>
  <c r="E451" i="119"/>
  <c r="D451" i="119"/>
  <c r="G451" i="119"/>
  <c r="H451" i="119"/>
  <c r="C451" i="119"/>
  <c r="F451" i="119"/>
  <c r="I451" i="119"/>
  <c r="AE31" i="32"/>
  <c r="X31" i="32"/>
  <c r="Z31" i="32" s="1"/>
  <c r="J413" i="162"/>
  <c r="AR8" i="161"/>
  <c r="AK8" i="161"/>
  <c r="G460" i="125"/>
  <c r="H460" i="125"/>
  <c r="I460" i="125"/>
  <c r="E460" i="125"/>
  <c r="C460" i="125"/>
  <c r="D460" i="125"/>
  <c r="F460" i="125"/>
  <c r="BR31" i="133"/>
  <c r="BK31" i="133"/>
  <c r="BM31" i="133" s="1"/>
  <c r="F12" i="117"/>
  <c r="K63" i="116"/>
  <c r="I129" i="114"/>
  <c r="K64" i="116"/>
  <c r="K36" i="116"/>
  <c r="H404" i="119"/>
  <c r="F404" i="119"/>
  <c r="C404" i="119"/>
  <c r="G404" i="119"/>
  <c r="K58" i="116"/>
  <c r="D404" i="119"/>
  <c r="I404" i="119"/>
  <c r="E404" i="119"/>
  <c r="D442" i="162"/>
  <c r="H442" i="162"/>
  <c r="I442" i="162"/>
  <c r="F442" i="162"/>
  <c r="E442" i="162"/>
  <c r="C442" i="162"/>
  <c r="G442" i="162"/>
  <c r="AB64" i="6"/>
  <c r="F29" i="32"/>
  <c r="AB36" i="6"/>
  <c r="AB37" i="6" s="1"/>
  <c r="Z130" i="12" s="1"/>
  <c r="Z129" i="12"/>
  <c r="AB63" i="6"/>
  <c r="E421" i="35"/>
  <c r="C421" i="35"/>
  <c r="I421" i="35"/>
  <c r="H421" i="35"/>
  <c r="D421" i="35"/>
  <c r="G421" i="35"/>
  <c r="F421" i="35"/>
  <c r="E484" i="134"/>
  <c r="C484" i="134"/>
  <c r="F484" i="134"/>
  <c r="I484" i="134"/>
  <c r="G484" i="134"/>
  <c r="D484" i="134"/>
  <c r="H484" i="134"/>
  <c r="AK19" i="32"/>
  <c r="AR19" i="32"/>
  <c r="J318" i="35"/>
  <c r="AR46" i="133"/>
  <c r="AK46" i="133"/>
  <c r="AM46" i="133" s="1"/>
  <c r="J380" i="35"/>
  <c r="E491" i="134"/>
  <c r="H491" i="134"/>
  <c r="C491" i="134"/>
  <c r="I491" i="134"/>
  <c r="D491" i="134"/>
  <c r="F491" i="134"/>
  <c r="G491" i="134"/>
  <c r="AR41" i="161"/>
  <c r="AK41" i="161"/>
  <c r="AM41" i="161" s="1"/>
  <c r="AN35" i="160"/>
  <c r="F433" i="162"/>
  <c r="C433" i="162"/>
  <c r="H433" i="162"/>
  <c r="G433" i="162"/>
  <c r="E433" i="162"/>
  <c r="I433" i="162"/>
  <c r="D433" i="162"/>
  <c r="AA63" i="132"/>
  <c r="AA64" i="132"/>
  <c r="AA36" i="132"/>
  <c r="F28" i="133"/>
  <c r="Y129" i="130"/>
  <c r="J420" i="134"/>
  <c r="H495" i="35"/>
  <c r="I495" i="35"/>
  <c r="C495" i="35"/>
  <c r="F495" i="35"/>
  <c r="D495" i="35"/>
  <c r="G495" i="35"/>
  <c r="E495" i="35"/>
  <c r="J316" i="35"/>
  <c r="J339" i="35"/>
  <c r="C425" i="162"/>
  <c r="I514" i="134"/>
  <c r="D514" i="134"/>
  <c r="C514" i="134"/>
  <c r="E413" i="148"/>
  <c r="H413" i="148"/>
  <c r="G413" i="148"/>
  <c r="I413" i="148"/>
  <c r="F413" i="148"/>
  <c r="C413" i="148"/>
  <c r="D413" i="148"/>
  <c r="T35" i="146"/>
  <c r="AR22" i="32"/>
  <c r="AK22" i="32"/>
  <c r="AM22" i="32" s="1"/>
  <c r="J354" i="35"/>
  <c r="J340" i="35"/>
  <c r="W35" i="160"/>
  <c r="D416" i="162"/>
  <c r="C416" i="162"/>
  <c r="F416" i="162"/>
  <c r="E416" i="162"/>
  <c r="G416" i="162"/>
  <c r="I416" i="162"/>
  <c r="H416" i="162"/>
  <c r="AN36" i="116"/>
  <c r="F41" i="117"/>
  <c r="AN64" i="116"/>
  <c r="AN63" i="116"/>
  <c r="AL129" i="114"/>
  <c r="I517" i="148"/>
  <c r="D517" i="148"/>
  <c r="G517" i="148"/>
  <c r="C517" i="148"/>
  <c r="F517" i="148"/>
  <c r="H517" i="148"/>
  <c r="E517" i="148"/>
  <c r="F446" i="162"/>
  <c r="C446" i="162"/>
  <c r="H446" i="162"/>
  <c r="E446" i="162"/>
  <c r="G446" i="162"/>
  <c r="D446" i="162"/>
  <c r="I446" i="162"/>
  <c r="Q35" i="160"/>
  <c r="Q58" i="160"/>
  <c r="E410" i="162"/>
  <c r="I410" i="162"/>
  <c r="H410" i="162"/>
  <c r="G410" i="162"/>
  <c r="F410" i="162"/>
  <c r="D410" i="162"/>
  <c r="C410" i="162"/>
  <c r="I494" i="162"/>
  <c r="H494" i="162"/>
  <c r="G494" i="162"/>
  <c r="F494" i="162"/>
  <c r="C494" i="162"/>
  <c r="E494" i="162"/>
  <c r="D494" i="162"/>
  <c r="AJ42" i="116"/>
  <c r="AJ44" i="116" s="1"/>
  <c r="AJ35" i="116"/>
  <c r="C429" i="119"/>
  <c r="I429" i="119"/>
  <c r="G429" i="119"/>
  <c r="H429" i="119"/>
  <c r="F429" i="119"/>
  <c r="D429" i="119"/>
  <c r="E429" i="119"/>
  <c r="G491" i="162"/>
  <c r="I491" i="162"/>
  <c r="E491" i="162"/>
  <c r="C491" i="162"/>
  <c r="F491" i="162"/>
  <c r="H491" i="162"/>
  <c r="D491" i="162"/>
  <c r="C471" i="162"/>
  <c r="I471" i="162"/>
  <c r="H471" i="162"/>
  <c r="E471" i="162"/>
  <c r="D471" i="162"/>
  <c r="F471" i="162"/>
  <c r="G471" i="162"/>
  <c r="AK42" i="123"/>
  <c r="AK43" i="123" s="1"/>
  <c r="AR25" i="32"/>
  <c r="AK25" i="32"/>
  <c r="AM25" i="32" s="1"/>
  <c r="C512" i="148"/>
  <c r="H512" i="148"/>
  <c r="D512" i="148"/>
  <c r="I512" i="148"/>
  <c r="E512" i="148"/>
  <c r="F512" i="148"/>
  <c r="G512" i="148"/>
  <c r="L35" i="6"/>
  <c r="G405" i="35"/>
  <c r="E405" i="35"/>
  <c r="L58" i="6"/>
  <c r="H405" i="35"/>
  <c r="D405" i="35"/>
  <c r="I405" i="35"/>
  <c r="C405" i="35"/>
  <c r="F405" i="35"/>
  <c r="AR16" i="117"/>
  <c r="AK16" i="117"/>
  <c r="F519" i="35"/>
  <c r="D519" i="35"/>
  <c r="C519" i="35"/>
  <c r="E519" i="35"/>
  <c r="H519" i="35"/>
  <c r="G519" i="35"/>
  <c r="I519" i="35"/>
  <c r="J455" i="162"/>
  <c r="I412" i="35"/>
  <c r="H412" i="35"/>
  <c r="C412" i="35"/>
  <c r="D412" i="35"/>
  <c r="G412" i="35"/>
  <c r="E412" i="35"/>
  <c r="S58" i="6"/>
  <c r="F412" i="35"/>
  <c r="S36" i="160"/>
  <c r="Q129" i="158"/>
  <c r="S64" i="160"/>
  <c r="S63" i="160"/>
  <c r="F20" i="161"/>
  <c r="O42" i="116"/>
  <c r="O45" i="116" s="1"/>
  <c r="M32" i="32"/>
  <c r="H461" i="35"/>
  <c r="D461" i="35"/>
  <c r="E461" i="35"/>
  <c r="I461" i="35"/>
  <c r="F461" i="35"/>
  <c r="G461" i="35"/>
  <c r="C461" i="35"/>
  <c r="AK16" i="140"/>
  <c r="AR16" i="140"/>
  <c r="AR21" i="147"/>
  <c r="AK21" i="147"/>
  <c r="AM21" i="147" s="1"/>
  <c r="X35" i="6"/>
  <c r="H417" i="35"/>
  <c r="E417" i="35"/>
  <c r="G417" i="35"/>
  <c r="D417" i="35"/>
  <c r="I417" i="35"/>
  <c r="F417" i="35"/>
  <c r="C417" i="35"/>
  <c r="D474" i="35"/>
  <c r="I474" i="35"/>
  <c r="C474" i="35"/>
  <c r="H474" i="35"/>
  <c r="E474" i="35"/>
  <c r="F474" i="35"/>
  <c r="G474" i="35"/>
  <c r="G426" i="35"/>
  <c r="H426" i="35"/>
  <c r="F426" i="35"/>
  <c r="E426" i="35"/>
  <c r="C426" i="35"/>
  <c r="I426" i="35"/>
  <c r="D426" i="35"/>
  <c r="X14" i="32"/>
  <c r="Z14" i="32" s="1"/>
  <c r="AE14" i="32"/>
  <c r="F14" i="147"/>
  <c r="M63" i="146"/>
  <c r="M64" i="146"/>
  <c r="M36" i="146"/>
  <c r="K129" i="144"/>
  <c r="C406" i="148"/>
  <c r="D406" i="148"/>
  <c r="I406" i="148"/>
  <c r="H406" i="148"/>
  <c r="E406" i="148"/>
  <c r="M58" i="146"/>
  <c r="F406" i="148"/>
  <c r="G406" i="148"/>
  <c r="J462" i="134"/>
  <c r="E519" i="148"/>
  <c r="D519" i="148"/>
  <c r="I519" i="148"/>
  <c r="C519" i="148"/>
  <c r="H519" i="148"/>
  <c r="F519" i="148"/>
  <c r="G519" i="148"/>
  <c r="J365" i="125"/>
  <c r="J429" i="148"/>
  <c r="D450" i="134"/>
  <c r="I450" i="134"/>
  <c r="G450" i="134"/>
  <c r="E450" i="134"/>
  <c r="H450" i="134"/>
  <c r="F450" i="134"/>
  <c r="O42" i="132"/>
  <c r="O45" i="132" s="1"/>
  <c r="C450" i="134"/>
  <c r="X41" i="32"/>
  <c r="AE41" i="32"/>
  <c r="J297" i="35"/>
  <c r="W35" i="116"/>
  <c r="C416" i="119"/>
  <c r="E416" i="119"/>
  <c r="D416" i="119"/>
  <c r="G416" i="119"/>
  <c r="H416" i="119"/>
  <c r="I416" i="119"/>
  <c r="F416" i="119"/>
  <c r="AK34" i="32"/>
  <c r="AM34" i="32" s="1"/>
  <c r="AR34" i="32"/>
  <c r="I539" i="162"/>
  <c r="G539" i="162"/>
  <c r="E539" i="162"/>
  <c r="D539" i="162"/>
  <c r="C539" i="162"/>
  <c r="F539" i="162"/>
  <c r="H539" i="162"/>
  <c r="T44" i="160"/>
  <c r="H443" i="35"/>
  <c r="C443" i="35"/>
  <c r="I443" i="35"/>
  <c r="E443" i="35"/>
  <c r="F443" i="35"/>
  <c r="D443" i="35"/>
  <c r="G443" i="35"/>
  <c r="P35" i="132"/>
  <c r="C409" i="134"/>
  <c r="P58" i="132"/>
  <c r="D409" i="134"/>
  <c r="I409" i="134"/>
  <c r="F409" i="134"/>
  <c r="G409" i="134"/>
  <c r="H409" i="134"/>
  <c r="E409" i="134"/>
  <c r="AK36" i="147"/>
  <c r="AR36" i="147"/>
  <c r="M46" i="32"/>
  <c r="AE33" i="6"/>
  <c r="AE41" i="6"/>
  <c r="AE40" i="6"/>
  <c r="AK37" i="161"/>
  <c r="AM37" i="161" s="1"/>
  <c r="AR37" i="161"/>
  <c r="H444" i="125"/>
  <c r="E444" i="125"/>
  <c r="C444" i="125"/>
  <c r="D444" i="125"/>
  <c r="F444" i="125"/>
  <c r="I444" i="125"/>
  <c r="G444" i="125"/>
  <c r="G486" i="125"/>
  <c r="D486" i="125"/>
  <c r="E486" i="125"/>
  <c r="H486" i="125"/>
  <c r="C486" i="125"/>
  <c r="F486" i="125"/>
  <c r="I486" i="125"/>
  <c r="BE21" i="161"/>
  <c r="AX21" i="161"/>
  <c r="W35" i="6"/>
  <c r="AR9" i="32"/>
  <c r="AK9" i="32"/>
  <c r="AM9" i="32" s="1"/>
  <c r="C457" i="35"/>
  <c r="D457" i="35"/>
  <c r="G457" i="35"/>
  <c r="V42" i="6"/>
  <c r="V45" i="6" s="1"/>
  <c r="I457" i="35"/>
  <c r="H457" i="35"/>
  <c r="E457" i="35"/>
  <c r="F457" i="35"/>
  <c r="Z35" i="160"/>
  <c r="F419" i="162"/>
  <c r="G419" i="162"/>
  <c r="C419" i="162"/>
  <c r="E419" i="162"/>
  <c r="D419" i="162"/>
  <c r="H419" i="162"/>
  <c r="I419" i="162"/>
  <c r="J276" i="35"/>
  <c r="J366" i="35"/>
  <c r="R35" i="132"/>
  <c r="E411" i="134"/>
  <c r="R58" i="132"/>
  <c r="I411" i="134"/>
  <c r="D411" i="134"/>
  <c r="F411" i="134"/>
  <c r="C411" i="134"/>
  <c r="G411" i="134"/>
  <c r="H411" i="134"/>
  <c r="P42" i="116"/>
  <c r="P43" i="116" s="1"/>
  <c r="J312" i="35"/>
  <c r="D497" i="35"/>
  <c r="H502" i="125"/>
  <c r="D502" i="125"/>
  <c r="I502" i="125"/>
  <c r="C502" i="125"/>
  <c r="F502" i="125"/>
  <c r="E502" i="125"/>
  <c r="G502" i="125"/>
  <c r="E446" i="119"/>
  <c r="F446" i="119"/>
  <c r="C446" i="119"/>
  <c r="H446" i="119"/>
  <c r="D446" i="119"/>
  <c r="G446" i="119"/>
  <c r="I446" i="119"/>
  <c r="G456" i="35"/>
  <c r="F456" i="35"/>
  <c r="I456" i="35"/>
  <c r="C456" i="35"/>
  <c r="D456" i="35"/>
  <c r="E456" i="35"/>
  <c r="H456" i="35"/>
  <c r="G42" i="160"/>
  <c r="E484" i="162"/>
  <c r="C484" i="162"/>
  <c r="D484" i="162"/>
  <c r="G484" i="162"/>
  <c r="H484" i="162"/>
  <c r="I484" i="162"/>
  <c r="F484" i="162"/>
  <c r="J336" i="35"/>
  <c r="AR15" i="161"/>
  <c r="AK15" i="161"/>
  <c r="AM15" i="161" s="1"/>
  <c r="H460" i="35"/>
  <c r="I460" i="35"/>
  <c r="D460" i="35"/>
  <c r="E460" i="35"/>
  <c r="C460" i="35"/>
  <c r="G460" i="35"/>
  <c r="F460" i="35"/>
  <c r="AB42" i="6"/>
  <c r="E463" i="35"/>
  <c r="F463" i="35"/>
  <c r="H463" i="35"/>
  <c r="C463" i="35"/>
  <c r="I463" i="35"/>
  <c r="D463" i="35"/>
  <c r="G463" i="35"/>
  <c r="AK19" i="133"/>
  <c r="AR19" i="133"/>
  <c r="AC41" i="6"/>
  <c r="AC40" i="6"/>
  <c r="AC33" i="6"/>
  <c r="N42" i="132"/>
  <c r="I449" i="134"/>
  <c r="E449" i="134"/>
  <c r="F449" i="134"/>
  <c r="D449" i="134"/>
  <c r="G449" i="134"/>
  <c r="H449" i="134"/>
  <c r="C449" i="134"/>
  <c r="G451" i="148"/>
  <c r="D451" i="148"/>
  <c r="C451" i="148"/>
  <c r="P42" i="146"/>
  <c r="P45" i="146" s="1"/>
  <c r="E451" i="148"/>
  <c r="F451" i="148"/>
  <c r="H451" i="148"/>
  <c r="I451" i="148"/>
  <c r="H509" i="162"/>
  <c r="F509" i="162"/>
  <c r="G509" i="162"/>
  <c r="E509" i="162"/>
  <c r="I509" i="162"/>
  <c r="C509" i="162"/>
  <c r="D509" i="162"/>
  <c r="AK14" i="147"/>
  <c r="AM14" i="147" s="1"/>
  <c r="AR14" i="147"/>
  <c r="AK37" i="32"/>
  <c r="AM37" i="32" s="1"/>
  <c r="AR37" i="32"/>
  <c r="J497" i="162"/>
  <c r="AK35" i="132"/>
  <c r="C430" i="134"/>
  <c r="F430" i="134"/>
  <c r="H430" i="134"/>
  <c r="G430" i="134"/>
  <c r="E430" i="134"/>
  <c r="I430" i="134"/>
  <c r="D430" i="134"/>
  <c r="E497" i="148"/>
  <c r="G497" i="148"/>
  <c r="F497" i="148"/>
  <c r="I497" i="148"/>
  <c r="D497" i="148"/>
  <c r="C497" i="148"/>
  <c r="H497" i="148"/>
  <c r="AK26" i="32"/>
  <c r="AM26" i="32" s="1"/>
  <c r="AR26" i="32"/>
  <c r="H458" i="162"/>
  <c r="G458" i="162"/>
  <c r="F458" i="162"/>
  <c r="E458" i="162"/>
  <c r="D458" i="162"/>
  <c r="C458" i="162"/>
  <c r="I458" i="162"/>
  <c r="W42" i="160"/>
  <c r="AN35" i="146"/>
  <c r="D475" i="148"/>
  <c r="C475" i="148"/>
  <c r="H475" i="148"/>
  <c r="E475" i="148"/>
  <c r="G475" i="148"/>
  <c r="F475" i="148"/>
  <c r="I475" i="148"/>
  <c r="AK17" i="133"/>
  <c r="AR17" i="133"/>
  <c r="G452" i="162"/>
  <c r="F452" i="162"/>
  <c r="I452" i="162"/>
  <c r="D452" i="162"/>
  <c r="C452" i="162"/>
  <c r="E452" i="162"/>
  <c r="H452" i="162"/>
  <c r="N35" i="160"/>
  <c r="N42" i="160"/>
  <c r="N45" i="160" s="1"/>
  <c r="E449" i="162"/>
  <c r="D449" i="162"/>
  <c r="I449" i="162"/>
  <c r="G449" i="162"/>
  <c r="H449" i="162"/>
  <c r="F449" i="162"/>
  <c r="C449" i="162"/>
  <c r="AJ42" i="160"/>
  <c r="C429" i="162"/>
  <c r="E429" i="162"/>
  <c r="I429" i="162"/>
  <c r="G429" i="162"/>
  <c r="F429" i="162"/>
  <c r="H429" i="162"/>
  <c r="D429" i="162"/>
  <c r="AR43" i="32"/>
  <c r="AK43" i="32"/>
  <c r="AM43" i="32" s="1"/>
  <c r="F38" i="124"/>
  <c r="AI129" i="121"/>
  <c r="AK36" i="123"/>
  <c r="AK63" i="123"/>
  <c r="AK64" i="123"/>
  <c r="C430" i="125"/>
  <c r="D430" i="125"/>
  <c r="E430" i="125"/>
  <c r="G430" i="125"/>
  <c r="F430" i="125"/>
  <c r="I430" i="125"/>
  <c r="H430" i="125"/>
  <c r="AR37" i="117"/>
  <c r="AK37" i="117"/>
  <c r="J282" i="35"/>
  <c r="J338" i="35"/>
  <c r="J504" i="134"/>
  <c r="Q42" i="6"/>
  <c r="Q44" i="6" s="1"/>
  <c r="Q35" i="6"/>
  <c r="C410" i="35"/>
  <c r="D410" i="35"/>
  <c r="E410" i="35"/>
  <c r="I410" i="35"/>
  <c r="F410" i="35"/>
  <c r="G410" i="35"/>
  <c r="Q58" i="6"/>
  <c r="H410" i="35"/>
  <c r="AE8" i="32"/>
  <c r="X8" i="32"/>
  <c r="Z8" i="32" s="1"/>
  <c r="C496" i="134"/>
  <c r="G496" i="134"/>
  <c r="E496" i="134"/>
  <c r="H496" i="134"/>
  <c r="I496" i="134"/>
  <c r="F496" i="134"/>
  <c r="D496" i="134"/>
  <c r="D470" i="148"/>
  <c r="E470" i="148"/>
  <c r="I470" i="148"/>
  <c r="H470" i="148"/>
  <c r="C470" i="148"/>
  <c r="G470" i="148"/>
  <c r="F470" i="148"/>
  <c r="G447" i="35"/>
  <c r="F447" i="35"/>
  <c r="D447" i="35"/>
  <c r="L42" i="6"/>
  <c r="L43" i="6" s="1"/>
  <c r="H447" i="35"/>
  <c r="C447" i="35"/>
  <c r="I447" i="35"/>
  <c r="E447" i="35"/>
  <c r="AN40" i="6"/>
  <c r="AN33" i="6"/>
  <c r="AN35" i="6" s="1"/>
  <c r="AN41" i="6"/>
  <c r="AP42" i="6"/>
  <c r="AP45" i="6" s="1"/>
  <c r="H435" i="35"/>
  <c r="I435" i="35"/>
  <c r="F435" i="35"/>
  <c r="C435" i="35"/>
  <c r="G435" i="35"/>
  <c r="D435" i="35"/>
  <c r="E435" i="35"/>
  <c r="J385" i="35"/>
  <c r="BE41" i="117"/>
  <c r="AX41" i="117"/>
  <c r="AZ41" i="117" s="1"/>
  <c r="AS33" i="6"/>
  <c r="AS59" i="6"/>
  <c r="AS41" i="6"/>
  <c r="AS40" i="6"/>
  <c r="F408" i="119"/>
  <c r="H408" i="119"/>
  <c r="D408" i="119"/>
  <c r="O58" i="116"/>
  <c r="I408" i="119"/>
  <c r="G408" i="119"/>
  <c r="E408" i="119"/>
  <c r="C408" i="119"/>
  <c r="AE32" i="32"/>
  <c r="X32" i="32"/>
  <c r="Z32" i="32" s="1"/>
  <c r="J298" i="35"/>
  <c r="Z35" i="6"/>
  <c r="X42" i="6"/>
  <c r="X43" i="6" s="1"/>
  <c r="D459" i="35"/>
  <c r="E459" i="35"/>
  <c r="G459" i="35"/>
  <c r="H459" i="35"/>
  <c r="I459" i="35"/>
  <c r="F459" i="35"/>
  <c r="C459" i="35"/>
  <c r="I522" i="134"/>
  <c r="H522" i="134"/>
  <c r="G522" i="134"/>
  <c r="E522" i="134"/>
  <c r="D522" i="134"/>
  <c r="F522" i="134"/>
  <c r="C522" i="134"/>
  <c r="D480" i="134"/>
  <c r="I480" i="134"/>
  <c r="C480" i="134"/>
  <c r="F480" i="134"/>
  <c r="E480" i="134"/>
  <c r="AS42" i="132"/>
  <c r="G480" i="134"/>
  <c r="H480" i="134"/>
  <c r="G516" i="35"/>
  <c r="H516" i="35"/>
  <c r="C516" i="35"/>
  <c r="I516" i="35"/>
  <c r="D516" i="35"/>
  <c r="E516" i="35"/>
  <c r="F516" i="35"/>
  <c r="D434" i="148"/>
  <c r="G434" i="148"/>
  <c r="C434" i="148"/>
  <c r="H434" i="148"/>
  <c r="F434" i="148"/>
  <c r="I434" i="148"/>
  <c r="E434" i="148"/>
  <c r="F468" i="35"/>
  <c r="E468" i="35"/>
  <c r="G468" i="35"/>
  <c r="H468" i="35"/>
  <c r="I468" i="35"/>
  <c r="C468" i="35"/>
  <c r="D468" i="35"/>
  <c r="H450" i="141"/>
  <c r="G450" i="141"/>
  <c r="I450" i="141"/>
  <c r="E450" i="141"/>
  <c r="C450" i="141"/>
  <c r="D450" i="141"/>
  <c r="F450" i="141"/>
  <c r="AB35" i="160"/>
  <c r="F421" i="162"/>
  <c r="G421" i="162"/>
  <c r="D421" i="162"/>
  <c r="J324" i="35"/>
  <c r="M14" i="32"/>
  <c r="M30" i="32"/>
  <c r="D448" i="148"/>
  <c r="F448" i="148"/>
  <c r="I448" i="148"/>
  <c r="C448" i="148"/>
  <c r="H448" i="148"/>
  <c r="M42" i="146"/>
  <c r="G448" i="148"/>
  <c r="E448" i="148"/>
  <c r="C546" i="134"/>
  <c r="I546" i="134"/>
  <c r="G546" i="134"/>
  <c r="E546" i="134"/>
  <c r="D546" i="134"/>
  <c r="F546" i="134"/>
  <c r="H546" i="134"/>
  <c r="AR23" i="124"/>
  <c r="AK23" i="124"/>
  <c r="AR38" i="133"/>
  <c r="AK38" i="133"/>
  <c r="J274" i="35"/>
  <c r="J286" i="119"/>
  <c r="U42" i="139"/>
  <c r="U45" i="139" s="1"/>
  <c r="I666" i="141" s="1"/>
  <c r="J401" i="134"/>
  <c r="D492" i="134"/>
  <c r="H492" i="134"/>
  <c r="C492" i="134"/>
  <c r="E492" i="134"/>
  <c r="F492" i="134"/>
  <c r="G492" i="134"/>
  <c r="I492" i="134"/>
  <c r="J349" i="35"/>
  <c r="AF36" i="146"/>
  <c r="AF64" i="146"/>
  <c r="AD129" i="144"/>
  <c r="AF63" i="146"/>
  <c r="F33" i="147"/>
  <c r="I665" i="162"/>
  <c r="E665" i="162"/>
  <c r="D665" i="162"/>
  <c r="F665" i="162"/>
  <c r="G665" i="162"/>
  <c r="C665" i="162"/>
  <c r="H665" i="162"/>
  <c r="H401" i="35"/>
  <c r="E401" i="35"/>
  <c r="I401" i="35"/>
  <c r="D401" i="35"/>
  <c r="G401" i="35"/>
  <c r="C401" i="35"/>
  <c r="H58" i="6"/>
  <c r="F401" i="35"/>
  <c r="G485" i="35"/>
  <c r="E485" i="35"/>
  <c r="D485" i="35"/>
  <c r="H485" i="35"/>
  <c r="F485" i="35"/>
  <c r="I485" i="35"/>
  <c r="C485" i="35"/>
  <c r="C493" i="134"/>
  <c r="D493" i="134"/>
  <c r="E493" i="134"/>
  <c r="F493" i="134"/>
  <c r="H493" i="134"/>
  <c r="I493" i="134"/>
  <c r="G493" i="134"/>
  <c r="D476" i="162"/>
  <c r="H476" i="162"/>
  <c r="C476" i="162"/>
  <c r="E476" i="162"/>
  <c r="I476" i="162"/>
  <c r="G476" i="162"/>
  <c r="F476" i="162"/>
  <c r="J378" i="35"/>
  <c r="E500" i="35"/>
  <c r="G500" i="35"/>
  <c r="F500" i="35"/>
  <c r="D500" i="35"/>
  <c r="H500" i="35"/>
  <c r="C500" i="35"/>
  <c r="I500" i="35"/>
  <c r="AR12" i="161"/>
  <c r="AK12" i="161"/>
  <c r="AM12" i="161" s="1"/>
  <c r="V35" i="6"/>
  <c r="C503" i="162"/>
  <c r="H503" i="162"/>
  <c r="G503" i="162"/>
  <c r="D503" i="162"/>
  <c r="I503" i="162"/>
  <c r="E503" i="162"/>
  <c r="F503" i="162"/>
  <c r="F404" i="134"/>
  <c r="N129" i="114"/>
  <c r="P64" i="116"/>
  <c r="P63" i="116"/>
  <c r="P36" i="116"/>
  <c r="F17" i="117"/>
  <c r="H409" i="119"/>
  <c r="D409" i="119"/>
  <c r="C409" i="119"/>
  <c r="I409" i="119"/>
  <c r="F409" i="119"/>
  <c r="G409" i="119"/>
  <c r="P58" i="116"/>
  <c r="E409" i="119"/>
  <c r="E493" i="119"/>
  <c r="I493" i="119"/>
  <c r="D493" i="119"/>
  <c r="H493" i="119"/>
  <c r="F493" i="119"/>
  <c r="G493" i="119"/>
  <c r="C493" i="119"/>
  <c r="T64" i="160"/>
  <c r="T63" i="160"/>
  <c r="T36" i="160"/>
  <c r="R129" i="158"/>
  <c r="F21" i="161"/>
  <c r="T35" i="6"/>
  <c r="C413" i="35"/>
  <c r="I413" i="35"/>
  <c r="D413" i="35"/>
  <c r="E413" i="35"/>
  <c r="F413" i="35"/>
  <c r="H413" i="35"/>
  <c r="G413" i="35"/>
  <c r="AR26" i="124"/>
  <c r="AK26" i="124"/>
  <c r="AM26" i="124" s="1"/>
  <c r="F26" i="124"/>
  <c r="W129" i="121"/>
  <c r="Y36" i="123"/>
  <c r="Y63" i="123"/>
  <c r="Y64" i="123"/>
  <c r="F418" i="125"/>
  <c r="G418" i="125"/>
  <c r="D418" i="125"/>
  <c r="C418" i="125"/>
  <c r="I418" i="125"/>
  <c r="H418" i="125"/>
  <c r="E418" i="125"/>
  <c r="AK29" i="161"/>
  <c r="AR29" i="161"/>
  <c r="G35" i="160"/>
  <c r="G400" i="162"/>
  <c r="I400" i="162"/>
  <c r="G58" i="160"/>
  <c r="E400" i="162"/>
  <c r="F400" i="162"/>
  <c r="C400" i="162"/>
  <c r="D400" i="162"/>
  <c r="H400" i="162"/>
  <c r="AE28" i="32"/>
  <c r="X28" i="32"/>
  <c r="Z28" i="32" s="1"/>
  <c r="D502" i="35"/>
  <c r="I502" i="35"/>
  <c r="F502" i="35"/>
  <c r="C502" i="35"/>
  <c r="E502" i="35"/>
  <c r="G502" i="35"/>
  <c r="H502" i="35"/>
  <c r="G505" i="35"/>
  <c r="C505" i="35"/>
  <c r="E505" i="35"/>
  <c r="I505" i="35"/>
  <c r="D505" i="35"/>
  <c r="H505" i="35"/>
  <c r="F505" i="35"/>
  <c r="AR15" i="133"/>
  <c r="AK15" i="133"/>
  <c r="H442" i="134"/>
  <c r="G442" i="134"/>
  <c r="E442" i="134"/>
  <c r="I442" i="134"/>
  <c r="C442" i="134"/>
  <c r="D442" i="134"/>
  <c r="F442" i="134"/>
  <c r="AM20" i="161"/>
  <c r="AK12" i="133"/>
  <c r="AM12" i="133" s="1"/>
  <c r="AR12" i="133"/>
  <c r="J364" i="35"/>
  <c r="N35" i="132"/>
  <c r="D407" i="134"/>
  <c r="N58" i="132"/>
  <c r="C407" i="134"/>
  <c r="F407" i="134"/>
  <c r="E407" i="134"/>
  <c r="G407" i="134"/>
  <c r="H407" i="134"/>
  <c r="I407" i="134"/>
  <c r="AR8" i="133"/>
  <c r="AK8" i="133"/>
  <c r="G475" i="162"/>
  <c r="D475" i="162"/>
  <c r="C475" i="162"/>
  <c r="I475" i="162"/>
  <c r="F475" i="162"/>
  <c r="H475" i="162"/>
  <c r="E475" i="162"/>
  <c r="R35" i="6"/>
  <c r="H411" i="35"/>
  <c r="G411" i="35"/>
  <c r="I411" i="35"/>
  <c r="R58" i="6"/>
  <c r="D411" i="35"/>
  <c r="C411" i="35"/>
  <c r="F411" i="35"/>
  <c r="E411" i="35"/>
  <c r="J358" i="35"/>
  <c r="G41" i="6"/>
  <c r="G59" i="6"/>
  <c r="G33" i="6"/>
  <c r="G40" i="6"/>
  <c r="AK27" i="161"/>
  <c r="AR27" i="161"/>
  <c r="P35" i="146"/>
  <c r="G409" i="148"/>
  <c r="D409" i="148"/>
  <c r="C409" i="148"/>
  <c r="I409" i="148"/>
  <c r="F409" i="148"/>
  <c r="P58" i="146"/>
  <c r="H409" i="148"/>
  <c r="E409" i="148"/>
  <c r="AD33" i="6"/>
  <c r="AD35" i="6" s="1"/>
  <c r="AD40" i="6"/>
  <c r="AD41" i="6"/>
  <c r="AK10" i="124"/>
  <c r="AR10" i="124"/>
  <c r="AR29" i="32"/>
  <c r="AK29" i="32"/>
  <c r="J301" i="35"/>
  <c r="T43" i="160"/>
  <c r="T42" i="146"/>
  <c r="T45" i="146" s="1"/>
  <c r="AR23" i="32"/>
  <c r="AK23" i="32"/>
  <c r="AM23" i="32" s="1"/>
  <c r="F471" i="119"/>
  <c r="I471" i="119"/>
  <c r="G471" i="119"/>
  <c r="C471" i="119"/>
  <c r="E471" i="119"/>
  <c r="H471" i="119"/>
  <c r="D471" i="119"/>
  <c r="AR13" i="32"/>
  <c r="AK13" i="32"/>
  <c r="AM13" i="32" s="1"/>
  <c r="AH129" i="158"/>
  <c r="AJ63" i="160"/>
  <c r="AJ64" i="160"/>
  <c r="AJ36" i="160"/>
  <c r="F37" i="161"/>
  <c r="AR18" i="32"/>
  <c r="AK18" i="32"/>
  <c r="AM18" i="32" s="1"/>
  <c r="AK15" i="32"/>
  <c r="AM15" i="32" s="1"/>
  <c r="AR15" i="32"/>
  <c r="G514" i="125"/>
  <c r="D514" i="125"/>
  <c r="F514" i="125"/>
  <c r="H514" i="125"/>
  <c r="C514" i="125"/>
  <c r="I514" i="125"/>
  <c r="E514" i="125"/>
  <c r="E429" i="35"/>
  <c r="H429" i="35"/>
  <c r="C429" i="35"/>
  <c r="G429" i="35"/>
  <c r="I429" i="35"/>
  <c r="F429" i="35"/>
  <c r="D429" i="35"/>
  <c r="AR33" i="147"/>
  <c r="AK33" i="147"/>
  <c r="AM33" i="147" s="1"/>
  <c r="C494" i="35"/>
  <c r="I494" i="35"/>
  <c r="F494" i="35"/>
  <c r="D494" i="35"/>
  <c r="H494" i="35"/>
  <c r="G494" i="35"/>
  <c r="E494" i="35"/>
  <c r="D454" i="134"/>
  <c r="H454" i="134"/>
  <c r="C454" i="134"/>
  <c r="F454" i="134"/>
  <c r="I454" i="134"/>
  <c r="E454" i="134"/>
  <c r="G454" i="134"/>
  <c r="D428" i="148"/>
  <c r="H428" i="148"/>
  <c r="F428" i="148"/>
  <c r="E428" i="148"/>
  <c r="G428" i="148"/>
  <c r="I428" i="148"/>
  <c r="C428" i="148"/>
  <c r="O42" i="139"/>
  <c r="AP36" i="6"/>
  <c r="AP63" i="6"/>
  <c r="AN129" i="12"/>
  <c r="F43" i="32"/>
  <c r="AP64" i="6"/>
  <c r="AH33" i="6"/>
  <c r="AH41" i="6"/>
  <c r="AH40" i="6"/>
  <c r="AM41" i="117"/>
  <c r="J412" i="162"/>
  <c r="O63" i="116"/>
  <c r="F16" i="117"/>
  <c r="O36" i="116"/>
  <c r="M129" i="114"/>
  <c r="O64" i="116"/>
  <c r="Z42" i="6"/>
  <c r="Z45" i="6" s="1"/>
  <c r="AR12" i="117"/>
  <c r="AK12" i="117"/>
  <c r="I438" i="134"/>
  <c r="F438" i="134"/>
  <c r="H438" i="134"/>
  <c r="E438" i="134"/>
  <c r="AS58" i="132"/>
  <c r="G438" i="134"/>
  <c r="D438" i="134"/>
  <c r="C438" i="134"/>
  <c r="F42" i="147"/>
  <c r="AO64" i="146"/>
  <c r="AO36" i="146"/>
  <c r="AM129" i="144"/>
  <c r="AO63" i="146"/>
  <c r="C476" i="148"/>
  <c r="F476" i="148"/>
  <c r="I476" i="148"/>
  <c r="E476" i="148"/>
  <c r="H476" i="148"/>
  <c r="D476" i="148"/>
  <c r="G476" i="148"/>
  <c r="C510" i="35"/>
  <c r="I510" i="35"/>
  <c r="E510" i="35"/>
  <c r="G510" i="35"/>
  <c r="F510" i="35"/>
  <c r="H510" i="35"/>
  <c r="D510" i="35"/>
  <c r="G408" i="141"/>
  <c r="E408" i="141"/>
  <c r="O58" i="139"/>
  <c r="H408" i="141"/>
  <c r="C408" i="141"/>
  <c r="O35" i="139"/>
  <c r="I408" i="141"/>
  <c r="F408" i="141"/>
  <c r="D408" i="141"/>
  <c r="D505" i="162"/>
  <c r="I505" i="162"/>
  <c r="G505" i="162"/>
  <c r="E505" i="162"/>
  <c r="C505" i="162"/>
  <c r="H505" i="162"/>
  <c r="F505" i="162"/>
  <c r="AE16" i="32"/>
  <c r="X16" i="32"/>
  <c r="Z16" i="32" s="1"/>
  <c r="X30" i="32"/>
  <c r="Z30" i="32" s="1"/>
  <c r="AE30" i="32"/>
  <c r="I630" i="134"/>
  <c r="H630" i="134"/>
  <c r="F630" i="134"/>
  <c r="D630" i="134"/>
  <c r="C630" i="134"/>
  <c r="E630" i="134"/>
  <c r="G630" i="134"/>
  <c r="D129" i="144"/>
  <c r="F63" i="146"/>
  <c r="F7" i="147"/>
  <c r="F64" i="146"/>
  <c r="F36" i="146"/>
  <c r="E313" i="141"/>
  <c r="E49" i="136" s="1"/>
  <c r="J309" i="141"/>
  <c r="D313" i="125"/>
  <c r="D49" i="127" s="1"/>
  <c r="J280" i="141"/>
  <c r="J361" i="119"/>
  <c r="J294" i="125"/>
  <c r="AK39" i="32"/>
  <c r="AM39" i="32" s="1"/>
  <c r="AR39" i="32"/>
  <c r="H45" i="160"/>
  <c r="P42" i="123"/>
  <c r="P45" i="123" s="1"/>
  <c r="F449" i="148"/>
  <c r="C449" i="148"/>
  <c r="E449" i="148"/>
  <c r="D449" i="148"/>
  <c r="G449" i="148"/>
  <c r="H449" i="148"/>
  <c r="I449" i="148"/>
  <c r="AX21" i="133"/>
  <c r="BE21" i="133"/>
  <c r="J499" i="162"/>
  <c r="AX39" i="161"/>
  <c r="BE39" i="161"/>
  <c r="D434" i="35"/>
  <c r="G434" i="35"/>
  <c r="F434" i="35"/>
  <c r="H434" i="35"/>
  <c r="C434" i="35"/>
  <c r="E434" i="35"/>
  <c r="I434" i="35"/>
  <c r="AX18" i="133"/>
  <c r="AZ18" i="133" s="1"/>
  <c r="BE18" i="133"/>
  <c r="F42" i="146"/>
  <c r="F45" i="146" s="1"/>
  <c r="E483" i="148"/>
  <c r="H483" i="148"/>
  <c r="D483" i="148"/>
  <c r="G483" i="148"/>
  <c r="C483" i="148"/>
  <c r="F483" i="148"/>
  <c r="I483" i="148"/>
  <c r="O63" i="146"/>
  <c r="F16" i="147"/>
  <c r="M129" i="144"/>
  <c r="O64" i="146"/>
  <c r="O36" i="146"/>
  <c r="AK17" i="124"/>
  <c r="AR17" i="124"/>
  <c r="F9" i="133"/>
  <c r="H64" i="132"/>
  <c r="H63" i="132"/>
  <c r="H36" i="132"/>
  <c r="F129" i="130"/>
  <c r="H36" i="160"/>
  <c r="H63" i="160"/>
  <c r="F129" i="158"/>
  <c r="F9" i="161"/>
  <c r="H64" i="160"/>
  <c r="AX15" i="140"/>
  <c r="AZ15" i="140" s="1"/>
  <c r="BE15" i="140"/>
  <c r="AZ39" i="133"/>
  <c r="G519" i="125"/>
  <c r="E519" i="125"/>
  <c r="F519" i="125"/>
  <c r="H519" i="125"/>
  <c r="I519" i="125"/>
  <c r="D519" i="125"/>
  <c r="C519" i="125"/>
  <c r="G515" i="35"/>
  <c r="E515" i="35"/>
  <c r="I515" i="35"/>
  <c r="D515" i="35"/>
  <c r="C515" i="35"/>
  <c r="F515" i="35"/>
  <c r="H515" i="35"/>
  <c r="F428" i="35"/>
  <c r="E428" i="35"/>
  <c r="G428" i="35"/>
  <c r="H428" i="35"/>
  <c r="C428" i="35"/>
  <c r="D428" i="35"/>
  <c r="I428" i="35"/>
  <c r="J520" i="162"/>
  <c r="AM9" i="133"/>
  <c r="AK36" i="32"/>
  <c r="AR36" i="32"/>
  <c r="D445" i="125"/>
  <c r="H445" i="125"/>
  <c r="G445" i="125"/>
  <c r="F445" i="125"/>
  <c r="I445" i="125"/>
  <c r="E445" i="125"/>
  <c r="C445" i="125"/>
  <c r="S21" i="133"/>
  <c r="F65" i="133"/>
  <c r="J65" i="133" s="1"/>
  <c r="K65" i="133" s="1"/>
  <c r="L21" i="133"/>
  <c r="E65" i="133"/>
  <c r="I65" i="133" s="1"/>
  <c r="F313" i="141"/>
  <c r="F49" i="136" s="1"/>
  <c r="I313" i="141"/>
  <c r="I49" i="136" s="1"/>
  <c r="G313" i="141"/>
  <c r="G49" i="136" s="1"/>
  <c r="AT55" i="123"/>
  <c r="K313" i="125" s="1"/>
  <c r="H313" i="125"/>
  <c r="H49" i="127" s="1"/>
  <c r="E397" i="119"/>
  <c r="E51" i="118" s="1"/>
  <c r="AQ42" i="6"/>
  <c r="H562" i="35" s="1"/>
  <c r="U42" i="123"/>
  <c r="U43" i="123" s="1"/>
  <c r="J323" i="125"/>
  <c r="J286" i="125"/>
  <c r="J291" i="125"/>
  <c r="J350" i="119"/>
  <c r="X30" i="161"/>
  <c r="AE30" i="161"/>
  <c r="P35" i="123"/>
  <c r="E409" i="125"/>
  <c r="F409" i="125"/>
  <c r="H409" i="125"/>
  <c r="G409" i="125"/>
  <c r="D409" i="125"/>
  <c r="P58" i="123"/>
  <c r="C409" i="125"/>
  <c r="I409" i="125"/>
  <c r="G509" i="35"/>
  <c r="I509" i="35"/>
  <c r="D509" i="35"/>
  <c r="E509" i="35"/>
  <c r="C509" i="35"/>
  <c r="F509" i="35"/>
  <c r="H509" i="35"/>
  <c r="N42" i="146"/>
  <c r="N44" i="146" s="1"/>
  <c r="AC41" i="160"/>
  <c r="AC40" i="160"/>
  <c r="AC33" i="160"/>
  <c r="AC35" i="160" s="1"/>
  <c r="J380" i="162"/>
  <c r="C397" i="162"/>
  <c r="C51" i="157" s="1"/>
  <c r="J296" i="162"/>
  <c r="C313" i="162"/>
  <c r="C49" i="157" s="1"/>
  <c r="AM29" i="147"/>
  <c r="J413" i="134"/>
  <c r="J463" i="148"/>
  <c r="BE44" i="161"/>
  <c r="AX44" i="161"/>
  <c r="S14" i="161"/>
  <c r="E58" i="161"/>
  <c r="I58" i="161" s="1"/>
  <c r="F58" i="161"/>
  <c r="J58" i="161" s="1"/>
  <c r="K58" i="161" s="1"/>
  <c r="L14" i="161"/>
  <c r="J515" i="162"/>
  <c r="AK11" i="124"/>
  <c r="AR11" i="124"/>
  <c r="AX45" i="147"/>
  <c r="AZ45" i="147" s="1"/>
  <c r="BE45" i="147"/>
  <c r="T129" i="158"/>
  <c r="AM9" i="161"/>
  <c r="E89" i="147"/>
  <c r="I89" i="147" s="1"/>
  <c r="F89" i="147"/>
  <c r="J89" i="147" s="1"/>
  <c r="K89" i="147" s="1"/>
  <c r="S45" i="147"/>
  <c r="L45" i="147"/>
  <c r="N45" i="147" s="1"/>
  <c r="J401" i="162"/>
  <c r="AK43" i="124"/>
  <c r="AR43" i="124"/>
  <c r="AM16" i="147"/>
  <c r="AM15" i="140"/>
  <c r="BR39" i="133"/>
  <c r="BK39" i="133"/>
  <c r="BM39" i="133" s="1"/>
  <c r="J498" i="162"/>
  <c r="E470" i="35"/>
  <c r="H470" i="35"/>
  <c r="G470" i="35"/>
  <c r="C470" i="35"/>
  <c r="I470" i="35"/>
  <c r="D470" i="35"/>
  <c r="F470" i="35"/>
  <c r="AX9" i="133"/>
  <c r="AZ9" i="133" s="1"/>
  <c r="BE9" i="133"/>
  <c r="AX23" i="161"/>
  <c r="BE23" i="161"/>
  <c r="J437" i="148"/>
  <c r="I667" i="162"/>
  <c r="M30" i="161"/>
  <c r="M47" i="161" s="1"/>
  <c r="K47" i="161"/>
  <c r="H451" i="125"/>
  <c r="E451" i="125"/>
  <c r="F451" i="125"/>
  <c r="G451" i="125"/>
  <c r="I451" i="125"/>
  <c r="D451" i="125"/>
  <c r="C451" i="125"/>
  <c r="E557" i="162"/>
  <c r="G557" i="162"/>
  <c r="D557" i="162"/>
  <c r="F557" i="162"/>
  <c r="H557" i="162"/>
  <c r="I557" i="162"/>
  <c r="C557" i="162"/>
  <c r="AL43" i="160"/>
  <c r="AL44" i="160"/>
  <c r="AL45" i="160"/>
  <c r="AM23" i="133"/>
  <c r="AX38" i="32"/>
  <c r="AZ38" i="32" s="1"/>
  <c r="BE38" i="32"/>
  <c r="D563" i="148"/>
  <c r="F563" i="148"/>
  <c r="G563" i="148"/>
  <c r="C563" i="148"/>
  <c r="H563" i="148"/>
  <c r="E563" i="148"/>
  <c r="I563" i="148"/>
  <c r="F527" i="162"/>
  <c r="E527" i="162"/>
  <c r="H527" i="162"/>
  <c r="G527" i="162"/>
  <c r="C527" i="162"/>
  <c r="D527" i="162"/>
  <c r="I527" i="162"/>
  <c r="H43" i="160"/>
  <c r="AM37" i="147"/>
  <c r="J473" i="162"/>
  <c r="AX29" i="147"/>
  <c r="AZ29" i="147" s="1"/>
  <c r="BE29" i="147"/>
  <c r="J499" i="134"/>
  <c r="C518" i="35"/>
  <c r="F399" i="148"/>
  <c r="H399" i="148"/>
  <c r="G399" i="148"/>
  <c r="C399" i="148"/>
  <c r="E399" i="148"/>
  <c r="F58" i="146"/>
  <c r="I399" i="148"/>
  <c r="D399" i="148"/>
  <c r="AR33" i="32"/>
  <c r="AK33" i="32"/>
  <c r="AM33" i="32" s="1"/>
  <c r="AK7" i="147"/>
  <c r="AM7" i="147" s="1"/>
  <c r="AR7" i="147"/>
  <c r="BE9" i="161"/>
  <c r="AX9" i="161"/>
  <c r="AZ9" i="161" s="1"/>
  <c r="AJ63" i="146"/>
  <c r="AJ36" i="146"/>
  <c r="AH129" i="144"/>
  <c r="F37" i="147"/>
  <c r="AJ64" i="146"/>
  <c r="J521" i="148"/>
  <c r="J338" i="162"/>
  <c r="C355" i="162"/>
  <c r="C50" i="157" s="1"/>
  <c r="AL64" i="160"/>
  <c r="AL36" i="160"/>
  <c r="AJ129" i="158"/>
  <c r="AL63" i="160"/>
  <c r="F39" i="161"/>
  <c r="BE16" i="147"/>
  <c r="AX16" i="147"/>
  <c r="AZ16" i="147" s="1"/>
  <c r="AX14" i="161"/>
  <c r="BE14" i="161"/>
  <c r="C487" i="35"/>
  <c r="I487" i="35"/>
  <c r="D487" i="35"/>
  <c r="H487" i="35"/>
  <c r="G487" i="35"/>
  <c r="E487" i="35"/>
  <c r="F487" i="35"/>
  <c r="J42" i="6"/>
  <c r="J43" i="6" s="1"/>
  <c r="AL64" i="6"/>
  <c r="AJ129" i="12"/>
  <c r="AL63" i="6"/>
  <c r="AL36" i="6"/>
  <c r="AL37" i="6" s="1"/>
  <c r="AJ130" i="12" s="1"/>
  <c r="F39" i="32"/>
  <c r="AI63" i="6"/>
  <c r="F36" i="32"/>
  <c r="AG129" i="12"/>
  <c r="AI64" i="6"/>
  <c r="AI36" i="6"/>
  <c r="AI37" i="6" s="1"/>
  <c r="AG130" i="12" s="1"/>
  <c r="E512" i="35"/>
  <c r="G512" i="35"/>
  <c r="C512" i="35"/>
  <c r="H512" i="35"/>
  <c r="I512" i="35"/>
  <c r="D512" i="35"/>
  <c r="F512" i="35"/>
  <c r="C47" i="157"/>
  <c r="J47" i="157" s="1"/>
  <c r="J16" i="40" s="1"/>
  <c r="C26" i="157"/>
  <c r="J46" i="157"/>
  <c r="D487" i="125"/>
  <c r="I487" i="125"/>
  <c r="H487" i="125"/>
  <c r="E487" i="125"/>
  <c r="AR45" i="146"/>
  <c r="AT55" i="139"/>
  <c r="K313" i="141" s="1"/>
  <c r="J290" i="141"/>
  <c r="G313" i="125"/>
  <c r="G49" i="127" s="1"/>
  <c r="E313" i="125"/>
  <c r="E49" i="127" s="1"/>
  <c r="I397" i="119"/>
  <c r="I51" i="118" s="1"/>
  <c r="AR42" i="6"/>
  <c r="AR45" i="6" s="1"/>
  <c r="AH42" i="139"/>
  <c r="I553" i="141" s="1"/>
  <c r="J334" i="119"/>
  <c r="J406" i="162"/>
  <c r="H44" i="160"/>
  <c r="D493" i="125"/>
  <c r="C493" i="125"/>
  <c r="G493" i="125"/>
  <c r="F493" i="125"/>
  <c r="E493" i="125"/>
  <c r="I493" i="125"/>
  <c r="H493" i="125"/>
  <c r="BE23" i="133"/>
  <c r="AX23" i="133"/>
  <c r="AZ23" i="133" s="1"/>
  <c r="AX22" i="161"/>
  <c r="BE22" i="161"/>
  <c r="N35" i="146"/>
  <c r="E407" i="148"/>
  <c r="H407" i="148"/>
  <c r="N58" i="146"/>
  <c r="D407" i="148"/>
  <c r="G407" i="148"/>
  <c r="I407" i="148"/>
  <c r="C407" i="148"/>
  <c r="F407" i="148"/>
  <c r="F491" i="148"/>
  <c r="G491" i="148"/>
  <c r="H491" i="148"/>
  <c r="C491" i="148"/>
  <c r="E491" i="148"/>
  <c r="D491" i="148"/>
  <c r="I491" i="148"/>
  <c r="AR43" i="146"/>
  <c r="BE37" i="147"/>
  <c r="AX37" i="147"/>
  <c r="AZ37" i="147" s="1"/>
  <c r="AK42" i="32"/>
  <c r="AM42" i="32" s="1"/>
  <c r="AR42" i="32"/>
  <c r="AR44" i="146"/>
  <c r="J485" i="134"/>
  <c r="AR15" i="147"/>
  <c r="AK15" i="147"/>
  <c r="AM15" i="147" s="1"/>
  <c r="F42" i="32"/>
  <c r="AM129" i="12"/>
  <c r="AO64" i="6"/>
  <c r="AO63" i="6"/>
  <c r="AO36" i="6"/>
  <c r="AK11" i="32"/>
  <c r="AM11" i="32" s="1"/>
  <c r="AR11" i="32"/>
  <c r="C441" i="148"/>
  <c r="G441" i="148"/>
  <c r="I441" i="148"/>
  <c r="H441" i="148"/>
  <c r="E441" i="148"/>
  <c r="D441" i="148"/>
  <c r="F441" i="148"/>
  <c r="BE18" i="147"/>
  <c r="AX18" i="147"/>
  <c r="AZ18" i="147" s="1"/>
  <c r="J431" i="162"/>
  <c r="D477" i="125"/>
  <c r="F445" i="35"/>
  <c r="C445" i="35"/>
  <c r="E445" i="35"/>
  <c r="D445" i="35"/>
  <c r="G445" i="35"/>
  <c r="I445" i="35"/>
  <c r="H445" i="35"/>
  <c r="G431" i="35"/>
  <c r="E431" i="35"/>
  <c r="D431" i="35"/>
  <c r="C431" i="35"/>
  <c r="F431" i="35"/>
  <c r="H431" i="35"/>
  <c r="I431" i="35"/>
  <c r="AI42" i="6"/>
  <c r="AI44" i="6" s="1"/>
  <c r="AP64" i="116"/>
  <c r="AP36" i="116"/>
  <c r="AP63" i="116"/>
  <c r="AN129" i="114"/>
  <c r="F43" i="117"/>
  <c r="AB40" i="123"/>
  <c r="AB33" i="123"/>
  <c r="AB35" i="123" s="1"/>
  <c r="AB41" i="123"/>
  <c r="J302" i="125"/>
  <c r="J394" i="125"/>
  <c r="AQ41" i="123"/>
  <c r="AQ40" i="123"/>
  <c r="AQ33" i="123"/>
  <c r="AQ35" i="123" s="1"/>
  <c r="AE33" i="124"/>
  <c r="X33" i="124"/>
  <c r="Z33" i="124" s="1"/>
  <c r="J354" i="125"/>
  <c r="J327" i="119"/>
  <c r="J285" i="119"/>
  <c r="J46" i="33"/>
  <c r="J26" i="33" s="1"/>
  <c r="L38" i="143"/>
  <c r="J26" i="143"/>
  <c r="K46" i="143"/>
  <c r="L41" i="143"/>
  <c r="G355" i="119"/>
  <c r="G50" i="118" s="1"/>
  <c r="H355" i="119"/>
  <c r="H50" i="118" s="1"/>
  <c r="G397" i="119"/>
  <c r="G51" i="118" s="1"/>
  <c r="AT57" i="116"/>
  <c r="K397" i="119" s="1"/>
  <c r="D397" i="119"/>
  <c r="D51" i="118" s="1"/>
  <c r="AQ35" i="6"/>
  <c r="D436" i="35"/>
  <c r="F436" i="35"/>
  <c r="I436" i="35"/>
  <c r="H436" i="35"/>
  <c r="G436" i="35"/>
  <c r="E436" i="35"/>
  <c r="C436" i="35"/>
  <c r="J364" i="141"/>
  <c r="AE8" i="140"/>
  <c r="X8" i="140"/>
  <c r="Z8" i="140" s="1"/>
  <c r="U35" i="123"/>
  <c r="H414" i="125"/>
  <c r="I414" i="125"/>
  <c r="C414" i="125"/>
  <c r="F414" i="125"/>
  <c r="D414" i="125"/>
  <c r="E414" i="125"/>
  <c r="G414" i="125"/>
  <c r="H456" i="125"/>
  <c r="E456" i="125"/>
  <c r="F456" i="125"/>
  <c r="G456" i="125"/>
  <c r="C456" i="125"/>
  <c r="I456" i="125"/>
  <c r="D456" i="125"/>
  <c r="J466" i="148"/>
  <c r="X25" i="124"/>
  <c r="Z25" i="124" s="1"/>
  <c r="AE25" i="124"/>
  <c r="J369" i="141"/>
  <c r="C478" i="119"/>
  <c r="H478" i="119"/>
  <c r="E478" i="119"/>
  <c r="D478" i="119"/>
  <c r="G478" i="119"/>
  <c r="I478" i="119"/>
  <c r="F478" i="119"/>
  <c r="J328" i="119"/>
  <c r="M30" i="140"/>
  <c r="J340" i="141"/>
  <c r="J285" i="125"/>
  <c r="AE23" i="140"/>
  <c r="X23" i="140"/>
  <c r="Z23" i="140" s="1"/>
  <c r="J273" i="141"/>
  <c r="J374" i="141"/>
  <c r="J295" i="125"/>
  <c r="G59" i="123"/>
  <c r="G41" i="123"/>
  <c r="G33" i="123"/>
  <c r="G40" i="123"/>
  <c r="I397" i="125"/>
  <c r="I51" i="127" s="1"/>
  <c r="J352" i="125"/>
  <c r="J299" i="125"/>
  <c r="J369" i="119"/>
  <c r="AE15" i="124"/>
  <c r="X15" i="124"/>
  <c r="Z15" i="124" s="1"/>
  <c r="J328" i="125"/>
  <c r="J329" i="119"/>
  <c r="I420" i="141"/>
  <c r="G420" i="141"/>
  <c r="C420" i="141"/>
  <c r="F420" i="141"/>
  <c r="H420" i="141"/>
  <c r="E420" i="141"/>
  <c r="D420" i="141"/>
  <c r="X41" i="123"/>
  <c r="X40" i="123"/>
  <c r="X33" i="123"/>
  <c r="X35" i="123" s="1"/>
  <c r="M19" i="140"/>
  <c r="AR21" i="124"/>
  <c r="AK21" i="124"/>
  <c r="AM21" i="124" s="1"/>
  <c r="J278" i="35"/>
  <c r="AE19" i="124"/>
  <c r="X19" i="124"/>
  <c r="Z19" i="124" s="1"/>
  <c r="F40" i="139"/>
  <c r="F59" i="139"/>
  <c r="F41" i="139"/>
  <c r="F33" i="139"/>
  <c r="F35" i="139" s="1"/>
  <c r="M8" i="124"/>
  <c r="K47" i="124"/>
  <c r="E47" i="124" s="1"/>
  <c r="J378" i="125"/>
  <c r="I511" i="141"/>
  <c r="F511" i="141"/>
  <c r="H511" i="141"/>
  <c r="C511" i="141"/>
  <c r="E511" i="141"/>
  <c r="G511" i="141"/>
  <c r="D511" i="141"/>
  <c r="K47" i="117"/>
  <c r="M9" i="117"/>
  <c r="H498" i="141"/>
  <c r="F498" i="141"/>
  <c r="C498" i="141"/>
  <c r="E498" i="141"/>
  <c r="G498" i="141"/>
  <c r="D498" i="141"/>
  <c r="I498" i="141"/>
  <c r="AE33" i="117"/>
  <c r="X33" i="117"/>
  <c r="Z33" i="117" s="1"/>
  <c r="J384" i="125"/>
  <c r="J362" i="35"/>
  <c r="F477" i="119"/>
  <c r="J331" i="119"/>
  <c r="G413" i="125"/>
  <c r="I413" i="125"/>
  <c r="D413" i="125"/>
  <c r="E413" i="125"/>
  <c r="H413" i="125"/>
  <c r="F413" i="125"/>
  <c r="C413" i="125"/>
  <c r="F355" i="125"/>
  <c r="F50" i="127" s="1"/>
  <c r="H355" i="125"/>
  <c r="H50" i="127" s="1"/>
  <c r="X19" i="117"/>
  <c r="Z19" i="117" s="1"/>
  <c r="AE19" i="117"/>
  <c r="H443" i="141"/>
  <c r="F443" i="141"/>
  <c r="G443" i="141"/>
  <c r="E443" i="141"/>
  <c r="D443" i="141"/>
  <c r="C443" i="141"/>
  <c r="I443" i="141"/>
  <c r="M18" i="117"/>
  <c r="E313" i="119"/>
  <c r="E49" i="118" s="1"/>
  <c r="I313" i="119"/>
  <c r="I49" i="118" s="1"/>
  <c r="J341" i="119"/>
  <c r="J325" i="35"/>
  <c r="AR44" i="32"/>
  <c r="AK44" i="32"/>
  <c r="AM44" i="32" s="1"/>
  <c r="M12" i="140"/>
  <c r="J327" i="148"/>
  <c r="C355" i="148"/>
  <c r="C50" i="143" s="1"/>
  <c r="J285" i="148"/>
  <c r="H313" i="148"/>
  <c r="H49" i="143" s="1"/>
  <c r="J285" i="141"/>
  <c r="AC41" i="139"/>
  <c r="AC40" i="139"/>
  <c r="AC33" i="139"/>
  <c r="AE32" i="140"/>
  <c r="X32" i="140"/>
  <c r="Z32" i="140" s="1"/>
  <c r="V41" i="116"/>
  <c r="V33" i="116"/>
  <c r="V35" i="116" s="1"/>
  <c r="V40" i="116"/>
  <c r="X24" i="140"/>
  <c r="Z24" i="140" s="1"/>
  <c r="AE24" i="140"/>
  <c r="J337" i="125"/>
  <c r="J379" i="125"/>
  <c r="J322" i="125"/>
  <c r="I313" i="125"/>
  <c r="I49" i="127" s="1"/>
  <c r="X44" i="124"/>
  <c r="Z44" i="124" s="1"/>
  <c r="AE44" i="124"/>
  <c r="J368" i="119"/>
  <c r="E355" i="119"/>
  <c r="E50" i="118" s="1"/>
  <c r="F355" i="119"/>
  <c r="F50" i="118" s="1"/>
  <c r="F397" i="119"/>
  <c r="F51" i="118" s="1"/>
  <c r="AR35" i="6"/>
  <c r="C437" i="35"/>
  <c r="D437" i="35"/>
  <c r="H437" i="35"/>
  <c r="I437" i="35"/>
  <c r="E437" i="35"/>
  <c r="G437" i="35"/>
  <c r="F437" i="35"/>
  <c r="E478" i="35"/>
  <c r="C478" i="35"/>
  <c r="D478" i="35"/>
  <c r="H478" i="35"/>
  <c r="I478" i="35"/>
  <c r="F478" i="35"/>
  <c r="G478" i="35"/>
  <c r="M41" i="139"/>
  <c r="M59" i="139"/>
  <c r="M40" i="139"/>
  <c r="M33" i="139"/>
  <c r="J358" i="141"/>
  <c r="M11" i="117"/>
  <c r="AR42" i="124"/>
  <c r="AK42" i="124"/>
  <c r="AM42" i="124" s="1"/>
  <c r="J367" i="35"/>
  <c r="AK22" i="124"/>
  <c r="AM22" i="124" s="1"/>
  <c r="AR22" i="124"/>
  <c r="M25" i="124"/>
  <c r="J333" i="125"/>
  <c r="J308" i="119"/>
  <c r="AQ42" i="116"/>
  <c r="AQ44" i="116" s="1"/>
  <c r="AE39" i="117"/>
  <c r="X39" i="117"/>
  <c r="Z39" i="117" s="1"/>
  <c r="X30" i="140"/>
  <c r="Z30" i="140" s="1"/>
  <c r="AE30" i="140"/>
  <c r="J382" i="141"/>
  <c r="M7" i="140"/>
  <c r="J358" i="125"/>
  <c r="C397" i="125"/>
  <c r="C51" i="127" s="1"/>
  <c r="H397" i="125"/>
  <c r="H51" i="127" s="1"/>
  <c r="G397" i="125"/>
  <c r="G51" i="127" s="1"/>
  <c r="R40" i="116"/>
  <c r="R33" i="116"/>
  <c r="R41" i="116"/>
  <c r="R59" i="116"/>
  <c r="AR43" i="117"/>
  <c r="AK43" i="117"/>
  <c r="G504" i="141"/>
  <c r="C504" i="141"/>
  <c r="I504" i="141"/>
  <c r="F504" i="141"/>
  <c r="D504" i="141"/>
  <c r="H504" i="141"/>
  <c r="E504" i="141"/>
  <c r="M26" i="117"/>
  <c r="Y33" i="116"/>
  <c r="Y41" i="116"/>
  <c r="Y40" i="116"/>
  <c r="J278" i="141"/>
  <c r="J375" i="125"/>
  <c r="X19" i="140"/>
  <c r="Z19" i="140" s="1"/>
  <c r="AE19" i="140"/>
  <c r="J342" i="125"/>
  <c r="M23" i="117"/>
  <c r="M29" i="124"/>
  <c r="M36" i="124"/>
  <c r="AA41" i="123"/>
  <c r="AA40" i="123"/>
  <c r="AA33" i="123"/>
  <c r="N59" i="123"/>
  <c r="N40" i="123"/>
  <c r="N41" i="123"/>
  <c r="N33" i="123"/>
  <c r="N35" i="123" s="1"/>
  <c r="S59" i="123"/>
  <c r="S33" i="123"/>
  <c r="S40" i="123"/>
  <c r="S41" i="123"/>
  <c r="AK32" i="117"/>
  <c r="AM32" i="117" s="1"/>
  <c r="AR32" i="117"/>
  <c r="AK35" i="124"/>
  <c r="AM35" i="124" s="1"/>
  <c r="AR35" i="124"/>
  <c r="J369" i="148"/>
  <c r="C397" i="148"/>
  <c r="C51" i="143" s="1"/>
  <c r="AO41" i="116"/>
  <c r="AO40" i="116"/>
  <c r="AO33" i="116"/>
  <c r="AO35" i="116" s="1"/>
  <c r="J347" i="119"/>
  <c r="K41" i="6"/>
  <c r="K40" i="6"/>
  <c r="K33" i="6"/>
  <c r="K35" i="6" s="1"/>
  <c r="K59" i="6"/>
  <c r="X20" i="117"/>
  <c r="Z20" i="117" s="1"/>
  <c r="AE20" i="117"/>
  <c r="V40" i="139"/>
  <c r="V41" i="139"/>
  <c r="V33" i="139"/>
  <c r="H497" i="125"/>
  <c r="F497" i="125"/>
  <c r="C497" i="125"/>
  <c r="D497" i="125"/>
  <c r="I497" i="125"/>
  <c r="G497" i="125"/>
  <c r="E497" i="125"/>
  <c r="G355" i="125"/>
  <c r="G50" i="127" s="1"/>
  <c r="AT56" i="123"/>
  <c r="K355" i="125" s="1"/>
  <c r="J386" i="125"/>
  <c r="J383" i="125"/>
  <c r="AF40" i="123"/>
  <c r="AF33" i="123"/>
  <c r="AF35" i="123" s="1"/>
  <c r="AF41" i="123"/>
  <c r="M19" i="117"/>
  <c r="H42" i="139"/>
  <c r="H43" i="139" s="1"/>
  <c r="H485" i="141"/>
  <c r="C485" i="141"/>
  <c r="G485" i="141"/>
  <c r="I485" i="141"/>
  <c r="E485" i="141"/>
  <c r="D485" i="141"/>
  <c r="F485" i="141"/>
  <c r="X18" i="117"/>
  <c r="Z18" i="117" s="1"/>
  <c r="AE18" i="117"/>
  <c r="AT55" i="116"/>
  <c r="K313" i="119" s="1"/>
  <c r="H313" i="119"/>
  <c r="H49" i="118" s="1"/>
  <c r="D508" i="119"/>
  <c r="I508" i="119"/>
  <c r="E508" i="119"/>
  <c r="H508" i="119"/>
  <c r="F508" i="119"/>
  <c r="C508" i="119"/>
  <c r="G508" i="119"/>
  <c r="J383" i="119"/>
  <c r="M21" i="117"/>
  <c r="J371" i="119"/>
  <c r="J283" i="35"/>
  <c r="X12" i="140"/>
  <c r="Z12" i="140" s="1"/>
  <c r="AE12" i="140"/>
  <c r="J300" i="125"/>
  <c r="S41" i="116"/>
  <c r="S59" i="116"/>
  <c r="S33" i="116"/>
  <c r="S35" i="116" s="1"/>
  <c r="S40" i="116"/>
  <c r="J380" i="141"/>
  <c r="M32" i="140"/>
  <c r="J369" i="125"/>
  <c r="J289" i="119"/>
  <c r="J292" i="141"/>
  <c r="M24" i="140"/>
  <c r="J336" i="125"/>
  <c r="M44" i="124"/>
  <c r="AE20" i="124"/>
  <c r="X20" i="124"/>
  <c r="Z20" i="124" s="1"/>
  <c r="Q59" i="116"/>
  <c r="Q33" i="116"/>
  <c r="Q41" i="116"/>
  <c r="Q40" i="116"/>
  <c r="D355" i="119"/>
  <c r="D50" i="118" s="1"/>
  <c r="AT56" i="116"/>
  <c r="K355" i="119" s="1"/>
  <c r="H397" i="119"/>
  <c r="H51" i="118" s="1"/>
  <c r="H41" i="116"/>
  <c r="H33" i="116"/>
  <c r="H40" i="116"/>
  <c r="H59" i="116"/>
  <c r="H479" i="35"/>
  <c r="I479" i="35"/>
  <c r="C479" i="35"/>
  <c r="D479" i="35"/>
  <c r="F479" i="35"/>
  <c r="E479" i="35"/>
  <c r="G479" i="35"/>
  <c r="M14" i="140"/>
  <c r="AE11" i="117"/>
  <c r="X11" i="117"/>
  <c r="Z11" i="117" s="1"/>
  <c r="P41" i="6"/>
  <c r="P59" i="6"/>
  <c r="P40" i="6"/>
  <c r="P33" i="6"/>
  <c r="C26" i="127"/>
  <c r="J46" i="127"/>
  <c r="C47" i="127"/>
  <c r="M19" i="147"/>
  <c r="K47" i="147"/>
  <c r="R41" i="139"/>
  <c r="R40" i="139"/>
  <c r="R33" i="139"/>
  <c r="R59" i="139"/>
  <c r="F520" i="119"/>
  <c r="I520" i="119"/>
  <c r="G520" i="119"/>
  <c r="D520" i="119"/>
  <c r="E520" i="119"/>
  <c r="H520" i="119"/>
  <c r="C520" i="119"/>
  <c r="X34" i="124"/>
  <c r="Z34" i="124" s="1"/>
  <c r="AE34" i="124"/>
  <c r="AR35" i="140"/>
  <c r="AK35" i="140"/>
  <c r="AM35" i="140" s="1"/>
  <c r="AE7" i="140"/>
  <c r="X7" i="140"/>
  <c r="Z7" i="140" s="1"/>
  <c r="M59" i="123"/>
  <c r="M33" i="123"/>
  <c r="M35" i="123" s="1"/>
  <c r="M40" i="123"/>
  <c r="M41" i="123"/>
  <c r="F397" i="125"/>
  <c r="F51" i="127" s="1"/>
  <c r="AS41" i="123"/>
  <c r="AS40" i="123"/>
  <c r="AS59" i="123"/>
  <c r="AS33" i="123"/>
  <c r="J396" i="125"/>
  <c r="AX32" i="147"/>
  <c r="AZ32" i="147" s="1"/>
  <c r="BE32" i="147"/>
  <c r="M17" i="32"/>
  <c r="AA36" i="139"/>
  <c r="F28" i="140"/>
  <c r="AA63" i="139"/>
  <c r="AA64" i="139"/>
  <c r="Y129" i="137"/>
  <c r="F462" i="141"/>
  <c r="I462" i="141"/>
  <c r="E462" i="141"/>
  <c r="D462" i="141"/>
  <c r="G462" i="141"/>
  <c r="H462" i="141"/>
  <c r="C462" i="141"/>
  <c r="X26" i="117"/>
  <c r="Z26" i="117" s="1"/>
  <c r="AE26" i="117"/>
  <c r="X42" i="117"/>
  <c r="Z42" i="117" s="1"/>
  <c r="AE42" i="117"/>
  <c r="AK28" i="140"/>
  <c r="AM28" i="140" s="1"/>
  <c r="AR28" i="140"/>
  <c r="J298" i="141"/>
  <c r="AE23" i="117"/>
  <c r="X23" i="117"/>
  <c r="Z23" i="117" s="1"/>
  <c r="J357" i="141"/>
  <c r="X29" i="124"/>
  <c r="Z29" i="124" s="1"/>
  <c r="AE29" i="124"/>
  <c r="X36" i="124"/>
  <c r="Z36" i="124" s="1"/>
  <c r="AE36" i="124"/>
  <c r="X28" i="124"/>
  <c r="Z28" i="124" s="1"/>
  <c r="AE28" i="124"/>
  <c r="J310" i="125"/>
  <c r="I427" i="141"/>
  <c r="E427" i="141"/>
  <c r="C427" i="141"/>
  <c r="F427" i="141"/>
  <c r="H427" i="141"/>
  <c r="D427" i="141"/>
  <c r="G427" i="141"/>
  <c r="H469" i="141"/>
  <c r="C469" i="141"/>
  <c r="D469" i="141"/>
  <c r="I469" i="141"/>
  <c r="G469" i="141"/>
  <c r="F469" i="141"/>
  <c r="E469" i="141"/>
  <c r="J326" i="119"/>
  <c r="U35" i="139"/>
  <c r="H414" i="141"/>
  <c r="I414" i="141"/>
  <c r="E414" i="141"/>
  <c r="F414" i="141"/>
  <c r="J41" i="116"/>
  <c r="J33" i="116"/>
  <c r="J35" i="116" s="1"/>
  <c r="J40" i="116"/>
  <c r="J59" i="116"/>
  <c r="J320" i="141"/>
  <c r="J392" i="119"/>
  <c r="AG41" i="123"/>
  <c r="AG33" i="123"/>
  <c r="AG40" i="123"/>
  <c r="M20" i="117"/>
  <c r="J296" i="141"/>
  <c r="J373" i="141"/>
  <c r="T42" i="123"/>
  <c r="F455" i="125"/>
  <c r="G455" i="125"/>
  <c r="C455" i="125"/>
  <c r="D455" i="125"/>
  <c r="I455" i="125"/>
  <c r="E455" i="125"/>
  <c r="H455" i="125"/>
  <c r="AE14" i="124"/>
  <c r="X14" i="124"/>
  <c r="Z14" i="124" s="1"/>
  <c r="E355" i="125"/>
  <c r="E50" i="127" s="1"/>
  <c r="D355" i="125"/>
  <c r="D50" i="127" s="1"/>
  <c r="AI40" i="123"/>
  <c r="AI41" i="123"/>
  <c r="AI33" i="123"/>
  <c r="AI35" i="123" s="1"/>
  <c r="X46" i="124"/>
  <c r="Z46" i="124" s="1"/>
  <c r="AE46" i="124"/>
  <c r="H35" i="139"/>
  <c r="H401" i="141"/>
  <c r="H58" i="139"/>
  <c r="G401" i="141"/>
  <c r="C401" i="141"/>
  <c r="F401" i="141"/>
  <c r="E401" i="141"/>
  <c r="I401" i="141"/>
  <c r="D401" i="141"/>
  <c r="G313" i="119"/>
  <c r="G49" i="118" s="1"/>
  <c r="D313" i="119"/>
  <c r="D49" i="118" s="1"/>
  <c r="J322" i="141"/>
  <c r="H469" i="125"/>
  <c r="I469" i="125"/>
  <c r="E469" i="125"/>
  <c r="D469" i="125"/>
  <c r="G469" i="125"/>
  <c r="C469" i="125"/>
  <c r="F469" i="125"/>
  <c r="J277" i="119"/>
  <c r="X21" i="117"/>
  <c r="Z21" i="117" s="1"/>
  <c r="AE21" i="117"/>
  <c r="T40" i="116"/>
  <c r="T41" i="116"/>
  <c r="T33" i="116"/>
  <c r="T35" i="116" s="1"/>
  <c r="K40" i="139"/>
  <c r="K33" i="139"/>
  <c r="K35" i="139" s="1"/>
  <c r="K59" i="139"/>
  <c r="K41" i="139"/>
  <c r="J362" i="141"/>
  <c r="AL40" i="116"/>
  <c r="AL41" i="116"/>
  <c r="AL33" i="116"/>
  <c r="AL35" i="116" s="1"/>
  <c r="M12" i="32"/>
  <c r="K47" i="32"/>
  <c r="E47" i="32" s="1"/>
  <c r="R59" i="123"/>
  <c r="R41" i="123"/>
  <c r="R40" i="123"/>
  <c r="R33" i="123"/>
  <c r="J289" i="141"/>
  <c r="J373" i="119"/>
  <c r="J351" i="141"/>
  <c r="J376" i="141"/>
  <c r="J335" i="141"/>
  <c r="J274" i="125"/>
  <c r="C313" i="125"/>
  <c r="C49" i="127" s="1"/>
  <c r="J317" i="119"/>
  <c r="C355" i="119"/>
  <c r="C50" i="118" s="1"/>
  <c r="I355" i="119"/>
  <c r="I50" i="118" s="1"/>
  <c r="J359" i="119"/>
  <c r="C397" i="119"/>
  <c r="C51" i="118" s="1"/>
  <c r="G521" i="35"/>
  <c r="F521" i="35"/>
  <c r="I521" i="35"/>
  <c r="E521" i="35"/>
  <c r="H521" i="35"/>
  <c r="D521" i="35"/>
  <c r="C521" i="35"/>
  <c r="E520" i="35"/>
  <c r="F520" i="35"/>
  <c r="I520" i="35"/>
  <c r="C520" i="35"/>
  <c r="D520" i="35"/>
  <c r="H520" i="35"/>
  <c r="G520" i="35"/>
  <c r="AE14" i="140"/>
  <c r="X14" i="140"/>
  <c r="Z14" i="140" s="1"/>
  <c r="M8" i="140"/>
  <c r="G41" i="139"/>
  <c r="G59" i="139"/>
  <c r="G33" i="139"/>
  <c r="G35" i="139" s="1"/>
  <c r="G40" i="139"/>
  <c r="J319" i="119"/>
  <c r="J287" i="119"/>
  <c r="E498" i="125"/>
  <c r="C498" i="125"/>
  <c r="D498" i="125"/>
  <c r="H498" i="125"/>
  <c r="G498" i="125"/>
  <c r="I498" i="125"/>
  <c r="F498" i="125"/>
  <c r="F76" i="147"/>
  <c r="J76" i="147" s="1"/>
  <c r="K76" i="147" s="1"/>
  <c r="S32" i="147"/>
  <c r="E76" i="147"/>
  <c r="I76" i="147" s="1"/>
  <c r="L32" i="147"/>
  <c r="AE19" i="147"/>
  <c r="X19" i="147"/>
  <c r="J327" i="141"/>
  <c r="AQ35" i="116"/>
  <c r="C436" i="119"/>
  <c r="I436" i="119"/>
  <c r="E436" i="119"/>
  <c r="G436" i="119"/>
  <c r="F436" i="119"/>
  <c r="H436" i="119"/>
  <c r="D436" i="119"/>
  <c r="M34" i="124"/>
  <c r="J320" i="35"/>
  <c r="AE40" i="139"/>
  <c r="AE33" i="139"/>
  <c r="AE35" i="139" s="1"/>
  <c r="AE41" i="139"/>
  <c r="J327" i="125"/>
  <c r="M23" i="140"/>
  <c r="W33" i="139"/>
  <c r="W41" i="139"/>
  <c r="W40" i="139"/>
  <c r="E397" i="125"/>
  <c r="E51" i="127" s="1"/>
  <c r="D397" i="125"/>
  <c r="D51" i="127" s="1"/>
  <c r="J341" i="125"/>
  <c r="J284" i="119"/>
  <c r="J274" i="141"/>
  <c r="J299" i="119"/>
  <c r="AM32" i="147"/>
  <c r="X17" i="32"/>
  <c r="Z17" i="32" s="1"/>
  <c r="AE17" i="32"/>
  <c r="AA42" i="139"/>
  <c r="AR9" i="140"/>
  <c r="AK9" i="140"/>
  <c r="AM9" i="140" s="1"/>
  <c r="M42" i="117"/>
  <c r="C47" i="118"/>
  <c r="J47" i="118" s="1"/>
  <c r="E16" i="40" s="1"/>
  <c r="J46" i="118"/>
  <c r="M19" i="124"/>
  <c r="J331" i="141"/>
  <c r="AK45" i="32"/>
  <c r="AM45" i="32" s="1"/>
  <c r="AR45" i="32"/>
  <c r="AE8" i="124"/>
  <c r="X8" i="124"/>
  <c r="J344" i="125"/>
  <c r="M28" i="124"/>
  <c r="J312" i="125"/>
  <c r="AH35" i="139"/>
  <c r="J281" i="125"/>
  <c r="J370" i="125"/>
  <c r="X9" i="117"/>
  <c r="AE9" i="117"/>
  <c r="J316" i="141"/>
  <c r="H456" i="141"/>
  <c r="E456" i="141"/>
  <c r="C456" i="141"/>
  <c r="G456" i="141"/>
  <c r="I456" i="141"/>
  <c r="F456" i="141"/>
  <c r="D456" i="141"/>
  <c r="M33" i="117"/>
  <c r="AK44" i="117"/>
  <c r="AM44" i="117" s="1"/>
  <c r="AR44" i="117"/>
  <c r="AK22" i="140"/>
  <c r="AM22" i="140" s="1"/>
  <c r="AR22" i="140"/>
  <c r="R41" i="146"/>
  <c r="R33" i="146"/>
  <c r="R40" i="146"/>
  <c r="R59" i="146"/>
  <c r="J305" i="119"/>
  <c r="E397" i="35"/>
  <c r="E51" i="33" s="1"/>
  <c r="C435" i="119"/>
  <c r="E435" i="119"/>
  <c r="H435" i="119"/>
  <c r="F435" i="119"/>
  <c r="D435" i="119"/>
  <c r="I435" i="119"/>
  <c r="G435" i="119"/>
  <c r="J338" i="141"/>
  <c r="T35" i="123"/>
  <c r="M14" i="124"/>
  <c r="J280" i="125"/>
  <c r="I355" i="125"/>
  <c r="I50" i="127" s="1"/>
  <c r="J316" i="125"/>
  <c r="C355" i="125"/>
  <c r="C50" i="127" s="1"/>
  <c r="M46" i="124"/>
  <c r="E476" i="125"/>
  <c r="I476" i="125"/>
  <c r="C476" i="125"/>
  <c r="H476" i="125"/>
  <c r="G476" i="125"/>
  <c r="F476" i="125"/>
  <c r="D476" i="125"/>
  <c r="F313" i="119"/>
  <c r="F49" i="118" s="1"/>
  <c r="C313" i="119"/>
  <c r="C49" i="118" s="1"/>
  <c r="J275" i="119"/>
  <c r="AF41" i="116"/>
  <c r="AF40" i="116"/>
  <c r="AF33" i="116"/>
  <c r="J292" i="119"/>
  <c r="J389" i="119"/>
  <c r="X12" i="32"/>
  <c r="AE12" i="32"/>
  <c r="J370" i="119"/>
  <c r="J315" i="141"/>
  <c r="AL33" i="139"/>
  <c r="AL35" i="139" s="1"/>
  <c r="AL40" i="139"/>
  <c r="AL41" i="139"/>
  <c r="J391" i="141"/>
  <c r="Z41" i="139"/>
  <c r="Z40" i="139"/>
  <c r="Z33" i="139"/>
  <c r="Z35" i="139" s="1"/>
  <c r="J392" i="141"/>
  <c r="M29" i="140"/>
  <c r="AB41" i="139"/>
  <c r="AB40" i="139"/>
  <c r="AB33" i="139"/>
  <c r="AB35" i="139" s="1"/>
  <c r="J334" i="141"/>
  <c r="J310" i="141"/>
  <c r="J346" i="141"/>
  <c r="J337" i="141"/>
  <c r="J381" i="141"/>
  <c r="M36" i="140"/>
  <c r="M26" i="140"/>
  <c r="F397" i="141"/>
  <c r="F51" i="136" s="1"/>
  <c r="D397" i="141"/>
  <c r="D51" i="136" s="1"/>
  <c r="D355" i="141"/>
  <c r="D50" i="136" s="1"/>
  <c r="E355" i="141"/>
  <c r="E50" i="136" s="1"/>
  <c r="X42" i="140"/>
  <c r="Z42" i="140" s="1"/>
  <c r="AE42" i="140"/>
  <c r="J386" i="141"/>
  <c r="J312" i="141"/>
  <c r="AE39" i="140"/>
  <c r="X39" i="140"/>
  <c r="Z39" i="140" s="1"/>
  <c r="AF10" i="133"/>
  <c r="Y10" i="133"/>
  <c r="S54" i="133"/>
  <c r="W54" i="133" s="1"/>
  <c r="R54" i="133"/>
  <c r="V54" i="133" s="1"/>
  <c r="M21" i="140"/>
  <c r="J293" i="141"/>
  <c r="M10" i="140"/>
  <c r="K47" i="140"/>
  <c r="J394" i="141"/>
  <c r="AZ13" i="161"/>
  <c r="J277" i="141"/>
  <c r="BK39" i="124"/>
  <c r="BR39" i="124"/>
  <c r="AS41" i="139"/>
  <c r="AS33" i="139"/>
  <c r="AS35" i="139" s="1"/>
  <c r="AS59" i="139"/>
  <c r="AS40" i="139"/>
  <c r="J389" i="141"/>
  <c r="T33" i="139"/>
  <c r="T35" i="139" s="1"/>
  <c r="T40" i="139"/>
  <c r="T41" i="139"/>
  <c r="J377" i="141"/>
  <c r="J276" i="141"/>
  <c r="C313" i="141"/>
  <c r="C49" i="136" s="1"/>
  <c r="X44" i="140"/>
  <c r="Z44" i="140" s="1"/>
  <c r="AE44" i="140"/>
  <c r="AO40" i="139"/>
  <c r="AO41" i="139"/>
  <c r="AO33" i="139"/>
  <c r="AO35" i="139" s="1"/>
  <c r="X29" i="140"/>
  <c r="Z29" i="140" s="1"/>
  <c r="AE29" i="140"/>
  <c r="J361" i="141"/>
  <c r="J344" i="141"/>
  <c r="J350" i="141"/>
  <c r="J295" i="141"/>
  <c r="AE36" i="140"/>
  <c r="X36" i="140"/>
  <c r="Z36" i="140" s="1"/>
  <c r="J349" i="141"/>
  <c r="G397" i="141"/>
  <c r="G51" i="136" s="1"/>
  <c r="AT57" i="139"/>
  <c r="K397" i="141" s="1"/>
  <c r="J318" i="141"/>
  <c r="C355" i="141"/>
  <c r="C50" i="136" s="1"/>
  <c r="G355" i="141"/>
  <c r="G50" i="136" s="1"/>
  <c r="J304" i="141"/>
  <c r="J308" i="141"/>
  <c r="M42" i="140"/>
  <c r="M39" i="140"/>
  <c r="AE21" i="140"/>
  <c r="X21" i="140"/>
  <c r="Z21" i="140" s="1"/>
  <c r="AQ41" i="139"/>
  <c r="AQ40" i="139"/>
  <c r="AQ33" i="139"/>
  <c r="BR13" i="161"/>
  <c r="BK13" i="161"/>
  <c r="J339" i="141"/>
  <c r="J393" i="141"/>
  <c r="J47" i="136"/>
  <c r="H16" i="40" s="1"/>
  <c r="J371" i="141"/>
  <c r="X27" i="140"/>
  <c r="Z27" i="140" s="1"/>
  <c r="AE27" i="140"/>
  <c r="J396" i="141"/>
  <c r="J329" i="141"/>
  <c r="AN40" i="139"/>
  <c r="AN41" i="139"/>
  <c r="AN33" i="139"/>
  <c r="AN35" i="139" s="1"/>
  <c r="M27" i="140"/>
  <c r="M44" i="140"/>
  <c r="J388" i="141"/>
  <c r="X31" i="140"/>
  <c r="Z31" i="140" s="1"/>
  <c r="AE31" i="140"/>
  <c r="J59" i="139"/>
  <c r="J33" i="139"/>
  <c r="J35" i="139" s="1"/>
  <c r="J40" i="139"/>
  <c r="J41" i="139"/>
  <c r="J354" i="141"/>
  <c r="J305" i="141"/>
  <c r="J307" i="141"/>
  <c r="AE38" i="140"/>
  <c r="X38" i="140"/>
  <c r="Z38" i="140" s="1"/>
  <c r="AD40" i="139"/>
  <c r="AD33" i="139"/>
  <c r="AD35" i="139" s="1"/>
  <c r="AD41" i="139"/>
  <c r="J319" i="141"/>
  <c r="M46" i="140"/>
  <c r="J347" i="141"/>
  <c r="I397" i="141"/>
  <c r="I51" i="136" s="1"/>
  <c r="H397" i="141"/>
  <c r="H51" i="136" s="1"/>
  <c r="J360" i="141"/>
  <c r="C397" i="141"/>
  <c r="C51" i="136" s="1"/>
  <c r="I355" i="141"/>
  <c r="I50" i="136" s="1"/>
  <c r="AT56" i="139"/>
  <c r="K355" i="141" s="1"/>
  <c r="J352" i="141"/>
  <c r="J297" i="141"/>
  <c r="M11" i="140"/>
  <c r="M43" i="140"/>
  <c r="Y33" i="139"/>
  <c r="Y35" i="139" s="1"/>
  <c r="Y41" i="139"/>
  <c r="Y40" i="139"/>
  <c r="N10" i="133"/>
  <c r="X41" i="140"/>
  <c r="Z41" i="140" s="1"/>
  <c r="AE41" i="140"/>
  <c r="K46" i="136"/>
  <c r="J26" i="136"/>
  <c r="L38" i="136"/>
  <c r="L41" i="136"/>
  <c r="J302" i="141"/>
  <c r="AK40" i="139"/>
  <c r="AK33" i="139"/>
  <c r="AK35" i="139" s="1"/>
  <c r="AK41" i="139"/>
  <c r="J379" i="141"/>
  <c r="M31" i="140"/>
  <c r="J287" i="141"/>
  <c r="M38" i="140"/>
  <c r="X46" i="140"/>
  <c r="Z46" i="140" s="1"/>
  <c r="AE46" i="140"/>
  <c r="X26" i="140"/>
  <c r="Z26" i="140" s="1"/>
  <c r="AE26" i="140"/>
  <c r="E397" i="141"/>
  <c r="E51" i="136" s="1"/>
  <c r="I59" i="139"/>
  <c r="I41" i="139"/>
  <c r="I40" i="139"/>
  <c r="I33" i="139"/>
  <c r="I35" i="139" s="1"/>
  <c r="F355" i="141"/>
  <c r="F50" i="136" s="1"/>
  <c r="H355" i="141"/>
  <c r="H50" i="136" s="1"/>
  <c r="AE11" i="140"/>
  <c r="X11" i="140"/>
  <c r="Z11" i="140" s="1"/>
  <c r="AE43" i="140"/>
  <c r="X43" i="140"/>
  <c r="Z43" i="140" s="1"/>
  <c r="AI41" i="139"/>
  <c r="AI40" i="139"/>
  <c r="AI33" i="139"/>
  <c r="AI35" i="139" s="1"/>
  <c r="M41" i="140"/>
  <c r="AE10" i="140"/>
  <c r="X10" i="140"/>
  <c r="AP40" i="139"/>
  <c r="AP41" i="139"/>
  <c r="AP33" i="139"/>
  <c r="AT41" i="139"/>
  <c r="AT33" i="139"/>
  <c r="AT35" i="139" s="1"/>
  <c r="AT40" i="139"/>
  <c r="H19" i="125" l="1"/>
  <c r="I5" i="125"/>
  <c r="I19" i="125" s="1"/>
  <c r="Q19" i="128"/>
  <c r="E17" i="128" s="1"/>
  <c r="F13" i="40"/>
  <c r="K23" i="127"/>
  <c r="D50" i="106"/>
  <c r="K50" i="106" s="1"/>
  <c r="K27" i="106"/>
  <c r="E5" i="51" s="1"/>
  <c r="J47" i="127"/>
  <c r="C27" i="127"/>
  <c r="E435" i="125"/>
  <c r="I599" i="125"/>
  <c r="BJ43" i="32"/>
  <c r="BD87" i="32"/>
  <c r="BQ43" i="32"/>
  <c r="BI43" i="32"/>
  <c r="BH43" i="32"/>
  <c r="BH87" i="32" s="1"/>
  <c r="BP87" i="32"/>
  <c r="BT43" i="32"/>
  <c r="BT87" i="32" s="1"/>
  <c r="CC43" i="32"/>
  <c r="AE7" i="32"/>
  <c r="CG45" i="32"/>
  <c r="CG89" i="32" s="1"/>
  <c r="CC89" i="32"/>
  <c r="CC88" i="32"/>
  <c r="CG44" i="32"/>
  <c r="CG88" i="32" s="1"/>
  <c r="CJ44" i="32"/>
  <c r="CW44" i="32" s="1"/>
  <c r="BT62" i="32"/>
  <c r="CT44" i="32"/>
  <c r="CT88" i="32" s="1"/>
  <c r="CC62" i="32"/>
  <c r="CG18" i="32"/>
  <c r="CG62" i="32" s="1"/>
  <c r="CG46" i="32"/>
  <c r="CG90" i="32" s="1"/>
  <c r="CC90" i="32"/>
  <c r="BT90" i="32"/>
  <c r="CT46" i="32"/>
  <c r="CT90" i="32" s="1"/>
  <c r="BT89" i="32"/>
  <c r="CT45" i="32"/>
  <c r="CT89" i="32" s="1"/>
  <c r="C47" i="33"/>
  <c r="C48" i="33" s="1"/>
  <c r="C23" i="33"/>
  <c r="D12" i="40" s="1"/>
  <c r="C39" i="33"/>
  <c r="C40" i="33" s="1"/>
  <c r="I476" i="35"/>
  <c r="H473" i="35"/>
  <c r="D473" i="35"/>
  <c r="E473" i="35"/>
  <c r="AT46" i="6"/>
  <c r="AT47" i="6" s="1"/>
  <c r="F473" i="35"/>
  <c r="C683" i="125"/>
  <c r="C473" i="35"/>
  <c r="J473" i="35" s="1"/>
  <c r="D425" i="162"/>
  <c r="J415" i="162"/>
  <c r="G599" i="125"/>
  <c r="V43" i="160"/>
  <c r="F583" i="162" s="1"/>
  <c r="C428" i="134"/>
  <c r="J428" i="134" s="1"/>
  <c r="I654" i="134"/>
  <c r="G434" i="125"/>
  <c r="G473" i="35"/>
  <c r="H425" i="162"/>
  <c r="J425" i="162" s="1"/>
  <c r="V44" i="160"/>
  <c r="G625" i="162" s="1"/>
  <c r="G428" i="134"/>
  <c r="V44" i="132"/>
  <c r="F432" i="134"/>
  <c r="C541" i="134"/>
  <c r="C612" i="134"/>
  <c r="E425" i="162"/>
  <c r="D428" i="134"/>
  <c r="F40" i="117"/>
  <c r="J452" i="134"/>
  <c r="I425" i="162"/>
  <c r="I518" i="125"/>
  <c r="H582" i="148"/>
  <c r="D667" i="162"/>
  <c r="AL42" i="6"/>
  <c r="AL43" i="6" s="1"/>
  <c r="I404" i="134"/>
  <c r="C421" i="162"/>
  <c r="H514" i="134"/>
  <c r="AF35" i="160"/>
  <c r="F428" i="134"/>
  <c r="AM63" i="116"/>
  <c r="AK42" i="146"/>
  <c r="J449" i="141"/>
  <c r="J516" i="119"/>
  <c r="D518" i="125"/>
  <c r="I582" i="148"/>
  <c r="C414" i="141"/>
  <c r="H518" i="125"/>
  <c r="H667" i="162"/>
  <c r="H403" i="35"/>
  <c r="J403" i="35" s="1"/>
  <c r="E404" i="134"/>
  <c r="I421" i="162"/>
  <c r="J421" i="162" s="1"/>
  <c r="G514" i="134"/>
  <c r="D541" i="162"/>
  <c r="E428" i="134"/>
  <c r="AK129" i="114"/>
  <c r="D654" i="134"/>
  <c r="D414" i="141"/>
  <c r="G667" i="162"/>
  <c r="G403" i="35"/>
  <c r="K58" i="132"/>
  <c r="H421" i="162"/>
  <c r="F514" i="134"/>
  <c r="E541" i="162"/>
  <c r="I428" i="134"/>
  <c r="AM36" i="116"/>
  <c r="F417" i="162"/>
  <c r="J557" i="125"/>
  <c r="C667" i="162"/>
  <c r="J667" i="162" s="1"/>
  <c r="C403" i="35"/>
  <c r="AK42" i="132"/>
  <c r="AK43" i="132" s="1"/>
  <c r="C654" i="134"/>
  <c r="E417" i="162"/>
  <c r="G448" i="162"/>
  <c r="J415" i="134"/>
  <c r="J405" i="162"/>
  <c r="C638" i="119"/>
  <c r="AR25" i="161"/>
  <c r="F57" i="161"/>
  <c r="J57" i="161" s="1"/>
  <c r="K57" i="161" s="1"/>
  <c r="S13" i="161"/>
  <c r="S57" i="161" s="1"/>
  <c r="W57" i="161" s="1"/>
  <c r="I638" i="119"/>
  <c r="E403" i="125"/>
  <c r="I403" i="35"/>
  <c r="F11" i="124"/>
  <c r="S11" i="124" s="1"/>
  <c r="E518" i="148"/>
  <c r="AO42" i="146"/>
  <c r="AO45" i="146" s="1"/>
  <c r="G686" i="148" s="1"/>
  <c r="F638" i="119"/>
  <c r="AI46" i="116"/>
  <c r="AI47" i="116" s="1"/>
  <c r="AM35" i="132"/>
  <c r="I490" i="134"/>
  <c r="I403" i="125"/>
  <c r="J35" i="6"/>
  <c r="J36" i="6" s="1"/>
  <c r="J37" i="6" s="1"/>
  <c r="H130" i="12" s="1"/>
  <c r="J64" i="123"/>
  <c r="I518" i="148"/>
  <c r="D638" i="119"/>
  <c r="C432" i="134"/>
  <c r="I514" i="148"/>
  <c r="F14" i="133"/>
  <c r="L14" i="133" s="1"/>
  <c r="N14" i="133" s="1"/>
  <c r="J431" i="125"/>
  <c r="G448" i="134"/>
  <c r="J448" i="134" s="1"/>
  <c r="E448" i="134"/>
  <c r="C448" i="134"/>
  <c r="J58" i="123"/>
  <c r="J63" i="123"/>
  <c r="G432" i="134"/>
  <c r="G514" i="148"/>
  <c r="F490" i="134"/>
  <c r="C490" i="134"/>
  <c r="K54" i="133"/>
  <c r="F518" i="148"/>
  <c r="AQ36" i="160"/>
  <c r="F654" i="134"/>
  <c r="E638" i="119"/>
  <c r="G403" i="125"/>
  <c r="H129" i="121"/>
  <c r="D432" i="134"/>
  <c r="J432" i="134" s="1"/>
  <c r="F514" i="148"/>
  <c r="C518" i="125"/>
  <c r="H518" i="148"/>
  <c r="E432" i="134"/>
  <c r="E514" i="148"/>
  <c r="F412" i="148"/>
  <c r="G494" i="134"/>
  <c r="F494" i="134"/>
  <c r="D494" i="134"/>
  <c r="C494" i="134"/>
  <c r="H494" i="134"/>
  <c r="E494" i="134"/>
  <c r="I494" i="134"/>
  <c r="V36" i="160"/>
  <c r="H509" i="148"/>
  <c r="H455" i="35"/>
  <c r="G425" i="148"/>
  <c r="H541" i="162"/>
  <c r="C540" i="162"/>
  <c r="G474" i="134"/>
  <c r="H432" i="134"/>
  <c r="D514" i="148"/>
  <c r="M42" i="132"/>
  <c r="M45" i="132" s="1"/>
  <c r="G658" i="134" s="1"/>
  <c r="J554" i="119"/>
  <c r="H490" i="134"/>
  <c r="F518" i="125"/>
  <c r="F403" i="125"/>
  <c r="F667" i="162"/>
  <c r="F403" i="35"/>
  <c r="D509" i="148"/>
  <c r="G518" i="148"/>
  <c r="I455" i="35"/>
  <c r="F425" i="148"/>
  <c r="D467" i="162"/>
  <c r="F541" i="162"/>
  <c r="E654" i="134"/>
  <c r="F474" i="134"/>
  <c r="J474" i="134" s="1"/>
  <c r="E434" i="134"/>
  <c r="G476" i="134"/>
  <c r="C430" i="162"/>
  <c r="I448" i="134"/>
  <c r="E518" i="125"/>
  <c r="G518" i="125"/>
  <c r="D403" i="125"/>
  <c r="J403" i="125" s="1"/>
  <c r="E403" i="35"/>
  <c r="G425" i="162"/>
  <c r="D455" i="35"/>
  <c r="H425" i="148"/>
  <c r="C541" i="162"/>
  <c r="J541" i="162" s="1"/>
  <c r="D474" i="134"/>
  <c r="G654" i="134"/>
  <c r="F612" i="134"/>
  <c r="Q42" i="132"/>
  <c r="C518" i="148"/>
  <c r="J406" i="134"/>
  <c r="F410" i="134"/>
  <c r="E410" i="134"/>
  <c r="I410" i="134"/>
  <c r="D410" i="134"/>
  <c r="H410" i="134"/>
  <c r="G410" i="134"/>
  <c r="Q58" i="132"/>
  <c r="C410" i="134"/>
  <c r="Q35" i="132"/>
  <c r="C403" i="125"/>
  <c r="AR20" i="32"/>
  <c r="BE20" i="32" s="1"/>
  <c r="C509" i="148"/>
  <c r="H596" i="119"/>
  <c r="H403" i="125"/>
  <c r="J58" i="6"/>
  <c r="I683" i="125"/>
  <c r="V64" i="132"/>
  <c r="E425" i="148"/>
  <c r="G488" i="134"/>
  <c r="G541" i="162"/>
  <c r="E57" i="161"/>
  <c r="I57" i="161" s="1"/>
  <c r="D612" i="134"/>
  <c r="F448" i="134"/>
  <c r="J414" i="148"/>
  <c r="D490" i="134"/>
  <c r="V36" i="132"/>
  <c r="E455" i="35"/>
  <c r="G518" i="35"/>
  <c r="F497" i="35"/>
  <c r="G497" i="35"/>
  <c r="I46" i="132"/>
  <c r="I47" i="132" s="1"/>
  <c r="F422" i="134"/>
  <c r="X35" i="160"/>
  <c r="D434" i="125"/>
  <c r="F44" i="161"/>
  <c r="L44" i="161" s="1"/>
  <c r="C487" i="125"/>
  <c r="F23" i="133"/>
  <c r="S23" i="133" s="1"/>
  <c r="F518" i="35"/>
  <c r="F476" i="35"/>
  <c r="D404" i="134"/>
  <c r="C497" i="35"/>
  <c r="J497" i="35" s="1"/>
  <c r="G455" i="35"/>
  <c r="F488" i="134"/>
  <c r="K64" i="132"/>
  <c r="C476" i="134"/>
  <c r="C599" i="125"/>
  <c r="C434" i="125"/>
  <c r="H476" i="134"/>
  <c r="H434" i="125"/>
  <c r="T129" i="130"/>
  <c r="E518" i="35"/>
  <c r="F436" i="134"/>
  <c r="E476" i="134"/>
  <c r="AO35" i="123"/>
  <c r="F42" i="124" s="1"/>
  <c r="H477" i="119"/>
  <c r="H477" i="125"/>
  <c r="AQ64" i="160"/>
  <c r="G487" i="125"/>
  <c r="H518" i="35"/>
  <c r="D476" i="35"/>
  <c r="H404" i="134"/>
  <c r="J404" i="134" s="1"/>
  <c r="E497" i="35"/>
  <c r="F455" i="35"/>
  <c r="C488" i="134"/>
  <c r="I129" i="130"/>
  <c r="J42" i="123"/>
  <c r="J44" i="123" s="1"/>
  <c r="E613" i="125" s="1"/>
  <c r="G596" i="119"/>
  <c r="F476" i="134"/>
  <c r="H497" i="35"/>
  <c r="H467" i="162"/>
  <c r="H570" i="134"/>
  <c r="C477" i="125"/>
  <c r="I518" i="35"/>
  <c r="F23" i="161"/>
  <c r="G476" i="35"/>
  <c r="C404" i="134"/>
  <c r="E509" i="148"/>
  <c r="AO42" i="6"/>
  <c r="F560" i="35" s="1"/>
  <c r="I467" i="162"/>
  <c r="E488" i="134"/>
  <c r="D596" i="119"/>
  <c r="I570" i="134"/>
  <c r="I540" i="134"/>
  <c r="H417" i="162"/>
  <c r="G477" i="125"/>
  <c r="T42" i="6"/>
  <c r="E467" i="162"/>
  <c r="I417" i="162"/>
  <c r="I434" i="125"/>
  <c r="E477" i="125"/>
  <c r="V64" i="160"/>
  <c r="C476" i="35"/>
  <c r="J476" i="35" s="1"/>
  <c r="N43" i="139"/>
  <c r="G404" i="134"/>
  <c r="G509" i="148"/>
  <c r="C467" i="162"/>
  <c r="I596" i="119"/>
  <c r="U44" i="132"/>
  <c r="G417" i="162"/>
  <c r="F477" i="125"/>
  <c r="F434" i="125"/>
  <c r="AF42" i="160"/>
  <c r="AF45" i="160" s="1"/>
  <c r="F509" i="148"/>
  <c r="F467" i="162"/>
  <c r="G570" i="134"/>
  <c r="G430" i="148"/>
  <c r="D476" i="134"/>
  <c r="D417" i="162"/>
  <c r="E430" i="162"/>
  <c r="E476" i="35"/>
  <c r="E457" i="125"/>
  <c r="AO42" i="132"/>
  <c r="E560" i="134" s="1"/>
  <c r="F430" i="162"/>
  <c r="AT46" i="116"/>
  <c r="AT47" i="116" s="1"/>
  <c r="M63" i="132"/>
  <c r="M36" i="132"/>
  <c r="M64" i="132"/>
  <c r="J457" i="134"/>
  <c r="D599" i="125"/>
  <c r="H599" i="125"/>
  <c r="E599" i="125"/>
  <c r="G519" i="119"/>
  <c r="C519" i="119"/>
  <c r="H641" i="125"/>
  <c r="U63" i="146"/>
  <c r="F683" i="125"/>
  <c r="H435" i="125"/>
  <c r="D533" i="141"/>
  <c r="G641" i="125"/>
  <c r="H683" i="125"/>
  <c r="I435" i="125"/>
  <c r="F533" i="141"/>
  <c r="H501" i="162"/>
  <c r="H430" i="162"/>
  <c r="D683" i="125"/>
  <c r="C435" i="125"/>
  <c r="E533" i="141"/>
  <c r="E683" i="125"/>
  <c r="D435" i="125"/>
  <c r="N44" i="139"/>
  <c r="F617" i="141" s="1"/>
  <c r="I533" i="141"/>
  <c r="C501" i="162"/>
  <c r="AK35" i="160"/>
  <c r="AK63" i="160" s="1"/>
  <c r="D417" i="134"/>
  <c r="G435" i="125"/>
  <c r="J436" i="162"/>
  <c r="D519" i="119"/>
  <c r="F435" i="125"/>
  <c r="C641" i="125"/>
  <c r="D478" i="134"/>
  <c r="D641" i="125"/>
  <c r="F501" i="162"/>
  <c r="E641" i="125"/>
  <c r="F519" i="119"/>
  <c r="J519" i="119" s="1"/>
  <c r="D430" i="162"/>
  <c r="I430" i="162"/>
  <c r="AL46" i="123"/>
  <c r="AL47" i="123" s="1"/>
  <c r="I519" i="119"/>
  <c r="H519" i="119"/>
  <c r="F641" i="125"/>
  <c r="E570" i="134"/>
  <c r="I478" i="134"/>
  <c r="G478" i="134"/>
  <c r="J473" i="125"/>
  <c r="H533" i="141"/>
  <c r="C478" i="134"/>
  <c r="S129" i="144"/>
  <c r="U36" i="146"/>
  <c r="F22" i="147"/>
  <c r="E66" i="147" s="1"/>
  <c r="I66" i="147" s="1"/>
  <c r="F478" i="134"/>
  <c r="G533" i="141"/>
  <c r="H446" i="148"/>
  <c r="AJ129" i="121"/>
  <c r="AL63" i="123"/>
  <c r="AL36" i="123"/>
  <c r="F39" i="124"/>
  <c r="AL64" i="123"/>
  <c r="N45" i="139"/>
  <c r="G659" i="141" s="1"/>
  <c r="I582" i="162"/>
  <c r="C446" i="148"/>
  <c r="E446" i="148"/>
  <c r="J497" i="134"/>
  <c r="I446" i="148"/>
  <c r="E658" i="134"/>
  <c r="D436" i="134"/>
  <c r="M44" i="132"/>
  <c r="I616" i="134" s="1"/>
  <c r="F539" i="134"/>
  <c r="E542" i="134"/>
  <c r="J425" i="134"/>
  <c r="D499" i="125"/>
  <c r="I562" i="162"/>
  <c r="I658" i="134"/>
  <c r="AQ36" i="132"/>
  <c r="G434" i="134"/>
  <c r="J501" i="134"/>
  <c r="AK35" i="146"/>
  <c r="AK64" i="146" s="1"/>
  <c r="AQ64" i="132"/>
  <c r="C434" i="134"/>
  <c r="E477" i="119"/>
  <c r="G499" i="125"/>
  <c r="H601" i="119"/>
  <c r="F44" i="133"/>
  <c r="L44" i="133" s="1"/>
  <c r="N44" i="133" s="1"/>
  <c r="H434" i="134"/>
  <c r="J414" i="162"/>
  <c r="E499" i="125"/>
  <c r="G477" i="119"/>
  <c r="F499" i="125"/>
  <c r="G436" i="134"/>
  <c r="AQ63" i="132"/>
  <c r="F434" i="134"/>
  <c r="G633" i="134"/>
  <c r="H430" i="148"/>
  <c r="I499" i="125"/>
  <c r="C477" i="119"/>
  <c r="C499" i="125"/>
  <c r="H436" i="134"/>
  <c r="D430" i="148"/>
  <c r="D434" i="134"/>
  <c r="H658" i="134"/>
  <c r="M43" i="132"/>
  <c r="I574" i="134" s="1"/>
  <c r="H404" i="148"/>
  <c r="I477" i="119"/>
  <c r="E436" i="134"/>
  <c r="I430" i="148"/>
  <c r="I434" i="134"/>
  <c r="K36" i="146"/>
  <c r="C430" i="148"/>
  <c r="E430" i="148"/>
  <c r="C658" i="134"/>
  <c r="G404" i="148"/>
  <c r="H532" i="134"/>
  <c r="F549" i="134"/>
  <c r="AP42" i="116"/>
  <c r="AP44" i="116" s="1"/>
  <c r="F645" i="119" s="1"/>
  <c r="C436" i="134"/>
  <c r="I593" i="134"/>
  <c r="F404" i="148"/>
  <c r="D446" i="148"/>
  <c r="G446" i="148"/>
  <c r="C532" i="162"/>
  <c r="D549" i="134"/>
  <c r="AO129" i="158"/>
  <c r="G593" i="134"/>
  <c r="F472" i="162"/>
  <c r="H633" i="134"/>
  <c r="AD43" i="132"/>
  <c r="G591" i="134" s="1"/>
  <c r="C435" i="148"/>
  <c r="F581" i="134"/>
  <c r="T45" i="132"/>
  <c r="I665" i="134" s="1"/>
  <c r="H514" i="148"/>
  <c r="C593" i="134"/>
  <c r="C549" i="134"/>
  <c r="D582" i="148"/>
  <c r="E66" i="161"/>
  <c r="I66" i="161" s="1"/>
  <c r="E454" i="35"/>
  <c r="F435" i="148"/>
  <c r="E581" i="134"/>
  <c r="T44" i="132"/>
  <c r="D623" i="134" s="1"/>
  <c r="D593" i="134"/>
  <c r="F633" i="134"/>
  <c r="AP35" i="146"/>
  <c r="AP63" i="146" s="1"/>
  <c r="G581" i="134"/>
  <c r="H539" i="134"/>
  <c r="C539" i="134"/>
  <c r="D477" i="148"/>
  <c r="E435" i="148"/>
  <c r="U46" i="146"/>
  <c r="L22" i="161"/>
  <c r="E582" i="148"/>
  <c r="S22" i="161"/>
  <c r="S66" i="161" s="1"/>
  <c r="W66" i="161" s="1"/>
  <c r="X66" i="161" s="1"/>
  <c r="D435" i="148"/>
  <c r="D581" i="134"/>
  <c r="I539" i="134"/>
  <c r="H593" i="134"/>
  <c r="I417" i="134"/>
  <c r="J454" i="148"/>
  <c r="F477" i="148"/>
  <c r="H435" i="148"/>
  <c r="I581" i="134"/>
  <c r="AB44" i="146"/>
  <c r="I631" i="148" s="1"/>
  <c r="I549" i="134"/>
  <c r="H581" i="134"/>
  <c r="E539" i="134"/>
  <c r="F582" i="148"/>
  <c r="C582" i="148"/>
  <c r="G435" i="148"/>
  <c r="E468" i="162"/>
  <c r="H468" i="162"/>
  <c r="C468" i="162"/>
  <c r="F468" i="162"/>
  <c r="I468" i="162"/>
  <c r="D468" i="162"/>
  <c r="G468" i="162"/>
  <c r="AG42" i="160"/>
  <c r="AK34" i="161"/>
  <c r="AM34" i="161" s="1"/>
  <c r="AR34" i="161"/>
  <c r="G510" i="162"/>
  <c r="H510" i="162"/>
  <c r="D510" i="162"/>
  <c r="E510" i="162"/>
  <c r="C510" i="162"/>
  <c r="F510" i="162"/>
  <c r="I510" i="162"/>
  <c r="AD45" i="132"/>
  <c r="E675" i="134" s="1"/>
  <c r="E593" i="134"/>
  <c r="G472" i="162"/>
  <c r="AD63" i="132"/>
  <c r="G539" i="134"/>
  <c r="D539" i="134"/>
  <c r="H549" i="134"/>
  <c r="I426" i="162"/>
  <c r="D426" i="162"/>
  <c r="E426" i="162"/>
  <c r="H426" i="162"/>
  <c r="F426" i="162"/>
  <c r="C426" i="162"/>
  <c r="G426" i="162"/>
  <c r="AG35" i="160"/>
  <c r="H477" i="148"/>
  <c r="I457" i="125"/>
  <c r="AP42" i="146"/>
  <c r="F561" i="148" s="1"/>
  <c r="G540" i="162"/>
  <c r="I540" i="162"/>
  <c r="E540" i="134"/>
  <c r="I477" i="148"/>
  <c r="D457" i="125"/>
  <c r="C582" i="162"/>
  <c r="U44" i="160"/>
  <c r="G624" i="162" s="1"/>
  <c r="H540" i="162"/>
  <c r="H540" i="134"/>
  <c r="E472" i="162"/>
  <c r="H519" i="134"/>
  <c r="C519" i="134"/>
  <c r="E519" i="134"/>
  <c r="G519" i="134"/>
  <c r="I519" i="134"/>
  <c r="D519" i="134"/>
  <c r="F519" i="134"/>
  <c r="C457" i="125"/>
  <c r="M47" i="147"/>
  <c r="I511" i="125"/>
  <c r="V42" i="123"/>
  <c r="E541" i="125" s="1"/>
  <c r="E582" i="162"/>
  <c r="U45" i="160"/>
  <c r="I666" i="162" s="1"/>
  <c r="U45" i="132"/>
  <c r="U46" i="132" s="1"/>
  <c r="D472" i="162"/>
  <c r="G549" i="134"/>
  <c r="C633" i="134"/>
  <c r="E549" i="134"/>
  <c r="E633" i="134"/>
  <c r="AP35" i="132"/>
  <c r="E435" i="134"/>
  <c r="D435" i="134"/>
  <c r="G435" i="134"/>
  <c r="F435" i="134"/>
  <c r="I435" i="134"/>
  <c r="H435" i="134"/>
  <c r="C435" i="134"/>
  <c r="AP42" i="132"/>
  <c r="H477" i="134"/>
  <c r="C477" i="134"/>
  <c r="G477" i="134"/>
  <c r="I477" i="134"/>
  <c r="F477" i="134"/>
  <c r="E477" i="134"/>
  <c r="D477" i="134"/>
  <c r="AK43" i="133"/>
  <c r="AM43" i="133" s="1"/>
  <c r="AR43" i="133"/>
  <c r="H582" i="162"/>
  <c r="D540" i="134"/>
  <c r="C472" i="162"/>
  <c r="J498" i="134"/>
  <c r="J456" i="134"/>
  <c r="F582" i="162"/>
  <c r="G582" i="162"/>
  <c r="F540" i="162"/>
  <c r="D540" i="162"/>
  <c r="F540" i="134"/>
  <c r="D488" i="148"/>
  <c r="I488" i="148"/>
  <c r="J456" i="162"/>
  <c r="C477" i="148"/>
  <c r="H457" i="125"/>
  <c r="C417" i="134"/>
  <c r="J465" i="134"/>
  <c r="D550" i="148"/>
  <c r="G477" i="148"/>
  <c r="G457" i="125"/>
  <c r="AD36" i="132"/>
  <c r="E540" i="162"/>
  <c r="J423" i="134"/>
  <c r="D654" i="119"/>
  <c r="G654" i="119"/>
  <c r="G547" i="148"/>
  <c r="C635" i="134"/>
  <c r="S35" i="146"/>
  <c r="G412" i="148"/>
  <c r="E412" i="148"/>
  <c r="H500" i="119"/>
  <c r="AK42" i="160"/>
  <c r="AK44" i="160" s="1"/>
  <c r="D640" i="162" s="1"/>
  <c r="D404" i="148"/>
  <c r="I43" i="116"/>
  <c r="C570" i="119" s="1"/>
  <c r="D412" i="148"/>
  <c r="E658" i="162"/>
  <c r="F500" i="119"/>
  <c r="H472" i="162"/>
  <c r="E404" i="148"/>
  <c r="D658" i="162"/>
  <c r="D500" i="119"/>
  <c r="S58" i="146"/>
  <c r="AB36" i="146"/>
  <c r="F12" i="147"/>
  <c r="L12" i="147" s="1"/>
  <c r="AB129" i="130"/>
  <c r="I129" i="144"/>
  <c r="F31" i="133"/>
  <c r="H412" i="148"/>
  <c r="C404" i="148"/>
  <c r="I404" i="148"/>
  <c r="G532" i="162"/>
  <c r="I635" i="134"/>
  <c r="K58" i="146"/>
  <c r="K63" i="146"/>
  <c r="C412" i="148"/>
  <c r="AN35" i="132"/>
  <c r="G433" i="134"/>
  <c r="F433" i="134"/>
  <c r="D433" i="134"/>
  <c r="I433" i="134"/>
  <c r="C433" i="134"/>
  <c r="H433" i="134"/>
  <c r="E433" i="134"/>
  <c r="J509" i="134"/>
  <c r="D517" i="134"/>
  <c r="H517" i="134"/>
  <c r="E517" i="134"/>
  <c r="C517" i="134"/>
  <c r="F517" i="134"/>
  <c r="G517" i="134"/>
  <c r="I517" i="134"/>
  <c r="F417" i="134"/>
  <c r="J551" i="134"/>
  <c r="J408" i="148"/>
  <c r="E459" i="134"/>
  <c r="H459" i="134"/>
  <c r="G459" i="134"/>
  <c r="F459" i="134"/>
  <c r="X42" i="132"/>
  <c r="D459" i="134"/>
  <c r="I459" i="134"/>
  <c r="C459" i="134"/>
  <c r="H417" i="134"/>
  <c r="J490" i="162"/>
  <c r="D496" i="148"/>
  <c r="G496" i="148"/>
  <c r="C496" i="148"/>
  <c r="E496" i="148"/>
  <c r="I496" i="148"/>
  <c r="S42" i="146"/>
  <c r="F496" i="148"/>
  <c r="H496" i="148"/>
  <c r="X35" i="132"/>
  <c r="H488" i="148"/>
  <c r="G488" i="148"/>
  <c r="F488" i="148"/>
  <c r="C488" i="148"/>
  <c r="AK41" i="133"/>
  <c r="AM41" i="133" s="1"/>
  <c r="AR41" i="133"/>
  <c r="D633" i="134"/>
  <c r="E417" i="134"/>
  <c r="D475" i="134"/>
  <c r="F475" i="134"/>
  <c r="I475" i="134"/>
  <c r="H475" i="134"/>
  <c r="C475" i="134"/>
  <c r="G475" i="134"/>
  <c r="E475" i="134"/>
  <c r="AN42" i="132"/>
  <c r="K42" i="146"/>
  <c r="D635" i="134"/>
  <c r="F635" i="134"/>
  <c r="H635" i="134"/>
  <c r="D513" i="125"/>
  <c r="E513" i="125"/>
  <c r="H513" i="125"/>
  <c r="I513" i="125"/>
  <c r="C513" i="125"/>
  <c r="G513" i="125"/>
  <c r="F513" i="125"/>
  <c r="G635" i="134"/>
  <c r="AJ35" i="123"/>
  <c r="F429" i="125"/>
  <c r="H429" i="125"/>
  <c r="I429" i="125"/>
  <c r="G429" i="125"/>
  <c r="D429" i="125"/>
  <c r="C429" i="125"/>
  <c r="E429" i="125"/>
  <c r="AF46" i="132"/>
  <c r="AF47" i="132" s="1"/>
  <c r="AR37" i="124"/>
  <c r="AK37" i="124"/>
  <c r="AM37" i="124" s="1"/>
  <c r="J677" i="134"/>
  <c r="I424" i="119"/>
  <c r="I496" i="35"/>
  <c r="G496" i="35"/>
  <c r="H654" i="119"/>
  <c r="F454" i="35"/>
  <c r="H558" i="141"/>
  <c r="F562" i="162"/>
  <c r="AR25" i="133"/>
  <c r="AK25" i="133"/>
  <c r="AM25" i="133" s="1"/>
  <c r="C542" i="134"/>
  <c r="H542" i="134"/>
  <c r="AK20" i="147"/>
  <c r="AM20" i="147" s="1"/>
  <c r="AR20" i="147"/>
  <c r="AR12" i="147"/>
  <c r="AK12" i="147"/>
  <c r="AM12" i="147" s="1"/>
  <c r="D52" i="129"/>
  <c r="D53" i="129" s="1"/>
  <c r="D516" i="148"/>
  <c r="G516" i="148"/>
  <c r="C516" i="148"/>
  <c r="H516" i="148"/>
  <c r="I516" i="148"/>
  <c r="F516" i="148"/>
  <c r="E516" i="148"/>
  <c r="I688" i="162"/>
  <c r="AM35" i="146"/>
  <c r="H432" i="148"/>
  <c r="G432" i="148"/>
  <c r="C432" i="148"/>
  <c r="I432" i="148"/>
  <c r="F432" i="148"/>
  <c r="D432" i="148"/>
  <c r="E432" i="148"/>
  <c r="D474" i="148"/>
  <c r="F474" i="148"/>
  <c r="C474" i="148"/>
  <c r="E474" i="148"/>
  <c r="H474" i="148"/>
  <c r="G474" i="148"/>
  <c r="AM42" i="146"/>
  <c r="AM43" i="146" s="1"/>
  <c r="I474" i="148"/>
  <c r="AM44" i="139"/>
  <c r="H642" i="141" s="1"/>
  <c r="F558" i="141"/>
  <c r="C558" i="141"/>
  <c r="AK40" i="147"/>
  <c r="AM40" i="147" s="1"/>
  <c r="AR40" i="147"/>
  <c r="C559" i="119"/>
  <c r="C553" i="148"/>
  <c r="I559" i="119"/>
  <c r="I488" i="162"/>
  <c r="I555" i="134"/>
  <c r="G52" i="129"/>
  <c r="G53" i="129" s="1"/>
  <c r="AN44" i="116"/>
  <c r="H643" i="119" s="1"/>
  <c r="C488" i="162"/>
  <c r="C601" i="119"/>
  <c r="I555" i="125"/>
  <c r="J500" i="134"/>
  <c r="D559" i="119"/>
  <c r="G511" i="125"/>
  <c r="E488" i="162"/>
  <c r="G601" i="119"/>
  <c r="J478" i="162"/>
  <c r="F511" i="125"/>
  <c r="G488" i="162"/>
  <c r="I601" i="119"/>
  <c r="H555" i="125"/>
  <c r="D601" i="119"/>
  <c r="AJ44" i="123"/>
  <c r="D639" i="125" s="1"/>
  <c r="F559" i="119"/>
  <c r="F601" i="119"/>
  <c r="C555" i="125"/>
  <c r="F597" i="125"/>
  <c r="G555" i="125"/>
  <c r="E597" i="125"/>
  <c r="AK43" i="161"/>
  <c r="AM43" i="161" s="1"/>
  <c r="AR43" i="161"/>
  <c r="G559" i="119"/>
  <c r="E555" i="125"/>
  <c r="I597" i="125"/>
  <c r="D519" i="162"/>
  <c r="E519" i="162"/>
  <c r="C519" i="162"/>
  <c r="I519" i="162"/>
  <c r="H519" i="162"/>
  <c r="F519" i="162"/>
  <c r="G519" i="162"/>
  <c r="H511" i="125"/>
  <c r="E559" i="119"/>
  <c r="J505" i="148"/>
  <c r="D435" i="162"/>
  <c r="C435" i="162"/>
  <c r="G435" i="162"/>
  <c r="I435" i="162"/>
  <c r="H435" i="162"/>
  <c r="F435" i="162"/>
  <c r="AP35" i="160"/>
  <c r="E435" i="162"/>
  <c r="H559" i="119"/>
  <c r="AN45" i="116"/>
  <c r="H685" i="119" s="1"/>
  <c r="C597" i="125"/>
  <c r="G597" i="125"/>
  <c r="AJ45" i="123"/>
  <c r="I681" i="125" s="1"/>
  <c r="H477" i="162"/>
  <c r="D477" i="162"/>
  <c r="F477" i="162"/>
  <c r="AP42" i="160"/>
  <c r="E477" i="162"/>
  <c r="C477" i="162"/>
  <c r="I477" i="162"/>
  <c r="G477" i="162"/>
  <c r="F555" i="125"/>
  <c r="H597" i="125"/>
  <c r="D555" i="125"/>
  <c r="J491" i="141"/>
  <c r="A28" i="158"/>
  <c r="B19" i="158" s="1"/>
  <c r="H40" i="159" s="1"/>
  <c r="H51" i="159" s="1"/>
  <c r="B18" i="158"/>
  <c r="H39" i="159" s="1"/>
  <c r="H50" i="159" s="1"/>
  <c r="L129" i="137"/>
  <c r="E427" i="125"/>
  <c r="N63" i="139"/>
  <c r="J471" i="125"/>
  <c r="H427" i="125"/>
  <c r="J508" i="148"/>
  <c r="J407" i="141"/>
  <c r="J458" i="134"/>
  <c r="I654" i="119"/>
  <c r="AH35" i="123"/>
  <c r="AH63" i="123" s="1"/>
  <c r="I454" i="35"/>
  <c r="I404" i="162"/>
  <c r="G454" i="35"/>
  <c r="AT59" i="132"/>
  <c r="C654" i="119"/>
  <c r="D52" i="143"/>
  <c r="D53" i="143" s="1"/>
  <c r="C52" i="129"/>
  <c r="C53" i="129" s="1"/>
  <c r="C496" i="35"/>
  <c r="F427" i="125"/>
  <c r="F15" i="140"/>
  <c r="E59" i="140" s="1"/>
  <c r="I59" i="140" s="1"/>
  <c r="E496" i="35"/>
  <c r="H688" i="162"/>
  <c r="S42" i="6"/>
  <c r="H538" i="35" s="1"/>
  <c r="E562" i="162"/>
  <c r="F542" i="134"/>
  <c r="J517" i="119"/>
  <c r="C427" i="125"/>
  <c r="I427" i="125"/>
  <c r="N64" i="139"/>
  <c r="H496" i="35"/>
  <c r="D454" i="35"/>
  <c r="C688" i="162"/>
  <c r="W43" i="132"/>
  <c r="I584" i="134" s="1"/>
  <c r="J421" i="148"/>
  <c r="J444" i="119"/>
  <c r="D427" i="125"/>
  <c r="F496" i="35"/>
  <c r="C454" i="35"/>
  <c r="E688" i="162"/>
  <c r="G562" i="162"/>
  <c r="F58" i="132"/>
  <c r="E399" i="134"/>
  <c r="I399" i="134"/>
  <c r="F399" i="134"/>
  <c r="D399" i="134"/>
  <c r="H399" i="134"/>
  <c r="C399" i="134"/>
  <c r="G399" i="134"/>
  <c r="H550" i="148"/>
  <c r="M43" i="160"/>
  <c r="I574" i="162" s="1"/>
  <c r="D555" i="134"/>
  <c r="H555" i="134"/>
  <c r="BE10" i="117"/>
  <c r="AX10" i="117"/>
  <c r="AZ10" i="117" s="1"/>
  <c r="F550" i="148"/>
  <c r="G592" i="148"/>
  <c r="D488" i="162"/>
  <c r="D553" i="162"/>
  <c r="G422" i="134"/>
  <c r="W45" i="132"/>
  <c r="F668" i="134" s="1"/>
  <c r="G129" i="114"/>
  <c r="F10" i="117"/>
  <c r="I36" i="116"/>
  <c r="I64" i="116"/>
  <c r="I63" i="116"/>
  <c r="I550" i="148"/>
  <c r="G550" i="148"/>
  <c r="F555" i="134"/>
  <c r="G658" i="162"/>
  <c r="D511" i="125"/>
  <c r="C592" i="148"/>
  <c r="F532" i="162"/>
  <c r="AB64" i="146"/>
  <c r="I658" i="162"/>
  <c r="AQ44" i="160"/>
  <c r="G646" i="162" s="1"/>
  <c r="AQ43" i="160"/>
  <c r="C604" i="162" s="1"/>
  <c r="I542" i="134"/>
  <c r="J448" i="162"/>
  <c r="J402" i="119"/>
  <c r="F592" i="148"/>
  <c r="F488" i="162"/>
  <c r="K42" i="160"/>
  <c r="G530" i="162" s="1"/>
  <c r="F654" i="119"/>
  <c r="C511" i="125"/>
  <c r="D592" i="148"/>
  <c r="E569" i="134"/>
  <c r="E532" i="162"/>
  <c r="AB63" i="146"/>
  <c r="H658" i="162"/>
  <c r="X47" i="133"/>
  <c r="D542" i="134"/>
  <c r="F35" i="132"/>
  <c r="I44" i="116"/>
  <c r="E528" i="119"/>
  <c r="C528" i="119"/>
  <c r="G528" i="119"/>
  <c r="H528" i="119"/>
  <c r="I528" i="119"/>
  <c r="F528" i="119"/>
  <c r="D528" i="119"/>
  <c r="G441" i="134"/>
  <c r="F441" i="134"/>
  <c r="D441" i="134"/>
  <c r="E441" i="134"/>
  <c r="C441" i="134"/>
  <c r="H441" i="134"/>
  <c r="F42" i="132"/>
  <c r="F45" i="132" s="1"/>
  <c r="H651" i="134" s="1"/>
  <c r="I441" i="134"/>
  <c r="E550" i="148"/>
  <c r="AE44" i="146"/>
  <c r="H634" i="148" s="1"/>
  <c r="M44" i="160"/>
  <c r="I616" i="162" s="1"/>
  <c r="AE45" i="146"/>
  <c r="F676" i="148" s="1"/>
  <c r="AJ44" i="132"/>
  <c r="C639" i="134" s="1"/>
  <c r="I592" i="148"/>
  <c r="AH42" i="123"/>
  <c r="H553" i="125" s="1"/>
  <c r="H592" i="148"/>
  <c r="D532" i="162"/>
  <c r="Z129" i="144"/>
  <c r="C658" i="162"/>
  <c r="Z47" i="133"/>
  <c r="H562" i="162"/>
  <c r="C562" i="162"/>
  <c r="G542" i="134"/>
  <c r="E483" i="134"/>
  <c r="F483" i="134"/>
  <c r="H483" i="134"/>
  <c r="C483" i="134"/>
  <c r="I483" i="134"/>
  <c r="D483" i="134"/>
  <c r="G483" i="134"/>
  <c r="J486" i="119"/>
  <c r="C550" i="148"/>
  <c r="J355" i="134"/>
  <c r="AR7" i="133"/>
  <c r="AK7" i="133"/>
  <c r="AM7" i="133" s="1"/>
  <c r="I532" i="162"/>
  <c r="E654" i="119"/>
  <c r="H532" i="162"/>
  <c r="AH43" i="160"/>
  <c r="D595" i="162" s="1"/>
  <c r="D562" i="162"/>
  <c r="E555" i="134"/>
  <c r="I500" i="119"/>
  <c r="I547" i="148"/>
  <c r="AJ45" i="132"/>
  <c r="C547" i="148"/>
  <c r="E547" i="148"/>
  <c r="AB45" i="146"/>
  <c r="F673" i="148" s="1"/>
  <c r="J513" i="148"/>
  <c r="H404" i="162"/>
  <c r="C500" i="119"/>
  <c r="AB43" i="146"/>
  <c r="D589" i="148" s="1"/>
  <c r="K58" i="160"/>
  <c r="G500" i="119"/>
  <c r="AJ43" i="132"/>
  <c r="D597" i="134" s="1"/>
  <c r="D498" i="35"/>
  <c r="F547" i="148"/>
  <c r="H547" i="148"/>
  <c r="J450" i="148"/>
  <c r="I52" i="129"/>
  <c r="I53" i="129" s="1"/>
  <c r="F33" i="6"/>
  <c r="H399" i="35" s="1"/>
  <c r="K43" i="123"/>
  <c r="E572" i="125" s="1"/>
  <c r="E498" i="35"/>
  <c r="F41" i="6"/>
  <c r="H483" i="35" s="1"/>
  <c r="K44" i="123"/>
  <c r="I614" i="125" s="1"/>
  <c r="I530" i="125"/>
  <c r="C675" i="134"/>
  <c r="I498" i="35"/>
  <c r="C530" i="125"/>
  <c r="J44" i="132"/>
  <c r="F613" i="134" s="1"/>
  <c r="C467" i="35"/>
  <c r="G553" i="162"/>
  <c r="F40" i="6"/>
  <c r="H441" i="35" s="1"/>
  <c r="C498" i="35"/>
  <c r="U42" i="6"/>
  <c r="G540" i="35" s="1"/>
  <c r="J424" i="148"/>
  <c r="J315" i="35"/>
  <c r="J355" i="35" s="1"/>
  <c r="H553" i="162"/>
  <c r="C553" i="162"/>
  <c r="J540" i="148"/>
  <c r="D467" i="35"/>
  <c r="F553" i="162"/>
  <c r="L42" i="132"/>
  <c r="G531" i="134" s="1"/>
  <c r="J443" i="125"/>
  <c r="H45" i="123"/>
  <c r="E653" i="125" s="1"/>
  <c r="J624" i="148"/>
  <c r="J273" i="35"/>
  <c r="J313" i="35" s="1"/>
  <c r="J433" i="119"/>
  <c r="C471" i="35"/>
  <c r="H498" i="35"/>
  <c r="C555" i="148"/>
  <c r="I546" i="148"/>
  <c r="AN42" i="123"/>
  <c r="AN43" i="123" s="1"/>
  <c r="H601" i="125" s="1"/>
  <c r="AC35" i="132"/>
  <c r="AA129" i="130" s="1"/>
  <c r="H422" i="134"/>
  <c r="J49" i="129"/>
  <c r="E422" i="134"/>
  <c r="G466" i="119"/>
  <c r="D458" i="119"/>
  <c r="I466" i="119"/>
  <c r="E513" i="35"/>
  <c r="AJ45" i="146"/>
  <c r="E681" i="148" s="1"/>
  <c r="D422" i="134"/>
  <c r="I52" i="157"/>
  <c r="I53" i="157" s="1"/>
  <c r="E529" i="134"/>
  <c r="J313" i="134"/>
  <c r="C466" i="119"/>
  <c r="I583" i="134"/>
  <c r="H665" i="134"/>
  <c r="F449" i="35"/>
  <c r="I555" i="148"/>
  <c r="I422" i="134"/>
  <c r="H424" i="119"/>
  <c r="F569" i="134"/>
  <c r="D449" i="35"/>
  <c r="H458" i="119"/>
  <c r="G458" i="119"/>
  <c r="E449" i="35"/>
  <c r="J492" i="148"/>
  <c r="I458" i="119"/>
  <c r="E52" i="129"/>
  <c r="E53" i="129" s="1"/>
  <c r="E458" i="119"/>
  <c r="C554" i="134"/>
  <c r="AC42" i="132"/>
  <c r="I548" i="134" s="1"/>
  <c r="E464" i="134"/>
  <c r="C569" i="134"/>
  <c r="D583" i="162"/>
  <c r="E534" i="148"/>
  <c r="W42" i="116"/>
  <c r="W44" i="116" s="1"/>
  <c r="G626" i="119" s="1"/>
  <c r="D404" i="162"/>
  <c r="G555" i="148"/>
  <c r="D464" i="134"/>
  <c r="D558" i="134"/>
  <c r="C555" i="134"/>
  <c r="F458" i="119"/>
  <c r="H583" i="134"/>
  <c r="G313" i="35"/>
  <c r="G49" i="33" s="1"/>
  <c r="G52" i="33" s="1"/>
  <c r="F464" i="134"/>
  <c r="H52" i="129"/>
  <c r="H53" i="129" s="1"/>
  <c r="D583" i="134"/>
  <c r="Y45" i="123"/>
  <c r="G670" i="125" s="1"/>
  <c r="C449" i="35"/>
  <c r="C404" i="162"/>
  <c r="AJ44" i="146"/>
  <c r="G639" i="148" s="1"/>
  <c r="E555" i="148"/>
  <c r="H464" i="134"/>
  <c r="E583" i="134"/>
  <c r="H449" i="35"/>
  <c r="G404" i="162"/>
  <c r="I464" i="134"/>
  <c r="C588" i="148"/>
  <c r="K35" i="160"/>
  <c r="F12" i="161" s="1"/>
  <c r="E491" i="35"/>
  <c r="D471" i="35"/>
  <c r="AE42" i="116"/>
  <c r="AE43" i="116" s="1"/>
  <c r="E592" i="119" s="1"/>
  <c r="C513" i="35"/>
  <c r="I449" i="35"/>
  <c r="F404" i="162"/>
  <c r="G464" i="134"/>
  <c r="E588" i="148"/>
  <c r="F595" i="148"/>
  <c r="L9" i="124"/>
  <c r="N9" i="124" s="1"/>
  <c r="H491" i="35"/>
  <c r="E471" i="35"/>
  <c r="G513" i="35"/>
  <c r="S9" i="124"/>
  <c r="R53" i="124" s="1"/>
  <c r="V53" i="124" s="1"/>
  <c r="H414" i="35"/>
  <c r="D414" i="35"/>
  <c r="I414" i="35"/>
  <c r="F53" i="124"/>
  <c r="J53" i="124" s="1"/>
  <c r="K53" i="124" s="1"/>
  <c r="G414" i="35"/>
  <c r="I52" i="143"/>
  <c r="I53" i="143" s="1"/>
  <c r="I471" i="35"/>
  <c r="AM45" i="139"/>
  <c r="C684" i="141" s="1"/>
  <c r="G583" i="134"/>
  <c r="H471" i="35"/>
  <c r="I513" i="35"/>
  <c r="G558" i="141"/>
  <c r="K45" i="123"/>
  <c r="D656" i="125" s="1"/>
  <c r="F583" i="134"/>
  <c r="F471" i="35"/>
  <c r="H513" i="35"/>
  <c r="AM44" i="132"/>
  <c r="H642" i="134" s="1"/>
  <c r="AM42" i="123"/>
  <c r="I558" i="125" s="1"/>
  <c r="J51" i="129"/>
  <c r="P42" i="160"/>
  <c r="G535" i="162" s="1"/>
  <c r="D513" i="35"/>
  <c r="AJ42" i="6"/>
  <c r="G555" i="35" s="1"/>
  <c r="C664" i="162"/>
  <c r="G546" i="148"/>
  <c r="C529" i="134"/>
  <c r="Z42" i="116"/>
  <c r="H545" i="119" s="1"/>
  <c r="AM43" i="139"/>
  <c r="Z42" i="132"/>
  <c r="I545" i="134" s="1"/>
  <c r="L42" i="146"/>
  <c r="D531" i="148" s="1"/>
  <c r="O43" i="146"/>
  <c r="C576" i="148" s="1"/>
  <c r="F52" i="129"/>
  <c r="F53" i="129" s="1"/>
  <c r="E52" i="157"/>
  <c r="E53" i="157" s="1"/>
  <c r="G640" i="162"/>
  <c r="I640" i="162"/>
  <c r="F640" i="162"/>
  <c r="I683" i="134"/>
  <c r="G683" i="134"/>
  <c r="D683" i="134"/>
  <c r="E683" i="134"/>
  <c r="H683" i="134"/>
  <c r="C683" i="134"/>
  <c r="F683" i="134"/>
  <c r="Z64" i="116"/>
  <c r="X129" i="114"/>
  <c r="Z63" i="116"/>
  <c r="Z36" i="116"/>
  <c r="F27" i="117"/>
  <c r="N129" i="158"/>
  <c r="P36" i="160"/>
  <c r="P64" i="160"/>
  <c r="F17" i="161"/>
  <c r="L17" i="161" s="1"/>
  <c r="N17" i="161" s="1"/>
  <c r="P63" i="160"/>
  <c r="L36" i="132"/>
  <c r="J129" i="130"/>
  <c r="L63" i="132"/>
  <c r="L64" i="132"/>
  <c r="F13" i="133"/>
  <c r="F611" i="125"/>
  <c r="C611" i="125"/>
  <c r="I611" i="125"/>
  <c r="D611" i="125"/>
  <c r="G611" i="125"/>
  <c r="E611" i="125"/>
  <c r="H611" i="125"/>
  <c r="I666" i="148"/>
  <c r="AA35" i="160"/>
  <c r="F420" i="162"/>
  <c r="I420" i="162"/>
  <c r="C420" i="162"/>
  <c r="H420" i="162"/>
  <c r="E420" i="162"/>
  <c r="D420" i="162"/>
  <c r="G420" i="162"/>
  <c r="AB44" i="132"/>
  <c r="F547" i="134"/>
  <c r="C547" i="134"/>
  <c r="H547" i="134"/>
  <c r="I547" i="134"/>
  <c r="AB45" i="132"/>
  <c r="E547" i="134"/>
  <c r="D547" i="134"/>
  <c r="G547" i="134"/>
  <c r="AL64" i="132"/>
  <c r="F39" i="133"/>
  <c r="AJ129" i="130"/>
  <c r="AL63" i="132"/>
  <c r="AL36" i="132"/>
  <c r="G466" i="134"/>
  <c r="F466" i="134"/>
  <c r="C466" i="134"/>
  <c r="AE42" i="132"/>
  <c r="D466" i="134"/>
  <c r="H466" i="134"/>
  <c r="I466" i="134"/>
  <c r="E466" i="134"/>
  <c r="AQ35" i="146"/>
  <c r="H436" i="148"/>
  <c r="F436" i="148"/>
  <c r="E436" i="148"/>
  <c r="I436" i="148"/>
  <c r="D436" i="148"/>
  <c r="C436" i="148"/>
  <c r="G436" i="148"/>
  <c r="H526" i="134"/>
  <c r="F52" i="157"/>
  <c r="F53" i="157" s="1"/>
  <c r="H52" i="157"/>
  <c r="H53" i="157" s="1"/>
  <c r="C462" i="162"/>
  <c r="H462" i="162"/>
  <c r="F462" i="162"/>
  <c r="I462" i="162"/>
  <c r="E462" i="162"/>
  <c r="D462" i="162"/>
  <c r="G462" i="162"/>
  <c r="AA42" i="160"/>
  <c r="D508" i="134"/>
  <c r="H508" i="134"/>
  <c r="C508" i="134"/>
  <c r="F508" i="134"/>
  <c r="E508" i="134"/>
  <c r="I508" i="134"/>
  <c r="G508" i="134"/>
  <c r="F38" i="161"/>
  <c r="F520" i="148"/>
  <c r="H520" i="148"/>
  <c r="D520" i="148"/>
  <c r="G520" i="148"/>
  <c r="I520" i="148"/>
  <c r="E520" i="148"/>
  <c r="C520" i="148"/>
  <c r="D545" i="125"/>
  <c r="F664" i="162"/>
  <c r="E558" i="134"/>
  <c r="I529" i="134"/>
  <c r="AK17" i="161"/>
  <c r="AM17" i="161" s="1"/>
  <c r="AR17" i="161"/>
  <c r="AL44" i="132"/>
  <c r="AB64" i="132"/>
  <c r="AB63" i="132"/>
  <c r="Z129" i="130"/>
  <c r="AB36" i="132"/>
  <c r="F29" i="133"/>
  <c r="BE29" i="133"/>
  <c r="AX29" i="133"/>
  <c r="AZ29" i="133" s="1"/>
  <c r="AQ42" i="146"/>
  <c r="D478" i="148"/>
  <c r="I478" i="148"/>
  <c r="H478" i="148"/>
  <c r="G478" i="148"/>
  <c r="F478" i="148"/>
  <c r="C478" i="148"/>
  <c r="E478" i="148"/>
  <c r="E545" i="125"/>
  <c r="I558" i="134"/>
  <c r="D529" i="134"/>
  <c r="D489" i="134"/>
  <c r="C489" i="134"/>
  <c r="I489" i="134"/>
  <c r="F489" i="134"/>
  <c r="E489" i="134"/>
  <c r="H489" i="134"/>
  <c r="G489" i="134"/>
  <c r="H43" i="123"/>
  <c r="AK27" i="117"/>
  <c r="AM27" i="117" s="1"/>
  <c r="AR27" i="117"/>
  <c r="AK44" i="147"/>
  <c r="AM44" i="147" s="1"/>
  <c r="AR44" i="147"/>
  <c r="H545" i="125"/>
  <c r="V46" i="132"/>
  <c r="F529" i="134"/>
  <c r="F666" i="148"/>
  <c r="C447" i="134"/>
  <c r="D447" i="134"/>
  <c r="G447" i="134"/>
  <c r="I447" i="134"/>
  <c r="F447" i="134"/>
  <c r="H447" i="134"/>
  <c r="E447" i="134"/>
  <c r="Z36" i="132"/>
  <c r="X129" i="130"/>
  <c r="F27" i="133"/>
  <c r="Z64" i="132"/>
  <c r="Z63" i="132"/>
  <c r="J431" i="134"/>
  <c r="D666" i="148"/>
  <c r="J515" i="134"/>
  <c r="AL43" i="132"/>
  <c r="D557" i="134"/>
  <c r="I557" i="134"/>
  <c r="E557" i="134"/>
  <c r="C557" i="134"/>
  <c r="F557" i="134"/>
  <c r="H557" i="134"/>
  <c r="G557" i="134"/>
  <c r="J473" i="134"/>
  <c r="AR28" i="161"/>
  <c r="AK28" i="161"/>
  <c r="AM28" i="161" s="1"/>
  <c r="D489" i="148"/>
  <c r="C489" i="148"/>
  <c r="F489" i="148"/>
  <c r="E489" i="148"/>
  <c r="I489" i="148"/>
  <c r="H489" i="148"/>
  <c r="G489" i="148"/>
  <c r="G666" i="148"/>
  <c r="E666" i="148"/>
  <c r="D405" i="134"/>
  <c r="C405" i="134"/>
  <c r="E405" i="134"/>
  <c r="F405" i="134"/>
  <c r="G405" i="134"/>
  <c r="I405" i="134"/>
  <c r="L58" i="132"/>
  <c r="H405" i="134"/>
  <c r="AK13" i="133"/>
  <c r="AM13" i="133" s="1"/>
  <c r="AR13" i="133"/>
  <c r="I461" i="134"/>
  <c r="F461" i="134"/>
  <c r="H461" i="134"/>
  <c r="D461" i="134"/>
  <c r="C461" i="134"/>
  <c r="G461" i="134"/>
  <c r="E461" i="134"/>
  <c r="L35" i="146"/>
  <c r="C405" i="148"/>
  <c r="F405" i="148"/>
  <c r="H405" i="148"/>
  <c r="G405" i="148"/>
  <c r="E405" i="148"/>
  <c r="D405" i="148"/>
  <c r="I405" i="148"/>
  <c r="L58" i="146"/>
  <c r="I558" i="141"/>
  <c r="J45" i="132"/>
  <c r="D655" i="134" s="1"/>
  <c r="J463" i="134"/>
  <c r="E419" i="134"/>
  <c r="D419" i="134"/>
  <c r="F419" i="134"/>
  <c r="I419" i="134"/>
  <c r="C419" i="134"/>
  <c r="G419" i="134"/>
  <c r="H419" i="134"/>
  <c r="J505" i="134"/>
  <c r="C447" i="148"/>
  <c r="I447" i="148"/>
  <c r="H447" i="148"/>
  <c r="E447" i="148"/>
  <c r="G447" i="148"/>
  <c r="D447" i="148"/>
  <c r="F447" i="148"/>
  <c r="J485" i="125"/>
  <c r="H461" i="119"/>
  <c r="F461" i="119"/>
  <c r="C461" i="119"/>
  <c r="I461" i="119"/>
  <c r="E461" i="119"/>
  <c r="G461" i="119"/>
  <c r="D461" i="119"/>
  <c r="F503" i="134"/>
  <c r="E503" i="134"/>
  <c r="D503" i="134"/>
  <c r="G503" i="134"/>
  <c r="I503" i="134"/>
  <c r="H503" i="134"/>
  <c r="C503" i="134"/>
  <c r="AR27" i="133"/>
  <c r="AK27" i="133"/>
  <c r="AM27" i="133" s="1"/>
  <c r="C409" i="162"/>
  <c r="I409" i="162"/>
  <c r="E409" i="162"/>
  <c r="P58" i="160"/>
  <c r="D409" i="162"/>
  <c r="G409" i="162"/>
  <c r="F409" i="162"/>
  <c r="H409" i="162"/>
  <c r="F559" i="148"/>
  <c r="F498" i="35"/>
  <c r="D558" i="141"/>
  <c r="E664" i="162"/>
  <c r="J43" i="132"/>
  <c r="E571" i="134" s="1"/>
  <c r="AR32" i="133"/>
  <c r="AK32" i="133"/>
  <c r="AM32" i="133" s="1"/>
  <c r="E556" i="162"/>
  <c r="D419" i="119"/>
  <c r="H419" i="119"/>
  <c r="I419" i="119"/>
  <c r="E419" i="119"/>
  <c r="G419" i="119"/>
  <c r="C419" i="119"/>
  <c r="F419" i="119"/>
  <c r="J421" i="134"/>
  <c r="J514" i="162"/>
  <c r="AX38" i="161"/>
  <c r="AZ38" i="161" s="1"/>
  <c r="BE38" i="161"/>
  <c r="AK13" i="147"/>
  <c r="AM13" i="147" s="1"/>
  <c r="AR13" i="147"/>
  <c r="C451" i="162"/>
  <c r="H451" i="162"/>
  <c r="G451" i="162"/>
  <c r="E451" i="162"/>
  <c r="F451" i="162"/>
  <c r="D451" i="162"/>
  <c r="I451" i="162"/>
  <c r="Z43" i="123"/>
  <c r="F587" i="125" s="1"/>
  <c r="G529" i="134"/>
  <c r="F503" i="119"/>
  <c r="H503" i="119"/>
  <c r="E503" i="119"/>
  <c r="C503" i="119"/>
  <c r="G503" i="119"/>
  <c r="I503" i="119"/>
  <c r="D503" i="119"/>
  <c r="G527" i="125"/>
  <c r="I527" i="125"/>
  <c r="E527" i="125"/>
  <c r="F527" i="125"/>
  <c r="H527" i="125"/>
  <c r="D527" i="125"/>
  <c r="C527" i="125"/>
  <c r="F493" i="162"/>
  <c r="E493" i="162"/>
  <c r="I493" i="162"/>
  <c r="H493" i="162"/>
  <c r="G493" i="162"/>
  <c r="D493" i="162"/>
  <c r="C493" i="162"/>
  <c r="D559" i="148"/>
  <c r="I559" i="148"/>
  <c r="F529" i="162"/>
  <c r="Y42" i="132"/>
  <c r="C544" i="134" s="1"/>
  <c r="H666" i="148"/>
  <c r="I504" i="162"/>
  <c r="E504" i="162"/>
  <c r="D504" i="162"/>
  <c r="H504" i="162"/>
  <c r="C504" i="162"/>
  <c r="G504" i="162"/>
  <c r="F504" i="162"/>
  <c r="AE35" i="132"/>
  <c r="I424" i="134"/>
  <c r="H424" i="134"/>
  <c r="F424" i="134"/>
  <c r="G424" i="134"/>
  <c r="C424" i="134"/>
  <c r="D424" i="134"/>
  <c r="E424" i="134"/>
  <c r="AB43" i="132"/>
  <c r="H467" i="35"/>
  <c r="AA45" i="146"/>
  <c r="D672" i="148" s="1"/>
  <c r="D553" i="148"/>
  <c r="H530" i="125"/>
  <c r="C558" i="134"/>
  <c r="F591" i="148"/>
  <c r="AF42" i="6"/>
  <c r="AF43" i="6" s="1"/>
  <c r="D593" i="35" s="1"/>
  <c r="E553" i="148"/>
  <c r="AA44" i="146"/>
  <c r="C630" i="148" s="1"/>
  <c r="E52" i="143"/>
  <c r="E53" i="143" s="1"/>
  <c r="D530" i="125"/>
  <c r="H558" i="134"/>
  <c r="J397" i="134"/>
  <c r="H591" i="148"/>
  <c r="C549" i="148"/>
  <c r="H549" i="148"/>
  <c r="F549" i="148"/>
  <c r="E549" i="148"/>
  <c r="G549" i="148"/>
  <c r="I549" i="148"/>
  <c r="D549" i="148"/>
  <c r="AI43" i="132"/>
  <c r="C596" i="134" s="1"/>
  <c r="I553" i="148"/>
  <c r="F42" i="123"/>
  <c r="I525" i="125" s="1"/>
  <c r="AM43" i="132"/>
  <c r="G600" i="134" s="1"/>
  <c r="D591" i="148"/>
  <c r="I540" i="125"/>
  <c r="E424" i="119"/>
  <c r="G553" i="148"/>
  <c r="E669" i="119"/>
  <c r="AG45" i="146"/>
  <c r="G678" i="148" s="1"/>
  <c r="C591" i="148"/>
  <c r="AX31" i="147"/>
  <c r="AZ31" i="147" s="1"/>
  <c r="BE31" i="147"/>
  <c r="AD45" i="146"/>
  <c r="D491" i="35"/>
  <c r="N42" i="6"/>
  <c r="F533" i="35" s="1"/>
  <c r="AI44" i="132"/>
  <c r="E638" i="134" s="1"/>
  <c r="F546" i="148"/>
  <c r="H553" i="148"/>
  <c r="AH44" i="146"/>
  <c r="E637" i="148" s="1"/>
  <c r="G558" i="134"/>
  <c r="AD44" i="146"/>
  <c r="F31" i="147"/>
  <c r="AB129" i="144"/>
  <c r="AD63" i="146"/>
  <c r="AD36" i="146"/>
  <c r="AD64" i="146"/>
  <c r="I467" i="35"/>
  <c r="J49" i="157"/>
  <c r="I491" i="35"/>
  <c r="Y44" i="6"/>
  <c r="I628" i="35" s="1"/>
  <c r="AI45" i="132"/>
  <c r="E680" i="134" s="1"/>
  <c r="C546" i="148"/>
  <c r="Z44" i="123"/>
  <c r="D629" i="125" s="1"/>
  <c r="D554" i="134"/>
  <c r="AH45" i="146"/>
  <c r="F679" i="148" s="1"/>
  <c r="AR42" i="139"/>
  <c r="AR45" i="139" s="1"/>
  <c r="E591" i="148"/>
  <c r="J465" i="148"/>
  <c r="G591" i="148"/>
  <c r="H52" i="143"/>
  <c r="H53" i="143" s="1"/>
  <c r="E467" i="35"/>
  <c r="C491" i="35"/>
  <c r="I44" i="123"/>
  <c r="F612" i="125" s="1"/>
  <c r="E546" i="148"/>
  <c r="G588" i="148"/>
  <c r="G554" i="134"/>
  <c r="J471" i="148"/>
  <c r="D52" i="157"/>
  <c r="D53" i="157" s="1"/>
  <c r="J507" i="148"/>
  <c r="F467" i="35"/>
  <c r="I528" i="125"/>
  <c r="H546" i="148"/>
  <c r="D588" i="148"/>
  <c r="I554" i="134"/>
  <c r="F530" i="125"/>
  <c r="J357" i="35"/>
  <c r="J397" i="35" s="1"/>
  <c r="J423" i="148"/>
  <c r="AX24" i="133"/>
  <c r="AZ24" i="133" s="1"/>
  <c r="BE24" i="133"/>
  <c r="AT59" i="146"/>
  <c r="D546" i="148"/>
  <c r="F553" i="148"/>
  <c r="F545" i="125"/>
  <c r="I588" i="148"/>
  <c r="AM45" i="132"/>
  <c r="G530" i="125"/>
  <c r="J612" i="134"/>
  <c r="H580" i="162"/>
  <c r="H637" i="162"/>
  <c r="I637" i="162"/>
  <c r="G669" i="119"/>
  <c r="E660" i="148"/>
  <c r="F660" i="148"/>
  <c r="I660" i="148"/>
  <c r="C625" i="134"/>
  <c r="E625" i="134"/>
  <c r="F625" i="134"/>
  <c r="D631" i="148"/>
  <c r="C631" i="148"/>
  <c r="H588" i="148"/>
  <c r="N58" i="6"/>
  <c r="L129" i="12"/>
  <c r="AF36" i="6"/>
  <c r="AF37" i="6" s="1"/>
  <c r="AD130" i="12" s="1"/>
  <c r="F407" i="35"/>
  <c r="F33" i="32"/>
  <c r="S33" i="32" s="1"/>
  <c r="E407" i="35"/>
  <c r="N36" i="6"/>
  <c r="N37" i="6" s="1"/>
  <c r="L130" i="12" s="1"/>
  <c r="I407" i="35"/>
  <c r="N63" i="6"/>
  <c r="G407" i="35"/>
  <c r="D407" i="35"/>
  <c r="N64" i="6"/>
  <c r="C407" i="35"/>
  <c r="H407" i="35"/>
  <c r="F669" i="119"/>
  <c r="AE35" i="116"/>
  <c r="F32" i="117" s="1"/>
  <c r="AI44" i="146"/>
  <c r="G638" i="148" s="1"/>
  <c r="D669" i="119"/>
  <c r="I669" i="119"/>
  <c r="X44" i="116"/>
  <c r="H627" i="119" s="1"/>
  <c r="AJ43" i="146"/>
  <c r="F555" i="148"/>
  <c r="I529" i="162"/>
  <c r="C543" i="119"/>
  <c r="G637" i="162"/>
  <c r="AG43" i="146"/>
  <c r="D424" i="119"/>
  <c r="F466" i="119"/>
  <c r="F543" i="119"/>
  <c r="AS42" i="160"/>
  <c r="AS45" i="160" s="1"/>
  <c r="S46" i="160"/>
  <c r="S47" i="160" s="1"/>
  <c r="J44" i="146"/>
  <c r="D613" i="148" s="1"/>
  <c r="I624" i="162"/>
  <c r="H466" i="119"/>
  <c r="G424" i="119"/>
  <c r="E425" i="35"/>
  <c r="G543" i="119"/>
  <c r="F554" i="134"/>
  <c r="E637" i="162"/>
  <c r="G42" i="116"/>
  <c r="E526" i="119" s="1"/>
  <c r="J44" i="160"/>
  <c r="E613" i="162" s="1"/>
  <c r="J541" i="134"/>
  <c r="J426" i="148"/>
  <c r="F424" i="119"/>
  <c r="G425" i="35"/>
  <c r="J51" i="157"/>
  <c r="H529" i="162"/>
  <c r="H554" i="134"/>
  <c r="I425" i="35"/>
  <c r="D466" i="119"/>
  <c r="AF63" i="6"/>
  <c r="E529" i="162"/>
  <c r="H669" i="119"/>
  <c r="H555" i="148"/>
  <c r="Y63" i="132"/>
  <c r="W129" i="130"/>
  <c r="Y64" i="132"/>
  <c r="Y36" i="132"/>
  <c r="F26" i="133"/>
  <c r="E571" i="148"/>
  <c r="G571" i="148"/>
  <c r="H571" i="148"/>
  <c r="F571" i="148"/>
  <c r="I571" i="148"/>
  <c r="D571" i="148"/>
  <c r="C571" i="148"/>
  <c r="G595" i="148"/>
  <c r="I664" i="162"/>
  <c r="C626" i="134"/>
  <c r="G626" i="134"/>
  <c r="E626" i="134"/>
  <c r="D626" i="134"/>
  <c r="F626" i="134"/>
  <c r="I626" i="134"/>
  <c r="H626" i="134"/>
  <c r="BE25" i="161"/>
  <c r="AX25" i="161"/>
  <c r="AZ25" i="161" s="1"/>
  <c r="C521" i="134"/>
  <c r="D521" i="134"/>
  <c r="H521" i="134"/>
  <c r="E521" i="134"/>
  <c r="I521" i="134"/>
  <c r="G521" i="134"/>
  <c r="F521" i="134"/>
  <c r="J459" i="162"/>
  <c r="L33" i="133"/>
  <c r="N33" i="133" s="1"/>
  <c r="F77" i="133"/>
  <c r="J77" i="133" s="1"/>
  <c r="K77" i="133" s="1"/>
  <c r="S33" i="133"/>
  <c r="E77" i="133"/>
  <c r="I77" i="133" s="1"/>
  <c r="BR10" i="133"/>
  <c r="BK10" i="133"/>
  <c r="BM10" i="133" s="1"/>
  <c r="D468" i="134"/>
  <c r="G468" i="134"/>
  <c r="C468" i="134"/>
  <c r="I468" i="134"/>
  <c r="E468" i="134"/>
  <c r="F468" i="134"/>
  <c r="H468" i="134"/>
  <c r="AG42" i="132"/>
  <c r="AG43" i="132" s="1"/>
  <c r="AK27" i="147"/>
  <c r="AM27" i="147" s="1"/>
  <c r="AR27" i="147"/>
  <c r="AX35" i="133"/>
  <c r="AZ35" i="133" s="1"/>
  <c r="BE35" i="133"/>
  <c r="E437" i="134"/>
  <c r="D437" i="134"/>
  <c r="AR35" i="132"/>
  <c r="C437" i="134"/>
  <c r="F437" i="134"/>
  <c r="H437" i="134"/>
  <c r="G437" i="134"/>
  <c r="I437" i="134"/>
  <c r="C510" i="134"/>
  <c r="F510" i="134"/>
  <c r="I510" i="134"/>
  <c r="E510" i="134"/>
  <c r="G510" i="134"/>
  <c r="D510" i="134"/>
  <c r="H510" i="134"/>
  <c r="H595" i="148"/>
  <c r="C556" i="148"/>
  <c r="AK45" i="146"/>
  <c r="F556" i="148"/>
  <c r="G556" i="148"/>
  <c r="E556" i="148"/>
  <c r="D556" i="148"/>
  <c r="H556" i="148"/>
  <c r="AK44" i="146"/>
  <c r="I556" i="148"/>
  <c r="J45" i="146"/>
  <c r="E553" i="134"/>
  <c r="AH44" i="132"/>
  <c r="AH45" i="132"/>
  <c r="AH43" i="132"/>
  <c r="H553" i="134"/>
  <c r="D553" i="134"/>
  <c r="I553" i="134"/>
  <c r="F553" i="134"/>
  <c r="G553" i="134"/>
  <c r="C553" i="134"/>
  <c r="J36" i="132"/>
  <c r="J63" i="132"/>
  <c r="F11" i="133"/>
  <c r="H129" i="130"/>
  <c r="J64" i="132"/>
  <c r="D479" i="134"/>
  <c r="E479" i="134"/>
  <c r="AR42" i="132"/>
  <c r="I479" i="134"/>
  <c r="F479" i="134"/>
  <c r="H479" i="134"/>
  <c r="C479" i="134"/>
  <c r="G479" i="134"/>
  <c r="J468" i="148"/>
  <c r="I553" i="162"/>
  <c r="I595" i="148"/>
  <c r="G664" i="162"/>
  <c r="J452" i="141"/>
  <c r="AO43" i="132"/>
  <c r="D560" i="134"/>
  <c r="H560" i="134"/>
  <c r="AO44" i="132"/>
  <c r="J511" i="134"/>
  <c r="J469" i="134"/>
  <c r="AK26" i="133"/>
  <c r="AM26" i="133" s="1"/>
  <c r="AR26" i="133"/>
  <c r="E552" i="148"/>
  <c r="F552" i="148"/>
  <c r="C552" i="148"/>
  <c r="D552" i="148"/>
  <c r="G552" i="148"/>
  <c r="I552" i="148"/>
  <c r="H552" i="148"/>
  <c r="E580" i="162"/>
  <c r="AO36" i="132"/>
  <c r="AO64" i="132"/>
  <c r="AM129" i="130"/>
  <c r="AO63" i="132"/>
  <c r="F42" i="133"/>
  <c r="AH64" i="132"/>
  <c r="F35" i="133"/>
  <c r="AH36" i="132"/>
  <c r="AF129" i="130"/>
  <c r="AH63" i="132"/>
  <c r="BE11" i="147"/>
  <c r="AX11" i="147"/>
  <c r="AZ11" i="147" s="1"/>
  <c r="F636" i="148"/>
  <c r="H636" i="148"/>
  <c r="G636" i="148"/>
  <c r="E636" i="148"/>
  <c r="I636" i="148"/>
  <c r="D636" i="148"/>
  <c r="C636" i="148"/>
  <c r="J472" i="148"/>
  <c r="X36" i="160"/>
  <c r="X64" i="160"/>
  <c r="X63" i="160"/>
  <c r="F25" i="161"/>
  <c r="V129" i="158"/>
  <c r="C543" i="162"/>
  <c r="H543" i="162"/>
  <c r="E543" i="162"/>
  <c r="G543" i="162"/>
  <c r="X44" i="160"/>
  <c r="X43" i="160"/>
  <c r="I543" i="162"/>
  <c r="F543" i="162"/>
  <c r="X45" i="160"/>
  <c r="D543" i="162"/>
  <c r="J445" i="148"/>
  <c r="AX14" i="133"/>
  <c r="AZ14" i="133" s="1"/>
  <c r="BE14" i="133"/>
  <c r="AK34" i="133"/>
  <c r="AM34" i="133" s="1"/>
  <c r="AR34" i="133"/>
  <c r="AK45" i="133"/>
  <c r="AM45" i="133" s="1"/>
  <c r="AR45" i="133"/>
  <c r="J403" i="148"/>
  <c r="BE11" i="133"/>
  <c r="AX11" i="133"/>
  <c r="AZ11" i="133" s="1"/>
  <c r="I502" i="134"/>
  <c r="C502" i="134"/>
  <c r="G502" i="134"/>
  <c r="D502" i="134"/>
  <c r="H502" i="134"/>
  <c r="F502" i="134"/>
  <c r="E502" i="134"/>
  <c r="J487" i="134"/>
  <c r="F52" i="143"/>
  <c r="F53" i="143" s="1"/>
  <c r="E68" i="133"/>
  <c r="I68" i="133" s="1"/>
  <c r="F68" i="133"/>
  <c r="J68" i="133" s="1"/>
  <c r="K68" i="133" s="1"/>
  <c r="S24" i="133"/>
  <c r="L24" i="133"/>
  <c r="N24" i="133" s="1"/>
  <c r="I461" i="148"/>
  <c r="C461" i="148"/>
  <c r="F461" i="148"/>
  <c r="D461" i="148"/>
  <c r="Z42" i="146"/>
  <c r="Z43" i="146" s="1"/>
  <c r="E461" i="148"/>
  <c r="G461" i="148"/>
  <c r="H461" i="148"/>
  <c r="D418" i="134"/>
  <c r="E418" i="134"/>
  <c r="I418" i="134"/>
  <c r="H418" i="134"/>
  <c r="G418" i="134"/>
  <c r="F418" i="134"/>
  <c r="C418" i="134"/>
  <c r="D529" i="148"/>
  <c r="G529" i="148"/>
  <c r="I529" i="148"/>
  <c r="H529" i="148"/>
  <c r="E529" i="148"/>
  <c r="C529" i="148"/>
  <c r="F529" i="148"/>
  <c r="C545" i="125"/>
  <c r="C595" i="148"/>
  <c r="AS44" i="146"/>
  <c r="H648" i="148" s="1"/>
  <c r="J459" i="141"/>
  <c r="J494" i="141"/>
  <c r="F34" i="147"/>
  <c r="AG36" i="146"/>
  <c r="AE129" i="144"/>
  <c r="AG63" i="146"/>
  <c r="AG64" i="146"/>
  <c r="C503" i="148"/>
  <c r="E503" i="148"/>
  <c r="G503" i="148"/>
  <c r="I503" i="148"/>
  <c r="H503" i="148"/>
  <c r="F503" i="148"/>
  <c r="D503" i="148"/>
  <c r="S11" i="147"/>
  <c r="L11" i="147"/>
  <c r="N11" i="147" s="1"/>
  <c r="F55" i="147"/>
  <c r="J55" i="147" s="1"/>
  <c r="K55" i="147" s="1"/>
  <c r="E55" i="147"/>
  <c r="I55" i="147" s="1"/>
  <c r="J427" i="134"/>
  <c r="I460" i="134"/>
  <c r="F460" i="134"/>
  <c r="C460" i="134"/>
  <c r="D460" i="134"/>
  <c r="G460" i="134"/>
  <c r="H460" i="134"/>
  <c r="E460" i="134"/>
  <c r="AX42" i="133"/>
  <c r="AZ42" i="133" s="1"/>
  <c r="BE42" i="133"/>
  <c r="I545" i="125"/>
  <c r="E595" i="148"/>
  <c r="H664" i="162"/>
  <c r="J501" i="141"/>
  <c r="Z35" i="146"/>
  <c r="I419" i="148"/>
  <c r="G419" i="148"/>
  <c r="E419" i="148"/>
  <c r="F419" i="148"/>
  <c r="H419" i="148"/>
  <c r="C419" i="148"/>
  <c r="D419" i="148"/>
  <c r="J518" i="134"/>
  <c r="BE34" i="147"/>
  <c r="AX34" i="147"/>
  <c r="AZ34" i="147" s="1"/>
  <c r="AX38" i="147"/>
  <c r="AZ38" i="147" s="1"/>
  <c r="BE38" i="147"/>
  <c r="AK43" i="146"/>
  <c r="J487" i="148"/>
  <c r="J445" i="134"/>
  <c r="J403" i="134"/>
  <c r="J510" i="148"/>
  <c r="AG35" i="132"/>
  <c r="H426" i="134"/>
  <c r="F426" i="134"/>
  <c r="E426" i="134"/>
  <c r="C426" i="134"/>
  <c r="I426" i="134"/>
  <c r="G426" i="134"/>
  <c r="D426" i="134"/>
  <c r="F604" i="134"/>
  <c r="D604" i="134"/>
  <c r="G604" i="134"/>
  <c r="I604" i="134"/>
  <c r="C604" i="134"/>
  <c r="E604" i="134"/>
  <c r="H604" i="134"/>
  <c r="J397" i="162"/>
  <c r="AI43" i="160"/>
  <c r="E596" i="162" s="1"/>
  <c r="AS45" i="146"/>
  <c r="G690" i="148" s="1"/>
  <c r="H564" i="119"/>
  <c r="G52" i="157"/>
  <c r="G53" i="157" s="1"/>
  <c r="BE18" i="140"/>
  <c r="AX18" i="140"/>
  <c r="F84" i="117"/>
  <c r="J84" i="117" s="1"/>
  <c r="K84" i="117" s="1"/>
  <c r="S40" i="117"/>
  <c r="L40" i="117"/>
  <c r="N40" i="117" s="1"/>
  <c r="E84" i="117"/>
  <c r="I84" i="117" s="1"/>
  <c r="J429" i="141"/>
  <c r="G464" i="125"/>
  <c r="E464" i="125"/>
  <c r="I464" i="125"/>
  <c r="D464" i="125"/>
  <c r="H464" i="125"/>
  <c r="F464" i="125"/>
  <c r="AC42" i="123"/>
  <c r="C464" i="125"/>
  <c r="G489" i="125"/>
  <c r="F489" i="125"/>
  <c r="H489" i="125"/>
  <c r="D489" i="125"/>
  <c r="C489" i="125"/>
  <c r="E489" i="125"/>
  <c r="I489" i="125"/>
  <c r="AN35" i="123"/>
  <c r="I433" i="125"/>
  <c r="F433" i="125"/>
  <c r="D433" i="125"/>
  <c r="E433" i="125"/>
  <c r="H433" i="125"/>
  <c r="C433" i="125"/>
  <c r="G433" i="125"/>
  <c r="W35" i="123"/>
  <c r="G416" i="125"/>
  <c r="I416" i="125"/>
  <c r="F416" i="125"/>
  <c r="C416" i="125"/>
  <c r="D416" i="125"/>
  <c r="H416" i="125"/>
  <c r="E416" i="125"/>
  <c r="AR13" i="124"/>
  <c r="AK13" i="124"/>
  <c r="AM13" i="124" s="1"/>
  <c r="D509" i="141"/>
  <c r="I509" i="141"/>
  <c r="G509" i="141"/>
  <c r="H509" i="141"/>
  <c r="C509" i="141"/>
  <c r="F509" i="141"/>
  <c r="E509" i="141"/>
  <c r="J466" i="125"/>
  <c r="D492" i="125"/>
  <c r="G492" i="125"/>
  <c r="I492" i="125"/>
  <c r="C492" i="125"/>
  <c r="E492" i="125"/>
  <c r="F492" i="125"/>
  <c r="H492" i="125"/>
  <c r="AQ44" i="6"/>
  <c r="C646" i="35" s="1"/>
  <c r="AS45" i="116"/>
  <c r="F690" i="119" s="1"/>
  <c r="E564" i="119"/>
  <c r="G52" i="143"/>
  <c r="G53" i="143" s="1"/>
  <c r="G506" i="125"/>
  <c r="F506" i="125"/>
  <c r="C506" i="125"/>
  <c r="I506" i="125"/>
  <c r="E506" i="125"/>
  <c r="H506" i="125"/>
  <c r="D506" i="125"/>
  <c r="AM46" i="116"/>
  <c r="AM47" i="116" s="1"/>
  <c r="F600" i="119"/>
  <c r="C600" i="119"/>
  <c r="I600" i="119"/>
  <c r="H600" i="119"/>
  <c r="D600" i="119"/>
  <c r="E600" i="119"/>
  <c r="G600" i="119"/>
  <c r="BK9" i="124"/>
  <c r="BM9" i="124" s="1"/>
  <c r="BR9" i="124"/>
  <c r="F500" i="125"/>
  <c r="C500" i="125"/>
  <c r="E500" i="125"/>
  <c r="G500" i="125"/>
  <c r="I500" i="125"/>
  <c r="D500" i="125"/>
  <c r="H500" i="125"/>
  <c r="AF35" i="139"/>
  <c r="H425" i="141"/>
  <c r="F425" i="141"/>
  <c r="D425" i="141"/>
  <c r="E425" i="141"/>
  <c r="C425" i="141"/>
  <c r="I425" i="141"/>
  <c r="G425" i="141"/>
  <c r="AS43" i="116"/>
  <c r="G606" i="119" s="1"/>
  <c r="G564" i="119"/>
  <c r="AR35" i="123"/>
  <c r="H437" i="125"/>
  <c r="I437" i="125"/>
  <c r="C437" i="125"/>
  <c r="D437" i="125"/>
  <c r="G437" i="125"/>
  <c r="F437" i="125"/>
  <c r="E437" i="125"/>
  <c r="AK30" i="124"/>
  <c r="AM30" i="124" s="1"/>
  <c r="AR30" i="124"/>
  <c r="H536" i="141"/>
  <c r="D536" i="141"/>
  <c r="G536" i="141"/>
  <c r="I536" i="141"/>
  <c r="F536" i="141"/>
  <c r="Q43" i="139"/>
  <c r="C536" i="141"/>
  <c r="E536" i="141"/>
  <c r="H458" i="125"/>
  <c r="F458" i="125"/>
  <c r="I458" i="125"/>
  <c r="G458" i="125"/>
  <c r="D458" i="125"/>
  <c r="C458" i="125"/>
  <c r="E458" i="125"/>
  <c r="AK20" i="140"/>
  <c r="AM20" i="140" s="1"/>
  <c r="AR20" i="140"/>
  <c r="G582" i="134"/>
  <c r="I582" i="134"/>
  <c r="F582" i="134"/>
  <c r="C582" i="134"/>
  <c r="H582" i="134"/>
  <c r="E582" i="134"/>
  <c r="D582" i="134"/>
  <c r="H467" i="141"/>
  <c r="D467" i="141"/>
  <c r="F467" i="141"/>
  <c r="G467" i="141"/>
  <c r="C467" i="141"/>
  <c r="I467" i="141"/>
  <c r="E467" i="141"/>
  <c r="D450" i="125"/>
  <c r="C450" i="125"/>
  <c r="O42" i="123"/>
  <c r="I450" i="125"/>
  <c r="F450" i="125"/>
  <c r="H450" i="125"/>
  <c r="G450" i="125"/>
  <c r="E450" i="125"/>
  <c r="H625" i="134"/>
  <c r="AN45" i="146"/>
  <c r="C685" i="148" s="1"/>
  <c r="G529" i="162"/>
  <c r="F637" i="162"/>
  <c r="AS44" i="116"/>
  <c r="G648" i="119" s="1"/>
  <c r="X45" i="139"/>
  <c r="I543" i="141"/>
  <c r="E543" i="141"/>
  <c r="D543" i="141"/>
  <c r="X44" i="139"/>
  <c r="C543" i="141"/>
  <c r="F543" i="141"/>
  <c r="H543" i="141"/>
  <c r="X43" i="139"/>
  <c r="G543" i="141"/>
  <c r="F521" i="125"/>
  <c r="D521" i="125"/>
  <c r="E521" i="125"/>
  <c r="H521" i="125"/>
  <c r="G521" i="125"/>
  <c r="C521" i="125"/>
  <c r="I521" i="125"/>
  <c r="J410" i="141"/>
  <c r="F31" i="124"/>
  <c r="AB129" i="121"/>
  <c r="AD36" i="123"/>
  <c r="AD63" i="123"/>
  <c r="AD64" i="123"/>
  <c r="AR40" i="124"/>
  <c r="AK40" i="124"/>
  <c r="D642" i="119"/>
  <c r="F642" i="119"/>
  <c r="C642" i="119"/>
  <c r="E642" i="119"/>
  <c r="I642" i="119"/>
  <c r="G642" i="119"/>
  <c r="H642" i="119"/>
  <c r="J513" i="134"/>
  <c r="AE36" i="123"/>
  <c r="AE63" i="123"/>
  <c r="AC129" i="121"/>
  <c r="F32" i="124"/>
  <c r="AE64" i="123"/>
  <c r="BR40" i="117"/>
  <c r="BK40" i="117"/>
  <c r="AR45" i="140"/>
  <c r="AK45" i="140"/>
  <c r="AM45" i="140" s="1"/>
  <c r="J424" i="125"/>
  <c r="J465" i="125"/>
  <c r="G569" i="134"/>
  <c r="D425" i="35"/>
  <c r="AQ45" i="6"/>
  <c r="F688" i="35" s="1"/>
  <c r="D562" i="35"/>
  <c r="I569" i="134"/>
  <c r="F425" i="35"/>
  <c r="D625" i="134"/>
  <c r="AN44" i="146"/>
  <c r="G643" i="148" s="1"/>
  <c r="F414" i="35"/>
  <c r="AR42" i="123"/>
  <c r="F479" i="125"/>
  <c r="D479" i="125"/>
  <c r="E479" i="125"/>
  <c r="I479" i="125"/>
  <c r="C479" i="125"/>
  <c r="H479" i="125"/>
  <c r="G479" i="125"/>
  <c r="Q45" i="139"/>
  <c r="J429" i="134"/>
  <c r="F40" i="133"/>
  <c r="AM36" i="132"/>
  <c r="AK129" i="130"/>
  <c r="AM63" i="132"/>
  <c r="AM64" i="132"/>
  <c r="AX37" i="133"/>
  <c r="BE37" i="133"/>
  <c r="AK18" i="124"/>
  <c r="AM18" i="124" s="1"/>
  <c r="AR18" i="124"/>
  <c r="C405" i="141"/>
  <c r="I405" i="141"/>
  <c r="F405" i="141"/>
  <c r="D405" i="141"/>
  <c r="E405" i="141"/>
  <c r="H405" i="141"/>
  <c r="L35" i="139"/>
  <c r="G405" i="141"/>
  <c r="L58" i="139"/>
  <c r="AK129" i="121"/>
  <c r="F40" i="124"/>
  <c r="AM63" i="123"/>
  <c r="AM36" i="123"/>
  <c r="AM64" i="123"/>
  <c r="I549" i="125"/>
  <c r="C549" i="125"/>
  <c r="F549" i="125"/>
  <c r="D549" i="125"/>
  <c r="AD44" i="123"/>
  <c r="G549" i="125"/>
  <c r="H549" i="125"/>
  <c r="E549" i="125"/>
  <c r="AD45" i="123"/>
  <c r="AD43" i="123"/>
  <c r="E562" i="35"/>
  <c r="I562" i="35"/>
  <c r="AQ43" i="6"/>
  <c r="E604" i="35" s="1"/>
  <c r="H569" i="134"/>
  <c r="H425" i="35"/>
  <c r="G625" i="134"/>
  <c r="H559" i="148"/>
  <c r="AN43" i="146"/>
  <c r="D601" i="148" s="1"/>
  <c r="C414" i="35"/>
  <c r="D494" i="125"/>
  <c r="G494" i="125"/>
  <c r="H494" i="125"/>
  <c r="F494" i="125"/>
  <c r="I494" i="125"/>
  <c r="C494" i="125"/>
  <c r="E494" i="125"/>
  <c r="J507" i="125"/>
  <c r="AM44" i="133"/>
  <c r="Q44" i="139"/>
  <c r="E562" i="134"/>
  <c r="F562" i="134"/>
  <c r="C562" i="134"/>
  <c r="G562" i="134"/>
  <c r="I562" i="134"/>
  <c r="D562" i="134"/>
  <c r="H562" i="134"/>
  <c r="AQ44" i="132"/>
  <c r="AQ45" i="132"/>
  <c r="AX37" i="140"/>
  <c r="AZ37" i="140" s="1"/>
  <c r="BE37" i="140"/>
  <c r="C425" i="35"/>
  <c r="I625" i="134"/>
  <c r="AF64" i="6"/>
  <c r="C559" i="148"/>
  <c r="E414" i="35"/>
  <c r="AX22" i="147"/>
  <c r="AZ22" i="147" s="1"/>
  <c r="BE22" i="147"/>
  <c r="F25" i="140"/>
  <c r="X36" i="139"/>
  <c r="X64" i="139"/>
  <c r="X63" i="139"/>
  <c r="V129" i="137"/>
  <c r="BE12" i="124"/>
  <c r="AX12" i="124"/>
  <c r="AZ12" i="124" s="1"/>
  <c r="AK7" i="124"/>
  <c r="AM7" i="124" s="1"/>
  <c r="AR7" i="124"/>
  <c r="AX44" i="133"/>
  <c r="AZ44" i="133" s="1"/>
  <c r="BE44" i="133"/>
  <c r="E66" i="133"/>
  <c r="I66" i="133" s="1"/>
  <c r="F66" i="133"/>
  <c r="J66" i="133" s="1"/>
  <c r="K66" i="133" s="1"/>
  <c r="L22" i="133"/>
  <c r="N22" i="133" s="1"/>
  <c r="S22" i="133"/>
  <c r="J513" i="141"/>
  <c r="I684" i="119"/>
  <c r="H684" i="119"/>
  <c r="C684" i="119"/>
  <c r="D684" i="119"/>
  <c r="G684" i="119"/>
  <c r="F684" i="119"/>
  <c r="E684" i="119"/>
  <c r="AK16" i="124"/>
  <c r="AM16" i="124" s="1"/>
  <c r="AR16" i="124"/>
  <c r="AG35" i="139"/>
  <c r="D426" i="141"/>
  <c r="I426" i="141"/>
  <c r="C426" i="141"/>
  <c r="E426" i="141"/>
  <c r="F426" i="141"/>
  <c r="H426" i="141"/>
  <c r="G426" i="141"/>
  <c r="D489" i="141"/>
  <c r="E489" i="141"/>
  <c r="F489" i="141"/>
  <c r="I489" i="141"/>
  <c r="C489" i="141"/>
  <c r="G489" i="141"/>
  <c r="H489" i="141"/>
  <c r="H432" i="125"/>
  <c r="F432" i="125"/>
  <c r="G432" i="125"/>
  <c r="D432" i="125"/>
  <c r="E432" i="125"/>
  <c r="C432" i="125"/>
  <c r="I432" i="125"/>
  <c r="I452" i="125"/>
  <c r="G452" i="125"/>
  <c r="E452" i="125"/>
  <c r="Q42" i="123"/>
  <c r="Q45" i="123" s="1"/>
  <c r="C452" i="125"/>
  <c r="H452" i="125"/>
  <c r="F452" i="125"/>
  <c r="D452" i="125"/>
  <c r="AR24" i="124"/>
  <c r="AK24" i="124"/>
  <c r="AM24" i="124" s="1"/>
  <c r="AR13" i="140"/>
  <c r="AK13" i="140"/>
  <c r="AM13" i="140" s="1"/>
  <c r="J558" i="119"/>
  <c r="D555" i="141"/>
  <c r="H555" i="141"/>
  <c r="AJ43" i="139"/>
  <c r="AJ44" i="139"/>
  <c r="C555" i="141"/>
  <c r="AJ45" i="139"/>
  <c r="G555" i="141"/>
  <c r="E555" i="141"/>
  <c r="F555" i="141"/>
  <c r="I555" i="141"/>
  <c r="AG42" i="139"/>
  <c r="AG45" i="139" s="1"/>
  <c r="G510" i="141"/>
  <c r="F510" i="141"/>
  <c r="D510" i="141"/>
  <c r="H510" i="141"/>
  <c r="C510" i="141"/>
  <c r="I510" i="141"/>
  <c r="E510" i="141"/>
  <c r="D447" i="141"/>
  <c r="F447" i="141"/>
  <c r="L42" i="139"/>
  <c r="G447" i="141"/>
  <c r="I447" i="141"/>
  <c r="H447" i="141"/>
  <c r="C447" i="141"/>
  <c r="E447" i="141"/>
  <c r="F474" i="125"/>
  <c r="E474" i="125"/>
  <c r="D474" i="125"/>
  <c r="C474" i="125"/>
  <c r="H474" i="125"/>
  <c r="I474" i="125"/>
  <c r="G474" i="125"/>
  <c r="F35" i="123"/>
  <c r="F399" i="125"/>
  <c r="H399" i="125"/>
  <c r="E399" i="125"/>
  <c r="I399" i="125"/>
  <c r="G399" i="125"/>
  <c r="C399" i="125"/>
  <c r="F58" i="123"/>
  <c r="D399" i="125"/>
  <c r="AX31" i="124"/>
  <c r="AZ31" i="124" s="1"/>
  <c r="BE31" i="124"/>
  <c r="Q35" i="123"/>
  <c r="F410" i="125"/>
  <c r="E410" i="125"/>
  <c r="G410" i="125"/>
  <c r="D410" i="125"/>
  <c r="Q58" i="123"/>
  <c r="C410" i="125"/>
  <c r="H410" i="125"/>
  <c r="I410" i="125"/>
  <c r="E412" i="141"/>
  <c r="F412" i="141"/>
  <c r="D412" i="141"/>
  <c r="S58" i="139"/>
  <c r="I412" i="141"/>
  <c r="S35" i="139"/>
  <c r="G412" i="141"/>
  <c r="H412" i="141"/>
  <c r="C412" i="141"/>
  <c r="I451" i="141"/>
  <c r="P42" i="139"/>
  <c r="P45" i="139" s="1"/>
  <c r="E451" i="141"/>
  <c r="F451" i="141"/>
  <c r="G451" i="141"/>
  <c r="H451" i="141"/>
  <c r="D451" i="141"/>
  <c r="C451" i="141"/>
  <c r="AR35" i="139"/>
  <c r="C437" i="141"/>
  <c r="G437" i="141"/>
  <c r="H437" i="141"/>
  <c r="F437" i="141"/>
  <c r="E437" i="141"/>
  <c r="D437" i="141"/>
  <c r="I437" i="141"/>
  <c r="BR22" i="133"/>
  <c r="BK22" i="133"/>
  <c r="BM22" i="133" s="1"/>
  <c r="AK45" i="124"/>
  <c r="AM45" i="124" s="1"/>
  <c r="AR45" i="124"/>
  <c r="AK17" i="140"/>
  <c r="AM17" i="140" s="1"/>
  <c r="AR17" i="140"/>
  <c r="AX40" i="133"/>
  <c r="AZ40" i="133" s="1"/>
  <c r="BE40" i="133"/>
  <c r="C468" i="141"/>
  <c r="D468" i="141"/>
  <c r="F468" i="141"/>
  <c r="E468" i="141"/>
  <c r="G468" i="141"/>
  <c r="I468" i="141"/>
  <c r="H468" i="141"/>
  <c r="J446" i="125"/>
  <c r="C516" i="125"/>
  <c r="H516" i="125"/>
  <c r="I516" i="125"/>
  <c r="D516" i="125"/>
  <c r="G516" i="125"/>
  <c r="E516" i="125"/>
  <c r="F516" i="125"/>
  <c r="H550" i="125"/>
  <c r="D550" i="125"/>
  <c r="F550" i="125"/>
  <c r="G550" i="125"/>
  <c r="C550" i="125"/>
  <c r="I550" i="125"/>
  <c r="AE43" i="123"/>
  <c r="E550" i="125"/>
  <c r="AE45" i="123"/>
  <c r="AE44" i="123"/>
  <c r="F483" i="125"/>
  <c r="I483" i="125"/>
  <c r="G483" i="125"/>
  <c r="D483" i="125"/>
  <c r="H483" i="125"/>
  <c r="C483" i="125"/>
  <c r="E483" i="125"/>
  <c r="AK41" i="124"/>
  <c r="AM41" i="124" s="1"/>
  <c r="AR41" i="124"/>
  <c r="S42" i="139"/>
  <c r="H454" i="141"/>
  <c r="D454" i="141"/>
  <c r="E454" i="141"/>
  <c r="F454" i="141"/>
  <c r="I454" i="141"/>
  <c r="C454" i="141"/>
  <c r="G454" i="141"/>
  <c r="J471" i="134"/>
  <c r="BE25" i="140"/>
  <c r="AX25" i="140"/>
  <c r="AZ25" i="140" s="1"/>
  <c r="J404" i="125"/>
  <c r="J488" i="125"/>
  <c r="H666" i="134"/>
  <c r="J313" i="162"/>
  <c r="E559" i="148"/>
  <c r="F491" i="35"/>
  <c r="G536" i="162"/>
  <c r="AG42" i="116"/>
  <c r="C552" i="119" s="1"/>
  <c r="D564" i="148"/>
  <c r="D564" i="119"/>
  <c r="J423" i="125"/>
  <c r="G496" i="141"/>
  <c r="C496" i="141"/>
  <c r="D496" i="141"/>
  <c r="E496" i="141"/>
  <c r="I496" i="141"/>
  <c r="F496" i="141"/>
  <c r="H496" i="141"/>
  <c r="E493" i="141"/>
  <c r="H493" i="141"/>
  <c r="G493" i="141"/>
  <c r="I493" i="141"/>
  <c r="F493" i="141"/>
  <c r="D493" i="141"/>
  <c r="C493" i="141"/>
  <c r="J520" i="134"/>
  <c r="C521" i="141"/>
  <c r="E521" i="141"/>
  <c r="I521" i="141"/>
  <c r="H521" i="141"/>
  <c r="F521" i="141"/>
  <c r="G521" i="141"/>
  <c r="D521" i="141"/>
  <c r="G447" i="125"/>
  <c r="F447" i="125"/>
  <c r="E447" i="125"/>
  <c r="D447" i="125"/>
  <c r="L42" i="123"/>
  <c r="I447" i="125"/>
  <c r="H447" i="125"/>
  <c r="C447" i="125"/>
  <c r="J471" i="141"/>
  <c r="F517" i="125"/>
  <c r="G517" i="125"/>
  <c r="E517" i="125"/>
  <c r="H517" i="125"/>
  <c r="I517" i="125"/>
  <c r="D517" i="125"/>
  <c r="C517" i="125"/>
  <c r="AM25" i="140"/>
  <c r="K63" i="123"/>
  <c r="I129" i="121"/>
  <c r="K64" i="123"/>
  <c r="K36" i="123"/>
  <c r="F12" i="124"/>
  <c r="F441" i="125"/>
  <c r="H441" i="125"/>
  <c r="C441" i="125"/>
  <c r="D441" i="125"/>
  <c r="I441" i="125"/>
  <c r="G441" i="125"/>
  <c r="E441" i="125"/>
  <c r="E62" i="140"/>
  <c r="I62" i="140" s="1"/>
  <c r="F62" i="140"/>
  <c r="J62" i="140" s="1"/>
  <c r="K62" i="140" s="1"/>
  <c r="L18" i="140"/>
  <c r="N18" i="140" s="1"/>
  <c r="S18" i="140"/>
  <c r="AK33" i="140"/>
  <c r="AR33" i="140"/>
  <c r="P35" i="139"/>
  <c r="D409" i="141"/>
  <c r="G409" i="141"/>
  <c r="C409" i="141"/>
  <c r="H409" i="141"/>
  <c r="E409" i="141"/>
  <c r="F409" i="141"/>
  <c r="I409" i="141"/>
  <c r="P58" i="139"/>
  <c r="G479" i="141"/>
  <c r="F479" i="141"/>
  <c r="C479" i="141"/>
  <c r="D479" i="141"/>
  <c r="E479" i="141"/>
  <c r="I479" i="141"/>
  <c r="H479" i="141"/>
  <c r="J313" i="148"/>
  <c r="G564" i="148"/>
  <c r="F564" i="119"/>
  <c r="AH45" i="160"/>
  <c r="C679" i="162" s="1"/>
  <c r="J417" i="141"/>
  <c r="AJ64" i="139"/>
  <c r="AJ36" i="139"/>
  <c r="AJ63" i="139"/>
  <c r="F37" i="140"/>
  <c r="AH129" i="137"/>
  <c r="C422" i="125"/>
  <c r="H422" i="125"/>
  <c r="D422" i="125"/>
  <c r="F422" i="125"/>
  <c r="G422" i="125"/>
  <c r="I422" i="125"/>
  <c r="E422" i="125"/>
  <c r="AC35" i="123"/>
  <c r="F37" i="133"/>
  <c r="AH129" i="130"/>
  <c r="AJ64" i="132"/>
  <c r="AJ63" i="132"/>
  <c r="AJ36" i="132"/>
  <c r="L35" i="123"/>
  <c r="L58" i="123"/>
  <c r="C405" i="125"/>
  <c r="H405" i="125"/>
  <c r="I405" i="125"/>
  <c r="G405" i="125"/>
  <c r="F405" i="125"/>
  <c r="D405" i="125"/>
  <c r="E405" i="125"/>
  <c r="J516" i="134"/>
  <c r="H475" i="125"/>
  <c r="I475" i="125"/>
  <c r="C475" i="125"/>
  <c r="F475" i="125"/>
  <c r="G475" i="125"/>
  <c r="E475" i="125"/>
  <c r="D475" i="125"/>
  <c r="W42" i="123"/>
  <c r="W43" i="123" s="1"/>
  <c r="AX32" i="124"/>
  <c r="AZ32" i="124" s="1"/>
  <c r="BE32" i="124"/>
  <c r="BK33" i="133"/>
  <c r="BR33" i="133"/>
  <c r="C624" i="134"/>
  <c r="I624" i="134"/>
  <c r="D624" i="134"/>
  <c r="E624" i="134"/>
  <c r="F624" i="134"/>
  <c r="H624" i="134"/>
  <c r="G624" i="134"/>
  <c r="J508" i="125"/>
  <c r="AR34" i="140"/>
  <c r="AK34" i="140"/>
  <c r="AF42" i="139"/>
  <c r="AF45" i="139" s="1"/>
  <c r="O35" i="123"/>
  <c r="I408" i="125"/>
  <c r="H408" i="125"/>
  <c r="G408" i="125"/>
  <c r="O58" i="123"/>
  <c r="E408" i="125"/>
  <c r="D408" i="125"/>
  <c r="F408" i="125"/>
  <c r="C408" i="125"/>
  <c r="H611" i="134"/>
  <c r="E563" i="35"/>
  <c r="G538" i="134"/>
  <c r="J538" i="162"/>
  <c r="D560" i="162"/>
  <c r="K43" i="116"/>
  <c r="F572" i="119" s="1"/>
  <c r="D543" i="119"/>
  <c r="F580" i="162"/>
  <c r="E553" i="162"/>
  <c r="Z45" i="123"/>
  <c r="G671" i="125" s="1"/>
  <c r="D637" i="162"/>
  <c r="I564" i="119"/>
  <c r="J45" i="160"/>
  <c r="D655" i="162" s="1"/>
  <c r="I611" i="134"/>
  <c r="D666" i="141"/>
  <c r="D611" i="134"/>
  <c r="U42" i="116"/>
  <c r="U45" i="116" s="1"/>
  <c r="H543" i="119"/>
  <c r="I564" i="148"/>
  <c r="I580" i="162"/>
  <c r="I543" i="119"/>
  <c r="E564" i="148"/>
  <c r="E554" i="162"/>
  <c r="X43" i="116"/>
  <c r="F611" i="134"/>
  <c r="H554" i="148"/>
  <c r="E543" i="119"/>
  <c r="F564" i="148"/>
  <c r="I554" i="162"/>
  <c r="AS43" i="146"/>
  <c r="I606" i="148" s="1"/>
  <c r="E611" i="134"/>
  <c r="D540" i="141"/>
  <c r="C553" i="141"/>
  <c r="C611" i="134"/>
  <c r="F554" i="148"/>
  <c r="C564" i="148"/>
  <c r="J397" i="148"/>
  <c r="H553" i="141"/>
  <c r="C540" i="141"/>
  <c r="D680" i="148"/>
  <c r="G553" i="119"/>
  <c r="C657" i="162"/>
  <c r="E657" i="162"/>
  <c r="D657" i="162"/>
  <c r="F657" i="162"/>
  <c r="I657" i="162"/>
  <c r="G657" i="162"/>
  <c r="H657" i="162"/>
  <c r="G573" i="162"/>
  <c r="E573" i="162"/>
  <c r="C573" i="162"/>
  <c r="H573" i="162"/>
  <c r="F573" i="162"/>
  <c r="D573" i="162"/>
  <c r="I573" i="162"/>
  <c r="L46" i="160"/>
  <c r="L47" i="160" s="1"/>
  <c r="N42" i="116"/>
  <c r="N43" i="116" s="1"/>
  <c r="F575" i="119" s="1"/>
  <c r="H554" i="162"/>
  <c r="J355" i="148"/>
  <c r="D560" i="125"/>
  <c r="C562" i="35"/>
  <c r="G660" i="148"/>
  <c r="O44" i="146"/>
  <c r="G618" i="148" s="1"/>
  <c r="D552" i="35"/>
  <c r="AI44" i="160"/>
  <c r="E638" i="162" s="1"/>
  <c r="J469" i="119"/>
  <c r="C580" i="162"/>
  <c r="D554" i="162"/>
  <c r="AO45" i="123"/>
  <c r="F686" i="125" s="1"/>
  <c r="G562" i="35"/>
  <c r="C660" i="148"/>
  <c r="D534" i="148"/>
  <c r="E544" i="125"/>
  <c r="C554" i="162"/>
  <c r="D580" i="162"/>
  <c r="F540" i="141"/>
  <c r="F562" i="35"/>
  <c r="E583" i="162"/>
  <c r="D660" i="148"/>
  <c r="F534" i="148"/>
  <c r="G45" i="132"/>
  <c r="I652" i="134" s="1"/>
  <c r="D554" i="148"/>
  <c r="I544" i="125"/>
  <c r="AH45" i="116"/>
  <c r="D679" i="119" s="1"/>
  <c r="F554" i="162"/>
  <c r="J355" i="162"/>
  <c r="I583" i="162"/>
  <c r="D544" i="125"/>
  <c r="AH44" i="116"/>
  <c r="F637" i="119" s="1"/>
  <c r="G554" i="162"/>
  <c r="H45" i="139"/>
  <c r="D653" i="141" s="1"/>
  <c r="U43" i="139"/>
  <c r="G582" i="141" s="1"/>
  <c r="U44" i="139"/>
  <c r="E624" i="141" s="1"/>
  <c r="H540" i="141"/>
  <c r="F666" i="141"/>
  <c r="C583" i="162"/>
  <c r="G534" i="148"/>
  <c r="G554" i="148"/>
  <c r="H544" i="125"/>
  <c r="S44" i="132"/>
  <c r="E622" i="134" s="1"/>
  <c r="G528" i="125"/>
  <c r="M42" i="116"/>
  <c r="M43" i="116" s="1"/>
  <c r="E574" i="119" s="1"/>
  <c r="I553" i="119"/>
  <c r="I540" i="141"/>
  <c r="C666" i="141"/>
  <c r="H583" i="162"/>
  <c r="H534" i="148"/>
  <c r="AP44" i="146"/>
  <c r="I645" i="148" s="1"/>
  <c r="G44" i="132"/>
  <c r="H610" i="134" s="1"/>
  <c r="C553" i="119"/>
  <c r="J531" i="162"/>
  <c r="E666" i="141"/>
  <c r="G583" i="162"/>
  <c r="I534" i="148"/>
  <c r="AA46" i="132"/>
  <c r="AA47" i="132" s="1"/>
  <c r="G43" i="132"/>
  <c r="C568" i="134" s="1"/>
  <c r="H553" i="119"/>
  <c r="I615" i="162"/>
  <c r="D615" i="162"/>
  <c r="C615" i="162"/>
  <c r="G615" i="162"/>
  <c r="F615" i="162"/>
  <c r="H615" i="162"/>
  <c r="E615" i="162"/>
  <c r="H666" i="141"/>
  <c r="C534" i="148"/>
  <c r="Y44" i="123"/>
  <c r="D628" i="125" s="1"/>
  <c r="G680" i="148"/>
  <c r="D526" i="134"/>
  <c r="J462" i="119"/>
  <c r="J516" i="141"/>
  <c r="J453" i="162"/>
  <c r="J427" i="162"/>
  <c r="J427" i="119"/>
  <c r="E553" i="119"/>
  <c r="F622" i="162"/>
  <c r="G622" i="162"/>
  <c r="I622" i="162"/>
  <c r="H622" i="162"/>
  <c r="E622" i="162"/>
  <c r="D622" i="162"/>
  <c r="H687" i="125"/>
  <c r="Q43" i="160"/>
  <c r="F578" i="162" s="1"/>
  <c r="I687" i="125"/>
  <c r="E528" i="125"/>
  <c r="AB42" i="116"/>
  <c r="AB43" i="116" s="1"/>
  <c r="J49" i="143"/>
  <c r="AB44" i="160"/>
  <c r="H631" i="162" s="1"/>
  <c r="C554" i="148"/>
  <c r="J486" i="148"/>
  <c r="F540" i="125"/>
  <c r="AP45" i="146"/>
  <c r="D687" i="148" s="1"/>
  <c r="J494" i="148"/>
  <c r="J486" i="162"/>
  <c r="J512" i="162"/>
  <c r="AC42" i="116"/>
  <c r="I548" i="119" s="1"/>
  <c r="D553" i="119"/>
  <c r="C529" i="162"/>
  <c r="E52" i="127"/>
  <c r="E53" i="127" s="1"/>
  <c r="G540" i="141"/>
  <c r="G666" i="141"/>
  <c r="AI43" i="146"/>
  <c r="I596" i="148" s="1"/>
  <c r="I554" i="148"/>
  <c r="J420" i="148"/>
  <c r="AT59" i="160"/>
  <c r="E554" i="148"/>
  <c r="I536" i="162"/>
  <c r="O42" i="160"/>
  <c r="H534" i="162" s="1"/>
  <c r="H552" i="35"/>
  <c r="E680" i="148"/>
  <c r="E536" i="162"/>
  <c r="F527" i="35"/>
  <c r="I43" i="123"/>
  <c r="C570" i="125" s="1"/>
  <c r="AH43" i="116"/>
  <c r="I595" i="119" s="1"/>
  <c r="J43" i="160"/>
  <c r="F571" i="162" s="1"/>
  <c r="F552" i="35"/>
  <c r="Q45" i="160"/>
  <c r="H662" i="162" s="1"/>
  <c r="J512" i="134"/>
  <c r="I653" i="134"/>
  <c r="I45" i="123"/>
  <c r="I654" i="125" s="1"/>
  <c r="F7" i="117"/>
  <c r="F36" i="116"/>
  <c r="F64" i="116"/>
  <c r="F63" i="116"/>
  <c r="D129" i="114"/>
  <c r="U64" i="116"/>
  <c r="U63" i="116"/>
  <c r="S129" i="114"/>
  <c r="U36" i="116"/>
  <c r="F22" i="117"/>
  <c r="D570" i="162"/>
  <c r="C570" i="162"/>
  <c r="G570" i="162"/>
  <c r="H570" i="162"/>
  <c r="I570" i="162"/>
  <c r="F570" i="162"/>
  <c r="E570" i="162"/>
  <c r="AD64" i="116"/>
  <c r="F31" i="117"/>
  <c r="AB129" i="114"/>
  <c r="AD36" i="116"/>
  <c r="AD63" i="116"/>
  <c r="L36" i="116"/>
  <c r="L64" i="116"/>
  <c r="F13" i="117"/>
  <c r="L63" i="116"/>
  <c r="J129" i="114"/>
  <c r="AA129" i="114"/>
  <c r="AC63" i="116"/>
  <c r="AC36" i="116"/>
  <c r="AC64" i="116"/>
  <c r="F30" i="117"/>
  <c r="F570" i="148"/>
  <c r="I570" i="148"/>
  <c r="E570" i="148"/>
  <c r="C570" i="148"/>
  <c r="H570" i="148"/>
  <c r="D570" i="148"/>
  <c r="G570" i="148"/>
  <c r="F14" i="117"/>
  <c r="M63" i="116"/>
  <c r="M64" i="116"/>
  <c r="M36" i="116"/>
  <c r="K129" i="114"/>
  <c r="E540" i="141"/>
  <c r="D588" i="134"/>
  <c r="F680" i="148"/>
  <c r="D536" i="162"/>
  <c r="G544" i="125"/>
  <c r="F560" i="162"/>
  <c r="F528" i="125"/>
  <c r="C526" i="134"/>
  <c r="AK35" i="116"/>
  <c r="E430" i="119"/>
  <c r="C430" i="119"/>
  <c r="D430" i="119"/>
  <c r="G430" i="119"/>
  <c r="H430" i="119"/>
  <c r="I430" i="119"/>
  <c r="F430" i="119"/>
  <c r="AX35" i="161"/>
  <c r="BE35" i="161"/>
  <c r="J522" i="148"/>
  <c r="J516" i="162"/>
  <c r="BE46" i="147"/>
  <c r="AX46" i="147"/>
  <c r="AZ46" i="147" s="1"/>
  <c r="J459" i="148"/>
  <c r="I489" i="119"/>
  <c r="E489" i="119"/>
  <c r="G489" i="119"/>
  <c r="D489" i="119"/>
  <c r="H489" i="119"/>
  <c r="C489" i="119"/>
  <c r="F489" i="119"/>
  <c r="R64" i="160"/>
  <c r="P129" i="158"/>
  <c r="R36" i="160"/>
  <c r="F19" i="161"/>
  <c r="R63" i="160"/>
  <c r="AR42" i="116"/>
  <c r="AR43" i="116" s="1"/>
  <c r="G463" i="119"/>
  <c r="C463" i="119"/>
  <c r="D463" i="119"/>
  <c r="H463" i="119"/>
  <c r="I463" i="119"/>
  <c r="E463" i="119"/>
  <c r="F463" i="119"/>
  <c r="J428" i="162"/>
  <c r="F449" i="119"/>
  <c r="E449" i="119"/>
  <c r="H449" i="119"/>
  <c r="G449" i="119"/>
  <c r="C449" i="119"/>
  <c r="I449" i="119"/>
  <c r="D449" i="119"/>
  <c r="C441" i="162"/>
  <c r="F42" i="160"/>
  <c r="F44" i="160" s="1"/>
  <c r="G441" i="162"/>
  <c r="H441" i="162"/>
  <c r="D441" i="162"/>
  <c r="I441" i="162"/>
  <c r="F441" i="162"/>
  <c r="E441" i="162"/>
  <c r="G448" i="119"/>
  <c r="H448" i="119"/>
  <c r="I448" i="119"/>
  <c r="E448" i="119"/>
  <c r="C448" i="119"/>
  <c r="D448" i="119"/>
  <c r="F448" i="119"/>
  <c r="D480" i="162"/>
  <c r="F480" i="162"/>
  <c r="I480" i="162"/>
  <c r="E480" i="162"/>
  <c r="G480" i="162"/>
  <c r="H480" i="162"/>
  <c r="C480" i="162"/>
  <c r="F500" i="148"/>
  <c r="G500" i="148"/>
  <c r="E500" i="148"/>
  <c r="D500" i="148"/>
  <c r="H500" i="148"/>
  <c r="I500" i="148"/>
  <c r="C500" i="148"/>
  <c r="C52" i="157"/>
  <c r="G672" i="134"/>
  <c r="AG45" i="6"/>
  <c r="G678" i="35" s="1"/>
  <c r="H588" i="134"/>
  <c r="H680" i="148"/>
  <c r="F536" i="162"/>
  <c r="F544" i="125"/>
  <c r="C528" i="125"/>
  <c r="E526" i="134"/>
  <c r="AA44" i="116"/>
  <c r="AR8" i="117"/>
  <c r="AK8" i="117"/>
  <c r="AM8" i="117" s="1"/>
  <c r="J462" i="148"/>
  <c r="J474" i="162"/>
  <c r="J511" i="148"/>
  <c r="J417" i="148"/>
  <c r="AM45" i="160"/>
  <c r="F558" i="162"/>
  <c r="D558" i="162"/>
  <c r="H558" i="162"/>
  <c r="I558" i="162"/>
  <c r="G558" i="162"/>
  <c r="E558" i="162"/>
  <c r="C558" i="162"/>
  <c r="AM43" i="160"/>
  <c r="AR16" i="161"/>
  <c r="AK16" i="161"/>
  <c r="AM16" i="161" s="1"/>
  <c r="G483" i="162"/>
  <c r="D483" i="162"/>
  <c r="C483" i="162"/>
  <c r="H483" i="162"/>
  <c r="I483" i="162"/>
  <c r="E483" i="162"/>
  <c r="F483" i="162"/>
  <c r="J470" i="134"/>
  <c r="D484" i="119"/>
  <c r="C484" i="119"/>
  <c r="H484" i="119"/>
  <c r="G484" i="119"/>
  <c r="F484" i="119"/>
  <c r="I484" i="119"/>
  <c r="E484" i="119"/>
  <c r="AX46" i="117"/>
  <c r="AZ46" i="117" s="1"/>
  <c r="BE46" i="117"/>
  <c r="AL42" i="116"/>
  <c r="AL44" i="116" s="1"/>
  <c r="G641" i="119" s="1"/>
  <c r="E672" i="134"/>
  <c r="D561" i="148"/>
  <c r="C680" i="148"/>
  <c r="H536" i="162"/>
  <c r="Y43" i="123"/>
  <c r="I586" i="125" s="1"/>
  <c r="H528" i="125"/>
  <c r="G526" i="134"/>
  <c r="J527" i="134"/>
  <c r="J465" i="162"/>
  <c r="AR15" i="117"/>
  <c r="AK15" i="117"/>
  <c r="G399" i="119"/>
  <c r="E399" i="119"/>
  <c r="H399" i="119"/>
  <c r="D399" i="119"/>
  <c r="C399" i="119"/>
  <c r="I399" i="119"/>
  <c r="F58" i="116"/>
  <c r="F399" i="119"/>
  <c r="AK13" i="117"/>
  <c r="AR13" i="117"/>
  <c r="J501" i="119"/>
  <c r="R44" i="160"/>
  <c r="G537" i="162"/>
  <c r="E537" i="162"/>
  <c r="H537" i="162"/>
  <c r="I537" i="162"/>
  <c r="F537" i="162"/>
  <c r="R45" i="160"/>
  <c r="C537" i="162"/>
  <c r="D537" i="162"/>
  <c r="O35" i="160"/>
  <c r="O58" i="160"/>
  <c r="G408" i="162"/>
  <c r="F408" i="162"/>
  <c r="E408" i="162"/>
  <c r="H408" i="162"/>
  <c r="D408" i="162"/>
  <c r="I408" i="162"/>
  <c r="C408" i="162"/>
  <c r="J495" i="162"/>
  <c r="I464" i="148"/>
  <c r="H464" i="148"/>
  <c r="AC42" i="146"/>
  <c r="AC43" i="146" s="1"/>
  <c r="D464" i="148"/>
  <c r="G464" i="148"/>
  <c r="F464" i="148"/>
  <c r="E464" i="148"/>
  <c r="C464" i="148"/>
  <c r="J511" i="162"/>
  <c r="AM35" i="147"/>
  <c r="AX35" i="117"/>
  <c r="BE35" i="117"/>
  <c r="J418" i="148"/>
  <c r="AX36" i="161"/>
  <c r="AZ36" i="161" s="1"/>
  <c r="BE36" i="161"/>
  <c r="S46" i="117"/>
  <c r="F90" i="117"/>
  <c r="J90" i="117" s="1"/>
  <c r="K90" i="117" s="1"/>
  <c r="L46" i="117"/>
  <c r="N46" i="117" s="1"/>
  <c r="E90" i="117"/>
  <c r="I90" i="117" s="1"/>
  <c r="AX30" i="133"/>
  <c r="AZ30" i="133" s="1"/>
  <c r="BE30" i="133"/>
  <c r="D421" i="119"/>
  <c r="E421" i="119"/>
  <c r="F421" i="119"/>
  <c r="C421" i="119"/>
  <c r="H421" i="119"/>
  <c r="I421" i="119"/>
  <c r="G421" i="119"/>
  <c r="AR45" i="160"/>
  <c r="I563" i="162"/>
  <c r="F563" i="162"/>
  <c r="G563" i="162"/>
  <c r="C563" i="162"/>
  <c r="D563" i="162"/>
  <c r="H563" i="162"/>
  <c r="E563" i="162"/>
  <c r="AR44" i="160"/>
  <c r="AR43" i="160"/>
  <c r="AK46" i="161"/>
  <c r="AM46" i="161" s="1"/>
  <c r="AR46" i="161"/>
  <c r="J437" i="162"/>
  <c r="AR38" i="117"/>
  <c r="AK38" i="117"/>
  <c r="AM38" i="117" s="1"/>
  <c r="G35" i="116"/>
  <c r="G400" i="119"/>
  <c r="F400" i="119"/>
  <c r="G58" i="116"/>
  <c r="I400" i="119"/>
  <c r="H400" i="119"/>
  <c r="E400" i="119"/>
  <c r="D400" i="119"/>
  <c r="C400" i="119"/>
  <c r="AM46" i="117"/>
  <c r="AR29" i="117"/>
  <c r="AK29" i="117"/>
  <c r="D443" i="148"/>
  <c r="E443" i="148"/>
  <c r="F443" i="148"/>
  <c r="H443" i="148"/>
  <c r="I443" i="148"/>
  <c r="G443" i="148"/>
  <c r="C443" i="148"/>
  <c r="H528" i="148"/>
  <c r="C528" i="148"/>
  <c r="E528" i="148"/>
  <c r="G528" i="148"/>
  <c r="D528" i="148"/>
  <c r="I528" i="148"/>
  <c r="F528" i="148"/>
  <c r="I45" i="146"/>
  <c r="F25" i="117"/>
  <c r="X36" i="116"/>
  <c r="V129" i="114"/>
  <c r="X63" i="116"/>
  <c r="X64" i="116"/>
  <c r="AR26" i="161"/>
  <c r="AK26" i="161"/>
  <c r="AM26" i="161" s="1"/>
  <c r="G492" i="162"/>
  <c r="I492" i="162"/>
  <c r="H492" i="162"/>
  <c r="C492" i="162"/>
  <c r="F492" i="162"/>
  <c r="D492" i="162"/>
  <c r="E492" i="162"/>
  <c r="H506" i="148"/>
  <c r="D506" i="148"/>
  <c r="E506" i="148"/>
  <c r="C506" i="148"/>
  <c r="I506" i="148"/>
  <c r="F506" i="148"/>
  <c r="G506" i="148"/>
  <c r="BE35" i="147"/>
  <c r="AX35" i="147"/>
  <c r="AZ35" i="147" s="1"/>
  <c r="AM36" i="161"/>
  <c r="J479" i="162"/>
  <c r="BE11" i="161"/>
  <c r="AX11" i="161"/>
  <c r="AZ11" i="161" s="1"/>
  <c r="J667" i="134"/>
  <c r="J420" i="119"/>
  <c r="BE25" i="117"/>
  <c r="AX25" i="117"/>
  <c r="AZ25" i="117" s="1"/>
  <c r="C485" i="148"/>
  <c r="I485" i="148"/>
  <c r="F485" i="148"/>
  <c r="E485" i="148"/>
  <c r="D485" i="148"/>
  <c r="H485" i="148"/>
  <c r="G485" i="148"/>
  <c r="J504" i="119"/>
  <c r="J445" i="162"/>
  <c r="D414" i="119"/>
  <c r="G414" i="119"/>
  <c r="I414" i="119"/>
  <c r="C414" i="119"/>
  <c r="E414" i="119"/>
  <c r="F414" i="119"/>
  <c r="H414" i="119"/>
  <c r="J402" i="148"/>
  <c r="AA45" i="116"/>
  <c r="C546" i="119"/>
  <c r="E546" i="119"/>
  <c r="F546" i="119"/>
  <c r="G546" i="119"/>
  <c r="H546" i="119"/>
  <c r="D546" i="119"/>
  <c r="I546" i="119"/>
  <c r="AA43" i="116"/>
  <c r="V129" i="144"/>
  <c r="F25" i="147"/>
  <c r="X64" i="146"/>
  <c r="X36" i="146"/>
  <c r="X63" i="146"/>
  <c r="J438" i="119"/>
  <c r="H422" i="148"/>
  <c r="C422" i="148"/>
  <c r="I422" i="148"/>
  <c r="G422" i="148"/>
  <c r="E422" i="148"/>
  <c r="D422" i="148"/>
  <c r="F422" i="148"/>
  <c r="AC35" i="146"/>
  <c r="J502" i="148"/>
  <c r="BE28" i="147"/>
  <c r="AX28" i="147"/>
  <c r="AZ28" i="147" s="1"/>
  <c r="S40" i="140"/>
  <c r="E84" i="140"/>
  <c r="I84" i="140" s="1"/>
  <c r="F84" i="140"/>
  <c r="J84" i="140" s="1"/>
  <c r="K84" i="140" s="1"/>
  <c r="L40" i="140"/>
  <c r="AI36" i="160"/>
  <c r="AI64" i="160"/>
  <c r="AG129" i="158"/>
  <c r="AI63" i="160"/>
  <c r="F36" i="161"/>
  <c r="AP129" i="158"/>
  <c r="AR63" i="160"/>
  <c r="AR64" i="160"/>
  <c r="F45" i="161"/>
  <c r="AR36" i="160"/>
  <c r="AX28" i="117"/>
  <c r="BE28" i="117"/>
  <c r="L27" i="124"/>
  <c r="N27" i="124" s="1"/>
  <c r="F71" i="124"/>
  <c r="J71" i="124" s="1"/>
  <c r="K71" i="124" s="1"/>
  <c r="E71" i="124"/>
  <c r="I71" i="124" s="1"/>
  <c r="S27" i="124"/>
  <c r="C530" i="119"/>
  <c r="AM25" i="117"/>
  <c r="F401" i="148"/>
  <c r="G401" i="148"/>
  <c r="E401" i="148"/>
  <c r="C401" i="148"/>
  <c r="D401" i="148"/>
  <c r="H58" i="146"/>
  <c r="I401" i="148"/>
  <c r="H401" i="148"/>
  <c r="J469" i="148"/>
  <c r="G498" i="119"/>
  <c r="C498" i="119"/>
  <c r="I498" i="119"/>
  <c r="D498" i="119"/>
  <c r="F498" i="119"/>
  <c r="E498" i="119"/>
  <c r="H498" i="119"/>
  <c r="J504" i="148"/>
  <c r="C450" i="162"/>
  <c r="G450" i="162"/>
  <c r="D450" i="162"/>
  <c r="I450" i="162"/>
  <c r="H450" i="162"/>
  <c r="E450" i="162"/>
  <c r="F450" i="162"/>
  <c r="J438" i="148"/>
  <c r="J411" i="162"/>
  <c r="AM28" i="147"/>
  <c r="J480" i="148"/>
  <c r="J461" i="125"/>
  <c r="J402" i="162"/>
  <c r="J521" i="162"/>
  <c r="H530" i="119"/>
  <c r="AD44" i="160"/>
  <c r="H633" i="162" s="1"/>
  <c r="AM10" i="161"/>
  <c r="C456" i="119"/>
  <c r="F456" i="119"/>
  <c r="D456" i="119"/>
  <c r="G456" i="119"/>
  <c r="H456" i="119"/>
  <c r="E456" i="119"/>
  <c r="I456" i="119"/>
  <c r="BE36" i="133"/>
  <c r="AX36" i="133"/>
  <c r="AZ36" i="133" s="1"/>
  <c r="D468" i="119"/>
  <c r="F468" i="119"/>
  <c r="E468" i="119"/>
  <c r="G468" i="119"/>
  <c r="C468" i="119"/>
  <c r="I468" i="119"/>
  <c r="H468" i="119"/>
  <c r="J432" i="162"/>
  <c r="AK9" i="147"/>
  <c r="AM9" i="147" s="1"/>
  <c r="AR9" i="147"/>
  <c r="J474" i="141"/>
  <c r="AE35" i="160"/>
  <c r="H424" i="162"/>
  <c r="F424" i="162"/>
  <c r="I424" i="162"/>
  <c r="G424" i="162"/>
  <c r="E424" i="162"/>
  <c r="C424" i="162"/>
  <c r="D424" i="162"/>
  <c r="BE10" i="147"/>
  <c r="AX10" i="147"/>
  <c r="AZ10" i="147" s="1"/>
  <c r="Y44" i="146"/>
  <c r="E544" i="148"/>
  <c r="H544" i="148"/>
  <c r="Y45" i="146"/>
  <c r="G544" i="148"/>
  <c r="F544" i="148"/>
  <c r="D544" i="148"/>
  <c r="I544" i="148"/>
  <c r="C544" i="148"/>
  <c r="Y43" i="146"/>
  <c r="J470" i="162"/>
  <c r="J419" i="125"/>
  <c r="N35" i="116"/>
  <c r="I407" i="119"/>
  <c r="H407" i="119"/>
  <c r="N58" i="116"/>
  <c r="G407" i="119"/>
  <c r="F407" i="119"/>
  <c r="C407" i="119"/>
  <c r="D407" i="119"/>
  <c r="E407" i="119"/>
  <c r="AK34" i="117"/>
  <c r="AM34" i="117" s="1"/>
  <c r="AR34" i="117"/>
  <c r="AX40" i="161"/>
  <c r="AZ40" i="161" s="1"/>
  <c r="BE40" i="161"/>
  <c r="F563" i="35"/>
  <c r="E52" i="118"/>
  <c r="E53" i="118" s="1"/>
  <c r="J51" i="118"/>
  <c r="Y43" i="6"/>
  <c r="I586" i="35" s="1"/>
  <c r="BE25" i="147"/>
  <c r="AX25" i="147"/>
  <c r="AZ25" i="147" s="1"/>
  <c r="D465" i="119"/>
  <c r="I465" i="119"/>
  <c r="E465" i="119"/>
  <c r="H465" i="119"/>
  <c r="C465" i="119"/>
  <c r="F465" i="119"/>
  <c r="G465" i="119"/>
  <c r="AR30" i="147"/>
  <c r="AK30" i="147"/>
  <c r="AM30" i="147" s="1"/>
  <c r="I44" i="146"/>
  <c r="AX10" i="161"/>
  <c r="AZ10" i="161" s="1"/>
  <c r="BE10" i="161"/>
  <c r="J487" i="162"/>
  <c r="I510" i="119"/>
  <c r="F510" i="119"/>
  <c r="H510" i="119"/>
  <c r="G510" i="119"/>
  <c r="D510" i="119"/>
  <c r="E510" i="119"/>
  <c r="C510" i="119"/>
  <c r="J432" i="141"/>
  <c r="AS36" i="146"/>
  <c r="F46" i="147"/>
  <c r="AQ129" i="144"/>
  <c r="AS63" i="146"/>
  <c r="AS64" i="146"/>
  <c r="H466" i="162"/>
  <c r="E466" i="162"/>
  <c r="D466" i="162"/>
  <c r="F466" i="162"/>
  <c r="G466" i="162"/>
  <c r="AE42" i="160"/>
  <c r="C466" i="162"/>
  <c r="I466" i="162"/>
  <c r="AK32" i="161"/>
  <c r="AM32" i="161" s="1"/>
  <c r="AR32" i="161"/>
  <c r="AR31" i="117"/>
  <c r="AK31" i="117"/>
  <c r="AM31" i="117" s="1"/>
  <c r="I491" i="119"/>
  <c r="H491" i="119"/>
  <c r="F491" i="119"/>
  <c r="E491" i="119"/>
  <c r="G491" i="119"/>
  <c r="C491" i="119"/>
  <c r="D491" i="119"/>
  <c r="G515" i="148"/>
  <c r="F515" i="148"/>
  <c r="E515" i="148"/>
  <c r="D515" i="148"/>
  <c r="H515" i="148"/>
  <c r="C515" i="148"/>
  <c r="I515" i="148"/>
  <c r="G507" i="119"/>
  <c r="E507" i="119"/>
  <c r="H507" i="119"/>
  <c r="I507" i="119"/>
  <c r="F507" i="119"/>
  <c r="D507" i="119"/>
  <c r="C507" i="119"/>
  <c r="BE19" i="161"/>
  <c r="AX19" i="161"/>
  <c r="AZ19" i="161" s="1"/>
  <c r="J417" i="119"/>
  <c r="BE27" i="124"/>
  <c r="AX27" i="124"/>
  <c r="I36" i="146"/>
  <c r="I64" i="146"/>
  <c r="G129" i="144"/>
  <c r="I63" i="146"/>
  <c r="F10" i="147"/>
  <c r="AK14" i="117"/>
  <c r="AR14" i="117"/>
  <c r="AG35" i="116"/>
  <c r="H426" i="119"/>
  <c r="G426" i="119"/>
  <c r="F426" i="119"/>
  <c r="C426" i="119"/>
  <c r="I426" i="119"/>
  <c r="E426" i="119"/>
  <c r="D426" i="119"/>
  <c r="AK129" i="158"/>
  <c r="AM63" i="160"/>
  <c r="F40" i="161"/>
  <c r="AM64" i="160"/>
  <c r="AM36" i="160"/>
  <c r="J480" i="119"/>
  <c r="AA63" i="146"/>
  <c r="AA36" i="146"/>
  <c r="F28" i="147"/>
  <c r="Y129" i="144"/>
  <c r="AA64" i="146"/>
  <c r="J469" i="162"/>
  <c r="F35" i="117"/>
  <c r="AH64" i="116"/>
  <c r="AH63" i="116"/>
  <c r="AF129" i="114"/>
  <c r="AH36" i="116"/>
  <c r="E447" i="119"/>
  <c r="C447" i="119"/>
  <c r="F447" i="119"/>
  <c r="I447" i="119"/>
  <c r="D447" i="119"/>
  <c r="G447" i="119"/>
  <c r="H447" i="119"/>
  <c r="F508" i="162"/>
  <c r="I508" i="162"/>
  <c r="E508" i="162"/>
  <c r="C508" i="162"/>
  <c r="H508" i="162"/>
  <c r="G508" i="162"/>
  <c r="D508" i="162"/>
  <c r="AR64" i="116"/>
  <c r="AR63" i="116"/>
  <c r="AP129" i="114"/>
  <c r="AR36" i="116"/>
  <c r="F45" i="117"/>
  <c r="J460" i="148"/>
  <c r="G464" i="119"/>
  <c r="C464" i="119"/>
  <c r="H464" i="119"/>
  <c r="F464" i="119"/>
  <c r="E464" i="119"/>
  <c r="I464" i="119"/>
  <c r="D464" i="119"/>
  <c r="AB36" i="116"/>
  <c r="AB63" i="116"/>
  <c r="F29" i="117"/>
  <c r="AB64" i="116"/>
  <c r="Z129" i="114"/>
  <c r="AG129" i="130"/>
  <c r="AI63" i="132"/>
  <c r="F36" i="133"/>
  <c r="AI64" i="132"/>
  <c r="AI36" i="132"/>
  <c r="AK45" i="117"/>
  <c r="AM45" i="117" s="1"/>
  <c r="AR45" i="117"/>
  <c r="AL35" i="146"/>
  <c r="F431" i="148"/>
  <c r="C431" i="148"/>
  <c r="G431" i="148"/>
  <c r="D431" i="148"/>
  <c r="E431" i="148"/>
  <c r="H431" i="148"/>
  <c r="I431" i="148"/>
  <c r="F55" i="161"/>
  <c r="J55" i="161" s="1"/>
  <c r="K55" i="161" s="1"/>
  <c r="E55" i="161"/>
  <c r="I55" i="161" s="1"/>
  <c r="L11" i="161"/>
  <c r="S11" i="161"/>
  <c r="S43" i="132"/>
  <c r="F580" i="134" s="1"/>
  <c r="I526" i="134"/>
  <c r="Q44" i="160"/>
  <c r="H620" i="162" s="1"/>
  <c r="AD42" i="116"/>
  <c r="AD45" i="116" s="1"/>
  <c r="F10" i="161"/>
  <c r="I36" i="160"/>
  <c r="G129" i="158"/>
  <c r="I64" i="160"/>
  <c r="I63" i="160"/>
  <c r="J511" i="119"/>
  <c r="H483" i="119"/>
  <c r="I483" i="119"/>
  <c r="E483" i="119"/>
  <c r="C483" i="119"/>
  <c r="D483" i="119"/>
  <c r="F483" i="119"/>
  <c r="G483" i="119"/>
  <c r="H35" i="146"/>
  <c r="J444" i="148"/>
  <c r="C502" i="162"/>
  <c r="G502" i="162"/>
  <c r="D502" i="162"/>
  <c r="E502" i="162"/>
  <c r="F502" i="162"/>
  <c r="I502" i="162"/>
  <c r="H502" i="162"/>
  <c r="V42" i="146"/>
  <c r="V43" i="146" s="1"/>
  <c r="F457" i="148"/>
  <c r="I457" i="148"/>
  <c r="C457" i="148"/>
  <c r="D457" i="148"/>
  <c r="H457" i="148"/>
  <c r="G457" i="148"/>
  <c r="E457" i="148"/>
  <c r="AX45" i="161"/>
  <c r="AZ45" i="161" s="1"/>
  <c r="BE45" i="161"/>
  <c r="AX26" i="147"/>
  <c r="AZ26" i="147" s="1"/>
  <c r="BE26" i="147"/>
  <c r="J403" i="162"/>
  <c r="L42" i="116"/>
  <c r="L43" i="116" s="1"/>
  <c r="J522" i="119"/>
  <c r="I437" i="119"/>
  <c r="E437" i="119"/>
  <c r="H437" i="119"/>
  <c r="F437" i="119"/>
  <c r="C437" i="119"/>
  <c r="G437" i="119"/>
  <c r="D437" i="119"/>
  <c r="J503" i="125"/>
  <c r="AK30" i="117"/>
  <c r="AM30" i="117" s="1"/>
  <c r="AR30" i="117"/>
  <c r="F506" i="119"/>
  <c r="E506" i="119"/>
  <c r="C506" i="119"/>
  <c r="I506" i="119"/>
  <c r="D506" i="119"/>
  <c r="G506" i="119"/>
  <c r="H506" i="119"/>
  <c r="J444" i="162"/>
  <c r="AK24" i="147"/>
  <c r="AM24" i="147" s="1"/>
  <c r="AR24" i="147"/>
  <c r="AL42" i="146"/>
  <c r="AL43" i="146" s="1"/>
  <c r="G473" i="148"/>
  <c r="I473" i="148"/>
  <c r="F473" i="148"/>
  <c r="D473" i="148"/>
  <c r="E473" i="148"/>
  <c r="H473" i="148"/>
  <c r="C473" i="148"/>
  <c r="C522" i="162"/>
  <c r="E522" i="162"/>
  <c r="H522" i="162"/>
  <c r="D522" i="162"/>
  <c r="G522" i="162"/>
  <c r="I522" i="162"/>
  <c r="F522" i="162"/>
  <c r="AK39" i="147"/>
  <c r="AM39" i="147" s="1"/>
  <c r="AR39" i="147"/>
  <c r="G680" i="162"/>
  <c r="C680" i="162"/>
  <c r="I680" i="162"/>
  <c r="D680" i="162"/>
  <c r="F680" i="162"/>
  <c r="H680" i="162"/>
  <c r="E680" i="162"/>
  <c r="F79" i="161"/>
  <c r="J79" i="161" s="1"/>
  <c r="K79" i="161" s="1"/>
  <c r="S35" i="161"/>
  <c r="E79" i="161"/>
  <c r="I79" i="161" s="1"/>
  <c r="L35" i="161"/>
  <c r="J355" i="125"/>
  <c r="T42" i="116"/>
  <c r="T43" i="116" s="1"/>
  <c r="F52" i="127"/>
  <c r="F53" i="127" s="1"/>
  <c r="F28" i="117"/>
  <c r="AA64" i="116"/>
  <c r="AA36" i="116"/>
  <c r="AA63" i="116"/>
  <c r="Y129" i="114"/>
  <c r="AR23" i="147"/>
  <c r="AK23" i="147"/>
  <c r="AM23" i="147" s="1"/>
  <c r="F423" i="119"/>
  <c r="E423" i="119"/>
  <c r="H423" i="119"/>
  <c r="D423" i="119"/>
  <c r="G423" i="119"/>
  <c r="C423" i="119"/>
  <c r="I423" i="119"/>
  <c r="E441" i="119"/>
  <c r="H441" i="119"/>
  <c r="G441" i="119"/>
  <c r="F441" i="119"/>
  <c r="D441" i="119"/>
  <c r="C441" i="119"/>
  <c r="I441" i="119"/>
  <c r="E460" i="162"/>
  <c r="C460" i="162"/>
  <c r="G460" i="162"/>
  <c r="Y42" i="160"/>
  <c r="Y44" i="160" s="1"/>
  <c r="D460" i="162"/>
  <c r="F460" i="162"/>
  <c r="H460" i="162"/>
  <c r="I460" i="162"/>
  <c r="V35" i="146"/>
  <c r="F415" i="148"/>
  <c r="D415" i="148"/>
  <c r="H415" i="148"/>
  <c r="I415" i="148"/>
  <c r="E415" i="148"/>
  <c r="G415" i="148"/>
  <c r="C415" i="148"/>
  <c r="F514" i="119"/>
  <c r="I514" i="119"/>
  <c r="C514" i="119"/>
  <c r="E514" i="119"/>
  <c r="D514" i="119"/>
  <c r="H514" i="119"/>
  <c r="G514" i="119"/>
  <c r="G642" i="162"/>
  <c r="E642" i="162"/>
  <c r="F642" i="162"/>
  <c r="I642" i="162"/>
  <c r="H642" i="162"/>
  <c r="D642" i="162"/>
  <c r="C642" i="162"/>
  <c r="AX40" i="140"/>
  <c r="BE40" i="140"/>
  <c r="H579" i="162"/>
  <c r="E579" i="162"/>
  <c r="C579" i="162"/>
  <c r="D579" i="162"/>
  <c r="F579" i="162"/>
  <c r="I579" i="162"/>
  <c r="G579" i="162"/>
  <c r="F79" i="147"/>
  <c r="J79" i="147" s="1"/>
  <c r="K79" i="147" s="1"/>
  <c r="L35" i="147"/>
  <c r="E79" i="147"/>
  <c r="I79" i="147" s="1"/>
  <c r="S35" i="147"/>
  <c r="X43" i="146"/>
  <c r="H543" i="148"/>
  <c r="X45" i="146"/>
  <c r="E543" i="148"/>
  <c r="I543" i="148"/>
  <c r="C543" i="148"/>
  <c r="D543" i="148"/>
  <c r="G543" i="148"/>
  <c r="X44" i="146"/>
  <c r="F543" i="148"/>
  <c r="C405" i="119"/>
  <c r="G405" i="119"/>
  <c r="I405" i="119"/>
  <c r="D405" i="119"/>
  <c r="F405" i="119"/>
  <c r="L58" i="116"/>
  <c r="E405" i="119"/>
  <c r="H405" i="119"/>
  <c r="I44" i="160"/>
  <c r="C528" i="162"/>
  <c r="D528" i="162"/>
  <c r="I528" i="162"/>
  <c r="H528" i="162"/>
  <c r="E528" i="162"/>
  <c r="F528" i="162"/>
  <c r="G528" i="162"/>
  <c r="G521" i="119"/>
  <c r="H521" i="119"/>
  <c r="F521" i="119"/>
  <c r="D521" i="119"/>
  <c r="E521" i="119"/>
  <c r="I521" i="119"/>
  <c r="C521" i="119"/>
  <c r="AR7" i="117"/>
  <c r="AK7" i="117"/>
  <c r="AM7" i="117" s="1"/>
  <c r="G422" i="119"/>
  <c r="I422" i="119"/>
  <c r="F422" i="119"/>
  <c r="C422" i="119"/>
  <c r="D422" i="119"/>
  <c r="H422" i="119"/>
  <c r="E422" i="119"/>
  <c r="E399" i="162"/>
  <c r="F399" i="162"/>
  <c r="I399" i="162"/>
  <c r="H399" i="162"/>
  <c r="F58" i="160"/>
  <c r="G399" i="162"/>
  <c r="F35" i="160"/>
  <c r="D399" i="162"/>
  <c r="C399" i="162"/>
  <c r="E406" i="119"/>
  <c r="C406" i="119"/>
  <c r="G406" i="119"/>
  <c r="H406" i="119"/>
  <c r="D406" i="119"/>
  <c r="M58" i="116"/>
  <c r="F406" i="119"/>
  <c r="I406" i="119"/>
  <c r="AS35" i="160"/>
  <c r="C438" i="162"/>
  <c r="D438" i="162"/>
  <c r="F438" i="162"/>
  <c r="I438" i="162"/>
  <c r="AS58" i="160"/>
  <c r="H438" i="162"/>
  <c r="G438" i="162"/>
  <c r="E438" i="162"/>
  <c r="W42" i="146"/>
  <c r="I458" i="148"/>
  <c r="C458" i="148"/>
  <c r="G458" i="148"/>
  <c r="E458" i="148"/>
  <c r="F458" i="148"/>
  <c r="H458" i="148"/>
  <c r="D458" i="148"/>
  <c r="F42" i="116"/>
  <c r="F45" i="116" s="1"/>
  <c r="J427" i="148"/>
  <c r="H42" i="146"/>
  <c r="H45" i="146" s="1"/>
  <c r="Y35" i="160"/>
  <c r="G418" i="162"/>
  <c r="E418" i="162"/>
  <c r="C418" i="162"/>
  <c r="I418" i="162"/>
  <c r="F418" i="162"/>
  <c r="D418" i="162"/>
  <c r="H418" i="162"/>
  <c r="D499" i="148"/>
  <c r="I499" i="148"/>
  <c r="H499" i="148"/>
  <c r="F499" i="148"/>
  <c r="G499" i="148"/>
  <c r="E499" i="148"/>
  <c r="C499" i="148"/>
  <c r="C472" i="119"/>
  <c r="E472" i="119"/>
  <c r="AK42" i="116"/>
  <c r="AK43" i="116" s="1"/>
  <c r="H472" i="119"/>
  <c r="D472" i="119"/>
  <c r="I472" i="119"/>
  <c r="G472" i="119"/>
  <c r="F472" i="119"/>
  <c r="J459" i="119"/>
  <c r="J501" i="148"/>
  <c r="AR22" i="117"/>
  <c r="AK22" i="117"/>
  <c r="Y36" i="146"/>
  <c r="Y64" i="146"/>
  <c r="Y63" i="146"/>
  <c r="F26" i="147"/>
  <c r="W129" i="144"/>
  <c r="E479" i="119"/>
  <c r="C479" i="119"/>
  <c r="G479" i="119"/>
  <c r="D479" i="119"/>
  <c r="H479" i="119"/>
  <c r="I479" i="119"/>
  <c r="F479" i="119"/>
  <c r="AK7" i="161"/>
  <c r="AM7" i="161" s="1"/>
  <c r="AR7" i="161"/>
  <c r="J506" i="134"/>
  <c r="G505" i="119"/>
  <c r="H505" i="119"/>
  <c r="E505" i="119"/>
  <c r="D505" i="119"/>
  <c r="I505" i="119"/>
  <c r="C505" i="119"/>
  <c r="F505" i="119"/>
  <c r="F490" i="119"/>
  <c r="I490" i="119"/>
  <c r="E490" i="119"/>
  <c r="G490" i="119"/>
  <c r="D490" i="119"/>
  <c r="H490" i="119"/>
  <c r="C490" i="119"/>
  <c r="W35" i="146"/>
  <c r="I416" i="148"/>
  <c r="D416" i="148"/>
  <c r="C416" i="148"/>
  <c r="G416" i="148"/>
  <c r="F416" i="148"/>
  <c r="E416" i="148"/>
  <c r="H416" i="148"/>
  <c r="H442" i="119"/>
  <c r="C442" i="119"/>
  <c r="G442" i="119"/>
  <c r="I442" i="119"/>
  <c r="E442" i="119"/>
  <c r="F442" i="119"/>
  <c r="D442" i="119"/>
  <c r="I45" i="160"/>
  <c r="J45" i="6"/>
  <c r="F655" i="35" s="1"/>
  <c r="W45" i="6"/>
  <c r="H668" i="35" s="1"/>
  <c r="W44" i="6"/>
  <c r="F626" i="35" s="1"/>
  <c r="W43" i="6"/>
  <c r="F584" i="35" s="1"/>
  <c r="H558" i="35"/>
  <c r="AK35" i="6"/>
  <c r="F430" i="35"/>
  <c r="D430" i="35"/>
  <c r="I430" i="35"/>
  <c r="C430" i="35"/>
  <c r="H430" i="35"/>
  <c r="E430" i="35"/>
  <c r="G430" i="35"/>
  <c r="F514" i="35"/>
  <c r="I514" i="35"/>
  <c r="H514" i="35"/>
  <c r="E514" i="35"/>
  <c r="G514" i="35"/>
  <c r="C514" i="35"/>
  <c r="D514" i="35"/>
  <c r="BT42" i="32"/>
  <c r="BT86" i="32" s="1"/>
  <c r="CC42" i="32"/>
  <c r="BP86" i="32"/>
  <c r="CD62" i="32"/>
  <c r="CJ18" i="32"/>
  <c r="CW18" i="32" s="1"/>
  <c r="CI18" i="32"/>
  <c r="CV18" i="32" s="1"/>
  <c r="CH18" i="32"/>
  <c r="CH62" i="32" s="1"/>
  <c r="CG72" i="32"/>
  <c r="CT28" i="32"/>
  <c r="CT72" i="32" s="1"/>
  <c r="BG86" i="32"/>
  <c r="D544" i="35"/>
  <c r="CD11" i="32"/>
  <c r="BQ55" i="32"/>
  <c r="BU11" i="32"/>
  <c r="BU55" i="32" s="1"/>
  <c r="BW11" i="32"/>
  <c r="BV11" i="32"/>
  <c r="BU62" i="32"/>
  <c r="F544" i="35"/>
  <c r="AH91" i="32"/>
  <c r="CC55" i="32"/>
  <c r="CG11" i="32"/>
  <c r="CT9" i="32"/>
  <c r="CT53" i="32" s="1"/>
  <c r="BQ72" i="32"/>
  <c r="BV28" i="32"/>
  <c r="BW28" i="32"/>
  <c r="BU28" i="32"/>
  <c r="CD28" i="32"/>
  <c r="BP78" i="32"/>
  <c r="BT34" i="32"/>
  <c r="CC34" i="32"/>
  <c r="BQ42" i="32"/>
  <c r="BI42" i="32"/>
  <c r="BJ42" i="32"/>
  <c r="BD86" i="32"/>
  <c r="BH42" i="32"/>
  <c r="BD78" i="32"/>
  <c r="BI34" i="32"/>
  <c r="BJ34" i="32"/>
  <c r="BQ34" i="32"/>
  <c r="BH34" i="32"/>
  <c r="BH78" i="32" s="1"/>
  <c r="G472" i="35"/>
  <c r="C472" i="35"/>
  <c r="F472" i="35"/>
  <c r="I472" i="35"/>
  <c r="H472" i="35"/>
  <c r="D472" i="35"/>
  <c r="E472" i="35"/>
  <c r="AK42" i="6"/>
  <c r="AK44" i="6" s="1"/>
  <c r="A28" i="12"/>
  <c r="B19" i="12" s="1"/>
  <c r="H40" i="42" s="1"/>
  <c r="H51" i="42" s="1"/>
  <c r="B18" i="12"/>
  <c r="H39" i="42" s="1"/>
  <c r="H50" i="42" s="1"/>
  <c r="AW47" i="32"/>
  <c r="F36" i="33" s="1"/>
  <c r="AV47" i="32"/>
  <c r="F35" i="33" s="1"/>
  <c r="E37" i="33"/>
  <c r="E47" i="33" s="1"/>
  <c r="E27" i="33" s="1"/>
  <c r="E92" i="33" s="1"/>
  <c r="CT37" i="32"/>
  <c r="CT81" i="32" s="1"/>
  <c r="D15" i="41"/>
  <c r="CT39" i="32"/>
  <c r="CT83" i="32" s="1"/>
  <c r="AT91" i="32"/>
  <c r="C552" i="35"/>
  <c r="G552" i="35"/>
  <c r="C542" i="35"/>
  <c r="AG43" i="6"/>
  <c r="E552" i="35"/>
  <c r="E52" i="33"/>
  <c r="S37" i="32"/>
  <c r="Y37" i="32" s="1"/>
  <c r="AA37" i="32" s="1"/>
  <c r="C558" i="35"/>
  <c r="D542" i="35"/>
  <c r="D558" i="35"/>
  <c r="X45" i="6"/>
  <c r="H669" i="35" s="1"/>
  <c r="G542" i="35"/>
  <c r="E558" i="35"/>
  <c r="I542" i="35"/>
  <c r="F558" i="35"/>
  <c r="E542" i="35"/>
  <c r="F542" i="35"/>
  <c r="I558" i="35"/>
  <c r="H52" i="33"/>
  <c r="D52" i="33"/>
  <c r="D53" i="33" s="1"/>
  <c r="I552" i="35"/>
  <c r="G636" i="35"/>
  <c r="F636" i="35"/>
  <c r="C636" i="35"/>
  <c r="BP65" i="32"/>
  <c r="BT21" i="32"/>
  <c r="BT65" i="32" s="1"/>
  <c r="CC21" i="32"/>
  <c r="CC17" i="32"/>
  <c r="BP61" i="32"/>
  <c r="BT17" i="32"/>
  <c r="BT61" i="32" s="1"/>
  <c r="CD33" i="32"/>
  <c r="BV33" i="32"/>
  <c r="BW33" i="32"/>
  <c r="BU33" i="32"/>
  <c r="BU77" i="32" s="1"/>
  <c r="BQ77" i="32"/>
  <c r="AU54" i="32"/>
  <c r="BT60" i="32"/>
  <c r="BP63" i="32"/>
  <c r="BT19" i="32"/>
  <c r="CC19" i="32"/>
  <c r="CD8" i="32"/>
  <c r="BW8" i="32"/>
  <c r="BV8" i="32"/>
  <c r="BQ52" i="32"/>
  <c r="BU8" i="32"/>
  <c r="BU52" i="32" s="1"/>
  <c r="CD9" i="32"/>
  <c r="BQ53" i="32"/>
  <c r="BU9" i="32"/>
  <c r="BV9" i="32"/>
  <c r="BW9" i="32"/>
  <c r="CD37" i="32"/>
  <c r="BQ81" i="32"/>
  <c r="BU37" i="32"/>
  <c r="BU81" i="32" s="1"/>
  <c r="BV37" i="32"/>
  <c r="BW37" i="32"/>
  <c r="BQ41" i="32"/>
  <c r="BD85" i="32"/>
  <c r="BJ41" i="32"/>
  <c r="BI41" i="32"/>
  <c r="BH41" i="32"/>
  <c r="BH85" i="32" s="1"/>
  <c r="CD20" i="32"/>
  <c r="BU20" i="32"/>
  <c r="BV20" i="32"/>
  <c r="BQ64" i="32"/>
  <c r="BW20" i="32"/>
  <c r="CC60" i="32"/>
  <c r="CG16" i="32"/>
  <c r="CG60" i="32" s="1"/>
  <c r="CG35" i="32"/>
  <c r="CC79" i="32"/>
  <c r="BP67" i="32"/>
  <c r="CC23" i="32"/>
  <c r="BT23" i="32"/>
  <c r="BT67" i="32" s="1"/>
  <c r="BH52" i="32"/>
  <c r="CC66" i="32"/>
  <c r="CG22" i="32"/>
  <c r="CG66" i="32" s="1"/>
  <c r="BP80" i="32"/>
  <c r="CC36" i="32"/>
  <c r="BT36" i="32"/>
  <c r="BT80" i="32" s="1"/>
  <c r="BV13" i="32"/>
  <c r="BU13" i="32"/>
  <c r="BU57" i="32" s="1"/>
  <c r="BW13" i="32"/>
  <c r="CD13" i="32"/>
  <c r="BQ57" i="32"/>
  <c r="BI10" i="32"/>
  <c r="BD54" i="32"/>
  <c r="BH10" i="32"/>
  <c r="BH54" i="32" s="1"/>
  <c r="BJ10" i="32"/>
  <c r="BQ10" i="32"/>
  <c r="BG67" i="32"/>
  <c r="BP54" i="32"/>
  <c r="BT10" i="32"/>
  <c r="CC10" i="32"/>
  <c r="BQ82" i="32"/>
  <c r="BU38" i="32"/>
  <c r="BV38" i="32"/>
  <c r="BW38" i="32"/>
  <c r="CD38" i="32"/>
  <c r="BV31" i="32"/>
  <c r="BW31" i="32"/>
  <c r="CD31" i="32"/>
  <c r="BQ75" i="32"/>
  <c r="BU31" i="32"/>
  <c r="BU75" i="32" s="1"/>
  <c r="CG14" i="32"/>
  <c r="CG58" i="32" s="1"/>
  <c r="CC58" i="32"/>
  <c r="CJ14" i="32"/>
  <c r="CW14" i="32" s="1"/>
  <c r="CC73" i="32"/>
  <c r="CG29" i="32"/>
  <c r="H527" i="35"/>
  <c r="BT52" i="32"/>
  <c r="CT51" i="32"/>
  <c r="BH25" i="32"/>
  <c r="BD69" i="32"/>
  <c r="BI25" i="32"/>
  <c r="BJ25" i="32"/>
  <c r="BQ25" i="32"/>
  <c r="CG24" i="32"/>
  <c r="CC68" i="32"/>
  <c r="BT58" i="32"/>
  <c r="BP71" i="32"/>
  <c r="BT27" i="32"/>
  <c r="CC27" i="32"/>
  <c r="BP74" i="32"/>
  <c r="BT30" i="32"/>
  <c r="CC30" i="32"/>
  <c r="BQ21" i="32"/>
  <c r="BD65" i="32"/>
  <c r="BH21" i="32"/>
  <c r="BH65" i="32" s="1"/>
  <c r="BJ21" i="32"/>
  <c r="BI21" i="32"/>
  <c r="BP76" i="32"/>
  <c r="CC32" i="32"/>
  <c r="BT32" i="32"/>
  <c r="BP85" i="32"/>
  <c r="BT41" i="32"/>
  <c r="CC41" i="32"/>
  <c r="Y45" i="6"/>
  <c r="D670" i="35" s="1"/>
  <c r="DC58" i="32"/>
  <c r="DB58" i="32"/>
  <c r="CC52" i="32"/>
  <c r="CG8" i="32"/>
  <c r="BJ17" i="32"/>
  <c r="BQ17" i="32"/>
  <c r="BD61" i="32"/>
  <c r="BH17" i="32"/>
  <c r="BH61" i="32" s="1"/>
  <c r="BI17" i="32"/>
  <c r="BT25" i="32"/>
  <c r="BP69" i="32"/>
  <c r="CC25" i="32"/>
  <c r="BQ32" i="32"/>
  <c r="BH32" i="32"/>
  <c r="BH76" i="32" s="1"/>
  <c r="BJ32" i="32"/>
  <c r="BI32" i="32"/>
  <c r="BD76" i="32"/>
  <c r="BT59" i="32"/>
  <c r="CC57" i="32"/>
  <c r="CG13" i="32"/>
  <c r="H544" i="35"/>
  <c r="BQ30" i="32"/>
  <c r="BJ30" i="32"/>
  <c r="BH30" i="32"/>
  <c r="BH74" i="32" s="1"/>
  <c r="BI30" i="32"/>
  <c r="BD74" i="32"/>
  <c r="BG47" i="32"/>
  <c r="BT12" i="32"/>
  <c r="BP56" i="32"/>
  <c r="CC12" i="32"/>
  <c r="AU61" i="32"/>
  <c r="BQ73" i="32"/>
  <c r="BU29" i="32"/>
  <c r="BW29" i="32"/>
  <c r="BV29" i="32"/>
  <c r="CD29" i="32"/>
  <c r="BH19" i="32"/>
  <c r="BH63" i="32" s="1"/>
  <c r="BJ19" i="32"/>
  <c r="BI19" i="32"/>
  <c r="BD63" i="32"/>
  <c r="BQ19" i="32"/>
  <c r="BH75" i="32"/>
  <c r="CG15" i="32"/>
  <c r="CG59" i="32" s="1"/>
  <c r="CC59" i="32"/>
  <c r="CG31" i="32"/>
  <c r="CC75" i="32"/>
  <c r="BD71" i="32"/>
  <c r="BQ27" i="32"/>
  <c r="BH27" i="32"/>
  <c r="BJ27" i="32"/>
  <c r="BI27" i="32"/>
  <c r="BG70" i="32"/>
  <c r="BT77" i="32"/>
  <c r="CC26" i="32"/>
  <c r="BT26" i="32"/>
  <c r="BT70" i="32" s="1"/>
  <c r="BP70" i="32"/>
  <c r="AU80" i="32"/>
  <c r="BU40" i="32"/>
  <c r="BU84" i="32" s="1"/>
  <c r="BW40" i="32"/>
  <c r="BV40" i="32"/>
  <c r="BQ84" i="32"/>
  <c r="CD40" i="32"/>
  <c r="BH26" i="32"/>
  <c r="BH70" i="32" s="1"/>
  <c r="BI26" i="32"/>
  <c r="BD70" i="32"/>
  <c r="BQ26" i="32"/>
  <c r="BJ26" i="32"/>
  <c r="BD56" i="32"/>
  <c r="BQ12" i="32"/>
  <c r="BH12" i="32"/>
  <c r="BH56" i="32" s="1"/>
  <c r="BI12" i="32"/>
  <c r="BJ12" i="32"/>
  <c r="AU47" i="32"/>
  <c r="AQ47" i="32" s="1"/>
  <c r="AD91" i="32"/>
  <c r="AD48" i="32"/>
  <c r="AE48" i="32" s="1"/>
  <c r="CC82" i="32"/>
  <c r="CG38" i="32"/>
  <c r="CG82" i="32" s="1"/>
  <c r="BH51" i="32"/>
  <c r="CC64" i="32"/>
  <c r="CG20" i="32"/>
  <c r="CG64" i="32" s="1"/>
  <c r="BQ68" i="32"/>
  <c r="BU24" i="32"/>
  <c r="BU68" i="32" s="1"/>
  <c r="BV24" i="32"/>
  <c r="CD24" i="32"/>
  <c r="BW24" i="32"/>
  <c r="BJ23" i="32"/>
  <c r="BH23" i="32"/>
  <c r="BH67" i="32" s="1"/>
  <c r="BQ23" i="32"/>
  <c r="BD67" i="32"/>
  <c r="BI23" i="32"/>
  <c r="CC77" i="32"/>
  <c r="CG33" i="32"/>
  <c r="CG77" i="32" s="1"/>
  <c r="CD39" i="32"/>
  <c r="BQ83" i="32"/>
  <c r="BU39" i="32"/>
  <c r="BU83" i="32" s="1"/>
  <c r="BW39" i="32"/>
  <c r="BV39" i="32"/>
  <c r="F34" i="33"/>
  <c r="AP47" i="32"/>
  <c r="AP91" i="32" s="1"/>
  <c r="CD7" i="32"/>
  <c r="BV7" i="32"/>
  <c r="BQ51" i="32"/>
  <c r="BU7" i="32"/>
  <c r="BW7" i="32"/>
  <c r="E28" i="44"/>
  <c r="E27" i="44" s="1"/>
  <c r="E50" i="44" s="1"/>
  <c r="D39" i="33"/>
  <c r="D40" i="33" s="1"/>
  <c r="D54" i="33"/>
  <c r="D23" i="33"/>
  <c r="D47" i="33"/>
  <c r="D27" i="33" s="1"/>
  <c r="D92" i="33" s="1"/>
  <c r="BG65" i="32"/>
  <c r="BH68" i="32"/>
  <c r="BD80" i="32"/>
  <c r="BH36" i="32"/>
  <c r="BH80" i="32" s="1"/>
  <c r="BQ36" i="32"/>
  <c r="BI36" i="32"/>
  <c r="BJ36" i="32"/>
  <c r="CG40" i="32"/>
  <c r="CG84" i="32" s="1"/>
  <c r="CC84" i="32"/>
  <c r="CU35" i="32"/>
  <c r="CQ28" i="32"/>
  <c r="CQ72" i="32" s="1"/>
  <c r="CU45" i="32"/>
  <c r="CU16" i="32"/>
  <c r="CQ11" i="32"/>
  <c r="CQ55" i="32" s="1"/>
  <c r="CQ35" i="32"/>
  <c r="CQ79" i="32" s="1"/>
  <c r="CU88" i="32"/>
  <c r="DB44" i="32"/>
  <c r="DC44" i="32"/>
  <c r="CU22" i="32"/>
  <c r="CU15" i="32"/>
  <c r="CU46" i="32"/>
  <c r="F52" i="33"/>
  <c r="D27" i="44"/>
  <c r="C27" i="33"/>
  <c r="D591" i="162"/>
  <c r="H591" i="162"/>
  <c r="E540" i="125"/>
  <c r="D653" i="134"/>
  <c r="G561" i="125"/>
  <c r="AF45" i="146"/>
  <c r="C677" i="148" s="1"/>
  <c r="H43" i="6"/>
  <c r="C569" i="35" s="1"/>
  <c r="G530" i="119"/>
  <c r="F530" i="119"/>
  <c r="I527" i="35"/>
  <c r="G527" i="35"/>
  <c r="E636" i="35"/>
  <c r="I538" i="134"/>
  <c r="F538" i="134"/>
  <c r="Q45" i="146"/>
  <c r="G662" i="148" s="1"/>
  <c r="D540" i="125"/>
  <c r="F561" i="125"/>
  <c r="T46" i="160"/>
  <c r="H44" i="6"/>
  <c r="H611" i="35" s="1"/>
  <c r="H45" i="6"/>
  <c r="G653" i="35" s="1"/>
  <c r="I530" i="119"/>
  <c r="D527" i="35"/>
  <c r="E527" i="35"/>
  <c r="D636" i="35"/>
  <c r="I636" i="35"/>
  <c r="E538" i="134"/>
  <c r="D538" i="134"/>
  <c r="G574" i="162"/>
  <c r="K45" i="116"/>
  <c r="G656" i="119" s="1"/>
  <c r="K44" i="116"/>
  <c r="D614" i="119" s="1"/>
  <c r="S45" i="132"/>
  <c r="C664" i="134" s="1"/>
  <c r="D530" i="119"/>
  <c r="H636" i="35"/>
  <c r="C538" i="134"/>
  <c r="J452" i="148"/>
  <c r="F536" i="148"/>
  <c r="I536" i="148"/>
  <c r="G536" i="148"/>
  <c r="C536" i="148"/>
  <c r="D536" i="148"/>
  <c r="E536" i="148"/>
  <c r="H536" i="148"/>
  <c r="Q43" i="146"/>
  <c r="Z42" i="139"/>
  <c r="E545" i="141" s="1"/>
  <c r="O129" i="144"/>
  <c r="F18" i="147"/>
  <c r="Q36" i="146"/>
  <c r="Q63" i="146"/>
  <c r="Q64" i="146"/>
  <c r="C591" i="162"/>
  <c r="I591" i="162"/>
  <c r="F591" i="162"/>
  <c r="E591" i="162"/>
  <c r="G591" i="162"/>
  <c r="J423" i="162"/>
  <c r="AX31" i="161"/>
  <c r="AZ31" i="161" s="1"/>
  <c r="BE31" i="161"/>
  <c r="J410" i="148"/>
  <c r="H620" i="148"/>
  <c r="F620" i="148"/>
  <c r="G620" i="148"/>
  <c r="I620" i="148"/>
  <c r="E620" i="148"/>
  <c r="D620" i="148"/>
  <c r="C620" i="148"/>
  <c r="J507" i="162"/>
  <c r="AB129" i="158"/>
  <c r="F31" i="161"/>
  <c r="AD36" i="160"/>
  <c r="AD64" i="160"/>
  <c r="AD63" i="160"/>
  <c r="F549" i="162"/>
  <c r="I549" i="162"/>
  <c r="G549" i="162"/>
  <c r="H549" i="162"/>
  <c r="E549" i="162"/>
  <c r="D549" i="162"/>
  <c r="AD45" i="160"/>
  <c r="C549" i="162"/>
  <c r="N42" i="123"/>
  <c r="D533" i="125" s="1"/>
  <c r="AC42" i="6"/>
  <c r="H548" i="35" s="1"/>
  <c r="O42" i="6"/>
  <c r="H534" i="35" s="1"/>
  <c r="J442" i="148"/>
  <c r="D526" i="148"/>
  <c r="H526" i="148"/>
  <c r="G43" i="146"/>
  <c r="C526" i="148"/>
  <c r="G526" i="148"/>
  <c r="F526" i="148"/>
  <c r="E526" i="148"/>
  <c r="G45" i="146"/>
  <c r="I526" i="148"/>
  <c r="G44" i="146"/>
  <c r="AX8" i="147"/>
  <c r="AZ8" i="147" s="1"/>
  <c r="BE8" i="147"/>
  <c r="AN42" i="139"/>
  <c r="AN43" i="139" s="1"/>
  <c r="D601" i="141" s="1"/>
  <c r="J42" i="116"/>
  <c r="J43" i="116" s="1"/>
  <c r="J400" i="148"/>
  <c r="J484" i="148"/>
  <c r="P42" i="6"/>
  <c r="P43" i="6" s="1"/>
  <c r="F577" i="35" s="1"/>
  <c r="E129" i="144"/>
  <c r="F8" i="147"/>
  <c r="G64" i="146"/>
  <c r="G63" i="146"/>
  <c r="G36" i="146"/>
  <c r="E560" i="125"/>
  <c r="C653" i="134"/>
  <c r="E81" i="32"/>
  <c r="I81" i="32" s="1"/>
  <c r="L81" i="32" s="1"/>
  <c r="N81" i="32" s="1"/>
  <c r="AN45" i="160"/>
  <c r="C685" i="162" s="1"/>
  <c r="Z43" i="160"/>
  <c r="I587" i="162" s="1"/>
  <c r="I672" i="134"/>
  <c r="F588" i="134"/>
  <c r="E588" i="134"/>
  <c r="H560" i="162"/>
  <c r="E560" i="162"/>
  <c r="H563" i="35"/>
  <c r="F560" i="125"/>
  <c r="D561" i="125"/>
  <c r="E687" i="125"/>
  <c r="J49" i="136"/>
  <c r="AO43" i="123"/>
  <c r="D602" i="125" s="1"/>
  <c r="H540" i="125"/>
  <c r="I563" i="35"/>
  <c r="G563" i="35"/>
  <c r="AO44" i="123"/>
  <c r="E644" i="125" s="1"/>
  <c r="I52" i="33"/>
  <c r="H52" i="127"/>
  <c r="H53" i="127" s="1"/>
  <c r="G560" i="125"/>
  <c r="C560" i="125"/>
  <c r="AR46" i="146"/>
  <c r="AR47" i="146" s="1"/>
  <c r="E653" i="134"/>
  <c r="H653" i="134"/>
  <c r="E561" i="125"/>
  <c r="D687" i="125"/>
  <c r="G687" i="125"/>
  <c r="L37" i="32"/>
  <c r="N37" i="32" s="1"/>
  <c r="AN44" i="160"/>
  <c r="E643" i="162" s="1"/>
  <c r="AO43" i="160"/>
  <c r="D602" i="162" s="1"/>
  <c r="F672" i="134"/>
  <c r="H672" i="134"/>
  <c r="C588" i="134"/>
  <c r="AO44" i="160"/>
  <c r="D644" i="162" s="1"/>
  <c r="G560" i="162"/>
  <c r="I544" i="35"/>
  <c r="C544" i="35"/>
  <c r="I561" i="125"/>
  <c r="E52" i="136"/>
  <c r="E53" i="136" s="1"/>
  <c r="G540" i="125"/>
  <c r="C540" i="125"/>
  <c r="D563" i="35"/>
  <c r="C563" i="35"/>
  <c r="H560" i="125"/>
  <c r="AP44" i="123"/>
  <c r="I645" i="125" s="1"/>
  <c r="G653" i="134"/>
  <c r="H561" i="125"/>
  <c r="C561" i="125"/>
  <c r="F687" i="125"/>
  <c r="AP43" i="123"/>
  <c r="O44" i="116"/>
  <c r="F618" i="119" s="1"/>
  <c r="N44" i="160"/>
  <c r="I617" i="162" s="1"/>
  <c r="J449" i="134"/>
  <c r="D672" i="134"/>
  <c r="AO45" i="160"/>
  <c r="G686" i="162" s="1"/>
  <c r="G588" i="134"/>
  <c r="C560" i="162"/>
  <c r="E544" i="35"/>
  <c r="H46" i="132"/>
  <c r="H47" i="132" s="1"/>
  <c r="J502" i="35"/>
  <c r="V43" i="6"/>
  <c r="E583" i="35" s="1"/>
  <c r="Y80" i="117"/>
  <c r="AA80" i="117" s="1"/>
  <c r="J455" i="148"/>
  <c r="R43" i="6"/>
  <c r="G579" i="35" s="1"/>
  <c r="N43" i="160"/>
  <c r="H575" i="162" s="1"/>
  <c r="I686" i="148"/>
  <c r="F686" i="148"/>
  <c r="O43" i="132"/>
  <c r="H576" i="134" s="1"/>
  <c r="AS36" i="117"/>
  <c r="AL36" i="117"/>
  <c r="AN36" i="117" s="1"/>
  <c r="AE80" i="117"/>
  <c r="AI80" i="117" s="1"/>
  <c r="AF80" i="117"/>
  <c r="AJ80" i="117" s="1"/>
  <c r="AK80" i="117" s="1"/>
  <c r="AM44" i="6"/>
  <c r="AM43" i="6"/>
  <c r="I42" i="139"/>
  <c r="C528" i="141" s="1"/>
  <c r="M47" i="32"/>
  <c r="H52" i="118"/>
  <c r="H53" i="118" s="1"/>
  <c r="AC42" i="160"/>
  <c r="AC44" i="160" s="1"/>
  <c r="I632" i="162" s="1"/>
  <c r="J522" i="134"/>
  <c r="J459" i="35"/>
  <c r="P43" i="146"/>
  <c r="I577" i="148" s="1"/>
  <c r="J502" i="125"/>
  <c r="O44" i="132"/>
  <c r="I618" i="134" s="1"/>
  <c r="J460" i="125"/>
  <c r="R45" i="6"/>
  <c r="D663" i="35" s="1"/>
  <c r="AM45" i="6"/>
  <c r="AE42" i="139"/>
  <c r="AE43" i="139" s="1"/>
  <c r="V42" i="116"/>
  <c r="V43" i="116" s="1"/>
  <c r="H583" i="119" s="1"/>
  <c r="AL46" i="160"/>
  <c r="AL47" i="160" s="1"/>
  <c r="J438" i="134"/>
  <c r="AN42" i="6"/>
  <c r="AN45" i="6" s="1"/>
  <c r="F685" i="35" s="1"/>
  <c r="J417" i="35"/>
  <c r="BX36" i="117"/>
  <c r="BZ36" i="117" s="1"/>
  <c r="CE36" i="117"/>
  <c r="CK36" i="117" s="1"/>
  <c r="CM36" i="117" s="1"/>
  <c r="AQ42" i="123"/>
  <c r="AQ44" i="123" s="1"/>
  <c r="H646" i="125" s="1"/>
  <c r="J557" i="162"/>
  <c r="J445" i="125"/>
  <c r="J447" i="35"/>
  <c r="J458" i="162"/>
  <c r="AE42" i="6"/>
  <c r="G550" i="35" s="1"/>
  <c r="J412" i="35"/>
  <c r="J413" i="148"/>
  <c r="J434" i="162"/>
  <c r="J472" i="134"/>
  <c r="J467" i="148"/>
  <c r="BM36" i="117"/>
  <c r="J680" i="119"/>
  <c r="F639" i="119"/>
  <c r="I639" i="119"/>
  <c r="C639" i="119"/>
  <c r="D639" i="119"/>
  <c r="E639" i="119"/>
  <c r="H639" i="119"/>
  <c r="G639" i="119"/>
  <c r="H621" i="35"/>
  <c r="D621" i="35"/>
  <c r="F621" i="35"/>
  <c r="C621" i="35"/>
  <c r="E621" i="35"/>
  <c r="G621" i="35"/>
  <c r="I621" i="35"/>
  <c r="D585" i="35"/>
  <c r="F585" i="35"/>
  <c r="G585" i="35"/>
  <c r="C585" i="35"/>
  <c r="E585" i="35"/>
  <c r="I585" i="35"/>
  <c r="H585" i="35"/>
  <c r="O63" i="6"/>
  <c r="M129" i="12"/>
  <c r="O36" i="6"/>
  <c r="O37" i="6" s="1"/>
  <c r="M130" i="12" s="1"/>
  <c r="O64" i="6"/>
  <c r="F16" i="32"/>
  <c r="AX12" i="117"/>
  <c r="AZ12" i="117" s="1"/>
  <c r="BE12" i="117"/>
  <c r="D511" i="35"/>
  <c r="F511" i="35"/>
  <c r="I511" i="35"/>
  <c r="C511" i="35"/>
  <c r="G511" i="35"/>
  <c r="E511" i="35"/>
  <c r="H511" i="35"/>
  <c r="S43" i="32"/>
  <c r="L43" i="32"/>
  <c r="N43" i="32" s="1"/>
  <c r="E87" i="32"/>
  <c r="I87" i="32" s="1"/>
  <c r="F87" i="32"/>
  <c r="J87" i="32" s="1"/>
  <c r="K87" i="32" s="1"/>
  <c r="J494" i="35"/>
  <c r="J429" i="35"/>
  <c r="G665" i="148"/>
  <c r="C665" i="148"/>
  <c r="H665" i="148"/>
  <c r="I665" i="148"/>
  <c r="F665" i="148"/>
  <c r="E665" i="148"/>
  <c r="D665" i="148"/>
  <c r="AD36" i="6"/>
  <c r="AD37" i="6" s="1"/>
  <c r="AB130" i="12" s="1"/>
  <c r="AD64" i="6"/>
  <c r="AD63" i="6"/>
  <c r="AB129" i="12"/>
  <c r="F31" i="32"/>
  <c r="N129" i="144"/>
  <c r="P36" i="146"/>
  <c r="F17" i="147"/>
  <c r="P63" i="146"/>
  <c r="P64" i="146"/>
  <c r="H400" i="35"/>
  <c r="I400" i="35"/>
  <c r="G400" i="35"/>
  <c r="E400" i="35"/>
  <c r="C400" i="35"/>
  <c r="G58" i="6"/>
  <c r="D400" i="35"/>
  <c r="F400" i="35"/>
  <c r="J475" i="162"/>
  <c r="AM8" i="133"/>
  <c r="AX12" i="133"/>
  <c r="BE12" i="133"/>
  <c r="AM15" i="133"/>
  <c r="F8" i="161"/>
  <c r="G64" i="160"/>
  <c r="E129" i="158"/>
  <c r="G63" i="160"/>
  <c r="G36" i="160"/>
  <c r="E61" i="117"/>
  <c r="I61" i="117" s="1"/>
  <c r="F61" i="117"/>
  <c r="J61" i="117" s="1"/>
  <c r="K61" i="117" s="1"/>
  <c r="L17" i="117"/>
  <c r="N17" i="117" s="1"/>
  <c r="S17" i="117"/>
  <c r="F23" i="32"/>
  <c r="V63" i="6"/>
  <c r="T129" i="12"/>
  <c r="V36" i="6"/>
  <c r="V37" i="6" s="1"/>
  <c r="T130" i="12" s="1"/>
  <c r="V64" i="6"/>
  <c r="I661" i="134"/>
  <c r="D661" i="134"/>
  <c r="G661" i="134"/>
  <c r="E661" i="134"/>
  <c r="H661" i="134"/>
  <c r="C661" i="134"/>
  <c r="F661" i="134"/>
  <c r="BE38" i="133"/>
  <c r="AX38" i="133"/>
  <c r="AZ38" i="133" s="1"/>
  <c r="J448" i="148"/>
  <c r="F29" i="161"/>
  <c r="AB36" i="160"/>
  <c r="AB64" i="160"/>
  <c r="AB63" i="160"/>
  <c r="Z129" i="158"/>
  <c r="J434" i="148"/>
  <c r="J516" i="35"/>
  <c r="C480" i="35"/>
  <c r="D480" i="35"/>
  <c r="I480" i="35"/>
  <c r="E480" i="35"/>
  <c r="F480" i="35"/>
  <c r="G480" i="35"/>
  <c r="H480" i="35"/>
  <c r="D438" i="35"/>
  <c r="I438" i="35"/>
  <c r="H438" i="35"/>
  <c r="G438" i="35"/>
  <c r="E438" i="35"/>
  <c r="F438" i="35"/>
  <c r="C438" i="35"/>
  <c r="AS58" i="6"/>
  <c r="F41" i="32"/>
  <c r="AN64" i="6"/>
  <c r="AN36" i="6"/>
  <c r="AN37" i="6" s="1"/>
  <c r="AL130" i="12" s="1"/>
  <c r="AL129" i="12"/>
  <c r="AN63" i="6"/>
  <c r="Q64" i="6"/>
  <c r="Q63" i="6"/>
  <c r="O129" i="12"/>
  <c r="Q36" i="6"/>
  <c r="Q37" i="6" s="1"/>
  <c r="O130" i="12" s="1"/>
  <c r="F18" i="32"/>
  <c r="AX43" i="32"/>
  <c r="BE43" i="32"/>
  <c r="J429" i="162"/>
  <c r="I659" i="162"/>
  <c r="E659" i="162"/>
  <c r="D659" i="162"/>
  <c r="C659" i="162"/>
  <c r="H659" i="162"/>
  <c r="G659" i="162"/>
  <c r="F659" i="162"/>
  <c r="AM17" i="133"/>
  <c r="AN64" i="146"/>
  <c r="AN36" i="146"/>
  <c r="AN63" i="146"/>
  <c r="F41" i="147"/>
  <c r="AL129" i="144"/>
  <c r="C598" i="134"/>
  <c r="F598" i="134"/>
  <c r="E598" i="134"/>
  <c r="D598" i="134"/>
  <c r="H598" i="134"/>
  <c r="G598" i="134"/>
  <c r="I598" i="134"/>
  <c r="E661" i="148"/>
  <c r="H661" i="148"/>
  <c r="F661" i="148"/>
  <c r="G661" i="148"/>
  <c r="D661" i="148"/>
  <c r="I661" i="148"/>
  <c r="C661" i="148"/>
  <c r="D535" i="148"/>
  <c r="F535" i="148"/>
  <c r="C535" i="148"/>
  <c r="E535" i="148"/>
  <c r="G535" i="148"/>
  <c r="I535" i="148"/>
  <c r="H535" i="148"/>
  <c r="AC35" i="6"/>
  <c r="C422" i="35"/>
  <c r="D422" i="35"/>
  <c r="E422" i="35"/>
  <c r="F422" i="35"/>
  <c r="I422" i="35"/>
  <c r="G422" i="35"/>
  <c r="H422" i="35"/>
  <c r="AM19" i="133"/>
  <c r="J484" i="162"/>
  <c r="D667" i="35"/>
  <c r="G667" i="35"/>
  <c r="F667" i="35"/>
  <c r="C667" i="35"/>
  <c r="H667" i="35"/>
  <c r="I667" i="35"/>
  <c r="E667" i="35"/>
  <c r="BE9" i="32"/>
  <c r="AX9" i="32"/>
  <c r="AZ9" i="32" s="1"/>
  <c r="J444" i="125"/>
  <c r="AX37" i="161"/>
  <c r="BE37" i="161"/>
  <c r="H508" i="35"/>
  <c r="E508" i="35"/>
  <c r="D508" i="35"/>
  <c r="F508" i="35"/>
  <c r="G508" i="35"/>
  <c r="I508" i="35"/>
  <c r="C508" i="35"/>
  <c r="AX36" i="147"/>
  <c r="AZ36" i="147" s="1"/>
  <c r="BE36" i="147"/>
  <c r="J443" i="35"/>
  <c r="W63" i="116"/>
  <c r="U129" i="114"/>
  <c r="W64" i="116"/>
  <c r="F24" i="117"/>
  <c r="W36" i="116"/>
  <c r="Z41" i="32"/>
  <c r="G660" i="134"/>
  <c r="C660" i="134"/>
  <c r="D660" i="134"/>
  <c r="H660" i="134"/>
  <c r="F660" i="134"/>
  <c r="E660" i="134"/>
  <c r="I660" i="134"/>
  <c r="J406" i="148"/>
  <c r="J474" i="35"/>
  <c r="F660" i="119"/>
  <c r="G660" i="119"/>
  <c r="C660" i="119"/>
  <c r="I660" i="119"/>
  <c r="E660" i="119"/>
  <c r="H660" i="119"/>
  <c r="D660" i="119"/>
  <c r="F13" i="32"/>
  <c r="J129" i="12"/>
  <c r="L36" i="6"/>
  <c r="L37" i="6" s="1"/>
  <c r="J130" i="12" s="1"/>
  <c r="L63" i="6"/>
  <c r="L64" i="6"/>
  <c r="J429" i="119"/>
  <c r="AD129" i="158"/>
  <c r="F33" i="161"/>
  <c r="AF36" i="160"/>
  <c r="AF64" i="160"/>
  <c r="AF63" i="160"/>
  <c r="L28" i="133"/>
  <c r="N28" i="133" s="1"/>
  <c r="S28" i="133"/>
  <c r="E72" i="133"/>
  <c r="I72" i="133" s="1"/>
  <c r="F72" i="133"/>
  <c r="J72" i="133" s="1"/>
  <c r="K72" i="133" s="1"/>
  <c r="AX46" i="133"/>
  <c r="AZ46" i="133" s="1"/>
  <c r="BE46" i="133"/>
  <c r="BE19" i="32"/>
  <c r="AX19" i="32"/>
  <c r="AZ19" i="32" s="1"/>
  <c r="J421" i="35"/>
  <c r="CE31" i="133"/>
  <c r="CK31" i="133" s="1"/>
  <c r="CM31" i="133" s="1"/>
  <c r="BX31" i="133"/>
  <c r="BZ31" i="133" s="1"/>
  <c r="AM8" i="161"/>
  <c r="F577" i="119"/>
  <c r="C577" i="119"/>
  <c r="E577" i="119"/>
  <c r="D577" i="119"/>
  <c r="G577" i="119"/>
  <c r="I577" i="119"/>
  <c r="H577" i="119"/>
  <c r="I537" i="134"/>
  <c r="F537" i="134"/>
  <c r="H537" i="134"/>
  <c r="E537" i="134"/>
  <c r="G537" i="134"/>
  <c r="C537" i="134"/>
  <c r="D537" i="134"/>
  <c r="H450" i="35"/>
  <c r="D450" i="35"/>
  <c r="G450" i="35"/>
  <c r="I450" i="35"/>
  <c r="E450" i="35"/>
  <c r="F450" i="35"/>
  <c r="C450" i="35"/>
  <c r="J415" i="125"/>
  <c r="AX24" i="117"/>
  <c r="BE24" i="117"/>
  <c r="AA64" i="6"/>
  <c r="Y129" i="12"/>
  <c r="AA63" i="6"/>
  <c r="AA36" i="6"/>
  <c r="AA37" i="6" s="1"/>
  <c r="Y130" i="12" s="1"/>
  <c r="F28" i="32"/>
  <c r="E420" i="35"/>
  <c r="I420" i="35"/>
  <c r="C420" i="35"/>
  <c r="D420" i="35"/>
  <c r="G420" i="35"/>
  <c r="H420" i="35"/>
  <c r="F420" i="35"/>
  <c r="E535" i="134"/>
  <c r="C535" i="134"/>
  <c r="H535" i="134"/>
  <c r="D535" i="134"/>
  <c r="G535" i="134"/>
  <c r="I535" i="134"/>
  <c r="F535" i="134"/>
  <c r="E78" i="32"/>
  <c r="I78" i="32" s="1"/>
  <c r="L34" i="32"/>
  <c r="N34" i="32" s="1"/>
  <c r="S34" i="32"/>
  <c r="F78" i="32"/>
  <c r="J78" i="32" s="1"/>
  <c r="K78" i="32" s="1"/>
  <c r="BE17" i="147"/>
  <c r="AX17" i="147"/>
  <c r="AZ17" i="147" s="1"/>
  <c r="J477" i="35"/>
  <c r="J433" i="148"/>
  <c r="J500" i="162"/>
  <c r="BE21" i="32"/>
  <c r="AX21" i="32"/>
  <c r="AZ21" i="32" s="1"/>
  <c r="AM18" i="161"/>
  <c r="G63" i="132"/>
  <c r="E129" i="130"/>
  <c r="F8" i="133"/>
  <c r="G64" i="132"/>
  <c r="G36" i="132"/>
  <c r="F26" i="32"/>
  <c r="W129" i="12"/>
  <c r="Y36" i="6"/>
  <c r="Y37" i="6" s="1"/>
  <c r="W130" i="12" s="1"/>
  <c r="Y64" i="6"/>
  <c r="Y63" i="6"/>
  <c r="U63" i="6"/>
  <c r="U64" i="6"/>
  <c r="F22" i="32"/>
  <c r="U36" i="6"/>
  <c r="U37" i="6" s="1"/>
  <c r="S130" i="12" s="1"/>
  <c r="S129" i="12"/>
  <c r="AX42" i="147"/>
  <c r="AZ42" i="147" s="1"/>
  <c r="BE42" i="147"/>
  <c r="R43" i="132"/>
  <c r="R44" i="132"/>
  <c r="F486" i="35"/>
  <c r="E486" i="35"/>
  <c r="I486" i="35"/>
  <c r="G486" i="35"/>
  <c r="H486" i="35"/>
  <c r="D486" i="35"/>
  <c r="C486" i="35"/>
  <c r="J461" i="162"/>
  <c r="AX20" i="133"/>
  <c r="AZ20" i="133" s="1"/>
  <c r="BE20" i="133"/>
  <c r="AH45" i="139"/>
  <c r="F679" i="141" s="1"/>
  <c r="S42" i="123"/>
  <c r="S45" i="123" s="1"/>
  <c r="AC42" i="139"/>
  <c r="AC43" i="139" s="1"/>
  <c r="G590" i="141" s="1"/>
  <c r="AR43" i="6"/>
  <c r="F605" i="35" s="1"/>
  <c r="E553" i="141"/>
  <c r="J428" i="35"/>
  <c r="J505" i="162"/>
  <c r="J476" i="148"/>
  <c r="AH35" i="6"/>
  <c r="H427" i="35"/>
  <c r="D427" i="35"/>
  <c r="C427" i="35"/>
  <c r="G427" i="35"/>
  <c r="F427" i="35"/>
  <c r="E427" i="35"/>
  <c r="I427" i="35"/>
  <c r="E620" i="35"/>
  <c r="C620" i="35"/>
  <c r="H620" i="35"/>
  <c r="G620" i="35"/>
  <c r="F620" i="35"/>
  <c r="D620" i="35"/>
  <c r="I620" i="35"/>
  <c r="J514" i="125"/>
  <c r="AX13" i="32"/>
  <c r="AZ13" i="32" s="1"/>
  <c r="BE13" i="32"/>
  <c r="I556" i="134"/>
  <c r="C556" i="134"/>
  <c r="D556" i="134"/>
  <c r="F556" i="134"/>
  <c r="E556" i="134"/>
  <c r="G556" i="134"/>
  <c r="H556" i="134"/>
  <c r="AK45" i="132"/>
  <c r="D551" i="162"/>
  <c r="D507" i="35"/>
  <c r="I507" i="35"/>
  <c r="E507" i="35"/>
  <c r="H507" i="35"/>
  <c r="F507" i="35"/>
  <c r="C507" i="35"/>
  <c r="G507" i="35"/>
  <c r="J409" i="148"/>
  <c r="BE27" i="161"/>
  <c r="AX27" i="161"/>
  <c r="AZ27" i="161" s="1"/>
  <c r="R36" i="6"/>
  <c r="R37" i="6" s="1"/>
  <c r="P130" i="12" s="1"/>
  <c r="P129" i="12"/>
  <c r="R64" i="6"/>
  <c r="R63" i="6"/>
  <c r="F19" i="32"/>
  <c r="AX8" i="133"/>
  <c r="BE8" i="133"/>
  <c r="BE15" i="133"/>
  <c r="AX15" i="133"/>
  <c r="AZ15" i="133" s="1"/>
  <c r="AX29" i="161"/>
  <c r="AZ29" i="161" s="1"/>
  <c r="BE29" i="161"/>
  <c r="BE26" i="124"/>
  <c r="AX26" i="124"/>
  <c r="AZ26" i="124" s="1"/>
  <c r="J413" i="35"/>
  <c r="J493" i="119"/>
  <c r="J409" i="119"/>
  <c r="H656" i="134"/>
  <c r="E656" i="134"/>
  <c r="G656" i="134"/>
  <c r="F656" i="134"/>
  <c r="C656" i="134"/>
  <c r="I656" i="134"/>
  <c r="D656" i="134"/>
  <c r="AX12" i="161"/>
  <c r="AZ12" i="161" s="1"/>
  <c r="BE12" i="161"/>
  <c r="J476" i="162"/>
  <c r="J485" i="35"/>
  <c r="J665" i="162"/>
  <c r="AM23" i="124"/>
  <c r="J546" i="134"/>
  <c r="J480" i="134"/>
  <c r="F27" i="32"/>
  <c r="Z64" i="6"/>
  <c r="Z63" i="6"/>
  <c r="X129" i="12"/>
  <c r="Z36" i="6"/>
  <c r="Z37" i="6" s="1"/>
  <c r="X130" i="12" s="1"/>
  <c r="AS42" i="6"/>
  <c r="AS44" i="6" s="1"/>
  <c r="J435" i="35"/>
  <c r="G561" i="35"/>
  <c r="D561" i="35"/>
  <c r="E561" i="35"/>
  <c r="C561" i="35"/>
  <c r="F561" i="35"/>
  <c r="H561" i="35"/>
  <c r="I561" i="35"/>
  <c r="AP44" i="6"/>
  <c r="E517" i="35"/>
  <c r="D517" i="35"/>
  <c r="H517" i="35"/>
  <c r="I517" i="35"/>
  <c r="G517" i="35"/>
  <c r="C517" i="35"/>
  <c r="F517" i="35"/>
  <c r="G475" i="35"/>
  <c r="D475" i="35"/>
  <c r="I475" i="35"/>
  <c r="E475" i="35"/>
  <c r="H475" i="35"/>
  <c r="F475" i="35"/>
  <c r="C475" i="35"/>
  <c r="J496" i="134"/>
  <c r="E536" i="35"/>
  <c r="C536" i="35"/>
  <c r="D536" i="35"/>
  <c r="I536" i="35"/>
  <c r="F536" i="35"/>
  <c r="H536" i="35"/>
  <c r="G536" i="35"/>
  <c r="Q45" i="6"/>
  <c r="AM37" i="117"/>
  <c r="J430" i="125"/>
  <c r="AJ45" i="160"/>
  <c r="H555" i="162"/>
  <c r="G555" i="162"/>
  <c r="E555" i="162"/>
  <c r="I555" i="162"/>
  <c r="D555" i="162"/>
  <c r="C555" i="162"/>
  <c r="F555" i="162"/>
  <c r="AJ44" i="160"/>
  <c r="C533" i="162"/>
  <c r="F533" i="162"/>
  <c r="G533" i="162"/>
  <c r="H533" i="162"/>
  <c r="I533" i="162"/>
  <c r="D533" i="162"/>
  <c r="E533" i="162"/>
  <c r="J497" i="148"/>
  <c r="J509" i="162"/>
  <c r="J451" i="148"/>
  <c r="I464" i="35"/>
  <c r="F464" i="35"/>
  <c r="C464" i="35"/>
  <c r="D464" i="35"/>
  <c r="G464" i="35"/>
  <c r="H464" i="35"/>
  <c r="E464" i="35"/>
  <c r="J460" i="35"/>
  <c r="AX15" i="161"/>
  <c r="AZ15" i="161" s="1"/>
  <c r="BE15" i="161"/>
  <c r="H535" i="119"/>
  <c r="D535" i="119"/>
  <c r="E535" i="119"/>
  <c r="G535" i="119"/>
  <c r="I535" i="119"/>
  <c r="C535" i="119"/>
  <c r="F535" i="119"/>
  <c r="P44" i="116"/>
  <c r="J411" i="134"/>
  <c r="Z64" i="160"/>
  <c r="Z36" i="160"/>
  <c r="F27" i="161"/>
  <c r="X129" i="158"/>
  <c r="Z63" i="160"/>
  <c r="D541" i="35"/>
  <c r="E541" i="35"/>
  <c r="F541" i="35"/>
  <c r="G541" i="35"/>
  <c r="C541" i="35"/>
  <c r="H541" i="35"/>
  <c r="I541" i="35"/>
  <c r="J457" i="35"/>
  <c r="F24" i="32"/>
  <c r="W63" i="6"/>
  <c r="W64" i="6"/>
  <c r="U129" i="12"/>
  <c r="W36" i="6"/>
  <c r="W37" i="6" s="1"/>
  <c r="U130" i="12" s="1"/>
  <c r="AE35" i="6"/>
  <c r="E424" i="35"/>
  <c r="I424" i="35"/>
  <c r="F424" i="35"/>
  <c r="G424" i="35"/>
  <c r="C424" i="35"/>
  <c r="H424" i="35"/>
  <c r="D424" i="35"/>
  <c r="AM36" i="147"/>
  <c r="J409" i="134"/>
  <c r="J450" i="134"/>
  <c r="E59" i="32"/>
  <c r="I59" i="32" s="1"/>
  <c r="S15" i="32"/>
  <c r="L15" i="32"/>
  <c r="F59" i="32"/>
  <c r="J59" i="32" s="1"/>
  <c r="K59" i="32" s="1"/>
  <c r="F58" i="147"/>
  <c r="J58" i="147" s="1"/>
  <c r="K58" i="147" s="1"/>
  <c r="S14" i="147"/>
  <c r="L14" i="147"/>
  <c r="N14" i="147" s="1"/>
  <c r="E58" i="147"/>
  <c r="I58" i="147" s="1"/>
  <c r="D673" i="162"/>
  <c r="G673" i="162"/>
  <c r="C673" i="162"/>
  <c r="F673" i="162"/>
  <c r="E673" i="162"/>
  <c r="I673" i="162"/>
  <c r="H673" i="162"/>
  <c r="J426" i="35"/>
  <c r="BE21" i="147"/>
  <c r="AX21" i="147"/>
  <c r="AZ21" i="147" s="1"/>
  <c r="E64" i="161"/>
  <c r="I64" i="161" s="1"/>
  <c r="F64" i="161"/>
  <c r="J64" i="161" s="1"/>
  <c r="K64" i="161" s="1"/>
  <c r="L20" i="161"/>
  <c r="S20" i="161"/>
  <c r="AM16" i="117"/>
  <c r="J405" i="35"/>
  <c r="AX25" i="32"/>
  <c r="AZ25" i="32" s="1"/>
  <c r="BE25" i="32"/>
  <c r="J471" i="162"/>
  <c r="AJ63" i="116"/>
  <c r="AH129" i="114"/>
  <c r="F37" i="117"/>
  <c r="AJ36" i="116"/>
  <c r="AJ64" i="116"/>
  <c r="J494" i="162"/>
  <c r="F24" i="161"/>
  <c r="W36" i="160"/>
  <c r="W64" i="160"/>
  <c r="U129" i="158"/>
  <c r="W63" i="160"/>
  <c r="AX22" i="32"/>
  <c r="AZ22" i="32" s="1"/>
  <c r="BE22" i="32"/>
  <c r="AK44" i="132"/>
  <c r="J495" i="35"/>
  <c r="J433" i="162"/>
  <c r="AX41" i="161"/>
  <c r="AZ41" i="161" s="1"/>
  <c r="BE41" i="161"/>
  <c r="AM19" i="32"/>
  <c r="S29" i="32"/>
  <c r="F73" i="32"/>
  <c r="J73" i="32" s="1"/>
  <c r="K73" i="32" s="1"/>
  <c r="L29" i="32"/>
  <c r="N29" i="32" s="1"/>
  <c r="E73" i="32"/>
  <c r="I73" i="32" s="1"/>
  <c r="J442" i="162"/>
  <c r="AX8" i="161"/>
  <c r="AZ8" i="161" s="1"/>
  <c r="BE8" i="161"/>
  <c r="AM17" i="117"/>
  <c r="H492" i="35"/>
  <c r="E492" i="35"/>
  <c r="I492" i="35"/>
  <c r="C492" i="35"/>
  <c r="D492" i="35"/>
  <c r="G492" i="35"/>
  <c r="F492" i="35"/>
  <c r="AA42" i="6"/>
  <c r="AO36" i="160"/>
  <c r="AM129" i="158"/>
  <c r="AO63" i="160"/>
  <c r="F42" i="161"/>
  <c r="AO64" i="160"/>
  <c r="P44" i="132"/>
  <c r="J408" i="134"/>
  <c r="J492" i="141"/>
  <c r="J432" i="35"/>
  <c r="AM17" i="147"/>
  <c r="J513" i="119"/>
  <c r="J517" i="162"/>
  <c r="M42" i="6"/>
  <c r="M44" i="6" s="1"/>
  <c r="I448" i="35"/>
  <c r="F448" i="35"/>
  <c r="H448" i="35"/>
  <c r="G448" i="35"/>
  <c r="D448" i="35"/>
  <c r="C448" i="35"/>
  <c r="E448" i="35"/>
  <c r="BE18" i="161"/>
  <c r="AX18" i="161"/>
  <c r="AZ18" i="161" s="1"/>
  <c r="J453" i="134"/>
  <c r="R45" i="132"/>
  <c r="D444" i="35"/>
  <c r="F444" i="35"/>
  <c r="E444" i="35"/>
  <c r="H444" i="35"/>
  <c r="I444" i="35"/>
  <c r="G444" i="35"/>
  <c r="C444" i="35"/>
  <c r="J415" i="35"/>
  <c r="AK7" i="32"/>
  <c r="AR7" i="32"/>
  <c r="F53" i="32"/>
  <c r="J53" i="32" s="1"/>
  <c r="K53" i="32" s="1"/>
  <c r="E53" i="32"/>
  <c r="I53" i="32" s="1"/>
  <c r="L9" i="32"/>
  <c r="N9" i="32" s="1"/>
  <c r="S9" i="32"/>
  <c r="E80" i="147"/>
  <c r="I80" i="147" s="1"/>
  <c r="S36" i="147"/>
  <c r="F80" i="147"/>
  <c r="J80" i="147" s="1"/>
  <c r="K80" i="147" s="1"/>
  <c r="L36" i="147"/>
  <c r="AT59" i="139"/>
  <c r="AK42" i="139"/>
  <c r="H556" i="141" s="1"/>
  <c r="R42" i="146"/>
  <c r="C537" i="148" s="1"/>
  <c r="I52" i="118"/>
  <c r="I53" i="118" s="1"/>
  <c r="J49" i="127"/>
  <c r="AG42" i="123"/>
  <c r="G552" i="125" s="1"/>
  <c r="AH43" i="139"/>
  <c r="E595" i="141" s="1"/>
  <c r="X42" i="123"/>
  <c r="X45" i="123" s="1"/>
  <c r="G669" i="125" s="1"/>
  <c r="F553" i="141"/>
  <c r="D553" i="141"/>
  <c r="J630" i="134"/>
  <c r="AR30" i="32"/>
  <c r="AK30" i="32"/>
  <c r="AK16" i="32"/>
  <c r="AM16" i="32" s="1"/>
  <c r="AR16" i="32"/>
  <c r="O36" i="139"/>
  <c r="M129" i="137"/>
  <c r="O63" i="139"/>
  <c r="F16" i="140"/>
  <c r="O64" i="139"/>
  <c r="J510" i="35"/>
  <c r="S42" i="147"/>
  <c r="L42" i="147"/>
  <c r="E86" i="147"/>
  <c r="I86" i="147" s="1"/>
  <c r="F86" i="147"/>
  <c r="J86" i="147" s="1"/>
  <c r="K86" i="147" s="1"/>
  <c r="Z44" i="6"/>
  <c r="I545" i="35"/>
  <c r="E545" i="35"/>
  <c r="F545" i="35"/>
  <c r="D545" i="35"/>
  <c r="G545" i="35"/>
  <c r="H545" i="35"/>
  <c r="C545" i="35"/>
  <c r="F534" i="141"/>
  <c r="G534" i="141"/>
  <c r="I534" i="141"/>
  <c r="D534" i="141"/>
  <c r="E534" i="141"/>
  <c r="H534" i="141"/>
  <c r="C534" i="141"/>
  <c r="O45" i="139"/>
  <c r="AX33" i="147"/>
  <c r="AZ33" i="147" s="1"/>
  <c r="BE33" i="147"/>
  <c r="F598" i="125"/>
  <c r="E598" i="125"/>
  <c r="I598" i="125"/>
  <c r="G598" i="125"/>
  <c r="H598" i="125"/>
  <c r="C598" i="125"/>
  <c r="D598" i="125"/>
  <c r="BE18" i="32"/>
  <c r="AX18" i="32"/>
  <c r="AZ18" i="32" s="1"/>
  <c r="J471" i="119"/>
  <c r="I581" i="162"/>
  <c r="H581" i="162"/>
  <c r="D581" i="162"/>
  <c r="F581" i="162"/>
  <c r="G581" i="162"/>
  <c r="C581" i="162"/>
  <c r="E581" i="162"/>
  <c r="AM29" i="32"/>
  <c r="AX10" i="124"/>
  <c r="AZ10" i="124" s="1"/>
  <c r="BE10" i="124"/>
  <c r="D465" i="35"/>
  <c r="F465" i="35"/>
  <c r="H465" i="35"/>
  <c r="C465" i="35"/>
  <c r="E465" i="35"/>
  <c r="AD42" i="6"/>
  <c r="I465" i="35"/>
  <c r="G465" i="35"/>
  <c r="AM27" i="161"/>
  <c r="G35" i="6"/>
  <c r="G601" i="162"/>
  <c r="D601" i="162"/>
  <c r="I601" i="162"/>
  <c r="C601" i="162"/>
  <c r="F601" i="162"/>
  <c r="H601" i="162"/>
  <c r="E601" i="162"/>
  <c r="F15" i="133"/>
  <c r="N36" i="132"/>
  <c r="L129" i="130"/>
  <c r="N64" i="132"/>
  <c r="N63" i="132"/>
  <c r="J400" i="162"/>
  <c r="AM29" i="161"/>
  <c r="T36" i="6"/>
  <c r="T37" i="6" s="1"/>
  <c r="R130" i="12" s="1"/>
  <c r="T63" i="6"/>
  <c r="T64" i="6"/>
  <c r="F21" i="32"/>
  <c r="R129" i="12"/>
  <c r="J503" i="162"/>
  <c r="J401" i="35"/>
  <c r="S33" i="147"/>
  <c r="L33" i="147"/>
  <c r="N33" i="147" s="1"/>
  <c r="E77" i="147"/>
  <c r="I77" i="147" s="1"/>
  <c r="F77" i="147"/>
  <c r="J77" i="147" s="1"/>
  <c r="K77" i="147" s="1"/>
  <c r="J492" i="134"/>
  <c r="BE23" i="124"/>
  <c r="AX23" i="124"/>
  <c r="AZ23" i="124" s="1"/>
  <c r="M44" i="146"/>
  <c r="I532" i="148"/>
  <c r="G532" i="148"/>
  <c r="E532" i="148"/>
  <c r="D532" i="148"/>
  <c r="H532" i="148"/>
  <c r="F532" i="148"/>
  <c r="M45" i="146"/>
  <c r="C532" i="148"/>
  <c r="M43" i="146"/>
  <c r="O43" i="139"/>
  <c r="J468" i="35"/>
  <c r="AS44" i="132"/>
  <c r="H564" i="134"/>
  <c r="F564" i="134"/>
  <c r="AS45" i="132"/>
  <c r="G564" i="134"/>
  <c r="I564" i="134"/>
  <c r="D564" i="134"/>
  <c r="AS43" i="132"/>
  <c r="C564" i="134"/>
  <c r="E564" i="134"/>
  <c r="Z43" i="6"/>
  <c r="AR32" i="32"/>
  <c r="AK32" i="32"/>
  <c r="AM32" i="32" s="1"/>
  <c r="I522" i="35"/>
  <c r="D522" i="35"/>
  <c r="E522" i="35"/>
  <c r="F522" i="35"/>
  <c r="H522" i="35"/>
  <c r="C522" i="35"/>
  <c r="G522" i="35"/>
  <c r="F433" i="35"/>
  <c r="C433" i="35"/>
  <c r="E433" i="35"/>
  <c r="G433" i="35"/>
  <c r="H433" i="35"/>
  <c r="D433" i="35"/>
  <c r="I433" i="35"/>
  <c r="L45" i="6"/>
  <c r="D531" i="35"/>
  <c r="G531" i="35"/>
  <c r="E531" i="35"/>
  <c r="I531" i="35"/>
  <c r="C531" i="35"/>
  <c r="H531" i="35"/>
  <c r="F531" i="35"/>
  <c r="L44" i="6"/>
  <c r="J470" i="148"/>
  <c r="AX37" i="117"/>
  <c r="AZ37" i="117" s="1"/>
  <c r="BE37" i="117"/>
  <c r="S38" i="124"/>
  <c r="E82" i="124"/>
  <c r="I82" i="124" s="1"/>
  <c r="L38" i="124"/>
  <c r="F82" i="124"/>
  <c r="J82" i="124" s="1"/>
  <c r="K82" i="124" s="1"/>
  <c r="J449" i="162"/>
  <c r="N64" i="160"/>
  <c r="N36" i="160"/>
  <c r="N63" i="160"/>
  <c r="L129" i="158"/>
  <c r="F15" i="161"/>
  <c r="J452" i="162"/>
  <c r="J475" i="148"/>
  <c r="W44" i="160"/>
  <c r="H542" i="162"/>
  <c r="G542" i="162"/>
  <c r="W43" i="160"/>
  <c r="E542" i="162"/>
  <c r="D542" i="162"/>
  <c r="I542" i="162"/>
  <c r="C542" i="162"/>
  <c r="F542" i="162"/>
  <c r="W45" i="160"/>
  <c r="BE26" i="32"/>
  <c r="AX26" i="32"/>
  <c r="AZ26" i="32" s="1"/>
  <c r="J430" i="134"/>
  <c r="AX14" i="147"/>
  <c r="AZ14" i="147" s="1"/>
  <c r="BE14" i="147"/>
  <c r="E506" i="35"/>
  <c r="D506" i="35"/>
  <c r="G506" i="35"/>
  <c r="H506" i="35"/>
  <c r="C506" i="35"/>
  <c r="F506" i="35"/>
  <c r="I506" i="35"/>
  <c r="J463" i="35"/>
  <c r="F547" i="35"/>
  <c r="D547" i="35"/>
  <c r="I547" i="35"/>
  <c r="C547" i="35"/>
  <c r="E547" i="35"/>
  <c r="G547" i="35"/>
  <c r="H547" i="35"/>
  <c r="AB43" i="6"/>
  <c r="AB44" i="6"/>
  <c r="G43" i="160"/>
  <c r="H526" i="162"/>
  <c r="E526" i="162"/>
  <c r="F526" i="162"/>
  <c r="G526" i="162"/>
  <c r="C526" i="162"/>
  <c r="I526" i="162"/>
  <c r="D526" i="162"/>
  <c r="G44" i="160"/>
  <c r="G45" i="160"/>
  <c r="J456" i="35"/>
  <c r="J446" i="119"/>
  <c r="F539" i="35"/>
  <c r="H539" i="35"/>
  <c r="I539" i="35"/>
  <c r="E539" i="35"/>
  <c r="C539" i="35"/>
  <c r="D539" i="35"/>
  <c r="G539" i="35"/>
  <c r="T44" i="6"/>
  <c r="T43" i="6"/>
  <c r="T45" i="6"/>
  <c r="D530" i="134"/>
  <c r="H530" i="134"/>
  <c r="G530" i="134"/>
  <c r="I530" i="134"/>
  <c r="C530" i="134"/>
  <c r="E530" i="134"/>
  <c r="F530" i="134"/>
  <c r="K44" i="132"/>
  <c r="J419" i="162"/>
  <c r="C629" i="162"/>
  <c r="E629" i="162"/>
  <c r="G629" i="162"/>
  <c r="H629" i="162"/>
  <c r="I629" i="162"/>
  <c r="D629" i="162"/>
  <c r="F629" i="162"/>
  <c r="V44" i="6"/>
  <c r="AZ21" i="161"/>
  <c r="J486" i="125"/>
  <c r="P36" i="132"/>
  <c r="F17" i="133"/>
  <c r="P63" i="132"/>
  <c r="P64" i="132"/>
  <c r="N129" i="130"/>
  <c r="J539" i="162"/>
  <c r="H635" i="148"/>
  <c r="G635" i="148"/>
  <c r="C635" i="148"/>
  <c r="D635" i="148"/>
  <c r="I635" i="148"/>
  <c r="F635" i="148"/>
  <c r="E635" i="148"/>
  <c r="C534" i="134"/>
  <c r="G534" i="134"/>
  <c r="I534" i="134"/>
  <c r="F534" i="134"/>
  <c r="E534" i="134"/>
  <c r="D534" i="134"/>
  <c r="H534" i="134"/>
  <c r="AR14" i="32"/>
  <c r="AK14" i="32"/>
  <c r="AM14" i="32" s="1"/>
  <c r="AX16" i="140"/>
  <c r="AZ16" i="140" s="1"/>
  <c r="BE16" i="140"/>
  <c r="J461" i="35"/>
  <c r="AP43" i="6"/>
  <c r="BE16" i="117"/>
  <c r="AX16" i="117"/>
  <c r="AZ16" i="117" s="1"/>
  <c r="Q43" i="6"/>
  <c r="AK44" i="123"/>
  <c r="D556" i="125"/>
  <c r="H556" i="125"/>
  <c r="C556" i="125"/>
  <c r="E556" i="125"/>
  <c r="I556" i="125"/>
  <c r="F556" i="125"/>
  <c r="G556" i="125"/>
  <c r="AK45" i="123"/>
  <c r="AJ43" i="160"/>
  <c r="J491" i="162"/>
  <c r="AJ45" i="116"/>
  <c r="F555" i="119"/>
  <c r="C555" i="119"/>
  <c r="E555" i="119"/>
  <c r="G555" i="119"/>
  <c r="I555" i="119"/>
  <c r="D555" i="119"/>
  <c r="H555" i="119"/>
  <c r="AJ43" i="116"/>
  <c r="J410" i="162"/>
  <c r="Q63" i="160"/>
  <c r="F18" i="161"/>
  <c r="Q36" i="160"/>
  <c r="Q64" i="160"/>
  <c r="O129" i="158"/>
  <c r="J446" i="162"/>
  <c r="R129" i="144"/>
  <c r="F21" i="147"/>
  <c r="T64" i="146"/>
  <c r="T63" i="146"/>
  <c r="T36" i="146"/>
  <c r="J514" i="134"/>
  <c r="E56" i="117"/>
  <c r="I56" i="117" s="1"/>
  <c r="S12" i="117"/>
  <c r="F56" i="117"/>
  <c r="J56" i="117" s="1"/>
  <c r="K56" i="117" s="1"/>
  <c r="L12" i="117"/>
  <c r="N12" i="117" s="1"/>
  <c r="J451" i="119"/>
  <c r="BE17" i="117"/>
  <c r="AX17" i="117"/>
  <c r="AZ17" i="117" s="1"/>
  <c r="J495" i="134"/>
  <c r="BR28" i="133"/>
  <c r="BK28" i="133"/>
  <c r="BM28" i="133" s="1"/>
  <c r="J499" i="35"/>
  <c r="V63" i="123"/>
  <c r="F23" i="124"/>
  <c r="V36" i="123"/>
  <c r="T129" i="121"/>
  <c r="V64" i="123"/>
  <c r="G504" i="35"/>
  <c r="D504" i="35"/>
  <c r="H504" i="35"/>
  <c r="C504" i="35"/>
  <c r="E504" i="35"/>
  <c r="I504" i="35"/>
  <c r="F504" i="35"/>
  <c r="AX40" i="32"/>
  <c r="BE40" i="32"/>
  <c r="AR46" i="32"/>
  <c r="AK46" i="32"/>
  <c r="G551" i="148"/>
  <c r="I551" i="148"/>
  <c r="D551" i="148"/>
  <c r="H551" i="148"/>
  <c r="C551" i="148"/>
  <c r="E551" i="148"/>
  <c r="F551" i="148"/>
  <c r="AF43" i="146"/>
  <c r="F16" i="133"/>
  <c r="O36" i="132"/>
  <c r="O64" i="132"/>
  <c r="O63" i="132"/>
  <c r="M129" i="130"/>
  <c r="G547" i="162"/>
  <c r="C547" i="162"/>
  <c r="I547" i="162"/>
  <c r="H547" i="162"/>
  <c r="F547" i="162"/>
  <c r="E547" i="162"/>
  <c r="D547" i="162"/>
  <c r="AB43" i="160"/>
  <c r="BE24" i="161"/>
  <c r="AX24" i="161"/>
  <c r="AZ24" i="161" s="1"/>
  <c r="AM63" i="6"/>
  <c r="AM64" i="6"/>
  <c r="AK129" i="12"/>
  <c r="AM36" i="6"/>
  <c r="AM37" i="6" s="1"/>
  <c r="AK130" i="12" s="1"/>
  <c r="F40" i="32"/>
  <c r="S46" i="133"/>
  <c r="L46" i="133"/>
  <c r="N46" i="133" s="1"/>
  <c r="F90" i="133"/>
  <c r="J90" i="133" s="1"/>
  <c r="K90" i="133" s="1"/>
  <c r="E90" i="133"/>
  <c r="I90" i="133" s="1"/>
  <c r="J501" i="35"/>
  <c r="J419" i="35"/>
  <c r="J450" i="119"/>
  <c r="J492" i="119"/>
  <c r="F64" i="32"/>
  <c r="J64" i="32" s="1"/>
  <c r="K64" i="32" s="1"/>
  <c r="S20" i="32"/>
  <c r="L20" i="32"/>
  <c r="N20" i="32" s="1"/>
  <c r="E64" i="32"/>
  <c r="I64" i="32" s="1"/>
  <c r="J489" i="35"/>
  <c r="J412" i="134"/>
  <c r="J452" i="35"/>
  <c r="AR10" i="32"/>
  <c r="AK10" i="32"/>
  <c r="AM10" i="32" s="1"/>
  <c r="J472" i="125"/>
  <c r="AX41" i="147"/>
  <c r="AZ41" i="147" s="1"/>
  <c r="BE41" i="147"/>
  <c r="J513" i="162"/>
  <c r="AM42" i="161"/>
  <c r="J453" i="35"/>
  <c r="M35" i="6"/>
  <c r="H406" i="35"/>
  <c r="D406" i="35"/>
  <c r="F406" i="35"/>
  <c r="E406" i="35"/>
  <c r="G406" i="35"/>
  <c r="C406" i="35"/>
  <c r="M58" i="6"/>
  <c r="I406" i="35"/>
  <c r="AM43" i="147"/>
  <c r="J418" i="35"/>
  <c r="J488" i="119"/>
  <c r="AK35" i="32"/>
  <c r="AM35" i="32" s="1"/>
  <c r="AR35" i="32"/>
  <c r="J446" i="134"/>
  <c r="I42" i="6"/>
  <c r="I35" i="6"/>
  <c r="G402" i="35"/>
  <c r="I58" i="6"/>
  <c r="D402" i="35"/>
  <c r="C402" i="35"/>
  <c r="F402" i="35"/>
  <c r="E402" i="35"/>
  <c r="I402" i="35"/>
  <c r="H402" i="35"/>
  <c r="BE33" i="161"/>
  <c r="AX33" i="161"/>
  <c r="BE24" i="32"/>
  <c r="AX24" i="32"/>
  <c r="AX27" i="32"/>
  <c r="AZ27" i="32" s="1"/>
  <c r="BE27" i="32"/>
  <c r="AB45" i="6"/>
  <c r="D52" i="127"/>
  <c r="D53" i="127" s="1"/>
  <c r="AH44" i="139"/>
  <c r="H637" i="141" s="1"/>
  <c r="G553" i="141"/>
  <c r="J493" i="125"/>
  <c r="J470" i="35"/>
  <c r="J409" i="125"/>
  <c r="J408" i="141"/>
  <c r="AM12" i="117"/>
  <c r="C671" i="35"/>
  <c r="I671" i="35"/>
  <c r="F671" i="35"/>
  <c r="E671" i="35"/>
  <c r="G671" i="35"/>
  <c r="H671" i="35"/>
  <c r="D671" i="35"/>
  <c r="E60" i="117"/>
  <c r="I60" i="117" s="1"/>
  <c r="F60" i="117"/>
  <c r="J60" i="117" s="1"/>
  <c r="K60" i="117" s="1"/>
  <c r="S16" i="117"/>
  <c r="L16" i="117"/>
  <c r="AH42" i="6"/>
  <c r="C469" i="35"/>
  <c r="H469" i="35"/>
  <c r="G469" i="35"/>
  <c r="E469" i="35"/>
  <c r="F469" i="35"/>
  <c r="D469" i="35"/>
  <c r="I469" i="35"/>
  <c r="J428" i="148"/>
  <c r="J454" i="134"/>
  <c r="AX15" i="32"/>
  <c r="AZ15" i="32" s="1"/>
  <c r="BE15" i="32"/>
  <c r="F81" i="161"/>
  <c r="J81" i="161" s="1"/>
  <c r="K81" i="161" s="1"/>
  <c r="E81" i="161"/>
  <c r="I81" i="161" s="1"/>
  <c r="L37" i="161"/>
  <c r="S37" i="161"/>
  <c r="BE23" i="32"/>
  <c r="AX23" i="32"/>
  <c r="AZ23" i="32" s="1"/>
  <c r="D539" i="148"/>
  <c r="E539" i="148"/>
  <c r="G539" i="148"/>
  <c r="I539" i="148"/>
  <c r="H539" i="148"/>
  <c r="C539" i="148"/>
  <c r="F539" i="148"/>
  <c r="T44" i="146"/>
  <c r="BE29" i="32"/>
  <c r="AX29" i="32"/>
  <c r="AZ29" i="32" s="1"/>
  <c r="AM10" i="124"/>
  <c r="E423" i="35"/>
  <c r="H423" i="35"/>
  <c r="G423" i="35"/>
  <c r="I423" i="35"/>
  <c r="D423" i="35"/>
  <c r="F423" i="35"/>
  <c r="C423" i="35"/>
  <c r="F442" i="35"/>
  <c r="H442" i="35"/>
  <c r="E442" i="35"/>
  <c r="C442" i="35"/>
  <c r="G442" i="35"/>
  <c r="I442" i="35"/>
  <c r="D442" i="35"/>
  <c r="G42" i="6"/>
  <c r="E484" i="35"/>
  <c r="F484" i="35"/>
  <c r="I484" i="35"/>
  <c r="C484" i="35"/>
  <c r="H484" i="35"/>
  <c r="G484" i="35"/>
  <c r="D484" i="35"/>
  <c r="J411" i="35"/>
  <c r="J407" i="134"/>
  <c r="J442" i="134"/>
  <c r="J505" i="35"/>
  <c r="AR28" i="32"/>
  <c r="AK28" i="32"/>
  <c r="AM28" i="32" s="1"/>
  <c r="J418" i="125"/>
  <c r="L26" i="124"/>
  <c r="S26" i="124"/>
  <c r="F70" i="124"/>
  <c r="J70" i="124" s="1"/>
  <c r="K70" i="124" s="1"/>
  <c r="E70" i="124"/>
  <c r="I70" i="124" s="1"/>
  <c r="F65" i="161"/>
  <c r="J65" i="161" s="1"/>
  <c r="K65" i="161" s="1"/>
  <c r="L21" i="161"/>
  <c r="S21" i="161"/>
  <c r="E65" i="161"/>
  <c r="I65" i="161" s="1"/>
  <c r="J500" i="35"/>
  <c r="J493" i="134"/>
  <c r="AM38" i="133"/>
  <c r="J450" i="141"/>
  <c r="I543" i="35"/>
  <c r="D543" i="35"/>
  <c r="H543" i="35"/>
  <c r="G543" i="35"/>
  <c r="E543" i="35"/>
  <c r="C543" i="35"/>
  <c r="F543" i="35"/>
  <c r="X44" i="6"/>
  <c r="J408" i="119"/>
  <c r="AS35" i="6"/>
  <c r="BK41" i="117"/>
  <c r="BR41" i="117"/>
  <c r="C573" i="35"/>
  <c r="D573" i="35"/>
  <c r="G573" i="35"/>
  <c r="F573" i="35"/>
  <c r="E573" i="35"/>
  <c r="I573" i="35"/>
  <c r="H573" i="35"/>
  <c r="AK8" i="32"/>
  <c r="AM8" i="32" s="1"/>
  <c r="AR8" i="32"/>
  <c r="J410" i="35"/>
  <c r="AX17" i="133"/>
  <c r="AZ17" i="133" s="1"/>
  <c r="BE17" i="133"/>
  <c r="T43" i="146"/>
  <c r="AK64" i="132"/>
  <c r="AK63" i="132"/>
  <c r="AK36" i="132"/>
  <c r="AI129" i="130"/>
  <c r="F38" i="133"/>
  <c r="AX37" i="32"/>
  <c r="BE37" i="32"/>
  <c r="I687" i="35"/>
  <c r="F687" i="35"/>
  <c r="H687" i="35"/>
  <c r="D687" i="35"/>
  <c r="E687" i="35"/>
  <c r="G687" i="35"/>
  <c r="C687" i="35"/>
  <c r="P44" i="146"/>
  <c r="N43" i="132"/>
  <c r="I533" i="134"/>
  <c r="D533" i="134"/>
  <c r="C533" i="134"/>
  <c r="G533" i="134"/>
  <c r="E533" i="134"/>
  <c r="F533" i="134"/>
  <c r="H533" i="134"/>
  <c r="N44" i="132"/>
  <c r="N45" i="132"/>
  <c r="AX19" i="133"/>
  <c r="AZ19" i="133" s="1"/>
  <c r="BE19" i="133"/>
  <c r="R63" i="132"/>
  <c r="P129" i="130"/>
  <c r="R36" i="132"/>
  <c r="R64" i="132"/>
  <c r="F19" i="133"/>
  <c r="BK21" i="161"/>
  <c r="BM21" i="161" s="1"/>
  <c r="BR21" i="161"/>
  <c r="C466" i="35"/>
  <c r="D466" i="35"/>
  <c r="G466" i="35"/>
  <c r="F466" i="35"/>
  <c r="I466" i="35"/>
  <c r="H466" i="35"/>
  <c r="E466" i="35"/>
  <c r="P43" i="132"/>
  <c r="D623" i="162"/>
  <c r="C623" i="162"/>
  <c r="I623" i="162"/>
  <c r="F623" i="162"/>
  <c r="E623" i="162"/>
  <c r="H623" i="162"/>
  <c r="G623" i="162"/>
  <c r="AX34" i="32"/>
  <c r="AZ34" i="32" s="1"/>
  <c r="BE34" i="32"/>
  <c r="J416" i="119"/>
  <c r="AR41" i="32"/>
  <c r="AK41" i="32"/>
  <c r="AM41" i="32" s="1"/>
  <c r="J519" i="148"/>
  <c r="X63" i="6"/>
  <c r="X64" i="6"/>
  <c r="V129" i="12"/>
  <c r="X36" i="6"/>
  <c r="X37" i="6" s="1"/>
  <c r="V130" i="12" s="1"/>
  <c r="F25" i="32"/>
  <c r="AM16" i="140"/>
  <c r="O43" i="116"/>
  <c r="H534" i="119"/>
  <c r="F534" i="119"/>
  <c r="G534" i="119"/>
  <c r="I534" i="119"/>
  <c r="C534" i="119"/>
  <c r="E534" i="119"/>
  <c r="D534" i="119"/>
  <c r="J519" i="35"/>
  <c r="O44" i="139"/>
  <c r="J512" i="148"/>
  <c r="J517" i="148"/>
  <c r="E85" i="117"/>
  <c r="I85" i="117" s="1"/>
  <c r="L41" i="117"/>
  <c r="N41" i="117" s="1"/>
  <c r="S41" i="117"/>
  <c r="F85" i="117"/>
  <c r="J85" i="117" s="1"/>
  <c r="K85" i="117" s="1"/>
  <c r="J416" i="162"/>
  <c r="AN64" i="160"/>
  <c r="AL129" i="158"/>
  <c r="AN36" i="160"/>
  <c r="AN63" i="160"/>
  <c r="F41" i="161"/>
  <c r="J491" i="134"/>
  <c r="J484" i="134"/>
  <c r="J404" i="119"/>
  <c r="AR31" i="32"/>
  <c r="AK31" i="32"/>
  <c r="AM31" i="32" s="1"/>
  <c r="K43" i="132"/>
  <c r="E408" i="35"/>
  <c r="H408" i="35"/>
  <c r="D408" i="35"/>
  <c r="O58" i="6"/>
  <c r="F408" i="35"/>
  <c r="G408" i="35"/>
  <c r="I408" i="35"/>
  <c r="C408" i="35"/>
  <c r="I545" i="162"/>
  <c r="E545" i="162"/>
  <c r="C545" i="162"/>
  <c r="G545" i="162"/>
  <c r="H545" i="162"/>
  <c r="D545" i="162"/>
  <c r="F545" i="162"/>
  <c r="Z45" i="160"/>
  <c r="J458" i="35"/>
  <c r="J402" i="125"/>
  <c r="D462" i="35"/>
  <c r="H462" i="35"/>
  <c r="C462" i="35"/>
  <c r="G462" i="35"/>
  <c r="F462" i="35"/>
  <c r="E462" i="35"/>
  <c r="I462" i="35"/>
  <c r="J490" i="148"/>
  <c r="J463" i="162"/>
  <c r="J503" i="35"/>
  <c r="S36" i="132"/>
  <c r="S63" i="132"/>
  <c r="Q129" i="130"/>
  <c r="S64" i="132"/>
  <c r="F20" i="133"/>
  <c r="AM41" i="147"/>
  <c r="J407" i="162"/>
  <c r="AX16" i="133"/>
  <c r="AZ16" i="133" s="1"/>
  <c r="BE16" i="133"/>
  <c r="BE38" i="124"/>
  <c r="AX38" i="124"/>
  <c r="AM21" i="32"/>
  <c r="J493" i="148"/>
  <c r="AX42" i="161"/>
  <c r="AZ42" i="161" s="1"/>
  <c r="BE42" i="161"/>
  <c r="D537" i="35"/>
  <c r="G537" i="35"/>
  <c r="C537" i="35"/>
  <c r="I537" i="35"/>
  <c r="E537" i="35"/>
  <c r="H537" i="35"/>
  <c r="F537" i="35"/>
  <c r="C559" i="162"/>
  <c r="I559" i="162"/>
  <c r="D559" i="162"/>
  <c r="F559" i="162"/>
  <c r="E559" i="162"/>
  <c r="G559" i="162"/>
  <c r="H559" i="162"/>
  <c r="C490" i="35"/>
  <c r="D490" i="35"/>
  <c r="G490" i="35"/>
  <c r="H490" i="35"/>
  <c r="E490" i="35"/>
  <c r="F490" i="35"/>
  <c r="I490" i="35"/>
  <c r="AX43" i="147"/>
  <c r="AZ43" i="147" s="1"/>
  <c r="BE43" i="147"/>
  <c r="BR20" i="161"/>
  <c r="BK20" i="161"/>
  <c r="J400" i="134"/>
  <c r="AM42" i="147"/>
  <c r="J416" i="35"/>
  <c r="E54" i="124"/>
  <c r="I54" i="124" s="1"/>
  <c r="F54" i="124"/>
  <c r="J54" i="124" s="1"/>
  <c r="K54" i="124" s="1"/>
  <c r="S10" i="124"/>
  <c r="L10" i="124"/>
  <c r="J518" i="162"/>
  <c r="J451" i="134"/>
  <c r="L12" i="133"/>
  <c r="S12" i="133"/>
  <c r="F56" i="133"/>
  <c r="J56" i="133" s="1"/>
  <c r="K56" i="133" s="1"/>
  <c r="E56" i="133"/>
  <c r="I56" i="133" s="1"/>
  <c r="P45" i="116"/>
  <c r="G661" i="125"/>
  <c r="E661" i="125"/>
  <c r="C661" i="125"/>
  <c r="H661" i="125"/>
  <c r="F661" i="125"/>
  <c r="D661" i="125"/>
  <c r="I661" i="125"/>
  <c r="F689" i="35"/>
  <c r="D689" i="35"/>
  <c r="G689" i="35"/>
  <c r="I689" i="35"/>
  <c r="C689" i="35"/>
  <c r="E689" i="35"/>
  <c r="H689" i="35"/>
  <c r="D582" i="125"/>
  <c r="I582" i="125"/>
  <c r="G582" i="125"/>
  <c r="E582" i="125"/>
  <c r="C582" i="125"/>
  <c r="H582" i="125"/>
  <c r="F582" i="125"/>
  <c r="I638" i="35"/>
  <c r="F638" i="35"/>
  <c r="H638" i="35"/>
  <c r="D638" i="35"/>
  <c r="G638" i="35"/>
  <c r="C638" i="35"/>
  <c r="E638" i="35"/>
  <c r="F571" i="35"/>
  <c r="G571" i="35"/>
  <c r="I571" i="35"/>
  <c r="C571" i="35"/>
  <c r="H571" i="35"/>
  <c r="E571" i="35"/>
  <c r="D571" i="35"/>
  <c r="I651" i="148"/>
  <c r="E651" i="148"/>
  <c r="D651" i="148"/>
  <c r="C651" i="148"/>
  <c r="F651" i="148"/>
  <c r="G651" i="148"/>
  <c r="H651" i="148"/>
  <c r="V42" i="139"/>
  <c r="V45" i="139" s="1"/>
  <c r="H667" i="141" s="1"/>
  <c r="G42" i="123"/>
  <c r="G44" i="123" s="1"/>
  <c r="AI43" i="6"/>
  <c r="S42" i="32"/>
  <c r="F86" i="32"/>
  <c r="J86" i="32" s="1"/>
  <c r="K86" i="32" s="1"/>
  <c r="E86" i="32"/>
  <c r="I86" i="32" s="1"/>
  <c r="L42" i="32"/>
  <c r="H689" i="148"/>
  <c r="G689" i="148"/>
  <c r="I689" i="148"/>
  <c r="D689" i="148"/>
  <c r="C689" i="148"/>
  <c r="E689" i="148"/>
  <c r="F689" i="148"/>
  <c r="J512" i="35"/>
  <c r="S39" i="161"/>
  <c r="F83" i="161"/>
  <c r="J83" i="161" s="1"/>
  <c r="K83" i="161" s="1"/>
  <c r="L39" i="161"/>
  <c r="E83" i="161"/>
  <c r="I83" i="161" s="1"/>
  <c r="BK9" i="161"/>
  <c r="BM9" i="161" s="1"/>
  <c r="BR9" i="161"/>
  <c r="BE7" i="147"/>
  <c r="AX7" i="147"/>
  <c r="E73" i="147"/>
  <c r="I73" i="147" s="1"/>
  <c r="L29" i="147"/>
  <c r="S29" i="147"/>
  <c r="F73" i="147"/>
  <c r="J73" i="147" s="1"/>
  <c r="K73" i="147" s="1"/>
  <c r="H569" i="162"/>
  <c r="C569" i="162"/>
  <c r="I569" i="162"/>
  <c r="D569" i="162"/>
  <c r="E569" i="162"/>
  <c r="F569" i="162"/>
  <c r="G569" i="162"/>
  <c r="BR38" i="32"/>
  <c r="BK38" i="32"/>
  <c r="F683" i="162"/>
  <c r="I683" i="162"/>
  <c r="D683" i="162"/>
  <c r="C683" i="162"/>
  <c r="G683" i="162"/>
  <c r="H683" i="162"/>
  <c r="E683" i="162"/>
  <c r="AZ23" i="161"/>
  <c r="BK9" i="133"/>
  <c r="BM9" i="133" s="1"/>
  <c r="BR9" i="133"/>
  <c r="AP63" i="123"/>
  <c r="AN129" i="121"/>
  <c r="AP64" i="123"/>
  <c r="F43" i="124"/>
  <c r="AP36" i="123"/>
  <c r="AM43" i="124"/>
  <c r="AM11" i="124"/>
  <c r="L58" i="161"/>
  <c r="N58" i="161" s="1"/>
  <c r="H464" i="162"/>
  <c r="C464" i="162"/>
  <c r="E464" i="162"/>
  <c r="D464" i="162"/>
  <c r="G464" i="162"/>
  <c r="F464" i="162"/>
  <c r="I464" i="162"/>
  <c r="F533" i="148"/>
  <c r="I533" i="148"/>
  <c r="H533" i="148"/>
  <c r="G533" i="148"/>
  <c r="D533" i="148"/>
  <c r="C533" i="148"/>
  <c r="E533" i="148"/>
  <c r="N45" i="146"/>
  <c r="L65" i="133"/>
  <c r="N65" i="133" s="1"/>
  <c r="AM36" i="32"/>
  <c r="AI45" i="6"/>
  <c r="J515" i="35"/>
  <c r="BR15" i="140"/>
  <c r="BK15" i="140"/>
  <c r="S9" i="161"/>
  <c r="E53" i="161"/>
  <c r="I53" i="161" s="1"/>
  <c r="L9" i="161"/>
  <c r="F53" i="161"/>
  <c r="J53" i="161" s="1"/>
  <c r="BK18" i="133"/>
  <c r="BM18" i="133" s="1"/>
  <c r="BR18" i="133"/>
  <c r="J434" i="35"/>
  <c r="E659" i="141"/>
  <c r="F659" i="141"/>
  <c r="I659" i="141"/>
  <c r="H659" i="141"/>
  <c r="D659" i="141"/>
  <c r="D575" i="141"/>
  <c r="F575" i="141"/>
  <c r="G575" i="141"/>
  <c r="H575" i="141"/>
  <c r="C575" i="141"/>
  <c r="I575" i="141"/>
  <c r="E575" i="141"/>
  <c r="U45" i="123"/>
  <c r="G42" i="139"/>
  <c r="E526" i="141" s="1"/>
  <c r="J508" i="119"/>
  <c r="N22" i="161"/>
  <c r="J431" i="35"/>
  <c r="J441" i="148"/>
  <c r="D647" i="148"/>
  <c r="I647" i="148"/>
  <c r="G647" i="148"/>
  <c r="H647" i="148"/>
  <c r="E647" i="148"/>
  <c r="C647" i="148"/>
  <c r="F647" i="148"/>
  <c r="BR37" i="147"/>
  <c r="BK37" i="147"/>
  <c r="BM37" i="147" s="1"/>
  <c r="J491" i="148"/>
  <c r="N63" i="146"/>
  <c r="L129" i="144"/>
  <c r="N36" i="146"/>
  <c r="N64" i="146"/>
  <c r="F15" i="147"/>
  <c r="S39" i="32"/>
  <c r="F83" i="32"/>
  <c r="J83" i="32" s="1"/>
  <c r="K83" i="32" s="1"/>
  <c r="L39" i="32"/>
  <c r="E83" i="32"/>
  <c r="I83" i="32" s="1"/>
  <c r="J487" i="35"/>
  <c r="J527" i="162"/>
  <c r="J563" i="148"/>
  <c r="I641" i="162"/>
  <c r="D641" i="162"/>
  <c r="F641" i="162"/>
  <c r="E641" i="162"/>
  <c r="G641" i="162"/>
  <c r="H641" i="162"/>
  <c r="C641" i="162"/>
  <c r="Y45" i="147"/>
  <c r="AA45" i="147" s="1"/>
  <c r="AF45" i="147"/>
  <c r="R89" i="147"/>
  <c r="V89" i="147" s="1"/>
  <c r="S89" i="147"/>
  <c r="W89" i="147" s="1"/>
  <c r="X89" i="147" s="1"/>
  <c r="Y14" i="161"/>
  <c r="AA14" i="161" s="1"/>
  <c r="S58" i="161"/>
  <c r="W58" i="161" s="1"/>
  <c r="X58" i="161" s="1"/>
  <c r="R58" i="161"/>
  <c r="V58" i="161" s="1"/>
  <c r="AF14" i="161"/>
  <c r="I506" i="162"/>
  <c r="E506" i="162"/>
  <c r="C506" i="162"/>
  <c r="G506" i="162"/>
  <c r="D506" i="162"/>
  <c r="H506" i="162"/>
  <c r="F506" i="162"/>
  <c r="G617" i="148"/>
  <c r="E617" i="148"/>
  <c r="I617" i="148"/>
  <c r="H617" i="148"/>
  <c r="D617" i="148"/>
  <c r="F617" i="148"/>
  <c r="C617" i="148"/>
  <c r="J509" i="35"/>
  <c r="N21" i="133"/>
  <c r="J519" i="125"/>
  <c r="S9" i="133"/>
  <c r="L9" i="133"/>
  <c r="F53" i="133"/>
  <c r="J53" i="133" s="1"/>
  <c r="E53" i="133"/>
  <c r="I53" i="133" s="1"/>
  <c r="AX17" i="124"/>
  <c r="AZ17" i="124" s="1"/>
  <c r="BE17" i="124"/>
  <c r="J483" i="148"/>
  <c r="G617" i="141"/>
  <c r="BK39" i="161"/>
  <c r="BM39" i="161" s="1"/>
  <c r="BR39" i="161"/>
  <c r="G653" i="162"/>
  <c r="E653" i="162"/>
  <c r="C653" i="162"/>
  <c r="D653" i="162"/>
  <c r="I653" i="162"/>
  <c r="F653" i="162"/>
  <c r="H653" i="162"/>
  <c r="H46" i="160"/>
  <c r="H47" i="160" s="1"/>
  <c r="J520" i="119"/>
  <c r="F42" i="139"/>
  <c r="E525" i="141" s="1"/>
  <c r="L66" i="161"/>
  <c r="N66" i="161" s="1"/>
  <c r="J445" i="35"/>
  <c r="BR18" i="147"/>
  <c r="BK18" i="147"/>
  <c r="BM18" i="147" s="1"/>
  <c r="AX11" i="32"/>
  <c r="AZ11" i="32" s="1"/>
  <c r="BE11" i="32"/>
  <c r="BE15" i="147"/>
  <c r="AX15" i="147"/>
  <c r="AZ15" i="147" s="1"/>
  <c r="AX42" i="32"/>
  <c r="AZ42" i="32" s="1"/>
  <c r="BE42" i="32"/>
  <c r="G605" i="148"/>
  <c r="C605" i="148"/>
  <c r="F605" i="148"/>
  <c r="E605" i="148"/>
  <c r="H605" i="148"/>
  <c r="I605" i="148"/>
  <c r="D605" i="148"/>
  <c r="J407" i="148"/>
  <c r="BR22" i="161"/>
  <c r="BK22" i="161"/>
  <c r="BM22" i="161" s="1"/>
  <c r="BK23" i="133"/>
  <c r="BM23" i="133" s="1"/>
  <c r="BR23" i="133"/>
  <c r="I611" i="162"/>
  <c r="G611" i="162"/>
  <c r="D611" i="162"/>
  <c r="H611" i="162"/>
  <c r="C611" i="162"/>
  <c r="F611" i="162"/>
  <c r="E611" i="162"/>
  <c r="K46" i="157"/>
  <c r="J26" i="157"/>
  <c r="L38" i="157"/>
  <c r="L41" i="157"/>
  <c r="S36" i="32"/>
  <c r="E80" i="32"/>
  <c r="I80" i="32" s="1"/>
  <c r="L36" i="32"/>
  <c r="F80" i="32"/>
  <c r="J80" i="32" s="1"/>
  <c r="K80" i="32" s="1"/>
  <c r="C529" i="35"/>
  <c r="H529" i="35"/>
  <c r="E529" i="35"/>
  <c r="G529" i="35"/>
  <c r="I529" i="35"/>
  <c r="D529" i="35"/>
  <c r="F529" i="35"/>
  <c r="BR14" i="161"/>
  <c r="BK14" i="161"/>
  <c r="BM14" i="161" s="1"/>
  <c r="J399" i="148"/>
  <c r="C599" i="162"/>
  <c r="G599" i="162"/>
  <c r="F599" i="162"/>
  <c r="H599" i="162"/>
  <c r="D599" i="162"/>
  <c r="I599" i="162"/>
  <c r="E599" i="162"/>
  <c r="J451" i="125"/>
  <c r="F67" i="161"/>
  <c r="J67" i="161" s="1"/>
  <c r="K67" i="161" s="1"/>
  <c r="S23" i="161"/>
  <c r="L23" i="161"/>
  <c r="E67" i="161"/>
  <c r="I67" i="161" s="1"/>
  <c r="N14" i="161"/>
  <c r="AZ44" i="161"/>
  <c r="AC63" i="160"/>
  <c r="AC64" i="160"/>
  <c r="AA129" i="158"/>
  <c r="AC36" i="160"/>
  <c r="F30" i="161"/>
  <c r="P63" i="123"/>
  <c r="N129" i="121"/>
  <c r="F17" i="124"/>
  <c r="P64" i="123"/>
  <c r="P36" i="123"/>
  <c r="AK30" i="161"/>
  <c r="AR30" i="161"/>
  <c r="AM17" i="124"/>
  <c r="F60" i="147"/>
  <c r="J60" i="147" s="1"/>
  <c r="K60" i="147" s="1"/>
  <c r="E60" i="147"/>
  <c r="I60" i="147" s="1"/>
  <c r="L16" i="147"/>
  <c r="S16" i="147"/>
  <c r="G525" i="148"/>
  <c r="D525" i="148"/>
  <c r="E525" i="148"/>
  <c r="F525" i="148"/>
  <c r="C525" i="148"/>
  <c r="I525" i="148"/>
  <c r="H525" i="148"/>
  <c r="F44" i="146"/>
  <c r="F43" i="146"/>
  <c r="AZ39" i="161"/>
  <c r="BK21" i="133"/>
  <c r="BM21" i="133" s="1"/>
  <c r="BR21" i="133"/>
  <c r="P44" i="123"/>
  <c r="D535" i="125"/>
  <c r="E535" i="125"/>
  <c r="F535" i="125"/>
  <c r="I535" i="125"/>
  <c r="G535" i="125"/>
  <c r="C535" i="125"/>
  <c r="H535" i="125"/>
  <c r="BE39" i="32"/>
  <c r="AX39" i="32"/>
  <c r="U44" i="123"/>
  <c r="F51" i="147"/>
  <c r="J51" i="147" s="1"/>
  <c r="K51" i="147" s="1"/>
  <c r="S7" i="147"/>
  <c r="E51" i="147"/>
  <c r="I51" i="147" s="1"/>
  <c r="L7" i="147"/>
  <c r="N7" i="147" s="1"/>
  <c r="F55" i="124"/>
  <c r="J55" i="124" s="1"/>
  <c r="K55" i="124" s="1"/>
  <c r="E55" i="124"/>
  <c r="I55" i="124" s="1"/>
  <c r="J313" i="119"/>
  <c r="J520" i="35"/>
  <c r="J521" i="35"/>
  <c r="K42" i="139"/>
  <c r="I530" i="141" s="1"/>
  <c r="AF42" i="123"/>
  <c r="AF45" i="123" s="1"/>
  <c r="C52" i="33"/>
  <c r="C54" i="33" s="1"/>
  <c r="C554" i="35"/>
  <c r="D554" i="35"/>
  <c r="F554" i="35"/>
  <c r="E554" i="35"/>
  <c r="I554" i="35"/>
  <c r="H554" i="35"/>
  <c r="G554" i="35"/>
  <c r="AZ22" i="161"/>
  <c r="AZ14" i="161"/>
  <c r="BR16" i="147"/>
  <c r="BK16" i="147"/>
  <c r="BM16" i="147" s="1"/>
  <c r="E81" i="147"/>
  <c r="I81" i="147" s="1"/>
  <c r="F81" i="147"/>
  <c r="J81" i="147" s="1"/>
  <c r="K81" i="147" s="1"/>
  <c r="L37" i="147"/>
  <c r="S37" i="147"/>
  <c r="AX33" i="32"/>
  <c r="BE33" i="32"/>
  <c r="BR29" i="147"/>
  <c r="BK29" i="147"/>
  <c r="BM29" i="147" s="1"/>
  <c r="AR44" i="6"/>
  <c r="BR23" i="161"/>
  <c r="BK23" i="161"/>
  <c r="BM23" i="161" s="1"/>
  <c r="E557" i="35"/>
  <c r="BX39" i="133"/>
  <c r="BZ39" i="133" s="1"/>
  <c r="CE39" i="133"/>
  <c r="CK39" i="133" s="1"/>
  <c r="CM39" i="133" s="1"/>
  <c r="BE43" i="124"/>
  <c r="AX43" i="124"/>
  <c r="AZ43" i="124" s="1"/>
  <c r="L89" i="147"/>
  <c r="N89" i="147" s="1"/>
  <c r="BK45" i="147"/>
  <c r="BM45" i="147" s="1"/>
  <c r="BR45" i="147"/>
  <c r="BE11" i="124"/>
  <c r="AX11" i="124"/>
  <c r="AZ11" i="124" s="1"/>
  <c r="BK44" i="161"/>
  <c r="BM44" i="161" s="1"/>
  <c r="BR44" i="161"/>
  <c r="C422" i="162"/>
  <c r="G422" i="162"/>
  <c r="H422" i="162"/>
  <c r="F422" i="162"/>
  <c r="I422" i="162"/>
  <c r="D422" i="162"/>
  <c r="E422" i="162"/>
  <c r="Z30" i="161"/>
  <c r="Z47" i="161" s="1"/>
  <c r="X47" i="161"/>
  <c r="Y21" i="133"/>
  <c r="AA21" i="133" s="1"/>
  <c r="AF21" i="133"/>
  <c r="S65" i="133"/>
  <c r="W65" i="133" s="1"/>
  <c r="X65" i="133" s="1"/>
  <c r="R65" i="133"/>
  <c r="V65" i="133" s="1"/>
  <c r="BE36" i="32"/>
  <c r="AX36" i="32"/>
  <c r="AZ36" i="32" s="1"/>
  <c r="N12" i="147"/>
  <c r="AZ21" i="133"/>
  <c r="J449" i="148"/>
  <c r="P43" i="123"/>
  <c r="J44" i="6"/>
  <c r="N43" i="146"/>
  <c r="F63" i="139"/>
  <c r="D129" i="137"/>
  <c r="F64" i="139"/>
  <c r="F36" i="139"/>
  <c r="F7" i="140"/>
  <c r="AJ129" i="114"/>
  <c r="AL36" i="116"/>
  <c r="F39" i="117"/>
  <c r="AL64" i="116"/>
  <c r="AL63" i="116"/>
  <c r="J36" i="116"/>
  <c r="J63" i="116"/>
  <c r="J64" i="116"/>
  <c r="H129" i="114"/>
  <c r="F11" i="117"/>
  <c r="X64" i="123"/>
  <c r="F25" i="124"/>
  <c r="X36" i="123"/>
  <c r="V129" i="121"/>
  <c r="X63" i="123"/>
  <c r="K64" i="6"/>
  <c r="K63" i="6"/>
  <c r="K36" i="6"/>
  <c r="K37" i="6" s="1"/>
  <c r="I130" i="12" s="1"/>
  <c r="F12" i="32"/>
  <c r="I129" i="12"/>
  <c r="T129" i="114"/>
  <c r="F23" i="117"/>
  <c r="V63" i="116"/>
  <c r="V36" i="116"/>
  <c r="V64" i="116"/>
  <c r="AT42" i="139"/>
  <c r="AT44" i="139" s="1"/>
  <c r="AD42" i="139"/>
  <c r="F549" i="141" s="1"/>
  <c r="D52" i="136"/>
  <c r="D53" i="136" s="1"/>
  <c r="AR12" i="32"/>
  <c r="AK12" i="32"/>
  <c r="AF42" i="116"/>
  <c r="AF43" i="116" s="1"/>
  <c r="C467" i="119"/>
  <c r="I467" i="119"/>
  <c r="H467" i="119"/>
  <c r="D467" i="119"/>
  <c r="G467" i="119"/>
  <c r="E467" i="119"/>
  <c r="F467" i="119"/>
  <c r="J476" i="125"/>
  <c r="H453" i="148"/>
  <c r="G453" i="148"/>
  <c r="D453" i="148"/>
  <c r="I453" i="148"/>
  <c r="C453" i="148"/>
  <c r="F453" i="148"/>
  <c r="E453" i="148"/>
  <c r="J456" i="141"/>
  <c r="Z8" i="124"/>
  <c r="Z47" i="124" s="1"/>
  <c r="X47" i="124"/>
  <c r="R47" i="124" s="1"/>
  <c r="J26" i="118"/>
  <c r="L38" i="118"/>
  <c r="L41" i="118"/>
  <c r="K46" i="118"/>
  <c r="F546" i="141"/>
  <c r="G546" i="141"/>
  <c r="E546" i="141"/>
  <c r="D546" i="141"/>
  <c r="H546" i="141"/>
  <c r="C546" i="141"/>
  <c r="I546" i="141"/>
  <c r="W42" i="139"/>
  <c r="W44" i="139" s="1"/>
  <c r="E508" i="141"/>
  <c r="F508" i="141"/>
  <c r="D508" i="141"/>
  <c r="C508" i="141"/>
  <c r="I508" i="141"/>
  <c r="H508" i="141"/>
  <c r="G508" i="141"/>
  <c r="D424" i="141"/>
  <c r="E424" i="141"/>
  <c r="H424" i="141"/>
  <c r="I424" i="141"/>
  <c r="F424" i="141"/>
  <c r="C424" i="141"/>
  <c r="G424" i="141"/>
  <c r="I646" i="119"/>
  <c r="C646" i="119"/>
  <c r="F646" i="119"/>
  <c r="D646" i="119"/>
  <c r="G646" i="119"/>
  <c r="H646" i="119"/>
  <c r="E646" i="119"/>
  <c r="N32" i="147"/>
  <c r="I400" i="141"/>
  <c r="E400" i="141"/>
  <c r="D400" i="141"/>
  <c r="H400" i="141"/>
  <c r="F400" i="141"/>
  <c r="G400" i="141"/>
  <c r="G58" i="139"/>
  <c r="C400" i="141"/>
  <c r="J355" i="119"/>
  <c r="R42" i="123"/>
  <c r="R44" i="123" s="1"/>
  <c r="I473" i="119"/>
  <c r="H473" i="119"/>
  <c r="F473" i="119"/>
  <c r="E473" i="119"/>
  <c r="D473" i="119"/>
  <c r="C473" i="119"/>
  <c r="G473" i="119"/>
  <c r="I129" i="137"/>
  <c r="K63" i="139"/>
  <c r="F12" i="140"/>
  <c r="K64" i="139"/>
  <c r="K36" i="139"/>
  <c r="C404" i="141"/>
  <c r="I404" i="141"/>
  <c r="D404" i="141"/>
  <c r="K58" i="139"/>
  <c r="E404" i="141"/>
  <c r="H404" i="141"/>
  <c r="F404" i="141"/>
  <c r="G404" i="141"/>
  <c r="R129" i="114"/>
  <c r="T36" i="116"/>
  <c r="T64" i="116"/>
  <c r="F21" i="117"/>
  <c r="T63" i="116"/>
  <c r="AK21" i="117"/>
  <c r="AM21" i="117" s="1"/>
  <c r="AR21" i="117"/>
  <c r="J469" i="125"/>
  <c r="J401" i="141"/>
  <c r="F9" i="140"/>
  <c r="H63" i="139"/>
  <c r="H64" i="139"/>
  <c r="F129" i="137"/>
  <c r="H36" i="139"/>
  <c r="AR46" i="124"/>
  <c r="AK46" i="124"/>
  <c r="AI42" i="123"/>
  <c r="AI45" i="123" s="1"/>
  <c r="I539" i="125"/>
  <c r="C539" i="125"/>
  <c r="E539" i="125"/>
  <c r="D539" i="125"/>
  <c r="H539" i="125"/>
  <c r="F539" i="125"/>
  <c r="G539" i="125"/>
  <c r="T44" i="123"/>
  <c r="AR28" i="124"/>
  <c r="AK28" i="124"/>
  <c r="AR29" i="124"/>
  <c r="AK29" i="124"/>
  <c r="AM29" i="124" s="1"/>
  <c r="AR23" i="117"/>
  <c r="AK23" i="117"/>
  <c r="AM23" i="117" s="1"/>
  <c r="AR42" i="117"/>
  <c r="AK42" i="117"/>
  <c r="M42" i="123"/>
  <c r="AK34" i="124"/>
  <c r="AR34" i="124"/>
  <c r="E495" i="141"/>
  <c r="H495" i="141"/>
  <c r="I495" i="141"/>
  <c r="C495" i="141"/>
  <c r="D495" i="141"/>
  <c r="F495" i="141"/>
  <c r="G495" i="141"/>
  <c r="D409" i="35"/>
  <c r="I409" i="35"/>
  <c r="C409" i="35"/>
  <c r="H409" i="35"/>
  <c r="E409" i="35"/>
  <c r="F409" i="35"/>
  <c r="P58" i="6"/>
  <c r="G409" i="35"/>
  <c r="AR11" i="117"/>
  <c r="AK11" i="117"/>
  <c r="AM11" i="117" s="1"/>
  <c r="AT59" i="116"/>
  <c r="E485" i="119"/>
  <c r="I485" i="119"/>
  <c r="G485" i="119"/>
  <c r="H485" i="119"/>
  <c r="C485" i="119"/>
  <c r="F485" i="119"/>
  <c r="D485" i="119"/>
  <c r="F494" i="119"/>
  <c r="H494" i="119"/>
  <c r="I494" i="119"/>
  <c r="C494" i="119"/>
  <c r="G494" i="119"/>
  <c r="E494" i="119"/>
  <c r="D494" i="119"/>
  <c r="F454" i="119"/>
  <c r="H454" i="119"/>
  <c r="D454" i="119"/>
  <c r="C454" i="119"/>
  <c r="I454" i="119"/>
  <c r="G454" i="119"/>
  <c r="E454" i="119"/>
  <c r="H425" i="125"/>
  <c r="I425" i="125"/>
  <c r="G425" i="125"/>
  <c r="D425" i="125"/>
  <c r="E425" i="125"/>
  <c r="F425" i="125"/>
  <c r="C425" i="125"/>
  <c r="G457" i="141"/>
  <c r="I457" i="141"/>
  <c r="D457" i="141"/>
  <c r="H457" i="141"/>
  <c r="E457" i="141"/>
  <c r="F457" i="141"/>
  <c r="C457" i="141"/>
  <c r="I446" i="35"/>
  <c r="G446" i="35"/>
  <c r="F446" i="35"/>
  <c r="D446" i="35"/>
  <c r="H446" i="35"/>
  <c r="C446" i="35"/>
  <c r="E446" i="35"/>
  <c r="D476" i="119"/>
  <c r="I476" i="119"/>
  <c r="F476" i="119"/>
  <c r="G476" i="119"/>
  <c r="E476" i="119"/>
  <c r="C476" i="119"/>
  <c r="H476" i="119"/>
  <c r="D454" i="125"/>
  <c r="F454" i="125"/>
  <c r="H454" i="125"/>
  <c r="I454" i="125"/>
  <c r="C454" i="125"/>
  <c r="E454" i="125"/>
  <c r="G454" i="125"/>
  <c r="F449" i="125"/>
  <c r="I449" i="125"/>
  <c r="D449" i="125"/>
  <c r="E449" i="125"/>
  <c r="C449" i="125"/>
  <c r="G449" i="125"/>
  <c r="H449" i="125"/>
  <c r="I504" i="125"/>
  <c r="D504" i="125"/>
  <c r="C504" i="125"/>
  <c r="G504" i="125"/>
  <c r="E504" i="125"/>
  <c r="H504" i="125"/>
  <c r="F504" i="125"/>
  <c r="AK19" i="140"/>
  <c r="AM19" i="140" s="1"/>
  <c r="AR19" i="140"/>
  <c r="G460" i="119"/>
  <c r="F460" i="119"/>
  <c r="H460" i="119"/>
  <c r="E460" i="119"/>
  <c r="D460" i="119"/>
  <c r="C460" i="119"/>
  <c r="I460" i="119"/>
  <c r="R42" i="116"/>
  <c r="R45" i="116" s="1"/>
  <c r="I495" i="119"/>
  <c r="H495" i="119"/>
  <c r="E495" i="119"/>
  <c r="F495" i="119"/>
  <c r="G495" i="119"/>
  <c r="C495" i="119"/>
  <c r="D495" i="119"/>
  <c r="J51" i="127"/>
  <c r="C52" i="127"/>
  <c r="AK30" i="140"/>
  <c r="AM30" i="140" s="1"/>
  <c r="AR30" i="140"/>
  <c r="M42" i="139"/>
  <c r="M45" i="139" s="1"/>
  <c r="E448" i="141"/>
  <c r="F448" i="141"/>
  <c r="D448" i="141"/>
  <c r="G448" i="141"/>
  <c r="I448" i="141"/>
  <c r="H448" i="141"/>
  <c r="C448" i="141"/>
  <c r="I422" i="141"/>
  <c r="D422" i="141"/>
  <c r="H422" i="141"/>
  <c r="C422" i="141"/>
  <c r="G422" i="141"/>
  <c r="E422" i="141"/>
  <c r="F422" i="141"/>
  <c r="AR19" i="117"/>
  <c r="AK19" i="117"/>
  <c r="M47" i="117"/>
  <c r="G501" i="125"/>
  <c r="H501" i="125"/>
  <c r="D501" i="125"/>
  <c r="E501" i="125"/>
  <c r="C501" i="125"/>
  <c r="I501" i="125"/>
  <c r="F501" i="125"/>
  <c r="AA45" i="139"/>
  <c r="AR15" i="124"/>
  <c r="AK15" i="124"/>
  <c r="AM15" i="124" s="1"/>
  <c r="I52" i="127"/>
  <c r="AT59" i="123"/>
  <c r="AO129" i="12"/>
  <c r="AQ64" i="6"/>
  <c r="F44" i="32"/>
  <c r="AQ36" i="6"/>
  <c r="AQ63" i="6"/>
  <c r="D52" i="118"/>
  <c r="AK33" i="124"/>
  <c r="AM33" i="124" s="1"/>
  <c r="AR33" i="124"/>
  <c r="D520" i="125"/>
  <c r="C520" i="125"/>
  <c r="I520" i="125"/>
  <c r="H520" i="125"/>
  <c r="G520" i="125"/>
  <c r="F520" i="125"/>
  <c r="E520" i="125"/>
  <c r="AB64" i="123"/>
  <c r="AB36" i="123"/>
  <c r="Z129" i="121"/>
  <c r="F29" i="124"/>
  <c r="AB63" i="123"/>
  <c r="F421" i="125"/>
  <c r="D421" i="125"/>
  <c r="E421" i="125"/>
  <c r="C421" i="125"/>
  <c r="H421" i="125"/>
  <c r="I421" i="125"/>
  <c r="G421" i="125"/>
  <c r="AI42" i="139"/>
  <c r="H554" i="141" s="1"/>
  <c r="AO42" i="139"/>
  <c r="AO43" i="139" s="1"/>
  <c r="Z12" i="32"/>
  <c r="X47" i="32"/>
  <c r="R47" i="32" s="1"/>
  <c r="I509" i="119"/>
  <c r="H509" i="119"/>
  <c r="E509" i="119"/>
  <c r="G509" i="119"/>
  <c r="F509" i="119"/>
  <c r="C509" i="119"/>
  <c r="D509" i="119"/>
  <c r="J49" i="118"/>
  <c r="J435" i="119"/>
  <c r="R35" i="146"/>
  <c r="G411" i="148"/>
  <c r="H411" i="148"/>
  <c r="F411" i="148"/>
  <c r="E411" i="148"/>
  <c r="D411" i="148"/>
  <c r="C411" i="148"/>
  <c r="I411" i="148"/>
  <c r="R58" i="146"/>
  <c r="BE44" i="117"/>
  <c r="AX44" i="117"/>
  <c r="F35" i="140"/>
  <c r="AF129" i="137"/>
  <c r="AH36" i="139"/>
  <c r="AH63" i="139"/>
  <c r="AH64" i="139"/>
  <c r="AR8" i="124"/>
  <c r="AK8" i="124"/>
  <c r="AX9" i="140"/>
  <c r="AZ9" i="140" s="1"/>
  <c r="BE9" i="140"/>
  <c r="AA43" i="139"/>
  <c r="C458" i="141"/>
  <c r="E458" i="141"/>
  <c r="F458" i="141"/>
  <c r="I458" i="141"/>
  <c r="D458" i="141"/>
  <c r="G458" i="141"/>
  <c r="H458" i="141"/>
  <c r="D466" i="141"/>
  <c r="C466" i="141"/>
  <c r="H466" i="141"/>
  <c r="I466" i="141"/>
  <c r="E466" i="141"/>
  <c r="F466" i="141"/>
  <c r="G466" i="141"/>
  <c r="L76" i="147"/>
  <c r="N76" i="147" s="1"/>
  <c r="J498" i="125"/>
  <c r="J397" i="119"/>
  <c r="E453" i="125"/>
  <c r="D453" i="125"/>
  <c r="I453" i="125"/>
  <c r="G453" i="125"/>
  <c r="C453" i="125"/>
  <c r="F453" i="125"/>
  <c r="H453" i="125"/>
  <c r="I446" i="141"/>
  <c r="E446" i="141"/>
  <c r="C446" i="141"/>
  <c r="F446" i="141"/>
  <c r="D446" i="141"/>
  <c r="G446" i="141"/>
  <c r="H446" i="141"/>
  <c r="D413" i="119"/>
  <c r="E413" i="119"/>
  <c r="I413" i="119"/>
  <c r="H413" i="119"/>
  <c r="F413" i="119"/>
  <c r="C413" i="119"/>
  <c r="G413" i="119"/>
  <c r="D569" i="141"/>
  <c r="H569" i="141"/>
  <c r="I569" i="141"/>
  <c r="F569" i="141"/>
  <c r="G569" i="141"/>
  <c r="C569" i="141"/>
  <c r="E569" i="141"/>
  <c r="D512" i="125"/>
  <c r="F512" i="125"/>
  <c r="I512" i="125"/>
  <c r="C512" i="125"/>
  <c r="H512" i="125"/>
  <c r="E512" i="125"/>
  <c r="G512" i="125"/>
  <c r="J455" i="125"/>
  <c r="AG35" i="123"/>
  <c r="H426" i="125"/>
  <c r="C426" i="125"/>
  <c r="F426" i="125"/>
  <c r="D426" i="125"/>
  <c r="I426" i="125"/>
  <c r="G426" i="125"/>
  <c r="E426" i="125"/>
  <c r="I445" i="119"/>
  <c r="E445" i="119"/>
  <c r="C445" i="119"/>
  <c r="G445" i="119"/>
  <c r="D445" i="119"/>
  <c r="F445" i="119"/>
  <c r="H445" i="119"/>
  <c r="E72" i="140"/>
  <c r="I72" i="140" s="1"/>
  <c r="F72" i="140"/>
  <c r="J72" i="140" s="1"/>
  <c r="K72" i="140" s="1"/>
  <c r="L28" i="140"/>
  <c r="S28" i="140"/>
  <c r="BR32" i="147"/>
  <c r="BK32" i="147"/>
  <c r="H480" i="125"/>
  <c r="I480" i="125"/>
  <c r="C480" i="125"/>
  <c r="D480" i="125"/>
  <c r="E480" i="125"/>
  <c r="G480" i="125"/>
  <c r="F480" i="125"/>
  <c r="H490" i="125"/>
  <c r="F490" i="125"/>
  <c r="D490" i="125"/>
  <c r="C490" i="125"/>
  <c r="G490" i="125"/>
  <c r="I490" i="125"/>
  <c r="E490" i="125"/>
  <c r="R42" i="139"/>
  <c r="R44" i="139" s="1"/>
  <c r="P35" i="6"/>
  <c r="E451" i="35"/>
  <c r="F451" i="35"/>
  <c r="C451" i="35"/>
  <c r="G451" i="35"/>
  <c r="D451" i="35"/>
  <c r="I451" i="35"/>
  <c r="H451" i="35"/>
  <c r="H42" i="116"/>
  <c r="H45" i="116" s="1"/>
  <c r="D443" i="119"/>
  <c r="G443" i="119"/>
  <c r="E443" i="119"/>
  <c r="I443" i="119"/>
  <c r="C443" i="119"/>
  <c r="H443" i="119"/>
  <c r="F443" i="119"/>
  <c r="Q35" i="116"/>
  <c r="E410" i="119"/>
  <c r="C410" i="119"/>
  <c r="F410" i="119"/>
  <c r="H410" i="119"/>
  <c r="I410" i="119"/>
  <c r="D410" i="119"/>
  <c r="Q58" i="116"/>
  <c r="G410" i="119"/>
  <c r="F412" i="119"/>
  <c r="E412" i="119"/>
  <c r="H412" i="119"/>
  <c r="S58" i="116"/>
  <c r="I412" i="119"/>
  <c r="C412" i="119"/>
  <c r="D412" i="119"/>
  <c r="G412" i="119"/>
  <c r="G527" i="141"/>
  <c r="E527" i="141"/>
  <c r="I527" i="141"/>
  <c r="D527" i="141"/>
  <c r="F527" i="141"/>
  <c r="C527" i="141"/>
  <c r="H527" i="141"/>
  <c r="H44" i="139"/>
  <c r="G467" i="125"/>
  <c r="H467" i="125"/>
  <c r="D467" i="125"/>
  <c r="E467" i="125"/>
  <c r="C467" i="125"/>
  <c r="I467" i="125"/>
  <c r="F467" i="125"/>
  <c r="J497" i="125"/>
  <c r="V35" i="139"/>
  <c r="G415" i="141"/>
  <c r="D415" i="141"/>
  <c r="C415" i="141"/>
  <c r="H415" i="141"/>
  <c r="E415" i="141"/>
  <c r="F415" i="141"/>
  <c r="I415" i="141"/>
  <c r="K42" i="6"/>
  <c r="K44" i="6" s="1"/>
  <c r="I488" i="35"/>
  <c r="H488" i="35"/>
  <c r="G488" i="35"/>
  <c r="E488" i="35"/>
  <c r="F488" i="35"/>
  <c r="C488" i="35"/>
  <c r="D488" i="35"/>
  <c r="AO42" i="116"/>
  <c r="F518" i="119"/>
  <c r="I518" i="119"/>
  <c r="C518" i="119"/>
  <c r="D518" i="119"/>
  <c r="E518" i="119"/>
  <c r="G518" i="119"/>
  <c r="H518" i="119"/>
  <c r="I412" i="125"/>
  <c r="G412" i="125"/>
  <c r="C412" i="125"/>
  <c r="H412" i="125"/>
  <c r="E412" i="125"/>
  <c r="D412" i="125"/>
  <c r="S58" i="123"/>
  <c r="F412" i="125"/>
  <c r="S35" i="123"/>
  <c r="AA42" i="123"/>
  <c r="E502" i="119"/>
  <c r="G502" i="119"/>
  <c r="D502" i="119"/>
  <c r="H502" i="119"/>
  <c r="F502" i="119"/>
  <c r="C502" i="119"/>
  <c r="I502" i="119"/>
  <c r="R35" i="116"/>
  <c r="F411" i="119"/>
  <c r="D411" i="119"/>
  <c r="I411" i="119"/>
  <c r="H411" i="119"/>
  <c r="C411" i="119"/>
  <c r="E411" i="119"/>
  <c r="G411" i="119"/>
  <c r="R58" i="116"/>
  <c r="J397" i="125"/>
  <c r="AK39" i="117"/>
  <c r="AM39" i="117" s="1"/>
  <c r="AR39" i="117"/>
  <c r="J478" i="35"/>
  <c r="F52" i="118"/>
  <c r="AR44" i="124"/>
  <c r="AK44" i="124"/>
  <c r="I457" i="119"/>
  <c r="C457" i="119"/>
  <c r="D457" i="119"/>
  <c r="H457" i="119"/>
  <c r="E457" i="119"/>
  <c r="F457" i="119"/>
  <c r="G457" i="119"/>
  <c r="E464" i="141"/>
  <c r="I464" i="141"/>
  <c r="D464" i="141"/>
  <c r="G464" i="141"/>
  <c r="C464" i="141"/>
  <c r="F464" i="141"/>
  <c r="H464" i="141"/>
  <c r="AX44" i="32"/>
  <c r="AZ44" i="32" s="1"/>
  <c r="BE44" i="32"/>
  <c r="AK33" i="117"/>
  <c r="AR33" i="117"/>
  <c r="D483" i="141"/>
  <c r="H483" i="141"/>
  <c r="F483" i="141"/>
  <c r="E483" i="141"/>
  <c r="G483" i="141"/>
  <c r="C483" i="141"/>
  <c r="I483" i="141"/>
  <c r="J420" i="141"/>
  <c r="F442" i="125"/>
  <c r="G442" i="125"/>
  <c r="E442" i="125"/>
  <c r="H442" i="125"/>
  <c r="D442" i="125"/>
  <c r="I442" i="125"/>
  <c r="C442" i="125"/>
  <c r="J456" i="125"/>
  <c r="U36" i="123"/>
  <c r="U64" i="123"/>
  <c r="U63" i="123"/>
  <c r="S129" i="121"/>
  <c r="F22" i="124"/>
  <c r="J436" i="35"/>
  <c r="C436" i="125"/>
  <c r="D436" i="125"/>
  <c r="G436" i="125"/>
  <c r="E436" i="125"/>
  <c r="F436" i="125"/>
  <c r="I436" i="125"/>
  <c r="H436" i="125"/>
  <c r="AB42" i="123"/>
  <c r="AB45" i="123" s="1"/>
  <c r="H463" i="125"/>
  <c r="F463" i="125"/>
  <c r="I463" i="125"/>
  <c r="G463" i="125"/>
  <c r="C463" i="125"/>
  <c r="D463" i="125"/>
  <c r="E463" i="125"/>
  <c r="T43" i="123"/>
  <c r="T36" i="123"/>
  <c r="R129" i="121"/>
  <c r="F21" i="124"/>
  <c r="T64" i="123"/>
  <c r="T63" i="123"/>
  <c r="G645" i="119"/>
  <c r="C645" i="119"/>
  <c r="H645" i="119"/>
  <c r="E645" i="119"/>
  <c r="D645" i="119"/>
  <c r="E495" i="148"/>
  <c r="D495" i="148"/>
  <c r="C495" i="148"/>
  <c r="G495" i="148"/>
  <c r="I495" i="148"/>
  <c r="H495" i="148"/>
  <c r="F495" i="148"/>
  <c r="AK9" i="117"/>
  <c r="AR9" i="117"/>
  <c r="BE45" i="32"/>
  <c r="AX45" i="32"/>
  <c r="AZ45" i="32" s="1"/>
  <c r="AK17" i="32"/>
  <c r="AM17" i="32" s="1"/>
  <c r="AR17" i="32"/>
  <c r="H500" i="141"/>
  <c r="C500" i="141"/>
  <c r="G500" i="141"/>
  <c r="I500" i="141"/>
  <c r="D500" i="141"/>
  <c r="E500" i="141"/>
  <c r="F500" i="141"/>
  <c r="J436" i="119"/>
  <c r="Z19" i="147"/>
  <c r="Z47" i="147" s="1"/>
  <c r="X47" i="147"/>
  <c r="Y32" i="147"/>
  <c r="AA32" i="147" s="1"/>
  <c r="R76" i="147"/>
  <c r="V76" i="147" s="1"/>
  <c r="S76" i="147"/>
  <c r="W76" i="147" s="1"/>
  <c r="X76" i="147" s="1"/>
  <c r="AF32" i="147"/>
  <c r="E484" i="141"/>
  <c r="H484" i="141"/>
  <c r="C484" i="141"/>
  <c r="G484" i="141"/>
  <c r="I484" i="141"/>
  <c r="D484" i="141"/>
  <c r="F484" i="141"/>
  <c r="AK14" i="140"/>
  <c r="AM14" i="140" s="1"/>
  <c r="AR14" i="140"/>
  <c r="C495" i="125"/>
  <c r="E495" i="125"/>
  <c r="D495" i="125"/>
  <c r="F495" i="125"/>
  <c r="I495" i="125"/>
  <c r="G495" i="125"/>
  <c r="H495" i="125"/>
  <c r="H431" i="119"/>
  <c r="F431" i="119"/>
  <c r="D431" i="119"/>
  <c r="I431" i="119"/>
  <c r="G431" i="119"/>
  <c r="C431" i="119"/>
  <c r="E431" i="119"/>
  <c r="H488" i="141"/>
  <c r="I488" i="141"/>
  <c r="C488" i="141"/>
  <c r="G488" i="141"/>
  <c r="E488" i="141"/>
  <c r="F488" i="141"/>
  <c r="D488" i="141"/>
  <c r="F497" i="119"/>
  <c r="C497" i="119"/>
  <c r="H497" i="119"/>
  <c r="I497" i="119"/>
  <c r="E497" i="119"/>
  <c r="D497" i="119"/>
  <c r="G497" i="119"/>
  <c r="F36" i="124"/>
  <c r="AG129" i="121"/>
  <c r="AI64" i="123"/>
  <c r="AI36" i="123"/>
  <c r="AI63" i="123"/>
  <c r="G470" i="125"/>
  <c r="F470" i="125"/>
  <c r="I470" i="125"/>
  <c r="H470" i="125"/>
  <c r="D470" i="125"/>
  <c r="C470" i="125"/>
  <c r="E470" i="125"/>
  <c r="AR14" i="124"/>
  <c r="AK14" i="124"/>
  <c r="F561" i="119"/>
  <c r="I561" i="119"/>
  <c r="G561" i="119"/>
  <c r="AP43" i="116"/>
  <c r="I510" i="125"/>
  <c r="E510" i="125"/>
  <c r="C510" i="125"/>
  <c r="D510" i="125"/>
  <c r="G510" i="125"/>
  <c r="F510" i="125"/>
  <c r="H510" i="125"/>
  <c r="H403" i="119"/>
  <c r="G403" i="119"/>
  <c r="E403" i="119"/>
  <c r="F403" i="119"/>
  <c r="C403" i="119"/>
  <c r="J58" i="116"/>
  <c r="I403" i="119"/>
  <c r="D403" i="119"/>
  <c r="S129" i="137"/>
  <c r="U63" i="139"/>
  <c r="F22" i="140"/>
  <c r="U36" i="139"/>
  <c r="U64" i="139"/>
  <c r="J427" i="141"/>
  <c r="AR36" i="124"/>
  <c r="AK36" i="124"/>
  <c r="AM36" i="124" s="1"/>
  <c r="BE28" i="140"/>
  <c r="AX28" i="140"/>
  <c r="AZ28" i="140" s="1"/>
  <c r="AK26" i="117"/>
  <c r="AM26" i="117" s="1"/>
  <c r="AR26" i="117"/>
  <c r="AS42" i="123"/>
  <c r="G522" i="125"/>
  <c r="H522" i="125"/>
  <c r="E522" i="125"/>
  <c r="C522" i="125"/>
  <c r="D522" i="125"/>
  <c r="I522" i="125"/>
  <c r="F522" i="125"/>
  <c r="E448" i="125"/>
  <c r="G448" i="125"/>
  <c r="F448" i="125"/>
  <c r="C448" i="125"/>
  <c r="I448" i="125"/>
  <c r="D448" i="125"/>
  <c r="H448" i="125"/>
  <c r="R35" i="139"/>
  <c r="H411" i="141"/>
  <c r="F411" i="141"/>
  <c r="G411" i="141"/>
  <c r="I411" i="141"/>
  <c r="R58" i="139"/>
  <c r="D411" i="141"/>
  <c r="E411" i="141"/>
  <c r="C411" i="141"/>
  <c r="J26" i="127"/>
  <c r="L38" i="127"/>
  <c r="L41" i="127"/>
  <c r="K46" i="127"/>
  <c r="J479" i="35"/>
  <c r="G401" i="119"/>
  <c r="E401" i="119"/>
  <c r="H401" i="119"/>
  <c r="I401" i="119"/>
  <c r="F401" i="119"/>
  <c r="C401" i="119"/>
  <c r="H58" i="116"/>
  <c r="D401" i="119"/>
  <c r="C452" i="119"/>
  <c r="E452" i="119"/>
  <c r="G452" i="119"/>
  <c r="I452" i="119"/>
  <c r="H452" i="119"/>
  <c r="D452" i="119"/>
  <c r="F452" i="119"/>
  <c r="AK20" i="124"/>
  <c r="AM20" i="124" s="1"/>
  <c r="AR20" i="124"/>
  <c r="S64" i="116"/>
  <c r="F20" i="117"/>
  <c r="S63" i="116"/>
  <c r="Q129" i="114"/>
  <c r="S36" i="116"/>
  <c r="AK12" i="140"/>
  <c r="AM12" i="140" s="1"/>
  <c r="AR12" i="140"/>
  <c r="AR18" i="117"/>
  <c r="AK18" i="117"/>
  <c r="AM18" i="117" s="1"/>
  <c r="AF36" i="123"/>
  <c r="AF64" i="123"/>
  <c r="F33" i="124"/>
  <c r="AF63" i="123"/>
  <c r="AD129" i="121"/>
  <c r="AT59" i="6"/>
  <c r="AO36" i="116"/>
  <c r="AO63" i="116"/>
  <c r="AO64" i="116"/>
  <c r="F42" i="117"/>
  <c r="AM129" i="114"/>
  <c r="AX35" i="124"/>
  <c r="AZ35" i="124" s="1"/>
  <c r="BE35" i="124"/>
  <c r="AX32" i="117"/>
  <c r="BE32" i="117"/>
  <c r="F15" i="124"/>
  <c r="N63" i="123"/>
  <c r="N64" i="123"/>
  <c r="L129" i="121"/>
  <c r="N36" i="123"/>
  <c r="E407" i="125"/>
  <c r="D407" i="125"/>
  <c r="C407" i="125"/>
  <c r="H407" i="125"/>
  <c r="I407" i="125"/>
  <c r="F407" i="125"/>
  <c r="N58" i="123"/>
  <c r="G407" i="125"/>
  <c r="D420" i="125"/>
  <c r="E420" i="125"/>
  <c r="F420" i="125"/>
  <c r="G420" i="125"/>
  <c r="H420" i="125"/>
  <c r="C420" i="125"/>
  <c r="I420" i="125"/>
  <c r="Y35" i="116"/>
  <c r="H418" i="119"/>
  <c r="C418" i="119"/>
  <c r="G418" i="119"/>
  <c r="E418" i="119"/>
  <c r="I418" i="119"/>
  <c r="D418" i="119"/>
  <c r="F418" i="119"/>
  <c r="AM43" i="117"/>
  <c r="G453" i="119"/>
  <c r="D453" i="119"/>
  <c r="I453" i="119"/>
  <c r="H453" i="119"/>
  <c r="E453" i="119"/>
  <c r="C453" i="119"/>
  <c r="F453" i="119"/>
  <c r="G52" i="127"/>
  <c r="AQ43" i="116"/>
  <c r="G562" i="119"/>
  <c r="D562" i="119"/>
  <c r="H562" i="119"/>
  <c r="C562" i="119"/>
  <c r="I562" i="119"/>
  <c r="E562" i="119"/>
  <c r="F562" i="119"/>
  <c r="F406" i="141"/>
  <c r="M58" i="139"/>
  <c r="G406" i="141"/>
  <c r="D406" i="141"/>
  <c r="I406" i="141"/>
  <c r="H406" i="141"/>
  <c r="C406" i="141"/>
  <c r="E406" i="141"/>
  <c r="G490" i="141"/>
  <c r="H490" i="141"/>
  <c r="E490" i="141"/>
  <c r="F490" i="141"/>
  <c r="I490" i="141"/>
  <c r="C490" i="141"/>
  <c r="D490" i="141"/>
  <c r="J437" i="35"/>
  <c r="AR24" i="140"/>
  <c r="AK24" i="140"/>
  <c r="F415" i="119"/>
  <c r="H415" i="119"/>
  <c r="G415" i="119"/>
  <c r="I415" i="119"/>
  <c r="C415" i="119"/>
  <c r="D415" i="119"/>
  <c r="E415" i="119"/>
  <c r="AR32" i="140"/>
  <c r="AK32" i="140"/>
  <c r="E506" i="141"/>
  <c r="G506" i="141"/>
  <c r="D506" i="141"/>
  <c r="C506" i="141"/>
  <c r="H506" i="141"/>
  <c r="F506" i="141"/>
  <c r="I506" i="141"/>
  <c r="AF129" i="121"/>
  <c r="J443" i="141"/>
  <c r="T45" i="123"/>
  <c r="J51" i="33"/>
  <c r="J498" i="141"/>
  <c r="M47" i="124"/>
  <c r="E399" i="141"/>
  <c r="G399" i="141"/>
  <c r="F58" i="139"/>
  <c r="D399" i="141"/>
  <c r="C399" i="141"/>
  <c r="I399" i="141"/>
  <c r="H399" i="141"/>
  <c r="F399" i="141"/>
  <c r="AR19" i="124"/>
  <c r="AK19" i="124"/>
  <c r="E417" i="125"/>
  <c r="H417" i="125"/>
  <c r="F417" i="125"/>
  <c r="I417" i="125"/>
  <c r="C417" i="125"/>
  <c r="D417" i="125"/>
  <c r="G417" i="125"/>
  <c r="G35" i="123"/>
  <c r="H400" i="125"/>
  <c r="D400" i="125"/>
  <c r="G58" i="123"/>
  <c r="C400" i="125"/>
  <c r="I400" i="125"/>
  <c r="F400" i="125"/>
  <c r="G400" i="125"/>
  <c r="E400" i="125"/>
  <c r="AK23" i="140"/>
  <c r="AR23" i="140"/>
  <c r="J414" i="125"/>
  <c r="G52" i="118"/>
  <c r="L38" i="33"/>
  <c r="K46" i="33"/>
  <c r="C14" i="41" s="1"/>
  <c r="E14" i="41" s="1"/>
  <c r="L41" i="33"/>
  <c r="AO129" i="121"/>
  <c r="AQ64" i="123"/>
  <c r="AQ63" i="123"/>
  <c r="F44" i="124"/>
  <c r="AQ36" i="123"/>
  <c r="F87" i="117"/>
  <c r="J87" i="117" s="1"/>
  <c r="K87" i="117" s="1"/>
  <c r="L43" i="117"/>
  <c r="S43" i="117"/>
  <c r="E87" i="117"/>
  <c r="I87" i="117" s="1"/>
  <c r="J397" i="141"/>
  <c r="AQ42" i="139"/>
  <c r="AQ43" i="139" s="1"/>
  <c r="AF35" i="116"/>
  <c r="F425" i="119"/>
  <c r="D425" i="119"/>
  <c r="H425" i="119"/>
  <c r="I425" i="119"/>
  <c r="E425" i="119"/>
  <c r="C425" i="119"/>
  <c r="G425" i="119"/>
  <c r="BE22" i="140"/>
  <c r="AX22" i="140"/>
  <c r="AZ22" i="140" s="1"/>
  <c r="Z9" i="117"/>
  <c r="Z47" i="117" s="1"/>
  <c r="X47" i="117"/>
  <c r="C52" i="118"/>
  <c r="W35" i="139"/>
  <c r="F416" i="141"/>
  <c r="D416" i="141"/>
  <c r="E416" i="141"/>
  <c r="H416" i="141"/>
  <c r="C416" i="141"/>
  <c r="G416" i="141"/>
  <c r="I416" i="141"/>
  <c r="F32" i="140"/>
  <c r="AC129" i="137"/>
  <c r="AE63" i="139"/>
  <c r="AE64" i="139"/>
  <c r="AE36" i="139"/>
  <c r="AQ64" i="116"/>
  <c r="AQ63" i="116"/>
  <c r="AQ36" i="116"/>
  <c r="AO129" i="114"/>
  <c r="F44" i="117"/>
  <c r="AR19" i="147"/>
  <c r="AK19" i="147"/>
  <c r="E129" i="137"/>
  <c r="G63" i="139"/>
  <c r="G64" i="139"/>
  <c r="G36" i="139"/>
  <c r="F8" i="140"/>
  <c r="D442" i="141"/>
  <c r="H442" i="141"/>
  <c r="G442" i="141"/>
  <c r="I442" i="141"/>
  <c r="C442" i="141"/>
  <c r="E442" i="141"/>
  <c r="F442" i="141"/>
  <c r="J313" i="125"/>
  <c r="F411" i="125"/>
  <c r="E411" i="125"/>
  <c r="D411" i="125"/>
  <c r="R58" i="123"/>
  <c r="I411" i="125"/>
  <c r="C411" i="125"/>
  <c r="H411" i="125"/>
  <c r="G411" i="125"/>
  <c r="R35" i="123"/>
  <c r="C515" i="119"/>
  <c r="E515" i="119"/>
  <c r="G515" i="119"/>
  <c r="I515" i="119"/>
  <c r="F515" i="119"/>
  <c r="D515" i="119"/>
  <c r="H515" i="119"/>
  <c r="C455" i="119"/>
  <c r="D455" i="119"/>
  <c r="F455" i="119"/>
  <c r="H455" i="119"/>
  <c r="G455" i="119"/>
  <c r="E455" i="119"/>
  <c r="I455" i="119"/>
  <c r="E428" i="125"/>
  <c r="D428" i="125"/>
  <c r="F428" i="125"/>
  <c r="H428" i="125"/>
  <c r="C428" i="125"/>
  <c r="G428" i="125"/>
  <c r="I428" i="125"/>
  <c r="I468" i="125"/>
  <c r="D468" i="125"/>
  <c r="C468" i="125"/>
  <c r="H468" i="125"/>
  <c r="F468" i="125"/>
  <c r="G468" i="125"/>
  <c r="E468" i="125"/>
  <c r="F487" i="119"/>
  <c r="I487" i="119"/>
  <c r="E487" i="119"/>
  <c r="D487" i="119"/>
  <c r="H487" i="119"/>
  <c r="C487" i="119"/>
  <c r="G487" i="119"/>
  <c r="J414" i="141"/>
  <c r="J469" i="141"/>
  <c r="J462" i="141"/>
  <c r="AS35" i="123"/>
  <c r="AS58" i="123"/>
  <c r="E438" i="125"/>
  <c r="G438" i="125"/>
  <c r="H438" i="125"/>
  <c r="F438" i="125"/>
  <c r="D438" i="125"/>
  <c r="I438" i="125"/>
  <c r="C438" i="125"/>
  <c r="M64" i="123"/>
  <c r="F14" i="124"/>
  <c r="K129" i="121"/>
  <c r="M63" i="123"/>
  <c r="M36" i="123"/>
  <c r="I406" i="125"/>
  <c r="F406" i="125"/>
  <c r="E406" i="125"/>
  <c r="H406" i="125"/>
  <c r="C406" i="125"/>
  <c r="M58" i="123"/>
  <c r="D406" i="125"/>
  <c r="G406" i="125"/>
  <c r="AR7" i="140"/>
  <c r="AK7" i="140"/>
  <c r="AM7" i="140" s="1"/>
  <c r="AX35" i="140"/>
  <c r="AZ35" i="140" s="1"/>
  <c r="BE35" i="140"/>
  <c r="C453" i="141"/>
  <c r="E453" i="141"/>
  <c r="D453" i="141"/>
  <c r="G453" i="141"/>
  <c r="I453" i="141"/>
  <c r="F453" i="141"/>
  <c r="H453" i="141"/>
  <c r="G493" i="35"/>
  <c r="I493" i="35"/>
  <c r="F493" i="35"/>
  <c r="E493" i="35"/>
  <c r="C493" i="35"/>
  <c r="H493" i="35"/>
  <c r="D493" i="35"/>
  <c r="H35" i="116"/>
  <c r="Q42" i="116"/>
  <c r="S42" i="116"/>
  <c r="S44" i="116" s="1"/>
  <c r="F496" i="119"/>
  <c r="D496" i="119"/>
  <c r="H496" i="119"/>
  <c r="G496" i="119"/>
  <c r="E496" i="119"/>
  <c r="I496" i="119"/>
  <c r="C496" i="119"/>
  <c r="J485" i="141"/>
  <c r="C509" i="125"/>
  <c r="F509" i="125"/>
  <c r="H509" i="125"/>
  <c r="I509" i="125"/>
  <c r="D509" i="125"/>
  <c r="G509" i="125"/>
  <c r="E509" i="125"/>
  <c r="H499" i="141"/>
  <c r="E499" i="141"/>
  <c r="G499" i="141"/>
  <c r="F499" i="141"/>
  <c r="D499" i="141"/>
  <c r="C499" i="141"/>
  <c r="I499" i="141"/>
  <c r="AK20" i="117"/>
  <c r="AR20" i="117"/>
  <c r="C404" i="35"/>
  <c r="H404" i="35"/>
  <c r="D404" i="35"/>
  <c r="F404" i="35"/>
  <c r="G404" i="35"/>
  <c r="K58" i="6"/>
  <c r="E404" i="35"/>
  <c r="I404" i="35"/>
  <c r="H434" i="119"/>
  <c r="E434" i="119"/>
  <c r="I434" i="119"/>
  <c r="D434" i="119"/>
  <c r="F434" i="119"/>
  <c r="G434" i="119"/>
  <c r="C434" i="119"/>
  <c r="J51" i="143"/>
  <c r="C52" i="143"/>
  <c r="F496" i="125"/>
  <c r="I496" i="125"/>
  <c r="D496" i="125"/>
  <c r="E496" i="125"/>
  <c r="C496" i="125"/>
  <c r="H496" i="125"/>
  <c r="G496" i="125"/>
  <c r="E491" i="125"/>
  <c r="H491" i="125"/>
  <c r="I491" i="125"/>
  <c r="F491" i="125"/>
  <c r="C491" i="125"/>
  <c r="G491" i="125"/>
  <c r="D491" i="125"/>
  <c r="AA35" i="123"/>
  <c r="G462" i="125"/>
  <c r="C462" i="125"/>
  <c r="F462" i="125"/>
  <c r="I462" i="125"/>
  <c r="E462" i="125"/>
  <c r="H462" i="125"/>
  <c r="D462" i="125"/>
  <c r="Y42" i="116"/>
  <c r="J504" i="141"/>
  <c r="AX43" i="117"/>
  <c r="AZ43" i="117" s="1"/>
  <c r="BE43" i="117"/>
  <c r="AX22" i="124"/>
  <c r="BE22" i="124"/>
  <c r="BE42" i="124"/>
  <c r="AX42" i="124"/>
  <c r="AZ42" i="124" s="1"/>
  <c r="M35" i="139"/>
  <c r="AR63" i="6"/>
  <c r="F45" i="32"/>
  <c r="AR64" i="6"/>
  <c r="AR36" i="6"/>
  <c r="AP129" i="12"/>
  <c r="F499" i="119"/>
  <c r="H499" i="119"/>
  <c r="E499" i="119"/>
  <c r="G499" i="119"/>
  <c r="C499" i="119"/>
  <c r="I499" i="119"/>
  <c r="D499" i="119"/>
  <c r="AC35" i="139"/>
  <c r="J413" i="125"/>
  <c r="J511" i="141"/>
  <c r="I441" i="141"/>
  <c r="E441" i="141"/>
  <c r="D441" i="141"/>
  <c r="C441" i="141"/>
  <c r="F441" i="141"/>
  <c r="G441" i="141"/>
  <c r="H441" i="141"/>
  <c r="BE21" i="124"/>
  <c r="AX21" i="124"/>
  <c r="F459" i="125"/>
  <c r="G459" i="125"/>
  <c r="E459" i="125"/>
  <c r="D459" i="125"/>
  <c r="H459" i="125"/>
  <c r="C459" i="125"/>
  <c r="I459" i="125"/>
  <c r="G484" i="125"/>
  <c r="C484" i="125"/>
  <c r="F484" i="125"/>
  <c r="I484" i="125"/>
  <c r="E484" i="125"/>
  <c r="H484" i="125"/>
  <c r="D484" i="125"/>
  <c r="J478" i="119"/>
  <c r="AR25" i="124"/>
  <c r="AK25" i="124"/>
  <c r="AR8" i="140"/>
  <c r="AK8" i="140"/>
  <c r="E478" i="125"/>
  <c r="D478" i="125"/>
  <c r="C478" i="125"/>
  <c r="I478" i="125"/>
  <c r="H478" i="125"/>
  <c r="G478" i="125"/>
  <c r="F478" i="125"/>
  <c r="G505" i="125"/>
  <c r="C505" i="125"/>
  <c r="D505" i="125"/>
  <c r="H505" i="125"/>
  <c r="F505" i="125"/>
  <c r="E505" i="125"/>
  <c r="I505" i="125"/>
  <c r="AA44" i="139"/>
  <c r="AQ45" i="116"/>
  <c r="AT36" i="139"/>
  <c r="AT63" i="139"/>
  <c r="AT64" i="139"/>
  <c r="AO63" i="139"/>
  <c r="AO36" i="139"/>
  <c r="F42" i="140"/>
  <c r="AM129" i="137"/>
  <c r="AO64" i="139"/>
  <c r="R129" i="137"/>
  <c r="F21" i="140"/>
  <c r="T36" i="139"/>
  <c r="T63" i="139"/>
  <c r="T64" i="139"/>
  <c r="AD63" i="139"/>
  <c r="AB129" i="137"/>
  <c r="AD64" i="139"/>
  <c r="F31" i="140"/>
  <c r="AD36" i="139"/>
  <c r="AB36" i="139"/>
  <c r="AB63" i="139"/>
  <c r="F29" i="140"/>
  <c r="AB64" i="139"/>
  <c r="Z129" i="137"/>
  <c r="I64" i="139"/>
  <c r="F10" i="140"/>
  <c r="G129" i="137"/>
  <c r="I36" i="139"/>
  <c r="I63" i="139"/>
  <c r="G430" i="141"/>
  <c r="E430" i="141"/>
  <c r="D430" i="141"/>
  <c r="C430" i="141"/>
  <c r="F430" i="141"/>
  <c r="H430" i="141"/>
  <c r="I430" i="141"/>
  <c r="I460" i="141"/>
  <c r="E460" i="141"/>
  <c r="D460" i="141"/>
  <c r="F460" i="141"/>
  <c r="C460" i="141"/>
  <c r="H460" i="141"/>
  <c r="G460" i="141"/>
  <c r="H52" i="136"/>
  <c r="F507" i="141"/>
  <c r="C507" i="141"/>
  <c r="I507" i="141"/>
  <c r="G507" i="141"/>
  <c r="D507" i="141"/>
  <c r="E507" i="141"/>
  <c r="H507" i="141"/>
  <c r="F445" i="141"/>
  <c r="D445" i="141"/>
  <c r="E445" i="141"/>
  <c r="H445" i="141"/>
  <c r="C445" i="141"/>
  <c r="G445" i="141"/>
  <c r="I445" i="141"/>
  <c r="C433" i="141"/>
  <c r="G433" i="141"/>
  <c r="E433" i="141"/>
  <c r="I433" i="141"/>
  <c r="H433" i="141"/>
  <c r="D433" i="141"/>
  <c r="F433" i="141"/>
  <c r="BM13" i="161"/>
  <c r="D436" i="141"/>
  <c r="C436" i="141"/>
  <c r="F436" i="141"/>
  <c r="H436" i="141"/>
  <c r="G436" i="141"/>
  <c r="E436" i="141"/>
  <c r="I436" i="141"/>
  <c r="G52" i="136"/>
  <c r="AK44" i="140"/>
  <c r="AR44" i="140"/>
  <c r="T42" i="139"/>
  <c r="T45" i="139" s="1"/>
  <c r="AS42" i="139"/>
  <c r="D438" i="141"/>
  <c r="G438" i="141"/>
  <c r="I438" i="141"/>
  <c r="E438" i="141"/>
  <c r="F438" i="141"/>
  <c r="H438" i="141"/>
  <c r="AS58" i="139"/>
  <c r="C438" i="141"/>
  <c r="BX39" i="124"/>
  <c r="BZ39" i="124" s="1"/>
  <c r="CE39" i="124"/>
  <c r="CK39" i="124" s="1"/>
  <c r="CM39" i="124" s="1"/>
  <c r="Y54" i="133"/>
  <c r="E463" i="141"/>
  <c r="I463" i="141"/>
  <c r="C463" i="141"/>
  <c r="G463" i="141"/>
  <c r="H463" i="141"/>
  <c r="D463" i="141"/>
  <c r="F463" i="141"/>
  <c r="I419" i="141"/>
  <c r="E419" i="141"/>
  <c r="C419" i="141"/>
  <c r="D419" i="141"/>
  <c r="H419" i="141"/>
  <c r="G419" i="141"/>
  <c r="F419" i="141"/>
  <c r="AL42" i="139"/>
  <c r="AL44" i="139" s="1"/>
  <c r="I431" i="141"/>
  <c r="G431" i="141"/>
  <c r="F431" i="141"/>
  <c r="D431" i="141"/>
  <c r="E431" i="141"/>
  <c r="H431" i="141"/>
  <c r="C431" i="141"/>
  <c r="Z10" i="140"/>
  <c r="Z47" i="140" s="1"/>
  <c r="X47" i="140"/>
  <c r="F486" i="141"/>
  <c r="I486" i="141"/>
  <c r="G486" i="141"/>
  <c r="H486" i="141"/>
  <c r="E486" i="141"/>
  <c r="C486" i="141"/>
  <c r="D486" i="141"/>
  <c r="G519" i="141"/>
  <c r="I519" i="141"/>
  <c r="E519" i="141"/>
  <c r="H519" i="141"/>
  <c r="F519" i="141"/>
  <c r="C519" i="141"/>
  <c r="D519" i="141"/>
  <c r="H402" i="141"/>
  <c r="G402" i="141"/>
  <c r="I58" i="139"/>
  <c r="I402" i="141"/>
  <c r="D402" i="141"/>
  <c r="E402" i="141"/>
  <c r="C402" i="141"/>
  <c r="F402" i="141"/>
  <c r="H472" i="141"/>
  <c r="I472" i="141"/>
  <c r="D472" i="141"/>
  <c r="F472" i="141"/>
  <c r="G472" i="141"/>
  <c r="E472" i="141"/>
  <c r="C472" i="141"/>
  <c r="Y42" i="139"/>
  <c r="Y45" i="139" s="1"/>
  <c r="F502" i="141"/>
  <c r="H502" i="141"/>
  <c r="G502" i="141"/>
  <c r="D502" i="141"/>
  <c r="C502" i="141"/>
  <c r="I502" i="141"/>
  <c r="E502" i="141"/>
  <c r="I52" i="136"/>
  <c r="AR38" i="140"/>
  <c r="AK38" i="140"/>
  <c r="J42" i="139"/>
  <c r="J44" i="139" s="1"/>
  <c r="I403" i="141"/>
  <c r="D403" i="141"/>
  <c r="H403" i="141"/>
  <c r="C403" i="141"/>
  <c r="J58" i="139"/>
  <c r="G403" i="141"/>
  <c r="E403" i="141"/>
  <c r="F403" i="141"/>
  <c r="C517" i="141"/>
  <c r="G517" i="141"/>
  <c r="D517" i="141"/>
  <c r="H517" i="141"/>
  <c r="F517" i="141"/>
  <c r="I517" i="141"/>
  <c r="E517" i="141"/>
  <c r="AK27" i="140"/>
  <c r="AM27" i="140" s="1"/>
  <c r="AR27" i="140"/>
  <c r="BX13" i="161"/>
  <c r="CE13" i="161"/>
  <c r="CK13" i="161" s="1"/>
  <c r="F478" i="141"/>
  <c r="H478" i="141"/>
  <c r="E478" i="141"/>
  <c r="I478" i="141"/>
  <c r="G478" i="141"/>
  <c r="D478" i="141"/>
  <c r="C478" i="141"/>
  <c r="AQ35" i="139"/>
  <c r="N54" i="133"/>
  <c r="AR29" i="140"/>
  <c r="AK29" i="140"/>
  <c r="AM29" i="140" s="1"/>
  <c r="G434" i="141"/>
  <c r="C434" i="141"/>
  <c r="F434" i="141"/>
  <c r="H434" i="141"/>
  <c r="E434" i="141"/>
  <c r="I434" i="141"/>
  <c r="D434" i="141"/>
  <c r="J313" i="141"/>
  <c r="E497" i="141"/>
  <c r="F497" i="141"/>
  <c r="H497" i="141"/>
  <c r="I497" i="141"/>
  <c r="G497" i="141"/>
  <c r="C497" i="141"/>
  <c r="D497" i="141"/>
  <c r="F46" i="140"/>
  <c r="AS63" i="139"/>
  <c r="AQ129" i="137"/>
  <c r="AS64" i="139"/>
  <c r="AS36" i="139"/>
  <c r="G522" i="141"/>
  <c r="D522" i="141"/>
  <c r="C522" i="141"/>
  <c r="I522" i="141"/>
  <c r="F522" i="141"/>
  <c r="H522" i="141"/>
  <c r="E522" i="141"/>
  <c r="BM39" i="124"/>
  <c r="X54" i="133"/>
  <c r="AR39" i="140"/>
  <c r="AK39" i="140"/>
  <c r="AB42" i="139"/>
  <c r="F505" i="141"/>
  <c r="D505" i="141"/>
  <c r="H505" i="141"/>
  <c r="G505" i="141"/>
  <c r="I505" i="141"/>
  <c r="E505" i="141"/>
  <c r="C505" i="141"/>
  <c r="E461" i="141"/>
  <c r="C461" i="141"/>
  <c r="D461" i="141"/>
  <c r="H461" i="141"/>
  <c r="G461" i="141"/>
  <c r="F461" i="141"/>
  <c r="I461" i="141"/>
  <c r="I515" i="141"/>
  <c r="H515" i="141"/>
  <c r="C515" i="141"/>
  <c r="D515" i="141"/>
  <c r="E515" i="141"/>
  <c r="G515" i="141"/>
  <c r="F515" i="141"/>
  <c r="E435" i="141"/>
  <c r="D435" i="141"/>
  <c r="F435" i="141"/>
  <c r="G435" i="141"/>
  <c r="H435" i="141"/>
  <c r="I435" i="141"/>
  <c r="C435" i="141"/>
  <c r="AK10" i="140"/>
  <c r="AR10" i="140"/>
  <c r="G512" i="141"/>
  <c r="I512" i="141"/>
  <c r="E512" i="141"/>
  <c r="D512" i="141"/>
  <c r="F512" i="141"/>
  <c r="H512" i="141"/>
  <c r="C512" i="141"/>
  <c r="AK11" i="140"/>
  <c r="AM11" i="140" s="1"/>
  <c r="AR11" i="140"/>
  <c r="AK26" i="140"/>
  <c r="AM26" i="140" s="1"/>
  <c r="AR26" i="140"/>
  <c r="D477" i="141"/>
  <c r="H477" i="141"/>
  <c r="C477" i="141"/>
  <c r="F477" i="141"/>
  <c r="I477" i="141"/>
  <c r="E477" i="141"/>
  <c r="G477" i="141"/>
  <c r="AP42" i="139"/>
  <c r="AP45" i="139" s="1"/>
  <c r="AP35" i="139"/>
  <c r="AI63" i="139"/>
  <c r="F36" i="140"/>
  <c r="AG129" i="137"/>
  <c r="AI64" i="139"/>
  <c r="AI36" i="139"/>
  <c r="C428" i="141"/>
  <c r="D428" i="141"/>
  <c r="G428" i="141"/>
  <c r="F428" i="141"/>
  <c r="I428" i="141"/>
  <c r="E428" i="141"/>
  <c r="H428" i="141"/>
  <c r="AK43" i="140"/>
  <c r="AM43" i="140" s="1"/>
  <c r="AR43" i="140"/>
  <c r="E444" i="141"/>
  <c r="G444" i="141"/>
  <c r="D444" i="141"/>
  <c r="C444" i="141"/>
  <c r="F444" i="141"/>
  <c r="H444" i="141"/>
  <c r="I444" i="141"/>
  <c r="AR46" i="140"/>
  <c r="AK46" i="140"/>
  <c r="AM46" i="140" s="1"/>
  <c r="G514" i="141"/>
  <c r="C514" i="141"/>
  <c r="F514" i="141"/>
  <c r="D514" i="141"/>
  <c r="I514" i="141"/>
  <c r="H514" i="141"/>
  <c r="E514" i="141"/>
  <c r="AR41" i="140"/>
  <c r="AK41" i="140"/>
  <c r="C418" i="141"/>
  <c r="G418" i="141"/>
  <c r="I418" i="141"/>
  <c r="H418" i="141"/>
  <c r="D418" i="141"/>
  <c r="F418" i="141"/>
  <c r="E418" i="141"/>
  <c r="J51" i="136"/>
  <c r="C52" i="136"/>
  <c r="X57" i="161"/>
  <c r="F423" i="141"/>
  <c r="I423" i="141"/>
  <c r="C423" i="141"/>
  <c r="D423" i="141"/>
  <c r="G423" i="141"/>
  <c r="H423" i="141"/>
  <c r="E423" i="141"/>
  <c r="F487" i="141"/>
  <c r="E487" i="141"/>
  <c r="G487" i="141"/>
  <c r="C487" i="141"/>
  <c r="I487" i="141"/>
  <c r="H487" i="141"/>
  <c r="D487" i="141"/>
  <c r="G475" i="141"/>
  <c r="D475" i="141"/>
  <c r="H475" i="141"/>
  <c r="I475" i="141"/>
  <c r="E475" i="141"/>
  <c r="C475" i="141"/>
  <c r="F475" i="141"/>
  <c r="J355" i="141"/>
  <c r="D518" i="141"/>
  <c r="E518" i="141"/>
  <c r="I518" i="141"/>
  <c r="C518" i="141"/>
  <c r="F518" i="141"/>
  <c r="H518" i="141"/>
  <c r="G518" i="141"/>
  <c r="G455" i="141"/>
  <c r="H455" i="141"/>
  <c r="C455" i="141"/>
  <c r="I455" i="141"/>
  <c r="E455" i="141"/>
  <c r="F455" i="141"/>
  <c r="D455" i="141"/>
  <c r="H480" i="141"/>
  <c r="I480" i="141"/>
  <c r="C480" i="141"/>
  <c r="F480" i="141"/>
  <c r="E480" i="141"/>
  <c r="D480" i="141"/>
  <c r="G480" i="141"/>
  <c r="M47" i="140"/>
  <c r="AA10" i="133"/>
  <c r="F473" i="141"/>
  <c r="G473" i="141"/>
  <c r="I473" i="141"/>
  <c r="H473" i="141"/>
  <c r="E473" i="141"/>
  <c r="D473" i="141"/>
  <c r="C473" i="141"/>
  <c r="I470" i="141"/>
  <c r="H470" i="141"/>
  <c r="C470" i="141"/>
  <c r="F470" i="141"/>
  <c r="E470" i="141"/>
  <c r="D470" i="141"/>
  <c r="G470" i="141"/>
  <c r="AK64" i="139"/>
  <c r="AK36" i="139"/>
  <c r="AI129" i="137"/>
  <c r="AK63" i="139"/>
  <c r="F38" i="140"/>
  <c r="Y36" i="139"/>
  <c r="F26" i="140"/>
  <c r="Y63" i="139"/>
  <c r="Y64" i="139"/>
  <c r="W129" i="137"/>
  <c r="H465" i="141"/>
  <c r="G465" i="141"/>
  <c r="E465" i="141"/>
  <c r="I465" i="141"/>
  <c r="F465" i="141"/>
  <c r="D465" i="141"/>
  <c r="C465" i="141"/>
  <c r="J64" i="139"/>
  <c r="J36" i="139"/>
  <c r="J63" i="139"/>
  <c r="F11" i="140"/>
  <c r="H129" i="137"/>
  <c r="AK31" i="140"/>
  <c r="AR31" i="140"/>
  <c r="AN63" i="139"/>
  <c r="AN64" i="139"/>
  <c r="AL129" i="137"/>
  <c r="F41" i="140"/>
  <c r="AN36" i="139"/>
  <c r="G520" i="141"/>
  <c r="F520" i="141"/>
  <c r="D520" i="141"/>
  <c r="H520" i="141"/>
  <c r="E520" i="141"/>
  <c r="I520" i="141"/>
  <c r="C520" i="141"/>
  <c r="AK21" i="140"/>
  <c r="AM21" i="140" s="1"/>
  <c r="AR21" i="140"/>
  <c r="AK36" i="140"/>
  <c r="AM36" i="140" s="1"/>
  <c r="AR36" i="140"/>
  <c r="G476" i="141"/>
  <c r="F476" i="141"/>
  <c r="C476" i="141"/>
  <c r="D476" i="141"/>
  <c r="H476" i="141"/>
  <c r="I476" i="141"/>
  <c r="E476" i="141"/>
  <c r="C413" i="141"/>
  <c r="D413" i="141"/>
  <c r="H413" i="141"/>
  <c r="F413" i="141"/>
  <c r="G413" i="141"/>
  <c r="E413" i="141"/>
  <c r="I413" i="141"/>
  <c r="AL10" i="133"/>
  <c r="AS10" i="133"/>
  <c r="AE54" i="133"/>
  <c r="AI54" i="133" s="1"/>
  <c r="AF54" i="133"/>
  <c r="AJ54" i="133" s="1"/>
  <c r="AR42" i="140"/>
  <c r="AK42" i="140"/>
  <c r="F52" i="136"/>
  <c r="D421" i="141"/>
  <c r="G421" i="141"/>
  <c r="C421" i="141"/>
  <c r="F421" i="141"/>
  <c r="H421" i="141"/>
  <c r="I421" i="141"/>
  <c r="E421" i="141"/>
  <c r="X129" i="137"/>
  <c r="Z63" i="139"/>
  <c r="Z64" i="139"/>
  <c r="Z36" i="139"/>
  <c r="F27" i="140"/>
  <c r="E503" i="141"/>
  <c r="F503" i="141"/>
  <c r="G503" i="141"/>
  <c r="C503" i="141"/>
  <c r="I503" i="141"/>
  <c r="H503" i="141"/>
  <c r="D503" i="141"/>
  <c r="F39" i="140"/>
  <c r="AJ129" i="137"/>
  <c r="AL64" i="139"/>
  <c r="AL36" i="139"/>
  <c r="AL63" i="139"/>
  <c r="K17" i="128" l="1"/>
  <c r="K18" i="128" s="1"/>
  <c r="E18" i="128"/>
  <c r="D15" i="127"/>
  <c r="D10" i="127" s="1"/>
  <c r="D9" i="127" s="1"/>
  <c r="C92" i="127"/>
  <c r="J92" i="127" s="1"/>
  <c r="C11" i="126"/>
  <c r="D11" i="126" s="1"/>
  <c r="E11" i="126" s="1"/>
  <c r="F11" i="126" s="1"/>
  <c r="G11" i="126" s="1"/>
  <c r="H11" i="126" s="1"/>
  <c r="I11" i="126" s="1"/>
  <c r="F16" i="40"/>
  <c r="J27" i="127"/>
  <c r="F35" i="124"/>
  <c r="L11" i="124"/>
  <c r="J683" i="125"/>
  <c r="CG43" i="32"/>
  <c r="CC87" i="32"/>
  <c r="BU43" i="32"/>
  <c r="BV43" i="32"/>
  <c r="BW43" i="32"/>
  <c r="CD43" i="32"/>
  <c r="BQ87" i="32"/>
  <c r="E48" i="33"/>
  <c r="CT18" i="32"/>
  <c r="CT62" i="32" s="1"/>
  <c r="E23" i="33"/>
  <c r="E39" i="33"/>
  <c r="E40" i="33" s="1"/>
  <c r="E54" i="33"/>
  <c r="F28" i="44"/>
  <c r="F27" i="44" s="1"/>
  <c r="F50" i="44" s="1"/>
  <c r="F37" i="33"/>
  <c r="F23" i="33" s="1"/>
  <c r="G557" i="35"/>
  <c r="F557" i="35"/>
  <c r="I557" i="35"/>
  <c r="AL44" i="6"/>
  <c r="D557" i="35"/>
  <c r="H557" i="35"/>
  <c r="AL45" i="6"/>
  <c r="F683" i="35" s="1"/>
  <c r="C557" i="35"/>
  <c r="J557" i="35" s="1"/>
  <c r="C551" i="162"/>
  <c r="H613" i="125"/>
  <c r="H129" i="12"/>
  <c r="E616" i="134"/>
  <c r="AO64" i="123"/>
  <c r="F11" i="32"/>
  <c r="L11" i="32" s="1"/>
  <c r="I551" i="162"/>
  <c r="I560" i="35"/>
  <c r="C613" i="125"/>
  <c r="I561" i="148"/>
  <c r="E625" i="162"/>
  <c r="I560" i="134"/>
  <c r="J560" i="134" s="1"/>
  <c r="J43" i="123"/>
  <c r="F571" i="125" s="1"/>
  <c r="J45" i="123"/>
  <c r="C655" i="125" s="1"/>
  <c r="Y13" i="161"/>
  <c r="AA13" i="161" s="1"/>
  <c r="F532" i="134"/>
  <c r="E551" i="162"/>
  <c r="I613" i="125"/>
  <c r="AO36" i="123"/>
  <c r="J63" i="6"/>
  <c r="F551" i="162"/>
  <c r="G560" i="35"/>
  <c r="J560" i="35" s="1"/>
  <c r="F613" i="125"/>
  <c r="J613" i="125" s="1"/>
  <c r="D666" i="134"/>
  <c r="J666" i="134" s="1"/>
  <c r="C560" i="134"/>
  <c r="J455" i="35"/>
  <c r="J654" i="134"/>
  <c r="AO43" i="6"/>
  <c r="F602" i="35" s="1"/>
  <c r="G666" i="134"/>
  <c r="AK36" i="146"/>
  <c r="E532" i="134"/>
  <c r="G532" i="134"/>
  <c r="J417" i="162"/>
  <c r="J467" i="162"/>
  <c r="J487" i="125"/>
  <c r="AO44" i="6"/>
  <c r="G644" i="35" s="1"/>
  <c r="AO63" i="123"/>
  <c r="J64" i="6"/>
  <c r="G634" i="148"/>
  <c r="AM129" i="121"/>
  <c r="D634" i="148"/>
  <c r="E628" i="35"/>
  <c r="AF44" i="160"/>
  <c r="H560" i="35"/>
  <c r="V46" i="160"/>
  <c r="I666" i="134"/>
  <c r="AI129" i="144"/>
  <c r="C529" i="125"/>
  <c r="R57" i="161"/>
  <c r="V57" i="161" s="1"/>
  <c r="Y57" i="161" s="1"/>
  <c r="F658" i="134"/>
  <c r="J570" i="134"/>
  <c r="J518" i="35"/>
  <c r="J518" i="148"/>
  <c r="J518" i="125"/>
  <c r="E529" i="125"/>
  <c r="H551" i="162"/>
  <c r="F483" i="35"/>
  <c r="G628" i="35"/>
  <c r="G613" i="125"/>
  <c r="E560" i="35"/>
  <c r="C560" i="35"/>
  <c r="E666" i="134"/>
  <c r="AO45" i="132"/>
  <c r="F38" i="147"/>
  <c r="G574" i="134"/>
  <c r="F625" i="162"/>
  <c r="F529" i="125"/>
  <c r="G529" i="125"/>
  <c r="H529" i="125"/>
  <c r="C625" i="162"/>
  <c r="AF13" i="161"/>
  <c r="J425" i="148"/>
  <c r="H625" i="162"/>
  <c r="G551" i="162"/>
  <c r="I483" i="35"/>
  <c r="D613" i="125"/>
  <c r="C561" i="148"/>
  <c r="C666" i="134"/>
  <c r="F560" i="134"/>
  <c r="I625" i="162"/>
  <c r="L57" i="161"/>
  <c r="N57" i="161" s="1"/>
  <c r="I532" i="134"/>
  <c r="C483" i="35"/>
  <c r="H561" i="148"/>
  <c r="J561" i="148" s="1"/>
  <c r="AP43" i="146"/>
  <c r="E603" i="148" s="1"/>
  <c r="F666" i="134"/>
  <c r="D625" i="162"/>
  <c r="G560" i="134"/>
  <c r="D532" i="134"/>
  <c r="C532" i="134"/>
  <c r="J532" i="134" s="1"/>
  <c r="J488" i="134"/>
  <c r="J638" i="119"/>
  <c r="D560" i="35"/>
  <c r="D529" i="125"/>
  <c r="J514" i="148"/>
  <c r="AN129" i="144"/>
  <c r="AF43" i="160"/>
  <c r="AO45" i="6"/>
  <c r="H686" i="35" s="1"/>
  <c r="G561" i="148"/>
  <c r="E561" i="148"/>
  <c r="I529" i="125"/>
  <c r="D658" i="134"/>
  <c r="J658" i="134" s="1"/>
  <c r="D686" i="148"/>
  <c r="H536" i="134"/>
  <c r="Q44" i="132"/>
  <c r="Q43" i="132"/>
  <c r="Q46" i="132" s="1"/>
  <c r="Q47" i="132" s="1"/>
  <c r="E536" i="134"/>
  <c r="G536" i="134"/>
  <c r="F536" i="134"/>
  <c r="I536" i="134"/>
  <c r="Q45" i="132"/>
  <c r="D536" i="134"/>
  <c r="C536" i="134"/>
  <c r="E88" i="161"/>
  <c r="I88" i="161" s="1"/>
  <c r="C659" i="141"/>
  <c r="E67" i="133"/>
  <c r="I67" i="133" s="1"/>
  <c r="C686" i="148"/>
  <c r="G560" i="148"/>
  <c r="F574" i="134"/>
  <c r="J574" i="134" s="1"/>
  <c r="Q63" i="132"/>
  <c r="Q64" i="132"/>
  <c r="F18" i="133"/>
  <c r="Q36" i="132"/>
  <c r="O129" i="130"/>
  <c r="J490" i="134"/>
  <c r="J434" i="125"/>
  <c r="D483" i="35"/>
  <c r="D523" i="35" s="1"/>
  <c r="AO44" i="146"/>
  <c r="J533" i="141"/>
  <c r="J410" i="134"/>
  <c r="H686" i="148"/>
  <c r="M46" i="132"/>
  <c r="M47" i="132" s="1"/>
  <c r="J509" i="148"/>
  <c r="J596" i="119"/>
  <c r="S44" i="161"/>
  <c r="R88" i="161" s="1"/>
  <c r="V88" i="161" s="1"/>
  <c r="E686" i="148"/>
  <c r="E560" i="148"/>
  <c r="C574" i="134"/>
  <c r="S14" i="133"/>
  <c r="J477" i="125"/>
  <c r="J476" i="134"/>
  <c r="I560" i="148"/>
  <c r="AO43" i="146"/>
  <c r="F602" i="148" s="1"/>
  <c r="H574" i="134"/>
  <c r="E574" i="134"/>
  <c r="H681" i="125"/>
  <c r="F58" i="133"/>
  <c r="J58" i="133" s="1"/>
  <c r="K58" i="133" s="1"/>
  <c r="F560" i="148"/>
  <c r="C553" i="125"/>
  <c r="AX20" i="32"/>
  <c r="AZ20" i="32" s="1"/>
  <c r="H560" i="148"/>
  <c r="D574" i="134"/>
  <c r="E58" i="133"/>
  <c r="I58" i="133" s="1"/>
  <c r="C595" i="162"/>
  <c r="D560" i="148"/>
  <c r="AK63" i="146"/>
  <c r="J494" i="134"/>
  <c r="C560" i="148"/>
  <c r="G553" i="125"/>
  <c r="J430" i="162"/>
  <c r="J599" i="125"/>
  <c r="E483" i="35"/>
  <c r="I540" i="35"/>
  <c r="U45" i="6"/>
  <c r="H673" i="148"/>
  <c r="E670" i="125"/>
  <c r="F88" i="161"/>
  <c r="J88" i="161" s="1"/>
  <c r="K88" i="161" s="1"/>
  <c r="I553" i="125"/>
  <c r="F67" i="133"/>
  <c r="J67" i="133" s="1"/>
  <c r="K67" i="133" s="1"/>
  <c r="G483" i="35"/>
  <c r="L23" i="133"/>
  <c r="N23" i="133" s="1"/>
  <c r="G616" i="134"/>
  <c r="D616" i="134"/>
  <c r="AK36" i="160"/>
  <c r="AK64" i="160"/>
  <c r="J435" i="125"/>
  <c r="J501" i="162"/>
  <c r="C616" i="134"/>
  <c r="J582" i="162"/>
  <c r="J641" i="125"/>
  <c r="J478" i="134"/>
  <c r="C617" i="141"/>
  <c r="F646" i="162"/>
  <c r="H617" i="141"/>
  <c r="D441" i="35"/>
  <c r="D481" i="35" s="1"/>
  <c r="F553" i="125"/>
  <c r="C634" i="148"/>
  <c r="E441" i="35"/>
  <c r="D555" i="35"/>
  <c r="I623" i="134"/>
  <c r="J446" i="148"/>
  <c r="S22" i="147"/>
  <c r="R66" i="147" s="1"/>
  <c r="V66" i="147" s="1"/>
  <c r="AH43" i="123"/>
  <c r="F595" i="125" s="1"/>
  <c r="F634" i="148"/>
  <c r="I441" i="35"/>
  <c r="I481" i="35" s="1"/>
  <c r="F42" i="6"/>
  <c r="H525" i="35" s="1"/>
  <c r="H616" i="134"/>
  <c r="F66" i="147"/>
  <c r="J66" i="147" s="1"/>
  <c r="K66" i="147" s="1"/>
  <c r="N46" i="139"/>
  <c r="N47" i="139" s="1"/>
  <c r="E553" i="125"/>
  <c r="D617" i="141"/>
  <c r="I555" i="35"/>
  <c r="AI129" i="158"/>
  <c r="AH45" i="123"/>
  <c r="E679" i="125" s="1"/>
  <c r="I617" i="141"/>
  <c r="D553" i="125"/>
  <c r="E617" i="141"/>
  <c r="AJ45" i="6"/>
  <c r="D681" i="35" s="1"/>
  <c r="F616" i="134"/>
  <c r="L22" i="147"/>
  <c r="N22" i="147" s="1"/>
  <c r="E570" i="119"/>
  <c r="G685" i="119"/>
  <c r="E685" i="119"/>
  <c r="F675" i="134"/>
  <c r="G688" i="35"/>
  <c r="L39" i="124"/>
  <c r="N39" i="124" s="1"/>
  <c r="E83" i="124"/>
  <c r="I83" i="124" s="1"/>
  <c r="S39" i="124"/>
  <c r="F83" i="124"/>
  <c r="J83" i="124" s="1"/>
  <c r="K83" i="124" s="1"/>
  <c r="F630" i="148"/>
  <c r="E688" i="35"/>
  <c r="J434" i="134"/>
  <c r="R58" i="133"/>
  <c r="V58" i="133" s="1"/>
  <c r="Y14" i="133"/>
  <c r="AA14" i="133" s="1"/>
  <c r="AF14" i="133"/>
  <c r="S58" i="133"/>
  <c r="W58" i="133" s="1"/>
  <c r="X58" i="133" s="1"/>
  <c r="C665" i="134"/>
  <c r="J436" i="134"/>
  <c r="J582" i="148"/>
  <c r="J499" i="125"/>
  <c r="J477" i="119"/>
  <c r="J477" i="148"/>
  <c r="J539" i="134"/>
  <c r="J581" i="134"/>
  <c r="J435" i="148"/>
  <c r="J430" i="148"/>
  <c r="J593" i="134"/>
  <c r="R66" i="161"/>
  <c r="V66" i="161" s="1"/>
  <c r="Y66" i="161" s="1"/>
  <c r="AA66" i="161" s="1"/>
  <c r="H640" i="162"/>
  <c r="J457" i="125"/>
  <c r="AF22" i="161"/>
  <c r="AS22" i="161" s="1"/>
  <c r="V43" i="123"/>
  <c r="E630" i="148"/>
  <c r="S44" i="133"/>
  <c r="S88" i="133" s="1"/>
  <c r="W88" i="133" s="1"/>
  <c r="X88" i="133" s="1"/>
  <c r="F666" i="162"/>
  <c r="E640" i="162"/>
  <c r="H591" i="134"/>
  <c r="C561" i="119"/>
  <c r="I645" i="119"/>
  <c r="J645" i="119" s="1"/>
  <c r="Y22" i="161"/>
  <c r="AA22" i="161" s="1"/>
  <c r="G541" i="125"/>
  <c r="E88" i="133"/>
  <c r="I88" i="133" s="1"/>
  <c r="E631" i="148"/>
  <c r="AK45" i="160"/>
  <c r="H682" i="162" s="1"/>
  <c r="E561" i="119"/>
  <c r="AP45" i="116"/>
  <c r="F687" i="119" s="1"/>
  <c r="H561" i="119"/>
  <c r="F88" i="133"/>
  <c r="J88" i="133" s="1"/>
  <c r="K88" i="133" s="1"/>
  <c r="H556" i="162"/>
  <c r="I570" i="119"/>
  <c r="D561" i="119"/>
  <c r="E623" i="134"/>
  <c r="E624" i="162"/>
  <c r="F624" i="162"/>
  <c r="F556" i="162"/>
  <c r="E666" i="162"/>
  <c r="C666" i="162"/>
  <c r="E572" i="119"/>
  <c r="C571" i="125"/>
  <c r="H630" i="148"/>
  <c r="H631" i="148"/>
  <c r="F631" i="148"/>
  <c r="I556" i="162"/>
  <c r="F591" i="134"/>
  <c r="H666" i="162"/>
  <c r="I675" i="134"/>
  <c r="I571" i="125"/>
  <c r="D630" i="148"/>
  <c r="G631" i="148"/>
  <c r="C624" i="162"/>
  <c r="D556" i="162"/>
  <c r="H675" i="134"/>
  <c r="AX34" i="161"/>
  <c r="AZ34" i="161" s="1"/>
  <c r="BE34" i="161"/>
  <c r="J540" i="162"/>
  <c r="F34" i="161"/>
  <c r="AE129" i="158"/>
  <c r="AG63" i="160"/>
  <c r="AG64" i="160"/>
  <c r="AG36" i="160"/>
  <c r="D552" i="162"/>
  <c r="C552" i="162"/>
  <c r="I552" i="162"/>
  <c r="G552" i="162"/>
  <c r="F552" i="162"/>
  <c r="H552" i="162"/>
  <c r="E552" i="162"/>
  <c r="J426" i="162"/>
  <c r="AG45" i="160"/>
  <c r="C555" i="35"/>
  <c r="F595" i="162"/>
  <c r="F623" i="134"/>
  <c r="G666" i="162"/>
  <c r="C556" i="162"/>
  <c r="E665" i="134"/>
  <c r="C591" i="134"/>
  <c r="D626" i="119"/>
  <c r="AJ44" i="6"/>
  <c r="I639" i="35" s="1"/>
  <c r="H595" i="162"/>
  <c r="T46" i="132"/>
  <c r="G556" i="162"/>
  <c r="E56" i="147"/>
  <c r="I56" i="147" s="1"/>
  <c r="I591" i="134"/>
  <c r="J633" i="134"/>
  <c r="J477" i="134"/>
  <c r="J549" i="134"/>
  <c r="J510" i="162"/>
  <c r="J468" i="162"/>
  <c r="C644" i="125"/>
  <c r="AE64" i="116"/>
  <c r="AH44" i="123"/>
  <c r="F637" i="125" s="1"/>
  <c r="F43" i="147"/>
  <c r="S43" i="147" s="1"/>
  <c r="F626" i="119"/>
  <c r="I595" i="162"/>
  <c r="E587" i="125"/>
  <c r="G623" i="134"/>
  <c r="H624" i="162"/>
  <c r="H623" i="134"/>
  <c r="AK43" i="160"/>
  <c r="D665" i="134"/>
  <c r="D675" i="134"/>
  <c r="F56" i="147"/>
  <c r="J56" i="147" s="1"/>
  <c r="K56" i="147" s="1"/>
  <c r="E591" i="134"/>
  <c r="V44" i="123"/>
  <c r="C625" i="125" s="1"/>
  <c r="AP36" i="146"/>
  <c r="E626" i="119"/>
  <c r="AJ43" i="6"/>
  <c r="G597" i="35" s="1"/>
  <c r="G587" i="125"/>
  <c r="F665" i="134"/>
  <c r="U46" i="160"/>
  <c r="AD46" i="132"/>
  <c r="AD47" i="132" s="1"/>
  <c r="G675" i="134"/>
  <c r="S12" i="147"/>
  <c r="R56" i="147" s="1"/>
  <c r="V56" i="147" s="1"/>
  <c r="D591" i="134"/>
  <c r="AH64" i="123"/>
  <c r="F59" i="140"/>
  <c r="J59" i="140" s="1"/>
  <c r="K59" i="140" s="1"/>
  <c r="AP64" i="146"/>
  <c r="H626" i="119"/>
  <c r="H555" i="35"/>
  <c r="D587" i="125"/>
  <c r="C623" i="134"/>
  <c r="D624" i="162"/>
  <c r="C640" i="162"/>
  <c r="J427" i="125"/>
  <c r="H570" i="119"/>
  <c r="J404" i="148"/>
  <c r="J540" i="134"/>
  <c r="J435" i="134"/>
  <c r="J472" i="162"/>
  <c r="H540" i="35"/>
  <c r="I538" i="35"/>
  <c r="I676" i="148"/>
  <c r="D638" i="134"/>
  <c r="D666" i="162"/>
  <c r="G665" i="134"/>
  <c r="AG43" i="160"/>
  <c r="AG44" i="160"/>
  <c r="D541" i="125"/>
  <c r="G668" i="134"/>
  <c r="H541" i="125"/>
  <c r="C638" i="134"/>
  <c r="F399" i="35"/>
  <c r="I541" i="125"/>
  <c r="G570" i="119"/>
  <c r="AP36" i="132"/>
  <c r="F43" i="133"/>
  <c r="AP63" i="132"/>
  <c r="AN129" i="130"/>
  <c r="AP64" i="132"/>
  <c r="D570" i="119"/>
  <c r="J635" i="134"/>
  <c r="J417" i="134"/>
  <c r="V45" i="123"/>
  <c r="I667" i="125" s="1"/>
  <c r="F638" i="134"/>
  <c r="AP45" i="132"/>
  <c r="G561" i="134"/>
  <c r="D561" i="134"/>
  <c r="C561" i="134"/>
  <c r="E561" i="134"/>
  <c r="AP44" i="132"/>
  <c r="H561" i="134"/>
  <c r="I561" i="134"/>
  <c r="AP43" i="132"/>
  <c r="F561" i="134"/>
  <c r="C541" i="125"/>
  <c r="I638" i="134"/>
  <c r="F570" i="119"/>
  <c r="J519" i="134"/>
  <c r="H638" i="134"/>
  <c r="F639" i="125"/>
  <c r="H576" i="148"/>
  <c r="I399" i="35"/>
  <c r="I439" i="35" s="1"/>
  <c r="I55" i="33" s="1"/>
  <c r="I57" i="33" s="1"/>
  <c r="I28" i="33" s="1"/>
  <c r="F541" i="125"/>
  <c r="G638" i="134"/>
  <c r="BE43" i="133"/>
  <c r="AX43" i="133"/>
  <c r="AZ43" i="133" s="1"/>
  <c r="D399" i="35"/>
  <c r="D439" i="35" s="1"/>
  <c r="D55" i="33" s="1"/>
  <c r="D58" i="33" s="1"/>
  <c r="C533" i="35"/>
  <c r="E75" i="133"/>
  <c r="I75" i="133" s="1"/>
  <c r="L31" i="133"/>
  <c r="N31" i="133" s="1"/>
  <c r="S31" i="133"/>
  <c r="F75" i="133"/>
  <c r="J75" i="133" s="1"/>
  <c r="K75" i="133" s="1"/>
  <c r="D533" i="35"/>
  <c r="C639" i="125"/>
  <c r="F681" i="125"/>
  <c r="I656" i="125"/>
  <c r="E639" i="125"/>
  <c r="J412" i="148"/>
  <c r="G639" i="125"/>
  <c r="H639" i="125"/>
  <c r="J496" i="148"/>
  <c r="Q129" i="144"/>
  <c r="F20" i="147"/>
  <c r="S63" i="146"/>
  <c r="S64" i="146"/>
  <c r="S36" i="146"/>
  <c r="I639" i="125"/>
  <c r="J433" i="134"/>
  <c r="H533" i="35"/>
  <c r="N44" i="6"/>
  <c r="G617" i="35" s="1"/>
  <c r="I533" i="35"/>
  <c r="E613" i="134"/>
  <c r="F538" i="148"/>
  <c r="S45" i="146"/>
  <c r="D538" i="148"/>
  <c r="G538" i="148"/>
  <c r="C538" i="148"/>
  <c r="I538" i="148"/>
  <c r="S43" i="146"/>
  <c r="S44" i="146"/>
  <c r="H538" i="148"/>
  <c r="E538" i="148"/>
  <c r="C681" i="125"/>
  <c r="BE41" i="133"/>
  <c r="AX41" i="133"/>
  <c r="AZ41" i="133" s="1"/>
  <c r="K45" i="146"/>
  <c r="E530" i="148"/>
  <c r="K44" i="146"/>
  <c r="H530" i="148"/>
  <c r="I530" i="148"/>
  <c r="K43" i="146"/>
  <c r="G530" i="148"/>
  <c r="F530" i="148"/>
  <c r="D530" i="148"/>
  <c r="C530" i="148"/>
  <c r="D559" i="134"/>
  <c r="AN43" i="132"/>
  <c r="F559" i="134"/>
  <c r="H559" i="134"/>
  <c r="E559" i="134"/>
  <c r="AN45" i="132"/>
  <c r="AN44" i="132"/>
  <c r="I559" i="134"/>
  <c r="G559" i="134"/>
  <c r="C559" i="134"/>
  <c r="J488" i="148"/>
  <c r="J475" i="134"/>
  <c r="J459" i="134"/>
  <c r="E681" i="125"/>
  <c r="D681" i="125"/>
  <c r="X36" i="132"/>
  <c r="X64" i="132"/>
  <c r="V129" i="130"/>
  <c r="X63" i="132"/>
  <c r="F25" i="133"/>
  <c r="G681" i="125"/>
  <c r="X44" i="132"/>
  <c r="E543" i="134"/>
  <c r="I543" i="134"/>
  <c r="F543" i="134"/>
  <c r="C543" i="134"/>
  <c r="H543" i="134"/>
  <c r="D543" i="134"/>
  <c r="G543" i="134"/>
  <c r="X43" i="132"/>
  <c r="X45" i="132"/>
  <c r="J517" i="134"/>
  <c r="F41" i="133"/>
  <c r="AN63" i="132"/>
  <c r="AN64" i="132"/>
  <c r="AN36" i="132"/>
  <c r="AL129" i="130"/>
  <c r="J488" i="162"/>
  <c r="J513" i="125"/>
  <c r="J658" i="162"/>
  <c r="J429" i="125"/>
  <c r="J500" i="119"/>
  <c r="F531" i="134"/>
  <c r="AJ64" i="123"/>
  <c r="AH129" i="121"/>
  <c r="F37" i="124"/>
  <c r="AJ36" i="123"/>
  <c r="AJ63" i="123"/>
  <c r="I531" i="134"/>
  <c r="AX37" i="124"/>
  <c r="AZ37" i="124" s="1"/>
  <c r="BE37" i="124"/>
  <c r="C531" i="134"/>
  <c r="AK43" i="139"/>
  <c r="I598" i="141" s="1"/>
  <c r="H618" i="148"/>
  <c r="F643" i="119"/>
  <c r="H593" i="35"/>
  <c r="I642" i="141"/>
  <c r="D584" i="134"/>
  <c r="I618" i="148"/>
  <c r="F593" i="35"/>
  <c r="F642" i="141"/>
  <c r="G584" i="134"/>
  <c r="F556" i="141"/>
  <c r="O46" i="146"/>
  <c r="O47" i="146" s="1"/>
  <c r="F618" i="148"/>
  <c r="S44" i="6"/>
  <c r="H622" i="35" s="1"/>
  <c r="AF44" i="6"/>
  <c r="D635" i="35" s="1"/>
  <c r="C642" i="141"/>
  <c r="I613" i="134"/>
  <c r="C556" i="141"/>
  <c r="E618" i="148"/>
  <c r="D538" i="35"/>
  <c r="G642" i="141"/>
  <c r="G613" i="134"/>
  <c r="AK45" i="139"/>
  <c r="C682" i="141" s="1"/>
  <c r="D618" i="148"/>
  <c r="E642" i="141"/>
  <c r="H613" i="134"/>
  <c r="AJ46" i="123"/>
  <c r="AJ47" i="123" s="1"/>
  <c r="D685" i="119"/>
  <c r="I643" i="119"/>
  <c r="J688" i="162"/>
  <c r="F685" i="119"/>
  <c r="C643" i="119"/>
  <c r="E538" i="35"/>
  <c r="I572" i="125"/>
  <c r="K45" i="160"/>
  <c r="D656" i="162" s="1"/>
  <c r="J558" i="141"/>
  <c r="J454" i="35"/>
  <c r="J496" i="35"/>
  <c r="I685" i="119"/>
  <c r="G643" i="119"/>
  <c r="J601" i="119"/>
  <c r="J559" i="119"/>
  <c r="C618" i="148"/>
  <c r="AN46" i="116"/>
  <c r="AN47" i="116" s="1"/>
  <c r="C685" i="119"/>
  <c r="D643" i="119"/>
  <c r="D642" i="141"/>
  <c r="E643" i="119"/>
  <c r="F600" i="148"/>
  <c r="H600" i="148"/>
  <c r="E600" i="148"/>
  <c r="I600" i="148"/>
  <c r="D600" i="148"/>
  <c r="G600" i="148"/>
  <c r="C600" i="148"/>
  <c r="F550" i="119"/>
  <c r="AK129" i="144"/>
  <c r="AM36" i="146"/>
  <c r="AM63" i="146"/>
  <c r="AM64" i="146"/>
  <c r="F40" i="147"/>
  <c r="AX12" i="147"/>
  <c r="AZ12" i="147" s="1"/>
  <c r="BE12" i="147"/>
  <c r="G616" i="162"/>
  <c r="E556" i="141"/>
  <c r="E616" i="162"/>
  <c r="AE45" i="116"/>
  <c r="H676" i="119" s="1"/>
  <c r="G604" i="162"/>
  <c r="H604" i="162"/>
  <c r="I646" i="162"/>
  <c r="C646" i="162"/>
  <c r="J474" i="148"/>
  <c r="AM44" i="146"/>
  <c r="AX20" i="147"/>
  <c r="AZ20" i="147" s="1"/>
  <c r="BE20" i="147"/>
  <c r="H616" i="162"/>
  <c r="I606" i="119"/>
  <c r="E550" i="119"/>
  <c r="E646" i="162"/>
  <c r="J592" i="148"/>
  <c r="BE40" i="147"/>
  <c r="AX40" i="147"/>
  <c r="AZ40" i="147" s="1"/>
  <c r="E634" i="148"/>
  <c r="G557" i="119"/>
  <c r="E557" i="119"/>
  <c r="F604" i="162"/>
  <c r="D646" i="162"/>
  <c r="I634" i="148"/>
  <c r="L15" i="140"/>
  <c r="N15" i="140" s="1"/>
  <c r="BE25" i="133"/>
  <c r="AX25" i="133"/>
  <c r="AZ25" i="133" s="1"/>
  <c r="C612" i="125"/>
  <c r="I604" i="162"/>
  <c r="D604" i="162"/>
  <c r="J516" i="148"/>
  <c r="AE46" i="146"/>
  <c r="AE47" i="146" s="1"/>
  <c r="S15" i="140"/>
  <c r="S59" i="140" s="1"/>
  <c r="W59" i="140" s="1"/>
  <c r="X59" i="140" s="1"/>
  <c r="I612" i="125"/>
  <c r="J555" i="125"/>
  <c r="H646" i="162"/>
  <c r="J597" i="125"/>
  <c r="AM45" i="146"/>
  <c r="G558" i="148"/>
  <c r="E558" i="148"/>
  <c r="F558" i="148"/>
  <c r="I558" i="148"/>
  <c r="H558" i="148"/>
  <c r="C558" i="148"/>
  <c r="D558" i="148"/>
  <c r="J432" i="148"/>
  <c r="AK44" i="139"/>
  <c r="H640" i="141" s="1"/>
  <c r="J435" i="162"/>
  <c r="I556" i="141"/>
  <c r="D556" i="141"/>
  <c r="AX43" i="161"/>
  <c r="AZ43" i="161" s="1"/>
  <c r="BE43" i="161"/>
  <c r="J477" i="162"/>
  <c r="F43" i="161"/>
  <c r="AP63" i="160"/>
  <c r="AP36" i="160"/>
  <c r="AN129" i="158"/>
  <c r="AP64" i="160"/>
  <c r="J511" i="125"/>
  <c r="E561" i="162"/>
  <c r="C561" i="162"/>
  <c r="AP45" i="160"/>
  <c r="F561" i="162"/>
  <c r="AP43" i="160"/>
  <c r="AP44" i="160"/>
  <c r="D561" i="162"/>
  <c r="I561" i="162"/>
  <c r="H561" i="162"/>
  <c r="G561" i="162"/>
  <c r="J519" i="162"/>
  <c r="J654" i="119"/>
  <c r="L53" i="124"/>
  <c r="N53" i="124" s="1"/>
  <c r="C557" i="119"/>
  <c r="C441" i="35"/>
  <c r="C481" i="35" s="1"/>
  <c r="F589" i="148"/>
  <c r="N44" i="123"/>
  <c r="E617" i="125" s="1"/>
  <c r="C616" i="162"/>
  <c r="G441" i="35"/>
  <c r="G481" i="35" s="1"/>
  <c r="E593" i="35"/>
  <c r="S45" i="6"/>
  <c r="I664" i="35" s="1"/>
  <c r="H589" i="148"/>
  <c r="L44" i="132"/>
  <c r="F615" i="134" s="1"/>
  <c r="E531" i="134"/>
  <c r="F35" i="6"/>
  <c r="F63" i="6" s="1"/>
  <c r="I593" i="35"/>
  <c r="AH36" i="123"/>
  <c r="F441" i="35"/>
  <c r="F481" i="35" s="1"/>
  <c r="F551" i="35"/>
  <c r="E676" i="148"/>
  <c r="D676" i="148"/>
  <c r="C559" i="125"/>
  <c r="AT58" i="132"/>
  <c r="AM46" i="139"/>
  <c r="AM47" i="139" s="1"/>
  <c r="F653" i="125"/>
  <c r="J550" i="148"/>
  <c r="I589" i="148"/>
  <c r="J547" i="148"/>
  <c r="G539" i="119"/>
  <c r="F58" i="6"/>
  <c r="AT58" i="6" s="1"/>
  <c r="J562" i="162"/>
  <c r="E399" i="35"/>
  <c r="E439" i="35" s="1"/>
  <c r="E55" i="33" s="1"/>
  <c r="E58" i="33" s="1"/>
  <c r="E574" i="162"/>
  <c r="H574" i="162"/>
  <c r="F574" i="162"/>
  <c r="F681" i="148"/>
  <c r="I559" i="125"/>
  <c r="H525" i="125"/>
  <c r="C584" i="134"/>
  <c r="E604" i="162"/>
  <c r="J532" i="162"/>
  <c r="G679" i="141"/>
  <c r="D616" i="162"/>
  <c r="E571" i="125"/>
  <c r="C399" i="35"/>
  <c r="C439" i="35" s="1"/>
  <c r="C55" i="33" s="1"/>
  <c r="D574" i="162"/>
  <c r="S43" i="6"/>
  <c r="E580" i="35" s="1"/>
  <c r="G684" i="141"/>
  <c r="E589" i="148"/>
  <c r="G676" i="148"/>
  <c r="H559" i="125"/>
  <c r="E584" i="134"/>
  <c r="P45" i="160"/>
  <c r="I661" i="162" s="1"/>
  <c r="F538" i="35"/>
  <c r="D559" i="125"/>
  <c r="H584" i="134"/>
  <c r="F616" i="162"/>
  <c r="G399" i="35"/>
  <c r="G439" i="35" s="1"/>
  <c r="G55" i="33" s="1"/>
  <c r="G57" i="33" s="1"/>
  <c r="H676" i="148"/>
  <c r="C574" i="162"/>
  <c r="G538" i="35"/>
  <c r="F584" i="134"/>
  <c r="J542" i="134"/>
  <c r="F541" i="119"/>
  <c r="C538" i="35"/>
  <c r="M46" i="160"/>
  <c r="M47" i="160" s="1"/>
  <c r="AQ46" i="160"/>
  <c r="AQ47" i="160" s="1"/>
  <c r="C676" i="148"/>
  <c r="C572" i="125"/>
  <c r="J513" i="35"/>
  <c r="I651" i="134"/>
  <c r="F651" i="134"/>
  <c r="E595" i="162"/>
  <c r="I530" i="162"/>
  <c r="AJ46" i="132"/>
  <c r="AJ47" i="132" s="1"/>
  <c r="H535" i="162"/>
  <c r="G651" i="134"/>
  <c r="D525" i="134"/>
  <c r="F525" i="134"/>
  <c r="E525" i="134"/>
  <c r="G525" i="134"/>
  <c r="I525" i="134"/>
  <c r="H525" i="134"/>
  <c r="C525" i="134"/>
  <c r="J528" i="119"/>
  <c r="F54" i="117"/>
  <c r="J54" i="117" s="1"/>
  <c r="K54" i="117" s="1"/>
  <c r="S10" i="117"/>
  <c r="E54" i="117"/>
  <c r="I54" i="117" s="1"/>
  <c r="L10" i="117"/>
  <c r="N10" i="117" s="1"/>
  <c r="J441" i="134"/>
  <c r="D612" i="119"/>
  <c r="I612" i="119"/>
  <c r="G612" i="119"/>
  <c r="F612" i="119"/>
  <c r="E612" i="119"/>
  <c r="H612" i="119"/>
  <c r="C612" i="119"/>
  <c r="I46" i="116"/>
  <c r="I47" i="116" s="1"/>
  <c r="I576" i="148"/>
  <c r="W43" i="116"/>
  <c r="G584" i="119" s="1"/>
  <c r="F555" i="35"/>
  <c r="D673" i="148"/>
  <c r="E530" i="162"/>
  <c r="L45" i="132"/>
  <c r="E657" i="134" s="1"/>
  <c r="F63" i="132"/>
  <c r="F36" i="132"/>
  <c r="D129" i="130"/>
  <c r="F7" i="133"/>
  <c r="F64" i="132"/>
  <c r="J399" i="134"/>
  <c r="D653" i="125"/>
  <c r="G576" i="148"/>
  <c r="G673" i="148"/>
  <c r="C530" i="162"/>
  <c r="D530" i="162"/>
  <c r="J483" i="134"/>
  <c r="F576" i="148"/>
  <c r="I548" i="162"/>
  <c r="D542" i="119"/>
  <c r="W46" i="132"/>
  <c r="D668" i="134"/>
  <c r="K43" i="160"/>
  <c r="J498" i="35"/>
  <c r="D576" i="148"/>
  <c r="C632" i="162"/>
  <c r="E576" i="148"/>
  <c r="F542" i="119"/>
  <c r="E564" i="162"/>
  <c r="D637" i="119"/>
  <c r="I673" i="148"/>
  <c r="G614" i="125"/>
  <c r="E668" i="134"/>
  <c r="H530" i="162"/>
  <c r="F639" i="134"/>
  <c r="D639" i="134"/>
  <c r="I639" i="134"/>
  <c r="D688" i="35"/>
  <c r="G583" i="119"/>
  <c r="H688" i="35"/>
  <c r="C539" i="119"/>
  <c r="G618" i="134"/>
  <c r="C626" i="119"/>
  <c r="AB46" i="146"/>
  <c r="AB47" i="146" s="1"/>
  <c r="D614" i="125"/>
  <c r="G572" i="125"/>
  <c r="H668" i="134"/>
  <c r="J555" i="134"/>
  <c r="H597" i="134"/>
  <c r="F44" i="132"/>
  <c r="G595" i="162"/>
  <c r="C673" i="148"/>
  <c r="F572" i="125"/>
  <c r="C668" i="134"/>
  <c r="G639" i="134"/>
  <c r="I523" i="134"/>
  <c r="C651" i="134"/>
  <c r="F597" i="134"/>
  <c r="E639" i="134"/>
  <c r="E673" i="148"/>
  <c r="H572" i="125"/>
  <c r="I668" i="134"/>
  <c r="F530" i="162"/>
  <c r="K44" i="160"/>
  <c r="G614" i="162" s="1"/>
  <c r="C523" i="134"/>
  <c r="D531" i="134"/>
  <c r="E651" i="134"/>
  <c r="H639" i="134"/>
  <c r="AX7" i="133"/>
  <c r="AZ7" i="133" s="1"/>
  <c r="BE7" i="133"/>
  <c r="BR10" i="117"/>
  <c r="BK10" i="117"/>
  <c r="BM10" i="117" s="1"/>
  <c r="D572" i="125"/>
  <c r="L43" i="132"/>
  <c r="G573" i="134" s="1"/>
  <c r="H653" i="125"/>
  <c r="H531" i="134"/>
  <c r="D651" i="134"/>
  <c r="F43" i="132"/>
  <c r="F43" i="139"/>
  <c r="E567" i="141" s="1"/>
  <c r="D604" i="35"/>
  <c r="H604" i="35"/>
  <c r="D540" i="35"/>
  <c r="C670" i="125"/>
  <c r="H564" i="162"/>
  <c r="C589" i="148"/>
  <c r="J422" i="134"/>
  <c r="F528" i="141"/>
  <c r="U43" i="6"/>
  <c r="D582" i="35" s="1"/>
  <c r="I670" i="125"/>
  <c r="I564" i="162"/>
  <c r="J52" i="157"/>
  <c r="J53" i="157" s="1"/>
  <c r="C548" i="134"/>
  <c r="AC45" i="132"/>
  <c r="I674" i="134" s="1"/>
  <c r="H600" i="134"/>
  <c r="F540" i="35"/>
  <c r="H670" i="125"/>
  <c r="G564" i="162"/>
  <c r="D548" i="134"/>
  <c r="J583" i="134"/>
  <c r="I597" i="134"/>
  <c r="C540" i="35"/>
  <c r="F670" i="125"/>
  <c r="F564" i="162"/>
  <c r="F548" i="134"/>
  <c r="J449" i="35"/>
  <c r="E597" i="134"/>
  <c r="G597" i="134"/>
  <c r="U44" i="6"/>
  <c r="H624" i="35" s="1"/>
  <c r="D670" i="125"/>
  <c r="C564" i="162"/>
  <c r="AC43" i="132"/>
  <c r="C590" i="134" s="1"/>
  <c r="J404" i="162"/>
  <c r="J458" i="119"/>
  <c r="H528" i="141"/>
  <c r="E540" i="35"/>
  <c r="G548" i="134"/>
  <c r="AS43" i="160"/>
  <c r="C606" i="162" s="1"/>
  <c r="E548" i="134"/>
  <c r="S17" i="161"/>
  <c r="AF17" i="161" s="1"/>
  <c r="E525" i="125"/>
  <c r="D535" i="162"/>
  <c r="C597" i="134"/>
  <c r="E681" i="134"/>
  <c r="F681" i="134"/>
  <c r="C681" i="134"/>
  <c r="I681" i="134"/>
  <c r="H681" i="134"/>
  <c r="D681" i="134"/>
  <c r="G681" i="134"/>
  <c r="AS44" i="160"/>
  <c r="I648" i="162" s="1"/>
  <c r="H548" i="134"/>
  <c r="H685" i="148"/>
  <c r="D564" i="162"/>
  <c r="AC44" i="132"/>
  <c r="C632" i="134" s="1"/>
  <c r="F45" i="123"/>
  <c r="H651" i="125" s="1"/>
  <c r="G589" i="148"/>
  <c r="D548" i="141"/>
  <c r="E600" i="141"/>
  <c r="H557" i="119"/>
  <c r="AL43" i="116"/>
  <c r="F599" i="119" s="1"/>
  <c r="F592" i="119"/>
  <c r="C587" i="125"/>
  <c r="I684" i="141"/>
  <c r="E601" i="125"/>
  <c r="E614" i="125"/>
  <c r="Z43" i="116"/>
  <c r="E587" i="119" s="1"/>
  <c r="H678" i="148"/>
  <c r="H587" i="125"/>
  <c r="G559" i="125"/>
  <c r="F61" i="161"/>
  <c r="J61" i="161" s="1"/>
  <c r="K61" i="161" s="1"/>
  <c r="AM43" i="123"/>
  <c r="H600" i="125" s="1"/>
  <c r="E558" i="125"/>
  <c r="I681" i="148"/>
  <c r="Z44" i="132"/>
  <c r="F629" i="134" s="1"/>
  <c r="I604" i="35"/>
  <c r="K36" i="160"/>
  <c r="I550" i="119"/>
  <c r="AC64" i="132"/>
  <c r="H600" i="141"/>
  <c r="I587" i="125"/>
  <c r="D684" i="141"/>
  <c r="E61" i="161"/>
  <c r="I61" i="161" s="1"/>
  <c r="L61" i="161" s="1"/>
  <c r="N61" i="161" s="1"/>
  <c r="H681" i="148"/>
  <c r="C613" i="134"/>
  <c r="C681" i="148"/>
  <c r="C639" i="148"/>
  <c r="D628" i="35"/>
  <c r="I559" i="141"/>
  <c r="C604" i="35"/>
  <c r="E533" i="125"/>
  <c r="F628" i="35"/>
  <c r="I129" i="158"/>
  <c r="H592" i="119"/>
  <c r="F30" i="133"/>
  <c r="S30" i="133" s="1"/>
  <c r="F600" i="141"/>
  <c r="I601" i="125"/>
  <c r="AN45" i="123"/>
  <c r="G685" i="125" s="1"/>
  <c r="D613" i="134"/>
  <c r="D681" i="148"/>
  <c r="I653" i="125"/>
  <c r="C653" i="125"/>
  <c r="H558" i="125"/>
  <c r="F646" i="35"/>
  <c r="AN44" i="139"/>
  <c r="G643" i="141" s="1"/>
  <c r="H628" i="35"/>
  <c r="G610" i="134"/>
  <c r="K63" i="160"/>
  <c r="G592" i="119"/>
  <c r="C550" i="119"/>
  <c r="G44" i="116"/>
  <c r="C610" i="119" s="1"/>
  <c r="AC36" i="132"/>
  <c r="C600" i="141"/>
  <c r="G601" i="125"/>
  <c r="E531" i="148"/>
  <c r="AC63" i="132"/>
  <c r="AE44" i="116"/>
  <c r="D634" i="119" s="1"/>
  <c r="I533" i="125"/>
  <c r="G533" i="125"/>
  <c r="K64" i="160"/>
  <c r="D592" i="119"/>
  <c r="G550" i="119"/>
  <c r="D600" i="141"/>
  <c r="Y9" i="124"/>
  <c r="AA9" i="124" s="1"/>
  <c r="C601" i="125"/>
  <c r="C614" i="125"/>
  <c r="AM45" i="123"/>
  <c r="D684" i="125" s="1"/>
  <c r="I544" i="134"/>
  <c r="I531" i="148"/>
  <c r="D583" i="119"/>
  <c r="C628" i="35"/>
  <c r="F604" i="35"/>
  <c r="I601" i="141"/>
  <c r="C624" i="141"/>
  <c r="C53" i="157"/>
  <c r="H568" i="134"/>
  <c r="C592" i="119"/>
  <c r="I547" i="119"/>
  <c r="I600" i="141"/>
  <c r="AC44" i="116"/>
  <c r="G632" i="119" s="1"/>
  <c r="H680" i="134"/>
  <c r="H550" i="119"/>
  <c r="AF9" i="124"/>
  <c r="AF53" i="124" s="1"/>
  <c r="AJ53" i="124" s="1"/>
  <c r="AK53" i="124" s="1"/>
  <c r="F601" i="125"/>
  <c r="H614" i="125"/>
  <c r="AM44" i="123"/>
  <c r="I642" i="125" s="1"/>
  <c r="E559" i="125"/>
  <c r="AN44" i="123"/>
  <c r="F643" i="125" s="1"/>
  <c r="D544" i="134"/>
  <c r="F545" i="119"/>
  <c r="G604" i="35"/>
  <c r="E77" i="32"/>
  <c r="I77" i="32" s="1"/>
  <c r="E568" i="134"/>
  <c r="I592" i="119"/>
  <c r="E639" i="148"/>
  <c r="G600" i="141"/>
  <c r="I680" i="134"/>
  <c r="D550" i="119"/>
  <c r="S53" i="124"/>
  <c r="W53" i="124" s="1"/>
  <c r="X53" i="124" s="1"/>
  <c r="D601" i="125"/>
  <c r="F614" i="125"/>
  <c r="G541" i="119"/>
  <c r="V45" i="116"/>
  <c r="C667" i="119" s="1"/>
  <c r="E601" i="141"/>
  <c r="D624" i="141"/>
  <c r="G601" i="141"/>
  <c r="F639" i="148"/>
  <c r="C680" i="134"/>
  <c r="F684" i="141"/>
  <c r="F559" i="125"/>
  <c r="Z44" i="116"/>
  <c r="G629" i="119" s="1"/>
  <c r="C686" i="35"/>
  <c r="J471" i="35"/>
  <c r="I44" i="139"/>
  <c r="F612" i="141" s="1"/>
  <c r="G556" i="141"/>
  <c r="G538" i="125"/>
  <c r="D644" i="125"/>
  <c r="D686" i="35"/>
  <c r="C670" i="35"/>
  <c r="AG43" i="116"/>
  <c r="F594" i="119" s="1"/>
  <c r="F44" i="123"/>
  <c r="C609" i="125" s="1"/>
  <c r="G681" i="148"/>
  <c r="E481" i="134"/>
  <c r="I686" i="35"/>
  <c r="D540" i="119"/>
  <c r="J545" i="125"/>
  <c r="J467" i="35"/>
  <c r="F481" i="134"/>
  <c r="G481" i="134"/>
  <c r="D545" i="134"/>
  <c r="E679" i="148"/>
  <c r="G653" i="125"/>
  <c r="E590" i="141"/>
  <c r="AT45" i="139"/>
  <c r="C633" i="162"/>
  <c r="J464" i="134"/>
  <c r="O45" i="6"/>
  <c r="F660" i="35" s="1"/>
  <c r="G545" i="134"/>
  <c r="G525" i="125"/>
  <c r="J553" i="148"/>
  <c r="E545" i="134"/>
  <c r="D525" i="125"/>
  <c r="C545" i="134"/>
  <c r="D642" i="134"/>
  <c r="I557" i="119"/>
  <c r="J52" i="129"/>
  <c r="K52" i="129" s="1"/>
  <c r="I542" i="119"/>
  <c r="I626" i="119"/>
  <c r="E533" i="35"/>
  <c r="AF45" i="6"/>
  <c r="E677" i="35" s="1"/>
  <c r="N45" i="6"/>
  <c r="G659" i="35" s="1"/>
  <c r="H639" i="148"/>
  <c r="G45" i="116"/>
  <c r="F652" i="119" s="1"/>
  <c r="F680" i="134"/>
  <c r="C558" i="125"/>
  <c r="J554" i="134"/>
  <c r="G642" i="134"/>
  <c r="L45" i="146"/>
  <c r="C657" i="148" s="1"/>
  <c r="F545" i="134"/>
  <c r="Z45" i="132"/>
  <c r="E671" i="134" s="1"/>
  <c r="N45" i="123"/>
  <c r="D659" i="125" s="1"/>
  <c r="L33" i="32"/>
  <c r="N33" i="32" s="1"/>
  <c r="C678" i="35"/>
  <c r="E610" i="134"/>
  <c r="C542" i="119"/>
  <c r="E555" i="35"/>
  <c r="G526" i="119"/>
  <c r="D680" i="134"/>
  <c r="W45" i="116"/>
  <c r="H668" i="119" s="1"/>
  <c r="I679" i="148"/>
  <c r="G558" i="125"/>
  <c r="H544" i="134"/>
  <c r="Z43" i="132"/>
  <c r="E587" i="134" s="1"/>
  <c r="Z45" i="116"/>
  <c r="G671" i="119" s="1"/>
  <c r="C531" i="148"/>
  <c r="D545" i="119"/>
  <c r="F670" i="35"/>
  <c r="H533" i="125"/>
  <c r="E552" i="125"/>
  <c r="C587" i="162"/>
  <c r="J44" i="116"/>
  <c r="E613" i="119" s="1"/>
  <c r="E612" i="125"/>
  <c r="G542" i="119"/>
  <c r="J49" i="33"/>
  <c r="D526" i="119"/>
  <c r="G680" i="134"/>
  <c r="D558" i="125"/>
  <c r="E544" i="134"/>
  <c r="F642" i="134"/>
  <c r="G531" i="148"/>
  <c r="E545" i="119"/>
  <c r="C605" i="35"/>
  <c r="D529" i="119"/>
  <c r="I529" i="119"/>
  <c r="D557" i="119"/>
  <c r="E582" i="141"/>
  <c r="F533" i="125"/>
  <c r="F77" i="32"/>
  <c r="J77" i="32" s="1"/>
  <c r="K77" i="32" s="1"/>
  <c r="H643" i="148"/>
  <c r="E587" i="162"/>
  <c r="F685" i="148"/>
  <c r="H612" i="125"/>
  <c r="E542" i="119"/>
  <c r="D639" i="148"/>
  <c r="H526" i="119"/>
  <c r="E684" i="141"/>
  <c r="F558" i="125"/>
  <c r="Y43" i="132"/>
  <c r="I586" i="134" s="1"/>
  <c r="F544" i="134"/>
  <c r="L44" i="146"/>
  <c r="F615" i="148" s="1"/>
  <c r="J529" i="134"/>
  <c r="J466" i="134"/>
  <c r="F531" i="148"/>
  <c r="G545" i="119"/>
  <c r="N43" i="123"/>
  <c r="I575" i="125" s="1"/>
  <c r="F559" i="141"/>
  <c r="F529" i="119"/>
  <c r="F557" i="119"/>
  <c r="C533" i="125"/>
  <c r="F643" i="148"/>
  <c r="H587" i="162"/>
  <c r="I685" i="148"/>
  <c r="D612" i="125"/>
  <c r="H542" i="119"/>
  <c r="I639" i="148"/>
  <c r="G43" i="116"/>
  <c r="G568" i="119" s="1"/>
  <c r="C613" i="162"/>
  <c r="H684" i="141"/>
  <c r="C525" i="125"/>
  <c r="Y45" i="132"/>
  <c r="G670" i="134" s="1"/>
  <c r="E642" i="134"/>
  <c r="J489" i="134"/>
  <c r="H531" i="148"/>
  <c r="L43" i="146"/>
  <c r="I573" i="148" s="1"/>
  <c r="H664" i="134"/>
  <c r="G523" i="148"/>
  <c r="D559" i="141"/>
  <c r="C529" i="119"/>
  <c r="AL45" i="116"/>
  <c r="C683" i="119" s="1"/>
  <c r="I643" i="148"/>
  <c r="G587" i="162"/>
  <c r="I568" i="134"/>
  <c r="G685" i="148"/>
  <c r="G612" i="125"/>
  <c r="N43" i="6"/>
  <c r="C575" i="35" s="1"/>
  <c r="G551" i="35"/>
  <c r="D679" i="148"/>
  <c r="F43" i="123"/>
  <c r="E567" i="125" s="1"/>
  <c r="F525" i="125"/>
  <c r="Y44" i="132"/>
  <c r="F628" i="134" s="1"/>
  <c r="H545" i="134"/>
  <c r="J559" i="148"/>
  <c r="J508" i="134"/>
  <c r="H523" i="134"/>
  <c r="D606" i="119"/>
  <c r="I630" i="148"/>
  <c r="D563" i="141"/>
  <c r="F523" i="134"/>
  <c r="G544" i="134"/>
  <c r="J461" i="119"/>
  <c r="I545" i="119"/>
  <c r="I576" i="134"/>
  <c r="G563" i="141"/>
  <c r="J530" i="125"/>
  <c r="G523" i="134"/>
  <c r="C563" i="141"/>
  <c r="AB46" i="132"/>
  <c r="AB47" i="132" s="1"/>
  <c r="C545" i="119"/>
  <c r="G630" i="148"/>
  <c r="H563" i="141"/>
  <c r="J555" i="148"/>
  <c r="J611" i="125"/>
  <c r="P44" i="160"/>
  <c r="E535" i="162"/>
  <c r="I535" i="162"/>
  <c r="F535" i="162"/>
  <c r="C535" i="162"/>
  <c r="E562" i="125"/>
  <c r="F547" i="119"/>
  <c r="J553" i="162"/>
  <c r="AR43" i="139"/>
  <c r="D605" i="141" s="1"/>
  <c r="C656" i="125"/>
  <c r="E563" i="141"/>
  <c r="I481" i="134"/>
  <c r="F633" i="162"/>
  <c r="G533" i="35"/>
  <c r="AR44" i="139"/>
  <c r="F647" i="141" s="1"/>
  <c r="E656" i="125"/>
  <c r="F563" i="141"/>
  <c r="D481" i="134"/>
  <c r="J405" i="134"/>
  <c r="F656" i="125"/>
  <c r="I563" i="141"/>
  <c r="D633" i="162"/>
  <c r="H656" i="125"/>
  <c r="I655" i="134"/>
  <c r="J466" i="119"/>
  <c r="G656" i="125"/>
  <c r="AE46" i="123"/>
  <c r="AE47" i="123" s="1"/>
  <c r="K46" i="123"/>
  <c r="K47" i="123" s="1"/>
  <c r="AG45" i="132"/>
  <c r="C678" i="134" s="1"/>
  <c r="F655" i="134"/>
  <c r="F44" i="139"/>
  <c r="D609" i="141" s="1"/>
  <c r="C600" i="134"/>
  <c r="I642" i="134"/>
  <c r="C642" i="134"/>
  <c r="P43" i="160"/>
  <c r="I672" i="148"/>
  <c r="G552" i="119"/>
  <c r="F596" i="134"/>
  <c r="G571" i="134"/>
  <c r="F637" i="148"/>
  <c r="J46" i="132"/>
  <c r="J47" i="132" s="1"/>
  <c r="J447" i="148"/>
  <c r="J405" i="148"/>
  <c r="J557" i="134"/>
  <c r="AX17" i="161"/>
  <c r="AZ17" i="161" s="1"/>
  <c r="BE17" i="161"/>
  <c r="AA44" i="160"/>
  <c r="H546" i="162"/>
  <c r="G546" i="162"/>
  <c r="C546" i="162"/>
  <c r="E546" i="162"/>
  <c r="F546" i="162"/>
  <c r="D546" i="162"/>
  <c r="I546" i="162"/>
  <c r="AA43" i="160"/>
  <c r="AE45" i="132"/>
  <c r="AE43" i="132"/>
  <c r="H550" i="134"/>
  <c r="D550" i="134"/>
  <c r="G550" i="134"/>
  <c r="E550" i="134"/>
  <c r="C550" i="134"/>
  <c r="AE44" i="132"/>
  <c r="I550" i="134"/>
  <c r="F550" i="134"/>
  <c r="H673" i="134"/>
  <c r="G673" i="134"/>
  <c r="C673" i="134"/>
  <c r="E673" i="134"/>
  <c r="F673" i="134"/>
  <c r="I673" i="134"/>
  <c r="D673" i="134"/>
  <c r="E672" i="148"/>
  <c r="H552" i="119"/>
  <c r="D596" i="134"/>
  <c r="I571" i="134"/>
  <c r="J546" i="148"/>
  <c r="J424" i="134"/>
  <c r="D598" i="162"/>
  <c r="L63" i="146"/>
  <c r="L36" i="146"/>
  <c r="F13" i="147"/>
  <c r="L64" i="146"/>
  <c r="J129" i="144"/>
  <c r="J436" i="148"/>
  <c r="AA64" i="160"/>
  <c r="Y129" i="158"/>
  <c r="F28" i="161"/>
  <c r="AA36" i="160"/>
  <c r="AA63" i="160"/>
  <c r="D552" i="119"/>
  <c r="H596" i="134"/>
  <c r="AA46" i="146"/>
  <c r="AA47" i="146" s="1"/>
  <c r="C571" i="134"/>
  <c r="C655" i="134"/>
  <c r="J503" i="119"/>
  <c r="AA45" i="160"/>
  <c r="J462" i="162"/>
  <c r="L27" i="117"/>
  <c r="N27" i="117" s="1"/>
  <c r="S27" i="117"/>
  <c r="E71" i="117"/>
  <c r="I71" i="117" s="1"/>
  <c r="F71" i="117"/>
  <c r="J71" i="117" s="1"/>
  <c r="K71" i="117" s="1"/>
  <c r="D618" i="134"/>
  <c r="F587" i="162"/>
  <c r="I664" i="134"/>
  <c r="G572" i="119"/>
  <c r="C593" i="35"/>
  <c r="I526" i="119"/>
  <c r="I552" i="119"/>
  <c r="D637" i="148"/>
  <c r="H637" i="148"/>
  <c r="F571" i="134"/>
  <c r="E655" i="134"/>
  <c r="D678" i="148"/>
  <c r="J588" i="148"/>
  <c r="AD46" i="146"/>
  <c r="AD47" i="146" s="1"/>
  <c r="J451" i="162"/>
  <c r="BE32" i="133"/>
  <c r="AX32" i="133"/>
  <c r="AZ32" i="133" s="1"/>
  <c r="J489" i="148"/>
  <c r="AX44" i="147"/>
  <c r="AZ44" i="147" s="1"/>
  <c r="BE44" i="147"/>
  <c r="I562" i="148"/>
  <c r="D562" i="148"/>
  <c r="F562" i="148"/>
  <c r="C562" i="148"/>
  <c r="H562" i="148"/>
  <c r="E562" i="148"/>
  <c r="AQ45" i="146"/>
  <c r="AQ44" i="146"/>
  <c r="AQ43" i="146"/>
  <c r="G562" i="148"/>
  <c r="J547" i="134"/>
  <c r="E552" i="119"/>
  <c r="H655" i="134"/>
  <c r="F678" i="148"/>
  <c r="E523" i="134"/>
  <c r="J595" i="148"/>
  <c r="J527" i="125"/>
  <c r="BE13" i="147"/>
  <c r="AX13" i="147"/>
  <c r="AZ13" i="147" s="1"/>
  <c r="J419" i="134"/>
  <c r="F599" i="134"/>
  <c r="E599" i="134"/>
  <c r="D599" i="134"/>
  <c r="I599" i="134"/>
  <c r="G599" i="134"/>
  <c r="H599" i="134"/>
  <c r="C599" i="134"/>
  <c r="F82" i="161"/>
  <c r="J82" i="161" s="1"/>
  <c r="K82" i="161" s="1"/>
  <c r="L38" i="161"/>
  <c r="N38" i="161" s="1"/>
  <c r="S38" i="161"/>
  <c r="E82" i="161"/>
  <c r="I82" i="161" s="1"/>
  <c r="C678" i="148"/>
  <c r="F682" i="162"/>
  <c r="C682" i="162"/>
  <c r="D682" i="162"/>
  <c r="E682" i="162"/>
  <c r="G682" i="162"/>
  <c r="I682" i="162"/>
  <c r="J461" i="134"/>
  <c r="AX27" i="117"/>
  <c r="AZ27" i="117" s="1"/>
  <c r="BE27" i="117"/>
  <c r="BK29" i="133"/>
  <c r="BM29" i="133" s="1"/>
  <c r="BR29" i="133"/>
  <c r="C631" i="134"/>
  <c r="G631" i="134"/>
  <c r="D631" i="134"/>
  <c r="I631" i="134"/>
  <c r="H631" i="134"/>
  <c r="F631" i="134"/>
  <c r="E631" i="134"/>
  <c r="AE36" i="132"/>
  <c r="AC129" i="130"/>
  <c r="AE64" i="132"/>
  <c r="F32" i="133"/>
  <c r="AE63" i="132"/>
  <c r="L29" i="133"/>
  <c r="N29" i="133" s="1"/>
  <c r="S29" i="133"/>
  <c r="E73" i="133"/>
  <c r="I73" i="133" s="1"/>
  <c r="F73" i="133"/>
  <c r="J73" i="133" s="1"/>
  <c r="K73" i="133" s="1"/>
  <c r="G568" i="134"/>
  <c r="C551" i="35"/>
  <c r="H551" i="35"/>
  <c r="D547" i="119"/>
  <c r="E571" i="162"/>
  <c r="F672" i="148"/>
  <c r="AG44" i="116"/>
  <c r="F636" i="119" s="1"/>
  <c r="J491" i="35"/>
  <c r="D600" i="134"/>
  <c r="I600" i="134"/>
  <c r="J666" i="148"/>
  <c r="H569" i="125"/>
  <c r="F569" i="125"/>
  <c r="C569" i="125"/>
  <c r="D569" i="125"/>
  <c r="G569" i="125"/>
  <c r="E569" i="125"/>
  <c r="H46" i="123"/>
  <c r="H47" i="123" s="1"/>
  <c r="I569" i="125"/>
  <c r="AQ36" i="146"/>
  <c r="F44" i="147"/>
  <c r="AQ64" i="146"/>
  <c r="AQ63" i="146"/>
  <c r="AO129" i="144"/>
  <c r="E83" i="133"/>
  <c r="I83" i="133" s="1"/>
  <c r="L39" i="133"/>
  <c r="N39" i="133" s="1"/>
  <c r="S39" i="133"/>
  <c r="F83" i="133"/>
  <c r="J83" i="133" s="1"/>
  <c r="K83" i="133" s="1"/>
  <c r="I646" i="35"/>
  <c r="C481" i="134"/>
  <c r="F568" i="134"/>
  <c r="D678" i="35"/>
  <c r="E551" i="35"/>
  <c r="H595" i="119"/>
  <c r="H672" i="148"/>
  <c r="AG45" i="116"/>
  <c r="D678" i="119" s="1"/>
  <c r="F690" i="148"/>
  <c r="G596" i="134"/>
  <c r="D523" i="134"/>
  <c r="J543" i="162"/>
  <c r="G679" i="148"/>
  <c r="J409" i="162"/>
  <c r="AL46" i="132"/>
  <c r="AL47" i="132" s="1"/>
  <c r="J683" i="134"/>
  <c r="BR38" i="161"/>
  <c r="BK38" i="161"/>
  <c r="BM38" i="161" s="1"/>
  <c r="AX28" i="161"/>
  <c r="BE28" i="161"/>
  <c r="G646" i="35"/>
  <c r="H644" i="125"/>
  <c r="E646" i="35"/>
  <c r="D568" i="134"/>
  <c r="I678" i="35"/>
  <c r="D551" i="35"/>
  <c r="C526" i="119"/>
  <c r="C672" i="148"/>
  <c r="E690" i="148"/>
  <c r="E596" i="134"/>
  <c r="I551" i="35"/>
  <c r="H571" i="134"/>
  <c r="E600" i="134"/>
  <c r="C589" i="134"/>
  <c r="H589" i="134"/>
  <c r="I589" i="134"/>
  <c r="E589" i="134"/>
  <c r="D589" i="134"/>
  <c r="G589" i="134"/>
  <c r="F589" i="134"/>
  <c r="J504" i="162"/>
  <c r="J493" i="162"/>
  <c r="J478" i="148"/>
  <c r="J520" i="148"/>
  <c r="G593" i="35"/>
  <c r="F526" i="119"/>
  <c r="G672" i="148"/>
  <c r="H690" i="148"/>
  <c r="G629" i="125"/>
  <c r="I596" i="134"/>
  <c r="D571" i="134"/>
  <c r="G655" i="134"/>
  <c r="F600" i="134"/>
  <c r="BE27" i="133"/>
  <c r="AX27" i="133"/>
  <c r="AZ27" i="133" s="1"/>
  <c r="AX13" i="133"/>
  <c r="AZ13" i="133" s="1"/>
  <c r="BE13" i="133"/>
  <c r="J447" i="134"/>
  <c r="J420" i="162"/>
  <c r="L13" i="133"/>
  <c r="N13" i="133" s="1"/>
  <c r="E57" i="133"/>
  <c r="I57" i="133" s="1"/>
  <c r="S13" i="133"/>
  <c r="F57" i="133"/>
  <c r="J57" i="133" s="1"/>
  <c r="K57" i="133" s="1"/>
  <c r="I43" i="139"/>
  <c r="E570" i="141" s="1"/>
  <c r="I528" i="141"/>
  <c r="H646" i="35"/>
  <c r="I548" i="141"/>
  <c r="F552" i="119"/>
  <c r="AI46" i="132"/>
  <c r="AI47" i="132" s="1"/>
  <c r="J419" i="119"/>
  <c r="J503" i="134"/>
  <c r="F71" i="133"/>
  <c r="J71" i="133" s="1"/>
  <c r="K71" i="133" s="1"/>
  <c r="S27" i="133"/>
  <c r="L27" i="133"/>
  <c r="N27" i="133" s="1"/>
  <c r="E71" i="133"/>
  <c r="I71" i="133" s="1"/>
  <c r="D641" i="134"/>
  <c r="G641" i="134"/>
  <c r="F641" i="134"/>
  <c r="C641" i="134"/>
  <c r="E641" i="134"/>
  <c r="I641" i="134"/>
  <c r="H641" i="134"/>
  <c r="AI43" i="139"/>
  <c r="C596" i="141" s="1"/>
  <c r="E632" i="162"/>
  <c r="G540" i="119"/>
  <c r="G439" i="134"/>
  <c r="G55" i="129" s="1"/>
  <c r="G57" i="129" s="1"/>
  <c r="C679" i="148"/>
  <c r="H679" i="148"/>
  <c r="AK47" i="133"/>
  <c r="C540" i="119"/>
  <c r="J414" i="35"/>
  <c r="E678" i="148"/>
  <c r="J529" i="162"/>
  <c r="J424" i="119"/>
  <c r="J669" i="119"/>
  <c r="J549" i="148"/>
  <c r="H684" i="134"/>
  <c r="E684" i="134"/>
  <c r="I684" i="134"/>
  <c r="D684" i="134"/>
  <c r="C684" i="134"/>
  <c r="F684" i="134"/>
  <c r="H548" i="162"/>
  <c r="F439" i="134"/>
  <c r="F55" i="129" s="1"/>
  <c r="F58" i="129" s="1"/>
  <c r="C637" i="148"/>
  <c r="AG46" i="146"/>
  <c r="AG47" i="146" s="1"/>
  <c r="S31" i="147"/>
  <c r="E75" i="147"/>
  <c r="I75" i="147" s="1"/>
  <c r="F75" i="147"/>
  <c r="J75" i="147" s="1"/>
  <c r="K75" i="147" s="1"/>
  <c r="L31" i="147"/>
  <c r="N31" i="147" s="1"/>
  <c r="E675" i="148"/>
  <c r="I675" i="148"/>
  <c r="H675" i="148"/>
  <c r="D675" i="148"/>
  <c r="C675" i="148"/>
  <c r="G675" i="148"/>
  <c r="F675" i="148"/>
  <c r="R44" i="116"/>
  <c r="I621" i="119" s="1"/>
  <c r="E548" i="162"/>
  <c r="D618" i="119"/>
  <c r="H629" i="125"/>
  <c r="G633" i="148"/>
  <c r="C633" i="148"/>
  <c r="I633" i="148"/>
  <c r="H633" i="148"/>
  <c r="F633" i="148"/>
  <c r="E633" i="148"/>
  <c r="D633" i="148"/>
  <c r="BK31" i="147"/>
  <c r="BM31" i="147" s="1"/>
  <c r="BR31" i="147"/>
  <c r="D548" i="162"/>
  <c r="E629" i="125"/>
  <c r="J558" i="134"/>
  <c r="I629" i="125"/>
  <c r="E439" i="134"/>
  <c r="E55" i="129" s="1"/>
  <c r="J591" i="148"/>
  <c r="F629" i="125"/>
  <c r="D690" i="119"/>
  <c r="C629" i="125"/>
  <c r="C690" i="119"/>
  <c r="AM46" i="132"/>
  <c r="AM47" i="132" s="1"/>
  <c r="G684" i="134"/>
  <c r="AH46" i="146"/>
  <c r="AH47" i="146" s="1"/>
  <c r="BR24" i="133"/>
  <c r="BK24" i="133"/>
  <c r="BM24" i="133" s="1"/>
  <c r="F632" i="162"/>
  <c r="J564" i="119"/>
  <c r="G637" i="148"/>
  <c r="I678" i="148"/>
  <c r="I637" i="148"/>
  <c r="E618" i="119"/>
  <c r="C595" i="119"/>
  <c r="F618" i="134"/>
  <c r="J680" i="148"/>
  <c r="J625" i="162"/>
  <c r="I688" i="35"/>
  <c r="F653" i="141"/>
  <c r="H645" i="125"/>
  <c r="C618" i="134"/>
  <c r="C638" i="148"/>
  <c r="G637" i="119"/>
  <c r="J569" i="134"/>
  <c r="C688" i="35"/>
  <c r="C653" i="141"/>
  <c r="D646" i="35"/>
  <c r="E645" i="125"/>
  <c r="H618" i="134"/>
  <c r="H686" i="162"/>
  <c r="H638" i="148"/>
  <c r="E637" i="119"/>
  <c r="E606" i="119"/>
  <c r="G613" i="148"/>
  <c r="G653" i="141"/>
  <c r="H653" i="141"/>
  <c r="F645" i="125"/>
  <c r="F586" i="125"/>
  <c r="E638" i="148"/>
  <c r="H571" i="162"/>
  <c r="I637" i="119"/>
  <c r="H606" i="119"/>
  <c r="J637" i="162"/>
  <c r="G645" i="125"/>
  <c r="C571" i="162"/>
  <c r="E653" i="141"/>
  <c r="D645" i="125"/>
  <c r="P46" i="132"/>
  <c r="P47" i="132" s="1"/>
  <c r="C586" i="125"/>
  <c r="D638" i="148"/>
  <c r="G571" i="162"/>
  <c r="F606" i="119"/>
  <c r="C648" i="119"/>
  <c r="I618" i="119"/>
  <c r="E618" i="134"/>
  <c r="I638" i="148"/>
  <c r="C645" i="125"/>
  <c r="D586" i="125"/>
  <c r="F638" i="148"/>
  <c r="I571" i="162"/>
  <c r="AQ46" i="6"/>
  <c r="AQ47" i="6" s="1"/>
  <c r="E648" i="119"/>
  <c r="G618" i="119"/>
  <c r="G595" i="119"/>
  <c r="C618" i="119"/>
  <c r="H572" i="119"/>
  <c r="I627" i="119"/>
  <c r="E633" i="162"/>
  <c r="I653" i="141"/>
  <c r="G668" i="35"/>
  <c r="D686" i="125"/>
  <c r="G638" i="162"/>
  <c r="D679" i="162"/>
  <c r="C627" i="119"/>
  <c r="C594" i="148"/>
  <c r="E690" i="119"/>
  <c r="C652" i="134"/>
  <c r="G690" i="119"/>
  <c r="E652" i="134"/>
  <c r="AJ46" i="139"/>
  <c r="AJ47" i="139" s="1"/>
  <c r="G652" i="134"/>
  <c r="E671" i="125"/>
  <c r="G655" i="162"/>
  <c r="H686" i="125"/>
  <c r="D686" i="162"/>
  <c r="E685" i="148"/>
  <c r="D671" i="125"/>
  <c r="H679" i="162"/>
  <c r="C686" i="125"/>
  <c r="I686" i="162"/>
  <c r="D685" i="148"/>
  <c r="F671" i="125"/>
  <c r="AP46" i="146"/>
  <c r="AP47" i="146" s="1"/>
  <c r="C671" i="125"/>
  <c r="J664" i="162"/>
  <c r="I690" i="148"/>
  <c r="H671" i="125"/>
  <c r="I690" i="119"/>
  <c r="I686" i="125"/>
  <c r="G686" i="125"/>
  <c r="E686" i="125"/>
  <c r="C690" i="148"/>
  <c r="H690" i="119"/>
  <c r="D690" i="148"/>
  <c r="E655" i="162"/>
  <c r="F648" i="148"/>
  <c r="D648" i="148"/>
  <c r="J625" i="134"/>
  <c r="H613" i="162"/>
  <c r="I648" i="148"/>
  <c r="E648" i="148"/>
  <c r="E641" i="119"/>
  <c r="G613" i="162"/>
  <c r="F641" i="119"/>
  <c r="C622" i="134"/>
  <c r="F613" i="162"/>
  <c r="H641" i="119"/>
  <c r="H618" i="119"/>
  <c r="I613" i="162"/>
  <c r="C613" i="148"/>
  <c r="C641" i="119"/>
  <c r="D613" i="162"/>
  <c r="D627" i="119"/>
  <c r="C648" i="148"/>
  <c r="F613" i="148"/>
  <c r="AK46" i="146"/>
  <c r="AK47" i="146" s="1"/>
  <c r="H632" i="162"/>
  <c r="E613" i="148"/>
  <c r="D632" i="162"/>
  <c r="H638" i="162"/>
  <c r="I613" i="148"/>
  <c r="G632" i="162"/>
  <c r="I631" i="162"/>
  <c r="H613" i="148"/>
  <c r="G648" i="148"/>
  <c r="I570" i="125"/>
  <c r="H582" i="141"/>
  <c r="D570" i="125"/>
  <c r="C582" i="141"/>
  <c r="C583" i="119"/>
  <c r="G570" i="125"/>
  <c r="G601" i="148"/>
  <c r="H594" i="148"/>
  <c r="D582" i="141"/>
  <c r="H586" i="35"/>
  <c r="F570" i="125"/>
  <c r="I601" i="148"/>
  <c r="I594" i="148"/>
  <c r="I582" i="141"/>
  <c r="I602" i="125"/>
  <c r="C586" i="35"/>
  <c r="H570" i="125"/>
  <c r="E601" i="148"/>
  <c r="C606" i="119"/>
  <c r="F596" i="162"/>
  <c r="F594" i="148"/>
  <c r="F582" i="141"/>
  <c r="C602" i="125"/>
  <c r="E570" i="125"/>
  <c r="C601" i="148"/>
  <c r="C596" i="162"/>
  <c r="D594" i="148"/>
  <c r="F601" i="148"/>
  <c r="Y46" i="6"/>
  <c r="H601" i="148"/>
  <c r="D596" i="162"/>
  <c r="F602" i="125"/>
  <c r="H601" i="141"/>
  <c r="H596" i="162"/>
  <c r="AI46" i="160"/>
  <c r="AI47" i="160" s="1"/>
  <c r="C601" i="141"/>
  <c r="I596" i="162"/>
  <c r="G596" i="162"/>
  <c r="F601" i="141"/>
  <c r="AE63" i="116"/>
  <c r="H439" i="134"/>
  <c r="H55" i="129" s="1"/>
  <c r="H57" i="129" s="1"/>
  <c r="C439" i="134"/>
  <c r="C55" i="129" s="1"/>
  <c r="C58" i="129" s="1"/>
  <c r="J407" i="35"/>
  <c r="AC129" i="114"/>
  <c r="D439" i="134"/>
  <c r="D55" i="129" s="1"/>
  <c r="D58" i="129" s="1"/>
  <c r="I439" i="134"/>
  <c r="I55" i="129" s="1"/>
  <c r="I57" i="129" s="1"/>
  <c r="L55" i="147"/>
  <c r="N55" i="147" s="1"/>
  <c r="AF37" i="32"/>
  <c r="AL37" i="32" s="1"/>
  <c r="J425" i="35"/>
  <c r="AE36" i="116"/>
  <c r="AT58" i="146"/>
  <c r="F543" i="125"/>
  <c r="C545" i="141"/>
  <c r="E554" i="141"/>
  <c r="H645" i="148"/>
  <c r="I533" i="119"/>
  <c r="N45" i="116"/>
  <c r="G659" i="119" s="1"/>
  <c r="D648" i="119"/>
  <c r="J562" i="35"/>
  <c r="J410" i="125"/>
  <c r="D545" i="141"/>
  <c r="E669" i="125"/>
  <c r="E645" i="148"/>
  <c r="H578" i="162"/>
  <c r="H533" i="119"/>
  <c r="C638" i="162"/>
  <c r="I648" i="119"/>
  <c r="J46" i="160"/>
  <c r="J47" i="160" s="1"/>
  <c r="I554" i="141"/>
  <c r="Z44" i="139"/>
  <c r="G629" i="141" s="1"/>
  <c r="S44" i="123"/>
  <c r="I622" i="125" s="1"/>
  <c r="H669" i="125"/>
  <c r="G655" i="35"/>
  <c r="H678" i="35"/>
  <c r="D645" i="148"/>
  <c r="AG46" i="6"/>
  <c r="AG47" i="6" s="1"/>
  <c r="N44" i="116"/>
  <c r="I617" i="119" s="1"/>
  <c r="F648" i="119"/>
  <c r="I655" i="162"/>
  <c r="AS46" i="116"/>
  <c r="AS47" i="116" s="1"/>
  <c r="J492" i="125"/>
  <c r="G624" i="141"/>
  <c r="F538" i="125"/>
  <c r="C669" i="125"/>
  <c r="C579" i="35"/>
  <c r="H648" i="119"/>
  <c r="H655" i="162"/>
  <c r="J564" i="148"/>
  <c r="G594" i="148"/>
  <c r="Z45" i="146"/>
  <c r="F671" i="148" s="1"/>
  <c r="E538" i="125"/>
  <c r="Z45" i="139"/>
  <c r="G671" i="141" s="1"/>
  <c r="H624" i="141"/>
  <c r="H538" i="125"/>
  <c r="I669" i="125"/>
  <c r="D579" i="35"/>
  <c r="H481" i="134"/>
  <c r="J553" i="134"/>
  <c r="J544" i="125"/>
  <c r="H597" i="148"/>
  <c r="D597" i="148"/>
  <c r="E597" i="148"/>
  <c r="C597" i="148"/>
  <c r="G597" i="148"/>
  <c r="I597" i="148"/>
  <c r="F597" i="148"/>
  <c r="F624" i="141"/>
  <c r="I538" i="125"/>
  <c r="G439" i="148"/>
  <c r="G55" i="143" s="1"/>
  <c r="G57" i="143" s="1"/>
  <c r="D603" i="148"/>
  <c r="AJ46" i="146"/>
  <c r="AJ47" i="146" s="1"/>
  <c r="F533" i="119"/>
  <c r="D571" i="162"/>
  <c r="H637" i="119"/>
  <c r="AF44" i="139"/>
  <c r="D635" i="141" s="1"/>
  <c r="E594" i="148"/>
  <c r="E627" i="119"/>
  <c r="G627" i="119"/>
  <c r="F627" i="119"/>
  <c r="I624" i="141"/>
  <c r="D538" i="125"/>
  <c r="G645" i="148"/>
  <c r="G603" i="148"/>
  <c r="J687" i="125"/>
  <c r="D533" i="119"/>
  <c r="C575" i="119"/>
  <c r="J554" i="148"/>
  <c r="D543" i="125"/>
  <c r="H541" i="141"/>
  <c r="I545" i="141"/>
  <c r="S43" i="123"/>
  <c r="E580" i="125" s="1"/>
  <c r="G543" i="125"/>
  <c r="C538" i="125"/>
  <c r="C645" i="148"/>
  <c r="C603" i="148"/>
  <c r="G533" i="119"/>
  <c r="H575" i="119"/>
  <c r="F645" i="148"/>
  <c r="F603" i="148"/>
  <c r="C533" i="119"/>
  <c r="D575" i="119"/>
  <c r="G545" i="141"/>
  <c r="X43" i="123"/>
  <c r="G585" i="125" s="1"/>
  <c r="I603" i="148"/>
  <c r="E533" i="119"/>
  <c r="G575" i="119"/>
  <c r="I46" i="123"/>
  <c r="I47" i="123" s="1"/>
  <c r="J582" i="134"/>
  <c r="L68" i="133"/>
  <c r="N68" i="133" s="1"/>
  <c r="AD44" i="139"/>
  <c r="E633" i="141" s="1"/>
  <c r="H562" i="125"/>
  <c r="I550" i="141"/>
  <c r="AM47" i="133"/>
  <c r="D664" i="134"/>
  <c r="AQ45" i="123"/>
  <c r="G688" i="125" s="1"/>
  <c r="E679" i="162"/>
  <c r="P44" i="139"/>
  <c r="G619" i="141" s="1"/>
  <c r="AG44" i="139"/>
  <c r="E636" i="141" s="1"/>
  <c r="BR38" i="147"/>
  <c r="BK38" i="147"/>
  <c r="BM38" i="147" s="1"/>
  <c r="J460" i="134"/>
  <c r="J636" i="148"/>
  <c r="E595" i="134"/>
  <c r="I595" i="134"/>
  <c r="H595" i="134"/>
  <c r="G595" i="134"/>
  <c r="F595" i="134"/>
  <c r="D595" i="134"/>
  <c r="C595" i="134"/>
  <c r="AH46" i="132"/>
  <c r="AH47" i="132" s="1"/>
  <c r="F682" i="148"/>
  <c r="I682" i="148"/>
  <c r="H682" i="148"/>
  <c r="D682" i="148"/>
  <c r="C682" i="148"/>
  <c r="E682" i="148"/>
  <c r="G682" i="148"/>
  <c r="AG44" i="132"/>
  <c r="G552" i="134"/>
  <c r="D552" i="134"/>
  <c r="C552" i="134"/>
  <c r="F552" i="134"/>
  <c r="H552" i="134"/>
  <c r="E552" i="134"/>
  <c r="I552" i="134"/>
  <c r="S77" i="133"/>
  <c r="W77" i="133" s="1"/>
  <c r="X77" i="133" s="1"/>
  <c r="AF33" i="133"/>
  <c r="R77" i="133"/>
  <c r="V77" i="133" s="1"/>
  <c r="Y33" i="133"/>
  <c r="AA33" i="133" s="1"/>
  <c r="BR25" i="161"/>
  <c r="BK25" i="161"/>
  <c r="D562" i="125"/>
  <c r="C679" i="141"/>
  <c r="AQ43" i="123"/>
  <c r="C604" i="125" s="1"/>
  <c r="G550" i="141"/>
  <c r="F668" i="35"/>
  <c r="G664" i="134"/>
  <c r="C637" i="119"/>
  <c r="E679" i="119"/>
  <c r="AG43" i="139"/>
  <c r="D594" i="141" s="1"/>
  <c r="J426" i="134"/>
  <c r="BK42" i="133"/>
  <c r="BR42" i="133"/>
  <c r="G594" i="134"/>
  <c r="F594" i="134"/>
  <c r="H594" i="134"/>
  <c r="I594" i="134"/>
  <c r="D594" i="134"/>
  <c r="C594" i="134"/>
  <c r="E594" i="134"/>
  <c r="F585" i="162"/>
  <c r="E585" i="162"/>
  <c r="H585" i="162"/>
  <c r="D585" i="162"/>
  <c r="C585" i="162"/>
  <c r="I585" i="162"/>
  <c r="X46" i="160"/>
  <c r="G585" i="162"/>
  <c r="F644" i="134"/>
  <c r="D644" i="134"/>
  <c r="C644" i="134"/>
  <c r="H644" i="134"/>
  <c r="I644" i="134"/>
  <c r="E644" i="134"/>
  <c r="G644" i="134"/>
  <c r="H679" i="134"/>
  <c r="E679" i="134"/>
  <c r="D679" i="134"/>
  <c r="G679" i="134"/>
  <c r="C679" i="134"/>
  <c r="I679" i="134"/>
  <c r="F679" i="134"/>
  <c r="J556" i="148"/>
  <c r="I584" i="35"/>
  <c r="D596" i="148"/>
  <c r="F679" i="119"/>
  <c r="J419" i="148"/>
  <c r="J503" i="148"/>
  <c r="F545" i="148"/>
  <c r="C545" i="148"/>
  <c r="G545" i="148"/>
  <c r="H545" i="148"/>
  <c r="Z44" i="146"/>
  <c r="I545" i="148"/>
  <c r="D545" i="148"/>
  <c r="E545" i="148"/>
  <c r="AX45" i="133"/>
  <c r="AZ45" i="133" s="1"/>
  <c r="BE45" i="133"/>
  <c r="D627" i="162"/>
  <c r="I627" i="162"/>
  <c r="G627" i="162"/>
  <c r="E627" i="162"/>
  <c r="F627" i="162"/>
  <c r="H627" i="162"/>
  <c r="C627" i="162"/>
  <c r="J552" i="148"/>
  <c r="H637" i="134"/>
  <c r="F637" i="134"/>
  <c r="E637" i="134"/>
  <c r="I637" i="134"/>
  <c r="C637" i="134"/>
  <c r="G637" i="134"/>
  <c r="D637" i="134"/>
  <c r="I45" i="139"/>
  <c r="H654" i="141" s="1"/>
  <c r="W46" i="6"/>
  <c r="E584" i="35"/>
  <c r="C596" i="148"/>
  <c r="J529" i="148"/>
  <c r="S11" i="133"/>
  <c r="E55" i="133"/>
  <c r="I55" i="133" s="1"/>
  <c r="L11" i="133"/>
  <c r="N11" i="133" s="1"/>
  <c r="F55" i="133"/>
  <c r="J55" i="133" s="1"/>
  <c r="K55" i="133" s="1"/>
  <c r="G562" i="125"/>
  <c r="G577" i="35"/>
  <c r="D439" i="162"/>
  <c r="D55" i="157" s="1"/>
  <c r="D58" i="157" s="1"/>
  <c r="AC43" i="160"/>
  <c r="G590" i="162" s="1"/>
  <c r="AP46" i="6"/>
  <c r="AP47" i="6" s="1"/>
  <c r="F664" i="134"/>
  <c r="J45" i="116"/>
  <c r="F655" i="119" s="1"/>
  <c r="H584" i="35"/>
  <c r="H596" i="148"/>
  <c r="P43" i="139"/>
  <c r="F577" i="141" s="1"/>
  <c r="L62" i="140"/>
  <c r="N62" i="140" s="1"/>
  <c r="L38" i="147"/>
  <c r="N38" i="147" s="1"/>
  <c r="F82" i="147"/>
  <c r="J82" i="147" s="1"/>
  <c r="K82" i="147" s="1"/>
  <c r="S38" i="147"/>
  <c r="E82" i="147"/>
  <c r="I82" i="147" s="1"/>
  <c r="H655" i="148"/>
  <c r="D655" i="148"/>
  <c r="I655" i="148"/>
  <c r="G655" i="148"/>
  <c r="E655" i="148"/>
  <c r="C655" i="148"/>
  <c r="F655" i="148"/>
  <c r="J437" i="134"/>
  <c r="AE45" i="139"/>
  <c r="F676" i="141" s="1"/>
  <c r="I562" i="125"/>
  <c r="I541" i="141"/>
  <c r="I577" i="35"/>
  <c r="H679" i="141"/>
  <c r="F596" i="148"/>
  <c r="AG64" i="132"/>
  <c r="AG36" i="132"/>
  <c r="AE129" i="130"/>
  <c r="AG63" i="132"/>
  <c r="F34" i="133"/>
  <c r="J461" i="148"/>
  <c r="BE34" i="133"/>
  <c r="AX34" i="133"/>
  <c r="AZ34" i="133" s="1"/>
  <c r="J479" i="134"/>
  <c r="AR36" i="132"/>
  <c r="AR63" i="132"/>
  <c r="AP129" i="130"/>
  <c r="AR64" i="132"/>
  <c r="F45" i="133"/>
  <c r="J468" i="134"/>
  <c r="BE26" i="133"/>
  <c r="AX26" i="133"/>
  <c r="AZ26" i="133" s="1"/>
  <c r="F602" i="134"/>
  <c r="C602" i="134"/>
  <c r="I602" i="134"/>
  <c r="G602" i="134"/>
  <c r="E602" i="134"/>
  <c r="D602" i="134"/>
  <c r="H602" i="134"/>
  <c r="AO46" i="132"/>
  <c r="AO47" i="132" s="1"/>
  <c r="I640" i="148"/>
  <c r="E640" i="148"/>
  <c r="H640" i="148"/>
  <c r="D640" i="148"/>
  <c r="C640" i="148"/>
  <c r="G640" i="148"/>
  <c r="F640" i="148"/>
  <c r="F541" i="141"/>
  <c r="I679" i="141"/>
  <c r="C643" i="148"/>
  <c r="C631" i="162"/>
  <c r="AN46" i="146"/>
  <c r="AN47" i="146" s="1"/>
  <c r="I578" i="162"/>
  <c r="J583" i="162"/>
  <c r="J554" i="162"/>
  <c r="J412" i="141"/>
  <c r="S55" i="147"/>
  <c r="W55" i="147" s="1"/>
  <c r="X55" i="147" s="1"/>
  <c r="R55" i="147"/>
  <c r="V55" i="147" s="1"/>
  <c r="AF11" i="147"/>
  <c r="Y11" i="147"/>
  <c r="AA11" i="147" s="1"/>
  <c r="S34" i="147"/>
  <c r="L34" i="147"/>
  <c r="N34" i="147" s="1"/>
  <c r="E78" i="147"/>
  <c r="I78" i="147" s="1"/>
  <c r="F78" i="147"/>
  <c r="J78" i="147" s="1"/>
  <c r="K78" i="147" s="1"/>
  <c r="G587" i="148"/>
  <c r="E587" i="148"/>
  <c r="D587" i="148"/>
  <c r="H587" i="148"/>
  <c r="C587" i="148"/>
  <c r="I587" i="148"/>
  <c r="F587" i="148"/>
  <c r="S35" i="133"/>
  <c r="F79" i="133"/>
  <c r="J79" i="133" s="1"/>
  <c r="K79" i="133" s="1"/>
  <c r="L35" i="133"/>
  <c r="N35" i="133" s="1"/>
  <c r="E79" i="133"/>
  <c r="I79" i="133" s="1"/>
  <c r="J626" i="134"/>
  <c r="F70" i="133"/>
  <c r="J70" i="133" s="1"/>
  <c r="K70" i="133" s="1"/>
  <c r="S26" i="133"/>
  <c r="L26" i="133"/>
  <c r="N26" i="133" s="1"/>
  <c r="E70" i="133"/>
  <c r="I70" i="133" s="1"/>
  <c r="G439" i="162"/>
  <c r="G55" i="157" s="1"/>
  <c r="G57" i="157" s="1"/>
  <c r="J467" i="141"/>
  <c r="X129" i="144"/>
  <c r="Z64" i="146"/>
  <c r="Z36" i="146"/>
  <c r="F27" i="147"/>
  <c r="Z63" i="146"/>
  <c r="J502" i="134"/>
  <c r="F69" i="161"/>
  <c r="J69" i="161" s="1"/>
  <c r="K69" i="161" s="1"/>
  <c r="E69" i="161"/>
  <c r="I69" i="161" s="1"/>
  <c r="L25" i="161"/>
  <c r="N25" i="161" s="1"/>
  <c r="S25" i="161"/>
  <c r="BR11" i="147"/>
  <c r="BK11" i="147"/>
  <c r="BR35" i="133"/>
  <c r="BK35" i="133"/>
  <c r="BM35" i="133" s="1"/>
  <c r="J46" i="146"/>
  <c r="J47" i="146" s="1"/>
  <c r="AD45" i="139"/>
  <c r="H675" i="141" s="1"/>
  <c r="D549" i="141"/>
  <c r="E679" i="141"/>
  <c r="AE44" i="139"/>
  <c r="I634" i="141" s="1"/>
  <c r="I595" i="141"/>
  <c r="D643" i="148"/>
  <c r="F631" i="162"/>
  <c r="I628" i="125"/>
  <c r="D578" i="162"/>
  <c r="J447" i="125"/>
  <c r="J543" i="141"/>
  <c r="E686" i="134"/>
  <c r="I686" i="134"/>
  <c r="H686" i="134"/>
  <c r="G686" i="134"/>
  <c r="C686" i="134"/>
  <c r="F686" i="134"/>
  <c r="D686" i="134"/>
  <c r="J418" i="134"/>
  <c r="AF24" i="133"/>
  <c r="S68" i="133"/>
  <c r="W68" i="133" s="1"/>
  <c r="X68" i="133" s="1"/>
  <c r="R68" i="133"/>
  <c r="V68" i="133" s="1"/>
  <c r="Y24" i="133"/>
  <c r="AA24" i="133" s="1"/>
  <c r="F86" i="133"/>
  <c r="J86" i="133" s="1"/>
  <c r="K86" i="133" s="1"/>
  <c r="E86" i="133"/>
  <c r="I86" i="133" s="1"/>
  <c r="L42" i="133"/>
  <c r="N42" i="133" s="1"/>
  <c r="S42" i="133"/>
  <c r="F563" i="134"/>
  <c r="G563" i="134"/>
  <c r="I563" i="134"/>
  <c r="D563" i="134"/>
  <c r="E563" i="134"/>
  <c r="C563" i="134"/>
  <c r="AR44" i="132"/>
  <c r="AR43" i="132"/>
  <c r="AR45" i="132"/>
  <c r="H563" i="134"/>
  <c r="C562" i="125"/>
  <c r="F562" i="125"/>
  <c r="H550" i="141"/>
  <c r="D679" i="141"/>
  <c r="F439" i="148"/>
  <c r="F55" i="143" s="1"/>
  <c r="F57" i="143" s="1"/>
  <c r="E643" i="148"/>
  <c r="F656" i="119"/>
  <c r="D631" i="162"/>
  <c r="H628" i="125"/>
  <c r="E664" i="134"/>
  <c r="F677" i="148"/>
  <c r="BK34" i="147"/>
  <c r="BM34" i="147" s="1"/>
  <c r="BR34" i="147"/>
  <c r="BR14" i="133"/>
  <c r="BK14" i="133"/>
  <c r="BM14" i="133" s="1"/>
  <c r="I669" i="162"/>
  <c r="H669" i="162"/>
  <c r="D669" i="162"/>
  <c r="C669" i="162"/>
  <c r="E669" i="162"/>
  <c r="F669" i="162"/>
  <c r="G669" i="162"/>
  <c r="BE27" i="147"/>
  <c r="AX27" i="147"/>
  <c r="AZ27" i="147" s="1"/>
  <c r="BX10" i="133"/>
  <c r="CE10" i="133"/>
  <c r="CK10" i="133" s="1"/>
  <c r="CM10" i="133" s="1"/>
  <c r="J521" i="134"/>
  <c r="F550" i="141"/>
  <c r="H439" i="148"/>
  <c r="H55" i="143" s="1"/>
  <c r="H57" i="143" s="1"/>
  <c r="J506" i="125"/>
  <c r="D598" i="148"/>
  <c r="H598" i="148"/>
  <c r="G598" i="148"/>
  <c r="E598" i="148"/>
  <c r="C598" i="148"/>
  <c r="I598" i="148"/>
  <c r="F598" i="148"/>
  <c r="BK11" i="133"/>
  <c r="BR11" i="133"/>
  <c r="J510" i="134"/>
  <c r="L77" i="133"/>
  <c r="N77" i="133" s="1"/>
  <c r="J571" i="148"/>
  <c r="C678" i="141"/>
  <c r="D678" i="141"/>
  <c r="G678" i="141"/>
  <c r="I678" i="141"/>
  <c r="E678" i="141"/>
  <c r="H678" i="141"/>
  <c r="F678" i="141"/>
  <c r="C584" i="125"/>
  <c r="D584" i="125"/>
  <c r="F584" i="125"/>
  <c r="I584" i="125"/>
  <c r="G584" i="125"/>
  <c r="H584" i="125"/>
  <c r="E584" i="125"/>
  <c r="H662" i="125"/>
  <c r="I662" i="125"/>
  <c r="G662" i="125"/>
  <c r="D662" i="125"/>
  <c r="C662" i="125"/>
  <c r="E662" i="125"/>
  <c r="F662" i="125"/>
  <c r="AI44" i="139"/>
  <c r="H638" i="141" s="1"/>
  <c r="F554" i="141"/>
  <c r="G605" i="35"/>
  <c r="C554" i="141"/>
  <c r="H605" i="35"/>
  <c r="F537" i="148"/>
  <c r="CX31" i="133"/>
  <c r="CZ31" i="133" s="1"/>
  <c r="D580" i="134"/>
  <c r="H679" i="119"/>
  <c r="J611" i="134"/>
  <c r="I679" i="162"/>
  <c r="F679" i="162"/>
  <c r="G679" i="162"/>
  <c r="J493" i="141"/>
  <c r="J496" i="141"/>
  <c r="F677" i="141"/>
  <c r="D677" i="141"/>
  <c r="G677" i="141"/>
  <c r="C677" i="141"/>
  <c r="E677" i="141"/>
  <c r="H677" i="141"/>
  <c r="I677" i="141"/>
  <c r="D634" i="125"/>
  <c r="C634" i="125"/>
  <c r="G634" i="125"/>
  <c r="I634" i="125"/>
  <c r="F634" i="125"/>
  <c r="H634" i="125"/>
  <c r="E634" i="125"/>
  <c r="Q64" i="123"/>
  <c r="O129" i="121"/>
  <c r="Q63" i="123"/>
  <c r="Q36" i="123"/>
  <c r="F18" i="124"/>
  <c r="J432" i="125"/>
  <c r="J684" i="119"/>
  <c r="BR37" i="140"/>
  <c r="BK37" i="140"/>
  <c r="F675" i="125"/>
  <c r="I675" i="125"/>
  <c r="H675" i="125"/>
  <c r="C675" i="125"/>
  <c r="E675" i="125"/>
  <c r="G675" i="125"/>
  <c r="D675" i="125"/>
  <c r="J405" i="141"/>
  <c r="G662" i="141"/>
  <c r="D662" i="141"/>
  <c r="F662" i="141"/>
  <c r="H662" i="141"/>
  <c r="C662" i="141"/>
  <c r="I662" i="141"/>
  <c r="E662" i="141"/>
  <c r="X46" i="139"/>
  <c r="E585" i="141"/>
  <c r="I585" i="141"/>
  <c r="D585" i="141"/>
  <c r="F585" i="141"/>
  <c r="H585" i="141"/>
  <c r="G585" i="141"/>
  <c r="C585" i="141"/>
  <c r="BE30" i="124"/>
  <c r="AX30" i="124"/>
  <c r="AZ30" i="124" s="1"/>
  <c r="J464" i="125"/>
  <c r="G554" i="141"/>
  <c r="I605" i="35"/>
  <c r="I537" i="148"/>
  <c r="E439" i="162"/>
  <c r="E55" i="157" s="1"/>
  <c r="E58" i="157" s="1"/>
  <c r="E77" i="157" s="1"/>
  <c r="H580" i="134"/>
  <c r="L44" i="116"/>
  <c r="G615" i="119" s="1"/>
  <c r="Z46" i="123"/>
  <c r="Z47" i="123" s="1"/>
  <c r="J475" i="125"/>
  <c r="J405" i="125"/>
  <c r="F676" i="125"/>
  <c r="G676" i="125"/>
  <c r="D676" i="125"/>
  <c r="I676" i="125"/>
  <c r="C676" i="125"/>
  <c r="E676" i="125"/>
  <c r="H676" i="125"/>
  <c r="J468" i="141"/>
  <c r="BK31" i="124"/>
  <c r="BM31" i="124" s="1"/>
  <c r="BR31" i="124"/>
  <c r="F531" i="141"/>
  <c r="C531" i="141"/>
  <c r="G531" i="141"/>
  <c r="H531" i="141"/>
  <c r="D531" i="141"/>
  <c r="L43" i="139"/>
  <c r="L44" i="139"/>
  <c r="I531" i="141"/>
  <c r="L45" i="139"/>
  <c r="E531" i="141"/>
  <c r="AX24" i="124"/>
  <c r="AZ24" i="124" s="1"/>
  <c r="BE24" i="124"/>
  <c r="J426" i="141"/>
  <c r="AX18" i="124"/>
  <c r="AZ18" i="124" s="1"/>
  <c r="BE18" i="124"/>
  <c r="J600" i="119"/>
  <c r="J416" i="125"/>
  <c r="F41" i="124"/>
  <c r="AN64" i="123"/>
  <c r="AN36" i="123"/>
  <c r="AN63" i="123"/>
  <c r="AL129" i="121"/>
  <c r="C548" i="125"/>
  <c r="D548" i="125"/>
  <c r="E548" i="125"/>
  <c r="I548" i="125"/>
  <c r="F548" i="125"/>
  <c r="AC44" i="123"/>
  <c r="AC45" i="123"/>
  <c r="AC43" i="123"/>
  <c r="H548" i="125"/>
  <c r="G548" i="125"/>
  <c r="AZ18" i="140"/>
  <c r="D554" i="141"/>
  <c r="D605" i="35"/>
  <c r="G537" i="148"/>
  <c r="C580" i="134"/>
  <c r="AP46" i="123"/>
  <c r="AP47" i="123" s="1"/>
  <c r="C679" i="119"/>
  <c r="S44" i="139"/>
  <c r="C538" i="141"/>
  <c r="E538" i="141"/>
  <c r="S45" i="139"/>
  <c r="F538" i="141"/>
  <c r="G538" i="141"/>
  <c r="S43" i="139"/>
  <c r="D538" i="141"/>
  <c r="I538" i="141"/>
  <c r="H538" i="141"/>
  <c r="BR40" i="133"/>
  <c r="BK40" i="133"/>
  <c r="BK12" i="124"/>
  <c r="BM12" i="124" s="1"/>
  <c r="BR12" i="124"/>
  <c r="G688" i="134"/>
  <c r="I688" i="134"/>
  <c r="F688" i="134"/>
  <c r="H688" i="134"/>
  <c r="C688" i="134"/>
  <c r="D688" i="134"/>
  <c r="E688" i="134"/>
  <c r="E84" i="124"/>
  <c r="I84" i="124" s="1"/>
  <c r="S40" i="124"/>
  <c r="L40" i="124"/>
  <c r="N40" i="124" s="1"/>
  <c r="F84" i="124"/>
  <c r="J84" i="124" s="1"/>
  <c r="K84" i="124" s="1"/>
  <c r="S31" i="124"/>
  <c r="L31" i="124"/>
  <c r="N31" i="124" s="1"/>
  <c r="E75" i="124"/>
  <c r="I75" i="124" s="1"/>
  <c r="F75" i="124"/>
  <c r="J75" i="124" s="1"/>
  <c r="K75" i="124" s="1"/>
  <c r="BK18" i="140"/>
  <c r="BM18" i="140" s="1"/>
  <c r="BR18" i="140"/>
  <c r="E605" i="35"/>
  <c r="E537" i="148"/>
  <c r="S81" i="32"/>
  <c r="W81" i="32" s="1"/>
  <c r="X81" i="32" s="1"/>
  <c r="E580" i="134"/>
  <c r="I679" i="119"/>
  <c r="J624" i="134"/>
  <c r="L63" i="123"/>
  <c r="J129" i="121"/>
  <c r="L64" i="123"/>
  <c r="F13" i="124"/>
  <c r="L36" i="123"/>
  <c r="AX41" i="124"/>
  <c r="AZ41" i="124" s="1"/>
  <c r="BE41" i="124"/>
  <c r="C592" i="125"/>
  <c r="H592" i="125"/>
  <c r="G592" i="125"/>
  <c r="D592" i="125"/>
  <c r="I592" i="125"/>
  <c r="E592" i="125"/>
  <c r="F592" i="125"/>
  <c r="H681" i="141"/>
  <c r="I681" i="141"/>
  <c r="F681" i="141"/>
  <c r="D681" i="141"/>
  <c r="E681" i="141"/>
  <c r="G681" i="141"/>
  <c r="C681" i="141"/>
  <c r="C646" i="134"/>
  <c r="H646" i="134"/>
  <c r="D646" i="134"/>
  <c r="I646" i="134"/>
  <c r="E646" i="134"/>
  <c r="F646" i="134"/>
  <c r="G646" i="134"/>
  <c r="BK37" i="133"/>
  <c r="BM37" i="133" s="1"/>
  <c r="BR37" i="133"/>
  <c r="J479" i="125"/>
  <c r="AX45" i="140"/>
  <c r="AZ45" i="140" s="1"/>
  <c r="BE45" i="140"/>
  <c r="AH46" i="160"/>
  <c r="AH47" i="160" s="1"/>
  <c r="J509" i="141"/>
  <c r="AQ46" i="132"/>
  <c r="AQ47" i="132" s="1"/>
  <c r="R43" i="146"/>
  <c r="H579" i="148" s="1"/>
  <c r="R81" i="32"/>
  <c r="V81" i="32" s="1"/>
  <c r="I575" i="119"/>
  <c r="G46" i="132"/>
  <c r="G47" i="132" s="1"/>
  <c r="O63" i="123"/>
  <c r="O36" i="123"/>
  <c r="F16" i="124"/>
  <c r="O64" i="123"/>
  <c r="M129" i="121"/>
  <c r="BX33" i="133"/>
  <c r="BZ33" i="133" s="1"/>
  <c r="CE33" i="133"/>
  <c r="CK33" i="133" s="1"/>
  <c r="CM33" i="133" s="1"/>
  <c r="J422" i="125"/>
  <c r="J409" i="141"/>
  <c r="J441" i="125"/>
  <c r="J516" i="125"/>
  <c r="AX17" i="140"/>
  <c r="AZ17" i="140" s="1"/>
  <c r="BE17" i="140"/>
  <c r="J437" i="141"/>
  <c r="J474" i="125"/>
  <c r="J555" i="141"/>
  <c r="F34" i="140"/>
  <c r="AG63" i="139"/>
  <c r="AG64" i="139"/>
  <c r="AE129" i="137"/>
  <c r="AG36" i="139"/>
  <c r="AF22" i="133"/>
  <c r="S66" i="133"/>
  <c r="W66" i="133" s="1"/>
  <c r="X66" i="133" s="1"/>
  <c r="R66" i="133"/>
  <c r="V66" i="133" s="1"/>
  <c r="Y22" i="133"/>
  <c r="AA22" i="133" s="1"/>
  <c r="J494" i="125"/>
  <c r="D633" i="125"/>
  <c r="H633" i="125"/>
  <c r="I633" i="125"/>
  <c r="E633" i="125"/>
  <c r="G633" i="125"/>
  <c r="C633" i="125"/>
  <c r="F633" i="125"/>
  <c r="AZ37" i="133"/>
  <c r="BM40" i="117"/>
  <c r="I627" i="141"/>
  <c r="H627" i="141"/>
  <c r="F627" i="141"/>
  <c r="G627" i="141"/>
  <c r="E627" i="141"/>
  <c r="D627" i="141"/>
  <c r="C627" i="141"/>
  <c r="J425" i="141"/>
  <c r="J500" i="125"/>
  <c r="C532" i="119"/>
  <c r="AC45" i="116"/>
  <c r="E674" i="119" s="1"/>
  <c r="I671" i="125"/>
  <c r="E575" i="119"/>
  <c r="F574" i="119"/>
  <c r="AF43" i="139"/>
  <c r="H551" i="141"/>
  <c r="D551" i="141"/>
  <c r="F551" i="141"/>
  <c r="C551" i="141"/>
  <c r="G551" i="141"/>
  <c r="E551" i="141"/>
  <c r="I551" i="141"/>
  <c r="BM33" i="133"/>
  <c r="J517" i="125"/>
  <c r="BR25" i="140"/>
  <c r="BK25" i="140"/>
  <c r="J550" i="125"/>
  <c r="AR36" i="139"/>
  <c r="AR63" i="139"/>
  <c r="AR64" i="139"/>
  <c r="F45" i="140"/>
  <c r="AP129" i="137"/>
  <c r="E535" i="141"/>
  <c r="D535" i="141"/>
  <c r="C535" i="141"/>
  <c r="F535" i="141"/>
  <c r="H535" i="141"/>
  <c r="G535" i="141"/>
  <c r="I535" i="141"/>
  <c r="J399" i="125"/>
  <c r="J510" i="141"/>
  <c r="E639" i="141"/>
  <c r="C639" i="141"/>
  <c r="F639" i="141"/>
  <c r="I639" i="141"/>
  <c r="D639" i="141"/>
  <c r="G639" i="141"/>
  <c r="H639" i="141"/>
  <c r="J452" i="125"/>
  <c r="BE16" i="124"/>
  <c r="AX16" i="124"/>
  <c r="AZ16" i="124" s="1"/>
  <c r="CE40" i="117"/>
  <c r="CK40" i="117" s="1"/>
  <c r="CM40" i="117" s="1"/>
  <c r="BX40" i="117"/>
  <c r="BZ40" i="117" s="1"/>
  <c r="J642" i="119"/>
  <c r="J521" i="125"/>
  <c r="BE20" i="140"/>
  <c r="AX20" i="140"/>
  <c r="AZ20" i="140" s="1"/>
  <c r="J536" i="141"/>
  <c r="W36" i="123"/>
  <c r="W64" i="123"/>
  <c r="F24" i="124"/>
  <c r="U129" i="121"/>
  <c r="W63" i="123"/>
  <c r="J540" i="125"/>
  <c r="AM34" i="140"/>
  <c r="BK32" i="124"/>
  <c r="BR32" i="124"/>
  <c r="S37" i="140"/>
  <c r="F81" i="140"/>
  <c r="J81" i="140" s="1"/>
  <c r="K81" i="140" s="1"/>
  <c r="E81" i="140"/>
  <c r="I81" i="140" s="1"/>
  <c r="L37" i="140"/>
  <c r="N37" i="140" s="1"/>
  <c r="J483" i="125"/>
  <c r="BE45" i="124"/>
  <c r="AX45" i="124"/>
  <c r="AZ45" i="124" s="1"/>
  <c r="G597" i="141"/>
  <c r="F597" i="141"/>
  <c r="D597" i="141"/>
  <c r="C597" i="141"/>
  <c r="E597" i="141"/>
  <c r="H597" i="141"/>
  <c r="I597" i="141"/>
  <c r="Q43" i="123"/>
  <c r="Q44" i="123"/>
  <c r="I536" i="125"/>
  <c r="G536" i="125"/>
  <c r="H536" i="125"/>
  <c r="F536" i="125"/>
  <c r="E536" i="125"/>
  <c r="D536" i="125"/>
  <c r="C536" i="125"/>
  <c r="L64" i="139"/>
  <c r="L36" i="139"/>
  <c r="J129" i="137"/>
  <c r="L63" i="139"/>
  <c r="F13" i="140"/>
  <c r="F578" i="141"/>
  <c r="G578" i="141"/>
  <c r="E578" i="141"/>
  <c r="C578" i="141"/>
  <c r="I578" i="141"/>
  <c r="H578" i="141"/>
  <c r="D578" i="141"/>
  <c r="J437" i="125"/>
  <c r="CE9" i="124"/>
  <c r="CK9" i="124" s="1"/>
  <c r="CM9" i="124" s="1"/>
  <c r="BX9" i="124"/>
  <c r="J489" i="125"/>
  <c r="J604" i="134"/>
  <c r="C689" i="141"/>
  <c r="G689" i="141"/>
  <c r="D689" i="141"/>
  <c r="E689" i="141"/>
  <c r="F689" i="141"/>
  <c r="H689" i="141"/>
  <c r="I689" i="141"/>
  <c r="R44" i="146"/>
  <c r="I621" i="148" s="1"/>
  <c r="BE34" i="140"/>
  <c r="AX34" i="140"/>
  <c r="AZ34" i="140" s="1"/>
  <c r="P63" i="139"/>
  <c r="N129" i="137"/>
  <c r="P64" i="139"/>
  <c r="P36" i="139"/>
  <c r="F17" i="140"/>
  <c r="L66" i="133"/>
  <c r="N66" i="133" s="1"/>
  <c r="F69" i="140"/>
  <c r="J69" i="140" s="1"/>
  <c r="K69" i="140" s="1"/>
  <c r="S25" i="140"/>
  <c r="L25" i="140"/>
  <c r="N25" i="140" s="1"/>
  <c r="E69" i="140"/>
  <c r="I69" i="140" s="1"/>
  <c r="J549" i="125"/>
  <c r="J433" i="125"/>
  <c r="J553" i="119"/>
  <c r="J580" i="162"/>
  <c r="J408" i="125"/>
  <c r="W45" i="123"/>
  <c r="I542" i="125"/>
  <c r="C542" i="125"/>
  <c r="F542" i="125"/>
  <c r="D542" i="125"/>
  <c r="E542" i="125"/>
  <c r="G542" i="125"/>
  <c r="H542" i="125"/>
  <c r="F81" i="133"/>
  <c r="J81" i="133" s="1"/>
  <c r="K81" i="133" s="1"/>
  <c r="E81" i="133"/>
  <c r="I81" i="133" s="1"/>
  <c r="S37" i="133"/>
  <c r="L37" i="133"/>
  <c r="N37" i="133" s="1"/>
  <c r="J479" i="141"/>
  <c r="AX33" i="140"/>
  <c r="AZ33" i="140" s="1"/>
  <c r="BE33" i="140"/>
  <c r="J454" i="141"/>
  <c r="J489" i="141"/>
  <c r="BK44" i="133"/>
  <c r="BR44" i="133"/>
  <c r="BK22" i="147"/>
  <c r="BM22" i="147" s="1"/>
  <c r="BR22" i="147"/>
  <c r="J562" i="134"/>
  <c r="H563" i="125"/>
  <c r="G563" i="125"/>
  <c r="AR43" i="123"/>
  <c r="C563" i="125"/>
  <c r="AR44" i="123"/>
  <c r="E563" i="125"/>
  <c r="F563" i="125"/>
  <c r="D563" i="125"/>
  <c r="I563" i="125"/>
  <c r="AR45" i="123"/>
  <c r="F76" i="124"/>
  <c r="J76" i="124" s="1"/>
  <c r="K76" i="124" s="1"/>
  <c r="L32" i="124"/>
  <c r="N32" i="124" s="1"/>
  <c r="E76" i="124"/>
  <c r="I76" i="124" s="1"/>
  <c r="S32" i="124"/>
  <c r="AM40" i="124"/>
  <c r="H669" i="141"/>
  <c r="I669" i="141"/>
  <c r="F669" i="141"/>
  <c r="G669" i="141"/>
  <c r="E669" i="141"/>
  <c r="C669" i="141"/>
  <c r="D669" i="141"/>
  <c r="W44" i="123"/>
  <c r="F576" i="134"/>
  <c r="I575" i="162"/>
  <c r="G580" i="134"/>
  <c r="J560" i="125"/>
  <c r="I46" i="146"/>
  <c r="I47" i="146" s="1"/>
  <c r="AC64" i="123"/>
  <c r="AA129" i="121"/>
  <c r="F30" i="124"/>
  <c r="AC63" i="123"/>
  <c r="AC36" i="123"/>
  <c r="AM33" i="140"/>
  <c r="CE22" i="133"/>
  <c r="CK22" i="133" s="1"/>
  <c r="CM22" i="133" s="1"/>
  <c r="BX22" i="133"/>
  <c r="J451" i="141"/>
  <c r="J447" i="141"/>
  <c r="AX40" i="124"/>
  <c r="AZ40" i="124" s="1"/>
  <c r="BE40" i="124"/>
  <c r="G534" i="125"/>
  <c r="H534" i="125"/>
  <c r="O44" i="123"/>
  <c r="O43" i="123"/>
  <c r="O45" i="123"/>
  <c r="D534" i="125"/>
  <c r="E534" i="125"/>
  <c r="F534" i="125"/>
  <c r="I534" i="125"/>
  <c r="C534" i="125"/>
  <c r="AR64" i="123"/>
  <c r="F45" i="124"/>
  <c r="AR36" i="123"/>
  <c r="AP129" i="121"/>
  <c r="AR63" i="123"/>
  <c r="AD129" i="137"/>
  <c r="AF63" i="139"/>
  <c r="F33" i="140"/>
  <c r="AF36" i="139"/>
  <c r="AF64" i="139"/>
  <c r="AX13" i="124"/>
  <c r="AZ13" i="124" s="1"/>
  <c r="BE13" i="124"/>
  <c r="L84" i="117"/>
  <c r="N84" i="117" s="1"/>
  <c r="I580" i="134"/>
  <c r="G679" i="119"/>
  <c r="J526" i="134"/>
  <c r="J536" i="162"/>
  <c r="S46" i="132"/>
  <c r="S47" i="132" s="1"/>
  <c r="J543" i="119"/>
  <c r="AF18" i="140"/>
  <c r="Y18" i="140"/>
  <c r="AA18" i="140" s="1"/>
  <c r="S62" i="140"/>
  <c r="W62" i="140" s="1"/>
  <c r="X62" i="140" s="1"/>
  <c r="R62" i="140"/>
  <c r="V62" i="140" s="1"/>
  <c r="F56" i="124"/>
  <c r="J56" i="124" s="1"/>
  <c r="K56" i="124" s="1"/>
  <c r="E56" i="124"/>
  <c r="I56" i="124" s="1"/>
  <c r="L12" i="124"/>
  <c r="N12" i="124" s="1"/>
  <c r="S12" i="124"/>
  <c r="J521" i="141"/>
  <c r="H661" i="141"/>
  <c r="F661" i="141"/>
  <c r="D661" i="141"/>
  <c r="I661" i="141"/>
  <c r="E661" i="141"/>
  <c r="C661" i="141"/>
  <c r="G661" i="141"/>
  <c r="S36" i="139"/>
  <c r="S63" i="139"/>
  <c r="F20" i="140"/>
  <c r="S64" i="139"/>
  <c r="Q129" i="137"/>
  <c r="E552" i="141"/>
  <c r="H552" i="141"/>
  <c r="F552" i="141"/>
  <c r="I552" i="141"/>
  <c r="D552" i="141"/>
  <c r="G552" i="141"/>
  <c r="C552" i="141"/>
  <c r="Q46" i="139"/>
  <c r="Q47" i="139" s="1"/>
  <c r="I685" i="125"/>
  <c r="E84" i="133"/>
  <c r="I84" i="133" s="1"/>
  <c r="F84" i="133"/>
  <c r="J84" i="133" s="1"/>
  <c r="K84" i="133" s="1"/>
  <c r="L40" i="133"/>
  <c r="N40" i="133" s="1"/>
  <c r="S40" i="133"/>
  <c r="J450" i="125"/>
  <c r="J458" i="125"/>
  <c r="J622" i="162"/>
  <c r="J666" i="141"/>
  <c r="U46" i="139"/>
  <c r="L44" i="123"/>
  <c r="D531" i="125"/>
  <c r="F531" i="125"/>
  <c r="C531" i="125"/>
  <c r="G531" i="125"/>
  <c r="L43" i="123"/>
  <c r="L45" i="123"/>
  <c r="E531" i="125"/>
  <c r="H531" i="125"/>
  <c r="I531" i="125"/>
  <c r="F36" i="123"/>
  <c r="F7" i="124"/>
  <c r="D129" i="121"/>
  <c r="F63" i="123"/>
  <c r="F64" i="123"/>
  <c r="AX13" i="140"/>
  <c r="AZ13" i="140" s="1"/>
  <c r="BE13" i="140"/>
  <c r="BE7" i="124"/>
  <c r="AX7" i="124"/>
  <c r="AZ7" i="124" s="1"/>
  <c r="I620" i="141"/>
  <c r="F620" i="141"/>
  <c r="E620" i="141"/>
  <c r="H620" i="141"/>
  <c r="D620" i="141"/>
  <c r="G620" i="141"/>
  <c r="C620" i="141"/>
  <c r="C591" i="125"/>
  <c r="F591" i="125"/>
  <c r="G591" i="125"/>
  <c r="H591" i="125"/>
  <c r="D591" i="125"/>
  <c r="I591" i="125"/>
  <c r="E591" i="125"/>
  <c r="AD46" i="123"/>
  <c r="AD47" i="123" s="1"/>
  <c r="S84" i="117"/>
  <c r="W84" i="117" s="1"/>
  <c r="X84" i="117" s="1"/>
  <c r="AF40" i="117"/>
  <c r="R84" i="117"/>
  <c r="V84" i="117" s="1"/>
  <c r="Y40" i="117"/>
  <c r="AA40" i="117" s="1"/>
  <c r="D571" i="119"/>
  <c r="C571" i="119"/>
  <c r="F571" i="119"/>
  <c r="I571" i="119"/>
  <c r="H571" i="119"/>
  <c r="E571" i="119"/>
  <c r="G571" i="119"/>
  <c r="H559" i="35"/>
  <c r="G685" i="162"/>
  <c r="C626" i="35"/>
  <c r="AK45" i="116"/>
  <c r="D682" i="119" s="1"/>
  <c r="D548" i="119"/>
  <c r="E677" i="148"/>
  <c r="H685" i="162"/>
  <c r="G626" i="35"/>
  <c r="E548" i="119"/>
  <c r="G606" i="148"/>
  <c r="C606" i="148"/>
  <c r="D606" i="148"/>
  <c r="AS46" i="146"/>
  <c r="AS47" i="146" s="1"/>
  <c r="I549" i="141"/>
  <c r="H677" i="148"/>
  <c r="E685" i="162"/>
  <c r="I626" i="35"/>
  <c r="J588" i="134"/>
  <c r="C548" i="119"/>
  <c r="I552" i="125"/>
  <c r="C549" i="141"/>
  <c r="G529" i="119"/>
  <c r="G602" i="125"/>
  <c r="D523" i="148"/>
  <c r="F526" i="125"/>
  <c r="H595" i="141"/>
  <c r="T45" i="116"/>
  <c r="I439" i="162"/>
  <c r="I55" i="157" s="1"/>
  <c r="I57" i="157" s="1"/>
  <c r="I65" i="157" s="1"/>
  <c r="I68" i="157" s="1"/>
  <c r="D523" i="162"/>
  <c r="C686" i="162"/>
  <c r="F678" i="35"/>
  <c r="E631" i="162"/>
  <c r="F610" i="134"/>
  <c r="C572" i="119"/>
  <c r="I677" i="148"/>
  <c r="G622" i="134"/>
  <c r="E596" i="148"/>
  <c r="J561" i="125"/>
  <c r="I638" i="162"/>
  <c r="F540" i="119"/>
  <c r="G548" i="119"/>
  <c r="C585" i="119"/>
  <c r="D585" i="119"/>
  <c r="I585" i="119"/>
  <c r="H585" i="119"/>
  <c r="G585" i="119"/>
  <c r="F585" i="119"/>
  <c r="E585" i="119"/>
  <c r="X46" i="116"/>
  <c r="D439" i="148"/>
  <c r="D55" i="143" s="1"/>
  <c r="D57" i="143" s="1"/>
  <c r="G526" i="125"/>
  <c r="F539" i="119"/>
  <c r="G523" i="162"/>
  <c r="G586" i="35"/>
  <c r="D576" i="134"/>
  <c r="AI46" i="146"/>
  <c r="AI47" i="146" s="1"/>
  <c r="E686" i="162"/>
  <c r="E678" i="35"/>
  <c r="G631" i="162"/>
  <c r="C610" i="134"/>
  <c r="D572" i="119"/>
  <c r="D677" i="148"/>
  <c r="I644" i="162"/>
  <c r="H622" i="134"/>
  <c r="G596" i="148"/>
  <c r="J653" i="134"/>
  <c r="D638" i="162"/>
  <c r="U43" i="116"/>
  <c r="I582" i="119" s="1"/>
  <c r="C574" i="119"/>
  <c r="E549" i="141"/>
  <c r="E529" i="119"/>
  <c r="G528" i="141"/>
  <c r="AN45" i="139"/>
  <c r="G549" i="141"/>
  <c r="H529" i="119"/>
  <c r="E577" i="35"/>
  <c r="I539" i="119"/>
  <c r="D641" i="119"/>
  <c r="D586" i="35"/>
  <c r="E668" i="35"/>
  <c r="C576" i="134"/>
  <c r="F686" i="162"/>
  <c r="D610" i="134"/>
  <c r="G677" i="148"/>
  <c r="D622" i="134"/>
  <c r="Y46" i="146"/>
  <c r="F638" i="162"/>
  <c r="H574" i="119"/>
  <c r="G559" i="141"/>
  <c r="E528" i="141"/>
  <c r="H549" i="141"/>
  <c r="T44" i="116"/>
  <c r="I623" i="119" s="1"/>
  <c r="F481" i="148"/>
  <c r="E539" i="119"/>
  <c r="F586" i="35"/>
  <c r="D668" i="35"/>
  <c r="E576" i="134"/>
  <c r="P46" i="146"/>
  <c r="P47" i="146" s="1"/>
  <c r="D652" i="134"/>
  <c r="F622" i="134"/>
  <c r="C578" i="162"/>
  <c r="AM46" i="160"/>
  <c r="AM47" i="160" s="1"/>
  <c r="E606" i="148"/>
  <c r="F606" i="148"/>
  <c r="H559" i="141"/>
  <c r="D528" i="141"/>
  <c r="H602" i="125"/>
  <c r="H539" i="119"/>
  <c r="I641" i="119"/>
  <c r="E586" i="35"/>
  <c r="C668" i="35"/>
  <c r="G576" i="134"/>
  <c r="C656" i="119"/>
  <c r="C597" i="35"/>
  <c r="I610" i="134"/>
  <c r="H652" i="134"/>
  <c r="I622" i="134"/>
  <c r="E578" i="162"/>
  <c r="AK44" i="116"/>
  <c r="C640" i="119" s="1"/>
  <c r="E540" i="119"/>
  <c r="H606" i="148"/>
  <c r="J540" i="141"/>
  <c r="J657" i="162"/>
  <c r="E559" i="141"/>
  <c r="AD43" i="139"/>
  <c r="D591" i="141" s="1"/>
  <c r="E602" i="125"/>
  <c r="I481" i="148"/>
  <c r="D539" i="119"/>
  <c r="AG43" i="123"/>
  <c r="C594" i="125" s="1"/>
  <c r="I668" i="35"/>
  <c r="H656" i="119"/>
  <c r="F652" i="134"/>
  <c r="I572" i="119"/>
  <c r="G578" i="162"/>
  <c r="I540" i="119"/>
  <c r="U44" i="116"/>
  <c r="G624" i="119" s="1"/>
  <c r="F562" i="141"/>
  <c r="C559" i="141"/>
  <c r="I481" i="162"/>
  <c r="H670" i="35"/>
  <c r="E656" i="119"/>
  <c r="I685" i="162"/>
  <c r="D626" i="35"/>
  <c r="H540" i="119"/>
  <c r="F548" i="119"/>
  <c r="AH46" i="116"/>
  <c r="AH47" i="116" s="1"/>
  <c r="C655" i="162"/>
  <c r="F655" i="162"/>
  <c r="J534" i="148"/>
  <c r="J528" i="125"/>
  <c r="J660" i="148"/>
  <c r="M44" i="116"/>
  <c r="D552" i="125"/>
  <c r="C577" i="35"/>
  <c r="E523" i="148"/>
  <c r="G595" i="141"/>
  <c r="F552" i="125"/>
  <c r="H439" i="162"/>
  <c r="H55" i="157" s="1"/>
  <c r="H58" i="157" s="1"/>
  <c r="F523" i="162"/>
  <c r="C655" i="35"/>
  <c r="G654" i="125"/>
  <c r="E628" i="125"/>
  <c r="H687" i="148"/>
  <c r="J672" i="134"/>
  <c r="E620" i="162"/>
  <c r="G547" i="119"/>
  <c r="AC44" i="146"/>
  <c r="D632" i="148" s="1"/>
  <c r="I574" i="119"/>
  <c r="J573" i="162"/>
  <c r="J689" i="35"/>
  <c r="G45" i="123"/>
  <c r="C652" i="125" s="1"/>
  <c r="I535" i="35"/>
  <c r="D577" i="35"/>
  <c r="F595" i="141"/>
  <c r="G481" i="148"/>
  <c r="C552" i="125"/>
  <c r="H523" i="162"/>
  <c r="F481" i="162"/>
  <c r="I655" i="35"/>
  <c r="D654" i="125"/>
  <c r="G628" i="125"/>
  <c r="G687" i="148"/>
  <c r="AB44" i="116"/>
  <c r="G631" i="119" s="1"/>
  <c r="G574" i="119"/>
  <c r="E541" i="141"/>
  <c r="H577" i="35"/>
  <c r="D595" i="141"/>
  <c r="I667" i="141"/>
  <c r="AG44" i="123"/>
  <c r="E636" i="125" s="1"/>
  <c r="F646" i="125"/>
  <c r="H655" i="35"/>
  <c r="C662" i="162"/>
  <c r="H654" i="125"/>
  <c r="F611" i="35"/>
  <c r="C628" i="125"/>
  <c r="AF46" i="160"/>
  <c r="AF47" i="160" s="1"/>
  <c r="C687" i="148"/>
  <c r="F44" i="116"/>
  <c r="G609" i="119" s="1"/>
  <c r="D574" i="119"/>
  <c r="C535" i="35"/>
  <c r="E535" i="35"/>
  <c r="C595" i="141"/>
  <c r="D667" i="141"/>
  <c r="E646" i="125"/>
  <c r="D481" i="162"/>
  <c r="E655" i="35"/>
  <c r="E662" i="162"/>
  <c r="F548" i="35"/>
  <c r="F654" i="125"/>
  <c r="R46" i="6"/>
  <c r="R47" i="6" s="1"/>
  <c r="C611" i="35"/>
  <c r="F628" i="125"/>
  <c r="F687" i="148"/>
  <c r="J563" i="35"/>
  <c r="AO46" i="123"/>
  <c r="AO47" i="123" s="1"/>
  <c r="AT58" i="160"/>
  <c r="I532" i="119"/>
  <c r="P45" i="6"/>
  <c r="C661" i="35" s="1"/>
  <c r="H562" i="141"/>
  <c r="M44" i="139"/>
  <c r="C616" i="141" s="1"/>
  <c r="D535" i="35"/>
  <c r="C667" i="141"/>
  <c r="D646" i="125"/>
  <c r="D655" i="35"/>
  <c r="F662" i="162"/>
  <c r="G548" i="35"/>
  <c r="E654" i="125"/>
  <c r="D611" i="35"/>
  <c r="E687" i="148"/>
  <c r="G633" i="162"/>
  <c r="C620" i="162"/>
  <c r="I633" i="162"/>
  <c r="D532" i="119"/>
  <c r="M45" i="116"/>
  <c r="H658" i="119" s="1"/>
  <c r="F667" i="141"/>
  <c r="I646" i="125"/>
  <c r="I662" i="162"/>
  <c r="E548" i="35"/>
  <c r="C654" i="125"/>
  <c r="E586" i="125"/>
  <c r="E611" i="35"/>
  <c r="Y46" i="123"/>
  <c r="I687" i="148"/>
  <c r="F620" i="162"/>
  <c r="J538" i="134"/>
  <c r="G532" i="119"/>
  <c r="AA46" i="116"/>
  <c r="AA47" i="116" s="1"/>
  <c r="F535" i="35"/>
  <c r="H535" i="35"/>
  <c r="C541" i="141"/>
  <c r="F523" i="148"/>
  <c r="AG45" i="123"/>
  <c r="G678" i="125" s="1"/>
  <c r="I523" i="162"/>
  <c r="H481" i="162"/>
  <c r="G662" i="162"/>
  <c r="I548" i="35"/>
  <c r="G586" i="125"/>
  <c r="G611" i="35"/>
  <c r="D643" i="162"/>
  <c r="J553" i="141"/>
  <c r="J560" i="162"/>
  <c r="C662" i="148"/>
  <c r="F532" i="119"/>
  <c r="F590" i="134"/>
  <c r="AB45" i="116"/>
  <c r="C673" i="119" s="1"/>
  <c r="G560" i="141"/>
  <c r="G535" i="35"/>
  <c r="G541" i="141"/>
  <c r="H523" i="148"/>
  <c r="AF43" i="123"/>
  <c r="F593" i="125" s="1"/>
  <c r="C637" i="141"/>
  <c r="H526" i="125"/>
  <c r="C551" i="125"/>
  <c r="H552" i="125"/>
  <c r="J46" i="6"/>
  <c r="J47" i="6" s="1"/>
  <c r="D662" i="162"/>
  <c r="Q46" i="160"/>
  <c r="Q47" i="160" s="1"/>
  <c r="H586" i="125"/>
  <c r="I611" i="35"/>
  <c r="E617" i="162"/>
  <c r="C547" i="119"/>
  <c r="E532" i="119"/>
  <c r="AR44" i="116"/>
  <c r="C647" i="119" s="1"/>
  <c r="V44" i="139"/>
  <c r="D625" i="141" s="1"/>
  <c r="K43" i="139"/>
  <c r="D572" i="141" s="1"/>
  <c r="D541" i="141"/>
  <c r="I523" i="148"/>
  <c r="AF44" i="123"/>
  <c r="C635" i="125" s="1"/>
  <c r="I526" i="125"/>
  <c r="G617" i="162"/>
  <c r="E547" i="119"/>
  <c r="H532" i="119"/>
  <c r="J615" i="162"/>
  <c r="G589" i="119"/>
  <c r="D589" i="119"/>
  <c r="F589" i="119"/>
  <c r="E589" i="119"/>
  <c r="I589" i="119"/>
  <c r="H589" i="119"/>
  <c r="C589" i="119"/>
  <c r="I644" i="125"/>
  <c r="I590" i="141"/>
  <c r="E551" i="125"/>
  <c r="I583" i="119"/>
  <c r="G526" i="141"/>
  <c r="G602" i="35"/>
  <c r="C534" i="162"/>
  <c r="D560" i="141"/>
  <c r="E602" i="35"/>
  <c r="C617" i="162"/>
  <c r="J530" i="119"/>
  <c r="D534" i="162"/>
  <c r="F526" i="141"/>
  <c r="H548" i="141"/>
  <c r="H590" i="141"/>
  <c r="E583" i="119"/>
  <c r="D526" i="141"/>
  <c r="D602" i="35"/>
  <c r="E575" i="162"/>
  <c r="F617" i="162"/>
  <c r="O44" i="160"/>
  <c r="D618" i="162" s="1"/>
  <c r="H560" i="141"/>
  <c r="F548" i="141"/>
  <c r="D575" i="162"/>
  <c r="L71" i="124"/>
  <c r="N71" i="124" s="1"/>
  <c r="AC43" i="116"/>
  <c r="F590" i="119" s="1"/>
  <c r="C560" i="141"/>
  <c r="V44" i="116"/>
  <c r="F644" i="125"/>
  <c r="F583" i="119"/>
  <c r="F560" i="141"/>
  <c r="C548" i="141"/>
  <c r="G644" i="125"/>
  <c r="D550" i="141"/>
  <c r="R45" i="146"/>
  <c r="I663" i="148" s="1"/>
  <c r="D526" i="125"/>
  <c r="E481" i="148"/>
  <c r="E667" i="141"/>
  <c r="F669" i="125"/>
  <c r="C646" i="125"/>
  <c r="G481" i="162"/>
  <c r="F575" i="162"/>
  <c r="D587" i="162"/>
  <c r="I643" i="162"/>
  <c r="AK46" i="132"/>
  <c r="AK47" i="132" s="1"/>
  <c r="D617" i="162"/>
  <c r="L79" i="161"/>
  <c r="N79" i="161" s="1"/>
  <c r="J437" i="119"/>
  <c r="E481" i="162"/>
  <c r="G575" i="162"/>
  <c r="J479" i="119"/>
  <c r="J460" i="162"/>
  <c r="J570" i="148"/>
  <c r="H602" i="162"/>
  <c r="I534" i="162"/>
  <c r="E523" i="162"/>
  <c r="E550" i="141"/>
  <c r="I637" i="141"/>
  <c r="I439" i="148"/>
  <c r="I55" i="143" s="1"/>
  <c r="I58" i="143" s="1"/>
  <c r="C526" i="125"/>
  <c r="D481" i="148"/>
  <c r="D669" i="125"/>
  <c r="I526" i="141"/>
  <c r="F439" i="162"/>
  <c r="F55" i="157" s="1"/>
  <c r="F58" i="157" s="1"/>
  <c r="F77" i="157" s="1"/>
  <c r="E686" i="35"/>
  <c r="I602" i="35"/>
  <c r="C575" i="162"/>
  <c r="I653" i="35"/>
  <c r="I602" i="162"/>
  <c r="J499" i="148"/>
  <c r="J426" i="119"/>
  <c r="E534" i="162"/>
  <c r="AO44" i="139"/>
  <c r="D644" i="141" s="1"/>
  <c r="F637" i="141"/>
  <c r="H643" i="141"/>
  <c r="G637" i="141"/>
  <c r="G43" i="139"/>
  <c r="C568" i="141" s="1"/>
  <c r="I541" i="119"/>
  <c r="C550" i="141"/>
  <c r="D537" i="148"/>
  <c r="E637" i="141"/>
  <c r="K44" i="139"/>
  <c r="H614" i="141" s="1"/>
  <c r="H526" i="141"/>
  <c r="F686" i="35"/>
  <c r="F548" i="162"/>
  <c r="H602" i="35"/>
  <c r="I656" i="119"/>
  <c r="D653" i="35"/>
  <c r="C584" i="35"/>
  <c r="J442" i="119"/>
  <c r="H547" i="119"/>
  <c r="J457" i="148"/>
  <c r="D595" i="119"/>
  <c r="O43" i="160"/>
  <c r="I576" i="162" s="1"/>
  <c r="AD44" i="116"/>
  <c r="H633" i="119" s="1"/>
  <c r="G534" i="162"/>
  <c r="H548" i="119"/>
  <c r="E560" i="141"/>
  <c r="G45" i="139"/>
  <c r="F652" i="141" s="1"/>
  <c r="G548" i="141"/>
  <c r="C541" i="119"/>
  <c r="C543" i="125"/>
  <c r="E541" i="119"/>
  <c r="H545" i="141"/>
  <c r="X44" i="123"/>
  <c r="F627" i="125" s="1"/>
  <c r="I543" i="125"/>
  <c r="Z43" i="139"/>
  <c r="H587" i="141" s="1"/>
  <c r="F545" i="141"/>
  <c r="H543" i="125"/>
  <c r="D541" i="119"/>
  <c r="H537" i="148"/>
  <c r="C590" i="141"/>
  <c r="F551" i="125"/>
  <c r="H481" i="148"/>
  <c r="G667" i="141"/>
  <c r="F530" i="141"/>
  <c r="C525" i="141"/>
  <c r="C526" i="141"/>
  <c r="U46" i="123"/>
  <c r="G686" i="35"/>
  <c r="G548" i="162"/>
  <c r="C602" i="35"/>
  <c r="Z46" i="160"/>
  <c r="Z47" i="160" s="1"/>
  <c r="D656" i="119"/>
  <c r="E653" i="35"/>
  <c r="D584" i="35"/>
  <c r="E595" i="119"/>
  <c r="J468" i="119"/>
  <c r="O45" i="160"/>
  <c r="E660" i="162" s="1"/>
  <c r="F534" i="162"/>
  <c r="D562" i="141"/>
  <c r="R43" i="116"/>
  <c r="E579" i="119" s="1"/>
  <c r="E543" i="125"/>
  <c r="H541" i="119"/>
  <c r="AH46" i="139"/>
  <c r="AH47" i="139" s="1"/>
  <c r="E439" i="148"/>
  <c r="E55" i="143" s="1"/>
  <c r="E58" i="143" s="1"/>
  <c r="D590" i="141"/>
  <c r="I551" i="125"/>
  <c r="G44" i="139"/>
  <c r="E610" i="141" s="1"/>
  <c r="D530" i="141"/>
  <c r="G525" i="141"/>
  <c r="F653" i="35"/>
  <c r="F685" i="162"/>
  <c r="V45" i="146"/>
  <c r="E667" i="148" s="1"/>
  <c r="F595" i="119"/>
  <c r="J441" i="162"/>
  <c r="D573" i="119"/>
  <c r="C573" i="119"/>
  <c r="F573" i="119"/>
  <c r="H573" i="119"/>
  <c r="G573" i="119"/>
  <c r="E573" i="119"/>
  <c r="I573" i="119"/>
  <c r="D653" i="148"/>
  <c r="E653" i="148"/>
  <c r="G653" i="148"/>
  <c r="H653" i="148"/>
  <c r="I653" i="148"/>
  <c r="F653" i="148"/>
  <c r="C653" i="148"/>
  <c r="E583" i="148"/>
  <c r="I583" i="148"/>
  <c r="G583" i="148"/>
  <c r="D583" i="148"/>
  <c r="H583" i="148"/>
  <c r="C583" i="148"/>
  <c r="F583" i="148"/>
  <c r="C651" i="119"/>
  <c r="D651" i="119"/>
  <c r="G651" i="119"/>
  <c r="I651" i="119"/>
  <c r="F651" i="119"/>
  <c r="E651" i="119"/>
  <c r="H651" i="119"/>
  <c r="E605" i="119"/>
  <c r="I605" i="119"/>
  <c r="F605" i="119"/>
  <c r="G605" i="119"/>
  <c r="D605" i="119"/>
  <c r="H605" i="119"/>
  <c r="C605" i="119"/>
  <c r="D628" i="162"/>
  <c r="E628" i="162"/>
  <c r="H628" i="162"/>
  <c r="G628" i="162"/>
  <c r="I628" i="162"/>
  <c r="F628" i="162"/>
  <c r="C628" i="162"/>
  <c r="F675" i="119"/>
  <c r="H675" i="119"/>
  <c r="I675" i="119"/>
  <c r="E675" i="119"/>
  <c r="C675" i="119"/>
  <c r="G675" i="119"/>
  <c r="D675" i="119"/>
  <c r="CX39" i="124"/>
  <c r="CZ39" i="124" s="1"/>
  <c r="D637" i="141"/>
  <c r="F590" i="141"/>
  <c r="G646" i="125"/>
  <c r="AJ46" i="160"/>
  <c r="AJ47" i="160" s="1"/>
  <c r="AS45" i="6"/>
  <c r="C690" i="35" s="1"/>
  <c r="C643" i="162"/>
  <c r="H644" i="162"/>
  <c r="C654" i="162"/>
  <c r="H654" i="162"/>
  <c r="G654" i="162"/>
  <c r="E654" i="162"/>
  <c r="I654" i="162"/>
  <c r="F654" i="162"/>
  <c r="D654" i="162"/>
  <c r="S26" i="147"/>
  <c r="L26" i="147"/>
  <c r="N26" i="147" s="1"/>
  <c r="F70" i="147"/>
  <c r="J70" i="147" s="1"/>
  <c r="K70" i="147" s="1"/>
  <c r="E70" i="147"/>
  <c r="I70" i="147" s="1"/>
  <c r="J438" i="162"/>
  <c r="F7" i="161"/>
  <c r="D129" i="158"/>
  <c r="F63" i="160"/>
  <c r="F64" i="160"/>
  <c r="F36" i="160"/>
  <c r="J579" i="162"/>
  <c r="BE23" i="147"/>
  <c r="AX23" i="147"/>
  <c r="AZ23" i="147" s="1"/>
  <c r="R79" i="161"/>
  <c r="V79" i="161" s="1"/>
  <c r="Y35" i="161"/>
  <c r="AA35" i="161" s="1"/>
  <c r="AF35" i="161"/>
  <c r="S79" i="161"/>
  <c r="W79" i="161" s="1"/>
  <c r="X79" i="161" s="1"/>
  <c r="F9" i="147"/>
  <c r="H63" i="146"/>
  <c r="H64" i="146"/>
  <c r="H36" i="146"/>
  <c r="F129" i="144"/>
  <c r="AL63" i="146"/>
  <c r="F39" i="147"/>
  <c r="AL64" i="146"/>
  <c r="AL36" i="146"/>
  <c r="AJ129" i="144"/>
  <c r="L40" i="161"/>
  <c r="N40" i="161" s="1"/>
  <c r="S40" i="161"/>
  <c r="F84" i="161"/>
  <c r="J84" i="161" s="1"/>
  <c r="K84" i="161" s="1"/>
  <c r="E84" i="161"/>
  <c r="I84" i="161" s="1"/>
  <c r="AE45" i="160"/>
  <c r="J510" i="119"/>
  <c r="BK28" i="117"/>
  <c r="BM28" i="117" s="1"/>
  <c r="BR28" i="117"/>
  <c r="L45" i="161"/>
  <c r="N45" i="161" s="1"/>
  <c r="E89" i="161"/>
  <c r="I89" i="161" s="1"/>
  <c r="F89" i="161"/>
  <c r="J89" i="161" s="1"/>
  <c r="K89" i="161" s="1"/>
  <c r="S45" i="161"/>
  <c r="N40" i="140"/>
  <c r="BE26" i="161"/>
  <c r="AX26" i="161"/>
  <c r="AZ26" i="161" s="1"/>
  <c r="R46" i="160"/>
  <c r="R47" i="160" s="1"/>
  <c r="C663" i="162"/>
  <c r="F663" i="162"/>
  <c r="I663" i="162"/>
  <c r="D663" i="162"/>
  <c r="G663" i="162"/>
  <c r="E663" i="162"/>
  <c r="H663" i="162"/>
  <c r="L19" i="161"/>
  <c r="N19" i="161" s="1"/>
  <c r="S19" i="161"/>
  <c r="F63" i="161"/>
  <c r="J63" i="161" s="1"/>
  <c r="K63" i="161" s="1"/>
  <c r="E63" i="161"/>
  <c r="I63" i="161" s="1"/>
  <c r="J430" i="119"/>
  <c r="Q46" i="146"/>
  <c r="Q47" i="146" s="1"/>
  <c r="W129" i="158"/>
  <c r="Y63" i="160"/>
  <c r="F26" i="161"/>
  <c r="Y36" i="160"/>
  <c r="Y64" i="160"/>
  <c r="J458" i="148"/>
  <c r="AS64" i="160"/>
  <c r="AS36" i="160"/>
  <c r="AS63" i="160"/>
  <c r="F46" i="161"/>
  <c r="AQ129" i="158"/>
  <c r="J422" i="119"/>
  <c r="D669" i="148"/>
  <c r="H669" i="148"/>
  <c r="F669" i="148"/>
  <c r="E669" i="148"/>
  <c r="I669" i="148"/>
  <c r="G669" i="148"/>
  <c r="C669" i="148"/>
  <c r="Y43" i="160"/>
  <c r="J522" i="162"/>
  <c r="F54" i="161"/>
  <c r="J54" i="161" s="1"/>
  <c r="K54" i="161" s="1"/>
  <c r="L10" i="161"/>
  <c r="N10" i="161" s="1"/>
  <c r="E54" i="161"/>
  <c r="I54" i="161" s="1"/>
  <c r="S10" i="161"/>
  <c r="BE45" i="117"/>
  <c r="AX45" i="117"/>
  <c r="AZ45" i="117" s="1"/>
  <c r="L29" i="117"/>
  <c r="N29" i="117" s="1"/>
  <c r="S29" i="117"/>
  <c r="F73" i="117"/>
  <c r="J73" i="117" s="1"/>
  <c r="K73" i="117" s="1"/>
  <c r="E73" i="117"/>
  <c r="I73" i="117" s="1"/>
  <c r="F89" i="117"/>
  <c r="J89" i="117" s="1"/>
  <c r="K89" i="117" s="1"/>
  <c r="E89" i="117"/>
  <c r="I89" i="117" s="1"/>
  <c r="L45" i="117"/>
  <c r="N45" i="117" s="1"/>
  <c r="S45" i="117"/>
  <c r="AZ27" i="124"/>
  <c r="J507" i="119"/>
  <c r="BE34" i="117"/>
  <c r="AX34" i="117"/>
  <c r="AZ34" i="117" s="1"/>
  <c r="H628" i="148"/>
  <c r="G628" i="148"/>
  <c r="F628" i="148"/>
  <c r="E628" i="148"/>
  <c r="D628" i="148"/>
  <c r="C628" i="148"/>
  <c r="I628" i="148"/>
  <c r="AC129" i="158"/>
  <c r="F32" i="161"/>
  <c r="AE64" i="160"/>
  <c r="AE36" i="160"/>
  <c r="AE63" i="160"/>
  <c r="AZ28" i="117"/>
  <c r="C588" i="119"/>
  <c r="F588" i="119"/>
  <c r="H588" i="119"/>
  <c r="G588" i="119"/>
  <c r="D588" i="119"/>
  <c r="I588" i="119"/>
  <c r="E588" i="119"/>
  <c r="BK35" i="117"/>
  <c r="BM35" i="117" s="1"/>
  <c r="BR35" i="117"/>
  <c r="J484" i="119"/>
  <c r="E66" i="117"/>
  <c r="I66" i="117" s="1"/>
  <c r="S22" i="117"/>
  <c r="L22" i="117"/>
  <c r="N22" i="117" s="1"/>
  <c r="F66" i="117"/>
  <c r="J66" i="117" s="1"/>
  <c r="K66" i="117" s="1"/>
  <c r="F643" i="162"/>
  <c r="J473" i="148"/>
  <c r="AD43" i="116"/>
  <c r="F549" i="119"/>
  <c r="I549" i="119"/>
  <c r="H549" i="119"/>
  <c r="D549" i="119"/>
  <c r="G549" i="119"/>
  <c r="C549" i="119"/>
  <c r="E549" i="119"/>
  <c r="L35" i="117"/>
  <c r="N35" i="117" s="1"/>
  <c r="F79" i="117"/>
  <c r="J79" i="117" s="1"/>
  <c r="K79" i="117" s="1"/>
  <c r="S35" i="117"/>
  <c r="E79" i="117"/>
  <c r="I79" i="117" s="1"/>
  <c r="BK27" i="124"/>
  <c r="BM27" i="124" s="1"/>
  <c r="BR27" i="124"/>
  <c r="J515" i="148"/>
  <c r="J456" i="119"/>
  <c r="J498" i="119"/>
  <c r="L84" i="140"/>
  <c r="N84" i="140" s="1"/>
  <c r="J414" i="119"/>
  <c r="J485" i="148"/>
  <c r="AM29" i="117"/>
  <c r="J563" i="162"/>
  <c r="BR30" i="133"/>
  <c r="BK30" i="133"/>
  <c r="AZ35" i="117"/>
  <c r="AC45" i="146"/>
  <c r="D548" i="148"/>
  <c r="I548" i="148"/>
  <c r="H548" i="148"/>
  <c r="E548" i="148"/>
  <c r="F548" i="148"/>
  <c r="C548" i="148"/>
  <c r="G548" i="148"/>
  <c r="M129" i="158"/>
  <c r="F16" i="161"/>
  <c r="O63" i="160"/>
  <c r="O64" i="160"/>
  <c r="O36" i="160"/>
  <c r="H684" i="162"/>
  <c r="G684" i="162"/>
  <c r="D684" i="162"/>
  <c r="F684" i="162"/>
  <c r="E684" i="162"/>
  <c r="I684" i="162"/>
  <c r="C684" i="162"/>
  <c r="BR46" i="147"/>
  <c r="BK46" i="147"/>
  <c r="BM46" i="147" s="1"/>
  <c r="AK64" i="116"/>
  <c r="AK36" i="116"/>
  <c r="F38" i="117"/>
  <c r="AK63" i="116"/>
  <c r="AI129" i="114"/>
  <c r="K46" i="116"/>
  <c r="K47" i="116" s="1"/>
  <c r="G602" i="162"/>
  <c r="J416" i="148"/>
  <c r="J505" i="119"/>
  <c r="E527" i="148"/>
  <c r="H527" i="148"/>
  <c r="G527" i="148"/>
  <c r="F527" i="148"/>
  <c r="I527" i="148"/>
  <c r="D527" i="148"/>
  <c r="C527" i="148"/>
  <c r="H43" i="146"/>
  <c r="W45" i="146"/>
  <c r="H542" i="148"/>
  <c r="D542" i="148"/>
  <c r="F542" i="148"/>
  <c r="W44" i="146"/>
  <c r="E542" i="148"/>
  <c r="C542" i="148"/>
  <c r="I542" i="148"/>
  <c r="G542" i="148"/>
  <c r="H585" i="148"/>
  <c r="D585" i="148"/>
  <c r="I585" i="148"/>
  <c r="C585" i="148"/>
  <c r="E585" i="148"/>
  <c r="F585" i="148"/>
  <c r="G585" i="148"/>
  <c r="X46" i="146"/>
  <c r="BK40" i="140"/>
  <c r="BM40" i="140" s="1"/>
  <c r="BR40" i="140"/>
  <c r="V63" i="146"/>
  <c r="V64" i="146"/>
  <c r="F23" i="147"/>
  <c r="T129" i="144"/>
  <c r="V36" i="146"/>
  <c r="J441" i="119"/>
  <c r="J680" i="162"/>
  <c r="J506" i="119"/>
  <c r="R55" i="161"/>
  <c r="V55" i="161" s="1"/>
  <c r="S55" i="161"/>
  <c r="W55" i="161" s="1"/>
  <c r="X55" i="161" s="1"/>
  <c r="Y11" i="161"/>
  <c r="AA11" i="161" s="1"/>
  <c r="AF11" i="161"/>
  <c r="BK10" i="161"/>
  <c r="BM10" i="161" s="1"/>
  <c r="BR10" i="161"/>
  <c r="BE9" i="147"/>
  <c r="AX9" i="147"/>
  <c r="AZ9" i="147" s="1"/>
  <c r="R84" i="140"/>
  <c r="V84" i="140" s="1"/>
  <c r="AF40" i="140"/>
  <c r="Y40" i="140"/>
  <c r="AA40" i="140" s="1"/>
  <c r="S84" i="140"/>
  <c r="W84" i="140" s="1"/>
  <c r="X84" i="140" s="1"/>
  <c r="BE29" i="117"/>
  <c r="AX29" i="117"/>
  <c r="AZ29" i="117" s="1"/>
  <c r="J400" i="119"/>
  <c r="J399" i="119"/>
  <c r="BE16" i="161"/>
  <c r="AX16" i="161"/>
  <c r="AZ16" i="161" s="1"/>
  <c r="BE8" i="117"/>
  <c r="AX8" i="117"/>
  <c r="AZ8" i="117" s="1"/>
  <c r="J448" i="119"/>
  <c r="F45" i="160"/>
  <c r="F525" i="162"/>
  <c r="C525" i="162"/>
  <c r="D525" i="162"/>
  <c r="E525" i="162"/>
  <c r="G525" i="162"/>
  <c r="I525" i="162"/>
  <c r="H525" i="162"/>
  <c r="F43" i="160"/>
  <c r="C666" i="119"/>
  <c r="F666" i="119"/>
  <c r="I666" i="119"/>
  <c r="G666" i="119"/>
  <c r="E666" i="119"/>
  <c r="H666" i="119"/>
  <c r="D666" i="119"/>
  <c r="W43" i="146"/>
  <c r="AN46" i="160"/>
  <c r="AN47" i="160" s="1"/>
  <c r="I614" i="119"/>
  <c r="E577" i="148"/>
  <c r="E602" i="162"/>
  <c r="S79" i="147"/>
  <c r="W79" i="147" s="1"/>
  <c r="X79" i="147" s="1"/>
  <c r="Y35" i="147"/>
  <c r="AA35" i="147" s="1"/>
  <c r="R79" i="147"/>
  <c r="V79" i="147" s="1"/>
  <c r="AF35" i="147"/>
  <c r="AZ40" i="140"/>
  <c r="J483" i="119"/>
  <c r="N11" i="161"/>
  <c r="AX31" i="117"/>
  <c r="AZ31" i="117" s="1"/>
  <c r="BE31" i="117"/>
  <c r="J465" i="119"/>
  <c r="BK40" i="161"/>
  <c r="BR40" i="161"/>
  <c r="D586" i="148"/>
  <c r="E586" i="148"/>
  <c r="I586" i="148"/>
  <c r="H586" i="148"/>
  <c r="F586" i="148"/>
  <c r="C586" i="148"/>
  <c r="G586" i="148"/>
  <c r="BR25" i="117"/>
  <c r="BK25" i="117"/>
  <c r="BM25" i="117" s="1"/>
  <c r="BK35" i="147"/>
  <c r="BM35" i="147" s="1"/>
  <c r="BR35" i="147"/>
  <c r="L90" i="117"/>
  <c r="N90" i="117" s="1"/>
  <c r="D630" i="119"/>
  <c r="E630" i="119"/>
  <c r="C630" i="119"/>
  <c r="I630" i="119"/>
  <c r="G630" i="119"/>
  <c r="F630" i="119"/>
  <c r="H630" i="119"/>
  <c r="E690" i="162"/>
  <c r="I690" i="162"/>
  <c r="G690" i="162"/>
  <c r="D690" i="162"/>
  <c r="F690" i="162"/>
  <c r="H690" i="162"/>
  <c r="C690" i="162"/>
  <c r="H44" i="146"/>
  <c r="I560" i="141"/>
  <c r="AO45" i="139"/>
  <c r="H686" i="141" s="1"/>
  <c r="AI45" i="139"/>
  <c r="F680" i="141" s="1"/>
  <c r="AC45" i="139"/>
  <c r="I674" i="141" s="1"/>
  <c r="E548" i="141"/>
  <c r="G43" i="123"/>
  <c r="E568" i="125" s="1"/>
  <c r="E526" i="125"/>
  <c r="H530" i="141"/>
  <c r="C548" i="162"/>
  <c r="C653" i="35"/>
  <c r="D685" i="162"/>
  <c r="G584" i="35"/>
  <c r="E626" i="35"/>
  <c r="C614" i="119"/>
  <c r="H617" i="162"/>
  <c r="C602" i="162"/>
  <c r="E662" i="148"/>
  <c r="F525" i="119"/>
  <c r="E525" i="119"/>
  <c r="D525" i="119"/>
  <c r="I525" i="119"/>
  <c r="H525" i="119"/>
  <c r="G525" i="119"/>
  <c r="C525" i="119"/>
  <c r="J405" i="119"/>
  <c r="L79" i="147"/>
  <c r="N79" i="147" s="1"/>
  <c r="J642" i="162"/>
  <c r="J514" i="119"/>
  <c r="J423" i="119"/>
  <c r="S28" i="117"/>
  <c r="F72" i="117"/>
  <c r="J72" i="117" s="1"/>
  <c r="K72" i="117" s="1"/>
  <c r="E72" i="117"/>
  <c r="I72" i="117" s="1"/>
  <c r="L28" i="117"/>
  <c r="AX39" i="147"/>
  <c r="AZ39" i="147" s="1"/>
  <c r="BE39" i="147"/>
  <c r="L45" i="116"/>
  <c r="C531" i="119"/>
  <c r="G531" i="119"/>
  <c r="I531" i="119"/>
  <c r="H531" i="119"/>
  <c r="F531" i="119"/>
  <c r="E531" i="119"/>
  <c r="D531" i="119"/>
  <c r="J502" i="162"/>
  <c r="L55" i="161"/>
  <c r="N55" i="161" s="1"/>
  <c r="F80" i="133"/>
  <c r="J80" i="133" s="1"/>
  <c r="K80" i="133" s="1"/>
  <c r="E80" i="133"/>
  <c r="I80" i="133" s="1"/>
  <c r="L36" i="133"/>
  <c r="S36" i="133"/>
  <c r="I612" i="148"/>
  <c r="G612" i="148"/>
  <c r="C612" i="148"/>
  <c r="H612" i="148"/>
  <c r="D612" i="148"/>
  <c r="F612" i="148"/>
  <c r="E612" i="148"/>
  <c r="J407" i="119"/>
  <c r="J544" i="148"/>
  <c r="BR10" i="147"/>
  <c r="BK10" i="147"/>
  <c r="BM10" i="147" s="1"/>
  <c r="S36" i="161"/>
  <c r="L36" i="161"/>
  <c r="N36" i="161" s="1"/>
  <c r="F80" i="161"/>
  <c r="J80" i="161" s="1"/>
  <c r="K80" i="161" s="1"/>
  <c r="E80" i="161"/>
  <c r="I80" i="161" s="1"/>
  <c r="J422" i="148"/>
  <c r="J528" i="148"/>
  <c r="J500" i="148"/>
  <c r="J480" i="162"/>
  <c r="J489" i="119"/>
  <c r="BK35" i="161"/>
  <c r="BM35" i="161" s="1"/>
  <c r="BR35" i="161"/>
  <c r="L13" i="117"/>
  <c r="N13" i="117" s="1"/>
  <c r="F57" i="117"/>
  <c r="J57" i="117" s="1"/>
  <c r="K57" i="117" s="1"/>
  <c r="E57" i="117"/>
  <c r="I57" i="117" s="1"/>
  <c r="S13" i="117"/>
  <c r="E614" i="119"/>
  <c r="I662" i="148"/>
  <c r="F24" i="147"/>
  <c r="W64" i="146"/>
  <c r="W36" i="146"/>
  <c r="W63" i="146"/>
  <c r="U129" i="144"/>
  <c r="G590" i="148"/>
  <c r="E590" i="148"/>
  <c r="F590" i="148"/>
  <c r="H590" i="148"/>
  <c r="C590" i="148"/>
  <c r="D590" i="148"/>
  <c r="I590" i="148"/>
  <c r="BE7" i="117"/>
  <c r="AX7" i="117"/>
  <c r="N35" i="147"/>
  <c r="I599" i="148"/>
  <c r="H599" i="148"/>
  <c r="C599" i="148"/>
  <c r="D599" i="148"/>
  <c r="G599" i="148"/>
  <c r="E599" i="148"/>
  <c r="F599" i="148"/>
  <c r="BE30" i="117"/>
  <c r="AX30" i="117"/>
  <c r="AZ30" i="117" s="1"/>
  <c r="L28" i="147"/>
  <c r="N28" i="147" s="1"/>
  <c r="F72" i="147"/>
  <c r="J72" i="147" s="1"/>
  <c r="K72" i="147" s="1"/>
  <c r="S28" i="147"/>
  <c r="E72" i="147"/>
  <c r="I72" i="147" s="1"/>
  <c r="BE14" i="117"/>
  <c r="AX14" i="117"/>
  <c r="AZ14" i="117" s="1"/>
  <c r="H689" i="162"/>
  <c r="I689" i="162"/>
  <c r="D689" i="162"/>
  <c r="C689" i="162"/>
  <c r="G689" i="162"/>
  <c r="E689" i="162"/>
  <c r="F689" i="162"/>
  <c r="J408" i="162"/>
  <c r="G621" i="162"/>
  <c r="F621" i="162"/>
  <c r="C621" i="162"/>
  <c r="D621" i="162"/>
  <c r="H621" i="162"/>
  <c r="E621" i="162"/>
  <c r="I621" i="162"/>
  <c r="BR46" i="117"/>
  <c r="BK46" i="117"/>
  <c r="I600" i="162"/>
  <c r="F600" i="162"/>
  <c r="C600" i="162"/>
  <c r="H600" i="162"/>
  <c r="G600" i="162"/>
  <c r="E600" i="162"/>
  <c r="D600" i="162"/>
  <c r="AZ35" i="161"/>
  <c r="L14" i="117"/>
  <c r="N14" i="117" s="1"/>
  <c r="E58" i="117"/>
  <c r="I58" i="117" s="1"/>
  <c r="S14" i="117"/>
  <c r="F58" i="117"/>
  <c r="J58" i="117" s="1"/>
  <c r="K58" i="117" s="1"/>
  <c r="E562" i="141"/>
  <c r="K45" i="139"/>
  <c r="H656" i="141" s="1"/>
  <c r="F45" i="139"/>
  <c r="H653" i="35"/>
  <c r="H626" i="35"/>
  <c r="H614" i="119"/>
  <c r="F602" i="162"/>
  <c r="H662" i="148"/>
  <c r="J490" i="119"/>
  <c r="D556" i="119"/>
  <c r="H556" i="119"/>
  <c r="C556" i="119"/>
  <c r="F556" i="119"/>
  <c r="G556" i="119"/>
  <c r="I556" i="119"/>
  <c r="E556" i="119"/>
  <c r="J521" i="119"/>
  <c r="G627" i="148"/>
  <c r="D627" i="148"/>
  <c r="C627" i="148"/>
  <c r="F627" i="148"/>
  <c r="E627" i="148"/>
  <c r="H627" i="148"/>
  <c r="I627" i="148"/>
  <c r="AM14" i="117"/>
  <c r="BE32" i="161"/>
  <c r="AX32" i="161"/>
  <c r="AZ32" i="161" s="1"/>
  <c r="J424" i="162"/>
  <c r="BR36" i="133"/>
  <c r="BK36" i="133"/>
  <c r="F43" i="116"/>
  <c r="J492" i="162"/>
  <c r="Y46" i="117"/>
  <c r="AA46" i="117" s="1"/>
  <c r="AF46" i="117"/>
  <c r="S90" i="117"/>
  <c r="W90" i="117" s="1"/>
  <c r="X90" i="117" s="1"/>
  <c r="R90" i="117"/>
  <c r="V90" i="117" s="1"/>
  <c r="J483" i="162"/>
  <c r="L31" i="117"/>
  <c r="N31" i="117" s="1"/>
  <c r="F75" i="117"/>
  <c r="J75" i="117" s="1"/>
  <c r="K75" i="117" s="1"/>
  <c r="S31" i="117"/>
  <c r="E75" i="117"/>
  <c r="I75" i="117" s="1"/>
  <c r="G643" i="162"/>
  <c r="F583" i="35"/>
  <c r="F614" i="119"/>
  <c r="F662" i="148"/>
  <c r="AM22" i="117"/>
  <c r="I598" i="119"/>
  <c r="F598" i="119"/>
  <c r="E598" i="119"/>
  <c r="H598" i="119"/>
  <c r="D598" i="119"/>
  <c r="C598" i="119"/>
  <c r="G598" i="119"/>
  <c r="J406" i="119"/>
  <c r="J528" i="162"/>
  <c r="J415" i="148"/>
  <c r="AX24" i="147"/>
  <c r="AZ24" i="147" s="1"/>
  <c r="BE24" i="147"/>
  <c r="G620" i="162"/>
  <c r="D620" i="162"/>
  <c r="I620" i="162"/>
  <c r="J447" i="119"/>
  <c r="E54" i="147"/>
  <c r="I54" i="147" s="1"/>
  <c r="S10" i="147"/>
  <c r="L10" i="147"/>
  <c r="N10" i="147" s="1"/>
  <c r="F54" i="147"/>
  <c r="J54" i="147" s="1"/>
  <c r="K54" i="147" s="1"/>
  <c r="AX30" i="147"/>
  <c r="AZ30" i="147" s="1"/>
  <c r="BE30" i="147"/>
  <c r="S71" i="124"/>
  <c r="W71" i="124" s="1"/>
  <c r="X71" i="124" s="1"/>
  <c r="AF27" i="124"/>
  <c r="R71" i="124"/>
  <c r="V71" i="124" s="1"/>
  <c r="Y27" i="124"/>
  <c r="AA27" i="124" s="1"/>
  <c r="J546" i="119"/>
  <c r="J506" i="148"/>
  <c r="J443" i="148"/>
  <c r="BE38" i="117"/>
  <c r="AX38" i="117"/>
  <c r="AZ38" i="117" s="1"/>
  <c r="BR36" i="161"/>
  <c r="BK36" i="161"/>
  <c r="BM36" i="161" s="1"/>
  <c r="AM15" i="117"/>
  <c r="G609" i="162"/>
  <c r="D609" i="162"/>
  <c r="F609" i="162"/>
  <c r="H609" i="162"/>
  <c r="E609" i="162"/>
  <c r="C609" i="162"/>
  <c r="I609" i="162"/>
  <c r="J449" i="119"/>
  <c r="J463" i="119"/>
  <c r="AC44" i="139"/>
  <c r="H643" i="162"/>
  <c r="G614" i="119"/>
  <c r="D662" i="148"/>
  <c r="AX22" i="117"/>
  <c r="AZ22" i="117" s="1"/>
  <c r="BE22" i="117"/>
  <c r="D612" i="162"/>
  <c r="F612" i="162"/>
  <c r="H612" i="162"/>
  <c r="G612" i="162"/>
  <c r="E612" i="162"/>
  <c r="I612" i="162"/>
  <c r="C612" i="162"/>
  <c r="Y45" i="160"/>
  <c r="G544" i="162"/>
  <c r="D544" i="162"/>
  <c r="E544" i="162"/>
  <c r="H544" i="162"/>
  <c r="I544" i="162"/>
  <c r="C544" i="162"/>
  <c r="F544" i="162"/>
  <c r="BK26" i="147"/>
  <c r="BM26" i="147" s="1"/>
  <c r="BR26" i="147"/>
  <c r="J464" i="119"/>
  <c r="BK19" i="161"/>
  <c r="BM19" i="161" s="1"/>
  <c r="BR19" i="161"/>
  <c r="J491" i="119"/>
  <c r="F90" i="147"/>
  <c r="J90" i="147" s="1"/>
  <c r="K90" i="147" s="1"/>
  <c r="S46" i="147"/>
  <c r="L46" i="147"/>
  <c r="N46" i="147" s="1"/>
  <c r="E90" i="147"/>
  <c r="I90" i="147" s="1"/>
  <c r="J401" i="148"/>
  <c r="BK28" i="147"/>
  <c r="BM28" i="147" s="1"/>
  <c r="BR28" i="147"/>
  <c r="G672" i="119"/>
  <c r="H672" i="119"/>
  <c r="I672" i="119"/>
  <c r="C672" i="119"/>
  <c r="E672" i="119"/>
  <c r="D672" i="119"/>
  <c r="F672" i="119"/>
  <c r="F69" i="117"/>
  <c r="J69" i="117" s="1"/>
  <c r="K69" i="117" s="1"/>
  <c r="L25" i="117"/>
  <c r="N25" i="117" s="1"/>
  <c r="E69" i="117"/>
  <c r="I69" i="117" s="1"/>
  <c r="S25" i="117"/>
  <c r="F605" i="162"/>
  <c r="E605" i="162"/>
  <c r="H605" i="162"/>
  <c r="C605" i="162"/>
  <c r="AR46" i="160"/>
  <c r="AR47" i="160" s="1"/>
  <c r="D605" i="162"/>
  <c r="I605" i="162"/>
  <c r="G605" i="162"/>
  <c r="J464" i="148"/>
  <c r="AX15" i="117"/>
  <c r="AZ15" i="117" s="1"/>
  <c r="BE15" i="117"/>
  <c r="J558" i="162"/>
  <c r="J570" i="162"/>
  <c r="H525" i="141"/>
  <c r="J472" i="119"/>
  <c r="J418" i="162"/>
  <c r="J399" i="162"/>
  <c r="J543" i="148"/>
  <c r="N35" i="161"/>
  <c r="AL44" i="146"/>
  <c r="G557" i="148"/>
  <c r="D557" i="148"/>
  <c r="F557" i="148"/>
  <c r="AL45" i="146"/>
  <c r="E557" i="148"/>
  <c r="H557" i="148"/>
  <c r="C557" i="148"/>
  <c r="I557" i="148"/>
  <c r="V44" i="146"/>
  <c r="D541" i="148"/>
  <c r="F541" i="148"/>
  <c r="G541" i="148"/>
  <c r="H541" i="148"/>
  <c r="I541" i="148"/>
  <c r="C541" i="148"/>
  <c r="E541" i="148"/>
  <c r="J431" i="148"/>
  <c r="J508" i="162"/>
  <c r="AG63" i="116"/>
  <c r="AE129" i="114"/>
  <c r="F34" i="117"/>
  <c r="AG36" i="116"/>
  <c r="AG64" i="116"/>
  <c r="J466" i="162"/>
  <c r="BR25" i="147"/>
  <c r="BK25" i="147"/>
  <c r="BM25" i="147" s="1"/>
  <c r="H670" i="148"/>
  <c r="I670" i="148"/>
  <c r="D670" i="148"/>
  <c r="C670" i="148"/>
  <c r="G670" i="148"/>
  <c r="E670" i="148"/>
  <c r="F670" i="148"/>
  <c r="J450" i="162"/>
  <c r="BR11" i="161"/>
  <c r="BK11" i="161"/>
  <c r="BM11" i="161" s="1"/>
  <c r="C654" i="148"/>
  <c r="E654" i="148"/>
  <c r="I654" i="148"/>
  <c r="D654" i="148"/>
  <c r="G654" i="148"/>
  <c r="F654" i="148"/>
  <c r="H654" i="148"/>
  <c r="BE46" i="161"/>
  <c r="AX46" i="161"/>
  <c r="AZ46" i="161" s="1"/>
  <c r="D647" i="162"/>
  <c r="C647" i="162"/>
  <c r="G647" i="162"/>
  <c r="H647" i="162"/>
  <c r="F647" i="162"/>
  <c r="I647" i="162"/>
  <c r="E647" i="162"/>
  <c r="J421" i="119"/>
  <c r="J537" i="162"/>
  <c r="BE13" i="117"/>
  <c r="AX13" i="117"/>
  <c r="AZ13" i="117" s="1"/>
  <c r="AR45" i="116"/>
  <c r="C563" i="119"/>
  <c r="F563" i="119"/>
  <c r="D563" i="119"/>
  <c r="I563" i="119"/>
  <c r="E563" i="119"/>
  <c r="G563" i="119"/>
  <c r="H563" i="119"/>
  <c r="L30" i="117"/>
  <c r="N30" i="117" s="1"/>
  <c r="F74" i="117"/>
  <c r="J74" i="117" s="1"/>
  <c r="K74" i="117" s="1"/>
  <c r="S30" i="117"/>
  <c r="E74" i="117"/>
  <c r="I74" i="117" s="1"/>
  <c r="AX7" i="161"/>
  <c r="AZ7" i="161" s="1"/>
  <c r="BE7" i="161"/>
  <c r="BR45" i="161"/>
  <c r="BK45" i="161"/>
  <c r="AE44" i="160"/>
  <c r="G550" i="162"/>
  <c r="H550" i="162"/>
  <c r="E550" i="162"/>
  <c r="AE43" i="160"/>
  <c r="F550" i="162"/>
  <c r="D550" i="162"/>
  <c r="I550" i="162"/>
  <c r="C550" i="162"/>
  <c r="N64" i="116"/>
  <c r="N36" i="116"/>
  <c r="L129" i="114"/>
  <c r="N63" i="116"/>
  <c r="F15" i="117"/>
  <c r="AC36" i="146"/>
  <c r="F30" i="147"/>
  <c r="AC63" i="146"/>
  <c r="AA129" i="144"/>
  <c r="AC64" i="146"/>
  <c r="E69" i="147"/>
  <c r="I69" i="147" s="1"/>
  <c r="S25" i="147"/>
  <c r="F69" i="147"/>
  <c r="J69" i="147" s="1"/>
  <c r="K69" i="147" s="1"/>
  <c r="L25" i="147"/>
  <c r="N25" i="147" s="1"/>
  <c r="G64" i="116"/>
  <c r="G63" i="116"/>
  <c r="G36" i="116"/>
  <c r="E129" i="114"/>
  <c r="F8" i="117"/>
  <c r="AM13" i="117"/>
  <c r="I46" i="160"/>
  <c r="I47" i="160" s="1"/>
  <c r="F51" i="117"/>
  <c r="J51" i="117" s="1"/>
  <c r="K51" i="117" s="1"/>
  <c r="E51" i="117"/>
  <c r="I51" i="117" s="1"/>
  <c r="S7" i="117"/>
  <c r="L7" i="117"/>
  <c r="N7" i="117" s="1"/>
  <c r="I579" i="35"/>
  <c r="H579" i="35"/>
  <c r="E579" i="35"/>
  <c r="F579" i="35"/>
  <c r="AI46" i="6"/>
  <c r="AI47" i="6" s="1"/>
  <c r="D525" i="35"/>
  <c r="C525" i="35"/>
  <c r="BH86" i="32"/>
  <c r="F640" i="35"/>
  <c r="H640" i="35"/>
  <c r="E640" i="35"/>
  <c r="G640" i="35"/>
  <c r="D640" i="35"/>
  <c r="C640" i="35"/>
  <c r="I640" i="35"/>
  <c r="CG42" i="32"/>
  <c r="CC86" i="32"/>
  <c r="H644" i="35"/>
  <c r="J472" i="35"/>
  <c r="BW42" i="32"/>
  <c r="BQ86" i="32"/>
  <c r="CD42" i="32"/>
  <c r="BU42" i="32"/>
  <c r="BU86" i="32" s="1"/>
  <c r="BV42" i="32"/>
  <c r="CG55" i="32"/>
  <c r="CT11" i="32"/>
  <c r="CT55" i="32" s="1"/>
  <c r="F43" i="6"/>
  <c r="I567" i="35" s="1"/>
  <c r="CC78" i="32"/>
  <c r="CG34" i="32"/>
  <c r="CG78" i="32" s="1"/>
  <c r="J430" i="35"/>
  <c r="BT78" i="32"/>
  <c r="J514" i="35"/>
  <c r="CD55" i="32"/>
  <c r="CH11" i="32"/>
  <c r="CH55" i="32" s="1"/>
  <c r="CJ11" i="32"/>
  <c r="CW11" i="32" s="1"/>
  <c r="CI11" i="32"/>
  <c r="CV11" i="32" s="1"/>
  <c r="J552" i="35"/>
  <c r="CD34" i="32"/>
  <c r="BQ78" i="32"/>
  <c r="BW34" i="32"/>
  <c r="BV34" i="32"/>
  <c r="BU34" i="32"/>
  <c r="BU78" i="32" s="1"/>
  <c r="CU18" i="32"/>
  <c r="CU62" i="32" s="1"/>
  <c r="F44" i="6"/>
  <c r="I609" i="35" s="1"/>
  <c r="CT22" i="32"/>
  <c r="CT66" i="32" s="1"/>
  <c r="CJ28" i="32"/>
  <c r="CW28" i="32" s="1"/>
  <c r="CH28" i="32"/>
  <c r="CH72" i="32" s="1"/>
  <c r="CD72" i="32"/>
  <c r="CI28" i="32"/>
  <c r="CV28" i="32" s="1"/>
  <c r="AI129" i="12"/>
  <c r="AK36" i="6"/>
  <c r="AK37" i="6" s="1"/>
  <c r="AI130" i="12" s="1"/>
  <c r="F38" i="32"/>
  <c r="AK63" i="6"/>
  <c r="AK64" i="6"/>
  <c r="I556" i="35"/>
  <c r="C556" i="35"/>
  <c r="G556" i="35"/>
  <c r="AK43" i="6"/>
  <c r="E556" i="35"/>
  <c r="D556" i="35"/>
  <c r="F556" i="35"/>
  <c r="H556" i="35"/>
  <c r="BU72" i="32"/>
  <c r="AK45" i="6"/>
  <c r="E53" i="33"/>
  <c r="AU91" i="32"/>
  <c r="BT47" i="32"/>
  <c r="BP47" i="32" s="1"/>
  <c r="BP91" i="32" s="1"/>
  <c r="CT15" i="32"/>
  <c r="CT59" i="32" s="1"/>
  <c r="Z47" i="32"/>
  <c r="BG91" i="32"/>
  <c r="BJ47" i="32"/>
  <c r="G36" i="33" s="1"/>
  <c r="CT38" i="32"/>
  <c r="CT82" i="32" s="1"/>
  <c r="CT16" i="32"/>
  <c r="CT60" i="32" s="1"/>
  <c r="J542" i="35"/>
  <c r="BI47" i="32"/>
  <c r="G35" i="33" s="1"/>
  <c r="J558" i="35"/>
  <c r="J636" i="35"/>
  <c r="I559" i="35"/>
  <c r="F559" i="35"/>
  <c r="I669" i="35"/>
  <c r="F677" i="35"/>
  <c r="G559" i="35"/>
  <c r="C669" i="35"/>
  <c r="D548" i="35"/>
  <c r="C559" i="35"/>
  <c r="E534" i="35"/>
  <c r="C548" i="35"/>
  <c r="D669" i="35"/>
  <c r="I569" i="35"/>
  <c r="F534" i="35"/>
  <c r="G685" i="35"/>
  <c r="X46" i="6"/>
  <c r="G669" i="35"/>
  <c r="AC45" i="6"/>
  <c r="H674" i="35" s="1"/>
  <c r="F569" i="35"/>
  <c r="D534" i="35"/>
  <c r="E685" i="35"/>
  <c r="H46" i="6"/>
  <c r="H47" i="6" s="1"/>
  <c r="E669" i="35"/>
  <c r="E569" i="35"/>
  <c r="G534" i="35"/>
  <c r="H685" i="35"/>
  <c r="C594" i="35"/>
  <c r="F594" i="35"/>
  <c r="I594" i="35"/>
  <c r="H594" i="35"/>
  <c r="G594" i="35"/>
  <c r="D594" i="35"/>
  <c r="E594" i="35"/>
  <c r="F669" i="35"/>
  <c r="G670" i="35"/>
  <c r="G569" i="35"/>
  <c r="O43" i="6"/>
  <c r="H576" i="35" s="1"/>
  <c r="E670" i="35"/>
  <c r="H569" i="35"/>
  <c r="AC44" i="6"/>
  <c r="I632" i="35" s="1"/>
  <c r="I670" i="35"/>
  <c r="E559" i="35"/>
  <c r="D569" i="35"/>
  <c r="AC43" i="6"/>
  <c r="D559" i="35"/>
  <c r="H34" i="33"/>
  <c r="C663" i="35"/>
  <c r="BH69" i="32"/>
  <c r="CD64" i="32"/>
  <c r="CI20" i="32"/>
  <c r="CV20" i="32" s="1"/>
  <c r="CJ20" i="32"/>
  <c r="CW20" i="32" s="1"/>
  <c r="CH20" i="32"/>
  <c r="CH64" i="32" s="1"/>
  <c r="BU51" i="32"/>
  <c r="BV12" i="32"/>
  <c r="CD12" i="32"/>
  <c r="BQ56" i="32"/>
  <c r="BU12" i="32"/>
  <c r="BW12" i="32"/>
  <c r="BT56" i="32"/>
  <c r="CD17" i="32"/>
  <c r="BQ61" i="32"/>
  <c r="BU17" i="32"/>
  <c r="BU61" i="32" s="1"/>
  <c r="BW17" i="32"/>
  <c r="BV17" i="32"/>
  <c r="CC71" i="32"/>
  <c r="CG27" i="32"/>
  <c r="CG71" i="32" s="1"/>
  <c r="CC67" i="32"/>
  <c r="CG23" i="32"/>
  <c r="CC61" i="32"/>
  <c r="CG17" i="32"/>
  <c r="CG61" i="32" s="1"/>
  <c r="C583" i="35"/>
  <c r="F550" i="35"/>
  <c r="BH71" i="32"/>
  <c r="BC47" i="32"/>
  <c r="BC91" i="32" s="1"/>
  <c r="G34" i="33"/>
  <c r="BT76" i="32"/>
  <c r="BT71" i="32"/>
  <c r="CT27" i="32"/>
  <c r="CT71" i="32" s="1"/>
  <c r="CD75" i="32"/>
  <c r="CI31" i="32"/>
  <c r="CV31" i="32" s="1"/>
  <c r="CJ31" i="32"/>
  <c r="CW31" i="32" s="1"/>
  <c r="CH31" i="32"/>
  <c r="CH75" i="32" s="1"/>
  <c r="BU53" i="32"/>
  <c r="CC65" i="32"/>
  <c r="CG21" i="32"/>
  <c r="H583" i="35"/>
  <c r="J527" i="35"/>
  <c r="BH47" i="32"/>
  <c r="BD47" i="32" s="1"/>
  <c r="BQ71" i="32"/>
  <c r="BU27" i="32"/>
  <c r="BU71" i="32" s="1"/>
  <c r="BW27" i="32"/>
  <c r="CD27" i="32"/>
  <c r="BV27" i="32"/>
  <c r="CT40" i="32"/>
  <c r="CT84" i="32" s="1"/>
  <c r="CG32" i="32"/>
  <c r="CG76" i="32" s="1"/>
  <c r="CC76" i="32"/>
  <c r="BW10" i="32"/>
  <c r="BU10" i="32"/>
  <c r="BV10" i="32"/>
  <c r="BQ54" i="32"/>
  <c r="CD10" i="32"/>
  <c r="CC80" i="32"/>
  <c r="CG36" i="32"/>
  <c r="CG80" i="32" s="1"/>
  <c r="D583" i="35"/>
  <c r="D48" i="33"/>
  <c r="CJ7" i="32"/>
  <c r="CW7" i="32" s="1"/>
  <c r="CI7" i="32"/>
  <c r="CV7" i="32" s="1"/>
  <c r="CH7" i="32"/>
  <c r="CU7" i="32" s="1"/>
  <c r="CD51" i="32"/>
  <c r="BV26" i="32"/>
  <c r="CD26" i="32"/>
  <c r="BU26" i="32"/>
  <c r="BU70" i="32" s="1"/>
  <c r="BW26" i="32"/>
  <c r="BQ70" i="32"/>
  <c r="CJ29" i="32"/>
  <c r="CW29" i="32" s="1"/>
  <c r="CH29" i="32"/>
  <c r="CH73" i="32" s="1"/>
  <c r="CI29" i="32"/>
  <c r="CV29" i="32" s="1"/>
  <c r="CD73" i="32"/>
  <c r="CT14" i="32"/>
  <c r="CT58" i="32" s="1"/>
  <c r="CG79" i="32"/>
  <c r="CT35" i="32"/>
  <c r="CT79" i="32" s="1"/>
  <c r="CI9" i="32"/>
  <c r="CV9" i="32" s="1"/>
  <c r="CD53" i="32"/>
  <c r="CH9" i="32"/>
  <c r="CH53" i="32" s="1"/>
  <c r="CJ9" i="32"/>
  <c r="CW9" i="32" s="1"/>
  <c r="C53" i="33"/>
  <c r="I583" i="35"/>
  <c r="CD23" i="32"/>
  <c r="BQ67" i="32"/>
  <c r="BW23" i="32"/>
  <c r="BU23" i="32"/>
  <c r="BV23" i="32"/>
  <c r="BW32" i="32"/>
  <c r="BQ76" i="32"/>
  <c r="BU32" i="32"/>
  <c r="BV32" i="32"/>
  <c r="CD32" i="32"/>
  <c r="CG52" i="32"/>
  <c r="CT8" i="32"/>
  <c r="CD82" i="32"/>
  <c r="CJ38" i="32"/>
  <c r="CW38" i="32" s="1"/>
  <c r="CI38" i="32"/>
  <c r="CV38" i="32" s="1"/>
  <c r="CH38" i="32"/>
  <c r="CH82" i="32" s="1"/>
  <c r="J52" i="33"/>
  <c r="K52" i="33" s="1"/>
  <c r="H664" i="35"/>
  <c r="H663" i="35"/>
  <c r="I534" i="35"/>
  <c r="G583" i="35"/>
  <c r="BW36" i="32"/>
  <c r="BU36" i="32"/>
  <c r="BV36" i="32"/>
  <c r="CD36" i="32"/>
  <c r="BQ80" i="32"/>
  <c r="CC70" i="32"/>
  <c r="CG26" i="32"/>
  <c r="CG75" i="32"/>
  <c r="CT31" i="32"/>
  <c r="CT75" i="32" s="1"/>
  <c r="CT20" i="32"/>
  <c r="CT64" i="32" s="1"/>
  <c r="CD41" i="32"/>
  <c r="BQ85" i="32"/>
  <c r="BW41" i="32"/>
  <c r="BU41" i="32"/>
  <c r="BU85" i="32" s="1"/>
  <c r="BV41" i="32"/>
  <c r="G663" i="35"/>
  <c r="C534" i="35"/>
  <c r="CU79" i="32"/>
  <c r="DB79" i="32" s="1"/>
  <c r="CT33" i="32"/>
  <c r="CT77" i="32" s="1"/>
  <c r="BU73" i="32"/>
  <c r="BV30" i="32"/>
  <c r="BW30" i="32"/>
  <c r="CD30" i="32"/>
  <c r="BQ74" i="32"/>
  <c r="BU30" i="32"/>
  <c r="CC69" i="32"/>
  <c r="CG25" i="32"/>
  <c r="CG69" i="32" s="1"/>
  <c r="CG68" i="32"/>
  <c r="CT24" i="32"/>
  <c r="CT68" i="32" s="1"/>
  <c r="CG73" i="32"/>
  <c r="CT29" i="32"/>
  <c r="CT73" i="32" s="1"/>
  <c r="I663" i="35"/>
  <c r="BV25" i="32"/>
  <c r="BQ69" i="32"/>
  <c r="BU25" i="32"/>
  <c r="BU69" i="32" s="1"/>
  <c r="BW25" i="32"/>
  <c r="CD25" i="32"/>
  <c r="BU82" i="32"/>
  <c r="L46" i="6"/>
  <c r="L47" i="6" s="1"/>
  <c r="P44" i="6"/>
  <c r="F663" i="35"/>
  <c r="O44" i="6"/>
  <c r="E618" i="35" s="1"/>
  <c r="CD68" i="32"/>
  <c r="CI24" i="32"/>
  <c r="CV24" i="32" s="1"/>
  <c r="CH24" i="32"/>
  <c r="CH68" i="32" s="1"/>
  <c r="CJ24" i="32"/>
  <c r="CW24" i="32" s="1"/>
  <c r="AQ91" i="32"/>
  <c r="AQ48" i="32"/>
  <c r="AR48" i="32" s="1"/>
  <c r="CD84" i="32"/>
  <c r="CH40" i="32"/>
  <c r="CI40" i="32"/>
  <c r="CV40" i="32" s="1"/>
  <c r="CJ40" i="32"/>
  <c r="CW40" i="32" s="1"/>
  <c r="CU31" i="32"/>
  <c r="CG57" i="32"/>
  <c r="CT13" i="32"/>
  <c r="CT57" i="32" s="1"/>
  <c r="BT69" i="32"/>
  <c r="BU21" i="32"/>
  <c r="BV21" i="32"/>
  <c r="BQ65" i="32"/>
  <c r="BW21" i="32"/>
  <c r="CD21" i="32"/>
  <c r="CH13" i="32"/>
  <c r="CH57" i="32" s="1"/>
  <c r="CI13" i="32"/>
  <c r="CV13" i="32" s="1"/>
  <c r="CD57" i="32"/>
  <c r="CJ13" i="32"/>
  <c r="CW13" i="32" s="1"/>
  <c r="CJ8" i="32"/>
  <c r="CW8" i="32" s="1"/>
  <c r="CH8" i="32"/>
  <c r="CI8" i="32"/>
  <c r="CV8" i="32" s="1"/>
  <c r="CD52" i="32"/>
  <c r="H439" i="35"/>
  <c r="H55" i="33" s="1"/>
  <c r="H57" i="33" s="1"/>
  <c r="H28" i="33" s="1"/>
  <c r="AE43" i="6"/>
  <c r="I592" i="35" s="1"/>
  <c r="E663" i="35"/>
  <c r="CG41" i="32"/>
  <c r="CG85" i="32" s="1"/>
  <c r="CC85" i="32"/>
  <c r="CG30" i="32"/>
  <c r="CG74" i="32" s="1"/>
  <c r="CC74" i="32"/>
  <c r="CC54" i="32"/>
  <c r="CG10" i="32"/>
  <c r="CG54" i="32" s="1"/>
  <c r="CC63" i="32"/>
  <c r="CG19" i="32"/>
  <c r="CG63" i="32" s="1"/>
  <c r="CH33" i="32"/>
  <c r="CD77" i="32"/>
  <c r="CJ33" i="32"/>
  <c r="CW33" i="32" s="1"/>
  <c r="CI33" i="32"/>
  <c r="CV33" i="32" s="1"/>
  <c r="AE44" i="6"/>
  <c r="C634" i="35" s="1"/>
  <c r="J544" i="35"/>
  <c r="CJ39" i="32"/>
  <c r="CW39" i="32" s="1"/>
  <c r="CI39" i="32"/>
  <c r="CV39" i="32" s="1"/>
  <c r="CD83" i="32"/>
  <c r="CH39" i="32"/>
  <c r="BV19" i="32"/>
  <c r="BU19" i="32"/>
  <c r="BW19" i="32"/>
  <c r="BQ63" i="32"/>
  <c r="CD19" i="32"/>
  <c r="CC56" i="32"/>
  <c r="CG12" i="32"/>
  <c r="CG56" i="32" s="1"/>
  <c r="BT85" i="32"/>
  <c r="BT74" i="32"/>
  <c r="BT54" i="32"/>
  <c r="BU64" i="32"/>
  <c r="CD81" i="32"/>
  <c r="CH37" i="32"/>
  <c r="CI37" i="32"/>
  <c r="CV37" i="32" s="1"/>
  <c r="CJ37" i="32"/>
  <c r="CW37" i="32" s="1"/>
  <c r="BT63" i="32"/>
  <c r="DB46" i="32"/>
  <c r="CU90" i="32"/>
  <c r="DC46" i="32"/>
  <c r="DB88" i="32"/>
  <c r="DC88" i="32"/>
  <c r="DB45" i="32"/>
  <c r="CU89" i="32"/>
  <c r="DC45" i="32"/>
  <c r="CU60" i="32"/>
  <c r="CQ16" i="32"/>
  <c r="CQ60" i="32" s="1"/>
  <c r="CQ34" i="32"/>
  <c r="CQ78" i="32" s="1"/>
  <c r="CQ15" i="32"/>
  <c r="CQ59" i="32" s="1"/>
  <c r="CU59" i="32"/>
  <c r="CU66" i="32"/>
  <c r="CQ22" i="32"/>
  <c r="CQ66" i="32" s="1"/>
  <c r="F439" i="35"/>
  <c r="F55" i="33" s="1"/>
  <c r="C11" i="37"/>
  <c r="D11" i="37" s="1"/>
  <c r="E11" i="37" s="1"/>
  <c r="F11" i="37" s="1"/>
  <c r="G11" i="37" s="1"/>
  <c r="H11" i="37" s="1"/>
  <c r="I11" i="37" s="1"/>
  <c r="C92" i="33"/>
  <c r="D50" i="44"/>
  <c r="D550" i="35"/>
  <c r="C685" i="35"/>
  <c r="D685" i="35"/>
  <c r="J620" i="148"/>
  <c r="AK46" i="123"/>
  <c r="AK47" i="123" s="1"/>
  <c r="R46" i="132"/>
  <c r="R47" i="132" s="1"/>
  <c r="I685" i="35"/>
  <c r="E75" i="161"/>
  <c r="I75" i="161" s="1"/>
  <c r="F75" i="161"/>
  <c r="J75" i="161" s="1"/>
  <c r="K75" i="161" s="1"/>
  <c r="L31" i="161"/>
  <c r="N31" i="161" s="1"/>
  <c r="S31" i="161"/>
  <c r="F644" i="162"/>
  <c r="C577" i="148"/>
  <c r="D577" i="148"/>
  <c r="J549" i="162"/>
  <c r="J591" i="162"/>
  <c r="E62" i="147"/>
  <c r="I62" i="147" s="1"/>
  <c r="F62" i="147"/>
  <c r="J62" i="147" s="1"/>
  <c r="K62" i="147" s="1"/>
  <c r="L18" i="147"/>
  <c r="N18" i="147" s="1"/>
  <c r="S18" i="147"/>
  <c r="G551" i="125"/>
  <c r="H551" i="125"/>
  <c r="E530" i="141"/>
  <c r="C530" i="141"/>
  <c r="D525" i="141"/>
  <c r="F525" i="141"/>
  <c r="L77" i="147"/>
  <c r="N77" i="147" s="1"/>
  <c r="C644" i="162"/>
  <c r="E644" i="162"/>
  <c r="H577" i="148"/>
  <c r="G577" i="148"/>
  <c r="N46" i="160"/>
  <c r="N47" i="160" s="1"/>
  <c r="I675" i="162"/>
  <c r="E675" i="162"/>
  <c r="F675" i="162"/>
  <c r="G675" i="162"/>
  <c r="D675" i="162"/>
  <c r="C675" i="162"/>
  <c r="H675" i="162"/>
  <c r="AD46" i="160"/>
  <c r="AD47" i="160" s="1"/>
  <c r="I578" i="148"/>
  <c r="H578" i="148"/>
  <c r="C578" i="148"/>
  <c r="E578" i="148"/>
  <c r="D578" i="148"/>
  <c r="G578" i="148"/>
  <c r="F578" i="148"/>
  <c r="D551" i="125"/>
  <c r="G530" i="141"/>
  <c r="I525" i="141"/>
  <c r="AC45" i="160"/>
  <c r="G644" i="162"/>
  <c r="F577" i="148"/>
  <c r="CX36" i="117"/>
  <c r="CZ36" i="117" s="1"/>
  <c r="BK31" i="161"/>
  <c r="BM31" i="161" s="1"/>
  <c r="BR31" i="161"/>
  <c r="J536" i="148"/>
  <c r="L86" i="147"/>
  <c r="N86" i="147" s="1"/>
  <c r="H550" i="35"/>
  <c r="C550" i="35"/>
  <c r="AO46" i="160"/>
  <c r="AO47" i="160" s="1"/>
  <c r="BR8" i="147"/>
  <c r="BK8" i="147"/>
  <c r="BM8" i="147" s="1"/>
  <c r="C652" i="148"/>
  <c r="I652" i="148"/>
  <c r="F652" i="148"/>
  <c r="D652" i="148"/>
  <c r="E652" i="148"/>
  <c r="G652" i="148"/>
  <c r="H652" i="148"/>
  <c r="J526" i="148"/>
  <c r="H568" i="148"/>
  <c r="E568" i="148"/>
  <c r="D568" i="148"/>
  <c r="G46" i="146"/>
  <c r="G47" i="146" s="1"/>
  <c r="I568" i="148"/>
  <c r="C568" i="148"/>
  <c r="F568" i="148"/>
  <c r="G568" i="148"/>
  <c r="F52" i="147"/>
  <c r="J52" i="147" s="1"/>
  <c r="K52" i="147" s="1"/>
  <c r="E52" i="147"/>
  <c r="I52" i="147" s="1"/>
  <c r="S8" i="147"/>
  <c r="L8" i="147"/>
  <c r="N8" i="147" s="1"/>
  <c r="I610" i="148"/>
  <c r="D610" i="148"/>
  <c r="G610" i="148"/>
  <c r="C610" i="148"/>
  <c r="E610" i="148"/>
  <c r="F610" i="148"/>
  <c r="H610" i="148"/>
  <c r="E550" i="35"/>
  <c r="AE45" i="6"/>
  <c r="D676" i="35" s="1"/>
  <c r="I550" i="35"/>
  <c r="G603" i="125"/>
  <c r="C603" i="125"/>
  <c r="F603" i="125"/>
  <c r="H603" i="125"/>
  <c r="D603" i="125"/>
  <c r="I603" i="125"/>
  <c r="E603" i="125"/>
  <c r="S43" i="116"/>
  <c r="C580" i="119" s="1"/>
  <c r="J551" i="148"/>
  <c r="J504" i="35"/>
  <c r="L81" i="147"/>
  <c r="N81" i="147" s="1"/>
  <c r="L55" i="124"/>
  <c r="N55" i="124" s="1"/>
  <c r="L54" i="124"/>
  <c r="N54" i="124" s="1"/>
  <c r="L60" i="147"/>
  <c r="N60" i="147" s="1"/>
  <c r="Y58" i="161"/>
  <c r="AA58" i="161" s="1"/>
  <c r="L70" i="124"/>
  <c r="N70" i="124" s="1"/>
  <c r="L81" i="161"/>
  <c r="N81" i="161" s="1"/>
  <c r="J400" i="35"/>
  <c r="J555" i="162"/>
  <c r="J575" i="141"/>
  <c r="J687" i="35"/>
  <c r="L65" i="161"/>
  <c r="N65" i="161" s="1"/>
  <c r="L60" i="117"/>
  <c r="N60" i="117" s="1"/>
  <c r="L82" i="124"/>
  <c r="N82" i="124" s="1"/>
  <c r="J486" i="35"/>
  <c r="L78" i="32"/>
  <c r="N78" i="32" s="1"/>
  <c r="L61" i="117"/>
  <c r="N61" i="117" s="1"/>
  <c r="J621" i="35"/>
  <c r="AN44" i="6"/>
  <c r="L86" i="32"/>
  <c r="N86" i="32" s="1"/>
  <c r="L73" i="32"/>
  <c r="N73" i="32" s="1"/>
  <c r="J541" i="35"/>
  <c r="J585" i="35"/>
  <c r="E644" i="148"/>
  <c r="D644" i="148"/>
  <c r="F644" i="148"/>
  <c r="G644" i="148"/>
  <c r="I644" i="148"/>
  <c r="AO46" i="146"/>
  <c r="AO47" i="146" s="1"/>
  <c r="C644" i="148"/>
  <c r="H644" i="148"/>
  <c r="AL80" i="117"/>
  <c r="AN80" i="117" s="1"/>
  <c r="J484" i="35"/>
  <c r="J539" i="148"/>
  <c r="J598" i="125"/>
  <c r="J534" i="141"/>
  <c r="L53" i="32"/>
  <c r="N53" i="32" s="1"/>
  <c r="L59" i="32"/>
  <c r="N59" i="32" s="1"/>
  <c r="F684" i="35"/>
  <c r="D684" i="35"/>
  <c r="I684" i="35"/>
  <c r="G684" i="35"/>
  <c r="H684" i="35"/>
  <c r="E684" i="35"/>
  <c r="C684" i="35"/>
  <c r="G600" i="35"/>
  <c r="E600" i="35"/>
  <c r="C600" i="35"/>
  <c r="AM46" i="6"/>
  <c r="AM47" i="6" s="1"/>
  <c r="F600" i="35"/>
  <c r="D600" i="35"/>
  <c r="H600" i="35"/>
  <c r="I600" i="35"/>
  <c r="AN43" i="6"/>
  <c r="I642" i="35"/>
  <c r="F642" i="35"/>
  <c r="H642" i="35"/>
  <c r="E642" i="35"/>
  <c r="C642" i="35"/>
  <c r="D642" i="35"/>
  <c r="G642" i="35"/>
  <c r="AS80" i="117"/>
  <c r="AW80" i="117" s="1"/>
  <c r="AX80" i="117" s="1"/>
  <c r="BF36" i="117"/>
  <c r="AR80" i="117"/>
  <c r="AV80" i="117" s="1"/>
  <c r="AY36" i="117"/>
  <c r="BA36" i="117" s="1"/>
  <c r="O46" i="132"/>
  <c r="O47" i="132" s="1"/>
  <c r="I616" i="35"/>
  <c r="G616" i="35"/>
  <c r="E616" i="35"/>
  <c r="C616" i="35"/>
  <c r="D616" i="35"/>
  <c r="H616" i="35"/>
  <c r="F616" i="35"/>
  <c r="G648" i="35"/>
  <c r="D648" i="35"/>
  <c r="I648" i="35"/>
  <c r="F648" i="35"/>
  <c r="H648" i="35"/>
  <c r="E648" i="35"/>
  <c r="C648" i="35"/>
  <c r="C562" i="141"/>
  <c r="G562" i="141"/>
  <c r="J448" i="125"/>
  <c r="L51" i="147"/>
  <c r="N51" i="147" s="1"/>
  <c r="L73" i="147"/>
  <c r="N73" i="147" s="1"/>
  <c r="J638" i="35"/>
  <c r="L56" i="133"/>
  <c r="N56" i="133" s="1"/>
  <c r="F667" i="125"/>
  <c r="BX20" i="161"/>
  <c r="BZ20" i="161" s="1"/>
  <c r="CE20" i="161"/>
  <c r="CK20" i="161" s="1"/>
  <c r="CM20" i="161" s="1"/>
  <c r="BK42" i="161"/>
  <c r="BM42" i="161" s="1"/>
  <c r="BR42" i="161"/>
  <c r="BK38" i="124"/>
  <c r="BM38" i="124" s="1"/>
  <c r="BR38" i="124"/>
  <c r="BK16" i="133"/>
  <c r="BM16" i="133" s="1"/>
  <c r="BR16" i="133"/>
  <c r="F671" i="162"/>
  <c r="G671" i="162"/>
  <c r="D671" i="162"/>
  <c r="C671" i="162"/>
  <c r="I671" i="162"/>
  <c r="H671" i="162"/>
  <c r="E671" i="162"/>
  <c r="J408" i="35"/>
  <c r="C660" i="35"/>
  <c r="L85" i="117"/>
  <c r="N85" i="117" s="1"/>
  <c r="E618" i="141"/>
  <c r="I618" i="141"/>
  <c r="D618" i="141"/>
  <c r="C618" i="141"/>
  <c r="G618" i="141"/>
  <c r="F618" i="141"/>
  <c r="H618" i="141"/>
  <c r="J534" i="119"/>
  <c r="S25" i="32"/>
  <c r="E69" i="32"/>
  <c r="I69" i="32" s="1"/>
  <c r="L25" i="32"/>
  <c r="N25" i="32" s="1"/>
  <c r="F69" i="32"/>
  <c r="J69" i="32" s="1"/>
  <c r="K69" i="32" s="1"/>
  <c r="J466" i="35"/>
  <c r="S19" i="133"/>
  <c r="F63" i="133"/>
  <c r="J63" i="133" s="1"/>
  <c r="K63" i="133" s="1"/>
  <c r="E63" i="133"/>
  <c r="I63" i="133" s="1"/>
  <c r="L19" i="133"/>
  <c r="N19" i="133" s="1"/>
  <c r="H666" i="35"/>
  <c r="D666" i="35"/>
  <c r="C666" i="35"/>
  <c r="F666" i="35"/>
  <c r="G666" i="35"/>
  <c r="I666" i="35"/>
  <c r="E666" i="35"/>
  <c r="N46" i="132"/>
  <c r="N47" i="132" s="1"/>
  <c r="D659" i="134"/>
  <c r="I659" i="134"/>
  <c r="F659" i="134"/>
  <c r="G659" i="134"/>
  <c r="H659" i="134"/>
  <c r="E659" i="134"/>
  <c r="C659" i="134"/>
  <c r="S38" i="133"/>
  <c r="F82" i="133"/>
  <c r="J82" i="133" s="1"/>
  <c r="K82" i="133" s="1"/>
  <c r="L38" i="133"/>
  <c r="E82" i="133"/>
  <c r="I82" i="133" s="1"/>
  <c r="J573" i="35"/>
  <c r="AS36" i="6"/>
  <c r="F46" i="32"/>
  <c r="AS64" i="6"/>
  <c r="AQ129" i="12"/>
  <c r="AS63" i="6"/>
  <c r="Y21" i="161"/>
  <c r="AA21" i="161" s="1"/>
  <c r="AF21" i="161"/>
  <c r="R65" i="161"/>
  <c r="V65" i="161" s="1"/>
  <c r="S65" i="161"/>
  <c r="W65" i="161" s="1"/>
  <c r="X65" i="161" s="1"/>
  <c r="BE28" i="32"/>
  <c r="AX28" i="32"/>
  <c r="AZ28" i="32" s="1"/>
  <c r="J423" i="35"/>
  <c r="BR23" i="32"/>
  <c r="BK23" i="32"/>
  <c r="N16" i="117"/>
  <c r="L43" i="147"/>
  <c r="N43" i="147" s="1"/>
  <c r="AB46" i="6"/>
  <c r="AB47" i="6" s="1"/>
  <c r="C673" i="35"/>
  <c r="H673" i="35"/>
  <c r="E673" i="35"/>
  <c r="G673" i="35"/>
  <c r="I673" i="35"/>
  <c r="D673" i="35"/>
  <c r="F673" i="35"/>
  <c r="BR24" i="32"/>
  <c r="BK24" i="32"/>
  <c r="BM24" i="32" s="1"/>
  <c r="I43" i="6"/>
  <c r="I528" i="35"/>
  <c r="H528" i="35"/>
  <c r="E528" i="35"/>
  <c r="F528" i="35"/>
  <c r="G528" i="35"/>
  <c r="D528" i="35"/>
  <c r="C528" i="35"/>
  <c r="I45" i="6"/>
  <c r="J406" i="35"/>
  <c r="L64" i="32"/>
  <c r="N64" i="32" s="1"/>
  <c r="BR24" i="161"/>
  <c r="BK24" i="161"/>
  <c r="J547" i="162"/>
  <c r="S16" i="133"/>
  <c r="L16" i="133"/>
  <c r="N16" i="133" s="1"/>
  <c r="F60" i="133"/>
  <c r="J60" i="133" s="1"/>
  <c r="K60" i="133" s="1"/>
  <c r="E60" i="133"/>
  <c r="I60" i="133" s="1"/>
  <c r="AX46" i="32"/>
  <c r="AZ46" i="32" s="1"/>
  <c r="BE46" i="32"/>
  <c r="F67" i="124"/>
  <c r="J67" i="124" s="1"/>
  <c r="K67" i="124" s="1"/>
  <c r="S23" i="124"/>
  <c r="E67" i="124"/>
  <c r="I67" i="124" s="1"/>
  <c r="L23" i="124"/>
  <c r="N23" i="124" s="1"/>
  <c r="BX28" i="133"/>
  <c r="CE28" i="133"/>
  <c r="CK28" i="133" s="1"/>
  <c r="CM28" i="133" s="1"/>
  <c r="BK17" i="117"/>
  <c r="BM17" i="117" s="1"/>
  <c r="BR17" i="117"/>
  <c r="S21" i="147"/>
  <c r="L21" i="147"/>
  <c r="E65" i="147"/>
  <c r="I65" i="147" s="1"/>
  <c r="F65" i="147"/>
  <c r="J65" i="147" s="1"/>
  <c r="K65" i="147" s="1"/>
  <c r="C578" i="35"/>
  <c r="D578" i="35"/>
  <c r="G578" i="35"/>
  <c r="E578" i="35"/>
  <c r="H578" i="35"/>
  <c r="F578" i="35"/>
  <c r="I578" i="35"/>
  <c r="Q46" i="6"/>
  <c r="Q47" i="6" s="1"/>
  <c r="BR16" i="140"/>
  <c r="BK16" i="140"/>
  <c r="E61" i="133"/>
  <c r="I61" i="133" s="1"/>
  <c r="S17" i="133"/>
  <c r="L17" i="133"/>
  <c r="F61" i="133"/>
  <c r="J61" i="133" s="1"/>
  <c r="K61" i="133" s="1"/>
  <c r="J629" i="162"/>
  <c r="G623" i="35"/>
  <c r="F623" i="35"/>
  <c r="E623" i="35"/>
  <c r="D623" i="35"/>
  <c r="I623" i="35"/>
  <c r="C623" i="35"/>
  <c r="H623" i="35"/>
  <c r="E610" i="162"/>
  <c r="D610" i="162"/>
  <c r="G610" i="162"/>
  <c r="C610" i="162"/>
  <c r="F610" i="162"/>
  <c r="H610" i="162"/>
  <c r="I610" i="162"/>
  <c r="C568" i="162"/>
  <c r="I568" i="162"/>
  <c r="F568" i="162"/>
  <c r="D568" i="162"/>
  <c r="H568" i="162"/>
  <c r="G568" i="162"/>
  <c r="E568" i="162"/>
  <c r="G46" i="160"/>
  <c r="G47" i="160" s="1"/>
  <c r="F589" i="35"/>
  <c r="C589" i="35"/>
  <c r="D589" i="35"/>
  <c r="H589" i="35"/>
  <c r="I589" i="35"/>
  <c r="G589" i="35"/>
  <c r="E589" i="35"/>
  <c r="J547" i="35"/>
  <c r="H668" i="162"/>
  <c r="C668" i="162"/>
  <c r="G668" i="162"/>
  <c r="F668" i="162"/>
  <c r="D668" i="162"/>
  <c r="E668" i="162"/>
  <c r="I668" i="162"/>
  <c r="AF38" i="124"/>
  <c r="R82" i="124"/>
  <c r="V82" i="124" s="1"/>
  <c r="S82" i="124"/>
  <c r="W82" i="124" s="1"/>
  <c r="X82" i="124" s="1"/>
  <c r="Y38" i="124"/>
  <c r="AA38" i="124" s="1"/>
  <c r="C615" i="35"/>
  <c r="H615" i="35"/>
  <c r="F615" i="35"/>
  <c r="D615" i="35"/>
  <c r="G615" i="35"/>
  <c r="I615" i="35"/>
  <c r="E615" i="35"/>
  <c r="J531" i="35"/>
  <c r="J532" i="148"/>
  <c r="I616" i="148"/>
  <c r="E616" i="148"/>
  <c r="G616" i="148"/>
  <c r="C616" i="148"/>
  <c r="F616" i="148"/>
  <c r="D616" i="148"/>
  <c r="H616" i="148"/>
  <c r="F65" i="32"/>
  <c r="J65" i="32" s="1"/>
  <c r="K65" i="32" s="1"/>
  <c r="S21" i="32"/>
  <c r="L21" i="32"/>
  <c r="E65" i="32"/>
  <c r="I65" i="32" s="1"/>
  <c r="S15" i="133"/>
  <c r="L15" i="133"/>
  <c r="F59" i="133"/>
  <c r="J59" i="133" s="1"/>
  <c r="K59" i="133" s="1"/>
  <c r="E59" i="133"/>
  <c r="I59" i="133" s="1"/>
  <c r="J601" i="162"/>
  <c r="J465" i="35"/>
  <c r="J581" i="162"/>
  <c r="N42" i="147"/>
  <c r="L16" i="140"/>
  <c r="N16" i="140" s="1"/>
  <c r="F60" i="140"/>
  <c r="J60" i="140" s="1"/>
  <c r="K60" i="140" s="1"/>
  <c r="E60" i="140"/>
  <c r="I60" i="140" s="1"/>
  <c r="S16" i="140"/>
  <c r="R80" i="147"/>
  <c r="V80" i="147" s="1"/>
  <c r="Y36" i="147"/>
  <c r="AA36" i="147" s="1"/>
  <c r="AF36" i="147"/>
  <c r="S80" i="147"/>
  <c r="W80" i="147" s="1"/>
  <c r="X80" i="147" s="1"/>
  <c r="I44" i="6"/>
  <c r="C619" i="134"/>
  <c r="F619" i="134"/>
  <c r="I619" i="134"/>
  <c r="E619" i="134"/>
  <c r="G619" i="134"/>
  <c r="D619" i="134"/>
  <c r="H619" i="134"/>
  <c r="BR8" i="161"/>
  <c r="BK8" i="161"/>
  <c r="BM8" i="161" s="1"/>
  <c r="I640" i="134"/>
  <c r="H640" i="134"/>
  <c r="G640" i="134"/>
  <c r="E640" i="134"/>
  <c r="D640" i="134"/>
  <c r="C640" i="134"/>
  <c r="F640" i="134"/>
  <c r="E81" i="117"/>
  <c r="I81" i="117" s="1"/>
  <c r="S37" i="117"/>
  <c r="L37" i="117"/>
  <c r="N37" i="117" s="1"/>
  <c r="F81" i="117"/>
  <c r="J81" i="117" s="1"/>
  <c r="K81" i="117" s="1"/>
  <c r="L64" i="161"/>
  <c r="N64" i="161" s="1"/>
  <c r="L58" i="147"/>
  <c r="N58" i="147" s="1"/>
  <c r="J535" i="119"/>
  <c r="J533" i="162"/>
  <c r="H662" i="35"/>
  <c r="G662" i="35"/>
  <c r="I662" i="35"/>
  <c r="E662" i="35"/>
  <c r="D662" i="35"/>
  <c r="C662" i="35"/>
  <c r="F662" i="35"/>
  <c r="BK12" i="161"/>
  <c r="BR12" i="161"/>
  <c r="J656" i="134"/>
  <c r="AZ8" i="133"/>
  <c r="F63" i="32"/>
  <c r="J63" i="32" s="1"/>
  <c r="K63" i="32" s="1"/>
  <c r="L19" i="32"/>
  <c r="N19" i="32" s="1"/>
  <c r="E63" i="32"/>
  <c r="I63" i="32" s="1"/>
  <c r="S19" i="32"/>
  <c r="D682" i="134"/>
  <c r="E682" i="134"/>
  <c r="C682" i="134"/>
  <c r="H682" i="134"/>
  <c r="I682" i="134"/>
  <c r="G682" i="134"/>
  <c r="F682" i="134"/>
  <c r="F56" i="161"/>
  <c r="J56" i="161" s="1"/>
  <c r="K56" i="161" s="1"/>
  <c r="L12" i="161"/>
  <c r="N12" i="161" s="1"/>
  <c r="E56" i="161"/>
  <c r="I56" i="161" s="1"/>
  <c r="S12" i="161"/>
  <c r="J535" i="134"/>
  <c r="J420" i="35"/>
  <c r="BR24" i="117"/>
  <c r="BK24" i="117"/>
  <c r="BM24" i="117" s="1"/>
  <c r="J450" i="35"/>
  <c r="J577" i="119"/>
  <c r="BK19" i="32"/>
  <c r="BR19" i="32"/>
  <c r="L72" i="133"/>
  <c r="N72" i="133" s="1"/>
  <c r="J660" i="119"/>
  <c r="F68" i="117"/>
  <c r="J68" i="117" s="1"/>
  <c r="K68" i="117" s="1"/>
  <c r="E68" i="117"/>
  <c r="I68" i="117" s="1"/>
  <c r="L24" i="117"/>
  <c r="N24" i="117" s="1"/>
  <c r="S24" i="117"/>
  <c r="J661" i="148"/>
  <c r="AZ43" i="32"/>
  <c r="J438" i="35"/>
  <c r="F73" i="161"/>
  <c r="J73" i="161" s="1"/>
  <c r="K73" i="161" s="1"/>
  <c r="S29" i="161"/>
  <c r="E73" i="161"/>
  <c r="I73" i="161" s="1"/>
  <c r="L29" i="161"/>
  <c r="L31" i="32"/>
  <c r="N31" i="32" s="1"/>
  <c r="E75" i="32"/>
  <c r="I75" i="32" s="1"/>
  <c r="S31" i="32"/>
  <c r="F75" i="32"/>
  <c r="J75" i="32" s="1"/>
  <c r="K75" i="32" s="1"/>
  <c r="L16" i="32"/>
  <c r="N16" i="32" s="1"/>
  <c r="S16" i="32"/>
  <c r="E60" i="32"/>
  <c r="I60" i="32" s="1"/>
  <c r="F60" i="32"/>
  <c r="J60" i="32" s="1"/>
  <c r="K60" i="32" s="1"/>
  <c r="I562" i="141"/>
  <c r="AQ45" i="139"/>
  <c r="G688" i="141" s="1"/>
  <c r="AQ44" i="139"/>
  <c r="E646" i="141" s="1"/>
  <c r="AT58" i="116"/>
  <c r="J431" i="119"/>
  <c r="J473" i="119"/>
  <c r="Y65" i="133"/>
  <c r="AA65" i="133" s="1"/>
  <c r="E661" i="119"/>
  <c r="G661" i="119"/>
  <c r="C661" i="119"/>
  <c r="D661" i="119"/>
  <c r="H661" i="119"/>
  <c r="I661" i="119"/>
  <c r="F661" i="119"/>
  <c r="BR43" i="147"/>
  <c r="BK43" i="147"/>
  <c r="BM43" i="147" s="1"/>
  <c r="J490" i="35"/>
  <c r="J559" i="162"/>
  <c r="J545" i="162"/>
  <c r="D572" i="134"/>
  <c r="C572" i="134"/>
  <c r="H572" i="134"/>
  <c r="G572" i="134"/>
  <c r="F572" i="134"/>
  <c r="E572" i="134"/>
  <c r="I572" i="134"/>
  <c r="K46" i="132"/>
  <c r="K47" i="132" s="1"/>
  <c r="C576" i="119"/>
  <c r="E576" i="119"/>
  <c r="G576" i="119"/>
  <c r="H576" i="119"/>
  <c r="F576" i="119"/>
  <c r="I576" i="119"/>
  <c r="D576" i="119"/>
  <c r="BR34" i="32"/>
  <c r="BK34" i="32"/>
  <c r="BM34" i="32" s="1"/>
  <c r="J623" i="162"/>
  <c r="F617" i="134"/>
  <c r="I617" i="134"/>
  <c r="H617" i="134"/>
  <c r="D617" i="134"/>
  <c r="E617" i="134"/>
  <c r="G617" i="134"/>
  <c r="C617" i="134"/>
  <c r="I575" i="134"/>
  <c r="G575" i="134"/>
  <c r="E575" i="134"/>
  <c r="D575" i="134"/>
  <c r="F575" i="134"/>
  <c r="H575" i="134"/>
  <c r="C575" i="134"/>
  <c r="H581" i="148"/>
  <c r="G581" i="148"/>
  <c r="C581" i="148"/>
  <c r="D581" i="148"/>
  <c r="F581" i="148"/>
  <c r="E581" i="148"/>
  <c r="I581" i="148"/>
  <c r="CE41" i="117"/>
  <c r="CK41" i="117" s="1"/>
  <c r="CM41" i="117" s="1"/>
  <c r="BX41" i="117"/>
  <c r="BZ41" i="117" s="1"/>
  <c r="H627" i="35"/>
  <c r="F627" i="35"/>
  <c r="E627" i="35"/>
  <c r="I627" i="35"/>
  <c r="C627" i="35"/>
  <c r="D627" i="35"/>
  <c r="G627" i="35"/>
  <c r="N21" i="161"/>
  <c r="R70" i="124"/>
  <c r="V70" i="124" s="1"/>
  <c r="AF26" i="124"/>
  <c r="S70" i="124"/>
  <c r="W70" i="124" s="1"/>
  <c r="X70" i="124" s="1"/>
  <c r="Y26" i="124"/>
  <c r="AA26" i="124" s="1"/>
  <c r="D526" i="35"/>
  <c r="G526" i="35"/>
  <c r="H526" i="35"/>
  <c r="I526" i="35"/>
  <c r="E526" i="35"/>
  <c r="F526" i="35"/>
  <c r="C526" i="35"/>
  <c r="G45" i="6"/>
  <c r="R81" i="161"/>
  <c r="V81" i="161" s="1"/>
  <c r="Y37" i="161"/>
  <c r="AA37" i="161" s="1"/>
  <c r="S81" i="161"/>
  <c r="W81" i="161" s="1"/>
  <c r="X81" i="161" s="1"/>
  <c r="AF37" i="161"/>
  <c r="BR15" i="32"/>
  <c r="BK15" i="32"/>
  <c r="BM15" i="32" s="1"/>
  <c r="J469" i="35"/>
  <c r="Y16" i="117"/>
  <c r="AA16" i="117" s="1"/>
  <c r="S60" i="117"/>
  <c r="W60" i="117" s="1"/>
  <c r="X60" i="117" s="1"/>
  <c r="AF16" i="117"/>
  <c r="R60" i="117"/>
  <c r="V60" i="117" s="1"/>
  <c r="BK27" i="32"/>
  <c r="BR27" i="32"/>
  <c r="AZ33" i="161"/>
  <c r="S90" i="133"/>
  <c r="W90" i="133" s="1"/>
  <c r="X90" i="133" s="1"/>
  <c r="R90" i="133"/>
  <c r="V90" i="133" s="1"/>
  <c r="AF46" i="133"/>
  <c r="Y46" i="133"/>
  <c r="AA46" i="133" s="1"/>
  <c r="D584" i="119"/>
  <c r="C584" i="119"/>
  <c r="H584" i="119"/>
  <c r="BR40" i="32"/>
  <c r="BK40" i="32"/>
  <c r="BM40" i="32" s="1"/>
  <c r="Y12" i="117"/>
  <c r="AA12" i="117" s="1"/>
  <c r="R56" i="117"/>
  <c r="V56" i="117" s="1"/>
  <c r="S56" i="117"/>
  <c r="W56" i="117" s="1"/>
  <c r="X56" i="117" s="1"/>
  <c r="AF12" i="117"/>
  <c r="G597" i="119"/>
  <c r="F597" i="119"/>
  <c r="E597" i="119"/>
  <c r="D597" i="119"/>
  <c r="C597" i="119"/>
  <c r="I597" i="119"/>
  <c r="H597" i="119"/>
  <c r="AJ46" i="116"/>
  <c r="AJ47" i="116" s="1"/>
  <c r="H681" i="119"/>
  <c r="F681" i="119"/>
  <c r="E681" i="119"/>
  <c r="I681" i="119"/>
  <c r="D681" i="119"/>
  <c r="C681" i="119"/>
  <c r="G681" i="119"/>
  <c r="H625" i="35"/>
  <c r="I625" i="35"/>
  <c r="C625" i="35"/>
  <c r="E625" i="35"/>
  <c r="G625" i="35"/>
  <c r="D625" i="35"/>
  <c r="F625" i="35"/>
  <c r="J530" i="134"/>
  <c r="F626" i="162"/>
  <c r="D626" i="162"/>
  <c r="E626" i="162"/>
  <c r="I626" i="162"/>
  <c r="G626" i="162"/>
  <c r="C626" i="162"/>
  <c r="H626" i="162"/>
  <c r="BK37" i="117"/>
  <c r="BM37" i="117" s="1"/>
  <c r="BR37" i="117"/>
  <c r="F657" i="35"/>
  <c r="I657" i="35"/>
  <c r="H657" i="35"/>
  <c r="E657" i="35"/>
  <c r="C657" i="35"/>
  <c r="D657" i="35"/>
  <c r="G657" i="35"/>
  <c r="J564" i="134"/>
  <c r="F648" i="134"/>
  <c r="I648" i="134"/>
  <c r="H648" i="134"/>
  <c r="C648" i="134"/>
  <c r="G648" i="134"/>
  <c r="E648" i="134"/>
  <c r="D648" i="134"/>
  <c r="E658" i="148"/>
  <c r="F658" i="148"/>
  <c r="G658" i="148"/>
  <c r="C658" i="148"/>
  <c r="D658" i="148"/>
  <c r="I658" i="148"/>
  <c r="H658" i="148"/>
  <c r="AF33" i="147"/>
  <c r="S77" i="147"/>
  <c r="W77" i="147" s="1"/>
  <c r="X77" i="147" s="1"/>
  <c r="Y33" i="147"/>
  <c r="AA33" i="147" s="1"/>
  <c r="R77" i="147"/>
  <c r="V77" i="147" s="1"/>
  <c r="I549" i="35"/>
  <c r="C549" i="35"/>
  <c r="G549" i="35"/>
  <c r="E549" i="35"/>
  <c r="D549" i="35"/>
  <c r="F549" i="35"/>
  <c r="H549" i="35"/>
  <c r="AD44" i="6"/>
  <c r="AD43" i="6"/>
  <c r="BR18" i="32"/>
  <c r="BK18" i="32"/>
  <c r="BK33" i="147"/>
  <c r="BR33" i="147"/>
  <c r="G629" i="35"/>
  <c r="H629" i="35"/>
  <c r="E629" i="35"/>
  <c r="I629" i="35"/>
  <c r="C629" i="35"/>
  <c r="F629" i="35"/>
  <c r="D629" i="35"/>
  <c r="S86" i="147"/>
  <c r="W86" i="147" s="1"/>
  <c r="X86" i="147" s="1"/>
  <c r="Y42" i="147"/>
  <c r="AA42" i="147" s="1"/>
  <c r="R86" i="147"/>
  <c r="V86" i="147" s="1"/>
  <c r="AF42" i="147"/>
  <c r="AM30" i="32"/>
  <c r="L80" i="147"/>
  <c r="N80" i="147" s="1"/>
  <c r="AX7" i="32"/>
  <c r="AZ7" i="32" s="1"/>
  <c r="BE7" i="32"/>
  <c r="J444" i="35"/>
  <c r="C663" i="134"/>
  <c r="E663" i="134"/>
  <c r="H663" i="134"/>
  <c r="D663" i="134"/>
  <c r="G663" i="134"/>
  <c r="F663" i="134"/>
  <c r="I663" i="134"/>
  <c r="J448" i="35"/>
  <c r="BR22" i="32"/>
  <c r="BK22" i="32"/>
  <c r="BK25" i="32"/>
  <c r="BR25" i="32"/>
  <c r="S64" i="161"/>
  <c r="W64" i="161" s="1"/>
  <c r="X64" i="161" s="1"/>
  <c r="Y20" i="161"/>
  <c r="AA20" i="161" s="1"/>
  <c r="R64" i="161"/>
  <c r="V64" i="161" s="1"/>
  <c r="AF20" i="161"/>
  <c r="J673" i="162"/>
  <c r="N15" i="32"/>
  <c r="J424" i="35"/>
  <c r="G639" i="162"/>
  <c r="I639" i="162"/>
  <c r="C639" i="162"/>
  <c r="H639" i="162"/>
  <c r="F639" i="162"/>
  <c r="E639" i="162"/>
  <c r="D639" i="162"/>
  <c r="G681" i="162"/>
  <c r="D681" i="162"/>
  <c r="I681" i="162"/>
  <c r="H681" i="162"/>
  <c r="C681" i="162"/>
  <c r="F681" i="162"/>
  <c r="E681" i="162"/>
  <c r="F71" i="32"/>
  <c r="J71" i="32" s="1"/>
  <c r="K71" i="32" s="1"/>
  <c r="S27" i="32"/>
  <c r="L27" i="32"/>
  <c r="E71" i="32"/>
  <c r="I71" i="32" s="1"/>
  <c r="BK26" i="124"/>
  <c r="BR26" i="124"/>
  <c r="BR15" i="133"/>
  <c r="BK15" i="133"/>
  <c r="BM15" i="133" s="1"/>
  <c r="J507" i="35"/>
  <c r="J551" i="162"/>
  <c r="BR13" i="32"/>
  <c r="BK13" i="32"/>
  <c r="BM13" i="32" s="1"/>
  <c r="J620" i="35"/>
  <c r="G621" i="134"/>
  <c r="D621" i="134"/>
  <c r="C621" i="134"/>
  <c r="H621" i="134"/>
  <c r="I621" i="134"/>
  <c r="E621" i="134"/>
  <c r="F621" i="134"/>
  <c r="F52" i="133"/>
  <c r="J52" i="133" s="1"/>
  <c r="K52" i="133" s="1"/>
  <c r="E52" i="133"/>
  <c r="I52" i="133" s="1"/>
  <c r="S8" i="133"/>
  <c r="L8" i="133"/>
  <c r="BR21" i="32"/>
  <c r="BK21" i="32"/>
  <c r="AF34" i="32"/>
  <c r="Y34" i="32"/>
  <c r="AA34" i="32" s="1"/>
  <c r="R78" i="32"/>
  <c r="V78" i="32" s="1"/>
  <c r="S78" i="32"/>
  <c r="W78" i="32" s="1"/>
  <c r="X78" i="32" s="1"/>
  <c r="AZ24" i="117"/>
  <c r="BR46" i="133"/>
  <c r="BK46" i="133"/>
  <c r="BM46" i="133" s="1"/>
  <c r="AF28" i="133"/>
  <c r="Y28" i="133"/>
  <c r="AA28" i="133" s="1"/>
  <c r="R72" i="133"/>
  <c r="V72" i="133" s="1"/>
  <c r="S72" i="133"/>
  <c r="W72" i="133" s="1"/>
  <c r="X72" i="133" s="1"/>
  <c r="BK36" i="147"/>
  <c r="BR36" i="147"/>
  <c r="J422" i="35"/>
  <c r="J598" i="134"/>
  <c r="J480" i="35"/>
  <c r="J661" i="134"/>
  <c r="E67" i="32"/>
  <c r="I67" i="32" s="1"/>
  <c r="S23" i="32"/>
  <c r="F67" i="32"/>
  <c r="J67" i="32" s="1"/>
  <c r="K67" i="32" s="1"/>
  <c r="L23" i="32"/>
  <c r="N23" i="32" s="1"/>
  <c r="BR12" i="133"/>
  <c r="BK12" i="133"/>
  <c r="BM12" i="133" s="1"/>
  <c r="F61" i="147"/>
  <c r="J61" i="147" s="1"/>
  <c r="K61" i="147" s="1"/>
  <c r="S17" i="147"/>
  <c r="E61" i="147"/>
  <c r="I61" i="147" s="1"/>
  <c r="L17" i="147"/>
  <c r="N17" i="147" s="1"/>
  <c r="J665" i="148"/>
  <c r="Y43" i="32"/>
  <c r="AA43" i="32" s="1"/>
  <c r="S87" i="32"/>
  <c r="W87" i="32" s="1"/>
  <c r="X87" i="32" s="1"/>
  <c r="R87" i="32"/>
  <c r="V87" i="32" s="1"/>
  <c r="AF43" i="32"/>
  <c r="J511" i="35"/>
  <c r="BR12" i="117"/>
  <c r="BK12" i="117"/>
  <c r="T46" i="146"/>
  <c r="S56" i="133"/>
  <c r="W56" i="133" s="1"/>
  <c r="X56" i="133" s="1"/>
  <c r="AF12" i="133"/>
  <c r="Y12" i="133"/>
  <c r="AA12" i="133" s="1"/>
  <c r="R56" i="133"/>
  <c r="V56" i="133" s="1"/>
  <c r="N10" i="124"/>
  <c r="J537" i="35"/>
  <c r="O46" i="116"/>
  <c r="O47" i="116" s="1"/>
  <c r="S41" i="161"/>
  <c r="E85" i="161"/>
  <c r="I85" i="161" s="1"/>
  <c r="L41" i="161"/>
  <c r="N41" i="161" s="1"/>
  <c r="F85" i="161"/>
  <c r="J85" i="161" s="1"/>
  <c r="K85" i="161" s="1"/>
  <c r="AF41" i="117"/>
  <c r="Y41" i="117"/>
  <c r="AA41" i="117" s="1"/>
  <c r="R85" i="117"/>
  <c r="V85" i="117" s="1"/>
  <c r="S85" i="117"/>
  <c r="W85" i="117" s="1"/>
  <c r="X85" i="117" s="1"/>
  <c r="BX21" i="161"/>
  <c r="BZ21" i="161" s="1"/>
  <c r="CE21" i="161"/>
  <c r="CK21" i="161" s="1"/>
  <c r="CM21" i="161" s="1"/>
  <c r="J533" i="134"/>
  <c r="F619" i="148"/>
  <c r="H619" i="148"/>
  <c r="G619" i="148"/>
  <c r="D619" i="148"/>
  <c r="E619" i="148"/>
  <c r="C619" i="148"/>
  <c r="I619" i="148"/>
  <c r="BR37" i="32"/>
  <c r="BK37" i="32"/>
  <c r="BM37" i="32" s="1"/>
  <c r="BM41" i="117"/>
  <c r="BR20" i="32"/>
  <c r="BK20" i="32"/>
  <c r="BM20" i="32" s="1"/>
  <c r="N26" i="124"/>
  <c r="J442" i="35"/>
  <c r="G43" i="6"/>
  <c r="BR29" i="32"/>
  <c r="BK29" i="32"/>
  <c r="BM29" i="32" s="1"/>
  <c r="N37" i="161"/>
  <c r="G553" i="35"/>
  <c r="I553" i="35"/>
  <c r="C553" i="35"/>
  <c r="E553" i="35"/>
  <c r="D553" i="35"/>
  <c r="F553" i="35"/>
  <c r="H553" i="35"/>
  <c r="AH45" i="6"/>
  <c r="J671" i="35"/>
  <c r="BR33" i="161"/>
  <c r="BK33" i="161"/>
  <c r="BM33" i="161" s="1"/>
  <c r="AX35" i="32"/>
  <c r="AZ35" i="32" s="1"/>
  <c r="BE35" i="32"/>
  <c r="F14" i="32"/>
  <c r="K129" i="12"/>
  <c r="M64" i="6"/>
  <c r="M36" i="6"/>
  <c r="M37" i="6" s="1"/>
  <c r="K130" i="12" s="1"/>
  <c r="M63" i="6"/>
  <c r="Y20" i="32"/>
  <c r="AA20" i="32" s="1"/>
  <c r="S64" i="32"/>
  <c r="W64" i="32" s="1"/>
  <c r="X64" i="32" s="1"/>
  <c r="AF20" i="32"/>
  <c r="R64" i="32"/>
  <c r="V64" i="32" s="1"/>
  <c r="L90" i="133"/>
  <c r="N90" i="133" s="1"/>
  <c r="S40" i="32"/>
  <c r="E84" i="32"/>
  <c r="I84" i="32" s="1"/>
  <c r="L40" i="32"/>
  <c r="F84" i="32"/>
  <c r="J84" i="32" s="1"/>
  <c r="K84" i="32" s="1"/>
  <c r="G589" i="162"/>
  <c r="I589" i="162"/>
  <c r="C589" i="162"/>
  <c r="F589" i="162"/>
  <c r="H589" i="162"/>
  <c r="E589" i="162"/>
  <c r="D589" i="162"/>
  <c r="AB46" i="160"/>
  <c r="AB47" i="160" s="1"/>
  <c r="F593" i="148"/>
  <c r="H593" i="148"/>
  <c r="D593" i="148"/>
  <c r="I593" i="148"/>
  <c r="G593" i="148"/>
  <c r="C593" i="148"/>
  <c r="E593" i="148"/>
  <c r="AZ40" i="32"/>
  <c r="L56" i="117"/>
  <c r="N56" i="117" s="1"/>
  <c r="E62" i="161"/>
  <c r="I62" i="161" s="1"/>
  <c r="F62" i="161"/>
  <c r="J62" i="161" s="1"/>
  <c r="K62" i="161" s="1"/>
  <c r="L18" i="161"/>
  <c r="S18" i="161"/>
  <c r="G682" i="125"/>
  <c r="H682" i="125"/>
  <c r="I682" i="125"/>
  <c r="C682" i="125"/>
  <c r="F682" i="125"/>
  <c r="E682" i="125"/>
  <c r="D682" i="125"/>
  <c r="C640" i="125"/>
  <c r="H640" i="125"/>
  <c r="I640" i="125"/>
  <c r="G640" i="125"/>
  <c r="E640" i="125"/>
  <c r="F640" i="125"/>
  <c r="D640" i="125"/>
  <c r="BR16" i="117"/>
  <c r="BK16" i="117"/>
  <c r="BM16" i="117" s="1"/>
  <c r="J534" i="134"/>
  <c r="F614" i="134"/>
  <c r="C614" i="134"/>
  <c r="I614" i="134"/>
  <c r="E614" i="134"/>
  <c r="D614" i="134"/>
  <c r="H614" i="134"/>
  <c r="G614" i="134"/>
  <c r="C665" i="35"/>
  <c r="E665" i="35"/>
  <c r="H665" i="35"/>
  <c r="I665" i="35"/>
  <c r="D665" i="35"/>
  <c r="F665" i="35"/>
  <c r="G665" i="35"/>
  <c r="BR14" i="147"/>
  <c r="BK14" i="147"/>
  <c r="BM14" i="147" s="1"/>
  <c r="J542" i="162"/>
  <c r="C584" i="162"/>
  <c r="W46" i="160"/>
  <c r="D584" i="162"/>
  <c r="I584" i="162"/>
  <c r="G584" i="162"/>
  <c r="H584" i="162"/>
  <c r="F584" i="162"/>
  <c r="E584" i="162"/>
  <c r="N38" i="124"/>
  <c r="J522" i="35"/>
  <c r="BE32" i="32"/>
  <c r="AX32" i="32"/>
  <c r="AZ32" i="32" s="1"/>
  <c r="I606" i="134"/>
  <c r="C606" i="134"/>
  <c r="F606" i="134"/>
  <c r="G606" i="134"/>
  <c r="D606" i="134"/>
  <c r="H606" i="134"/>
  <c r="E606" i="134"/>
  <c r="AS46" i="132"/>
  <c r="AS47" i="132" s="1"/>
  <c r="D690" i="134"/>
  <c r="C690" i="134"/>
  <c r="H690" i="134"/>
  <c r="F690" i="134"/>
  <c r="I690" i="134"/>
  <c r="G690" i="134"/>
  <c r="E690" i="134"/>
  <c r="AD45" i="6"/>
  <c r="BR10" i="124"/>
  <c r="BK10" i="124"/>
  <c r="O46" i="139"/>
  <c r="O47" i="139" s="1"/>
  <c r="C660" i="141"/>
  <c r="D660" i="141"/>
  <c r="F660" i="141"/>
  <c r="H660" i="141"/>
  <c r="G660" i="141"/>
  <c r="E660" i="141"/>
  <c r="I660" i="141"/>
  <c r="J545" i="35"/>
  <c r="AX30" i="32"/>
  <c r="AZ30" i="32" s="1"/>
  <c r="BE30" i="32"/>
  <c r="AH43" i="6"/>
  <c r="N36" i="147"/>
  <c r="S53" i="32"/>
  <c r="W53" i="32" s="1"/>
  <c r="X53" i="32" s="1"/>
  <c r="R53" i="32"/>
  <c r="V53" i="32" s="1"/>
  <c r="AF9" i="32"/>
  <c r="Y9" i="32"/>
  <c r="AA9" i="32" s="1"/>
  <c r="AM7" i="32"/>
  <c r="H583" i="125"/>
  <c r="F583" i="125"/>
  <c r="C583" i="125"/>
  <c r="E583" i="125"/>
  <c r="D583" i="125"/>
  <c r="I583" i="125"/>
  <c r="G583" i="125"/>
  <c r="BR18" i="161"/>
  <c r="BK18" i="161"/>
  <c r="BM18" i="161" s="1"/>
  <c r="S42" i="161"/>
  <c r="F86" i="161"/>
  <c r="J86" i="161" s="1"/>
  <c r="K86" i="161" s="1"/>
  <c r="E86" i="161"/>
  <c r="I86" i="161" s="1"/>
  <c r="L42" i="161"/>
  <c r="AA45" i="6"/>
  <c r="H546" i="35"/>
  <c r="G546" i="35"/>
  <c r="E546" i="35"/>
  <c r="D546" i="35"/>
  <c r="C546" i="35"/>
  <c r="I546" i="35"/>
  <c r="F546" i="35"/>
  <c r="AA44" i="6"/>
  <c r="J492" i="35"/>
  <c r="S73" i="32"/>
  <c r="W73" i="32" s="1"/>
  <c r="X73" i="32" s="1"/>
  <c r="Y29" i="32"/>
  <c r="AA29" i="32" s="1"/>
  <c r="R73" i="32"/>
  <c r="V73" i="32" s="1"/>
  <c r="AF29" i="32"/>
  <c r="N20" i="161"/>
  <c r="S58" i="147"/>
  <c r="W58" i="147" s="1"/>
  <c r="X58" i="147" s="1"/>
  <c r="R58" i="147"/>
  <c r="V58" i="147" s="1"/>
  <c r="AF14" i="147"/>
  <c r="Y14" i="147"/>
  <c r="AA14" i="147" s="1"/>
  <c r="R59" i="32"/>
  <c r="V59" i="32" s="1"/>
  <c r="AF15" i="32"/>
  <c r="Y15" i="32"/>
  <c r="AA15" i="32" s="1"/>
  <c r="S59" i="32"/>
  <c r="W59" i="32" s="1"/>
  <c r="X59" i="32" s="1"/>
  <c r="AE36" i="6"/>
  <c r="AE37" i="6" s="1"/>
  <c r="AC130" i="12" s="1"/>
  <c r="AC129" i="12"/>
  <c r="AE64" i="6"/>
  <c r="F32" i="32"/>
  <c r="AE63" i="6"/>
  <c r="L27" i="161"/>
  <c r="F71" i="161"/>
  <c r="J71" i="161" s="1"/>
  <c r="K71" i="161" s="1"/>
  <c r="E71" i="161"/>
  <c r="I71" i="161" s="1"/>
  <c r="S27" i="161"/>
  <c r="H619" i="119"/>
  <c r="D619" i="119"/>
  <c r="F619" i="119"/>
  <c r="E619" i="119"/>
  <c r="G619" i="119"/>
  <c r="I619" i="119"/>
  <c r="C619" i="119"/>
  <c r="P46" i="116"/>
  <c r="P47" i="116" s="1"/>
  <c r="BK15" i="161"/>
  <c r="BM15" i="161" s="1"/>
  <c r="BR15" i="161"/>
  <c r="J536" i="35"/>
  <c r="J475" i="35"/>
  <c r="J517" i="35"/>
  <c r="I645" i="35"/>
  <c r="F645" i="35"/>
  <c r="D645" i="35"/>
  <c r="C645" i="35"/>
  <c r="G645" i="35"/>
  <c r="H645" i="35"/>
  <c r="E645" i="35"/>
  <c r="J561" i="35"/>
  <c r="BK29" i="161"/>
  <c r="BR29" i="161"/>
  <c r="BR27" i="161"/>
  <c r="BK27" i="161"/>
  <c r="J556" i="134"/>
  <c r="AF129" i="12"/>
  <c r="F35" i="32"/>
  <c r="AH36" i="6"/>
  <c r="AH37" i="6" s="1"/>
  <c r="AF130" i="12" s="1"/>
  <c r="AH63" i="6"/>
  <c r="AH64" i="6"/>
  <c r="BR20" i="133"/>
  <c r="BK20" i="133"/>
  <c r="BM20" i="133" s="1"/>
  <c r="G579" i="134"/>
  <c r="C579" i="134"/>
  <c r="F579" i="134"/>
  <c r="H579" i="134"/>
  <c r="E579" i="134"/>
  <c r="D579" i="134"/>
  <c r="I579" i="134"/>
  <c r="F70" i="32"/>
  <c r="J70" i="32" s="1"/>
  <c r="K70" i="32" s="1"/>
  <c r="L26" i="32"/>
  <c r="N26" i="32" s="1"/>
  <c r="S26" i="32"/>
  <c r="E70" i="32"/>
  <c r="I70" i="32" s="1"/>
  <c r="F77" i="161"/>
  <c r="J77" i="161" s="1"/>
  <c r="K77" i="161" s="1"/>
  <c r="S33" i="161"/>
  <c r="E77" i="161"/>
  <c r="I77" i="161" s="1"/>
  <c r="L33" i="161"/>
  <c r="BK37" i="161"/>
  <c r="BM37" i="161" s="1"/>
  <c r="BR37" i="161"/>
  <c r="BK9" i="32"/>
  <c r="BM9" i="32" s="1"/>
  <c r="BR9" i="32"/>
  <c r="F30" i="32"/>
  <c r="AA129" i="12"/>
  <c r="AC63" i="6"/>
  <c r="AC36" i="6"/>
  <c r="AC37" i="6" s="1"/>
  <c r="AA130" i="12" s="1"/>
  <c r="AC64" i="6"/>
  <c r="J535" i="148"/>
  <c r="L18" i="32"/>
  <c r="E62" i="32"/>
  <c r="I62" i="32" s="1"/>
  <c r="F62" i="32"/>
  <c r="J62" i="32" s="1"/>
  <c r="K62" i="32" s="1"/>
  <c r="S18" i="32"/>
  <c r="Y17" i="117"/>
  <c r="AA17" i="117" s="1"/>
  <c r="R61" i="117"/>
  <c r="V61" i="117" s="1"/>
  <c r="AF17" i="117"/>
  <c r="S61" i="117"/>
  <c r="W61" i="117" s="1"/>
  <c r="X61" i="117" s="1"/>
  <c r="E52" i="161"/>
  <c r="I52" i="161" s="1"/>
  <c r="L8" i="161"/>
  <c r="S8" i="161"/>
  <c r="F52" i="161"/>
  <c r="J52" i="161" s="1"/>
  <c r="K52" i="161" s="1"/>
  <c r="AZ12" i="133"/>
  <c r="AH44" i="6"/>
  <c r="AF46" i="146"/>
  <c r="AF47" i="146" s="1"/>
  <c r="J475" i="141"/>
  <c r="J512" i="141"/>
  <c r="L72" i="140"/>
  <c r="N72" i="140" s="1"/>
  <c r="L83" i="32"/>
  <c r="N83" i="32" s="1"/>
  <c r="N12" i="133"/>
  <c r="AF10" i="124"/>
  <c r="Y10" i="124"/>
  <c r="AA10" i="124" s="1"/>
  <c r="R54" i="124"/>
  <c r="V54" i="124" s="1"/>
  <c r="S54" i="124"/>
  <c r="W54" i="124" s="1"/>
  <c r="X54" i="124" s="1"/>
  <c r="BM20" i="161"/>
  <c r="AZ38" i="124"/>
  <c r="L20" i="133"/>
  <c r="N20" i="133" s="1"/>
  <c r="S20" i="133"/>
  <c r="E64" i="133"/>
  <c r="I64" i="133" s="1"/>
  <c r="F64" i="133"/>
  <c r="J64" i="133" s="1"/>
  <c r="K64" i="133" s="1"/>
  <c r="J462" i="35"/>
  <c r="AX31" i="32"/>
  <c r="AZ31" i="32" s="1"/>
  <c r="BE31" i="32"/>
  <c r="BE41" i="32"/>
  <c r="AX41" i="32"/>
  <c r="AZ41" i="32" s="1"/>
  <c r="F577" i="134"/>
  <c r="C577" i="134"/>
  <c r="D577" i="134"/>
  <c r="H577" i="134"/>
  <c r="I577" i="134"/>
  <c r="E577" i="134"/>
  <c r="G577" i="134"/>
  <c r="BK19" i="133"/>
  <c r="BM19" i="133" s="1"/>
  <c r="BR19" i="133"/>
  <c r="AZ37" i="32"/>
  <c r="BK17" i="133"/>
  <c r="BM17" i="133" s="1"/>
  <c r="BR17" i="133"/>
  <c r="AX8" i="32"/>
  <c r="AZ8" i="32" s="1"/>
  <c r="BE8" i="32"/>
  <c r="J543" i="35"/>
  <c r="G44" i="6"/>
  <c r="G623" i="148"/>
  <c r="H623" i="148"/>
  <c r="D623" i="148"/>
  <c r="C623" i="148"/>
  <c r="E623" i="148"/>
  <c r="I623" i="148"/>
  <c r="F623" i="148"/>
  <c r="AZ24" i="32"/>
  <c r="J402" i="35"/>
  <c r="I63" i="6"/>
  <c r="I36" i="6"/>
  <c r="I37" i="6" s="1"/>
  <c r="G130" i="12" s="1"/>
  <c r="G129" i="12"/>
  <c r="I64" i="6"/>
  <c r="F10" i="32"/>
  <c r="BR41" i="147"/>
  <c r="BK41" i="147"/>
  <c r="BE10" i="32"/>
  <c r="AX10" i="32"/>
  <c r="AZ10" i="32" s="1"/>
  <c r="AM46" i="32"/>
  <c r="J555" i="119"/>
  <c r="H597" i="162"/>
  <c r="D597" i="162"/>
  <c r="E597" i="162"/>
  <c r="G597" i="162"/>
  <c r="F597" i="162"/>
  <c r="I597" i="162"/>
  <c r="C597" i="162"/>
  <c r="J556" i="125"/>
  <c r="C603" i="35"/>
  <c r="D603" i="35"/>
  <c r="F603" i="35"/>
  <c r="E603" i="35"/>
  <c r="G603" i="35"/>
  <c r="I603" i="35"/>
  <c r="H603" i="35"/>
  <c r="AX14" i="32"/>
  <c r="AZ14" i="32" s="1"/>
  <c r="BE14" i="32"/>
  <c r="J635" i="148"/>
  <c r="D581" i="35"/>
  <c r="C581" i="35"/>
  <c r="F581" i="35"/>
  <c r="G581" i="35"/>
  <c r="E581" i="35"/>
  <c r="I581" i="35"/>
  <c r="H581" i="35"/>
  <c r="T46" i="6"/>
  <c r="J539" i="35"/>
  <c r="D652" i="162"/>
  <c r="F652" i="162"/>
  <c r="I652" i="162"/>
  <c r="C652" i="162"/>
  <c r="H652" i="162"/>
  <c r="E652" i="162"/>
  <c r="G652" i="162"/>
  <c r="J526" i="162"/>
  <c r="G631" i="35"/>
  <c r="I631" i="35"/>
  <c r="H631" i="35"/>
  <c r="C631" i="35"/>
  <c r="E631" i="35"/>
  <c r="D631" i="35"/>
  <c r="F631" i="35"/>
  <c r="J506" i="35"/>
  <c r="BR26" i="32"/>
  <c r="BK26" i="32"/>
  <c r="F59" i="161"/>
  <c r="J59" i="161" s="1"/>
  <c r="K59" i="161" s="1"/>
  <c r="S15" i="161"/>
  <c r="E59" i="161"/>
  <c r="I59" i="161" s="1"/>
  <c r="L15" i="161"/>
  <c r="N15" i="161" s="1"/>
  <c r="J433" i="35"/>
  <c r="H587" i="35"/>
  <c r="I587" i="35"/>
  <c r="G587" i="35"/>
  <c r="C587" i="35"/>
  <c r="E587" i="35"/>
  <c r="F587" i="35"/>
  <c r="D587" i="35"/>
  <c r="G576" i="141"/>
  <c r="I576" i="141"/>
  <c r="E576" i="141"/>
  <c r="C576" i="141"/>
  <c r="H576" i="141"/>
  <c r="F576" i="141"/>
  <c r="D576" i="141"/>
  <c r="E574" i="148"/>
  <c r="C574" i="148"/>
  <c r="H574" i="148"/>
  <c r="M46" i="146"/>
  <c r="M47" i="146" s="1"/>
  <c r="I574" i="148"/>
  <c r="F574" i="148"/>
  <c r="G574" i="148"/>
  <c r="D574" i="148"/>
  <c r="BK23" i="124"/>
  <c r="BM23" i="124" s="1"/>
  <c r="BR23" i="124"/>
  <c r="F8" i="32"/>
  <c r="E129" i="12"/>
  <c r="G63" i="6"/>
  <c r="G36" i="6"/>
  <c r="G37" i="6" s="1"/>
  <c r="E130" i="12" s="1"/>
  <c r="G64" i="6"/>
  <c r="AX16" i="32"/>
  <c r="AZ16" i="32" s="1"/>
  <c r="BE16" i="32"/>
  <c r="D532" i="35"/>
  <c r="F532" i="35"/>
  <c r="E532" i="35"/>
  <c r="H532" i="35"/>
  <c r="C532" i="35"/>
  <c r="I532" i="35"/>
  <c r="G532" i="35"/>
  <c r="M43" i="6"/>
  <c r="M45" i="6"/>
  <c r="BR41" i="161"/>
  <c r="BK41" i="161"/>
  <c r="BM41" i="161" s="1"/>
  <c r="H593" i="162"/>
  <c r="G593" i="162"/>
  <c r="D593" i="162"/>
  <c r="C593" i="162"/>
  <c r="E593" i="162"/>
  <c r="I593" i="162"/>
  <c r="F593" i="162"/>
  <c r="E68" i="161"/>
  <c r="I68" i="161" s="1"/>
  <c r="F68" i="161"/>
  <c r="J68" i="161" s="1"/>
  <c r="K68" i="161" s="1"/>
  <c r="S24" i="161"/>
  <c r="L24" i="161"/>
  <c r="N24" i="161" s="1"/>
  <c r="BR21" i="147"/>
  <c r="BK21" i="147"/>
  <c r="L24" i="32"/>
  <c r="N24" i="32" s="1"/>
  <c r="F68" i="32"/>
  <c r="J68" i="32" s="1"/>
  <c r="K68" i="32" s="1"/>
  <c r="S24" i="32"/>
  <c r="E68" i="32"/>
  <c r="I68" i="32" s="1"/>
  <c r="J464" i="35"/>
  <c r="AS43" i="6"/>
  <c r="F564" i="35"/>
  <c r="E564" i="35"/>
  <c r="D564" i="35"/>
  <c r="H564" i="35"/>
  <c r="G564" i="35"/>
  <c r="C564" i="35"/>
  <c r="I564" i="35"/>
  <c r="BK8" i="133"/>
  <c r="BM8" i="133" s="1"/>
  <c r="BR8" i="133"/>
  <c r="F677" i="162"/>
  <c r="I677" i="162"/>
  <c r="H677" i="162"/>
  <c r="D677" i="162"/>
  <c r="E677" i="162"/>
  <c r="C677" i="162"/>
  <c r="G677" i="162"/>
  <c r="G635" i="162"/>
  <c r="D635" i="162"/>
  <c r="C635" i="162"/>
  <c r="E635" i="162"/>
  <c r="H635" i="162"/>
  <c r="I635" i="162"/>
  <c r="F635" i="162"/>
  <c r="J427" i="35"/>
  <c r="BK42" i="147"/>
  <c r="BR42" i="147"/>
  <c r="E66" i="32"/>
  <c r="I66" i="32" s="1"/>
  <c r="L22" i="32"/>
  <c r="N22" i="32" s="1"/>
  <c r="S22" i="32"/>
  <c r="F66" i="32"/>
  <c r="J66" i="32" s="1"/>
  <c r="K66" i="32" s="1"/>
  <c r="BK17" i="147"/>
  <c r="BR17" i="147"/>
  <c r="E72" i="32"/>
  <c r="I72" i="32" s="1"/>
  <c r="S28" i="32"/>
  <c r="F72" i="32"/>
  <c r="J72" i="32" s="1"/>
  <c r="K72" i="32" s="1"/>
  <c r="L28" i="32"/>
  <c r="J537" i="134"/>
  <c r="F57" i="32"/>
  <c r="J57" i="32" s="1"/>
  <c r="K57" i="32" s="1"/>
  <c r="L13" i="32"/>
  <c r="N13" i="32" s="1"/>
  <c r="S13" i="32"/>
  <c r="E57" i="32"/>
  <c r="I57" i="32" s="1"/>
  <c r="J660" i="134"/>
  <c r="J508" i="35"/>
  <c r="AZ37" i="161"/>
  <c r="V46" i="6"/>
  <c r="J667" i="35"/>
  <c r="F85" i="147"/>
  <c r="J85" i="147" s="1"/>
  <c r="K85" i="147" s="1"/>
  <c r="E85" i="147"/>
  <c r="I85" i="147" s="1"/>
  <c r="S41" i="147"/>
  <c r="L41" i="147"/>
  <c r="N41" i="147" s="1"/>
  <c r="J659" i="162"/>
  <c r="BK43" i="32"/>
  <c r="BM43" i="32" s="1"/>
  <c r="BR43" i="32"/>
  <c r="E85" i="32"/>
  <c r="I85" i="32" s="1"/>
  <c r="S41" i="32"/>
  <c r="F85" i="32"/>
  <c r="J85" i="32" s="1"/>
  <c r="K85" i="32" s="1"/>
  <c r="L41" i="32"/>
  <c r="BR38" i="133"/>
  <c r="BK38" i="133"/>
  <c r="L87" i="32"/>
  <c r="N87" i="32" s="1"/>
  <c r="J639" i="119"/>
  <c r="AA43" i="6"/>
  <c r="Z46" i="6"/>
  <c r="Z47" i="6" s="1"/>
  <c r="I610" i="125"/>
  <c r="F610" i="125"/>
  <c r="C610" i="125"/>
  <c r="D610" i="125"/>
  <c r="G610" i="125"/>
  <c r="H610" i="125"/>
  <c r="E610" i="125"/>
  <c r="D677" i="125"/>
  <c r="F677" i="125"/>
  <c r="H677" i="125"/>
  <c r="G677" i="125"/>
  <c r="C677" i="125"/>
  <c r="I677" i="125"/>
  <c r="E677" i="125"/>
  <c r="J438" i="125"/>
  <c r="J487" i="119"/>
  <c r="L87" i="117"/>
  <c r="N87" i="117" s="1"/>
  <c r="J415" i="119"/>
  <c r="J463" i="125"/>
  <c r="J527" i="141"/>
  <c r="J412" i="119"/>
  <c r="J421" i="125"/>
  <c r="AT43" i="139"/>
  <c r="G577" i="125"/>
  <c r="F577" i="125"/>
  <c r="D577" i="125"/>
  <c r="I577" i="125"/>
  <c r="C577" i="125"/>
  <c r="E577" i="125"/>
  <c r="H577" i="125"/>
  <c r="P46" i="123"/>
  <c r="P47" i="123" s="1"/>
  <c r="BX44" i="161"/>
  <c r="BZ44" i="161" s="1"/>
  <c r="CE44" i="161"/>
  <c r="CK44" i="161" s="1"/>
  <c r="CM44" i="161" s="1"/>
  <c r="CE45" i="147"/>
  <c r="CK45" i="147" s="1"/>
  <c r="CM45" i="147" s="1"/>
  <c r="BX45" i="147"/>
  <c r="BZ45" i="147" s="1"/>
  <c r="E683" i="35"/>
  <c r="I647" i="35"/>
  <c r="E647" i="35"/>
  <c r="H647" i="35"/>
  <c r="F647" i="35"/>
  <c r="G647" i="35"/>
  <c r="C647" i="35"/>
  <c r="D647" i="35"/>
  <c r="AR46" i="6"/>
  <c r="AR47" i="6" s="1"/>
  <c r="AL22" i="161"/>
  <c r="AN22" i="161" s="1"/>
  <c r="AF66" i="161"/>
  <c r="AJ66" i="161" s="1"/>
  <c r="AK66" i="161" s="1"/>
  <c r="AE66" i="161"/>
  <c r="AI66" i="161" s="1"/>
  <c r="AF7" i="147"/>
  <c r="Y7" i="147"/>
  <c r="AA7" i="147" s="1"/>
  <c r="S51" i="147"/>
  <c r="W51" i="147" s="1"/>
  <c r="X51" i="147" s="1"/>
  <c r="R51" i="147"/>
  <c r="V51" i="147" s="1"/>
  <c r="BR39" i="32"/>
  <c r="BK39" i="32"/>
  <c r="BM39" i="32" s="1"/>
  <c r="E619" i="125"/>
  <c r="H619" i="125"/>
  <c r="I619" i="125"/>
  <c r="C619" i="125"/>
  <c r="D619" i="125"/>
  <c r="F619" i="125"/>
  <c r="G619" i="125"/>
  <c r="F609" i="148"/>
  <c r="I609" i="148"/>
  <c r="E609" i="148"/>
  <c r="C609" i="148"/>
  <c r="H609" i="148"/>
  <c r="D609" i="148"/>
  <c r="G609" i="148"/>
  <c r="N23" i="161"/>
  <c r="N36" i="32"/>
  <c r="R77" i="32"/>
  <c r="V77" i="32" s="1"/>
  <c r="S77" i="32"/>
  <c r="W77" i="32" s="1"/>
  <c r="X77" i="32" s="1"/>
  <c r="AF33" i="32"/>
  <c r="Y33" i="32"/>
  <c r="AA33" i="32" s="1"/>
  <c r="L53" i="133"/>
  <c r="Y89" i="147"/>
  <c r="AA89" i="147" s="1"/>
  <c r="D666" i="125"/>
  <c r="F666" i="125"/>
  <c r="I666" i="125"/>
  <c r="G666" i="125"/>
  <c r="H666" i="125"/>
  <c r="E666" i="125"/>
  <c r="C666" i="125"/>
  <c r="J659" i="141"/>
  <c r="S53" i="161"/>
  <c r="W53" i="161" s="1"/>
  <c r="R53" i="161"/>
  <c r="V53" i="161" s="1"/>
  <c r="AF9" i="161"/>
  <c r="Y9" i="161"/>
  <c r="N29" i="147"/>
  <c r="BR7" i="147"/>
  <c r="BK7" i="147"/>
  <c r="BM7" i="147" s="1"/>
  <c r="N39" i="161"/>
  <c r="AF23" i="133"/>
  <c r="Y23" i="133"/>
  <c r="AA23" i="133" s="1"/>
  <c r="R67" i="133"/>
  <c r="V67" i="133" s="1"/>
  <c r="S67" i="133"/>
  <c r="W67" i="133" s="1"/>
  <c r="X67" i="133" s="1"/>
  <c r="N42" i="32"/>
  <c r="J651" i="148"/>
  <c r="J582" i="125"/>
  <c r="J431" i="141"/>
  <c r="D523" i="125"/>
  <c r="J506" i="141"/>
  <c r="J490" i="141"/>
  <c r="J403" i="119"/>
  <c r="J467" i="125"/>
  <c r="J509" i="119"/>
  <c r="J422" i="141"/>
  <c r="J449" i="125"/>
  <c r="G575" i="148"/>
  <c r="H575" i="148"/>
  <c r="E575" i="148"/>
  <c r="F575" i="148"/>
  <c r="I575" i="148"/>
  <c r="D575" i="148"/>
  <c r="C575" i="148"/>
  <c r="AL21" i="133"/>
  <c r="AN21" i="133" s="1"/>
  <c r="AE65" i="133"/>
  <c r="AI65" i="133" s="1"/>
  <c r="AF65" i="133"/>
  <c r="AJ65" i="133" s="1"/>
  <c r="AK65" i="133" s="1"/>
  <c r="AS21" i="133"/>
  <c r="C599" i="35"/>
  <c r="F599" i="35"/>
  <c r="H599" i="35"/>
  <c r="E599" i="35"/>
  <c r="G599" i="35"/>
  <c r="I599" i="35"/>
  <c r="D599" i="35"/>
  <c r="J554" i="35"/>
  <c r="AF11" i="124"/>
  <c r="R55" i="124"/>
  <c r="V55" i="124" s="1"/>
  <c r="Y11" i="124"/>
  <c r="AA11" i="124" s="1"/>
  <c r="S55" i="124"/>
  <c r="W55" i="124" s="1"/>
  <c r="X55" i="124" s="1"/>
  <c r="AF16" i="147"/>
  <c r="R60" i="147"/>
  <c r="V60" i="147" s="1"/>
  <c r="Y16" i="147"/>
  <c r="AA16" i="147" s="1"/>
  <c r="S60" i="147"/>
  <c r="W60" i="147" s="1"/>
  <c r="X60" i="147" s="1"/>
  <c r="L30" i="161"/>
  <c r="N30" i="161" s="1"/>
  <c r="F74" i="161"/>
  <c r="J74" i="161" s="1"/>
  <c r="K74" i="161" s="1"/>
  <c r="S30" i="161"/>
  <c r="E74" i="161"/>
  <c r="I74" i="161" s="1"/>
  <c r="Y23" i="161"/>
  <c r="AA23" i="161" s="1"/>
  <c r="S67" i="161"/>
  <c r="W67" i="161" s="1"/>
  <c r="X67" i="161" s="1"/>
  <c r="AF23" i="161"/>
  <c r="R67" i="161"/>
  <c r="V67" i="161" s="1"/>
  <c r="CE14" i="161"/>
  <c r="CK14" i="161" s="1"/>
  <c r="CM14" i="161" s="1"/>
  <c r="BX14" i="161"/>
  <c r="L80" i="32"/>
  <c r="N80" i="32" s="1"/>
  <c r="BR11" i="32"/>
  <c r="BK11" i="32"/>
  <c r="BX18" i="147"/>
  <c r="CE18" i="147"/>
  <c r="CK18" i="147" s="1"/>
  <c r="CM18" i="147" s="1"/>
  <c r="J653" i="162"/>
  <c r="CE39" i="161"/>
  <c r="CK39" i="161" s="1"/>
  <c r="CM39" i="161" s="1"/>
  <c r="BX39" i="161"/>
  <c r="BK17" i="124"/>
  <c r="BR17" i="124"/>
  <c r="K53" i="133"/>
  <c r="J617" i="148"/>
  <c r="J506" i="162"/>
  <c r="C523" i="162"/>
  <c r="AL45" i="147"/>
  <c r="AN45" i="147" s="1"/>
  <c r="AF89" i="147"/>
  <c r="AJ89" i="147" s="1"/>
  <c r="AK89" i="147" s="1"/>
  <c r="AS45" i="147"/>
  <c r="AE89" i="147"/>
  <c r="AI89" i="147" s="1"/>
  <c r="J641" i="162"/>
  <c r="AF39" i="32"/>
  <c r="S83" i="32"/>
  <c r="W83" i="32" s="1"/>
  <c r="X83" i="32" s="1"/>
  <c r="Y39" i="32"/>
  <c r="AA39" i="32" s="1"/>
  <c r="R83" i="32"/>
  <c r="V83" i="32" s="1"/>
  <c r="E59" i="147"/>
  <c r="I59" i="147" s="1"/>
  <c r="F59" i="147"/>
  <c r="J59" i="147" s="1"/>
  <c r="K59" i="147" s="1"/>
  <c r="L15" i="147"/>
  <c r="S15" i="147"/>
  <c r="BX18" i="133"/>
  <c r="BZ18" i="133" s="1"/>
  <c r="CE18" i="133"/>
  <c r="CK18" i="133" s="1"/>
  <c r="K53" i="161"/>
  <c r="BM15" i="140"/>
  <c r="J533" i="148"/>
  <c r="J464" i="162"/>
  <c r="C481" i="162"/>
  <c r="CE9" i="161"/>
  <c r="CK9" i="161" s="1"/>
  <c r="CM9" i="161" s="1"/>
  <c r="BX9" i="161"/>
  <c r="J689" i="148"/>
  <c r="G596" i="35"/>
  <c r="C596" i="35"/>
  <c r="F596" i="35"/>
  <c r="H596" i="35"/>
  <c r="D596" i="35"/>
  <c r="E596" i="35"/>
  <c r="I596" i="35"/>
  <c r="V43" i="139"/>
  <c r="J661" i="125"/>
  <c r="J487" i="141"/>
  <c r="CX13" i="161"/>
  <c r="CZ13" i="161" s="1"/>
  <c r="J491" i="125"/>
  <c r="J496" i="125"/>
  <c r="J434" i="119"/>
  <c r="J425" i="119"/>
  <c r="J420" i="125"/>
  <c r="J495" i="119"/>
  <c r="J494" i="119"/>
  <c r="J495" i="141"/>
  <c r="BR36" i="32"/>
  <c r="BK36" i="32"/>
  <c r="BM36" i="32" s="1"/>
  <c r="J422" i="162"/>
  <c r="C439" i="162"/>
  <c r="C55" i="157" s="1"/>
  <c r="BR43" i="124"/>
  <c r="BK43" i="124"/>
  <c r="BM43" i="124" s="1"/>
  <c r="BR33" i="32"/>
  <c r="BK33" i="32"/>
  <c r="BM33" i="32" s="1"/>
  <c r="Y37" i="147"/>
  <c r="AA37" i="147" s="1"/>
  <c r="S81" i="147"/>
  <c r="W81" i="147" s="1"/>
  <c r="X81" i="147" s="1"/>
  <c r="AF37" i="147"/>
  <c r="R81" i="147"/>
  <c r="V81" i="147" s="1"/>
  <c r="BX16" i="147"/>
  <c r="CE16" i="147"/>
  <c r="CK16" i="147" s="1"/>
  <c r="CM16" i="147" s="1"/>
  <c r="E624" i="125"/>
  <c r="G624" i="125"/>
  <c r="C624" i="125"/>
  <c r="F624" i="125"/>
  <c r="H624" i="125"/>
  <c r="D624" i="125"/>
  <c r="I624" i="125"/>
  <c r="J535" i="125"/>
  <c r="N16" i="147"/>
  <c r="AX30" i="161"/>
  <c r="BE30" i="161"/>
  <c r="F61" i="124"/>
  <c r="J61" i="124" s="1"/>
  <c r="K61" i="124" s="1"/>
  <c r="S17" i="124"/>
  <c r="E61" i="124"/>
  <c r="I61" i="124" s="1"/>
  <c r="L17" i="124"/>
  <c r="N17" i="124" s="1"/>
  <c r="J599" i="162"/>
  <c r="J529" i="35"/>
  <c r="AF36" i="32"/>
  <c r="R80" i="32"/>
  <c r="V80" i="32" s="1"/>
  <c r="S80" i="32"/>
  <c r="W80" i="32" s="1"/>
  <c r="X80" i="32" s="1"/>
  <c r="Y36" i="32"/>
  <c r="AA36" i="32" s="1"/>
  <c r="J611" i="162"/>
  <c r="J605" i="148"/>
  <c r="BK15" i="147"/>
  <c r="BM15" i="147" s="1"/>
  <c r="BR15" i="147"/>
  <c r="N46" i="146"/>
  <c r="N47" i="146" s="1"/>
  <c r="N9" i="133"/>
  <c r="AL14" i="161"/>
  <c r="AF58" i="161"/>
  <c r="AJ58" i="161" s="1"/>
  <c r="AK58" i="161" s="1"/>
  <c r="AS14" i="161"/>
  <c r="AE58" i="161"/>
  <c r="AI58" i="161" s="1"/>
  <c r="S88" i="161"/>
  <c r="W88" i="161" s="1"/>
  <c r="X88" i="161" s="1"/>
  <c r="J647" i="148"/>
  <c r="N9" i="161"/>
  <c r="BX15" i="140"/>
  <c r="BZ15" i="140" s="1"/>
  <c r="CE15" i="140"/>
  <c r="CK15" i="140" s="1"/>
  <c r="CM15" i="140" s="1"/>
  <c r="F680" i="35"/>
  <c r="H680" i="35"/>
  <c r="D680" i="35"/>
  <c r="I680" i="35"/>
  <c r="E680" i="35"/>
  <c r="G680" i="35"/>
  <c r="C680" i="35"/>
  <c r="E87" i="124"/>
  <c r="I87" i="124" s="1"/>
  <c r="F87" i="124"/>
  <c r="J87" i="124" s="1"/>
  <c r="K87" i="124" s="1"/>
  <c r="L43" i="124"/>
  <c r="S43" i="124"/>
  <c r="J683" i="162"/>
  <c r="BM38" i="32"/>
  <c r="S83" i="161"/>
  <c r="W83" i="161" s="1"/>
  <c r="X83" i="161" s="1"/>
  <c r="AF39" i="161"/>
  <c r="Y39" i="161"/>
  <c r="AA39" i="161" s="1"/>
  <c r="R83" i="161"/>
  <c r="V83" i="161" s="1"/>
  <c r="F613" i="35"/>
  <c r="E613" i="35"/>
  <c r="G613" i="35"/>
  <c r="I613" i="35"/>
  <c r="D613" i="35"/>
  <c r="C613" i="35"/>
  <c r="H613" i="35"/>
  <c r="BR11" i="124"/>
  <c r="BK11" i="124"/>
  <c r="BM11" i="124" s="1"/>
  <c r="F641" i="35"/>
  <c r="E641" i="35"/>
  <c r="I641" i="35"/>
  <c r="H641" i="35"/>
  <c r="C641" i="35"/>
  <c r="D641" i="35"/>
  <c r="G641" i="35"/>
  <c r="BX23" i="161"/>
  <c r="BZ23" i="161" s="1"/>
  <c r="CE23" i="161"/>
  <c r="CK23" i="161" s="1"/>
  <c r="CM23" i="161" s="1"/>
  <c r="BX29" i="147"/>
  <c r="BZ29" i="147" s="1"/>
  <c r="CE29" i="147"/>
  <c r="CK29" i="147" s="1"/>
  <c r="CM29" i="147" s="1"/>
  <c r="AZ33" i="32"/>
  <c r="N37" i="147"/>
  <c r="N11" i="124"/>
  <c r="AZ39" i="32"/>
  <c r="CE21" i="133"/>
  <c r="CK21" i="133" s="1"/>
  <c r="CM21" i="133" s="1"/>
  <c r="BX21" i="133"/>
  <c r="D567" i="148"/>
  <c r="H567" i="148"/>
  <c r="C567" i="148"/>
  <c r="G567" i="148"/>
  <c r="F567" i="148"/>
  <c r="I567" i="148"/>
  <c r="E567" i="148"/>
  <c r="F46" i="146"/>
  <c r="F47" i="146" s="1"/>
  <c r="J525" i="148"/>
  <c r="AM30" i="161"/>
  <c r="AM47" i="161" s="1"/>
  <c r="AK47" i="161"/>
  <c r="L67" i="161"/>
  <c r="N67" i="161" s="1"/>
  <c r="CE23" i="133"/>
  <c r="CK23" i="133" s="1"/>
  <c r="CM23" i="133" s="1"/>
  <c r="BX23" i="133"/>
  <c r="CE22" i="161"/>
  <c r="CK22" i="161" s="1"/>
  <c r="CM22" i="161" s="1"/>
  <c r="BX22" i="161"/>
  <c r="BR42" i="32"/>
  <c r="BK42" i="32"/>
  <c r="R53" i="133"/>
  <c r="V53" i="133" s="1"/>
  <c r="Y9" i="133"/>
  <c r="S53" i="133"/>
  <c r="W53" i="133" s="1"/>
  <c r="AF9" i="133"/>
  <c r="I590" i="162"/>
  <c r="N39" i="32"/>
  <c r="N44" i="161"/>
  <c r="BX37" i="147"/>
  <c r="CE37" i="147"/>
  <c r="CK37" i="147" s="1"/>
  <c r="CM37" i="147" s="1"/>
  <c r="L53" i="161"/>
  <c r="CX39" i="133"/>
  <c r="CZ39" i="133" s="1"/>
  <c r="H659" i="148"/>
  <c r="F659" i="148"/>
  <c r="I659" i="148"/>
  <c r="G659" i="148"/>
  <c r="C659" i="148"/>
  <c r="E659" i="148"/>
  <c r="D659" i="148"/>
  <c r="CE9" i="133"/>
  <c r="CK9" i="133" s="1"/>
  <c r="CM9" i="133" s="1"/>
  <c r="BX9" i="133"/>
  <c r="CE38" i="32"/>
  <c r="CK38" i="32" s="1"/>
  <c r="BX38" i="32"/>
  <c r="BZ38" i="32" s="1"/>
  <c r="J569" i="162"/>
  <c r="AF29" i="147"/>
  <c r="R73" i="147"/>
  <c r="V73" i="147" s="1"/>
  <c r="S73" i="147"/>
  <c r="W73" i="147" s="1"/>
  <c r="X73" i="147" s="1"/>
  <c r="Y29" i="147"/>
  <c r="AA29" i="147" s="1"/>
  <c r="AZ7" i="147"/>
  <c r="L83" i="161"/>
  <c r="N83" i="161" s="1"/>
  <c r="AF42" i="32"/>
  <c r="Y42" i="32"/>
  <c r="AA42" i="32" s="1"/>
  <c r="R86" i="32"/>
  <c r="V86" i="32" s="1"/>
  <c r="S86" i="32"/>
  <c r="W86" i="32" s="1"/>
  <c r="X86" i="32" s="1"/>
  <c r="J571" i="35"/>
  <c r="F622" i="119"/>
  <c r="E622" i="119"/>
  <c r="G622" i="119"/>
  <c r="C622" i="119"/>
  <c r="D622" i="119"/>
  <c r="H622" i="119"/>
  <c r="I622" i="119"/>
  <c r="D604" i="141"/>
  <c r="G604" i="141"/>
  <c r="F604" i="141"/>
  <c r="I604" i="141"/>
  <c r="H604" i="141"/>
  <c r="C604" i="141"/>
  <c r="E604" i="141"/>
  <c r="C602" i="141"/>
  <c r="H602" i="141"/>
  <c r="D602" i="141"/>
  <c r="I602" i="141"/>
  <c r="E602" i="141"/>
  <c r="F602" i="141"/>
  <c r="G602" i="141"/>
  <c r="G663" i="119"/>
  <c r="F663" i="119"/>
  <c r="I663" i="119"/>
  <c r="H663" i="119"/>
  <c r="D663" i="119"/>
  <c r="C663" i="119"/>
  <c r="E663" i="119"/>
  <c r="J520" i="141"/>
  <c r="G688" i="119"/>
  <c r="F688" i="119"/>
  <c r="E688" i="119"/>
  <c r="H688" i="119"/>
  <c r="I688" i="119"/>
  <c r="D688" i="119"/>
  <c r="C688" i="119"/>
  <c r="J505" i="125"/>
  <c r="BE8" i="140"/>
  <c r="AX8" i="140"/>
  <c r="AZ8" i="140" s="1"/>
  <c r="I523" i="125"/>
  <c r="J459" i="125"/>
  <c r="BK21" i="124"/>
  <c r="BM21" i="124" s="1"/>
  <c r="BR21" i="124"/>
  <c r="AC64" i="139"/>
  <c r="AC63" i="139"/>
  <c r="F30" i="140"/>
  <c r="AC36" i="139"/>
  <c r="AA129" i="137"/>
  <c r="J499" i="119"/>
  <c r="BK22" i="124"/>
  <c r="BM22" i="124" s="1"/>
  <c r="BR22" i="124"/>
  <c r="AA36" i="123"/>
  <c r="AA64" i="123"/>
  <c r="Y129" i="121"/>
  <c r="F28" i="124"/>
  <c r="AA63" i="123"/>
  <c r="J404" i="35"/>
  <c r="AM20" i="117"/>
  <c r="J509" i="125"/>
  <c r="J496" i="119"/>
  <c r="C621" i="141"/>
  <c r="I621" i="141"/>
  <c r="G621" i="141"/>
  <c r="D621" i="141"/>
  <c r="H621" i="141"/>
  <c r="F621" i="141"/>
  <c r="E621" i="141"/>
  <c r="AX7" i="140"/>
  <c r="AZ7" i="140" s="1"/>
  <c r="BE7" i="140"/>
  <c r="J406" i="125"/>
  <c r="E58" i="124"/>
  <c r="I58" i="124" s="1"/>
  <c r="L14" i="124"/>
  <c r="S14" i="124"/>
  <c r="F58" i="124"/>
  <c r="J58" i="124" s="1"/>
  <c r="K58" i="124" s="1"/>
  <c r="J428" i="125"/>
  <c r="J515" i="119"/>
  <c r="J411" i="125"/>
  <c r="L32" i="140"/>
  <c r="E76" i="140"/>
  <c r="I76" i="140" s="1"/>
  <c r="F76" i="140"/>
  <c r="J76" i="140" s="1"/>
  <c r="K76" i="140" s="1"/>
  <c r="S32" i="140"/>
  <c r="J416" i="141"/>
  <c r="AM23" i="140"/>
  <c r="I439" i="125"/>
  <c r="I55" i="127" s="1"/>
  <c r="I58" i="127" s="1"/>
  <c r="H439" i="125"/>
  <c r="H55" i="127" s="1"/>
  <c r="AM19" i="124"/>
  <c r="D665" i="125"/>
  <c r="E665" i="125"/>
  <c r="F665" i="125"/>
  <c r="C665" i="125"/>
  <c r="H665" i="125"/>
  <c r="I665" i="125"/>
  <c r="G665" i="125"/>
  <c r="Y64" i="116"/>
  <c r="Y36" i="116"/>
  <c r="Y63" i="116"/>
  <c r="W129" i="114"/>
  <c r="F26" i="117"/>
  <c r="AZ32" i="117"/>
  <c r="AX20" i="124"/>
  <c r="AZ20" i="124" s="1"/>
  <c r="BE20" i="124"/>
  <c r="H439" i="119"/>
  <c r="H55" i="118" s="1"/>
  <c r="J411" i="141"/>
  <c r="R63" i="139"/>
  <c r="R36" i="139"/>
  <c r="R64" i="139"/>
  <c r="F19" i="140"/>
  <c r="P129" i="137"/>
  <c r="J522" i="125"/>
  <c r="G564" i="125"/>
  <c r="F564" i="125"/>
  <c r="I564" i="125"/>
  <c r="D564" i="125"/>
  <c r="C564" i="125"/>
  <c r="H564" i="125"/>
  <c r="E564" i="125"/>
  <c r="AS45" i="123"/>
  <c r="C603" i="119"/>
  <c r="I603" i="119"/>
  <c r="H603" i="119"/>
  <c r="G603" i="119"/>
  <c r="D603" i="119"/>
  <c r="E603" i="119"/>
  <c r="F603" i="119"/>
  <c r="AM14" i="124"/>
  <c r="J470" i="125"/>
  <c r="H679" i="125"/>
  <c r="D679" i="125"/>
  <c r="AL32" i="147"/>
  <c r="AN32" i="147" s="1"/>
  <c r="AS32" i="147"/>
  <c r="AF76" i="147"/>
  <c r="AJ76" i="147" s="1"/>
  <c r="AK76" i="147" s="1"/>
  <c r="AE76" i="147"/>
  <c r="AI76" i="147" s="1"/>
  <c r="J500" i="141"/>
  <c r="C547" i="125"/>
  <c r="G547" i="125"/>
  <c r="E547" i="125"/>
  <c r="I547" i="125"/>
  <c r="H547" i="125"/>
  <c r="D547" i="125"/>
  <c r="F547" i="125"/>
  <c r="AB44" i="123"/>
  <c r="AB43" i="123"/>
  <c r="H481" i="125"/>
  <c r="J483" i="141"/>
  <c r="BE33" i="117"/>
  <c r="AX33" i="117"/>
  <c r="AZ33" i="117" s="1"/>
  <c r="BK44" i="32"/>
  <c r="BM44" i="32" s="1"/>
  <c r="BR44" i="32"/>
  <c r="AX44" i="124"/>
  <c r="AZ44" i="124" s="1"/>
  <c r="BE44" i="124"/>
  <c r="AX39" i="117"/>
  <c r="AZ39" i="117" s="1"/>
  <c r="BE39" i="117"/>
  <c r="R63" i="116"/>
  <c r="P129" i="114"/>
  <c r="F19" i="117"/>
  <c r="R64" i="116"/>
  <c r="R36" i="116"/>
  <c r="C617" i="125"/>
  <c r="J518" i="119"/>
  <c r="G523" i="35"/>
  <c r="F611" i="141"/>
  <c r="H611" i="141"/>
  <c r="D611" i="141"/>
  <c r="E611" i="141"/>
  <c r="C611" i="141"/>
  <c r="I611" i="141"/>
  <c r="G611" i="141"/>
  <c r="J443" i="119"/>
  <c r="C481" i="119"/>
  <c r="D481" i="119"/>
  <c r="P64" i="6"/>
  <c r="F17" i="32"/>
  <c r="N129" i="12"/>
  <c r="P36" i="6"/>
  <c r="P37" i="6" s="1"/>
  <c r="N130" i="12" s="1"/>
  <c r="P63" i="6"/>
  <c r="J490" i="125"/>
  <c r="BM32" i="147"/>
  <c r="J569" i="141"/>
  <c r="J413" i="119"/>
  <c r="J453" i="125"/>
  <c r="H588" i="141"/>
  <c r="F588" i="141"/>
  <c r="G588" i="141"/>
  <c r="D588" i="141"/>
  <c r="I588" i="141"/>
  <c r="E588" i="141"/>
  <c r="C588" i="141"/>
  <c r="AM8" i="124"/>
  <c r="AK47" i="124"/>
  <c r="AE47" i="124" s="1"/>
  <c r="I593" i="119"/>
  <c r="F593" i="119"/>
  <c r="D593" i="119"/>
  <c r="H593" i="119"/>
  <c r="E593" i="119"/>
  <c r="C593" i="119"/>
  <c r="G593" i="119"/>
  <c r="J520" i="125"/>
  <c r="D53" i="118"/>
  <c r="AX15" i="124"/>
  <c r="AZ15" i="124" s="1"/>
  <c r="BE15" i="124"/>
  <c r="J501" i="125"/>
  <c r="BE30" i="140"/>
  <c r="AX30" i="140"/>
  <c r="J504" i="125"/>
  <c r="J485" i="119"/>
  <c r="C523" i="119"/>
  <c r="E523" i="119"/>
  <c r="AS43" i="123"/>
  <c r="AM28" i="124"/>
  <c r="F623" i="125"/>
  <c r="D623" i="125"/>
  <c r="H623" i="125"/>
  <c r="G623" i="125"/>
  <c r="C623" i="125"/>
  <c r="E623" i="125"/>
  <c r="I623" i="125"/>
  <c r="AI44" i="123"/>
  <c r="E554" i="125"/>
  <c r="G554" i="125"/>
  <c r="I554" i="125"/>
  <c r="C554" i="125"/>
  <c r="D554" i="125"/>
  <c r="H554" i="125"/>
  <c r="F554" i="125"/>
  <c r="F53" i="140"/>
  <c r="J53" i="140" s="1"/>
  <c r="K53" i="140" s="1"/>
  <c r="S9" i="140"/>
  <c r="L9" i="140"/>
  <c r="E53" i="140"/>
  <c r="I53" i="140" s="1"/>
  <c r="C537" i="125"/>
  <c r="E537" i="125"/>
  <c r="G537" i="125"/>
  <c r="D537" i="125"/>
  <c r="I537" i="125"/>
  <c r="F537" i="125"/>
  <c r="H537" i="125"/>
  <c r="R43" i="123"/>
  <c r="J646" i="119"/>
  <c r="J508" i="141"/>
  <c r="F542" i="141"/>
  <c r="G542" i="141"/>
  <c r="I542" i="141"/>
  <c r="D542" i="141"/>
  <c r="H542" i="141"/>
  <c r="C542" i="141"/>
  <c r="E542" i="141"/>
  <c r="W43" i="139"/>
  <c r="AM12" i="32"/>
  <c r="AK47" i="32"/>
  <c r="AE47" i="32" s="1"/>
  <c r="AS44" i="123"/>
  <c r="C630" i="141"/>
  <c r="E630" i="141"/>
  <c r="D630" i="141"/>
  <c r="I630" i="141"/>
  <c r="H630" i="141"/>
  <c r="G630" i="141"/>
  <c r="F630" i="141"/>
  <c r="AM25" i="124"/>
  <c r="F523" i="125"/>
  <c r="J441" i="141"/>
  <c r="E609" i="141"/>
  <c r="AZ22" i="124"/>
  <c r="BK43" i="117"/>
  <c r="BM43" i="117" s="1"/>
  <c r="BR43" i="117"/>
  <c r="F544" i="119"/>
  <c r="G544" i="119"/>
  <c r="H544" i="119"/>
  <c r="C544" i="119"/>
  <c r="I544" i="119"/>
  <c r="D544" i="119"/>
  <c r="E544" i="119"/>
  <c r="Y44" i="116"/>
  <c r="Y45" i="116"/>
  <c r="I614" i="35"/>
  <c r="G614" i="35"/>
  <c r="C614" i="35"/>
  <c r="H614" i="35"/>
  <c r="D614" i="35"/>
  <c r="E614" i="35"/>
  <c r="F614" i="35"/>
  <c r="I536" i="119"/>
  <c r="G536" i="119"/>
  <c r="H536" i="119"/>
  <c r="C536" i="119"/>
  <c r="F536" i="119"/>
  <c r="D536" i="119"/>
  <c r="E536" i="119"/>
  <c r="BR35" i="140"/>
  <c r="BK35" i="140"/>
  <c r="AS64" i="123"/>
  <c r="F46" i="124"/>
  <c r="AS36" i="123"/>
  <c r="AS63" i="123"/>
  <c r="AQ129" i="121"/>
  <c r="F19" i="124"/>
  <c r="R36" i="123"/>
  <c r="R63" i="123"/>
  <c r="P129" i="121"/>
  <c r="R64" i="123"/>
  <c r="AM19" i="147"/>
  <c r="AM47" i="147" s="1"/>
  <c r="AK47" i="147"/>
  <c r="U129" i="137"/>
  <c r="F24" i="140"/>
  <c r="W36" i="139"/>
  <c r="W64" i="139"/>
  <c r="W63" i="139"/>
  <c r="R87" i="117"/>
  <c r="V87" i="117" s="1"/>
  <c r="S87" i="117"/>
  <c r="W87" i="117" s="1"/>
  <c r="X87" i="117" s="1"/>
  <c r="AF43" i="117"/>
  <c r="Y43" i="117"/>
  <c r="AA43" i="117" s="1"/>
  <c r="G53" i="118"/>
  <c r="E439" i="125"/>
  <c r="E55" i="127" s="1"/>
  <c r="J400" i="125"/>
  <c r="C439" i="125"/>
  <c r="C55" i="127" s="1"/>
  <c r="C58" i="127" s="1"/>
  <c r="C29" i="127" s="1"/>
  <c r="F8" i="124"/>
  <c r="E129" i="121"/>
  <c r="G64" i="123"/>
  <c r="G63" i="123"/>
  <c r="G36" i="123"/>
  <c r="BE19" i="124"/>
  <c r="AX19" i="124"/>
  <c r="AZ19" i="124" s="1"/>
  <c r="J399" i="141"/>
  <c r="S35" i="124"/>
  <c r="E79" i="124"/>
  <c r="I79" i="124" s="1"/>
  <c r="L35" i="124"/>
  <c r="N35" i="124" s="1"/>
  <c r="F79" i="124"/>
  <c r="J79" i="124" s="1"/>
  <c r="K79" i="124" s="1"/>
  <c r="AM32" i="140"/>
  <c r="J406" i="141"/>
  <c r="G53" i="127"/>
  <c r="BR35" i="124"/>
  <c r="BK35" i="124"/>
  <c r="BM35" i="124" s="1"/>
  <c r="S42" i="117"/>
  <c r="L42" i="117"/>
  <c r="F86" i="117"/>
  <c r="J86" i="117" s="1"/>
  <c r="K86" i="117" s="1"/>
  <c r="E86" i="117"/>
  <c r="I86" i="117" s="1"/>
  <c r="AX12" i="140"/>
  <c r="BE12" i="140"/>
  <c r="J401" i="119"/>
  <c r="C439" i="119"/>
  <c r="C55" i="118" s="1"/>
  <c r="C57" i="118" s="1"/>
  <c r="E439" i="119"/>
  <c r="E55" i="118" s="1"/>
  <c r="AA46" i="139"/>
  <c r="AA47" i="139" s="1"/>
  <c r="BR28" i="140"/>
  <c r="BK28" i="140"/>
  <c r="J510" i="125"/>
  <c r="BE14" i="124"/>
  <c r="AX14" i="124"/>
  <c r="AZ14" i="124" s="1"/>
  <c r="J488" i="141"/>
  <c r="J495" i="125"/>
  <c r="J484" i="141"/>
  <c r="BR45" i="32"/>
  <c r="BK45" i="32"/>
  <c r="BM45" i="32" s="1"/>
  <c r="BE9" i="117"/>
  <c r="AX9" i="117"/>
  <c r="J495" i="148"/>
  <c r="C523" i="148"/>
  <c r="L21" i="124"/>
  <c r="E65" i="124"/>
  <c r="I65" i="124" s="1"/>
  <c r="F65" i="124"/>
  <c r="J65" i="124" s="1"/>
  <c r="K65" i="124" s="1"/>
  <c r="S21" i="124"/>
  <c r="E66" i="124"/>
  <c r="I66" i="124" s="1"/>
  <c r="L22" i="124"/>
  <c r="F66" i="124"/>
  <c r="J66" i="124" s="1"/>
  <c r="K66" i="124" s="1"/>
  <c r="S22" i="124"/>
  <c r="J442" i="125"/>
  <c r="C481" i="125"/>
  <c r="E481" i="125"/>
  <c r="AM33" i="117"/>
  <c r="F53" i="118"/>
  <c r="J502" i="119"/>
  <c r="F20" i="124"/>
  <c r="Q129" i="121"/>
  <c r="S63" i="123"/>
  <c r="S36" i="123"/>
  <c r="S64" i="123"/>
  <c r="J488" i="35"/>
  <c r="C523" i="35"/>
  <c r="H523" i="35"/>
  <c r="Q36" i="116"/>
  <c r="Q64" i="116"/>
  <c r="F18" i="117"/>
  <c r="O129" i="114"/>
  <c r="Q63" i="116"/>
  <c r="I481" i="119"/>
  <c r="D527" i="119"/>
  <c r="C527" i="119"/>
  <c r="I527" i="119"/>
  <c r="H527" i="119"/>
  <c r="E527" i="119"/>
  <c r="F527" i="119"/>
  <c r="G527" i="119"/>
  <c r="H44" i="116"/>
  <c r="J451" i="35"/>
  <c r="J480" i="125"/>
  <c r="CE32" i="147"/>
  <c r="CK32" i="147" s="1"/>
  <c r="CM32" i="147" s="1"/>
  <c r="BX32" i="147"/>
  <c r="BZ32" i="147" s="1"/>
  <c r="J445" i="119"/>
  <c r="F34" i="124"/>
  <c r="AG64" i="123"/>
  <c r="AE129" i="121"/>
  <c r="AG63" i="123"/>
  <c r="AG36" i="123"/>
  <c r="F86" i="124"/>
  <c r="J86" i="124" s="1"/>
  <c r="K86" i="124" s="1"/>
  <c r="S42" i="124"/>
  <c r="L42" i="124"/>
  <c r="E86" i="124"/>
  <c r="I86" i="124" s="1"/>
  <c r="J466" i="141"/>
  <c r="BR9" i="140"/>
  <c r="BK9" i="140"/>
  <c r="BM9" i="140" s="1"/>
  <c r="BE8" i="124"/>
  <c r="AX8" i="124"/>
  <c r="AZ44" i="117"/>
  <c r="J411" i="148"/>
  <c r="C439" i="148"/>
  <c r="C55" i="143" s="1"/>
  <c r="I672" i="141"/>
  <c r="G672" i="141"/>
  <c r="F672" i="141"/>
  <c r="H672" i="141"/>
  <c r="D672" i="141"/>
  <c r="E672" i="141"/>
  <c r="C672" i="141"/>
  <c r="AM19" i="117"/>
  <c r="E481" i="35"/>
  <c r="Q44" i="116"/>
  <c r="H523" i="119"/>
  <c r="J409" i="35"/>
  <c r="BE23" i="117"/>
  <c r="AX23" i="117"/>
  <c r="AX28" i="124"/>
  <c r="AZ28" i="124" s="1"/>
  <c r="BE28" i="124"/>
  <c r="C680" i="125"/>
  <c r="E680" i="125"/>
  <c r="D680" i="125"/>
  <c r="H680" i="125"/>
  <c r="G680" i="125"/>
  <c r="F680" i="125"/>
  <c r="I680" i="125"/>
  <c r="F56" i="140"/>
  <c r="J56" i="140" s="1"/>
  <c r="K56" i="140" s="1"/>
  <c r="E56" i="140"/>
  <c r="I56" i="140" s="1"/>
  <c r="S12" i="140"/>
  <c r="L12" i="140"/>
  <c r="G621" i="125"/>
  <c r="D621" i="125"/>
  <c r="I621" i="125"/>
  <c r="F621" i="125"/>
  <c r="H621" i="125"/>
  <c r="E621" i="125"/>
  <c r="C621" i="125"/>
  <c r="J400" i="141"/>
  <c r="J453" i="148"/>
  <c r="C481" i="148"/>
  <c r="BE12" i="32"/>
  <c r="AX12" i="32"/>
  <c r="H46" i="139"/>
  <c r="H47" i="139" s="1"/>
  <c r="J505" i="141"/>
  <c r="H673" i="125"/>
  <c r="F673" i="125"/>
  <c r="C673" i="125"/>
  <c r="I673" i="125"/>
  <c r="G673" i="125"/>
  <c r="E673" i="125"/>
  <c r="D673" i="125"/>
  <c r="BE25" i="124"/>
  <c r="AX25" i="124"/>
  <c r="AZ25" i="124" s="1"/>
  <c r="H523" i="125"/>
  <c r="J484" i="125"/>
  <c r="C523" i="125"/>
  <c r="E89" i="32"/>
  <c r="I89" i="32" s="1"/>
  <c r="F89" i="32"/>
  <c r="J89" i="32" s="1"/>
  <c r="K89" i="32" s="1"/>
  <c r="L45" i="32"/>
  <c r="S45" i="32"/>
  <c r="J462" i="125"/>
  <c r="J499" i="141"/>
  <c r="H36" i="116"/>
  <c r="H64" i="116"/>
  <c r="F9" i="117"/>
  <c r="F129" i="114"/>
  <c r="H63" i="116"/>
  <c r="J442" i="141"/>
  <c r="AX19" i="147"/>
  <c r="BE19" i="147"/>
  <c r="G626" i="141"/>
  <c r="D626" i="141"/>
  <c r="C626" i="141"/>
  <c r="I626" i="141"/>
  <c r="F626" i="141"/>
  <c r="H626" i="141"/>
  <c r="E626" i="141"/>
  <c r="N43" i="117"/>
  <c r="L44" i="124"/>
  <c r="F88" i="124"/>
  <c r="J88" i="124" s="1"/>
  <c r="K88" i="124" s="1"/>
  <c r="S44" i="124"/>
  <c r="E88" i="124"/>
  <c r="I88" i="124" s="1"/>
  <c r="G439" i="125"/>
  <c r="G55" i="127" s="1"/>
  <c r="G58" i="127" s="1"/>
  <c r="G29" i="127" s="1"/>
  <c r="AT58" i="123"/>
  <c r="AX32" i="140"/>
  <c r="AZ32" i="140" s="1"/>
  <c r="BE32" i="140"/>
  <c r="AM24" i="140"/>
  <c r="J418" i="119"/>
  <c r="E59" i="124"/>
  <c r="I59" i="124" s="1"/>
  <c r="L15" i="124"/>
  <c r="N15" i="124" s="1"/>
  <c r="F59" i="124"/>
  <c r="J59" i="124" s="1"/>
  <c r="K59" i="124" s="1"/>
  <c r="S15" i="124"/>
  <c r="S33" i="124"/>
  <c r="E77" i="124"/>
  <c r="I77" i="124" s="1"/>
  <c r="L33" i="124"/>
  <c r="N33" i="124" s="1"/>
  <c r="F77" i="124"/>
  <c r="J77" i="124" s="1"/>
  <c r="K77" i="124" s="1"/>
  <c r="S20" i="117"/>
  <c r="F64" i="117"/>
  <c r="J64" i="117" s="1"/>
  <c r="K64" i="117" s="1"/>
  <c r="E64" i="117"/>
  <c r="I64" i="117" s="1"/>
  <c r="L20" i="117"/>
  <c r="N20" i="117" s="1"/>
  <c r="Q45" i="116"/>
  <c r="J452" i="119"/>
  <c r="F439" i="119"/>
  <c r="F55" i="118" s="1"/>
  <c r="F57" i="118" s="1"/>
  <c r="G439" i="119"/>
  <c r="G55" i="118" s="1"/>
  <c r="G57" i="118" s="1"/>
  <c r="BE26" i="117"/>
  <c r="AX26" i="117"/>
  <c r="F80" i="124"/>
  <c r="J80" i="124" s="1"/>
  <c r="K80" i="124" s="1"/>
  <c r="S36" i="124"/>
  <c r="E80" i="124"/>
  <c r="I80" i="124" s="1"/>
  <c r="L36" i="124"/>
  <c r="Y76" i="147"/>
  <c r="AA76" i="147" s="1"/>
  <c r="C592" i="141"/>
  <c r="D592" i="141"/>
  <c r="I592" i="141"/>
  <c r="H592" i="141"/>
  <c r="E592" i="141"/>
  <c r="G592" i="141"/>
  <c r="F592" i="141"/>
  <c r="AX17" i="32"/>
  <c r="BE17" i="32"/>
  <c r="AM9" i="117"/>
  <c r="AK47" i="117"/>
  <c r="I481" i="125"/>
  <c r="G481" i="125"/>
  <c r="J457" i="119"/>
  <c r="G546" i="125"/>
  <c r="I546" i="125"/>
  <c r="F546" i="125"/>
  <c r="C546" i="125"/>
  <c r="D546" i="125"/>
  <c r="H546" i="125"/>
  <c r="E546" i="125"/>
  <c r="AA43" i="123"/>
  <c r="AA45" i="123"/>
  <c r="F523" i="35"/>
  <c r="I523" i="35"/>
  <c r="V64" i="139"/>
  <c r="T129" i="137"/>
  <c r="V63" i="139"/>
  <c r="V36" i="139"/>
  <c r="F23" i="140"/>
  <c r="F481" i="119"/>
  <c r="E481" i="119"/>
  <c r="H43" i="116"/>
  <c r="H537" i="141"/>
  <c r="I537" i="141"/>
  <c r="E537" i="141"/>
  <c r="D537" i="141"/>
  <c r="G537" i="141"/>
  <c r="C537" i="141"/>
  <c r="F537" i="141"/>
  <c r="R43" i="139"/>
  <c r="AF28" i="140"/>
  <c r="Y28" i="140"/>
  <c r="AA28" i="140" s="1"/>
  <c r="S72" i="140"/>
  <c r="W72" i="140" s="1"/>
  <c r="X72" i="140" s="1"/>
  <c r="R72" i="140"/>
  <c r="V72" i="140" s="1"/>
  <c r="F79" i="140"/>
  <c r="J79" i="140" s="1"/>
  <c r="K79" i="140" s="1"/>
  <c r="S35" i="140"/>
  <c r="L35" i="140"/>
  <c r="N35" i="140" s="1"/>
  <c r="E79" i="140"/>
  <c r="I79" i="140" s="1"/>
  <c r="BR44" i="117"/>
  <c r="BK44" i="117"/>
  <c r="BM44" i="117" s="1"/>
  <c r="BE33" i="124"/>
  <c r="AX33" i="124"/>
  <c r="I53" i="127"/>
  <c r="BE19" i="117"/>
  <c r="AX19" i="117"/>
  <c r="AZ19" i="117" s="1"/>
  <c r="C53" i="127"/>
  <c r="J52" i="127"/>
  <c r="AX19" i="140"/>
  <c r="BE19" i="140"/>
  <c r="J446" i="35"/>
  <c r="J457" i="141"/>
  <c r="J454" i="119"/>
  <c r="D523" i="119"/>
  <c r="G523" i="119"/>
  <c r="BE34" i="124"/>
  <c r="AX34" i="124"/>
  <c r="AZ34" i="124" s="1"/>
  <c r="D532" i="125"/>
  <c r="E532" i="125"/>
  <c r="G532" i="125"/>
  <c r="I532" i="125"/>
  <c r="H532" i="125"/>
  <c r="F532" i="125"/>
  <c r="C532" i="125"/>
  <c r="M43" i="123"/>
  <c r="AM42" i="117"/>
  <c r="J539" i="125"/>
  <c r="AM46" i="124"/>
  <c r="F65" i="117"/>
  <c r="J65" i="117" s="1"/>
  <c r="K65" i="117" s="1"/>
  <c r="E65" i="117"/>
  <c r="I65" i="117" s="1"/>
  <c r="L21" i="117"/>
  <c r="S21" i="117"/>
  <c r="H581" i="119"/>
  <c r="G581" i="119"/>
  <c r="E581" i="119"/>
  <c r="D581" i="119"/>
  <c r="I581" i="119"/>
  <c r="F581" i="119"/>
  <c r="C581" i="119"/>
  <c r="J404" i="141"/>
  <c r="J546" i="141"/>
  <c r="J467" i="119"/>
  <c r="F56" i="32"/>
  <c r="J56" i="32" s="1"/>
  <c r="E56" i="32"/>
  <c r="I56" i="32" s="1"/>
  <c r="L12" i="32"/>
  <c r="S12" i="32"/>
  <c r="L25" i="124"/>
  <c r="F69" i="124"/>
  <c r="J69" i="124" s="1"/>
  <c r="K69" i="124" s="1"/>
  <c r="E69" i="124"/>
  <c r="I69" i="124" s="1"/>
  <c r="S25" i="124"/>
  <c r="Q43" i="116"/>
  <c r="S39" i="117"/>
  <c r="E83" i="117"/>
  <c r="I83" i="117" s="1"/>
  <c r="L39" i="117"/>
  <c r="N39" i="117" s="1"/>
  <c r="F83" i="117"/>
  <c r="J83" i="117" s="1"/>
  <c r="K83" i="117" s="1"/>
  <c r="L7" i="140"/>
  <c r="S7" i="140"/>
  <c r="E51" i="140"/>
  <c r="I51" i="140" s="1"/>
  <c r="F51" i="140"/>
  <c r="J51" i="140" s="1"/>
  <c r="K51" i="140" s="1"/>
  <c r="J472" i="141"/>
  <c r="J478" i="125"/>
  <c r="AM8" i="140"/>
  <c r="E523" i="125"/>
  <c r="G523" i="125"/>
  <c r="AZ21" i="124"/>
  <c r="F14" i="140"/>
  <c r="K129" i="137"/>
  <c r="M36" i="139"/>
  <c r="M64" i="139"/>
  <c r="M63" i="139"/>
  <c r="BK42" i="124"/>
  <c r="BM42" i="124" s="1"/>
  <c r="BR42" i="124"/>
  <c r="C53" i="143"/>
  <c r="J52" i="143"/>
  <c r="AX20" i="117"/>
  <c r="AZ20" i="117" s="1"/>
  <c r="BE20" i="117"/>
  <c r="C538" i="119"/>
  <c r="G538" i="119"/>
  <c r="F538" i="119"/>
  <c r="I538" i="119"/>
  <c r="E538" i="119"/>
  <c r="D538" i="119"/>
  <c r="H538" i="119"/>
  <c r="S45" i="116"/>
  <c r="G653" i="119"/>
  <c r="E653" i="119"/>
  <c r="H653" i="119"/>
  <c r="F653" i="119"/>
  <c r="D653" i="119"/>
  <c r="I653" i="119"/>
  <c r="C653" i="119"/>
  <c r="J493" i="35"/>
  <c r="J453" i="141"/>
  <c r="J468" i="125"/>
  <c r="J455" i="119"/>
  <c r="F52" i="140"/>
  <c r="J52" i="140" s="1"/>
  <c r="K52" i="140" s="1"/>
  <c r="E52" i="140"/>
  <c r="I52" i="140" s="1"/>
  <c r="S8" i="140"/>
  <c r="L8" i="140"/>
  <c r="L44" i="117"/>
  <c r="E88" i="117"/>
  <c r="I88" i="117" s="1"/>
  <c r="S44" i="117"/>
  <c r="F88" i="117"/>
  <c r="J88" i="117" s="1"/>
  <c r="K88" i="117" s="1"/>
  <c r="C53" i="118"/>
  <c r="J52" i="118"/>
  <c r="BR22" i="140"/>
  <c r="BK22" i="140"/>
  <c r="BM22" i="140" s="1"/>
  <c r="F33" i="117"/>
  <c r="AF64" i="116"/>
  <c r="AF63" i="116"/>
  <c r="AF36" i="116"/>
  <c r="AD129" i="114"/>
  <c r="BE23" i="140"/>
  <c r="AX23" i="140"/>
  <c r="AZ23" i="140" s="1"/>
  <c r="F439" i="125"/>
  <c r="F55" i="127" s="1"/>
  <c r="D439" i="125"/>
  <c r="D55" i="127" s="1"/>
  <c r="J417" i="125"/>
  <c r="F76" i="117"/>
  <c r="J76" i="117" s="1"/>
  <c r="K76" i="117" s="1"/>
  <c r="S32" i="117"/>
  <c r="L32" i="117"/>
  <c r="E76" i="117"/>
  <c r="I76" i="117" s="1"/>
  <c r="AX24" i="140"/>
  <c r="AZ24" i="140" s="1"/>
  <c r="BE24" i="140"/>
  <c r="J562" i="119"/>
  <c r="H604" i="119"/>
  <c r="F604" i="119"/>
  <c r="C604" i="119"/>
  <c r="I604" i="119"/>
  <c r="E604" i="119"/>
  <c r="G604" i="119"/>
  <c r="D604" i="119"/>
  <c r="J453" i="119"/>
  <c r="J407" i="125"/>
  <c r="BK32" i="117"/>
  <c r="BM32" i="117" s="1"/>
  <c r="BR32" i="117"/>
  <c r="AX18" i="117"/>
  <c r="AZ18" i="117" s="1"/>
  <c r="BE18" i="117"/>
  <c r="D439" i="119"/>
  <c r="D55" i="118" s="1"/>
  <c r="D58" i="118" s="1"/>
  <c r="I439" i="119"/>
  <c r="I55" i="118" s="1"/>
  <c r="BE36" i="124"/>
  <c r="AX36" i="124"/>
  <c r="AZ36" i="124" s="1"/>
  <c r="F66" i="140"/>
  <c r="J66" i="140" s="1"/>
  <c r="K66" i="140" s="1"/>
  <c r="L22" i="140"/>
  <c r="E66" i="140"/>
  <c r="I66" i="140" s="1"/>
  <c r="S22" i="140"/>
  <c r="J497" i="119"/>
  <c r="AX14" i="140"/>
  <c r="BE14" i="140"/>
  <c r="H581" i="125"/>
  <c r="C581" i="125"/>
  <c r="D581" i="125"/>
  <c r="E581" i="125"/>
  <c r="G581" i="125"/>
  <c r="I581" i="125"/>
  <c r="F581" i="125"/>
  <c r="T46" i="123"/>
  <c r="J436" i="125"/>
  <c r="D481" i="125"/>
  <c r="F481" i="125"/>
  <c r="J464" i="141"/>
  <c r="AM44" i="124"/>
  <c r="H658" i="141"/>
  <c r="I658" i="141"/>
  <c r="E658" i="141"/>
  <c r="D658" i="141"/>
  <c r="F658" i="141"/>
  <c r="G658" i="141"/>
  <c r="C658" i="141"/>
  <c r="J411" i="119"/>
  <c r="Y43" i="116"/>
  <c r="AA44" i="123"/>
  <c r="J412" i="125"/>
  <c r="AO45" i="116"/>
  <c r="D560" i="119"/>
  <c r="C560" i="119"/>
  <c r="F560" i="119"/>
  <c r="I560" i="119"/>
  <c r="H560" i="119"/>
  <c r="G560" i="119"/>
  <c r="E560" i="119"/>
  <c r="AO43" i="116"/>
  <c r="AO44" i="116"/>
  <c r="E523" i="35"/>
  <c r="D530" i="35"/>
  <c r="E530" i="35"/>
  <c r="I530" i="35"/>
  <c r="F530" i="35"/>
  <c r="H530" i="35"/>
  <c r="C530" i="35"/>
  <c r="G530" i="35"/>
  <c r="K43" i="6"/>
  <c r="K45" i="6"/>
  <c r="J415" i="141"/>
  <c r="J410" i="119"/>
  <c r="H481" i="119"/>
  <c r="G481" i="119"/>
  <c r="R45" i="139"/>
  <c r="N28" i="140"/>
  <c r="J426" i="125"/>
  <c r="J512" i="125"/>
  <c r="J446" i="141"/>
  <c r="F634" i="141"/>
  <c r="J458" i="141"/>
  <c r="R36" i="146"/>
  <c r="P129" i="144"/>
  <c r="R64" i="146"/>
  <c r="R63" i="146"/>
  <c r="F19" i="147"/>
  <c r="L29" i="124"/>
  <c r="S29" i="124"/>
  <c r="F73" i="124"/>
  <c r="J73" i="124" s="1"/>
  <c r="K73" i="124" s="1"/>
  <c r="E73" i="124"/>
  <c r="I73" i="124" s="1"/>
  <c r="L44" i="32"/>
  <c r="S44" i="32"/>
  <c r="F88" i="32"/>
  <c r="J88" i="32" s="1"/>
  <c r="K88" i="32" s="1"/>
  <c r="E88" i="32"/>
  <c r="I88" i="32" s="1"/>
  <c r="J448" i="141"/>
  <c r="F532" i="141"/>
  <c r="I532" i="141"/>
  <c r="H532" i="141"/>
  <c r="D532" i="141"/>
  <c r="G532" i="141"/>
  <c r="E532" i="141"/>
  <c r="C532" i="141"/>
  <c r="C537" i="119"/>
  <c r="H537" i="119"/>
  <c r="F537" i="119"/>
  <c r="D537" i="119"/>
  <c r="E537" i="119"/>
  <c r="I537" i="119"/>
  <c r="G537" i="119"/>
  <c r="J460" i="119"/>
  <c r="G659" i="125"/>
  <c r="I664" i="125"/>
  <c r="G664" i="125"/>
  <c r="C664" i="125"/>
  <c r="H664" i="125"/>
  <c r="D664" i="125"/>
  <c r="F664" i="125"/>
  <c r="E664" i="125"/>
  <c r="J454" i="125"/>
  <c r="J476" i="119"/>
  <c r="H481" i="35"/>
  <c r="J425" i="125"/>
  <c r="F523" i="119"/>
  <c r="I523" i="119"/>
  <c r="BE11" i="117"/>
  <c r="AX11" i="117"/>
  <c r="AM34" i="124"/>
  <c r="M45" i="123"/>
  <c r="AX42" i="117"/>
  <c r="AZ42" i="117" s="1"/>
  <c r="BE42" i="117"/>
  <c r="BE29" i="124"/>
  <c r="AX29" i="124"/>
  <c r="BE46" i="124"/>
  <c r="AX46" i="124"/>
  <c r="AZ46" i="124" s="1"/>
  <c r="BE21" i="117"/>
  <c r="AX21" i="117"/>
  <c r="J424" i="141"/>
  <c r="E551" i="119"/>
  <c r="H551" i="119"/>
  <c r="F551" i="119"/>
  <c r="C551" i="119"/>
  <c r="G551" i="119"/>
  <c r="D551" i="119"/>
  <c r="I551" i="119"/>
  <c r="AF45" i="116"/>
  <c r="AF44" i="116"/>
  <c r="S23" i="117"/>
  <c r="E67" i="117"/>
  <c r="I67" i="117" s="1"/>
  <c r="L23" i="117"/>
  <c r="F67" i="117"/>
  <c r="J67" i="117" s="1"/>
  <c r="K67" i="117" s="1"/>
  <c r="M43" i="139"/>
  <c r="E55" i="117"/>
  <c r="I55" i="117" s="1"/>
  <c r="F55" i="117"/>
  <c r="J55" i="117" s="1"/>
  <c r="K55" i="117" s="1"/>
  <c r="L11" i="117"/>
  <c r="S11" i="117"/>
  <c r="M44" i="123"/>
  <c r="AQ46" i="116"/>
  <c r="AQ47" i="116" s="1"/>
  <c r="AI43" i="123"/>
  <c r="R45" i="123"/>
  <c r="W45" i="139"/>
  <c r="G613" i="141"/>
  <c r="H613" i="141"/>
  <c r="F613" i="141"/>
  <c r="I613" i="141"/>
  <c r="D613" i="141"/>
  <c r="C613" i="141"/>
  <c r="E613" i="141"/>
  <c r="H641" i="141"/>
  <c r="D641" i="141"/>
  <c r="G641" i="141"/>
  <c r="E641" i="141"/>
  <c r="C641" i="141"/>
  <c r="I641" i="141"/>
  <c r="F641" i="141"/>
  <c r="I687" i="141"/>
  <c r="E687" i="141"/>
  <c r="F687" i="141"/>
  <c r="C687" i="141"/>
  <c r="G687" i="141"/>
  <c r="H687" i="141"/>
  <c r="D687" i="141"/>
  <c r="L26" i="140"/>
  <c r="F70" i="140"/>
  <c r="J70" i="140" s="1"/>
  <c r="K70" i="140" s="1"/>
  <c r="E70" i="140"/>
  <c r="I70" i="140" s="1"/>
  <c r="S26" i="140"/>
  <c r="J455" i="141"/>
  <c r="J444" i="141"/>
  <c r="C481" i="141"/>
  <c r="AX43" i="140"/>
  <c r="AZ43" i="140" s="1"/>
  <c r="BE43" i="140"/>
  <c r="J428" i="141"/>
  <c r="F80" i="140"/>
  <c r="J80" i="140" s="1"/>
  <c r="K80" i="140" s="1"/>
  <c r="E80" i="140"/>
  <c r="I80" i="140" s="1"/>
  <c r="L36" i="140"/>
  <c r="S36" i="140"/>
  <c r="AP64" i="139"/>
  <c r="F43" i="140"/>
  <c r="AN129" i="137"/>
  <c r="AP36" i="139"/>
  <c r="AP63" i="139"/>
  <c r="AX10" i="140"/>
  <c r="BE10" i="140"/>
  <c r="J478" i="141"/>
  <c r="I53" i="136"/>
  <c r="E544" i="141"/>
  <c r="F544" i="141"/>
  <c r="C544" i="141"/>
  <c r="G544" i="141"/>
  <c r="H544" i="141"/>
  <c r="D544" i="141"/>
  <c r="I544" i="141"/>
  <c r="Y43" i="139"/>
  <c r="Y44" i="139"/>
  <c r="E439" i="141"/>
  <c r="E55" i="136" s="1"/>
  <c r="G439" i="141"/>
  <c r="G55" i="136" s="1"/>
  <c r="G58" i="136" s="1"/>
  <c r="J519" i="141"/>
  <c r="H523" i="141"/>
  <c r="J463" i="141"/>
  <c r="J438" i="141"/>
  <c r="G564" i="141"/>
  <c r="F564" i="141"/>
  <c r="I564" i="141"/>
  <c r="C564" i="141"/>
  <c r="E564" i="141"/>
  <c r="H564" i="141"/>
  <c r="D564" i="141"/>
  <c r="AS43" i="139"/>
  <c r="AS45" i="139"/>
  <c r="AX44" i="140"/>
  <c r="AZ44" i="140" s="1"/>
  <c r="BE44" i="140"/>
  <c r="J445" i="141"/>
  <c r="J507" i="141"/>
  <c r="F73" i="140"/>
  <c r="J73" i="140" s="1"/>
  <c r="K73" i="140" s="1"/>
  <c r="L29" i="140"/>
  <c r="E73" i="140"/>
  <c r="I73" i="140" s="1"/>
  <c r="S29" i="140"/>
  <c r="L21" i="140"/>
  <c r="S21" i="140"/>
  <c r="E65" i="140"/>
  <c r="I65" i="140" s="1"/>
  <c r="F65" i="140"/>
  <c r="J65" i="140" s="1"/>
  <c r="K65" i="140" s="1"/>
  <c r="E86" i="140"/>
  <c r="I86" i="140" s="1"/>
  <c r="L42" i="140"/>
  <c r="F86" i="140"/>
  <c r="J86" i="140" s="1"/>
  <c r="K86" i="140" s="1"/>
  <c r="S42" i="140"/>
  <c r="H598" i="141"/>
  <c r="E598" i="141"/>
  <c r="C598" i="141"/>
  <c r="AM31" i="140"/>
  <c r="J421" i="141"/>
  <c r="AK54" i="133"/>
  <c r="J413" i="141"/>
  <c r="J476" i="141"/>
  <c r="L41" i="140"/>
  <c r="S41" i="140"/>
  <c r="E85" i="140"/>
  <c r="I85" i="140" s="1"/>
  <c r="F85" i="140"/>
  <c r="J85" i="140" s="1"/>
  <c r="K85" i="140" s="1"/>
  <c r="J465" i="141"/>
  <c r="L38" i="140"/>
  <c r="S38" i="140"/>
  <c r="F82" i="140"/>
  <c r="J82" i="140" s="1"/>
  <c r="K82" i="140" s="1"/>
  <c r="E82" i="140"/>
  <c r="I82" i="140" s="1"/>
  <c r="J473" i="141"/>
  <c r="J480" i="141"/>
  <c r="C53" i="136"/>
  <c r="J52" i="136"/>
  <c r="AM41" i="140"/>
  <c r="I481" i="141"/>
  <c r="D481" i="141"/>
  <c r="E561" i="141"/>
  <c r="I561" i="141"/>
  <c r="F561" i="141"/>
  <c r="H561" i="141"/>
  <c r="D561" i="141"/>
  <c r="C561" i="141"/>
  <c r="G561" i="141"/>
  <c r="AP43" i="139"/>
  <c r="AP44" i="139"/>
  <c r="J477" i="141"/>
  <c r="AX11" i="140"/>
  <c r="BE11" i="140"/>
  <c r="AM10" i="140"/>
  <c r="AK47" i="140"/>
  <c r="J435" i="141"/>
  <c r="J515" i="141"/>
  <c r="AM39" i="140"/>
  <c r="E90" i="140"/>
  <c r="I90" i="140" s="1"/>
  <c r="S46" i="140"/>
  <c r="F90" i="140"/>
  <c r="J90" i="140" s="1"/>
  <c r="K90" i="140" s="1"/>
  <c r="L46" i="140"/>
  <c r="J434" i="141"/>
  <c r="AX29" i="140"/>
  <c r="BE29" i="140"/>
  <c r="BE27" i="140"/>
  <c r="AX27" i="140"/>
  <c r="AZ27" i="140" s="1"/>
  <c r="AA57" i="161"/>
  <c r="D439" i="141"/>
  <c r="D55" i="136" s="1"/>
  <c r="H439" i="141"/>
  <c r="H55" i="136" s="1"/>
  <c r="H57" i="136" s="1"/>
  <c r="D523" i="141"/>
  <c r="G523" i="141"/>
  <c r="C557" i="141"/>
  <c r="H557" i="141"/>
  <c r="E557" i="141"/>
  <c r="F557" i="141"/>
  <c r="I557" i="141"/>
  <c r="G557" i="141"/>
  <c r="D557" i="141"/>
  <c r="AL45" i="139"/>
  <c r="AL43" i="139"/>
  <c r="AA54" i="133"/>
  <c r="G539" i="141"/>
  <c r="I539" i="141"/>
  <c r="H539" i="141"/>
  <c r="E539" i="141"/>
  <c r="D539" i="141"/>
  <c r="F539" i="141"/>
  <c r="C539" i="141"/>
  <c r="T43" i="139"/>
  <c r="AM44" i="140"/>
  <c r="J430" i="141"/>
  <c r="AS44" i="139"/>
  <c r="AM42" i="140"/>
  <c r="AL54" i="133"/>
  <c r="AX21" i="140"/>
  <c r="AZ21" i="140" s="1"/>
  <c r="BE21" i="140"/>
  <c r="L11" i="140"/>
  <c r="S11" i="140"/>
  <c r="F55" i="140"/>
  <c r="J55" i="140" s="1"/>
  <c r="K55" i="140" s="1"/>
  <c r="E55" i="140"/>
  <c r="I55" i="140" s="1"/>
  <c r="J518" i="141"/>
  <c r="J418" i="141"/>
  <c r="BE41" i="140"/>
  <c r="AX41" i="140"/>
  <c r="AZ41" i="140" s="1"/>
  <c r="AX46" i="140"/>
  <c r="AZ46" i="140" s="1"/>
  <c r="BE46" i="140"/>
  <c r="H481" i="141"/>
  <c r="G481" i="141"/>
  <c r="BE26" i="140"/>
  <c r="AX26" i="140"/>
  <c r="J461" i="141"/>
  <c r="E547" i="141"/>
  <c r="H547" i="141"/>
  <c r="G547" i="141"/>
  <c r="D547" i="141"/>
  <c r="F547" i="141"/>
  <c r="C547" i="141"/>
  <c r="I547" i="141"/>
  <c r="AB43" i="139"/>
  <c r="AB45" i="139"/>
  <c r="AB44" i="139"/>
  <c r="BE39" i="140"/>
  <c r="AX39" i="140"/>
  <c r="AZ39" i="140" s="1"/>
  <c r="J522" i="141"/>
  <c r="CM13" i="161"/>
  <c r="J517" i="141"/>
  <c r="J403" i="141"/>
  <c r="E529" i="141"/>
  <c r="G529" i="141"/>
  <c r="D529" i="141"/>
  <c r="F529" i="141"/>
  <c r="I529" i="141"/>
  <c r="H529" i="141"/>
  <c r="C529" i="141"/>
  <c r="J43" i="139"/>
  <c r="J45" i="139"/>
  <c r="AM38" i="140"/>
  <c r="F439" i="141"/>
  <c r="F55" i="136" s="1"/>
  <c r="F57" i="136" s="1"/>
  <c r="I439" i="141"/>
  <c r="I55" i="136" s="1"/>
  <c r="I57" i="136" s="1"/>
  <c r="G612" i="141"/>
  <c r="H612" i="141"/>
  <c r="E612" i="141"/>
  <c r="D612" i="141"/>
  <c r="C612" i="141"/>
  <c r="J486" i="141"/>
  <c r="C523" i="141"/>
  <c r="I523" i="141"/>
  <c r="J419" i="141"/>
  <c r="E665" i="141"/>
  <c r="G665" i="141"/>
  <c r="C665" i="141"/>
  <c r="F665" i="141"/>
  <c r="H665" i="141"/>
  <c r="I665" i="141"/>
  <c r="D665" i="141"/>
  <c r="G53" i="136"/>
  <c r="J436" i="141"/>
  <c r="H53" i="136"/>
  <c r="L10" i="140"/>
  <c r="F54" i="140"/>
  <c r="J54" i="140" s="1"/>
  <c r="S10" i="140"/>
  <c r="E54" i="140"/>
  <c r="I54" i="140" s="1"/>
  <c r="T44" i="139"/>
  <c r="AN10" i="133"/>
  <c r="AX36" i="140"/>
  <c r="BE36" i="140"/>
  <c r="L39" i="140"/>
  <c r="F83" i="140"/>
  <c r="J83" i="140" s="1"/>
  <c r="K83" i="140" s="1"/>
  <c r="S39" i="140"/>
  <c r="E83" i="140"/>
  <c r="I83" i="140" s="1"/>
  <c r="J503" i="141"/>
  <c r="L27" i="140"/>
  <c r="F71" i="140"/>
  <c r="J71" i="140" s="1"/>
  <c r="K71" i="140" s="1"/>
  <c r="E71" i="140"/>
  <c r="I71" i="140" s="1"/>
  <c r="S27" i="140"/>
  <c r="F53" i="136"/>
  <c r="AX42" i="140"/>
  <c r="AZ42" i="140" s="1"/>
  <c r="BE42" i="140"/>
  <c r="BF10" i="133"/>
  <c r="AY10" i="133"/>
  <c r="AS54" i="133"/>
  <c r="AW54" i="133" s="1"/>
  <c r="AR54" i="133"/>
  <c r="AV54" i="133" s="1"/>
  <c r="BE31" i="140"/>
  <c r="AX31" i="140"/>
  <c r="AZ31" i="140" s="1"/>
  <c r="J470" i="141"/>
  <c r="J423" i="141"/>
  <c r="G670" i="141"/>
  <c r="I670" i="141"/>
  <c r="H670" i="141"/>
  <c r="D670" i="141"/>
  <c r="F670" i="141"/>
  <c r="C670" i="141"/>
  <c r="E670" i="141"/>
  <c r="J514" i="141"/>
  <c r="F481" i="141"/>
  <c r="E481" i="141"/>
  <c r="J497" i="141"/>
  <c r="AO129" i="137"/>
  <c r="AQ64" i="139"/>
  <c r="AQ63" i="139"/>
  <c r="F44" i="140"/>
  <c r="AQ36" i="139"/>
  <c r="BZ13" i="161"/>
  <c r="AX38" i="140"/>
  <c r="AZ38" i="140" s="1"/>
  <c r="BE38" i="140"/>
  <c r="J502" i="141"/>
  <c r="J402" i="141"/>
  <c r="C439" i="141"/>
  <c r="C55" i="136" s="1"/>
  <c r="AT58" i="139"/>
  <c r="H596" i="141"/>
  <c r="E596" i="141"/>
  <c r="D596" i="141"/>
  <c r="F596" i="141"/>
  <c r="I596" i="141"/>
  <c r="E523" i="141"/>
  <c r="F523" i="141"/>
  <c r="J433" i="141"/>
  <c r="J460" i="141"/>
  <c r="S31" i="140"/>
  <c r="L31" i="140"/>
  <c r="E75" i="140"/>
  <c r="I75" i="140" s="1"/>
  <c r="F75" i="140"/>
  <c r="J75" i="140" s="1"/>
  <c r="K75" i="140" s="1"/>
  <c r="F682" i="141"/>
  <c r="D655" i="125" l="1"/>
  <c r="D667" i="125"/>
  <c r="V46" i="123"/>
  <c r="H655" i="125"/>
  <c r="H625" i="125"/>
  <c r="G655" i="125"/>
  <c r="J46" i="123"/>
  <c r="J47" i="123" s="1"/>
  <c r="H617" i="125"/>
  <c r="E655" i="125"/>
  <c r="I617" i="125"/>
  <c r="F617" i="125"/>
  <c r="J529" i="125"/>
  <c r="G28" i="33"/>
  <c r="G66" i="33"/>
  <c r="G91" i="33" s="1"/>
  <c r="G60" i="33"/>
  <c r="G84" i="33"/>
  <c r="CH43" i="32"/>
  <c r="CH87" i="32" s="1"/>
  <c r="CI43" i="32"/>
  <c r="CV43" i="32" s="1"/>
  <c r="CJ43" i="32"/>
  <c r="CW43" i="32" s="1"/>
  <c r="CD87" i="32"/>
  <c r="CT36" i="32"/>
  <c r="CT80" i="32" s="1"/>
  <c r="BU87" i="32"/>
  <c r="F54" i="33"/>
  <c r="CG87" i="32"/>
  <c r="CT43" i="32"/>
  <c r="CT87" i="32" s="1"/>
  <c r="F47" i="33"/>
  <c r="F27" i="33" s="1"/>
  <c r="F92" i="33" s="1"/>
  <c r="F39" i="33"/>
  <c r="F40" i="33" s="1"/>
  <c r="F58" i="33"/>
  <c r="F29" i="33" s="1"/>
  <c r="G28" i="44"/>
  <c r="G27" i="44" s="1"/>
  <c r="G50" i="44" s="1"/>
  <c r="F53" i="33"/>
  <c r="CU28" i="32"/>
  <c r="CU72" i="32" s="1"/>
  <c r="DC72" i="32" s="1"/>
  <c r="F681" i="35"/>
  <c r="E681" i="35"/>
  <c r="D683" i="35"/>
  <c r="F55" i="32"/>
  <c r="J55" i="32" s="1"/>
  <c r="K55" i="32" s="1"/>
  <c r="C683" i="35"/>
  <c r="C681" i="35"/>
  <c r="E55" i="32"/>
  <c r="I55" i="32" s="1"/>
  <c r="L55" i="32" s="1"/>
  <c r="N55" i="32" s="1"/>
  <c r="H683" i="35"/>
  <c r="J683" i="35" s="1"/>
  <c r="S11" i="32"/>
  <c r="G683" i="35"/>
  <c r="I683" i="35"/>
  <c r="H681" i="35"/>
  <c r="AL46" i="6"/>
  <c r="AL47" i="6" s="1"/>
  <c r="C617" i="35"/>
  <c r="D644" i="35"/>
  <c r="E602" i="148"/>
  <c r="AF57" i="161"/>
  <c r="AJ57" i="161" s="1"/>
  <c r="AK57" i="161" s="1"/>
  <c r="AE57" i="161"/>
  <c r="AI57" i="161" s="1"/>
  <c r="AL57" i="161" s="1"/>
  <c r="AS13" i="161"/>
  <c r="G602" i="148"/>
  <c r="AL13" i="161"/>
  <c r="AN13" i="161" s="1"/>
  <c r="F644" i="35"/>
  <c r="AO46" i="6"/>
  <c r="AO47" i="6" s="1"/>
  <c r="C644" i="35"/>
  <c r="H571" i="125"/>
  <c r="J571" i="125" s="1"/>
  <c r="E644" i="35"/>
  <c r="D571" i="125"/>
  <c r="G571" i="125"/>
  <c r="J686" i="148"/>
  <c r="J483" i="35"/>
  <c r="J523" i="35" s="1"/>
  <c r="I644" i="35"/>
  <c r="H603" i="148"/>
  <c r="J603" i="148" s="1"/>
  <c r="C602" i="148"/>
  <c r="J560" i="148"/>
  <c r="H602" i="148"/>
  <c r="F655" i="125"/>
  <c r="I655" i="125"/>
  <c r="J536" i="134"/>
  <c r="F643" i="141"/>
  <c r="E62" i="133"/>
  <c r="I62" i="133" s="1"/>
  <c r="S18" i="133"/>
  <c r="L18" i="133"/>
  <c r="N18" i="133" s="1"/>
  <c r="F62" i="133"/>
  <c r="J62" i="133" s="1"/>
  <c r="K62" i="133" s="1"/>
  <c r="I662" i="134"/>
  <c r="D662" i="134"/>
  <c r="E662" i="134"/>
  <c r="C662" i="134"/>
  <c r="F662" i="134"/>
  <c r="H662" i="134"/>
  <c r="G662" i="134"/>
  <c r="G596" i="141"/>
  <c r="I612" i="141"/>
  <c r="E625" i="125"/>
  <c r="L67" i="133"/>
  <c r="N67" i="133" s="1"/>
  <c r="E525" i="35"/>
  <c r="E565" i="35" s="1"/>
  <c r="E100" i="157" s="1"/>
  <c r="I643" i="141"/>
  <c r="G677" i="35"/>
  <c r="D602" i="148"/>
  <c r="S56" i="147"/>
  <c r="W56" i="147" s="1"/>
  <c r="X56" i="147" s="1"/>
  <c r="J616" i="134"/>
  <c r="D640" i="141"/>
  <c r="Y44" i="161"/>
  <c r="AA44" i="161" s="1"/>
  <c r="C582" i="35"/>
  <c r="G625" i="125"/>
  <c r="E87" i="147"/>
  <c r="I87" i="147" s="1"/>
  <c r="G667" i="125"/>
  <c r="D632" i="119"/>
  <c r="F87" i="147"/>
  <c r="J87" i="147" s="1"/>
  <c r="K87" i="147" s="1"/>
  <c r="AF44" i="161"/>
  <c r="AL44" i="161" s="1"/>
  <c r="L88" i="161"/>
  <c r="N88" i="161" s="1"/>
  <c r="G582" i="35"/>
  <c r="F625" i="125"/>
  <c r="C667" i="125"/>
  <c r="H578" i="134"/>
  <c r="D578" i="134"/>
  <c r="I578" i="134"/>
  <c r="E578" i="134"/>
  <c r="G578" i="134"/>
  <c r="F578" i="134"/>
  <c r="C578" i="134"/>
  <c r="J578" i="134" s="1"/>
  <c r="I625" i="125"/>
  <c r="I525" i="35"/>
  <c r="C640" i="141"/>
  <c r="G640" i="141"/>
  <c r="G617" i="125"/>
  <c r="D625" i="125"/>
  <c r="H667" i="125"/>
  <c r="I681" i="35"/>
  <c r="J681" i="35" s="1"/>
  <c r="F45" i="6"/>
  <c r="I651" i="35" s="1"/>
  <c r="F525" i="35"/>
  <c r="I602" i="148"/>
  <c r="J624" i="162"/>
  <c r="L58" i="133"/>
  <c r="N58" i="133" s="1"/>
  <c r="I620" i="134"/>
  <c r="G620" i="134"/>
  <c r="E620" i="134"/>
  <c r="H620" i="134"/>
  <c r="D620" i="134"/>
  <c r="F620" i="134"/>
  <c r="C620" i="134"/>
  <c r="G681" i="35"/>
  <c r="H567" i="141"/>
  <c r="D617" i="125"/>
  <c r="L59" i="140"/>
  <c r="N59" i="140" s="1"/>
  <c r="E667" i="125"/>
  <c r="D595" i="125"/>
  <c r="E86" i="157"/>
  <c r="E87" i="157" s="1"/>
  <c r="E3" i="163" s="1"/>
  <c r="E617" i="35"/>
  <c r="G525" i="35"/>
  <c r="G565" i="35" s="1"/>
  <c r="G100" i="118" s="1"/>
  <c r="H682" i="141"/>
  <c r="J682" i="141" s="1"/>
  <c r="C687" i="119"/>
  <c r="D682" i="141"/>
  <c r="I682" i="141"/>
  <c r="E682" i="141"/>
  <c r="G682" i="141"/>
  <c r="AP46" i="116"/>
  <c r="AP47" i="116" s="1"/>
  <c r="H623" i="119"/>
  <c r="G674" i="134"/>
  <c r="D643" i="125"/>
  <c r="J617" i="141"/>
  <c r="J553" i="125"/>
  <c r="F624" i="35"/>
  <c r="H595" i="125"/>
  <c r="F679" i="125"/>
  <c r="AH46" i="123"/>
  <c r="AH47" i="123" s="1"/>
  <c r="G639" i="35"/>
  <c r="E635" i="35"/>
  <c r="I635" i="35"/>
  <c r="F674" i="134"/>
  <c r="C676" i="119"/>
  <c r="F639" i="35"/>
  <c r="C595" i="125"/>
  <c r="E637" i="125"/>
  <c r="AJ46" i="6"/>
  <c r="AJ47" i="6" s="1"/>
  <c r="G617" i="119"/>
  <c r="Y22" i="147"/>
  <c r="AA22" i="147" s="1"/>
  <c r="G679" i="125"/>
  <c r="F635" i="35"/>
  <c r="C639" i="35"/>
  <c r="S66" i="147"/>
  <c r="W66" i="147" s="1"/>
  <c r="X66" i="147" s="1"/>
  <c r="G598" i="141"/>
  <c r="J598" i="141" s="1"/>
  <c r="H637" i="125"/>
  <c r="I687" i="119"/>
  <c r="H683" i="119"/>
  <c r="R59" i="140"/>
  <c r="V59" i="140" s="1"/>
  <c r="Y59" i="140" s="1"/>
  <c r="AA59" i="140" s="1"/>
  <c r="D639" i="35"/>
  <c r="E683" i="119"/>
  <c r="Y15" i="140"/>
  <c r="AA15" i="140" s="1"/>
  <c r="I679" i="125"/>
  <c r="I637" i="125"/>
  <c r="H687" i="119"/>
  <c r="AF15" i="140"/>
  <c r="AE59" i="140" s="1"/>
  <c r="AI59" i="140" s="1"/>
  <c r="C635" i="35"/>
  <c r="I595" i="125"/>
  <c r="G595" i="125"/>
  <c r="E639" i="35"/>
  <c r="D637" i="125"/>
  <c r="C617" i="119"/>
  <c r="C637" i="125"/>
  <c r="F598" i="141"/>
  <c r="D598" i="141"/>
  <c r="C679" i="125"/>
  <c r="G637" i="125"/>
  <c r="E687" i="119"/>
  <c r="E664" i="35"/>
  <c r="G635" i="35"/>
  <c r="L66" i="147"/>
  <c r="N66" i="147" s="1"/>
  <c r="AF22" i="147"/>
  <c r="AS22" i="147" s="1"/>
  <c r="H635" i="35"/>
  <c r="E595" i="125"/>
  <c r="I635" i="125"/>
  <c r="G614" i="141"/>
  <c r="G687" i="119"/>
  <c r="H639" i="35"/>
  <c r="I632" i="119"/>
  <c r="E685" i="125"/>
  <c r="L83" i="124"/>
  <c r="N83" i="124" s="1"/>
  <c r="J685" i="119"/>
  <c r="Y39" i="124"/>
  <c r="AA39" i="124" s="1"/>
  <c r="S83" i="124"/>
  <c r="W83" i="124" s="1"/>
  <c r="X83" i="124" s="1"/>
  <c r="AF39" i="124"/>
  <c r="R83" i="124"/>
  <c r="V83" i="124" s="1"/>
  <c r="E643" i="141"/>
  <c r="J634" i="148"/>
  <c r="L56" i="147"/>
  <c r="N56" i="147" s="1"/>
  <c r="J665" i="134"/>
  <c r="AS14" i="133"/>
  <c r="AF58" i="133"/>
  <c r="AJ58" i="133" s="1"/>
  <c r="AK58" i="133" s="1"/>
  <c r="AE58" i="133"/>
  <c r="AI58" i="133" s="1"/>
  <c r="AL14" i="133"/>
  <c r="AN14" i="133" s="1"/>
  <c r="Y58" i="133"/>
  <c r="AA58" i="133" s="1"/>
  <c r="F617" i="35"/>
  <c r="J570" i="119"/>
  <c r="J631" i="148"/>
  <c r="J561" i="119"/>
  <c r="J640" i="162"/>
  <c r="AK46" i="160"/>
  <c r="AK47" i="160" s="1"/>
  <c r="J623" i="134"/>
  <c r="E617" i="119"/>
  <c r="H660" i="35"/>
  <c r="J591" i="134"/>
  <c r="J666" i="162"/>
  <c r="C678" i="125"/>
  <c r="D687" i="119"/>
  <c r="C664" i="35"/>
  <c r="C648" i="162"/>
  <c r="H657" i="148"/>
  <c r="J639" i="125"/>
  <c r="J638" i="134"/>
  <c r="J541" i="125"/>
  <c r="E654" i="141"/>
  <c r="E640" i="141"/>
  <c r="F670" i="134"/>
  <c r="F640" i="141"/>
  <c r="C654" i="141"/>
  <c r="G580" i="125"/>
  <c r="I640" i="141"/>
  <c r="D654" i="141"/>
  <c r="C580" i="125"/>
  <c r="F590" i="162"/>
  <c r="I617" i="35"/>
  <c r="D664" i="35"/>
  <c r="F648" i="162"/>
  <c r="I590" i="134"/>
  <c r="AF44" i="133"/>
  <c r="AS44" i="133" s="1"/>
  <c r="I657" i="148"/>
  <c r="E635" i="125"/>
  <c r="C590" i="162"/>
  <c r="D670" i="134"/>
  <c r="F659" i="125"/>
  <c r="D129" i="12"/>
  <c r="F664" i="35"/>
  <c r="R88" i="133"/>
  <c r="V88" i="133" s="1"/>
  <c r="Y88" i="133" s="1"/>
  <c r="AA88" i="133" s="1"/>
  <c r="AF12" i="147"/>
  <c r="I659" i="125"/>
  <c r="F58" i="143"/>
  <c r="F77" i="143" s="1"/>
  <c r="H659" i="125"/>
  <c r="D610" i="119"/>
  <c r="C643" i="125"/>
  <c r="F676" i="119"/>
  <c r="F654" i="141"/>
  <c r="I609" i="141"/>
  <c r="H590" i="162"/>
  <c r="I654" i="141"/>
  <c r="D580" i="125"/>
  <c r="G609" i="141"/>
  <c r="E599" i="119"/>
  <c r="D590" i="162"/>
  <c r="F7" i="32"/>
  <c r="L7" i="32" s="1"/>
  <c r="G676" i="119"/>
  <c r="Y44" i="133"/>
  <c r="AA44" i="133" s="1"/>
  <c r="L88" i="133"/>
  <c r="N88" i="133" s="1"/>
  <c r="G654" i="141"/>
  <c r="E659" i="125"/>
  <c r="J556" i="162"/>
  <c r="I580" i="125"/>
  <c r="F635" i="125"/>
  <c r="H58" i="143"/>
  <c r="H77" i="143" s="1"/>
  <c r="H609" i="141"/>
  <c r="E590" i="162"/>
  <c r="E660" i="35"/>
  <c r="AC46" i="160"/>
  <c r="AC47" i="160" s="1"/>
  <c r="I676" i="119"/>
  <c r="D617" i="35"/>
  <c r="Y12" i="147"/>
  <c r="AA12" i="147" s="1"/>
  <c r="C659" i="125"/>
  <c r="J675" i="134"/>
  <c r="J642" i="141"/>
  <c r="D676" i="119"/>
  <c r="G664" i="35"/>
  <c r="G635" i="125"/>
  <c r="F609" i="141"/>
  <c r="G660" i="35"/>
  <c r="E676" i="119"/>
  <c r="H617" i="35"/>
  <c r="F598" i="162"/>
  <c r="F597" i="35"/>
  <c r="D597" i="35"/>
  <c r="D567" i="141"/>
  <c r="G667" i="119"/>
  <c r="E622" i="35"/>
  <c r="V46" i="116"/>
  <c r="H598" i="162"/>
  <c r="J600" i="148"/>
  <c r="E594" i="162"/>
  <c r="C594" i="162"/>
  <c r="D594" i="162"/>
  <c r="AG46" i="160"/>
  <c r="AG47" i="160" s="1"/>
  <c r="I594" i="162"/>
  <c r="G594" i="162"/>
  <c r="F594" i="162"/>
  <c r="H594" i="162"/>
  <c r="K52" i="157"/>
  <c r="D622" i="35"/>
  <c r="H597" i="35"/>
  <c r="C598" i="162"/>
  <c r="J561" i="134"/>
  <c r="J552" i="162"/>
  <c r="G567" i="141"/>
  <c r="E667" i="119"/>
  <c r="F622" i="35"/>
  <c r="D667" i="119"/>
  <c r="H667" i="119"/>
  <c r="I598" i="162"/>
  <c r="E598" i="162"/>
  <c r="G598" i="162"/>
  <c r="I597" i="35"/>
  <c r="E678" i="162"/>
  <c r="I678" i="162"/>
  <c r="C678" i="162"/>
  <c r="G678" i="162"/>
  <c r="H678" i="162"/>
  <c r="F678" i="162"/>
  <c r="D678" i="162"/>
  <c r="E659" i="35"/>
  <c r="I622" i="35"/>
  <c r="G622" i="35"/>
  <c r="F78" i="161"/>
  <c r="J78" i="161" s="1"/>
  <c r="K78" i="161" s="1"/>
  <c r="S34" i="161"/>
  <c r="L34" i="161"/>
  <c r="N34" i="161" s="1"/>
  <c r="E78" i="161"/>
  <c r="I78" i="161" s="1"/>
  <c r="D659" i="35"/>
  <c r="F659" i="35"/>
  <c r="E597" i="35"/>
  <c r="C567" i="141"/>
  <c r="C622" i="35"/>
  <c r="BR34" i="161"/>
  <c r="BK34" i="161"/>
  <c r="BM34" i="161" s="1"/>
  <c r="D636" i="162"/>
  <c r="G636" i="162"/>
  <c r="C636" i="162"/>
  <c r="E636" i="162"/>
  <c r="H636" i="162"/>
  <c r="F636" i="162"/>
  <c r="I636" i="162"/>
  <c r="J592" i="119"/>
  <c r="J616" i="162"/>
  <c r="I645" i="134"/>
  <c r="D645" i="134"/>
  <c r="G645" i="134"/>
  <c r="E645" i="134"/>
  <c r="F645" i="134"/>
  <c r="C645" i="134"/>
  <c r="H645" i="134"/>
  <c r="H580" i="35"/>
  <c r="L43" i="133"/>
  <c r="N43" i="133" s="1"/>
  <c r="F87" i="133"/>
  <c r="J87" i="133" s="1"/>
  <c r="K87" i="133" s="1"/>
  <c r="S43" i="133"/>
  <c r="E87" i="133"/>
  <c r="I87" i="133" s="1"/>
  <c r="D687" i="134"/>
  <c r="F687" i="134"/>
  <c r="G687" i="134"/>
  <c r="I687" i="134"/>
  <c r="E687" i="134"/>
  <c r="H687" i="134"/>
  <c r="C687" i="134"/>
  <c r="H671" i="119"/>
  <c r="BK43" i="133"/>
  <c r="BM43" i="133" s="1"/>
  <c r="BR43" i="133"/>
  <c r="G603" i="134"/>
  <c r="I603" i="134"/>
  <c r="H603" i="134"/>
  <c r="D603" i="134"/>
  <c r="F603" i="134"/>
  <c r="AP46" i="132"/>
  <c r="AP47" i="132" s="1"/>
  <c r="E603" i="134"/>
  <c r="C603" i="134"/>
  <c r="C594" i="119"/>
  <c r="G647" i="141"/>
  <c r="H594" i="119"/>
  <c r="C647" i="141"/>
  <c r="J618" i="148"/>
  <c r="J643" i="119"/>
  <c r="C629" i="141"/>
  <c r="F629" i="141"/>
  <c r="D57" i="129"/>
  <c r="D65" i="129" s="1"/>
  <c r="D68" i="129" s="1"/>
  <c r="D685" i="125"/>
  <c r="E64" i="147"/>
  <c r="I64" i="147" s="1"/>
  <c r="L20" i="147"/>
  <c r="N20" i="147" s="1"/>
  <c r="F64" i="147"/>
  <c r="J64" i="147" s="1"/>
  <c r="K64" i="147" s="1"/>
  <c r="S20" i="147"/>
  <c r="H648" i="162"/>
  <c r="R75" i="133"/>
  <c r="V75" i="133" s="1"/>
  <c r="Y31" i="133"/>
  <c r="AA31" i="133" s="1"/>
  <c r="AF31" i="133"/>
  <c r="S75" i="133"/>
  <c r="W75" i="133" s="1"/>
  <c r="X75" i="133" s="1"/>
  <c r="I683" i="119"/>
  <c r="J681" i="125"/>
  <c r="F683" i="119"/>
  <c r="C580" i="35"/>
  <c r="H615" i="134"/>
  <c r="L75" i="133"/>
  <c r="N75" i="133" s="1"/>
  <c r="S46" i="6"/>
  <c r="S47" i="6" s="1"/>
  <c r="I647" i="141"/>
  <c r="I606" i="162"/>
  <c r="J530" i="148"/>
  <c r="F606" i="162"/>
  <c r="H580" i="125"/>
  <c r="E627" i="134"/>
  <c r="D627" i="134"/>
  <c r="F627" i="134"/>
  <c r="H627" i="134"/>
  <c r="G627" i="134"/>
  <c r="C627" i="134"/>
  <c r="I627" i="134"/>
  <c r="J559" i="134"/>
  <c r="L41" i="133"/>
  <c r="N41" i="133" s="1"/>
  <c r="E85" i="133"/>
  <c r="I85" i="133" s="1"/>
  <c r="S41" i="133"/>
  <c r="F85" i="133"/>
  <c r="J85" i="133" s="1"/>
  <c r="K85" i="133" s="1"/>
  <c r="C622" i="148"/>
  <c r="G622" i="148"/>
  <c r="F622" i="148"/>
  <c r="H622" i="148"/>
  <c r="I622" i="148"/>
  <c r="E622" i="148"/>
  <c r="D622" i="148"/>
  <c r="H656" i="162"/>
  <c r="J646" i="162"/>
  <c r="E69" i="133"/>
  <c r="I69" i="133" s="1"/>
  <c r="F69" i="133"/>
  <c r="J69" i="133" s="1"/>
  <c r="K69" i="133" s="1"/>
  <c r="L25" i="133"/>
  <c r="N25" i="133" s="1"/>
  <c r="S25" i="133"/>
  <c r="D572" i="148"/>
  <c r="F572" i="148"/>
  <c r="E572" i="148"/>
  <c r="G572" i="148"/>
  <c r="C572" i="148"/>
  <c r="H572" i="148"/>
  <c r="K46" i="146"/>
  <c r="K47" i="146" s="1"/>
  <c r="I572" i="148"/>
  <c r="H580" i="148"/>
  <c r="E580" i="148"/>
  <c r="F580" i="148"/>
  <c r="G580" i="148"/>
  <c r="C580" i="148"/>
  <c r="D580" i="148"/>
  <c r="S46" i="146"/>
  <c r="S47" i="146" s="1"/>
  <c r="I580" i="148"/>
  <c r="AK46" i="139"/>
  <c r="AK47" i="139" s="1"/>
  <c r="C669" i="134"/>
  <c r="H669" i="134"/>
  <c r="G669" i="134"/>
  <c r="E669" i="134"/>
  <c r="I669" i="134"/>
  <c r="F669" i="134"/>
  <c r="D669" i="134"/>
  <c r="E643" i="134"/>
  <c r="G643" i="134"/>
  <c r="H643" i="134"/>
  <c r="I643" i="134"/>
  <c r="F643" i="134"/>
  <c r="C643" i="134"/>
  <c r="D643" i="134"/>
  <c r="G656" i="162"/>
  <c r="I585" i="134"/>
  <c r="C585" i="134"/>
  <c r="G585" i="134"/>
  <c r="F585" i="134"/>
  <c r="E585" i="134"/>
  <c r="H585" i="134"/>
  <c r="D585" i="134"/>
  <c r="X46" i="132"/>
  <c r="G685" i="134"/>
  <c r="C685" i="134"/>
  <c r="I685" i="134"/>
  <c r="D685" i="134"/>
  <c r="F685" i="134"/>
  <c r="H685" i="134"/>
  <c r="E685" i="134"/>
  <c r="J538" i="148"/>
  <c r="F656" i="162"/>
  <c r="H614" i="148"/>
  <c r="C614" i="148"/>
  <c r="F614" i="148"/>
  <c r="E614" i="148"/>
  <c r="G614" i="148"/>
  <c r="D614" i="148"/>
  <c r="I614" i="148"/>
  <c r="I656" i="162"/>
  <c r="F656" i="148"/>
  <c r="E656" i="148"/>
  <c r="D656" i="148"/>
  <c r="C656" i="148"/>
  <c r="H656" i="148"/>
  <c r="I656" i="148"/>
  <c r="G656" i="148"/>
  <c r="E664" i="148"/>
  <c r="C664" i="148"/>
  <c r="F664" i="148"/>
  <c r="H664" i="148"/>
  <c r="G664" i="148"/>
  <c r="D664" i="148"/>
  <c r="I664" i="148"/>
  <c r="J540" i="35"/>
  <c r="J543" i="134"/>
  <c r="F601" i="134"/>
  <c r="C601" i="134"/>
  <c r="E601" i="134"/>
  <c r="I601" i="134"/>
  <c r="D601" i="134"/>
  <c r="H601" i="134"/>
  <c r="G601" i="134"/>
  <c r="AN46" i="132"/>
  <c r="AN47" i="132" s="1"/>
  <c r="E600" i="125"/>
  <c r="J533" i="35"/>
  <c r="BR41" i="133"/>
  <c r="BK41" i="133"/>
  <c r="BM41" i="133" s="1"/>
  <c r="C599" i="119"/>
  <c r="C623" i="119"/>
  <c r="I582" i="35"/>
  <c r="H572" i="141"/>
  <c r="H582" i="35"/>
  <c r="I678" i="119"/>
  <c r="E656" i="162"/>
  <c r="C656" i="162"/>
  <c r="L37" i="124"/>
  <c r="N37" i="124" s="1"/>
  <c r="F81" i="124"/>
  <c r="J81" i="124" s="1"/>
  <c r="K81" i="124" s="1"/>
  <c r="S37" i="124"/>
  <c r="E81" i="124"/>
  <c r="I81" i="124" s="1"/>
  <c r="H570" i="141"/>
  <c r="H622" i="125"/>
  <c r="I570" i="141"/>
  <c r="G622" i="125"/>
  <c r="E624" i="35"/>
  <c r="F568" i="119"/>
  <c r="G632" i="134"/>
  <c r="C624" i="35"/>
  <c r="E568" i="119"/>
  <c r="K46" i="160"/>
  <c r="K47" i="160" s="1"/>
  <c r="F582" i="35"/>
  <c r="J441" i="35"/>
  <c r="I660" i="35"/>
  <c r="E582" i="35"/>
  <c r="D660" i="35"/>
  <c r="I632" i="134"/>
  <c r="BK37" i="124"/>
  <c r="BM37" i="124" s="1"/>
  <c r="BR37" i="124"/>
  <c r="F623" i="119"/>
  <c r="AC46" i="132"/>
  <c r="AC47" i="132" s="1"/>
  <c r="I46" i="139"/>
  <c r="I47" i="139" s="1"/>
  <c r="E670" i="134"/>
  <c r="J604" i="162"/>
  <c r="J555" i="35"/>
  <c r="J595" i="162"/>
  <c r="J538" i="35"/>
  <c r="J584" i="134"/>
  <c r="BR40" i="147"/>
  <c r="BK40" i="147"/>
  <c r="BM40" i="147" s="1"/>
  <c r="G590" i="134"/>
  <c r="D600" i="125"/>
  <c r="L77" i="32"/>
  <c r="N77" i="32" s="1"/>
  <c r="J557" i="119"/>
  <c r="E590" i="134"/>
  <c r="E614" i="162"/>
  <c r="J533" i="125"/>
  <c r="J556" i="141"/>
  <c r="G648" i="162"/>
  <c r="C614" i="162"/>
  <c r="D614" i="162"/>
  <c r="J655" i="125"/>
  <c r="F684" i="148"/>
  <c r="D684" i="148"/>
  <c r="H684" i="148"/>
  <c r="I684" i="148"/>
  <c r="C684" i="148"/>
  <c r="E684" i="148"/>
  <c r="G684" i="148"/>
  <c r="BK25" i="133"/>
  <c r="BM25" i="133" s="1"/>
  <c r="BR25" i="133"/>
  <c r="E648" i="162"/>
  <c r="H590" i="134"/>
  <c r="I614" i="162"/>
  <c r="J601" i="125"/>
  <c r="AM46" i="146"/>
  <c r="AM47" i="146" s="1"/>
  <c r="BK20" i="147"/>
  <c r="BM20" i="147" s="1"/>
  <c r="BR20" i="147"/>
  <c r="BR12" i="147"/>
  <c r="BK12" i="147"/>
  <c r="BM12" i="147" s="1"/>
  <c r="H614" i="162"/>
  <c r="J613" i="134"/>
  <c r="D642" i="148"/>
  <c r="I642" i="148"/>
  <c r="G642" i="148"/>
  <c r="F642" i="148"/>
  <c r="H642" i="148"/>
  <c r="C642" i="148"/>
  <c r="E642" i="148"/>
  <c r="E84" i="147"/>
  <c r="I84" i="147" s="1"/>
  <c r="L40" i="147"/>
  <c r="N40" i="147" s="1"/>
  <c r="F84" i="147"/>
  <c r="J84" i="147" s="1"/>
  <c r="K84" i="147" s="1"/>
  <c r="S40" i="147"/>
  <c r="H670" i="134"/>
  <c r="C629" i="119"/>
  <c r="D615" i="134"/>
  <c r="H661" i="162"/>
  <c r="C661" i="162"/>
  <c r="J558" i="148"/>
  <c r="G687" i="162"/>
  <c r="I687" i="162"/>
  <c r="D687" i="162"/>
  <c r="C687" i="162"/>
  <c r="H687" i="162"/>
  <c r="E687" i="162"/>
  <c r="F687" i="162"/>
  <c r="D638" i="141"/>
  <c r="H568" i="125"/>
  <c r="E74" i="133"/>
  <c r="I74" i="133" s="1"/>
  <c r="C652" i="119"/>
  <c r="D606" i="162"/>
  <c r="E684" i="125"/>
  <c r="J538" i="125"/>
  <c r="I615" i="148"/>
  <c r="L46" i="132"/>
  <c r="L47" i="132" s="1"/>
  <c r="J550" i="119"/>
  <c r="I624" i="35"/>
  <c r="D575" i="35"/>
  <c r="F74" i="133"/>
  <c r="J74" i="133" s="1"/>
  <c r="K74" i="133" s="1"/>
  <c r="H606" i="162"/>
  <c r="E632" i="119"/>
  <c r="D678" i="134"/>
  <c r="J551" i="35"/>
  <c r="H573" i="134"/>
  <c r="H634" i="141"/>
  <c r="I652" i="119"/>
  <c r="J676" i="148"/>
  <c r="F64" i="6"/>
  <c r="D624" i="35"/>
  <c r="C659" i="35"/>
  <c r="G575" i="35"/>
  <c r="L30" i="133"/>
  <c r="N30" i="133" s="1"/>
  <c r="G606" i="162"/>
  <c r="C632" i="119"/>
  <c r="F634" i="119"/>
  <c r="G678" i="134"/>
  <c r="F573" i="134"/>
  <c r="J528" i="141"/>
  <c r="G624" i="35"/>
  <c r="D643" i="141"/>
  <c r="U46" i="6"/>
  <c r="F36" i="6"/>
  <c r="F37" i="6" s="1"/>
  <c r="D130" i="12" s="1"/>
  <c r="E606" i="162"/>
  <c r="H632" i="119"/>
  <c r="C634" i="119"/>
  <c r="I573" i="134"/>
  <c r="J628" i="35"/>
  <c r="C645" i="162"/>
  <c r="G645" i="162"/>
  <c r="H645" i="162"/>
  <c r="E645" i="162"/>
  <c r="D645" i="162"/>
  <c r="F645" i="162"/>
  <c r="I645" i="162"/>
  <c r="L43" i="161"/>
  <c r="N43" i="161" s="1"/>
  <c r="F87" i="161"/>
  <c r="J87" i="161" s="1"/>
  <c r="K87" i="161" s="1"/>
  <c r="S43" i="161"/>
  <c r="E87" i="161"/>
  <c r="I87" i="161" s="1"/>
  <c r="F667" i="119"/>
  <c r="H652" i="119"/>
  <c r="F684" i="125"/>
  <c r="J568" i="134"/>
  <c r="J531" i="134"/>
  <c r="J561" i="162"/>
  <c r="G652" i="119"/>
  <c r="I667" i="119"/>
  <c r="E652" i="119"/>
  <c r="G684" i="125"/>
  <c r="F586" i="134"/>
  <c r="E634" i="119"/>
  <c r="G615" i="148"/>
  <c r="E573" i="134"/>
  <c r="J670" i="125"/>
  <c r="J668" i="134"/>
  <c r="J574" i="162"/>
  <c r="J589" i="148"/>
  <c r="C621" i="148"/>
  <c r="E575" i="35"/>
  <c r="D652" i="119"/>
  <c r="H684" i="125"/>
  <c r="D615" i="148"/>
  <c r="C573" i="134"/>
  <c r="J604" i="35"/>
  <c r="C603" i="162"/>
  <c r="E603" i="162"/>
  <c r="AP46" i="160"/>
  <c r="AP47" i="160" s="1"/>
  <c r="F603" i="162"/>
  <c r="I603" i="162"/>
  <c r="G603" i="162"/>
  <c r="H603" i="162"/>
  <c r="D603" i="162"/>
  <c r="BR43" i="161"/>
  <c r="BK43" i="161"/>
  <c r="BM43" i="161" s="1"/>
  <c r="D625" i="119"/>
  <c r="H659" i="35"/>
  <c r="I659" i="35"/>
  <c r="C684" i="125"/>
  <c r="C615" i="148"/>
  <c r="D573" i="134"/>
  <c r="J559" i="125"/>
  <c r="J399" i="35"/>
  <c r="Y53" i="124"/>
  <c r="AA53" i="124" s="1"/>
  <c r="R61" i="161"/>
  <c r="V61" i="161" s="1"/>
  <c r="F657" i="148"/>
  <c r="I629" i="119"/>
  <c r="F629" i="119"/>
  <c r="D568" i="119"/>
  <c r="J554" i="141"/>
  <c r="G657" i="148"/>
  <c r="I615" i="134"/>
  <c r="J572" i="125"/>
  <c r="J576" i="148"/>
  <c r="S46" i="123"/>
  <c r="S47" i="123" s="1"/>
  <c r="F580" i="125"/>
  <c r="AL46" i="116"/>
  <c r="AL47" i="116" s="1"/>
  <c r="G683" i="119"/>
  <c r="I610" i="119"/>
  <c r="F580" i="35"/>
  <c r="E643" i="125"/>
  <c r="I651" i="125"/>
  <c r="D642" i="125"/>
  <c r="G600" i="125"/>
  <c r="Y17" i="161"/>
  <c r="AA17" i="161" s="1"/>
  <c r="F632" i="134"/>
  <c r="H613" i="119"/>
  <c r="E615" i="134"/>
  <c r="J680" i="134"/>
  <c r="J651" i="134"/>
  <c r="J614" i="125"/>
  <c r="J530" i="162"/>
  <c r="J673" i="148"/>
  <c r="E688" i="125"/>
  <c r="D580" i="35"/>
  <c r="G643" i="125"/>
  <c r="F651" i="125"/>
  <c r="D587" i="119"/>
  <c r="C615" i="134"/>
  <c r="J630" i="148"/>
  <c r="J612" i="125"/>
  <c r="J544" i="134"/>
  <c r="C565" i="134"/>
  <c r="E659" i="119"/>
  <c r="F575" i="125"/>
  <c r="C659" i="119"/>
  <c r="D590" i="134"/>
  <c r="J559" i="141"/>
  <c r="G613" i="119"/>
  <c r="C600" i="125"/>
  <c r="S61" i="161"/>
  <c r="W61" i="161" s="1"/>
  <c r="X61" i="161" s="1"/>
  <c r="E628" i="134"/>
  <c r="I670" i="134"/>
  <c r="Y46" i="132"/>
  <c r="I565" i="134"/>
  <c r="J593" i="35"/>
  <c r="J646" i="35"/>
  <c r="C671" i="119"/>
  <c r="F587" i="119"/>
  <c r="G615" i="134"/>
  <c r="F614" i="162"/>
  <c r="J639" i="134"/>
  <c r="F646" i="141"/>
  <c r="G575" i="125"/>
  <c r="J53" i="129"/>
  <c r="H659" i="119"/>
  <c r="D648" i="162"/>
  <c r="AS46" i="160"/>
  <c r="AS47" i="160" s="1"/>
  <c r="I600" i="125"/>
  <c r="I628" i="134"/>
  <c r="C586" i="134"/>
  <c r="H643" i="125"/>
  <c r="F671" i="119"/>
  <c r="J600" i="141"/>
  <c r="J587" i="125"/>
  <c r="L54" i="117"/>
  <c r="N54" i="117" s="1"/>
  <c r="E575" i="125"/>
  <c r="I659" i="119"/>
  <c r="H628" i="134"/>
  <c r="C646" i="141"/>
  <c r="E634" i="141"/>
  <c r="F622" i="125"/>
  <c r="C575" i="125"/>
  <c r="D659" i="119"/>
  <c r="F632" i="119"/>
  <c r="I580" i="35"/>
  <c r="F600" i="125"/>
  <c r="C628" i="134"/>
  <c r="G586" i="134"/>
  <c r="I657" i="134"/>
  <c r="H629" i="119"/>
  <c r="F661" i="162"/>
  <c r="J548" i="134"/>
  <c r="J564" i="162"/>
  <c r="H575" i="125"/>
  <c r="H568" i="141"/>
  <c r="D683" i="119"/>
  <c r="C621" i="119"/>
  <c r="AT46" i="139"/>
  <c r="AT47" i="139" s="1"/>
  <c r="G628" i="134"/>
  <c r="G657" i="134"/>
  <c r="E629" i="119"/>
  <c r="J525" i="125"/>
  <c r="J684" i="141"/>
  <c r="D661" i="162"/>
  <c r="G646" i="141"/>
  <c r="C634" i="141"/>
  <c r="D575" i="125"/>
  <c r="C678" i="119"/>
  <c r="D617" i="119"/>
  <c r="G580" i="35"/>
  <c r="D628" i="134"/>
  <c r="D657" i="134"/>
  <c r="D629" i="119"/>
  <c r="G661" i="162"/>
  <c r="E661" i="162"/>
  <c r="BX10" i="117"/>
  <c r="CE10" i="117"/>
  <c r="CK10" i="117" s="1"/>
  <c r="CM10" i="117" s="1"/>
  <c r="BR7" i="133"/>
  <c r="BK7" i="133"/>
  <c r="BM7" i="133" s="1"/>
  <c r="I678" i="134"/>
  <c r="C657" i="134"/>
  <c r="G587" i="119"/>
  <c r="J597" i="134"/>
  <c r="C570" i="141"/>
  <c r="G634" i="141"/>
  <c r="E678" i="125"/>
  <c r="C609" i="141"/>
  <c r="G599" i="119"/>
  <c r="E584" i="119"/>
  <c r="N46" i="6"/>
  <c r="N47" i="6" s="1"/>
  <c r="AF46" i="6"/>
  <c r="AF47" i="6" s="1"/>
  <c r="I594" i="119"/>
  <c r="F46" i="139"/>
  <c r="F47" i="139" s="1"/>
  <c r="N46" i="116"/>
  <c r="N47" i="116" s="1"/>
  <c r="H617" i="119"/>
  <c r="E651" i="125"/>
  <c r="I684" i="125"/>
  <c r="H647" i="141"/>
  <c r="H586" i="134"/>
  <c r="E678" i="134"/>
  <c r="E632" i="134"/>
  <c r="F575" i="35"/>
  <c r="H657" i="134"/>
  <c r="H587" i="119"/>
  <c r="D570" i="141"/>
  <c r="E594" i="119"/>
  <c r="F617" i="119"/>
  <c r="D651" i="125"/>
  <c r="E609" i="125"/>
  <c r="H674" i="134"/>
  <c r="F678" i="134"/>
  <c r="AN46" i="123"/>
  <c r="AN47" i="123" s="1"/>
  <c r="D632" i="134"/>
  <c r="C685" i="125"/>
  <c r="F657" i="134"/>
  <c r="I587" i="119"/>
  <c r="F570" i="141"/>
  <c r="I567" i="141"/>
  <c r="F572" i="141"/>
  <c r="I599" i="119"/>
  <c r="D652" i="125"/>
  <c r="F584" i="119"/>
  <c r="I690" i="35"/>
  <c r="C57" i="129"/>
  <c r="C28" i="129" s="1"/>
  <c r="G594" i="119"/>
  <c r="H634" i="119"/>
  <c r="G651" i="125"/>
  <c r="I609" i="125"/>
  <c r="C642" i="125"/>
  <c r="E647" i="141"/>
  <c r="E586" i="134"/>
  <c r="H678" i="134"/>
  <c r="C587" i="119"/>
  <c r="H629" i="134"/>
  <c r="D567" i="134"/>
  <c r="E567" i="134"/>
  <c r="I567" i="134"/>
  <c r="H567" i="134"/>
  <c r="F567" i="134"/>
  <c r="C567" i="134"/>
  <c r="G567" i="134"/>
  <c r="F46" i="132"/>
  <c r="F47" i="132" s="1"/>
  <c r="F678" i="125"/>
  <c r="D634" i="141"/>
  <c r="E610" i="119"/>
  <c r="G629" i="134"/>
  <c r="AM46" i="123"/>
  <c r="AM47" i="123" s="1"/>
  <c r="Y10" i="117"/>
  <c r="AA10" i="117" s="1"/>
  <c r="AF10" i="117"/>
  <c r="R54" i="117"/>
  <c r="V54" i="117" s="1"/>
  <c r="S54" i="117"/>
  <c r="W54" i="117" s="1"/>
  <c r="X54" i="117" s="1"/>
  <c r="D633" i="141"/>
  <c r="G570" i="141"/>
  <c r="F567" i="141"/>
  <c r="C572" i="141"/>
  <c r="D599" i="119"/>
  <c r="H616" i="141"/>
  <c r="I584" i="119"/>
  <c r="AX47" i="133"/>
  <c r="D677" i="35"/>
  <c r="I575" i="35"/>
  <c r="D594" i="119"/>
  <c r="H610" i="119"/>
  <c r="C643" i="141"/>
  <c r="AE53" i="124"/>
  <c r="AI53" i="124" s="1"/>
  <c r="AL53" i="124" s="1"/>
  <c r="AN53" i="124" s="1"/>
  <c r="C651" i="125"/>
  <c r="H609" i="125"/>
  <c r="G642" i="125"/>
  <c r="D647" i="141"/>
  <c r="I643" i="125"/>
  <c r="D629" i="134"/>
  <c r="AL9" i="124"/>
  <c r="AN9" i="124" s="1"/>
  <c r="F685" i="125"/>
  <c r="E572" i="162"/>
  <c r="H572" i="162"/>
  <c r="F572" i="162"/>
  <c r="C572" i="162"/>
  <c r="G572" i="162"/>
  <c r="I572" i="162"/>
  <c r="H633" i="141"/>
  <c r="H585" i="125"/>
  <c r="I572" i="141"/>
  <c r="H599" i="119"/>
  <c r="F57" i="129"/>
  <c r="F65" i="129" s="1"/>
  <c r="F68" i="129" s="1"/>
  <c r="I677" i="35"/>
  <c r="C677" i="35"/>
  <c r="G610" i="119"/>
  <c r="AS9" i="124"/>
  <c r="BF9" i="124" s="1"/>
  <c r="F609" i="125"/>
  <c r="H642" i="125"/>
  <c r="H685" i="125"/>
  <c r="C629" i="134"/>
  <c r="J626" i="119"/>
  <c r="E51" i="133"/>
  <c r="I51" i="133" s="1"/>
  <c r="L7" i="133"/>
  <c r="N7" i="133" s="1"/>
  <c r="F51" i="133"/>
  <c r="J51" i="133" s="1"/>
  <c r="K51" i="133" s="1"/>
  <c r="S7" i="133"/>
  <c r="J612" i="119"/>
  <c r="G572" i="141"/>
  <c r="G609" i="125"/>
  <c r="E572" i="141"/>
  <c r="D579" i="148"/>
  <c r="F610" i="119"/>
  <c r="AE46" i="116"/>
  <c r="AE47" i="116" s="1"/>
  <c r="D609" i="125"/>
  <c r="F642" i="125"/>
  <c r="E674" i="134"/>
  <c r="D674" i="134"/>
  <c r="D572" i="162"/>
  <c r="H632" i="134"/>
  <c r="I629" i="134"/>
  <c r="I609" i="134"/>
  <c r="F609" i="134"/>
  <c r="G609" i="134"/>
  <c r="E609" i="134"/>
  <c r="D609" i="134"/>
  <c r="C609" i="134"/>
  <c r="H609" i="134"/>
  <c r="J525" i="134"/>
  <c r="H646" i="141"/>
  <c r="F690" i="35"/>
  <c r="E642" i="125"/>
  <c r="F585" i="125"/>
  <c r="D646" i="141"/>
  <c r="C585" i="125"/>
  <c r="E568" i="141"/>
  <c r="G568" i="125"/>
  <c r="H677" i="35"/>
  <c r="H575" i="35"/>
  <c r="I634" i="119"/>
  <c r="AN46" i="139"/>
  <c r="AN47" i="139" s="1"/>
  <c r="C674" i="134"/>
  <c r="H615" i="148"/>
  <c r="E629" i="134"/>
  <c r="I644" i="141"/>
  <c r="I587" i="141"/>
  <c r="F644" i="141"/>
  <c r="G644" i="141"/>
  <c r="H644" i="141"/>
  <c r="E644" i="141"/>
  <c r="J637" i="148"/>
  <c r="J681" i="148"/>
  <c r="J681" i="134"/>
  <c r="J629" i="125"/>
  <c r="J548" i="162"/>
  <c r="F587" i="134"/>
  <c r="E625" i="141"/>
  <c r="H625" i="141"/>
  <c r="D623" i="119"/>
  <c r="E573" i="148"/>
  <c r="J563" i="141"/>
  <c r="J542" i="119"/>
  <c r="J656" i="125"/>
  <c r="J531" i="148"/>
  <c r="J653" i="125"/>
  <c r="C670" i="134"/>
  <c r="I671" i="119"/>
  <c r="H573" i="148"/>
  <c r="G634" i="119"/>
  <c r="J535" i="162"/>
  <c r="D671" i="119"/>
  <c r="E668" i="119"/>
  <c r="D668" i="119"/>
  <c r="E657" i="148"/>
  <c r="E671" i="119"/>
  <c r="D586" i="134"/>
  <c r="C668" i="119"/>
  <c r="E615" i="148"/>
  <c r="D657" i="148"/>
  <c r="H587" i="134"/>
  <c r="F573" i="148"/>
  <c r="G573" i="148"/>
  <c r="J571" i="162"/>
  <c r="F565" i="134"/>
  <c r="C587" i="134"/>
  <c r="D565" i="134"/>
  <c r="D587" i="134"/>
  <c r="L46" i="146"/>
  <c r="L47" i="146" s="1"/>
  <c r="H621" i="148"/>
  <c r="I587" i="134"/>
  <c r="T46" i="116"/>
  <c r="G587" i="134"/>
  <c r="AG46" i="116"/>
  <c r="AG47" i="116" s="1"/>
  <c r="J618" i="134"/>
  <c r="J571" i="134"/>
  <c r="J678" i="148"/>
  <c r="F621" i="148"/>
  <c r="J672" i="148"/>
  <c r="J655" i="134"/>
  <c r="J596" i="134"/>
  <c r="J543" i="125"/>
  <c r="J526" i="119"/>
  <c r="G565" i="134"/>
  <c r="J639" i="148"/>
  <c r="J558" i="125"/>
  <c r="J618" i="119"/>
  <c r="J439" i="134"/>
  <c r="J545" i="119"/>
  <c r="Z46" i="116"/>
  <c r="Z47" i="116" s="1"/>
  <c r="G678" i="119"/>
  <c r="G636" i="119"/>
  <c r="F678" i="119"/>
  <c r="H568" i="119"/>
  <c r="C636" i="119"/>
  <c r="I668" i="119"/>
  <c r="J642" i="134"/>
  <c r="D573" i="148"/>
  <c r="C573" i="148"/>
  <c r="E621" i="119"/>
  <c r="E622" i="125"/>
  <c r="H665" i="119"/>
  <c r="G623" i="119"/>
  <c r="D621" i="119"/>
  <c r="E678" i="119"/>
  <c r="H636" i="119"/>
  <c r="G671" i="148"/>
  <c r="I671" i="134"/>
  <c r="AE46" i="139"/>
  <c r="AE47" i="139" s="1"/>
  <c r="C622" i="125"/>
  <c r="I665" i="119"/>
  <c r="D665" i="119"/>
  <c r="H621" i="119"/>
  <c r="N46" i="123"/>
  <c r="N47" i="123" s="1"/>
  <c r="H678" i="119"/>
  <c r="D636" i="119"/>
  <c r="F613" i="119"/>
  <c r="I567" i="125"/>
  <c r="F605" i="141"/>
  <c r="F668" i="119"/>
  <c r="H671" i="134"/>
  <c r="H671" i="141"/>
  <c r="C671" i="141"/>
  <c r="F665" i="119"/>
  <c r="E623" i="119"/>
  <c r="F621" i="119"/>
  <c r="I636" i="119"/>
  <c r="J541" i="119"/>
  <c r="J560" i="141"/>
  <c r="I613" i="119"/>
  <c r="G567" i="125"/>
  <c r="I605" i="141"/>
  <c r="J545" i="134"/>
  <c r="F671" i="134"/>
  <c r="H688" i="141"/>
  <c r="I671" i="141"/>
  <c r="C665" i="119"/>
  <c r="G621" i="119"/>
  <c r="E636" i="119"/>
  <c r="F640" i="119"/>
  <c r="D567" i="125"/>
  <c r="H605" i="141"/>
  <c r="F46" i="123"/>
  <c r="F47" i="123" s="1"/>
  <c r="J589" i="134"/>
  <c r="D671" i="134"/>
  <c r="G665" i="119"/>
  <c r="I688" i="141"/>
  <c r="E665" i="119"/>
  <c r="H593" i="125"/>
  <c r="G46" i="116"/>
  <c r="G47" i="116" s="1"/>
  <c r="H640" i="119"/>
  <c r="J587" i="162"/>
  <c r="F567" i="125"/>
  <c r="G605" i="141"/>
  <c r="J55" i="129"/>
  <c r="J58" i="129" s="1"/>
  <c r="K58" i="129" s="1"/>
  <c r="G671" i="134"/>
  <c r="D585" i="125"/>
  <c r="I568" i="119"/>
  <c r="F682" i="119"/>
  <c r="D640" i="119"/>
  <c r="H688" i="125"/>
  <c r="D613" i="119"/>
  <c r="C567" i="125"/>
  <c r="E605" i="141"/>
  <c r="G668" i="119"/>
  <c r="W46" i="116"/>
  <c r="C671" i="134"/>
  <c r="Z46" i="132"/>
  <c r="Z47" i="132" s="1"/>
  <c r="I585" i="125"/>
  <c r="E676" i="141"/>
  <c r="C568" i="119"/>
  <c r="E640" i="119"/>
  <c r="C613" i="119"/>
  <c r="H567" i="125"/>
  <c r="AR46" i="139"/>
  <c r="AR47" i="139" s="1"/>
  <c r="C605" i="141"/>
  <c r="H676" i="141"/>
  <c r="E58" i="129"/>
  <c r="E77" i="129" s="1"/>
  <c r="E57" i="129"/>
  <c r="E65" i="129" s="1"/>
  <c r="E68" i="129" s="1"/>
  <c r="H58" i="129"/>
  <c r="H86" i="129" s="1"/>
  <c r="H87" i="129" s="1"/>
  <c r="H3" i="135" s="1"/>
  <c r="L55" i="133"/>
  <c r="N55" i="133" s="1"/>
  <c r="G58" i="129"/>
  <c r="G77" i="129" s="1"/>
  <c r="G680" i="141"/>
  <c r="E673" i="119"/>
  <c r="J684" i="134"/>
  <c r="H673" i="119"/>
  <c r="J637" i="119"/>
  <c r="D680" i="141"/>
  <c r="E680" i="141"/>
  <c r="C633" i="141"/>
  <c r="D673" i="119"/>
  <c r="J671" i="125"/>
  <c r="F577" i="162"/>
  <c r="P46" i="160"/>
  <c r="P47" i="160" s="1"/>
  <c r="D577" i="162"/>
  <c r="E577" i="162"/>
  <c r="C577" i="162"/>
  <c r="I577" i="162"/>
  <c r="G577" i="162"/>
  <c r="H577" i="162"/>
  <c r="E57" i="157"/>
  <c r="E28" i="157" s="1"/>
  <c r="I579" i="148"/>
  <c r="E579" i="148"/>
  <c r="F673" i="119"/>
  <c r="J599" i="134"/>
  <c r="J552" i="119"/>
  <c r="F633" i="141"/>
  <c r="I656" i="141"/>
  <c r="F579" i="148"/>
  <c r="G633" i="141"/>
  <c r="D656" i="141"/>
  <c r="I673" i="119"/>
  <c r="J600" i="134"/>
  <c r="J679" i="148"/>
  <c r="I680" i="141"/>
  <c r="L57" i="133"/>
  <c r="N57" i="133" s="1"/>
  <c r="H619" i="162"/>
  <c r="E619" i="162"/>
  <c r="G619" i="162"/>
  <c r="C619" i="162"/>
  <c r="F619" i="162"/>
  <c r="I619" i="162"/>
  <c r="D619" i="162"/>
  <c r="I633" i="141"/>
  <c r="G673" i="119"/>
  <c r="C680" i="141"/>
  <c r="G579" i="119"/>
  <c r="C614" i="141"/>
  <c r="J533" i="119"/>
  <c r="CE29" i="133"/>
  <c r="CK29" i="133" s="1"/>
  <c r="CM29" i="133" s="1"/>
  <c r="BX29" i="133"/>
  <c r="H646" i="148"/>
  <c r="G646" i="148"/>
  <c r="D646" i="148"/>
  <c r="I646" i="148"/>
  <c r="F646" i="148"/>
  <c r="C646" i="148"/>
  <c r="E646" i="148"/>
  <c r="E72" i="161"/>
  <c r="I72" i="161" s="1"/>
  <c r="F72" i="161"/>
  <c r="J72" i="161" s="1"/>
  <c r="K72" i="161" s="1"/>
  <c r="L28" i="161"/>
  <c r="N28" i="161" s="1"/>
  <c r="S28" i="161"/>
  <c r="G630" i="162"/>
  <c r="H630" i="162"/>
  <c r="I630" i="162"/>
  <c r="F630" i="162"/>
  <c r="D630" i="162"/>
  <c r="C630" i="162"/>
  <c r="E630" i="162"/>
  <c r="J664" i="134"/>
  <c r="J632" i="162"/>
  <c r="S44" i="147"/>
  <c r="E88" i="147"/>
  <c r="I88" i="147" s="1"/>
  <c r="F88" i="147"/>
  <c r="J88" i="147" s="1"/>
  <c r="K88" i="147" s="1"/>
  <c r="L44" i="147"/>
  <c r="N44" i="147" s="1"/>
  <c r="S32" i="133"/>
  <c r="F76" i="133"/>
  <c r="J76" i="133" s="1"/>
  <c r="K76" i="133" s="1"/>
  <c r="L32" i="133"/>
  <c r="N32" i="133" s="1"/>
  <c r="E76" i="133"/>
  <c r="I76" i="133" s="1"/>
  <c r="L82" i="161"/>
  <c r="N82" i="161" s="1"/>
  <c r="G688" i="148"/>
  <c r="D688" i="148"/>
  <c r="H688" i="148"/>
  <c r="F688" i="148"/>
  <c r="C688" i="148"/>
  <c r="I688" i="148"/>
  <c r="E688" i="148"/>
  <c r="L71" i="117"/>
  <c r="N71" i="117" s="1"/>
  <c r="BK17" i="161"/>
  <c r="BM17" i="161" s="1"/>
  <c r="BR17" i="161"/>
  <c r="F659" i="119"/>
  <c r="L71" i="133"/>
  <c r="N71" i="133" s="1"/>
  <c r="BR27" i="117"/>
  <c r="BK27" i="117"/>
  <c r="BM27" i="117" s="1"/>
  <c r="R82" i="161"/>
  <c r="V82" i="161" s="1"/>
  <c r="S82" i="161"/>
  <c r="W82" i="161" s="1"/>
  <c r="X82" i="161" s="1"/>
  <c r="Y38" i="161"/>
  <c r="AA38" i="161" s="1"/>
  <c r="AF38" i="161"/>
  <c r="BK13" i="147"/>
  <c r="BR13" i="147"/>
  <c r="S71" i="117"/>
  <c r="W71" i="117" s="1"/>
  <c r="X71" i="117" s="1"/>
  <c r="Y27" i="117"/>
  <c r="AA27" i="117" s="1"/>
  <c r="AF27" i="117"/>
  <c r="R71" i="117"/>
  <c r="V71" i="117" s="1"/>
  <c r="E592" i="134"/>
  <c r="I592" i="134"/>
  <c r="C592" i="134"/>
  <c r="D592" i="134"/>
  <c r="H592" i="134"/>
  <c r="AE46" i="132"/>
  <c r="AE47" i="132" s="1"/>
  <c r="G592" i="134"/>
  <c r="F592" i="134"/>
  <c r="I57" i="127"/>
  <c r="I65" i="127" s="1"/>
  <c r="I68" i="127" s="1"/>
  <c r="J673" i="134"/>
  <c r="F676" i="134"/>
  <c r="G676" i="134"/>
  <c r="C676" i="134"/>
  <c r="D676" i="134"/>
  <c r="E676" i="134"/>
  <c r="H676" i="134"/>
  <c r="I676" i="134"/>
  <c r="E565" i="134"/>
  <c r="AF27" i="133"/>
  <c r="R71" i="133"/>
  <c r="V71" i="133" s="1"/>
  <c r="Y27" i="133"/>
  <c r="AA27" i="133" s="1"/>
  <c r="S71" i="133"/>
  <c r="W71" i="133" s="1"/>
  <c r="X71" i="133" s="1"/>
  <c r="J562" i="148"/>
  <c r="I588" i="162"/>
  <c r="D588" i="162"/>
  <c r="E588" i="162"/>
  <c r="G588" i="162"/>
  <c r="H588" i="162"/>
  <c r="F588" i="162"/>
  <c r="C588" i="162"/>
  <c r="Y13" i="133"/>
  <c r="AA13" i="133" s="1"/>
  <c r="S57" i="133"/>
  <c r="W57" i="133" s="1"/>
  <c r="X57" i="133" s="1"/>
  <c r="AF13" i="133"/>
  <c r="R57" i="133"/>
  <c r="V57" i="133" s="1"/>
  <c r="D672" i="162"/>
  <c r="E672" i="162"/>
  <c r="H672" i="162"/>
  <c r="G672" i="162"/>
  <c r="F672" i="162"/>
  <c r="I672" i="162"/>
  <c r="C672" i="162"/>
  <c r="BK28" i="161"/>
  <c r="BM28" i="161" s="1"/>
  <c r="BR28" i="161"/>
  <c r="S13" i="147"/>
  <c r="E57" i="147"/>
  <c r="I57" i="147" s="1"/>
  <c r="L13" i="147"/>
  <c r="N13" i="147" s="1"/>
  <c r="F57" i="147"/>
  <c r="J57" i="147" s="1"/>
  <c r="K57" i="147" s="1"/>
  <c r="AZ28" i="161"/>
  <c r="R83" i="133"/>
  <c r="V83" i="133" s="1"/>
  <c r="Y39" i="133"/>
  <c r="AA39" i="133" s="1"/>
  <c r="S83" i="133"/>
  <c r="W83" i="133" s="1"/>
  <c r="X83" i="133" s="1"/>
  <c r="AF39" i="133"/>
  <c r="AA46" i="160"/>
  <c r="AA47" i="160" s="1"/>
  <c r="L73" i="133"/>
  <c r="N73" i="133" s="1"/>
  <c r="BR32" i="133"/>
  <c r="BK32" i="133"/>
  <c r="BM32" i="133" s="1"/>
  <c r="H682" i="119"/>
  <c r="J685" i="148"/>
  <c r="BK27" i="133"/>
  <c r="BM27" i="133" s="1"/>
  <c r="BR27" i="133"/>
  <c r="J569" i="125"/>
  <c r="R73" i="133"/>
  <c r="V73" i="133" s="1"/>
  <c r="S73" i="133"/>
  <c r="W73" i="133" s="1"/>
  <c r="X73" i="133" s="1"/>
  <c r="Y29" i="133"/>
  <c r="AA29" i="133" s="1"/>
  <c r="AF29" i="133"/>
  <c r="BR44" i="147"/>
  <c r="BK44" i="147"/>
  <c r="BM44" i="147" s="1"/>
  <c r="G634" i="134"/>
  <c r="F634" i="134"/>
  <c r="C634" i="134"/>
  <c r="H634" i="134"/>
  <c r="I634" i="134"/>
  <c r="E634" i="134"/>
  <c r="D634" i="134"/>
  <c r="H590" i="119"/>
  <c r="J645" i="125"/>
  <c r="BX38" i="161"/>
  <c r="CE38" i="161"/>
  <c r="CK38" i="161" s="1"/>
  <c r="CM38" i="161" s="1"/>
  <c r="L83" i="133"/>
  <c r="N83" i="133" s="1"/>
  <c r="J550" i="134"/>
  <c r="J546" i="162"/>
  <c r="O46" i="6"/>
  <c r="O47" i="6" s="1"/>
  <c r="J601" i="141"/>
  <c r="J641" i="134"/>
  <c r="BK13" i="133"/>
  <c r="BR13" i="133"/>
  <c r="J682" i="162"/>
  <c r="J631" i="134"/>
  <c r="H604" i="148"/>
  <c r="G604" i="148"/>
  <c r="F604" i="148"/>
  <c r="D604" i="148"/>
  <c r="E604" i="148"/>
  <c r="I604" i="148"/>
  <c r="C604" i="148"/>
  <c r="AQ46" i="146"/>
  <c r="AQ47" i="146" s="1"/>
  <c r="I580" i="119"/>
  <c r="J667" i="141"/>
  <c r="J668" i="35"/>
  <c r="J688" i="35"/>
  <c r="J552" i="125"/>
  <c r="F688" i="125"/>
  <c r="J633" i="148"/>
  <c r="D576" i="35"/>
  <c r="BX24" i="133"/>
  <c r="CE24" i="133"/>
  <c r="CK24" i="133" s="1"/>
  <c r="CM24" i="133" s="1"/>
  <c r="L75" i="147"/>
  <c r="N75" i="147" s="1"/>
  <c r="S75" i="147"/>
  <c r="W75" i="147" s="1"/>
  <c r="X75" i="147" s="1"/>
  <c r="AF31" i="147"/>
  <c r="Y31" i="147"/>
  <c r="AA31" i="147" s="1"/>
  <c r="R75" i="147"/>
  <c r="V75" i="147" s="1"/>
  <c r="CE31" i="147"/>
  <c r="CK31" i="147" s="1"/>
  <c r="CM31" i="147" s="1"/>
  <c r="BX31" i="147"/>
  <c r="C655" i="119"/>
  <c r="J529" i="119"/>
  <c r="J648" i="119"/>
  <c r="J641" i="119"/>
  <c r="J690" i="119"/>
  <c r="J638" i="148"/>
  <c r="I618" i="35"/>
  <c r="J545" i="141"/>
  <c r="J622" i="134"/>
  <c r="J549" i="141"/>
  <c r="J562" i="125"/>
  <c r="J523" i="134"/>
  <c r="J624" i="141"/>
  <c r="J613" i="148"/>
  <c r="J686" i="125"/>
  <c r="J675" i="148"/>
  <c r="E580" i="119"/>
  <c r="J646" i="125"/>
  <c r="J583" i="119"/>
  <c r="J690" i="148"/>
  <c r="J653" i="141"/>
  <c r="H652" i="125"/>
  <c r="J586" i="125"/>
  <c r="I625" i="119"/>
  <c r="J570" i="125"/>
  <c r="E590" i="119"/>
  <c r="J655" i="162"/>
  <c r="J686" i="162"/>
  <c r="J648" i="148"/>
  <c r="J627" i="119"/>
  <c r="E686" i="141"/>
  <c r="H627" i="125"/>
  <c r="J645" i="148"/>
  <c r="G686" i="141"/>
  <c r="H629" i="141"/>
  <c r="D622" i="125"/>
  <c r="G604" i="125"/>
  <c r="D627" i="125"/>
  <c r="G636" i="125"/>
  <c r="I676" i="141"/>
  <c r="C579" i="148"/>
  <c r="D690" i="35"/>
  <c r="G640" i="119"/>
  <c r="J605" i="35"/>
  <c r="J631" i="162"/>
  <c r="I671" i="148"/>
  <c r="J606" i="119"/>
  <c r="J601" i="148"/>
  <c r="J613" i="162"/>
  <c r="H604" i="125"/>
  <c r="D636" i="125"/>
  <c r="D604" i="125"/>
  <c r="C686" i="141"/>
  <c r="E671" i="141"/>
  <c r="I629" i="141"/>
  <c r="E604" i="125"/>
  <c r="E627" i="125"/>
  <c r="D676" i="141"/>
  <c r="D661" i="35"/>
  <c r="H690" i="35"/>
  <c r="AQ46" i="123"/>
  <c r="AQ47" i="123" s="1"/>
  <c r="J578" i="162"/>
  <c r="J678" i="35"/>
  <c r="J594" i="148"/>
  <c r="H625" i="119"/>
  <c r="G676" i="141"/>
  <c r="F686" i="141"/>
  <c r="I675" i="141"/>
  <c r="F671" i="141"/>
  <c r="E629" i="141"/>
  <c r="X46" i="123"/>
  <c r="I604" i="125"/>
  <c r="I593" i="125"/>
  <c r="G627" i="125"/>
  <c r="C676" i="141"/>
  <c r="F661" i="35"/>
  <c r="E690" i="35"/>
  <c r="J643" i="148"/>
  <c r="H636" i="125"/>
  <c r="I686" i="141"/>
  <c r="C627" i="125"/>
  <c r="G618" i="35"/>
  <c r="G579" i="148"/>
  <c r="F633" i="119"/>
  <c r="D686" i="141"/>
  <c r="G675" i="141"/>
  <c r="D671" i="141"/>
  <c r="D629" i="141"/>
  <c r="F604" i="125"/>
  <c r="G593" i="125"/>
  <c r="H661" i="35"/>
  <c r="G652" i="125"/>
  <c r="G690" i="35"/>
  <c r="J652" i="134"/>
  <c r="J602" i="125"/>
  <c r="I627" i="125"/>
  <c r="J596" i="162"/>
  <c r="J582" i="141"/>
  <c r="I636" i="125"/>
  <c r="D593" i="125"/>
  <c r="I568" i="141"/>
  <c r="C625" i="119"/>
  <c r="H663" i="148"/>
  <c r="I661" i="35"/>
  <c r="I652" i="125"/>
  <c r="G576" i="35"/>
  <c r="AO46" i="139"/>
  <c r="AO47" i="139" s="1"/>
  <c r="J669" i="125"/>
  <c r="D688" i="125"/>
  <c r="D663" i="148"/>
  <c r="H680" i="141"/>
  <c r="F663" i="148"/>
  <c r="E671" i="148"/>
  <c r="G663" i="148"/>
  <c r="E661" i="35"/>
  <c r="D671" i="148"/>
  <c r="H671" i="148"/>
  <c r="J46" i="116"/>
  <c r="J47" i="116" s="1"/>
  <c r="G655" i="119"/>
  <c r="E663" i="148"/>
  <c r="C663" i="148"/>
  <c r="D688" i="141"/>
  <c r="H678" i="125"/>
  <c r="J679" i="141"/>
  <c r="F667" i="148"/>
  <c r="H655" i="119"/>
  <c r="I655" i="119"/>
  <c r="J654" i="125"/>
  <c r="D655" i="119"/>
  <c r="R46" i="146"/>
  <c r="R47" i="146" s="1"/>
  <c r="J686" i="35"/>
  <c r="E655" i="119"/>
  <c r="C636" i="141"/>
  <c r="G636" i="141"/>
  <c r="F619" i="141"/>
  <c r="F638" i="141"/>
  <c r="C635" i="141"/>
  <c r="F636" i="141"/>
  <c r="E619" i="141"/>
  <c r="I638" i="141"/>
  <c r="H635" i="141"/>
  <c r="D636" i="141"/>
  <c r="C619" i="141"/>
  <c r="C644" i="141"/>
  <c r="G638" i="141"/>
  <c r="H615" i="119"/>
  <c r="I633" i="119"/>
  <c r="F635" i="141"/>
  <c r="I636" i="141"/>
  <c r="D619" i="141"/>
  <c r="C638" i="141"/>
  <c r="I635" i="141"/>
  <c r="H636" i="141"/>
  <c r="I619" i="141"/>
  <c r="E638" i="141"/>
  <c r="F636" i="125"/>
  <c r="G625" i="119"/>
  <c r="G621" i="148"/>
  <c r="E633" i="119"/>
  <c r="G635" i="141"/>
  <c r="E635" i="141"/>
  <c r="H635" i="125"/>
  <c r="C636" i="125"/>
  <c r="E625" i="119"/>
  <c r="D621" i="148"/>
  <c r="G633" i="119"/>
  <c r="D635" i="125"/>
  <c r="C633" i="119"/>
  <c r="F625" i="119"/>
  <c r="I614" i="141"/>
  <c r="H594" i="125"/>
  <c r="D582" i="119"/>
  <c r="J575" i="119"/>
  <c r="C579" i="119"/>
  <c r="C576" i="35"/>
  <c r="F579" i="119"/>
  <c r="R46" i="116"/>
  <c r="R47" i="116" s="1"/>
  <c r="E577" i="141"/>
  <c r="D579" i="119"/>
  <c r="AF46" i="123"/>
  <c r="AF47" i="123" s="1"/>
  <c r="I577" i="141"/>
  <c r="I579" i="119"/>
  <c r="E593" i="125"/>
  <c r="G594" i="125"/>
  <c r="C577" i="141"/>
  <c r="E594" i="125"/>
  <c r="G577" i="141"/>
  <c r="C582" i="119"/>
  <c r="H579" i="119"/>
  <c r="I594" i="125"/>
  <c r="E585" i="125"/>
  <c r="C593" i="125"/>
  <c r="D594" i="125"/>
  <c r="D577" i="141"/>
  <c r="AE81" i="32"/>
  <c r="AI81" i="32" s="1"/>
  <c r="AF81" i="32"/>
  <c r="AJ81" i="32" s="1"/>
  <c r="AK81" i="32" s="1"/>
  <c r="L84" i="124"/>
  <c r="N84" i="124" s="1"/>
  <c r="AS37" i="32"/>
  <c r="BF37" i="32" s="1"/>
  <c r="I58" i="129"/>
  <c r="I86" i="129" s="1"/>
  <c r="I87" i="129" s="1"/>
  <c r="I3" i="135" s="1"/>
  <c r="H57" i="157"/>
  <c r="H62" i="157" s="1"/>
  <c r="H63" i="157" s="1"/>
  <c r="J33" i="110"/>
  <c r="J38" i="110" s="1"/>
  <c r="G58" i="157"/>
  <c r="G77" i="157" s="1"/>
  <c r="I62" i="157"/>
  <c r="I63" i="157" s="1"/>
  <c r="G58" i="143"/>
  <c r="G86" i="143" s="1"/>
  <c r="G87" i="143" s="1"/>
  <c r="G3" i="149" s="1"/>
  <c r="I28" i="157"/>
  <c r="L84" i="133"/>
  <c r="N84" i="133" s="1"/>
  <c r="Y62" i="140"/>
  <c r="AA62" i="140" s="1"/>
  <c r="Y55" i="147"/>
  <c r="AA55" i="147" s="1"/>
  <c r="I58" i="157"/>
  <c r="I77" i="157" s="1"/>
  <c r="F86" i="157"/>
  <c r="F87" i="157" s="1"/>
  <c r="F3" i="163" s="1"/>
  <c r="D57" i="157"/>
  <c r="E33" i="110" s="1"/>
  <c r="D58" i="143"/>
  <c r="D77" i="143" s="1"/>
  <c r="I57" i="143"/>
  <c r="I28" i="143" s="1"/>
  <c r="F57" i="157"/>
  <c r="F65" i="157" s="1"/>
  <c r="F68" i="157" s="1"/>
  <c r="E57" i="143"/>
  <c r="E62" i="143" s="1"/>
  <c r="E63" i="143" s="1"/>
  <c r="Y81" i="32"/>
  <c r="AA81" i="32" s="1"/>
  <c r="F582" i="119"/>
  <c r="G632" i="148"/>
  <c r="C671" i="148"/>
  <c r="F591" i="141"/>
  <c r="H582" i="119"/>
  <c r="J530" i="141"/>
  <c r="J689" i="141"/>
  <c r="J597" i="148"/>
  <c r="H591" i="141"/>
  <c r="K46" i="139"/>
  <c r="K47" i="139" s="1"/>
  <c r="G580" i="119"/>
  <c r="I576" i="35"/>
  <c r="G582" i="119"/>
  <c r="D633" i="119"/>
  <c r="H565" i="134"/>
  <c r="L86" i="133"/>
  <c r="N86" i="133" s="1"/>
  <c r="J481" i="134"/>
  <c r="J596" i="148"/>
  <c r="Y77" i="133"/>
  <c r="AA77" i="133" s="1"/>
  <c r="C591" i="141"/>
  <c r="C656" i="141"/>
  <c r="F576" i="35"/>
  <c r="J644" i="125"/>
  <c r="J586" i="35"/>
  <c r="J540" i="119"/>
  <c r="J571" i="119"/>
  <c r="E591" i="141"/>
  <c r="F674" i="141"/>
  <c r="E656" i="141"/>
  <c r="P46" i="6"/>
  <c r="P47" i="6" s="1"/>
  <c r="J590" i="141"/>
  <c r="J580" i="134"/>
  <c r="D674" i="141"/>
  <c r="G656" i="141"/>
  <c r="J595" i="141"/>
  <c r="J655" i="35"/>
  <c r="J577" i="35"/>
  <c r="Y84" i="117"/>
  <c r="AA84" i="117" s="1"/>
  <c r="J679" i="119"/>
  <c r="F688" i="141"/>
  <c r="F57" i="33"/>
  <c r="C674" i="141"/>
  <c r="F656" i="141"/>
  <c r="G661" i="35"/>
  <c r="E576" i="35"/>
  <c r="H667" i="148"/>
  <c r="I640" i="119"/>
  <c r="J633" i="162"/>
  <c r="E621" i="148"/>
  <c r="J537" i="148"/>
  <c r="G591" i="141"/>
  <c r="E674" i="141"/>
  <c r="I591" i="141"/>
  <c r="E688" i="141"/>
  <c r="J481" i="148"/>
  <c r="E582" i="119"/>
  <c r="J551" i="125"/>
  <c r="I674" i="119"/>
  <c r="D631" i="119"/>
  <c r="C609" i="119"/>
  <c r="J638" i="162"/>
  <c r="J677" i="148"/>
  <c r="G594" i="141"/>
  <c r="Y25" i="161"/>
  <c r="AA25" i="161" s="1"/>
  <c r="AF25" i="161"/>
  <c r="R69" i="161"/>
  <c r="V69" i="161" s="1"/>
  <c r="S69" i="161"/>
  <c r="W69" i="161" s="1"/>
  <c r="X69" i="161" s="1"/>
  <c r="AS11" i="147"/>
  <c r="AE55" i="147"/>
  <c r="AI55" i="147" s="1"/>
  <c r="AL11" i="147"/>
  <c r="AN11" i="147" s="1"/>
  <c r="AF55" i="147"/>
  <c r="AJ55" i="147" s="1"/>
  <c r="AK55" i="147" s="1"/>
  <c r="J545" i="148"/>
  <c r="D675" i="141"/>
  <c r="C587" i="141"/>
  <c r="H685" i="141"/>
  <c r="Z46" i="139"/>
  <c r="Z47" i="139" s="1"/>
  <c r="D614" i="141"/>
  <c r="F616" i="141"/>
  <c r="G674" i="119"/>
  <c r="I609" i="119"/>
  <c r="J539" i="119"/>
  <c r="J576" i="134"/>
  <c r="J572" i="119"/>
  <c r="P46" i="139"/>
  <c r="P47" i="139" s="1"/>
  <c r="E594" i="141"/>
  <c r="H577" i="141"/>
  <c r="H619" i="141"/>
  <c r="BX11" i="133"/>
  <c r="BZ11" i="133" s="1"/>
  <c r="CE11" i="133"/>
  <c r="CK11" i="133" s="1"/>
  <c r="CM11" i="133" s="1"/>
  <c r="S34" i="133"/>
  <c r="F78" i="133"/>
  <c r="J78" i="133" s="1"/>
  <c r="K78" i="133" s="1"/>
  <c r="L34" i="133"/>
  <c r="N34" i="133" s="1"/>
  <c r="E78" i="133"/>
  <c r="I78" i="133" s="1"/>
  <c r="L82" i="147"/>
  <c r="N82" i="147" s="1"/>
  <c r="BX38" i="147"/>
  <c r="CE38" i="147"/>
  <c r="CK38" i="147" s="1"/>
  <c r="CM38" i="147" s="1"/>
  <c r="G616" i="141"/>
  <c r="C674" i="119"/>
  <c r="D609" i="119"/>
  <c r="AD46" i="139"/>
  <c r="AD47" i="139" s="1"/>
  <c r="L56" i="124"/>
  <c r="N56" i="124" s="1"/>
  <c r="W46" i="123"/>
  <c r="I594" i="141"/>
  <c r="AG46" i="139"/>
  <c r="AG47" i="139" s="1"/>
  <c r="BM11" i="133"/>
  <c r="L69" i="161"/>
  <c r="N69" i="161" s="1"/>
  <c r="J587" i="148"/>
  <c r="Y38" i="147"/>
  <c r="AA38" i="147" s="1"/>
  <c r="S82" i="147"/>
  <c r="W82" i="147" s="1"/>
  <c r="X82" i="147" s="1"/>
  <c r="R82" i="147"/>
  <c r="V82" i="147" s="1"/>
  <c r="AF38" i="147"/>
  <c r="J637" i="134"/>
  <c r="J552" i="134"/>
  <c r="J595" i="134"/>
  <c r="E587" i="141"/>
  <c r="I685" i="141"/>
  <c r="C675" i="141"/>
  <c r="G587" i="141"/>
  <c r="F685" i="141"/>
  <c r="E616" i="141"/>
  <c r="D674" i="119"/>
  <c r="AB46" i="116"/>
  <c r="AB47" i="116" s="1"/>
  <c r="C594" i="141"/>
  <c r="J686" i="134"/>
  <c r="L70" i="133"/>
  <c r="N70" i="133" s="1"/>
  <c r="BR34" i="133"/>
  <c r="BK34" i="133"/>
  <c r="J585" i="162"/>
  <c r="BX42" i="133"/>
  <c r="BZ42" i="133" s="1"/>
  <c r="CE42" i="133"/>
  <c r="CK42" i="133" s="1"/>
  <c r="CM42" i="133" s="1"/>
  <c r="BM25" i="161"/>
  <c r="E685" i="141"/>
  <c r="G46" i="123"/>
  <c r="G47" i="123" s="1"/>
  <c r="D685" i="141"/>
  <c r="C568" i="125"/>
  <c r="I616" i="141"/>
  <c r="J562" i="141"/>
  <c r="H674" i="119"/>
  <c r="C565" i="148"/>
  <c r="H594" i="141"/>
  <c r="J675" i="125"/>
  <c r="BZ10" i="133"/>
  <c r="CX10" i="133"/>
  <c r="CZ10" i="133" s="1"/>
  <c r="CE14" i="133"/>
  <c r="CK14" i="133" s="1"/>
  <c r="CM14" i="133" s="1"/>
  <c r="BX14" i="133"/>
  <c r="AF42" i="133"/>
  <c r="R86" i="133"/>
  <c r="V86" i="133" s="1"/>
  <c r="S86" i="133"/>
  <c r="W86" i="133" s="1"/>
  <c r="X86" i="133" s="1"/>
  <c r="Y42" i="133"/>
  <c r="AA42" i="133" s="1"/>
  <c r="BR45" i="133"/>
  <c r="BK45" i="133"/>
  <c r="BM45" i="133" s="1"/>
  <c r="BM42" i="133"/>
  <c r="BX25" i="161"/>
  <c r="BZ25" i="161" s="1"/>
  <c r="CE25" i="161"/>
  <c r="CK25" i="161" s="1"/>
  <c r="CM25" i="161" s="1"/>
  <c r="F587" i="141"/>
  <c r="D616" i="141"/>
  <c r="E675" i="141"/>
  <c r="F675" i="141"/>
  <c r="D587" i="141"/>
  <c r="G685" i="141"/>
  <c r="F568" i="125"/>
  <c r="J548" i="119"/>
  <c r="J656" i="119"/>
  <c r="J637" i="141"/>
  <c r="J535" i="35"/>
  <c r="J536" i="125"/>
  <c r="J597" i="141"/>
  <c r="F594" i="141"/>
  <c r="J598" i="148"/>
  <c r="BX34" i="147"/>
  <c r="BZ34" i="147" s="1"/>
  <c r="CE34" i="147"/>
  <c r="CK34" i="147" s="1"/>
  <c r="CM34" i="147" s="1"/>
  <c r="Y26" i="133"/>
  <c r="AA26" i="133" s="1"/>
  <c r="S70" i="133"/>
  <c r="W70" i="133" s="1"/>
  <c r="X70" i="133" s="1"/>
  <c r="R70" i="133"/>
  <c r="V70" i="133" s="1"/>
  <c r="AF26" i="133"/>
  <c r="J655" i="148"/>
  <c r="AF11" i="133"/>
  <c r="S55" i="133"/>
  <c r="W55" i="133" s="1"/>
  <c r="X55" i="133" s="1"/>
  <c r="R55" i="133"/>
  <c r="V55" i="133" s="1"/>
  <c r="Y11" i="133"/>
  <c r="AA11" i="133" s="1"/>
  <c r="D636" i="134"/>
  <c r="E636" i="134"/>
  <c r="G636" i="134"/>
  <c r="F636" i="134"/>
  <c r="I636" i="134"/>
  <c r="C636" i="134"/>
  <c r="H636" i="134"/>
  <c r="BR27" i="147"/>
  <c r="BK27" i="147"/>
  <c r="BM27" i="147" s="1"/>
  <c r="F71" i="147"/>
  <c r="J71" i="147" s="1"/>
  <c r="K71" i="147" s="1"/>
  <c r="L27" i="147"/>
  <c r="N27" i="147" s="1"/>
  <c r="S27" i="147"/>
  <c r="E71" i="147"/>
  <c r="I71" i="147" s="1"/>
  <c r="C688" i="125"/>
  <c r="I688" i="125"/>
  <c r="H631" i="119"/>
  <c r="I689" i="134"/>
  <c r="F689" i="134"/>
  <c r="H689" i="134"/>
  <c r="E689" i="134"/>
  <c r="G689" i="134"/>
  <c r="C689" i="134"/>
  <c r="D689" i="134"/>
  <c r="J602" i="134"/>
  <c r="E89" i="133"/>
  <c r="I89" i="133" s="1"/>
  <c r="F89" i="133"/>
  <c r="J89" i="133" s="1"/>
  <c r="K89" i="133" s="1"/>
  <c r="L45" i="133"/>
  <c r="N45" i="133" s="1"/>
  <c r="S45" i="133"/>
  <c r="AL33" i="133"/>
  <c r="AN33" i="133" s="1"/>
  <c r="AS33" i="133"/>
  <c r="AE77" i="133"/>
  <c r="AI77" i="133" s="1"/>
  <c r="AF77" i="133"/>
  <c r="AJ77" i="133" s="1"/>
  <c r="AK77" i="133" s="1"/>
  <c r="D568" i="125"/>
  <c r="F614" i="141"/>
  <c r="I568" i="125"/>
  <c r="E631" i="119"/>
  <c r="J591" i="125"/>
  <c r="G605" i="134"/>
  <c r="H605" i="134"/>
  <c r="F605" i="134"/>
  <c r="D605" i="134"/>
  <c r="C605" i="134"/>
  <c r="I605" i="134"/>
  <c r="E605" i="134"/>
  <c r="AR46" i="132"/>
  <c r="AR47" i="132" s="1"/>
  <c r="L79" i="133"/>
  <c r="N79" i="133" s="1"/>
  <c r="L78" i="147"/>
  <c r="N78" i="147" s="1"/>
  <c r="J640" i="148"/>
  <c r="J644" i="134"/>
  <c r="J682" i="148"/>
  <c r="J439" i="148"/>
  <c r="E651" i="141"/>
  <c r="E614" i="141"/>
  <c r="C631" i="119"/>
  <c r="J620" i="141"/>
  <c r="C647" i="134"/>
  <c r="E647" i="134"/>
  <c r="F647" i="134"/>
  <c r="G647" i="134"/>
  <c r="I647" i="134"/>
  <c r="H647" i="134"/>
  <c r="D647" i="134"/>
  <c r="Y68" i="133"/>
  <c r="AA68" i="133" s="1"/>
  <c r="CE35" i="133"/>
  <c r="CK35" i="133" s="1"/>
  <c r="CM35" i="133" s="1"/>
  <c r="BX35" i="133"/>
  <c r="J627" i="162"/>
  <c r="H629" i="148"/>
  <c r="E629" i="148"/>
  <c r="D629" i="148"/>
  <c r="G629" i="148"/>
  <c r="Z46" i="146"/>
  <c r="Z47" i="146" s="1"/>
  <c r="C629" i="148"/>
  <c r="F629" i="148"/>
  <c r="I629" i="148"/>
  <c r="J594" i="134"/>
  <c r="AG46" i="132"/>
  <c r="AG47" i="132" s="1"/>
  <c r="I651" i="141"/>
  <c r="F674" i="119"/>
  <c r="I631" i="119"/>
  <c r="J563" i="134"/>
  <c r="BM11" i="147"/>
  <c r="R78" i="147"/>
  <c r="V78" i="147" s="1"/>
  <c r="AF34" i="147"/>
  <c r="S78" i="147"/>
  <c r="W78" i="147" s="1"/>
  <c r="X78" i="147" s="1"/>
  <c r="Y34" i="147"/>
  <c r="AA34" i="147" s="1"/>
  <c r="BK26" i="133"/>
  <c r="BR26" i="133"/>
  <c r="C685" i="141"/>
  <c r="G651" i="141"/>
  <c r="F631" i="119"/>
  <c r="E609" i="119"/>
  <c r="L75" i="124"/>
  <c r="N75" i="124" s="1"/>
  <c r="J669" i="162"/>
  <c r="AS24" i="133"/>
  <c r="AL24" i="133"/>
  <c r="AN24" i="133" s="1"/>
  <c r="AE68" i="133"/>
  <c r="AI68" i="133" s="1"/>
  <c r="AF68" i="133"/>
  <c r="AJ68" i="133" s="1"/>
  <c r="AK68" i="133" s="1"/>
  <c r="BX11" i="147"/>
  <c r="BZ11" i="147" s="1"/>
  <c r="CE11" i="147"/>
  <c r="CK11" i="147" s="1"/>
  <c r="CM11" i="147" s="1"/>
  <c r="Y35" i="133"/>
  <c r="AA35" i="133" s="1"/>
  <c r="S79" i="133"/>
  <c r="W79" i="133" s="1"/>
  <c r="X79" i="133" s="1"/>
  <c r="R79" i="133"/>
  <c r="V79" i="133" s="1"/>
  <c r="AF35" i="133"/>
  <c r="J679" i="134"/>
  <c r="J595" i="119"/>
  <c r="AF40" i="133"/>
  <c r="R84" i="133"/>
  <c r="V84" i="133" s="1"/>
  <c r="S84" i="133"/>
  <c r="W84" i="133" s="1"/>
  <c r="X84" i="133" s="1"/>
  <c r="Y40" i="133"/>
  <c r="AA40" i="133" s="1"/>
  <c r="L81" i="133"/>
  <c r="N81" i="133" s="1"/>
  <c r="R69" i="140"/>
  <c r="V69" i="140" s="1"/>
  <c r="Y25" i="140"/>
  <c r="AA25" i="140" s="1"/>
  <c r="AF25" i="140"/>
  <c r="S69" i="140"/>
  <c r="W69" i="140" s="1"/>
  <c r="X69" i="140" s="1"/>
  <c r="CE32" i="124"/>
  <c r="CK32" i="124" s="1"/>
  <c r="CM32" i="124" s="1"/>
  <c r="BX32" i="124"/>
  <c r="BZ32" i="124" s="1"/>
  <c r="J535" i="141"/>
  <c r="C593" i="141"/>
  <c r="D593" i="141"/>
  <c r="F593" i="141"/>
  <c r="G593" i="141"/>
  <c r="E593" i="141"/>
  <c r="H593" i="141"/>
  <c r="I593" i="141"/>
  <c r="AF46" i="139"/>
  <c r="AF47" i="139" s="1"/>
  <c r="S34" i="140"/>
  <c r="L34" i="140"/>
  <c r="N34" i="140" s="1"/>
  <c r="F78" i="140"/>
  <c r="J78" i="140" s="1"/>
  <c r="K78" i="140" s="1"/>
  <c r="E78" i="140"/>
  <c r="I78" i="140" s="1"/>
  <c r="BX37" i="133"/>
  <c r="BZ37" i="133" s="1"/>
  <c r="CE37" i="133"/>
  <c r="CK37" i="133" s="1"/>
  <c r="CM37" i="133" s="1"/>
  <c r="AL40" i="117"/>
  <c r="AN40" i="117" s="1"/>
  <c r="AF84" i="117"/>
  <c r="AJ84" i="117" s="1"/>
  <c r="AK84" i="117" s="1"/>
  <c r="AS40" i="117"/>
  <c r="AE84" i="117"/>
  <c r="AI84" i="117" s="1"/>
  <c r="BX22" i="147"/>
  <c r="CE22" i="147"/>
  <c r="CK22" i="147" s="1"/>
  <c r="CM22" i="147" s="1"/>
  <c r="BM32" i="124"/>
  <c r="D664" i="141"/>
  <c r="F664" i="141"/>
  <c r="E664" i="141"/>
  <c r="C664" i="141"/>
  <c r="G664" i="141"/>
  <c r="I664" i="141"/>
  <c r="H664" i="141"/>
  <c r="BR18" i="124"/>
  <c r="BK18" i="124"/>
  <c r="BM18" i="124" s="1"/>
  <c r="G568" i="141"/>
  <c r="D678" i="125"/>
  <c r="V46" i="139"/>
  <c r="F609" i="119"/>
  <c r="I682" i="119"/>
  <c r="G590" i="119"/>
  <c r="C615" i="119"/>
  <c r="D615" i="125"/>
  <c r="F615" i="125"/>
  <c r="C615" i="125"/>
  <c r="I615" i="125"/>
  <c r="E615" i="125"/>
  <c r="G615" i="125"/>
  <c r="H615" i="125"/>
  <c r="F89" i="124"/>
  <c r="J89" i="124" s="1"/>
  <c r="K89" i="124" s="1"/>
  <c r="E89" i="124"/>
  <c r="I89" i="124" s="1"/>
  <c r="L45" i="124"/>
  <c r="N45" i="124" s="1"/>
  <c r="S45" i="124"/>
  <c r="BR40" i="124"/>
  <c r="BK40" i="124"/>
  <c r="BM40" i="124" s="1"/>
  <c r="J669" i="141"/>
  <c r="D689" i="125"/>
  <c r="E689" i="125"/>
  <c r="G689" i="125"/>
  <c r="F689" i="125"/>
  <c r="H689" i="125"/>
  <c r="I689" i="125"/>
  <c r="C689" i="125"/>
  <c r="BR20" i="140"/>
  <c r="BK20" i="140"/>
  <c r="BM20" i="140" s="1"/>
  <c r="S75" i="124"/>
  <c r="W75" i="124" s="1"/>
  <c r="X75" i="124" s="1"/>
  <c r="AF31" i="124"/>
  <c r="Y31" i="124"/>
  <c r="AA31" i="124" s="1"/>
  <c r="R75" i="124"/>
  <c r="V75" i="124" s="1"/>
  <c r="BX12" i="124"/>
  <c r="BZ12" i="124" s="1"/>
  <c r="CE12" i="124"/>
  <c r="CK12" i="124" s="1"/>
  <c r="CM12" i="124" s="1"/>
  <c r="D568" i="141"/>
  <c r="I678" i="125"/>
  <c r="J55" i="143"/>
  <c r="J58" i="143" s="1"/>
  <c r="G682" i="119"/>
  <c r="E615" i="119"/>
  <c r="M46" i="116"/>
  <c r="M47" i="116" s="1"/>
  <c r="J610" i="134"/>
  <c r="L7" i="124"/>
  <c r="N7" i="124" s="1"/>
  <c r="E51" i="124"/>
  <c r="I51" i="124" s="1"/>
  <c r="S7" i="124"/>
  <c r="F51" i="124"/>
  <c r="J51" i="124" s="1"/>
  <c r="K51" i="124" s="1"/>
  <c r="CE44" i="133"/>
  <c r="CK44" i="133" s="1"/>
  <c r="CM44" i="133" s="1"/>
  <c r="BX44" i="133"/>
  <c r="BZ44" i="133" s="1"/>
  <c r="CX9" i="124"/>
  <c r="CZ9" i="124" s="1"/>
  <c r="BZ9" i="124"/>
  <c r="J639" i="141"/>
  <c r="CX33" i="133"/>
  <c r="CZ33" i="133" s="1"/>
  <c r="CX40" i="117"/>
  <c r="CZ40" i="117" s="1"/>
  <c r="L16" i="124"/>
  <c r="N16" i="124" s="1"/>
  <c r="E60" i="124"/>
  <c r="I60" i="124" s="1"/>
  <c r="S16" i="124"/>
  <c r="F60" i="124"/>
  <c r="J60" i="124" s="1"/>
  <c r="K60" i="124" s="1"/>
  <c r="J538" i="141"/>
  <c r="C590" i="125"/>
  <c r="AC46" i="123"/>
  <c r="AC47" i="123" s="1"/>
  <c r="I590" i="125"/>
  <c r="D590" i="125"/>
  <c r="H590" i="125"/>
  <c r="F590" i="125"/>
  <c r="E590" i="125"/>
  <c r="G590" i="125"/>
  <c r="F85" i="124"/>
  <c r="J85" i="124" s="1"/>
  <c r="K85" i="124" s="1"/>
  <c r="L41" i="124"/>
  <c r="N41" i="124" s="1"/>
  <c r="E85" i="124"/>
  <c r="I85" i="124" s="1"/>
  <c r="S41" i="124"/>
  <c r="J531" i="141"/>
  <c r="J584" i="125"/>
  <c r="F568" i="141"/>
  <c r="G625" i="141"/>
  <c r="CX20" i="161"/>
  <c r="CZ20" i="161" s="1"/>
  <c r="E682" i="119"/>
  <c r="F615" i="119"/>
  <c r="D660" i="162"/>
  <c r="Y12" i="124"/>
  <c r="AA12" i="124" s="1"/>
  <c r="R56" i="124"/>
  <c r="V56" i="124" s="1"/>
  <c r="S56" i="124"/>
  <c r="W56" i="124" s="1"/>
  <c r="X56" i="124" s="1"/>
  <c r="AF12" i="124"/>
  <c r="BR13" i="124"/>
  <c r="BK13" i="124"/>
  <c r="BM13" i="124" s="1"/>
  <c r="J534" i="125"/>
  <c r="BM44" i="133"/>
  <c r="BK34" i="140"/>
  <c r="BM34" i="140" s="1"/>
  <c r="BR34" i="140"/>
  <c r="E89" i="140"/>
  <c r="I89" i="140" s="1"/>
  <c r="L45" i="140"/>
  <c r="N45" i="140" s="1"/>
  <c r="S45" i="140"/>
  <c r="F89" i="140"/>
  <c r="J89" i="140" s="1"/>
  <c r="K89" i="140" s="1"/>
  <c r="I622" i="141"/>
  <c r="D622" i="141"/>
  <c r="C622" i="141"/>
  <c r="G622" i="141"/>
  <c r="H622" i="141"/>
  <c r="E622" i="141"/>
  <c r="F622" i="141"/>
  <c r="I674" i="125"/>
  <c r="E674" i="125"/>
  <c r="H674" i="125"/>
  <c r="C674" i="125"/>
  <c r="F674" i="125"/>
  <c r="D674" i="125"/>
  <c r="G674" i="125"/>
  <c r="J677" i="141"/>
  <c r="J662" i="125"/>
  <c r="F651" i="141"/>
  <c r="I625" i="141"/>
  <c r="CX21" i="161"/>
  <c r="CZ21" i="161" s="1"/>
  <c r="AI46" i="139"/>
  <c r="AI47" i="139" s="1"/>
  <c r="D615" i="119"/>
  <c r="D624" i="119"/>
  <c r="F594" i="125"/>
  <c r="J606" i="148"/>
  <c r="S20" i="140"/>
  <c r="E64" i="140"/>
  <c r="I64" i="140" s="1"/>
  <c r="F64" i="140"/>
  <c r="J64" i="140" s="1"/>
  <c r="K64" i="140" s="1"/>
  <c r="L20" i="140"/>
  <c r="N20" i="140" s="1"/>
  <c r="F626" i="125"/>
  <c r="E626" i="125"/>
  <c r="G626" i="125"/>
  <c r="C626" i="125"/>
  <c r="D626" i="125"/>
  <c r="H626" i="125"/>
  <c r="I626" i="125"/>
  <c r="Y66" i="133"/>
  <c r="AA66" i="133" s="1"/>
  <c r="BR17" i="140"/>
  <c r="BK17" i="140"/>
  <c r="BM17" i="140" s="1"/>
  <c r="AF40" i="124"/>
  <c r="Y40" i="124"/>
  <c r="AA40" i="124" s="1"/>
  <c r="S84" i="124"/>
  <c r="W84" i="124" s="1"/>
  <c r="X84" i="124" s="1"/>
  <c r="R84" i="124"/>
  <c r="V84" i="124" s="1"/>
  <c r="BM40" i="133"/>
  <c r="H632" i="125"/>
  <c r="C632" i="125"/>
  <c r="D632" i="125"/>
  <c r="E632" i="125"/>
  <c r="F632" i="125"/>
  <c r="I632" i="125"/>
  <c r="G632" i="125"/>
  <c r="BK24" i="124"/>
  <c r="BR24" i="124"/>
  <c r="CE31" i="124"/>
  <c r="CK31" i="124" s="1"/>
  <c r="CM31" i="124" s="1"/>
  <c r="BX31" i="124"/>
  <c r="AF61" i="161"/>
  <c r="AJ61" i="161" s="1"/>
  <c r="AK61" i="161" s="1"/>
  <c r="AS17" i="161"/>
  <c r="AE61" i="161"/>
  <c r="AI61" i="161" s="1"/>
  <c r="AL17" i="161"/>
  <c r="AN17" i="161" s="1"/>
  <c r="F625" i="141"/>
  <c r="I615" i="119"/>
  <c r="J575" i="162"/>
  <c r="AE62" i="140"/>
  <c r="AI62" i="140" s="1"/>
  <c r="AS18" i="140"/>
  <c r="AL18" i="140"/>
  <c r="AN18" i="140" s="1"/>
  <c r="AF62" i="140"/>
  <c r="AJ62" i="140" s="1"/>
  <c r="AK62" i="140" s="1"/>
  <c r="BR45" i="124"/>
  <c r="BK45" i="124"/>
  <c r="BM45" i="124" s="1"/>
  <c r="BX40" i="133"/>
  <c r="BZ40" i="133" s="1"/>
  <c r="CE40" i="133"/>
  <c r="CK40" i="133" s="1"/>
  <c r="CM40" i="133" s="1"/>
  <c r="L18" i="124"/>
  <c r="N18" i="124" s="1"/>
  <c r="S18" i="124"/>
  <c r="E62" i="124"/>
  <c r="I62" i="124" s="1"/>
  <c r="F62" i="124"/>
  <c r="J62" i="124" s="1"/>
  <c r="K62" i="124" s="1"/>
  <c r="AC46" i="116"/>
  <c r="AC47" i="116" s="1"/>
  <c r="BZ22" i="133"/>
  <c r="CX22" i="133"/>
  <c r="CZ22" i="133" s="1"/>
  <c r="D647" i="125"/>
  <c r="I647" i="125"/>
  <c r="C647" i="125"/>
  <c r="F647" i="125"/>
  <c r="E647" i="125"/>
  <c r="H647" i="125"/>
  <c r="G647" i="125"/>
  <c r="BK33" i="140"/>
  <c r="BM33" i="140" s="1"/>
  <c r="BR33" i="140"/>
  <c r="J578" i="141"/>
  <c r="AS22" i="133"/>
  <c r="AF66" i="133"/>
  <c r="AJ66" i="133" s="1"/>
  <c r="AK66" i="133" s="1"/>
  <c r="AE66" i="133"/>
  <c r="AI66" i="133" s="1"/>
  <c r="AL22" i="133"/>
  <c r="AN22" i="133" s="1"/>
  <c r="J662" i="141"/>
  <c r="D590" i="119"/>
  <c r="J547" i="119"/>
  <c r="C657" i="125"/>
  <c r="I657" i="125"/>
  <c r="F657" i="125"/>
  <c r="G657" i="125"/>
  <c r="H657" i="125"/>
  <c r="E657" i="125"/>
  <c r="D657" i="125"/>
  <c r="J552" i="141"/>
  <c r="S33" i="140"/>
  <c r="E77" i="140"/>
  <c r="I77" i="140" s="1"/>
  <c r="L33" i="140"/>
  <c r="N33" i="140" s="1"/>
  <c r="F77" i="140"/>
  <c r="J77" i="140" s="1"/>
  <c r="K77" i="140" s="1"/>
  <c r="S30" i="124"/>
  <c r="E74" i="124"/>
  <c r="I74" i="124" s="1"/>
  <c r="L30" i="124"/>
  <c r="N30" i="124" s="1"/>
  <c r="F74" i="124"/>
  <c r="J74" i="124" s="1"/>
  <c r="K74" i="124" s="1"/>
  <c r="J563" i="125"/>
  <c r="J542" i="125"/>
  <c r="F57" i="140"/>
  <c r="J57" i="140" s="1"/>
  <c r="K57" i="140" s="1"/>
  <c r="S13" i="140"/>
  <c r="E57" i="140"/>
  <c r="I57" i="140" s="1"/>
  <c r="L13" i="140"/>
  <c r="N13" i="140" s="1"/>
  <c r="Q46" i="123"/>
  <c r="Q47" i="123" s="1"/>
  <c r="E620" i="125"/>
  <c r="G620" i="125"/>
  <c r="H620" i="125"/>
  <c r="I620" i="125"/>
  <c r="C620" i="125"/>
  <c r="F620" i="125"/>
  <c r="D620" i="125"/>
  <c r="BK16" i="124"/>
  <c r="BM16" i="124" s="1"/>
  <c r="BR16" i="124"/>
  <c r="J551" i="141"/>
  <c r="J627" i="141"/>
  <c r="J633" i="125"/>
  <c r="J646" i="134"/>
  <c r="BX18" i="140"/>
  <c r="CE18" i="140"/>
  <c r="CK18" i="140" s="1"/>
  <c r="CM18" i="140" s="1"/>
  <c r="H657" i="141"/>
  <c r="G657" i="141"/>
  <c r="I657" i="141"/>
  <c r="E657" i="141"/>
  <c r="D657" i="141"/>
  <c r="F657" i="141"/>
  <c r="C657" i="141"/>
  <c r="C651" i="141"/>
  <c r="C625" i="141"/>
  <c r="F632" i="148"/>
  <c r="I590" i="119"/>
  <c r="U46" i="116"/>
  <c r="I565" i="148"/>
  <c r="H618" i="162"/>
  <c r="E624" i="119"/>
  <c r="BR7" i="124"/>
  <c r="BK7" i="124"/>
  <c r="BM7" i="124" s="1"/>
  <c r="D573" i="125"/>
  <c r="E573" i="125"/>
  <c r="I573" i="125"/>
  <c r="C573" i="125"/>
  <c r="F573" i="125"/>
  <c r="H573" i="125"/>
  <c r="L46" i="123"/>
  <c r="L47" i="123" s="1"/>
  <c r="G573" i="125"/>
  <c r="J661" i="141"/>
  <c r="I660" i="125"/>
  <c r="E660" i="125"/>
  <c r="H660" i="125"/>
  <c r="C660" i="125"/>
  <c r="G660" i="125"/>
  <c r="D660" i="125"/>
  <c r="F660" i="125"/>
  <c r="D605" i="125"/>
  <c r="G605" i="125"/>
  <c r="I605" i="125"/>
  <c r="E605" i="125"/>
  <c r="F605" i="125"/>
  <c r="C605" i="125"/>
  <c r="H605" i="125"/>
  <c r="AR46" i="123"/>
  <c r="AR47" i="123" s="1"/>
  <c r="G578" i="125"/>
  <c r="F578" i="125"/>
  <c r="C578" i="125"/>
  <c r="E578" i="125"/>
  <c r="D578" i="125"/>
  <c r="H578" i="125"/>
  <c r="I578" i="125"/>
  <c r="L81" i="140"/>
  <c r="N81" i="140" s="1"/>
  <c r="S24" i="124"/>
  <c r="E68" i="124"/>
  <c r="I68" i="124" s="1"/>
  <c r="F68" i="124"/>
  <c r="J68" i="124" s="1"/>
  <c r="K68" i="124" s="1"/>
  <c r="L24" i="124"/>
  <c r="N24" i="124" s="1"/>
  <c r="BM25" i="140"/>
  <c r="BK45" i="140"/>
  <c r="BR45" i="140"/>
  <c r="J681" i="141"/>
  <c r="L13" i="124"/>
  <c r="N13" i="124" s="1"/>
  <c r="F57" i="124"/>
  <c r="J57" i="124" s="1"/>
  <c r="K57" i="124" s="1"/>
  <c r="S13" i="124"/>
  <c r="E57" i="124"/>
  <c r="I57" i="124" s="1"/>
  <c r="J688" i="134"/>
  <c r="H651" i="141"/>
  <c r="C682" i="119"/>
  <c r="C590" i="119"/>
  <c r="BK13" i="140"/>
  <c r="BM13" i="140" s="1"/>
  <c r="BR13" i="140"/>
  <c r="F576" i="125"/>
  <c r="G576" i="125"/>
  <c r="C576" i="125"/>
  <c r="I576" i="125"/>
  <c r="H576" i="125"/>
  <c r="E576" i="125"/>
  <c r="D576" i="125"/>
  <c r="O46" i="123"/>
  <c r="O47" i="123" s="1"/>
  <c r="Y32" i="124"/>
  <c r="AA32" i="124" s="1"/>
  <c r="R76" i="124"/>
  <c r="V76" i="124" s="1"/>
  <c r="AF32" i="124"/>
  <c r="S76" i="124"/>
  <c r="W76" i="124" s="1"/>
  <c r="X76" i="124" s="1"/>
  <c r="E668" i="125"/>
  <c r="D668" i="125"/>
  <c r="I668" i="125"/>
  <c r="H668" i="125"/>
  <c r="C668" i="125"/>
  <c r="G668" i="125"/>
  <c r="F668" i="125"/>
  <c r="L69" i="140"/>
  <c r="N69" i="140" s="1"/>
  <c r="L17" i="140"/>
  <c r="N17" i="140" s="1"/>
  <c r="S17" i="140"/>
  <c r="E61" i="140"/>
  <c r="I61" i="140" s="1"/>
  <c r="F61" i="140"/>
  <c r="J61" i="140" s="1"/>
  <c r="K61" i="140" s="1"/>
  <c r="BX25" i="140"/>
  <c r="BZ25" i="140" s="1"/>
  <c r="CE25" i="140"/>
  <c r="CK25" i="140" s="1"/>
  <c r="CM25" i="140" s="1"/>
  <c r="J592" i="125"/>
  <c r="G580" i="141"/>
  <c r="F580" i="141"/>
  <c r="E580" i="141"/>
  <c r="S46" i="139"/>
  <c r="S47" i="139" s="1"/>
  <c r="H580" i="141"/>
  <c r="C580" i="141"/>
  <c r="I580" i="141"/>
  <c r="D580" i="141"/>
  <c r="J548" i="125"/>
  <c r="F615" i="141"/>
  <c r="D615" i="141"/>
  <c r="C615" i="141"/>
  <c r="E615" i="141"/>
  <c r="I615" i="141"/>
  <c r="G615" i="141"/>
  <c r="H615" i="141"/>
  <c r="J676" i="125"/>
  <c r="BK30" i="124"/>
  <c r="BR30" i="124"/>
  <c r="BM37" i="140"/>
  <c r="E565" i="148"/>
  <c r="AK46" i="116"/>
  <c r="AK47" i="116" s="1"/>
  <c r="C624" i="119"/>
  <c r="J531" i="125"/>
  <c r="G618" i="125"/>
  <c r="D618" i="125"/>
  <c r="E618" i="125"/>
  <c r="C618" i="125"/>
  <c r="F618" i="125"/>
  <c r="H618" i="125"/>
  <c r="I618" i="125"/>
  <c r="L76" i="124"/>
  <c r="N76" i="124" s="1"/>
  <c r="R81" i="133"/>
  <c r="V81" i="133" s="1"/>
  <c r="S81" i="133"/>
  <c r="W81" i="133" s="1"/>
  <c r="X81" i="133" s="1"/>
  <c r="Y37" i="133"/>
  <c r="AA37" i="133" s="1"/>
  <c r="AF37" i="133"/>
  <c r="S81" i="140"/>
  <c r="W81" i="140" s="1"/>
  <c r="X81" i="140" s="1"/>
  <c r="Y37" i="140"/>
  <c r="AA37" i="140" s="1"/>
  <c r="R81" i="140"/>
  <c r="V81" i="140" s="1"/>
  <c r="AF37" i="140"/>
  <c r="BK41" i="124"/>
  <c r="BR41" i="124"/>
  <c r="E573" i="141"/>
  <c r="G573" i="141"/>
  <c r="H573" i="141"/>
  <c r="F573" i="141"/>
  <c r="I573" i="141"/>
  <c r="C573" i="141"/>
  <c r="L46" i="139"/>
  <c r="L47" i="139" s="1"/>
  <c r="D573" i="141"/>
  <c r="J585" i="141"/>
  <c r="CE37" i="140"/>
  <c r="CK37" i="140" s="1"/>
  <c r="CM37" i="140" s="1"/>
  <c r="BX37" i="140"/>
  <c r="BZ37" i="140" s="1"/>
  <c r="J634" i="125"/>
  <c r="J679" i="162"/>
  <c r="J678" i="141"/>
  <c r="I647" i="119"/>
  <c r="Y90" i="117"/>
  <c r="AA90" i="117" s="1"/>
  <c r="J662" i="148"/>
  <c r="D565" i="162"/>
  <c r="J677" i="125"/>
  <c r="J585" i="119"/>
  <c r="Y46" i="160"/>
  <c r="J573" i="119"/>
  <c r="J550" i="141"/>
  <c r="J526" i="125"/>
  <c r="J548" i="141"/>
  <c r="J687" i="148"/>
  <c r="J628" i="125"/>
  <c r="J617" i="162"/>
  <c r="J611" i="35"/>
  <c r="J574" i="119"/>
  <c r="G647" i="119"/>
  <c r="G576" i="162"/>
  <c r="J534" i="162"/>
  <c r="I624" i="119"/>
  <c r="F624" i="119"/>
  <c r="J685" i="162"/>
  <c r="E647" i="119"/>
  <c r="H647" i="119"/>
  <c r="J626" i="35"/>
  <c r="D647" i="119"/>
  <c r="H624" i="119"/>
  <c r="J541" i="141"/>
  <c r="J662" i="162"/>
  <c r="J532" i="119"/>
  <c r="C57" i="143"/>
  <c r="C62" i="143" s="1"/>
  <c r="F647" i="119"/>
  <c r="H632" i="148"/>
  <c r="I667" i="148"/>
  <c r="G660" i="162"/>
  <c r="E652" i="125"/>
  <c r="C632" i="148"/>
  <c r="V46" i="146"/>
  <c r="G565" i="162"/>
  <c r="C667" i="148"/>
  <c r="L75" i="117"/>
  <c r="N75" i="117" s="1"/>
  <c r="I660" i="162"/>
  <c r="C618" i="162"/>
  <c r="J653" i="35"/>
  <c r="G46" i="139"/>
  <c r="G47" i="139" s="1"/>
  <c r="C688" i="141"/>
  <c r="J525" i="141"/>
  <c r="I632" i="148"/>
  <c r="G667" i="148"/>
  <c r="L72" i="117"/>
  <c r="N72" i="117" s="1"/>
  <c r="J525" i="119"/>
  <c r="J584" i="35"/>
  <c r="J602" i="162"/>
  <c r="G618" i="162"/>
  <c r="F652" i="125"/>
  <c r="E632" i="148"/>
  <c r="I618" i="162"/>
  <c r="J602" i="35"/>
  <c r="E658" i="119"/>
  <c r="C658" i="119"/>
  <c r="D658" i="119"/>
  <c r="I658" i="119"/>
  <c r="G658" i="119"/>
  <c r="F658" i="119"/>
  <c r="G674" i="141"/>
  <c r="J614" i="119"/>
  <c r="F618" i="162"/>
  <c r="H674" i="141"/>
  <c r="J548" i="35"/>
  <c r="J643" i="162"/>
  <c r="E618" i="162"/>
  <c r="AC46" i="146"/>
  <c r="AC47" i="146" s="1"/>
  <c r="AG46" i="123"/>
  <c r="AG47" i="123" s="1"/>
  <c r="I674" i="35"/>
  <c r="F565" i="162"/>
  <c r="H609" i="119"/>
  <c r="L89" i="161"/>
  <c r="N89" i="161" s="1"/>
  <c r="E674" i="35"/>
  <c r="H565" i="162"/>
  <c r="D667" i="148"/>
  <c r="L89" i="117"/>
  <c r="N89" i="117" s="1"/>
  <c r="L63" i="161"/>
  <c r="N63" i="161" s="1"/>
  <c r="E616" i="119"/>
  <c r="D616" i="119"/>
  <c r="F616" i="119"/>
  <c r="H616" i="119"/>
  <c r="G616" i="119"/>
  <c r="I616" i="119"/>
  <c r="C616" i="119"/>
  <c r="I565" i="162"/>
  <c r="H46" i="146"/>
  <c r="H47" i="146" s="1"/>
  <c r="J526" i="141"/>
  <c r="J589" i="119"/>
  <c r="J550" i="162"/>
  <c r="E565" i="162"/>
  <c r="G565" i="148"/>
  <c r="G610" i="141"/>
  <c r="C57" i="127"/>
  <c r="C28" i="127" s="1"/>
  <c r="J610" i="125"/>
  <c r="F610" i="141"/>
  <c r="G652" i="141"/>
  <c r="J439" i="162"/>
  <c r="E576" i="162"/>
  <c r="H576" i="162"/>
  <c r="L73" i="117"/>
  <c r="N73" i="117" s="1"/>
  <c r="J669" i="148"/>
  <c r="L84" i="161"/>
  <c r="N84" i="161" s="1"/>
  <c r="J481" i="162"/>
  <c r="C610" i="141"/>
  <c r="AQ46" i="139"/>
  <c r="AQ47" i="139" s="1"/>
  <c r="D580" i="119"/>
  <c r="D651" i="141"/>
  <c r="F580" i="119"/>
  <c r="E634" i="35"/>
  <c r="J577" i="148"/>
  <c r="C660" i="162"/>
  <c r="D576" i="162"/>
  <c r="J523" i="148"/>
  <c r="D652" i="141"/>
  <c r="J644" i="162"/>
  <c r="L51" i="117"/>
  <c r="N51" i="117" s="1"/>
  <c r="AE46" i="160"/>
  <c r="AE47" i="160" s="1"/>
  <c r="F660" i="162"/>
  <c r="D610" i="141"/>
  <c r="E652" i="141"/>
  <c r="H660" i="162"/>
  <c r="L70" i="147"/>
  <c r="N70" i="147" s="1"/>
  <c r="J523" i="162"/>
  <c r="H565" i="148"/>
  <c r="F674" i="35"/>
  <c r="L57" i="117"/>
  <c r="N57" i="117" s="1"/>
  <c r="L80" i="133"/>
  <c r="N80" i="133" s="1"/>
  <c r="D565" i="148"/>
  <c r="J684" i="162"/>
  <c r="C576" i="162"/>
  <c r="L54" i="161"/>
  <c r="N54" i="161" s="1"/>
  <c r="I652" i="141"/>
  <c r="I610" i="141"/>
  <c r="C652" i="141"/>
  <c r="H610" i="141"/>
  <c r="H652" i="141"/>
  <c r="H580" i="119"/>
  <c r="J579" i="35"/>
  <c r="F565" i="148"/>
  <c r="L69" i="117"/>
  <c r="N69" i="117" s="1"/>
  <c r="O46" i="160"/>
  <c r="O47" i="160" s="1"/>
  <c r="F576" i="162"/>
  <c r="L79" i="117"/>
  <c r="N79" i="117" s="1"/>
  <c r="I646" i="141"/>
  <c r="C674" i="35"/>
  <c r="J685" i="35"/>
  <c r="L69" i="147"/>
  <c r="N69" i="147" s="1"/>
  <c r="L74" i="117"/>
  <c r="N74" i="117" s="1"/>
  <c r="C689" i="119"/>
  <c r="D689" i="119"/>
  <c r="E689" i="119"/>
  <c r="H689" i="119"/>
  <c r="I689" i="119"/>
  <c r="G689" i="119"/>
  <c r="F689" i="119"/>
  <c r="J647" i="162"/>
  <c r="J654" i="148"/>
  <c r="J609" i="162"/>
  <c r="Y71" i="124"/>
  <c r="AA71" i="124" s="1"/>
  <c r="AF90" i="117"/>
  <c r="AJ90" i="117" s="1"/>
  <c r="AK90" i="117" s="1"/>
  <c r="AS46" i="117"/>
  <c r="AL46" i="117"/>
  <c r="AN46" i="117" s="1"/>
  <c r="AE90" i="117"/>
  <c r="AI90" i="117" s="1"/>
  <c r="L72" i="147"/>
  <c r="N72" i="147" s="1"/>
  <c r="J599" i="148"/>
  <c r="CE35" i="161"/>
  <c r="CK35" i="161" s="1"/>
  <c r="CM35" i="161" s="1"/>
  <c r="BX35" i="161"/>
  <c r="G657" i="119"/>
  <c r="C657" i="119"/>
  <c r="F657" i="119"/>
  <c r="E657" i="119"/>
  <c r="I657" i="119"/>
  <c r="H657" i="119"/>
  <c r="D657" i="119"/>
  <c r="I611" i="148"/>
  <c r="G611" i="148"/>
  <c r="E611" i="148"/>
  <c r="H611" i="148"/>
  <c r="C611" i="148"/>
  <c r="F611" i="148"/>
  <c r="D611" i="148"/>
  <c r="J630" i="119"/>
  <c r="BM40" i="161"/>
  <c r="Y79" i="147"/>
  <c r="AA79" i="147" s="1"/>
  <c r="J666" i="119"/>
  <c r="AS40" i="140"/>
  <c r="AE84" i="140"/>
  <c r="AI84" i="140" s="1"/>
  <c r="AL40" i="140"/>
  <c r="AN40" i="140" s="1"/>
  <c r="AF84" i="140"/>
  <c r="AJ84" i="140" s="1"/>
  <c r="AK84" i="140" s="1"/>
  <c r="J585" i="148"/>
  <c r="R54" i="161"/>
  <c r="V54" i="161" s="1"/>
  <c r="AF10" i="161"/>
  <c r="Y10" i="161"/>
  <c r="AA10" i="161" s="1"/>
  <c r="S54" i="161"/>
  <c r="W54" i="161" s="1"/>
  <c r="X54" i="161" s="1"/>
  <c r="BK26" i="161"/>
  <c r="BM26" i="161" s="1"/>
  <c r="BR26" i="161"/>
  <c r="CX45" i="147"/>
  <c r="CZ45" i="147" s="1"/>
  <c r="G674" i="35"/>
  <c r="S74" i="117"/>
  <c r="W74" i="117" s="1"/>
  <c r="X74" i="117" s="1"/>
  <c r="Y30" i="117"/>
  <c r="AA30" i="117" s="1"/>
  <c r="R74" i="117"/>
  <c r="V74" i="117" s="1"/>
  <c r="AF30" i="117"/>
  <c r="L90" i="147"/>
  <c r="N90" i="147" s="1"/>
  <c r="C670" i="162"/>
  <c r="I670" i="162"/>
  <c r="G670" i="162"/>
  <c r="H670" i="162"/>
  <c r="F670" i="162"/>
  <c r="E670" i="162"/>
  <c r="D670" i="162"/>
  <c r="BK22" i="117"/>
  <c r="BM22" i="117" s="1"/>
  <c r="BR22" i="117"/>
  <c r="AS27" i="124"/>
  <c r="AL27" i="124"/>
  <c r="AN27" i="124" s="1"/>
  <c r="AE71" i="124"/>
  <c r="AI71" i="124" s="1"/>
  <c r="AF71" i="124"/>
  <c r="AJ71" i="124" s="1"/>
  <c r="AK71" i="124" s="1"/>
  <c r="AF28" i="147"/>
  <c r="Y28" i="147"/>
  <c r="AA28" i="147" s="1"/>
  <c r="S72" i="147"/>
  <c r="W72" i="147" s="1"/>
  <c r="X72" i="147" s="1"/>
  <c r="R72" i="147"/>
  <c r="V72" i="147" s="1"/>
  <c r="L80" i="161"/>
  <c r="N80" i="161" s="1"/>
  <c r="BR39" i="147"/>
  <c r="BK39" i="147"/>
  <c r="BM39" i="147" s="1"/>
  <c r="AC46" i="139"/>
  <c r="AC47" i="139" s="1"/>
  <c r="CE25" i="117"/>
  <c r="CK25" i="117" s="1"/>
  <c r="CM25" i="117" s="1"/>
  <c r="BX25" i="117"/>
  <c r="BZ25" i="117" s="1"/>
  <c r="Y84" i="140"/>
  <c r="AA84" i="140" s="1"/>
  <c r="G668" i="148"/>
  <c r="E668" i="148"/>
  <c r="D668" i="148"/>
  <c r="F668" i="148"/>
  <c r="I668" i="148"/>
  <c r="C668" i="148"/>
  <c r="H668" i="148"/>
  <c r="D674" i="148"/>
  <c r="H674" i="148"/>
  <c r="F674" i="148"/>
  <c r="I674" i="148"/>
  <c r="G674" i="148"/>
  <c r="C674" i="148"/>
  <c r="E674" i="148"/>
  <c r="L46" i="116"/>
  <c r="L47" i="116" s="1"/>
  <c r="J628" i="162"/>
  <c r="E59" i="117"/>
  <c r="I59" i="117" s="1"/>
  <c r="S15" i="117"/>
  <c r="L15" i="117"/>
  <c r="F59" i="117"/>
  <c r="J59" i="117" s="1"/>
  <c r="K59" i="117" s="1"/>
  <c r="BK13" i="117"/>
  <c r="BR13" i="117"/>
  <c r="J612" i="162"/>
  <c r="CE36" i="161"/>
  <c r="CK36" i="161" s="1"/>
  <c r="CM36" i="161" s="1"/>
  <c r="BX36" i="161"/>
  <c r="BZ36" i="161" s="1"/>
  <c r="J598" i="119"/>
  <c r="J600" i="162"/>
  <c r="J690" i="162"/>
  <c r="BR31" i="117"/>
  <c r="BK31" i="117"/>
  <c r="G567" i="162"/>
  <c r="E567" i="162"/>
  <c r="F567" i="162"/>
  <c r="D567" i="162"/>
  <c r="H567" i="162"/>
  <c r="C567" i="162"/>
  <c r="F46" i="160"/>
  <c r="F47" i="160" s="1"/>
  <c r="I567" i="162"/>
  <c r="CE10" i="161"/>
  <c r="CK10" i="161" s="1"/>
  <c r="CM10" i="161" s="1"/>
  <c r="BX10" i="161"/>
  <c r="F569" i="148"/>
  <c r="G569" i="148"/>
  <c r="E569" i="148"/>
  <c r="I569" i="148"/>
  <c r="H569" i="148"/>
  <c r="D569" i="148"/>
  <c r="C569" i="148"/>
  <c r="S32" i="161"/>
  <c r="F76" i="161"/>
  <c r="J76" i="161" s="1"/>
  <c r="K76" i="161" s="1"/>
  <c r="E76" i="161"/>
  <c r="I76" i="161" s="1"/>
  <c r="L32" i="161"/>
  <c r="N32" i="161" s="1"/>
  <c r="Y45" i="117"/>
  <c r="S89" i="117"/>
  <c r="W89" i="117" s="1"/>
  <c r="X89" i="117" s="1"/>
  <c r="R89" i="117"/>
  <c r="V89" i="117" s="1"/>
  <c r="AF45" i="117"/>
  <c r="CE28" i="117"/>
  <c r="CK28" i="117" s="1"/>
  <c r="CM28" i="117" s="1"/>
  <c r="BX28" i="117"/>
  <c r="J583" i="148"/>
  <c r="H565" i="125"/>
  <c r="D674" i="35"/>
  <c r="L52" i="147"/>
  <c r="N52" i="147" s="1"/>
  <c r="H634" i="162"/>
  <c r="F634" i="162"/>
  <c r="D634" i="162"/>
  <c r="E634" i="162"/>
  <c r="C634" i="162"/>
  <c r="I634" i="162"/>
  <c r="G634" i="162"/>
  <c r="BK46" i="161"/>
  <c r="BR46" i="161"/>
  <c r="E78" i="117"/>
  <c r="I78" i="117" s="1"/>
  <c r="F78" i="117"/>
  <c r="J78" i="117" s="1"/>
  <c r="K78" i="117" s="1"/>
  <c r="L34" i="117"/>
  <c r="N34" i="117" s="1"/>
  <c r="S34" i="117"/>
  <c r="G683" i="148"/>
  <c r="F683" i="148"/>
  <c r="I683" i="148"/>
  <c r="D683" i="148"/>
  <c r="C683" i="148"/>
  <c r="E683" i="148"/>
  <c r="H683" i="148"/>
  <c r="J672" i="119"/>
  <c r="S90" i="147"/>
  <c r="W90" i="147" s="1"/>
  <c r="X90" i="147" s="1"/>
  <c r="R90" i="147"/>
  <c r="V90" i="147" s="1"/>
  <c r="Y46" i="147"/>
  <c r="AA46" i="147" s="1"/>
  <c r="AF46" i="147"/>
  <c r="BX26" i="147"/>
  <c r="CE26" i="147"/>
  <c r="CK26" i="147" s="1"/>
  <c r="CM26" i="147" s="1"/>
  <c r="J620" i="162"/>
  <c r="J556" i="119"/>
  <c r="F68" i="147"/>
  <c r="J68" i="147" s="1"/>
  <c r="K68" i="147" s="1"/>
  <c r="L24" i="147"/>
  <c r="N24" i="147" s="1"/>
  <c r="E68" i="147"/>
  <c r="I68" i="147" s="1"/>
  <c r="S24" i="147"/>
  <c r="J612" i="148"/>
  <c r="N28" i="117"/>
  <c r="H584" i="148"/>
  <c r="I584" i="148"/>
  <c r="C584" i="148"/>
  <c r="F584" i="148"/>
  <c r="G584" i="148"/>
  <c r="D584" i="148"/>
  <c r="E584" i="148"/>
  <c r="BR29" i="117"/>
  <c r="BK29" i="117"/>
  <c r="L23" i="147"/>
  <c r="N23" i="147" s="1"/>
  <c r="E67" i="147"/>
  <c r="I67" i="147" s="1"/>
  <c r="F67" i="147"/>
  <c r="J67" i="147" s="1"/>
  <c r="K67" i="147" s="1"/>
  <c r="S23" i="147"/>
  <c r="J527" i="148"/>
  <c r="J549" i="119"/>
  <c r="L46" i="161"/>
  <c r="N46" i="161" s="1"/>
  <c r="F90" i="161"/>
  <c r="J90" i="161" s="1"/>
  <c r="K90" i="161" s="1"/>
  <c r="S46" i="161"/>
  <c r="E90" i="161"/>
  <c r="I90" i="161" s="1"/>
  <c r="E53" i="147"/>
  <c r="I53" i="147" s="1"/>
  <c r="L9" i="147"/>
  <c r="S9" i="147"/>
  <c r="F53" i="147"/>
  <c r="J53" i="147" s="1"/>
  <c r="K53" i="147" s="1"/>
  <c r="Q46" i="116"/>
  <c r="Q47" i="116" s="1"/>
  <c r="E74" i="147"/>
  <c r="I74" i="147" s="1"/>
  <c r="L30" i="147"/>
  <c r="N30" i="147" s="1"/>
  <c r="F74" i="147"/>
  <c r="J74" i="147" s="1"/>
  <c r="K74" i="147" s="1"/>
  <c r="S30" i="147"/>
  <c r="J541" i="148"/>
  <c r="J557" i="148"/>
  <c r="J605" i="162"/>
  <c r="BR38" i="117"/>
  <c r="BK38" i="117"/>
  <c r="BM38" i="117" s="1"/>
  <c r="Y10" i="147"/>
  <c r="AA10" i="147" s="1"/>
  <c r="R54" i="147"/>
  <c r="V54" i="147" s="1"/>
  <c r="AF10" i="147"/>
  <c r="S54" i="147"/>
  <c r="W54" i="147" s="1"/>
  <c r="X54" i="147" s="1"/>
  <c r="BK24" i="147"/>
  <c r="BR24" i="147"/>
  <c r="H567" i="119"/>
  <c r="G567" i="119"/>
  <c r="D567" i="119"/>
  <c r="E567" i="119"/>
  <c r="C567" i="119"/>
  <c r="F567" i="119"/>
  <c r="I567" i="119"/>
  <c r="F46" i="116"/>
  <c r="F47" i="116" s="1"/>
  <c r="BR32" i="161"/>
  <c r="BK32" i="161"/>
  <c r="BM32" i="161" s="1"/>
  <c r="Y36" i="161"/>
  <c r="AA36" i="161" s="1"/>
  <c r="S80" i="161"/>
  <c r="W80" i="161" s="1"/>
  <c r="X80" i="161" s="1"/>
  <c r="AF36" i="161"/>
  <c r="R80" i="161"/>
  <c r="V80" i="161" s="1"/>
  <c r="S16" i="161"/>
  <c r="L16" i="161"/>
  <c r="N16" i="161" s="1"/>
  <c r="E60" i="161"/>
  <c r="I60" i="161" s="1"/>
  <c r="F60" i="161"/>
  <c r="J60" i="161" s="1"/>
  <c r="K60" i="161" s="1"/>
  <c r="BM30" i="133"/>
  <c r="R84" i="161"/>
  <c r="V84" i="161" s="1"/>
  <c r="S84" i="161"/>
  <c r="W84" i="161" s="1"/>
  <c r="X84" i="161" s="1"/>
  <c r="Y40" i="161"/>
  <c r="AA40" i="161" s="1"/>
  <c r="AF40" i="161"/>
  <c r="F51" i="161"/>
  <c r="J51" i="161" s="1"/>
  <c r="K51" i="161" s="1"/>
  <c r="L7" i="161"/>
  <c r="E51" i="161"/>
  <c r="I51" i="161" s="1"/>
  <c r="S7" i="161"/>
  <c r="CX41" i="117"/>
  <c r="CZ41" i="117" s="1"/>
  <c r="J670" i="148"/>
  <c r="L54" i="147"/>
  <c r="N54" i="147" s="1"/>
  <c r="Y31" i="117"/>
  <c r="AA31" i="117" s="1"/>
  <c r="R75" i="117"/>
  <c r="V75" i="117" s="1"/>
  <c r="AF31" i="117"/>
  <c r="S75" i="117"/>
  <c r="W75" i="117" s="1"/>
  <c r="X75" i="117" s="1"/>
  <c r="BM36" i="133"/>
  <c r="R58" i="117"/>
  <c r="V58" i="117" s="1"/>
  <c r="Y14" i="117"/>
  <c r="AA14" i="117" s="1"/>
  <c r="S58" i="117"/>
  <c r="W58" i="117" s="1"/>
  <c r="X58" i="117" s="1"/>
  <c r="AF14" i="117"/>
  <c r="BM46" i="117"/>
  <c r="AZ7" i="117"/>
  <c r="J586" i="148"/>
  <c r="AL11" i="161"/>
  <c r="AF55" i="161"/>
  <c r="AJ55" i="161" s="1"/>
  <c r="AK55" i="161" s="1"/>
  <c r="AS11" i="161"/>
  <c r="AE55" i="161"/>
  <c r="AI55" i="161" s="1"/>
  <c r="E82" i="117"/>
  <c r="I82" i="117" s="1"/>
  <c r="S38" i="117"/>
  <c r="L38" i="117"/>
  <c r="N38" i="117" s="1"/>
  <c r="F82" i="117"/>
  <c r="J82" i="117" s="1"/>
  <c r="K82" i="117" s="1"/>
  <c r="CE30" i="133"/>
  <c r="CK30" i="133" s="1"/>
  <c r="CM30" i="133" s="1"/>
  <c r="BX30" i="133"/>
  <c r="BZ30" i="133" s="1"/>
  <c r="J628" i="148"/>
  <c r="I586" i="162"/>
  <c r="F586" i="162"/>
  <c r="D586" i="162"/>
  <c r="H586" i="162"/>
  <c r="G586" i="162"/>
  <c r="E586" i="162"/>
  <c r="C586" i="162"/>
  <c r="J654" i="162"/>
  <c r="BM45" i="161"/>
  <c r="D632" i="141"/>
  <c r="F632" i="141"/>
  <c r="H632" i="141"/>
  <c r="G632" i="141"/>
  <c r="I632" i="141"/>
  <c r="E632" i="141"/>
  <c r="C632" i="141"/>
  <c r="BX36" i="133"/>
  <c r="BZ36" i="133" s="1"/>
  <c r="CE36" i="133"/>
  <c r="CK36" i="133" s="1"/>
  <c r="CM36" i="133" s="1"/>
  <c r="J627" i="148"/>
  <c r="L58" i="117"/>
  <c r="N58" i="117" s="1"/>
  <c r="BX46" i="117"/>
  <c r="BZ46" i="117" s="1"/>
  <c r="CE46" i="117"/>
  <c r="CK46" i="117" s="1"/>
  <c r="CM46" i="117" s="1"/>
  <c r="J689" i="162"/>
  <c r="BK7" i="117"/>
  <c r="BM7" i="117" s="1"/>
  <c r="BR7" i="117"/>
  <c r="AF36" i="133"/>
  <c r="Y36" i="133"/>
  <c r="AA36" i="133" s="1"/>
  <c r="R80" i="133"/>
  <c r="V80" i="133" s="1"/>
  <c r="S80" i="133"/>
  <c r="W80" i="133" s="1"/>
  <c r="X80" i="133" s="1"/>
  <c r="AF28" i="117"/>
  <c r="S72" i="117"/>
  <c r="W72" i="117" s="1"/>
  <c r="X72" i="117" s="1"/>
  <c r="R72" i="117"/>
  <c r="V72" i="117" s="1"/>
  <c r="Y28" i="117"/>
  <c r="AA28" i="117" s="1"/>
  <c r="BK9" i="147"/>
  <c r="BR9" i="147"/>
  <c r="CE40" i="140"/>
  <c r="CK40" i="140" s="1"/>
  <c r="CM40" i="140" s="1"/>
  <c r="BX40" i="140"/>
  <c r="BZ40" i="140" s="1"/>
  <c r="Y22" i="117"/>
  <c r="AA22" i="117" s="1"/>
  <c r="R66" i="117"/>
  <c r="V66" i="117" s="1"/>
  <c r="S66" i="117"/>
  <c r="W66" i="117" s="1"/>
  <c r="X66" i="117" s="1"/>
  <c r="AF22" i="117"/>
  <c r="J588" i="119"/>
  <c r="AL35" i="161"/>
  <c r="AE79" i="161"/>
  <c r="AI79" i="161" s="1"/>
  <c r="AS35" i="161"/>
  <c r="AF79" i="161"/>
  <c r="AJ79" i="161" s="1"/>
  <c r="AK79" i="161" s="1"/>
  <c r="C58" i="143"/>
  <c r="C86" i="143" s="1"/>
  <c r="BX45" i="161"/>
  <c r="BZ45" i="161" s="1"/>
  <c r="CE45" i="161"/>
  <c r="CK45" i="161" s="1"/>
  <c r="CM45" i="161" s="1"/>
  <c r="C641" i="148"/>
  <c r="D641" i="148"/>
  <c r="H641" i="148"/>
  <c r="E641" i="148"/>
  <c r="F641" i="148"/>
  <c r="I641" i="148"/>
  <c r="G641" i="148"/>
  <c r="AL46" i="146"/>
  <c r="AL47" i="146" s="1"/>
  <c r="J544" i="162"/>
  <c r="BK30" i="117"/>
  <c r="BM30" i="117" s="1"/>
  <c r="BR30" i="117"/>
  <c r="R57" i="117"/>
  <c r="V57" i="117" s="1"/>
  <c r="AF13" i="117"/>
  <c r="Y13" i="117"/>
  <c r="AA13" i="117" s="1"/>
  <c r="S57" i="117"/>
  <c r="W57" i="117" s="1"/>
  <c r="X57" i="117" s="1"/>
  <c r="N36" i="133"/>
  <c r="J542" i="148"/>
  <c r="J548" i="148"/>
  <c r="CE27" i="124"/>
  <c r="CK27" i="124" s="1"/>
  <c r="CM27" i="124" s="1"/>
  <c r="BX27" i="124"/>
  <c r="BZ27" i="124" s="1"/>
  <c r="L66" i="117"/>
  <c r="N66" i="117" s="1"/>
  <c r="BR34" i="117"/>
  <c r="BK34" i="117"/>
  <c r="J663" i="162"/>
  <c r="CX44" i="161"/>
  <c r="CZ44" i="161" s="1"/>
  <c r="BR7" i="161"/>
  <c r="BK7" i="161"/>
  <c r="BM7" i="161" s="1"/>
  <c r="BR15" i="117"/>
  <c r="BK15" i="117"/>
  <c r="BM15" i="117" s="1"/>
  <c r="BX28" i="147"/>
  <c r="CE28" i="147"/>
  <c r="CK28" i="147" s="1"/>
  <c r="CM28" i="147" s="1"/>
  <c r="S74" i="133"/>
  <c r="W74" i="133" s="1"/>
  <c r="X74" i="133" s="1"/>
  <c r="Y30" i="133"/>
  <c r="AA30" i="133" s="1"/>
  <c r="AF30" i="133"/>
  <c r="R74" i="133"/>
  <c r="V74" i="133" s="1"/>
  <c r="CE10" i="147"/>
  <c r="CK10" i="147" s="1"/>
  <c r="CM10" i="147" s="1"/>
  <c r="BX10" i="147"/>
  <c r="BZ10" i="147" s="1"/>
  <c r="J525" i="162"/>
  <c r="C565" i="162"/>
  <c r="BK8" i="117"/>
  <c r="BR8" i="117"/>
  <c r="Y55" i="161"/>
  <c r="AA55" i="161" s="1"/>
  <c r="S73" i="117"/>
  <c r="W73" i="117" s="1"/>
  <c r="X73" i="117" s="1"/>
  <c r="Y29" i="117"/>
  <c r="AA29" i="117" s="1"/>
  <c r="R73" i="117"/>
  <c r="V73" i="117" s="1"/>
  <c r="AF29" i="117"/>
  <c r="Y79" i="161"/>
  <c r="AA79" i="161" s="1"/>
  <c r="J675" i="119"/>
  <c r="AR46" i="116"/>
  <c r="AR47" i="116" s="1"/>
  <c r="AF7" i="117"/>
  <c r="S51" i="117"/>
  <c r="W51" i="117" s="1"/>
  <c r="X51" i="117" s="1"/>
  <c r="Y7" i="117"/>
  <c r="AA7" i="117" s="1"/>
  <c r="R51" i="117"/>
  <c r="V51" i="117" s="1"/>
  <c r="S69" i="117"/>
  <c r="W69" i="117" s="1"/>
  <c r="X69" i="117" s="1"/>
  <c r="AF25" i="117"/>
  <c r="Y25" i="117"/>
  <c r="AA25" i="117" s="1"/>
  <c r="R69" i="117"/>
  <c r="V69" i="117" s="1"/>
  <c r="J590" i="148"/>
  <c r="D626" i="148"/>
  <c r="E626" i="148"/>
  <c r="H626" i="148"/>
  <c r="C626" i="148"/>
  <c r="F626" i="148"/>
  <c r="G626" i="148"/>
  <c r="I626" i="148"/>
  <c r="BX46" i="147"/>
  <c r="BZ46" i="147" s="1"/>
  <c r="CE46" i="147"/>
  <c r="CK46" i="147" s="1"/>
  <c r="CM46" i="147" s="1"/>
  <c r="H591" i="119"/>
  <c r="E591" i="119"/>
  <c r="C591" i="119"/>
  <c r="G591" i="119"/>
  <c r="D591" i="119"/>
  <c r="I591" i="119"/>
  <c r="F591" i="119"/>
  <c r="AD46" i="116"/>
  <c r="AD47" i="116" s="1"/>
  <c r="BX35" i="117"/>
  <c r="BZ35" i="117" s="1"/>
  <c r="CE35" i="117"/>
  <c r="CK35" i="117" s="1"/>
  <c r="CM35" i="117" s="1"/>
  <c r="S63" i="161"/>
  <c r="W63" i="161" s="1"/>
  <c r="X63" i="161" s="1"/>
  <c r="Y19" i="161"/>
  <c r="AA19" i="161" s="1"/>
  <c r="AF19" i="161"/>
  <c r="R63" i="161"/>
  <c r="V63" i="161" s="1"/>
  <c r="E83" i="147"/>
  <c r="I83" i="147" s="1"/>
  <c r="F83" i="147"/>
  <c r="J83" i="147" s="1"/>
  <c r="K83" i="147" s="1"/>
  <c r="L39" i="147"/>
  <c r="N39" i="147" s="1"/>
  <c r="S39" i="147"/>
  <c r="J605" i="119"/>
  <c r="J653" i="148"/>
  <c r="S8" i="117"/>
  <c r="F52" i="117"/>
  <c r="J52" i="117" s="1"/>
  <c r="K52" i="117" s="1"/>
  <c r="L8" i="117"/>
  <c r="N8" i="117" s="1"/>
  <c r="E52" i="117"/>
  <c r="I52" i="117" s="1"/>
  <c r="CE11" i="161"/>
  <c r="CK11" i="161" s="1"/>
  <c r="CM11" i="161" s="1"/>
  <c r="BX11" i="161"/>
  <c r="BZ11" i="161" s="1"/>
  <c r="BX25" i="147"/>
  <c r="CE25" i="147"/>
  <c r="CK25" i="147" s="1"/>
  <c r="CM25" i="147" s="1"/>
  <c r="F625" i="148"/>
  <c r="C625" i="148"/>
  <c r="G625" i="148"/>
  <c r="D625" i="148"/>
  <c r="H625" i="148"/>
  <c r="E625" i="148"/>
  <c r="I625" i="148"/>
  <c r="BX19" i="161"/>
  <c r="CE19" i="161"/>
  <c r="CK19" i="161" s="1"/>
  <c r="CM19" i="161" s="1"/>
  <c r="BX35" i="147"/>
  <c r="CE35" i="147"/>
  <c r="CK35" i="147" s="1"/>
  <c r="CM35" i="147" s="1"/>
  <c r="C651" i="162"/>
  <c r="I651" i="162"/>
  <c r="F651" i="162"/>
  <c r="E651" i="162"/>
  <c r="H651" i="162"/>
  <c r="D651" i="162"/>
  <c r="G651" i="162"/>
  <c r="BK16" i="161"/>
  <c r="BR16" i="161"/>
  <c r="AF35" i="117"/>
  <c r="S79" i="117"/>
  <c r="W79" i="117" s="1"/>
  <c r="X79" i="117" s="1"/>
  <c r="Y35" i="117"/>
  <c r="AA35" i="117" s="1"/>
  <c r="R79" i="117"/>
  <c r="V79" i="117" s="1"/>
  <c r="F70" i="161"/>
  <c r="J70" i="161" s="1"/>
  <c r="K70" i="161" s="1"/>
  <c r="S26" i="161"/>
  <c r="L26" i="161"/>
  <c r="N26" i="161" s="1"/>
  <c r="E70" i="161"/>
  <c r="I70" i="161" s="1"/>
  <c r="AF45" i="161"/>
  <c r="R89" i="161"/>
  <c r="V89" i="161" s="1"/>
  <c r="Y45" i="161"/>
  <c r="AA45" i="161" s="1"/>
  <c r="S89" i="161"/>
  <c r="W89" i="161" s="1"/>
  <c r="X89" i="161" s="1"/>
  <c r="E676" i="162"/>
  <c r="F676" i="162"/>
  <c r="I676" i="162"/>
  <c r="C676" i="162"/>
  <c r="H676" i="162"/>
  <c r="G676" i="162"/>
  <c r="D676" i="162"/>
  <c r="BK23" i="147"/>
  <c r="BR23" i="147"/>
  <c r="AF26" i="147"/>
  <c r="R70" i="147"/>
  <c r="V70" i="147" s="1"/>
  <c r="S70" i="147"/>
  <c r="W70" i="147" s="1"/>
  <c r="X70" i="147" s="1"/>
  <c r="Y26" i="147"/>
  <c r="AA26" i="147" s="1"/>
  <c r="E567" i="35"/>
  <c r="R69" i="147"/>
  <c r="V69" i="147" s="1"/>
  <c r="Y25" i="147"/>
  <c r="AA25" i="147" s="1"/>
  <c r="AF25" i="147"/>
  <c r="S69" i="147"/>
  <c r="W69" i="147" s="1"/>
  <c r="X69" i="147" s="1"/>
  <c r="H592" i="162"/>
  <c r="G592" i="162"/>
  <c r="D592" i="162"/>
  <c r="C592" i="162"/>
  <c r="E592" i="162"/>
  <c r="I592" i="162"/>
  <c r="F592" i="162"/>
  <c r="J563" i="119"/>
  <c r="BK30" i="147"/>
  <c r="BR30" i="147"/>
  <c r="J621" i="162"/>
  <c r="BK14" i="117"/>
  <c r="BM14" i="117" s="1"/>
  <c r="BR14" i="117"/>
  <c r="J531" i="119"/>
  <c r="W46" i="146"/>
  <c r="BX40" i="161"/>
  <c r="BZ40" i="161" s="1"/>
  <c r="CE40" i="161"/>
  <c r="CK40" i="161" s="1"/>
  <c r="CM40" i="161" s="1"/>
  <c r="AF79" i="147"/>
  <c r="AJ79" i="147" s="1"/>
  <c r="AK79" i="147" s="1"/>
  <c r="AS35" i="147"/>
  <c r="AL35" i="147"/>
  <c r="AE79" i="147"/>
  <c r="AI79" i="147" s="1"/>
  <c r="BK45" i="117"/>
  <c r="BM45" i="117" s="1"/>
  <c r="BR45" i="117"/>
  <c r="J651" i="119"/>
  <c r="J583" i="35"/>
  <c r="F634" i="35"/>
  <c r="AK46" i="6"/>
  <c r="AK47" i="6" s="1"/>
  <c r="G676" i="35"/>
  <c r="AC46" i="6"/>
  <c r="AC47" i="6" s="1"/>
  <c r="J525" i="35"/>
  <c r="G592" i="35"/>
  <c r="H567" i="35"/>
  <c r="CU11" i="32"/>
  <c r="CU55" i="32" s="1"/>
  <c r="C592" i="35"/>
  <c r="J559" i="35"/>
  <c r="F682" i="35"/>
  <c r="D682" i="35"/>
  <c r="G682" i="35"/>
  <c r="E682" i="35"/>
  <c r="H682" i="35"/>
  <c r="C682" i="35"/>
  <c r="I682" i="35"/>
  <c r="H609" i="35"/>
  <c r="DB62" i="32"/>
  <c r="DC62" i="32"/>
  <c r="CG86" i="32"/>
  <c r="CT42" i="32"/>
  <c r="CT86" i="32" s="1"/>
  <c r="G609" i="35"/>
  <c r="DC79" i="32"/>
  <c r="S38" i="32"/>
  <c r="F82" i="32"/>
  <c r="J82" i="32" s="1"/>
  <c r="K82" i="32" s="1"/>
  <c r="L38" i="32"/>
  <c r="N38" i="32" s="1"/>
  <c r="E82" i="32"/>
  <c r="I82" i="32" s="1"/>
  <c r="C609" i="35"/>
  <c r="F632" i="35"/>
  <c r="J640" i="35"/>
  <c r="D567" i="35"/>
  <c r="G567" i="35"/>
  <c r="D609" i="35"/>
  <c r="D592" i="35"/>
  <c r="E609" i="35"/>
  <c r="E592" i="35"/>
  <c r="CT34" i="32"/>
  <c r="CT78" i="32" s="1"/>
  <c r="CH42" i="32"/>
  <c r="CI42" i="32"/>
  <c r="CV42" i="32" s="1"/>
  <c r="CD86" i="32"/>
  <c r="CJ42" i="32"/>
  <c r="CW42" i="32" s="1"/>
  <c r="F609" i="35"/>
  <c r="H592" i="35"/>
  <c r="E598" i="35"/>
  <c r="I598" i="35"/>
  <c r="F598" i="35"/>
  <c r="H598" i="35"/>
  <c r="G598" i="35"/>
  <c r="C598" i="35"/>
  <c r="D598" i="35"/>
  <c r="CD78" i="32"/>
  <c r="CJ34" i="32"/>
  <c r="CW34" i="32" s="1"/>
  <c r="CI34" i="32"/>
  <c r="CV34" i="32" s="1"/>
  <c r="CH34" i="32"/>
  <c r="CH78" i="32" s="1"/>
  <c r="D634" i="35"/>
  <c r="F592" i="35"/>
  <c r="DB72" i="32"/>
  <c r="F567" i="35"/>
  <c r="C567" i="35"/>
  <c r="J556" i="35"/>
  <c r="G37" i="33"/>
  <c r="G58" i="33" s="1"/>
  <c r="G29" i="33" s="1"/>
  <c r="BH91" i="32"/>
  <c r="CU29" i="32"/>
  <c r="BT91" i="32"/>
  <c r="BV47" i="32"/>
  <c r="H35" i="33" s="1"/>
  <c r="J534" i="35"/>
  <c r="J569" i="35"/>
  <c r="CT19" i="32"/>
  <c r="CT63" i="32" s="1"/>
  <c r="J663" i="35"/>
  <c r="J670" i="35"/>
  <c r="J669" i="35"/>
  <c r="BW47" i="32"/>
  <c r="H36" i="33" s="1"/>
  <c r="H37" i="33" s="1"/>
  <c r="CM38" i="32"/>
  <c r="CT25" i="32"/>
  <c r="CT69" i="32" s="1"/>
  <c r="CU13" i="32"/>
  <c r="CU57" i="32" s="1"/>
  <c r="E57" i="33"/>
  <c r="C618" i="35"/>
  <c r="AE46" i="6"/>
  <c r="AE47" i="6" s="1"/>
  <c r="F618" i="35"/>
  <c r="G634" i="35"/>
  <c r="J550" i="35"/>
  <c r="J594" i="35"/>
  <c r="I565" i="35"/>
  <c r="I100" i="129" s="1"/>
  <c r="I634" i="35"/>
  <c r="D565" i="35"/>
  <c r="D100" i="136" s="1"/>
  <c r="F676" i="35"/>
  <c r="I676" i="35"/>
  <c r="C676" i="35"/>
  <c r="D57" i="33"/>
  <c r="D28" i="33" s="1"/>
  <c r="D618" i="35"/>
  <c r="E676" i="35"/>
  <c r="G632" i="35"/>
  <c r="D632" i="35"/>
  <c r="E632" i="35"/>
  <c r="H618" i="35"/>
  <c r="H676" i="35"/>
  <c r="C632" i="35"/>
  <c r="H632" i="35"/>
  <c r="I590" i="35"/>
  <c r="D590" i="35"/>
  <c r="F590" i="35"/>
  <c r="G590" i="35"/>
  <c r="E590" i="35"/>
  <c r="H590" i="35"/>
  <c r="C590" i="35"/>
  <c r="E29" i="33"/>
  <c r="E59" i="33"/>
  <c r="CU75" i="32"/>
  <c r="CQ31" i="32"/>
  <c r="CQ75" i="32" s="1"/>
  <c r="CQ29" i="32"/>
  <c r="CQ73" i="32" s="1"/>
  <c r="CU73" i="32"/>
  <c r="CH36" i="32"/>
  <c r="CH80" i="32" s="1"/>
  <c r="CI36" i="32"/>
  <c r="CV36" i="32" s="1"/>
  <c r="CD80" i="32"/>
  <c r="CJ36" i="32"/>
  <c r="CW36" i="32" s="1"/>
  <c r="BU76" i="32"/>
  <c r="CI17" i="32"/>
  <c r="CV17" i="32" s="1"/>
  <c r="CD61" i="32"/>
  <c r="CH17" i="32"/>
  <c r="CJ17" i="32"/>
  <c r="CW17" i="32" s="1"/>
  <c r="I46" i="6"/>
  <c r="I47" i="6" s="1"/>
  <c r="CT12" i="32"/>
  <c r="CT56" i="32" s="1"/>
  <c r="CH81" i="32"/>
  <c r="CU37" i="32"/>
  <c r="CI19" i="32"/>
  <c r="CV19" i="32" s="1"/>
  <c r="CH19" i="32"/>
  <c r="CH63" i="32" s="1"/>
  <c r="CD63" i="32"/>
  <c r="CJ19" i="32"/>
  <c r="CW19" i="32" s="1"/>
  <c r="CJ21" i="32"/>
  <c r="CW21" i="32" s="1"/>
  <c r="CH21" i="32"/>
  <c r="CH65" i="32" s="1"/>
  <c r="CD65" i="32"/>
  <c r="CI21" i="32"/>
  <c r="CV21" i="32" s="1"/>
  <c r="BU80" i="32"/>
  <c r="CH84" i="32"/>
  <c r="CU40" i="32"/>
  <c r="CD85" i="32"/>
  <c r="CI41" i="32"/>
  <c r="CV41" i="32" s="1"/>
  <c r="CJ41" i="32"/>
  <c r="CW41" i="32" s="1"/>
  <c r="CH41" i="32"/>
  <c r="CH85" i="32" s="1"/>
  <c r="CI26" i="32"/>
  <c r="CV26" i="32" s="1"/>
  <c r="CH26" i="32"/>
  <c r="CH70" i="32" s="1"/>
  <c r="CJ26" i="32"/>
  <c r="CW26" i="32" s="1"/>
  <c r="CD70" i="32"/>
  <c r="CH27" i="32"/>
  <c r="CI27" i="32"/>
  <c r="CV27" i="32" s="1"/>
  <c r="CD71" i="32"/>
  <c r="CJ27" i="32"/>
  <c r="CW27" i="32" s="1"/>
  <c r="CT17" i="32"/>
  <c r="CT61" i="32" s="1"/>
  <c r="CU20" i="32"/>
  <c r="D619" i="35"/>
  <c r="E619" i="35"/>
  <c r="F619" i="35"/>
  <c r="G619" i="35"/>
  <c r="H619" i="35"/>
  <c r="I619" i="35"/>
  <c r="C619" i="35"/>
  <c r="BU67" i="32"/>
  <c r="CG67" i="32"/>
  <c r="CT23" i="32"/>
  <c r="CT67" i="32" s="1"/>
  <c r="BU56" i="32"/>
  <c r="BU63" i="32"/>
  <c r="CH77" i="32"/>
  <c r="CU33" i="32"/>
  <c r="CH10" i="32"/>
  <c r="CH54" i="32" s="1"/>
  <c r="CJ10" i="32"/>
  <c r="CW10" i="32" s="1"/>
  <c r="CD54" i="32"/>
  <c r="CI10" i="32"/>
  <c r="CV10" i="32" s="1"/>
  <c r="CG65" i="32"/>
  <c r="CT21" i="32"/>
  <c r="CT65" i="32" s="1"/>
  <c r="CT32" i="32"/>
  <c r="CT76" i="32" s="1"/>
  <c r="AD46" i="6"/>
  <c r="AD47" i="6" s="1"/>
  <c r="H634" i="35"/>
  <c r="CT10" i="32"/>
  <c r="CT54" i="32" s="1"/>
  <c r="BU65" i="32"/>
  <c r="CU38" i="32"/>
  <c r="F48" i="33"/>
  <c r="CH51" i="32"/>
  <c r="CI12" i="32"/>
  <c r="CV12" i="32" s="1"/>
  <c r="CJ12" i="32"/>
  <c r="CW12" i="32" s="1"/>
  <c r="CD56" i="32"/>
  <c r="CH12" i="32"/>
  <c r="CH56" i="32" s="1"/>
  <c r="CH83" i="32"/>
  <c r="CU39" i="32"/>
  <c r="BU74" i="32"/>
  <c r="CG47" i="32"/>
  <c r="CD67" i="32"/>
  <c r="CJ23" i="32"/>
  <c r="CW23" i="32" s="1"/>
  <c r="CH23" i="32"/>
  <c r="CH67" i="32" s="1"/>
  <c r="CI23" i="32"/>
  <c r="CV23" i="32" s="1"/>
  <c r="BD48" i="32"/>
  <c r="BE48" i="32" s="1"/>
  <c r="BD91" i="32"/>
  <c r="CU9" i="32"/>
  <c r="CT30" i="32"/>
  <c r="CT74" i="32" s="1"/>
  <c r="CQ13" i="32"/>
  <c r="CQ57" i="32" s="1"/>
  <c r="CH52" i="32"/>
  <c r="CU8" i="32"/>
  <c r="CD69" i="32"/>
  <c r="CI25" i="32"/>
  <c r="CV25" i="32" s="1"/>
  <c r="CH25" i="32"/>
  <c r="CH69" i="32" s="1"/>
  <c r="CJ25" i="32"/>
  <c r="CW25" i="32" s="1"/>
  <c r="CG70" i="32"/>
  <c r="CT26" i="32"/>
  <c r="CT70" i="32" s="1"/>
  <c r="CT52" i="32"/>
  <c r="BU54" i="32"/>
  <c r="BU47" i="32"/>
  <c r="BQ47" i="32" s="1"/>
  <c r="G23" i="33"/>
  <c r="G47" i="33"/>
  <c r="G27" i="33" s="1"/>
  <c r="G92" i="33" s="1"/>
  <c r="CI30" i="32"/>
  <c r="CV30" i="32" s="1"/>
  <c r="CJ30" i="32"/>
  <c r="CW30" i="32" s="1"/>
  <c r="CD74" i="32"/>
  <c r="CH30" i="32"/>
  <c r="CH74" i="32" s="1"/>
  <c r="CT41" i="32"/>
  <c r="CT85" i="32" s="1"/>
  <c r="CQ7" i="32"/>
  <c r="CQ51" i="32" s="1"/>
  <c r="CU51" i="32"/>
  <c r="CJ32" i="32"/>
  <c r="CW32" i="32" s="1"/>
  <c r="CI32" i="32"/>
  <c r="CV32" i="32" s="1"/>
  <c r="CD76" i="32"/>
  <c r="CH32" i="32"/>
  <c r="CH76" i="32" s="1"/>
  <c r="D29" i="33"/>
  <c r="D59" i="33"/>
  <c r="CU24" i="32"/>
  <c r="DC66" i="32"/>
  <c r="DB66" i="32"/>
  <c r="DB59" i="32"/>
  <c r="DC59" i="32"/>
  <c r="DC60" i="32"/>
  <c r="DB60" i="32"/>
  <c r="DB90" i="32"/>
  <c r="DC90" i="32"/>
  <c r="DC89" i="32"/>
  <c r="DB89" i="32"/>
  <c r="AM47" i="32"/>
  <c r="H565" i="35"/>
  <c r="H100" i="129" s="1"/>
  <c r="F565" i="35"/>
  <c r="F100" i="129" s="1"/>
  <c r="L62" i="147"/>
  <c r="N62" i="147" s="1"/>
  <c r="Y18" i="147"/>
  <c r="AA18" i="147" s="1"/>
  <c r="AF18" i="147"/>
  <c r="R62" i="147"/>
  <c r="V62" i="147" s="1"/>
  <c r="S62" i="147"/>
  <c r="W62" i="147" s="1"/>
  <c r="X62" i="147" s="1"/>
  <c r="S75" i="161"/>
  <c r="W75" i="161" s="1"/>
  <c r="X75" i="161" s="1"/>
  <c r="AF31" i="161"/>
  <c r="Y31" i="161"/>
  <c r="AA31" i="161" s="1"/>
  <c r="R75" i="161"/>
  <c r="V75" i="161" s="1"/>
  <c r="C674" i="162"/>
  <c r="G674" i="162"/>
  <c r="F674" i="162"/>
  <c r="H674" i="162"/>
  <c r="E674" i="162"/>
  <c r="D674" i="162"/>
  <c r="I674" i="162"/>
  <c r="BX31" i="161"/>
  <c r="CE31" i="161"/>
  <c r="CK31" i="161" s="1"/>
  <c r="CM31" i="161" s="1"/>
  <c r="J578" i="148"/>
  <c r="J675" i="162"/>
  <c r="L75" i="161"/>
  <c r="N75" i="161" s="1"/>
  <c r="AF8" i="147"/>
  <c r="R52" i="147"/>
  <c r="V52" i="147" s="1"/>
  <c r="S52" i="147"/>
  <c r="W52" i="147" s="1"/>
  <c r="X52" i="147" s="1"/>
  <c r="Y8" i="147"/>
  <c r="AA8" i="147" s="1"/>
  <c r="BX8" i="147"/>
  <c r="CE8" i="147"/>
  <c r="CK8" i="147" s="1"/>
  <c r="CM8" i="147" s="1"/>
  <c r="C58" i="118"/>
  <c r="C86" i="118" s="1"/>
  <c r="E565" i="125"/>
  <c r="J481" i="35"/>
  <c r="CX29" i="147"/>
  <c r="CZ29" i="147" s="1"/>
  <c r="J568" i="148"/>
  <c r="J652" i="148"/>
  <c r="Y46" i="116"/>
  <c r="J610" i="148"/>
  <c r="L68" i="161"/>
  <c r="N68" i="161" s="1"/>
  <c r="Y60" i="117"/>
  <c r="AA60" i="117" s="1"/>
  <c r="Y72" i="133"/>
  <c r="AA72" i="133" s="1"/>
  <c r="Y56" i="117"/>
  <c r="AA56" i="117" s="1"/>
  <c r="Y80" i="147"/>
  <c r="AA80" i="147" s="1"/>
  <c r="L69" i="32"/>
  <c r="N69" i="32" s="1"/>
  <c r="J603" i="125"/>
  <c r="L52" i="161"/>
  <c r="N52" i="161" s="1"/>
  <c r="L71" i="161"/>
  <c r="N71" i="161" s="1"/>
  <c r="Y73" i="32"/>
  <c r="AA73" i="32" s="1"/>
  <c r="Y53" i="32"/>
  <c r="AA53" i="32" s="1"/>
  <c r="J619" i="148"/>
  <c r="L61" i="147"/>
  <c r="N61" i="147" s="1"/>
  <c r="J648" i="134"/>
  <c r="L73" i="161"/>
  <c r="N73" i="161" s="1"/>
  <c r="Y81" i="147"/>
  <c r="AA81" i="147" s="1"/>
  <c r="L85" i="32"/>
  <c r="N85" i="32" s="1"/>
  <c r="J593" i="162"/>
  <c r="J587" i="35"/>
  <c r="J631" i="35"/>
  <c r="J652" i="162"/>
  <c r="Y58" i="147"/>
  <c r="AA58" i="147" s="1"/>
  <c r="Y87" i="32"/>
  <c r="AA87" i="32" s="1"/>
  <c r="L72" i="32"/>
  <c r="N72" i="32" s="1"/>
  <c r="J564" i="35"/>
  <c r="L68" i="32"/>
  <c r="N68" i="32" s="1"/>
  <c r="L77" i="161"/>
  <c r="N77" i="161" s="1"/>
  <c r="J645" i="35"/>
  <c r="J619" i="119"/>
  <c r="Y78" i="32"/>
  <c r="AA78" i="32" s="1"/>
  <c r="L71" i="32"/>
  <c r="N71" i="32" s="1"/>
  <c r="J627" i="35"/>
  <c r="J575" i="134"/>
  <c r="AY80" i="117"/>
  <c r="BA80" i="117" s="1"/>
  <c r="J644" i="148"/>
  <c r="G643" i="35"/>
  <c r="I643" i="35"/>
  <c r="E643" i="35"/>
  <c r="F643" i="35"/>
  <c r="H643" i="35"/>
  <c r="D643" i="35"/>
  <c r="C643" i="35"/>
  <c r="Y54" i="124"/>
  <c r="AA54" i="124" s="1"/>
  <c r="L62" i="161"/>
  <c r="N62" i="161" s="1"/>
  <c r="L84" i="32"/>
  <c r="N84" i="32" s="1"/>
  <c r="Y64" i="32"/>
  <c r="AA64" i="32" s="1"/>
  <c r="L75" i="32"/>
  <c r="N75" i="32" s="1"/>
  <c r="L61" i="133"/>
  <c r="N61" i="133" s="1"/>
  <c r="BE80" i="117"/>
  <c r="BI80" i="117" s="1"/>
  <c r="BF80" i="117"/>
  <c r="BJ80" i="117" s="1"/>
  <c r="BK80" i="117" s="1"/>
  <c r="BS36" i="117"/>
  <c r="BL36" i="117"/>
  <c r="BN36" i="117" s="1"/>
  <c r="J642" i="35"/>
  <c r="L88" i="124"/>
  <c r="N88" i="124" s="1"/>
  <c r="J681" i="162"/>
  <c r="J600" i="35"/>
  <c r="J684" i="35"/>
  <c r="Y46" i="139"/>
  <c r="AL65" i="133"/>
  <c r="AN65" i="133" s="1"/>
  <c r="L64" i="133"/>
  <c r="N64" i="133" s="1"/>
  <c r="L86" i="161"/>
  <c r="N86" i="161" s="1"/>
  <c r="L63" i="32"/>
  <c r="N63" i="32" s="1"/>
  <c r="AZ47" i="133"/>
  <c r="Y82" i="124"/>
  <c r="AA82" i="124" s="1"/>
  <c r="L65" i="147"/>
  <c r="N65" i="147" s="1"/>
  <c r="L67" i="124"/>
  <c r="N67" i="124" s="1"/>
  <c r="H601" i="35"/>
  <c r="C601" i="35"/>
  <c r="E601" i="35"/>
  <c r="I601" i="35"/>
  <c r="D601" i="35"/>
  <c r="AN46" i="6"/>
  <c r="AN47" i="6" s="1"/>
  <c r="G601" i="35"/>
  <c r="F601" i="35"/>
  <c r="L89" i="32"/>
  <c r="N89" i="32" s="1"/>
  <c r="J554" i="125"/>
  <c r="Y86" i="32"/>
  <c r="AA86" i="32" s="1"/>
  <c r="J680" i="35"/>
  <c r="CX23" i="161"/>
  <c r="CZ23" i="161" s="1"/>
  <c r="N41" i="32"/>
  <c r="BX43" i="32"/>
  <c r="BZ43" i="32" s="1"/>
  <c r="CE43" i="32"/>
  <c r="CK43" i="32" s="1"/>
  <c r="CM43" i="32" s="1"/>
  <c r="L57" i="32"/>
  <c r="N57" i="32" s="1"/>
  <c r="N28" i="32"/>
  <c r="R66" i="32"/>
  <c r="V66" i="32" s="1"/>
  <c r="AF22" i="32"/>
  <c r="Y22" i="32"/>
  <c r="AA22" i="32" s="1"/>
  <c r="S66" i="32"/>
  <c r="W66" i="32" s="1"/>
  <c r="X66" i="32" s="1"/>
  <c r="BM42" i="147"/>
  <c r="CE8" i="133"/>
  <c r="CK8" i="133" s="1"/>
  <c r="BX8" i="133"/>
  <c r="BZ8" i="133" s="1"/>
  <c r="CE41" i="161"/>
  <c r="CK41" i="161" s="1"/>
  <c r="CM41" i="161" s="1"/>
  <c r="BX41" i="161"/>
  <c r="BK16" i="32"/>
  <c r="BR16" i="32"/>
  <c r="J576" i="141"/>
  <c r="BR10" i="32"/>
  <c r="BK10" i="32"/>
  <c r="E33" i="107"/>
  <c r="BX17" i="133"/>
  <c r="BZ17" i="133" s="1"/>
  <c r="CE17" i="133"/>
  <c r="CK17" i="133" s="1"/>
  <c r="CM17" i="133" s="1"/>
  <c r="J577" i="134"/>
  <c r="R64" i="133"/>
  <c r="V64" i="133" s="1"/>
  <c r="AF20" i="133"/>
  <c r="Y20" i="133"/>
  <c r="AA20" i="133" s="1"/>
  <c r="S64" i="133"/>
  <c r="W64" i="133" s="1"/>
  <c r="X64" i="133" s="1"/>
  <c r="AL10" i="124"/>
  <c r="AN10" i="124" s="1"/>
  <c r="AF54" i="124"/>
  <c r="AJ54" i="124" s="1"/>
  <c r="AK54" i="124" s="1"/>
  <c r="AE54" i="124"/>
  <c r="AI54" i="124" s="1"/>
  <c r="AS10" i="124"/>
  <c r="AF18" i="32"/>
  <c r="Y18" i="32"/>
  <c r="AA18" i="32" s="1"/>
  <c r="R62" i="32"/>
  <c r="V62" i="32" s="1"/>
  <c r="S62" i="32"/>
  <c r="W62" i="32" s="1"/>
  <c r="X62" i="32" s="1"/>
  <c r="L70" i="32"/>
  <c r="N70" i="32" s="1"/>
  <c r="BX20" i="133"/>
  <c r="CE20" i="133"/>
  <c r="CK20" i="133" s="1"/>
  <c r="CM20" i="133" s="1"/>
  <c r="BX29" i="161"/>
  <c r="BZ29" i="161" s="1"/>
  <c r="CE29" i="161"/>
  <c r="CK29" i="161" s="1"/>
  <c r="CM29" i="161" s="1"/>
  <c r="CE15" i="161"/>
  <c r="CK15" i="161" s="1"/>
  <c r="CM15" i="161" s="1"/>
  <c r="BX15" i="161"/>
  <c r="AE58" i="147"/>
  <c r="AI58" i="147" s="1"/>
  <c r="AL14" i="147"/>
  <c r="AN14" i="147" s="1"/>
  <c r="AF58" i="147"/>
  <c r="AJ58" i="147" s="1"/>
  <c r="AK58" i="147" s="1"/>
  <c r="AS14" i="147"/>
  <c r="F675" i="35"/>
  <c r="G675" i="35"/>
  <c r="H675" i="35"/>
  <c r="I675" i="35"/>
  <c r="D675" i="35"/>
  <c r="C675" i="35"/>
  <c r="E675" i="35"/>
  <c r="J640" i="125"/>
  <c r="J682" i="125"/>
  <c r="AF18" i="161"/>
  <c r="R62" i="161"/>
  <c r="V62" i="161" s="1"/>
  <c r="Y18" i="161"/>
  <c r="AA18" i="161" s="1"/>
  <c r="S62" i="161"/>
  <c r="W62" i="161" s="1"/>
  <c r="X62" i="161" s="1"/>
  <c r="J593" i="148"/>
  <c r="S14" i="32"/>
  <c r="F58" i="32"/>
  <c r="J58" i="32" s="1"/>
  <c r="K58" i="32" s="1"/>
  <c r="E58" i="32"/>
  <c r="I58" i="32" s="1"/>
  <c r="L14" i="32"/>
  <c r="BK35" i="32"/>
  <c r="BM35" i="32" s="1"/>
  <c r="BR35" i="32"/>
  <c r="Y85" i="117"/>
  <c r="AA85" i="117" s="1"/>
  <c r="Y56" i="133"/>
  <c r="AA56" i="133" s="1"/>
  <c r="AF87" i="32"/>
  <c r="AJ87" i="32" s="1"/>
  <c r="AK87" i="32" s="1"/>
  <c r="AL43" i="32"/>
  <c r="AN43" i="32" s="1"/>
  <c r="AS43" i="32"/>
  <c r="AE87" i="32"/>
  <c r="AI87" i="32" s="1"/>
  <c r="Y17" i="147"/>
  <c r="AA17" i="147" s="1"/>
  <c r="AF17" i="147"/>
  <c r="R61" i="147"/>
  <c r="V61" i="147" s="1"/>
  <c r="S61" i="147"/>
  <c r="W61" i="147" s="1"/>
  <c r="X61" i="147" s="1"/>
  <c r="L67" i="32"/>
  <c r="N67" i="32" s="1"/>
  <c r="BX36" i="147"/>
  <c r="BZ36" i="147" s="1"/>
  <c r="CE36" i="147"/>
  <c r="CK36" i="147" s="1"/>
  <c r="CM36" i="147" s="1"/>
  <c r="BM21" i="32"/>
  <c r="N8" i="133"/>
  <c r="J621" i="134"/>
  <c r="J639" i="162"/>
  <c r="AL20" i="161"/>
  <c r="AF64" i="161"/>
  <c r="AJ64" i="161" s="1"/>
  <c r="AK64" i="161" s="1"/>
  <c r="AS20" i="161"/>
  <c r="AE64" i="161"/>
  <c r="AI64" i="161" s="1"/>
  <c r="CE25" i="32"/>
  <c r="CK25" i="32" s="1"/>
  <c r="BX25" i="32"/>
  <c r="BZ25" i="32" s="1"/>
  <c r="AS42" i="147"/>
  <c r="AF86" i="147"/>
  <c r="AJ86" i="147" s="1"/>
  <c r="AK86" i="147" s="1"/>
  <c r="AE86" i="147"/>
  <c r="AI86" i="147" s="1"/>
  <c r="AL42" i="147"/>
  <c r="AN42" i="147" s="1"/>
  <c r="BM33" i="147"/>
  <c r="H591" i="35"/>
  <c r="D591" i="35"/>
  <c r="C591" i="35"/>
  <c r="E591" i="35"/>
  <c r="G591" i="35"/>
  <c r="I591" i="35"/>
  <c r="F591" i="35"/>
  <c r="AL33" i="147"/>
  <c r="AN33" i="147" s="1"/>
  <c r="AF77" i="147"/>
  <c r="AJ77" i="147" s="1"/>
  <c r="AK77" i="147" s="1"/>
  <c r="AS33" i="147"/>
  <c r="AE77" i="147"/>
  <c r="AI77" i="147" s="1"/>
  <c r="J658" i="148"/>
  <c r="J657" i="35"/>
  <c r="J625" i="35"/>
  <c r="CE40" i="32"/>
  <c r="CK40" i="32" s="1"/>
  <c r="CM40" i="32" s="1"/>
  <c r="BX40" i="32"/>
  <c r="CE27" i="32"/>
  <c r="CK27" i="32" s="1"/>
  <c r="BX27" i="32"/>
  <c r="BZ27" i="32" s="1"/>
  <c r="CE15" i="32"/>
  <c r="CK15" i="32" s="1"/>
  <c r="CM15" i="32" s="1"/>
  <c r="BX15" i="32"/>
  <c r="BZ15" i="32" s="1"/>
  <c r="Y81" i="161"/>
  <c r="AA81" i="161" s="1"/>
  <c r="Y70" i="124"/>
  <c r="AA70" i="124" s="1"/>
  <c r="J581" i="148"/>
  <c r="J661" i="119"/>
  <c r="L60" i="32"/>
  <c r="N60" i="32" s="1"/>
  <c r="Y29" i="161"/>
  <c r="AA29" i="161" s="1"/>
  <c r="R73" i="161"/>
  <c r="V73" i="161" s="1"/>
  <c r="AF29" i="161"/>
  <c r="S73" i="161"/>
  <c r="W73" i="161" s="1"/>
  <c r="X73" i="161" s="1"/>
  <c r="S68" i="117"/>
  <c r="W68" i="117" s="1"/>
  <c r="X68" i="117" s="1"/>
  <c r="Y24" i="117"/>
  <c r="AA24" i="117" s="1"/>
  <c r="AF24" i="117"/>
  <c r="R68" i="117"/>
  <c r="V68" i="117" s="1"/>
  <c r="CE19" i="32"/>
  <c r="CK19" i="32" s="1"/>
  <c r="BX19" i="32"/>
  <c r="BZ19" i="32" s="1"/>
  <c r="AF12" i="161"/>
  <c r="R56" i="161"/>
  <c r="V56" i="161" s="1"/>
  <c r="Y12" i="161"/>
  <c r="AA12" i="161" s="1"/>
  <c r="S56" i="161"/>
  <c r="W56" i="161" s="1"/>
  <c r="X56" i="161" s="1"/>
  <c r="J682" i="134"/>
  <c r="J662" i="35"/>
  <c r="L81" i="117"/>
  <c r="N81" i="117" s="1"/>
  <c r="J640" i="134"/>
  <c r="J619" i="134"/>
  <c r="I612" i="35"/>
  <c r="E612" i="35"/>
  <c r="D612" i="35"/>
  <c r="F612" i="35"/>
  <c r="C612" i="35"/>
  <c r="G612" i="35"/>
  <c r="H612" i="35"/>
  <c r="L60" i="140"/>
  <c r="N60" i="140" s="1"/>
  <c r="N15" i="133"/>
  <c r="S65" i="32"/>
  <c r="W65" i="32" s="1"/>
  <c r="X65" i="32" s="1"/>
  <c r="R65" i="32"/>
  <c r="V65" i="32" s="1"/>
  <c r="Y21" i="32"/>
  <c r="AA21" i="32" s="1"/>
  <c r="AF21" i="32"/>
  <c r="J615" i="35"/>
  <c r="AL38" i="124"/>
  <c r="AE82" i="124"/>
  <c r="AI82" i="124" s="1"/>
  <c r="AF82" i="124"/>
  <c r="AJ82" i="124" s="1"/>
  <c r="AK82" i="124" s="1"/>
  <c r="AS38" i="124"/>
  <c r="AF17" i="133"/>
  <c r="S61" i="133"/>
  <c r="W61" i="133" s="1"/>
  <c r="X61" i="133" s="1"/>
  <c r="Y17" i="133"/>
  <c r="AA17" i="133" s="1"/>
  <c r="R61" i="133"/>
  <c r="V61" i="133" s="1"/>
  <c r="BM16" i="140"/>
  <c r="BR46" i="32"/>
  <c r="BK46" i="32"/>
  <c r="BX24" i="161"/>
  <c r="BZ24" i="161" s="1"/>
  <c r="CE24" i="161"/>
  <c r="CK24" i="161" s="1"/>
  <c r="CM24" i="161" s="1"/>
  <c r="J673" i="35"/>
  <c r="BM23" i="32"/>
  <c r="BK28" i="32"/>
  <c r="BR28" i="32"/>
  <c r="R63" i="133"/>
  <c r="V63" i="133" s="1"/>
  <c r="S63" i="133"/>
  <c r="W63" i="133" s="1"/>
  <c r="X63" i="133" s="1"/>
  <c r="AF19" i="133"/>
  <c r="Y19" i="133"/>
  <c r="AA19" i="133" s="1"/>
  <c r="S69" i="32"/>
  <c r="W69" i="32" s="1"/>
  <c r="X69" i="32" s="1"/>
  <c r="AF25" i="32"/>
  <c r="Y25" i="32"/>
  <c r="AA25" i="32" s="1"/>
  <c r="R69" i="32"/>
  <c r="V69" i="32" s="1"/>
  <c r="BX16" i="133"/>
  <c r="CE16" i="133"/>
  <c r="CK16" i="133" s="1"/>
  <c r="CM16" i="133" s="1"/>
  <c r="BX42" i="161"/>
  <c r="CE42" i="161"/>
  <c r="CK42" i="161" s="1"/>
  <c r="CM42" i="161" s="1"/>
  <c r="J648" i="35"/>
  <c r="J613" i="35"/>
  <c r="AL58" i="161"/>
  <c r="AN58" i="161" s="1"/>
  <c r="Y80" i="32"/>
  <c r="AA80" i="32" s="1"/>
  <c r="L59" i="147"/>
  <c r="N59" i="147" s="1"/>
  <c r="Y55" i="124"/>
  <c r="AA55" i="124" s="1"/>
  <c r="J609" i="148"/>
  <c r="AL66" i="161"/>
  <c r="AN66" i="161" s="1"/>
  <c r="G588" i="35"/>
  <c r="D588" i="35"/>
  <c r="E588" i="35"/>
  <c r="F588" i="35"/>
  <c r="I588" i="35"/>
  <c r="C588" i="35"/>
  <c r="H588" i="35"/>
  <c r="AA46" i="6"/>
  <c r="AA47" i="6" s="1"/>
  <c r="R85" i="147"/>
  <c r="V85" i="147" s="1"/>
  <c r="Y41" i="147"/>
  <c r="AA41" i="147" s="1"/>
  <c r="AF41" i="147"/>
  <c r="S85" i="147"/>
  <c r="W85" i="147" s="1"/>
  <c r="X85" i="147" s="1"/>
  <c r="AF13" i="32"/>
  <c r="Y13" i="32"/>
  <c r="AA13" i="32" s="1"/>
  <c r="S57" i="32"/>
  <c r="W57" i="32" s="1"/>
  <c r="X57" i="32" s="1"/>
  <c r="R57" i="32"/>
  <c r="V57" i="32" s="1"/>
  <c r="BX17" i="147"/>
  <c r="BZ17" i="147" s="1"/>
  <c r="CE17" i="147"/>
  <c r="CK17" i="147" s="1"/>
  <c r="CM17" i="147" s="1"/>
  <c r="E606" i="35"/>
  <c r="D606" i="35"/>
  <c r="I606" i="35"/>
  <c r="G606" i="35"/>
  <c r="F606" i="35"/>
  <c r="C606" i="35"/>
  <c r="H606" i="35"/>
  <c r="S68" i="32"/>
  <c r="W68" i="32" s="1"/>
  <c r="X68" i="32" s="1"/>
  <c r="R68" i="32"/>
  <c r="V68" i="32" s="1"/>
  <c r="Y24" i="32"/>
  <c r="AA24" i="32" s="1"/>
  <c r="AF24" i="32"/>
  <c r="BM21" i="147"/>
  <c r="S68" i="161"/>
  <c r="W68" i="161" s="1"/>
  <c r="X68" i="161" s="1"/>
  <c r="AF24" i="161"/>
  <c r="R68" i="161"/>
  <c r="V68" i="161" s="1"/>
  <c r="Y24" i="161"/>
  <c r="AA24" i="161" s="1"/>
  <c r="I658" i="35"/>
  <c r="C658" i="35"/>
  <c r="D658" i="35"/>
  <c r="H658" i="35"/>
  <c r="F658" i="35"/>
  <c r="G658" i="35"/>
  <c r="E658" i="35"/>
  <c r="J532" i="35"/>
  <c r="BM26" i="32"/>
  <c r="J597" i="162"/>
  <c r="BM41" i="147"/>
  <c r="E54" i="32"/>
  <c r="I54" i="32" s="1"/>
  <c r="S10" i="32"/>
  <c r="L10" i="32"/>
  <c r="F54" i="32"/>
  <c r="J54" i="32" s="1"/>
  <c r="K54" i="32" s="1"/>
  <c r="J623" i="148"/>
  <c r="H610" i="35"/>
  <c r="F610" i="35"/>
  <c r="G610" i="35"/>
  <c r="D610" i="35"/>
  <c r="I610" i="35"/>
  <c r="E610" i="35"/>
  <c r="C610" i="35"/>
  <c r="BX19" i="133"/>
  <c r="BZ19" i="133" s="1"/>
  <c r="CE19" i="133"/>
  <c r="CK19" i="133" s="1"/>
  <c r="CM19" i="133" s="1"/>
  <c r="G637" i="35"/>
  <c r="D637" i="35"/>
  <c r="H637" i="35"/>
  <c r="F637" i="35"/>
  <c r="I637" i="35"/>
  <c r="C637" i="35"/>
  <c r="E637" i="35"/>
  <c r="S52" i="161"/>
  <c r="W52" i="161" s="1"/>
  <c r="X52" i="161" s="1"/>
  <c r="R52" i="161"/>
  <c r="V52" i="161" s="1"/>
  <c r="AF8" i="161"/>
  <c r="Y8" i="161"/>
  <c r="AA8" i="161" s="1"/>
  <c r="AS17" i="117"/>
  <c r="AF61" i="117"/>
  <c r="AJ61" i="117" s="1"/>
  <c r="AK61" i="117" s="1"/>
  <c r="AL17" i="117"/>
  <c r="AN17" i="117" s="1"/>
  <c r="AE61" i="117"/>
  <c r="AI61" i="117" s="1"/>
  <c r="CE37" i="161"/>
  <c r="CK37" i="161" s="1"/>
  <c r="CM37" i="161" s="1"/>
  <c r="BX37" i="161"/>
  <c r="AF33" i="161"/>
  <c r="R77" i="161"/>
  <c r="V77" i="161" s="1"/>
  <c r="S77" i="161"/>
  <c r="W77" i="161" s="1"/>
  <c r="X77" i="161" s="1"/>
  <c r="Y33" i="161"/>
  <c r="AA33" i="161" s="1"/>
  <c r="Y26" i="32"/>
  <c r="AA26" i="32" s="1"/>
  <c r="S70" i="32"/>
  <c r="W70" i="32" s="1"/>
  <c r="X70" i="32" s="1"/>
  <c r="R70" i="32"/>
  <c r="V70" i="32" s="1"/>
  <c r="AF26" i="32"/>
  <c r="J579" i="134"/>
  <c r="BM27" i="161"/>
  <c r="BM29" i="161"/>
  <c r="N27" i="161"/>
  <c r="AE59" i="32"/>
  <c r="AI59" i="32" s="1"/>
  <c r="AL15" i="32"/>
  <c r="AN15" i="32" s="1"/>
  <c r="AS15" i="32"/>
  <c r="AF59" i="32"/>
  <c r="AJ59" i="32" s="1"/>
  <c r="AK59" i="32" s="1"/>
  <c r="J546" i="35"/>
  <c r="BM10" i="124"/>
  <c r="BX14" i="147"/>
  <c r="CE14" i="147"/>
  <c r="CK14" i="147" s="1"/>
  <c r="CM14" i="147" s="1"/>
  <c r="J614" i="134"/>
  <c r="CE16" i="117"/>
  <c r="CK16" i="117" s="1"/>
  <c r="CM16" i="117" s="1"/>
  <c r="BX16" i="117"/>
  <c r="N18" i="161"/>
  <c r="R84" i="32"/>
  <c r="V84" i="32" s="1"/>
  <c r="Y40" i="32"/>
  <c r="AA40" i="32" s="1"/>
  <c r="AF40" i="32"/>
  <c r="S84" i="32"/>
  <c r="W84" i="32" s="1"/>
  <c r="X84" i="32" s="1"/>
  <c r="AF64" i="32"/>
  <c r="AJ64" i="32" s="1"/>
  <c r="AK64" i="32" s="1"/>
  <c r="AL20" i="32"/>
  <c r="AN20" i="32" s="1"/>
  <c r="AS20" i="32"/>
  <c r="AE64" i="32"/>
  <c r="AI64" i="32" s="1"/>
  <c r="BX29" i="32"/>
  <c r="BZ29" i="32" s="1"/>
  <c r="CE29" i="32"/>
  <c r="CK29" i="32" s="1"/>
  <c r="CM29" i="32" s="1"/>
  <c r="CE37" i="32"/>
  <c r="CK37" i="32" s="1"/>
  <c r="CM37" i="32" s="1"/>
  <c r="BX37" i="32"/>
  <c r="L85" i="161"/>
  <c r="N85" i="161" s="1"/>
  <c r="BM12" i="117"/>
  <c r="BM36" i="147"/>
  <c r="CE46" i="133"/>
  <c r="CK46" i="133" s="1"/>
  <c r="CM46" i="133" s="1"/>
  <c r="BX46" i="133"/>
  <c r="BX21" i="32"/>
  <c r="BZ21" i="32" s="1"/>
  <c r="CE21" i="32"/>
  <c r="CK21" i="32" s="1"/>
  <c r="R52" i="133"/>
  <c r="V52" i="133" s="1"/>
  <c r="Y8" i="133"/>
  <c r="AA8" i="133" s="1"/>
  <c r="AF8" i="133"/>
  <c r="S52" i="133"/>
  <c r="W52" i="133" s="1"/>
  <c r="X52" i="133" s="1"/>
  <c r="BX13" i="32"/>
  <c r="CE13" i="32"/>
  <c r="CK13" i="32" s="1"/>
  <c r="CM13" i="32" s="1"/>
  <c r="BX15" i="133"/>
  <c r="CE15" i="133"/>
  <c r="CK15" i="133" s="1"/>
  <c r="CM15" i="133" s="1"/>
  <c r="Y64" i="161"/>
  <c r="AA64" i="161" s="1"/>
  <c r="BM25" i="32"/>
  <c r="J663" i="134"/>
  <c r="Y86" i="147"/>
  <c r="AA86" i="147" s="1"/>
  <c r="BM18" i="32"/>
  <c r="I633" i="35"/>
  <c r="G633" i="35"/>
  <c r="C633" i="35"/>
  <c r="D633" i="35"/>
  <c r="E633" i="35"/>
  <c r="H633" i="35"/>
  <c r="F633" i="35"/>
  <c r="Y77" i="147"/>
  <c r="AA77" i="147" s="1"/>
  <c r="CE37" i="117"/>
  <c r="CK37" i="117" s="1"/>
  <c r="CM37" i="117" s="1"/>
  <c r="BX37" i="117"/>
  <c r="J626" i="162"/>
  <c r="J681" i="119"/>
  <c r="AE90" i="133"/>
  <c r="AI90" i="133" s="1"/>
  <c r="AS46" i="133"/>
  <c r="AL46" i="133"/>
  <c r="AN46" i="133" s="1"/>
  <c r="AF90" i="133"/>
  <c r="AJ90" i="133" s="1"/>
  <c r="AK90" i="133" s="1"/>
  <c r="BM27" i="32"/>
  <c r="AF81" i="161"/>
  <c r="AJ81" i="161" s="1"/>
  <c r="AK81" i="161" s="1"/>
  <c r="AL37" i="161"/>
  <c r="AE81" i="161"/>
  <c r="AI81" i="161" s="1"/>
  <c r="AS37" i="161"/>
  <c r="F652" i="35"/>
  <c r="C652" i="35"/>
  <c r="E652" i="35"/>
  <c r="G652" i="35"/>
  <c r="D652" i="35"/>
  <c r="H652" i="35"/>
  <c r="I652" i="35"/>
  <c r="R60" i="32"/>
  <c r="V60" i="32" s="1"/>
  <c r="Y16" i="32"/>
  <c r="AA16" i="32" s="1"/>
  <c r="AF16" i="32"/>
  <c r="S60" i="32"/>
  <c r="W60" i="32" s="1"/>
  <c r="X60" i="32" s="1"/>
  <c r="BM19" i="32"/>
  <c r="H28" i="129"/>
  <c r="H65" i="129"/>
  <c r="H68" i="129" s="1"/>
  <c r="H62" i="129"/>
  <c r="H63" i="129" s="1"/>
  <c r="I33" i="107"/>
  <c r="L56" i="161"/>
  <c r="N56" i="161" s="1"/>
  <c r="BX8" i="161"/>
  <c r="CE8" i="161"/>
  <c r="CK8" i="161" s="1"/>
  <c r="CM8" i="161" s="1"/>
  <c r="S59" i="133"/>
  <c r="W59" i="133" s="1"/>
  <c r="X59" i="133" s="1"/>
  <c r="AF15" i="133"/>
  <c r="R59" i="133"/>
  <c r="V59" i="133" s="1"/>
  <c r="Y15" i="133"/>
  <c r="AA15" i="133" s="1"/>
  <c r="J616" i="148"/>
  <c r="J589" i="35"/>
  <c r="CE16" i="140"/>
  <c r="CK16" i="140" s="1"/>
  <c r="CM16" i="140" s="1"/>
  <c r="BX16" i="140"/>
  <c r="BZ16" i="140" s="1"/>
  <c r="N21" i="147"/>
  <c r="R67" i="124"/>
  <c r="V67" i="124" s="1"/>
  <c r="Y23" i="124"/>
  <c r="AA23" i="124" s="1"/>
  <c r="AF23" i="124"/>
  <c r="S67" i="124"/>
  <c r="W67" i="124" s="1"/>
  <c r="X67" i="124" s="1"/>
  <c r="Y16" i="133"/>
  <c r="AA16" i="133" s="1"/>
  <c r="S60" i="133"/>
  <c r="W60" i="133" s="1"/>
  <c r="X60" i="133" s="1"/>
  <c r="R60" i="133"/>
  <c r="V60" i="133" s="1"/>
  <c r="AF16" i="133"/>
  <c r="I654" i="35"/>
  <c r="E654" i="35"/>
  <c r="F654" i="35"/>
  <c r="C654" i="35"/>
  <c r="G654" i="35"/>
  <c r="H654" i="35"/>
  <c r="D654" i="35"/>
  <c r="G570" i="35"/>
  <c r="C570" i="35"/>
  <c r="I570" i="35"/>
  <c r="F570" i="35"/>
  <c r="E570" i="35"/>
  <c r="H570" i="35"/>
  <c r="D570" i="35"/>
  <c r="CE24" i="32"/>
  <c r="CK24" i="32" s="1"/>
  <c r="CM24" i="32" s="1"/>
  <c r="BX24" i="32"/>
  <c r="AF43" i="147"/>
  <c r="R87" i="147"/>
  <c r="V87" i="147" s="1"/>
  <c r="S87" i="147"/>
  <c r="W87" i="147" s="1"/>
  <c r="X87" i="147" s="1"/>
  <c r="Y43" i="147"/>
  <c r="AA43" i="147" s="1"/>
  <c r="CE23" i="32"/>
  <c r="CK23" i="32" s="1"/>
  <c r="BX23" i="32"/>
  <c r="BZ23" i="32" s="1"/>
  <c r="S82" i="133"/>
  <c r="W82" i="133" s="1"/>
  <c r="X82" i="133" s="1"/>
  <c r="R82" i="133"/>
  <c r="V82" i="133" s="1"/>
  <c r="AF38" i="133"/>
  <c r="Y38" i="133"/>
  <c r="AA38" i="133" s="1"/>
  <c r="J618" i="141"/>
  <c r="C77" i="129"/>
  <c r="C86" i="129"/>
  <c r="F58" i="136"/>
  <c r="F86" i="136" s="1"/>
  <c r="F87" i="136" s="1"/>
  <c r="F3" i="142" s="1"/>
  <c r="F565" i="141"/>
  <c r="L82" i="140"/>
  <c r="N82" i="140" s="1"/>
  <c r="L55" i="117"/>
  <c r="N55" i="117" s="1"/>
  <c r="D565" i="125"/>
  <c r="AL89" i="147"/>
  <c r="AN89" i="147" s="1"/>
  <c r="BM38" i="133"/>
  <c r="R85" i="32"/>
  <c r="V85" i="32" s="1"/>
  <c r="S85" i="32"/>
  <c r="W85" i="32" s="1"/>
  <c r="X85" i="32" s="1"/>
  <c r="Y41" i="32"/>
  <c r="AA41" i="32" s="1"/>
  <c r="AF41" i="32"/>
  <c r="L85" i="147"/>
  <c r="N85" i="147" s="1"/>
  <c r="AF28" i="32"/>
  <c r="S72" i="32"/>
  <c r="W72" i="32" s="1"/>
  <c r="X72" i="32" s="1"/>
  <c r="R72" i="32"/>
  <c r="V72" i="32" s="1"/>
  <c r="Y28" i="32"/>
  <c r="AA28" i="32" s="1"/>
  <c r="BM17" i="147"/>
  <c r="L66" i="32"/>
  <c r="N66" i="32" s="1"/>
  <c r="J635" i="162"/>
  <c r="J677" i="162"/>
  <c r="CE21" i="147"/>
  <c r="CK21" i="147" s="1"/>
  <c r="CM21" i="147" s="1"/>
  <c r="BX21" i="147"/>
  <c r="BZ21" i="147" s="1"/>
  <c r="H574" i="35"/>
  <c r="F574" i="35"/>
  <c r="I574" i="35"/>
  <c r="E574" i="35"/>
  <c r="D574" i="35"/>
  <c r="C574" i="35"/>
  <c r="G574" i="35"/>
  <c r="M46" i="6"/>
  <c r="M47" i="6" s="1"/>
  <c r="L8" i="32"/>
  <c r="N8" i="32" s="1"/>
  <c r="E52" i="32"/>
  <c r="I52" i="32" s="1"/>
  <c r="S8" i="32"/>
  <c r="F52" i="32"/>
  <c r="J52" i="32" s="1"/>
  <c r="K52" i="32" s="1"/>
  <c r="L59" i="161"/>
  <c r="N59" i="161" s="1"/>
  <c r="CE26" i="32"/>
  <c r="CK26" i="32" s="1"/>
  <c r="CM26" i="32" s="1"/>
  <c r="BX26" i="32"/>
  <c r="BZ26" i="32" s="1"/>
  <c r="J581" i="35"/>
  <c r="BX41" i="147"/>
  <c r="BZ41" i="147" s="1"/>
  <c r="CE41" i="147"/>
  <c r="CK41" i="147" s="1"/>
  <c r="CM41" i="147" s="1"/>
  <c r="BR8" i="32"/>
  <c r="BK8" i="32"/>
  <c r="BR31" i="32"/>
  <c r="BK31" i="32"/>
  <c r="BM31" i="32" s="1"/>
  <c r="N8" i="161"/>
  <c r="Y61" i="117"/>
  <c r="AA61" i="117" s="1"/>
  <c r="L62" i="32"/>
  <c r="N62" i="32" s="1"/>
  <c r="F74" i="32"/>
  <c r="J74" i="32" s="1"/>
  <c r="K74" i="32" s="1"/>
  <c r="E74" i="32"/>
  <c r="I74" i="32" s="1"/>
  <c r="L30" i="32"/>
  <c r="S30" i="32"/>
  <c r="F79" i="32"/>
  <c r="J79" i="32" s="1"/>
  <c r="K79" i="32" s="1"/>
  <c r="S35" i="32"/>
  <c r="E79" i="32"/>
  <c r="I79" i="32" s="1"/>
  <c r="L35" i="32"/>
  <c r="N35" i="32" s="1"/>
  <c r="BX27" i="161"/>
  <c r="BZ27" i="161" s="1"/>
  <c r="CE27" i="161"/>
  <c r="CK27" i="161" s="1"/>
  <c r="CM27" i="161" s="1"/>
  <c r="S71" i="161"/>
  <c r="W71" i="161" s="1"/>
  <c r="X71" i="161" s="1"/>
  <c r="R71" i="161"/>
  <c r="V71" i="161" s="1"/>
  <c r="AF27" i="161"/>
  <c r="Y27" i="161"/>
  <c r="AA27" i="161" s="1"/>
  <c r="Y59" i="32"/>
  <c r="AA59" i="32" s="1"/>
  <c r="H630" i="35"/>
  <c r="C630" i="35"/>
  <c r="D630" i="35"/>
  <c r="G630" i="35"/>
  <c r="F630" i="35"/>
  <c r="E630" i="35"/>
  <c r="I630" i="35"/>
  <c r="G672" i="35"/>
  <c r="E672" i="35"/>
  <c r="F672" i="35"/>
  <c r="I672" i="35"/>
  <c r="C672" i="35"/>
  <c r="D672" i="35"/>
  <c r="H672" i="35"/>
  <c r="Y42" i="161"/>
  <c r="AA42" i="161" s="1"/>
  <c r="AF42" i="161"/>
  <c r="R86" i="161"/>
  <c r="V86" i="161" s="1"/>
  <c r="S86" i="161"/>
  <c r="W86" i="161" s="1"/>
  <c r="X86" i="161" s="1"/>
  <c r="BX18" i="161"/>
  <c r="CE18" i="161"/>
  <c r="CK18" i="161" s="1"/>
  <c r="CM18" i="161" s="1"/>
  <c r="AL9" i="32"/>
  <c r="AN9" i="32" s="1"/>
  <c r="AE53" i="32"/>
  <c r="AI53" i="32" s="1"/>
  <c r="AF53" i="32"/>
  <c r="AJ53" i="32" s="1"/>
  <c r="AK53" i="32" s="1"/>
  <c r="AS9" i="32"/>
  <c r="BR30" i="32"/>
  <c r="BK30" i="32"/>
  <c r="BM30" i="32" s="1"/>
  <c r="BX10" i="124"/>
  <c r="BZ10" i="124" s="1"/>
  <c r="CE10" i="124"/>
  <c r="CK10" i="124" s="1"/>
  <c r="CM10" i="124" s="1"/>
  <c r="BR32" i="32"/>
  <c r="BK32" i="32"/>
  <c r="BM32" i="32" s="1"/>
  <c r="J584" i="162"/>
  <c r="J665" i="35"/>
  <c r="E679" i="35"/>
  <c r="D679" i="35"/>
  <c r="C679" i="35"/>
  <c r="F679" i="35"/>
  <c r="G679" i="35"/>
  <c r="H679" i="35"/>
  <c r="I679" i="35"/>
  <c r="C568" i="35"/>
  <c r="G568" i="35"/>
  <c r="H568" i="35"/>
  <c r="D568" i="35"/>
  <c r="I568" i="35"/>
  <c r="F568" i="35"/>
  <c r="E568" i="35"/>
  <c r="AL41" i="117"/>
  <c r="AE85" i="117"/>
  <c r="AI85" i="117" s="1"/>
  <c r="AS41" i="117"/>
  <c r="AF85" i="117"/>
  <c r="AJ85" i="117" s="1"/>
  <c r="AK85" i="117" s="1"/>
  <c r="S85" i="161"/>
  <c r="W85" i="161" s="1"/>
  <c r="X85" i="161" s="1"/>
  <c r="Y41" i="161"/>
  <c r="AA41" i="161" s="1"/>
  <c r="R85" i="161"/>
  <c r="V85" i="161" s="1"/>
  <c r="AF41" i="161"/>
  <c r="AE56" i="133"/>
  <c r="AI56" i="133" s="1"/>
  <c r="AF56" i="133"/>
  <c r="AJ56" i="133" s="1"/>
  <c r="AK56" i="133" s="1"/>
  <c r="AS12" i="133"/>
  <c r="AL12" i="133"/>
  <c r="BX12" i="117"/>
  <c r="BZ12" i="117" s="1"/>
  <c r="CE12" i="117"/>
  <c r="CK12" i="117" s="1"/>
  <c r="CM12" i="117" s="1"/>
  <c r="L52" i="133"/>
  <c r="N52" i="133" s="1"/>
  <c r="BX26" i="124"/>
  <c r="BZ26" i="124" s="1"/>
  <c r="CE26" i="124"/>
  <c r="CK26" i="124" s="1"/>
  <c r="CM26" i="124" s="1"/>
  <c r="N27" i="32"/>
  <c r="BM22" i="32"/>
  <c r="J629" i="35"/>
  <c r="CE18" i="32"/>
  <c r="CK18" i="32" s="1"/>
  <c r="CM18" i="32" s="1"/>
  <c r="BX18" i="32"/>
  <c r="BZ18" i="32" s="1"/>
  <c r="J597" i="119"/>
  <c r="Y90" i="133"/>
  <c r="AA90" i="133" s="1"/>
  <c r="J526" i="35"/>
  <c r="J617" i="134"/>
  <c r="R75" i="32"/>
  <c r="V75" i="32" s="1"/>
  <c r="S75" i="32"/>
  <c r="W75" i="32" s="1"/>
  <c r="X75" i="32" s="1"/>
  <c r="AF31" i="32"/>
  <c r="Y31" i="32"/>
  <c r="AA31" i="32" s="1"/>
  <c r="N29" i="161"/>
  <c r="L68" i="117"/>
  <c r="N68" i="117" s="1"/>
  <c r="CE24" i="117"/>
  <c r="CK24" i="117" s="1"/>
  <c r="CM24" i="117" s="1"/>
  <c r="BX24" i="117"/>
  <c r="BX12" i="161"/>
  <c r="BZ12" i="161" s="1"/>
  <c r="CE12" i="161"/>
  <c r="CK12" i="161" s="1"/>
  <c r="CM12" i="161" s="1"/>
  <c r="F86" i="129"/>
  <c r="F87" i="129" s="1"/>
  <c r="F3" i="135" s="1"/>
  <c r="F77" i="129"/>
  <c r="L59" i="133"/>
  <c r="N59" i="133" s="1"/>
  <c r="L65" i="32"/>
  <c r="N65" i="32" s="1"/>
  <c r="J668" i="162"/>
  <c r="J568" i="162"/>
  <c r="J610" i="162"/>
  <c r="J578" i="35"/>
  <c r="S65" i="147"/>
  <c r="W65" i="147" s="1"/>
  <c r="X65" i="147" s="1"/>
  <c r="Y21" i="147"/>
  <c r="AA21" i="147" s="1"/>
  <c r="R65" i="147"/>
  <c r="V65" i="147" s="1"/>
  <c r="AF21" i="147"/>
  <c r="BZ28" i="133"/>
  <c r="CX28" i="133"/>
  <c r="CZ28" i="133" s="1"/>
  <c r="L60" i="133"/>
  <c r="N60" i="133" s="1"/>
  <c r="J528" i="35"/>
  <c r="Y65" i="161"/>
  <c r="AA65" i="161" s="1"/>
  <c r="S46" i="32"/>
  <c r="F90" i="32"/>
  <c r="J90" i="32" s="1"/>
  <c r="K90" i="32" s="1"/>
  <c r="L46" i="32"/>
  <c r="E90" i="32"/>
  <c r="I90" i="32" s="1"/>
  <c r="L82" i="133"/>
  <c r="N82" i="133" s="1"/>
  <c r="J659" i="134"/>
  <c r="J666" i="35"/>
  <c r="L63" i="133"/>
  <c r="N63" i="133" s="1"/>
  <c r="CE38" i="124"/>
  <c r="CK38" i="124" s="1"/>
  <c r="CM38" i="124" s="1"/>
  <c r="BX38" i="124"/>
  <c r="BX38" i="133"/>
  <c r="BZ38" i="133" s="1"/>
  <c r="CE38" i="133"/>
  <c r="CK38" i="133" s="1"/>
  <c r="CM38" i="133" s="1"/>
  <c r="BX42" i="147"/>
  <c r="BZ42" i="147" s="1"/>
  <c r="CE42" i="147"/>
  <c r="CK42" i="147" s="1"/>
  <c r="CM42" i="147" s="1"/>
  <c r="I65" i="129"/>
  <c r="I68" i="129" s="1"/>
  <c r="I28" i="129"/>
  <c r="I62" i="129"/>
  <c r="I63" i="129" s="1"/>
  <c r="J33" i="107"/>
  <c r="BX23" i="124"/>
  <c r="BZ23" i="124" s="1"/>
  <c r="CE23" i="124"/>
  <c r="CK23" i="124" s="1"/>
  <c r="CM23" i="124" s="1"/>
  <c r="J574" i="148"/>
  <c r="R59" i="161"/>
  <c r="V59" i="161" s="1"/>
  <c r="AF15" i="161"/>
  <c r="Y15" i="161"/>
  <c r="AA15" i="161" s="1"/>
  <c r="S59" i="161"/>
  <c r="W59" i="161" s="1"/>
  <c r="X59" i="161" s="1"/>
  <c r="BK14" i="32"/>
  <c r="BM14" i="32" s="1"/>
  <c r="BR14" i="32"/>
  <c r="J603" i="35"/>
  <c r="D86" i="129"/>
  <c r="D87" i="129" s="1"/>
  <c r="D3" i="135" s="1"/>
  <c r="D77" i="129"/>
  <c r="BK41" i="32"/>
  <c r="BM41" i="32" s="1"/>
  <c r="BR41" i="32"/>
  <c r="N18" i="32"/>
  <c r="CE9" i="32"/>
  <c r="CK9" i="32" s="1"/>
  <c r="CM9" i="32" s="1"/>
  <c r="BX9" i="32"/>
  <c r="N33" i="161"/>
  <c r="L32" i="32"/>
  <c r="N32" i="32" s="1"/>
  <c r="E76" i="32"/>
  <c r="I76" i="32" s="1"/>
  <c r="S32" i="32"/>
  <c r="F76" i="32"/>
  <c r="J76" i="32" s="1"/>
  <c r="K76" i="32" s="1"/>
  <c r="AE73" i="32"/>
  <c r="AI73" i="32" s="1"/>
  <c r="AS29" i="32"/>
  <c r="AF73" i="32"/>
  <c r="AJ73" i="32" s="1"/>
  <c r="AK73" i="32" s="1"/>
  <c r="AL29" i="32"/>
  <c r="AN29" i="32" s="1"/>
  <c r="N42" i="161"/>
  <c r="J583" i="125"/>
  <c r="F595" i="35"/>
  <c r="AH46" i="6"/>
  <c r="AH47" i="6" s="1"/>
  <c r="D595" i="35"/>
  <c r="G595" i="35"/>
  <c r="I595" i="35"/>
  <c r="C595" i="35"/>
  <c r="E595" i="35"/>
  <c r="H595" i="35"/>
  <c r="J660" i="141"/>
  <c r="J690" i="134"/>
  <c r="J606" i="134"/>
  <c r="J589" i="162"/>
  <c r="N40" i="32"/>
  <c r="CE33" i="161"/>
  <c r="CK33" i="161" s="1"/>
  <c r="CM33" i="161" s="1"/>
  <c r="BX33" i="161"/>
  <c r="BZ33" i="161" s="1"/>
  <c r="J553" i="35"/>
  <c r="BX20" i="32"/>
  <c r="BZ20" i="32" s="1"/>
  <c r="CE20" i="32"/>
  <c r="CK20" i="32" s="1"/>
  <c r="CM20" i="32" s="1"/>
  <c r="BX12" i="133"/>
  <c r="CE12" i="133"/>
  <c r="CK12" i="133" s="1"/>
  <c r="CM12" i="133" s="1"/>
  <c r="Y23" i="32"/>
  <c r="AA23" i="32" s="1"/>
  <c r="AF23" i="32"/>
  <c r="R67" i="32"/>
  <c r="V67" i="32" s="1"/>
  <c r="S67" i="32"/>
  <c r="W67" i="32" s="1"/>
  <c r="X67" i="32" s="1"/>
  <c r="AL28" i="133"/>
  <c r="AN28" i="133" s="1"/>
  <c r="AS28" i="133"/>
  <c r="AE72" i="133"/>
  <c r="AI72" i="133" s="1"/>
  <c r="AF72" i="133"/>
  <c r="AJ72" i="133" s="1"/>
  <c r="AK72" i="133" s="1"/>
  <c r="AS34" i="32"/>
  <c r="AF78" i="32"/>
  <c r="AJ78" i="32" s="1"/>
  <c r="AK78" i="32" s="1"/>
  <c r="AE78" i="32"/>
  <c r="AI78" i="32" s="1"/>
  <c r="AL34" i="32"/>
  <c r="AN34" i="32" s="1"/>
  <c r="G65" i="129"/>
  <c r="G68" i="129" s="1"/>
  <c r="H33" i="107"/>
  <c r="G28" i="129"/>
  <c r="G62" i="129"/>
  <c r="G63" i="129" s="1"/>
  <c r="BM26" i="124"/>
  <c r="R71" i="32"/>
  <c r="V71" i="32" s="1"/>
  <c r="AF27" i="32"/>
  <c r="S71" i="32"/>
  <c r="W71" i="32" s="1"/>
  <c r="X71" i="32" s="1"/>
  <c r="Y27" i="32"/>
  <c r="AA27" i="32" s="1"/>
  <c r="BX22" i="32"/>
  <c r="BZ22" i="32" s="1"/>
  <c r="CE22" i="32"/>
  <c r="CK22" i="32" s="1"/>
  <c r="CM22" i="32" s="1"/>
  <c r="BR7" i="32"/>
  <c r="BK7" i="32"/>
  <c r="CE33" i="147"/>
  <c r="CK33" i="147" s="1"/>
  <c r="CM33" i="147" s="1"/>
  <c r="BX33" i="147"/>
  <c r="BZ33" i="147" s="1"/>
  <c r="J549" i="35"/>
  <c r="AF56" i="117"/>
  <c r="AJ56" i="117" s="1"/>
  <c r="AK56" i="117" s="1"/>
  <c r="AS12" i="117"/>
  <c r="AL12" i="117"/>
  <c r="AN12" i="117" s="1"/>
  <c r="AE56" i="117"/>
  <c r="AI56" i="117" s="1"/>
  <c r="AL16" i="117"/>
  <c r="AN16" i="117" s="1"/>
  <c r="AE60" i="117"/>
  <c r="AI60" i="117" s="1"/>
  <c r="AS16" i="117"/>
  <c r="AF60" i="117"/>
  <c r="AJ60" i="117" s="1"/>
  <c r="AK60" i="117" s="1"/>
  <c r="AF70" i="124"/>
  <c r="AJ70" i="124" s="1"/>
  <c r="AK70" i="124" s="1"/>
  <c r="AE70" i="124"/>
  <c r="AI70" i="124" s="1"/>
  <c r="AS26" i="124"/>
  <c r="AL26" i="124"/>
  <c r="CE34" i="32"/>
  <c r="CK34" i="32" s="1"/>
  <c r="CM34" i="32" s="1"/>
  <c r="BX34" i="32"/>
  <c r="BZ34" i="32" s="1"/>
  <c r="J576" i="119"/>
  <c r="J572" i="134"/>
  <c r="BX43" i="147"/>
  <c r="BZ43" i="147" s="1"/>
  <c r="CE43" i="147"/>
  <c r="CK43" i="147" s="1"/>
  <c r="CM43" i="147" s="1"/>
  <c r="Y19" i="32"/>
  <c r="AA19" i="32" s="1"/>
  <c r="R63" i="32"/>
  <c r="V63" i="32" s="1"/>
  <c r="AF19" i="32"/>
  <c r="S63" i="32"/>
  <c r="W63" i="32" s="1"/>
  <c r="X63" i="32" s="1"/>
  <c r="BM12" i="161"/>
  <c r="S81" i="117"/>
  <c r="W81" i="117" s="1"/>
  <c r="X81" i="117" s="1"/>
  <c r="Y37" i="117"/>
  <c r="AA37" i="117" s="1"/>
  <c r="AF37" i="117"/>
  <c r="R81" i="117"/>
  <c r="V81" i="117" s="1"/>
  <c r="AS36" i="147"/>
  <c r="AL36" i="147"/>
  <c r="AF80" i="147"/>
  <c r="AJ80" i="147" s="1"/>
  <c r="AK80" i="147" s="1"/>
  <c r="AE80" i="147"/>
  <c r="AI80" i="147" s="1"/>
  <c r="Y16" i="140"/>
  <c r="AA16" i="140" s="1"/>
  <c r="AF16" i="140"/>
  <c r="R60" i="140"/>
  <c r="V60" i="140" s="1"/>
  <c r="S60" i="140"/>
  <c r="W60" i="140" s="1"/>
  <c r="X60" i="140" s="1"/>
  <c r="N21" i="32"/>
  <c r="J623" i="35"/>
  <c r="N17" i="133"/>
  <c r="CE17" i="117"/>
  <c r="CK17" i="117" s="1"/>
  <c r="CM17" i="117" s="1"/>
  <c r="BX17" i="117"/>
  <c r="BM24" i="161"/>
  <c r="AL21" i="161"/>
  <c r="AE65" i="161"/>
  <c r="AI65" i="161" s="1"/>
  <c r="AF65" i="161"/>
  <c r="AJ65" i="161" s="1"/>
  <c r="AK65" i="161" s="1"/>
  <c r="AS21" i="161"/>
  <c r="N38" i="133"/>
  <c r="J671" i="162"/>
  <c r="AS46" i="6"/>
  <c r="AS47" i="6" s="1"/>
  <c r="J616" i="35"/>
  <c r="G46" i="6"/>
  <c r="G47" i="6" s="1"/>
  <c r="J596" i="141"/>
  <c r="J670" i="141"/>
  <c r="H58" i="136"/>
  <c r="H77" i="136" s="1"/>
  <c r="L75" i="140"/>
  <c r="N75" i="140" s="1"/>
  <c r="L69" i="124"/>
  <c r="N69" i="124" s="1"/>
  <c r="L65" i="117"/>
  <c r="N65" i="117" s="1"/>
  <c r="F565" i="125"/>
  <c r="L79" i="140"/>
  <c r="N79" i="140" s="1"/>
  <c r="J537" i="141"/>
  <c r="G57" i="127"/>
  <c r="G62" i="127" s="1"/>
  <c r="G63" i="127" s="1"/>
  <c r="J663" i="119"/>
  <c r="J622" i="119"/>
  <c r="BZ37" i="147"/>
  <c r="CX37" i="147"/>
  <c r="CZ37" i="147" s="1"/>
  <c r="X53" i="133"/>
  <c r="BM42" i="32"/>
  <c r="BZ23" i="133"/>
  <c r="CX23" i="133"/>
  <c r="CZ23" i="133" s="1"/>
  <c r="BX11" i="124"/>
  <c r="BZ11" i="124" s="1"/>
  <c r="CE11" i="124"/>
  <c r="CK11" i="124" s="1"/>
  <c r="CM11" i="124" s="1"/>
  <c r="Y83" i="161"/>
  <c r="AA83" i="161" s="1"/>
  <c r="N43" i="124"/>
  <c r="BX15" i="147"/>
  <c r="BZ15" i="147" s="1"/>
  <c r="CE15" i="147"/>
  <c r="CK15" i="147" s="1"/>
  <c r="CM15" i="147" s="1"/>
  <c r="AS36" i="32"/>
  <c r="AL36" i="32"/>
  <c r="AN36" i="32" s="1"/>
  <c r="AE80" i="32"/>
  <c r="AI80" i="32" s="1"/>
  <c r="AF80" i="32"/>
  <c r="AJ80" i="32" s="1"/>
  <c r="AK80" i="32" s="1"/>
  <c r="R61" i="124"/>
  <c r="V61" i="124" s="1"/>
  <c r="Y17" i="124"/>
  <c r="AF17" i="124"/>
  <c r="S61" i="124"/>
  <c r="W61" i="124" s="1"/>
  <c r="X61" i="124" s="1"/>
  <c r="AF15" i="147"/>
  <c r="S59" i="147"/>
  <c r="W59" i="147" s="1"/>
  <c r="X59" i="147" s="1"/>
  <c r="Y15" i="147"/>
  <c r="AA15" i="147" s="1"/>
  <c r="R59" i="147"/>
  <c r="V59" i="147" s="1"/>
  <c r="BZ18" i="147"/>
  <c r="CX18" i="147"/>
  <c r="CZ18" i="147" s="1"/>
  <c r="AE67" i="161"/>
  <c r="AI67" i="161" s="1"/>
  <c r="AS23" i="161"/>
  <c r="AF67" i="161"/>
  <c r="AJ67" i="161" s="1"/>
  <c r="AK67" i="161" s="1"/>
  <c r="AL23" i="161"/>
  <c r="AN23" i="161" s="1"/>
  <c r="L74" i="161"/>
  <c r="N74" i="161" s="1"/>
  <c r="AL16" i="147"/>
  <c r="AS16" i="147"/>
  <c r="AE60" i="147"/>
  <c r="AI60" i="147" s="1"/>
  <c r="AF60" i="147"/>
  <c r="AJ60" i="147" s="1"/>
  <c r="AK60" i="147" s="1"/>
  <c r="J599" i="35"/>
  <c r="X53" i="161"/>
  <c r="J666" i="125"/>
  <c r="Y51" i="147"/>
  <c r="AA51" i="147" s="1"/>
  <c r="AY22" i="161"/>
  <c r="AR66" i="161"/>
  <c r="AV66" i="161" s="1"/>
  <c r="AS66" i="161"/>
  <c r="AW66" i="161" s="1"/>
  <c r="AX66" i="161" s="1"/>
  <c r="BF22" i="161"/>
  <c r="H77" i="157"/>
  <c r="H86" i="157"/>
  <c r="H87" i="157" s="1"/>
  <c r="H3" i="163" s="1"/>
  <c r="J537" i="125"/>
  <c r="AS42" i="32"/>
  <c r="AL42" i="32"/>
  <c r="AN42" i="32" s="1"/>
  <c r="AE86" i="32"/>
  <c r="AI86" i="32" s="1"/>
  <c r="AF86" i="32"/>
  <c r="AJ86" i="32" s="1"/>
  <c r="AK86" i="32" s="1"/>
  <c r="BZ9" i="133"/>
  <c r="CX9" i="133"/>
  <c r="CZ9" i="133" s="1"/>
  <c r="AA9" i="133"/>
  <c r="BX42" i="32"/>
  <c r="BZ42" i="32" s="1"/>
  <c r="CE42" i="32"/>
  <c r="CK42" i="32" s="1"/>
  <c r="CM42" i="32" s="1"/>
  <c r="BZ21" i="133"/>
  <c r="CX21" i="133"/>
  <c r="CZ21" i="133" s="1"/>
  <c r="S55" i="32"/>
  <c r="W55" i="32" s="1"/>
  <c r="X55" i="32" s="1"/>
  <c r="R55" i="32"/>
  <c r="V55" i="32" s="1"/>
  <c r="Y11" i="32"/>
  <c r="AA11" i="32" s="1"/>
  <c r="AF11" i="32"/>
  <c r="AE88" i="161"/>
  <c r="AI88" i="161" s="1"/>
  <c r="AN14" i="161"/>
  <c r="J624" i="125"/>
  <c r="BZ16" i="147"/>
  <c r="CX16" i="147"/>
  <c r="CZ16" i="147" s="1"/>
  <c r="J596" i="35"/>
  <c r="BZ9" i="161"/>
  <c r="CX9" i="161"/>
  <c r="CZ9" i="161" s="1"/>
  <c r="AN37" i="32"/>
  <c r="N15" i="147"/>
  <c r="AS39" i="32"/>
  <c r="AE83" i="32"/>
  <c r="AI83" i="32" s="1"/>
  <c r="AL39" i="32"/>
  <c r="AF83" i="32"/>
  <c r="AJ83" i="32" s="1"/>
  <c r="AK83" i="32" s="1"/>
  <c r="AR89" i="147"/>
  <c r="AV89" i="147" s="1"/>
  <c r="AY45" i="147"/>
  <c r="AS89" i="147"/>
  <c r="AW89" i="147" s="1"/>
  <c r="AX89" i="147" s="1"/>
  <c r="BF45" i="147"/>
  <c r="BZ39" i="161"/>
  <c r="CX39" i="161"/>
  <c r="CZ39" i="161" s="1"/>
  <c r="BM11" i="32"/>
  <c r="S74" i="161"/>
  <c r="W74" i="161" s="1"/>
  <c r="X74" i="161" s="1"/>
  <c r="Y30" i="161"/>
  <c r="AA30" i="161" s="1"/>
  <c r="R74" i="161"/>
  <c r="V74" i="161" s="1"/>
  <c r="AF30" i="161"/>
  <c r="AY21" i="133"/>
  <c r="AS65" i="133"/>
  <c r="AW65" i="133" s="1"/>
  <c r="AX65" i="133" s="1"/>
  <c r="BF21" i="133"/>
  <c r="AR65" i="133"/>
  <c r="AV65" i="133" s="1"/>
  <c r="AF67" i="133"/>
  <c r="AJ67" i="133" s="1"/>
  <c r="AK67" i="133" s="1"/>
  <c r="AS23" i="133"/>
  <c r="AL23" i="133"/>
  <c r="AE67" i="133"/>
  <c r="AI67" i="133" s="1"/>
  <c r="BX7" i="147"/>
  <c r="CE7" i="147"/>
  <c r="CK7" i="147" s="1"/>
  <c r="CM7" i="147" s="1"/>
  <c r="AA9" i="161"/>
  <c r="AE77" i="32"/>
  <c r="AI77" i="32" s="1"/>
  <c r="AL33" i="32"/>
  <c r="AF77" i="32"/>
  <c r="AJ77" i="32" s="1"/>
  <c r="AK77" i="32" s="1"/>
  <c r="AS33" i="32"/>
  <c r="J577" i="125"/>
  <c r="C565" i="141"/>
  <c r="L88" i="32"/>
  <c r="N88" i="32" s="1"/>
  <c r="L73" i="124"/>
  <c r="N73" i="124" s="1"/>
  <c r="L66" i="140"/>
  <c r="N66" i="140" s="1"/>
  <c r="I565" i="125"/>
  <c r="Y72" i="140"/>
  <c r="AA72" i="140" s="1"/>
  <c r="L64" i="117"/>
  <c r="N64" i="117" s="1"/>
  <c r="J523" i="125"/>
  <c r="H565" i="119"/>
  <c r="L86" i="117"/>
  <c r="N86" i="117" s="1"/>
  <c r="J542" i="141"/>
  <c r="G565" i="141"/>
  <c r="J665" i="125"/>
  <c r="Y73" i="147"/>
  <c r="AA73" i="147" s="1"/>
  <c r="Y53" i="133"/>
  <c r="AA53" i="133" s="1"/>
  <c r="BZ22" i="161"/>
  <c r="CX22" i="161"/>
  <c r="CZ22" i="161" s="1"/>
  <c r="J567" i="148"/>
  <c r="J641" i="35"/>
  <c r="N11" i="32"/>
  <c r="AS39" i="161"/>
  <c r="AE83" i="161"/>
  <c r="AI83" i="161" s="1"/>
  <c r="AF83" i="161"/>
  <c r="AJ83" i="161" s="1"/>
  <c r="AK83" i="161" s="1"/>
  <c r="AL39" i="161"/>
  <c r="AN39" i="161" s="1"/>
  <c r="L87" i="124"/>
  <c r="N87" i="124" s="1"/>
  <c r="Y88" i="161"/>
  <c r="AA88" i="161" s="1"/>
  <c r="BR30" i="161"/>
  <c r="BK30" i="161"/>
  <c r="CE43" i="124"/>
  <c r="CK43" i="124" s="1"/>
  <c r="CM43" i="124" s="1"/>
  <c r="BX43" i="124"/>
  <c r="BZ43" i="124" s="1"/>
  <c r="BX36" i="32"/>
  <c r="BZ36" i="32" s="1"/>
  <c r="CE36" i="32"/>
  <c r="CK36" i="32" s="1"/>
  <c r="CX15" i="140"/>
  <c r="CZ15" i="140" s="1"/>
  <c r="CX18" i="133"/>
  <c r="CZ18" i="133" s="1"/>
  <c r="CM18" i="133"/>
  <c r="Y83" i="32"/>
  <c r="AA83" i="32" s="1"/>
  <c r="CE17" i="124"/>
  <c r="CK17" i="124" s="1"/>
  <c r="CM17" i="124" s="1"/>
  <c r="BX17" i="124"/>
  <c r="BZ17" i="124" s="1"/>
  <c r="CE11" i="32"/>
  <c r="CK11" i="32" s="1"/>
  <c r="CM11" i="32" s="1"/>
  <c r="BX11" i="32"/>
  <c r="BZ11" i="32" s="1"/>
  <c r="AS11" i="124"/>
  <c r="AL11" i="124"/>
  <c r="AF55" i="124"/>
  <c r="AJ55" i="124" s="1"/>
  <c r="AK55" i="124" s="1"/>
  <c r="AE55" i="124"/>
  <c r="AI55" i="124" s="1"/>
  <c r="G62" i="157"/>
  <c r="G63" i="157" s="1"/>
  <c r="G28" i="157"/>
  <c r="H33" i="110"/>
  <c r="G65" i="157"/>
  <c r="G68" i="157" s="1"/>
  <c r="AF53" i="161"/>
  <c r="AJ53" i="161" s="1"/>
  <c r="AS9" i="161"/>
  <c r="AE53" i="161"/>
  <c r="AI53" i="161" s="1"/>
  <c r="AL9" i="161"/>
  <c r="N53" i="133"/>
  <c r="J619" i="125"/>
  <c r="I30" i="157"/>
  <c r="I69" i="157"/>
  <c r="J55" i="136"/>
  <c r="J57" i="136" s="1"/>
  <c r="L77" i="124"/>
  <c r="N77" i="124" s="1"/>
  <c r="G58" i="118"/>
  <c r="G86" i="118" s="1"/>
  <c r="G87" i="118" s="1"/>
  <c r="G3" i="120" s="1"/>
  <c r="J536" i="119"/>
  <c r="J544" i="119"/>
  <c r="J611" i="141"/>
  <c r="AS29" i="147"/>
  <c r="AE73" i="147"/>
  <c r="AI73" i="147" s="1"/>
  <c r="AF73" i="147"/>
  <c r="AJ73" i="147" s="1"/>
  <c r="AK73" i="147" s="1"/>
  <c r="AL29" i="147"/>
  <c r="AN29" i="147" s="1"/>
  <c r="J659" i="148"/>
  <c r="N53" i="161"/>
  <c r="AS9" i="133"/>
  <c r="AE53" i="133"/>
  <c r="AI53" i="133" s="1"/>
  <c r="AF53" i="133"/>
  <c r="AJ53" i="133" s="1"/>
  <c r="AK53" i="133" s="1"/>
  <c r="AL9" i="133"/>
  <c r="CX38" i="32"/>
  <c r="AF43" i="124"/>
  <c r="S87" i="124"/>
  <c r="W87" i="124" s="1"/>
  <c r="X87" i="124" s="1"/>
  <c r="R87" i="124"/>
  <c r="V87" i="124" s="1"/>
  <c r="Y43" i="124"/>
  <c r="AA43" i="124" s="1"/>
  <c r="BF14" i="161"/>
  <c r="AS58" i="161"/>
  <c r="AW58" i="161" s="1"/>
  <c r="AX58" i="161" s="1"/>
  <c r="AY14" i="161"/>
  <c r="BA14" i="161" s="1"/>
  <c r="AR58" i="161"/>
  <c r="AV58" i="161" s="1"/>
  <c r="L61" i="124"/>
  <c r="N61" i="124" s="1"/>
  <c r="AZ30" i="161"/>
  <c r="AX47" i="161"/>
  <c r="AL37" i="147"/>
  <c r="AS37" i="147"/>
  <c r="AF81" i="147"/>
  <c r="AJ81" i="147" s="1"/>
  <c r="AK81" i="147" s="1"/>
  <c r="AE81" i="147"/>
  <c r="AI81" i="147" s="1"/>
  <c r="CE33" i="32"/>
  <c r="CK33" i="32" s="1"/>
  <c r="CM33" i="32" s="1"/>
  <c r="BX33" i="32"/>
  <c r="J55" i="157"/>
  <c r="C58" i="157"/>
  <c r="C57" i="157"/>
  <c r="C583" i="141"/>
  <c r="E583" i="141"/>
  <c r="H583" i="141"/>
  <c r="G583" i="141"/>
  <c r="I583" i="141"/>
  <c r="D583" i="141"/>
  <c r="F583" i="141"/>
  <c r="BM17" i="124"/>
  <c r="BZ14" i="161"/>
  <c r="CX14" i="161"/>
  <c r="CZ14" i="161" s="1"/>
  <c r="Y67" i="161"/>
  <c r="AA67" i="161" s="1"/>
  <c r="Y60" i="147"/>
  <c r="AA60" i="147" s="1"/>
  <c r="D77" i="157"/>
  <c r="D86" i="157"/>
  <c r="D87" i="157" s="1"/>
  <c r="D3" i="163" s="1"/>
  <c r="J575" i="148"/>
  <c r="Y67" i="133"/>
  <c r="AA67" i="133" s="1"/>
  <c r="Y53" i="161"/>
  <c r="Y77" i="32"/>
  <c r="AA77" i="32" s="1"/>
  <c r="BX39" i="32"/>
  <c r="CE39" i="32"/>
  <c r="CK39" i="32" s="1"/>
  <c r="CM39" i="32" s="1"/>
  <c r="AE51" i="147"/>
  <c r="AI51" i="147" s="1"/>
  <c r="AS7" i="147"/>
  <c r="AF51" i="147"/>
  <c r="AJ51" i="147" s="1"/>
  <c r="AK51" i="147" s="1"/>
  <c r="AL7" i="147"/>
  <c r="AN7" i="147" s="1"/>
  <c r="J647" i="35"/>
  <c r="G86" i="127"/>
  <c r="G87" i="127" s="1"/>
  <c r="G3" i="126" s="1"/>
  <c r="G77" i="127"/>
  <c r="D77" i="118"/>
  <c r="D86" i="118"/>
  <c r="D87" i="118" s="1"/>
  <c r="D3" i="120" s="1"/>
  <c r="D99" i="136"/>
  <c r="D99" i="118"/>
  <c r="D99" i="127"/>
  <c r="D99" i="143"/>
  <c r="D99" i="129"/>
  <c r="D99" i="157"/>
  <c r="D99" i="33"/>
  <c r="BR44" i="124"/>
  <c r="BK44" i="124"/>
  <c r="H631" i="125"/>
  <c r="I631" i="125"/>
  <c r="F631" i="125"/>
  <c r="E631" i="125"/>
  <c r="C631" i="125"/>
  <c r="G631" i="125"/>
  <c r="D631" i="125"/>
  <c r="BK20" i="124"/>
  <c r="BR20" i="124"/>
  <c r="AF14" i="124"/>
  <c r="S58" i="124"/>
  <c r="W58" i="124" s="1"/>
  <c r="X58" i="124" s="1"/>
  <c r="R58" i="124"/>
  <c r="V58" i="124" s="1"/>
  <c r="Y14" i="124"/>
  <c r="AA14" i="124" s="1"/>
  <c r="BK7" i="140"/>
  <c r="BR7" i="140"/>
  <c r="J621" i="141"/>
  <c r="J55" i="33"/>
  <c r="C58" i="33"/>
  <c r="J688" i="119"/>
  <c r="J604" i="141"/>
  <c r="N29" i="124"/>
  <c r="I602" i="119"/>
  <c r="H602" i="119"/>
  <c r="C602" i="119"/>
  <c r="G602" i="119"/>
  <c r="D602" i="119"/>
  <c r="E602" i="119"/>
  <c r="F602" i="119"/>
  <c r="BR14" i="140"/>
  <c r="BK14" i="140"/>
  <c r="BM14" i="140" s="1"/>
  <c r="S66" i="140"/>
  <c r="W66" i="140" s="1"/>
  <c r="X66" i="140" s="1"/>
  <c r="AF22" i="140"/>
  <c r="Y22" i="140"/>
  <c r="AA22" i="140" s="1"/>
  <c r="R66" i="140"/>
  <c r="V66" i="140" s="1"/>
  <c r="N21" i="117"/>
  <c r="BK19" i="117"/>
  <c r="BM19" i="117" s="1"/>
  <c r="BR19" i="117"/>
  <c r="C672" i="125"/>
  <c r="H672" i="125"/>
  <c r="I672" i="125"/>
  <c r="D672" i="125"/>
  <c r="E672" i="125"/>
  <c r="G672" i="125"/>
  <c r="F672" i="125"/>
  <c r="BR28" i="124"/>
  <c r="BK28" i="124"/>
  <c r="BX9" i="140"/>
  <c r="BZ9" i="140" s="1"/>
  <c r="CE9" i="140"/>
  <c r="CK9" i="140" s="1"/>
  <c r="BX45" i="32"/>
  <c r="BZ45" i="32" s="1"/>
  <c r="CE45" i="32"/>
  <c r="CK45" i="32" s="1"/>
  <c r="CM45" i="32" s="1"/>
  <c r="R86" i="117"/>
  <c r="V86" i="117" s="1"/>
  <c r="Y42" i="117"/>
  <c r="AA42" i="117" s="1"/>
  <c r="AF42" i="117"/>
  <c r="S86" i="117"/>
  <c r="W86" i="117" s="1"/>
  <c r="X86" i="117" s="1"/>
  <c r="CE43" i="117"/>
  <c r="CK43" i="117" s="1"/>
  <c r="CM43" i="117" s="1"/>
  <c r="BX43" i="117"/>
  <c r="AZ30" i="140"/>
  <c r="AM47" i="124"/>
  <c r="CX32" i="147"/>
  <c r="CZ32" i="147" s="1"/>
  <c r="L85" i="140"/>
  <c r="N85" i="140" s="1"/>
  <c r="J641" i="141"/>
  <c r="N11" i="117"/>
  <c r="BK46" i="124"/>
  <c r="BM46" i="124" s="1"/>
  <c r="BR46" i="124"/>
  <c r="BR42" i="117"/>
  <c r="BK42" i="117"/>
  <c r="BM42" i="117" s="1"/>
  <c r="G98" i="136"/>
  <c r="G98" i="157"/>
  <c r="G98" i="143"/>
  <c r="G98" i="33"/>
  <c r="G98" i="129"/>
  <c r="G98" i="118"/>
  <c r="G98" i="127"/>
  <c r="J664" i="125"/>
  <c r="D663" i="141"/>
  <c r="F663" i="141"/>
  <c r="C663" i="141"/>
  <c r="H663" i="141"/>
  <c r="G663" i="141"/>
  <c r="E663" i="141"/>
  <c r="I663" i="141"/>
  <c r="G656" i="35"/>
  <c r="F656" i="35"/>
  <c r="C656" i="35"/>
  <c r="D656" i="35"/>
  <c r="E656" i="35"/>
  <c r="I656" i="35"/>
  <c r="H656" i="35"/>
  <c r="AZ14" i="140"/>
  <c r="BK36" i="124"/>
  <c r="BM36" i="124" s="1"/>
  <c r="BR36" i="124"/>
  <c r="J604" i="119"/>
  <c r="BK24" i="140"/>
  <c r="BM24" i="140" s="1"/>
  <c r="BR24" i="140"/>
  <c r="S76" i="117"/>
  <c r="W76" i="117" s="1"/>
  <c r="X76" i="117" s="1"/>
  <c r="AF32" i="117"/>
  <c r="R76" i="117"/>
  <c r="V76" i="117" s="1"/>
  <c r="Y32" i="117"/>
  <c r="AA32" i="117" s="1"/>
  <c r="BK23" i="140"/>
  <c r="BM23" i="140" s="1"/>
  <c r="BR23" i="140"/>
  <c r="L33" i="117"/>
  <c r="N33" i="117" s="1"/>
  <c r="E77" i="117"/>
  <c r="I77" i="117" s="1"/>
  <c r="S33" i="117"/>
  <c r="F77" i="117"/>
  <c r="J77" i="117" s="1"/>
  <c r="K77" i="117" s="1"/>
  <c r="N8" i="140"/>
  <c r="J538" i="119"/>
  <c r="I33" i="44"/>
  <c r="H65" i="33"/>
  <c r="CE42" i="124"/>
  <c r="CK42" i="124" s="1"/>
  <c r="CM42" i="124" s="1"/>
  <c r="BX42" i="124"/>
  <c r="BZ42" i="124" s="1"/>
  <c r="L51" i="140"/>
  <c r="N51" i="140" s="1"/>
  <c r="L56" i="32"/>
  <c r="H574" i="125"/>
  <c r="G574" i="125"/>
  <c r="E574" i="125"/>
  <c r="F574" i="125"/>
  <c r="D574" i="125"/>
  <c r="I574" i="125"/>
  <c r="C574" i="125"/>
  <c r="M46" i="123"/>
  <c r="M47" i="123" s="1"/>
  <c r="C98" i="127"/>
  <c r="C98" i="136"/>
  <c r="C98" i="157"/>
  <c r="C98" i="33"/>
  <c r="C98" i="143"/>
  <c r="C98" i="118"/>
  <c r="C98" i="129"/>
  <c r="AZ19" i="140"/>
  <c r="I28" i="127"/>
  <c r="BK33" i="124"/>
  <c r="BM33" i="124" s="1"/>
  <c r="BR33" i="124"/>
  <c r="AL28" i="140"/>
  <c r="AN28" i="140" s="1"/>
  <c r="AS28" i="140"/>
  <c r="AE72" i="140"/>
  <c r="AI72" i="140" s="1"/>
  <c r="AF72" i="140"/>
  <c r="AJ72" i="140" s="1"/>
  <c r="AK72" i="140" s="1"/>
  <c r="S23" i="140"/>
  <c r="F67" i="140"/>
  <c r="J67" i="140" s="1"/>
  <c r="K67" i="140" s="1"/>
  <c r="L23" i="140"/>
  <c r="E67" i="140"/>
  <c r="I67" i="140" s="1"/>
  <c r="H588" i="125"/>
  <c r="E588" i="125"/>
  <c r="C588" i="125"/>
  <c r="F588" i="125"/>
  <c r="G588" i="125"/>
  <c r="I588" i="125"/>
  <c r="D588" i="125"/>
  <c r="AA46" i="123"/>
  <c r="AA47" i="123" s="1"/>
  <c r="J546" i="125"/>
  <c r="AM47" i="117"/>
  <c r="N36" i="124"/>
  <c r="AZ26" i="117"/>
  <c r="L9" i="117"/>
  <c r="E53" i="117"/>
  <c r="I53" i="117" s="1"/>
  <c r="S9" i="117"/>
  <c r="F53" i="117"/>
  <c r="J53" i="117" s="1"/>
  <c r="N45" i="32"/>
  <c r="J673" i="125"/>
  <c r="BK12" i="32"/>
  <c r="BR12" i="32"/>
  <c r="N12" i="140"/>
  <c r="E98" i="127"/>
  <c r="E98" i="33"/>
  <c r="E98" i="129"/>
  <c r="E98" i="118"/>
  <c r="E98" i="143"/>
  <c r="E98" i="157"/>
  <c r="E98" i="136"/>
  <c r="AZ8" i="124"/>
  <c r="AX47" i="124"/>
  <c r="AR47" i="124" s="1"/>
  <c r="G565" i="119"/>
  <c r="I565" i="119"/>
  <c r="C99" i="33"/>
  <c r="C99" i="136"/>
  <c r="C99" i="157"/>
  <c r="C99" i="129"/>
  <c r="C99" i="143"/>
  <c r="C99" i="118"/>
  <c r="C99" i="127"/>
  <c r="N22" i="124"/>
  <c r="BK9" i="117"/>
  <c r="BR9" i="117"/>
  <c r="BM28" i="140"/>
  <c r="J55" i="118"/>
  <c r="J58" i="118" s="1"/>
  <c r="J55" i="127"/>
  <c r="J58" i="127" s="1"/>
  <c r="J29" i="127" s="1"/>
  <c r="Y87" i="117"/>
  <c r="AA87" i="117" s="1"/>
  <c r="F68" i="140"/>
  <c r="J68" i="140" s="1"/>
  <c r="K68" i="140" s="1"/>
  <c r="S24" i="140"/>
  <c r="L24" i="140"/>
  <c r="E68" i="140"/>
  <c r="I68" i="140" s="1"/>
  <c r="S46" i="124"/>
  <c r="E90" i="124"/>
  <c r="I90" i="124" s="1"/>
  <c r="L46" i="124"/>
  <c r="F90" i="124"/>
  <c r="J90" i="124" s="1"/>
  <c r="K90" i="124" s="1"/>
  <c r="I648" i="125"/>
  <c r="F648" i="125"/>
  <c r="H648" i="125"/>
  <c r="E648" i="125"/>
  <c r="G648" i="125"/>
  <c r="D648" i="125"/>
  <c r="C648" i="125"/>
  <c r="E579" i="125"/>
  <c r="I579" i="125"/>
  <c r="C579" i="125"/>
  <c r="D579" i="125"/>
  <c r="G579" i="125"/>
  <c r="F579" i="125"/>
  <c r="H579" i="125"/>
  <c r="R46" i="123"/>
  <c r="R47" i="123" s="1"/>
  <c r="L53" i="140"/>
  <c r="N53" i="140" s="1"/>
  <c r="D98" i="143"/>
  <c r="D98" i="127"/>
  <c r="D98" i="118"/>
  <c r="D98" i="157"/>
  <c r="D98" i="129"/>
  <c r="D98" i="33"/>
  <c r="D98" i="136"/>
  <c r="BK30" i="140"/>
  <c r="BM30" i="140" s="1"/>
  <c r="BR30" i="140"/>
  <c r="D57" i="118"/>
  <c r="I77" i="143"/>
  <c r="I86" i="143"/>
  <c r="I87" i="143" s="1"/>
  <c r="I3" i="149" s="1"/>
  <c r="J588" i="141"/>
  <c r="J481" i="119"/>
  <c r="CE44" i="32"/>
  <c r="CK44" i="32" s="1"/>
  <c r="CM44" i="32" s="1"/>
  <c r="BX44" i="32"/>
  <c r="AL76" i="147"/>
  <c r="AN76" i="147" s="1"/>
  <c r="J603" i="119"/>
  <c r="E63" i="140"/>
  <c r="I63" i="140" s="1"/>
  <c r="F63" i="140"/>
  <c r="J63" i="140" s="1"/>
  <c r="K63" i="140" s="1"/>
  <c r="S19" i="140"/>
  <c r="L19" i="140"/>
  <c r="L76" i="140"/>
  <c r="N76" i="140" s="1"/>
  <c r="N14" i="124"/>
  <c r="J439" i="35"/>
  <c r="L28" i="124"/>
  <c r="F72" i="124"/>
  <c r="J72" i="124" s="1"/>
  <c r="K72" i="124" s="1"/>
  <c r="S28" i="124"/>
  <c r="E72" i="124"/>
  <c r="I72" i="124" s="1"/>
  <c r="CE22" i="124"/>
  <c r="CK22" i="124" s="1"/>
  <c r="CM22" i="124" s="1"/>
  <c r="BX22" i="124"/>
  <c r="S30" i="140"/>
  <c r="F74" i="140"/>
  <c r="J74" i="140" s="1"/>
  <c r="K74" i="140" s="1"/>
  <c r="L30" i="140"/>
  <c r="E74" i="140"/>
  <c r="I74" i="140" s="1"/>
  <c r="J602" i="141"/>
  <c r="S67" i="117"/>
  <c r="W67" i="117" s="1"/>
  <c r="X67" i="117" s="1"/>
  <c r="AF23" i="117"/>
  <c r="R67" i="117"/>
  <c r="V67" i="117" s="1"/>
  <c r="Y23" i="117"/>
  <c r="AA23" i="117" s="1"/>
  <c r="BK29" i="124"/>
  <c r="BM29" i="124" s="1"/>
  <c r="BR29" i="124"/>
  <c r="N44" i="32"/>
  <c r="E686" i="119"/>
  <c r="H686" i="119"/>
  <c r="F686" i="119"/>
  <c r="D686" i="119"/>
  <c r="C686" i="119"/>
  <c r="I686" i="119"/>
  <c r="G686" i="119"/>
  <c r="BX32" i="117"/>
  <c r="BZ32" i="117" s="1"/>
  <c r="CE32" i="117"/>
  <c r="CK32" i="117" s="1"/>
  <c r="CM32" i="117" s="1"/>
  <c r="BX22" i="140"/>
  <c r="BZ22" i="140" s="1"/>
  <c r="CE22" i="140"/>
  <c r="CK22" i="140" s="1"/>
  <c r="CM22" i="140" s="1"/>
  <c r="N44" i="117"/>
  <c r="K52" i="143"/>
  <c r="J53" i="143"/>
  <c r="K52" i="127"/>
  <c r="J53" i="127"/>
  <c r="D65" i="143"/>
  <c r="D68" i="143" s="1"/>
  <c r="D62" i="143"/>
  <c r="D63" i="143" s="1"/>
  <c r="D28" i="143"/>
  <c r="E33" i="109"/>
  <c r="F28" i="118"/>
  <c r="F62" i="118"/>
  <c r="F63" i="118" s="1"/>
  <c r="G33" i="105"/>
  <c r="F65" i="118"/>
  <c r="F68" i="118" s="1"/>
  <c r="F69" i="118" s="1"/>
  <c r="R89" i="32"/>
  <c r="V89" i="32" s="1"/>
  <c r="S89" i="32"/>
  <c r="W89" i="32" s="1"/>
  <c r="X89" i="32" s="1"/>
  <c r="Y45" i="32"/>
  <c r="AA45" i="32" s="1"/>
  <c r="AF45" i="32"/>
  <c r="E58" i="118"/>
  <c r="E57" i="118"/>
  <c r="E52" i="124"/>
  <c r="I52" i="124" s="1"/>
  <c r="L8" i="124"/>
  <c r="F52" i="124"/>
  <c r="J52" i="124" s="1"/>
  <c r="S8" i="124"/>
  <c r="BX35" i="140"/>
  <c r="BZ35" i="140" s="1"/>
  <c r="CE35" i="140"/>
  <c r="CK35" i="140" s="1"/>
  <c r="CM35" i="140" s="1"/>
  <c r="J614" i="35"/>
  <c r="C638" i="125"/>
  <c r="H638" i="125"/>
  <c r="E638" i="125"/>
  <c r="D638" i="125"/>
  <c r="F638" i="125"/>
  <c r="G638" i="125"/>
  <c r="I638" i="125"/>
  <c r="G33" i="109"/>
  <c r="F28" i="143"/>
  <c r="F65" i="143"/>
  <c r="F68" i="143" s="1"/>
  <c r="F62" i="143"/>
  <c r="F63" i="143" s="1"/>
  <c r="H565" i="141"/>
  <c r="AB46" i="139"/>
  <c r="AB47" i="139" s="1"/>
  <c r="L90" i="140"/>
  <c r="N90" i="140" s="1"/>
  <c r="I668" i="141"/>
  <c r="G668" i="141"/>
  <c r="D668" i="141"/>
  <c r="F668" i="141"/>
  <c r="C668" i="141"/>
  <c r="H668" i="141"/>
  <c r="E668" i="141"/>
  <c r="N23" i="117"/>
  <c r="C635" i="119"/>
  <c r="I635" i="119"/>
  <c r="H635" i="119"/>
  <c r="G635" i="119"/>
  <c r="D635" i="119"/>
  <c r="F635" i="119"/>
  <c r="E635" i="119"/>
  <c r="AZ21" i="117"/>
  <c r="AZ11" i="117"/>
  <c r="H98" i="157"/>
  <c r="H98" i="136"/>
  <c r="H98" i="129"/>
  <c r="H98" i="118"/>
  <c r="H98" i="143"/>
  <c r="H98" i="33"/>
  <c r="H98" i="127"/>
  <c r="J537" i="119"/>
  <c r="E63" i="147"/>
  <c r="I63" i="147" s="1"/>
  <c r="F63" i="147"/>
  <c r="J63" i="147" s="1"/>
  <c r="S19" i="147"/>
  <c r="L19" i="147"/>
  <c r="H572" i="35"/>
  <c r="C572" i="35"/>
  <c r="I572" i="35"/>
  <c r="G572" i="35"/>
  <c r="E572" i="35"/>
  <c r="D572" i="35"/>
  <c r="F572" i="35"/>
  <c r="E99" i="118"/>
  <c r="E99" i="127"/>
  <c r="E99" i="136"/>
  <c r="E99" i="157"/>
  <c r="E99" i="33"/>
  <c r="E99" i="143"/>
  <c r="E99" i="129"/>
  <c r="J560" i="119"/>
  <c r="E630" i="125"/>
  <c r="F630" i="125"/>
  <c r="H630" i="125"/>
  <c r="D630" i="125"/>
  <c r="C630" i="125"/>
  <c r="G630" i="125"/>
  <c r="I630" i="125"/>
  <c r="J658" i="141"/>
  <c r="J581" i="125"/>
  <c r="N22" i="140"/>
  <c r="BR18" i="117"/>
  <c r="BK18" i="117"/>
  <c r="D58" i="127"/>
  <c r="D29" i="127" s="1"/>
  <c r="D57" i="127"/>
  <c r="C62" i="118"/>
  <c r="C65" i="118"/>
  <c r="D33" i="105"/>
  <c r="R88" i="117"/>
  <c r="V88" i="117" s="1"/>
  <c r="Y44" i="117"/>
  <c r="AA44" i="117" s="1"/>
  <c r="S88" i="117"/>
  <c r="W88" i="117" s="1"/>
  <c r="X88" i="117" s="1"/>
  <c r="AF44" i="117"/>
  <c r="Y8" i="140"/>
  <c r="AA8" i="140" s="1"/>
  <c r="AF8" i="140"/>
  <c r="S52" i="140"/>
  <c r="W52" i="140" s="1"/>
  <c r="X52" i="140" s="1"/>
  <c r="R52" i="140"/>
  <c r="V52" i="140" s="1"/>
  <c r="C664" i="119"/>
  <c r="F664" i="119"/>
  <c r="G664" i="119"/>
  <c r="E664" i="119"/>
  <c r="I664" i="119"/>
  <c r="D664" i="119"/>
  <c r="H664" i="119"/>
  <c r="BR20" i="117"/>
  <c r="BK20" i="117"/>
  <c r="BM20" i="117" s="1"/>
  <c r="S51" i="140"/>
  <c r="W51" i="140" s="1"/>
  <c r="X51" i="140" s="1"/>
  <c r="Y7" i="140"/>
  <c r="AA7" i="140" s="1"/>
  <c r="AF7" i="140"/>
  <c r="R51" i="140"/>
  <c r="V51" i="140" s="1"/>
  <c r="I578" i="119"/>
  <c r="C578" i="119"/>
  <c r="D578" i="119"/>
  <c r="H578" i="119"/>
  <c r="G578" i="119"/>
  <c r="F578" i="119"/>
  <c r="E578" i="119"/>
  <c r="N25" i="124"/>
  <c r="K56" i="32"/>
  <c r="J532" i="125"/>
  <c r="C565" i="125"/>
  <c r="G565" i="125"/>
  <c r="BK34" i="124"/>
  <c r="BR34" i="124"/>
  <c r="I86" i="127"/>
  <c r="I87" i="127" s="1"/>
  <c r="I3" i="126" s="1"/>
  <c r="I77" i="127"/>
  <c r="AF35" i="140"/>
  <c r="R79" i="140"/>
  <c r="V79" i="140" s="1"/>
  <c r="Y35" i="140"/>
  <c r="AA35" i="140" s="1"/>
  <c r="S79" i="140"/>
  <c r="W79" i="140" s="1"/>
  <c r="X79" i="140" s="1"/>
  <c r="D579" i="141"/>
  <c r="H579" i="141"/>
  <c r="C579" i="141"/>
  <c r="E579" i="141"/>
  <c r="I579" i="141"/>
  <c r="G579" i="141"/>
  <c r="F579" i="141"/>
  <c r="R46" i="139"/>
  <c r="R47" i="139" s="1"/>
  <c r="H46" i="116"/>
  <c r="H47" i="116" s="1"/>
  <c r="E569" i="119"/>
  <c r="D569" i="119"/>
  <c r="H569" i="119"/>
  <c r="F569" i="119"/>
  <c r="I569" i="119"/>
  <c r="G569" i="119"/>
  <c r="C569" i="119"/>
  <c r="I99" i="157"/>
  <c r="I99" i="127"/>
  <c r="I99" i="129"/>
  <c r="I99" i="143"/>
  <c r="I99" i="118"/>
  <c r="I99" i="33"/>
  <c r="I99" i="136"/>
  <c r="BK17" i="32"/>
  <c r="BM17" i="32" s="1"/>
  <c r="BR17" i="32"/>
  <c r="J592" i="141"/>
  <c r="L80" i="124"/>
  <c r="N80" i="124" s="1"/>
  <c r="BK26" i="117"/>
  <c r="BM26" i="117" s="1"/>
  <c r="BR26" i="117"/>
  <c r="F662" i="119"/>
  <c r="D662" i="119"/>
  <c r="I662" i="119"/>
  <c r="G662" i="119"/>
  <c r="E662" i="119"/>
  <c r="C662" i="119"/>
  <c r="H662" i="119"/>
  <c r="S64" i="117"/>
  <c r="W64" i="117" s="1"/>
  <c r="X64" i="117" s="1"/>
  <c r="R64" i="117"/>
  <c r="V64" i="117" s="1"/>
  <c r="AF20" i="117"/>
  <c r="Y20" i="117"/>
  <c r="AA20" i="117" s="1"/>
  <c r="Y33" i="124"/>
  <c r="AA33" i="124" s="1"/>
  <c r="S77" i="124"/>
  <c r="W77" i="124" s="1"/>
  <c r="X77" i="124" s="1"/>
  <c r="R77" i="124"/>
  <c r="V77" i="124" s="1"/>
  <c r="AF33" i="124"/>
  <c r="Y44" i="124"/>
  <c r="AA44" i="124" s="1"/>
  <c r="AF44" i="124"/>
  <c r="S88" i="124"/>
  <c r="W88" i="124" s="1"/>
  <c r="X88" i="124" s="1"/>
  <c r="R88" i="124"/>
  <c r="V88" i="124" s="1"/>
  <c r="BR19" i="147"/>
  <c r="BK19" i="147"/>
  <c r="D77" i="33"/>
  <c r="D78" i="33" s="1"/>
  <c r="D86" i="33"/>
  <c r="D87" i="33" s="1"/>
  <c r="D3" i="37" s="1"/>
  <c r="J621" i="125"/>
  <c r="AF12" i="140"/>
  <c r="S56" i="140"/>
  <c r="W56" i="140" s="1"/>
  <c r="X56" i="140" s="1"/>
  <c r="R56" i="140"/>
  <c r="V56" i="140" s="1"/>
  <c r="Y12" i="140"/>
  <c r="AA12" i="140" s="1"/>
  <c r="AZ23" i="117"/>
  <c r="F620" i="119"/>
  <c r="E620" i="119"/>
  <c r="H620" i="119"/>
  <c r="I620" i="119"/>
  <c r="G620" i="119"/>
  <c r="D620" i="119"/>
  <c r="C620" i="119"/>
  <c r="BR8" i="124"/>
  <c r="BK8" i="124"/>
  <c r="L86" i="124"/>
  <c r="N86" i="124" s="1"/>
  <c r="E78" i="124"/>
  <c r="I78" i="124" s="1"/>
  <c r="L34" i="124"/>
  <c r="N34" i="124" s="1"/>
  <c r="S34" i="124"/>
  <c r="F78" i="124"/>
  <c r="J78" i="124" s="1"/>
  <c r="K78" i="124" s="1"/>
  <c r="F565" i="119"/>
  <c r="J527" i="119"/>
  <c r="C565" i="119"/>
  <c r="F58" i="118"/>
  <c r="J481" i="125"/>
  <c r="L66" i="124"/>
  <c r="N66" i="124" s="1"/>
  <c r="L65" i="124"/>
  <c r="N65" i="124" s="1"/>
  <c r="BK14" i="124"/>
  <c r="BM14" i="124" s="1"/>
  <c r="BR14" i="124"/>
  <c r="BX28" i="140"/>
  <c r="BZ28" i="140" s="1"/>
  <c r="CE28" i="140"/>
  <c r="CK28" i="140" s="1"/>
  <c r="CM28" i="140" s="1"/>
  <c r="J439" i="119"/>
  <c r="BX35" i="124"/>
  <c r="CE35" i="124"/>
  <c r="CK35" i="124" s="1"/>
  <c r="CM35" i="124" s="1"/>
  <c r="L79" i="124"/>
  <c r="N79" i="124" s="1"/>
  <c r="J439" i="125"/>
  <c r="J33" i="44"/>
  <c r="I65" i="33"/>
  <c r="J630" i="141"/>
  <c r="C584" i="141"/>
  <c r="D584" i="141"/>
  <c r="H584" i="141"/>
  <c r="G584" i="141"/>
  <c r="F584" i="141"/>
  <c r="E584" i="141"/>
  <c r="I584" i="141"/>
  <c r="W46" i="139"/>
  <c r="N9" i="140"/>
  <c r="F606" i="125"/>
  <c r="H606" i="125"/>
  <c r="D606" i="125"/>
  <c r="I606" i="125"/>
  <c r="E606" i="125"/>
  <c r="G606" i="125"/>
  <c r="C606" i="125"/>
  <c r="J593" i="119"/>
  <c r="AS46" i="123"/>
  <c r="AS47" i="123" s="1"/>
  <c r="BK39" i="117"/>
  <c r="BR39" i="117"/>
  <c r="BK33" i="117"/>
  <c r="BR33" i="117"/>
  <c r="J564" i="125"/>
  <c r="E70" i="117"/>
  <c r="I70" i="117" s="1"/>
  <c r="L26" i="117"/>
  <c r="S26" i="117"/>
  <c r="F70" i="117"/>
  <c r="J70" i="117" s="1"/>
  <c r="K70" i="117" s="1"/>
  <c r="H57" i="127"/>
  <c r="H58" i="127"/>
  <c r="N32" i="140"/>
  <c r="L58" i="124"/>
  <c r="N58" i="124" s="1"/>
  <c r="CE21" i="124"/>
  <c r="CK21" i="124" s="1"/>
  <c r="CM21" i="124" s="1"/>
  <c r="BX21" i="124"/>
  <c r="BR8" i="140"/>
  <c r="BK8" i="140"/>
  <c r="K46" i="6"/>
  <c r="K47" i="6" s="1"/>
  <c r="G596" i="125"/>
  <c r="E596" i="125"/>
  <c r="F596" i="125"/>
  <c r="I596" i="125"/>
  <c r="H596" i="125"/>
  <c r="D596" i="125"/>
  <c r="C596" i="125"/>
  <c r="AI46" i="123"/>
  <c r="AI47" i="123" s="1"/>
  <c r="S55" i="117"/>
  <c r="W55" i="117" s="1"/>
  <c r="X55" i="117" s="1"/>
  <c r="AF11" i="117"/>
  <c r="R55" i="117"/>
  <c r="V55" i="117" s="1"/>
  <c r="Y11" i="117"/>
  <c r="AA11" i="117" s="1"/>
  <c r="I574" i="141"/>
  <c r="F574" i="141"/>
  <c r="C574" i="141"/>
  <c r="H574" i="141"/>
  <c r="D574" i="141"/>
  <c r="G574" i="141"/>
  <c r="E574" i="141"/>
  <c r="M46" i="139"/>
  <c r="M47" i="139" s="1"/>
  <c r="J530" i="35"/>
  <c r="C565" i="35"/>
  <c r="N32" i="117"/>
  <c r="Y39" i="117"/>
  <c r="AA39" i="117" s="1"/>
  <c r="AF39" i="117"/>
  <c r="R83" i="117"/>
  <c r="V83" i="117" s="1"/>
  <c r="S83" i="117"/>
  <c r="W83" i="117" s="1"/>
  <c r="X83" i="117" s="1"/>
  <c r="N12" i="32"/>
  <c r="BK19" i="140"/>
  <c r="BM19" i="140" s="1"/>
  <c r="BR19" i="140"/>
  <c r="AZ33" i="124"/>
  <c r="AF15" i="124"/>
  <c r="Y15" i="124"/>
  <c r="AA15" i="124" s="1"/>
  <c r="R59" i="124"/>
  <c r="V59" i="124" s="1"/>
  <c r="S59" i="124"/>
  <c r="W59" i="124" s="1"/>
  <c r="X59" i="124" s="1"/>
  <c r="N44" i="124"/>
  <c r="AZ12" i="32"/>
  <c r="AX47" i="32"/>
  <c r="AR47" i="32" s="1"/>
  <c r="H28" i="143"/>
  <c r="H65" i="143"/>
  <c r="H68" i="143" s="1"/>
  <c r="H62" i="143"/>
  <c r="H63" i="143" s="1"/>
  <c r="I33" i="109"/>
  <c r="AF42" i="124"/>
  <c r="Y42" i="124"/>
  <c r="AA42" i="124" s="1"/>
  <c r="S86" i="124"/>
  <c r="W86" i="124" s="1"/>
  <c r="X86" i="124" s="1"/>
  <c r="R86" i="124"/>
  <c r="V86" i="124" s="1"/>
  <c r="D611" i="119"/>
  <c r="C611" i="119"/>
  <c r="E611" i="119"/>
  <c r="H611" i="119"/>
  <c r="G611" i="119"/>
  <c r="F611" i="119"/>
  <c r="I611" i="119"/>
  <c r="H99" i="127"/>
  <c r="H99" i="33"/>
  <c r="H99" i="143"/>
  <c r="H99" i="157"/>
  <c r="H99" i="118"/>
  <c r="H99" i="136"/>
  <c r="H99" i="129"/>
  <c r="Y21" i="124"/>
  <c r="AA21" i="124" s="1"/>
  <c r="AF21" i="124"/>
  <c r="S65" i="124"/>
  <c r="W65" i="124" s="1"/>
  <c r="X65" i="124" s="1"/>
  <c r="R65" i="124"/>
  <c r="V65" i="124" s="1"/>
  <c r="AZ9" i="117"/>
  <c r="AX47" i="117"/>
  <c r="AZ12" i="140"/>
  <c r="BK19" i="124"/>
  <c r="BM19" i="124" s="1"/>
  <c r="BR19" i="124"/>
  <c r="L19" i="124"/>
  <c r="S19" i="124"/>
  <c r="E63" i="124"/>
  <c r="I63" i="124" s="1"/>
  <c r="F63" i="124"/>
  <c r="J63" i="124" s="1"/>
  <c r="K63" i="124" s="1"/>
  <c r="C628" i="119"/>
  <c r="G628" i="119"/>
  <c r="H628" i="119"/>
  <c r="D628" i="119"/>
  <c r="I628" i="119"/>
  <c r="F628" i="119"/>
  <c r="E628" i="119"/>
  <c r="I98" i="143"/>
  <c r="I98" i="33"/>
  <c r="I98" i="136"/>
  <c r="I98" i="127"/>
  <c r="I98" i="118"/>
  <c r="I98" i="157"/>
  <c r="I98" i="129"/>
  <c r="S17" i="32"/>
  <c r="E61" i="32"/>
  <c r="I61" i="32" s="1"/>
  <c r="L17" i="32"/>
  <c r="F61" i="32"/>
  <c r="J61" i="32" s="1"/>
  <c r="K61" i="32" s="1"/>
  <c r="D565" i="141"/>
  <c r="L71" i="140"/>
  <c r="N71" i="140" s="1"/>
  <c r="L83" i="140"/>
  <c r="N83" i="140" s="1"/>
  <c r="I565" i="141"/>
  <c r="E565" i="141"/>
  <c r="AP46" i="139"/>
  <c r="AP47" i="139" s="1"/>
  <c r="L80" i="140"/>
  <c r="N80" i="140" s="1"/>
  <c r="I663" i="125"/>
  <c r="E663" i="125"/>
  <c r="H663" i="125"/>
  <c r="D663" i="125"/>
  <c r="C663" i="125"/>
  <c r="F663" i="125"/>
  <c r="G663" i="125"/>
  <c r="I616" i="125"/>
  <c r="G616" i="125"/>
  <c r="E616" i="125"/>
  <c r="F616" i="125"/>
  <c r="H616" i="125"/>
  <c r="D616" i="125"/>
  <c r="C616" i="125"/>
  <c r="L67" i="117"/>
  <c r="N67" i="117" s="1"/>
  <c r="D677" i="119"/>
  <c r="E677" i="119"/>
  <c r="C677" i="119"/>
  <c r="G677" i="119"/>
  <c r="H677" i="119"/>
  <c r="I677" i="119"/>
  <c r="F677" i="119"/>
  <c r="J551" i="119"/>
  <c r="AF46" i="116"/>
  <c r="AF47" i="116" s="1"/>
  <c r="BR21" i="117"/>
  <c r="BK21" i="117"/>
  <c r="BM21" i="117" s="1"/>
  <c r="AZ29" i="124"/>
  <c r="C658" i="125"/>
  <c r="D658" i="125"/>
  <c r="E658" i="125"/>
  <c r="H658" i="125"/>
  <c r="I658" i="125"/>
  <c r="G658" i="125"/>
  <c r="F658" i="125"/>
  <c r="BR11" i="117"/>
  <c r="BK11" i="117"/>
  <c r="BM11" i="117" s="1"/>
  <c r="J532" i="141"/>
  <c r="R88" i="32"/>
  <c r="V88" i="32" s="1"/>
  <c r="S88" i="32"/>
  <c r="W88" i="32" s="1"/>
  <c r="X88" i="32" s="1"/>
  <c r="Y44" i="32"/>
  <c r="AA44" i="32" s="1"/>
  <c r="AF44" i="32"/>
  <c r="Y29" i="124"/>
  <c r="AA29" i="124" s="1"/>
  <c r="R73" i="124"/>
  <c r="V73" i="124" s="1"/>
  <c r="S73" i="124"/>
  <c r="W73" i="124" s="1"/>
  <c r="X73" i="124" s="1"/>
  <c r="AF29" i="124"/>
  <c r="E86" i="143"/>
  <c r="E87" i="143" s="1"/>
  <c r="E3" i="149" s="1"/>
  <c r="E77" i="143"/>
  <c r="E644" i="119"/>
  <c r="H644" i="119"/>
  <c r="I644" i="119"/>
  <c r="C644" i="119"/>
  <c r="D644" i="119"/>
  <c r="G644" i="119"/>
  <c r="F644" i="119"/>
  <c r="C586" i="119"/>
  <c r="E586" i="119"/>
  <c r="I586" i="119"/>
  <c r="H586" i="119"/>
  <c r="D586" i="119"/>
  <c r="F586" i="119"/>
  <c r="G586" i="119"/>
  <c r="I58" i="118"/>
  <c r="I57" i="118"/>
  <c r="L76" i="117"/>
  <c r="N76" i="117" s="1"/>
  <c r="F58" i="127"/>
  <c r="F29" i="127" s="1"/>
  <c r="F57" i="127"/>
  <c r="J53" i="118"/>
  <c r="K52" i="118"/>
  <c r="L88" i="117"/>
  <c r="N88" i="117" s="1"/>
  <c r="L52" i="140"/>
  <c r="N52" i="140" s="1"/>
  <c r="J653" i="119"/>
  <c r="E58" i="140"/>
  <c r="I58" i="140" s="1"/>
  <c r="S14" i="140"/>
  <c r="L14" i="140"/>
  <c r="N14" i="140" s="1"/>
  <c r="F58" i="140"/>
  <c r="J58" i="140" s="1"/>
  <c r="K58" i="140" s="1"/>
  <c r="N7" i="140"/>
  <c r="L83" i="117"/>
  <c r="N83" i="117" s="1"/>
  <c r="Y25" i="124"/>
  <c r="AA25" i="124" s="1"/>
  <c r="AF25" i="124"/>
  <c r="S69" i="124"/>
  <c r="W69" i="124" s="1"/>
  <c r="X69" i="124" s="1"/>
  <c r="R69" i="124"/>
  <c r="V69" i="124" s="1"/>
  <c r="R56" i="32"/>
  <c r="V56" i="32" s="1"/>
  <c r="AF12" i="32"/>
  <c r="Y12" i="32"/>
  <c r="S56" i="32"/>
  <c r="W56" i="32" s="1"/>
  <c r="J581" i="119"/>
  <c r="AF21" i="117"/>
  <c r="S65" i="117"/>
  <c r="W65" i="117" s="1"/>
  <c r="X65" i="117" s="1"/>
  <c r="Y21" i="117"/>
  <c r="AA21" i="117" s="1"/>
  <c r="R65" i="117"/>
  <c r="V65" i="117" s="1"/>
  <c r="F98" i="157"/>
  <c r="F98" i="136"/>
  <c r="F98" i="129"/>
  <c r="F98" i="127"/>
  <c r="F98" i="118"/>
  <c r="F98" i="143"/>
  <c r="F98" i="33"/>
  <c r="C86" i="127"/>
  <c r="C77" i="127"/>
  <c r="H33" i="109"/>
  <c r="G65" i="143"/>
  <c r="G68" i="143" s="1"/>
  <c r="G62" i="143"/>
  <c r="G63" i="143" s="1"/>
  <c r="G28" i="143"/>
  <c r="CE44" i="117"/>
  <c r="CK44" i="117" s="1"/>
  <c r="CM44" i="117" s="1"/>
  <c r="BX44" i="117"/>
  <c r="BZ44" i="117" s="1"/>
  <c r="F99" i="127"/>
  <c r="F99" i="157"/>
  <c r="F99" i="33"/>
  <c r="F99" i="143"/>
  <c r="F99" i="136"/>
  <c r="F99" i="118"/>
  <c r="F99" i="129"/>
  <c r="AZ17" i="32"/>
  <c r="R80" i="124"/>
  <c r="V80" i="124" s="1"/>
  <c r="S80" i="124"/>
  <c r="W80" i="124" s="1"/>
  <c r="X80" i="124" s="1"/>
  <c r="AF36" i="124"/>
  <c r="Y36" i="124"/>
  <c r="AA36" i="124" s="1"/>
  <c r="H33" i="105"/>
  <c r="G62" i="118"/>
  <c r="G63" i="118" s="1"/>
  <c r="G65" i="118"/>
  <c r="G68" i="118" s="1"/>
  <c r="G69" i="118" s="1"/>
  <c r="G28" i="118"/>
  <c r="L59" i="124"/>
  <c r="N59" i="124" s="1"/>
  <c r="BR32" i="140"/>
  <c r="BK32" i="140"/>
  <c r="BM32" i="140" s="1"/>
  <c r="J626" i="141"/>
  <c r="AZ19" i="147"/>
  <c r="AZ47" i="147" s="1"/>
  <c r="AX47" i="147"/>
  <c r="E77" i="33"/>
  <c r="E78" i="33" s="1"/>
  <c r="BK25" i="124"/>
  <c r="BM25" i="124" s="1"/>
  <c r="BR25" i="124"/>
  <c r="L56" i="140"/>
  <c r="N56" i="140" s="1"/>
  <c r="J680" i="125"/>
  <c r="BR23" i="117"/>
  <c r="BK23" i="117"/>
  <c r="BM23" i="117" s="1"/>
  <c r="J672" i="141"/>
  <c r="N42" i="124"/>
  <c r="E565" i="119"/>
  <c r="D565" i="119"/>
  <c r="S18" i="117"/>
  <c r="L18" i="117"/>
  <c r="E62" i="117"/>
  <c r="I62" i="117" s="1"/>
  <c r="F62" i="117"/>
  <c r="J62" i="117" s="1"/>
  <c r="K62" i="117" s="1"/>
  <c r="E64" i="124"/>
  <c r="I64" i="124" s="1"/>
  <c r="F64" i="124"/>
  <c r="J64" i="124" s="1"/>
  <c r="K64" i="124" s="1"/>
  <c r="L20" i="124"/>
  <c r="N20" i="124" s="1"/>
  <c r="S20" i="124"/>
  <c r="AF22" i="124"/>
  <c r="Y22" i="124"/>
  <c r="AA22" i="124" s="1"/>
  <c r="S66" i="124"/>
  <c r="W66" i="124" s="1"/>
  <c r="X66" i="124" s="1"/>
  <c r="R66" i="124"/>
  <c r="V66" i="124" s="1"/>
  <c r="N21" i="124"/>
  <c r="BK12" i="140"/>
  <c r="BM12" i="140" s="1"/>
  <c r="BR12" i="140"/>
  <c r="N42" i="117"/>
  <c r="AF35" i="124"/>
  <c r="S79" i="124"/>
  <c r="W79" i="124" s="1"/>
  <c r="X79" i="124" s="1"/>
  <c r="Y35" i="124"/>
  <c r="AA35" i="124" s="1"/>
  <c r="R79" i="124"/>
  <c r="V79" i="124" s="1"/>
  <c r="E57" i="127"/>
  <c r="E58" i="127"/>
  <c r="E29" i="127" s="1"/>
  <c r="AF87" i="117"/>
  <c r="AJ87" i="117" s="1"/>
  <c r="AK87" i="117" s="1"/>
  <c r="AS43" i="117"/>
  <c r="AL43" i="117"/>
  <c r="AE87" i="117"/>
  <c r="AI87" i="117" s="1"/>
  <c r="BM35" i="140"/>
  <c r="F77" i="33"/>
  <c r="F78" i="33" s="1"/>
  <c r="D670" i="119"/>
  <c r="I670" i="119"/>
  <c r="H670" i="119"/>
  <c r="E670" i="119"/>
  <c r="C670" i="119"/>
  <c r="G670" i="119"/>
  <c r="F670" i="119"/>
  <c r="Y9" i="140"/>
  <c r="AA9" i="140" s="1"/>
  <c r="S53" i="140"/>
  <c r="W53" i="140" s="1"/>
  <c r="X53" i="140" s="1"/>
  <c r="AF9" i="140"/>
  <c r="R53" i="140"/>
  <c r="V53" i="140" s="1"/>
  <c r="J623" i="125"/>
  <c r="J523" i="119"/>
  <c r="BR15" i="124"/>
  <c r="BK15" i="124"/>
  <c r="BM15" i="124" s="1"/>
  <c r="G99" i="136"/>
  <c r="G99" i="33"/>
  <c r="G99" i="129"/>
  <c r="G99" i="143"/>
  <c r="G99" i="118"/>
  <c r="G99" i="127"/>
  <c r="G99" i="157"/>
  <c r="F63" i="117"/>
  <c r="J63" i="117" s="1"/>
  <c r="K63" i="117" s="1"/>
  <c r="S19" i="117"/>
  <c r="E63" i="117"/>
  <c r="I63" i="117" s="1"/>
  <c r="L19" i="117"/>
  <c r="I589" i="125"/>
  <c r="D589" i="125"/>
  <c r="C589" i="125"/>
  <c r="G589" i="125"/>
  <c r="F589" i="125"/>
  <c r="E589" i="125"/>
  <c r="H589" i="125"/>
  <c r="AB46" i="123"/>
  <c r="AB47" i="123" s="1"/>
  <c r="J547" i="125"/>
  <c r="BF32" i="147"/>
  <c r="AY32" i="147"/>
  <c r="AR76" i="147"/>
  <c r="AV76" i="147" s="1"/>
  <c r="AS76" i="147"/>
  <c r="AW76" i="147" s="1"/>
  <c r="AX76" i="147" s="1"/>
  <c r="D690" i="125"/>
  <c r="E690" i="125"/>
  <c r="F690" i="125"/>
  <c r="I690" i="125"/>
  <c r="G690" i="125"/>
  <c r="C690" i="125"/>
  <c r="H690" i="125"/>
  <c r="H57" i="118"/>
  <c r="H58" i="118"/>
  <c r="AF32" i="140"/>
  <c r="R76" i="140"/>
  <c r="V76" i="140" s="1"/>
  <c r="Y32" i="140"/>
  <c r="AA32" i="140" s="1"/>
  <c r="S76" i="140"/>
  <c r="W76" i="140" s="1"/>
  <c r="X76" i="140" s="1"/>
  <c r="S46" i="116"/>
  <c r="S47" i="116" s="1"/>
  <c r="H33" i="44"/>
  <c r="G65" i="33"/>
  <c r="AO46" i="116"/>
  <c r="AO47" i="116" s="1"/>
  <c r="J33" i="108"/>
  <c r="I65" i="136"/>
  <c r="I68" i="136" s="1"/>
  <c r="I62" i="136"/>
  <c r="I63" i="136" s="1"/>
  <c r="I28" i="136"/>
  <c r="G86" i="136"/>
  <c r="G87" i="136" s="1"/>
  <c r="G3" i="142" s="1"/>
  <c r="G77" i="136"/>
  <c r="BA10" i="133"/>
  <c r="F571" i="141"/>
  <c r="E571" i="141"/>
  <c r="C571" i="141"/>
  <c r="D571" i="141"/>
  <c r="G571" i="141"/>
  <c r="H571" i="141"/>
  <c r="I571" i="141"/>
  <c r="R86" i="140"/>
  <c r="V86" i="140" s="1"/>
  <c r="Y42" i="140"/>
  <c r="AA42" i="140" s="1"/>
  <c r="S86" i="140"/>
  <c r="W86" i="140" s="1"/>
  <c r="X86" i="140" s="1"/>
  <c r="AF42" i="140"/>
  <c r="J439" i="141"/>
  <c r="AF10" i="140"/>
  <c r="Y10" i="140"/>
  <c r="R54" i="140"/>
  <c r="V54" i="140" s="1"/>
  <c r="S54" i="140"/>
  <c r="W54" i="140" s="1"/>
  <c r="G57" i="136"/>
  <c r="J529" i="141"/>
  <c r="AZ26" i="140"/>
  <c r="Y11" i="140"/>
  <c r="AA11" i="140" s="1"/>
  <c r="AF11" i="140"/>
  <c r="S55" i="140"/>
  <c r="W55" i="140" s="1"/>
  <c r="X55" i="140" s="1"/>
  <c r="R55" i="140"/>
  <c r="V55" i="140" s="1"/>
  <c r="J46" i="139"/>
  <c r="J47" i="139" s="1"/>
  <c r="AM47" i="140"/>
  <c r="N41" i="140"/>
  <c r="L65" i="140"/>
  <c r="N65" i="140" s="1"/>
  <c r="S73" i="140"/>
  <c r="W73" i="140" s="1"/>
  <c r="X73" i="140" s="1"/>
  <c r="R73" i="140"/>
  <c r="V73" i="140" s="1"/>
  <c r="AF29" i="140"/>
  <c r="Y29" i="140"/>
  <c r="AA29" i="140" s="1"/>
  <c r="E58" i="136"/>
  <c r="E57" i="136"/>
  <c r="G628" i="141"/>
  <c r="H628" i="141"/>
  <c r="E628" i="141"/>
  <c r="D628" i="141"/>
  <c r="C628" i="141"/>
  <c r="F628" i="141"/>
  <c r="I628" i="141"/>
  <c r="S43" i="140"/>
  <c r="E87" i="140"/>
  <c r="I87" i="140" s="1"/>
  <c r="L43" i="140"/>
  <c r="F87" i="140"/>
  <c r="J87" i="140" s="1"/>
  <c r="K87" i="140" s="1"/>
  <c r="N26" i="140"/>
  <c r="L54" i="140"/>
  <c r="I33" i="108"/>
  <c r="H62" i="136"/>
  <c r="H63" i="136" s="1"/>
  <c r="H65" i="136"/>
  <c r="H68" i="136" s="1"/>
  <c r="H28" i="136"/>
  <c r="BR21" i="140"/>
  <c r="BK21" i="140"/>
  <c r="BM21" i="140" s="1"/>
  <c r="D57" i="136"/>
  <c r="D58" i="136"/>
  <c r="BR27" i="140"/>
  <c r="BK27" i="140"/>
  <c r="AZ29" i="140"/>
  <c r="J53" i="136"/>
  <c r="K52" i="136"/>
  <c r="BR44" i="140"/>
  <c r="BK44" i="140"/>
  <c r="N36" i="140"/>
  <c r="N31" i="140"/>
  <c r="BL10" i="133"/>
  <c r="BS10" i="133"/>
  <c r="BF54" i="133"/>
  <c r="BJ54" i="133" s="1"/>
  <c r="BE54" i="133"/>
  <c r="BI54" i="133" s="1"/>
  <c r="G33" i="108"/>
  <c r="F62" i="136"/>
  <c r="F63" i="136" s="1"/>
  <c r="F28" i="136"/>
  <c r="F65" i="136"/>
  <c r="F68" i="136" s="1"/>
  <c r="AF39" i="140"/>
  <c r="Y39" i="140"/>
  <c r="AA39" i="140" s="1"/>
  <c r="R83" i="140"/>
  <c r="V83" i="140" s="1"/>
  <c r="S83" i="140"/>
  <c r="W83" i="140" s="1"/>
  <c r="X83" i="140" s="1"/>
  <c r="AF31" i="140"/>
  <c r="S75" i="140"/>
  <c r="W75" i="140" s="1"/>
  <c r="X75" i="140" s="1"/>
  <c r="Y31" i="140"/>
  <c r="AA31" i="140" s="1"/>
  <c r="R75" i="140"/>
  <c r="V75" i="140" s="1"/>
  <c r="L44" i="140"/>
  <c r="F88" i="140"/>
  <c r="J88" i="140" s="1"/>
  <c r="K88" i="140" s="1"/>
  <c r="S44" i="140"/>
  <c r="E88" i="140"/>
  <c r="I88" i="140" s="1"/>
  <c r="AN57" i="161"/>
  <c r="BK31" i="140"/>
  <c r="BR31" i="140"/>
  <c r="AY54" i="133"/>
  <c r="BK42" i="140"/>
  <c r="BR42" i="140"/>
  <c r="N27" i="140"/>
  <c r="BR36" i="140"/>
  <c r="BK36" i="140"/>
  <c r="BM36" i="140" s="1"/>
  <c r="K54" i="140"/>
  <c r="BR39" i="140"/>
  <c r="BK39" i="140"/>
  <c r="BM39" i="140" s="1"/>
  <c r="H631" i="141"/>
  <c r="E631" i="141"/>
  <c r="G631" i="141"/>
  <c r="D631" i="141"/>
  <c r="F631" i="141"/>
  <c r="C631" i="141"/>
  <c r="I631" i="141"/>
  <c r="J547" i="141"/>
  <c r="BK26" i="140"/>
  <c r="BM26" i="140" s="1"/>
  <c r="BR26" i="140"/>
  <c r="N11" i="140"/>
  <c r="G648" i="141"/>
  <c r="E648" i="141"/>
  <c r="D648" i="141"/>
  <c r="I648" i="141"/>
  <c r="H648" i="141"/>
  <c r="F648" i="141"/>
  <c r="C648" i="141"/>
  <c r="E581" i="141"/>
  <c r="H581" i="141"/>
  <c r="I581" i="141"/>
  <c r="G581" i="141"/>
  <c r="F581" i="141"/>
  <c r="C581" i="141"/>
  <c r="D581" i="141"/>
  <c r="T46" i="139"/>
  <c r="G599" i="141"/>
  <c r="C599" i="141"/>
  <c r="F599" i="141"/>
  <c r="E599" i="141"/>
  <c r="H599" i="141"/>
  <c r="I599" i="141"/>
  <c r="D599" i="141"/>
  <c r="AL46" i="139"/>
  <c r="AL47" i="139" s="1"/>
  <c r="J557" i="141"/>
  <c r="N46" i="140"/>
  <c r="BK11" i="140"/>
  <c r="BM11" i="140" s="1"/>
  <c r="BR11" i="140"/>
  <c r="J561" i="141"/>
  <c r="C57" i="136"/>
  <c r="N42" i="140"/>
  <c r="S65" i="140"/>
  <c r="W65" i="140" s="1"/>
  <c r="X65" i="140" s="1"/>
  <c r="AF21" i="140"/>
  <c r="R65" i="140"/>
  <c r="V65" i="140" s="1"/>
  <c r="Y21" i="140"/>
  <c r="AA21" i="140" s="1"/>
  <c r="L73" i="140"/>
  <c r="N73" i="140" s="1"/>
  <c r="I690" i="141"/>
  <c r="F690" i="141"/>
  <c r="G690" i="141"/>
  <c r="C690" i="141"/>
  <c r="D690" i="141"/>
  <c r="H690" i="141"/>
  <c r="E690" i="141"/>
  <c r="I586" i="141"/>
  <c r="F586" i="141"/>
  <c r="D586" i="141"/>
  <c r="H586" i="141"/>
  <c r="E586" i="141"/>
  <c r="C586" i="141"/>
  <c r="G586" i="141"/>
  <c r="I58" i="136"/>
  <c r="J481" i="141"/>
  <c r="R70" i="140"/>
  <c r="V70" i="140" s="1"/>
  <c r="AF26" i="140"/>
  <c r="Y26" i="140"/>
  <c r="AA26" i="140" s="1"/>
  <c r="S70" i="140"/>
  <c r="W70" i="140" s="1"/>
  <c r="X70" i="140" s="1"/>
  <c r="J687" i="141"/>
  <c r="J613" i="141"/>
  <c r="J665" i="141"/>
  <c r="E589" i="141"/>
  <c r="H589" i="141"/>
  <c r="F589" i="141"/>
  <c r="C589" i="141"/>
  <c r="I589" i="141"/>
  <c r="G589" i="141"/>
  <c r="D589" i="141"/>
  <c r="Y46" i="140"/>
  <c r="AA46" i="140" s="1"/>
  <c r="AF46" i="140"/>
  <c r="R90" i="140"/>
  <c r="V90" i="140" s="1"/>
  <c r="S90" i="140"/>
  <c r="W90" i="140" s="1"/>
  <c r="X90" i="140" s="1"/>
  <c r="F603" i="141"/>
  <c r="H603" i="141"/>
  <c r="D603" i="141"/>
  <c r="C603" i="141"/>
  <c r="E603" i="141"/>
  <c r="G603" i="141"/>
  <c r="I603" i="141"/>
  <c r="N38" i="140"/>
  <c r="Y41" i="140"/>
  <c r="AA41" i="140" s="1"/>
  <c r="AF41" i="140"/>
  <c r="R85" i="140"/>
  <c r="V85" i="140" s="1"/>
  <c r="S85" i="140"/>
  <c r="W85" i="140" s="1"/>
  <c r="X85" i="140" s="1"/>
  <c r="AZ10" i="140"/>
  <c r="AX47" i="140"/>
  <c r="BK43" i="140"/>
  <c r="BR43" i="140"/>
  <c r="BK38" i="140"/>
  <c r="BM38" i="140" s="1"/>
  <c r="BR38" i="140"/>
  <c r="AX54" i="133"/>
  <c r="R71" i="140"/>
  <c r="V71" i="140" s="1"/>
  <c r="S71" i="140"/>
  <c r="W71" i="140" s="1"/>
  <c r="X71" i="140" s="1"/>
  <c r="AF27" i="140"/>
  <c r="Y27" i="140"/>
  <c r="AA27" i="140" s="1"/>
  <c r="N39" i="140"/>
  <c r="AZ36" i="140"/>
  <c r="H623" i="141"/>
  <c r="F623" i="141"/>
  <c r="D623" i="141"/>
  <c r="G623" i="141"/>
  <c r="C623" i="141"/>
  <c r="E623" i="141"/>
  <c r="I623" i="141"/>
  <c r="N10" i="140"/>
  <c r="J523" i="141"/>
  <c r="J612" i="141"/>
  <c r="G655" i="141"/>
  <c r="D655" i="141"/>
  <c r="C655" i="141"/>
  <c r="I655" i="141"/>
  <c r="E655" i="141"/>
  <c r="F655" i="141"/>
  <c r="H655" i="141"/>
  <c r="E673" i="141"/>
  <c r="I673" i="141"/>
  <c r="F673" i="141"/>
  <c r="D673" i="141"/>
  <c r="H673" i="141"/>
  <c r="C673" i="141"/>
  <c r="G673" i="141"/>
  <c r="BR46" i="140"/>
  <c r="BK46" i="140"/>
  <c r="BM46" i="140" s="1"/>
  <c r="BR41" i="140"/>
  <c r="BK41" i="140"/>
  <c r="L55" i="140"/>
  <c r="N55" i="140" s="1"/>
  <c r="AN54" i="133"/>
  <c r="J539" i="141"/>
  <c r="H683" i="141"/>
  <c r="G683" i="141"/>
  <c r="D683" i="141"/>
  <c r="F683" i="141"/>
  <c r="E683" i="141"/>
  <c r="C683" i="141"/>
  <c r="I683" i="141"/>
  <c r="BK29" i="140"/>
  <c r="BM29" i="140" s="1"/>
  <c r="BR29" i="140"/>
  <c r="AZ11" i="140"/>
  <c r="I645" i="141"/>
  <c r="C645" i="141"/>
  <c r="F645" i="141"/>
  <c r="E645" i="141"/>
  <c r="G645" i="141"/>
  <c r="D645" i="141"/>
  <c r="H645" i="141"/>
  <c r="C58" i="136"/>
  <c r="AF38" i="140"/>
  <c r="Y38" i="140"/>
  <c r="AA38" i="140" s="1"/>
  <c r="S82" i="140"/>
  <c r="W82" i="140" s="1"/>
  <c r="X82" i="140" s="1"/>
  <c r="R82" i="140"/>
  <c r="V82" i="140" s="1"/>
  <c r="L86" i="140"/>
  <c r="N86" i="140" s="1"/>
  <c r="N21" i="140"/>
  <c r="N29" i="140"/>
  <c r="D606" i="141"/>
  <c r="C606" i="141"/>
  <c r="I606" i="141"/>
  <c r="H606" i="141"/>
  <c r="G606" i="141"/>
  <c r="E606" i="141"/>
  <c r="F606" i="141"/>
  <c r="AS46" i="139"/>
  <c r="AS47" i="139" s="1"/>
  <c r="J564" i="141"/>
  <c r="J544" i="141"/>
  <c r="BR10" i="140"/>
  <c r="BK10" i="140"/>
  <c r="S80" i="140"/>
  <c r="W80" i="140" s="1"/>
  <c r="X80" i="140" s="1"/>
  <c r="Y36" i="140"/>
  <c r="AA36" i="140" s="1"/>
  <c r="AF36" i="140"/>
  <c r="R80" i="140"/>
  <c r="V80" i="140" s="1"/>
  <c r="L70" i="140"/>
  <c r="N70" i="140" s="1"/>
  <c r="J617" i="125" l="1"/>
  <c r="E28" i="33"/>
  <c r="E84" i="33"/>
  <c r="E86" i="33" s="1"/>
  <c r="E87" i="33" s="1"/>
  <c r="E3" i="37" s="1"/>
  <c r="E66" i="33"/>
  <c r="E91" i="33" s="1"/>
  <c r="E60" i="33"/>
  <c r="F28" i="33"/>
  <c r="F84" i="33"/>
  <c r="F86" i="33" s="1"/>
  <c r="F87" i="33" s="1"/>
  <c r="F3" i="37" s="1"/>
  <c r="F60" i="33"/>
  <c r="F66" i="33"/>
  <c r="F91" i="33" s="1"/>
  <c r="C28" i="33"/>
  <c r="C84" i="33"/>
  <c r="J84" i="33" s="1"/>
  <c r="J60" i="33"/>
  <c r="C66" i="33"/>
  <c r="CG91" i="32"/>
  <c r="F59" i="33"/>
  <c r="CU43" i="32"/>
  <c r="E651" i="35"/>
  <c r="F651" i="35"/>
  <c r="F46" i="6"/>
  <c r="F47" i="6" s="1"/>
  <c r="C651" i="35"/>
  <c r="H651" i="35"/>
  <c r="D651" i="35"/>
  <c r="J651" i="35" s="1"/>
  <c r="G651" i="35"/>
  <c r="CU34" i="32"/>
  <c r="CU78" i="32" s="1"/>
  <c r="I34" i="33"/>
  <c r="J34" i="33" s="1"/>
  <c r="CC47" i="32"/>
  <c r="CC91" i="32" s="1"/>
  <c r="J644" i="35"/>
  <c r="J667" i="125"/>
  <c r="AS44" i="161"/>
  <c r="J625" i="125"/>
  <c r="AF88" i="161"/>
  <c r="AJ88" i="161" s="1"/>
  <c r="AK88" i="161" s="1"/>
  <c r="AF59" i="140"/>
  <c r="AJ59" i="140" s="1"/>
  <c r="AK59" i="140" s="1"/>
  <c r="J602" i="148"/>
  <c r="AR57" i="161"/>
  <c r="AV57" i="161" s="1"/>
  <c r="AY57" i="161" s="1"/>
  <c r="BA57" i="161" s="1"/>
  <c r="AY13" i="161"/>
  <c r="BA13" i="161" s="1"/>
  <c r="BF13" i="161"/>
  <c r="AS57" i="161"/>
  <c r="AW57" i="161" s="1"/>
  <c r="AX57" i="161" s="1"/>
  <c r="L62" i="133"/>
  <c r="N62" i="133" s="1"/>
  <c r="E86" i="129"/>
  <c r="E87" i="129" s="1"/>
  <c r="E3" i="135" s="1"/>
  <c r="L87" i="147"/>
  <c r="N87" i="147" s="1"/>
  <c r="AF18" i="133"/>
  <c r="R62" i="133"/>
  <c r="V62" i="133" s="1"/>
  <c r="Y18" i="133"/>
  <c r="AA18" i="133" s="1"/>
  <c r="S62" i="133"/>
  <c r="W62" i="133" s="1"/>
  <c r="X62" i="133" s="1"/>
  <c r="J662" i="134"/>
  <c r="J620" i="134"/>
  <c r="F51" i="32"/>
  <c r="J51" i="32" s="1"/>
  <c r="K51" i="32" s="1"/>
  <c r="K91" i="32" s="1"/>
  <c r="S7" i="32"/>
  <c r="S51" i="32" s="1"/>
  <c r="W51" i="32" s="1"/>
  <c r="X51" i="32" s="1"/>
  <c r="AF88" i="133"/>
  <c r="AJ88" i="133" s="1"/>
  <c r="AK88" i="133" s="1"/>
  <c r="Y56" i="147"/>
  <c r="AA56" i="147" s="1"/>
  <c r="Y66" i="147"/>
  <c r="AA66" i="147" s="1"/>
  <c r="AL15" i="140"/>
  <c r="AS15" i="140"/>
  <c r="J640" i="141"/>
  <c r="J639" i="35"/>
  <c r="J679" i="125"/>
  <c r="J687" i="119"/>
  <c r="J635" i="35"/>
  <c r="J637" i="125"/>
  <c r="J595" i="125"/>
  <c r="AY22" i="147"/>
  <c r="BA22" i="147" s="1"/>
  <c r="AR66" i="147"/>
  <c r="AV66" i="147" s="1"/>
  <c r="AF66" i="147"/>
  <c r="AJ66" i="147" s="1"/>
  <c r="AK66" i="147" s="1"/>
  <c r="J598" i="162"/>
  <c r="J590" i="162"/>
  <c r="J660" i="35"/>
  <c r="AE88" i="133"/>
  <c r="AI88" i="133" s="1"/>
  <c r="AE66" i="147"/>
  <c r="AI66" i="147" s="1"/>
  <c r="AL22" i="147"/>
  <c r="AN22" i="147" s="1"/>
  <c r="AL44" i="133"/>
  <c r="AN44" i="133" s="1"/>
  <c r="E51" i="32"/>
  <c r="I51" i="32" s="1"/>
  <c r="J654" i="141"/>
  <c r="D28" i="129"/>
  <c r="D62" i="129"/>
  <c r="D63" i="129" s="1"/>
  <c r="Y83" i="124"/>
  <c r="AA83" i="124" s="1"/>
  <c r="AS39" i="124"/>
  <c r="AF83" i="124"/>
  <c r="AJ83" i="124" s="1"/>
  <c r="AK83" i="124" s="1"/>
  <c r="AL39" i="124"/>
  <c r="AN39" i="124" s="1"/>
  <c r="AE83" i="124"/>
  <c r="AI83" i="124" s="1"/>
  <c r="F86" i="143"/>
  <c r="F87" i="143" s="1"/>
  <c r="F3" i="149" s="1"/>
  <c r="AL58" i="133"/>
  <c r="AN58" i="133" s="1"/>
  <c r="J582" i="35"/>
  <c r="BF14" i="133"/>
  <c r="AR58" i="133"/>
  <c r="AV58" i="133" s="1"/>
  <c r="AS58" i="133"/>
  <c r="AW58" i="133" s="1"/>
  <c r="AX58" i="133" s="1"/>
  <c r="AY14" i="133"/>
  <c r="BA14" i="133" s="1"/>
  <c r="J624" i="35"/>
  <c r="J683" i="119"/>
  <c r="J659" i="125"/>
  <c r="J622" i="35"/>
  <c r="J676" i="119"/>
  <c r="J664" i="35"/>
  <c r="J617" i="35"/>
  <c r="J597" i="35"/>
  <c r="G86" i="129"/>
  <c r="G87" i="129" s="1"/>
  <c r="G3" i="135" s="1"/>
  <c r="AY9" i="124"/>
  <c r="BA9" i="124" s="1"/>
  <c r="C28" i="143"/>
  <c r="J609" i="141"/>
  <c r="D33" i="109"/>
  <c r="H77" i="129"/>
  <c r="AE56" i="147"/>
  <c r="AI56" i="147" s="1"/>
  <c r="AF56" i="147"/>
  <c r="AJ56" i="147" s="1"/>
  <c r="AK56" i="147" s="1"/>
  <c r="AS12" i="147"/>
  <c r="AL12" i="147"/>
  <c r="AN12" i="147" s="1"/>
  <c r="C65" i="143"/>
  <c r="C68" i="143" s="1"/>
  <c r="BF22" i="147"/>
  <c r="BE66" i="147" s="1"/>
  <c r="BI66" i="147" s="1"/>
  <c r="AS66" i="147"/>
  <c r="AW66" i="147" s="1"/>
  <c r="H86" i="143"/>
  <c r="H87" i="143" s="1"/>
  <c r="H3" i="149" s="1"/>
  <c r="D33" i="106"/>
  <c r="D32" i="106" s="1"/>
  <c r="F62" i="129"/>
  <c r="F63" i="129" s="1"/>
  <c r="AR53" i="124"/>
  <c r="AV53" i="124" s="1"/>
  <c r="E28" i="129"/>
  <c r="G33" i="107"/>
  <c r="G32" i="107" s="1"/>
  <c r="J567" i="141"/>
  <c r="J678" i="162"/>
  <c r="L78" i="161"/>
  <c r="N78" i="161" s="1"/>
  <c r="J594" i="162"/>
  <c r="J636" i="162"/>
  <c r="R78" i="161"/>
  <c r="V78" i="161" s="1"/>
  <c r="S78" i="161"/>
  <c r="W78" i="161" s="1"/>
  <c r="X78" i="161" s="1"/>
  <c r="AF34" i="161"/>
  <c r="Y34" i="161"/>
  <c r="AA34" i="161" s="1"/>
  <c r="L64" i="147"/>
  <c r="N64" i="147" s="1"/>
  <c r="BX34" i="161"/>
  <c r="CE34" i="161"/>
  <c r="CK34" i="161" s="1"/>
  <c r="CM34" i="161" s="1"/>
  <c r="BX43" i="133"/>
  <c r="CE43" i="133"/>
  <c r="CK43" i="133" s="1"/>
  <c r="CM43" i="133" s="1"/>
  <c r="J687" i="134"/>
  <c r="J603" i="134"/>
  <c r="J645" i="134"/>
  <c r="L87" i="133"/>
  <c r="N87" i="133" s="1"/>
  <c r="Y43" i="133"/>
  <c r="AA43" i="133" s="1"/>
  <c r="S87" i="133"/>
  <c r="W87" i="133" s="1"/>
  <c r="X87" i="133" s="1"/>
  <c r="AF43" i="133"/>
  <c r="R87" i="133"/>
  <c r="V87" i="133" s="1"/>
  <c r="AF75" i="133"/>
  <c r="AJ75" i="133" s="1"/>
  <c r="AK75" i="133" s="1"/>
  <c r="AE75" i="133"/>
  <c r="AI75" i="133" s="1"/>
  <c r="AL31" i="133"/>
  <c r="AN31" i="133" s="1"/>
  <c r="AS31" i="133"/>
  <c r="Y75" i="133"/>
  <c r="AA75" i="133" s="1"/>
  <c r="S64" i="147"/>
  <c r="W64" i="147" s="1"/>
  <c r="X64" i="147" s="1"/>
  <c r="Y20" i="147"/>
  <c r="AA20" i="147" s="1"/>
  <c r="AF20" i="147"/>
  <c r="R64" i="147"/>
  <c r="V64" i="147" s="1"/>
  <c r="J648" i="162"/>
  <c r="J664" i="148"/>
  <c r="J685" i="134"/>
  <c r="J643" i="134"/>
  <c r="J669" i="134"/>
  <c r="L74" i="133"/>
  <c r="N74" i="133" s="1"/>
  <c r="J572" i="148"/>
  <c r="J627" i="134"/>
  <c r="J601" i="134"/>
  <c r="J614" i="148"/>
  <c r="J580" i="125"/>
  <c r="L81" i="124"/>
  <c r="N81" i="124" s="1"/>
  <c r="J656" i="148"/>
  <c r="J580" i="148"/>
  <c r="J643" i="141"/>
  <c r="CE41" i="133"/>
  <c r="CK41" i="133" s="1"/>
  <c r="CM41" i="133" s="1"/>
  <c r="BX41" i="133"/>
  <c r="R69" i="133"/>
  <c r="V69" i="133" s="1"/>
  <c r="AF25" i="133"/>
  <c r="S69" i="133"/>
  <c r="W69" i="133" s="1"/>
  <c r="X69" i="133" s="1"/>
  <c r="Y25" i="133"/>
  <c r="AA25" i="133" s="1"/>
  <c r="J622" i="148"/>
  <c r="J585" i="134"/>
  <c r="R85" i="133"/>
  <c r="V85" i="133" s="1"/>
  <c r="AF41" i="133"/>
  <c r="Y41" i="133"/>
  <c r="AA41" i="133" s="1"/>
  <c r="S85" i="133"/>
  <c r="W85" i="133" s="1"/>
  <c r="X85" i="133" s="1"/>
  <c r="L69" i="133"/>
  <c r="N69" i="133" s="1"/>
  <c r="L85" i="133"/>
  <c r="N85" i="133" s="1"/>
  <c r="J656" i="162"/>
  <c r="R81" i="124"/>
  <c r="V81" i="124" s="1"/>
  <c r="S81" i="124"/>
  <c r="W81" i="124" s="1"/>
  <c r="X81" i="124" s="1"/>
  <c r="Y37" i="124"/>
  <c r="AA37" i="124" s="1"/>
  <c r="AF37" i="124"/>
  <c r="BX37" i="124"/>
  <c r="CE37" i="124"/>
  <c r="CK37" i="124" s="1"/>
  <c r="CM37" i="124" s="1"/>
  <c r="J606" i="162"/>
  <c r="J632" i="119"/>
  <c r="J614" i="162"/>
  <c r="J659" i="119"/>
  <c r="J617" i="119"/>
  <c r="J642" i="148"/>
  <c r="J629" i="119"/>
  <c r="J573" i="134"/>
  <c r="J661" i="162"/>
  <c r="J647" i="141"/>
  <c r="E62" i="129"/>
  <c r="E63" i="129" s="1"/>
  <c r="G18" i="40"/>
  <c r="J594" i="119"/>
  <c r="J580" i="35"/>
  <c r="J600" i="125"/>
  <c r="J652" i="119"/>
  <c r="R84" i="147"/>
  <c r="V84" i="147" s="1"/>
  <c r="S84" i="147"/>
  <c r="W84" i="147" s="1"/>
  <c r="X84" i="147" s="1"/>
  <c r="AF40" i="147"/>
  <c r="Y40" i="147"/>
  <c r="AA40" i="147" s="1"/>
  <c r="C62" i="127"/>
  <c r="C63" i="127" s="1"/>
  <c r="F33" i="107"/>
  <c r="F38" i="107" s="1"/>
  <c r="BX12" i="147"/>
  <c r="CE12" i="147"/>
  <c r="CK12" i="147" s="1"/>
  <c r="CM12" i="147" s="1"/>
  <c r="J684" i="148"/>
  <c r="L84" i="147"/>
  <c r="N84" i="147" s="1"/>
  <c r="BX20" i="147"/>
  <c r="CE20" i="147"/>
  <c r="CK20" i="147" s="1"/>
  <c r="CM20" i="147" s="1"/>
  <c r="J632" i="134"/>
  <c r="J590" i="134"/>
  <c r="BX40" i="147"/>
  <c r="BZ40" i="147" s="1"/>
  <c r="CE40" i="147"/>
  <c r="CK40" i="147" s="1"/>
  <c r="CM40" i="147" s="1"/>
  <c r="J684" i="125"/>
  <c r="CE25" i="133"/>
  <c r="CK25" i="133" s="1"/>
  <c r="CM25" i="133" s="1"/>
  <c r="BX25" i="133"/>
  <c r="J628" i="134"/>
  <c r="J667" i="119"/>
  <c r="J659" i="35"/>
  <c r="J615" i="148"/>
  <c r="L87" i="161"/>
  <c r="N87" i="161" s="1"/>
  <c r="Y43" i="161"/>
  <c r="AA43" i="161" s="1"/>
  <c r="S87" i="161"/>
  <c r="W87" i="161" s="1"/>
  <c r="X87" i="161" s="1"/>
  <c r="R87" i="161"/>
  <c r="V87" i="161" s="1"/>
  <c r="AF43" i="161"/>
  <c r="J671" i="119"/>
  <c r="CE43" i="161"/>
  <c r="CK43" i="161" s="1"/>
  <c r="CM43" i="161" s="1"/>
  <c r="BX43" i="161"/>
  <c r="J688" i="141"/>
  <c r="J657" i="148"/>
  <c r="J677" i="35"/>
  <c r="J678" i="134"/>
  <c r="J670" i="134"/>
  <c r="J615" i="134"/>
  <c r="J687" i="162"/>
  <c r="J57" i="129"/>
  <c r="K57" i="129" s="1"/>
  <c r="M57" i="129" s="1"/>
  <c r="F691" i="134"/>
  <c r="J643" i="125"/>
  <c r="J642" i="125"/>
  <c r="J685" i="125"/>
  <c r="J575" i="35"/>
  <c r="J575" i="125"/>
  <c r="J603" i="162"/>
  <c r="J645" i="162"/>
  <c r="C65" i="127"/>
  <c r="F28" i="129"/>
  <c r="AS53" i="124"/>
  <c r="AW53" i="124" s="1"/>
  <c r="AX53" i="124" s="1"/>
  <c r="C65" i="129"/>
  <c r="C68" i="129" s="1"/>
  <c r="C62" i="129"/>
  <c r="L51" i="133"/>
  <c r="N51" i="133" s="1"/>
  <c r="D33" i="107"/>
  <c r="J568" i="119"/>
  <c r="J572" i="141"/>
  <c r="J570" i="141"/>
  <c r="J657" i="134"/>
  <c r="J651" i="125"/>
  <c r="I607" i="134"/>
  <c r="Y61" i="161"/>
  <c r="AA61" i="161" s="1"/>
  <c r="D100" i="143"/>
  <c r="J674" i="134"/>
  <c r="J599" i="119"/>
  <c r="J629" i="134"/>
  <c r="D100" i="127"/>
  <c r="J605" i="141"/>
  <c r="J586" i="134"/>
  <c r="J634" i="119"/>
  <c r="J584" i="119"/>
  <c r="AR81" i="32"/>
  <c r="AV81" i="32" s="1"/>
  <c r="J646" i="141"/>
  <c r="J567" i="125"/>
  <c r="J609" i="125"/>
  <c r="J610" i="119"/>
  <c r="J587" i="119"/>
  <c r="J634" i="141"/>
  <c r="I62" i="127"/>
  <c r="I63" i="127" s="1"/>
  <c r="J33" i="106"/>
  <c r="J38" i="106" s="1"/>
  <c r="D649" i="162"/>
  <c r="J680" i="141"/>
  <c r="J629" i="141"/>
  <c r="J665" i="119"/>
  <c r="J587" i="134"/>
  <c r="J636" i="119"/>
  <c r="J678" i="119"/>
  <c r="G607" i="134"/>
  <c r="J651" i="141"/>
  <c r="H607" i="134"/>
  <c r="J585" i="125"/>
  <c r="E691" i="134"/>
  <c r="J656" i="141"/>
  <c r="J567" i="134"/>
  <c r="J609" i="134"/>
  <c r="CX12" i="124"/>
  <c r="CZ12" i="124" s="1"/>
  <c r="Y54" i="117"/>
  <c r="AA54" i="117" s="1"/>
  <c r="BX7" i="133"/>
  <c r="BZ7" i="133" s="1"/>
  <c r="CE7" i="133"/>
  <c r="CK7" i="133" s="1"/>
  <c r="CM7" i="133" s="1"/>
  <c r="AZ47" i="161"/>
  <c r="G691" i="134"/>
  <c r="J572" i="162"/>
  <c r="Y7" i="133"/>
  <c r="AA7" i="133" s="1"/>
  <c r="R51" i="133"/>
  <c r="V51" i="133" s="1"/>
  <c r="S51" i="133"/>
  <c r="W51" i="133" s="1"/>
  <c r="X51" i="133" s="1"/>
  <c r="AF7" i="133"/>
  <c r="AE54" i="117"/>
  <c r="AI54" i="117" s="1"/>
  <c r="AS10" i="117"/>
  <c r="AF54" i="117"/>
  <c r="AJ54" i="117" s="1"/>
  <c r="AK54" i="117" s="1"/>
  <c r="AL10" i="117"/>
  <c r="AN10" i="117" s="1"/>
  <c r="BZ10" i="117"/>
  <c r="CX10" i="117"/>
  <c r="CZ10" i="117" s="1"/>
  <c r="J668" i="119"/>
  <c r="E28" i="143"/>
  <c r="J644" i="141"/>
  <c r="J671" i="134"/>
  <c r="J568" i="125"/>
  <c r="J573" i="148"/>
  <c r="H100" i="157"/>
  <c r="J633" i="141"/>
  <c r="J577" i="162"/>
  <c r="J613" i="119"/>
  <c r="J623" i="119"/>
  <c r="J621" i="119"/>
  <c r="J622" i="125"/>
  <c r="C691" i="134"/>
  <c r="J673" i="119"/>
  <c r="D100" i="157"/>
  <c r="C607" i="134"/>
  <c r="H691" i="134"/>
  <c r="J579" i="148"/>
  <c r="D649" i="134"/>
  <c r="G649" i="134"/>
  <c r="D691" i="134"/>
  <c r="J604" i="125"/>
  <c r="E65" i="157"/>
  <c r="E68" i="157" s="1"/>
  <c r="E69" i="157" s="1"/>
  <c r="Y73" i="133"/>
  <c r="AA73" i="133" s="1"/>
  <c r="AS81" i="32"/>
  <c r="AW81" i="32" s="1"/>
  <c r="AX81" i="32" s="1"/>
  <c r="I65" i="143"/>
  <c r="I68" i="143" s="1"/>
  <c r="I30" i="143" s="1"/>
  <c r="J32" i="110"/>
  <c r="J37" i="110" s="1"/>
  <c r="AY37" i="32"/>
  <c r="BA37" i="32" s="1"/>
  <c r="I62" i="143"/>
  <c r="I63" i="143" s="1"/>
  <c r="H65" i="157"/>
  <c r="H68" i="157" s="1"/>
  <c r="H69" i="157" s="1"/>
  <c r="E62" i="157"/>
  <c r="E63" i="157" s="1"/>
  <c r="F33" i="110"/>
  <c r="G86" i="157"/>
  <c r="G87" i="157" s="1"/>
  <c r="G3" i="163" s="1"/>
  <c r="L76" i="133"/>
  <c r="N76" i="133" s="1"/>
  <c r="H28" i="157"/>
  <c r="D607" i="134"/>
  <c r="Y57" i="133"/>
  <c r="AA57" i="133" s="1"/>
  <c r="I33" i="110"/>
  <c r="I32" i="110" s="1"/>
  <c r="F607" i="134"/>
  <c r="I691" i="134"/>
  <c r="J690" i="35"/>
  <c r="Y75" i="147"/>
  <c r="AA75" i="147" s="1"/>
  <c r="H649" i="134"/>
  <c r="E649" i="134"/>
  <c r="J619" i="162"/>
  <c r="J672" i="162"/>
  <c r="L89" i="124"/>
  <c r="N89" i="124" s="1"/>
  <c r="E607" i="134"/>
  <c r="Y82" i="161"/>
  <c r="AA82" i="161" s="1"/>
  <c r="F33" i="44"/>
  <c r="F38" i="44" s="1"/>
  <c r="J568" i="141"/>
  <c r="J616" i="141"/>
  <c r="AL81" i="32"/>
  <c r="AN81" i="32" s="1"/>
  <c r="BZ38" i="161"/>
  <c r="CX38" i="161"/>
  <c r="CZ38" i="161" s="1"/>
  <c r="L57" i="147"/>
  <c r="N57" i="147" s="1"/>
  <c r="BX27" i="117"/>
  <c r="CE27" i="117"/>
  <c r="CK27" i="117" s="1"/>
  <c r="CM27" i="117" s="1"/>
  <c r="L72" i="161"/>
  <c r="N72" i="161" s="1"/>
  <c r="BX44" i="147"/>
  <c r="CE44" i="147"/>
  <c r="CK44" i="147" s="1"/>
  <c r="CM44" i="147" s="1"/>
  <c r="BX32" i="133"/>
  <c r="CE32" i="133"/>
  <c r="CK32" i="133" s="1"/>
  <c r="CM32" i="133" s="1"/>
  <c r="R57" i="147"/>
  <c r="V57" i="147" s="1"/>
  <c r="Y13" i="147"/>
  <c r="AA13" i="147" s="1"/>
  <c r="S57" i="147"/>
  <c r="W57" i="147" s="1"/>
  <c r="X57" i="147" s="1"/>
  <c r="AF13" i="147"/>
  <c r="Y71" i="117"/>
  <c r="AA71" i="117" s="1"/>
  <c r="AF73" i="133"/>
  <c r="AJ73" i="133" s="1"/>
  <c r="AK73" i="133" s="1"/>
  <c r="AS29" i="133"/>
  <c r="AE73" i="133"/>
  <c r="AI73" i="133" s="1"/>
  <c r="AL29" i="133"/>
  <c r="AN29" i="133" s="1"/>
  <c r="AF57" i="133"/>
  <c r="AJ57" i="133" s="1"/>
  <c r="AK57" i="133" s="1"/>
  <c r="AL13" i="133"/>
  <c r="AN13" i="133" s="1"/>
  <c r="AS13" i="133"/>
  <c r="AE57" i="133"/>
  <c r="AI57" i="133" s="1"/>
  <c r="AL27" i="117"/>
  <c r="AN27" i="117" s="1"/>
  <c r="AS27" i="117"/>
  <c r="AF71" i="117"/>
  <c r="AJ71" i="117" s="1"/>
  <c r="AK71" i="117" s="1"/>
  <c r="AE71" i="117"/>
  <c r="AI71" i="117" s="1"/>
  <c r="J630" i="162"/>
  <c r="J646" i="148"/>
  <c r="J674" i="119"/>
  <c r="BX13" i="133"/>
  <c r="BZ13" i="133" s="1"/>
  <c r="CE13" i="133"/>
  <c r="CK13" i="133" s="1"/>
  <c r="CM13" i="133" s="1"/>
  <c r="Y71" i="133"/>
  <c r="AA71" i="133" s="1"/>
  <c r="BM13" i="133"/>
  <c r="AL39" i="133"/>
  <c r="AN39" i="133" s="1"/>
  <c r="AF83" i="133"/>
  <c r="AJ83" i="133" s="1"/>
  <c r="AK83" i="133" s="1"/>
  <c r="AS39" i="133"/>
  <c r="AE83" i="133"/>
  <c r="AI83" i="133" s="1"/>
  <c r="CE28" i="161"/>
  <c r="CK28" i="161" s="1"/>
  <c r="CM28" i="161" s="1"/>
  <c r="BX28" i="161"/>
  <c r="BZ28" i="161" s="1"/>
  <c r="AE71" i="133"/>
  <c r="AI71" i="133" s="1"/>
  <c r="AF71" i="133"/>
  <c r="AJ71" i="133" s="1"/>
  <c r="AK71" i="133" s="1"/>
  <c r="AS27" i="133"/>
  <c r="AL27" i="133"/>
  <c r="AN27" i="133" s="1"/>
  <c r="BX17" i="161"/>
  <c r="CE17" i="161"/>
  <c r="CK17" i="161" s="1"/>
  <c r="CM17" i="161" s="1"/>
  <c r="I77" i="129"/>
  <c r="J77" i="129" s="1"/>
  <c r="J604" i="148"/>
  <c r="J588" i="162"/>
  <c r="BX13" i="147"/>
  <c r="BZ13" i="147" s="1"/>
  <c r="CE13" i="147"/>
  <c r="CK13" i="147" s="1"/>
  <c r="CM13" i="147" s="1"/>
  <c r="BM13" i="147"/>
  <c r="R76" i="133"/>
  <c r="V76" i="133" s="1"/>
  <c r="S76" i="133"/>
  <c r="W76" i="133" s="1"/>
  <c r="X76" i="133" s="1"/>
  <c r="AF32" i="133"/>
  <c r="Y32" i="133"/>
  <c r="AA32" i="133" s="1"/>
  <c r="G100" i="33"/>
  <c r="J634" i="134"/>
  <c r="CE27" i="133"/>
  <c r="CK27" i="133" s="1"/>
  <c r="CM27" i="133" s="1"/>
  <c r="BX27" i="133"/>
  <c r="Y83" i="133"/>
  <c r="AA83" i="133" s="1"/>
  <c r="AE82" i="161"/>
  <c r="AI82" i="161" s="1"/>
  <c r="AL38" i="161"/>
  <c r="AN38" i="161" s="1"/>
  <c r="AS38" i="161"/>
  <c r="AF82" i="161"/>
  <c r="AJ82" i="161" s="1"/>
  <c r="AK82" i="161" s="1"/>
  <c r="BZ29" i="133"/>
  <c r="CX29" i="133"/>
  <c r="CZ29" i="133" s="1"/>
  <c r="I649" i="134"/>
  <c r="CX34" i="147"/>
  <c r="CZ34" i="147" s="1"/>
  <c r="BK47" i="133"/>
  <c r="J688" i="148"/>
  <c r="L88" i="147"/>
  <c r="N88" i="147" s="1"/>
  <c r="Y28" i="161"/>
  <c r="AA28" i="161" s="1"/>
  <c r="S72" i="161"/>
  <c r="W72" i="161" s="1"/>
  <c r="X72" i="161" s="1"/>
  <c r="R72" i="161"/>
  <c r="V72" i="161" s="1"/>
  <c r="AF28" i="161"/>
  <c r="J676" i="134"/>
  <c r="J592" i="134"/>
  <c r="S88" i="147"/>
  <c r="W88" i="147" s="1"/>
  <c r="X88" i="147" s="1"/>
  <c r="R88" i="147"/>
  <c r="V88" i="147" s="1"/>
  <c r="Y44" i="147"/>
  <c r="AA44" i="147" s="1"/>
  <c r="AF44" i="147"/>
  <c r="CX43" i="32"/>
  <c r="CZ43" i="32" s="1"/>
  <c r="CX37" i="140"/>
  <c r="CZ37" i="140" s="1"/>
  <c r="J663" i="148"/>
  <c r="J676" i="141"/>
  <c r="G77" i="143"/>
  <c r="G28" i="127"/>
  <c r="J678" i="125"/>
  <c r="BZ24" i="133"/>
  <c r="CX24" i="133"/>
  <c r="CZ24" i="133" s="1"/>
  <c r="J671" i="148"/>
  <c r="E65" i="143"/>
  <c r="E68" i="143" s="1"/>
  <c r="E69" i="143" s="1"/>
  <c r="CX25" i="117"/>
  <c r="CZ25" i="117" s="1"/>
  <c r="F33" i="109"/>
  <c r="F38" i="109" s="1"/>
  <c r="J638" i="141"/>
  <c r="J661" i="35"/>
  <c r="J675" i="141"/>
  <c r="J627" i="125"/>
  <c r="BZ31" i="147"/>
  <c r="CX31" i="147"/>
  <c r="CZ31" i="147" s="1"/>
  <c r="J625" i="141"/>
  <c r="CX37" i="133"/>
  <c r="CZ37" i="133" s="1"/>
  <c r="J625" i="119"/>
  <c r="J671" i="141"/>
  <c r="J652" i="125"/>
  <c r="J685" i="141"/>
  <c r="Y82" i="147"/>
  <c r="AA82" i="147" s="1"/>
  <c r="J686" i="141"/>
  <c r="AL31" i="147"/>
  <c r="AN31" i="147" s="1"/>
  <c r="AE75" i="147"/>
  <c r="AI75" i="147" s="1"/>
  <c r="AS31" i="147"/>
  <c r="AF75" i="147"/>
  <c r="AJ75" i="147" s="1"/>
  <c r="AK75" i="147" s="1"/>
  <c r="J593" i="125"/>
  <c r="J579" i="119"/>
  <c r="J591" i="141"/>
  <c r="J577" i="141"/>
  <c r="D691" i="148"/>
  <c r="J614" i="141"/>
  <c r="C649" i="134"/>
  <c r="J621" i="148"/>
  <c r="J576" i="35"/>
  <c r="J636" i="141"/>
  <c r="F649" i="134"/>
  <c r="J640" i="119"/>
  <c r="J633" i="119"/>
  <c r="J635" i="141"/>
  <c r="J587" i="141"/>
  <c r="J635" i="125"/>
  <c r="J636" i="125"/>
  <c r="J652" i="141"/>
  <c r="J655" i="119"/>
  <c r="J609" i="119"/>
  <c r="J631" i="119"/>
  <c r="E649" i="162"/>
  <c r="H649" i="162"/>
  <c r="J619" i="141"/>
  <c r="J590" i="119"/>
  <c r="J594" i="125"/>
  <c r="J582" i="119"/>
  <c r="G65" i="127"/>
  <c r="G68" i="127" s="1"/>
  <c r="G30" i="127" s="1"/>
  <c r="F65" i="33"/>
  <c r="H33" i="106"/>
  <c r="H38" i="106" s="1"/>
  <c r="F62" i="157"/>
  <c r="F63" i="157" s="1"/>
  <c r="I91" i="133"/>
  <c r="G33" i="44"/>
  <c r="G38" i="44" s="1"/>
  <c r="J33" i="109"/>
  <c r="J38" i="109" s="1"/>
  <c r="F28" i="157"/>
  <c r="AL55" i="147"/>
  <c r="AN55" i="147" s="1"/>
  <c r="G33" i="110"/>
  <c r="G38" i="110" s="1"/>
  <c r="L85" i="124"/>
  <c r="N85" i="124" s="1"/>
  <c r="AL84" i="117"/>
  <c r="AN84" i="117" s="1"/>
  <c r="Y69" i="140"/>
  <c r="AA69" i="140" s="1"/>
  <c r="E65" i="33"/>
  <c r="D62" i="157"/>
  <c r="D63" i="157" s="1"/>
  <c r="J91" i="133"/>
  <c r="D86" i="143"/>
  <c r="D87" i="143" s="1"/>
  <c r="D3" i="149" s="1"/>
  <c r="D65" i="157"/>
  <c r="D68" i="157" s="1"/>
  <c r="D30" i="157" s="1"/>
  <c r="L74" i="124"/>
  <c r="N74" i="124" s="1"/>
  <c r="AL61" i="161"/>
  <c r="AN61" i="161" s="1"/>
  <c r="K91" i="133"/>
  <c r="D28" i="157"/>
  <c r="C77" i="143"/>
  <c r="I86" i="157"/>
  <c r="I87" i="157" s="1"/>
  <c r="I3" i="163" s="1"/>
  <c r="D607" i="148"/>
  <c r="J594" i="141"/>
  <c r="L47" i="133"/>
  <c r="J580" i="119"/>
  <c r="L60" i="124"/>
  <c r="N60" i="124" s="1"/>
  <c r="L51" i="124"/>
  <c r="N51" i="124" s="1"/>
  <c r="J565" i="134"/>
  <c r="J647" i="134"/>
  <c r="Y75" i="124"/>
  <c r="AA75" i="124" s="1"/>
  <c r="Y79" i="133"/>
  <c r="AA79" i="133" s="1"/>
  <c r="J674" i="141"/>
  <c r="J615" i="119"/>
  <c r="AL90" i="117"/>
  <c r="AN90" i="117" s="1"/>
  <c r="AE79" i="133"/>
  <c r="AI79" i="133" s="1"/>
  <c r="AS35" i="133"/>
  <c r="AL35" i="133"/>
  <c r="AN35" i="133" s="1"/>
  <c r="AF79" i="133"/>
  <c r="AJ79" i="133" s="1"/>
  <c r="AK79" i="133" s="1"/>
  <c r="AL11" i="133"/>
  <c r="AN11" i="133" s="1"/>
  <c r="AF55" i="133"/>
  <c r="AJ55" i="133" s="1"/>
  <c r="AK55" i="133" s="1"/>
  <c r="AE55" i="133"/>
  <c r="AI55" i="133" s="1"/>
  <c r="AS11" i="133"/>
  <c r="AS38" i="147"/>
  <c r="AE82" i="147"/>
  <c r="AI82" i="147" s="1"/>
  <c r="AL38" i="147"/>
  <c r="AN38" i="147" s="1"/>
  <c r="AF82" i="147"/>
  <c r="AJ82" i="147" s="1"/>
  <c r="AK82" i="147" s="1"/>
  <c r="AR55" i="147"/>
  <c r="AV55" i="147" s="1"/>
  <c r="BF11" i="147"/>
  <c r="AS55" i="147"/>
  <c r="AW55" i="147" s="1"/>
  <c r="AX55" i="147" s="1"/>
  <c r="AY11" i="147"/>
  <c r="BA11" i="147" s="1"/>
  <c r="BX27" i="147"/>
  <c r="CE27" i="147"/>
  <c r="CK27" i="147" s="1"/>
  <c r="CM27" i="147" s="1"/>
  <c r="AF34" i="133"/>
  <c r="S78" i="133"/>
  <c r="W78" i="133" s="1"/>
  <c r="X78" i="133" s="1"/>
  <c r="R78" i="133"/>
  <c r="V78" i="133" s="1"/>
  <c r="Y34" i="133"/>
  <c r="AA34" i="133" s="1"/>
  <c r="CX36" i="133"/>
  <c r="CZ36" i="133" s="1"/>
  <c r="J605" i="134"/>
  <c r="AL77" i="133"/>
  <c r="AN77" i="133" s="1"/>
  <c r="J636" i="134"/>
  <c r="AF70" i="133"/>
  <c r="AJ70" i="133" s="1"/>
  <c r="AK70" i="133" s="1"/>
  <c r="AS26" i="133"/>
  <c r="AE70" i="133"/>
  <c r="AI70" i="133" s="1"/>
  <c r="AL26" i="133"/>
  <c r="AN26" i="133" s="1"/>
  <c r="CX25" i="161"/>
  <c r="CZ25" i="161" s="1"/>
  <c r="Y69" i="161"/>
  <c r="AA69" i="161" s="1"/>
  <c r="J622" i="141"/>
  <c r="BZ35" i="133"/>
  <c r="CX35" i="133"/>
  <c r="CZ35" i="133" s="1"/>
  <c r="AS77" i="133"/>
  <c r="AW77" i="133" s="1"/>
  <c r="AX77" i="133" s="1"/>
  <c r="BF33" i="133"/>
  <c r="AY33" i="133"/>
  <c r="BA33" i="133" s="1"/>
  <c r="AR77" i="133"/>
  <c r="AV77" i="133" s="1"/>
  <c r="Y70" i="133"/>
  <c r="AA70" i="133" s="1"/>
  <c r="CX42" i="133"/>
  <c r="CZ42" i="133" s="1"/>
  <c r="AF69" i="161"/>
  <c r="AJ69" i="161" s="1"/>
  <c r="AK69" i="161" s="1"/>
  <c r="AE69" i="161"/>
  <c r="AI69" i="161" s="1"/>
  <c r="AS25" i="161"/>
  <c r="AL25" i="161"/>
  <c r="AN25" i="161" s="1"/>
  <c r="CE26" i="133"/>
  <c r="CK26" i="133" s="1"/>
  <c r="CM26" i="133" s="1"/>
  <c r="BX26" i="133"/>
  <c r="BZ26" i="133" s="1"/>
  <c r="C691" i="148"/>
  <c r="BM26" i="133"/>
  <c r="S89" i="133"/>
  <c r="W89" i="133" s="1"/>
  <c r="X89" i="133" s="1"/>
  <c r="AF45" i="133"/>
  <c r="Y45" i="133"/>
  <c r="AA45" i="133" s="1"/>
  <c r="R89" i="133"/>
  <c r="V89" i="133" s="1"/>
  <c r="J689" i="125"/>
  <c r="CE45" i="133"/>
  <c r="CK45" i="133" s="1"/>
  <c r="CM45" i="133" s="1"/>
  <c r="BX45" i="133"/>
  <c r="BZ45" i="133" s="1"/>
  <c r="CX11" i="133"/>
  <c r="CZ11" i="133" s="1"/>
  <c r="G77" i="118"/>
  <c r="CX10" i="147"/>
  <c r="CZ10" i="147" s="1"/>
  <c r="G607" i="148"/>
  <c r="AL68" i="133"/>
  <c r="AN68" i="133" s="1"/>
  <c r="J688" i="125"/>
  <c r="BM34" i="133"/>
  <c r="BZ38" i="147"/>
  <c r="CX38" i="147"/>
  <c r="CZ38" i="147" s="1"/>
  <c r="L77" i="140"/>
  <c r="N77" i="140" s="1"/>
  <c r="Y84" i="133"/>
  <c r="AA84" i="133" s="1"/>
  <c r="AF78" i="147"/>
  <c r="AJ78" i="147" s="1"/>
  <c r="AK78" i="147" s="1"/>
  <c r="AS34" i="147"/>
  <c r="AE78" i="147"/>
  <c r="AI78" i="147" s="1"/>
  <c r="AL34" i="147"/>
  <c r="AN34" i="147" s="1"/>
  <c r="J629" i="148"/>
  <c r="L89" i="133"/>
  <c r="N89" i="133" s="1"/>
  <c r="L71" i="147"/>
  <c r="N71" i="147" s="1"/>
  <c r="BX34" i="133"/>
  <c r="BZ34" i="133" s="1"/>
  <c r="CE34" i="133"/>
  <c r="CK34" i="133" s="1"/>
  <c r="CM34" i="133" s="1"/>
  <c r="J682" i="119"/>
  <c r="L89" i="140"/>
  <c r="N89" i="140" s="1"/>
  <c r="AR68" i="133"/>
  <c r="AV68" i="133" s="1"/>
  <c r="AS68" i="133"/>
  <c r="AW68" i="133" s="1"/>
  <c r="AX68" i="133" s="1"/>
  <c r="BF24" i="133"/>
  <c r="AY24" i="133"/>
  <c r="BA24" i="133" s="1"/>
  <c r="Y78" i="147"/>
  <c r="AA78" i="147" s="1"/>
  <c r="AF27" i="147"/>
  <c r="S71" i="147"/>
  <c r="W71" i="147" s="1"/>
  <c r="X71" i="147" s="1"/>
  <c r="Y27" i="147"/>
  <c r="AA27" i="147" s="1"/>
  <c r="R71" i="147"/>
  <c r="V71" i="147" s="1"/>
  <c r="Y86" i="133"/>
  <c r="AA86" i="133" s="1"/>
  <c r="J647" i="125"/>
  <c r="CX11" i="147"/>
  <c r="CZ11" i="147" s="1"/>
  <c r="Y55" i="133"/>
  <c r="AA55" i="133" s="1"/>
  <c r="AF86" i="133"/>
  <c r="AJ86" i="133" s="1"/>
  <c r="AK86" i="133" s="1"/>
  <c r="AL42" i="133"/>
  <c r="AN42" i="133" s="1"/>
  <c r="AS42" i="133"/>
  <c r="AE86" i="133"/>
  <c r="AI86" i="133" s="1"/>
  <c r="L78" i="133"/>
  <c r="N78" i="133" s="1"/>
  <c r="I649" i="162"/>
  <c r="I691" i="148"/>
  <c r="J647" i="119"/>
  <c r="L68" i="124"/>
  <c r="N68" i="124" s="1"/>
  <c r="J605" i="125"/>
  <c r="J689" i="134"/>
  <c r="BZ14" i="133"/>
  <c r="CX14" i="133"/>
  <c r="CZ14" i="133" s="1"/>
  <c r="BX13" i="140"/>
  <c r="CE13" i="140"/>
  <c r="CK13" i="140" s="1"/>
  <c r="CM13" i="140" s="1"/>
  <c r="BX45" i="140"/>
  <c r="BZ45" i="140" s="1"/>
  <c r="CE45" i="140"/>
  <c r="CK45" i="140" s="1"/>
  <c r="CM45" i="140" s="1"/>
  <c r="BZ18" i="140"/>
  <c r="CX18" i="140"/>
  <c r="CZ18" i="140" s="1"/>
  <c r="BX33" i="140"/>
  <c r="BZ33" i="140" s="1"/>
  <c r="CE33" i="140"/>
  <c r="CK33" i="140" s="1"/>
  <c r="CM33" i="140" s="1"/>
  <c r="CX45" i="32"/>
  <c r="CZ45" i="32" s="1"/>
  <c r="CX11" i="161"/>
  <c r="CZ11" i="161" s="1"/>
  <c r="C607" i="148"/>
  <c r="BX41" i="124"/>
  <c r="BZ41" i="124" s="1"/>
  <c r="CE41" i="124"/>
  <c r="CK41" i="124" s="1"/>
  <c r="CM41" i="124" s="1"/>
  <c r="CE30" i="124"/>
  <c r="CK30" i="124" s="1"/>
  <c r="CM30" i="124" s="1"/>
  <c r="BX30" i="124"/>
  <c r="BZ30" i="124" s="1"/>
  <c r="L61" i="140"/>
  <c r="N61" i="140" s="1"/>
  <c r="AE76" i="124"/>
  <c r="AI76" i="124" s="1"/>
  <c r="AS32" i="124"/>
  <c r="AL32" i="124"/>
  <c r="AN32" i="124" s="1"/>
  <c r="AF76" i="124"/>
  <c r="AJ76" i="124" s="1"/>
  <c r="AK76" i="124" s="1"/>
  <c r="BM45" i="140"/>
  <c r="J578" i="125"/>
  <c r="J660" i="125"/>
  <c r="J573" i="125"/>
  <c r="S74" i="124"/>
  <c r="W74" i="124" s="1"/>
  <c r="X74" i="124" s="1"/>
  <c r="R74" i="124"/>
  <c r="V74" i="124" s="1"/>
  <c r="Y30" i="124"/>
  <c r="AA30" i="124" s="1"/>
  <c r="AF30" i="124"/>
  <c r="J657" i="125"/>
  <c r="L62" i="124"/>
  <c r="N62" i="124" s="1"/>
  <c r="AS88" i="133"/>
  <c r="AW88" i="133" s="1"/>
  <c r="AX88" i="133" s="1"/>
  <c r="BF44" i="133"/>
  <c r="AY44" i="133"/>
  <c r="BA44" i="133" s="1"/>
  <c r="AR88" i="133"/>
  <c r="AV88" i="133" s="1"/>
  <c r="J632" i="125"/>
  <c r="AS31" i="124"/>
  <c r="AE75" i="124"/>
  <c r="AI75" i="124" s="1"/>
  <c r="AL31" i="124"/>
  <c r="AN31" i="124" s="1"/>
  <c r="AF75" i="124"/>
  <c r="AJ75" i="124" s="1"/>
  <c r="AK75" i="124" s="1"/>
  <c r="J615" i="125"/>
  <c r="CX32" i="124"/>
  <c r="CZ32" i="124" s="1"/>
  <c r="CX24" i="161"/>
  <c r="CZ24" i="161" s="1"/>
  <c r="J58" i="136"/>
  <c r="H18" i="40" s="1"/>
  <c r="J57" i="143"/>
  <c r="C7" i="145" s="1"/>
  <c r="F17" i="145" s="1"/>
  <c r="BM41" i="124"/>
  <c r="BM30" i="124"/>
  <c r="J580" i="141"/>
  <c r="Y17" i="140"/>
  <c r="AA17" i="140" s="1"/>
  <c r="AF17" i="140"/>
  <c r="S61" i="140"/>
  <c r="W61" i="140" s="1"/>
  <c r="X61" i="140" s="1"/>
  <c r="R61" i="140"/>
  <c r="V61" i="140" s="1"/>
  <c r="Y76" i="124"/>
  <c r="AA76" i="124" s="1"/>
  <c r="CX25" i="140"/>
  <c r="CZ25" i="140" s="1"/>
  <c r="R62" i="124"/>
  <c r="V62" i="124" s="1"/>
  <c r="S62" i="124"/>
  <c r="W62" i="124" s="1"/>
  <c r="X62" i="124" s="1"/>
  <c r="Y18" i="124"/>
  <c r="AA18" i="124" s="1"/>
  <c r="AF18" i="124"/>
  <c r="BF17" i="161"/>
  <c r="AY17" i="161"/>
  <c r="BA17" i="161" s="1"/>
  <c r="AS61" i="161"/>
  <c r="AW61" i="161" s="1"/>
  <c r="AX61" i="161" s="1"/>
  <c r="AR61" i="161"/>
  <c r="AV61" i="161" s="1"/>
  <c r="BX13" i="124"/>
  <c r="CE13" i="124"/>
  <c r="CK13" i="124" s="1"/>
  <c r="CM13" i="124" s="1"/>
  <c r="R78" i="140"/>
  <c r="V78" i="140" s="1"/>
  <c r="S78" i="140"/>
  <c r="W78" i="140" s="1"/>
  <c r="X78" i="140" s="1"/>
  <c r="Y34" i="140"/>
  <c r="AA34" i="140" s="1"/>
  <c r="AF34" i="140"/>
  <c r="J624" i="119"/>
  <c r="AL37" i="140"/>
  <c r="AN37" i="140" s="1"/>
  <c r="AE81" i="140"/>
  <c r="AI81" i="140" s="1"/>
  <c r="AS37" i="140"/>
  <c r="AF81" i="140"/>
  <c r="AJ81" i="140" s="1"/>
  <c r="AK81" i="140" s="1"/>
  <c r="J618" i="125"/>
  <c r="J657" i="141"/>
  <c r="CX40" i="133"/>
  <c r="CZ40" i="133" s="1"/>
  <c r="AL12" i="124"/>
  <c r="AN12" i="124" s="1"/>
  <c r="AE56" i="124"/>
  <c r="AI56" i="124" s="1"/>
  <c r="AS12" i="124"/>
  <c r="AF56" i="124"/>
  <c r="AJ56" i="124" s="1"/>
  <c r="AK56" i="124" s="1"/>
  <c r="CE40" i="124"/>
  <c r="CK40" i="124" s="1"/>
  <c r="CM40" i="124" s="1"/>
  <c r="BX40" i="124"/>
  <c r="AE69" i="140"/>
  <c r="AI69" i="140" s="1"/>
  <c r="AS25" i="140"/>
  <c r="AL25" i="140"/>
  <c r="AN25" i="140" s="1"/>
  <c r="AF69" i="140"/>
  <c r="AJ69" i="140" s="1"/>
  <c r="AK69" i="140" s="1"/>
  <c r="Y81" i="140"/>
  <c r="AA81" i="140" s="1"/>
  <c r="L57" i="140"/>
  <c r="N57" i="140" s="1"/>
  <c r="BZ31" i="124"/>
  <c r="CX31" i="124"/>
  <c r="CZ31" i="124" s="1"/>
  <c r="J626" i="125"/>
  <c r="J674" i="125"/>
  <c r="S89" i="140"/>
  <c r="W89" i="140" s="1"/>
  <c r="X89" i="140" s="1"/>
  <c r="AF45" i="140"/>
  <c r="Y45" i="140"/>
  <c r="AA45" i="140" s="1"/>
  <c r="R89" i="140"/>
  <c r="V89" i="140" s="1"/>
  <c r="J590" i="125"/>
  <c r="BX20" i="140"/>
  <c r="CE20" i="140"/>
  <c r="CK20" i="140" s="1"/>
  <c r="CM20" i="140" s="1"/>
  <c r="S89" i="124"/>
  <c r="W89" i="124" s="1"/>
  <c r="X89" i="124" s="1"/>
  <c r="AF45" i="124"/>
  <c r="Y45" i="124"/>
  <c r="AA45" i="124" s="1"/>
  <c r="R89" i="124"/>
  <c r="V89" i="124" s="1"/>
  <c r="BX18" i="124"/>
  <c r="CE18" i="124"/>
  <c r="CK18" i="124" s="1"/>
  <c r="CM18" i="124" s="1"/>
  <c r="CX22" i="147"/>
  <c r="CZ22" i="147" s="1"/>
  <c r="BZ22" i="147"/>
  <c r="I607" i="162"/>
  <c r="Y54" i="147"/>
  <c r="AA54" i="147" s="1"/>
  <c r="CE16" i="124"/>
  <c r="CK16" i="124" s="1"/>
  <c r="CM16" i="124" s="1"/>
  <c r="BX16" i="124"/>
  <c r="BZ16" i="124" s="1"/>
  <c r="AF13" i="140"/>
  <c r="Y13" i="140"/>
  <c r="AA13" i="140" s="1"/>
  <c r="R57" i="140"/>
  <c r="V57" i="140" s="1"/>
  <c r="S57" i="140"/>
  <c r="W57" i="140" s="1"/>
  <c r="X57" i="140" s="1"/>
  <c r="R77" i="140"/>
  <c r="V77" i="140" s="1"/>
  <c r="AF33" i="140"/>
  <c r="Y33" i="140"/>
  <c r="AA33" i="140" s="1"/>
  <c r="S77" i="140"/>
  <c r="W77" i="140" s="1"/>
  <c r="X77" i="140" s="1"/>
  <c r="Y84" i="124"/>
  <c r="AA84" i="124" s="1"/>
  <c r="Y56" i="124"/>
  <c r="AA56" i="124" s="1"/>
  <c r="R85" i="124"/>
  <c r="V85" i="124" s="1"/>
  <c r="Y41" i="124"/>
  <c r="AA41" i="124" s="1"/>
  <c r="AF41" i="124"/>
  <c r="S85" i="124"/>
  <c r="W85" i="124" s="1"/>
  <c r="X85" i="124" s="1"/>
  <c r="CE7" i="124"/>
  <c r="CK7" i="124" s="1"/>
  <c r="CM7" i="124" s="1"/>
  <c r="BX7" i="124"/>
  <c r="AY18" i="140"/>
  <c r="BA18" i="140" s="1"/>
  <c r="AS62" i="140"/>
  <c r="AW62" i="140" s="1"/>
  <c r="AX62" i="140" s="1"/>
  <c r="BF18" i="140"/>
  <c r="AR62" i="140"/>
  <c r="AV62" i="140" s="1"/>
  <c r="BX24" i="124"/>
  <c r="BZ24" i="124" s="1"/>
  <c r="CE24" i="124"/>
  <c r="CK24" i="124" s="1"/>
  <c r="CM24" i="124" s="1"/>
  <c r="AS84" i="117"/>
  <c r="AW84" i="117" s="1"/>
  <c r="AX84" i="117" s="1"/>
  <c r="BF40" i="117"/>
  <c r="AR84" i="117"/>
  <c r="AV84" i="117" s="1"/>
  <c r="AY40" i="117"/>
  <c r="BA40" i="117" s="1"/>
  <c r="J573" i="141"/>
  <c r="AF81" i="133"/>
  <c r="AJ81" i="133" s="1"/>
  <c r="AK81" i="133" s="1"/>
  <c r="AL37" i="133"/>
  <c r="AN37" i="133" s="1"/>
  <c r="AS37" i="133"/>
  <c r="AE81" i="133"/>
  <c r="AI81" i="133" s="1"/>
  <c r="J668" i="125"/>
  <c r="L57" i="124"/>
  <c r="N57" i="124" s="1"/>
  <c r="AF24" i="124"/>
  <c r="Y24" i="124"/>
  <c r="AA24" i="124" s="1"/>
  <c r="R68" i="124"/>
  <c r="V68" i="124" s="1"/>
  <c r="S68" i="124"/>
  <c r="W68" i="124" s="1"/>
  <c r="X68" i="124" s="1"/>
  <c r="AL66" i="133"/>
  <c r="AN66" i="133" s="1"/>
  <c r="AL62" i="140"/>
  <c r="AN62" i="140" s="1"/>
  <c r="BM24" i="124"/>
  <c r="BX34" i="140"/>
  <c r="BZ34" i="140" s="1"/>
  <c r="CE34" i="140"/>
  <c r="CK34" i="140" s="1"/>
  <c r="CM34" i="140" s="1"/>
  <c r="J615" i="141"/>
  <c r="S57" i="124"/>
  <c r="W57" i="124" s="1"/>
  <c r="X57" i="124" s="1"/>
  <c r="R57" i="124"/>
  <c r="V57" i="124" s="1"/>
  <c r="Y13" i="124"/>
  <c r="AA13" i="124" s="1"/>
  <c r="AF13" i="124"/>
  <c r="AF84" i="124"/>
  <c r="AJ84" i="124" s="1"/>
  <c r="AK84" i="124" s="1"/>
  <c r="AS40" i="124"/>
  <c r="AE84" i="124"/>
  <c r="AI84" i="124" s="1"/>
  <c r="AL40" i="124"/>
  <c r="AN40" i="124" s="1"/>
  <c r="S60" i="124"/>
  <c r="W60" i="124" s="1"/>
  <c r="X60" i="124" s="1"/>
  <c r="AF16" i="124"/>
  <c r="Y16" i="124"/>
  <c r="AA16" i="124" s="1"/>
  <c r="R60" i="124"/>
  <c r="V60" i="124" s="1"/>
  <c r="S51" i="124"/>
  <c r="W51" i="124" s="1"/>
  <c r="X51" i="124" s="1"/>
  <c r="AF7" i="124"/>
  <c r="R51" i="124"/>
  <c r="V51" i="124" s="1"/>
  <c r="Y7" i="124"/>
  <c r="AA7" i="124" s="1"/>
  <c r="J576" i="125"/>
  <c r="J620" i="125"/>
  <c r="BF22" i="133"/>
  <c r="AY22" i="133"/>
  <c r="BA22" i="133" s="1"/>
  <c r="AR66" i="133"/>
  <c r="AV66" i="133" s="1"/>
  <c r="AS66" i="133"/>
  <c r="AW66" i="133" s="1"/>
  <c r="AX66" i="133" s="1"/>
  <c r="CX44" i="133"/>
  <c r="CZ44" i="133" s="1"/>
  <c r="J664" i="141"/>
  <c r="CX27" i="32"/>
  <c r="Y81" i="133"/>
  <c r="AA81" i="133" s="1"/>
  <c r="CE45" i="124"/>
  <c r="CK45" i="124" s="1"/>
  <c r="CM45" i="124" s="1"/>
  <c r="BX45" i="124"/>
  <c r="CE17" i="140"/>
  <c r="CK17" i="140" s="1"/>
  <c r="CM17" i="140" s="1"/>
  <c r="BX17" i="140"/>
  <c r="L64" i="140"/>
  <c r="N64" i="140" s="1"/>
  <c r="J593" i="141"/>
  <c r="AF84" i="133"/>
  <c r="AJ84" i="133" s="1"/>
  <c r="AK84" i="133" s="1"/>
  <c r="AL40" i="133"/>
  <c r="AN40" i="133" s="1"/>
  <c r="AS40" i="133"/>
  <c r="AE84" i="133"/>
  <c r="AI84" i="133" s="1"/>
  <c r="J57" i="127"/>
  <c r="J28" i="127" s="1"/>
  <c r="F14" i="40" s="1"/>
  <c r="Y20" i="140"/>
  <c r="AA20" i="140" s="1"/>
  <c r="AF20" i="140"/>
  <c r="R64" i="140"/>
  <c r="V64" i="140" s="1"/>
  <c r="S64" i="140"/>
  <c r="W64" i="140" s="1"/>
  <c r="X64" i="140" s="1"/>
  <c r="L78" i="140"/>
  <c r="N78" i="140" s="1"/>
  <c r="G691" i="162"/>
  <c r="K91" i="161"/>
  <c r="E691" i="162"/>
  <c r="H607" i="148"/>
  <c r="F691" i="162"/>
  <c r="J618" i="162"/>
  <c r="J674" i="35"/>
  <c r="J660" i="162"/>
  <c r="J565" i="162"/>
  <c r="F649" i="162"/>
  <c r="H691" i="148"/>
  <c r="D65" i="33"/>
  <c r="C77" i="118"/>
  <c r="H100" i="33"/>
  <c r="F77" i="136"/>
  <c r="J658" i="119"/>
  <c r="J610" i="141"/>
  <c r="J586" i="162"/>
  <c r="L76" i="161"/>
  <c r="N76" i="161" s="1"/>
  <c r="J616" i="119"/>
  <c r="J667" i="148"/>
  <c r="H691" i="162"/>
  <c r="L52" i="117"/>
  <c r="N52" i="117" s="1"/>
  <c r="AL79" i="161"/>
  <c r="AN79" i="161" s="1"/>
  <c r="L53" i="147"/>
  <c r="N53" i="147" s="1"/>
  <c r="D691" i="162"/>
  <c r="L68" i="147"/>
  <c r="N68" i="147" s="1"/>
  <c r="J632" i="148"/>
  <c r="G649" i="162"/>
  <c r="Y75" i="117"/>
  <c r="AA75" i="117" s="1"/>
  <c r="I691" i="162"/>
  <c r="I607" i="148"/>
  <c r="D649" i="148"/>
  <c r="J576" i="162"/>
  <c r="E607" i="148"/>
  <c r="E607" i="162"/>
  <c r="BE53" i="124"/>
  <c r="BI53" i="124" s="1"/>
  <c r="BF53" i="124"/>
  <c r="BJ53" i="124" s="1"/>
  <c r="BK53" i="124" s="1"/>
  <c r="BL9" i="124"/>
  <c r="BS9" i="124"/>
  <c r="J565" i="148"/>
  <c r="J657" i="119"/>
  <c r="Y74" i="133"/>
  <c r="AA74" i="133" s="1"/>
  <c r="AL71" i="124"/>
  <c r="AN71" i="124" s="1"/>
  <c r="L83" i="147"/>
  <c r="N83" i="147" s="1"/>
  <c r="Y51" i="117"/>
  <c r="AA51" i="117" s="1"/>
  <c r="Y80" i="133"/>
  <c r="AA80" i="133" s="1"/>
  <c r="F607" i="148"/>
  <c r="AL80" i="147"/>
  <c r="AN80" i="147" s="1"/>
  <c r="Y69" i="147"/>
  <c r="AA69" i="147" s="1"/>
  <c r="Y74" i="117"/>
  <c r="AA74" i="117" s="1"/>
  <c r="H649" i="148"/>
  <c r="F607" i="162"/>
  <c r="L78" i="117"/>
  <c r="N78" i="117" s="1"/>
  <c r="AL84" i="140"/>
  <c r="AN84" i="140" s="1"/>
  <c r="C607" i="162"/>
  <c r="Y52" i="147"/>
  <c r="AA52" i="147" s="1"/>
  <c r="Y57" i="117"/>
  <c r="AA57" i="117" s="1"/>
  <c r="L90" i="161"/>
  <c r="N90" i="161" s="1"/>
  <c r="E691" i="148"/>
  <c r="F691" i="148"/>
  <c r="J57" i="118"/>
  <c r="J28" i="118" s="1"/>
  <c r="E14" i="40" s="1"/>
  <c r="J569" i="148"/>
  <c r="J567" i="162"/>
  <c r="C607" i="125"/>
  <c r="H607" i="162"/>
  <c r="AL79" i="147"/>
  <c r="AN79" i="147" s="1"/>
  <c r="G607" i="162"/>
  <c r="Y70" i="147"/>
  <c r="AA70" i="147" s="1"/>
  <c r="Y72" i="117"/>
  <c r="AA72" i="117" s="1"/>
  <c r="D607" i="162"/>
  <c r="G691" i="148"/>
  <c r="J91" i="161"/>
  <c r="J625" i="148"/>
  <c r="AF72" i="117"/>
  <c r="AJ72" i="117" s="1"/>
  <c r="AK72" i="117" s="1"/>
  <c r="AE72" i="117"/>
  <c r="AI72" i="117" s="1"/>
  <c r="AS28" i="117"/>
  <c r="AL28" i="117"/>
  <c r="S51" i="161"/>
  <c r="W51" i="161" s="1"/>
  <c r="X51" i="161" s="1"/>
  <c r="AF7" i="161"/>
  <c r="R51" i="161"/>
  <c r="V51" i="161" s="1"/>
  <c r="Y7" i="161"/>
  <c r="AA7" i="161" s="1"/>
  <c r="J567" i="119"/>
  <c r="CE38" i="117"/>
  <c r="CK38" i="117" s="1"/>
  <c r="CM38" i="117" s="1"/>
  <c r="BX38" i="117"/>
  <c r="AS45" i="117"/>
  <c r="AF89" i="117"/>
  <c r="AJ89" i="117" s="1"/>
  <c r="AK89" i="117" s="1"/>
  <c r="AE89" i="117"/>
  <c r="AI89" i="117" s="1"/>
  <c r="AL45" i="117"/>
  <c r="AN45" i="117" s="1"/>
  <c r="L59" i="117"/>
  <c r="N59" i="117" s="1"/>
  <c r="AE72" i="147"/>
  <c r="AI72" i="147" s="1"/>
  <c r="AF72" i="147"/>
  <c r="AJ72" i="147" s="1"/>
  <c r="AK72" i="147" s="1"/>
  <c r="AS28" i="147"/>
  <c r="AL28" i="147"/>
  <c r="AN28" i="147" s="1"/>
  <c r="AS84" i="140"/>
  <c r="AW84" i="140" s="1"/>
  <c r="AX84" i="140" s="1"/>
  <c r="AY40" i="140"/>
  <c r="AR84" i="140"/>
  <c r="AV84" i="140" s="1"/>
  <c r="BF40" i="140"/>
  <c r="I649" i="148"/>
  <c r="CX26" i="124"/>
  <c r="CZ26" i="124" s="1"/>
  <c r="BX30" i="147"/>
  <c r="BZ30" i="147" s="1"/>
  <c r="CE30" i="147"/>
  <c r="CK30" i="147" s="1"/>
  <c r="CM30" i="147" s="1"/>
  <c r="AF70" i="147"/>
  <c r="AJ70" i="147" s="1"/>
  <c r="AK70" i="147" s="1"/>
  <c r="AE70" i="147"/>
  <c r="AI70" i="147" s="1"/>
  <c r="AL26" i="147"/>
  <c r="AN26" i="147" s="1"/>
  <c r="AS26" i="147"/>
  <c r="Y89" i="161"/>
  <c r="AA89" i="161" s="1"/>
  <c r="J651" i="162"/>
  <c r="CX36" i="161"/>
  <c r="CZ36" i="161" s="1"/>
  <c r="AL31" i="117"/>
  <c r="AN31" i="117" s="1"/>
  <c r="AE75" i="117"/>
  <c r="AI75" i="117" s="1"/>
  <c r="AF75" i="117"/>
  <c r="AJ75" i="117" s="1"/>
  <c r="AK75" i="117" s="1"/>
  <c r="AS31" i="117"/>
  <c r="I91" i="161"/>
  <c r="L51" i="161"/>
  <c r="N51" i="161" s="1"/>
  <c r="AF16" i="161"/>
  <c r="Y16" i="161"/>
  <c r="AA16" i="161" s="1"/>
  <c r="S60" i="161"/>
  <c r="W60" i="161" s="1"/>
  <c r="X60" i="161" s="1"/>
  <c r="R60" i="161"/>
  <c r="V60" i="161" s="1"/>
  <c r="S67" i="147"/>
  <c r="W67" i="147" s="1"/>
  <c r="X67" i="147" s="1"/>
  <c r="R67" i="147"/>
  <c r="V67" i="147" s="1"/>
  <c r="AF23" i="147"/>
  <c r="Y23" i="147"/>
  <c r="AA23" i="147" s="1"/>
  <c r="BZ26" i="147"/>
  <c r="CX26" i="147"/>
  <c r="CZ26" i="147" s="1"/>
  <c r="Y89" i="117"/>
  <c r="AA89" i="117" s="1"/>
  <c r="E691" i="119"/>
  <c r="BM30" i="147"/>
  <c r="AL25" i="147"/>
  <c r="AN25" i="147" s="1"/>
  <c r="AF69" i="147"/>
  <c r="AJ69" i="147" s="1"/>
  <c r="AK69" i="147" s="1"/>
  <c r="AE69" i="147"/>
  <c r="AI69" i="147" s="1"/>
  <c r="AS25" i="147"/>
  <c r="CE23" i="147"/>
  <c r="CK23" i="147" s="1"/>
  <c r="CM23" i="147" s="1"/>
  <c r="BX23" i="147"/>
  <c r="BZ23" i="147" s="1"/>
  <c r="AL45" i="161"/>
  <c r="AN45" i="161" s="1"/>
  <c r="AS45" i="161"/>
  <c r="AF89" i="161"/>
  <c r="AJ89" i="161" s="1"/>
  <c r="AK89" i="161" s="1"/>
  <c r="AE89" i="161"/>
  <c r="AI89" i="161" s="1"/>
  <c r="R83" i="147"/>
  <c r="V83" i="147" s="1"/>
  <c r="S83" i="147"/>
  <c r="W83" i="147" s="1"/>
  <c r="X83" i="147" s="1"/>
  <c r="Y39" i="147"/>
  <c r="AA39" i="147" s="1"/>
  <c r="AF39" i="147"/>
  <c r="N7" i="161"/>
  <c r="N47" i="161" s="1"/>
  <c r="L47" i="161"/>
  <c r="Y80" i="161"/>
  <c r="AA80" i="161" s="1"/>
  <c r="AF9" i="147"/>
  <c r="Y9" i="147"/>
  <c r="AA9" i="147" s="1"/>
  <c r="S53" i="147"/>
  <c r="W53" i="147" s="1"/>
  <c r="X53" i="147" s="1"/>
  <c r="R53" i="147"/>
  <c r="V53" i="147" s="1"/>
  <c r="AF90" i="147"/>
  <c r="AJ90" i="147" s="1"/>
  <c r="AK90" i="147" s="1"/>
  <c r="AS46" i="147"/>
  <c r="AL46" i="147"/>
  <c r="AN46" i="147" s="1"/>
  <c r="AE90" i="147"/>
  <c r="AI90" i="147" s="1"/>
  <c r="S78" i="117"/>
  <c r="W78" i="117" s="1"/>
  <c r="X78" i="117" s="1"/>
  <c r="AF34" i="117"/>
  <c r="Y34" i="117"/>
  <c r="AA34" i="117" s="1"/>
  <c r="R78" i="117"/>
  <c r="V78" i="117" s="1"/>
  <c r="CE26" i="161"/>
  <c r="CK26" i="161" s="1"/>
  <c r="CM26" i="161" s="1"/>
  <c r="BX26" i="161"/>
  <c r="CX19" i="133"/>
  <c r="CZ19" i="133" s="1"/>
  <c r="BM23" i="147"/>
  <c r="BZ35" i="147"/>
  <c r="CX35" i="147"/>
  <c r="CZ35" i="147" s="1"/>
  <c r="BZ25" i="147"/>
  <c r="CX25" i="147"/>
  <c r="CZ25" i="147" s="1"/>
  <c r="J626" i="148"/>
  <c r="Y69" i="117"/>
  <c r="AA69" i="117" s="1"/>
  <c r="BM34" i="117"/>
  <c r="BX9" i="147"/>
  <c r="BZ9" i="147" s="1"/>
  <c r="CE9" i="147"/>
  <c r="CK9" i="147" s="1"/>
  <c r="CM9" i="147" s="1"/>
  <c r="J632" i="141"/>
  <c r="CX46" i="117"/>
  <c r="CZ46" i="117" s="1"/>
  <c r="AS36" i="161"/>
  <c r="AE80" i="161"/>
  <c r="AI80" i="161" s="1"/>
  <c r="AF80" i="161"/>
  <c r="AJ80" i="161" s="1"/>
  <c r="AK80" i="161" s="1"/>
  <c r="AL36" i="161"/>
  <c r="N9" i="147"/>
  <c r="L67" i="147"/>
  <c r="N67" i="147" s="1"/>
  <c r="AA45" i="117"/>
  <c r="J670" i="162"/>
  <c r="CX40" i="161"/>
  <c r="CZ40" i="161" s="1"/>
  <c r="J689" i="119"/>
  <c r="L70" i="161"/>
  <c r="N70" i="161" s="1"/>
  <c r="CE34" i="117"/>
  <c r="CK34" i="117" s="1"/>
  <c r="CM34" i="117" s="1"/>
  <c r="BX34" i="117"/>
  <c r="BZ34" i="117" s="1"/>
  <c r="AR79" i="161"/>
  <c r="AV79" i="161" s="1"/>
  <c r="BF35" i="161"/>
  <c r="AY35" i="161"/>
  <c r="BA35" i="161" s="1"/>
  <c r="AS79" i="161"/>
  <c r="AW79" i="161" s="1"/>
  <c r="AX79" i="161" s="1"/>
  <c r="BM9" i="147"/>
  <c r="AE80" i="133"/>
  <c r="AI80" i="133" s="1"/>
  <c r="AL36" i="133"/>
  <c r="AN36" i="133" s="1"/>
  <c r="AS36" i="133"/>
  <c r="AF80" i="133"/>
  <c r="AJ80" i="133" s="1"/>
  <c r="AK80" i="133" s="1"/>
  <c r="AE84" i="161"/>
  <c r="AI84" i="161" s="1"/>
  <c r="AS40" i="161"/>
  <c r="AL40" i="161"/>
  <c r="AN40" i="161" s="1"/>
  <c r="AF84" i="161"/>
  <c r="AJ84" i="161" s="1"/>
  <c r="AK84" i="161" s="1"/>
  <c r="Y90" i="147"/>
  <c r="AA90" i="147" s="1"/>
  <c r="BM31" i="117"/>
  <c r="J592" i="35"/>
  <c r="CE45" i="117"/>
  <c r="CK45" i="117" s="1"/>
  <c r="BX45" i="117"/>
  <c r="BZ45" i="117" s="1"/>
  <c r="CE16" i="161"/>
  <c r="CK16" i="161" s="1"/>
  <c r="CM16" i="161" s="1"/>
  <c r="BX16" i="161"/>
  <c r="BZ16" i="161" s="1"/>
  <c r="AS25" i="117"/>
  <c r="AE69" i="117"/>
  <c r="AI69" i="117" s="1"/>
  <c r="AL25" i="117"/>
  <c r="AF69" i="117"/>
  <c r="AJ69" i="117" s="1"/>
  <c r="AK69" i="117" s="1"/>
  <c r="AS13" i="117"/>
  <c r="AL13" i="117"/>
  <c r="AE57" i="117"/>
  <c r="AI57" i="117" s="1"/>
  <c r="AF57" i="117"/>
  <c r="AJ57" i="117" s="1"/>
  <c r="AK57" i="117" s="1"/>
  <c r="BX7" i="117"/>
  <c r="BZ7" i="117" s="1"/>
  <c r="CE7" i="117"/>
  <c r="CK7" i="117" s="1"/>
  <c r="CM7" i="117" s="1"/>
  <c r="AF58" i="117"/>
  <c r="AJ58" i="117" s="1"/>
  <c r="AK58" i="117" s="1"/>
  <c r="AL14" i="117"/>
  <c r="AN14" i="117" s="1"/>
  <c r="AE58" i="117"/>
  <c r="AI58" i="117" s="1"/>
  <c r="AS14" i="117"/>
  <c r="BX24" i="147"/>
  <c r="BZ24" i="147" s="1"/>
  <c r="CE24" i="147"/>
  <c r="CK24" i="147" s="1"/>
  <c r="CM24" i="147" s="1"/>
  <c r="AF30" i="147"/>
  <c r="S74" i="147"/>
  <c r="W74" i="147" s="1"/>
  <c r="X74" i="147" s="1"/>
  <c r="R74" i="147"/>
  <c r="V74" i="147" s="1"/>
  <c r="Y30" i="147"/>
  <c r="AA30" i="147" s="1"/>
  <c r="BM29" i="117"/>
  <c r="R68" i="147"/>
  <c r="V68" i="147" s="1"/>
  <c r="S68" i="147"/>
  <c r="W68" i="147" s="1"/>
  <c r="X68" i="147" s="1"/>
  <c r="Y24" i="147"/>
  <c r="AA24" i="147" s="1"/>
  <c r="AF24" i="147"/>
  <c r="BZ10" i="161"/>
  <c r="CX10" i="161"/>
  <c r="CZ10" i="161" s="1"/>
  <c r="BX31" i="117"/>
  <c r="BZ31" i="117" s="1"/>
  <c r="CE31" i="117"/>
  <c r="CK31" i="117" s="1"/>
  <c r="CM31" i="117" s="1"/>
  <c r="AE74" i="117"/>
  <c r="AI74" i="117" s="1"/>
  <c r="AF74" i="117"/>
  <c r="AJ74" i="117" s="1"/>
  <c r="AK74" i="117" s="1"/>
  <c r="AL30" i="117"/>
  <c r="AN30" i="117" s="1"/>
  <c r="AS30" i="117"/>
  <c r="Y26" i="161"/>
  <c r="AA26" i="161" s="1"/>
  <c r="S70" i="161"/>
  <c r="W70" i="161" s="1"/>
  <c r="X70" i="161" s="1"/>
  <c r="AF26" i="161"/>
  <c r="R70" i="161"/>
  <c r="V70" i="161" s="1"/>
  <c r="BM16" i="161"/>
  <c r="BZ19" i="161"/>
  <c r="CX19" i="161"/>
  <c r="CZ19" i="161" s="1"/>
  <c r="BX8" i="117"/>
  <c r="BZ8" i="117" s="1"/>
  <c r="CE8" i="117"/>
  <c r="CK8" i="117" s="1"/>
  <c r="CM8" i="117" s="1"/>
  <c r="AN35" i="161"/>
  <c r="AF38" i="117"/>
  <c r="R82" i="117"/>
  <c r="V82" i="117" s="1"/>
  <c r="Y38" i="117"/>
  <c r="AA38" i="117" s="1"/>
  <c r="S82" i="117"/>
  <c r="W82" i="117" s="1"/>
  <c r="X82" i="117" s="1"/>
  <c r="BM24" i="147"/>
  <c r="BX29" i="117"/>
  <c r="BZ29" i="117" s="1"/>
  <c r="CE29" i="117"/>
  <c r="CK29" i="117" s="1"/>
  <c r="CM29" i="117" s="1"/>
  <c r="CE46" i="161"/>
  <c r="CK46" i="161" s="1"/>
  <c r="CM46" i="161" s="1"/>
  <c r="BX46" i="161"/>
  <c r="BZ46" i="161" s="1"/>
  <c r="AY27" i="124"/>
  <c r="BA27" i="124" s="1"/>
  <c r="AR71" i="124"/>
  <c r="AV71" i="124" s="1"/>
  <c r="BF27" i="124"/>
  <c r="AS71" i="124"/>
  <c r="AW71" i="124" s="1"/>
  <c r="AX71" i="124" s="1"/>
  <c r="AS10" i="161"/>
  <c r="AE54" i="161"/>
  <c r="AI54" i="161" s="1"/>
  <c r="AL10" i="161"/>
  <c r="AN10" i="161" s="1"/>
  <c r="AF54" i="161"/>
  <c r="AJ54" i="161" s="1"/>
  <c r="AK54" i="161" s="1"/>
  <c r="CX27" i="124"/>
  <c r="CZ27" i="124" s="1"/>
  <c r="J676" i="162"/>
  <c r="Y63" i="161"/>
  <c r="AA63" i="161" s="1"/>
  <c r="J591" i="119"/>
  <c r="BM8" i="117"/>
  <c r="BZ28" i="147"/>
  <c r="CX28" i="147"/>
  <c r="CZ28" i="147" s="1"/>
  <c r="BX30" i="117"/>
  <c r="CE30" i="117"/>
  <c r="CK30" i="117" s="1"/>
  <c r="CM30" i="117" s="1"/>
  <c r="J641" i="148"/>
  <c r="L82" i="117"/>
  <c r="N82" i="117" s="1"/>
  <c r="Y84" i="161"/>
  <c r="AA84" i="161" s="1"/>
  <c r="AF46" i="161"/>
  <c r="S90" i="161"/>
  <c r="W90" i="161" s="1"/>
  <c r="X90" i="161" s="1"/>
  <c r="R90" i="161"/>
  <c r="V90" i="161" s="1"/>
  <c r="Y46" i="161"/>
  <c r="AA46" i="161" s="1"/>
  <c r="BM46" i="161"/>
  <c r="BX13" i="117"/>
  <c r="BZ13" i="117" s="1"/>
  <c r="CE13" i="117"/>
  <c r="CK13" i="117" s="1"/>
  <c r="CM13" i="117" s="1"/>
  <c r="BX39" i="147"/>
  <c r="CE39" i="147"/>
  <c r="CK39" i="147" s="1"/>
  <c r="CM39" i="147" s="1"/>
  <c r="CE22" i="117"/>
  <c r="CK22" i="117" s="1"/>
  <c r="CM22" i="117" s="1"/>
  <c r="BX22" i="117"/>
  <c r="Y54" i="161"/>
  <c r="AA54" i="161" s="1"/>
  <c r="F649" i="148"/>
  <c r="AY46" i="117"/>
  <c r="BA46" i="117" s="1"/>
  <c r="AR90" i="117"/>
  <c r="AV90" i="117" s="1"/>
  <c r="BF46" i="117"/>
  <c r="AS90" i="117"/>
  <c r="AW90" i="117" s="1"/>
  <c r="AX90" i="117" s="1"/>
  <c r="CX46" i="147"/>
  <c r="CZ46" i="147" s="1"/>
  <c r="Y79" i="117"/>
  <c r="AA79" i="117" s="1"/>
  <c r="AS19" i="161"/>
  <c r="AL19" i="161"/>
  <c r="AN19" i="161" s="1"/>
  <c r="AF63" i="161"/>
  <c r="AJ63" i="161" s="1"/>
  <c r="AK63" i="161" s="1"/>
  <c r="AE63" i="161"/>
  <c r="AI63" i="161" s="1"/>
  <c r="CX40" i="140"/>
  <c r="CZ40" i="140" s="1"/>
  <c r="AL55" i="161"/>
  <c r="AN55" i="161" s="1"/>
  <c r="Y58" i="117"/>
  <c r="AA58" i="117" s="1"/>
  <c r="CX30" i="133"/>
  <c r="CZ30" i="133" s="1"/>
  <c r="CE32" i="161"/>
  <c r="CK32" i="161" s="1"/>
  <c r="CM32" i="161" s="1"/>
  <c r="BX32" i="161"/>
  <c r="AE54" i="147"/>
  <c r="AI54" i="147" s="1"/>
  <c r="AS10" i="147"/>
  <c r="AL10" i="147"/>
  <c r="AN10" i="147" s="1"/>
  <c r="AF54" i="147"/>
  <c r="AJ54" i="147" s="1"/>
  <c r="AK54" i="147" s="1"/>
  <c r="L74" i="147"/>
  <c r="N74" i="147" s="1"/>
  <c r="Y32" i="161"/>
  <c r="AA32" i="161" s="1"/>
  <c r="AF32" i="161"/>
  <c r="S76" i="161"/>
  <c r="W76" i="161" s="1"/>
  <c r="X76" i="161" s="1"/>
  <c r="R76" i="161"/>
  <c r="V76" i="161" s="1"/>
  <c r="BM13" i="117"/>
  <c r="J668" i="148"/>
  <c r="J611" i="148"/>
  <c r="C649" i="148"/>
  <c r="BZ35" i="161"/>
  <c r="CX35" i="161"/>
  <c r="CZ35" i="161" s="1"/>
  <c r="BX14" i="117"/>
  <c r="BZ14" i="117" s="1"/>
  <c r="CE14" i="117"/>
  <c r="CK14" i="117" s="1"/>
  <c r="CM14" i="117" s="1"/>
  <c r="J592" i="162"/>
  <c r="CE15" i="117"/>
  <c r="CK15" i="117" s="1"/>
  <c r="CM15" i="117" s="1"/>
  <c r="BX15" i="117"/>
  <c r="AE66" i="117"/>
  <c r="AI66" i="117" s="1"/>
  <c r="AS22" i="117"/>
  <c r="AF66" i="117"/>
  <c r="AJ66" i="117" s="1"/>
  <c r="AK66" i="117" s="1"/>
  <c r="AL22" i="117"/>
  <c r="AN22" i="117" s="1"/>
  <c r="AS55" i="161"/>
  <c r="AW55" i="161" s="1"/>
  <c r="AX55" i="161" s="1"/>
  <c r="AY11" i="161"/>
  <c r="BA11" i="161" s="1"/>
  <c r="BF11" i="161"/>
  <c r="AR55" i="161"/>
  <c r="AV55" i="161" s="1"/>
  <c r="J683" i="148"/>
  <c r="CX35" i="117"/>
  <c r="CZ35" i="117" s="1"/>
  <c r="Y72" i="147"/>
  <c r="AA72" i="147" s="1"/>
  <c r="CX36" i="147"/>
  <c r="CZ36" i="147" s="1"/>
  <c r="AN35" i="147"/>
  <c r="Y8" i="117"/>
  <c r="AA8" i="117" s="1"/>
  <c r="AF8" i="117"/>
  <c r="R52" i="117"/>
  <c r="V52" i="117" s="1"/>
  <c r="S52" i="117"/>
  <c r="W52" i="117" s="1"/>
  <c r="X52" i="117" s="1"/>
  <c r="AS7" i="117"/>
  <c r="AF51" i="117"/>
  <c r="AJ51" i="117" s="1"/>
  <c r="AK51" i="117" s="1"/>
  <c r="AE51" i="117"/>
  <c r="AI51" i="117" s="1"/>
  <c r="AL7" i="117"/>
  <c r="AN7" i="117" s="1"/>
  <c r="AS29" i="117"/>
  <c r="AF73" i="117"/>
  <c r="AJ73" i="117" s="1"/>
  <c r="AK73" i="117" s="1"/>
  <c r="AL29" i="117"/>
  <c r="AN29" i="117" s="1"/>
  <c r="AE73" i="117"/>
  <c r="AI73" i="117" s="1"/>
  <c r="CX45" i="161"/>
  <c r="CZ45" i="161" s="1"/>
  <c r="J634" i="162"/>
  <c r="C649" i="162"/>
  <c r="BZ28" i="117"/>
  <c r="CX28" i="117"/>
  <c r="CZ28" i="117" s="1"/>
  <c r="N15" i="117"/>
  <c r="E649" i="148"/>
  <c r="AS79" i="147"/>
  <c r="AW79" i="147" s="1"/>
  <c r="AX79" i="147" s="1"/>
  <c r="BF35" i="147"/>
  <c r="AY35" i="147"/>
  <c r="BA35" i="147" s="1"/>
  <c r="AR79" i="147"/>
  <c r="AV79" i="147" s="1"/>
  <c r="AF79" i="117"/>
  <c r="AJ79" i="117" s="1"/>
  <c r="AK79" i="117" s="1"/>
  <c r="AL35" i="117"/>
  <c r="AN35" i="117" s="1"/>
  <c r="AE79" i="117"/>
  <c r="AI79" i="117" s="1"/>
  <c r="AS35" i="117"/>
  <c r="Y73" i="117"/>
  <c r="AA73" i="117" s="1"/>
  <c r="AL30" i="133"/>
  <c r="AN30" i="133" s="1"/>
  <c r="AE74" i="133"/>
  <c r="AI74" i="133" s="1"/>
  <c r="AS30" i="133"/>
  <c r="AF74" i="133"/>
  <c r="AJ74" i="133" s="1"/>
  <c r="AK74" i="133" s="1"/>
  <c r="BX7" i="161"/>
  <c r="CE7" i="161"/>
  <c r="CK7" i="161" s="1"/>
  <c r="CM7" i="161" s="1"/>
  <c r="Y66" i="117"/>
  <c r="AA66" i="117" s="1"/>
  <c r="AN11" i="161"/>
  <c r="L60" i="161"/>
  <c r="N60" i="161" s="1"/>
  <c r="J584" i="148"/>
  <c r="AF15" i="117"/>
  <c r="S59" i="117"/>
  <c r="W59" i="117" s="1"/>
  <c r="X59" i="117" s="1"/>
  <c r="R59" i="117"/>
  <c r="V59" i="117" s="1"/>
  <c r="Y15" i="117"/>
  <c r="AA15" i="117" s="1"/>
  <c r="J674" i="148"/>
  <c r="G649" i="148"/>
  <c r="G86" i="33"/>
  <c r="G87" i="33" s="1"/>
  <c r="G3" i="37" s="1"/>
  <c r="H100" i="127"/>
  <c r="H100" i="143"/>
  <c r="F100" i="33"/>
  <c r="F100" i="143"/>
  <c r="F100" i="136"/>
  <c r="F100" i="157"/>
  <c r="J609" i="35"/>
  <c r="F100" i="118"/>
  <c r="H100" i="136"/>
  <c r="F100" i="127"/>
  <c r="H100" i="118"/>
  <c r="J634" i="35"/>
  <c r="I100" i="157"/>
  <c r="G77" i="33"/>
  <c r="G78" i="33" s="1"/>
  <c r="L82" i="32"/>
  <c r="N82" i="32" s="1"/>
  <c r="J682" i="35"/>
  <c r="S82" i="32"/>
  <c r="W82" i="32" s="1"/>
  <c r="X82" i="32" s="1"/>
  <c r="R82" i="32"/>
  <c r="V82" i="32" s="1"/>
  <c r="Y38" i="32"/>
  <c r="AA38" i="32" s="1"/>
  <c r="AF38" i="32"/>
  <c r="E33" i="44"/>
  <c r="E32" i="44" s="1"/>
  <c r="J567" i="35"/>
  <c r="G54" i="33"/>
  <c r="BU91" i="32"/>
  <c r="G59" i="33"/>
  <c r="G39" i="33"/>
  <c r="DC55" i="32"/>
  <c r="DB55" i="32"/>
  <c r="J598" i="35"/>
  <c r="CH86" i="32"/>
  <c r="CU42" i="32"/>
  <c r="H28" i="44"/>
  <c r="H27" i="44" s="1"/>
  <c r="H50" i="44" s="1"/>
  <c r="CU19" i="32"/>
  <c r="CU63" i="32" s="1"/>
  <c r="G48" i="33"/>
  <c r="G53" i="33"/>
  <c r="CM23" i="32"/>
  <c r="CU26" i="32"/>
  <c r="CU70" i="32" s="1"/>
  <c r="CM36" i="32"/>
  <c r="CW47" i="32"/>
  <c r="CU36" i="32"/>
  <c r="CU80" i="32" s="1"/>
  <c r="CM19" i="32"/>
  <c r="CU10" i="32"/>
  <c r="CU54" i="32" s="1"/>
  <c r="E100" i="129"/>
  <c r="E100" i="127"/>
  <c r="CM21" i="32"/>
  <c r="CU41" i="32"/>
  <c r="CU85" i="32" s="1"/>
  <c r="CU25" i="32"/>
  <c r="CU69" i="32" s="1"/>
  <c r="J618" i="35"/>
  <c r="I100" i="33"/>
  <c r="G607" i="35"/>
  <c r="G101" i="136" s="1"/>
  <c r="J676" i="35"/>
  <c r="I100" i="118"/>
  <c r="J632" i="35"/>
  <c r="G100" i="143"/>
  <c r="G100" i="129"/>
  <c r="D100" i="33"/>
  <c r="I100" i="127"/>
  <c r="D100" i="118"/>
  <c r="I100" i="143"/>
  <c r="D100" i="129"/>
  <c r="J590" i="35"/>
  <c r="I100" i="136"/>
  <c r="E100" i="143"/>
  <c r="E100" i="118"/>
  <c r="G691" i="35"/>
  <c r="G103" i="143" s="1"/>
  <c r="G100" i="157"/>
  <c r="E100" i="33"/>
  <c r="G100" i="127"/>
  <c r="E100" i="136"/>
  <c r="G100" i="136"/>
  <c r="E607" i="35"/>
  <c r="E101" i="129" s="1"/>
  <c r="J619" i="35"/>
  <c r="CV47" i="32"/>
  <c r="CI47" i="32"/>
  <c r="I35" i="33" s="1"/>
  <c r="J35" i="33" s="1"/>
  <c r="CH61" i="32"/>
  <c r="CU17" i="32"/>
  <c r="BQ48" i="32"/>
  <c r="BR48" i="32" s="1"/>
  <c r="BQ91" i="32"/>
  <c r="C29" i="33"/>
  <c r="C59" i="33"/>
  <c r="CQ8" i="32"/>
  <c r="CQ52" i="32" s="1"/>
  <c r="CU52" i="32"/>
  <c r="CH47" i="32"/>
  <c r="CD47" i="32" s="1"/>
  <c r="CD91" i="32" s="1"/>
  <c r="CU12" i="32"/>
  <c r="DB51" i="32"/>
  <c r="DC51" i="32"/>
  <c r="CQ10" i="32"/>
  <c r="CQ54" i="32" s="1"/>
  <c r="CU32" i="32"/>
  <c r="G40" i="33"/>
  <c r="DC20" i="32"/>
  <c r="CU64" i="32"/>
  <c r="CQ20" i="32"/>
  <c r="CQ64" i="32" s="1"/>
  <c r="DB20" i="32"/>
  <c r="DC75" i="32"/>
  <c r="DB75" i="32"/>
  <c r="C649" i="35"/>
  <c r="C102" i="157" s="1"/>
  <c r="CJ47" i="32"/>
  <c r="I36" i="33" s="1"/>
  <c r="CU82" i="32"/>
  <c r="CQ38" i="32"/>
  <c r="CQ82" i="32" s="1"/>
  <c r="CM27" i="32"/>
  <c r="CM25" i="32"/>
  <c r="CT47" i="32"/>
  <c r="CP47" i="32" s="1"/>
  <c r="CP91" i="32" s="1"/>
  <c r="CU30" i="32"/>
  <c r="CU21" i="32"/>
  <c r="CU23" i="32"/>
  <c r="CQ40" i="32"/>
  <c r="CQ84" i="32" s="1"/>
  <c r="CU84" i="32"/>
  <c r="E649" i="35"/>
  <c r="E102" i="33" s="1"/>
  <c r="CU68" i="32"/>
  <c r="CQ24" i="32"/>
  <c r="CQ68" i="32" s="1"/>
  <c r="CT91" i="32"/>
  <c r="DC57" i="32"/>
  <c r="DB57" i="32"/>
  <c r="CQ26" i="32"/>
  <c r="CQ70" i="32" s="1"/>
  <c r="CQ37" i="32"/>
  <c r="CQ81" i="32" s="1"/>
  <c r="CU81" i="32"/>
  <c r="CQ39" i="32"/>
  <c r="CQ83" i="32" s="1"/>
  <c r="CU83" i="32"/>
  <c r="CQ41" i="32"/>
  <c r="CQ85" i="32" s="1"/>
  <c r="CQ25" i="32"/>
  <c r="CQ69" i="32" s="1"/>
  <c r="CU53" i="32"/>
  <c r="CQ9" i="32"/>
  <c r="CQ53" i="32" s="1"/>
  <c r="CQ33" i="32"/>
  <c r="CQ77" i="32" s="1"/>
  <c r="CU77" i="32"/>
  <c r="CH71" i="32"/>
  <c r="CU27" i="32"/>
  <c r="CQ36" i="32"/>
  <c r="CQ80" i="32" s="1"/>
  <c r="H53" i="33"/>
  <c r="H23" i="33"/>
  <c r="H47" i="33"/>
  <c r="H48" i="33" s="1"/>
  <c r="H39" i="33"/>
  <c r="H54" i="33"/>
  <c r="H58" i="33"/>
  <c r="H59" i="33" s="1"/>
  <c r="I28" i="44"/>
  <c r="I27" i="44" s="1"/>
  <c r="I50" i="44" s="1"/>
  <c r="CQ19" i="32"/>
  <c r="CQ63" i="32" s="1"/>
  <c r="DB73" i="32"/>
  <c r="DC73" i="32"/>
  <c r="CX29" i="32"/>
  <c r="H607" i="35"/>
  <c r="H101" i="127" s="1"/>
  <c r="CR27" i="32"/>
  <c r="L47" i="32"/>
  <c r="F47" i="32" s="1"/>
  <c r="E691" i="35"/>
  <c r="E103" i="157" s="1"/>
  <c r="CZ38" i="32"/>
  <c r="DB38" i="32" s="1"/>
  <c r="CR38" i="32"/>
  <c r="H649" i="125"/>
  <c r="I649" i="125"/>
  <c r="AL53" i="32"/>
  <c r="AN53" i="32" s="1"/>
  <c r="Y61" i="147"/>
  <c r="AA61" i="147" s="1"/>
  <c r="Y75" i="161"/>
  <c r="AA75" i="161" s="1"/>
  <c r="H86" i="136"/>
  <c r="H87" i="136" s="1"/>
  <c r="H3" i="142" s="1"/>
  <c r="I607" i="125"/>
  <c r="F607" i="35"/>
  <c r="F101" i="33" s="1"/>
  <c r="I607" i="35"/>
  <c r="I101" i="157" s="1"/>
  <c r="H691" i="35"/>
  <c r="H103" i="129" s="1"/>
  <c r="J565" i="35"/>
  <c r="D607" i="35"/>
  <c r="D101" i="118" s="1"/>
  <c r="I691" i="35"/>
  <c r="I103" i="143" s="1"/>
  <c r="F691" i="35"/>
  <c r="F103" i="118" s="1"/>
  <c r="BZ31" i="161"/>
  <c r="CX31" i="161"/>
  <c r="CZ31" i="161" s="1"/>
  <c r="Y62" i="147"/>
  <c r="AA62" i="147" s="1"/>
  <c r="Y75" i="32"/>
  <c r="AA75" i="32" s="1"/>
  <c r="AS31" i="161"/>
  <c r="AF75" i="161"/>
  <c r="AJ75" i="161" s="1"/>
  <c r="AK75" i="161" s="1"/>
  <c r="AE75" i="161"/>
  <c r="AI75" i="161" s="1"/>
  <c r="AL31" i="161"/>
  <c r="AN31" i="161" s="1"/>
  <c r="AS18" i="147"/>
  <c r="AE62" i="147"/>
  <c r="AI62" i="147" s="1"/>
  <c r="AL18" i="147"/>
  <c r="AN18" i="147" s="1"/>
  <c r="AF62" i="147"/>
  <c r="AJ62" i="147" s="1"/>
  <c r="AK62" i="147" s="1"/>
  <c r="C691" i="162"/>
  <c r="J674" i="162"/>
  <c r="L68" i="140"/>
  <c r="N68" i="140" s="1"/>
  <c r="CX43" i="147"/>
  <c r="CZ43" i="147" s="1"/>
  <c r="H649" i="35"/>
  <c r="H102" i="143" s="1"/>
  <c r="CX17" i="133"/>
  <c r="CZ17" i="133" s="1"/>
  <c r="BZ8" i="147"/>
  <c r="CX8" i="147"/>
  <c r="CZ8" i="147" s="1"/>
  <c r="AS8" i="147"/>
  <c r="AE52" i="147"/>
  <c r="AI52" i="147" s="1"/>
  <c r="AL8" i="147"/>
  <c r="AN8" i="147" s="1"/>
  <c r="AF52" i="147"/>
  <c r="AJ52" i="147" s="1"/>
  <c r="AK52" i="147" s="1"/>
  <c r="L90" i="124"/>
  <c r="N90" i="124" s="1"/>
  <c r="CX20" i="32"/>
  <c r="L76" i="32"/>
  <c r="N76" i="32" s="1"/>
  <c r="CX17" i="147"/>
  <c r="CZ17" i="147" s="1"/>
  <c r="CX29" i="161"/>
  <c r="CZ29" i="161" s="1"/>
  <c r="CX25" i="32"/>
  <c r="Y85" i="161"/>
  <c r="AA85" i="161" s="1"/>
  <c r="AL82" i="124"/>
  <c r="AN82" i="124" s="1"/>
  <c r="Y86" i="161"/>
  <c r="AA86" i="161" s="1"/>
  <c r="BL80" i="117"/>
  <c r="BN80" i="117" s="1"/>
  <c r="Y68" i="32"/>
  <c r="AA68" i="32" s="1"/>
  <c r="Y62" i="161"/>
  <c r="AA62" i="161" s="1"/>
  <c r="Y64" i="133"/>
  <c r="AA64" i="133" s="1"/>
  <c r="AL54" i="124"/>
  <c r="AN54" i="124" s="1"/>
  <c r="J643" i="35"/>
  <c r="Y71" i="161"/>
  <c r="AA71" i="161" s="1"/>
  <c r="Y60" i="32"/>
  <c r="AA60" i="32" s="1"/>
  <c r="J610" i="35"/>
  <c r="J586" i="141"/>
  <c r="CX17" i="124"/>
  <c r="CZ17" i="124" s="1"/>
  <c r="Y67" i="32"/>
  <c r="AA67" i="32" s="1"/>
  <c r="AL73" i="32"/>
  <c r="AN73" i="32" s="1"/>
  <c r="AL85" i="117"/>
  <c r="AN85" i="117" s="1"/>
  <c r="J574" i="35"/>
  <c r="I649" i="35"/>
  <c r="I102" i="127" s="1"/>
  <c r="J606" i="35"/>
  <c r="Y57" i="32"/>
  <c r="AA57" i="32" s="1"/>
  <c r="F649" i="35"/>
  <c r="F102" i="33" s="1"/>
  <c r="Y56" i="161"/>
  <c r="AA56" i="161" s="1"/>
  <c r="AL51" i="147"/>
  <c r="AN51" i="147" s="1"/>
  <c r="AL55" i="124"/>
  <c r="AN55" i="124" s="1"/>
  <c r="N47" i="133"/>
  <c r="L74" i="32"/>
  <c r="N74" i="32" s="1"/>
  <c r="Y60" i="133"/>
  <c r="AA60" i="133" s="1"/>
  <c r="AL59" i="32"/>
  <c r="AN59" i="32" s="1"/>
  <c r="D649" i="35"/>
  <c r="D102" i="127" s="1"/>
  <c r="CX16" i="140"/>
  <c r="CZ16" i="140" s="1"/>
  <c r="Y86" i="117"/>
  <c r="AA86" i="117" s="1"/>
  <c r="J637" i="35"/>
  <c r="G649" i="35"/>
  <c r="G102" i="143" s="1"/>
  <c r="CX41" i="147"/>
  <c r="CZ41" i="147" s="1"/>
  <c r="Y73" i="161"/>
  <c r="AA73" i="161" s="1"/>
  <c r="J601" i="35"/>
  <c r="Y79" i="124"/>
  <c r="AA79" i="124" s="1"/>
  <c r="L64" i="124"/>
  <c r="N64" i="124" s="1"/>
  <c r="Y69" i="124"/>
  <c r="AA69" i="124" s="1"/>
  <c r="Y65" i="124"/>
  <c r="AA65" i="124" s="1"/>
  <c r="Y77" i="124"/>
  <c r="AA77" i="124" s="1"/>
  <c r="Y84" i="32"/>
  <c r="AA84" i="32" s="1"/>
  <c r="Y52" i="161"/>
  <c r="AA52" i="161" s="1"/>
  <c r="AL77" i="147"/>
  <c r="AN77" i="147" s="1"/>
  <c r="BS80" i="117"/>
  <c r="BW80" i="117" s="1"/>
  <c r="BX80" i="117" s="1"/>
  <c r="BR80" i="117"/>
  <c r="BV80" i="117" s="1"/>
  <c r="CF36" i="117"/>
  <c r="BY36" i="117"/>
  <c r="E30" i="129"/>
  <c r="E69" i="129"/>
  <c r="H30" i="129"/>
  <c r="H69" i="129"/>
  <c r="AN21" i="161"/>
  <c r="BZ17" i="117"/>
  <c r="CX17" i="117"/>
  <c r="CZ17" i="117" s="1"/>
  <c r="BF36" i="147"/>
  <c r="AY36" i="147"/>
  <c r="BA36" i="147" s="1"/>
  <c r="AS80" i="147"/>
  <c r="AW80" i="147" s="1"/>
  <c r="AX80" i="147" s="1"/>
  <c r="AR80" i="147"/>
  <c r="AV80" i="147" s="1"/>
  <c r="G30" i="129"/>
  <c r="G69" i="129"/>
  <c r="AS78" i="32"/>
  <c r="AW78" i="32" s="1"/>
  <c r="AX78" i="32" s="1"/>
  <c r="BF34" i="32"/>
  <c r="AY34" i="32"/>
  <c r="AR78" i="32"/>
  <c r="AV78" i="32" s="1"/>
  <c r="AF67" i="32"/>
  <c r="AJ67" i="32" s="1"/>
  <c r="AK67" i="32" s="1"/>
  <c r="AL23" i="32"/>
  <c r="AN23" i="32" s="1"/>
  <c r="AE67" i="32"/>
  <c r="AI67" i="32" s="1"/>
  <c r="AS23" i="32"/>
  <c r="Y7" i="32"/>
  <c r="AA7" i="32" s="1"/>
  <c r="AF7" i="32"/>
  <c r="AR73" i="32"/>
  <c r="AV73" i="32" s="1"/>
  <c r="AS73" i="32"/>
  <c r="AW73" i="32" s="1"/>
  <c r="AX73" i="32" s="1"/>
  <c r="AY29" i="32"/>
  <c r="BA29" i="32" s="1"/>
  <c r="BF29" i="32"/>
  <c r="BZ9" i="32"/>
  <c r="CX9" i="32"/>
  <c r="BX41" i="32"/>
  <c r="BZ41" i="32" s="1"/>
  <c r="CE41" i="32"/>
  <c r="CK41" i="32" s="1"/>
  <c r="CM41" i="32" s="1"/>
  <c r="BZ38" i="124"/>
  <c r="CX38" i="124"/>
  <c r="CZ38" i="124" s="1"/>
  <c r="N46" i="32"/>
  <c r="BZ24" i="117"/>
  <c r="CX24" i="117"/>
  <c r="CZ24" i="117" s="1"/>
  <c r="CX33" i="161"/>
  <c r="CZ33" i="161" s="1"/>
  <c r="AS85" i="117"/>
  <c r="AW85" i="117" s="1"/>
  <c r="AX85" i="117" s="1"/>
  <c r="BF41" i="117"/>
  <c r="AY41" i="117"/>
  <c r="BA41" i="117" s="1"/>
  <c r="AR85" i="117"/>
  <c r="AV85" i="117" s="1"/>
  <c r="J568" i="35"/>
  <c r="CE32" i="32"/>
  <c r="CK32" i="32" s="1"/>
  <c r="CM32" i="32" s="1"/>
  <c r="BX32" i="32"/>
  <c r="CE30" i="32"/>
  <c r="CK30" i="32" s="1"/>
  <c r="CM30" i="32" s="1"/>
  <c r="BX30" i="32"/>
  <c r="BZ30" i="32" s="1"/>
  <c r="BM8" i="32"/>
  <c r="AE72" i="32"/>
  <c r="AI72" i="32" s="1"/>
  <c r="AS28" i="32"/>
  <c r="AF72" i="32"/>
  <c r="AJ72" i="32" s="1"/>
  <c r="AK72" i="32" s="1"/>
  <c r="AL28" i="32"/>
  <c r="AN28" i="32" s="1"/>
  <c r="AE67" i="124"/>
  <c r="AI67" i="124" s="1"/>
  <c r="AL23" i="124"/>
  <c r="AN23" i="124" s="1"/>
  <c r="AS23" i="124"/>
  <c r="AF67" i="124"/>
  <c r="AJ67" i="124" s="1"/>
  <c r="AK67" i="124" s="1"/>
  <c r="G38" i="107"/>
  <c r="J652" i="35"/>
  <c r="AN37" i="161"/>
  <c r="CX18" i="32"/>
  <c r="BZ15" i="133"/>
  <c r="CX15" i="133"/>
  <c r="CZ15" i="133" s="1"/>
  <c r="AS8" i="133"/>
  <c r="AF52" i="133"/>
  <c r="AJ52" i="133" s="1"/>
  <c r="AL8" i="133"/>
  <c r="AN8" i="133" s="1"/>
  <c r="AE52" i="133"/>
  <c r="AI52" i="133" s="1"/>
  <c r="AL33" i="161"/>
  <c r="AF77" i="161"/>
  <c r="AJ77" i="161" s="1"/>
  <c r="AK77" i="161" s="1"/>
  <c r="AE77" i="161"/>
  <c r="AI77" i="161" s="1"/>
  <c r="AS33" i="161"/>
  <c r="AF52" i="161"/>
  <c r="AJ52" i="161" s="1"/>
  <c r="AK52" i="161" s="1"/>
  <c r="AE52" i="161"/>
  <c r="AI52" i="161" s="1"/>
  <c r="AL8" i="161"/>
  <c r="AS8" i="161"/>
  <c r="BZ16" i="133"/>
  <c r="CX16" i="133"/>
  <c r="CZ16" i="133" s="1"/>
  <c r="AL21" i="32"/>
  <c r="AF65" i="32"/>
  <c r="AJ65" i="32" s="1"/>
  <c r="AK65" i="32" s="1"/>
  <c r="AE65" i="32"/>
  <c r="AI65" i="32" s="1"/>
  <c r="AS21" i="32"/>
  <c r="BZ40" i="32"/>
  <c r="CX40" i="32"/>
  <c r="CX33" i="147"/>
  <c r="CZ33" i="147" s="1"/>
  <c r="CX21" i="32"/>
  <c r="AE61" i="147"/>
  <c r="AI61" i="147" s="1"/>
  <c r="AL17" i="147"/>
  <c r="AN17" i="147" s="1"/>
  <c r="AF61" i="147"/>
  <c r="AJ61" i="147" s="1"/>
  <c r="AK61" i="147" s="1"/>
  <c r="AS17" i="147"/>
  <c r="CE35" i="32"/>
  <c r="CK35" i="32" s="1"/>
  <c r="CM35" i="32" s="1"/>
  <c r="BX35" i="32"/>
  <c r="AY14" i="147"/>
  <c r="BA14" i="147" s="1"/>
  <c r="BF14" i="147"/>
  <c r="AR58" i="147"/>
  <c r="AV58" i="147" s="1"/>
  <c r="AS58" i="147"/>
  <c r="AW58" i="147" s="1"/>
  <c r="AX58" i="147" s="1"/>
  <c r="BZ15" i="161"/>
  <c r="CX15" i="161"/>
  <c r="CZ15" i="161" s="1"/>
  <c r="AL18" i="32"/>
  <c r="AE62" i="32"/>
  <c r="AI62" i="32" s="1"/>
  <c r="AS18" i="32"/>
  <c r="AF62" i="32"/>
  <c r="AJ62" i="32" s="1"/>
  <c r="AK62" i="32" s="1"/>
  <c r="AL20" i="133"/>
  <c r="AN20" i="133" s="1"/>
  <c r="AE64" i="133"/>
  <c r="AI64" i="133" s="1"/>
  <c r="AS20" i="133"/>
  <c r="AF64" i="133"/>
  <c r="AJ64" i="133" s="1"/>
  <c r="AK64" i="133" s="1"/>
  <c r="D69" i="129"/>
  <c r="D30" i="129"/>
  <c r="BX16" i="32"/>
  <c r="BZ16" i="32" s="1"/>
  <c r="CE16" i="32"/>
  <c r="CK16" i="32" s="1"/>
  <c r="CM16" i="32" s="1"/>
  <c r="Y51" i="140"/>
  <c r="AA51" i="140" s="1"/>
  <c r="AR65" i="161"/>
  <c r="AV65" i="161" s="1"/>
  <c r="AY21" i="161"/>
  <c r="BA21" i="161" s="1"/>
  <c r="AS65" i="161"/>
  <c r="AW65" i="161" s="1"/>
  <c r="AX65" i="161" s="1"/>
  <c r="BF21" i="161"/>
  <c r="AL19" i="32"/>
  <c r="AN19" i="32" s="1"/>
  <c r="AS19" i="32"/>
  <c r="AF63" i="32"/>
  <c r="AJ63" i="32" s="1"/>
  <c r="AK63" i="32" s="1"/>
  <c r="AE63" i="32"/>
  <c r="AI63" i="32" s="1"/>
  <c r="AN26" i="124"/>
  <c r="AL56" i="117"/>
  <c r="AN56" i="117" s="1"/>
  <c r="AE71" i="32"/>
  <c r="AI71" i="32" s="1"/>
  <c r="AL27" i="32"/>
  <c r="AN27" i="32" s="1"/>
  <c r="AS27" i="32"/>
  <c r="AF71" i="32"/>
  <c r="AJ71" i="32" s="1"/>
  <c r="AK71" i="32" s="1"/>
  <c r="J595" i="35"/>
  <c r="AL21" i="147"/>
  <c r="AN21" i="147" s="1"/>
  <c r="AE65" i="147"/>
  <c r="AI65" i="147" s="1"/>
  <c r="AF65" i="147"/>
  <c r="AJ65" i="147" s="1"/>
  <c r="AK65" i="147" s="1"/>
  <c r="AS21" i="147"/>
  <c r="AL56" i="133"/>
  <c r="AN56" i="133" s="1"/>
  <c r="J679" i="35"/>
  <c r="AS53" i="32"/>
  <c r="AW53" i="32" s="1"/>
  <c r="AX53" i="32" s="1"/>
  <c r="BF9" i="32"/>
  <c r="AR53" i="32"/>
  <c r="AV53" i="32" s="1"/>
  <c r="AY9" i="32"/>
  <c r="BA9" i="32" s="1"/>
  <c r="AF86" i="161"/>
  <c r="AJ86" i="161" s="1"/>
  <c r="AK86" i="161" s="1"/>
  <c r="AE86" i="161"/>
  <c r="AI86" i="161" s="1"/>
  <c r="AL42" i="161"/>
  <c r="AS42" i="161"/>
  <c r="J672" i="35"/>
  <c r="CE8" i="32"/>
  <c r="CK8" i="32" s="1"/>
  <c r="CM8" i="32" s="1"/>
  <c r="BX8" i="32"/>
  <c r="BZ8" i="32" s="1"/>
  <c r="R52" i="32"/>
  <c r="V52" i="32" s="1"/>
  <c r="S52" i="32"/>
  <c r="W52" i="32" s="1"/>
  <c r="X52" i="32" s="1"/>
  <c r="AF8" i="32"/>
  <c r="Y8" i="32"/>
  <c r="AA8" i="32" s="1"/>
  <c r="Y87" i="147"/>
  <c r="AA87" i="147" s="1"/>
  <c r="CX8" i="133"/>
  <c r="J633" i="35"/>
  <c r="BZ46" i="133"/>
  <c r="CX46" i="133"/>
  <c r="CZ46" i="133" s="1"/>
  <c r="AL64" i="32"/>
  <c r="AN64" i="32" s="1"/>
  <c r="CX10" i="124"/>
  <c r="CZ10" i="124" s="1"/>
  <c r="AF70" i="32"/>
  <c r="AJ70" i="32" s="1"/>
  <c r="AK70" i="32" s="1"/>
  <c r="AS26" i="32"/>
  <c r="AL26" i="32"/>
  <c r="AN26" i="32" s="1"/>
  <c r="AE70" i="32"/>
  <c r="AI70" i="32" s="1"/>
  <c r="BZ37" i="161"/>
  <c r="CX37" i="161"/>
  <c r="CZ37" i="161" s="1"/>
  <c r="N10" i="32"/>
  <c r="CX21" i="147"/>
  <c r="CZ21" i="147" s="1"/>
  <c r="AE85" i="147"/>
  <c r="AI85" i="147" s="1"/>
  <c r="AS41" i="147"/>
  <c r="AL41" i="147"/>
  <c r="AN41" i="147" s="1"/>
  <c r="AF85" i="147"/>
  <c r="AJ85" i="147" s="1"/>
  <c r="AK85" i="147" s="1"/>
  <c r="Y69" i="32"/>
  <c r="AA69" i="32" s="1"/>
  <c r="Y63" i="133"/>
  <c r="AA63" i="133" s="1"/>
  <c r="CX23" i="32"/>
  <c r="AE61" i="133"/>
  <c r="AI61" i="133" s="1"/>
  <c r="AS17" i="133"/>
  <c r="AF61" i="133"/>
  <c r="AJ61" i="133" s="1"/>
  <c r="AK61" i="133" s="1"/>
  <c r="AL17" i="133"/>
  <c r="AN38" i="124"/>
  <c r="CX15" i="32"/>
  <c r="J591" i="35"/>
  <c r="BF42" i="147"/>
  <c r="AS86" i="147"/>
  <c r="AW86" i="147" s="1"/>
  <c r="AX86" i="147" s="1"/>
  <c r="AR86" i="147"/>
  <c r="AV86" i="147" s="1"/>
  <c r="AY42" i="147"/>
  <c r="AN20" i="161"/>
  <c r="R58" i="32"/>
  <c r="V58" i="32" s="1"/>
  <c r="AF14" i="32"/>
  <c r="S58" i="32"/>
  <c r="W58" i="32" s="1"/>
  <c r="X58" i="32" s="1"/>
  <c r="Y14" i="32"/>
  <c r="AA14" i="32" s="1"/>
  <c r="AY10" i="124"/>
  <c r="BA10" i="124" s="1"/>
  <c r="AS54" i="124"/>
  <c r="AW54" i="124" s="1"/>
  <c r="AX54" i="124" s="1"/>
  <c r="AR54" i="124"/>
  <c r="AV54" i="124" s="1"/>
  <c r="BF10" i="124"/>
  <c r="E32" i="107"/>
  <c r="E38" i="107"/>
  <c r="BM10" i="32"/>
  <c r="BM16" i="32"/>
  <c r="CM8" i="133"/>
  <c r="D691" i="141"/>
  <c r="AL87" i="117"/>
  <c r="AN87" i="117" s="1"/>
  <c r="L62" i="117"/>
  <c r="N62" i="117" s="1"/>
  <c r="Y65" i="117"/>
  <c r="AA65" i="117" s="1"/>
  <c r="E691" i="125"/>
  <c r="L74" i="140"/>
  <c r="N74" i="140" s="1"/>
  <c r="L77" i="117"/>
  <c r="N77" i="117" s="1"/>
  <c r="Y61" i="124"/>
  <c r="AA61" i="124" s="1"/>
  <c r="Y60" i="140"/>
  <c r="AA60" i="140" s="1"/>
  <c r="Y81" i="117"/>
  <c r="AA81" i="117" s="1"/>
  <c r="CX12" i="161"/>
  <c r="CZ12" i="161" s="1"/>
  <c r="Y63" i="32"/>
  <c r="AA63" i="32" s="1"/>
  <c r="AY26" i="124"/>
  <c r="BA26" i="124" s="1"/>
  <c r="AR70" i="124"/>
  <c r="AV70" i="124" s="1"/>
  <c r="BF26" i="124"/>
  <c r="AS70" i="124"/>
  <c r="AW70" i="124" s="1"/>
  <c r="AX70" i="124" s="1"/>
  <c r="AS60" i="117"/>
  <c r="AW60" i="117" s="1"/>
  <c r="AX60" i="117" s="1"/>
  <c r="AY16" i="117"/>
  <c r="BA16" i="117" s="1"/>
  <c r="BF16" i="117"/>
  <c r="AR60" i="117"/>
  <c r="AV60" i="117" s="1"/>
  <c r="BM7" i="32"/>
  <c r="Y71" i="32"/>
  <c r="AA71" i="32" s="1"/>
  <c r="AL78" i="32"/>
  <c r="AN78" i="32" s="1"/>
  <c r="AL72" i="133"/>
  <c r="AN72" i="133" s="1"/>
  <c r="N7" i="32"/>
  <c r="CE14" i="32"/>
  <c r="CK14" i="32" s="1"/>
  <c r="CM14" i="32" s="1"/>
  <c r="BX14" i="32"/>
  <c r="AL15" i="161"/>
  <c r="AN15" i="161" s="1"/>
  <c r="AS15" i="161"/>
  <c r="AE59" i="161"/>
  <c r="AI59" i="161" s="1"/>
  <c r="AF59" i="161"/>
  <c r="AJ59" i="161" s="1"/>
  <c r="AK59" i="161" s="1"/>
  <c r="I69" i="129"/>
  <c r="I30" i="129"/>
  <c r="S90" i="32"/>
  <c r="W90" i="32" s="1"/>
  <c r="X90" i="32" s="1"/>
  <c r="R90" i="32"/>
  <c r="V90" i="32" s="1"/>
  <c r="Y46" i="32"/>
  <c r="AA46" i="32" s="1"/>
  <c r="AF46" i="32"/>
  <c r="Y65" i="147"/>
  <c r="AA65" i="147" s="1"/>
  <c r="CX34" i="32"/>
  <c r="AE75" i="32"/>
  <c r="AI75" i="32" s="1"/>
  <c r="AS31" i="32"/>
  <c r="AF75" i="32"/>
  <c r="AJ75" i="32" s="1"/>
  <c r="AK75" i="32" s="1"/>
  <c r="AL31" i="32"/>
  <c r="AN31" i="32" s="1"/>
  <c r="AN12" i="133"/>
  <c r="AN41" i="117"/>
  <c r="BZ18" i="161"/>
  <c r="CX18" i="161"/>
  <c r="CZ18" i="161" s="1"/>
  <c r="CX23" i="124"/>
  <c r="CZ23" i="124" s="1"/>
  <c r="L79" i="32"/>
  <c r="N79" i="32" s="1"/>
  <c r="AF30" i="32"/>
  <c r="R74" i="32"/>
  <c r="V74" i="32" s="1"/>
  <c r="Y30" i="32"/>
  <c r="AA30" i="32" s="1"/>
  <c r="S74" i="32"/>
  <c r="W74" i="32" s="1"/>
  <c r="X74" i="32" s="1"/>
  <c r="L52" i="32"/>
  <c r="N52" i="32" s="1"/>
  <c r="Y72" i="32"/>
  <c r="AA72" i="32" s="1"/>
  <c r="Y85" i="32"/>
  <c r="AA85" i="32" s="1"/>
  <c r="C87" i="129"/>
  <c r="AE82" i="133"/>
  <c r="AI82" i="133" s="1"/>
  <c r="AF82" i="133"/>
  <c r="AJ82" i="133" s="1"/>
  <c r="AK82" i="133" s="1"/>
  <c r="AL38" i="133"/>
  <c r="AS38" i="133"/>
  <c r="AE87" i="147"/>
  <c r="AI87" i="147" s="1"/>
  <c r="AS43" i="147"/>
  <c r="AF87" i="147"/>
  <c r="AJ87" i="147" s="1"/>
  <c r="AK87" i="147" s="1"/>
  <c r="AL43" i="147"/>
  <c r="J570" i="35"/>
  <c r="Y67" i="124"/>
  <c r="AA67" i="124" s="1"/>
  <c r="Y59" i="133"/>
  <c r="AA59" i="133" s="1"/>
  <c r="AS81" i="161"/>
  <c r="AW81" i="161" s="1"/>
  <c r="AX81" i="161" s="1"/>
  <c r="AY37" i="161"/>
  <c r="BA37" i="161" s="1"/>
  <c r="BF37" i="161"/>
  <c r="AR81" i="161"/>
  <c r="AV81" i="161" s="1"/>
  <c r="AS90" i="133"/>
  <c r="AW90" i="133" s="1"/>
  <c r="AX90" i="133" s="1"/>
  <c r="AY46" i="133"/>
  <c r="BA46" i="133" s="1"/>
  <c r="BF46" i="133"/>
  <c r="AR90" i="133"/>
  <c r="AV90" i="133" s="1"/>
  <c r="BZ37" i="117"/>
  <c r="CX37" i="117"/>
  <c r="CZ37" i="117" s="1"/>
  <c r="BZ13" i="32"/>
  <c r="CX13" i="32"/>
  <c r="Y52" i="133"/>
  <c r="AR64" i="32"/>
  <c r="AV64" i="32" s="1"/>
  <c r="AS64" i="32"/>
  <c r="AW64" i="32" s="1"/>
  <c r="AX64" i="32" s="1"/>
  <c r="AY20" i="32"/>
  <c r="BA20" i="32" s="1"/>
  <c r="BF20" i="32"/>
  <c r="AL40" i="32"/>
  <c r="AF84" i="32"/>
  <c r="AJ84" i="32" s="1"/>
  <c r="AK84" i="32" s="1"/>
  <c r="AS40" i="32"/>
  <c r="AE84" i="32"/>
  <c r="AI84" i="32" s="1"/>
  <c r="CX27" i="161"/>
  <c r="CZ27" i="161" s="1"/>
  <c r="Y70" i="32"/>
  <c r="AA70" i="32" s="1"/>
  <c r="AS61" i="117"/>
  <c r="AW61" i="117" s="1"/>
  <c r="AX61" i="117" s="1"/>
  <c r="AY17" i="117"/>
  <c r="AR61" i="117"/>
  <c r="AV61" i="117" s="1"/>
  <c r="BF17" i="117"/>
  <c r="Y10" i="32"/>
  <c r="AA10" i="32" s="1"/>
  <c r="AF10" i="32"/>
  <c r="R54" i="32"/>
  <c r="V54" i="32" s="1"/>
  <c r="S54" i="32"/>
  <c r="W54" i="32" s="1"/>
  <c r="X54" i="32" s="1"/>
  <c r="Y68" i="161"/>
  <c r="AA68" i="161" s="1"/>
  <c r="J588" i="35"/>
  <c r="BZ42" i="161"/>
  <c r="CX42" i="161"/>
  <c r="CZ42" i="161" s="1"/>
  <c r="BX28" i="32"/>
  <c r="BZ28" i="32" s="1"/>
  <c r="CE28" i="32"/>
  <c r="CK28" i="32" s="1"/>
  <c r="CM28" i="32" s="1"/>
  <c r="BM46" i="32"/>
  <c r="Y61" i="133"/>
  <c r="AA61" i="133" s="1"/>
  <c r="BF38" i="124"/>
  <c r="AR82" i="124"/>
  <c r="AV82" i="124" s="1"/>
  <c r="AY38" i="124"/>
  <c r="BA38" i="124" s="1"/>
  <c r="AS82" i="124"/>
  <c r="AW82" i="124" s="1"/>
  <c r="AX82" i="124" s="1"/>
  <c r="Y65" i="32"/>
  <c r="AA65" i="32" s="1"/>
  <c r="AF56" i="161"/>
  <c r="AJ56" i="161" s="1"/>
  <c r="AK56" i="161" s="1"/>
  <c r="AL12" i="161"/>
  <c r="AN12" i="161" s="1"/>
  <c r="AS12" i="161"/>
  <c r="AE56" i="161"/>
  <c r="AI56" i="161" s="1"/>
  <c r="Y68" i="117"/>
  <c r="AA68" i="117" s="1"/>
  <c r="BF33" i="147"/>
  <c r="AY33" i="147"/>
  <c r="BA33" i="147" s="1"/>
  <c r="AS77" i="147"/>
  <c r="AW77" i="147" s="1"/>
  <c r="AX77" i="147" s="1"/>
  <c r="AR77" i="147"/>
  <c r="AV77" i="147" s="1"/>
  <c r="AL64" i="161"/>
  <c r="AN64" i="161" s="1"/>
  <c r="AL87" i="32"/>
  <c r="AN87" i="32" s="1"/>
  <c r="N14" i="32"/>
  <c r="AS18" i="161"/>
  <c r="AE62" i="161"/>
  <c r="AI62" i="161" s="1"/>
  <c r="AL18" i="161"/>
  <c r="AN18" i="161" s="1"/>
  <c r="AF62" i="161"/>
  <c r="AJ62" i="161" s="1"/>
  <c r="AK62" i="161" s="1"/>
  <c r="J675" i="35"/>
  <c r="BZ20" i="133"/>
  <c r="CX20" i="133"/>
  <c r="CZ20" i="133" s="1"/>
  <c r="Y62" i="32"/>
  <c r="AA62" i="32" s="1"/>
  <c r="BX10" i="32"/>
  <c r="BZ10" i="32" s="1"/>
  <c r="CE10" i="32"/>
  <c r="CK10" i="32" s="1"/>
  <c r="CM10" i="32" s="1"/>
  <c r="BZ41" i="161"/>
  <c r="CX41" i="161"/>
  <c r="CZ41" i="161" s="1"/>
  <c r="CX42" i="147"/>
  <c r="CZ42" i="147" s="1"/>
  <c r="AE66" i="32"/>
  <c r="AI66" i="32" s="1"/>
  <c r="AS22" i="32"/>
  <c r="AL22" i="32"/>
  <c r="AN22" i="32" s="1"/>
  <c r="AF66" i="32"/>
  <c r="AJ66" i="32" s="1"/>
  <c r="AK66" i="32" s="1"/>
  <c r="I607" i="141"/>
  <c r="Y86" i="124"/>
  <c r="AA86" i="124" s="1"/>
  <c r="AZ47" i="32"/>
  <c r="Y55" i="117"/>
  <c r="AA55" i="117" s="1"/>
  <c r="CX42" i="124"/>
  <c r="CZ42" i="124" s="1"/>
  <c r="F607" i="119"/>
  <c r="Y76" i="117"/>
  <c r="AA76" i="117" s="1"/>
  <c r="AY58" i="161"/>
  <c r="BA58" i="161" s="1"/>
  <c r="AY65" i="133"/>
  <c r="BA65" i="133" s="1"/>
  <c r="Y74" i="161"/>
  <c r="AA74" i="161" s="1"/>
  <c r="AL83" i="32"/>
  <c r="AN83" i="32" s="1"/>
  <c r="CX11" i="124"/>
  <c r="CZ11" i="124" s="1"/>
  <c r="AL67" i="161"/>
  <c r="AN67" i="161" s="1"/>
  <c r="Y59" i="147"/>
  <c r="AA59" i="147" s="1"/>
  <c r="CX15" i="147"/>
  <c r="CZ15" i="147" s="1"/>
  <c r="AL65" i="161"/>
  <c r="AN65" i="161" s="1"/>
  <c r="AF60" i="140"/>
  <c r="AJ60" i="140" s="1"/>
  <c r="AK60" i="140" s="1"/>
  <c r="AL16" i="140"/>
  <c r="AN16" i="140" s="1"/>
  <c r="AE60" i="140"/>
  <c r="AI60" i="140" s="1"/>
  <c r="AS16" i="140"/>
  <c r="AN36" i="147"/>
  <c r="AS37" i="117"/>
  <c r="AF81" i="117"/>
  <c r="AJ81" i="117" s="1"/>
  <c r="AK81" i="117" s="1"/>
  <c r="AL37" i="117"/>
  <c r="AN37" i="117" s="1"/>
  <c r="AE81" i="117"/>
  <c r="AI81" i="117" s="1"/>
  <c r="AL70" i="124"/>
  <c r="AN70" i="124" s="1"/>
  <c r="AL60" i="117"/>
  <c r="AN60" i="117" s="1"/>
  <c r="AR56" i="117"/>
  <c r="AV56" i="117" s="1"/>
  <c r="BF12" i="117"/>
  <c r="AY12" i="117"/>
  <c r="BA12" i="117" s="1"/>
  <c r="AS56" i="117"/>
  <c r="AW56" i="117" s="1"/>
  <c r="AX56" i="117" s="1"/>
  <c r="CE7" i="32"/>
  <c r="CK7" i="32" s="1"/>
  <c r="CM7" i="32" s="1"/>
  <c r="BX7" i="32"/>
  <c r="BZ7" i="32" s="1"/>
  <c r="H38" i="107"/>
  <c r="H32" i="107"/>
  <c r="AS72" i="133"/>
  <c r="AW72" i="133" s="1"/>
  <c r="AX72" i="133" s="1"/>
  <c r="AR72" i="133"/>
  <c r="AV72" i="133" s="1"/>
  <c r="AY28" i="133"/>
  <c r="BA28" i="133" s="1"/>
  <c r="BF28" i="133"/>
  <c r="BZ12" i="133"/>
  <c r="CX12" i="133"/>
  <c r="CZ12" i="133" s="1"/>
  <c r="S76" i="32"/>
  <c r="W76" i="32" s="1"/>
  <c r="X76" i="32" s="1"/>
  <c r="AF32" i="32"/>
  <c r="R76" i="32"/>
  <c r="V76" i="32" s="1"/>
  <c r="Y32" i="32"/>
  <c r="AA32" i="32" s="1"/>
  <c r="Y59" i="161"/>
  <c r="AA59" i="161" s="1"/>
  <c r="J38" i="107"/>
  <c r="J32" i="107"/>
  <c r="L90" i="32"/>
  <c r="N90" i="32" s="1"/>
  <c r="CX22" i="32"/>
  <c r="AR56" i="133"/>
  <c r="AV56" i="133" s="1"/>
  <c r="AY12" i="133"/>
  <c r="BA12" i="133" s="1"/>
  <c r="BF12" i="133"/>
  <c r="AS56" i="133"/>
  <c r="AW56" i="133" s="1"/>
  <c r="AX56" i="133" s="1"/>
  <c r="AF85" i="161"/>
  <c r="AJ85" i="161" s="1"/>
  <c r="AK85" i="161" s="1"/>
  <c r="AL41" i="161"/>
  <c r="AN41" i="161" s="1"/>
  <c r="AE85" i="161"/>
  <c r="AI85" i="161" s="1"/>
  <c r="AS41" i="161"/>
  <c r="J630" i="35"/>
  <c r="AL27" i="161"/>
  <c r="AN27" i="161" s="1"/>
  <c r="AF71" i="161"/>
  <c r="AJ71" i="161" s="1"/>
  <c r="AK71" i="161" s="1"/>
  <c r="AE71" i="161"/>
  <c r="AI71" i="161" s="1"/>
  <c r="AS27" i="161"/>
  <c r="AF35" i="32"/>
  <c r="R79" i="32"/>
  <c r="V79" i="32" s="1"/>
  <c r="S79" i="32"/>
  <c r="W79" i="32" s="1"/>
  <c r="X79" i="32" s="1"/>
  <c r="Y35" i="32"/>
  <c r="AA35" i="32" s="1"/>
  <c r="N30" i="32"/>
  <c r="BX31" i="32"/>
  <c r="CE31" i="32"/>
  <c r="CK31" i="32" s="1"/>
  <c r="CM31" i="32" s="1"/>
  <c r="AL41" i="32"/>
  <c r="AN41" i="32" s="1"/>
  <c r="AE85" i="32"/>
  <c r="AI85" i="32" s="1"/>
  <c r="AS41" i="32"/>
  <c r="AF85" i="32"/>
  <c r="AJ85" i="32" s="1"/>
  <c r="AK85" i="32" s="1"/>
  <c r="CX38" i="133"/>
  <c r="CZ38" i="133" s="1"/>
  <c r="Y82" i="133"/>
  <c r="AA82" i="133" s="1"/>
  <c r="BZ24" i="32"/>
  <c r="CX24" i="32"/>
  <c r="J654" i="35"/>
  <c r="AE60" i="133"/>
  <c r="AI60" i="133" s="1"/>
  <c r="AF60" i="133"/>
  <c r="AJ60" i="133" s="1"/>
  <c r="AK60" i="133" s="1"/>
  <c r="AS16" i="133"/>
  <c r="AL16" i="133"/>
  <c r="AN16" i="133" s="1"/>
  <c r="AE59" i="133"/>
  <c r="AI59" i="133" s="1"/>
  <c r="AS15" i="133"/>
  <c r="AL15" i="133"/>
  <c r="AN15" i="133" s="1"/>
  <c r="AF59" i="133"/>
  <c r="AJ59" i="133" s="1"/>
  <c r="AK59" i="133" s="1"/>
  <c r="F69" i="129"/>
  <c r="F30" i="129"/>
  <c r="BZ8" i="161"/>
  <c r="CX8" i="161"/>
  <c r="CZ8" i="161" s="1"/>
  <c r="I32" i="107"/>
  <c r="I38" i="107"/>
  <c r="CX19" i="32"/>
  <c r="AL16" i="32"/>
  <c r="AN16" i="32" s="1"/>
  <c r="AS16" i="32"/>
  <c r="AF60" i="32"/>
  <c r="AJ60" i="32" s="1"/>
  <c r="AK60" i="32" s="1"/>
  <c r="AE60" i="32"/>
  <c r="AI60" i="32" s="1"/>
  <c r="AL81" i="161"/>
  <c r="AN81" i="161" s="1"/>
  <c r="AL90" i="133"/>
  <c r="AN90" i="133" s="1"/>
  <c r="CX12" i="117"/>
  <c r="CZ12" i="117" s="1"/>
  <c r="BZ37" i="32"/>
  <c r="CX37" i="32"/>
  <c r="BZ16" i="117"/>
  <c r="CX16" i="117"/>
  <c r="CZ16" i="117" s="1"/>
  <c r="BZ14" i="147"/>
  <c r="CX14" i="147"/>
  <c r="CZ14" i="147" s="1"/>
  <c r="AR59" i="32"/>
  <c r="AV59" i="32" s="1"/>
  <c r="BF15" i="32"/>
  <c r="AY15" i="32"/>
  <c r="BA15" i="32" s="1"/>
  <c r="AS59" i="32"/>
  <c r="AW59" i="32" s="1"/>
  <c r="AX59" i="32" s="1"/>
  <c r="Y77" i="161"/>
  <c r="AA77" i="161" s="1"/>
  <c r="AL61" i="117"/>
  <c r="AN61" i="117" s="1"/>
  <c r="L54" i="32"/>
  <c r="N54" i="32" s="1"/>
  <c r="CX26" i="32"/>
  <c r="J658" i="35"/>
  <c r="AL24" i="161"/>
  <c r="AN24" i="161" s="1"/>
  <c r="AS24" i="161"/>
  <c r="AE68" i="161"/>
  <c r="AI68" i="161" s="1"/>
  <c r="AF68" i="161"/>
  <c r="AJ68" i="161" s="1"/>
  <c r="AK68" i="161" s="1"/>
  <c r="AL24" i="32"/>
  <c r="AN24" i="32" s="1"/>
  <c r="AE68" i="32"/>
  <c r="AI68" i="32" s="1"/>
  <c r="AF68" i="32"/>
  <c r="AJ68" i="32" s="1"/>
  <c r="AK68" i="32" s="1"/>
  <c r="AS24" i="32"/>
  <c r="AS13" i="32"/>
  <c r="AF57" i="32"/>
  <c r="AJ57" i="32" s="1"/>
  <c r="AK57" i="32" s="1"/>
  <c r="AL13" i="32"/>
  <c r="AN13" i="32" s="1"/>
  <c r="AE57" i="32"/>
  <c r="AI57" i="32" s="1"/>
  <c r="Y85" i="147"/>
  <c r="AA85" i="147" s="1"/>
  <c r="AE69" i="32"/>
  <c r="AI69" i="32" s="1"/>
  <c r="AS25" i="32"/>
  <c r="AF69" i="32"/>
  <c r="AJ69" i="32" s="1"/>
  <c r="AK69" i="32" s="1"/>
  <c r="AL25" i="32"/>
  <c r="AN25" i="32" s="1"/>
  <c r="AF63" i="133"/>
  <c r="AJ63" i="133" s="1"/>
  <c r="AK63" i="133" s="1"/>
  <c r="AE63" i="133"/>
  <c r="AI63" i="133" s="1"/>
  <c r="AL19" i="133"/>
  <c r="AN19" i="133" s="1"/>
  <c r="AS19" i="133"/>
  <c r="BM28" i="32"/>
  <c r="BX46" i="32"/>
  <c r="BZ46" i="32" s="1"/>
  <c r="CE46" i="32"/>
  <c r="CK46" i="32" s="1"/>
  <c r="CM46" i="32" s="1"/>
  <c r="J612" i="35"/>
  <c r="AE68" i="117"/>
  <c r="AI68" i="117" s="1"/>
  <c r="AS24" i="117"/>
  <c r="AL24" i="117"/>
  <c r="AN24" i="117" s="1"/>
  <c r="AF68" i="117"/>
  <c r="AJ68" i="117" s="1"/>
  <c r="AK68" i="117" s="1"/>
  <c r="AS29" i="161"/>
  <c r="AF73" i="161"/>
  <c r="AJ73" i="161" s="1"/>
  <c r="AK73" i="161" s="1"/>
  <c r="AL29" i="161"/>
  <c r="AE73" i="161"/>
  <c r="AI73" i="161" s="1"/>
  <c r="AL86" i="147"/>
  <c r="AN86" i="147" s="1"/>
  <c r="BF20" i="161"/>
  <c r="AY20" i="161"/>
  <c r="BA20" i="161" s="1"/>
  <c r="AR64" i="161"/>
  <c r="AV64" i="161" s="1"/>
  <c r="AS64" i="161"/>
  <c r="AW64" i="161" s="1"/>
  <c r="AX64" i="161" s="1"/>
  <c r="AY43" i="32"/>
  <c r="BA43" i="32" s="1"/>
  <c r="AS87" i="32"/>
  <c r="AW87" i="32" s="1"/>
  <c r="AX87" i="32" s="1"/>
  <c r="BF43" i="32"/>
  <c r="AR87" i="32"/>
  <c r="AV87" i="32" s="1"/>
  <c r="L58" i="32"/>
  <c r="N58" i="32" s="1"/>
  <c r="AL58" i="147"/>
  <c r="AN58" i="147" s="1"/>
  <c r="Y66" i="32"/>
  <c r="AA66" i="32" s="1"/>
  <c r="F30" i="157"/>
  <c r="F69" i="157"/>
  <c r="F649" i="119"/>
  <c r="F691" i="125"/>
  <c r="E649" i="125"/>
  <c r="J606" i="125"/>
  <c r="J662" i="119"/>
  <c r="D691" i="119"/>
  <c r="E607" i="119"/>
  <c r="G607" i="141"/>
  <c r="Y79" i="140"/>
  <c r="AA79" i="140" s="1"/>
  <c r="G607" i="125"/>
  <c r="J98" i="33"/>
  <c r="K42" i="33" s="1"/>
  <c r="C9" i="41" s="1"/>
  <c r="F607" i="125"/>
  <c r="AR51" i="147"/>
  <c r="AV51" i="147" s="1"/>
  <c r="AS51" i="147"/>
  <c r="AW51" i="147" s="1"/>
  <c r="AX51" i="147" s="1"/>
  <c r="AY7" i="147"/>
  <c r="BA7" i="147" s="1"/>
  <c r="BF7" i="147"/>
  <c r="C28" i="157"/>
  <c r="C62" i="157"/>
  <c r="C65" i="157"/>
  <c r="D33" i="110"/>
  <c r="BS14" i="161"/>
  <c r="BF58" i="161"/>
  <c r="BJ58" i="161" s="1"/>
  <c r="BK58" i="161" s="1"/>
  <c r="BL14" i="161"/>
  <c r="BN14" i="161" s="1"/>
  <c r="BE58" i="161"/>
  <c r="BI58" i="161" s="1"/>
  <c r="AL43" i="124"/>
  <c r="AN43" i="124" s="1"/>
  <c r="AE87" i="124"/>
  <c r="AI87" i="124" s="1"/>
  <c r="AS43" i="124"/>
  <c r="AF87" i="124"/>
  <c r="AJ87" i="124" s="1"/>
  <c r="AK87" i="124" s="1"/>
  <c r="I70" i="157"/>
  <c r="I93" i="157"/>
  <c r="I94" i="157" s="1"/>
  <c r="I12" i="163" s="1"/>
  <c r="AR53" i="161"/>
  <c r="AV53" i="161" s="1"/>
  <c r="AY9" i="161"/>
  <c r="AS53" i="161"/>
  <c r="AW53" i="161" s="1"/>
  <c r="BF9" i="161"/>
  <c r="G30" i="157"/>
  <c r="G69" i="157"/>
  <c r="AY33" i="32"/>
  <c r="BA33" i="32" s="1"/>
  <c r="BF33" i="32"/>
  <c r="AR77" i="32"/>
  <c r="AV77" i="32" s="1"/>
  <c r="AS77" i="32"/>
  <c r="AW77" i="32" s="1"/>
  <c r="AX77" i="32" s="1"/>
  <c r="AS67" i="133"/>
  <c r="AW67" i="133" s="1"/>
  <c r="AX67" i="133" s="1"/>
  <c r="AR67" i="133"/>
  <c r="AV67" i="133" s="1"/>
  <c r="AY23" i="133"/>
  <c r="BA23" i="133" s="1"/>
  <c r="BF23" i="133"/>
  <c r="AN39" i="32"/>
  <c r="AN15" i="140"/>
  <c r="AY44" i="161"/>
  <c r="BA44" i="161" s="1"/>
  <c r="BF44" i="161"/>
  <c r="AS88" i="161"/>
  <c r="AW88" i="161" s="1"/>
  <c r="AX88" i="161" s="1"/>
  <c r="AR88" i="161"/>
  <c r="AV88" i="161" s="1"/>
  <c r="BS22" i="161"/>
  <c r="BF66" i="161"/>
  <c r="BJ66" i="161" s="1"/>
  <c r="BK66" i="161" s="1"/>
  <c r="BL22" i="161"/>
  <c r="BN22" i="161" s="1"/>
  <c r="BE66" i="161"/>
  <c r="BI66" i="161" s="1"/>
  <c r="AN16" i="147"/>
  <c r="AS67" i="161"/>
  <c r="AW67" i="161" s="1"/>
  <c r="AX67" i="161" s="1"/>
  <c r="BF23" i="161"/>
  <c r="AR67" i="161"/>
  <c r="AV67" i="161" s="1"/>
  <c r="AY23" i="161"/>
  <c r="AF59" i="147"/>
  <c r="AJ59" i="147" s="1"/>
  <c r="AK59" i="147" s="1"/>
  <c r="AE59" i="147"/>
  <c r="AI59" i="147" s="1"/>
  <c r="AS15" i="147"/>
  <c r="AL15" i="147"/>
  <c r="F691" i="141"/>
  <c r="I91" i="140"/>
  <c r="E691" i="141"/>
  <c r="E649" i="141"/>
  <c r="I691" i="125"/>
  <c r="J589" i="125"/>
  <c r="D607" i="125"/>
  <c r="Y73" i="124"/>
  <c r="AA73" i="124" s="1"/>
  <c r="G691" i="125"/>
  <c r="D691" i="125"/>
  <c r="G649" i="125"/>
  <c r="J596" i="125"/>
  <c r="L70" i="117"/>
  <c r="N70" i="117" s="1"/>
  <c r="L78" i="124"/>
  <c r="N78" i="124" s="1"/>
  <c r="F691" i="119"/>
  <c r="Y52" i="140"/>
  <c r="AA52" i="140" s="1"/>
  <c r="J668" i="141"/>
  <c r="Y89" i="32"/>
  <c r="AA89" i="32" s="1"/>
  <c r="J99" i="157"/>
  <c r="K43" i="157" s="1"/>
  <c r="CX22" i="140"/>
  <c r="CZ22" i="140" s="1"/>
  <c r="AA53" i="161"/>
  <c r="BL37" i="32"/>
  <c r="BN37" i="32" s="1"/>
  <c r="BS37" i="32"/>
  <c r="BE81" i="32"/>
  <c r="BI81" i="32" s="1"/>
  <c r="BF81" i="32"/>
  <c r="BJ81" i="32" s="1"/>
  <c r="BK81" i="32" s="1"/>
  <c r="C86" i="157"/>
  <c r="C77" i="157"/>
  <c r="J77" i="157" s="1"/>
  <c r="BZ33" i="32"/>
  <c r="CX33" i="32"/>
  <c r="BF37" i="147"/>
  <c r="AS81" i="147"/>
  <c r="AW81" i="147" s="1"/>
  <c r="AX81" i="147" s="1"/>
  <c r="AY37" i="147"/>
  <c r="BA37" i="147" s="1"/>
  <c r="AR81" i="147"/>
  <c r="AV81" i="147" s="1"/>
  <c r="AL53" i="133"/>
  <c r="AN53" i="133" s="1"/>
  <c r="AL73" i="147"/>
  <c r="AN73" i="147" s="1"/>
  <c r="AK53" i="161"/>
  <c r="H38" i="110"/>
  <c r="H32" i="110"/>
  <c r="BZ7" i="147"/>
  <c r="CX7" i="147"/>
  <c r="CZ7" i="147" s="1"/>
  <c r="BS21" i="133"/>
  <c r="BF65" i="133"/>
  <c r="BJ65" i="133" s="1"/>
  <c r="BK65" i="133" s="1"/>
  <c r="BL21" i="133"/>
  <c r="BN21" i="133" s="1"/>
  <c r="BE65" i="133"/>
  <c r="BI65" i="133" s="1"/>
  <c r="BA45" i="147"/>
  <c r="AS59" i="140"/>
  <c r="AW59" i="140" s="1"/>
  <c r="AX59" i="140" s="1"/>
  <c r="AR59" i="140"/>
  <c r="AV59" i="140" s="1"/>
  <c r="BF15" i="140"/>
  <c r="AY15" i="140"/>
  <c r="BA15" i="140" s="1"/>
  <c r="AF55" i="32"/>
  <c r="AJ55" i="32" s="1"/>
  <c r="AK55" i="32" s="1"/>
  <c r="AE55" i="32"/>
  <c r="AI55" i="32" s="1"/>
  <c r="AS11" i="32"/>
  <c r="AL11" i="32"/>
  <c r="AL86" i="32"/>
  <c r="AN86" i="32" s="1"/>
  <c r="BF36" i="32"/>
  <c r="AS80" i="32"/>
  <c r="AW80" i="32" s="1"/>
  <c r="AX80" i="32" s="1"/>
  <c r="AR80" i="32"/>
  <c r="AV80" i="32" s="1"/>
  <c r="AY36" i="32"/>
  <c r="BA36" i="32" s="1"/>
  <c r="G691" i="119"/>
  <c r="L63" i="140"/>
  <c r="N63" i="140" s="1"/>
  <c r="J565" i="125"/>
  <c r="H607" i="125"/>
  <c r="Y66" i="140"/>
  <c r="AA66" i="140" s="1"/>
  <c r="J583" i="141"/>
  <c r="J58" i="157"/>
  <c r="J57" i="157"/>
  <c r="AN37" i="147"/>
  <c r="Y87" i="124"/>
  <c r="AA87" i="124" s="1"/>
  <c r="AS53" i="133"/>
  <c r="AW53" i="133" s="1"/>
  <c r="AY9" i="133"/>
  <c r="BF9" i="133"/>
  <c r="AR53" i="133"/>
  <c r="AV53" i="133" s="1"/>
  <c r="AR73" i="147"/>
  <c r="AV73" i="147" s="1"/>
  <c r="BF29" i="147"/>
  <c r="AY29" i="147"/>
  <c r="BA29" i="147" s="1"/>
  <c r="AS73" i="147"/>
  <c r="AW73" i="147" s="1"/>
  <c r="AX73" i="147" s="1"/>
  <c r="AN9" i="161"/>
  <c r="AN11" i="124"/>
  <c r="CX43" i="124"/>
  <c r="CZ43" i="124" s="1"/>
  <c r="BM30" i="161"/>
  <c r="BK47" i="161"/>
  <c r="AL83" i="161"/>
  <c r="AN83" i="161" s="1"/>
  <c r="AN33" i="32"/>
  <c r="AL67" i="133"/>
  <c r="AN67" i="133" s="1"/>
  <c r="AY89" i="147"/>
  <c r="BA89" i="147" s="1"/>
  <c r="BF39" i="32"/>
  <c r="AR83" i="32"/>
  <c r="AV83" i="32" s="1"/>
  <c r="AS83" i="32"/>
  <c r="AW83" i="32" s="1"/>
  <c r="AX83" i="32" s="1"/>
  <c r="AY39" i="32"/>
  <c r="BA39" i="32" s="1"/>
  <c r="AL59" i="140"/>
  <c r="AN59" i="140" s="1"/>
  <c r="AN44" i="161"/>
  <c r="AY66" i="161"/>
  <c r="BA66" i="161" s="1"/>
  <c r="E32" i="110"/>
  <c r="E38" i="110"/>
  <c r="AL60" i="147"/>
  <c r="AN60" i="147" s="1"/>
  <c r="AL17" i="124"/>
  <c r="AN17" i="124" s="1"/>
  <c r="AS17" i="124"/>
  <c r="AE61" i="124"/>
  <c r="AI61" i="124" s="1"/>
  <c r="AF61" i="124"/>
  <c r="AJ61" i="124" s="1"/>
  <c r="AK61" i="124" s="1"/>
  <c r="CX42" i="32"/>
  <c r="H607" i="119"/>
  <c r="H691" i="119"/>
  <c r="Y83" i="140"/>
  <c r="AA83" i="140" s="1"/>
  <c r="Y55" i="140"/>
  <c r="AA55" i="140" s="1"/>
  <c r="CX32" i="117"/>
  <c r="CZ32" i="117" s="1"/>
  <c r="AY76" i="147"/>
  <c r="BA76" i="147" s="1"/>
  <c r="CX44" i="117"/>
  <c r="CZ44" i="117" s="1"/>
  <c r="L58" i="140"/>
  <c r="N58" i="140" s="1"/>
  <c r="H691" i="125"/>
  <c r="Y59" i="124"/>
  <c r="AA59" i="124" s="1"/>
  <c r="I691" i="119"/>
  <c r="L67" i="140"/>
  <c r="N67" i="140" s="1"/>
  <c r="Y58" i="124"/>
  <c r="AA58" i="124" s="1"/>
  <c r="BZ39" i="32"/>
  <c r="CX39" i="32"/>
  <c r="AL81" i="147"/>
  <c r="AN81" i="147" s="1"/>
  <c r="F32" i="110"/>
  <c r="F38" i="110"/>
  <c r="AN9" i="133"/>
  <c r="AL53" i="161"/>
  <c r="AY11" i="124"/>
  <c r="BA11" i="124" s="1"/>
  <c r="AS55" i="124"/>
  <c r="AW55" i="124" s="1"/>
  <c r="AX55" i="124" s="1"/>
  <c r="AR55" i="124"/>
  <c r="AV55" i="124" s="1"/>
  <c r="BF11" i="124"/>
  <c r="BX30" i="161"/>
  <c r="CE30" i="161"/>
  <c r="CK30" i="161" s="1"/>
  <c r="AR83" i="161"/>
  <c r="AV83" i="161" s="1"/>
  <c r="AY39" i="161"/>
  <c r="BA39" i="161" s="1"/>
  <c r="BF39" i="161"/>
  <c r="AS83" i="161"/>
  <c r="AW83" i="161" s="1"/>
  <c r="AX83" i="161" s="1"/>
  <c r="AL77" i="32"/>
  <c r="AN77" i="32" s="1"/>
  <c r="AN23" i="133"/>
  <c r="BA21" i="133"/>
  <c r="AE74" i="161"/>
  <c r="AI74" i="161" s="1"/>
  <c r="AS30" i="161"/>
  <c r="AL30" i="161"/>
  <c r="AN30" i="161" s="1"/>
  <c r="AF74" i="161"/>
  <c r="AJ74" i="161" s="1"/>
  <c r="AK74" i="161" s="1"/>
  <c r="CX11" i="32"/>
  <c r="BS45" i="147"/>
  <c r="BL45" i="147"/>
  <c r="BN45" i="147" s="1"/>
  <c r="BF89" i="147"/>
  <c r="BJ89" i="147" s="1"/>
  <c r="BK89" i="147" s="1"/>
  <c r="BE89" i="147"/>
  <c r="BI89" i="147" s="1"/>
  <c r="AL88" i="161"/>
  <c r="AN88" i="161" s="1"/>
  <c r="Y55" i="32"/>
  <c r="AA55" i="32" s="1"/>
  <c r="BF42" i="32"/>
  <c r="AY42" i="32"/>
  <c r="BA42" i="32" s="1"/>
  <c r="AR86" i="32"/>
  <c r="AV86" i="32" s="1"/>
  <c r="AS86" i="32"/>
  <c r="AW86" i="32" s="1"/>
  <c r="AX86" i="32" s="1"/>
  <c r="BA22" i="161"/>
  <c r="CX36" i="32"/>
  <c r="BF16" i="147"/>
  <c r="AS60" i="147"/>
  <c r="AW60" i="147" s="1"/>
  <c r="AX60" i="147" s="1"/>
  <c r="AY16" i="147"/>
  <c r="BA16" i="147" s="1"/>
  <c r="AR60" i="147"/>
  <c r="AV60" i="147" s="1"/>
  <c r="AA17" i="124"/>
  <c r="AL80" i="32"/>
  <c r="AN80" i="32" s="1"/>
  <c r="G649" i="141"/>
  <c r="H62" i="118"/>
  <c r="H63" i="118" s="1"/>
  <c r="I33" i="105"/>
  <c r="H65" i="118"/>
  <c r="H68" i="118" s="1"/>
  <c r="H69" i="118" s="1"/>
  <c r="H28" i="118"/>
  <c r="CE23" i="117"/>
  <c r="CK23" i="117" s="1"/>
  <c r="CM23" i="117" s="1"/>
  <c r="BX23" i="117"/>
  <c r="C87" i="143"/>
  <c r="AS44" i="32"/>
  <c r="AL44" i="32"/>
  <c r="AN44" i="32" s="1"/>
  <c r="AE88" i="32"/>
  <c r="AI88" i="32" s="1"/>
  <c r="AF88" i="32"/>
  <c r="AJ88" i="32" s="1"/>
  <c r="AK88" i="32" s="1"/>
  <c r="CE11" i="117"/>
  <c r="CK11" i="117" s="1"/>
  <c r="CM11" i="117" s="1"/>
  <c r="BX11" i="117"/>
  <c r="BZ11" i="117" s="1"/>
  <c r="S63" i="124"/>
  <c r="W63" i="124" s="1"/>
  <c r="X63" i="124" s="1"/>
  <c r="Y19" i="124"/>
  <c r="AA19" i="124" s="1"/>
  <c r="R63" i="124"/>
  <c r="V63" i="124" s="1"/>
  <c r="AF19" i="124"/>
  <c r="AS15" i="124"/>
  <c r="AE59" i="124"/>
  <c r="AI59" i="124" s="1"/>
  <c r="AF59" i="124"/>
  <c r="AJ59" i="124" s="1"/>
  <c r="AK59" i="124" s="1"/>
  <c r="AL15" i="124"/>
  <c r="AN15" i="124" s="1"/>
  <c r="BX19" i="140"/>
  <c r="BZ19" i="140" s="1"/>
  <c r="CE19" i="140"/>
  <c r="CK19" i="140" s="1"/>
  <c r="CM19" i="140" s="1"/>
  <c r="J574" i="141"/>
  <c r="H65" i="127"/>
  <c r="H68" i="127" s="1"/>
  <c r="H28" i="127"/>
  <c r="I33" i="106"/>
  <c r="H62" i="127"/>
  <c r="H63" i="127" s="1"/>
  <c r="Y26" i="117"/>
  <c r="AA26" i="117" s="1"/>
  <c r="S70" i="117"/>
  <c r="W70" i="117" s="1"/>
  <c r="X70" i="117" s="1"/>
  <c r="R70" i="117"/>
  <c r="V70" i="117" s="1"/>
  <c r="AF26" i="117"/>
  <c r="BM33" i="117"/>
  <c r="J584" i="141"/>
  <c r="BX14" i="124"/>
  <c r="BZ14" i="124" s="1"/>
  <c r="CE14" i="124"/>
  <c r="CK14" i="124" s="1"/>
  <c r="CM14" i="124" s="1"/>
  <c r="BX19" i="147"/>
  <c r="CE19" i="147"/>
  <c r="CK19" i="147" s="1"/>
  <c r="C68" i="127"/>
  <c r="BM34" i="124"/>
  <c r="J578" i="119"/>
  <c r="D38" i="109"/>
  <c r="D32" i="109"/>
  <c r="AE88" i="117"/>
  <c r="AI88" i="117" s="1"/>
  <c r="AS44" i="117"/>
  <c r="AF88" i="117"/>
  <c r="AJ88" i="117" s="1"/>
  <c r="AK88" i="117" s="1"/>
  <c r="AL44" i="117"/>
  <c r="AN44" i="117" s="1"/>
  <c r="D38" i="105"/>
  <c r="D32" i="105"/>
  <c r="D77" i="127"/>
  <c r="D86" i="127"/>
  <c r="D87" i="127" s="1"/>
  <c r="D3" i="126" s="1"/>
  <c r="Y19" i="147"/>
  <c r="AF19" i="147"/>
  <c r="S63" i="147"/>
  <c r="W63" i="147" s="1"/>
  <c r="R63" i="147"/>
  <c r="V63" i="147" s="1"/>
  <c r="G32" i="109"/>
  <c r="G38" i="109"/>
  <c r="L52" i="124"/>
  <c r="I91" i="124"/>
  <c r="BX29" i="124"/>
  <c r="CE29" i="124"/>
  <c r="CK29" i="124" s="1"/>
  <c r="CM29" i="124" s="1"/>
  <c r="AE67" i="117"/>
  <c r="AI67" i="117" s="1"/>
  <c r="AF67" i="117"/>
  <c r="AJ67" i="117" s="1"/>
  <c r="AK67" i="117" s="1"/>
  <c r="AS23" i="117"/>
  <c r="AL23" i="117"/>
  <c r="BZ22" i="124"/>
  <c r="CX22" i="124"/>
  <c r="CZ22" i="124" s="1"/>
  <c r="S72" i="124"/>
  <c r="W72" i="124" s="1"/>
  <c r="X72" i="124" s="1"/>
  <c r="AF28" i="124"/>
  <c r="Y28" i="124"/>
  <c r="AA28" i="124" s="1"/>
  <c r="R72" i="124"/>
  <c r="V72" i="124" s="1"/>
  <c r="N46" i="124"/>
  <c r="BX9" i="117"/>
  <c r="CE9" i="117"/>
  <c r="CK9" i="117" s="1"/>
  <c r="J99" i="127"/>
  <c r="K43" i="127" s="1"/>
  <c r="L47" i="117"/>
  <c r="N9" i="117"/>
  <c r="Y23" i="140"/>
  <c r="AA23" i="140" s="1"/>
  <c r="S67" i="140"/>
  <c r="W67" i="140" s="1"/>
  <c r="X67" i="140" s="1"/>
  <c r="R67" i="140"/>
  <c r="V67" i="140" s="1"/>
  <c r="AF23" i="140"/>
  <c r="CE24" i="140"/>
  <c r="CK24" i="140" s="1"/>
  <c r="CM24" i="140" s="1"/>
  <c r="BX24" i="140"/>
  <c r="CE36" i="124"/>
  <c r="CK36" i="124" s="1"/>
  <c r="CM36" i="124" s="1"/>
  <c r="BX36" i="124"/>
  <c r="J672" i="125"/>
  <c r="AL22" i="140"/>
  <c r="AF66" i="140"/>
  <c r="AJ66" i="140" s="1"/>
  <c r="AK66" i="140" s="1"/>
  <c r="AS22" i="140"/>
  <c r="AE66" i="140"/>
  <c r="AI66" i="140" s="1"/>
  <c r="J602" i="119"/>
  <c r="J57" i="33"/>
  <c r="BM7" i="140"/>
  <c r="AL14" i="124"/>
  <c r="AF58" i="124"/>
  <c r="AJ58" i="124" s="1"/>
  <c r="AK58" i="124" s="1"/>
  <c r="AE58" i="124"/>
  <c r="AI58" i="124" s="1"/>
  <c r="AS14" i="124"/>
  <c r="BF76" i="147"/>
  <c r="BJ76" i="147" s="1"/>
  <c r="BK76" i="147" s="1"/>
  <c r="BL32" i="147"/>
  <c r="BN32" i="147" s="1"/>
  <c r="BE76" i="147"/>
  <c r="BI76" i="147" s="1"/>
  <c r="BS32" i="147"/>
  <c r="AL29" i="124"/>
  <c r="AE73" i="124"/>
  <c r="AI73" i="124" s="1"/>
  <c r="AS29" i="124"/>
  <c r="AF73" i="124"/>
  <c r="AJ73" i="124" s="1"/>
  <c r="AK73" i="124" s="1"/>
  <c r="C649" i="119"/>
  <c r="J611" i="119"/>
  <c r="BZ35" i="124"/>
  <c r="CX35" i="124"/>
  <c r="CZ35" i="124" s="1"/>
  <c r="AF34" i="124"/>
  <c r="S78" i="124"/>
  <c r="W78" i="124" s="1"/>
  <c r="X78" i="124" s="1"/>
  <c r="R78" i="124"/>
  <c r="V78" i="124" s="1"/>
  <c r="Y34" i="124"/>
  <c r="AA34" i="124" s="1"/>
  <c r="AE64" i="117"/>
  <c r="AI64" i="117" s="1"/>
  <c r="AF64" i="117"/>
  <c r="AJ64" i="117" s="1"/>
  <c r="AK64" i="117" s="1"/>
  <c r="AS20" i="117"/>
  <c r="AL20" i="117"/>
  <c r="I607" i="119"/>
  <c r="Y80" i="140"/>
  <c r="AA80" i="140" s="1"/>
  <c r="G691" i="141"/>
  <c r="I649" i="141"/>
  <c r="D649" i="141"/>
  <c r="Y71" i="140"/>
  <c r="AA71" i="140" s="1"/>
  <c r="Y85" i="140"/>
  <c r="AA85" i="140" s="1"/>
  <c r="F607" i="141"/>
  <c r="K91" i="140"/>
  <c r="J628" i="141"/>
  <c r="H38" i="44"/>
  <c r="H32" i="44"/>
  <c r="H44" i="44" s="1"/>
  <c r="H49" i="44" s="1"/>
  <c r="N19" i="117"/>
  <c r="J670" i="119"/>
  <c r="N18" i="117"/>
  <c r="G93" i="118"/>
  <c r="G94" i="118" s="1"/>
  <c r="G12" i="120" s="1"/>
  <c r="G70" i="118"/>
  <c r="AS36" i="124"/>
  <c r="AL36" i="124"/>
  <c r="AN36" i="124" s="1"/>
  <c r="AE80" i="124"/>
  <c r="AI80" i="124" s="1"/>
  <c r="AF80" i="124"/>
  <c r="AJ80" i="124" s="1"/>
  <c r="AK80" i="124" s="1"/>
  <c r="AA12" i="32"/>
  <c r="Y14" i="140"/>
  <c r="AA14" i="140" s="1"/>
  <c r="S58" i="140"/>
  <c r="W58" i="140" s="1"/>
  <c r="X58" i="140" s="1"/>
  <c r="R58" i="140"/>
  <c r="V58" i="140" s="1"/>
  <c r="AF14" i="140"/>
  <c r="I62" i="118"/>
  <c r="I63" i="118" s="1"/>
  <c r="J33" i="105"/>
  <c r="I28" i="118"/>
  <c r="I65" i="118"/>
  <c r="I68" i="118" s="1"/>
  <c r="I69" i="118" s="1"/>
  <c r="F649" i="125"/>
  <c r="N17" i="32"/>
  <c r="N19" i="124"/>
  <c r="G649" i="119"/>
  <c r="D649" i="119"/>
  <c r="AF86" i="124"/>
  <c r="AJ86" i="124" s="1"/>
  <c r="AK86" i="124" s="1"/>
  <c r="AL42" i="124"/>
  <c r="AN42" i="124" s="1"/>
  <c r="AE86" i="124"/>
  <c r="AI86" i="124" s="1"/>
  <c r="AS42" i="124"/>
  <c r="I38" i="109"/>
  <c r="I32" i="109"/>
  <c r="Y83" i="117"/>
  <c r="AA83" i="117" s="1"/>
  <c r="C100" i="157"/>
  <c r="C100" i="143"/>
  <c r="C100" i="129"/>
  <c r="C100" i="33"/>
  <c r="C100" i="136"/>
  <c r="C100" i="118"/>
  <c r="C100" i="127"/>
  <c r="AF55" i="117"/>
  <c r="AJ55" i="117" s="1"/>
  <c r="AK55" i="117" s="1"/>
  <c r="AL11" i="117"/>
  <c r="AS11" i="117"/>
  <c r="AE55" i="117"/>
  <c r="AI55" i="117" s="1"/>
  <c r="BM8" i="140"/>
  <c r="N26" i="117"/>
  <c r="J32" i="44"/>
  <c r="F77" i="118"/>
  <c r="F86" i="118"/>
  <c r="F87" i="118" s="1"/>
  <c r="F3" i="120" s="1"/>
  <c r="J565" i="119"/>
  <c r="Y56" i="140"/>
  <c r="AA56" i="140" s="1"/>
  <c r="Y88" i="124"/>
  <c r="AA88" i="124" s="1"/>
  <c r="Y64" i="117"/>
  <c r="AA64" i="117" s="1"/>
  <c r="AE79" i="140"/>
  <c r="AI79" i="140" s="1"/>
  <c r="AL35" i="140"/>
  <c r="AN35" i="140" s="1"/>
  <c r="AF79" i="140"/>
  <c r="AJ79" i="140" s="1"/>
  <c r="AK79" i="140" s="1"/>
  <c r="AS35" i="140"/>
  <c r="C68" i="118"/>
  <c r="K63" i="147"/>
  <c r="K91" i="147" s="1"/>
  <c r="J91" i="147"/>
  <c r="R52" i="124"/>
  <c r="V52" i="124" s="1"/>
  <c r="AF8" i="124"/>
  <c r="S52" i="124"/>
  <c r="W52" i="124" s="1"/>
  <c r="Y8" i="124"/>
  <c r="AE89" i="32"/>
  <c r="AI89" i="32" s="1"/>
  <c r="AS45" i="32"/>
  <c r="AL45" i="32"/>
  <c r="AF89" i="32"/>
  <c r="AJ89" i="32" s="1"/>
  <c r="AK89" i="32" s="1"/>
  <c r="F70" i="118"/>
  <c r="F93" i="118"/>
  <c r="F94" i="118" s="1"/>
  <c r="F12" i="120" s="1"/>
  <c r="D69" i="143"/>
  <c r="D30" i="143"/>
  <c r="I18" i="40"/>
  <c r="K58" i="143"/>
  <c r="N30" i="140"/>
  <c r="N19" i="140"/>
  <c r="D28" i="118"/>
  <c r="E33" i="105"/>
  <c r="D62" i="118"/>
  <c r="D63" i="118" s="1"/>
  <c r="D65" i="118"/>
  <c r="N24" i="140"/>
  <c r="E18" i="40"/>
  <c r="K58" i="118"/>
  <c r="BM9" i="117"/>
  <c r="BK47" i="117"/>
  <c r="J99" i="118"/>
  <c r="K43" i="118" s="1"/>
  <c r="J99" i="136"/>
  <c r="K43" i="136" s="1"/>
  <c r="K53" i="117"/>
  <c r="K91" i="117" s="1"/>
  <c r="J91" i="117"/>
  <c r="J98" i="129"/>
  <c r="K42" i="129" s="1"/>
  <c r="J98" i="157"/>
  <c r="K42" i="157" s="1"/>
  <c r="J574" i="125"/>
  <c r="I32" i="44"/>
  <c r="C87" i="118"/>
  <c r="BX42" i="117"/>
  <c r="CE42" i="117"/>
  <c r="CK42" i="117" s="1"/>
  <c r="CM42" i="117" s="1"/>
  <c r="BM28" i="124"/>
  <c r="BX19" i="117"/>
  <c r="CE19" i="117"/>
  <c r="CK19" i="117" s="1"/>
  <c r="CM19" i="117" s="1"/>
  <c r="BX20" i="124"/>
  <c r="BZ20" i="124" s="1"/>
  <c r="CE20" i="124"/>
  <c r="CK20" i="124" s="1"/>
  <c r="CM20" i="124" s="1"/>
  <c r="BX15" i="124"/>
  <c r="CE15" i="124"/>
  <c r="CK15" i="124" s="1"/>
  <c r="CM15" i="124" s="1"/>
  <c r="BF43" i="117"/>
  <c r="AS87" i="117"/>
  <c r="AW87" i="117" s="1"/>
  <c r="AX87" i="117" s="1"/>
  <c r="AY43" i="117"/>
  <c r="BA43" i="117" s="1"/>
  <c r="AR87" i="117"/>
  <c r="AV87" i="117" s="1"/>
  <c r="X56" i="32"/>
  <c r="I691" i="141"/>
  <c r="Y76" i="140"/>
  <c r="AA76" i="140" s="1"/>
  <c r="J690" i="125"/>
  <c r="E607" i="125"/>
  <c r="L63" i="117"/>
  <c r="N63" i="117" s="1"/>
  <c r="E86" i="127"/>
  <c r="E87" i="127" s="1"/>
  <c r="E3" i="126" s="1"/>
  <c r="E77" i="127"/>
  <c r="AE66" i="124"/>
  <c r="AI66" i="124" s="1"/>
  <c r="AF66" i="124"/>
  <c r="AJ66" i="124" s="1"/>
  <c r="AK66" i="124" s="1"/>
  <c r="AL22" i="124"/>
  <c r="AN22" i="124" s="1"/>
  <c r="AS22" i="124"/>
  <c r="Y18" i="117"/>
  <c r="AA18" i="117" s="1"/>
  <c r="AF18" i="117"/>
  <c r="S62" i="117"/>
  <c r="W62" i="117" s="1"/>
  <c r="X62" i="117" s="1"/>
  <c r="R62" i="117"/>
  <c r="V62" i="117" s="1"/>
  <c r="BX25" i="124"/>
  <c r="CE25" i="124"/>
  <c r="CK25" i="124" s="1"/>
  <c r="CM25" i="124" s="1"/>
  <c r="BX32" i="140"/>
  <c r="CE32" i="140"/>
  <c r="CK32" i="140" s="1"/>
  <c r="CM32" i="140" s="1"/>
  <c r="G30" i="143"/>
  <c r="G69" i="143"/>
  <c r="C87" i="127"/>
  <c r="AL12" i="32"/>
  <c r="AE56" i="32"/>
  <c r="AI56" i="32" s="1"/>
  <c r="AF56" i="32"/>
  <c r="AJ56" i="32" s="1"/>
  <c r="AS12" i="32"/>
  <c r="AS25" i="124"/>
  <c r="AF69" i="124"/>
  <c r="AJ69" i="124" s="1"/>
  <c r="AK69" i="124" s="1"/>
  <c r="AE69" i="124"/>
  <c r="AI69" i="124" s="1"/>
  <c r="AL25" i="124"/>
  <c r="AN25" i="124" s="1"/>
  <c r="C691" i="119"/>
  <c r="F62" i="127"/>
  <c r="F63" i="127" s="1"/>
  <c r="F65" i="127"/>
  <c r="F68" i="127" s="1"/>
  <c r="F28" i="127"/>
  <c r="G33" i="106"/>
  <c r="I86" i="118"/>
  <c r="I87" i="118" s="1"/>
  <c r="I3" i="120" s="1"/>
  <c r="I77" i="118"/>
  <c r="J586" i="119"/>
  <c r="J644" i="119"/>
  <c r="J677" i="119"/>
  <c r="J616" i="125"/>
  <c r="C649" i="125"/>
  <c r="L61" i="32"/>
  <c r="N61" i="32" s="1"/>
  <c r="J628" i="119"/>
  <c r="CE19" i="124"/>
  <c r="CK19" i="124" s="1"/>
  <c r="CM19" i="124" s="1"/>
  <c r="BX19" i="124"/>
  <c r="AS21" i="124"/>
  <c r="AL21" i="124"/>
  <c r="AF65" i="124"/>
  <c r="AJ65" i="124" s="1"/>
  <c r="AK65" i="124" s="1"/>
  <c r="AE65" i="124"/>
  <c r="AI65" i="124" s="1"/>
  <c r="H649" i="119"/>
  <c r="AE83" i="117"/>
  <c r="AI83" i="117" s="1"/>
  <c r="AS39" i="117"/>
  <c r="AL39" i="117"/>
  <c r="AN39" i="117" s="1"/>
  <c r="AF83" i="117"/>
  <c r="AJ83" i="117" s="1"/>
  <c r="AK83" i="117" s="1"/>
  <c r="CE8" i="140"/>
  <c r="CK8" i="140" s="1"/>
  <c r="CM8" i="140" s="1"/>
  <c r="BX8" i="140"/>
  <c r="BZ8" i="140" s="1"/>
  <c r="BZ21" i="124"/>
  <c r="CX21" i="124"/>
  <c r="CZ21" i="124" s="1"/>
  <c r="CE39" i="117"/>
  <c r="CK39" i="117" s="1"/>
  <c r="CM39" i="117" s="1"/>
  <c r="BX39" i="117"/>
  <c r="BZ39" i="117" s="1"/>
  <c r="BM8" i="124"/>
  <c r="BK47" i="124"/>
  <c r="BE47" i="124" s="1"/>
  <c r="CE26" i="117"/>
  <c r="CK26" i="117" s="1"/>
  <c r="CM26" i="117" s="1"/>
  <c r="BX26" i="117"/>
  <c r="BZ26" i="117" s="1"/>
  <c r="CE17" i="32"/>
  <c r="CK17" i="32" s="1"/>
  <c r="CM17" i="32" s="1"/>
  <c r="BX17" i="32"/>
  <c r="J569" i="119"/>
  <c r="C607" i="119"/>
  <c r="C63" i="143"/>
  <c r="J664" i="119"/>
  <c r="AE52" i="140"/>
  <c r="AI52" i="140" s="1"/>
  <c r="AF52" i="140"/>
  <c r="AJ52" i="140" s="1"/>
  <c r="AK52" i="140" s="1"/>
  <c r="AL8" i="140"/>
  <c r="AN8" i="140" s="1"/>
  <c r="AS8" i="140"/>
  <c r="C63" i="118"/>
  <c r="BM18" i="117"/>
  <c r="J630" i="125"/>
  <c r="L63" i="147"/>
  <c r="I91" i="147"/>
  <c r="F30" i="143"/>
  <c r="F69" i="143"/>
  <c r="K52" i="124"/>
  <c r="K91" i="124" s="1"/>
  <c r="J91" i="124"/>
  <c r="F33" i="105"/>
  <c r="E65" i="118"/>
  <c r="E68" i="118" s="1"/>
  <c r="E69" i="118" s="1"/>
  <c r="E28" i="118"/>
  <c r="E62" i="118"/>
  <c r="E63" i="118" s="1"/>
  <c r="G38" i="105"/>
  <c r="G32" i="105"/>
  <c r="E32" i="109"/>
  <c r="E38" i="109"/>
  <c r="N28" i="124"/>
  <c r="AF19" i="140"/>
  <c r="R63" i="140"/>
  <c r="V63" i="140" s="1"/>
  <c r="S63" i="140"/>
  <c r="W63" i="140" s="1"/>
  <c r="X63" i="140" s="1"/>
  <c r="Y19" i="140"/>
  <c r="AA19" i="140" s="1"/>
  <c r="CX44" i="32"/>
  <c r="CZ44" i="32" s="1"/>
  <c r="BZ44" i="32"/>
  <c r="BX30" i="140"/>
  <c r="BZ30" i="140" s="1"/>
  <c r="CE30" i="140"/>
  <c r="CK30" i="140" s="1"/>
  <c r="CM30" i="140" s="1"/>
  <c r="J579" i="125"/>
  <c r="AF46" i="124"/>
  <c r="R90" i="124"/>
  <c r="V90" i="124" s="1"/>
  <c r="S90" i="124"/>
  <c r="W90" i="124" s="1"/>
  <c r="X90" i="124" s="1"/>
  <c r="Y46" i="124"/>
  <c r="AA46" i="124" s="1"/>
  <c r="S68" i="140"/>
  <c r="W68" i="140" s="1"/>
  <c r="X68" i="140" s="1"/>
  <c r="Y24" i="140"/>
  <c r="AA24" i="140" s="1"/>
  <c r="AF24" i="140"/>
  <c r="R68" i="140"/>
  <c r="V68" i="140" s="1"/>
  <c r="CX28" i="140"/>
  <c r="CZ28" i="140" s="1"/>
  <c r="J99" i="143"/>
  <c r="K43" i="143" s="1"/>
  <c r="J99" i="33"/>
  <c r="K43" i="33" s="1"/>
  <c r="C6" i="41" s="1"/>
  <c r="CE12" i="32"/>
  <c r="CK12" i="32" s="1"/>
  <c r="BX12" i="32"/>
  <c r="Y9" i="117"/>
  <c r="R53" i="117"/>
  <c r="V53" i="117" s="1"/>
  <c r="AF9" i="117"/>
  <c r="S53" i="117"/>
  <c r="W53" i="117" s="1"/>
  <c r="J588" i="125"/>
  <c r="N23" i="140"/>
  <c r="AL72" i="140"/>
  <c r="AN72" i="140" s="1"/>
  <c r="I69" i="127"/>
  <c r="I30" i="127"/>
  <c r="J98" i="118"/>
  <c r="K42" i="118" s="1"/>
  <c r="J98" i="136"/>
  <c r="K42" i="136" s="1"/>
  <c r="N56" i="32"/>
  <c r="CE23" i="140"/>
  <c r="CK23" i="140" s="1"/>
  <c r="CM23" i="140" s="1"/>
  <c r="BX23" i="140"/>
  <c r="BZ23" i="140" s="1"/>
  <c r="AE76" i="117"/>
  <c r="AI76" i="117" s="1"/>
  <c r="AL32" i="117"/>
  <c r="AN32" i="117" s="1"/>
  <c r="AS32" i="117"/>
  <c r="AF76" i="117"/>
  <c r="AJ76" i="117" s="1"/>
  <c r="AK76" i="117" s="1"/>
  <c r="J656" i="35"/>
  <c r="C691" i="35"/>
  <c r="J663" i="141"/>
  <c r="BX46" i="124"/>
  <c r="CE46" i="124"/>
  <c r="CK46" i="124" s="1"/>
  <c r="CM46" i="124" s="1"/>
  <c r="BZ43" i="117"/>
  <c r="CX43" i="117"/>
  <c r="CZ43" i="117" s="1"/>
  <c r="AF86" i="117"/>
  <c r="AJ86" i="117" s="1"/>
  <c r="AK86" i="117" s="1"/>
  <c r="AS42" i="117"/>
  <c r="AE86" i="117"/>
  <c r="AI86" i="117" s="1"/>
  <c r="AL42" i="117"/>
  <c r="CE28" i="124"/>
  <c r="CK28" i="124" s="1"/>
  <c r="CM28" i="124" s="1"/>
  <c r="BX28" i="124"/>
  <c r="BZ28" i="124" s="1"/>
  <c r="D33" i="44"/>
  <c r="C65" i="33"/>
  <c r="BM20" i="124"/>
  <c r="BM44" i="124"/>
  <c r="AF53" i="140"/>
  <c r="AJ53" i="140" s="1"/>
  <c r="AK53" i="140" s="1"/>
  <c r="AE53" i="140"/>
  <c r="AI53" i="140" s="1"/>
  <c r="AL9" i="140"/>
  <c r="AN9" i="140" s="1"/>
  <c r="AS9" i="140"/>
  <c r="E607" i="141"/>
  <c r="F649" i="141"/>
  <c r="H691" i="141"/>
  <c r="C691" i="141"/>
  <c r="H649" i="141"/>
  <c r="Y90" i="140"/>
  <c r="AA90" i="140" s="1"/>
  <c r="H607" i="141"/>
  <c r="D607" i="141"/>
  <c r="J565" i="141"/>
  <c r="AL32" i="140"/>
  <c r="AN32" i="140" s="1"/>
  <c r="AS32" i="140"/>
  <c r="AE76" i="140"/>
  <c r="AI76" i="140" s="1"/>
  <c r="AF76" i="140"/>
  <c r="AJ76" i="140" s="1"/>
  <c r="AK76" i="140" s="1"/>
  <c r="H77" i="118"/>
  <c r="H86" i="118"/>
  <c r="H87" i="118" s="1"/>
  <c r="H3" i="120" s="1"/>
  <c r="BA32" i="147"/>
  <c r="AF19" i="117"/>
  <c r="Y19" i="117"/>
  <c r="AA19" i="117" s="1"/>
  <c r="R63" i="117"/>
  <c r="V63" i="117" s="1"/>
  <c r="S63" i="117"/>
  <c r="W63" i="117" s="1"/>
  <c r="X63" i="117" s="1"/>
  <c r="Y53" i="140"/>
  <c r="AA53" i="140" s="1"/>
  <c r="CX35" i="140"/>
  <c r="CZ35" i="140" s="1"/>
  <c r="AN43" i="117"/>
  <c r="E62" i="127"/>
  <c r="E63" i="127" s="1"/>
  <c r="F33" i="106"/>
  <c r="E28" i="127"/>
  <c r="E65" i="127"/>
  <c r="E68" i="127" s="1"/>
  <c r="AF79" i="124"/>
  <c r="AJ79" i="124" s="1"/>
  <c r="AK79" i="124" s="1"/>
  <c r="AE79" i="124"/>
  <c r="AI79" i="124" s="1"/>
  <c r="AL35" i="124"/>
  <c r="AN35" i="124" s="1"/>
  <c r="AS35" i="124"/>
  <c r="BX12" i="140"/>
  <c r="BZ12" i="140" s="1"/>
  <c r="CE12" i="140"/>
  <c r="CK12" i="140" s="1"/>
  <c r="CM12" i="140" s="1"/>
  <c r="Y66" i="124"/>
  <c r="AA66" i="124" s="1"/>
  <c r="S64" i="124"/>
  <c r="W64" i="124" s="1"/>
  <c r="X64" i="124" s="1"/>
  <c r="Y20" i="124"/>
  <c r="AA20" i="124" s="1"/>
  <c r="R64" i="124"/>
  <c r="V64" i="124" s="1"/>
  <c r="AF20" i="124"/>
  <c r="H32" i="105"/>
  <c r="H38" i="105"/>
  <c r="Y80" i="124"/>
  <c r="AA80" i="124" s="1"/>
  <c r="H38" i="109"/>
  <c r="H32" i="109"/>
  <c r="AS21" i="117"/>
  <c r="AF65" i="117"/>
  <c r="AJ65" i="117" s="1"/>
  <c r="AK65" i="117" s="1"/>
  <c r="AL21" i="117"/>
  <c r="AN21" i="117" s="1"/>
  <c r="AE65" i="117"/>
  <c r="AI65" i="117" s="1"/>
  <c r="Y56" i="32"/>
  <c r="F86" i="127"/>
  <c r="F87" i="127" s="1"/>
  <c r="F3" i="126" s="1"/>
  <c r="F77" i="127"/>
  <c r="Y88" i="32"/>
  <c r="AA88" i="32" s="1"/>
  <c r="J658" i="125"/>
  <c r="BX21" i="117"/>
  <c r="BZ21" i="117" s="1"/>
  <c r="CE21" i="117"/>
  <c r="CK21" i="117" s="1"/>
  <c r="CM21" i="117" s="1"/>
  <c r="D649" i="125"/>
  <c r="J663" i="125"/>
  <c r="Y17" i="32"/>
  <c r="AA17" i="32" s="1"/>
  <c r="R61" i="32"/>
  <c r="V61" i="32" s="1"/>
  <c r="AF17" i="32"/>
  <c r="S61" i="32"/>
  <c r="W61" i="32" s="1"/>
  <c r="X61" i="32" s="1"/>
  <c r="L63" i="124"/>
  <c r="N63" i="124" s="1"/>
  <c r="AZ47" i="117"/>
  <c r="I649" i="119"/>
  <c r="E649" i="119"/>
  <c r="H69" i="143"/>
  <c r="H30" i="143"/>
  <c r="C691" i="125"/>
  <c r="H77" i="127"/>
  <c r="H86" i="127"/>
  <c r="H87" i="127" s="1"/>
  <c r="H3" i="126" s="1"/>
  <c r="BX33" i="117"/>
  <c r="BZ33" i="117" s="1"/>
  <c r="CE33" i="117"/>
  <c r="CK33" i="117" s="1"/>
  <c r="CM33" i="117" s="1"/>
  <c r="BM39" i="117"/>
  <c r="BX8" i="124"/>
  <c r="CE8" i="124"/>
  <c r="CK8" i="124" s="1"/>
  <c r="J620" i="119"/>
  <c r="AS12" i="140"/>
  <c r="AL12" i="140"/>
  <c r="AN12" i="140" s="1"/>
  <c r="AF56" i="140"/>
  <c r="AJ56" i="140" s="1"/>
  <c r="AK56" i="140" s="1"/>
  <c r="AE56" i="140"/>
  <c r="AI56" i="140" s="1"/>
  <c r="BM19" i="147"/>
  <c r="BK47" i="147"/>
  <c r="AL44" i="124"/>
  <c r="AN44" i="124" s="1"/>
  <c r="AF88" i="124"/>
  <c r="AJ88" i="124" s="1"/>
  <c r="AK88" i="124" s="1"/>
  <c r="AS44" i="124"/>
  <c r="AE88" i="124"/>
  <c r="AI88" i="124" s="1"/>
  <c r="AE77" i="124"/>
  <c r="AI77" i="124" s="1"/>
  <c r="AS33" i="124"/>
  <c r="AL33" i="124"/>
  <c r="AN33" i="124" s="1"/>
  <c r="AF77" i="124"/>
  <c r="AJ77" i="124" s="1"/>
  <c r="AK77" i="124" s="1"/>
  <c r="G607" i="119"/>
  <c r="D607" i="119"/>
  <c r="J579" i="141"/>
  <c r="BX34" i="124"/>
  <c r="BZ34" i="124" s="1"/>
  <c r="CE34" i="124"/>
  <c r="CK34" i="124" s="1"/>
  <c r="CM34" i="124" s="1"/>
  <c r="J91" i="32"/>
  <c r="AL7" i="140"/>
  <c r="AN7" i="140" s="1"/>
  <c r="AF51" i="140"/>
  <c r="AJ51" i="140" s="1"/>
  <c r="AK51" i="140" s="1"/>
  <c r="AE51" i="140"/>
  <c r="AI51" i="140" s="1"/>
  <c r="AS7" i="140"/>
  <c r="CE20" i="117"/>
  <c r="CK20" i="117" s="1"/>
  <c r="CM20" i="117" s="1"/>
  <c r="BX20" i="117"/>
  <c r="Y88" i="117"/>
  <c r="AA88" i="117" s="1"/>
  <c r="D65" i="127"/>
  <c r="D68" i="127" s="1"/>
  <c r="E33" i="106"/>
  <c r="D62" i="127"/>
  <c r="D63" i="127" s="1"/>
  <c r="D28" i="127"/>
  <c r="CE18" i="117"/>
  <c r="CK18" i="117" s="1"/>
  <c r="CM18" i="117" s="1"/>
  <c r="BX18" i="117"/>
  <c r="BZ18" i="117" s="1"/>
  <c r="J572" i="35"/>
  <c r="C607" i="35"/>
  <c r="N19" i="147"/>
  <c r="L47" i="147"/>
  <c r="J635" i="119"/>
  <c r="J638" i="125"/>
  <c r="N8" i="124"/>
  <c r="L47" i="124"/>
  <c r="F47" i="124" s="1"/>
  <c r="E77" i="118"/>
  <c r="E86" i="118"/>
  <c r="E87" i="118" s="1"/>
  <c r="E3" i="120" s="1"/>
  <c r="K58" i="127"/>
  <c r="F18" i="40"/>
  <c r="J686" i="119"/>
  <c r="Y67" i="117"/>
  <c r="AA67" i="117" s="1"/>
  <c r="S74" i="140"/>
  <c r="W74" i="140" s="1"/>
  <c r="X74" i="140" s="1"/>
  <c r="Y30" i="140"/>
  <c r="AA30" i="140" s="1"/>
  <c r="AF30" i="140"/>
  <c r="R74" i="140"/>
  <c r="V74" i="140" s="1"/>
  <c r="L72" i="124"/>
  <c r="N72" i="124" s="1"/>
  <c r="J648" i="125"/>
  <c r="J99" i="129"/>
  <c r="K43" i="129" s="1"/>
  <c r="AZ47" i="124"/>
  <c r="BM12" i="32"/>
  <c r="BK47" i="32"/>
  <c r="BE47" i="32" s="1"/>
  <c r="L53" i="117"/>
  <c r="I91" i="117"/>
  <c r="AY28" i="140"/>
  <c r="BA28" i="140" s="1"/>
  <c r="AR72" i="140"/>
  <c r="AV72" i="140" s="1"/>
  <c r="AS72" i="140"/>
  <c r="AW72" i="140" s="1"/>
  <c r="AX72" i="140" s="1"/>
  <c r="BF28" i="140"/>
  <c r="CE33" i="124"/>
  <c r="CK33" i="124" s="1"/>
  <c r="CM33" i="124" s="1"/>
  <c r="BX33" i="124"/>
  <c r="BZ33" i="124" s="1"/>
  <c r="J98" i="143"/>
  <c r="K42" i="143" s="1"/>
  <c r="J98" i="127"/>
  <c r="K42" i="127" s="1"/>
  <c r="I91" i="32"/>
  <c r="Y33" i="117"/>
  <c r="AA33" i="117" s="1"/>
  <c r="R77" i="117"/>
  <c r="V77" i="117" s="1"/>
  <c r="AF33" i="117"/>
  <c r="S77" i="117"/>
  <c r="W77" i="117" s="1"/>
  <c r="X77" i="117" s="1"/>
  <c r="CX9" i="140"/>
  <c r="CZ9" i="140" s="1"/>
  <c r="CM9" i="140"/>
  <c r="BX14" i="140"/>
  <c r="CE14" i="140"/>
  <c r="CK14" i="140" s="1"/>
  <c r="CM14" i="140" s="1"/>
  <c r="C77" i="33"/>
  <c r="C86" i="33"/>
  <c r="CE7" i="140"/>
  <c r="CK7" i="140" s="1"/>
  <c r="CM7" i="140" s="1"/>
  <c r="BX7" i="140"/>
  <c r="BZ7" i="140" s="1"/>
  <c r="J631" i="125"/>
  <c r="CE44" i="124"/>
  <c r="CK44" i="124" s="1"/>
  <c r="CM44" i="124" s="1"/>
  <c r="BX44" i="124"/>
  <c r="BZ44" i="124" s="1"/>
  <c r="I69" i="136"/>
  <c r="I30" i="136"/>
  <c r="H69" i="136"/>
  <c r="H30" i="136"/>
  <c r="AL27" i="140"/>
  <c r="AN27" i="140" s="1"/>
  <c r="AS27" i="140"/>
  <c r="AF71" i="140"/>
  <c r="AJ71" i="140" s="1"/>
  <c r="AK71" i="140" s="1"/>
  <c r="AE71" i="140"/>
  <c r="AI71" i="140" s="1"/>
  <c r="AL41" i="140"/>
  <c r="AN41" i="140" s="1"/>
  <c r="AE85" i="140"/>
  <c r="AI85" i="140" s="1"/>
  <c r="AS41" i="140"/>
  <c r="AF85" i="140"/>
  <c r="AJ85" i="140" s="1"/>
  <c r="AK85" i="140" s="1"/>
  <c r="AS26" i="140"/>
  <c r="AL26" i="140"/>
  <c r="AN26" i="140" s="1"/>
  <c r="AE70" i="140"/>
  <c r="AI70" i="140" s="1"/>
  <c r="AF70" i="140"/>
  <c r="AJ70" i="140" s="1"/>
  <c r="AK70" i="140" s="1"/>
  <c r="BX39" i="140"/>
  <c r="BZ39" i="140" s="1"/>
  <c r="CE39" i="140"/>
  <c r="CK39" i="140" s="1"/>
  <c r="CM39" i="140" s="1"/>
  <c r="BX42" i="140"/>
  <c r="BZ42" i="140" s="1"/>
  <c r="CE42" i="140"/>
  <c r="CK42" i="140" s="1"/>
  <c r="CM42" i="140" s="1"/>
  <c r="BX31" i="140"/>
  <c r="BZ31" i="140" s="1"/>
  <c r="CE31" i="140"/>
  <c r="CK31" i="140" s="1"/>
  <c r="CM31" i="140" s="1"/>
  <c r="AF75" i="140"/>
  <c r="AJ75" i="140" s="1"/>
  <c r="AK75" i="140" s="1"/>
  <c r="AL31" i="140"/>
  <c r="AE75" i="140"/>
  <c r="AI75" i="140" s="1"/>
  <c r="AS31" i="140"/>
  <c r="BX44" i="140"/>
  <c r="BZ44" i="140" s="1"/>
  <c r="CE44" i="140"/>
  <c r="CK44" i="140" s="1"/>
  <c r="CM44" i="140" s="1"/>
  <c r="J571" i="141"/>
  <c r="J32" i="108"/>
  <c r="J38" i="108"/>
  <c r="AL36" i="140"/>
  <c r="AN36" i="140" s="1"/>
  <c r="AE80" i="140"/>
  <c r="AI80" i="140" s="1"/>
  <c r="AF80" i="140"/>
  <c r="AJ80" i="140" s="1"/>
  <c r="AK80" i="140" s="1"/>
  <c r="AS36" i="140"/>
  <c r="C607" i="141"/>
  <c r="AL38" i="140"/>
  <c r="AN38" i="140" s="1"/>
  <c r="AF82" i="140"/>
  <c r="AJ82" i="140" s="1"/>
  <c r="AK82" i="140" s="1"/>
  <c r="AE82" i="140"/>
  <c r="AI82" i="140" s="1"/>
  <c r="AS38" i="140"/>
  <c r="J645" i="141"/>
  <c r="BX29" i="140"/>
  <c r="CE29" i="140"/>
  <c r="CK29" i="140" s="1"/>
  <c r="CM29" i="140" s="1"/>
  <c r="BX46" i="140"/>
  <c r="BZ46" i="140" s="1"/>
  <c r="CE46" i="140"/>
  <c r="CK46" i="140" s="1"/>
  <c r="CM46" i="140" s="1"/>
  <c r="AZ47" i="140"/>
  <c r="AF90" i="140"/>
  <c r="AJ90" i="140" s="1"/>
  <c r="AK90" i="140" s="1"/>
  <c r="AS46" i="140"/>
  <c r="AE90" i="140"/>
  <c r="AI90" i="140" s="1"/>
  <c r="AL46" i="140"/>
  <c r="Y70" i="140"/>
  <c r="AA70" i="140" s="1"/>
  <c r="J690" i="141"/>
  <c r="BX11" i="140"/>
  <c r="CE11" i="140"/>
  <c r="CK11" i="140" s="1"/>
  <c r="CM11" i="140" s="1"/>
  <c r="J631" i="141"/>
  <c r="BM42" i="140"/>
  <c r="BM31" i="140"/>
  <c r="N44" i="140"/>
  <c r="Y75" i="140"/>
  <c r="AA75" i="140" s="1"/>
  <c r="AS39" i="140"/>
  <c r="AF83" i="140"/>
  <c r="AJ83" i="140" s="1"/>
  <c r="AK83" i="140" s="1"/>
  <c r="AL39" i="140"/>
  <c r="AN39" i="140" s="1"/>
  <c r="AE83" i="140"/>
  <c r="AI83" i="140" s="1"/>
  <c r="BS54" i="133"/>
  <c r="BW54" i="133" s="1"/>
  <c r="CF10" i="133"/>
  <c r="BY10" i="133"/>
  <c r="BR54" i="133"/>
  <c r="BV54" i="133" s="1"/>
  <c r="E33" i="108"/>
  <c r="D65" i="136"/>
  <c r="D68" i="136" s="1"/>
  <c r="D62" i="136"/>
  <c r="D63" i="136" s="1"/>
  <c r="D28" i="136"/>
  <c r="N54" i="140"/>
  <c r="L87" i="140"/>
  <c r="N87" i="140" s="1"/>
  <c r="E62" i="136"/>
  <c r="E63" i="136" s="1"/>
  <c r="E28" i="136"/>
  <c r="E65" i="136"/>
  <c r="E68" i="136" s="1"/>
  <c r="F33" i="108"/>
  <c r="AE73" i="140"/>
  <c r="AI73" i="140" s="1"/>
  <c r="AS29" i="140"/>
  <c r="AF73" i="140"/>
  <c r="AJ73" i="140" s="1"/>
  <c r="AK73" i="140" s="1"/>
  <c r="AL29" i="140"/>
  <c r="G62" i="136"/>
  <c r="G63" i="136" s="1"/>
  <c r="G65" i="136"/>
  <c r="G68" i="136" s="1"/>
  <c r="H33" i="108"/>
  <c r="G28" i="136"/>
  <c r="AE54" i="140"/>
  <c r="AI54" i="140" s="1"/>
  <c r="AF54" i="140"/>
  <c r="AJ54" i="140" s="1"/>
  <c r="AL10" i="140"/>
  <c r="AS10" i="140"/>
  <c r="Y86" i="140"/>
  <c r="AA86" i="140" s="1"/>
  <c r="CE38" i="140"/>
  <c r="CK38" i="140" s="1"/>
  <c r="CM38" i="140" s="1"/>
  <c r="BX38" i="140"/>
  <c r="BZ38" i="140" s="1"/>
  <c r="BK54" i="133"/>
  <c r="D77" i="136"/>
  <c r="D86" i="136"/>
  <c r="D87" i="136" s="1"/>
  <c r="D3" i="142" s="1"/>
  <c r="N43" i="140"/>
  <c r="AA10" i="140"/>
  <c r="J606" i="141"/>
  <c r="Y82" i="140"/>
  <c r="AA82" i="140" s="1"/>
  <c r="C77" i="136"/>
  <c r="C86" i="136"/>
  <c r="BM41" i="140"/>
  <c r="J673" i="141"/>
  <c r="J655" i="141"/>
  <c r="C649" i="141"/>
  <c r="L47" i="140"/>
  <c r="J623" i="141"/>
  <c r="BX43" i="140"/>
  <c r="BZ43" i="140" s="1"/>
  <c r="CE43" i="140"/>
  <c r="CK43" i="140" s="1"/>
  <c r="CM43" i="140" s="1"/>
  <c r="J589" i="141"/>
  <c r="I77" i="136"/>
  <c r="I86" i="136"/>
  <c r="I87" i="136" s="1"/>
  <c r="I3" i="142" s="1"/>
  <c r="Y65" i="140"/>
  <c r="AA65" i="140" s="1"/>
  <c r="J581" i="141"/>
  <c r="J648" i="141"/>
  <c r="CE36" i="140"/>
  <c r="CK36" i="140" s="1"/>
  <c r="CM36" i="140" s="1"/>
  <c r="BX36" i="140"/>
  <c r="L88" i="140"/>
  <c r="N88" i="140" s="1"/>
  <c r="G38" i="108"/>
  <c r="G32" i="108"/>
  <c r="BN10" i="133"/>
  <c r="BM27" i="140"/>
  <c r="CE21" i="140"/>
  <c r="CK21" i="140" s="1"/>
  <c r="CM21" i="140" s="1"/>
  <c r="BX21" i="140"/>
  <c r="I38" i="108"/>
  <c r="I32" i="108"/>
  <c r="AF43" i="140"/>
  <c r="S87" i="140"/>
  <c r="W87" i="140" s="1"/>
  <c r="X87" i="140" s="1"/>
  <c r="R87" i="140"/>
  <c r="V87" i="140" s="1"/>
  <c r="Y43" i="140"/>
  <c r="AA43" i="140" s="1"/>
  <c r="E77" i="136"/>
  <c r="E86" i="136"/>
  <c r="E87" i="136" s="1"/>
  <c r="E3" i="142" s="1"/>
  <c r="Y73" i="140"/>
  <c r="AA73" i="140" s="1"/>
  <c r="AF55" i="140"/>
  <c r="AJ55" i="140" s="1"/>
  <c r="AK55" i="140" s="1"/>
  <c r="AE55" i="140"/>
  <c r="AI55" i="140" s="1"/>
  <c r="AS11" i="140"/>
  <c r="AL11" i="140"/>
  <c r="X54" i="140"/>
  <c r="AE86" i="140"/>
  <c r="AI86" i="140" s="1"/>
  <c r="AF86" i="140"/>
  <c r="AJ86" i="140" s="1"/>
  <c r="AK86" i="140" s="1"/>
  <c r="AL42" i="140"/>
  <c r="AN42" i="140" s="1"/>
  <c r="AS42" i="140"/>
  <c r="CE10" i="140"/>
  <c r="CK10" i="140" s="1"/>
  <c r="BX10" i="140"/>
  <c r="BM10" i="140"/>
  <c r="BK47" i="140"/>
  <c r="J683" i="141"/>
  <c r="BX41" i="140"/>
  <c r="BZ41" i="140" s="1"/>
  <c r="CE41" i="140"/>
  <c r="CK41" i="140" s="1"/>
  <c r="CM41" i="140" s="1"/>
  <c r="BM43" i="140"/>
  <c r="J603" i="141"/>
  <c r="AL21" i="140"/>
  <c r="AE65" i="140"/>
  <c r="AI65" i="140" s="1"/>
  <c r="AF65" i="140"/>
  <c r="AJ65" i="140" s="1"/>
  <c r="AK65" i="140" s="1"/>
  <c r="AS21" i="140"/>
  <c r="C65" i="136"/>
  <c r="C28" i="136"/>
  <c r="C62" i="136"/>
  <c r="D33" i="108"/>
  <c r="J599" i="141"/>
  <c r="BX26" i="140"/>
  <c r="BZ26" i="140" s="1"/>
  <c r="CE26" i="140"/>
  <c r="CK26" i="140" s="1"/>
  <c r="CM26" i="140" s="1"/>
  <c r="J91" i="140"/>
  <c r="BA54" i="133"/>
  <c r="S88" i="140"/>
  <c r="W88" i="140" s="1"/>
  <c r="X88" i="140" s="1"/>
  <c r="R88" i="140"/>
  <c r="V88" i="140" s="1"/>
  <c r="Y44" i="140"/>
  <c r="AA44" i="140" s="1"/>
  <c r="AF44" i="140"/>
  <c r="F69" i="136"/>
  <c r="F30" i="136"/>
  <c r="BL54" i="133"/>
  <c r="BM44" i="140"/>
  <c r="C7" i="138"/>
  <c r="F17" i="138" s="1"/>
  <c r="J28" i="136"/>
  <c r="H14" i="40" s="1"/>
  <c r="K57" i="136"/>
  <c r="M57" i="136" s="1"/>
  <c r="H20" i="40"/>
  <c r="BX27" i="140"/>
  <c r="BZ27" i="140" s="1"/>
  <c r="CE27" i="140"/>
  <c r="CK27" i="140" s="1"/>
  <c r="CM27" i="140" s="1"/>
  <c r="Y54" i="140"/>
  <c r="E91" i="124" l="1"/>
  <c r="F91" i="124"/>
  <c r="J28" i="33"/>
  <c r="D14" i="40" s="1"/>
  <c r="E67" i="33"/>
  <c r="E68" i="33" s="1"/>
  <c r="C61" i="33"/>
  <c r="E61" i="33"/>
  <c r="E62" i="33" s="1"/>
  <c r="E63" i="33" s="1"/>
  <c r="E64" i="33" s="1"/>
  <c r="F67" i="33"/>
  <c r="F68" i="33" s="1"/>
  <c r="D61" i="33"/>
  <c r="D62" i="33" s="1"/>
  <c r="D63" i="33" s="1"/>
  <c r="D64" i="33" s="1"/>
  <c r="C67" i="33"/>
  <c r="H67" i="33"/>
  <c r="H68" i="33" s="1"/>
  <c r="F61" i="33"/>
  <c r="F62" i="33" s="1"/>
  <c r="F63" i="33" s="1"/>
  <c r="F64" i="33" s="1"/>
  <c r="G67" i="33"/>
  <c r="G68" i="33" s="1"/>
  <c r="D67" i="33"/>
  <c r="G61" i="33"/>
  <c r="G62" i="33" s="1"/>
  <c r="G63" i="33" s="1"/>
  <c r="G64" i="33" s="1"/>
  <c r="I61" i="33"/>
  <c r="I62" i="33" s="1"/>
  <c r="I67" i="33"/>
  <c r="I68" i="33" s="1"/>
  <c r="I30" i="33" s="1"/>
  <c r="H61" i="33"/>
  <c r="H62" i="33" s="1"/>
  <c r="H63" i="33" s="1"/>
  <c r="H64" i="33" s="1"/>
  <c r="D68" i="33"/>
  <c r="C91" i="33"/>
  <c r="J91" i="33" s="1"/>
  <c r="J66" i="33"/>
  <c r="DB43" i="32"/>
  <c r="CU87" i="32"/>
  <c r="DC43" i="32"/>
  <c r="D691" i="35"/>
  <c r="D103" i="136" s="1"/>
  <c r="L51" i="32"/>
  <c r="N51" i="32" s="1"/>
  <c r="DB78" i="32"/>
  <c r="DC78" i="32"/>
  <c r="CD48" i="32"/>
  <c r="CE48" i="32" s="1"/>
  <c r="BF66" i="147"/>
  <c r="BJ66" i="147" s="1"/>
  <c r="BS22" i="147"/>
  <c r="BL13" i="161"/>
  <c r="BN13" i="161" s="1"/>
  <c r="BF57" i="161"/>
  <c r="BJ57" i="161" s="1"/>
  <c r="BK57" i="161" s="1"/>
  <c r="BE57" i="161"/>
  <c r="BI57" i="161" s="1"/>
  <c r="BL57" i="161" s="1"/>
  <c r="BS13" i="161"/>
  <c r="BL22" i="147"/>
  <c r="BN22" i="147" s="1"/>
  <c r="R51" i="32"/>
  <c r="V51" i="32" s="1"/>
  <c r="V91" i="32" s="1"/>
  <c r="AL88" i="133"/>
  <c r="AN88" i="133" s="1"/>
  <c r="D38" i="106"/>
  <c r="Y62" i="133"/>
  <c r="AA62" i="133" s="1"/>
  <c r="AF62" i="133"/>
  <c r="AJ62" i="133" s="1"/>
  <c r="AK62" i="133" s="1"/>
  <c r="AE62" i="133"/>
  <c r="AI62" i="133" s="1"/>
  <c r="AS18" i="133"/>
  <c r="AL18" i="133"/>
  <c r="AN18" i="133" s="1"/>
  <c r="AY66" i="147"/>
  <c r="BA66" i="147" s="1"/>
  <c r="AL66" i="147"/>
  <c r="AN66" i="147" s="1"/>
  <c r="M16" i="129"/>
  <c r="G30" i="40" s="1"/>
  <c r="J86" i="129"/>
  <c r="J44" i="110"/>
  <c r="J49" i="110" s="1"/>
  <c r="AL83" i="124"/>
  <c r="AN83" i="124" s="1"/>
  <c r="AX66" i="147"/>
  <c r="AS83" i="124"/>
  <c r="AW83" i="124" s="1"/>
  <c r="AX83" i="124" s="1"/>
  <c r="AR83" i="124"/>
  <c r="AV83" i="124" s="1"/>
  <c r="BF39" i="124"/>
  <c r="AY39" i="124"/>
  <c r="BA39" i="124" s="1"/>
  <c r="Y87" i="133"/>
  <c r="AA87" i="133" s="1"/>
  <c r="AY58" i="133"/>
  <c r="BA58" i="133" s="1"/>
  <c r="J65" i="129"/>
  <c r="BF58" i="133"/>
  <c r="BJ58" i="133" s="1"/>
  <c r="BK58" i="133" s="1"/>
  <c r="BL14" i="133"/>
  <c r="BN14" i="133" s="1"/>
  <c r="BE58" i="133"/>
  <c r="BI58" i="133" s="1"/>
  <c r="BS14" i="133"/>
  <c r="AL56" i="147"/>
  <c r="AN56" i="147" s="1"/>
  <c r="BF12" i="147"/>
  <c r="AY12" i="147"/>
  <c r="BA12" i="147" s="1"/>
  <c r="AR56" i="147"/>
  <c r="AV56" i="147" s="1"/>
  <c r="AS56" i="147"/>
  <c r="AW56" i="147" s="1"/>
  <c r="AX56" i="147" s="1"/>
  <c r="AL75" i="133"/>
  <c r="AN75" i="133" s="1"/>
  <c r="BZ34" i="161"/>
  <c r="CX34" i="161"/>
  <c r="CZ34" i="161" s="1"/>
  <c r="G20" i="40"/>
  <c r="AF78" i="161"/>
  <c r="AJ78" i="161" s="1"/>
  <c r="AK78" i="161" s="1"/>
  <c r="AE78" i="161"/>
  <c r="AI78" i="161" s="1"/>
  <c r="AS34" i="161"/>
  <c r="AL34" i="161"/>
  <c r="AN34" i="161" s="1"/>
  <c r="Y78" i="161"/>
  <c r="AA78" i="161" s="1"/>
  <c r="AL43" i="133"/>
  <c r="AN43" i="133" s="1"/>
  <c r="AE87" i="133"/>
  <c r="AI87" i="133" s="1"/>
  <c r="AS43" i="133"/>
  <c r="AF87" i="133"/>
  <c r="AJ87" i="133" s="1"/>
  <c r="AK87" i="133" s="1"/>
  <c r="BZ43" i="133"/>
  <c r="CX43" i="133"/>
  <c r="CZ43" i="133" s="1"/>
  <c r="Y64" i="147"/>
  <c r="AA64" i="147" s="1"/>
  <c r="AL20" i="147"/>
  <c r="AN20" i="147" s="1"/>
  <c r="AS20" i="147"/>
  <c r="AE64" i="147"/>
  <c r="AI64" i="147" s="1"/>
  <c r="AF64" i="147"/>
  <c r="AJ64" i="147" s="1"/>
  <c r="AK64" i="147" s="1"/>
  <c r="J62" i="129"/>
  <c r="M10" i="129" s="1"/>
  <c r="M11" i="129" s="1"/>
  <c r="BF31" i="133"/>
  <c r="AR75" i="133"/>
  <c r="AV75" i="133" s="1"/>
  <c r="AY31" i="133"/>
  <c r="BA31" i="133" s="1"/>
  <c r="AS75" i="133"/>
  <c r="AW75" i="133" s="1"/>
  <c r="AX75" i="133" s="1"/>
  <c r="Y69" i="133"/>
  <c r="AA69" i="133" s="1"/>
  <c r="AE85" i="133"/>
  <c r="AI85" i="133" s="1"/>
  <c r="AL41" i="133"/>
  <c r="AN41" i="133" s="1"/>
  <c r="AF85" i="133"/>
  <c r="AJ85" i="133" s="1"/>
  <c r="AK85" i="133" s="1"/>
  <c r="AS41" i="133"/>
  <c r="Y85" i="133"/>
  <c r="AA85" i="133" s="1"/>
  <c r="J28" i="129"/>
  <c r="G14" i="40" s="1"/>
  <c r="AF69" i="133"/>
  <c r="AJ69" i="133" s="1"/>
  <c r="AK69" i="133" s="1"/>
  <c r="AS25" i="133"/>
  <c r="AL25" i="133"/>
  <c r="AN25" i="133" s="1"/>
  <c r="AE69" i="133"/>
  <c r="AI69" i="133" s="1"/>
  <c r="BZ41" i="133"/>
  <c r="CX41" i="133"/>
  <c r="CZ41" i="133" s="1"/>
  <c r="C7" i="131"/>
  <c r="F17" i="131" s="1"/>
  <c r="E15" i="129" s="1"/>
  <c r="E10" i="129" s="1"/>
  <c r="E9" i="129" s="1"/>
  <c r="Y84" i="147"/>
  <c r="AA84" i="147" s="1"/>
  <c r="AY53" i="124"/>
  <c r="BA53" i="124" s="1"/>
  <c r="BZ37" i="124"/>
  <c r="CX37" i="124"/>
  <c r="CZ37" i="124" s="1"/>
  <c r="AL37" i="124"/>
  <c r="AN37" i="124" s="1"/>
  <c r="AE81" i="124"/>
  <c r="AI81" i="124" s="1"/>
  <c r="AS37" i="124"/>
  <c r="AF81" i="124"/>
  <c r="AJ81" i="124" s="1"/>
  <c r="AK81" i="124" s="1"/>
  <c r="Y81" i="124"/>
  <c r="AA81" i="124" s="1"/>
  <c r="AL54" i="117"/>
  <c r="AN54" i="117" s="1"/>
  <c r="Y87" i="161"/>
  <c r="AA87" i="161" s="1"/>
  <c r="F32" i="107"/>
  <c r="F46" i="107" s="1"/>
  <c r="F47" i="107" s="1"/>
  <c r="F48" i="107" s="1"/>
  <c r="AL40" i="147"/>
  <c r="AN40" i="147" s="1"/>
  <c r="AF84" i="147"/>
  <c r="AJ84" i="147" s="1"/>
  <c r="AK84" i="147" s="1"/>
  <c r="AS40" i="147"/>
  <c r="AE84" i="147"/>
  <c r="AI84" i="147" s="1"/>
  <c r="BZ20" i="147"/>
  <c r="CX20" i="147"/>
  <c r="CZ20" i="147" s="1"/>
  <c r="BM47" i="147"/>
  <c r="BZ25" i="133"/>
  <c r="CX25" i="133"/>
  <c r="CZ25" i="133" s="1"/>
  <c r="BZ12" i="147"/>
  <c r="CX12" i="147"/>
  <c r="CZ12" i="147" s="1"/>
  <c r="K33" i="107"/>
  <c r="CX40" i="147"/>
  <c r="CZ40" i="147" s="1"/>
  <c r="BZ43" i="161"/>
  <c r="CX43" i="161"/>
  <c r="CZ43" i="161" s="1"/>
  <c r="AE87" i="161"/>
  <c r="AI87" i="161" s="1"/>
  <c r="AS43" i="161"/>
  <c r="AL43" i="161"/>
  <c r="AN43" i="161" s="1"/>
  <c r="AF87" i="161"/>
  <c r="AJ87" i="161" s="1"/>
  <c r="AK87" i="161" s="1"/>
  <c r="C63" i="129"/>
  <c r="J63" i="129" s="1"/>
  <c r="G21" i="40" s="1"/>
  <c r="CZ27" i="32"/>
  <c r="J32" i="106"/>
  <c r="J37" i="106" s="1"/>
  <c r="E30" i="143"/>
  <c r="G69" i="127"/>
  <c r="G70" i="127" s="1"/>
  <c r="D38" i="107"/>
  <c r="K38" i="107" s="1"/>
  <c r="Y51" i="133"/>
  <c r="AA51" i="133" s="1"/>
  <c r="D32" i="107"/>
  <c r="D46" i="107" s="1"/>
  <c r="D47" i="107" s="1"/>
  <c r="D48" i="107" s="1"/>
  <c r="J691" i="134"/>
  <c r="G32" i="44"/>
  <c r="G44" i="44" s="1"/>
  <c r="G49" i="44" s="1"/>
  <c r="CX7" i="133"/>
  <c r="CZ7" i="133" s="1"/>
  <c r="J28" i="143"/>
  <c r="I14" i="40" s="1"/>
  <c r="BF10" i="117"/>
  <c r="AR54" i="117"/>
  <c r="AV54" i="117" s="1"/>
  <c r="AS54" i="117"/>
  <c r="AW54" i="117" s="1"/>
  <c r="AX54" i="117" s="1"/>
  <c r="AY10" i="117"/>
  <c r="BA10" i="117" s="1"/>
  <c r="AE51" i="133"/>
  <c r="AI51" i="133" s="1"/>
  <c r="AL7" i="133"/>
  <c r="AN7" i="133" s="1"/>
  <c r="AS7" i="133"/>
  <c r="AF51" i="133"/>
  <c r="AJ51" i="133" s="1"/>
  <c r="AK51" i="133" s="1"/>
  <c r="J32" i="109"/>
  <c r="J37" i="109" s="1"/>
  <c r="D69" i="157"/>
  <c r="D70" i="157" s="1"/>
  <c r="J63" i="143"/>
  <c r="I21" i="40" s="1"/>
  <c r="CX19" i="147"/>
  <c r="CZ19" i="147" s="1"/>
  <c r="J62" i="143"/>
  <c r="M10" i="143" s="1"/>
  <c r="M11" i="143" s="1"/>
  <c r="E30" i="157"/>
  <c r="H30" i="157"/>
  <c r="H32" i="106"/>
  <c r="H46" i="106" s="1"/>
  <c r="H47" i="106" s="1"/>
  <c r="H48" i="106" s="1"/>
  <c r="K57" i="127"/>
  <c r="M57" i="127" s="1"/>
  <c r="F20" i="40"/>
  <c r="C7" i="128"/>
  <c r="F17" i="128" s="1"/>
  <c r="F18" i="128" s="1"/>
  <c r="J77" i="143"/>
  <c r="J607" i="134"/>
  <c r="AL71" i="133"/>
  <c r="AN71" i="133" s="1"/>
  <c r="AL71" i="117"/>
  <c r="AN71" i="117" s="1"/>
  <c r="I69" i="143"/>
  <c r="I93" i="143" s="1"/>
  <c r="I94" i="143" s="1"/>
  <c r="I12" i="149" s="1"/>
  <c r="F32" i="44"/>
  <c r="F44" i="44" s="1"/>
  <c r="F49" i="44" s="1"/>
  <c r="AL75" i="147"/>
  <c r="AN75" i="147" s="1"/>
  <c r="J649" i="134"/>
  <c r="I38" i="110"/>
  <c r="J65" i="143"/>
  <c r="K33" i="109"/>
  <c r="AA47" i="133"/>
  <c r="C7" i="115"/>
  <c r="F17" i="115" s="1"/>
  <c r="L17" i="115" s="1"/>
  <c r="L18" i="115" s="1"/>
  <c r="E20" i="40"/>
  <c r="Y47" i="133"/>
  <c r="F32" i="109"/>
  <c r="N91" i="133"/>
  <c r="AY81" i="32"/>
  <c r="BA81" i="32" s="1"/>
  <c r="K57" i="118"/>
  <c r="M57" i="118" s="1"/>
  <c r="AL83" i="133"/>
  <c r="AN83" i="133" s="1"/>
  <c r="J86" i="143"/>
  <c r="AL73" i="133"/>
  <c r="AN73" i="133" s="1"/>
  <c r="AL28" i="161"/>
  <c r="AN28" i="161" s="1"/>
  <c r="AF72" i="161"/>
  <c r="AJ72" i="161" s="1"/>
  <c r="AK72" i="161" s="1"/>
  <c r="AE72" i="161"/>
  <c r="AI72" i="161" s="1"/>
  <c r="AS28" i="161"/>
  <c r="BF27" i="133"/>
  <c r="AY27" i="133"/>
  <c r="BA27" i="133" s="1"/>
  <c r="AS71" i="133"/>
  <c r="AW71" i="133" s="1"/>
  <c r="AX71" i="133" s="1"/>
  <c r="AR71" i="133"/>
  <c r="AV71" i="133" s="1"/>
  <c r="CX8" i="117"/>
  <c r="CZ8" i="117" s="1"/>
  <c r="Y72" i="161"/>
  <c r="AA72" i="161" s="1"/>
  <c r="AR82" i="161"/>
  <c r="AV82" i="161" s="1"/>
  <c r="AY38" i="161"/>
  <c r="BA38" i="161" s="1"/>
  <c r="BF38" i="161"/>
  <c r="AS82" i="161"/>
  <c r="AW82" i="161" s="1"/>
  <c r="AX82" i="161" s="1"/>
  <c r="Y76" i="133"/>
  <c r="AA76" i="133" s="1"/>
  <c r="CX44" i="147"/>
  <c r="CZ44" i="147" s="1"/>
  <c r="BZ44" i="147"/>
  <c r="CX13" i="147"/>
  <c r="CZ13" i="147" s="1"/>
  <c r="AL82" i="161"/>
  <c r="AN82" i="161" s="1"/>
  <c r="BF29" i="133"/>
  <c r="AR73" i="133"/>
  <c r="AV73" i="133" s="1"/>
  <c r="AS73" i="133"/>
  <c r="AW73" i="133" s="1"/>
  <c r="AX73" i="133" s="1"/>
  <c r="AY29" i="133"/>
  <c r="BA29" i="133" s="1"/>
  <c r="CM47" i="133"/>
  <c r="BZ27" i="117"/>
  <c r="CX27" i="117"/>
  <c r="CZ27" i="117" s="1"/>
  <c r="BZ27" i="133"/>
  <c r="CX27" i="133"/>
  <c r="CZ27" i="133" s="1"/>
  <c r="X91" i="133"/>
  <c r="AE88" i="147"/>
  <c r="AI88" i="147" s="1"/>
  <c r="AF88" i="147"/>
  <c r="AJ88" i="147" s="1"/>
  <c r="AK88" i="147" s="1"/>
  <c r="AL44" i="147"/>
  <c r="AN44" i="147" s="1"/>
  <c r="AS44" i="147"/>
  <c r="AS83" i="133"/>
  <c r="AW83" i="133" s="1"/>
  <c r="AX83" i="133" s="1"/>
  <c r="AY39" i="133"/>
  <c r="BA39" i="133" s="1"/>
  <c r="BF39" i="133"/>
  <c r="AR83" i="133"/>
  <c r="AV83" i="133" s="1"/>
  <c r="AL13" i="147"/>
  <c r="AN13" i="147" s="1"/>
  <c r="AS13" i="147"/>
  <c r="AE57" i="147"/>
  <c r="AI57" i="147" s="1"/>
  <c r="AF57" i="147"/>
  <c r="AJ57" i="147" s="1"/>
  <c r="AK57" i="147" s="1"/>
  <c r="AL69" i="140"/>
  <c r="AN69" i="140" s="1"/>
  <c r="AS71" i="117"/>
  <c r="AW71" i="117" s="1"/>
  <c r="AX71" i="117" s="1"/>
  <c r="AR71" i="117"/>
  <c r="AV71" i="117" s="1"/>
  <c r="BF27" i="117"/>
  <c r="AY27" i="117"/>
  <c r="BA27" i="117" s="1"/>
  <c r="Y88" i="147"/>
  <c r="AA88" i="147" s="1"/>
  <c r="CX13" i="133"/>
  <c r="CZ13" i="133" s="1"/>
  <c r="AL57" i="133"/>
  <c r="AN57" i="133" s="1"/>
  <c r="Y57" i="147"/>
  <c r="AA57" i="147" s="1"/>
  <c r="BZ17" i="161"/>
  <c r="CX17" i="161"/>
  <c r="CZ17" i="161" s="1"/>
  <c r="AY13" i="133"/>
  <c r="BA13" i="133" s="1"/>
  <c r="AR57" i="133"/>
  <c r="AV57" i="133" s="1"/>
  <c r="AS57" i="133"/>
  <c r="AW57" i="133" s="1"/>
  <c r="AX57" i="133" s="1"/>
  <c r="BF13" i="133"/>
  <c r="CX28" i="161"/>
  <c r="CZ28" i="161" s="1"/>
  <c r="AF76" i="133"/>
  <c r="AJ76" i="133" s="1"/>
  <c r="AK76" i="133" s="1"/>
  <c r="AL32" i="133"/>
  <c r="AN32" i="133" s="1"/>
  <c r="AS32" i="133"/>
  <c r="AE76" i="133"/>
  <c r="AI76" i="133" s="1"/>
  <c r="BZ32" i="133"/>
  <c r="CX32" i="133"/>
  <c r="CZ32" i="133" s="1"/>
  <c r="AR75" i="147"/>
  <c r="AV75" i="147" s="1"/>
  <c r="BF31" i="147"/>
  <c r="AY31" i="147"/>
  <c r="AS75" i="147"/>
  <c r="AW75" i="147" s="1"/>
  <c r="AX75" i="147" s="1"/>
  <c r="BM47" i="133"/>
  <c r="BX47" i="133"/>
  <c r="CX45" i="133"/>
  <c r="CZ45" i="133" s="1"/>
  <c r="CX19" i="140"/>
  <c r="CZ19" i="140" s="1"/>
  <c r="CX30" i="124"/>
  <c r="CZ30" i="124" s="1"/>
  <c r="J649" i="162"/>
  <c r="F103" i="129"/>
  <c r="F103" i="143"/>
  <c r="F101" i="118"/>
  <c r="G101" i="143"/>
  <c r="G97" i="143" s="1"/>
  <c r="G101" i="118"/>
  <c r="J65" i="157"/>
  <c r="I20" i="40"/>
  <c r="G32" i="110"/>
  <c r="G37" i="110" s="1"/>
  <c r="K58" i="136"/>
  <c r="K57" i="143"/>
  <c r="M57" i="143" s="1"/>
  <c r="M16" i="143"/>
  <c r="I30" i="40" s="1"/>
  <c r="L91" i="133"/>
  <c r="Y78" i="140"/>
  <c r="AA78" i="140" s="1"/>
  <c r="W91" i="133"/>
  <c r="AL84" i="161"/>
  <c r="AN84" i="161" s="1"/>
  <c r="Y51" i="124"/>
  <c r="AA51" i="124" s="1"/>
  <c r="AL78" i="147"/>
  <c r="AN78" i="147" s="1"/>
  <c r="Y57" i="124"/>
  <c r="AA57" i="124" s="1"/>
  <c r="AL81" i="140"/>
  <c r="AN81" i="140" s="1"/>
  <c r="Y78" i="133"/>
  <c r="AA78" i="133" s="1"/>
  <c r="AL55" i="133"/>
  <c r="AN55" i="133" s="1"/>
  <c r="AL57" i="117"/>
  <c r="AN57" i="117" s="1"/>
  <c r="Y89" i="133"/>
  <c r="AA89" i="133" s="1"/>
  <c r="AY55" i="147"/>
  <c r="BA55" i="147" s="1"/>
  <c r="AL79" i="133"/>
  <c r="AN79" i="133" s="1"/>
  <c r="Y74" i="124"/>
  <c r="AA74" i="124" s="1"/>
  <c r="AL86" i="133"/>
  <c r="AN86" i="133" s="1"/>
  <c r="I101" i="33"/>
  <c r="BS24" i="133"/>
  <c r="BL24" i="133"/>
  <c r="BN24" i="133" s="1"/>
  <c r="BF68" i="133"/>
  <c r="BJ68" i="133" s="1"/>
  <c r="BK68" i="133" s="1"/>
  <c r="BE68" i="133"/>
  <c r="BI68" i="133" s="1"/>
  <c r="AY34" i="147"/>
  <c r="BA34" i="147" s="1"/>
  <c r="AS78" i="147"/>
  <c r="AW78" i="147" s="1"/>
  <c r="AX78" i="147" s="1"/>
  <c r="AR78" i="147"/>
  <c r="AV78" i="147" s="1"/>
  <c r="BF34" i="147"/>
  <c r="AL84" i="124"/>
  <c r="AN84" i="124" s="1"/>
  <c r="Y77" i="140"/>
  <c r="AA77" i="140" s="1"/>
  <c r="CX41" i="124"/>
  <c r="CZ41" i="124" s="1"/>
  <c r="AY88" i="133"/>
  <c r="BA88" i="133" s="1"/>
  <c r="CX45" i="140"/>
  <c r="CZ45" i="140" s="1"/>
  <c r="AY68" i="133"/>
  <c r="BA68" i="133" s="1"/>
  <c r="AL82" i="147"/>
  <c r="AN82" i="147" s="1"/>
  <c r="CX34" i="140"/>
  <c r="CZ34" i="140" s="1"/>
  <c r="Y89" i="124"/>
  <c r="AA89" i="124" s="1"/>
  <c r="AY25" i="161"/>
  <c r="BA25" i="161" s="1"/>
  <c r="BF25" i="161"/>
  <c r="AS69" i="161"/>
  <c r="AW69" i="161" s="1"/>
  <c r="AX69" i="161" s="1"/>
  <c r="AR69" i="161"/>
  <c r="AV69" i="161" s="1"/>
  <c r="AY38" i="147"/>
  <c r="BA38" i="147" s="1"/>
  <c r="BF38" i="147"/>
  <c r="AS82" i="147"/>
  <c r="AW82" i="147" s="1"/>
  <c r="AX82" i="147" s="1"/>
  <c r="AR82" i="147"/>
  <c r="AV82" i="147" s="1"/>
  <c r="I101" i="136"/>
  <c r="CX9" i="117"/>
  <c r="CZ9" i="117" s="1"/>
  <c r="AL69" i="161"/>
  <c r="AN69" i="161" s="1"/>
  <c r="AS55" i="133"/>
  <c r="AW55" i="133" s="1"/>
  <c r="AX55" i="133" s="1"/>
  <c r="BF11" i="133"/>
  <c r="AR55" i="133"/>
  <c r="AV55" i="133" s="1"/>
  <c r="AY11" i="133"/>
  <c r="BA11" i="133" s="1"/>
  <c r="AF78" i="133"/>
  <c r="AJ78" i="133" s="1"/>
  <c r="AK78" i="133" s="1"/>
  <c r="AE78" i="133"/>
  <c r="AI78" i="133" s="1"/>
  <c r="AS34" i="133"/>
  <c r="AL34" i="133"/>
  <c r="AN34" i="133" s="1"/>
  <c r="V91" i="133"/>
  <c r="Y71" i="147"/>
  <c r="AA71" i="147" s="1"/>
  <c r="CX34" i="133"/>
  <c r="CZ34" i="133" s="1"/>
  <c r="AL70" i="133"/>
  <c r="AN70" i="133" s="1"/>
  <c r="I101" i="118"/>
  <c r="I101" i="129"/>
  <c r="CK47" i="133"/>
  <c r="CX13" i="117"/>
  <c r="CZ13" i="117" s="1"/>
  <c r="Y85" i="124"/>
  <c r="AA85" i="124" s="1"/>
  <c r="AL76" i="124"/>
  <c r="AN76" i="124" s="1"/>
  <c r="AL45" i="133"/>
  <c r="AN45" i="133" s="1"/>
  <c r="AF89" i="133"/>
  <c r="AJ89" i="133" s="1"/>
  <c r="AK89" i="133" s="1"/>
  <c r="AS45" i="133"/>
  <c r="AE89" i="133"/>
  <c r="AI89" i="133" s="1"/>
  <c r="AY26" i="133"/>
  <c r="BA26" i="133" s="1"/>
  <c r="BF26" i="133"/>
  <c r="AR70" i="133"/>
  <c r="AV70" i="133" s="1"/>
  <c r="AS70" i="133"/>
  <c r="AW70" i="133" s="1"/>
  <c r="AX70" i="133" s="1"/>
  <c r="BZ27" i="147"/>
  <c r="CX27" i="147"/>
  <c r="CZ27" i="147" s="1"/>
  <c r="AY77" i="133"/>
  <c r="BA77" i="133" s="1"/>
  <c r="AL81" i="133"/>
  <c r="AN81" i="133" s="1"/>
  <c r="AF71" i="147"/>
  <c r="AJ71" i="147" s="1"/>
  <c r="AK71" i="147" s="1"/>
  <c r="AS27" i="147"/>
  <c r="AE71" i="147"/>
  <c r="AI71" i="147" s="1"/>
  <c r="AL27" i="147"/>
  <c r="AN27" i="147" s="1"/>
  <c r="CX26" i="133"/>
  <c r="CZ26" i="133" s="1"/>
  <c r="AY66" i="133"/>
  <c r="BA66" i="133" s="1"/>
  <c r="CX16" i="124"/>
  <c r="CZ16" i="124" s="1"/>
  <c r="BL33" i="133"/>
  <c r="BN33" i="133" s="1"/>
  <c r="BS33" i="133"/>
  <c r="BF77" i="133"/>
  <c r="BJ77" i="133" s="1"/>
  <c r="BK77" i="133" s="1"/>
  <c r="BE77" i="133"/>
  <c r="BI77" i="133" s="1"/>
  <c r="BE55" i="147"/>
  <c r="BI55" i="147" s="1"/>
  <c r="BL11" i="147"/>
  <c r="BN11" i="147" s="1"/>
  <c r="BF55" i="147"/>
  <c r="BJ55" i="147" s="1"/>
  <c r="BK55" i="147" s="1"/>
  <c r="BS11" i="147"/>
  <c r="AY35" i="133"/>
  <c r="BA35" i="133" s="1"/>
  <c r="AR79" i="133"/>
  <c r="AV79" i="133" s="1"/>
  <c r="BF35" i="133"/>
  <c r="AS79" i="133"/>
  <c r="AW79" i="133" s="1"/>
  <c r="AX79" i="133" s="1"/>
  <c r="CX24" i="124"/>
  <c r="CZ24" i="124" s="1"/>
  <c r="AR86" i="133"/>
  <c r="AV86" i="133" s="1"/>
  <c r="BF42" i="133"/>
  <c r="AY42" i="133"/>
  <c r="BA42" i="133" s="1"/>
  <c r="AS86" i="133"/>
  <c r="AW86" i="133" s="1"/>
  <c r="AX86" i="133" s="1"/>
  <c r="AR84" i="124"/>
  <c r="AV84" i="124" s="1"/>
  <c r="AY40" i="124"/>
  <c r="BA40" i="124" s="1"/>
  <c r="AS84" i="124"/>
  <c r="AW84" i="124" s="1"/>
  <c r="AX84" i="124" s="1"/>
  <c r="BF40" i="124"/>
  <c r="BZ18" i="124"/>
  <c r="CX18" i="124"/>
  <c r="CZ18" i="124" s="1"/>
  <c r="BM47" i="161"/>
  <c r="AL20" i="140"/>
  <c r="AN20" i="140" s="1"/>
  <c r="AS20" i="140"/>
  <c r="AF64" i="140"/>
  <c r="AJ64" i="140" s="1"/>
  <c r="AK64" i="140" s="1"/>
  <c r="AE64" i="140"/>
  <c r="AI64" i="140" s="1"/>
  <c r="BZ45" i="124"/>
  <c r="CX45" i="124"/>
  <c r="CZ45" i="124" s="1"/>
  <c r="Y57" i="140"/>
  <c r="AA57" i="140" s="1"/>
  <c r="BF12" i="124"/>
  <c r="AY12" i="124"/>
  <c r="BA12" i="124" s="1"/>
  <c r="AS56" i="124"/>
  <c r="AW56" i="124" s="1"/>
  <c r="AX56" i="124" s="1"/>
  <c r="AR56" i="124"/>
  <c r="AV56" i="124" s="1"/>
  <c r="Y62" i="124"/>
  <c r="AA62" i="124" s="1"/>
  <c r="BL44" i="133"/>
  <c r="BN44" i="133" s="1"/>
  <c r="BS44" i="133"/>
  <c r="BE88" i="133"/>
  <c r="BI88" i="133" s="1"/>
  <c r="BF88" i="133"/>
  <c r="BJ88" i="133" s="1"/>
  <c r="BK88" i="133" s="1"/>
  <c r="Y64" i="140"/>
  <c r="AA64" i="140" s="1"/>
  <c r="AL34" i="140"/>
  <c r="AN34" i="140" s="1"/>
  <c r="AS34" i="140"/>
  <c r="AE78" i="140"/>
  <c r="AI78" i="140" s="1"/>
  <c r="AF78" i="140"/>
  <c r="AJ78" i="140" s="1"/>
  <c r="AK78" i="140" s="1"/>
  <c r="AF57" i="124"/>
  <c r="AJ57" i="124" s="1"/>
  <c r="AK57" i="124" s="1"/>
  <c r="AE57" i="124"/>
  <c r="AI57" i="124" s="1"/>
  <c r="AL13" i="124"/>
  <c r="AN13" i="124" s="1"/>
  <c r="AS13" i="124"/>
  <c r="Y68" i="124"/>
  <c r="AA68" i="124" s="1"/>
  <c r="AY84" i="117"/>
  <c r="BA84" i="117" s="1"/>
  <c r="AL56" i="124"/>
  <c r="AN56" i="124" s="1"/>
  <c r="BS40" i="117"/>
  <c r="BF84" i="117"/>
  <c r="BJ84" i="117" s="1"/>
  <c r="BK84" i="117" s="1"/>
  <c r="BE84" i="117"/>
  <c r="BI84" i="117" s="1"/>
  <c r="BL40" i="117"/>
  <c r="BN40" i="117" s="1"/>
  <c r="AL41" i="124"/>
  <c r="AN41" i="124" s="1"/>
  <c r="AS41" i="124"/>
  <c r="AF85" i="124"/>
  <c r="AJ85" i="124" s="1"/>
  <c r="AK85" i="124" s="1"/>
  <c r="AE85" i="124"/>
  <c r="AI85" i="124" s="1"/>
  <c r="AE57" i="140"/>
  <c r="AI57" i="140" s="1"/>
  <c r="AS13" i="140"/>
  <c r="AL13" i="140"/>
  <c r="AN13" i="140" s="1"/>
  <c r="AF57" i="140"/>
  <c r="AJ57" i="140" s="1"/>
  <c r="AK57" i="140" s="1"/>
  <c r="AS45" i="124"/>
  <c r="AE89" i="124"/>
  <c r="AI89" i="124" s="1"/>
  <c r="AL45" i="124"/>
  <c r="AN45" i="124" s="1"/>
  <c r="AF89" i="124"/>
  <c r="AJ89" i="124" s="1"/>
  <c r="AK89" i="124" s="1"/>
  <c r="CX9" i="147"/>
  <c r="CZ9" i="147" s="1"/>
  <c r="AE51" i="124"/>
  <c r="AI51" i="124" s="1"/>
  <c r="AL7" i="124"/>
  <c r="AN7" i="124" s="1"/>
  <c r="AF51" i="124"/>
  <c r="AJ51" i="124" s="1"/>
  <c r="AK51" i="124" s="1"/>
  <c r="AS7" i="124"/>
  <c r="AF68" i="124"/>
  <c r="AJ68" i="124" s="1"/>
  <c r="AK68" i="124" s="1"/>
  <c r="AS24" i="124"/>
  <c r="AL24" i="124"/>
  <c r="AN24" i="124" s="1"/>
  <c r="AE68" i="124"/>
  <c r="AI68" i="124" s="1"/>
  <c r="Y61" i="140"/>
  <c r="AA61" i="140" s="1"/>
  <c r="AS76" i="124"/>
  <c r="AW76" i="124" s="1"/>
  <c r="AX76" i="124" s="1"/>
  <c r="BF32" i="124"/>
  <c r="AR76" i="124"/>
  <c r="AV76" i="124" s="1"/>
  <c r="AY32" i="124"/>
  <c r="BA32" i="124" s="1"/>
  <c r="AL84" i="133"/>
  <c r="AN84" i="133" s="1"/>
  <c r="BZ13" i="124"/>
  <c r="CX13" i="124"/>
  <c r="CZ13" i="124" s="1"/>
  <c r="AE74" i="124"/>
  <c r="AI74" i="124" s="1"/>
  <c r="AL30" i="124"/>
  <c r="AN30" i="124" s="1"/>
  <c r="AS30" i="124"/>
  <c r="AF74" i="124"/>
  <c r="AJ74" i="124" s="1"/>
  <c r="AK74" i="124" s="1"/>
  <c r="AL79" i="117"/>
  <c r="AN79" i="117" s="1"/>
  <c r="AY40" i="133"/>
  <c r="BA40" i="133" s="1"/>
  <c r="BF40" i="133"/>
  <c r="AR84" i="133"/>
  <c r="AV84" i="133" s="1"/>
  <c r="AS84" i="133"/>
  <c r="AW84" i="133" s="1"/>
  <c r="AX84" i="133" s="1"/>
  <c r="Y60" i="124"/>
  <c r="AA60" i="124" s="1"/>
  <c r="BZ20" i="140"/>
  <c r="CX20" i="140"/>
  <c r="CZ20" i="140" s="1"/>
  <c r="AY61" i="161"/>
  <c r="BA61" i="161" s="1"/>
  <c r="AS17" i="140"/>
  <c r="AF61" i="140"/>
  <c r="AJ61" i="140" s="1"/>
  <c r="AK61" i="140" s="1"/>
  <c r="AE61" i="140"/>
  <c r="AI61" i="140" s="1"/>
  <c r="AL17" i="140"/>
  <c r="AN17" i="140" s="1"/>
  <c r="AY62" i="140"/>
  <c r="BA62" i="140" s="1"/>
  <c r="H103" i="143"/>
  <c r="CX14" i="117"/>
  <c r="CZ14" i="117" s="1"/>
  <c r="AS16" i="124"/>
  <c r="AL16" i="124"/>
  <c r="AN16" i="124" s="1"/>
  <c r="AF60" i="124"/>
  <c r="AJ60" i="124" s="1"/>
  <c r="AK60" i="124" s="1"/>
  <c r="AE60" i="124"/>
  <c r="AI60" i="124" s="1"/>
  <c r="BF37" i="133"/>
  <c r="AY37" i="133"/>
  <c r="BA37" i="133" s="1"/>
  <c r="AR81" i="133"/>
  <c r="AV81" i="133" s="1"/>
  <c r="AS81" i="133"/>
  <c r="AW81" i="133" s="1"/>
  <c r="AX81" i="133" s="1"/>
  <c r="BF62" i="140"/>
  <c r="BJ62" i="140" s="1"/>
  <c r="BK62" i="140" s="1"/>
  <c r="BE62" i="140"/>
  <c r="BI62" i="140" s="1"/>
  <c r="BL18" i="140"/>
  <c r="BN18" i="140" s="1"/>
  <c r="BS18" i="140"/>
  <c r="Y89" i="140"/>
  <c r="AA89" i="140" s="1"/>
  <c r="AY25" i="140"/>
  <c r="BA25" i="140" s="1"/>
  <c r="AS69" i="140"/>
  <c r="AW69" i="140" s="1"/>
  <c r="AX69" i="140" s="1"/>
  <c r="AR69" i="140"/>
  <c r="AV69" i="140" s="1"/>
  <c r="BF25" i="140"/>
  <c r="AR81" i="140"/>
  <c r="AV81" i="140" s="1"/>
  <c r="AY37" i="140"/>
  <c r="BA37" i="140" s="1"/>
  <c r="BF37" i="140"/>
  <c r="AS81" i="140"/>
  <c r="AW81" i="140" s="1"/>
  <c r="AX81" i="140" s="1"/>
  <c r="AL75" i="124"/>
  <c r="AN75" i="124" s="1"/>
  <c r="CX14" i="124"/>
  <c r="CZ14" i="124" s="1"/>
  <c r="H101" i="33"/>
  <c r="J607" i="162"/>
  <c r="BE61" i="161"/>
  <c r="BI61" i="161" s="1"/>
  <c r="BS17" i="161"/>
  <c r="BF61" i="161"/>
  <c r="BJ61" i="161" s="1"/>
  <c r="BK61" i="161" s="1"/>
  <c r="BL17" i="161"/>
  <c r="BN17" i="161" s="1"/>
  <c r="AY31" i="124"/>
  <c r="BA31" i="124" s="1"/>
  <c r="AS75" i="124"/>
  <c r="AW75" i="124" s="1"/>
  <c r="AX75" i="124" s="1"/>
  <c r="AR75" i="124"/>
  <c r="AV75" i="124" s="1"/>
  <c r="BF31" i="124"/>
  <c r="BZ13" i="140"/>
  <c r="CX13" i="140"/>
  <c r="CZ13" i="140" s="1"/>
  <c r="BZ17" i="140"/>
  <c r="CX17" i="140"/>
  <c r="CZ17" i="140" s="1"/>
  <c r="CX7" i="124"/>
  <c r="BZ7" i="124"/>
  <c r="CX46" i="161"/>
  <c r="CZ46" i="161" s="1"/>
  <c r="CX33" i="140"/>
  <c r="CZ33" i="140" s="1"/>
  <c r="BF66" i="133"/>
  <c r="BJ66" i="133" s="1"/>
  <c r="BK66" i="133" s="1"/>
  <c r="BL22" i="133"/>
  <c r="BN22" i="133" s="1"/>
  <c r="BE66" i="133"/>
  <c r="BI66" i="133" s="1"/>
  <c r="BS22" i="133"/>
  <c r="AF77" i="140"/>
  <c r="AJ77" i="140" s="1"/>
  <c r="AK77" i="140" s="1"/>
  <c r="AE77" i="140"/>
  <c r="AI77" i="140" s="1"/>
  <c r="AS33" i="140"/>
  <c r="AL33" i="140"/>
  <c r="AN33" i="140" s="1"/>
  <c r="AS45" i="140"/>
  <c r="AE89" i="140"/>
  <c r="AI89" i="140" s="1"/>
  <c r="AL45" i="140"/>
  <c r="AN45" i="140" s="1"/>
  <c r="AF89" i="140"/>
  <c r="AJ89" i="140" s="1"/>
  <c r="AK89" i="140" s="1"/>
  <c r="BZ40" i="124"/>
  <c r="CX40" i="124"/>
  <c r="CZ40" i="124" s="1"/>
  <c r="AS18" i="124"/>
  <c r="AF62" i="124"/>
  <c r="AJ62" i="124" s="1"/>
  <c r="AK62" i="124" s="1"/>
  <c r="AE62" i="124"/>
  <c r="AI62" i="124" s="1"/>
  <c r="AL18" i="124"/>
  <c r="AN18" i="124" s="1"/>
  <c r="AA47" i="161"/>
  <c r="AL63" i="161"/>
  <c r="AN63" i="161" s="1"/>
  <c r="J649" i="148"/>
  <c r="J691" i="148"/>
  <c r="AL66" i="117"/>
  <c r="AN66" i="117" s="1"/>
  <c r="Y76" i="161"/>
  <c r="AA76" i="161" s="1"/>
  <c r="AL75" i="117"/>
  <c r="AN75" i="117" s="1"/>
  <c r="AY71" i="124"/>
  <c r="BA71" i="124" s="1"/>
  <c r="AL74" i="117"/>
  <c r="AN74" i="117" s="1"/>
  <c r="AY84" i="140"/>
  <c r="BA84" i="140" s="1"/>
  <c r="J607" i="148"/>
  <c r="Y47" i="161"/>
  <c r="I101" i="127"/>
  <c r="H101" i="157"/>
  <c r="AY88" i="161"/>
  <c r="BA88" i="161" s="1"/>
  <c r="Y53" i="147"/>
  <c r="AA53" i="147" s="1"/>
  <c r="J691" i="162"/>
  <c r="X91" i="161"/>
  <c r="AL80" i="133"/>
  <c r="AN80" i="133" s="1"/>
  <c r="CF9" i="124"/>
  <c r="BR53" i="124"/>
  <c r="BV53" i="124" s="1"/>
  <c r="BY9" i="124"/>
  <c r="CA9" i="124" s="1"/>
  <c r="BS53" i="124"/>
  <c r="BW53" i="124" s="1"/>
  <c r="BX53" i="124" s="1"/>
  <c r="J691" i="119"/>
  <c r="N47" i="147"/>
  <c r="BN9" i="124"/>
  <c r="F103" i="33"/>
  <c r="F97" i="33" s="1"/>
  <c r="D101" i="33"/>
  <c r="AL69" i="147"/>
  <c r="AN69" i="147" s="1"/>
  <c r="Y60" i="161"/>
  <c r="AA60" i="161" s="1"/>
  <c r="AL70" i="147"/>
  <c r="AN70" i="147" s="1"/>
  <c r="BL53" i="124"/>
  <c r="BN53" i="124" s="1"/>
  <c r="W91" i="161"/>
  <c r="E103" i="33"/>
  <c r="E103" i="118"/>
  <c r="AL90" i="147"/>
  <c r="AN90" i="147" s="1"/>
  <c r="AY67" i="161"/>
  <c r="BA67" i="161" s="1"/>
  <c r="AL74" i="133"/>
  <c r="AN74" i="133" s="1"/>
  <c r="N47" i="124"/>
  <c r="N91" i="161"/>
  <c r="AL54" i="147"/>
  <c r="AN54" i="147" s="1"/>
  <c r="Y90" i="161"/>
  <c r="AA90" i="161" s="1"/>
  <c r="AL72" i="147"/>
  <c r="AN72" i="147" s="1"/>
  <c r="N47" i="140"/>
  <c r="Y68" i="147"/>
  <c r="AA68" i="147" s="1"/>
  <c r="AL89" i="161"/>
  <c r="AN89" i="161" s="1"/>
  <c r="AL80" i="124"/>
  <c r="AN80" i="124" s="1"/>
  <c r="Y82" i="117"/>
  <c r="AA82" i="117" s="1"/>
  <c r="E103" i="143"/>
  <c r="Y52" i="117"/>
  <c r="AA52" i="117" s="1"/>
  <c r="AL89" i="117"/>
  <c r="AN89" i="117" s="1"/>
  <c r="AL72" i="117"/>
  <c r="AN72" i="117" s="1"/>
  <c r="G103" i="33"/>
  <c r="E103" i="136"/>
  <c r="AY79" i="147"/>
  <c r="BA79" i="147" s="1"/>
  <c r="Y78" i="117"/>
  <c r="AA78" i="117" s="1"/>
  <c r="E103" i="129"/>
  <c r="AL75" i="161"/>
  <c r="AN75" i="161" s="1"/>
  <c r="L91" i="161"/>
  <c r="Y82" i="32"/>
  <c r="AA82" i="32" s="1"/>
  <c r="Y59" i="117"/>
  <c r="AA59" i="117" s="1"/>
  <c r="AS8" i="117"/>
  <c r="AF52" i="117"/>
  <c r="AJ52" i="117" s="1"/>
  <c r="AK52" i="117" s="1"/>
  <c r="AE52" i="117"/>
  <c r="AI52" i="117" s="1"/>
  <c r="AL8" i="117"/>
  <c r="AN8" i="117" s="1"/>
  <c r="AL54" i="161"/>
  <c r="AN54" i="161" s="1"/>
  <c r="Y70" i="161"/>
  <c r="AA70" i="161" s="1"/>
  <c r="AF68" i="147"/>
  <c r="AJ68" i="147" s="1"/>
  <c r="AK68" i="147" s="1"/>
  <c r="AE68" i="147"/>
  <c r="AI68" i="147" s="1"/>
  <c r="AS24" i="147"/>
  <c r="AL24" i="147"/>
  <c r="AN24" i="147" s="1"/>
  <c r="BF14" i="117"/>
  <c r="AY14" i="117"/>
  <c r="BA14" i="117" s="1"/>
  <c r="AR58" i="117"/>
  <c r="AV58" i="117" s="1"/>
  <c r="AS58" i="117"/>
  <c r="AW58" i="117" s="1"/>
  <c r="AX58" i="117" s="1"/>
  <c r="CX45" i="117"/>
  <c r="CZ45" i="117" s="1"/>
  <c r="CM45" i="117"/>
  <c r="BE79" i="161"/>
  <c r="BI79" i="161" s="1"/>
  <c r="BL35" i="161"/>
  <c r="BS35" i="161"/>
  <c r="BF79" i="161"/>
  <c r="BJ79" i="161" s="1"/>
  <c r="BK79" i="161" s="1"/>
  <c r="Y83" i="147"/>
  <c r="AA83" i="147" s="1"/>
  <c r="BA40" i="140"/>
  <c r="CX23" i="140"/>
  <c r="CZ23" i="140" s="1"/>
  <c r="BZ7" i="161"/>
  <c r="CX7" i="161"/>
  <c r="CZ7" i="161" s="1"/>
  <c r="BS35" i="147"/>
  <c r="BE79" i="147"/>
  <c r="BI79" i="147" s="1"/>
  <c r="BL35" i="147"/>
  <c r="BN35" i="147" s="1"/>
  <c r="BF79" i="147"/>
  <c r="BJ79" i="147" s="1"/>
  <c r="BK79" i="147" s="1"/>
  <c r="AL73" i="117"/>
  <c r="AN73" i="117" s="1"/>
  <c r="AE76" i="161"/>
  <c r="AI76" i="161" s="1"/>
  <c r="AL32" i="161"/>
  <c r="AN32" i="161" s="1"/>
  <c r="AS32" i="161"/>
  <c r="AF76" i="161"/>
  <c r="AJ76" i="161" s="1"/>
  <c r="AK76" i="161" s="1"/>
  <c r="BS46" i="117"/>
  <c r="BF90" i="117"/>
  <c r="BJ90" i="117" s="1"/>
  <c r="BK90" i="117" s="1"/>
  <c r="BL46" i="117"/>
  <c r="BN46" i="117" s="1"/>
  <c r="BE90" i="117"/>
  <c r="BI90" i="117" s="1"/>
  <c r="AR54" i="161"/>
  <c r="AV54" i="161" s="1"/>
  <c r="AY10" i="161"/>
  <c r="BA10" i="161" s="1"/>
  <c r="BF10" i="161"/>
  <c r="AS54" i="161"/>
  <c r="AW54" i="161" s="1"/>
  <c r="AX54" i="161" s="1"/>
  <c r="AF70" i="161"/>
  <c r="AJ70" i="161" s="1"/>
  <c r="AK70" i="161" s="1"/>
  <c r="AE70" i="161"/>
  <c r="AI70" i="161" s="1"/>
  <c r="AS26" i="161"/>
  <c r="AL26" i="161"/>
  <c r="AN26" i="161" s="1"/>
  <c r="AL58" i="117"/>
  <c r="AN58" i="117" s="1"/>
  <c r="AY79" i="161"/>
  <c r="BA79" i="161" s="1"/>
  <c r="CX30" i="147"/>
  <c r="CZ30" i="147" s="1"/>
  <c r="AY67" i="133"/>
  <c r="BA67" i="133" s="1"/>
  <c r="AY58" i="147"/>
  <c r="BA58" i="147" s="1"/>
  <c r="AF59" i="117"/>
  <c r="AJ59" i="117" s="1"/>
  <c r="AK59" i="117" s="1"/>
  <c r="AE59" i="117"/>
  <c r="AI59" i="117" s="1"/>
  <c r="AL15" i="117"/>
  <c r="AN15" i="117" s="1"/>
  <c r="AS15" i="117"/>
  <c r="AY55" i="161"/>
  <c r="BA55" i="161" s="1"/>
  <c r="AY90" i="117"/>
  <c r="BA90" i="117" s="1"/>
  <c r="AY40" i="161"/>
  <c r="BA40" i="161" s="1"/>
  <c r="AS84" i="161"/>
  <c r="AW84" i="161" s="1"/>
  <c r="AX84" i="161" s="1"/>
  <c r="BF40" i="161"/>
  <c r="AR84" i="161"/>
  <c r="AV84" i="161" s="1"/>
  <c r="AE60" i="161"/>
  <c r="AI60" i="161" s="1"/>
  <c r="AL16" i="161"/>
  <c r="AN16" i="161" s="1"/>
  <c r="AF60" i="161"/>
  <c r="AJ60" i="161" s="1"/>
  <c r="AK60" i="161" s="1"/>
  <c r="AS16" i="161"/>
  <c r="CX44" i="140"/>
  <c r="CZ44" i="140" s="1"/>
  <c r="D101" i="143"/>
  <c r="AS74" i="133"/>
  <c r="AW74" i="133" s="1"/>
  <c r="AX74" i="133" s="1"/>
  <c r="AY30" i="133"/>
  <c r="BA30" i="133" s="1"/>
  <c r="AR74" i="133"/>
  <c r="AV74" i="133" s="1"/>
  <c r="BF30" i="133"/>
  <c r="BE55" i="161"/>
  <c r="BI55" i="161" s="1"/>
  <c r="BL11" i="161"/>
  <c r="BS11" i="161"/>
  <c r="BF55" i="161"/>
  <c r="BJ55" i="161" s="1"/>
  <c r="BK55" i="161" s="1"/>
  <c r="BF71" i="124"/>
  <c r="BJ71" i="124" s="1"/>
  <c r="BK71" i="124" s="1"/>
  <c r="BS27" i="124"/>
  <c r="BE71" i="124"/>
  <c r="BI71" i="124" s="1"/>
  <c r="BL27" i="124"/>
  <c r="BN27" i="124" s="1"/>
  <c r="AS38" i="117"/>
  <c r="AE82" i="117"/>
  <c r="AI82" i="117" s="1"/>
  <c r="AL38" i="117"/>
  <c r="AN38" i="117" s="1"/>
  <c r="AF82" i="117"/>
  <c r="AJ82" i="117" s="1"/>
  <c r="AK82" i="117" s="1"/>
  <c r="BZ26" i="161"/>
  <c r="CX26" i="161"/>
  <c r="CZ26" i="161" s="1"/>
  <c r="AY28" i="147"/>
  <c r="BA28" i="147" s="1"/>
  <c r="BF28" i="147"/>
  <c r="AS72" i="147"/>
  <c r="AW72" i="147" s="1"/>
  <c r="AX72" i="147" s="1"/>
  <c r="AR72" i="147"/>
  <c r="AV72" i="147" s="1"/>
  <c r="V91" i="161"/>
  <c r="Y51" i="161"/>
  <c r="AA51" i="161" s="1"/>
  <c r="J607" i="119"/>
  <c r="BF29" i="117"/>
  <c r="AY29" i="117"/>
  <c r="AR73" i="117"/>
  <c r="AV73" i="117" s="1"/>
  <c r="AS73" i="117"/>
  <c r="AW73" i="117" s="1"/>
  <c r="AX73" i="117" s="1"/>
  <c r="BF30" i="117"/>
  <c r="AS74" i="117"/>
  <c r="AW74" i="117" s="1"/>
  <c r="AX74" i="117" s="1"/>
  <c r="AY30" i="117"/>
  <c r="BA30" i="117" s="1"/>
  <c r="AR74" i="117"/>
  <c r="AV74" i="117" s="1"/>
  <c r="CX29" i="117"/>
  <c r="CZ29" i="117" s="1"/>
  <c r="AN25" i="117"/>
  <c r="AF53" i="147"/>
  <c r="AJ53" i="147" s="1"/>
  <c r="AK53" i="147" s="1"/>
  <c r="AE53" i="147"/>
  <c r="AI53" i="147" s="1"/>
  <c r="AS9" i="147"/>
  <c r="AL9" i="147"/>
  <c r="AS7" i="161"/>
  <c r="AF51" i="161"/>
  <c r="AJ51" i="161" s="1"/>
  <c r="AK51" i="161" s="1"/>
  <c r="AE51" i="161"/>
  <c r="AI51" i="161" s="1"/>
  <c r="AL7" i="161"/>
  <c r="AN7" i="161" s="1"/>
  <c r="AL69" i="117"/>
  <c r="AN69" i="117" s="1"/>
  <c r="AY36" i="133"/>
  <c r="BA36" i="133" s="1"/>
  <c r="BF36" i="133"/>
  <c r="AR80" i="133"/>
  <c r="AV80" i="133" s="1"/>
  <c r="AS80" i="133"/>
  <c r="AW80" i="133" s="1"/>
  <c r="AX80" i="133" s="1"/>
  <c r="AY45" i="161"/>
  <c r="BA45" i="161" s="1"/>
  <c r="BF45" i="161"/>
  <c r="AR89" i="161"/>
  <c r="AV89" i="161" s="1"/>
  <c r="AS89" i="161"/>
  <c r="AW89" i="161" s="1"/>
  <c r="AX89" i="161" s="1"/>
  <c r="BF31" i="117"/>
  <c r="AY31" i="117"/>
  <c r="AS75" i="117"/>
  <c r="AW75" i="117" s="1"/>
  <c r="AX75" i="117" s="1"/>
  <c r="AR75" i="117"/>
  <c r="AV75" i="117" s="1"/>
  <c r="AL51" i="117"/>
  <c r="AN51" i="117" s="1"/>
  <c r="AR54" i="147"/>
  <c r="AV54" i="147" s="1"/>
  <c r="BF10" i="147"/>
  <c r="AY10" i="147"/>
  <c r="BA10" i="147" s="1"/>
  <c r="AS54" i="147"/>
  <c r="AW54" i="147" s="1"/>
  <c r="AX54" i="147" s="1"/>
  <c r="BZ22" i="117"/>
  <c r="CX22" i="117"/>
  <c r="CZ22" i="117" s="1"/>
  <c r="AR69" i="117"/>
  <c r="AV69" i="117" s="1"/>
  <c r="AS69" i="117"/>
  <c r="AW69" i="117" s="1"/>
  <c r="AX69" i="117" s="1"/>
  <c r="BF25" i="117"/>
  <c r="AY25" i="117"/>
  <c r="BA25" i="117" s="1"/>
  <c r="AN28" i="117"/>
  <c r="AR79" i="117"/>
  <c r="AV79" i="117" s="1"/>
  <c r="BF35" i="117"/>
  <c r="AS79" i="117"/>
  <c r="AW79" i="117" s="1"/>
  <c r="AX79" i="117" s="1"/>
  <c r="AY35" i="117"/>
  <c r="Y74" i="147"/>
  <c r="AA74" i="147" s="1"/>
  <c r="AN36" i="161"/>
  <c r="CX34" i="117"/>
  <c r="CZ34" i="117" s="1"/>
  <c r="AE78" i="117"/>
  <c r="AI78" i="117" s="1"/>
  <c r="AL34" i="117"/>
  <c r="AN34" i="117" s="1"/>
  <c r="AF78" i="117"/>
  <c r="AJ78" i="117" s="1"/>
  <c r="AK78" i="117" s="1"/>
  <c r="AS34" i="117"/>
  <c r="AY28" i="117"/>
  <c r="BA28" i="117" s="1"/>
  <c r="AS72" i="117"/>
  <c r="AW72" i="117" s="1"/>
  <c r="AX72" i="117" s="1"/>
  <c r="AR72" i="117"/>
  <c r="AV72" i="117" s="1"/>
  <c r="BF28" i="117"/>
  <c r="AS51" i="117"/>
  <c r="AW51" i="117" s="1"/>
  <c r="AX51" i="117" s="1"/>
  <c r="AR51" i="117"/>
  <c r="AV51" i="117" s="1"/>
  <c r="BF7" i="117"/>
  <c r="AY7" i="117"/>
  <c r="BA7" i="117" s="1"/>
  <c r="AS66" i="117"/>
  <c r="AW66" i="117" s="1"/>
  <c r="AX66" i="117" s="1"/>
  <c r="AR66" i="117"/>
  <c r="AV66" i="117" s="1"/>
  <c r="BF22" i="117"/>
  <c r="AY22" i="117"/>
  <c r="BA22" i="117" s="1"/>
  <c r="BZ32" i="161"/>
  <c r="CX32" i="161"/>
  <c r="CZ32" i="161" s="1"/>
  <c r="BF19" i="161"/>
  <c r="AY19" i="161"/>
  <c r="BA19" i="161" s="1"/>
  <c r="AS63" i="161"/>
  <c r="AW63" i="161" s="1"/>
  <c r="AX63" i="161" s="1"/>
  <c r="AR63" i="161"/>
  <c r="AV63" i="161" s="1"/>
  <c r="BZ30" i="117"/>
  <c r="CX30" i="117"/>
  <c r="CZ30" i="117" s="1"/>
  <c r="AL23" i="147"/>
  <c r="AN23" i="147" s="1"/>
  <c r="AE67" i="147"/>
  <c r="AI67" i="147" s="1"/>
  <c r="AF67" i="147"/>
  <c r="AJ67" i="147" s="1"/>
  <c r="AK67" i="147" s="1"/>
  <c r="AS23" i="147"/>
  <c r="BZ39" i="147"/>
  <c r="CX39" i="147"/>
  <c r="CZ39" i="147" s="1"/>
  <c r="AS30" i="147"/>
  <c r="AE74" i="147"/>
  <c r="AI74" i="147" s="1"/>
  <c r="AF74" i="147"/>
  <c r="AJ74" i="147" s="1"/>
  <c r="AK74" i="147" s="1"/>
  <c r="AL30" i="147"/>
  <c r="AN30" i="147" s="1"/>
  <c r="AN13" i="117"/>
  <c r="CX31" i="117"/>
  <c r="CZ31" i="117" s="1"/>
  <c r="AL80" i="161"/>
  <c r="AN80" i="161" s="1"/>
  <c r="AS39" i="147"/>
  <c r="AL39" i="147"/>
  <c r="AN39" i="147" s="1"/>
  <c r="AF83" i="147"/>
  <c r="AJ83" i="147" s="1"/>
  <c r="AK83" i="147" s="1"/>
  <c r="AE83" i="147"/>
  <c r="AI83" i="147" s="1"/>
  <c r="AY25" i="147"/>
  <c r="BA25" i="147" s="1"/>
  <c r="BF25" i="147"/>
  <c r="AR69" i="147"/>
  <c r="AV69" i="147" s="1"/>
  <c r="AS69" i="147"/>
  <c r="AW69" i="147" s="1"/>
  <c r="AX69" i="147" s="1"/>
  <c r="Y67" i="147"/>
  <c r="AA67" i="147" s="1"/>
  <c r="CX7" i="117"/>
  <c r="CZ7" i="117" s="1"/>
  <c r="BZ15" i="117"/>
  <c r="CX15" i="117"/>
  <c r="CZ15" i="117" s="1"/>
  <c r="AL46" i="161"/>
  <c r="AN46" i="161" s="1"/>
  <c r="AF90" i="161"/>
  <c r="AJ90" i="161" s="1"/>
  <c r="AK90" i="161" s="1"/>
  <c r="AS46" i="161"/>
  <c r="AE90" i="161"/>
  <c r="AI90" i="161" s="1"/>
  <c r="CX24" i="147"/>
  <c r="CZ24" i="147" s="1"/>
  <c r="CX16" i="161"/>
  <c r="CZ16" i="161" s="1"/>
  <c r="AS57" i="117"/>
  <c r="AW57" i="117" s="1"/>
  <c r="AX57" i="117" s="1"/>
  <c r="AY13" i="117"/>
  <c r="BA13" i="117" s="1"/>
  <c r="BF13" i="117"/>
  <c r="AR57" i="117"/>
  <c r="AV57" i="117" s="1"/>
  <c r="AS80" i="161"/>
  <c r="AW80" i="161" s="1"/>
  <c r="AX80" i="161" s="1"/>
  <c r="AY36" i="161"/>
  <c r="BA36" i="161" s="1"/>
  <c r="BF36" i="161"/>
  <c r="AR80" i="161"/>
  <c r="AV80" i="161" s="1"/>
  <c r="CX23" i="147"/>
  <c r="CZ23" i="147" s="1"/>
  <c r="BL40" i="140"/>
  <c r="BN40" i="140" s="1"/>
  <c r="BE84" i="140"/>
  <c r="BI84" i="140" s="1"/>
  <c r="BF84" i="140"/>
  <c r="BJ84" i="140" s="1"/>
  <c r="BK84" i="140" s="1"/>
  <c r="BS40" i="140"/>
  <c r="AY45" i="117"/>
  <c r="BA45" i="117" s="1"/>
  <c r="BF45" i="117"/>
  <c r="AS89" i="117"/>
  <c r="AW89" i="117" s="1"/>
  <c r="AX89" i="117" s="1"/>
  <c r="AR89" i="117"/>
  <c r="AV89" i="117" s="1"/>
  <c r="AS90" i="147"/>
  <c r="AW90" i="147" s="1"/>
  <c r="AX90" i="147" s="1"/>
  <c r="BF46" i="147"/>
  <c r="AR90" i="147"/>
  <c r="AV90" i="147" s="1"/>
  <c r="AY46" i="147"/>
  <c r="AS70" i="147"/>
  <c r="AW70" i="147" s="1"/>
  <c r="AX70" i="147" s="1"/>
  <c r="AY26" i="147"/>
  <c r="BA26" i="147" s="1"/>
  <c r="BF26" i="147"/>
  <c r="AR70" i="147"/>
  <c r="AV70" i="147" s="1"/>
  <c r="BZ38" i="117"/>
  <c r="CX38" i="117"/>
  <c r="CZ38" i="117" s="1"/>
  <c r="E38" i="44"/>
  <c r="E101" i="136"/>
  <c r="D101" i="136"/>
  <c r="H101" i="136"/>
  <c r="D101" i="129"/>
  <c r="H101" i="143"/>
  <c r="F101" i="143"/>
  <c r="H101" i="129"/>
  <c r="CZ42" i="32"/>
  <c r="F101" i="157"/>
  <c r="E101" i="143"/>
  <c r="G101" i="129"/>
  <c r="E101" i="157"/>
  <c r="AE82" i="32"/>
  <c r="AI82" i="32" s="1"/>
  <c r="AS38" i="32"/>
  <c r="AL38" i="32"/>
  <c r="AN38" i="32" s="1"/>
  <c r="AF82" i="32"/>
  <c r="AJ82" i="32" s="1"/>
  <c r="AK82" i="32" s="1"/>
  <c r="CU86" i="32"/>
  <c r="DB42" i="32"/>
  <c r="DC42" i="32"/>
  <c r="D101" i="157"/>
  <c r="E101" i="127"/>
  <c r="E101" i="118"/>
  <c r="E101" i="33"/>
  <c r="D101" i="127"/>
  <c r="CH91" i="32"/>
  <c r="I38" i="44"/>
  <c r="E102" i="136"/>
  <c r="E102" i="118"/>
  <c r="CX12" i="32"/>
  <c r="CR12" i="32" s="1"/>
  <c r="E103" i="127"/>
  <c r="E102" i="157"/>
  <c r="G101" i="33"/>
  <c r="G101" i="157"/>
  <c r="H101" i="118"/>
  <c r="G101" i="127"/>
  <c r="G103" i="157"/>
  <c r="D102" i="33"/>
  <c r="L91" i="32"/>
  <c r="G103" i="136"/>
  <c r="F102" i="143"/>
  <c r="N91" i="32"/>
  <c r="E102" i="143"/>
  <c r="H103" i="136"/>
  <c r="C102" i="143"/>
  <c r="F103" i="157"/>
  <c r="H103" i="157"/>
  <c r="I101" i="143"/>
  <c r="C102" i="136"/>
  <c r="H103" i="33"/>
  <c r="F103" i="127"/>
  <c r="F101" i="136"/>
  <c r="C102" i="129"/>
  <c r="G102" i="33"/>
  <c r="E102" i="127"/>
  <c r="H103" i="127"/>
  <c r="F103" i="136"/>
  <c r="F101" i="127"/>
  <c r="C102" i="127"/>
  <c r="G103" i="118"/>
  <c r="H102" i="118"/>
  <c r="C102" i="118"/>
  <c r="G103" i="129"/>
  <c r="I102" i="118"/>
  <c r="D103" i="129"/>
  <c r="C102" i="33"/>
  <c r="G103" i="127"/>
  <c r="I102" i="33"/>
  <c r="H103" i="118"/>
  <c r="F102" i="118"/>
  <c r="E102" i="129"/>
  <c r="F101" i="129"/>
  <c r="D103" i="157"/>
  <c r="N47" i="32"/>
  <c r="I103" i="127"/>
  <c r="CX30" i="32"/>
  <c r="CZ30" i="32" s="1"/>
  <c r="DB30" i="32" s="1"/>
  <c r="D102" i="143"/>
  <c r="DB77" i="32"/>
  <c r="DC77" i="32"/>
  <c r="DC70" i="32"/>
  <c r="DB70" i="32"/>
  <c r="CQ32" i="32"/>
  <c r="CQ76" i="32" s="1"/>
  <c r="CU76" i="32"/>
  <c r="I103" i="33"/>
  <c r="I103" i="118"/>
  <c r="I102" i="143"/>
  <c r="D102" i="118"/>
  <c r="H40" i="33"/>
  <c r="DC85" i="32"/>
  <c r="DB85" i="32"/>
  <c r="DB54" i="32"/>
  <c r="DC54" i="32"/>
  <c r="D102" i="157"/>
  <c r="CU67" i="32"/>
  <c r="CQ23" i="32"/>
  <c r="CQ67" i="32" s="1"/>
  <c r="I37" i="33"/>
  <c r="I23" i="33" s="1"/>
  <c r="J36" i="33"/>
  <c r="D103" i="127"/>
  <c r="I102" i="129"/>
  <c r="D102" i="136"/>
  <c r="DB53" i="32"/>
  <c r="DC53" i="32"/>
  <c r="DC83" i="32"/>
  <c r="DB83" i="32"/>
  <c r="CU65" i="32"/>
  <c r="CQ21" i="32"/>
  <c r="CQ65" i="32" s="1"/>
  <c r="D103" i="118"/>
  <c r="I102" i="136"/>
  <c r="F102" i="157"/>
  <c r="H29" i="33"/>
  <c r="H86" i="33"/>
  <c r="H87" i="33" s="1"/>
  <c r="H3" i="37" s="1"/>
  <c r="H77" i="33"/>
  <c r="H78" i="33" s="1"/>
  <c r="CQ30" i="32"/>
  <c r="CQ74" i="32" s="1"/>
  <c r="CU74" i="32"/>
  <c r="C78" i="33"/>
  <c r="J607" i="35"/>
  <c r="J691" i="35"/>
  <c r="D103" i="33"/>
  <c r="I102" i="157"/>
  <c r="F102" i="127"/>
  <c r="DB80" i="32"/>
  <c r="DC80" i="32"/>
  <c r="I103" i="129"/>
  <c r="D103" i="143"/>
  <c r="F102" i="136"/>
  <c r="CU47" i="32"/>
  <c r="CQ12" i="32"/>
  <c r="CQ56" i="32" s="1"/>
  <c r="CU56" i="32"/>
  <c r="CU61" i="32"/>
  <c r="CQ17" i="32"/>
  <c r="CQ61" i="32" s="1"/>
  <c r="CU71" i="32"/>
  <c r="DB27" i="32"/>
  <c r="CQ27" i="32"/>
  <c r="CQ71" i="32" s="1"/>
  <c r="DC69" i="32"/>
  <c r="DB69" i="32"/>
  <c r="DB68" i="32"/>
  <c r="DC68" i="32"/>
  <c r="DC64" i="32"/>
  <c r="DB64" i="32"/>
  <c r="DC81" i="32"/>
  <c r="DB81" i="32"/>
  <c r="DC52" i="32"/>
  <c r="DB52" i="32"/>
  <c r="I103" i="136"/>
  <c r="I103" i="157"/>
  <c r="G102" i="136"/>
  <c r="D102" i="129"/>
  <c r="F102" i="129"/>
  <c r="DC63" i="32"/>
  <c r="DB63" i="32"/>
  <c r="H27" i="33"/>
  <c r="H92" i="33" s="1"/>
  <c r="DB82" i="32"/>
  <c r="DC82" i="32"/>
  <c r="DC84" i="32"/>
  <c r="DB84" i="32"/>
  <c r="BM47" i="32"/>
  <c r="CZ22" i="32"/>
  <c r="DB22" i="32" s="1"/>
  <c r="CR22" i="32"/>
  <c r="H102" i="127"/>
  <c r="CX28" i="32"/>
  <c r="CZ26" i="32"/>
  <c r="DB26" i="32" s="1"/>
  <c r="CR26" i="32"/>
  <c r="CZ15" i="32"/>
  <c r="DB15" i="32" s="1"/>
  <c r="CR15" i="32"/>
  <c r="CZ40" i="32"/>
  <c r="DB40" i="32" s="1"/>
  <c r="CR40" i="32"/>
  <c r="H102" i="129"/>
  <c r="CZ19" i="32"/>
  <c r="DB19" i="32" s="1"/>
  <c r="CR19" i="32"/>
  <c r="CZ34" i="32"/>
  <c r="DB34" i="32" s="1"/>
  <c r="CR34" i="32"/>
  <c r="CZ18" i="32"/>
  <c r="DB18" i="32" s="1"/>
  <c r="CR18" i="32"/>
  <c r="G102" i="118"/>
  <c r="AL65" i="32"/>
  <c r="AN65" i="32" s="1"/>
  <c r="G102" i="127"/>
  <c r="CZ25" i="32"/>
  <c r="DB25" i="32" s="1"/>
  <c r="CR25" i="32"/>
  <c r="CZ11" i="32"/>
  <c r="DB11" i="32" s="1"/>
  <c r="CR11" i="32"/>
  <c r="CZ37" i="32"/>
  <c r="DB37" i="32" s="1"/>
  <c r="CR37" i="32"/>
  <c r="CR30" i="32"/>
  <c r="CZ36" i="32"/>
  <c r="DB36" i="32" s="1"/>
  <c r="CR36" i="32"/>
  <c r="CZ39" i="32"/>
  <c r="DB39" i="32" s="1"/>
  <c r="CR39" i="32"/>
  <c r="CZ24" i="32"/>
  <c r="DB24" i="32" s="1"/>
  <c r="CR24" i="32"/>
  <c r="CZ13" i="32"/>
  <c r="DB13" i="32" s="1"/>
  <c r="CR13" i="32"/>
  <c r="E91" i="32"/>
  <c r="F91" i="32"/>
  <c r="CZ23" i="32"/>
  <c r="DB23" i="32" s="1"/>
  <c r="CR23" i="32"/>
  <c r="CZ9" i="32"/>
  <c r="DB9" i="32" s="1"/>
  <c r="CR9" i="32"/>
  <c r="CZ33" i="32"/>
  <c r="DB33" i="32" s="1"/>
  <c r="CR33" i="32"/>
  <c r="H102" i="157"/>
  <c r="CZ29" i="32"/>
  <c r="DB29" i="32" s="1"/>
  <c r="CR29" i="32"/>
  <c r="H102" i="33"/>
  <c r="J649" i="35"/>
  <c r="H102" i="136"/>
  <c r="CZ20" i="32"/>
  <c r="CR20" i="32"/>
  <c r="CX41" i="32"/>
  <c r="CZ21" i="32"/>
  <c r="DB21" i="32" s="1"/>
  <c r="CR21" i="32"/>
  <c r="G102" i="129"/>
  <c r="Y88" i="140"/>
  <c r="AA88" i="140" s="1"/>
  <c r="AL85" i="161"/>
  <c r="AN85" i="161" s="1"/>
  <c r="AL60" i="140"/>
  <c r="AN60" i="140" s="1"/>
  <c r="AL63" i="133"/>
  <c r="AN63" i="133" s="1"/>
  <c r="AY72" i="133"/>
  <c r="BA72" i="133" s="1"/>
  <c r="G102" i="157"/>
  <c r="AL52" i="147"/>
  <c r="AN52" i="147" s="1"/>
  <c r="AL62" i="147"/>
  <c r="AN62" i="147" s="1"/>
  <c r="AY77" i="147"/>
  <c r="BA77" i="147" s="1"/>
  <c r="J77" i="118"/>
  <c r="CX11" i="117"/>
  <c r="CZ11" i="117" s="1"/>
  <c r="AL59" i="147"/>
  <c r="AN59" i="147" s="1"/>
  <c r="AY90" i="133"/>
  <c r="BA90" i="133" s="1"/>
  <c r="AY81" i="161"/>
  <c r="BA81" i="161" s="1"/>
  <c r="AY18" i="147"/>
  <c r="BA18" i="147" s="1"/>
  <c r="BF18" i="147"/>
  <c r="AR62" i="147"/>
  <c r="AV62" i="147" s="1"/>
  <c r="AS62" i="147"/>
  <c r="AW62" i="147" s="1"/>
  <c r="AX62" i="147" s="1"/>
  <c r="BF31" i="161"/>
  <c r="AR75" i="161"/>
  <c r="AV75" i="161" s="1"/>
  <c r="AY31" i="161"/>
  <c r="BA31" i="161" s="1"/>
  <c r="AS75" i="161"/>
  <c r="AW75" i="161" s="1"/>
  <c r="AX75" i="161" s="1"/>
  <c r="Y67" i="140"/>
  <c r="AA67" i="140" s="1"/>
  <c r="AY83" i="161"/>
  <c r="BA83" i="161" s="1"/>
  <c r="AL70" i="32"/>
  <c r="AN70" i="32" s="1"/>
  <c r="BF8" i="147"/>
  <c r="AR52" i="147"/>
  <c r="AV52" i="147" s="1"/>
  <c r="AY8" i="147"/>
  <c r="BA8" i="147" s="1"/>
  <c r="AS52" i="147"/>
  <c r="AW52" i="147" s="1"/>
  <c r="AX52" i="147" s="1"/>
  <c r="AY61" i="117"/>
  <c r="BA61" i="117" s="1"/>
  <c r="BY80" i="117"/>
  <c r="CA80" i="117" s="1"/>
  <c r="AY80" i="32"/>
  <c r="BA80" i="32" s="1"/>
  <c r="AY54" i="124"/>
  <c r="BA54" i="124" s="1"/>
  <c r="AY65" i="161"/>
  <c r="BA65" i="161" s="1"/>
  <c r="AL66" i="124"/>
  <c r="AN66" i="124" s="1"/>
  <c r="Y90" i="32"/>
  <c r="AA90" i="32" s="1"/>
  <c r="AL59" i="161"/>
  <c r="AN59" i="161" s="1"/>
  <c r="AL86" i="161"/>
  <c r="AN86" i="161" s="1"/>
  <c r="AL71" i="32"/>
  <c r="AN71" i="32" s="1"/>
  <c r="AL67" i="32"/>
  <c r="AN67" i="32" s="1"/>
  <c r="CX42" i="140"/>
  <c r="CZ42" i="140" s="1"/>
  <c r="CX21" i="117"/>
  <c r="CZ21" i="117" s="1"/>
  <c r="AL60" i="133"/>
  <c r="AN60" i="133" s="1"/>
  <c r="AY60" i="117"/>
  <c r="BA60" i="117" s="1"/>
  <c r="J65" i="136"/>
  <c r="AL73" i="161"/>
  <c r="AN73" i="161" s="1"/>
  <c r="AL85" i="32"/>
  <c r="AN85" i="32" s="1"/>
  <c r="AY53" i="32"/>
  <c r="BA53" i="32" s="1"/>
  <c r="AY78" i="32"/>
  <c r="BA78" i="32" s="1"/>
  <c r="AL88" i="124"/>
  <c r="AN88" i="124" s="1"/>
  <c r="J607" i="125"/>
  <c r="Y54" i="32"/>
  <c r="AA54" i="32" s="1"/>
  <c r="AL52" i="161"/>
  <c r="AN52" i="161" s="1"/>
  <c r="CA36" i="117"/>
  <c r="AL51" i="140"/>
  <c r="AN51" i="140" s="1"/>
  <c r="AL79" i="124"/>
  <c r="AN79" i="124" s="1"/>
  <c r="J46" i="110"/>
  <c r="J47" i="110" s="1"/>
  <c r="J48" i="110" s="1"/>
  <c r="AL55" i="32"/>
  <c r="AN55" i="32" s="1"/>
  <c r="AY64" i="161"/>
  <c r="BA64" i="161" s="1"/>
  <c r="AL68" i="161"/>
  <c r="AN68" i="161" s="1"/>
  <c r="AY82" i="124"/>
  <c r="BA82" i="124" s="1"/>
  <c r="CL36" i="117"/>
  <c r="CN36" i="117" s="1"/>
  <c r="CF80" i="117"/>
  <c r="CJ80" i="117" s="1"/>
  <c r="CK80" i="117" s="1"/>
  <c r="CE80" i="117"/>
  <c r="CI80" i="117" s="1"/>
  <c r="AL55" i="140"/>
  <c r="AN55" i="140" s="1"/>
  <c r="BL66" i="161"/>
  <c r="BN66" i="161" s="1"/>
  <c r="AL69" i="32"/>
  <c r="AN69" i="32" s="1"/>
  <c r="AL60" i="32"/>
  <c r="AN60" i="32" s="1"/>
  <c r="Y76" i="32"/>
  <c r="AA76" i="32" s="1"/>
  <c r="AL81" i="117"/>
  <c r="AN81" i="117" s="1"/>
  <c r="AY86" i="147"/>
  <c r="BA86" i="147" s="1"/>
  <c r="AL85" i="147"/>
  <c r="AN85" i="147" s="1"/>
  <c r="AL65" i="147"/>
  <c r="AN65" i="147" s="1"/>
  <c r="AL63" i="32"/>
  <c r="AN63" i="32" s="1"/>
  <c r="AL83" i="140"/>
  <c r="AN83" i="140" s="1"/>
  <c r="Y63" i="117"/>
  <c r="AA63" i="117" s="1"/>
  <c r="AL66" i="140"/>
  <c r="AN66" i="140" s="1"/>
  <c r="AY81" i="147"/>
  <c r="BA81" i="147" s="1"/>
  <c r="AL71" i="161"/>
  <c r="AN71" i="161" s="1"/>
  <c r="AY56" i="117"/>
  <c r="BA56" i="117" s="1"/>
  <c r="Y74" i="32"/>
  <c r="AA74" i="32" s="1"/>
  <c r="Y58" i="32"/>
  <c r="AA58" i="32" s="1"/>
  <c r="BE87" i="32"/>
  <c r="BI87" i="32" s="1"/>
  <c r="BS43" i="32"/>
  <c r="BF87" i="32"/>
  <c r="BJ87" i="32" s="1"/>
  <c r="BK87" i="32" s="1"/>
  <c r="BL43" i="32"/>
  <c r="BN43" i="32" s="1"/>
  <c r="AR69" i="32"/>
  <c r="AV69" i="32" s="1"/>
  <c r="AS69" i="32"/>
  <c r="AW69" i="32" s="1"/>
  <c r="AX69" i="32" s="1"/>
  <c r="BF25" i="32"/>
  <c r="AY25" i="32"/>
  <c r="BA25" i="32" s="1"/>
  <c r="BF41" i="32"/>
  <c r="AR85" i="32"/>
  <c r="AV85" i="32" s="1"/>
  <c r="AY41" i="32"/>
  <c r="BA41" i="32" s="1"/>
  <c r="AS85" i="32"/>
  <c r="AW85" i="32" s="1"/>
  <c r="AX85" i="32" s="1"/>
  <c r="BZ31" i="32"/>
  <c r="CX31" i="32"/>
  <c r="BF41" i="161"/>
  <c r="AS85" i="161"/>
  <c r="AW85" i="161" s="1"/>
  <c r="AX85" i="161" s="1"/>
  <c r="AR85" i="161"/>
  <c r="AV85" i="161" s="1"/>
  <c r="AY41" i="161"/>
  <c r="BA41" i="161" s="1"/>
  <c r="BF37" i="117"/>
  <c r="AS81" i="117"/>
  <c r="AW81" i="117" s="1"/>
  <c r="AX81" i="117" s="1"/>
  <c r="AR81" i="117"/>
  <c r="AV81" i="117" s="1"/>
  <c r="AY37" i="117"/>
  <c r="AS62" i="161"/>
  <c r="AW62" i="161" s="1"/>
  <c r="AX62" i="161" s="1"/>
  <c r="AR62" i="161"/>
  <c r="AV62" i="161" s="1"/>
  <c r="AY18" i="161"/>
  <c r="BA18" i="161" s="1"/>
  <c r="BF18" i="161"/>
  <c r="AY40" i="32"/>
  <c r="BA40" i="32" s="1"/>
  <c r="AR84" i="32"/>
  <c r="AV84" i="32" s="1"/>
  <c r="AS84" i="32"/>
  <c r="AW84" i="32" s="1"/>
  <c r="AX84" i="32" s="1"/>
  <c r="BF40" i="32"/>
  <c r="AN43" i="147"/>
  <c r="AY38" i="133"/>
  <c r="BA38" i="133" s="1"/>
  <c r="AR82" i="133"/>
  <c r="AV82" i="133" s="1"/>
  <c r="AS82" i="133"/>
  <c r="AW82" i="133" s="1"/>
  <c r="AX82" i="133" s="1"/>
  <c r="BF38" i="133"/>
  <c r="E46" i="107"/>
  <c r="E47" i="107" s="1"/>
  <c r="E48" i="107" s="1"/>
  <c r="E37" i="107"/>
  <c r="AN17" i="133"/>
  <c r="AN42" i="161"/>
  <c r="BS14" i="147"/>
  <c r="BL14" i="147"/>
  <c r="BN14" i="147" s="1"/>
  <c r="BE58" i="147"/>
  <c r="BI58" i="147" s="1"/>
  <c r="BF58" i="147"/>
  <c r="BJ58" i="147" s="1"/>
  <c r="BK58" i="147" s="1"/>
  <c r="AR61" i="147"/>
  <c r="AV61" i="147" s="1"/>
  <c r="BF17" i="147"/>
  <c r="AS61" i="147"/>
  <c r="AW61" i="147" s="1"/>
  <c r="AX61" i="147" s="1"/>
  <c r="AY17" i="147"/>
  <c r="BA17" i="147" s="1"/>
  <c r="BF21" i="32"/>
  <c r="AY21" i="32"/>
  <c r="BA21" i="32" s="1"/>
  <c r="AS65" i="32"/>
  <c r="AW65" i="32" s="1"/>
  <c r="AX65" i="32" s="1"/>
  <c r="AR65" i="32"/>
  <c r="AV65" i="32" s="1"/>
  <c r="AK52" i="133"/>
  <c r="CX8" i="32"/>
  <c r="BZ32" i="32"/>
  <c r="CX32" i="32"/>
  <c r="BA34" i="32"/>
  <c r="CX20" i="124"/>
  <c r="CZ20" i="124" s="1"/>
  <c r="Y90" i="124"/>
  <c r="AA90" i="124" s="1"/>
  <c r="AL67" i="117"/>
  <c r="AN67" i="117" s="1"/>
  <c r="AY86" i="32"/>
  <c r="BA86" i="32" s="1"/>
  <c r="AY83" i="32"/>
  <c r="BA83" i="32" s="1"/>
  <c r="AN29" i="161"/>
  <c r="AL68" i="32"/>
  <c r="AN68" i="32" s="1"/>
  <c r="BF24" i="161"/>
  <c r="AR68" i="161"/>
  <c r="AV68" i="161" s="1"/>
  <c r="AS68" i="161"/>
  <c r="AW68" i="161" s="1"/>
  <c r="AX68" i="161" s="1"/>
  <c r="AY24" i="161"/>
  <c r="BA24" i="161" s="1"/>
  <c r="Y79" i="32"/>
  <c r="AA79" i="32" s="1"/>
  <c r="BS12" i="133"/>
  <c r="BF56" i="133"/>
  <c r="BJ56" i="133" s="1"/>
  <c r="BK56" i="133" s="1"/>
  <c r="BL12" i="133"/>
  <c r="BN12" i="133" s="1"/>
  <c r="BE56" i="133"/>
  <c r="BI56" i="133" s="1"/>
  <c r="J37" i="107"/>
  <c r="J46" i="107"/>
  <c r="J47" i="107" s="1"/>
  <c r="J48" i="107" s="1"/>
  <c r="BS12" i="117"/>
  <c r="BL12" i="117"/>
  <c r="BN12" i="117" s="1"/>
  <c r="BF56" i="117"/>
  <c r="BJ56" i="117" s="1"/>
  <c r="BK56" i="117" s="1"/>
  <c r="BE56" i="117"/>
  <c r="BI56" i="117" s="1"/>
  <c r="AL56" i="161"/>
  <c r="AN56" i="161" s="1"/>
  <c r="BS38" i="124"/>
  <c r="BL38" i="124"/>
  <c r="BN38" i="124" s="1"/>
  <c r="BF82" i="124"/>
  <c r="BJ82" i="124" s="1"/>
  <c r="BK82" i="124" s="1"/>
  <c r="BE82" i="124"/>
  <c r="BI82" i="124" s="1"/>
  <c r="AL10" i="32"/>
  <c r="AS10" i="32"/>
  <c r="AE54" i="32"/>
  <c r="AI54" i="32" s="1"/>
  <c r="AF54" i="32"/>
  <c r="AJ54" i="32" s="1"/>
  <c r="AK54" i="32" s="1"/>
  <c r="BA17" i="117"/>
  <c r="BS46" i="133"/>
  <c r="BF90" i="133"/>
  <c r="BJ90" i="133" s="1"/>
  <c r="BK90" i="133" s="1"/>
  <c r="BE90" i="133"/>
  <c r="BI90" i="133" s="1"/>
  <c r="BL46" i="133"/>
  <c r="BN46" i="133" s="1"/>
  <c r="BE81" i="161"/>
  <c r="BI81" i="161" s="1"/>
  <c r="BF81" i="161"/>
  <c r="BJ81" i="161" s="1"/>
  <c r="BK81" i="161" s="1"/>
  <c r="BS37" i="161"/>
  <c r="BL37" i="161"/>
  <c r="BN37" i="161" s="1"/>
  <c r="AN38" i="133"/>
  <c r="AS30" i="32"/>
  <c r="AE74" i="32"/>
  <c r="AI74" i="32" s="1"/>
  <c r="AL30" i="32"/>
  <c r="AF74" i="32"/>
  <c r="AJ74" i="32" s="1"/>
  <c r="AK74" i="32" s="1"/>
  <c r="AR59" i="161"/>
  <c r="AV59" i="161" s="1"/>
  <c r="BF15" i="161"/>
  <c r="AS59" i="161"/>
  <c r="AW59" i="161" s="1"/>
  <c r="AX59" i="161" s="1"/>
  <c r="AY15" i="161"/>
  <c r="BA15" i="161" s="1"/>
  <c r="BS16" i="117"/>
  <c r="BE60" i="117"/>
  <c r="BI60" i="117" s="1"/>
  <c r="BF60" i="117"/>
  <c r="BJ60" i="117" s="1"/>
  <c r="BK60" i="117" s="1"/>
  <c r="BL16" i="117"/>
  <c r="BF70" i="124"/>
  <c r="BJ70" i="124" s="1"/>
  <c r="BK70" i="124" s="1"/>
  <c r="BL26" i="124"/>
  <c r="BN26" i="124" s="1"/>
  <c r="BS26" i="124"/>
  <c r="BE70" i="124"/>
  <c r="BI70" i="124" s="1"/>
  <c r="CX10" i="32"/>
  <c r="BS10" i="124"/>
  <c r="BF54" i="124"/>
  <c r="BJ54" i="124" s="1"/>
  <c r="BK54" i="124" s="1"/>
  <c r="BE54" i="124"/>
  <c r="BI54" i="124" s="1"/>
  <c r="BL10" i="124"/>
  <c r="BF41" i="147"/>
  <c r="AY41" i="147"/>
  <c r="BA41" i="147" s="1"/>
  <c r="AS85" i="147"/>
  <c r="AW85" i="147" s="1"/>
  <c r="AX85" i="147" s="1"/>
  <c r="AR85" i="147"/>
  <c r="AV85" i="147" s="1"/>
  <c r="AL8" i="32"/>
  <c r="AN8" i="32" s="1"/>
  <c r="AS8" i="32"/>
  <c r="AE52" i="32"/>
  <c r="AI52" i="32" s="1"/>
  <c r="AF52" i="32"/>
  <c r="AJ52" i="32" s="1"/>
  <c r="AK52" i="32" s="1"/>
  <c r="BS9" i="32"/>
  <c r="BE53" i="32"/>
  <c r="BI53" i="32" s="1"/>
  <c r="BL9" i="32"/>
  <c r="BN9" i="32" s="1"/>
  <c r="BF53" i="32"/>
  <c r="BJ53" i="32" s="1"/>
  <c r="BK53" i="32" s="1"/>
  <c r="BE65" i="161"/>
  <c r="BI65" i="161" s="1"/>
  <c r="BL21" i="161"/>
  <c r="BN21" i="161" s="1"/>
  <c r="BF65" i="161"/>
  <c r="BJ65" i="161" s="1"/>
  <c r="BK65" i="161" s="1"/>
  <c r="BS21" i="161"/>
  <c r="BF20" i="133"/>
  <c r="AS64" i="133"/>
  <c r="AW64" i="133" s="1"/>
  <c r="AX64" i="133" s="1"/>
  <c r="AY20" i="133"/>
  <c r="AR64" i="133"/>
  <c r="AV64" i="133" s="1"/>
  <c r="BF18" i="32"/>
  <c r="AY18" i="32"/>
  <c r="BA18" i="32" s="1"/>
  <c r="AR62" i="32"/>
  <c r="AV62" i="32" s="1"/>
  <c r="AS62" i="32"/>
  <c r="AW62" i="32" s="1"/>
  <c r="AX62" i="32" s="1"/>
  <c r="AN33" i="161"/>
  <c r="AY8" i="133"/>
  <c r="BF8" i="133"/>
  <c r="AR52" i="133"/>
  <c r="AV52" i="133" s="1"/>
  <c r="AS52" i="133"/>
  <c r="AW52" i="133" s="1"/>
  <c r="AX52" i="133" s="1"/>
  <c r="AY23" i="124"/>
  <c r="BA23" i="124" s="1"/>
  <c r="BF23" i="124"/>
  <c r="AR67" i="124"/>
  <c r="AV67" i="124" s="1"/>
  <c r="AS67" i="124"/>
  <c r="AW67" i="124" s="1"/>
  <c r="AX67" i="124" s="1"/>
  <c r="AY85" i="117"/>
  <c r="BA85" i="117" s="1"/>
  <c r="BS34" i="32"/>
  <c r="BE78" i="32"/>
  <c r="BI78" i="32" s="1"/>
  <c r="BL34" i="32"/>
  <c r="BN34" i="32" s="1"/>
  <c r="BF78" i="32"/>
  <c r="BJ78" i="32" s="1"/>
  <c r="BK78" i="32" s="1"/>
  <c r="CX31" i="140"/>
  <c r="CZ31" i="140" s="1"/>
  <c r="AL65" i="117"/>
  <c r="AN65" i="117" s="1"/>
  <c r="AL61" i="124"/>
  <c r="AN61" i="124" s="1"/>
  <c r="BL65" i="133"/>
  <c r="BN65" i="133" s="1"/>
  <c r="BL81" i="32"/>
  <c r="BN81" i="32" s="1"/>
  <c r="AL87" i="124"/>
  <c r="AN87" i="124" s="1"/>
  <c r="BF64" i="161"/>
  <c r="BJ64" i="161" s="1"/>
  <c r="BK64" i="161" s="1"/>
  <c r="BL20" i="161"/>
  <c r="BN20" i="161" s="1"/>
  <c r="BS20" i="161"/>
  <c r="BE64" i="161"/>
  <c r="BI64" i="161" s="1"/>
  <c r="AY24" i="117"/>
  <c r="BA24" i="117" s="1"/>
  <c r="AS68" i="117"/>
  <c r="AW68" i="117" s="1"/>
  <c r="AX68" i="117" s="1"/>
  <c r="BF24" i="117"/>
  <c r="AR68" i="117"/>
  <c r="AV68" i="117" s="1"/>
  <c r="BF19" i="133"/>
  <c r="AR63" i="133"/>
  <c r="AV63" i="133" s="1"/>
  <c r="AY19" i="133"/>
  <c r="BA19" i="133" s="1"/>
  <c r="AS63" i="133"/>
  <c r="AW63" i="133" s="1"/>
  <c r="AX63" i="133" s="1"/>
  <c r="AY13" i="32"/>
  <c r="BA13" i="32" s="1"/>
  <c r="BF13" i="32"/>
  <c r="AR57" i="32"/>
  <c r="AV57" i="32" s="1"/>
  <c r="AS57" i="32"/>
  <c r="AW57" i="32" s="1"/>
  <c r="AX57" i="32" s="1"/>
  <c r="BF59" i="32"/>
  <c r="BJ59" i="32" s="1"/>
  <c r="BK59" i="32" s="1"/>
  <c r="BE59" i="32"/>
  <c r="BI59" i="32" s="1"/>
  <c r="BL15" i="32"/>
  <c r="BN15" i="32" s="1"/>
  <c r="BS15" i="32"/>
  <c r="AR59" i="133"/>
  <c r="AV59" i="133" s="1"/>
  <c r="AY15" i="133"/>
  <c r="BA15" i="133" s="1"/>
  <c r="AS59" i="133"/>
  <c r="AW59" i="133" s="1"/>
  <c r="AX59" i="133" s="1"/>
  <c r="BF15" i="133"/>
  <c r="AS60" i="133"/>
  <c r="AW60" i="133" s="1"/>
  <c r="AX60" i="133" s="1"/>
  <c r="AR60" i="133"/>
  <c r="AV60" i="133" s="1"/>
  <c r="AY16" i="133"/>
  <c r="BA16" i="133" s="1"/>
  <c r="BF16" i="133"/>
  <c r="AL35" i="32"/>
  <c r="AN35" i="32" s="1"/>
  <c r="AE79" i="32"/>
  <c r="AI79" i="32" s="1"/>
  <c r="AS35" i="32"/>
  <c r="AF79" i="32"/>
  <c r="AJ79" i="32" s="1"/>
  <c r="AK79" i="32" s="1"/>
  <c r="AF76" i="32"/>
  <c r="AJ76" i="32" s="1"/>
  <c r="AK76" i="32" s="1"/>
  <c r="AS32" i="32"/>
  <c r="AE76" i="32"/>
  <c r="AI76" i="32" s="1"/>
  <c r="AL32" i="32"/>
  <c r="AN32" i="32" s="1"/>
  <c r="BS28" i="133"/>
  <c r="BF72" i="133"/>
  <c r="BJ72" i="133" s="1"/>
  <c r="BK72" i="133" s="1"/>
  <c r="BL28" i="133"/>
  <c r="BN28" i="133" s="1"/>
  <c r="BE72" i="133"/>
  <c r="BI72" i="133" s="1"/>
  <c r="H46" i="107"/>
  <c r="H47" i="107" s="1"/>
  <c r="H48" i="107" s="1"/>
  <c r="H37" i="107"/>
  <c r="BF22" i="32"/>
  <c r="AR66" i="32"/>
  <c r="AV66" i="32" s="1"/>
  <c r="AY22" i="32"/>
  <c r="BA22" i="32" s="1"/>
  <c r="AS66" i="32"/>
  <c r="AW66" i="32" s="1"/>
  <c r="AX66" i="32" s="1"/>
  <c r="AS56" i="161"/>
  <c r="AW56" i="161" s="1"/>
  <c r="AX56" i="161" s="1"/>
  <c r="AY12" i="161"/>
  <c r="AR56" i="161"/>
  <c r="AV56" i="161" s="1"/>
  <c r="BF12" i="161"/>
  <c r="AN40" i="32"/>
  <c r="AY64" i="32"/>
  <c r="BA64" i="32" s="1"/>
  <c r="BF43" i="147"/>
  <c r="AY43" i="147"/>
  <c r="BA43" i="147" s="1"/>
  <c r="AS87" i="147"/>
  <c r="AW87" i="147" s="1"/>
  <c r="AX87" i="147" s="1"/>
  <c r="AR87" i="147"/>
  <c r="AV87" i="147" s="1"/>
  <c r="C3" i="135"/>
  <c r="J87" i="129"/>
  <c r="AR75" i="32"/>
  <c r="AV75" i="32" s="1"/>
  <c r="AS75" i="32"/>
  <c r="AW75" i="32" s="1"/>
  <c r="AX75" i="32" s="1"/>
  <c r="BF31" i="32"/>
  <c r="AY31" i="32"/>
  <c r="BA31" i="32" s="1"/>
  <c r="AE90" i="32"/>
  <c r="AI90" i="32" s="1"/>
  <c r="AL46" i="32"/>
  <c r="AN46" i="32" s="1"/>
  <c r="AF90" i="32"/>
  <c r="AJ90" i="32" s="1"/>
  <c r="AK90" i="32" s="1"/>
  <c r="AS46" i="32"/>
  <c r="I70" i="129"/>
  <c r="I93" i="129"/>
  <c r="I94" i="129" s="1"/>
  <c r="I12" i="135" s="1"/>
  <c r="CX7" i="32"/>
  <c r="AY70" i="124"/>
  <c r="BA70" i="124" s="1"/>
  <c r="BF86" i="147"/>
  <c r="BJ86" i="147" s="1"/>
  <c r="BK86" i="147" s="1"/>
  <c r="BE86" i="147"/>
  <c r="BI86" i="147" s="1"/>
  <c r="BS42" i="147"/>
  <c r="BL42" i="147"/>
  <c r="BN42" i="147" s="1"/>
  <c r="AY17" i="133"/>
  <c r="BA17" i="133" s="1"/>
  <c r="AS61" i="133"/>
  <c r="AW61" i="133" s="1"/>
  <c r="AX61" i="133" s="1"/>
  <c r="BF17" i="133"/>
  <c r="AR61" i="133"/>
  <c r="AV61" i="133" s="1"/>
  <c r="AS70" i="32"/>
  <c r="AW70" i="32" s="1"/>
  <c r="AX70" i="32" s="1"/>
  <c r="AY26" i="32"/>
  <c r="BA26" i="32" s="1"/>
  <c r="AR70" i="32"/>
  <c r="AV70" i="32" s="1"/>
  <c r="BF26" i="32"/>
  <c r="CZ8" i="133"/>
  <c r="AR65" i="147"/>
  <c r="AV65" i="147" s="1"/>
  <c r="AS65" i="147"/>
  <c r="AW65" i="147" s="1"/>
  <c r="AX65" i="147" s="1"/>
  <c r="AY21" i="147"/>
  <c r="BF21" i="147"/>
  <c r="AL64" i="133"/>
  <c r="AN64" i="133" s="1"/>
  <c r="AL62" i="32"/>
  <c r="AN62" i="32" s="1"/>
  <c r="BZ35" i="32"/>
  <c r="CX35" i="32"/>
  <c r="AR52" i="161"/>
  <c r="AV52" i="161" s="1"/>
  <c r="AY8" i="161"/>
  <c r="BA8" i="161" s="1"/>
  <c r="AS52" i="161"/>
  <c r="AW52" i="161" s="1"/>
  <c r="AX52" i="161" s="1"/>
  <c r="BF8" i="161"/>
  <c r="AR77" i="161"/>
  <c r="AV77" i="161" s="1"/>
  <c r="BF33" i="161"/>
  <c r="AS77" i="161"/>
  <c r="AW77" i="161" s="1"/>
  <c r="AX77" i="161" s="1"/>
  <c r="AY33" i="161"/>
  <c r="BA33" i="161" s="1"/>
  <c r="AL52" i="133"/>
  <c r="AS72" i="32"/>
  <c r="AW72" i="32" s="1"/>
  <c r="AX72" i="32" s="1"/>
  <c r="BF28" i="32"/>
  <c r="AY28" i="32"/>
  <c r="BA28" i="32" s="1"/>
  <c r="AR72" i="32"/>
  <c r="AV72" i="32" s="1"/>
  <c r="J68" i="129"/>
  <c r="C69" i="129"/>
  <c r="C30" i="129"/>
  <c r="AY73" i="32"/>
  <c r="BA73" i="32" s="1"/>
  <c r="BE80" i="147"/>
  <c r="BI80" i="147" s="1"/>
  <c r="BS36" i="147"/>
  <c r="BF80" i="147"/>
  <c r="BJ80" i="147" s="1"/>
  <c r="BK80" i="147" s="1"/>
  <c r="BL36" i="147"/>
  <c r="H70" i="129"/>
  <c r="H93" i="129"/>
  <c r="H94" i="129" s="1"/>
  <c r="H12" i="135" s="1"/>
  <c r="E93" i="129"/>
  <c r="E94" i="129" s="1"/>
  <c r="E12" i="135" s="1"/>
  <c r="E70" i="129"/>
  <c r="CX46" i="140"/>
  <c r="CZ46" i="140" s="1"/>
  <c r="CX39" i="117"/>
  <c r="CZ39" i="117" s="1"/>
  <c r="Y63" i="124"/>
  <c r="AA63" i="124" s="1"/>
  <c r="AY60" i="147"/>
  <c r="BA60" i="147" s="1"/>
  <c r="AL74" i="161"/>
  <c r="AN74" i="161" s="1"/>
  <c r="AY73" i="147"/>
  <c r="BA73" i="147" s="1"/>
  <c r="AY87" i="32"/>
  <c r="BA87" i="32" s="1"/>
  <c r="AY29" i="161"/>
  <c r="BA29" i="161" s="1"/>
  <c r="AR73" i="161"/>
  <c r="AV73" i="161" s="1"/>
  <c r="BF29" i="161"/>
  <c r="AS73" i="161"/>
  <c r="AW73" i="161" s="1"/>
  <c r="AX73" i="161" s="1"/>
  <c r="AL68" i="117"/>
  <c r="AN68" i="117" s="1"/>
  <c r="AL57" i="32"/>
  <c r="AN57" i="32" s="1"/>
  <c r="BF24" i="32"/>
  <c r="AR68" i="32"/>
  <c r="AV68" i="32" s="1"/>
  <c r="AS68" i="32"/>
  <c r="AW68" i="32" s="1"/>
  <c r="AX68" i="32" s="1"/>
  <c r="AY24" i="32"/>
  <c r="BA24" i="32" s="1"/>
  <c r="AY59" i="32"/>
  <c r="BA59" i="32" s="1"/>
  <c r="AY16" i="32"/>
  <c r="BA16" i="32" s="1"/>
  <c r="AS60" i="32"/>
  <c r="AW60" i="32" s="1"/>
  <c r="AX60" i="32" s="1"/>
  <c r="BF16" i="32"/>
  <c r="AR60" i="32"/>
  <c r="AV60" i="32" s="1"/>
  <c r="I46" i="107"/>
  <c r="I47" i="107" s="1"/>
  <c r="I48" i="107" s="1"/>
  <c r="I37" i="107"/>
  <c r="F93" i="129"/>
  <c r="F94" i="129" s="1"/>
  <c r="F12" i="135" s="1"/>
  <c r="F70" i="129"/>
  <c r="AL59" i="133"/>
  <c r="AN59" i="133" s="1"/>
  <c r="AY27" i="161"/>
  <c r="BA27" i="161" s="1"/>
  <c r="AS71" i="161"/>
  <c r="AW71" i="161" s="1"/>
  <c r="AX71" i="161" s="1"/>
  <c r="AR71" i="161"/>
  <c r="AV71" i="161" s="1"/>
  <c r="BF27" i="161"/>
  <c r="AY56" i="133"/>
  <c r="BA56" i="133" s="1"/>
  <c r="AS60" i="140"/>
  <c r="AW60" i="140" s="1"/>
  <c r="AX60" i="140" s="1"/>
  <c r="AR60" i="140"/>
  <c r="AV60" i="140" s="1"/>
  <c r="AY16" i="140"/>
  <c r="BA16" i="140" s="1"/>
  <c r="BF16" i="140"/>
  <c r="AL66" i="32"/>
  <c r="AN66" i="32" s="1"/>
  <c r="AL62" i="161"/>
  <c r="AN62" i="161" s="1"/>
  <c r="BF77" i="147"/>
  <c r="BJ77" i="147" s="1"/>
  <c r="BK77" i="147" s="1"/>
  <c r="BL33" i="147"/>
  <c r="BN33" i="147" s="1"/>
  <c r="BS33" i="147"/>
  <c r="BE77" i="147"/>
  <c r="BI77" i="147" s="1"/>
  <c r="CX46" i="32"/>
  <c r="CZ46" i="32" s="1"/>
  <c r="BS17" i="117"/>
  <c r="BL17" i="117"/>
  <c r="BN17" i="117" s="1"/>
  <c r="BE61" i="117"/>
  <c r="BI61" i="117" s="1"/>
  <c r="BF61" i="117"/>
  <c r="BJ61" i="117" s="1"/>
  <c r="BK61" i="117" s="1"/>
  <c r="AL84" i="32"/>
  <c r="AN84" i="32" s="1"/>
  <c r="BE64" i="32"/>
  <c r="BI64" i="32" s="1"/>
  <c r="BS20" i="32"/>
  <c r="BL20" i="32"/>
  <c r="BN20" i="32" s="1"/>
  <c r="BF64" i="32"/>
  <c r="BJ64" i="32" s="1"/>
  <c r="BK64" i="32" s="1"/>
  <c r="AA52" i="133"/>
  <c r="AL87" i="147"/>
  <c r="AN87" i="147" s="1"/>
  <c r="AL82" i="133"/>
  <c r="AN82" i="133" s="1"/>
  <c r="AL75" i="32"/>
  <c r="AN75" i="32" s="1"/>
  <c r="BZ14" i="32"/>
  <c r="CX14" i="32"/>
  <c r="CX16" i="32"/>
  <c r="AE58" i="32"/>
  <c r="AI58" i="32" s="1"/>
  <c r="AL14" i="32"/>
  <c r="AF58" i="32"/>
  <c r="AJ58" i="32" s="1"/>
  <c r="AK58" i="32" s="1"/>
  <c r="AS14" i="32"/>
  <c r="BA42" i="147"/>
  <c r="AL61" i="133"/>
  <c r="AN61" i="133" s="1"/>
  <c r="Y52" i="32"/>
  <c r="AA52" i="32" s="1"/>
  <c r="AR86" i="161"/>
  <c r="AV86" i="161" s="1"/>
  <c r="AS86" i="161"/>
  <c r="AW86" i="161" s="1"/>
  <c r="AX86" i="161" s="1"/>
  <c r="AY42" i="161"/>
  <c r="BA42" i="161" s="1"/>
  <c r="BF42" i="161"/>
  <c r="BF27" i="32"/>
  <c r="AR71" i="32"/>
  <c r="AV71" i="32" s="1"/>
  <c r="AY27" i="32"/>
  <c r="AS71" i="32"/>
  <c r="AW71" i="32" s="1"/>
  <c r="AX71" i="32" s="1"/>
  <c r="AR63" i="32"/>
  <c r="AV63" i="32" s="1"/>
  <c r="AY19" i="32"/>
  <c r="BA19" i="32" s="1"/>
  <c r="BF19" i="32"/>
  <c r="AS63" i="32"/>
  <c r="AW63" i="32" s="1"/>
  <c r="AX63" i="32" s="1"/>
  <c r="D70" i="129"/>
  <c r="D93" i="129"/>
  <c r="D94" i="129" s="1"/>
  <c r="D12" i="135" s="1"/>
  <c r="AN18" i="32"/>
  <c r="AL61" i="147"/>
  <c r="AN61" i="147" s="1"/>
  <c r="AN21" i="32"/>
  <c r="AN8" i="161"/>
  <c r="AL77" i="161"/>
  <c r="AN77" i="161" s="1"/>
  <c r="G37" i="107"/>
  <c r="G46" i="107"/>
  <c r="G47" i="107" s="1"/>
  <c r="G48" i="107" s="1"/>
  <c r="AL67" i="124"/>
  <c r="AN67" i="124" s="1"/>
  <c r="AL72" i="32"/>
  <c r="AN72" i="32" s="1"/>
  <c r="BL41" i="117"/>
  <c r="BF85" i="117"/>
  <c r="BJ85" i="117" s="1"/>
  <c r="BK85" i="117" s="1"/>
  <c r="BE85" i="117"/>
  <c r="BI85" i="117" s="1"/>
  <c r="BS41" i="117"/>
  <c r="BL29" i="32"/>
  <c r="BN29" i="32" s="1"/>
  <c r="BS29" i="32"/>
  <c r="BE73" i="32"/>
  <c r="BI73" i="32" s="1"/>
  <c r="BF73" i="32"/>
  <c r="BJ73" i="32" s="1"/>
  <c r="BK73" i="32" s="1"/>
  <c r="AF51" i="32"/>
  <c r="AJ51" i="32" s="1"/>
  <c r="AK51" i="32" s="1"/>
  <c r="AS7" i="32"/>
  <c r="AL7" i="32"/>
  <c r="AN7" i="32" s="1"/>
  <c r="AE51" i="32"/>
  <c r="AI51" i="32" s="1"/>
  <c r="AR67" i="32"/>
  <c r="AV67" i="32" s="1"/>
  <c r="AS67" i="32"/>
  <c r="AW67" i="32" s="1"/>
  <c r="AX67" i="32" s="1"/>
  <c r="AY23" i="32"/>
  <c r="BA23" i="32" s="1"/>
  <c r="BF23" i="32"/>
  <c r="G93" i="129"/>
  <c r="G94" i="129" s="1"/>
  <c r="G12" i="135" s="1"/>
  <c r="G70" i="129"/>
  <c r="AY80" i="147"/>
  <c r="BA80" i="147" s="1"/>
  <c r="J649" i="141"/>
  <c r="J691" i="125"/>
  <c r="J65" i="118"/>
  <c r="BY45" i="147"/>
  <c r="CA45" i="147" s="1"/>
  <c r="BR89" i="147"/>
  <c r="BV89" i="147" s="1"/>
  <c r="CF45" i="147"/>
  <c r="BS89" i="147"/>
  <c r="BW89" i="147" s="1"/>
  <c r="BX89" i="147" s="1"/>
  <c r="BL39" i="161"/>
  <c r="BE83" i="161"/>
  <c r="BI83" i="161" s="1"/>
  <c r="BF83" i="161"/>
  <c r="BJ83" i="161" s="1"/>
  <c r="BK83" i="161" s="1"/>
  <c r="BS39" i="161"/>
  <c r="CM30" i="161"/>
  <c r="CM47" i="161" s="1"/>
  <c r="CK47" i="161"/>
  <c r="CX30" i="161"/>
  <c r="BF53" i="133"/>
  <c r="BJ53" i="133" s="1"/>
  <c r="BL9" i="133"/>
  <c r="BE53" i="133"/>
  <c r="BI53" i="133" s="1"/>
  <c r="BS9" i="133"/>
  <c r="BE59" i="140"/>
  <c r="BI59" i="140" s="1"/>
  <c r="BL15" i="140"/>
  <c r="BF59" i="140"/>
  <c r="BJ59" i="140" s="1"/>
  <c r="BK59" i="140" s="1"/>
  <c r="BS15" i="140"/>
  <c r="BY21" i="133"/>
  <c r="BR65" i="133"/>
  <c r="BV65" i="133" s="1"/>
  <c r="CF21" i="133"/>
  <c r="BS65" i="133"/>
  <c r="BW65" i="133" s="1"/>
  <c r="BX65" i="133" s="1"/>
  <c r="AN15" i="147"/>
  <c r="BA23" i="161"/>
  <c r="BF67" i="133"/>
  <c r="BJ67" i="133" s="1"/>
  <c r="BK67" i="133" s="1"/>
  <c r="BE67" i="133"/>
  <c r="BI67" i="133" s="1"/>
  <c r="BL23" i="133"/>
  <c r="BS23" i="133"/>
  <c r="BE53" i="161"/>
  <c r="BI53" i="161" s="1"/>
  <c r="BL9" i="161"/>
  <c r="BS9" i="161"/>
  <c r="BF53" i="161"/>
  <c r="BJ53" i="161" s="1"/>
  <c r="J62" i="157"/>
  <c r="C63" i="157"/>
  <c r="J63" i="157" s="1"/>
  <c r="J21" i="40" s="1"/>
  <c r="Y64" i="124"/>
  <c r="AA64" i="124" s="1"/>
  <c r="AL69" i="124"/>
  <c r="AN69" i="124" s="1"/>
  <c r="AY87" i="117"/>
  <c r="BA87" i="117" s="1"/>
  <c r="D68" i="118"/>
  <c r="D69" i="118" s="1"/>
  <c r="D70" i="118" s="1"/>
  <c r="AL86" i="124"/>
  <c r="AN86" i="124" s="1"/>
  <c r="Y72" i="124"/>
  <c r="AA72" i="124" s="1"/>
  <c r="Y70" i="117"/>
  <c r="AA70" i="117" s="1"/>
  <c r="BL89" i="147"/>
  <c r="BN89" i="147" s="1"/>
  <c r="AR74" i="161"/>
  <c r="AV74" i="161" s="1"/>
  <c r="AS74" i="161"/>
  <c r="AW74" i="161" s="1"/>
  <c r="AX74" i="161" s="1"/>
  <c r="AY30" i="161"/>
  <c r="BA30" i="161" s="1"/>
  <c r="BF30" i="161"/>
  <c r="BZ30" i="161"/>
  <c r="BX47" i="161"/>
  <c r="AS61" i="124"/>
  <c r="AW61" i="124" s="1"/>
  <c r="AX61" i="124" s="1"/>
  <c r="AY17" i="124"/>
  <c r="AR61" i="124"/>
  <c r="AV61" i="124" s="1"/>
  <c r="BF17" i="124"/>
  <c r="E37" i="110"/>
  <c r="E44" i="110"/>
  <c r="E49" i="110" s="1"/>
  <c r="BE73" i="147"/>
  <c r="BI73" i="147" s="1"/>
  <c r="BL29" i="147"/>
  <c r="BN29" i="147" s="1"/>
  <c r="BS29" i="147"/>
  <c r="BF73" i="147"/>
  <c r="BJ73" i="147" s="1"/>
  <c r="BK73" i="147" s="1"/>
  <c r="BA9" i="133"/>
  <c r="C7" i="159"/>
  <c r="F17" i="159" s="1"/>
  <c r="J20" i="40"/>
  <c r="K57" i="157"/>
  <c r="M57" i="157" s="1"/>
  <c r="J28" i="157"/>
  <c r="J14" i="40" s="1"/>
  <c r="AY59" i="140"/>
  <c r="BA59" i="140" s="1"/>
  <c r="E70" i="157"/>
  <c r="E93" i="157"/>
  <c r="E94" i="157" s="1"/>
  <c r="E12" i="163" s="1"/>
  <c r="BR81" i="32"/>
  <c r="BV81" i="32" s="1"/>
  <c r="BY37" i="32"/>
  <c r="BS81" i="32"/>
  <c r="BW81" i="32" s="1"/>
  <c r="BX81" i="32" s="1"/>
  <c r="CF37" i="32"/>
  <c r="BF15" i="147"/>
  <c r="AY15" i="147"/>
  <c r="BA15" i="147" s="1"/>
  <c r="AS59" i="147"/>
  <c r="AW59" i="147" s="1"/>
  <c r="AX59" i="147" s="1"/>
  <c r="AR59" i="147"/>
  <c r="AV59" i="147" s="1"/>
  <c r="AY77" i="32"/>
  <c r="BA77" i="32" s="1"/>
  <c r="AX53" i="161"/>
  <c r="BS58" i="161"/>
  <c r="BW58" i="161" s="1"/>
  <c r="BX58" i="161" s="1"/>
  <c r="CF14" i="161"/>
  <c r="BY14" i="161"/>
  <c r="BR58" i="161"/>
  <c r="BV58" i="161" s="1"/>
  <c r="C68" i="157"/>
  <c r="AY51" i="147"/>
  <c r="BA51" i="147" s="1"/>
  <c r="Y87" i="140"/>
  <c r="AA87" i="140" s="1"/>
  <c r="Y77" i="117"/>
  <c r="AA77" i="117" s="1"/>
  <c r="AL52" i="140"/>
  <c r="AN52" i="140" s="1"/>
  <c r="AL88" i="117"/>
  <c r="AN88" i="117" s="1"/>
  <c r="BL42" i="32"/>
  <c r="BN42" i="32" s="1"/>
  <c r="BE86" i="32"/>
  <c r="BI86" i="32" s="1"/>
  <c r="BS42" i="32"/>
  <c r="BF86" i="32"/>
  <c r="BJ86" i="32" s="1"/>
  <c r="BK86" i="32" s="1"/>
  <c r="BL11" i="124"/>
  <c r="BE55" i="124"/>
  <c r="BI55" i="124" s="1"/>
  <c r="BS11" i="124"/>
  <c r="BF55" i="124"/>
  <c r="BJ55" i="124" s="1"/>
  <c r="BK55" i="124" s="1"/>
  <c r="F44" i="110"/>
  <c r="F49" i="110" s="1"/>
  <c r="F37" i="110"/>
  <c r="AX53" i="133"/>
  <c r="K58" i="157"/>
  <c r="J18" i="40"/>
  <c r="J51" i="110"/>
  <c r="J54" i="110" s="1"/>
  <c r="N33" i="110" s="1"/>
  <c r="Q17" i="110" s="1"/>
  <c r="J42" i="110"/>
  <c r="BE80" i="32"/>
  <c r="BI80" i="32" s="1"/>
  <c r="BS36" i="32"/>
  <c r="BF80" i="32"/>
  <c r="BJ80" i="32" s="1"/>
  <c r="BK80" i="32" s="1"/>
  <c r="BL36" i="32"/>
  <c r="BN36" i="32" s="1"/>
  <c r="AN11" i="32"/>
  <c r="H37" i="110"/>
  <c r="H44" i="110"/>
  <c r="H49" i="110" s="1"/>
  <c r="BE81" i="147"/>
  <c r="BI81" i="147" s="1"/>
  <c r="BL37" i="147"/>
  <c r="BN37" i="147" s="1"/>
  <c r="BS37" i="147"/>
  <c r="BF81" i="147"/>
  <c r="BJ81" i="147" s="1"/>
  <c r="BK81" i="147" s="1"/>
  <c r="C87" i="157"/>
  <c r="M16" i="157"/>
  <c r="J30" i="40" s="1"/>
  <c r="J86" i="157"/>
  <c r="BF67" i="161"/>
  <c r="BJ67" i="161" s="1"/>
  <c r="BK67" i="161" s="1"/>
  <c r="BL23" i="161"/>
  <c r="BN23" i="161" s="1"/>
  <c r="BS23" i="161"/>
  <c r="BE67" i="161"/>
  <c r="BI67" i="161" s="1"/>
  <c r="BF88" i="161"/>
  <c r="BJ88" i="161" s="1"/>
  <c r="BK88" i="161" s="1"/>
  <c r="BL44" i="161"/>
  <c r="BS44" i="161"/>
  <c r="BE88" i="161"/>
  <c r="BI88" i="161" s="1"/>
  <c r="BL33" i="32"/>
  <c r="BF77" i="32"/>
  <c r="BJ77" i="32" s="1"/>
  <c r="BK77" i="32" s="1"/>
  <c r="BE77" i="32"/>
  <c r="BI77" i="32" s="1"/>
  <c r="BS33" i="32"/>
  <c r="G70" i="157"/>
  <c r="G93" i="157"/>
  <c r="G94" i="157" s="1"/>
  <c r="G12" i="163" s="1"/>
  <c r="BA9" i="161"/>
  <c r="BL58" i="161"/>
  <c r="BN58" i="161" s="1"/>
  <c r="D38" i="110"/>
  <c r="K33" i="110"/>
  <c r="D32" i="110"/>
  <c r="BF51" i="147"/>
  <c r="BJ51" i="147" s="1"/>
  <c r="BK51" i="147" s="1"/>
  <c r="BS7" i="147"/>
  <c r="BE51" i="147"/>
  <c r="BI51" i="147" s="1"/>
  <c r="BL7" i="147"/>
  <c r="H70" i="157"/>
  <c r="H93" i="157"/>
  <c r="H94" i="157" s="1"/>
  <c r="H12" i="163" s="1"/>
  <c r="F70" i="157"/>
  <c r="F93" i="157"/>
  <c r="F94" i="157" s="1"/>
  <c r="F12" i="163" s="1"/>
  <c r="AL71" i="140"/>
  <c r="AN71" i="140" s="1"/>
  <c r="N91" i="124"/>
  <c r="J77" i="127"/>
  <c r="Y58" i="140"/>
  <c r="AA58" i="140" s="1"/>
  <c r="BE60" i="147"/>
  <c r="BI60" i="147" s="1"/>
  <c r="BF60" i="147"/>
  <c r="BJ60" i="147" s="1"/>
  <c r="BK60" i="147" s="1"/>
  <c r="BS16" i="147"/>
  <c r="BL16" i="147"/>
  <c r="BN16" i="147" s="1"/>
  <c r="AY55" i="124"/>
  <c r="BA55" i="124" s="1"/>
  <c r="AN53" i="161"/>
  <c r="I37" i="110"/>
  <c r="I44" i="110"/>
  <c r="I49" i="110" s="1"/>
  <c r="BS39" i="32"/>
  <c r="BE83" i="32"/>
  <c r="BI83" i="32" s="1"/>
  <c r="BF83" i="32"/>
  <c r="BJ83" i="32" s="1"/>
  <c r="BK83" i="32" s="1"/>
  <c r="BL39" i="32"/>
  <c r="BN39" i="32" s="1"/>
  <c r="AY53" i="133"/>
  <c r="AY11" i="32"/>
  <c r="BA11" i="32" s="1"/>
  <c r="AS55" i="32"/>
  <c r="AW55" i="32" s="1"/>
  <c r="AX55" i="32" s="1"/>
  <c r="BF11" i="32"/>
  <c r="AR55" i="32"/>
  <c r="AV55" i="32" s="1"/>
  <c r="BY22" i="161"/>
  <c r="BS66" i="161"/>
  <c r="BW66" i="161" s="1"/>
  <c r="BX66" i="161" s="1"/>
  <c r="BR66" i="161"/>
  <c r="BV66" i="161" s="1"/>
  <c r="CF22" i="161"/>
  <c r="AY53" i="161"/>
  <c r="AS87" i="124"/>
  <c r="AW87" i="124" s="1"/>
  <c r="AX87" i="124" s="1"/>
  <c r="AR87" i="124"/>
  <c r="AV87" i="124" s="1"/>
  <c r="AY43" i="124"/>
  <c r="BF43" i="124"/>
  <c r="F30" i="127"/>
  <c r="F69" i="127"/>
  <c r="I70" i="118"/>
  <c r="I93" i="118"/>
  <c r="I94" i="118" s="1"/>
  <c r="I12" i="120" s="1"/>
  <c r="C87" i="33"/>
  <c r="BF72" i="140"/>
  <c r="BJ72" i="140" s="1"/>
  <c r="BK72" i="140" s="1"/>
  <c r="BE72" i="140"/>
  <c r="BI72" i="140" s="1"/>
  <c r="BS28" i="140"/>
  <c r="BL28" i="140"/>
  <c r="BN28" i="140" s="1"/>
  <c r="Y74" i="140"/>
  <c r="AA74" i="140" s="1"/>
  <c r="D46" i="106"/>
  <c r="D47" i="106" s="1"/>
  <c r="D48" i="106" s="1"/>
  <c r="D37" i="106"/>
  <c r="CM8" i="124"/>
  <c r="CM47" i="124" s="1"/>
  <c r="CK47" i="124"/>
  <c r="H93" i="143"/>
  <c r="H94" i="143" s="1"/>
  <c r="H12" i="149" s="1"/>
  <c r="H70" i="143"/>
  <c r="F38" i="106"/>
  <c r="F32" i="106"/>
  <c r="AR53" i="140"/>
  <c r="AV53" i="140" s="1"/>
  <c r="BF9" i="140"/>
  <c r="AY9" i="140"/>
  <c r="AS53" i="140"/>
  <c r="AW53" i="140" s="1"/>
  <c r="AX53" i="140" s="1"/>
  <c r="C68" i="33"/>
  <c r="C30" i="33" s="1"/>
  <c r="J65" i="33"/>
  <c r="AN42" i="117"/>
  <c r="BZ46" i="124"/>
  <c r="CX46" i="124"/>
  <c r="CZ46" i="124" s="1"/>
  <c r="AS9" i="117"/>
  <c r="AL9" i="117"/>
  <c r="AF53" i="117"/>
  <c r="AJ53" i="117" s="1"/>
  <c r="AE53" i="117"/>
  <c r="AI53" i="117" s="1"/>
  <c r="E37" i="44"/>
  <c r="AL46" i="124"/>
  <c r="AN46" i="124" s="1"/>
  <c r="AE90" i="124"/>
  <c r="AI90" i="124" s="1"/>
  <c r="AF90" i="124"/>
  <c r="AJ90" i="124" s="1"/>
  <c r="AK90" i="124" s="1"/>
  <c r="AS46" i="124"/>
  <c r="E37" i="109"/>
  <c r="E46" i="109"/>
  <c r="E47" i="109" s="1"/>
  <c r="E48" i="109" s="1"/>
  <c r="CX33" i="124"/>
  <c r="CZ33" i="124" s="1"/>
  <c r="AN21" i="124"/>
  <c r="AK56" i="32"/>
  <c r="J87" i="127"/>
  <c r="C3" i="126"/>
  <c r="BZ25" i="124"/>
  <c r="CX25" i="124"/>
  <c r="CZ25" i="124" s="1"/>
  <c r="BZ15" i="124"/>
  <c r="CX15" i="124"/>
  <c r="CZ15" i="124" s="1"/>
  <c r="J86" i="118"/>
  <c r="I37" i="44"/>
  <c r="AE52" i="124"/>
  <c r="AI52" i="124" s="1"/>
  <c r="AS8" i="124"/>
  <c r="AF52" i="124"/>
  <c r="AJ52" i="124" s="1"/>
  <c r="AL8" i="124"/>
  <c r="C69" i="118"/>
  <c r="J100" i="33"/>
  <c r="K44" i="33" s="1"/>
  <c r="C8" i="41" s="1"/>
  <c r="AS14" i="140"/>
  <c r="AL14" i="140"/>
  <c r="AN14" i="140" s="1"/>
  <c r="AE58" i="140"/>
  <c r="AI58" i="140" s="1"/>
  <c r="AF58" i="140"/>
  <c r="AJ58" i="140" s="1"/>
  <c r="AK58" i="140" s="1"/>
  <c r="J649" i="119"/>
  <c r="AS73" i="124"/>
  <c r="AW73" i="124" s="1"/>
  <c r="AX73" i="124" s="1"/>
  <c r="AR73" i="124"/>
  <c r="AV73" i="124" s="1"/>
  <c r="AY29" i="124"/>
  <c r="BA29" i="124" s="1"/>
  <c r="BF29" i="124"/>
  <c r="BS76" i="147"/>
  <c r="BW76" i="147" s="1"/>
  <c r="BX76" i="147" s="1"/>
  <c r="BY32" i="147"/>
  <c r="CF32" i="147"/>
  <c r="BR76" i="147"/>
  <c r="BV76" i="147" s="1"/>
  <c r="K57" i="33"/>
  <c r="M57" i="33" s="1"/>
  <c r="D20" i="40"/>
  <c r="C7" i="42"/>
  <c r="F17" i="42" s="1"/>
  <c r="AY22" i="140"/>
  <c r="BA22" i="140" s="1"/>
  <c r="AR66" i="140"/>
  <c r="AV66" i="140" s="1"/>
  <c r="AS66" i="140"/>
  <c r="AW66" i="140" s="1"/>
  <c r="AX66" i="140" s="1"/>
  <c r="BF22" i="140"/>
  <c r="BZ36" i="124"/>
  <c r="CX36" i="124"/>
  <c r="CZ36" i="124" s="1"/>
  <c r="CM9" i="117"/>
  <c r="CK47" i="117"/>
  <c r="N52" i="124"/>
  <c r="L91" i="124"/>
  <c r="AA19" i="147"/>
  <c r="AA47" i="147" s="1"/>
  <c r="Y47" i="147"/>
  <c r="D37" i="109"/>
  <c r="D46" i="109"/>
  <c r="D47" i="109" s="1"/>
  <c r="D48" i="109" s="1"/>
  <c r="C69" i="127"/>
  <c r="C30" i="127"/>
  <c r="J68" i="127"/>
  <c r="AE70" i="117"/>
  <c r="AI70" i="117" s="1"/>
  <c r="AL26" i="117"/>
  <c r="AS26" i="117"/>
  <c r="AF70" i="117"/>
  <c r="AJ70" i="117" s="1"/>
  <c r="AK70" i="117" s="1"/>
  <c r="BF44" i="32"/>
  <c r="AY44" i="32"/>
  <c r="AS88" i="32"/>
  <c r="AW88" i="32" s="1"/>
  <c r="AX88" i="32" s="1"/>
  <c r="AR88" i="32"/>
  <c r="AV88" i="32" s="1"/>
  <c r="H93" i="118"/>
  <c r="H94" i="118" s="1"/>
  <c r="H12" i="120" s="1"/>
  <c r="H70" i="118"/>
  <c r="E93" i="143"/>
  <c r="E94" i="143" s="1"/>
  <c r="E12" i="149" s="1"/>
  <c r="E70" i="143"/>
  <c r="CX43" i="140"/>
  <c r="CZ43" i="140" s="1"/>
  <c r="J607" i="141"/>
  <c r="AL85" i="140"/>
  <c r="AN85" i="140" s="1"/>
  <c r="AE74" i="140"/>
  <c r="AI74" i="140" s="1"/>
  <c r="AL30" i="140"/>
  <c r="AN30" i="140" s="1"/>
  <c r="AF74" i="140"/>
  <c r="AJ74" i="140" s="1"/>
  <c r="AK74" i="140" s="1"/>
  <c r="AS30" i="140"/>
  <c r="C101" i="127"/>
  <c r="C101" i="118"/>
  <c r="C101" i="33"/>
  <c r="C101" i="143"/>
  <c r="C101" i="157"/>
  <c r="C101" i="136"/>
  <c r="C101" i="129"/>
  <c r="BZ20" i="117"/>
  <c r="CX20" i="117"/>
  <c r="CZ20" i="117" s="1"/>
  <c r="AS88" i="124"/>
  <c r="AW88" i="124" s="1"/>
  <c r="AX88" i="124" s="1"/>
  <c r="AY44" i="124"/>
  <c r="BA44" i="124" s="1"/>
  <c r="BF44" i="124"/>
  <c r="AR88" i="124"/>
  <c r="AV88" i="124" s="1"/>
  <c r="BZ8" i="124"/>
  <c r="BX47" i="124"/>
  <c r="AS17" i="32"/>
  <c r="AL17" i="32"/>
  <c r="AN17" i="32" s="1"/>
  <c r="AE61" i="32"/>
  <c r="AI61" i="32" s="1"/>
  <c r="AF61" i="32"/>
  <c r="AJ61" i="32" s="1"/>
  <c r="AK61" i="32" s="1"/>
  <c r="AS19" i="117"/>
  <c r="AL19" i="117"/>
  <c r="AN19" i="117" s="1"/>
  <c r="AE63" i="117"/>
  <c r="AI63" i="117" s="1"/>
  <c r="AF63" i="117"/>
  <c r="AJ63" i="117" s="1"/>
  <c r="AK63" i="117" s="1"/>
  <c r="D38" i="44"/>
  <c r="D32" i="44"/>
  <c r="D44" i="44" s="1"/>
  <c r="AL86" i="117"/>
  <c r="AN86" i="117" s="1"/>
  <c r="C103" i="127"/>
  <c r="C103" i="143"/>
  <c r="C103" i="129"/>
  <c r="C103" i="118"/>
  <c r="C103" i="33"/>
  <c r="C103" i="157"/>
  <c r="C103" i="136"/>
  <c r="AL76" i="117"/>
  <c r="AN76" i="117" s="1"/>
  <c r="Y53" i="117"/>
  <c r="V91" i="117"/>
  <c r="K33" i="44"/>
  <c r="Y68" i="140"/>
  <c r="AA68" i="140" s="1"/>
  <c r="G37" i="105"/>
  <c r="G46" i="105"/>
  <c r="G47" i="105" s="1"/>
  <c r="G48" i="105" s="1"/>
  <c r="J62" i="118"/>
  <c r="BF21" i="124"/>
  <c r="AY21" i="124"/>
  <c r="BA21" i="124" s="1"/>
  <c r="AR65" i="124"/>
  <c r="AV65" i="124" s="1"/>
  <c r="AS65" i="124"/>
  <c r="AW65" i="124" s="1"/>
  <c r="AX65" i="124" s="1"/>
  <c r="AL56" i="32"/>
  <c r="M16" i="127"/>
  <c r="F30" i="40" s="1"/>
  <c r="Y62" i="117"/>
  <c r="AA62" i="117" s="1"/>
  <c r="AS66" i="124"/>
  <c r="AW66" i="124" s="1"/>
  <c r="AX66" i="124" s="1"/>
  <c r="BF22" i="124"/>
  <c r="AY22" i="124"/>
  <c r="AR66" i="124"/>
  <c r="AV66" i="124" s="1"/>
  <c r="W91" i="32"/>
  <c r="BZ19" i="117"/>
  <c r="CX19" i="117"/>
  <c r="CZ19" i="117" s="1"/>
  <c r="M16" i="118"/>
  <c r="E30" i="40" s="1"/>
  <c r="CX26" i="117"/>
  <c r="CZ26" i="117" s="1"/>
  <c r="E32" i="105"/>
  <c r="E38" i="105"/>
  <c r="AN45" i="32"/>
  <c r="Y52" i="124"/>
  <c r="V91" i="124"/>
  <c r="AL79" i="140"/>
  <c r="AN79" i="140" s="1"/>
  <c r="AL55" i="117"/>
  <c r="AN55" i="117" s="1"/>
  <c r="J100" i="127"/>
  <c r="K44" i="127" s="1"/>
  <c r="J100" i="129"/>
  <c r="K44" i="129" s="1"/>
  <c r="I37" i="109"/>
  <c r="I46" i="109"/>
  <c r="I47" i="109" s="1"/>
  <c r="I48" i="109" s="1"/>
  <c r="J38" i="105"/>
  <c r="J32" i="105"/>
  <c r="Y47" i="32"/>
  <c r="S47" i="32" s="1"/>
  <c r="AY36" i="124"/>
  <c r="AS80" i="124"/>
  <c r="AW80" i="124" s="1"/>
  <c r="AX80" i="124" s="1"/>
  <c r="AR80" i="124"/>
  <c r="AV80" i="124" s="1"/>
  <c r="BF36" i="124"/>
  <c r="H37" i="44"/>
  <c r="AL64" i="117"/>
  <c r="AN64" i="117" s="1"/>
  <c r="AF78" i="124"/>
  <c r="AJ78" i="124" s="1"/>
  <c r="AK78" i="124" s="1"/>
  <c r="AE78" i="124"/>
  <c r="AI78" i="124" s="1"/>
  <c r="AL34" i="124"/>
  <c r="AN34" i="124" s="1"/>
  <c r="AS34" i="124"/>
  <c r="AL73" i="124"/>
  <c r="AN73" i="124" s="1"/>
  <c r="BL76" i="147"/>
  <c r="BN76" i="147" s="1"/>
  <c r="AN14" i="124"/>
  <c r="BZ9" i="117"/>
  <c r="BX47" i="117"/>
  <c r="AE72" i="124"/>
  <c r="AI72" i="124" s="1"/>
  <c r="AS28" i="124"/>
  <c r="AL28" i="124"/>
  <c r="AF72" i="124"/>
  <c r="AJ72" i="124" s="1"/>
  <c r="AK72" i="124" s="1"/>
  <c r="AN23" i="117"/>
  <c r="Y63" i="147"/>
  <c r="V91" i="147"/>
  <c r="K33" i="105"/>
  <c r="CX34" i="124"/>
  <c r="CZ34" i="124" s="1"/>
  <c r="CM19" i="147"/>
  <c r="CM47" i="147" s="1"/>
  <c r="CK47" i="147"/>
  <c r="I32" i="106"/>
  <c r="I38" i="106"/>
  <c r="AL59" i="124"/>
  <c r="AN59" i="124" s="1"/>
  <c r="BZ23" i="117"/>
  <c r="CX23" i="117"/>
  <c r="CZ23" i="117" s="1"/>
  <c r="I38" i="105"/>
  <c r="I32" i="105"/>
  <c r="V91" i="140"/>
  <c r="J691" i="141"/>
  <c r="CX39" i="140"/>
  <c r="CZ39" i="140" s="1"/>
  <c r="AL75" i="140"/>
  <c r="AN75" i="140" s="1"/>
  <c r="AY72" i="140"/>
  <c r="BA72" i="140" s="1"/>
  <c r="N53" i="117"/>
  <c r="N91" i="117" s="1"/>
  <c r="L91" i="117"/>
  <c r="L17" i="145"/>
  <c r="L18" i="145" s="1"/>
  <c r="E15" i="143"/>
  <c r="E10" i="143" s="1"/>
  <c r="E9" i="143" s="1"/>
  <c r="F18" i="145"/>
  <c r="E38" i="106"/>
  <c r="E32" i="106"/>
  <c r="K33" i="106"/>
  <c r="AR77" i="124"/>
  <c r="AV77" i="124" s="1"/>
  <c r="AS77" i="124"/>
  <c r="AW77" i="124" s="1"/>
  <c r="AX77" i="124" s="1"/>
  <c r="AY33" i="124"/>
  <c r="BA33" i="124" s="1"/>
  <c r="BF33" i="124"/>
  <c r="AY12" i="140"/>
  <c r="BA12" i="140" s="1"/>
  <c r="BF12" i="140"/>
  <c r="AS56" i="140"/>
  <c r="AW56" i="140" s="1"/>
  <c r="AX56" i="140" s="1"/>
  <c r="AR56" i="140"/>
  <c r="AV56" i="140" s="1"/>
  <c r="Y61" i="32"/>
  <c r="AA61" i="32" s="1"/>
  <c r="H37" i="109"/>
  <c r="H46" i="109"/>
  <c r="H47" i="109" s="1"/>
  <c r="H48" i="109" s="1"/>
  <c r="H46" i="105"/>
  <c r="H47" i="105" s="1"/>
  <c r="H48" i="105" s="1"/>
  <c r="H37" i="105"/>
  <c r="BF35" i="124"/>
  <c r="AR79" i="124"/>
  <c r="AV79" i="124" s="1"/>
  <c r="AY35" i="124"/>
  <c r="BA35" i="124" s="1"/>
  <c r="AS79" i="124"/>
  <c r="AW79" i="124" s="1"/>
  <c r="AX79" i="124" s="1"/>
  <c r="E30" i="127"/>
  <c r="E69" i="127"/>
  <c r="AL76" i="140"/>
  <c r="AN76" i="140" s="1"/>
  <c r="AL53" i="140"/>
  <c r="AN53" i="140" s="1"/>
  <c r="CX44" i="124"/>
  <c r="CZ44" i="124" s="1"/>
  <c r="AS86" i="117"/>
  <c r="AW86" i="117" s="1"/>
  <c r="AX86" i="117" s="1"/>
  <c r="BF42" i="117"/>
  <c r="AY42" i="117"/>
  <c r="BA42" i="117" s="1"/>
  <c r="AR86" i="117"/>
  <c r="AV86" i="117" s="1"/>
  <c r="CX30" i="140"/>
  <c r="CZ30" i="140" s="1"/>
  <c r="I70" i="127"/>
  <c r="I93" i="127"/>
  <c r="I94" i="127" s="1"/>
  <c r="I12" i="126" s="1"/>
  <c r="AA9" i="117"/>
  <c r="AA47" i="117" s="1"/>
  <c r="Y47" i="117"/>
  <c r="BZ12" i="32"/>
  <c r="BX47" i="32"/>
  <c r="BR47" i="32" s="1"/>
  <c r="AE68" i="140"/>
  <c r="AI68" i="140" s="1"/>
  <c r="AL24" i="140"/>
  <c r="AN24" i="140" s="1"/>
  <c r="AF68" i="140"/>
  <c r="AJ68" i="140" s="1"/>
  <c r="AK68" i="140" s="1"/>
  <c r="AS24" i="140"/>
  <c r="Y63" i="140"/>
  <c r="AA63" i="140" s="1"/>
  <c r="F38" i="105"/>
  <c r="F32" i="105"/>
  <c r="F93" i="143"/>
  <c r="F94" i="143" s="1"/>
  <c r="F12" i="149" s="1"/>
  <c r="F70" i="143"/>
  <c r="J63" i="118"/>
  <c r="E21" i="40" s="1"/>
  <c r="J62" i="127"/>
  <c r="BZ17" i="32"/>
  <c r="CX17" i="32"/>
  <c r="AR83" i="117"/>
  <c r="AV83" i="117" s="1"/>
  <c r="AY39" i="117"/>
  <c r="BA39" i="117" s="1"/>
  <c r="BF39" i="117"/>
  <c r="AS83" i="117"/>
  <c r="AW83" i="117" s="1"/>
  <c r="AX83" i="117" s="1"/>
  <c r="AL65" i="124"/>
  <c r="AN65" i="124" s="1"/>
  <c r="BZ19" i="124"/>
  <c r="CX19" i="124"/>
  <c r="CZ19" i="124" s="1"/>
  <c r="G38" i="106"/>
  <c r="G32" i="106"/>
  <c r="BF25" i="124"/>
  <c r="AS69" i="124"/>
  <c r="AW69" i="124" s="1"/>
  <c r="AX69" i="124" s="1"/>
  <c r="AR69" i="124"/>
  <c r="AV69" i="124" s="1"/>
  <c r="AY25" i="124"/>
  <c r="BA25" i="124" s="1"/>
  <c r="AN12" i="32"/>
  <c r="J86" i="127"/>
  <c r="BZ32" i="140"/>
  <c r="CX32" i="140"/>
  <c r="CZ32" i="140" s="1"/>
  <c r="X91" i="32"/>
  <c r="BS43" i="117"/>
  <c r="BF87" i="117"/>
  <c r="BJ87" i="117" s="1"/>
  <c r="BK87" i="117" s="1"/>
  <c r="BL43" i="117"/>
  <c r="BE87" i="117"/>
  <c r="BI87" i="117" s="1"/>
  <c r="CX28" i="124"/>
  <c r="CZ28" i="124" s="1"/>
  <c r="BZ42" i="117"/>
  <c r="CX42" i="117"/>
  <c r="CZ42" i="117" s="1"/>
  <c r="J87" i="118"/>
  <c r="C3" i="120"/>
  <c r="AS89" i="32"/>
  <c r="AW89" i="32" s="1"/>
  <c r="AX89" i="32" s="1"/>
  <c r="AY45" i="32"/>
  <c r="BA45" i="32" s="1"/>
  <c r="AR89" i="32"/>
  <c r="AV89" i="32" s="1"/>
  <c r="BF45" i="32"/>
  <c r="AA8" i="124"/>
  <c r="AA47" i="124" s="1"/>
  <c r="Y47" i="124"/>
  <c r="S47" i="124" s="1"/>
  <c r="AR79" i="140"/>
  <c r="AV79" i="140" s="1"/>
  <c r="BF35" i="140"/>
  <c r="AS79" i="140"/>
  <c r="AW79" i="140" s="1"/>
  <c r="AX79" i="140" s="1"/>
  <c r="AY35" i="140"/>
  <c r="BA35" i="140" s="1"/>
  <c r="AY11" i="117"/>
  <c r="BA11" i="117" s="1"/>
  <c r="BF11" i="117"/>
  <c r="AR55" i="117"/>
  <c r="AV55" i="117" s="1"/>
  <c r="AS55" i="117"/>
  <c r="AW55" i="117" s="1"/>
  <c r="AX55" i="117" s="1"/>
  <c r="J100" i="118"/>
  <c r="K44" i="118" s="1"/>
  <c r="J100" i="143"/>
  <c r="K44" i="143" s="1"/>
  <c r="AA47" i="32"/>
  <c r="AN20" i="117"/>
  <c r="CX12" i="140"/>
  <c r="CZ12" i="140" s="1"/>
  <c r="AN29" i="124"/>
  <c r="BF14" i="124"/>
  <c r="AY14" i="124"/>
  <c r="BA14" i="124" s="1"/>
  <c r="AR58" i="124"/>
  <c r="AV58" i="124" s="1"/>
  <c r="AS58" i="124"/>
  <c r="AW58" i="124" s="1"/>
  <c r="AX58" i="124" s="1"/>
  <c r="CX7" i="140"/>
  <c r="CZ7" i="140" s="1"/>
  <c r="AN22" i="140"/>
  <c r="BZ24" i="140"/>
  <c r="CX24" i="140"/>
  <c r="CZ24" i="140" s="1"/>
  <c r="AY23" i="117"/>
  <c r="BA23" i="117" s="1"/>
  <c r="BF23" i="117"/>
  <c r="AS67" i="117"/>
  <c r="AW67" i="117" s="1"/>
  <c r="AX67" i="117" s="1"/>
  <c r="AR67" i="117"/>
  <c r="AV67" i="117" s="1"/>
  <c r="BZ29" i="124"/>
  <c r="CX29" i="124"/>
  <c r="CZ29" i="124" s="1"/>
  <c r="G46" i="109"/>
  <c r="G47" i="109" s="1"/>
  <c r="G48" i="109" s="1"/>
  <c r="G37" i="109"/>
  <c r="X63" i="147"/>
  <c r="X91" i="147" s="1"/>
  <c r="W91" i="147"/>
  <c r="D46" i="105"/>
  <c r="D47" i="105" s="1"/>
  <c r="D48" i="105" s="1"/>
  <c r="D37" i="105"/>
  <c r="AR88" i="117"/>
  <c r="AV88" i="117" s="1"/>
  <c r="BF44" i="117"/>
  <c r="AS88" i="117"/>
  <c r="AW88" i="117" s="1"/>
  <c r="AX88" i="117" s="1"/>
  <c r="AY44" i="117"/>
  <c r="K38" i="109"/>
  <c r="BZ19" i="147"/>
  <c r="BX47" i="147"/>
  <c r="CX33" i="117"/>
  <c r="CZ33" i="117" s="1"/>
  <c r="AS59" i="124"/>
  <c r="AW59" i="124" s="1"/>
  <c r="AX59" i="124" s="1"/>
  <c r="AY15" i="124"/>
  <c r="BA15" i="124" s="1"/>
  <c r="BF15" i="124"/>
  <c r="AR59" i="124"/>
  <c r="AV59" i="124" s="1"/>
  <c r="AL88" i="32"/>
  <c r="AN88" i="32" s="1"/>
  <c r="C3" i="149"/>
  <c r="J87" i="143"/>
  <c r="CX8" i="124"/>
  <c r="BZ14" i="140"/>
  <c r="CX14" i="140"/>
  <c r="CZ14" i="140" s="1"/>
  <c r="AL33" i="117"/>
  <c r="AN33" i="117" s="1"/>
  <c r="AE77" i="117"/>
  <c r="AI77" i="117" s="1"/>
  <c r="AF77" i="117"/>
  <c r="AJ77" i="117" s="1"/>
  <c r="AK77" i="117" s="1"/>
  <c r="AS33" i="117"/>
  <c r="D30" i="127"/>
  <c r="D69" i="127"/>
  <c r="AR51" i="140"/>
  <c r="AV51" i="140" s="1"/>
  <c r="BF7" i="140"/>
  <c r="AS51" i="140"/>
  <c r="AW51" i="140" s="1"/>
  <c r="AX51" i="140" s="1"/>
  <c r="AY7" i="140"/>
  <c r="BA7" i="140" s="1"/>
  <c r="AL77" i="124"/>
  <c r="AN77" i="124" s="1"/>
  <c r="AL56" i="140"/>
  <c r="AN56" i="140" s="1"/>
  <c r="AA56" i="32"/>
  <c r="AS65" i="117"/>
  <c r="AW65" i="117" s="1"/>
  <c r="AX65" i="117" s="1"/>
  <c r="BF21" i="117"/>
  <c r="AY21" i="117"/>
  <c r="AR65" i="117"/>
  <c r="AV65" i="117" s="1"/>
  <c r="AE64" i="124"/>
  <c r="AI64" i="124" s="1"/>
  <c r="AF64" i="124"/>
  <c r="AJ64" i="124" s="1"/>
  <c r="AK64" i="124" s="1"/>
  <c r="AS20" i="124"/>
  <c r="AL20" i="124"/>
  <c r="AN20" i="124" s="1"/>
  <c r="AR76" i="140"/>
  <c r="AV76" i="140" s="1"/>
  <c r="AS76" i="140"/>
  <c r="AW76" i="140" s="1"/>
  <c r="AX76" i="140" s="1"/>
  <c r="BF32" i="140"/>
  <c r="AY32" i="140"/>
  <c r="BA32" i="140" s="1"/>
  <c r="BF32" i="117"/>
  <c r="AS76" i="117"/>
  <c r="AW76" i="117" s="1"/>
  <c r="AX76" i="117" s="1"/>
  <c r="AR76" i="117"/>
  <c r="AV76" i="117" s="1"/>
  <c r="AY32" i="117"/>
  <c r="X53" i="117"/>
  <c r="X91" i="117" s="1"/>
  <c r="W91" i="117"/>
  <c r="CM12" i="32"/>
  <c r="CM47" i="32" s="1"/>
  <c r="CK47" i="32"/>
  <c r="CE47" i="32" s="1"/>
  <c r="AS19" i="140"/>
  <c r="AE63" i="140"/>
  <c r="AI63" i="140" s="1"/>
  <c r="AF63" i="140"/>
  <c r="AJ63" i="140" s="1"/>
  <c r="AK63" i="140" s="1"/>
  <c r="AL19" i="140"/>
  <c r="AN19" i="140" s="1"/>
  <c r="E70" i="118"/>
  <c r="E93" i="118"/>
  <c r="E94" i="118" s="1"/>
  <c r="E12" i="120" s="1"/>
  <c r="N63" i="147"/>
  <c r="N91" i="147" s="1"/>
  <c r="L91" i="147"/>
  <c r="CX18" i="117"/>
  <c r="CZ18" i="117" s="1"/>
  <c r="AR52" i="140"/>
  <c r="AV52" i="140" s="1"/>
  <c r="AS52" i="140"/>
  <c r="AW52" i="140" s="1"/>
  <c r="AX52" i="140" s="1"/>
  <c r="BF8" i="140"/>
  <c r="AY8" i="140"/>
  <c r="J63" i="127"/>
  <c r="F21" i="40" s="1"/>
  <c r="BM47" i="124"/>
  <c r="AL83" i="117"/>
  <c r="AN83" i="117" s="1"/>
  <c r="J649" i="125"/>
  <c r="AS56" i="32"/>
  <c r="AW56" i="32" s="1"/>
  <c r="AR56" i="32"/>
  <c r="AV56" i="32" s="1"/>
  <c r="BF12" i="32"/>
  <c r="AY12" i="32"/>
  <c r="G70" i="143"/>
  <c r="G93" i="143"/>
  <c r="G94" i="143" s="1"/>
  <c r="G12" i="149" s="1"/>
  <c r="AL18" i="117"/>
  <c r="AN18" i="117" s="1"/>
  <c r="AF62" i="117"/>
  <c r="AJ62" i="117" s="1"/>
  <c r="AK62" i="117" s="1"/>
  <c r="AS18" i="117"/>
  <c r="AE62" i="117"/>
  <c r="AI62" i="117" s="1"/>
  <c r="BM47" i="117"/>
  <c r="D93" i="143"/>
  <c r="D94" i="143" s="1"/>
  <c r="D12" i="149" s="1"/>
  <c r="D70" i="143"/>
  <c r="AL89" i="32"/>
  <c r="AN89" i="32" s="1"/>
  <c r="X52" i="124"/>
  <c r="X91" i="124" s="1"/>
  <c r="W91" i="124"/>
  <c r="C69" i="143"/>
  <c r="J68" i="143"/>
  <c r="C30" i="143"/>
  <c r="CX8" i="140"/>
  <c r="CZ8" i="140" s="1"/>
  <c r="AN11" i="117"/>
  <c r="J100" i="136"/>
  <c r="K44" i="136" s="1"/>
  <c r="J100" i="157"/>
  <c r="K44" i="157" s="1"/>
  <c r="BF42" i="124"/>
  <c r="AY42" i="124"/>
  <c r="BA42" i="124" s="1"/>
  <c r="AR86" i="124"/>
  <c r="AV86" i="124" s="1"/>
  <c r="AS86" i="124"/>
  <c r="AW86" i="124" s="1"/>
  <c r="AX86" i="124" s="1"/>
  <c r="BF20" i="117"/>
  <c r="AY20" i="117"/>
  <c r="BA20" i="117" s="1"/>
  <c r="AR64" i="117"/>
  <c r="AV64" i="117" s="1"/>
  <c r="AS64" i="117"/>
  <c r="AW64" i="117" s="1"/>
  <c r="AX64" i="117" s="1"/>
  <c r="Y78" i="124"/>
  <c r="AA78" i="124" s="1"/>
  <c r="AL58" i="124"/>
  <c r="AN58" i="124" s="1"/>
  <c r="AL23" i="140"/>
  <c r="AS23" i="140"/>
  <c r="AE67" i="140"/>
  <c r="AI67" i="140" s="1"/>
  <c r="AF67" i="140"/>
  <c r="AJ67" i="140" s="1"/>
  <c r="AK67" i="140" s="1"/>
  <c r="N47" i="117"/>
  <c r="AS19" i="147"/>
  <c r="AF63" i="147"/>
  <c r="AJ63" i="147" s="1"/>
  <c r="AL19" i="147"/>
  <c r="AE63" i="147"/>
  <c r="AI63" i="147" s="1"/>
  <c r="J65" i="127"/>
  <c r="H69" i="127"/>
  <c r="H30" i="127"/>
  <c r="AE63" i="124"/>
  <c r="AI63" i="124" s="1"/>
  <c r="AF63" i="124"/>
  <c r="AJ63" i="124" s="1"/>
  <c r="AK63" i="124" s="1"/>
  <c r="AS19" i="124"/>
  <c r="AL19" i="124"/>
  <c r="E30" i="136"/>
  <c r="E69" i="136"/>
  <c r="D30" i="136"/>
  <c r="D69" i="136"/>
  <c r="F18" i="138"/>
  <c r="E15" i="136"/>
  <c r="E10" i="136" s="1"/>
  <c r="E9" i="136" s="1"/>
  <c r="L17" i="138"/>
  <c r="L18" i="138" s="1"/>
  <c r="F70" i="136"/>
  <c r="F93" i="136"/>
  <c r="F94" i="136" s="1"/>
  <c r="F12" i="142" s="1"/>
  <c r="J62" i="136"/>
  <c r="C63" i="136"/>
  <c r="J63" i="136" s="1"/>
  <c r="H21" i="40" s="1"/>
  <c r="BZ10" i="140"/>
  <c r="BX47" i="140"/>
  <c r="AR86" i="140"/>
  <c r="AV86" i="140" s="1"/>
  <c r="AY42" i="140"/>
  <c r="BA42" i="140" s="1"/>
  <c r="BF42" i="140"/>
  <c r="AS86" i="140"/>
  <c r="AW86" i="140" s="1"/>
  <c r="AX86" i="140" s="1"/>
  <c r="W91" i="140"/>
  <c r="I37" i="108"/>
  <c r="I46" i="108"/>
  <c r="I47" i="108" s="1"/>
  <c r="I48" i="108" s="1"/>
  <c r="CX41" i="140"/>
  <c r="CZ41" i="140" s="1"/>
  <c r="AA47" i="140"/>
  <c r="BN57" i="161"/>
  <c r="AK54" i="140"/>
  <c r="G30" i="136"/>
  <c r="G69" i="136"/>
  <c r="CX26" i="140"/>
  <c r="CZ26" i="140" s="1"/>
  <c r="BF29" i="140"/>
  <c r="AS73" i="140"/>
  <c r="AW73" i="140" s="1"/>
  <c r="AX73" i="140" s="1"/>
  <c r="AY29" i="140"/>
  <c r="BA29" i="140" s="1"/>
  <c r="AR73" i="140"/>
  <c r="AV73" i="140" s="1"/>
  <c r="E32" i="108"/>
  <c r="E38" i="108"/>
  <c r="CA10" i="133"/>
  <c r="BF38" i="140"/>
  <c r="AY38" i="140"/>
  <c r="AS82" i="140"/>
  <c r="AW82" i="140" s="1"/>
  <c r="AX82" i="140" s="1"/>
  <c r="AR82" i="140"/>
  <c r="AV82" i="140" s="1"/>
  <c r="AL80" i="140"/>
  <c r="AN80" i="140" s="1"/>
  <c r="AN31" i="140"/>
  <c r="AL70" i="140"/>
  <c r="AN70" i="140" s="1"/>
  <c r="AR71" i="140"/>
  <c r="AV71" i="140" s="1"/>
  <c r="BF27" i="140"/>
  <c r="AY27" i="140"/>
  <c r="AS71" i="140"/>
  <c r="AW71" i="140" s="1"/>
  <c r="AX71" i="140" s="1"/>
  <c r="AA54" i="140"/>
  <c r="AL65" i="140"/>
  <c r="AN65" i="140" s="1"/>
  <c r="CM10" i="140"/>
  <c r="CM47" i="140" s="1"/>
  <c r="CK47" i="140"/>
  <c r="X91" i="140"/>
  <c r="J86" i="136"/>
  <c r="M16" i="136"/>
  <c r="H30" i="40" s="1"/>
  <c r="C87" i="136"/>
  <c r="AL54" i="140"/>
  <c r="AL73" i="140"/>
  <c r="AN73" i="140" s="1"/>
  <c r="CE54" i="133"/>
  <c r="CI54" i="133" s="1"/>
  <c r="CF54" i="133"/>
  <c r="CJ54" i="133" s="1"/>
  <c r="CL10" i="133"/>
  <c r="CY10" i="133" s="1"/>
  <c r="BL66" i="147"/>
  <c r="AN46" i="140"/>
  <c r="AL82" i="140"/>
  <c r="AN82" i="140" s="1"/>
  <c r="BN54" i="133"/>
  <c r="AS44" i="140"/>
  <c r="AL44" i="140"/>
  <c r="AN44" i="140" s="1"/>
  <c r="AE88" i="140"/>
  <c r="AI88" i="140" s="1"/>
  <c r="AF88" i="140"/>
  <c r="AJ88" i="140" s="1"/>
  <c r="AK88" i="140" s="1"/>
  <c r="C68" i="136"/>
  <c r="AN21" i="140"/>
  <c r="BM47" i="140"/>
  <c r="AN11" i="140"/>
  <c r="AL43" i="140"/>
  <c r="AN43" i="140" s="1"/>
  <c r="AF87" i="140"/>
  <c r="AJ87" i="140" s="1"/>
  <c r="AK87" i="140" s="1"/>
  <c r="AS43" i="140"/>
  <c r="AE87" i="140"/>
  <c r="AI87" i="140" s="1"/>
  <c r="BZ21" i="140"/>
  <c r="CX21" i="140"/>
  <c r="CZ21" i="140" s="1"/>
  <c r="CX27" i="140"/>
  <c r="CZ27" i="140" s="1"/>
  <c r="G37" i="108"/>
  <c r="G46" i="108"/>
  <c r="G47" i="108" s="1"/>
  <c r="G48" i="108" s="1"/>
  <c r="J77" i="136"/>
  <c r="BF10" i="140"/>
  <c r="AS54" i="140"/>
  <c r="AW54" i="140" s="1"/>
  <c r="AR54" i="140"/>
  <c r="AV54" i="140" s="1"/>
  <c r="AY10" i="140"/>
  <c r="AN29" i="140"/>
  <c r="L91" i="140"/>
  <c r="BX54" i="133"/>
  <c r="AY39" i="140"/>
  <c r="BA39" i="140" s="1"/>
  <c r="AS83" i="140"/>
  <c r="AW83" i="140" s="1"/>
  <c r="AX83" i="140" s="1"/>
  <c r="BF39" i="140"/>
  <c r="AR83" i="140"/>
  <c r="AV83" i="140" s="1"/>
  <c r="BK66" i="147"/>
  <c r="AL90" i="140"/>
  <c r="AN90" i="140" s="1"/>
  <c r="BZ29" i="140"/>
  <c r="CX29" i="140"/>
  <c r="CZ29" i="140" s="1"/>
  <c r="BF36" i="140"/>
  <c r="AR80" i="140"/>
  <c r="AV80" i="140" s="1"/>
  <c r="AS80" i="140"/>
  <c r="AW80" i="140" s="1"/>
  <c r="AX80" i="140" s="1"/>
  <c r="AY36" i="140"/>
  <c r="J46" i="108"/>
  <c r="J47" i="108" s="1"/>
  <c r="J48" i="108" s="1"/>
  <c r="J37" i="108"/>
  <c r="BF31" i="140"/>
  <c r="AY31" i="140"/>
  <c r="BA31" i="140" s="1"/>
  <c r="AS75" i="140"/>
  <c r="AW75" i="140" s="1"/>
  <c r="AX75" i="140" s="1"/>
  <c r="AR75" i="140"/>
  <c r="AV75" i="140" s="1"/>
  <c r="AR70" i="140"/>
  <c r="AV70" i="140" s="1"/>
  <c r="AS70" i="140"/>
  <c r="AW70" i="140" s="1"/>
  <c r="AX70" i="140" s="1"/>
  <c r="AY26" i="140"/>
  <c r="BF26" i="140"/>
  <c r="AR85" i="140"/>
  <c r="AV85" i="140" s="1"/>
  <c r="AS85" i="140"/>
  <c r="AW85" i="140" s="1"/>
  <c r="AX85" i="140" s="1"/>
  <c r="AY41" i="140"/>
  <c r="BF41" i="140"/>
  <c r="H70" i="136"/>
  <c r="H93" i="136"/>
  <c r="H94" i="136" s="1"/>
  <c r="H12" i="142" s="1"/>
  <c r="I93" i="136"/>
  <c r="I94" i="136" s="1"/>
  <c r="I12" i="142" s="1"/>
  <c r="I70" i="136"/>
  <c r="D38" i="108"/>
  <c r="K33" i="108"/>
  <c r="D32" i="108"/>
  <c r="AY21" i="140"/>
  <c r="BA21" i="140" s="1"/>
  <c r="AR65" i="140"/>
  <c r="AV65" i="140" s="1"/>
  <c r="AS65" i="140"/>
  <c r="AW65" i="140" s="1"/>
  <c r="AX65" i="140" s="1"/>
  <c r="BF21" i="140"/>
  <c r="AL86" i="140"/>
  <c r="AN86" i="140" s="1"/>
  <c r="AY11" i="140"/>
  <c r="BA11" i="140" s="1"/>
  <c r="BF11" i="140"/>
  <c r="AR55" i="140"/>
  <c r="AV55" i="140" s="1"/>
  <c r="AS55" i="140"/>
  <c r="AW55" i="140" s="1"/>
  <c r="AX55" i="140" s="1"/>
  <c r="BZ36" i="140"/>
  <c r="CX36" i="140"/>
  <c r="CZ36" i="140" s="1"/>
  <c r="Y47" i="140"/>
  <c r="AN10" i="140"/>
  <c r="H32" i="108"/>
  <c r="H38" i="108"/>
  <c r="CX38" i="140"/>
  <c r="CZ38" i="140" s="1"/>
  <c r="F38" i="108"/>
  <c r="F32" i="108"/>
  <c r="N91" i="140"/>
  <c r="BY54" i="133"/>
  <c r="CF22" i="147"/>
  <c r="BR66" i="147"/>
  <c r="BV66" i="147" s="1"/>
  <c r="BS66" i="147"/>
  <c r="BW66" i="147" s="1"/>
  <c r="BX66" i="147" s="1"/>
  <c r="BY22" i="147"/>
  <c r="BZ11" i="140"/>
  <c r="CX11" i="140"/>
  <c r="CZ11" i="140" s="1"/>
  <c r="BF46" i="140"/>
  <c r="AS90" i="140"/>
  <c r="AW90" i="140" s="1"/>
  <c r="AX90" i="140" s="1"/>
  <c r="AR90" i="140"/>
  <c r="AV90" i="140" s="1"/>
  <c r="AY46" i="140"/>
  <c r="BA46" i="140" s="1"/>
  <c r="CX10" i="140"/>
  <c r="R91" i="124" l="1"/>
  <c r="S91" i="124"/>
  <c r="CZ7" i="124"/>
  <c r="CR7" i="124"/>
  <c r="F69" i="33"/>
  <c r="F30" i="33"/>
  <c r="E69" i="33"/>
  <c r="E30" i="33"/>
  <c r="D69" i="33"/>
  <c r="D30" i="33"/>
  <c r="H30" i="33"/>
  <c r="H69" i="33"/>
  <c r="H70" i="33" s="1"/>
  <c r="J67" i="33"/>
  <c r="D49" i="44"/>
  <c r="K49" i="44" s="1"/>
  <c r="C10" i="51" s="1"/>
  <c r="C11" i="51" s="1"/>
  <c r="K44" i="44"/>
  <c r="J61" i="33"/>
  <c r="C62" i="33"/>
  <c r="G69" i="33"/>
  <c r="G30" i="33"/>
  <c r="DB87" i="32"/>
  <c r="DC87" i="32"/>
  <c r="Y51" i="32"/>
  <c r="AA51" i="32" s="1"/>
  <c r="CF13" i="161"/>
  <c r="BS57" i="161"/>
  <c r="BW57" i="161" s="1"/>
  <c r="BX57" i="161" s="1"/>
  <c r="BR57" i="161"/>
  <c r="BV57" i="161" s="1"/>
  <c r="BY13" i="161"/>
  <c r="CA13" i="161" s="1"/>
  <c r="AL62" i="133"/>
  <c r="AN62" i="133" s="1"/>
  <c r="AY18" i="133"/>
  <c r="BA18" i="133" s="1"/>
  <c r="BF18" i="133"/>
  <c r="AS62" i="133"/>
  <c r="AW62" i="133" s="1"/>
  <c r="AX62" i="133" s="1"/>
  <c r="AR62" i="133"/>
  <c r="AV62" i="133" s="1"/>
  <c r="G93" i="127"/>
  <c r="G94" i="127" s="1"/>
  <c r="G12" i="126" s="1"/>
  <c r="F37" i="107"/>
  <c r="J46" i="109"/>
  <c r="J47" i="109" s="1"/>
  <c r="J48" i="109" s="1"/>
  <c r="BE83" i="124"/>
  <c r="BI83" i="124" s="1"/>
  <c r="BS39" i="124"/>
  <c r="BF83" i="124"/>
  <c r="BJ83" i="124" s="1"/>
  <c r="BK83" i="124" s="1"/>
  <c r="BL39" i="124"/>
  <c r="BN39" i="124" s="1"/>
  <c r="AY83" i="124"/>
  <c r="BA83" i="124" s="1"/>
  <c r="BL58" i="133"/>
  <c r="BN58" i="133" s="1"/>
  <c r="BY14" i="133"/>
  <c r="CA14" i="133" s="1"/>
  <c r="CF14" i="133"/>
  <c r="BR58" i="133"/>
  <c r="BV58" i="133" s="1"/>
  <c r="BS58" i="133"/>
  <c r="BW58" i="133" s="1"/>
  <c r="BX58" i="133" s="1"/>
  <c r="AL78" i="161"/>
  <c r="AN78" i="161" s="1"/>
  <c r="D37" i="107"/>
  <c r="K32" i="107"/>
  <c r="K46" i="107" s="1"/>
  <c r="K47" i="107" s="1"/>
  <c r="K48" i="107" s="1"/>
  <c r="AY56" i="147"/>
  <c r="BA56" i="147" s="1"/>
  <c r="G37" i="44"/>
  <c r="G42" i="44" s="1"/>
  <c r="BE56" i="147"/>
  <c r="BI56" i="147" s="1"/>
  <c r="BL12" i="147"/>
  <c r="BN12" i="147" s="1"/>
  <c r="BS12" i="147"/>
  <c r="BF56" i="147"/>
  <c r="BJ56" i="147" s="1"/>
  <c r="BK56" i="147" s="1"/>
  <c r="AY34" i="161"/>
  <c r="BA34" i="161" s="1"/>
  <c r="AR78" i="161"/>
  <c r="AV78" i="161" s="1"/>
  <c r="BF34" i="161"/>
  <c r="AS78" i="161"/>
  <c r="AW78" i="161" s="1"/>
  <c r="AX78" i="161" s="1"/>
  <c r="L17" i="131"/>
  <c r="L18" i="131" s="1"/>
  <c r="AL64" i="147"/>
  <c r="AN64" i="147" s="1"/>
  <c r="BF43" i="133"/>
  <c r="AR87" i="133"/>
  <c r="AV87" i="133" s="1"/>
  <c r="AS87" i="133"/>
  <c r="AW87" i="133" s="1"/>
  <c r="AX87" i="133" s="1"/>
  <c r="AY43" i="133"/>
  <c r="BA43" i="133" s="1"/>
  <c r="AY75" i="133"/>
  <c r="BA75" i="133" s="1"/>
  <c r="AL87" i="133"/>
  <c r="AN87" i="133" s="1"/>
  <c r="F18" i="131"/>
  <c r="AL69" i="133"/>
  <c r="AN69" i="133" s="1"/>
  <c r="BE75" i="133"/>
  <c r="BI75" i="133" s="1"/>
  <c r="BF75" i="133"/>
  <c r="BJ75" i="133" s="1"/>
  <c r="BK75" i="133" s="1"/>
  <c r="BL31" i="133"/>
  <c r="BN31" i="133" s="1"/>
  <c r="BS31" i="133"/>
  <c r="AY20" i="147"/>
  <c r="BA20" i="147" s="1"/>
  <c r="BF20" i="147"/>
  <c r="AR64" i="147"/>
  <c r="AV64" i="147" s="1"/>
  <c r="AS64" i="147"/>
  <c r="AW64" i="147" s="1"/>
  <c r="AX64" i="147" s="1"/>
  <c r="G23" i="40"/>
  <c r="AY25" i="133"/>
  <c r="BA25" i="133" s="1"/>
  <c r="AS69" i="133"/>
  <c r="AW69" i="133" s="1"/>
  <c r="AX69" i="133" s="1"/>
  <c r="AR69" i="133"/>
  <c r="AV69" i="133" s="1"/>
  <c r="BF25" i="133"/>
  <c r="AL81" i="124"/>
  <c r="AN81" i="124" s="1"/>
  <c r="AR85" i="133"/>
  <c r="AV85" i="133" s="1"/>
  <c r="BF41" i="133"/>
  <c r="AY41" i="133"/>
  <c r="BA41" i="133" s="1"/>
  <c r="AS85" i="133"/>
  <c r="AW85" i="133" s="1"/>
  <c r="AX85" i="133" s="1"/>
  <c r="AL85" i="133"/>
  <c r="AN85" i="133" s="1"/>
  <c r="AR81" i="124"/>
  <c r="AV81" i="124" s="1"/>
  <c r="AY37" i="124"/>
  <c r="BA37" i="124" s="1"/>
  <c r="AS81" i="124"/>
  <c r="AW81" i="124" s="1"/>
  <c r="AX81" i="124" s="1"/>
  <c r="BF37" i="124"/>
  <c r="J46" i="106"/>
  <c r="J47" i="106" s="1"/>
  <c r="J48" i="106" s="1"/>
  <c r="AL84" i="147"/>
  <c r="AN84" i="147" s="1"/>
  <c r="BF40" i="147"/>
  <c r="AR84" i="147"/>
  <c r="AV84" i="147" s="1"/>
  <c r="AY40" i="147"/>
  <c r="BA40" i="147" s="1"/>
  <c r="AS84" i="147"/>
  <c r="AW84" i="147" s="1"/>
  <c r="AX84" i="147" s="1"/>
  <c r="BZ47" i="133"/>
  <c r="BF43" i="161"/>
  <c r="AS87" i="161"/>
  <c r="AW87" i="161" s="1"/>
  <c r="AX87" i="161" s="1"/>
  <c r="AY43" i="161"/>
  <c r="BA43" i="161" s="1"/>
  <c r="AR87" i="161"/>
  <c r="AV87" i="161" s="1"/>
  <c r="AL87" i="161"/>
  <c r="AN87" i="161" s="1"/>
  <c r="I23" i="40"/>
  <c r="E15" i="118"/>
  <c r="E10" i="118" s="1"/>
  <c r="E9" i="118" s="1"/>
  <c r="D93" i="157"/>
  <c r="D94" i="157" s="1"/>
  <c r="D12" i="163" s="1"/>
  <c r="F37" i="44"/>
  <c r="F42" i="44" s="1"/>
  <c r="K32" i="44"/>
  <c r="E15" i="127"/>
  <c r="E10" i="127" s="1"/>
  <c r="E9" i="127" s="1"/>
  <c r="K439" i="134"/>
  <c r="AL51" i="133"/>
  <c r="AN51" i="133" s="1"/>
  <c r="BF7" i="133"/>
  <c r="AR51" i="133"/>
  <c r="AV51" i="133" s="1"/>
  <c r="AY7" i="133"/>
  <c r="BA7" i="133" s="1"/>
  <c r="AS51" i="133"/>
  <c r="AW51" i="133" s="1"/>
  <c r="AX51" i="133" s="1"/>
  <c r="AY54" i="117"/>
  <c r="BA54" i="117" s="1"/>
  <c r="K32" i="109"/>
  <c r="H6" i="51" s="1"/>
  <c r="BE54" i="117"/>
  <c r="BI54" i="117" s="1"/>
  <c r="BF54" i="117"/>
  <c r="BJ54" i="117" s="1"/>
  <c r="BK54" i="117" s="1"/>
  <c r="BS10" i="117"/>
  <c r="BL10" i="117"/>
  <c r="BN10" i="117" s="1"/>
  <c r="F18" i="115"/>
  <c r="L17" i="128"/>
  <c r="L18" i="128" s="1"/>
  <c r="H37" i="106"/>
  <c r="H51" i="106" s="1"/>
  <c r="H54" i="106" s="1"/>
  <c r="N31" i="106" s="1"/>
  <c r="I70" i="143"/>
  <c r="K38" i="110"/>
  <c r="AL57" i="147"/>
  <c r="AN57" i="147" s="1"/>
  <c r="F37" i="109"/>
  <c r="F51" i="109" s="1"/>
  <c r="F54" i="109" s="1"/>
  <c r="N29" i="109" s="1"/>
  <c r="F46" i="109"/>
  <c r="F47" i="109" s="1"/>
  <c r="F48" i="109" s="1"/>
  <c r="AY82" i="161"/>
  <c r="BA82" i="161" s="1"/>
  <c r="G44" i="110"/>
  <c r="G49" i="110" s="1"/>
  <c r="G51" i="110" s="1"/>
  <c r="G54" i="110" s="1"/>
  <c r="N30" i="110" s="1"/>
  <c r="Q14" i="110" s="1"/>
  <c r="AA91" i="133"/>
  <c r="J101" i="118"/>
  <c r="F97" i="118"/>
  <c r="CZ47" i="147"/>
  <c r="BL27" i="117"/>
  <c r="BN27" i="117" s="1"/>
  <c r="BS27" i="117"/>
  <c r="BF71" i="117"/>
  <c r="BJ71" i="117" s="1"/>
  <c r="BK71" i="117" s="1"/>
  <c r="BE71" i="117"/>
  <c r="BI71" i="117" s="1"/>
  <c r="AY44" i="147"/>
  <c r="BA44" i="147" s="1"/>
  <c r="BF44" i="147"/>
  <c r="AR88" i="147"/>
  <c r="AV88" i="147" s="1"/>
  <c r="AS88" i="147"/>
  <c r="AW88" i="147" s="1"/>
  <c r="AX88" i="147" s="1"/>
  <c r="AY73" i="133"/>
  <c r="BA73" i="133" s="1"/>
  <c r="CX47" i="133"/>
  <c r="CX47" i="147"/>
  <c r="CZ47" i="133"/>
  <c r="BZ47" i="147"/>
  <c r="BE57" i="133"/>
  <c r="BI57" i="133" s="1"/>
  <c r="BS13" i="133"/>
  <c r="BL13" i="133"/>
  <c r="BN13" i="133" s="1"/>
  <c r="BF57" i="133"/>
  <c r="BJ57" i="133" s="1"/>
  <c r="BK57" i="133" s="1"/>
  <c r="AY71" i="117"/>
  <c r="BA71" i="117" s="1"/>
  <c r="BF73" i="133"/>
  <c r="BJ73" i="133" s="1"/>
  <c r="BK73" i="133" s="1"/>
  <c r="BS29" i="133"/>
  <c r="BL29" i="133"/>
  <c r="BN29" i="133" s="1"/>
  <c r="BE73" i="133"/>
  <c r="BI73" i="133" s="1"/>
  <c r="AY71" i="133"/>
  <c r="BA71" i="133" s="1"/>
  <c r="AS76" i="133"/>
  <c r="AW76" i="133" s="1"/>
  <c r="AX76" i="133" s="1"/>
  <c r="AR76" i="133"/>
  <c r="AV76" i="133" s="1"/>
  <c r="BF32" i="133"/>
  <c r="AY32" i="133"/>
  <c r="BA32" i="133" s="1"/>
  <c r="AY57" i="133"/>
  <c r="BA57" i="133" s="1"/>
  <c r="AL88" i="147"/>
  <c r="AN88" i="147" s="1"/>
  <c r="BL84" i="117"/>
  <c r="BN84" i="117" s="1"/>
  <c r="BS27" i="133"/>
  <c r="BF71" i="133"/>
  <c r="BJ71" i="133" s="1"/>
  <c r="BK71" i="133" s="1"/>
  <c r="BE71" i="133"/>
  <c r="BI71" i="133" s="1"/>
  <c r="BL27" i="133"/>
  <c r="BN27" i="133" s="1"/>
  <c r="AR57" i="147"/>
  <c r="AV57" i="147" s="1"/>
  <c r="AS57" i="147"/>
  <c r="AW57" i="147" s="1"/>
  <c r="AX57" i="147" s="1"/>
  <c r="AY13" i="147"/>
  <c r="BA13" i="147" s="1"/>
  <c r="BF13" i="147"/>
  <c r="AL72" i="161"/>
  <c r="AN72" i="161" s="1"/>
  <c r="CZ12" i="32"/>
  <c r="DB12" i="32" s="1"/>
  <c r="BF83" i="133"/>
  <c r="BJ83" i="133" s="1"/>
  <c r="BK83" i="133" s="1"/>
  <c r="BS39" i="133"/>
  <c r="BE83" i="133"/>
  <c r="BI83" i="133" s="1"/>
  <c r="BL39" i="133"/>
  <c r="BN39" i="133" s="1"/>
  <c r="AY28" i="161"/>
  <c r="BA28" i="161" s="1"/>
  <c r="BF28" i="161"/>
  <c r="AR72" i="161"/>
  <c r="AV72" i="161" s="1"/>
  <c r="AS72" i="161"/>
  <c r="AW72" i="161" s="1"/>
  <c r="AX72" i="161" s="1"/>
  <c r="AL76" i="133"/>
  <c r="AN76" i="133" s="1"/>
  <c r="AY83" i="133"/>
  <c r="BA83" i="133" s="1"/>
  <c r="BL38" i="161"/>
  <c r="BN38" i="161" s="1"/>
  <c r="BE82" i="161"/>
  <c r="BI82" i="161" s="1"/>
  <c r="BS38" i="161"/>
  <c r="BF82" i="161"/>
  <c r="BJ82" i="161" s="1"/>
  <c r="BK82" i="161" s="1"/>
  <c r="AL57" i="124"/>
  <c r="AN57" i="124" s="1"/>
  <c r="AY56" i="124"/>
  <c r="BA56" i="124" s="1"/>
  <c r="BL68" i="133"/>
  <c r="BN68" i="133" s="1"/>
  <c r="BA31" i="147"/>
  <c r="BE75" i="147"/>
  <c r="BI75" i="147" s="1"/>
  <c r="BL31" i="147"/>
  <c r="BN31" i="147" s="1"/>
  <c r="BS31" i="147"/>
  <c r="BF75" i="147"/>
  <c r="BJ75" i="147" s="1"/>
  <c r="BK75" i="147" s="1"/>
  <c r="AY75" i="147"/>
  <c r="BA75" i="147" s="1"/>
  <c r="H97" i="143"/>
  <c r="K439" i="148"/>
  <c r="K439" i="119"/>
  <c r="Y91" i="133"/>
  <c r="AL78" i="133"/>
  <c r="AN78" i="133" s="1"/>
  <c r="AL78" i="140"/>
  <c r="AN78" i="140" s="1"/>
  <c r="AL71" i="147"/>
  <c r="AN71" i="147" s="1"/>
  <c r="AL64" i="140"/>
  <c r="AN64" i="140" s="1"/>
  <c r="BL77" i="133"/>
  <c r="BN77" i="133" s="1"/>
  <c r="AY69" i="161"/>
  <c r="BA69" i="161" s="1"/>
  <c r="E97" i="33"/>
  <c r="K439" i="162"/>
  <c r="AY69" i="140"/>
  <c r="BA69" i="140" s="1"/>
  <c r="AL60" i="124"/>
  <c r="AN60" i="124" s="1"/>
  <c r="AY86" i="133"/>
  <c r="BA86" i="133" s="1"/>
  <c r="AY55" i="133"/>
  <c r="BA55" i="133" s="1"/>
  <c r="AI91" i="133"/>
  <c r="E97" i="143"/>
  <c r="AY75" i="124"/>
  <c r="BA75" i="124" s="1"/>
  <c r="AL61" i="140"/>
  <c r="AN61" i="140" s="1"/>
  <c r="AS78" i="133"/>
  <c r="AW78" i="133" s="1"/>
  <c r="AX78" i="133" s="1"/>
  <c r="AY34" i="133"/>
  <c r="BA34" i="133" s="1"/>
  <c r="BF34" i="133"/>
  <c r="AR78" i="133"/>
  <c r="AV78" i="133" s="1"/>
  <c r="BS38" i="147"/>
  <c r="BF82" i="147"/>
  <c r="BJ82" i="147" s="1"/>
  <c r="BK82" i="147" s="1"/>
  <c r="BE82" i="147"/>
  <c r="BI82" i="147" s="1"/>
  <c r="BL38" i="147"/>
  <c r="BN38" i="147" s="1"/>
  <c r="AY57" i="117"/>
  <c r="BA57" i="117" s="1"/>
  <c r="BL55" i="147"/>
  <c r="BN55" i="147" s="1"/>
  <c r="AY81" i="140"/>
  <c r="BA81" i="140" s="1"/>
  <c r="AY54" i="161"/>
  <c r="BA54" i="161" s="1"/>
  <c r="AL74" i="124"/>
  <c r="AN74" i="124" s="1"/>
  <c r="BS42" i="133"/>
  <c r="BE86" i="133"/>
  <c r="BI86" i="133" s="1"/>
  <c r="BL42" i="133"/>
  <c r="BN42" i="133" s="1"/>
  <c r="BF86" i="133"/>
  <c r="BJ86" i="133" s="1"/>
  <c r="BK86" i="133" s="1"/>
  <c r="BS34" i="147"/>
  <c r="BL34" i="147"/>
  <c r="BN34" i="147" s="1"/>
  <c r="BE78" i="147"/>
  <c r="BI78" i="147" s="1"/>
  <c r="BF78" i="147"/>
  <c r="BJ78" i="147" s="1"/>
  <c r="BK78" i="147" s="1"/>
  <c r="BY33" i="133"/>
  <c r="BR77" i="133"/>
  <c r="BV77" i="133" s="1"/>
  <c r="BS77" i="133"/>
  <c r="BW77" i="133" s="1"/>
  <c r="BX77" i="133" s="1"/>
  <c r="CF33" i="133"/>
  <c r="BF69" i="161"/>
  <c r="BJ69" i="161" s="1"/>
  <c r="BK69" i="161" s="1"/>
  <c r="BS25" i="161"/>
  <c r="BL25" i="161"/>
  <c r="BN25" i="161" s="1"/>
  <c r="BE69" i="161"/>
  <c r="BI69" i="161" s="1"/>
  <c r="AY78" i="147"/>
  <c r="BA78" i="147" s="1"/>
  <c r="AS71" i="147"/>
  <c r="AW71" i="147" s="1"/>
  <c r="AX71" i="147" s="1"/>
  <c r="AY27" i="147"/>
  <c r="BA27" i="147" s="1"/>
  <c r="BF27" i="147"/>
  <c r="AR71" i="147"/>
  <c r="AV71" i="147" s="1"/>
  <c r="AJ91" i="133"/>
  <c r="BE55" i="133"/>
  <c r="BI55" i="133" s="1"/>
  <c r="BS11" i="133"/>
  <c r="BF55" i="133"/>
  <c r="BJ55" i="133" s="1"/>
  <c r="BK55" i="133" s="1"/>
  <c r="BL11" i="133"/>
  <c r="AK91" i="133"/>
  <c r="AY70" i="133"/>
  <c r="BA70" i="133" s="1"/>
  <c r="F97" i="143"/>
  <c r="AL47" i="133"/>
  <c r="BE79" i="133"/>
  <c r="BI79" i="133" s="1"/>
  <c r="BF79" i="133"/>
  <c r="BJ79" i="133" s="1"/>
  <c r="BK79" i="133" s="1"/>
  <c r="BS35" i="133"/>
  <c r="BL35" i="133"/>
  <c r="BN35" i="133" s="1"/>
  <c r="BS26" i="133"/>
  <c r="BE70" i="133"/>
  <c r="BI70" i="133" s="1"/>
  <c r="BL26" i="133"/>
  <c r="BN26" i="133" s="1"/>
  <c r="BF70" i="133"/>
  <c r="BJ70" i="133" s="1"/>
  <c r="BK70" i="133" s="1"/>
  <c r="AY84" i="133"/>
  <c r="BA84" i="133" s="1"/>
  <c r="AY76" i="124"/>
  <c r="BA76" i="124" s="1"/>
  <c r="AY79" i="133"/>
  <c r="BA79" i="133" s="1"/>
  <c r="AL77" i="140"/>
  <c r="AN77" i="140" s="1"/>
  <c r="AL89" i="133"/>
  <c r="AN89" i="133" s="1"/>
  <c r="AI91" i="161"/>
  <c r="BL62" i="140"/>
  <c r="BN62" i="140" s="1"/>
  <c r="BR55" i="147"/>
  <c r="BV55" i="147" s="1"/>
  <c r="BY11" i="147"/>
  <c r="CA11" i="147" s="1"/>
  <c r="BS55" i="147"/>
  <c r="BW55" i="147" s="1"/>
  <c r="BX55" i="147" s="1"/>
  <c r="CF11" i="147"/>
  <c r="AY45" i="133"/>
  <c r="BA45" i="133" s="1"/>
  <c r="BF45" i="133"/>
  <c r="AR89" i="133"/>
  <c r="AV89" i="133" s="1"/>
  <c r="AS89" i="133"/>
  <c r="AW89" i="133" s="1"/>
  <c r="AX89" i="133" s="1"/>
  <c r="AY82" i="147"/>
  <c r="BA82" i="147" s="1"/>
  <c r="CF24" i="133"/>
  <c r="BS68" i="133"/>
  <c r="BW68" i="133" s="1"/>
  <c r="BX68" i="133" s="1"/>
  <c r="BR68" i="133"/>
  <c r="BV68" i="133" s="1"/>
  <c r="BY24" i="133"/>
  <c r="BY40" i="117"/>
  <c r="CA40" i="117" s="1"/>
  <c r="BR84" i="117"/>
  <c r="BV84" i="117" s="1"/>
  <c r="CF40" i="117"/>
  <c r="BS84" i="117"/>
  <c r="BW84" i="117" s="1"/>
  <c r="BX84" i="117" s="1"/>
  <c r="BS25" i="140"/>
  <c r="BL25" i="140"/>
  <c r="BN25" i="140" s="1"/>
  <c r="BF69" i="140"/>
  <c r="BJ69" i="140" s="1"/>
  <c r="BK69" i="140" s="1"/>
  <c r="BE69" i="140"/>
  <c r="BI69" i="140" s="1"/>
  <c r="BS37" i="133"/>
  <c r="BL37" i="133"/>
  <c r="BN37" i="133" s="1"/>
  <c r="BE81" i="133"/>
  <c r="BI81" i="133" s="1"/>
  <c r="BF81" i="133"/>
  <c r="BJ81" i="133" s="1"/>
  <c r="BK81" i="133" s="1"/>
  <c r="BL88" i="133"/>
  <c r="BN88" i="133" s="1"/>
  <c r="D93" i="118"/>
  <c r="D94" i="118" s="1"/>
  <c r="D12" i="120" s="1"/>
  <c r="AL89" i="140"/>
  <c r="AN89" i="140" s="1"/>
  <c r="BR61" i="161"/>
  <c r="BV61" i="161" s="1"/>
  <c r="CF17" i="161"/>
  <c r="BY17" i="161"/>
  <c r="CA17" i="161" s="1"/>
  <c r="BS61" i="161"/>
  <c r="BW61" i="161" s="1"/>
  <c r="BX61" i="161" s="1"/>
  <c r="AR51" i="124"/>
  <c r="AV51" i="124" s="1"/>
  <c r="AY7" i="124"/>
  <c r="BA7" i="124" s="1"/>
  <c r="AS51" i="124"/>
  <c r="AW51" i="124" s="1"/>
  <c r="AX51" i="124" s="1"/>
  <c r="BF7" i="124"/>
  <c r="AR57" i="140"/>
  <c r="AV57" i="140" s="1"/>
  <c r="AS57" i="140"/>
  <c r="AW57" i="140" s="1"/>
  <c r="AX57" i="140" s="1"/>
  <c r="BF13" i="140"/>
  <c r="AY13" i="140"/>
  <c r="BA13" i="140" s="1"/>
  <c r="CF44" i="133"/>
  <c r="BS88" i="133"/>
  <c r="BW88" i="133" s="1"/>
  <c r="BX88" i="133" s="1"/>
  <c r="BR88" i="133"/>
  <c r="BV88" i="133" s="1"/>
  <c r="BY44" i="133"/>
  <c r="CA44" i="133" s="1"/>
  <c r="AR64" i="140"/>
  <c r="AV64" i="140" s="1"/>
  <c r="AY20" i="140"/>
  <c r="BA20" i="140" s="1"/>
  <c r="BF20" i="140"/>
  <c r="AS64" i="140"/>
  <c r="AW64" i="140" s="1"/>
  <c r="AX64" i="140" s="1"/>
  <c r="BF17" i="140"/>
  <c r="AS61" i="140"/>
  <c r="AW61" i="140" s="1"/>
  <c r="AX61" i="140" s="1"/>
  <c r="AY17" i="140"/>
  <c r="BA17" i="140" s="1"/>
  <c r="AR61" i="140"/>
  <c r="AV61" i="140" s="1"/>
  <c r="AR89" i="140"/>
  <c r="AV89" i="140" s="1"/>
  <c r="AY45" i="140"/>
  <c r="BA45" i="140" s="1"/>
  <c r="AS89" i="140"/>
  <c r="AW89" i="140" s="1"/>
  <c r="AX89" i="140" s="1"/>
  <c r="BF45" i="140"/>
  <c r="BL61" i="161"/>
  <c r="BN61" i="161" s="1"/>
  <c r="AL57" i="140"/>
  <c r="AN57" i="140" s="1"/>
  <c r="AS57" i="124"/>
  <c r="AW57" i="124" s="1"/>
  <c r="AX57" i="124" s="1"/>
  <c r="BF13" i="124"/>
  <c r="AR57" i="124"/>
  <c r="AV57" i="124" s="1"/>
  <c r="AY13" i="124"/>
  <c r="BA13" i="124" s="1"/>
  <c r="AY16" i="124"/>
  <c r="BA16" i="124" s="1"/>
  <c r="AS60" i="124"/>
  <c r="AW60" i="124" s="1"/>
  <c r="AX60" i="124" s="1"/>
  <c r="BF16" i="124"/>
  <c r="AR60" i="124"/>
  <c r="AV60" i="124" s="1"/>
  <c r="AL85" i="124"/>
  <c r="AN85" i="124" s="1"/>
  <c r="AY33" i="140"/>
  <c r="AS77" i="140"/>
  <c r="AW77" i="140" s="1"/>
  <c r="AX77" i="140" s="1"/>
  <c r="AR77" i="140"/>
  <c r="AV77" i="140" s="1"/>
  <c r="BF33" i="140"/>
  <c r="BS62" i="140"/>
  <c r="BW62" i="140" s="1"/>
  <c r="BX62" i="140" s="1"/>
  <c r="CF18" i="140"/>
  <c r="BY18" i="140"/>
  <c r="BR62" i="140"/>
  <c r="BV62" i="140" s="1"/>
  <c r="AL51" i="124"/>
  <c r="AN51" i="124" s="1"/>
  <c r="AY30" i="124"/>
  <c r="BA30" i="124" s="1"/>
  <c r="AS74" i="124"/>
  <c r="AW74" i="124" s="1"/>
  <c r="AX74" i="124" s="1"/>
  <c r="BF30" i="124"/>
  <c r="AR74" i="124"/>
  <c r="AV74" i="124" s="1"/>
  <c r="BE84" i="133"/>
  <c r="BI84" i="133" s="1"/>
  <c r="BS40" i="133"/>
  <c r="BF84" i="133"/>
  <c r="BJ84" i="133" s="1"/>
  <c r="BK84" i="133" s="1"/>
  <c r="BL40" i="133"/>
  <c r="BN40" i="133" s="1"/>
  <c r="BF41" i="124"/>
  <c r="AS85" i="124"/>
  <c r="AW85" i="124" s="1"/>
  <c r="AX85" i="124" s="1"/>
  <c r="AR85" i="124"/>
  <c r="AV85" i="124" s="1"/>
  <c r="AY41" i="124"/>
  <c r="BA41" i="124" s="1"/>
  <c r="AS89" i="124"/>
  <c r="AW89" i="124" s="1"/>
  <c r="AX89" i="124" s="1"/>
  <c r="AR89" i="124"/>
  <c r="AV89" i="124" s="1"/>
  <c r="BF45" i="124"/>
  <c r="AY45" i="124"/>
  <c r="BA45" i="124" s="1"/>
  <c r="AR68" i="124"/>
  <c r="AV68" i="124" s="1"/>
  <c r="BF24" i="124"/>
  <c r="AS68" i="124"/>
  <c r="AW68" i="124" s="1"/>
  <c r="AX68" i="124" s="1"/>
  <c r="AY24" i="124"/>
  <c r="BA24" i="124" s="1"/>
  <c r="J101" i="136"/>
  <c r="CM47" i="117"/>
  <c r="BZ47" i="161"/>
  <c r="AK91" i="161"/>
  <c r="AL62" i="124"/>
  <c r="AN62" i="124" s="1"/>
  <c r="BS32" i="124"/>
  <c r="BE76" i="124"/>
  <c r="BI76" i="124" s="1"/>
  <c r="BL32" i="124"/>
  <c r="BN32" i="124" s="1"/>
  <c r="BF76" i="124"/>
  <c r="BJ76" i="124" s="1"/>
  <c r="BK76" i="124" s="1"/>
  <c r="BS40" i="124"/>
  <c r="BL40" i="124"/>
  <c r="BF84" i="124"/>
  <c r="BJ84" i="124" s="1"/>
  <c r="BK84" i="124" s="1"/>
  <c r="BE84" i="124"/>
  <c r="BI84" i="124" s="1"/>
  <c r="BS66" i="133"/>
  <c r="BW66" i="133" s="1"/>
  <c r="BX66" i="133" s="1"/>
  <c r="CF22" i="133"/>
  <c r="BY22" i="133"/>
  <c r="CA22" i="133" s="1"/>
  <c r="BR66" i="133"/>
  <c r="BV66" i="133" s="1"/>
  <c r="BS31" i="124"/>
  <c r="BF75" i="124"/>
  <c r="BJ75" i="124" s="1"/>
  <c r="BK75" i="124" s="1"/>
  <c r="BE75" i="124"/>
  <c r="BI75" i="124" s="1"/>
  <c r="BL31" i="124"/>
  <c r="BN31" i="124" s="1"/>
  <c r="BS12" i="124"/>
  <c r="BL12" i="124"/>
  <c r="BE56" i="124"/>
  <c r="BI56" i="124" s="1"/>
  <c r="BF56" i="124"/>
  <c r="BJ56" i="124" s="1"/>
  <c r="BK56" i="124" s="1"/>
  <c r="AS62" i="124"/>
  <c r="AW62" i="124" s="1"/>
  <c r="AX62" i="124" s="1"/>
  <c r="AR62" i="124"/>
  <c r="AV62" i="124" s="1"/>
  <c r="AY18" i="124"/>
  <c r="BA18" i="124" s="1"/>
  <c r="BF18" i="124"/>
  <c r="BL66" i="133"/>
  <c r="BN66" i="133" s="1"/>
  <c r="BL37" i="140"/>
  <c r="BN37" i="140" s="1"/>
  <c r="BE81" i="140"/>
  <c r="BI81" i="140" s="1"/>
  <c r="BS37" i="140"/>
  <c r="BF81" i="140"/>
  <c r="BJ81" i="140" s="1"/>
  <c r="BK81" i="140" s="1"/>
  <c r="AS78" i="140"/>
  <c r="AW78" i="140" s="1"/>
  <c r="AX78" i="140" s="1"/>
  <c r="BF34" i="140"/>
  <c r="AR78" i="140"/>
  <c r="AV78" i="140" s="1"/>
  <c r="AY34" i="140"/>
  <c r="AY81" i="133"/>
  <c r="BA81" i="133" s="1"/>
  <c r="AL68" i="124"/>
  <c r="AN68" i="124" s="1"/>
  <c r="AL89" i="124"/>
  <c r="AN89" i="124" s="1"/>
  <c r="AY84" i="124"/>
  <c r="BA84" i="124" s="1"/>
  <c r="D97" i="127"/>
  <c r="K439" i="125"/>
  <c r="E97" i="157"/>
  <c r="AY66" i="117"/>
  <c r="BA66" i="117" s="1"/>
  <c r="K38" i="106"/>
  <c r="I97" i="127"/>
  <c r="AY63" i="161"/>
  <c r="BA63" i="161" s="1"/>
  <c r="AY51" i="117"/>
  <c r="BA51" i="117" s="1"/>
  <c r="AN47" i="161"/>
  <c r="AA91" i="161"/>
  <c r="AJ91" i="161"/>
  <c r="AL83" i="147"/>
  <c r="AN83" i="147" s="1"/>
  <c r="E97" i="129"/>
  <c r="BY53" i="124"/>
  <c r="CA53" i="124" s="1"/>
  <c r="CF53" i="124"/>
  <c r="CJ53" i="124" s="1"/>
  <c r="CK53" i="124" s="1"/>
  <c r="CE53" i="124"/>
  <c r="CI53" i="124" s="1"/>
  <c r="CL9" i="124"/>
  <c r="Y91" i="161"/>
  <c r="AY79" i="117"/>
  <c r="BA79" i="117" s="1"/>
  <c r="K38" i="105"/>
  <c r="BL84" i="140"/>
  <c r="BN84" i="140" s="1"/>
  <c r="AL78" i="117"/>
  <c r="AN78" i="117" s="1"/>
  <c r="AY74" i="117"/>
  <c r="BA74" i="117" s="1"/>
  <c r="J103" i="143"/>
  <c r="K439" i="141"/>
  <c r="J101" i="143"/>
  <c r="BL55" i="161"/>
  <c r="BN55" i="161" s="1"/>
  <c r="AY84" i="161"/>
  <c r="BA84" i="161" s="1"/>
  <c r="AL67" i="147"/>
  <c r="AN67" i="147" s="1"/>
  <c r="AY69" i="147"/>
  <c r="BA69" i="147" s="1"/>
  <c r="AY72" i="117"/>
  <c r="BA72" i="117" s="1"/>
  <c r="AL70" i="161"/>
  <c r="AN70" i="161" s="1"/>
  <c r="AA91" i="124"/>
  <c r="AL47" i="161"/>
  <c r="AY80" i="161"/>
  <c r="BA80" i="161" s="1"/>
  <c r="K32" i="105"/>
  <c r="K46" i="105" s="1"/>
  <c r="K47" i="105" s="1"/>
  <c r="K48" i="105" s="1"/>
  <c r="E97" i="118"/>
  <c r="AL59" i="117"/>
  <c r="AN59" i="117" s="1"/>
  <c r="AY80" i="133"/>
  <c r="BA80" i="133" s="1"/>
  <c r="AL53" i="147"/>
  <c r="AN53" i="147" s="1"/>
  <c r="J68" i="118"/>
  <c r="N10" i="118" s="1"/>
  <c r="N11" i="118" s="1"/>
  <c r="AL90" i="161"/>
  <c r="AN90" i="161" s="1"/>
  <c r="BE69" i="147"/>
  <c r="BI69" i="147" s="1"/>
  <c r="BL25" i="147"/>
  <c r="BN25" i="147" s="1"/>
  <c r="BF69" i="147"/>
  <c r="BJ69" i="147" s="1"/>
  <c r="BK69" i="147" s="1"/>
  <c r="BS25" i="147"/>
  <c r="AY32" i="161"/>
  <c r="BA32" i="161" s="1"/>
  <c r="BF32" i="161"/>
  <c r="AR76" i="161"/>
  <c r="AV76" i="161" s="1"/>
  <c r="AS76" i="161"/>
  <c r="AW76" i="161" s="1"/>
  <c r="AX76" i="161" s="1"/>
  <c r="BL79" i="161"/>
  <c r="BN79" i="161" s="1"/>
  <c r="Y91" i="140"/>
  <c r="AA91" i="140"/>
  <c r="AY89" i="117"/>
  <c r="BA89" i="117" s="1"/>
  <c r="AY46" i="161"/>
  <c r="BA46" i="161" s="1"/>
  <c r="BF46" i="161"/>
  <c r="AR90" i="161"/>
  <c r="AV90" i="161" s="1"/>
  <c r="AS90" i="161"/>
  <c r="AW90" i="161" s="1"/>
  <c r="AX90" i="161" s="1"/>
  <c r="AL74" i="147"/>
  <c r="AN74" i="147" s="1"/>
  <c r="BL28" i="117"/>
  <c r="BN28" i="117" s="1"/>
  <c r="BE72" i="117"/>
  <c r="BI72" i="117" s="1"/>
  <c r="BS28" i="117"/>
  <c r="BF72" i="117"/>
  <c r="BJ72" i="117" s="1"/>
  <c r="BK72" i="117" s="1"/>
  <c r="BL25" i="117"/>
  <c r="BE69" i="117"/>
  <c r="BI69" i="117" s="1"/>
  <c r="BS25" i="117"/>
  <c r="BF69" i="117"/>
  <c r="BJ69" i="117" s="1"/>
  <c r="BK69" i="117" s="1"/>
  <c r="AY75" i="117"/>
  <c r="BA75" i="117" s="1"/>
  <c r="BL71" i="124"/>
  <c r="BN71" i="124" s="1"/>
  <c r="AS74" i="147"/>
  <c r="AW74" i="147" s="1"/>
  <c r="AX74" i="147" s="1"/>
  <c r="AR74" i="147"/>
  <c r="AV74" i="147" s="1"/>
  <c r="BF30" i="147"/>
  <c r="AY30" i="147"/>
  <c r="BA30" i="147" s="1"/>
  <c r="BE63" i="161"/>
  <c r="BI63" i="161" s="1"/>
  <c r="BS19" i="161"/>
  <c r="BF63" i="161"/>
  <c r="BJ63" i="161" s="1"/>
  <c r="BK63" i="161" s="1"/>
  <c r="BL19" i="161"/>
  <c r="BN19" i="161" s="1"/>
  <c r="AY72" i="147"/>
  <c r="BA72" i="147" s="1"/>
  <c r="BR71" i="124"/>
  <c r="BV71" i="124" s="1"/>
  <c r="CF27" i="124"/>
  <c r="BY27" i="124"/>
  <c r="CA27" i="124" s="1"/>
  <c r="BS71" i="124"/>
  <c r="BW71" i="124" s="1"/>
  <c r="BX71" i="124" s="1"/>
  <c r="AR60" i="161"/>
  <c r="AV60" i="161" s="1"/>
  <c r="BF16" i="161"/>
  <c r="AS60" i="161"/>
  <c r="AW60" i="161" s="1"/>
  <c r="AX60" i="161" s="1"/>
  <c r="AY16" i="161"/>
  <c r="BA16" i="161" s="1"/>
  <c r="AL76" i="161"/>
  <c r="AN76" i="161" s="1"/>
  <c r="BS45" i="117"/>
  <c r="BF89" i="117"/>
  <c r="BJ89" i="117" s="1"/>
  <c r="BK89" i="117" s="1"/>
  <c r="BL45" i="117"/>
  <c r="BN45" i="117" s="1"/>
  <c r="BE89" i="117"/>
  <c r="BI89" i="117" s="1"/>
  <c r="BS36" i="161"/>
  <c r="BE80" i="161"/>
  <c r="BI80" i="161" s="1"/>
  <c r="BF80" i="161"/>
  <c r="BJ80" i="161" s="1"/>
  <c r="BK80" i="161" s="1"/>
  <c r="BL36" i="161"/>
  <c r="BN36" i="161" s="1"/>
  <c r="AY69" i="117"/>
  <c r="BA69" i="117" s="1"/>
  <c r="BA31" i="117"/>
  <c r="AL51" i="161"/>
  <c r="BL10" i="161"/>
  <c r="BN10" i="161" s="1"/>
  <c r="BF54" i="161"/>
  <c r="BJ54" i="161" s="1"/>
  <c r="BK54" i="161" s="1"/>
  <c r="BE54" i="161"/>
  <c r="BI54" i="161" s="1"/>
  <c r="BS10" i="161"/>
  <c r="AY70" i="147"/>
  <c r="BA70" i="147" s="1"/>
  <c r="BA35" i="117"/>
  <c r="BS31" i="117"/>
  <c r="BF75" i="117"/>
  <c r="BJ75" i="117" s="1"/>
  <c r="BK75" i="117" s="1"/>
  <c r="BL31" i="117"/>
  <c r="BN31" i="117" s="1"/>
  <c r="BE75" i="117"/>
  <c r="BI75" i="117" s="1"/>
  <c r="BF72" i="147"/>
  <c r="BJ72" i="147" s="1"/>
  <c r="BK72" i="147" s="1"/>
  <c r="BL28" i="147"/>
  <c r="BE72" i="147"/>
  <c r="BI72" i="147" s="1"/>
  <c r="BS28" i="147"/>
  <c r="H97" i="129"/>
  <c r="BF70" i="147"/>
  <c r="BJ70" i="147" s="1"/>
  <c r="BK70" i="147" s="1"/>
  <c r="BE70" i="147"/>
  <c r="BI70" i="147" s="1"/>
  <c r="BL26" i="147"/>
  <c r="BN26" i="147" s="1"/>
  <c r="BS26" i="147"/>
  <c r="CF40" i="140"/>
  <c r="BS84" i="140"/>
  <c r="BW84" i="140" s="1"/>
  <c r="BX84" i="140" s="1"/>
  <c r="BR84" i="140"/>
  <c r="BV84" i="140" s="1"/>
  <c r="BY40" i="140"/>
  <c r="CA40" i="140" s="1"/>
  <c r="AS83" i="147"/>
  <c r="AW83" i="147" s="1"/>
  <c r="AX83" i="147" s="1"/>
  <c r="AR83" i="147"/>
  <c r="AV83" i="147" s="1"/>
  <c r="AY39" i="147"/>
  <c r="BA39" i="147" s="1"/>
  <c r="BF39" i="147"/>
  <c r="AR67" i="147"/>
  <c r="AV67" i="147" s="1"/>
  <c r="AS67" i="147"/>
  <c r="AW67" i="147" s="1"/>
  <c r="AX67" i="147" s="1"/>
  <c r="AY23" i="147"/>
  <c r="BA23" i="147" s="1"/>
  <c r="BF23" i="147"/>
  <c r="BF34" i="117"/>
  <c r="AS78" i="117"/>
  <c r="AW78" i="117" s="1"/>
  <c r="AX78" i="117" s="1"/>
  <c r="AY34" i="117"/>
  <c r="BA34" i="117" s="1"/>
  <c r="AR78" i="117"/>
  <c r="AV78" i="117" s="1"/>
  <c r="AS51" i="161"/>
  <c r="AW51" i="161" s="1"/>
  <c r="AX51" i="161" s="1"/>
  <c r="BF7" i="161"/>
  <c r="AR51" i="161"/>
  <c r="AV51" i="161" s="1"/>
  <c r="AY7" i="161"/>
  <c r="BS55" i="161"/>
  <c r="BW55" i="161" s="1"/>
  <c r="BX55" i="161" s="1"/>
  <c r="CF11" i="161"/>
  <c r="BY11" i="161"/>
  <c r="CA11" i="161" s="1"/>
  <c r="BR55" i="161"/>
  <c r="BV55" i="161" s="1"/>
  <c r="AL60" i="161"/>
  <c r="AN60" i="161" s="1"/>
  <c r="AY58" i="117"/>
  <c r="BA58" i="117" s="1"/>
  <c r="BL58" i="147"/>
  <c r="BN58" i="147" s="1"/>
  <c r="BE66" i="117"/>
  <c r="BI66" i="117" s="1"/>
  <c r="BL22" i="117"/>
  <c r="BS22" i="117"/>
  <c r="BF66" i="117"/>
  <c r="BJ66" i="117" s="1"/>
  <c r="BK66" i="117" s="1"/>
  <c r="BE79" i="117"/>
  <c r="BI79" i="117" s="1"/>
  <c r="BL35" i="117"/>
  <c r="BN35" i="117" s="1"/>
  <c r="BF79" i="117"/>
  <c r="BJ79" i="117" s="1"/>
  <c r="BK79" i="117" s="1"/>
  <c r="BS35" i="117"/>
  <c r="AY89" i="161"/>
  <c r="BA89" i="161" s="1"/>
  <c r="AN9" i="147"/>
  <c r="BL30" i="117"/>
  <c r="BN30" i="117" s="1"/>
  <c r="BE74" i="117"/>
  <c r="BI74" i="117" s="1"/>
  <c r="BS30" i="117"/>
  <c r="BF74" i="117"/>
  <c r="BJ74" i="117" s="1"/>
  <c r="BK74" i="117" s="1"/>
  <c r="BN11" i="161"/>
  <c r="BL90" i="117"/>
  <c r="BN90" i="117" s="1"/>
  <c r="BL79" i="147"/>
  <c r="BN79" i="147" s="1"/>
  <c r="AL52" i="117"/>
  <c r="AN52" i="117" s="1"/>
  <c r="BE57" i="117"/>
  <c r="BI57" i="117" s="1"/>
  <c r="BF57" i="117"/>
  <c r="BJ57" i="117" s="1"/>
  <c r="BK57" i="117" s="1"/>
  <c r="BS13" i="117"/>
  <c r="BL13" i="117"/>
  <c r="BN13" i="117" s="1"/>
  <c r="BS45" i="161"/>
  <c r="BF89" i="161"/>
  <c r="BJ89" i="161" s="1"/>
  <c r="BK89" i="161" s="1"/>
  <c r="BL45" i="161"/>
  <c r="BN45" i="161" s="1"/>
  <c r="BE89" i="161"/>
  <c r="BI89" i="161" s="1"/>
  <c r="BF9" i="147"/>
  <c r="AS53" i="147"/>
  <c r="AW53" i="147" s="1"/>
  <c r="AX53" i="147" s="1"/>
  <c r="AR53" i="147"/>
  <c r="AV53" i="147" s="1"/>
  <c r="AY9" i="147"/>
  <c r="BA9" i="147" s="1"/>
  <c r="BS79" i="147"/>
  <c r="BW79" i="147" s="1"/>
  <c r="BX79" i="147" s="1"/>
  <c r="BR79" i="147"/>
  <c r="BV79" i="147" s="1"/>
  <c r="CF35" i="147"/>
  <c r="BY35" i="147"/>
  <c r="BL14" i="117"/>
  <c r="BN14" i="117" s="1"/>
  <c r="BS14" i="117"/>
  <c r="BE58" i="117"/>
  <c r="BI58" i="117" s="1"/>
  <c r="BF58" i="117"/>
  <c r="BJ58" i="117" s="1"/>
  <c r="BK58" i="117" s="1"/>
  <c r="BA46" i="147"/>
  <c r="AY73" i="117"/>
  <c r="BA73" i="117" s="1"/>
  <c r="BL30" i="133"/>
  <c r="BS30" i="133"/>
  <c r="BF74" i="133"/>
  <c r="BJ74" i="133" s="1"/>
  <c r="BK74" i="133" s="1"/>
  <c r="BE74" i="133"/>
  <c r="BI74" i="133" s="1"/>
  <c r="AS52" i="117"/>
  <c r="AW52" i="117" s="1"/>
  <c r="AX52" i="117" s="1"/>
  <c r="AY8" i="117"/>
  <c r="BA8" i="117" s="1"/>
  <c r="BF8" i="117"/>
  <c r="AR52" i="117"/>
  <c r="AV52" i="117" s="1"/>
  <c r="BL67" i="133"/>
  <c r="BN67" i="133" s="1"/>
  <c r="AY90" i="147"/>
  <c r="BA90" i="147" s="1"/>
  <c r="BF54" i="147"/>
  <c r="BJ54" i="147" s="1"/>
  <c r="BK54" i="147" s="1"/>
  <c r="BE54" i="147"/>
  <c r="BI54" i="147" s="1"/>
  <c r="BS10" i="147"/>
  <c r="BL10" i="147"/>
  <c r="BN10" i="147" s="1"/>
  <c r="BA29" i="117"/>
  <c r="AY74" i="133"/>
  <c r="BA74" i="133" s="1"/>
  <c r="BF84" i="161"/>
  <c r="BJ84" i="161" s="1"/>
  <c r="BK84" i="161" s="1"/>
  <c r="BS40" i="161"/>
  <c r="BE84" i="161"/>
  <c r="BI84" i="161" s="1"/>
  <c r="BL40" i="161"/>
  <c r="BY46" i="117"/>
  <c r="CA46" i="117" s="1"/>
  <c r="CF46" i="117"/>
  <c r="BS90" i="117"/>
  <c r="BW90" i="117" s="1"/>
  <c r="BX90" i="117" s="1"/>
  <c r="BR90" i="117"/>
  <c r="BV90" i="117" s="1"/>
  <c r="AY24" i="147"/>
  <c r="BA24" i="147" s="1"/>
  <c r="BF24" i="147"/>
  <c r="AR68" i="147"/>
  <c r="AV68" i="147" s="1"/>
  <c r="AS68" i="147"/>
  <c r="AW68" i="147" s="1"/>
  <c r="AX68" i="147" s="1"/>
  <c r="BF90" i="147"/>
  <c r="BJ90" i="147" s="1"/>
  <c r="BK90" i="147" s="1"/>
  <c r="BS46" i="147"/>
  <c r="BL46" i="147"/>
  <c r="BN46" i="147" s="1"/>
  <c r="BE90" i="147"/>
  <c r="BI90" i="147" s="1"/>
  <c r="BE51" i="117"/>
  <c r="BI51" i="117" s="1"/>
  <c r="BS7" i="117"/>
  <c r="BF51" i="117"/>
  <c r="BJ51" i="117" s="1"/>
  <c r="BK51" i="117" s="1"/>
  <c r="BL7" i="117"/>
  <c r="BN7" i="117" s="1"/>
  <c r="AY54" i="147"/>
  <c r="BA54" i="147" s="1"/>
  <c r="BL29" i="117"/>
  <c r="BN29" i="117" s="1"/>
  <c r="BE73" i="117"/>
  <c r="BI73" i="117" s="1"/>
  <c r="BS29" i="117"/>
  <c r="BF73" i="117"/>
  <c r="BJ73" i="117" s="1"/>
  <c r="BK73" i="117" s="1"/>
  <c r="AL82" i="117"/>
  <c r="AN82" i="117" s="1"/>
  <c r="BF15" i="117"/>
  <c r="AS59" i="117"/>
  <c r="AW59" i="117" s="1"/>
  <c r="AX59" i="117" s="1"/>
  <c r="AY15" i="117"/>
  <c r="BA15" i="117" s="1"/>
  <c r="AR59" i="117"/>
  <c r="AV59" i="117" s="1"/>
  <c r="CF35" i="161"/>
  <c r="BR79" i="161"/>
  <c r="BV79" i="161" s="1"/>
  <c r="BS79" i="161"/>
  <c r="BW79" i="161" s="1"/>
  <c r="BX79" i="161" s="1"/>
  <c r="BY35" i="161"/>
  <c r="CA35" i="161" s="1"/>
  <c r="AL68" i="147"/>
  <c r="AN68" i="147" s="1"/>
  <c r="I97" i="143"/>
  <c r="BL36" i="133"/>
  <c r="BS36" i="133"/>
  <c r="BE80" i="133"/>
  <c r="BI80" i="133" s="1"/>
  <c r="BF80" i="133"/>
  <c r="BJ80" i="133" s="1"/>
  <c r="BK80" i="133" s="1"/>
  <c r="AR82" i="117"/>
  <c r="AV82" i="117" s="1"/>
  <c r="BF38" i="117"/>
  <c r="AY38" i="117"/>
  <c r="BA38" i="117" s="1"/>
  <c r="AS82" i="117"/>
  <c r="AW82" i="117" s="1"/>
  <c r="AX82" i="117" s="1"/>
  <c r="BF26" i="161"/>
  <c r="AR70" i="161"/>
  <c r="AV70" i="161" s="1"/>
  <c r="AS70" i="161"/>
  <c r="AW70" i="161" s="1"/>
  <c r="AX70" i="161" s="1"/>
  <c r="AY26" i="161"/>
  <c r="BA26" i="161" s="1"/>
  <c r="BN35" i="161"/>
  <c r="D97" i="136"/>
  <c r="E97" i="136"/>
  <c r="F97" i="127"/>
  <c r="G97" i="136"/>
  <c r="J101" i="127"/>
  <c r="G97" i="33"/>
  <c r="D97" i="118"/>
  <c r="DC86" i="32"/>
  <c r="DB86" i="32"/>
  <c r="E97" i="127"/>
  <c r="J101" i="157"/>
  <c r="AR82" i="32"/>
  <c r="AV82" i="32" s="1"/>
  <c r="BF38" i="32"/>
  <c r="AS82" i="32"/>
  <c r="AW82" i="32" s="1"/>
  <c r="AX82" i="32" s="1"/>
  <c r="AY38" i="32"/>
  <c r="BA38" i="32" s="1"/>
  <c r="F97" i="129"/>
  <c r="AL82" i="32"/>
  <c r="AN82" i="32" s="1"/>
  <c r="J101" i="33"/>
  <c r="K439" i="35"/>
  <c r="CU91" i="32"/>
  <c r="DC91" i="32" s="1"/>
  <c r="J103" i="33"/>
  <c r="G97" i="129"/>
  <c r="H97" i="118"/>
  <c r="F97" i="136"/>
  <c r="H97" i="157"/>
  <c r="J102" i="143"/>
  <c r="J101" i="129"/>
  <c r="G97" i="157"/>
  <c r="D97" i="129"/>
  <c r="CX47" i="32"/>
  <c r="CR47" i="32" s="1"/>
  <c r="J102" i="136"/>
  <c r="I97" i="118"/>
  <c r="H97" i="33"/>
  <c r="D97" i="33"/>
  <c r="H97" i="127"/>
  <c r="J103" i="157"/>
  <c r="J103" i="118"/>
  <c r="D97" i="157"/>
  <c r="J103" i="129"/>
  <c r="I97" i="157"/>
  <c r="I97" i="33"/>
  <c r="C97" i="143"/>
  <c r="I97" i="136"/>
  <c r="G97" i="127"/>
  <c r="Y91" i="32"/>
  <c r="F97" i="157"/>
  <c r="J103" i="127"/>
  <c r="C97" i="118"/>
  <c r="AL47" i="32"/>
  <c r="AF47" i="32" s="1"/>
  <c r="AE91" i="32" s="1"/>
  <c r="AL52" i="32"/>
  <c r="AN52" i="32" s="1"/>
  <c r="G97" i="118"/>
  <c r="J102" i="127"/>
  <c r="AY68" i="32"/>
  <c r="BA68" i="32" s="1"/>
  <c r="I97" i="129"/>
  <c r="DC74" i="32"/>
  <c r="DB74" i="32"/>
  <c r="C97" i="136"/>
  <c r="D97" i="143"/>
  <c r="DB65" i="32"/>
  <c r="DC65" i="32"/>
  <c r="J28" i="44"/>
  <c r="I54" i="33"/>
  <c r="I53" i="33"/>
  <c r="I39" i="33"/>
  <c r="J39" i="33" s="1"/>
  <c r="I47" i="33"/>
  <c r="I48" i="33" s="1"/>
  <c r="I58" i="33"/>
  <c r="I29" i="33" s="1"/>
  <c r="J37" i="33"/>
  <c r="C8" i="42"/>
  <c r="I63" i="33"/>
  <c r="I69" i="33"/>
  <c r="I70" i="33" s="1"/>
  <c r="AI91" i="32"/>
  <c r="C97" i="157"/>
  <c r="DC71" i="32"/>
  <c r="DB71" i="32"/>
  <c r="J103" i="136"/>
  <c r="DC67" i="32"/>
  <c r="DB67" i="32"/>
  <c r="DB61" i="32"/>
  <c r="DC61" i="32"/>
  <c r="DB56" i="32"/>
  <c r="DC56" i="32"/>
  <c r="CQ47" i="32"/>
  <c r="DC76" i="32"/>
  <c r="DB76" i="32"/>
  <c r="H97" i="136"/>
  <c r="D10" i="40"/>
  <c r="J31" i="33"/>
  <c r="CZ31" i="32"/>
  <c r="DB31" i="32" s="1"/>
  <c r="CR31" i="32"/>
  <c r="J102" i="118"/>
  <c r="CZ16" i="32"/>
  <c r="DB16" i="32" s="1"/>
  <c r="CR16" i="32"/>
  <c r="CZ8" i="32"/>
  <c r="DB8" i="32" s="1"/>
  <c r="CR8" i="32"/>
  <c r="J102" i="129"/>
  <c r="CZ14" i="32"/>
  <c r="DB14" i="32" s="1"/>
  <c r="CR14" i="32"/>
  <c r="CZ17" i="32"/>
  <c r="DB17" i="32" s="1"/>
  <c r="CR17" i="32"/>
  <c r="CZ35" i="32"/>
  <c r="DB35" i="32" s="1"/>
  <c r="CR35" i="32"/>
  <c r="CZ28" i="32"/>
  <c r="DB28" i="32" s="1"/>
  <c r="CR28" i="32"/>
  <c r="CZ10" i="32"/>
  <c r="DB10" i="32" s="1"/>
  <c r="CR10" i="32"/>
  <c r="R91" i="32"/>
  <c r="S91" i="32"/>
  <c r="CZ7" i="32"/>
  <c r="DB7" i="32" s="1"/>
  <c r="CR7" i="32"/>
  <c r="J102" i="33"/>
  <c r="CZ32" i="32"/>
  <c r="DB32" i="32" s="1"/>
  <c r="CR32" i="32"/>
  <c r="CZ41" i="32"/>
  <c r="DB41" i="32" s="1"/>
  <c r="CR41" i="32"/>
  <c r="AL47" i="140"/>
  <c r="AY62" i="147"/>
  <c r="BA62" i="147" s="1"/>
  <c r="AY75" i="161"/>
  <c r="BA75" i="161" s="1"/>
  <c r="AA91" i="32"/>
  <c r="J102" i="157"/>
  <c r="BF62" i="147"/>
  <c r="BJ62" i="147" s="1"/>
  <c r="BK62" i="147" s="1"/>
  <c r="BE62" i="147"/>
  <c r="BI62" i="147" s="1"/>
  <c r="BL18" i="147"/>
  <c r="BN18" i="147" s="1"/>
  <c r="BS18" i="147"/>
  <c r="BS31" i="161"/>
  <c r="BL31" i="161"/>
  <c r="BN31" i="161" s="1"/>
  <c r="BF75" i="161"/>
  <c r="BJ75" i="161" s="1"/>
  <c r="BK75" i="161" s="1"/>
  <c r="BE75" i="161"/>
  <c r="BI75" i="161" s="1"/>
  <c r="AY59" i="147"/>
  <c r="BA59" i="147" s="1"/>
  <c r="AY52" i="147"/>
  <c r="BA52" i="147" s="1"/>
  <c r="AY85" i="32"/>
  <c r="BA85" i="32" s="1"/>
  <c r="BF52" i="147"/>
  <c r="BJ52" i="147" s="1"/>
  <c r="BK52" i="147" s="1"/>
  <c r="BL8" i="147"/>
  <c r="BN8" i="147" s="1"/>
  <c r="BS8" i="147"/>
  <c r="BE52" i="147"/>
  <c r="BI52" i="147" s="1"/>
  <c r="E46" i="110"/>
  <c r="E47" i="110" s="1"/>
  <c r="E48" i="110" s="1"/>
  <c r="AY63" i="32"/>
  <c r="BA63" i="32" s="1"/>
  <c r="BL67" i="161"/>
  <c r="BN67" i="161" s="1"/>
  <c r="H46" i="110"/>
  <c r="H47" i="110" s="1"/>
  <c r="H48" i="110" s="1"/>
  <c r="CL80" i="117"/>
  <c r="CN80" i="117" s="1"/>
  <c r="AY60" i="140"/>
  <c r="BA60" i="140" s="1"/>
  <c r="AY71" i="161"/>
  <c r="BA71" i="161" s="1"/>
  <c r="C97" i="127"/>
  <c r="AY55" i="32"/>
  <c r="BA55" i="32" s="1"/>
  <c r="BL59" i="140"/>
  <c r="BN59" i="140" s="1"/>
  <c r="AY59" i="133"/>
  <c r="BA59" i="133" s="1"/>
  <c r="AY79" i="124"/>
  <c r="BA79" i="124" s="1"/>
  <c r="AY66" i="32"/>
  <c r="BA66" i="32" s="1"/>
  <c r="BL72" i="133"/>
  <c r="BN72" i="133" s="1"/>
  <c r="AY68" i="117"/>
  <c r="BA68" i="117" s="1"/>
  <c r="BL90" i="133"/>
  <c r="BN90" i="133" s="1"/>
  <c r="AY58" i="124"/>
  <c r="BA58" i="124" s="1"/>
  <c r="AY83" i="117"/>
  <c r="BA83" i="117" s="1"/>
  <c r="AY56" i="140"/>
  <c r="BA56" i="140" s="1"/>
  <c r="BL86" i="147"/>
  <c r="BN86" i="147" s="1"/>
  <c r="AY71" i="32"/>
  <c r="BA71" i="32" s="1"/>
  <c r="BL82" i="124"/>
  <c r="BN82" i="124" s="1"/>
  <c r="AN47" i="133"/>
  <c r="CY36" i="117"/>
  <c r="DA36" i="117" s="1"/>
  <c r="AY76" i="117"/>
  <c r="BA76" i="117" s="1"/>
  <c r="C97" i="129"/>
  <c r="AY65" i="124"/>
  <c r="BA65" i="124" s="1"/>
  <c r="BL51" i="147"/>
  <c r="BN51" i="147" s="1"/>
  <c r="AY60" i="32"/>
  <c r="BA60" i="32" s="1"/>
  <c r="AY75" i="32"/>
  <c r="BA75" i="32" s="1"/>
  <c r="BL53" i="32"/>
  <c r="BN53" i="32" s="1"/>
  <c r="BL56" i="117"/>
  <c r="BN56" i="117" s="1"/>
  <c r="AY73" i="161"/>
  <c r="BA73" i="161" s="1"/>
  <c r="BL78" i="32"/>
  <c r="BN78" i="32" s="1"/>
  <c r="AY64" i="133"/>
  <c r="BA64" i="133" s="1"/>
  <c r="BL65" i="161"/>
  <c r="BN65" i="161" s="1"/>
  <c r="BL60" i="117"/>
  <c r="BN60" i="117" s="1"/>
  <c r="AY84" i="32"/>
  <c r="BA84" i="32" s="1"/>
  <c r="AY71" i="140"/>
  <c r="BA71" i="140" s="1"/>
  <c r="AY86" i="140"/>
  <c r="BA86" i="140" s="1"/>
  <c r="AL77" i="117"/>
  <c r="AN77" i="117" s="1"/>
  <c r="AY7" i="32"/>
  <c r="BA7" i="32" s="1"/>
  <c r="AR51" i="32"/>
  <c r="AV51" i="32" s="1"/>
  <c r="AS51" i="32"/>
  <c r="AW51" i="32" s="1"/>
  <c r="AX51" i="32" s="1"/>
  <c r="BF7" i="32"/>
  <c r="BS73" i="32"/>
  <c r="BW73" i="32" s="1"/>
  <c r="BX73" i="32" s="1"/>
  <c r="CF29" i="32"/>
  <c r="BY29" i="32"/>
  <c r="CA29" i="32" s="1"/>
  <c r="BR73" i="32"/>
  <c r="BV73" i="32" s="1"/>
  <c r="BN41" i="117"/>
  <c r="G42" i="107"/>
  <c r="G51" i="107"/>
  <c r="G54" i="107" s="1"/>
  <c r="N30" i="107" s="1"/>
  <c r="Q14" i="107" s="1"/>
  <c r="BA27" i="32"/>
  <c r="F6" i="51"/>
  <c r="CF17" i="117"/>
  <c r="BS61" i="117"/>
  <c r="BW61" i="117" s="1"/>
  <c r="BX61" i="117" s="1"/>
  <c r="BR61" i="117"/>
  <c r="BV61" i="117" s="1"/>
  <c r="BY17" i="117"/>
  <c r="CA17" i="117" s="1"/>
  <c r="BL24" i="32"/>
  <c r="BF68" i="32"/>
  <c r="BJ68" i="32" s="1"/>
  <c r="BK68" i="32" s="1"/>
  <c r="BE68" i="32"/>
  <c r="BI68" i="32" s="1"/>
  <c r="BS24" i="32"/>
  <c r="BE73" i="161"/>
  <c r="BI73" i="161" s="1"/>
  <c r="BS29" i="161"/>
  <c r="BL29" i="161"/>
  <c r="BN29" i="161" s="1"/>
  <c r="BF73" i="161"/>
  <c r="BJ73" i="161" s="1"/>
  <c r="BK73" i="161" s="1"/>
  <c r="BN36" i="147"/>
  <c r="F51" i="107"/>
  <c r="F54" i="107" s="1"/>
  <c r="N29" i="107" s="1"/>
  <c r="F42" i="107"/>
  <c r="BE72" i="32"/>
  <c r="BI72" i="32" s="1"/>
  <c r="BS28" i="32"/>
  <c r="BF72" i="32"/>
  <c r="BJ72" i="32" s="1"/>
  <c r="BK72" i="32" s="1"/>
  <c r="BL28" i="32"/>
  <c r="BL8" i="161"/>
  <c r="BS8" i="161"/>
  <c r="BF52" i="161"/>
  <c r="BJ52" i="161" s="1"/>
  <c r="BK52" i="161" s="1"/>
  <c r="BE52" i="161"/>
  <c r="BI52" i="161" s="1"/>
  <c r="CF42" i="147"/>
  <c r="BY42" i="147"/>
  <c r="BS86" i="147"/>
  <c r="BW86" i="147" s="1"/>
  <c r="BX86" i="147" s="1"/>
  <c r="BR86" i="147"/>
  <c r="BV86" i="147" s="1"/>
  <c r="AR90" i="32"/>
  <c r="AV90" i="32" s="1"/>
  <c r="AS90" i="32"/>
  <c r="AW90" i="32" s="1"/>
  <c r="AX90" i="32" s="1"/>
  <c r="AY46" i="32"/>
  <c r="BA46" i="32" s="1"/>
  <c r="BF46" i="32"/>
  <c r="BA12" i="161"/>
  <c r="BS72" i="133"/>
  <c r="BW72" i="133" s="1"/>
  <c r="BX72" i="133" s="1"/>
  <c r="BY28" i="133"/>
  <c r="CA28" i="133" s="1"/>
  <c r="CF28" i="133"/>
  <c r="BR72" i="133"/>
  <c r="BV72" i="133" s="1"/>
  <c r="BS19" i="133"/>
  <c r="BE63" i="133"/>
  <c r="BI63" i="133" s="1"/>
  <c r="BL19" i="133"/>
  <c r="BN19" i="133" s="1"/>
  <c r="BF63" i="133"/>
  <c r="BJ63" i="133" s="1"/>
  <c r="BK63" i="133" s="1"/>
  <c r="BF52" i="133"/>
  <c r="BJ52" i="133" s="1"/>
  <c r="BK52" i="133" s="1"/>
  <c r="BS8" i="133"/>
  <c r="BL8" i="133"/>
  <c r="BN8" i="133" s="1"/>
  <c r="BE52" i="133"/>
  <c r="BI52" i="133" s="1"/>
  <c r="AS52" i="32"/>
  <c r="AW52" i="32" s="1"/>
  <c r="AX52" i="32" s="1"/>
  <c r="AR52" i="32"/>
  <c r="AV52" i="32" s="1"/>
  <c r="BF8" i="32"/>
  <c r="AY8" i="32"/>
  <c r="BA8" i="32" s="1"/>
  <c r="BY10" i="124"/>
  <c r="CA10" i="124" s="1"/>
  <c r="BR54" i="124"/>
  <c r="BV54" i="124" s="1"/>
  <c r="CF10" i="124"/>
  <c r="BS54" i="124"/>
  <c r="BW54" i="124" s="1"/>
  <c r="BX54" i="124" s="1"/>
  <c r="AR74" i="32"/>
  <c r="AV74" i="32" s="1"/>
  <c r="BF30" i="32"/>
  <c r="AS74" i="32"/>
  <c r="AW74" i="32" s="1"/>
  <c r="AX74" i="32" s="1"/>
  <c r="AY30" i="32"/>
  <c r="BA30" i="32" s="1"/>
  <c r="AR54" i="32"/>
  <c r="AV54" i="32" s="1"/>
  <c r="BF10" i="32"/>
  <c r="AY10" i="32"/>
  <c r="BA10" i="32" s="1"/>
  <c r="AS54" i="32"/>
  <c r="AW54" i="32" s="1"/>
  <c r="AX54" i="32" s="1"/>
  <c r="BF81" i="117"/>
  <c r="BJ81" i="117" s="1"/>
  <c r="BK81" i="117" s="1"/>
  <c r="BE81" i="117"/>
  <c r="BI81" i="117" s="1"/>
  <c r="BL37" i="117"/>
  <c r="BN37" i="117" s="1"/>
  <c r="BS37" i="117"/>
  <c r="BE85" i="161"/>
  <c r="BI85" i="161" s="1"/>
  <c r="BS41" i="161"/>
  <c r="BL41" i="161"/>
  <c r="BF85" i="161"/>
  <c r="BJ85" i="161" s="1"/>
  <c r="BK85" i="161" s="1"/>
  <c r="BF69" i="32"/>
  <c r="BJ69" i="32" s="1"/>
  <c r="BK69" i="32" s="1"/>
  <c r="BL25" i="32"/>
  <c r="BE69" i="32"/>
  <c r="BI69" i="32" s="1"/>
  <c r="BS25" i="32"/>
  <c r="BL83" i="161"/>
  <c r="BN83" i="161" s="1"/>
  <c r="AY67" i="32"/>
  <c r="BA67" i="32" s="1"/>
  <c r="BS85" i="117"/>
  <c r="BW85" i="117" s="1"/>
  <c r="BX85" i="117" s="1"/>
  <c r="BR85" i="117"/>
  <c r="BV85" i="117" s="1"/>
  <c r="BY41" i="117"/>
  <c r="CA41" i="117" s="1"/>
  <c r="CF41" i="117"/>
  <c r="AN14" i="32"/>
  <c r="BS16" i="32"/>
  <c r="BF60" i="32"/>
  <c r="BJ60" i="32" s="1"/>
  <c r="BK60" i="32" s="1"/>
  <c r="BL16" i="32"/>
  <c r="BN16" i="32" s="1"/>
  <c r="BE60" i="32"/>
  <c r="BI60" i="32" s="1"/>
  <c r="AY65" i="147"/>
  <c r="BA65" i="147" s="1"/>
  <c r="BF75" i="32"/>
  <c r="BJ75" i="32" s="1"/>
  <c r="BK75" i="32" s="1"/>
  <c r="BL31" i="32"/>
  <c r="BN31" i="32" s="1"/>
  <c r="BE75" i="32"/>
  <c r="BI75" i="32" s="1"/>
  <c r="BS31" i="32"/>
  <c r="G5" i="135"/>
  <c r="G6" i="135" s="1"/>
  <c r="C5" i="135"/>
  <c r="D5" i="135"/>
  <c r="D6" i="135" s="1"/>
  <c r="H5" i="135"/>
  <c r="H6" i="135" s="1"/>
  <c r="E5" i="135"/>
  <c r="E6" i="135" s="1"/>
  <c r="F5" i="135"/>
  <c r="F6" i="135" s="1"/>
  <c r="I5" i="135"/>
  <c r="I6" i="135" s="1"/>
  <c r="BF87" i="147"/>
  <c r="BJ87" i="147" s="1"/>
  <c r="BK87" i="147" s="1"/>
  <c r="BS43" i="147"/>
  <c r="BE87" i="147"/>
  <c r="BI87" i="147" s="1"/>
  <c r="BL43" i="147"/>
  <c r="BN43" i="147" s="1"/>
  <c r="BE60" i="133"/>
  <c r="BI60" i="133" s="1"/>
  <c r="BL16" i="133"/>
  <c r="BN16" i="133" s="1"/>
  <c r="BF60" i="133"/>
  <c r="BJ60" i="133" s="1"/>
  <c r="BK60" i="133" s="1"/>
  <c r="BS16" i="133"/>
  <c r="BF59" i="133"/>
  <c r="BJ59" i="133" s="1"/>
  <c r="BK59" i="133" s="1"/>
  <c r="BS15" i="133"/>
  <c r="BL15" i="133"/>
  <c r="BN15" i="133" s="1"/>
  <c r="BE59" i="133"/>
  <c r="BI59" i="133" s="1"/>
  <c r="BY15" i="32"/>
  <c r="CA15" i="32" s="1"/>
  <c r="BR59" i="32"/>
  <c r="BV59" i="32" s="1"/>
  <c r="BS59" i="32"/>
  <c r="BW59" i="32" s="1"/>
  <c r="BX59" i="32" s="1"/>
  <c r="CF15" i="32"/>
  <c r="BL64" i="161"/>
  <c r="BN64" i="161" s="1"/>
  <c r="BA8" i="133"/>
  <c r="AY62" i="32"/>
  <c r="BA62" i="32" s="1"/>
  <c r="BA20" i="133"/>
  <c r="BS53" i="32"/>
  <c r="BW53" i="32" s="1"/>
  <c r="BX53" i="32" s="1"/>
  <c r="BR53" i="32"/>
  <c r="BV53" i="32" s="1"/>
  <c r="CF9" i="32"/>
  <c r="BY9" i="32"/>
  <c r="CA9" i="32" s="1"/>
  <c r="BN10" i="124"/>
  <c r="BS60" i="117"/>
  <c r="BW60" i="117" s="1"/>
  <c r="BX60" i="117" s="1"/>
  <c r="BY16" i="117"/>
  <c r="CA16" i="117" s="1"/>
  <c r="CF16" i="117"/>
  <c r="BR60" i="117"/>
  <c r="BV60" i="117" s="1"/>
  <c r="BL15" i="161"/>
  <c r="BN15" i="161" s="1"/>
  <c r="BS15" i="161"/>
  <c r="BF59" i="161"/>
  <c r="BJ59" i="161" s="1"/>
  <c r="BK59" i="161" s="1"/>
  <c r="BE59" i="161"/>
  <c r="BI59" i="161" s="1"/>
  <c r="CF37" i="161"/>
  <c r="BS81" i="161"/>
  <c r="BW81" i="161" s="1"/>
  <c r="BX81" i="161" s="1"/>
  <c r="BR81" i="161"/>
  <c r="BV81" i="161" s="1"/>
  <c r="BY37" i="161"/>
  <c r="AN10" i="32"/>
  <c r="CF38" i="124"/>
  <c r="BS82" i="124"/>
  <c r="BW82" i="124" s="1"/>
  <c r="BX82" i="124" s="1"/>
  <c r="BY38" i="124"/>
  <c r="CA38" i="124" s="1"/>
  <c r="BR82" i="124"/>
  <c r="BV82" i="124" s="1"/>
  <c r="J51" i="107"/>
  <c r="J54" i="107" s="1"/>
  <c r="N33" i="107" s="1"/>
  <c r="Q17" i="107" s="1"/>
  <c r="J42" i="107"/>
  <c r="BY12" i="133"/>
  <c r="BR56" i="133"/>
  <c r="BV56" i="133" s="1"/>
  <c r="CF12" i="133"/>
  <c r="BS56" i="133"/>
  <c r="BW56" i="133" s="1"/>
  <c r="BX56" i="133" s="1"/>
  <c r="AY68" i="161"/>
  <c r="BA68" i="161" s="1"/>
  <c r="BS17" i="147"/>
  <c r="BL17" i="147"/>
  <c r="BN17" i="147" s="1"/>
  <c r="BE61" i="147"/>
  <c r="BI61" i="147" s="1"/>
  <c r="BF61" i="147"/>
  <c r="BJ61" i="147" s="1"/>
  <c r="BK61" i="147" s="1"/>
  <c r="E51" i="107"/>
  <c r="E54" i="107" s="1"/>
  <c r="N28" i="107" s="1"/>
  <c r="Q12" i="107" s="1"/>
  <c r="E42" i="107"/>
  <c r="AY82" i="133"/>
  <c r="BA82" i="133" s="1"/>
  <c r="BL40" i="32"/>
  <c r="BF84" i="32"/>
  <c r="BJ84" i="32" s="1"/>
  <c r="BK84" i="32" s="1"/>
  <c r="BE84" i="32"/>
  <c r="BI84" i="32" s="1"/>
  <c r="BS40" i="32"/>
  <c r="BF62" i="161"/>
  <c r="BJ62" i="161" s="1"/>
  <c r="BK62" i="161" s="1"/>
  <c r="BS18" i="161"/>
  <c r="BE62" i="161"/>
  <c r="BI62" i="161" s="1"/>
  <c r="BL18" i="161"/>
  <c r="BA37" i="117"/>
  <c r="BR87" i="32"/>
  <c r="BV87" i="32" s="1"/>
  <c r="CF43" i="32"/>
  <c r="BY43" i="32"/>
  <c r="CA43" i="32" s="1"/>
  <c r="BS87" i="32"/>
  <c r="BW87" i="32" s="1"/>
  <c r="BX87" i="32" s="1"/>
  <c r="BE67" i="32"/>
  <c r="BI67" i="32" s="1"/>
  <c r="BL23" i="32"/>
  <c r="BS23" i="32"/>
  <c r="BF67" i="32"/>
  <c r="BJ67" i="32" s="1"/>
  <c r="BK67" i="32" s="1"/>
  <c r="AL51" i="32"/>
  <c r="AN51" i="32" s="1"/>
  <c r="BL85" i="117"/>
  <c r="BN85" i="117" s="1"/>
  <c r="BL19" i="32"/>
  <c r="BN19" i="32" s="1"/>
  <c r="BS19" i="32"/>
  <c r="BE63" i="32"/>
  <c r="BI63" i="32" s="1"/>
  <c r="BF63" i="32"/>
  <c r="BJ63" i="32" s="1"/>
  <c r="BK63" i="32" s="1"/>
  <c r="BS27" i="32"/>
  <c r="BE71" i="32"/>
  <c r="BI71" i="32" s="1"/>
  <c r="BL27" i="32"/>
  <c r="BN27" i="32" s="1"/>
  <c r="BF71" i="32"/>
  <c r="BJ71" i="32" s="1"/>
  <c r="BK71" i="32" s="1"/>
  <c r="AY86" i="161"/>
  <c r="BA86" i="161" s="1"/>
  <c r="AL58" i="32"/>
  <c r="AN58" i="32" s="1"/>
  <c r="BS64" i="32"/>
  <c r="BW64" i="32" s="1"/>
  <c r="BX64" i="32" s="1"/>
  <c r="BR64" i="32"/>
  <c r="BV64" i="32" s="1"/>
  <c r="CF20" i="32"/>
  <c r="BY20" i="32"/>
  <c r="BL61" i="117"/>
  <c r="BN61" i="117" s="1"/>
  <c r="BL77" i="147"/>
  <c r="BN77" i="147" s="1"/>
  <c r="BF60" i="140"/>
  <c r="BJ60" i="140" s="1"/>
  <c r="BK60" i="140" s="1"/>
  <c r="BS16" i="140"/>
  <c r="BL16" i="140"/>
  <c r="BN16" i="140" s="1"/>
  <c r="BE60" i="140"/>
  <c r="BI60" i="140" s="1"/>
  <c r="I42" i="107"/>
  <c r="I51" i="107"/>
  <c r="I54" i="107" s="1"/>
  <c r="N32" i="107" s="1"/>
  <c r="Q16" i="107" s="1"/>
  <c r="BY36" i="147"/>
  <c r="CA36" i="147" s="1"/>
  <c r="CF36" i="147"/>
  <c r="BR80" i="147"/>
  <c r="BV80" i="147" s="1"/>
  <c r="BS80" i="147"/>
  <c r="BW80" i="147" s="1"/>
  <c r="BX80" i="147" s="1"/>
  <c r="C70" i="129"/>
  <c r="J69" i="129"/>
  <c r="C93" i="129"/>
  <c r="AY72" i="32"/>
  <c r="BA72" i="32" s="1"/>
  <c r="BE77" i="161"/>
  <c r="BI77" i="161" s="1"/>
  <c r="BF77" i="161"/>
  <c r="BJ77" i="161" s="1"/>
  <c r="BK77" i="161" s="1"/>
  <c r="BS33" i="161"/>
  <c r="BL33" i="161"/>
  <c r="BN33" i="161" s="1"/>
  <c r="BS21" i="147"/>
  <c r="BL21" i="147"/>
  <c r="BN21" i="147" s="1"/>
  <c r="BE65" i="147"/>
  <c r="BI65" i="147" s="1"/>
  <c r="BF65" i="147"/>
  <c r="BJ65" i="147" s="1"/>
  <c r="BK65" i="147" s="1"/>
  <c r="BL26" i="32"/>
  <c r="BN26" i="32" s="1"/>
  <c r="BF70" i="32"/>
  <c r="BJ70" i="32" s="1"/>
  <c r="BK70" i="32" s="1"/>
  <c r="BE70" i="32"/>
  <c r="BI70" i="32" s="1"/>
  <c r="BS26" i="32"/>
  <c r="AY61" i="133"/>
  <c r="BA61" i="133" s="1"/>
  <c r="AY87" i="147"/>
  <c r="BA87" i="147" s="1"/>
  <c r="BF56" i="161"/>
  <c r="BJ56" i="161" s="1"/>
  <c r="BK56" i="161" s="1"/>
  <c r="BE56" i="161"/>
  <c r="BI56" i="161" s="1"/>
  <c r="BS12" i="161"/>
  <c r="BL12" i="161"/>
  <c r="BN12" i="161" s="1"/>
  <c r="BF66" i="32"/>
  <c r="BJ66" i="32" s="1"/>
  <c r="BK66" i="32" s="1"/>
  <c r="BE66" i="32"/>
  <c r="BI66" i="32" s="1"/>
  <c r="BL22" i="32"/>
  <c r="BN22" i="32" s="1"/>
  <c r="BS22" i="32"/>
  <c r="AL76" i="32"/>
  <c r="AN76" i="32" s="1"/>
  <c r="BF35" i="32"/>
  <c r="AY35" i="32"/>
  <c r="BA35" i="32" s="1"/>
  <c r="AR79" i="32"/>
  <c r="AV79" i="32" s="1"/>
  <c r="AS79" i="32"/>
  <c r="AW79" i="32" s="1"/>
  <c r="AX79" i="32" s="1"/>
  <c r="AY57" i="32"/>
  <c r="BA57" i="32" s="1"/>
  <c r="BL24" i="117"/>
  <c r="BS24" i="117"/>
  <c r="BE68" i="117"/>
  <c r="BI68" i="117" s="1"/>
  <c r="BF68" i="117"/>
  <c r="BJ68" i="117" s="1"/>
  <c r="BK68" i="117" s="1"/>
  <c r="BY20" i="161"/>
  <c r="BS64" i="161"/>
  <c r="BW64" i="161" s="1"/>
  <c r="BX64" i="161" s="1"/>
  <c r="CF20" i="161"/>
  <c r="BR64" i="161"/>
  <c r="BV64" i="161" s="1"/>
  <c r="CF34" i="32"/>
  <c r="BR78" i="32"/>
  <c r="BV78" i="32" s="1"/>
  <c r="BY34" i="32"/>
  <c r="CA34" i="32" s="1"/>
  <c r="BS78" i="32"/>
  <c r="BW78" i="32" s="1"/>
  <c r="BX78" i="32" s="1"/>
  <c r="AY67" i="124"/>
  <c r="BA67" i="124" s="1"/>
  <c r="BY21" i="161"/>
  <c r="BS65" i="161"/>
  <c r="BW65" i="161" s="1"/>
  <c r="BX65" i="161" s="1"/>
  <c r="CF21" i="161"/>
  <c r="BR65" i="161"/>
  <c r="BV65" i="161" s="1"/>
  <c r="BL41" i="147"/>
  <c r="BN41" i="147" s="1"/>
  <c r="BF85" i="147"/>
  <c r="BJ85" i="147" s="1"/>
  <c r="BK85" i="147" s="1"/>
  <c r="BS41" i="147"/>
  <c r="BE85" i="147"/>
  <c r="BI85" i="147" s="1"/>
  <c r="BL54" i="124"/>
  <c r="BN54" i="124" s="1"/>
  <c r="BL70" i="124"/>
  <c r="BN70" i="124" s="1"/>
  <c r="BN16" i="117"/>
  <c r="AY59" i="161"/>
  <c r="BA59" i="161" s="1"/>
  <c r="AN30" i="32"/>
  <c r="BL56" i="133"/>
  <c r="BN56" i="133" s="1"/>
  <c r="BF68" i="161"/>
  <c r="BJ68" i="161" s="1"/>
  <c r="BK68" i="161" s="1"/>
  <c r="BS24" i="161"/>
  <c r="BL24" i="161"/>
  <c r="BN24" i="161" s="1"/>
  <c r="BE68" i="161"/>
  <c r="BI68" i="161" s="1"/>
  <c r="BF65" i="32"/>
  <c r="BJ65" i="32" s="1"/>
  <c r="BK65" i="32" s="1"/>
  <c r="BS21" i="32"/>
  <c r="BL21" i="32"/>
  <c r="BE65" i="32"/>
  <c r="BI65" i="32" s="1"/>
  <c r="AY61" i="147"/>
  <c r="BA61" i="147" s="1"/>
  <c r="BY14" i="147"/>
  <c r="CA14" i="147" s="1"/>
  <c r="BS58" i="147"/>
  <c r="BW58" i="147" s="1"/>
  <c r="BX58" i="147" s="1"/>
  <c r="BR58" i="147"/>
  <c r="BV58" i="147" s="1"/>
  <c r="CF14" i="147"/>
  <c r="AY81" i="117"/>
  <c r="BA81" i="117" s="1"/>
  <c r="AY85" i="161"/>
  <c r="BA85" i="161" s="1"/>
  <c r="BS41" i="32"/>
  <c r="BE85" i="32"/>
  <c r="BI85" i="32" s="1"/>
  <c r="BL41" i="32"/>
  <c r="BF85" i="32"/>
  <c r="BJ85" i="32" s="1"/>
  <c r="BK85" i="32" s="1"/>
  <c r="AY69" i="32"/>
  <c r="BA69" i="32" s="1"/>
  <c r="BL87" i="32"/>
  <c r="BN87" i="32" s="1"/>
  <c r="AY88" i="32"/>
  <c r="BA88" i="32" s="1"/>
  <c r="AL58" i="140"/>
  <c r="AN58" i="140" s="1"/>
  <c r="AY53" i="140"/>
  <c r="BA53" i="140" s="1"/>
  <c r="BL55" i="124"/>
  <c r="BN55" i="124" s="1"/>
  <c r="BL86" i="32"/>
  <c r="BN86" i="32" s="1"/>
  <c r="BY65" i="133"/>
  <c r="CA65" i="133" s="1"/>
  <c r="BL73" i="32"/>
  <c r="BN73" i="32" s="1"/>
  <c r="BL42" i="161"/>
  <c r="BN42" i="161" s="1"/>
  <c r="BF86" i="161"/>
  <c r="BJ86" i="161" s="1"/>
  <c r="BK86" i="161" s="1"/>
  <c r="BS42" i="161"/>
  <c r="BE86" i="161"/>
  <c r="BI86" i="161" s="1"/>
  <c r="AR58" i="32"/>
  <c r="AV58" i="32" s="1"/>
  <c r="AY14" i="32"/>
  <c r="BA14" i="32" s="1"/>
  <c r="BF14" i="32"/>
  <c r="AS58" i="32"/>
  <c r="AW58" i="32" s="1"/>
  <c r="AX58" i="32" s="1"/>
  <c r="BL64" i="32"/>
  <c r="BN64" i="32" s="1"/>
  <c r="CF33" i="147"/>
  <c r="BR77" i="147"/>
  <c r="BV77" i="147" s="1"/>
  <c r="BS77" i="147"/>
  <c r="BW77" i="147" s="1"/>
  <c r="BX77" i="147" s="1"/>
  <c r="BY33" i="147"/>
  <c r="CA33" i="147" s="1"/>
  <c r="BF71" i="161"/>
  <c r="BJ71" i="161" s="1"/>
  <c r="BK71" i="161" s="1"/>
  <c r="BS27" i="161"/>
  <c r="BE71" i="161"/>
  <c r="BI71" i="161" s="1"/>
  <c r="BL27" i="161"/>
  <c r="BL80" i="147"/>
  <c r="BN80" i="147" s="1"/>
  <c r="G26" i="40"/>
  <c r="J30" i="129"/>
  <c r="G15" i="40" s="1"/>
  <c r="N10" i="129"/>
  <c r="N11" i="129" s="1"/>
  <c r="AN52" i="133"/>
  <c r="AY77" i="161"/>
  <c r="BA77" i="161" s="1"/>
  <c r="AY52" i="161"/>
  <c r="BA52" i="161" s="1"/>
  <c r="BA21" i="147"/>
  <c r="AY70" i="32"/>
  <c r="BA70" i="32" s="1"/>
  <c r="BE61" i="133"/>
  <c r="BI61" i="133" s="1"/>
  <c r="BS17" i="133"/>
  <c r="BF61" i="133"/>
  <c r="BJ61" i="133" s="1"/>
  <c r="BK61" i="133" s="1"/>
  <c r="BL17" i="133"/>
  <c r="BN17" i="133" s="1"/>
  <c r="AL90" i="32"/>
  <c r="AN90" i="32" s="1"/>
  <c r="AY56" i="161"/>
  <c r="BA56" i="161" s="1"/>
  <c r="H42" i="107"/>
  <c r="H51" i="107"/>
  <c r="H54" i="107" s="1"/>
  <c r="N31" i="107" s="1"/>
  <c r="AY32" i="32"/>
  <c r="AS76" i="32"/>
  <c r="AW76" i="32" s="1"/>
  <c r="AX76" i="32" s="1"/>
  <c r="BF32" i="32"/>
  <c r="AR76" i="32"/>
  <c r="AV76" i="32" s="1"/>
  <c r="AL79" i="32"/>
  <c r="AN79" i="32" s="1"/>
  <c r="AY60" i="133"/>
  <c r="BA60" i="133" s="1"/>
  <c r="BL59" i="32"/>
  <c r="BN59" i="32" s="1"/>
  <c r="BE57" i="32"/>
  <c r="BI57" i="32" s="1"/>
  <c r="BL13" i="32"/>
  <c r="BN13" i="32" s="1"/>
  <c r="BF57" i="32"/>
  <c r="BJ57" i="32" s="1"/>
  <c r="BK57" i="32" s="1"/>
  <c r="BS13" i="32"/>
  <c r="AY63" i="133"/>
  <c r="BA63" i="133" s="1"/>
  <c r="BF67" i="124"/>
  <c r="BJ67" i="124" s="1"/>
  <c r="BK67" i="124" s="1"/>
  <c r="BS23" i="124"/>
  <c r="BL23" i="124"/>
  <c r="BN23" i="124" s="1"/>
  <c r="BE67" i="124"/>
  <c r="BI67" i="124" s="1"/>
  <c r="AY52" i="133"/>
  <c r="BA52" i="133" s="1"/>
  <c r="BF62" i="32"/>
  <c r="BJ62" i="32" s="1"/>
  <c r="BK62" i="32" s="1"/>
  <c r="BS18" i="32"/>
  <c r="BE62" i="32"/>
  <c r="BI62" i="32" s="1"/>
  <c r="BL18" i="32"/>
  <c r="BS20" i="133"/>
  <c r="BE64" i="133"/>
  <c r="BI64" i="133" s="1"/>
  <c r="BL20" i="133"/>
  <c r="BN20" i="133" s="1"/>
  <c r="BF64" i="133"/>
  <c r="BJ64" i="133" s="1"/>
  <c r="BK64" i="133" s="1"/>
  <c r="AY85" i="147"/>
  <c r="BA85" i="147" s="1"/>
  <c r="BR70" i="124"/>
  <c r="BV70" i="124" s="1"/>
  <c r="BS70" i="124"/>
  <c r="BW70" i="124" s="1"/>
  <c r="BX70" i="124" s="1"/>
  <c r="BY26" i="124"/>
  <c r="CF26" i="124"/>
  <c r="AL74" i="32"/>
  <c r="AN74" i="32" s="1"/>
  <c r="BL81" i="161"/>
  <c r="BN81" i="161" s="1"/>
  <c r="BS90" i="133"/>
  <c r="BW90" i="133" s="1"/>
  <c r="BX90" i="133" s="1"/>
  <c r="BY46" i="133"/>
  <c r="CA46" i="133" s="1"/>
  <c r="CF46" i="133"/>
  <c r="BR90" i="133"/>
  <c r="BV90" i="133" s="1"/>
  <c r="AL54" i="32"/>
  <c r="AN54" i="32" s="1"/>
  <c r="BS56" i="117"/>
  <c r="BW56" i="117" s="1"/>
  <c r="BX56" i="117" s="1"/>
  <c r="CF12" i="117"/>
  <c r="BR56" i="117"/>
  <c r="BV56" i="117" s="1"/>
  <c r="BY12" i="117"/>
  <c r="CA12" i="117" s="1"/>
  <c r="AY65" i="32"/>
  <c r="BA65" i="32" s="1"/>
  <c r="BF82" i="133"/>
  <c r="BJ82" i="133" s="1"/>
  <c r="BK82" i="133" s="1"/>
  <c r="BS38" i="133"/>
  <c r="BE82" i="133"/>
  <c r="BI82" i="133" s="1"/>
  <c r="BL38" i="133"/>
  <c r="AY62" i="161"/>
  <c r="BA62" i="161" s="1"/>
  <c r="BE87" i="124"/>
  <c r="BI87" i="124" s="1"/>
  <c r="BS43" i="124"/>
  <c r="BL43" i="124"/>
  <c r="BN43" i="124" s="1"/>
  <c r="BF87" i="124"/>
  <c r="BJ87" i="124" s="1"/>
  <c r="BK87" i="124" s="1"/>
  <c r="BN7" i="147"/>
  <c r="D44" i="110"/>
  <c r="D37" i="110"/>
  <c r="K32" i="110"/>
  <c r="BR88" i="161"/>
  <c r="BV88" i="161" s="1"/>
  <c r="BY44" i="161"/>
  <c r="CA44" i="161" s="1"/>
  <c r="BS88" i="161"/>
  <c r="BW88" i="161" s="1"/>
  <c r="BX88" i="161" s="1"/>
  <c r="CF44" i="161"/>
  <c r="CF11" i="124"/>
  <c r="BS55" i="124"/>
  <c r="BW55" i="124" s="1"/>
  <c r="BX55" i="124" s="1"/>
  <c r="BY11" i="124"/>
  <c r="CA11" i="124" s="1"/>
  <c r="BR55" i="124"/>
  <c r="BV55" i="124" s="1"/>
  <c r="CF42" i="32"/>
  <c r="BY42" i="32"/>
  <c r="BR86" i="32"/>
  <c r="BV86" i="32" s="1"/>
  <c r="BS86" i="32"/>
  <c r="BW86" i="32" s="1"/>
  <c r="BX86" i="32" s="1"/>
  <c r="C69" i="157"/>
  <c r="J68" i="157"/>
  <c r="C30" i="157"/>
  <c r="CL37" i="32"/>
  <c r="CN37" i="32" s="1"/>
  <c r="CF81" i="32"/>
  <c r="CJ81" i="32" s="1"/>
  <c r="CK81" i="32" s="1"/>
  <c r="CE81" i="32"/>
  <c r="CI81" i="32" s="1"/>
  <c r="BR73" i="147"/>
  <c r="BV73" i="147" s="1"/>
  <c r="BY29" i="147"/>
  <c r="CF29" i="147"/>
  <c r="BS73" i="147"/>
  <c r="BW73" i="147" s="1"/>
  <c r="BX73" i="147" s="1"/>
  <c r="G42" i="110"/>
  <c r="BL30" i="161"/>
  <c r="BN30" i="161" s="1"/>
  <c r="BF74" i="161"/>
  <c r="BJ74" i="161" s="1"/>
  <c r="BK74" i="161" s="1"/>
  <c r="BE74" i="161"/>
  <c r="BI74" i="161" s="1"/>
  <c r="BS30" i="161"/>
  <c r="J23" i="40"/>
  <c r="M10" i="157"/>
  <c r="M11" i="157" s="1"/>
  <c r="BL53" i="161"/>
  <c r="BN15" i="140"/>
  <c r="BR53" i="133"/>
  <c r="BV53" i="133" s="1"/>
  <c r="BY9" i="133"/>
  <c r="BS53" i="133"/>
  <c r="BW53" i="133" s="1"/>
  <c r="CF9" i="133"/>
  <c r="BN39" i="161"/>
  <c r="AL67" i="140"/>
  <c r="AN67" i="140" s="1"/>
  <c r="AY64" i="117"/>
  <c r="BA64" i="117" s="1"/>
  <c r="AY69" i="124"/>
  <c r="BA69" i="124" s="1"/>
  <c r="K32" i="106"/>
  <c r="E6" i="51" s="1"/>
  <c r="BA43" i="124"/>
  <c r="BA53" i="161"/>
  <c r="CA22" i="161"/>
  <c r="BA53" i="133"/>
  <c r="BL83" i="32"/>
  <c r="BN83" i="32" s="1"/>
  <c r="I42" i="110"/>
  <c r="I51" i="110"/>
  <c r="I54" i="110" s="1"/>
  <c r="N32" i="110" s="1"/>
  <c r="Q16" i="110" s="1"/>
  <c r="BL60" i="147"/>
  <c r="BN60" i="147" s="1"/>
  <c r="BN33" i="32"/>
  <c r="BN44" i="161"/>
  <c r="BR67" i="161"/>
  <c r="BV67" i="161" s="1"/>
  <c r="BS67" i="161"/>
  <c r="BW67" i="161" s="1"/>
  <c r="BX67" i="161" s="1"/>
  <c r="CF23" i="161"/>
  <c r="BY23" i="161"/>
  <c r="CA23" i="161" s="1"/>
  <c r="BR81" i="147"/>
  <c r="BV81" i="147" s="1"/>
  <c r="CF37" i="147"/>
  <c r="BS81" i="147"/>
  <c r="BW81" i="147" s="1"/>
  <c r="BX81" i="147" s="1"/>
  <c r="BY37" i="147"/>
  <c r="BR80" i="32"/>
  <c r="BV80" i="32" s="1"/>
  <c r="BY36" i="32"/>
  <c r="BS80" i="32"/>
  <c r="BW80" i="32" s="1"/>
  <c r="BX80" i="32" s="1"/>
  <c r="CF36" i="32"/>
  <c r="BY58" i="161"/>
  <c r="CA58" i="161" s="1"/>
  <c r="BL17" i="124"/>
  <c r="BN17" i="124" s="1"/>
  <c r="BE61" i="124"/>
  <c r="BI61" i="124" s="1"/>
  <c r="BF61" i="124"/>
  <c r="BJ61" i="124" s="1"/>
  <c r="BK61" i="124" s="1"/>
  <c r="BS17" i="124"/>
  <c r="BK53" i="161"/>
  <c r="CA21" i="133"/>
  <c r="BL53" i="133"/>
  <c r="CZ30" i="161"/>
  <c r="CZ47" i="161" s="1"/>
  <c r="CX47" i="161"/>
  <c r="BS83" i="161"/>
  <c r="BW83" i="161" s="1"/>
  <c r="BX83" i="161" s="1"/>
  <c r="BY39" i="161"/>
  <c r="CA39" i="161" s="1"/>
  <c r="CF39" i="161"/>
  <c r="BR83" i="161"/>
  <c r="BV83" i="161" s="1"/>
  <c r="AY73" i="124"/>
  <c r="BA73" i="124" s="1"/>
  <c r="BL72" i="140"/>
  <c r="BN72" i="140" s="1"/>
  <c r="AY87" i="124"/>
  <c r="BA87" i="124" s="1"/>
  <c r="CF66" i="161"/>
  <c r="CJ66" i="161" s="1"/>
  <c r="CK66" i="161" s="1"/>
  <c r="CL22" i="161"/>
  <c r="CN22" i="161" s="1"/>
  <c r="CE66" i="161"/>
  <c r="CI66" i="161" s="1"/>
  <c r="BF55" i="32"/>
  <c r="BJ55" i="32" s="1"/>
  <c r="BK55" i="32" s="1"/>
  <c r="BE55" i="32"/>
  <c r="BI55" i="32" s="1"/>
  <c r="BS11" i="32"/>
  <c r="BL11" i="32"/>
  <c r="BN11" i="32" s="1"/>
  <c r="CF39" i="32"/>
  <c r="BY39" i="32"/>
  <c r="CA39" i="32" s="1"/>
  <c r="BS83" i="32"/>
  <c r="BW83" i="32" s="1"/>
  <c r="BX83" i="32" s="1"/>
  <c r="BR83" i="32"/>
  <c r="BV83" i="32" s="1"/>
  <c r="BS51" i="147"/>
  <c r="BW51" i="147" s="1"/>
  <c r="BX51" i="147" s="1"/>
  <c r="BR51" i="147"/>
  <c r="BV51" i="147" s="1"/>
  <c r="CF7" i="147"/>
  <c r="BY7" i="147"/>
  <c r="CA7" i="147" s="1"/>
  <c r="CF33" i="32"/>
  <c r="BY33" i="32"/>
  <c r="CA33" i="32" s="1"/>
  <c r="BS77" i="32"/>
  <c r="BW77" i="32" s="1"/>
  <c r="BX77" i="32" s="1"/>
  <c r="BR77" i="32"/>
  <c r="BV77" i="32" s="1"/>
  <c r="BL80" i="32"/>
  <c r="BN80" i="32" s="1"/>
  <c r="F46" i="110"/>
  <c r="F47" i="110" s="1"/>
  <c r="F48" i="110" s="1"/>
  <c r="BN11" i="124"/>
  <c r="CA14" i="161"/>
  <c r="CA37" i="32"/>
  <c r="BL73" i="147"/>
  <c r="BN73" i="147" s="1"/>
  <c r="E51" i="110"/>
  <c r="E54" i="110" s="1"/>
  <c r="N28" i="110" s="1"/>
  <c r="Q12" i="110" s="1"/>
  <c r="E42" i="110"/>
  <c r="AY61" i="124"/>
  <c r="BA61" i="124" s="1"/>
  <c r="CF9" i="161"/>
  <c r="BY9" i="161"/>
  <c r="BR53" i="161"/>
  <c r="BV53" i="161" s="1"/>
  <c r="BS53" i="161"/>
  <c r="BW53" i="161" s="1"/>
  <c r="BR67" i="133"/>
  <c r="BV67" i="133" s="1"/>
  <c r="CF23" i="133"/>
  <c r="BY23" i="133"/>
  <c r="CA23" i="133" s="1"/>
  <c r="BS67" i="133"/>
  <c r="BW67" i="133" s="1"/>
  <c r="BX67" i="133" s="1"/>
  <c r="BY15" i="140"/>
  <c r="CA15" i="140" s="1"/>
  <c r="BR59" i="140"/>
  <c r="BV59" i="140" s="1"/>
  <c r="CF15" i="140"/>
  <c r="BS59" i="140"/>
  <c r="BW59" i="140" s="1"/>
  <c r="BX59" i="140" s="1"/>
  <c r="BN9" i="133"/>
  <c r="CL45" i="147"/>
  <c r="CE89" i="147"/>
  <c r="CI89" i="147" s="1"/>
  <c r="CF89" i="147"/>
  <c r="CJ89" i="147" s="1"/>
  <c r="CK89" i="147" s="1"/>
  <c r="AL62" i="117"/>
  <c r="AN62" i="117" s="1"/>
  <c r="BL87" i="117"/>
  <c r="BN87" i="117" s="1"/>
  <c r="BZ47" i="32"/>
  <c r="AY66" i="124"/>
  <c r="BA66" i="124" s="1"/>
  <c r="AY88" i="124"/>
  <c r="BA88" i="124" s="1"/>
  <c r="AL74" i="140"/>
  <c r="AN74" i="140" s="1"/>
  <c r="AL70" i="117"/>
  <c r="AN70" i="117" s="1"/>
  <c r="BY66" i="161"/>
  <c r="CA66" i="161" s="1"/>
  <c r="I46" i="110"/>
  <c r="I47" i="110" s="1"/>
  <c r="I48" i="110" s="1"/>
  <c r="BS60" i="147"/>
  <c r="BW60" i="147" s="1"/>
  <c r="BX60" i="147" s="1"/>
  <c r="BY16" i="147"/>
  <c r="CA16" i="147" s="1"/>
  <c r="CF16" i="147"/>
  <c r="BR60" i="147"/>
  <c r="BV60" i="147" s="1"/>
  <c r="BL77" i="32"/>
  <c r="BN77" i="32" s="1"/>
  <c r="BL88" i="161"/>
  <c r="BN88" i="161" s="1"/>
  <c r="J87" i="157"/>
  <c r="C3" i="163"/>
  <c r="BL81" i="147"/>
  <c r="BN81" i="147" s="1"/>
  <c r="H42" i="110"/>
  <c r="H51" i="110"/>
  <c r="H54" i="110" s="1"/>
  <c r="N31" i="110" s="1"/>
  <c r="F42" i="110"/>
  <c r="F51" i="110"/>
  <c r="F54" i="110" s="1"/>
  <c r="N29" i="110" s="1"/>
  <c r="CF58" i="161"/>
  <c r="CJ58" i="161" s="1"/>
  <c r="CK58" i="161" s="1"/>
  <c r="CL14" i="161"/>
  <c r="CN14" i="161" s="1"/>
  <c r="CE58" i="161"/>
  <c r="CI58" i="161" s="1"/>
  <c r="BS15" i="147"/>
  <c r="BF59" i="147"/>
  <c r="BJ59" i="147" s="1"/>
  <c r="BK59" i="147" s="1"/>
  <c r="BE59" i="147"/>
  <c r="BI59" i="147" s="1"/>
  <c r="BL15" i="147"/>
  <c r="BY81" i="32"/>
  <c r="CA81" i="32" s="1"/>
  <c r="L17" i="159"/>
  <c r="L18" i="159" s="1"/>
  <c r="E15" i="157"/>
  <c r="E10" i="157" s="1"/>
  <c r="E9" i="157" s="1"/>
  <c r="F18" i="159"/>
  <c r="BA17" i="124"/>
  <c r="AY74" i="161"/>
  <c r="BA74" i="161" s="1"/>
  <c r="BN9" i="161"/>
  <c r="BN23" i="133"/>
  <c r="CE65" i="133"/>
  <c r="CI65" i="133" s="1"/>
  <c r="CF65" i="133"/>
  <c r="CJ65" i="133" s="1"/>
  <c r="CK65" i="133" s="1"/>
  <c r="CL21" i="133"/>
  <c r="CN21" i="133" s="1"/>
  <c r="BK53" i="133"/>
  <c r="BY89" i="147"/>
  <c r="CA89" i="147" s="1"/>
  <c r="AK63" i="147"/>
  <c r="AK91" i="147" s="1"/>
  <c r="AJ91" i="147"/>
  <c r="AN23" i="140"/>
  <c r="AN47" i="140" s="1"/>
  <c r="BL20" i="117"/>
  <c r="BN20" i="117" s="1"/>
  <c r="BF64" i="117"/>
  <c r="BJ64" i="117" s="1"/>
  <c r="BK64" i="117" s="1"/>
  <c r="BE64" i="117"/>
  <c r="BI64" i="117" s="1"/>
  <c r="BS20" i="117"/>
  <c r="BF18" i="117"/>
  <c r="AS62" i="117"/>
  <c r="AW62" i="117" s="1"/>
  <c r="AX62" i="117" s="1"/>
  <c r="AY18" i="117"/>
  <c r="BA18" i="117" s="1"/>
  <c r="AR62" i="117"/>
  <c r="AV62" i="117" s="1"/>
  <c r="AX56" i="32"/>
  <c r="AY52" i="140"/>
  <c r="BA52" i="140" s="1"/>
  <c r="BF51" i="140"/>
  <c r="BJ51" i="140" s="1"/>
  <c r="BK51" i="140" s="1"/>
  <c r="BL7" i="140"/>
  <c r="BN7" i="140" s="1"/>
  <c r="BE51" i="140"/>
  <c r="BI51" i="140" s="1"/>
  <c r="BS7" i="140"/>
  <c r="CZ8" i="124"/>
  <c r="CZ47" i="124" s="1"/>
  <c r="CX47" i="124"/>
  <c r="CR47" i="124" s="1"/>
  <c r="AY88" i="117"/>
  <c r="BA88" i="117" s="1"/>
  <c r="BF58" i="124"/>
  <c r="BJ58" i="124" s="1"/>
  <c r="BK58" i="124" s="1"/>
  <c r="BL14" i="124"/>
  <c r="BN14" i="124" s="1"/>
  <c r="BE58" i="124"/>
  <c r="BI58" i="124" s="1"/>
  <c r="BS14" i="124"/>
  <c r="AY55" i="117"/>
  <c r="BA55" i="117" s="1"/>
  <c r="AY79" i="140"/>
  <c r="BA79" i="140" s="1"/>
  <c r="BF89" i="32"/>
  <c r="BJ89" i="32" s="1"/>
  <c r="BK89" i="32" s="1"/>
  <c r="BS45" i="32"/>
  <c r="BE89" i="32"/>
  <c r="BI89" i="32" s="1"/>
  <c r="BL45" i="32"/>
  <c r="BN45" i="32" s="1"/>
  <c r="BN43" i="117"/>
  <c r="G37" i="106"/>
  <c r="G46" i="106"/>
  <c r="G47" i="106" s="1"/>
  <c r="G48" i="106" s="1"/>
  <c r="E70" i="127"/>
  <c r="E93" i="127"/>
  <c r="E94" i="127" s="1"/>
  <c r="E12" i="126" s="1"/>
  <c r="AY77" i="124"/>
  <c r="BA77" i="124" s="1"/>
  <c r="I46" i="106"/>
  <c r="I47" i="106" s="1"/>
  <c r="I48" i="106" s="1"/>
  <c r="I37" i="106"/>
  <c r="AN28" i="124"/>
  <c r="BZ47" i="117"/>
  <c r="J51" i="106"/>
  <c r="J54" i="106" s="1"/>
  <c r="N33" i="106" s="1"/>
  <c r="Q17" i="106" s="1"/>
  <c r="J42" i="106"/>
  <c r="AY34" i="124"/>
  <c r="BA34" i="124" s="1"/>
  <c r="AS78" i="124"/>
  <c r="AW78" i="124" s="1"/>
  <c r="AX78" i="124" s="1"/>
  <c r="BF34" i="124"/>
  <c r="AR78" i="124"/>
  <c r="AV78" i="124" s="1"/>
  <c r="BA36" i="124"/>
  <c r="AA52" i="124"/>
  <c r="Y91" i="124"/>
  <c r="E37" i="105"/>
  <c r="E46" i="105"/>
  <c r="E47" i="105" s="1"/>
  <c r="E48" i="105" s="1"/>
  <c r="BL22" i="124"/>
  <c r="BN22" i="124" s="1"/>
  <c r="BS22" i="124"/>
  <c r="BF66" i="124"/>
  <c r="BJ66" i="124" s="1"/>
  <c r="BK66" i="124" s="1"/>
  <c r="BE66" i="124"/>
  <c r="BI66" i="124" s="1"/>
  <c r="E23" i="40"/>
  <c r="M10" i="118"/>
  <c r="M11" i="118" s="1"/>
  <c r="J30" i="127"/>
  <c r="F15" i="40" s="1"/>
  <c r="N10" i="127"/>
  <c r="N11" i="127" s="1"/>
  <c r="F26" i="40"/>
  <c r="AY66" i="140"/>
  <c r="BA66" i="140" s="1"/>
  <c r="AS58" i="140"/>
  <c r="AW58" i="140" s="1"/>
  <c r="AX58" i="140" s="1"/>
  <c r="AY14" i="140"/>
  <c r="BA14" i="140" s="1"/>
  <c r="AR58" i="140"/>
  <c r="AV58" i="140" s="1"/>
  <c r="BF14" i="140"/>
  <c r="AS52" i="124"/>
  <c r="AW52" i="124" s="1"/>
  <c r="BF8" i="124"/>
  <c r="AR52" i="124"/>
  <c r="AV52" i="124" s="1"/>
  <c r="AY8" i="124"/>
  <c r="C5" i="126"/>
  <c r="F5" i="126"/>
  <c r="F6" i="126" s="1"/>
  <c r="G5" i="126"/>
  <c r="G6" i="126" s="1"/>
  <c r="D5" i="126"/>
  <c r="D6" i="126" s="1"/>
  <c r="H5" i="126"/>
  <c r="H6" i="126" s="1"/>
  <c r="I5" i="126"/>
  <c r="I6" i="126" s="1"/>
  <c r="E5" i="126"/>
  <c r="E6" i="126" s="1"/>
  <c r="E42" i="44"/>
  <c r="E51" i="44"/>
  <c r="E54" i="44" s="1"/>
  <c r="N28" i="44" s="1"/>
  <c r="Q12" i="44" s="1"/>
  <c r="AN9" i="117"/>
  <c r="AL47" i="117"/>
  <c r="C69" i="33"/>
  <c r="C70" i="33" s="1"/>
  <c r="J68" i="33"/>
  <c r="J30" i="33" s="1"/>
  <c r="D15" i="40" s="1"/>
  <c r="C3" i="37"/>
  <c r="BY66" i="147"/>
  <c r="CA66" i="147" s="1"/>
  <c r="AY65" i="140"/>
  <c r="BA65" i="140" s="1"/>
  <c r="AL63" i="124"/>
  <c r="AN63" i="124" s="1"/>
  <c r="AS63" i="147"/>
  <c r="AW63" i="147" s="1"/>
  <c r="AY19" i="147"/>
  <c r="AR63" i="147"/>
  <c r="AV63" i="147" s="1"/>
  <c r="BF19" i="147"/>
  <c r="AY86" i="124"/>
  <c r="BA86" i="124" s="1"/>
  <c r="BA12" i="32"/>
  <c r="BA8" i="140"/>
  <c r="AL63" i="140"/>
  <c r="AN63" i="140" s="1"/>
  <c r="AY76" i="140"/>
  <c r="BA76" i="140" s="1"/>
  <c r="AL64" i="124"/>
  <c r="AN64" i="124" s="1"/>
  <c r="AY65" i="117"/>
  <c r="BA65" i="117" s="1"/>
  <c r="AY51" i="140"/>
  <c r="BA51" i="140" s="1"/>
  <c r="BF33" i="117"/>
  <c r="AS77" i="117"/>
  <c r="AW77" i="117" s="1"/>
  <c r="AX77" i="117" s="1"/>
  <c r="AY33" i="117"/>
  <c r="AR77" i="117"/>
  <c r="AV77" i="117" s="1"/>
  <c r="AY59" i="124"/>
  <c r="BA59" i="124" s="1"/>
  <c r="BA44" i="117"/>
  <c r="D42" i="105"/>
  <c r="D51" i="105"/>
  <c r="AY67" i="117"/>
  <c r="BA67" i="117" s="1"/>
  <c r="BS11" i="117"/>
  <c r="BF55" i="117"/>
  <c r="BJ55" i="117" s="1"/>
  <c r="BK55" i="117" s="1"/>
  <c r="BE55" i="117"/>
  <c r="BI55" i="117" s="1"/>
  <c r="BL11" i="117"/>
  <c r="AY89" i="32"/>
  <c r="BA89" i="32" s="1"/>
  <c r="AL68" i="140"/>
  <c r="AN68" i="140" s="1"/>
  <c r="AY86" i="117"/>
  <c r="BA86" i="117" s="1"/>
  <c r="BS35" i="124"/>
  <c r="BL35" i="124"/>
  <c r="BN35" i="124" s="1"/>
  <c r="BE79" i="124"/>
  <c r="BI79" i="124" s="1"/>
  <c r="BF79" i="124"/>
  <c r="BJ79" i="124" s="1"/>
  <c r="BK79" i="124" s="1"/>
  <c r="H42" i="109"/>
  <c r="H51" i="109"/>
  <c r="H54" i="109" s="1"/>
  <c r="N31" i="109" s="1"/>
  <c r="BL33" i="124"/>
  <c r="BN33" i="124" s="1"/>
  <c r="BS33" i="124"/>
  <c r="BF77" i="124"/>
  <c r="BJ77" i="124" s="1"/>
  <c r="BK77" i="124" s="1"/>
  <c r="BE77" i="124"/>
  <c r="BI77" i="124" s="1"/>
  <c r="AR72" i="124"/>
  <c r="AV72" i="124" s="1"/>
  <c r="BF28" i="124"/>
  <c r="AS72" i="124"/>
  <c r="AW72" i="124" s="1"/>
  <c r="AX72" i="124" s="1"/>
  <c r="AY28" i="124"/>
  <c r="BA28" i="124" s="1"/>
  <c r="H51" i="44"/>
  <c r="H54" i="44" s="1"/>
  <c r="N31" i="44" s="1"/>
  <c r="H42" i="44"/>
  <c r="BS36" i="124"/>
  <c r="BL36" i="124"/>
  <c r="BN36" i="124" s="1"/>
  <c r="BE80" i="124"/>
  <c r="BI80" i="124" s="1"/>
  <c r="BF80" i="124"/>
  <c r="BJ80" i="124" s="1"/>
  <c r="BK80" i="124" s="1"/>
  <c r="I51" i="109"/>
  <c r="I54" i="109" s="1"/>
  <c r="N32" i="109" s="1"/>
  <c r="Q16" i="109" s="1"/>
  <c r="I42" i="109"/>
  <c r="AN56" i="32"/>
  <c r="BL21" i="124"/>
  <c r="BN21" i="124" s="1"/>
  <c r="BF65" i="124"/>
  <c r="BJ65" i="124" s="1"/>
  <c r="BK65" i="124" s="1"/>
  <c r="BS21" i="124"/>
  <c r="BE65" i="124"/>
  <c r="BI65" i="124" s="1"/>
  <c r="AA53" i="117"/>
  <c r="AA91" i="117" s="1"/>
  <c r="Y91" i="117"/>
  <c r="AL63" i="117"/>
  <c r="AN63" i="117" s="1"/>
  <c r="AL61" i="32"/>
  <c r="AN61" i="32" s="1"/>
  <c r="BZ47" i="124"/>
  <c r="BF26" i="117"/>
  <c r="AR70" i="117"/>
  <c r="AV70" i="117" s="1"/>
  <c r="AY26" i="117"/>
  <c r="BA26" i="117" s="1"/>
  <c r="AS70" i="117"/>
  <c r="AW70" i="117" s="1"/>
  <c r="AX70" i="117" s="1"/>
  <c r="D42" i="109"/>
  <c r="D51" i="109"/>
  <c r="BY76" i="147"/>
  <c r="CA76" i="147" s="1"/>
  <c r="BL29" i="124"/>
  <c r="BF73" i="124"/>
  <c r="BJ73" i="124" s="1"/>
  <c r="BK73" i="124" s="1"/>
  <c r="BE73" i="124"/>
  <c r="BI73" i="124" s="1"/>
  <c r="BS29" i="124"/>
  <c r="C97" i="33"/>
  <c r="C93" i="118"/>
  <c r="J69" i="118"/>
  <c r="C70" i="118"/>
  <c r="AL52" i="124"/>
  <c r="AI91" i="124"/>
  <c r="I42" i="44"/>
  <c r="I51" i="44"/>
  <c r="I54" i="44" s="1"/>
  <c r="N32" i="44" s="1"/>
  <c r="Q16" i="44" s="1"/>
  <c r="AL90" i="124"/>
  <c r="AN90" i="124" s="1"/>
  <c r="AY9" i="117"/>
  <c r="AS53" i="117"/>
  <c r="AW53" i="117" s="1"/>
  <c r="AR53" i="117"/>
  <c r="AV53" i="117" s="1"/>
  <c r="BF9" i="117"/>
  <c r="F37" i="106"/>
  <c r="F46" i="106"/>
  <c r="F47" i="106" s="1"/>
  <c r="F48" i="106" s="1"/>
  <c r="CX47" i="117"/>
  <c r="F93" i="127"/>
  <c r="F94" i="127" s="1"/>
  <c r="F12" i="126" s="1"/>
  <c r="F70" i="127"/>
  <c r="AN19" i="124"/>
  <c r="AL63" i="147"/>
  <c r="AI91" i="147"/>
  <c r="I26" i="40"/>
  <c r="N10" i="143"/>
  <c r="N11" i="143" s="1"/>
  <c r="J30" i="143"/>
  <c r="I15" i="40" s="1"/>
  <c r="BE56" i="32"/>
  <c r="BI56" i="32" s="1"/>
  <c r="BF56" i="32"/>
  <c r="BJ56" i="32" s="1"/>
  <c r="BS12" i="32"/>
  <c r="BL12" i="32"/>
  <c r="BE52" i="140"/>
  <c r="BI52" i="140" s="1"/>
  <c r="BS8" i="140"/>
  <c r="BL8" i="140"/>
  <c r="BN8" i="140" s="1"/>
  <c r="BF52" i="140"/>
  <c r="BJ52" i="140" s="1"/>
  <c r="BK52" i="140" s="1"/>
  <c r="AY19" i="140"/>
  <c r="BA19" i="140" s="1"/>
  <c r="AS63" i="140"/>
  <c r="AW63" i="140" s="1"/>
  <c r="AX63" i="140" s="1"/>
  <c r="AR63" i="140"/>
  <c r="AV63" i="140" s="1"/>
  <c r="BF19" i="140"/>
  <c r="BE76" i="117"/>
  <c r="BI76" i="117" s="1"/>
  <c r="BS32" i="117"/>
  <c r="BL32" i="117"/>
  <c r="BN32" i="117" s="1"/>
  <c r="BF76" i="117"/>
  <c r="BJ76" i="117" s="1"/>
  <c r="BK76" i="117" s="1"/>
  <c r="BA21" i="117"/>
  <c r="D70" i="127"/>
  <c r="D93" i="127"/>
  <c r="D94" i="127" s="1"/>
  <c r="D12" i="126" s="1"/>
  <c r="F5" i="149"/>
  <c r="F6" i="149" s="1"/>
  <c r="H5" i="149"/>
  <c r="H6" i="149" s="1"/>
  <c r="G5" i="149"/>
  <c r="G6" i="149" s="1"/>
  <c r="I5" i="149"/>
  <c r="I6" i="149" s="1"/>
  <c r="C5" i="149"/>
  <c r="D5" i="149"/>
  <c r="D6" i="149" s="1"/>
  <c r="E5" i="149"/>
  <c r="E6" i="149" s="1"/>
  <c r="BE59" i="124"/>
  <c r="BI59" i="124" s="1"/>
  <c r="BL15" i="124"/>
  <c r="BF59" i="124"/>
  <c r="BJ59" i="124" s="1"/>
  <c r="BK59" i="124" s="1"/>
  <c r="BS15" i="124"/>
  <c r="G51" i="109"/>
  <c r="G54" i="109" s="1"/>
  <c r="N30" i="109" s="1"/>
  <c r="Q14" i="109" s="1"/>
  <c r="G42" i="109"/>
  <c r="G5" i="120"/>
  <c r="G6" i="120" s="1"/>
  <c r="C5" i="120"/>
  <c r="D5" i="120"/>
  <c r="D6" i="120" s="1"/>
  <c r="E5" i="120"/>
  <c r="E6" i="120" s="1"/>
  <c r="I5" i="120"/>
  <c r="I6" i="120" s="1"/>
  <c r="H5" i="120"/>
  <c r="H6" i="120" s="1"/>
  <c r="F5" i="120"/>
  <c r="F6" i="120" s="1"/>
  <c r="BR87" i="117"/>
  <c r="BV87" i="117" s="1"/>
  <c r="BS87" i="117"/>
  <c r="BW87" i="117" s="1"/>
  <c r="BX87" i="117" s="1"/>
  <c r="CF43" i="117"/>
  <c r="BY43" i="117"/>
  <c r="CA43" i="117" s="1"/>
  <c r="BE83" i="117"/>
  <c r="BI83" i="117" s="1"/>
  <c r="BF83" i="117"/>
  <c r="BJ83" i="117" s="1"/>
  <c r="BK83" i="117" s="1"/>
  <c r="BS39" i="117"/>
  <c r="BL39" i="117"/>
  <c r="BN39" i="117" s="1"/>
  <c r="BF24" i="140"/>
  <c r="AY24" i="140"/>
  <c r="AR68" i="140"/>
  <c r="AV68" i="140" s="1"/>
  <c r="AS68" i="140"/>
  <c r="AW68" i="140" s="1"/>
  <c r="AX68" i="140" s="1"/>
  <c r="H51" i="105"/>
  <c r="H54" i="105" s="1"/>
  <c r="N31" i="105" s="1"/>
  <c r="H42" i="105"/>
  <c r="E37" i="106"/>
  <c r="E46" i="106"/>
  <c r="E47" i="106" s="1"/>
  <c r="E48" i="106" s="1"/>
  <c r="I37" i="105"/>
  <c r="I46" i="105"/>
  <c r="I47" i="105" s="1"/>
  <c r="I48" i="105" s="1"/>
  <c r="AA63" i="147"/>
  <c r="AA91" i="147" s="1"/>
  <c r="Y91" i="147"/>
  <c r="AL72" i="124"/>
  <c r="AN72" i="124" s="1"/>
  <c r="AL78" i="124"/>
  <c r="AN78" i="124" s="1"/>
  <c r="AY80" i="124"/>
  <c r="BA80" i="124" s="1"/>
  <c r="J37" i="105"/>
  <c r="J46" i="105"/>
  <c r="J47" i="105" s="1"/>
  <c r="J48" i="105" s="1"/>
  <c r="G51" i="105"/>
  <c r="G54" i="105" s="1"/>
  <c r="N30" i="105" s="1"/>
  <c r="Q14" i="105" s="1"/>
  <c r="G42" i="105"/>
  <c r="D37" i="44"/>
  <c r="BA44" i="32"/>
  <c r="AN26" i="117"/>
  <c r="C93" i="127"/>
  <c r="C70" i="127"/>
  <c r="J69" i="127"/>
  <c r="BL22" i="140"/>
  <c r="BF66" i="140"/>
  <c r="BJ66" i="140" s="1"/>
  <c r="BK66" i="140" s="1"/>
  <c r="BS22" i="140"/>
  <c r="BE66" i="140"/>
  <c r="BI66" i="140" s="1"/>
  <c r="E15" i="33"/>
  <c r="E10" i="33" s="1"/>
  <c r="E9" i="33" s="1"/>
  <c r="L17" i="42"/>
  <c r="L18" i="42" s="1"/>
  <c r="F18" i="42"/>
  <c r="CL32" i="147"/>
  <c r="CN32" i="147" s="1"/>
  <c r="CE76" i="147"/>
  <c r="CI76" i="147" s="1"/>
  <c r="CF76" i="147"/>
  <c r="CJ76" i="147" s="1"/>
  <c r="CK76" i="147" s="1"/>
  <c r="AN8" i="124"/>
  <c r="AL47" i="124"/>
  <c r="AF47" i="124" s="1"/>
  <c r="AJ91" i="32"/>
  <c r="E51" i="109"/>
  <c r="E54" i="109" s="1"/>
  <c r="N28" i="109" s="1"/>
  <c r="Q12" i="109" s="1"/>
  <c r="E42" i="109"/>
  <c r="AL53" i="117"/>
  <c r="AI91" i="117"/>
  <c r="BA9" i="140"/>
  <c r="D42" i="106"/>
  <c r="D51" i="106"/>
  <c r="CZ47" i="117"/>
  <c r="AY19" i="124"/>
  <c r="BA19" i="124" s="1"/>
  <c r="BF19" i="124"/>
  <c r="AR63" i="124"/>
  <c r="AV63" i="124" s="1"/>
  <c r="AS63" i="124"/>
  <c r="AW63" i="124" s="1"/>
  <c r="AX63" i="124" s="1"/>
  <c r="H70" i="127"/>
  <c r="H93" i="127"/>
  <c r="H94" i="127" s="1"/>
  <c r="H12" i="126" s="1"/>
  <c r="AN19" i="147"/>
  <c r="AL47" i="147"/>
  <c r="AS67" i="140"/>
  <c r="AW67" i="140" s="1"/>
  <c r="AX67" i="140" s="1"/>
  <c r="BF23" i="140"/>
  <c r="AY23" i="140"/>
  <c r="BA23" i="140" s="1"/>
  <c r="AR67" i="140"/>
  <c r="AV67" i="140" s="1"/>
  <c r="BE86" i="124"/>
  <c r="BI86" i="124" s="1"/>
  <c r="BS42" i="124"/>
  <c r="BL42" i="124"/>
  <c r="BN42" i="124" s="1"/>
  <c r="BF86" i="124"/>
  <c r="BJ86" i="124" s="1"/>
  <c r="BK86" i="124" s="1"/>
  <c r="C93" i="143"/>
  <c r="J69" i="143"/>
  <c r="C70" i="143"/>
  <c r="AY56" i="32"/>
  <c r="BA32" i="117"/>
  <c r="BL32" i="140"/>
  <c r="BN32" i="140" s="1"/>
  <c r="BS32" i="140"/>
  <c r="BE76" i="140"/>
  <c r="BI76" i="140" s="1"/>
  <c r="BF76" i="140"/>
  <c r="BJ76" i="140" s="1"/>
  <c r="BK76" i="140" s="1"/>
  <c r="AR64" i="124"/>
  <c r="AV64" i="124" s="1"/>
  <c r="AY20" i="124"/>
  <c r="BA20" i="124" s="1"/>
  <c r="BF20" i="124"/>
  <c r="AS64" i="124"/>
  <c r="AW64" i="124" s="1"/>
  <c r="AX64" i="124" s="1"/>
  <c r="BE65" i="117"/>
  <c r="BI65" i="117" s="1"/>
  <c r="BF65" i="117"/>
  <c r="BJ65" i="117" s="1"/>
  <c r="BK65" i="117" s="1"/>
  <c r="BL21" i="117"/>
  <c r="BN21" i="117" s="1"/>
  <c r="BS21" i="117"/>
  <c r="BE88" i="117"/>
  <c r="BI88" i="117" s="1"/>
  <c r="BS44" i="117"/>
  <c r="BF88" i="117"/>
  <c r="BJ88" i="117" s="1"/>
  <c r="BK88" i="117" s="1"/>
  <c r="BL44" i="117"/>
  <c r="BN44" i="117" s="1"/>
  <c r="BL23" i="117"/>
  <c r="BN23" i="117" s="1"/>
  <c r="BS23" i="117"/>
  <c r="BE67" i="117"/>
  <c r="BI67" i="117" s="1"/>
  <c r="BF67" i="117"/>
  <c r="BJ67" i="117" s="1"/>
  <c r="BK67" i="117" s="1"/>
  <c r="BL35" i="140"/>
  <c r="BE79" i="140"/>
  <c r="BI79" i="140" s="1"/>
  <c r="BS35" i="140"/>
  <c r="BF79" i="140"/>
  <c r="BJ79" i="140" s="1"/>
  <c r="BK79" i="140" s="1"/>
  <c r="BS25" i="124"/>
  <c r="BL25" i="124"/>
  <c r="BN25" i="124" s="1"/>
  <c r="BF69" i="124"/>
  <c r="BJ69" i="124" s="1"/>
  <c r="BK69" i="124" s="1"/>
  <c r="BE69" i="124"/>
  <c r="BI69" i="124" s="1"/>
  <c r="F23" i="40"/>
  <c r="M10" i="127"/>
  <c r="M11" i="127" s="1"/>
  <c r="F37" i="105"/>
  <c r="F46" i="105"/>
  <c r="F47" i="105" s="1"/>
  <c r="F48" i="105" s="1"/>
  <c r="BL42" i="117"/>
  <c r="BN42" i="117" s="1"/>
  <c r="BS42" i="117"/>
  <c r="BF86" i="117"/>
  <c r="BJ86" i="117" s="1"/>
  <c r="BK86" i="117" s="1"/>
  <c r="BE86" i="117"/>
  <c r="BI86" i="117" s="1"/>
  <c r="BL12" i="140"/>
  <c r="BN12" i="140" s="1"/>
  <c r="BE56" i="140"/>
  <c r="BI56" i="140" s="1"/>
  <c r="BS12" i="140"/>
  <c r="BF56" i="140"/>
  <c r="BJ56" i="140" s="1"/>
  <c r="BK56" i="140" s="1"/>
  <c r="BA22" i="124"/>
  <c r="BF19" i="117"/>
  <c r="AY19" i="117"/>
  <c r="AS63" i="117"/>
  <c r="AW63" i="117" s="1"/>
  <c r="AX63" i="117" s="1"/>
  <c r="AR63" i="117"/>
  <c r="AV63" i="117" s="1"/>
  <c r="BF17" i="32"/>
  <c r="AY17" i="32"/>
  <c r="AS61" i="32"/>
  <c r="AW61" i="32" s="1"/>
  <c r="AX61" i="32" s="1"/>
  <c r="AR61" i="32"/>
  <c r="AV61" i="32" s="1"/>
  <c r="BL44" i="124"/>
  <c r="BS44" i="124"/>
  <c r="BE88" i="124"/>
  <c r="BI88" i="124" s="1"/>
  <c r="BF88" i="124"/>
  <c r="BJ88" i="124" s="1"/>
  <c r="BK88" i="124" s="1"/>
  <c r="AR74" i="140"/>
  <c r="AV74" i="140" s="1"/>
  <c r="AY30" i="140"/>
  <c r="BF30" i="140"/>
  <c r="AS74" i="140"/>
  <c r="AW74" i="140" s="1"/>
  <c r="AX74" i="140" s="1"/>
  <c r="BF88" i="32"/>
  <c r="BJ88" i="32" s="1"/>
  <c r="BK88" i="32" s="1"/>
  <c r="BL44" i="32"/>
  <c r="BN44" i="32" s="1"/>
  <c r="BS44" i="32"/>
  <c r="BE88" i="32"/>
  <c r="BI88" i="32" s="1"/>
  <c r="CA32" i="147"/>
  <c r="AK52" i="124"/>
  <c r="AK91" i="124" s="1"/>
  <c r="AJ91" i="124"/>
  <c r="AK91" i="32"/>
  <c r="J51" i="109"/>
  <c r="J54" i="109" s="1"/>
  <c r="N33" i="109" s="1"/>
  <c r="Q17" i="109" s="1"/>
  <c r="J42" i="109"/>
  <c r="BF46" i="124"/>
  <c r="AY46" i="124"/>
  <c r="AR90" i="124"/>
  <c r="AV90" i="124" s="1"/>
  <c r="AS90" i="124"/>
  <c r="AW90" i="124" s="1"/>
  <c r="AX90" i="124" s="1"/>
  <c r="AK53" i="117"/>
  <c r="AK91" i="117" s="1"/>
  <c r="AJ91" i="117"/>
  <c r="BE53" i="140"/>
  <c r="BI53" i="140" s="1"/>
  <c r="BS9" i="140"/>
  <c r="BL9" i="140"/>
  <c r="BN9" i="140" s="1"/>
  <c r="BF53" i="140"/>
  <c r="BJ53" i="140" s="1"/>
  <c r="BK53" i="140" s="1"/>
  <c r="CF28" i="140"/>
  <c r="BR72" i="140"/>
  <c r="BV72" i="140" s="1"/>
  <c r="BY28" i="140"/>
  <c r="BS72" i="140"/>
  <c r="BW72" i="140" s="1"/>
  <c r="BX72" i="140" s="1"/>
  <c r="DA10" i="133"/>
  <c r="K38" i="108"/>
  <c r="BA36" i="140"/>
  <c r="BL10" i="140"/>
  <c r="BS10" i="140"/>
  <c r="BF54" i="140"/>
  <c r="BJ54" i="140" s="1"/>
  <c r="BE54" i="140"/>
  <c r="BI54" i="140" s="1"/>
  <c r="AL87" i="140"/>
  <c r="AN87" i="140" s="1"/>
  <c r="J68" i="136"/>
  <c r="C30" i="136"/>
  <c r="C69" i="136"/>
  <c r="CK54" i="133"/>
  <c r="C3" i="142"/>
  <c r="J87" i="136"/>
  <c r="BS27" i="140"/>
  <c r="BE71" i="140"/>
  <c r="BI71" i="140" s="1"/>
  <c r="BF71" i="140"/>
  <c r="BJ71" i="140" s="1"/>
  <c r="BK71" i="140" s="1"/>
  <c r="BL27" i="140"/>
  <c r="BN27" i="140" s="1"/>
  <c r="BA38" i="140"/>
  <c r="AY73" i="140"/>
  <c r="BA73" i="140" s="1"/>
  <c r="AJ91" i="140"/>
  <c r="BZ47" i="140"/>
  <c r="CA22" i="147"/>
  <c r="CA54" i="133"/>
  <c r="BE90" i="140"/>
  <c r="BI90" i="140" s="1"/>
  <c r="BS46" i="140"/>
  <c r="BL46" i="140"/>
  <c r="BN46" i="140" s="1"/>
  <c r="BF90" i="140"/>
  <c r="BJ90" i="140" s="1"/>
  <c r="BK90" i="140" s="1"/>
  <c r="AY55" i="140"/>
  <c r="BA55" i="140" s="1"/>
  <c r="BE65" i="140"/>
  <c r="BI65" i="140" s="1"/>
  <c r="BS21" i="140"/>
  <c r="BF65" i="140"/>
  <c r="BJ65" i="140" s="1"/>
  <c r="BK65" i="140" s="1"/>
  <c r="BL21" i="140"/>
  <c r="BN21" i="140" s="1"/>
  <c r="AY85" i="140"/>
  <c r="BA85" i="140" s="1"/>
  <c r="AY70" i="140"/>
  <c r="BA70" i="140" s="1"/>
  <c r="BA10" i="140"/>
  <c r="AS87" i="140"/>
  <c r="AW87" i="140" s="1"/>
  <c r="AX87" i="140" s="1"/>
  <c r="AR87" i="140"/>
  <c r="AV87" i="140" s="1"/>
  <c r="AY43" i="140"/>
  <c r="BA43" i="140" s="1"/>
  <c r="BF43" i="140"/>
  <c r="AR88" i="140"/>
  <c r="AV88" i="140" s="1"/>
  <c r="BF44" i="140"/>
  <c r="AS88" i="140"/>
  <c r="AW88" i="140" s="1"/>
  <c r="AX88" i="140" s="1"/>
  <c r="AY44" i="140"/>
  <c r="BA44" i="140" s="1"/>
  <c r="BN66" i="147"/>
  <c r="CL54" i="133"/>
  <c r="AI91" i="140"/>
  <c r="BF82" i="140"/>
  <c r="BJ82" i="140" s="1"/>
  <c r="BK82" i="140" s="1"/>
  <c r="BL38" i="140"/>
  <c r="BN38" i="140" s="1"/>
  <c r="BE82" i="140"/>
  <c r="BI82" i="140" s="1"/>
  <c r="BS38" i="140"/>
  <c r="AK91" i="140"/>
  <c r="I51" i="108"/>
  <c r="I54" i="108" s="1"/>
  <c r="N32" i="108" s="1"/>
  <c r="Q16" i="108" s="1"/>
  <c r="I42" i="108"/>
  <c r="BE86" i="140"/>
  <c r="BI86" i="140" s="1"/>
  <c r="BL42" i="140"/>
  <c r="BF86" i="140"/>
  <c r="BJ86" i="140" s="1"/>
  <c r="BK86" i="140" s="1"/>
  <c r="BS42" i="140"/>
  <c r="D70" i="136"/>
  <c r="D93" i="136"/>
  <c r="D94" i="136" s="1"/>
  <c r="D12" i="142" s="1"/>
  <c r="F46" i="108"/>
  <c r="F47" i="108" s="1"/>
  <c r="F48" i="108" s="1"/>
  <c r="F37" i="108"/>
  <c r="BS11" i="140"/>
  <c r="BE55" i="140"/>
  <c r="BI55" i="140" s="1"/>
  <c r="BF55" i="140"/>
  <c r="BJ55" i="140" s="1"/>
  <c r="BK55" i="140" s="1"/>
  <c r="BL11" i="140"/>
  <c r="BN11" i="140" s="1"/>
  <c r="D46" i="108"/>
  <c r="D47" i="108" s="1"/>
  <c r="D48" i="108" s="1"/>
  <c r="D37" i="108"/>
  <c r="K32" i="108"/>
  <c r="BE85" i="140"/>
  <c r="BI85" i="140" s="1"/>
  <c r="BL41" i="140"/>
  <c r="BN41" i="140" s="1"/>
  <c r="BF85" i="140"/>
  <c r="BJ85" i="140" s="1"/>
  <c r="BK85" i="140" s="1"/>
  <c r="BS41" i="140"/>
  <c r="BF70" i="140"/>
  <c r="BJ70" i="140" s="1"/>
  <c r="BK70" i="140" s="1"/>
  <c r="BE70" i="140"/>
  <c r="BI70" i="140" s="1"/>
  <c r="BS26" i="140"/>
  <c r="BL26" i="140"/>
  <c r="BN26" i="140" s="1"/>
  <c r="BL31" i="140"/>
  <c r="BN31" i="140" s="1"/>
  <c r="BS31" i="140"/>
  <c r="BE75" i="140"/>
  <c r="BI75" i="140" s="1"/>
  <c r="BF75" i="140"/>
  <c r="BJ75" i="140" s="1"/>
  <c r="BK75" i="140" s="1"/>
  <c r="J51" i="108"/>
  <c r="J54" i="108" s="1"/>
  <c r="N33" i="108" s="1"/>
  <c r="Q17" i="108" s="1"/>
  <c r="J42" i="108"/>
  <c r="AY80" i="140"/>
  <c r="BA80" i="140" s="1"/>
  <c r="AY83" i="140"/>
  <c r="BA83" i="140" s="1"/>
  <c r="AY54" i="140"/>
  <c r="AN54" i="140"/>
  <c r="AY82" i="140"/>
  <c r="BA82" i="140" s="1"/>
  <c r="E37" i="108"/>
  <c r="E46" i="108"/>
  <c r="E47" i="108" s="1"/>
  <c r="E48" i="108" s="1"/>
  <c r="G70" i="136"/>
  <c r="G93" i="136"/>
  <c r="G94" i="136" s="1"/>
  <c r="G12" i="142" s="1"/>
  <c r="CZ10" i="140"/>
  <c r="CZ47" i="140" s="1"/>
  <c r="CX47" i="140"/>
  <c r="AY90" i="140"/>
  <c r="BA90" i="140" s="1"/>
  <c r="CE66" i="147"/>
  <c r="CI66" i="147" s="1"/>
  <c r="CF66" i="147"/>
  <c r="CJ66" i="147" s="1"/>
  <c r="CL22" i="147"/>
  <c r="CN22" i="147" s="1"/>
  <c r="H46" i="108"/>
  <c r="H47" i="108" s="1"/>
  <c r="H48" i="108" s="1"/>
  <c r="H37" i="108"/>
  <c r="BA41" i="140"/>
  <c r="BA26" i="140"/>
  <c r="AY75" i="140"/>
  <c r="BA75" i="140" s="1"/>
  <c r="BF80" i="140"/>
  <c r="BJ80" i="140" s="1"/>
  <c r="BK80" i="140" s="1"/>
  <c r="BE80" i="140"/>
  <c r="BI80" i="140" s="1"/>
  <c r="BL36" i="140"/>
  <c r="BN36" i="140" s="1"/>
  <c r="BS36" i="140"/>
  <c r="BE83" i="140"/>
  <c r="BI83" i="140" s="1"/>
  <c r="BL39" i="140"/>
  <c r="BF83" i="140"/>
  <c r="BJ83" i="140" s="1"/>
  <c r="BK83" i="140" s="1"/>
  <c r="BS39" i="140"/>
  <c r="AX54" i="140"/>
  <c r="G51" i="108"/>
  <c r="G54" i="108" s="1"/>
  <c r="N30" i="108" s="1"/>
  <c r="Q14" i="108" s="1"/>
  <c r="G42" i="108"/>
  <c r="AL88" i="140"/>
  <c r="AN88" i="140" s="1"/>
  <c r="CN10" i="133"/>
  <c r="BA27" i="140"/>
  <c r="BS29" i="140"/>
  <c r="BL29" i="140"/>
  <c r="BE73" i="140"/>
  <c r="BI73" i="140" s="1"/>
  <c r="BF73" i="140"/>
  <c r="BJ73" i="140" s="1"/>
  <c r="BK73" i="140" s="1"/>
  <c r="M10" i="136"/>
  <c r="M11" i="136" s="1"/>
  <c r="H23" i="40"/>
  <c r="E70" i="136"/>
  <c r="E93" i="136"/>
  <c r="E94" i="136" s="1"/>
  <c r="E12" i="142" s="1"/>
  <c r="AF91" i="124" l="1"/>
  <c r="AE91" i="124"/>
  <c r="H93" i="33"/>
  <c r="H94" i="33" s="1"/>
  <c r="H12" i="37" s="1"/>
  <c r="J62" i="33"/>
  <c r="C63" i="33"/>
  <c r="C64" i="33" s="1"/>
  <c r="G93" i="33"/>
  <c r="G94" i="33" s="1"/>
  <c r="G12" i="37" s="1"/>
  <c r="G70" i="33"/>
  <c r="D93" i="33"/>
  <c r="D94" i="33" s="1"/>
  <c r="D12" i="37" s="1"/>
  <c r="D70" i="33"/>
  <c r="E70" i="33"/>
  <c r="E93" i="33"/>
  <c r="E94" i="33" s="1"/>
  <c r="E12" i="37" s="1"/>
  <c r="C18" i="51"/>
  <c r="C16" i="51"/>
  <c r="C12" i="51"/>
  <c r="C14" i="51"/>
  <c r="C15" i="51"/>
  <c r="C13" i="51"/>
  <c r="J63" i="33"/>
  <c r="D21" i="40" s="1"/>
  <c r="K46" i="44"/>
  <c r="E45" i="44"/>
  <c r="E47" i="44" s="1"/>
  <c r="E48" i="44" s="1"/>
  <c r="I45" i="44"/>
  <c r="I46" i="44" s="1"/>
  <c r="I47" i="44" s="1"/>
  <c r="I48" i="44" s="1"/>
  <c r="D45" i="44"/>
  <c r="D46" i="44" s="1"/>
  <c r="D47" i="44" s="1"/>
  <c r="D48" i="44" s="1"/>
  <c r="G45" i="44"/>
  <c r="G46" i="44" s="1"/>
  <c r="G47" i="44" s="1"/>
  <c r="G48" i="44" s="1"/>
  <c r="F45" i="44"/>
  <c r="F46" i="44" s="1"/>
  <c r="F47" i="44" s="1"/>
  <c r="F48" i="44" s="1"/>
  <c r="H45" i="44"/>
  <c r="H46" i="44" s="1"/>
  <c r="H47" i="44" s="1"/>
  <c r="H48" i="44" s="1"/>
  <c r="J45" i="44"/>
  <c r="J46" i="44" s="1"/>
  <c r="F93" i="33"/>
  <c r="F94" i="33" s="1"/>
  <c r="F12" i="37" s="1"/>
  <c r="F70" i="33"/>
  <c r="G51" i="44"/>
  <c r="G54" i="44" s="1"/>
  <c r="N30" i="44" s="1"/>
  <c r="Q14" i="44" s="1"/>
  <c r="I40" i="33"/>
  <c r="I59" i="33"/>
  <c r="I64" i="33"/>
  <c r="J47" i="33"/>
  <c r="J27" i="33" s="1"/>
  <c r="I27" i="33"/>
  <c r="I92" i="33" s="1"/>
  <c r="J92" i="33" s="1"/>
  <c r="BY57" i="161"/>
  <c r="CA57" i="161" s="1"/>
  <c r="CF57" i="161"/>
  <c r="CJ57" i="161" s="1"/>
  <c r="CK57" i="161" s="1"/>
  <c r="CE57" i="161"/>
  <c r="CI57" i="161" s="1"/>
  <c r="CL57" i="161" s="1"/>
  <c r="CL13" i="161"/>
  <c r="AY62" i="133"/>
  <c r="BA62" i="133" s="1"/>
  <c r="BL18" i="133"/>
  <c r="BN18" i="133" s="1"/>
  <c r="BE62" i="133"/>
  <c r="BI62" i="133" s="1"/>
  <c r="BL62" i="133" s="1"/>
  <c r="BN62" i="133" s="1"/>
  <c r="BS18" i="133"/>
  <c r="BF62" i="133"/>
  <c r="BJ62" i="133" s="1"/>
  <c r="BK62" i="133" s="1"/>
  <c r="K37" i="107"/>
  <c r="K42" i="107" s="1"/>
  <c r="BL83" i="124"/>
  <c r="BN83" i="124" s="1"/>
  <c r="K46" i="109"/>
  <c r="K47" i="109" s="1"/>
  <c r="K48" i="109" s="1"/>
  <c r="D51" i="107"/>
  <c r="C6" i="51"/>
  <c r="D42" i="107"/>
  <c r="BR83" i="124"/>
  <c r="BV83" i="124" s="1"/>
  <c r="BS83" i="124"/>
  <c r="BW83" i="124" s="1"/>
  <c r="BX83" i="124" s="1"/>
  <c r="CF39" i="124"/>
  <c r="BY39" i="124"/>
  <c r="BY58" i="133"/>
  <c r="CA58" i="133" s="1"/>
  <c r="CL14" i="133"/>
  <c r="CF58" i="133"/>
  <c r="CJ58" i="133" s="1"/>
  <c r="CK58" i="133" s="1"/>
  <c r="CE58" i="133"/>
  <c r="CI58" i="133" s="1"/>
  <c r="CF12" i="147"/>
  <c r="BY12" i="147"/>
  <c r="CA12" i="147" s="1"/>
  <c r="BR56" i="147"/>
  <c r="BV56" i="147" s="1"/>
  <c r="BS56" i="147"/>
  <c r="BW56" i="147" s="1"/>
  <c r="BX56" i="147" s="1"/>
  <c r="BL56" i="147"/>
  <c r="BN56" i="147" s="1"/>
  <c r="AY87" i="133"/>
  <c r="BA87" i="133" s="1"/>
  <c r="BF78" i="161"/>
  <c r="BJ78" i="161" s="1"/>
  <c r="BK78" i="161" s="1"/>
  <c r="BL34" i="161"/>
  <c r="BN34" i="161" s="1"/>
  <c r="BS34" i="161"/>
  <c r="BE78" i="161"/>
  <c r="BI78" i="161" s="1"/>
  <c r="AY78" i="161"/>
  <c r="BA78" i="161" s="1"/>
  <c r="F51" i="44"/>
  <c r="F54" i="44" s="1"/>
  <c r="N29" i="44" s="1"/>
  <c r="BL75" i="133"/>
  <c r="BN75" i="133" s="1"/>
  <c r="BL43" i="133"/>
  <c r="BN43" i="133" s="1"/>
  <c r="BS43" i="133"/>
  <c r="BF87" i="133"/>
  <c r="BJ87" i="133" s="1"/>
  <c r="BK87" i="133" s="1"/>
  <c r="BE87" i="133"/>
  <c r="BI87" i="133" s="1"/>
  <c r="AY81" i="124"/>
  <c r="BA81" i="124" s="1"/>
  <c r="AY64" i="147"/>
  <c r="BA64" i="147" s="1"/>
  <c r="BE64" i="147"/>
  <c r="BI64" i="147" s="1"/>
  <c r="BL20" i="147"/>
  <c r="BN20" i="147" s="1"/>
  <c r="BF64" i="147"/>
  <c r="BJ64" i="147" s="1"/>
  <c r="BK64" i="147" s="1"/>
  <c r="BS20" i="147"/>
  <c r="CF31" i="133"/>
  <c r="BS75" i="133"/>
  <c r="BW75" i="133" s="1"/>
  <c r="BX75" i="133" s="1"/>
  <c r="BR75" i="133"/>
  <c r="BV75" i="133" s="1"/>
  <c r="BY31" i="133"/>
  <c r="CA31" i="133" s="1"/>
  <c r="AY69" i="133"/>
  <c r="BA69" i="133" s="1"/>
  <c r="BS41" i="133"/>
  <c r="BL41" i="133"/>
  <c r="BN41" i="133" s="1"/>
  <c r="BF85" i="133"/>
  <c r="BJ85" i="133" s="1"/>
  <c r="BK85" i="133" s="1"/>
  <c r="BE85" i="133"/>
  <c r="BI85" i="133" s="1"/>
  <c r="AY84" i="147"/>
  <c r="BA84" i="147" s="1"/>
  <c r="AY85" i="133"/>
  <c r="BA85" i="133" s="1"/>
  <c r="BE69" i="133"/>
  <c r="BI69" i="133" s="1"/>
  <c r="BS25" i="133"/>
  <c r="BL25" i="133"/>
  <c r="BN25" i="133" s="1"/>
  <c r="BF69" i="133"/>
  <c r="BJ69" i="133" s="1"/>
  <c r="BK69" i="133" s="1"/>
  <c r="BE81" i="124"/>
  <c r="BI81" i="124" s="1"/>
  <c r="BS37" i="124"/>
  <c r="BL37" i="124"/>
  <c r="BN37" i="124" s="1"/>
  <c r="BF81" i="124"/>
  <c r="BJ81" i="124" s="1"/>
  <c r="BK81" i="124" s="1"/>
  <c r="AY87" i="161"/>
  <c r="BA87" i="161" s="1"/>
  <c r="BL40" i="147"/>
  <c r="BN40" i="147" s="1"/>
  <c r="BE84" i="147"/>
  <c r="BI84" i="147" s="1"/>
  <c r="BS40" i="147"/>
  <c r="BF84" i="147"/>
  <c r="BJ84" i="147" s="1"/>
  <c r="BK84" i="147" s="1"/>
  <c r="F42" i="109"/>
  <c r="K37" i="109"/>
  <c r="K51" i="109" s="1"/>
  <c r="BE87" i="161"/>
  <c r="BI87" i="161" s="1"/>
  <c r="BF87" i="161"/>
  <c r="BJ87" i="161" s="1"/>
  <c r="BK87" i="161" s="1"/>
  <c r="BS43" i="161"/>
  <c r="BL43" i="161"/>
  <c r="BN43" i="161" s="1"/>
  <c r="H42" i="106"/>
  <c r="BL54" i="117"/>
  <c r="BN54" i="117" s="1"/>
  <c r="BY10" i="117"/>
  <c r="CF10" i="117"/>
  <c r="BS54" i="117"/>
  <c r="BW54" i="117" s="1"/>
  <c r="BX54" i="117" s="1"/>
  <c r="BR54" i="117"/>
  <c r="BV54" i="117" s="1"/>
  <c r="AY51" i="133"/>
  <c r="BA51" i="133" s="1"/>
  <c r="BS7" i="133"/>
  <c r="BL7" i="133"/>
  <c r="BN7" i="133" s="1"/>
  <c r="BE51" i="133"/>
  <c r="BI51" i="133" s="1"/>
  <c r="BF51" i="133"/>
  <c r="BJ51" i="133" s="1"/>
  <c r="BK51" i="133" s="1"/>
  <c r="G46" i="110"/>
  <c r="G47" i="110" s="1"/>
  <c r="G48" i="110" s="1"/>
  <c r="BL83" i="133"/>
  <c r="BN83" i="133" s="1"/>
  <c r="BL71" i="133"/>
  <c r="BN71" i="133" s="1"/>
  <c r="BL82" i="161"/>
  <c r="BN82" i="161" s="1"/>
  <c r="BL71" i="117"/>
  <c r="BN71" i="117" s="1"/>
  <c r="BL57" i="133"/>
  <c r="BN57" i="133" s="1"/>
  <c r="AY72" i="161"/>
  <c r="BA72" i="161" s="1"/>
  <c r="AY57" i="147"/>
  <c r="BA57" i="147" s="1"/>
  <c r="AN91" i="133"/>
  <c r="CF39" i="133"/>
  <c r="BR83" i="133"/>
  <c r="BV83" i="133" s="1"/>
  <c r="BS83" i="133"/>
  <c r="BW83" i="133" s="1"/>
  <c r="BX83" i="133" s="1"/>
  <c r="BY39" i="133"/>
  <c r="CA39" i="133" s="1"/>
  <c r="BF88" i="147"/>
  <c r="BJ88" i="147" s="1"/>
  <c r="BK88" i="147" s="1"/>
  <c r="BL44" i="147"/>
  <c r="BN44" i="147" s="1"/>
  <c r="BE88" i="147"/>
  <c r="BI88" i="147" s="1"/>
  <c r="BS44" i="147"/>
  <c r="BR82" i="161"/>
  <c r="BV82" i="161" s="1"/>
  <c r="CF38" i="161"/>
  <c r="BS82" i="161"/>
  <c r="BW82" i="161" s="1"/>
  <c r="BX82" i="161" s="1"/>
  <c r="BY38" i="161"/>
  <c r="AY88" i="147"/>
  <c r="BA88" i="147" s="1"/>
  <c r="BS13" i="147"/>
  <c r="BL13" i="147"/>
  <c r="BF57" i="147"/>
  <c r="BJ57" i="147" s="1"/>
  <c r="BK57" i="147" s="1"/>
  <c r="BE57" i="147"/>
  <c r="BI57" i="147" s="1"/>
  <c r="BL32" i="133"/>
  <c r="BN32" i="133" s="1"/>
  <c r="BS32" i="133"/>
  <c r="BE76" i="133"/>
  <c r="BI76" i="133" s="1"/>
  <c r="BF76" i="133"/>
  <c r="BJ76" i="133" s="1"/>
  <c r="BK76" i="133" s="1"/>
  <c r="BR71" i="117"/>
  <c r="BV71" i="117" s="1"/>
  <c r="BS71" i="117"/>
  <c r="BW71" i="117" s="1"/>
  <c r="BX71" i="117" s="1"/>
  <c r="CF27" i="117"/>
  <c r="BY27" i="117"/>
  <c r="CA27" i="117" s="1"/>
  <c r="AY76" i="133"/>
  <c r="BA76" i="133" s="1"/>
  <c r="BS57" i="133"/>
  <c r="BW57" i="133" s="1"/>
  <c r="BX57" i="133" s="1"/>
  <c r="CF13" i="133"/>
  <c r="BY13" i="133"/>
  <c r="CA13" i="133" s="1"/>
  <c r="BR57" i="133"/>
  <c r="BV57" i="133" s="1"/>
  <c r="BL75" i="147"/>
  <c r="BN75" i="147" s="1"/>
  <c r="BR73" i="133"/>
  <c r="BV73" i="133" s="1"/>
  <c r="CF29" i="133"/>
  <c r="BS73" i="133"/>
  <c r="BW73" i="133" s="1"/>
  <c r="BX73" i="133" s="1"/>
  <c r="BY29" i="133"/>
  <c r="CA29" i="133" s="1"/>
  <c r="BS71" i="133"/>
  <c r="BW71" i="133" s="1"/>
  <c r="BX71" i="133" s="1"/>
  <c r="CF27" i="133"/>
  <c r="BY27" i="133"/>
  <c r="CA27" i="133" s="1"/>
  <c r="BR71" i="133"/>
  <c r="BV71" i="133" s="1"/>
  <c r="BE72" i="161"/>
  <c r="BI72" i="161" s="1"/>
  <c r="BF72" i="161"/>
  <c r="BJ72" i="161" s="1"/>
  <c r="BK72" i="161" s="1"/>
  <c r="BS28" i="161"/>
  <c r="BL28" i="161"/>
  <c r="BN28" i="161" s="1"/>
  <c r="BL73" i="133"/>
  <c r="BN73" i="133" s="1"/>
  <c r="AY74" i="124"/>
  <c r="BA74" i="124" s="1"/>
  <c r="AY61" i="140"/>
  <c r="BA61" i="140" s="1"/>
  <c r="CF31" i="147"/>
  <c r="BR75" i="147"/>
  <c r="BV75" i="147" s="1"/>
  <c r="BY31" i="147"/>
  <c r="BS75" i="147"/>
  <c r="BW75" i="147" s="1"/>
  <c r="BX75" i="147" s="1"/>
  <c r="BY77" i="133"/>
  <c r="CA77" i="133" s="1"/>
  <c r="AX91" i="133"/>
  <c r="CL53" i="124"/>
  <c r="CN53" i="124" s="1"/>
  <c r="AW91" i="133"/>
  <c r="AL91" i="133"/>
  <c r="BL69" i="140"/>
  <c r="BN69" i="140" s="1"/>
  <c r="BL82" i="147"/>
  <c r="BN82" i="147" s="1"/>
  <c r="AY89" i="133"/>
  <c r="BA89" i="133" s="1"/>
  <c r="BL69" i="161"/>
  <c r="BN69" i="161" s="1"/>
  <c r="AY78" i="133"/>
  <c r="BA78" i="133" s="1"/>
  <c r="AV91" i="133"/>
  <c r="BL56" i="124"/>
  <c r="BN56" i="124" s="1"/>
  <c r="BY68" i="133"/>
  <c r="CA68" i="133" s="1"/>
  <c r="AY71" i="147"/>
  <c r="BA71" i="147" s="1"/>
  <c r="BY35" i="133"/>
  <c r="BS79" i="133"/>
  <c r="BW79" i="133" s="1"/>
  <c r="BX79" i="133" s="1"/>
  <c r="BR79" i="133"/>
  <c r="BV79" i="133" s="1"/>
  <c r="CF35" i="133"/>
  <c r="CA33" i="133"/>
  <c r="AY47" i="133"/>
  <c r="BE71" i="147"/>
  <c r="BI71" i="147" s="1"/>
  <c r="BF71" i="147"/>
  <c r="BJ71" i="147" s="1"/>
  <c r="BK71" i="147" s="1"/>
  <c r="BS27" i="147"/>
  <c r="BL27" i="147"/>
  <c r="BN27" i="147" s="1"/>
  <c r="AY77" i="140"/>
  <c r="BA77" i="140" s="1"/>
  <c r="CF68" i="133"/>
  <c r="CJ68" i="133" s="1"/>
  <c r="CK68" i="133" s="1"/>
  <c r="CL24" i="133"/>
  <c r="CN24" i="133" s="1"/>
  <c r="CE68" i="133"/>
  <c r="CI68" i="133" s="1"/>
  <c r="BL79" i="133"/>
  <c r="BN79" i="133" s="1"/>
  <c r="BL78" i="147"/>
  <c r="BN78" i="147" s="1"/>
  <c r="BL75" i="124"/>
  <c r="BN75" i="124" s="1"/>
  <c r="BY34" i="147"/>
  <c r="BS78" i="147"/>
  <c r="BW78" i="147" s="1"/>
  <c r="BX78" i="147" s="1"/>
  <c r="CF34" i="147"/>
  <c r="BR78" i="147"/>
  <c r="BV78" i="147" s="1"/>
  <c r="BY88" i="133"/>
  <c r="CA88" i="133" s="1"/>
  <c r="CF38" i="147"/>
  <c r="BR82" i="147"/>
  <c r="BV82" i="147" s="1"/>
  <c r="BS82" i="147"/>
  <c r="BW82" i="147" s="1"/>
  <c r="BX82" i="147" s="1"/>
  <c r="BY38" i="147"/>
  <c r="AY89" i="124"/>
  <c r="BA89" i="124" s="1"/>
  <c r="BE89" i="133"/>
  <c r="BI89" i="133" s="1"/>
  <c r="BL45" i="133"/>
  <c r="BN45" i="133" s="1"/>
  <c r="BF89" i="133"/>
  <c r="BJ89" i="133" s="1"/>
  <c r="BK89" i="133" s="1"/>
  <c r="BS45" i="133"/>
  <c r="BN11" i="133"/>
  <c r="BY25" i="161"/>
  <c r="CF25" i="161"/>
  <c r="BS69" i="161"/>
  <c r="BW69" i="161" s="1"/>
  <c r="BX69" i="161" s="1"/>
  <c r="BR69" i="161"/>
  <c r="BV69" i="161" s="1"/>
  <c r="BL86" i="133"/>
  <c r="BN86" i="133" s="1"/>
  <c r="BS34" i="133"/>
  <c r="BL34" i="133"/>
  <c r="BE78" i="133"/>
  <c r="BI78" i="133" s="1"/>
  <c r="BF78" i="133"/>
  <c r="BJ78" i="133" s="1"/>
  <c r="BK78" i="133" s="1"/>
  <c r="CL11" i="147"/>
  <c r="CF55" i="147"/>
  <c r="CJ55" i="147" s="1"/>
  <c r="CK55" i="147" s="1"/>
  <c r="CE55" i="147"/>
  <c r="CI55" i="147" s="1"/>
  <c r="BS86" i="133"/>
  <c r="BW86" i="133" s="1"/>
  <c r="BX86" i="133" s="1"/>
  <c r="BR86" i="133"/>
  <c r="BV86" i="133" s="1"/>
  <c r="BY42" i="133"/>
  <c r="CF42" i="133"/>
  <c r="BL70" i="133"/>
  <c r="BN70" i="133" s="1"/>
  <c r="CF11" i="133"/>
  <c r="BY11" i="133"/>
  <c r="CA11" i="133" s="1"/>
  <c r="BS55" i="133"/>
  <c r="BW55" i="133" s="1"/>
  <c r="BX55" i="133" s="1"/>
  <c r="BR55" i="133"/>
  <c r="BV55" i="133" s="1"/>
  <c r="CF77" i="133"/>
  <c r="CJ77" i="133" s="1"/>
  <c r="CK77" i="133" s="1"/>
  <c r="CL33" i="133"/>
  <c r="CN33" i="133" s="1"/>
  <c r="CE77" i="133"/>
  <c r="CI77" i="133" s="1"/>
  <c r="BS70" i="133"/>
  <c r="BW70" i="133" s="1"/>
  <c r="BX70" i="133" s="1"/>
  <c r="BY26" i="133"/>
  <c r="CA26" i="133" s="1"/>
  <c r="BR70" i="133"/>
  <c r="BV70" i="133" s="1"/>
  <c r="CF26" i="133"/>
  <c r="BL55" i="133"/>
  <c r="BN55" i="133" s="1"/>
  <c r="CA24" i="133"/>
  <c r="BY55" i="147"/>
  <c r="CA55" i="147" s="1"/>
  <c r="BL20" i="140"/>
  <c r="BN20" i="140" s="1"/>
  <c r="BF64" i="140"/>
  <c r="BJ64" i="140" s="1"/>
  <c r="BK64" i="140" s="1"/>
  <c r="BE64" i="140"/>
  <c r="BI64" i="140" s="1"/>
  <c r="BS20" i="140"/>
  <c r="BY12" i="124"/>
  <c r="CA12" i="124" s="1"/>
  <c r="CF12" i="124"/>
  <c r="BR56" i="124"/>
  <c r="BV56" i="124" s="1"/>
  <c r="BS56" i="124"/>
  <c r="BW56" i="124" s="1"/>
  <c r="BX56" i="124" s="1"/>
  <c r="BR84" i="124"/>
  <c r="BV84" i="124" s="1"/>
  <c r="BY40" i="124"/>
  <c r="CA40" i="124" s="1"/>
  <c r="BS84" i="124"/>
  <c r="BW84" i="124" s="1"/>
  <c r="BX84" i="124" s="1"/>
  <c r="CF40" i="124"/>
  <c r="BE68" i="124"/>
  <c r="BI68" i="124" s="1"/>
  <c r="BS24" i="124"/>
  <c r="BL24" i="124"/>
  <c r="BN24" i="124" s="1"/>
  <c r="BF68" i="124"/>
  <c r="BJ68" i="124" s="1"/>
  <c r="BK68" i="124" s="1"/>
  <c r="BY40" i="133"/>
  <c r="CA40" i="133" s="1"/>
  <c r="BS84" i="133"/>
  <c r="BW84" i="133" s="1"/>
  <c r="BX84" i="133" s="1"/>
  <c r="CF40" i="133"/>
  <c r="BR84" i="133"/>
  <c r="BV84" i="133" s="1"/>
  <c r="BS81" i="140"/>
  <c r="BW81" i="140" s="1"/>
  <c r="BX81" i="140" s="1"/>
  <c r="CF37" i="140"/>
  <c r="BR81" i="140"/>
  <c r="BV81" i="140" s="1"/>
  <c r="BY37" i="140"/>
  <c r="CA37" i="140" s="1"/>
  <c r="AY68" i="124"/>
  <c r="BA68" i="124" s="1"/>
  <c r="BL84" i="133"/>
  <c r="BN84" i="133" s="1"/>
  <c r="AY64" i="140"/>
  <c r="BA64" i="140" s="1"/>
  <c r="AY51" i="124"/>
  <c r="BA51" i="124" s="1"/>
  <c r="BY37" i="133"/>
  <c r="CA37" i="133" s="1"/>
  <c r="CF37" i="133"/>
  <c r="BS81" i="133"/>
  <c r="BW81" i="133" s="1"/>
  <c r="BX81" i="133" s="1"/>
  <c r="BR81" i="133"/>
  <c r="BV81" i="133" s="1"/>
  <c r="BL81" i="140"/>
  <c r="BN81" i="140" s="1"/>
  <c r="BA33" i="140"/>
  <c r="BS45" i="140"/>
  <c r="BL45" i="140"/>
  <c r="BF89" i="140"/>
  <c r="BJ89" i="140" s="1"/>
  <c r="BK89" i="140" s="1"/>
  <c r="BE89" i="140"/>
  <c r="BI89" i="140" s="1"/>
  <c r="BL76" i="124"/>
  <c r="BN76" i="124" s="1"/>
  <c r="BF89" i="124"/>
  <c r="BJ89" i="124" s="1"/>
  <c r="BK89" i="124" s="1"/>
  <c r="BL45" i="124"/>
  <c r="BN45" i="124" s="1"/>
  <c r="BS45" i="124"/>
  <c r="BE89" i="124"/>
  <c r="BI89" i="124" s="1"/>
  <c r="BS30" i="124"/>
  <c r="BL30" i="124"/>
  <c r="BN30" i="124" s="1"/>
  <c r="BE74" i="124"/>
  <c r="BI74" i="124" s="1"/>
  <c r="BF74" i="124"/>
  <c r="BJ74" i="124" s="1"/>
  <c r="BK74" i="124" s="1"/>
  <c r="BN40" i="124"/>
  <c r="AY76" i="161"/>
  <c r="BA76" i="161" s="1"/>
  <c r="BY31" i="124"/>
  <c r="BR75" i="124"/>
  <c r="BV75" i="124" s="1"/>
  <c r="BS75" i="124"/>
  <c r="BW75" i="124" s="1"/>
  <c r="BX75" i="124" s="1"/>
  <c r="CF31" i="124"/>
  <c r="BY32" i="124"/>
  <c r="CA32" i="124" s="1"/>
  <c r="BR76" i="124"/>
  <c r="BV76" i="124" s="1"/>
  <c r="BS76" i="124"/>
  <c r="BW76" i="124" s="1"/>
  <c r="BX76" i="124" s="1"/>
  <c r="CF32" i="124"/>
  <c r="AY60" i="124"/>
  <c r="BA60" i="124" s="1"/>
  <c r="CF61" i="161"/>
  <c r="CJ61" i="161" s="1"/>
  <c r="CK61" i="161" s="1"/>
  <c r="CL17" i="161"/>
  <c r="CE61" i="161"/>
  <c r="CI61" i="161" s="1"/>
  <c r="BS34" i="140"/>
  <c r="BF78" i="140"/>
  <c r="BJ78" i="140" s="1"/>
  <c r="BK78" i="140" s="1"/>
  <c r="BE78" i="140"/>
  <c r="BI78" i="140" s="1"/>
  <c r="BL34" i="140"/>
  <c r="BN34" i="140" s="1"/>
  <c r="BE51" i="124"/>
  <c r="BI51" i="124" s="1"/>
  <c r="BF51" i="124"/>
  <c r="BJ51" i="124" s="1"/>
  <c r="BK51" i="124" s="1"/>
  <c r="BS7" i="124"/>
  <c r="BL7" i="124"/>
  <c r="BN7" i="124" s="1"/>
  <c r="BN12" i="124"/>
  <c r="K49" i="143"/>
  <c r="AY59" i="117"/>
  <c r="BA59" i="117" s="1"/>
  <c r="BL66" i="117"/>
  <c r="BN66" i="117" s="1"/>
  <c r="AX91" i="161"/>
  <c r="BL54" i="161"/>
  <c r="BN54" i="161" s="1"/>
  <c r="BE62" i="124"/>
  <c r="BI62" i="124" s="1"/>
  <c r="BF62" i="124"/>
  <c r="BJ62" i="124" s="1"/>
  <c r="BK62" i="124" s="1"/>
  <c r="BS18" i="124"/>
  <c r="BL18" i="124"/>
  <c r="BN18" i="124" s="1"/>
  <c r="BY66" i="133"/>
  <c r="CA66" i="133" s="1"/>
  <c r="BE60" i="124"/>
  <c r="BI60" i="124" s="1"/>
  <c r="BL16" i="124"/>
  <c r="BN16" i="124" s="1"/>
  <c r="BS16" i="124"/>
  <c r="BF60" i="124"/>
  <c r="BJ60" i="124" s="1"/>
  <c r="BK60" i="124" s="1"/>
  <c r="AY89" i="140"/>
  <c r="BA89" i="140" s="1"/>
  <c r="CF88" i="133"/>
  <c r="CJ88" i="133" s="1"/>
  <c r="CK88" i="133" s="1"/>
  <c r="CL44" i="133"/>
  <c r="CN44" i="133" s="1"/>
  <c r="CE88" i="133"/>
  <c r="CI88" i="133" s="1"/>
  <c r="BY61" i="161"/>
  <c r="CA61" i="161" s="1"/>
  <c r="BR69" i="140"/>
  <c r="BV69" i="140" s="1"/>
  <c r="CF25" i="140"/>
  <c r="BS69" i="140"/>
  <c r="BW69" i="140" s="1"/>
  <c r="BX69" i="140" s="1"/>
  <c r="BY25" i="140"/>
  <c r="CA25" i="140" s="1"/>
  <c r="BS13" i="124"/>
  <c r="BL13" i="124"/>
  <c r="BN13" i="124" s="1"/>
  <c r="BE57" i="124"/>
  <c r="BI57" i="124" s="1"/>
  <c r="BF57" i="124"/>
  <c r="BJ57" i="124" s="1"/>
  <c r="BK57" i="124" s="1"/>
  <c r="BS33" i="140"/>
  <c r="BF77" i="140"/>
  <c r="BJ77" i="140" s="1"/>
  <c r="BK77" i="140" s="1"/>
  <c r="BL33" i="140"/>
  <c r="BN33" i="140" s="1"/>
  <c r="BE77" i="140"/>
  <c r="BI77" i="140" s="1"/>
  <c r="AY62" i="124"/>
  <c r="BA62" i="124" s="1"/>
  <c r="CE66" i="133"/>
  <c r="CI66" i="133" s="1"/>
  <c r="CL22" i="133"/>
  <c r="CN22" i="133" s="1"/>
  <c r="CF66" i="133"/>
  <c r="CJ66" i="133" s="1"/>
  <c r="CK66" i="133" s="1"/>
  <c r="AY85" i="124"/>
  <c r="BA85" i="124" s="1"/>
  <c r="BY62" i="140"/>
  <c r="CA62" i="140" s="1"/>
  <c r="BE57" i="140"/>
  <c r="BI57" i="140" s="1"/>
  <c r="BL13" i="140"/>
  <c r="BN13" i="140" s="1"/>
  <c r="BF57" i="140"/>
  <c r="BJ57" i="140" s="1"/>
  <c r="BK57" i="140" s="1"/>
  <c r="BS13" i="140"/>
  <c r="CF84" i="117"/>
  <c r="CJ84" i="117" s="1"/>
  <c r="CK84" i="117" s="1"/>
  <c r="CL40" i="117"/>
  <c r="CE84" i="117"/>
  <c r="CI84" i="117" s="1"/>
  <c r="BA34" i="140"/>
  <c r="CA18" i="140"/>
  <c r="BY84" i="117"/>
  <c r="CA84" i="117" s="1"/>
  <c r="BL81" i="133"/>
  <c r="BN81" i="133" s="1"/>
  <c r="AY78" i="140"/>
  <c r="BA78" i="140" s="1"/>
  <c r="BL84" i="124"/>
  <c r="BN84" i="124" s="1"/>
  <c r="BE85" i="124"/>
  <c r="BI85" i="124" s="1"/>
  <c r="BS41" i="124"/>
  <c r="BL41" i="124"/>
  <c r="BF85" i="124"/>
  <c r="BJ85" i="124" s="1"/>
  <c r="BK85" i="124" s="1"/>
  <c r="CL18" i="140"/>
  <c r="CN18" i="140" s="1"/>
  <c r="CF62" i="140"/>
  <c r="CJ62" i="140" s="1"/>
  <c r="CK62" i="140" s="1"/>
  <c r="CE62" i="140"/>
  <c r="CI62" i="140" s="1"/>
  <c r="AY57" i="124"/>
  <c r="BA57" i="124" s="1"/>
  <c r="BF61" i="140"/>
  <c r="BJ61" i="140" s="1"/>
  <c r="BK61" i="140" s="1"/>
  <c r="BS17" i="140"/>
  <c r="BE61" i="140"/>
  <c r="BI61" i="140" s="1"/>
  <c r="BL17" i="140"/>
  <c r="BN17" i="140" s="1"/>
  <c r="AY57" i="140"/>
  <c r="BA57" i="140" s="1"/>
  <c r="BY79" i="147"/>
  <c r="CA79" i="147" s="1"/>
  <c r="BL74" i="133"/>
  <c r="BN74" i="133" s="1"/>
  <c r="AN47" i="147"/>
  <c r="K46" i="106"/>
  <c r="K47" i="106" s="1"/>
  <c r="K48" i="106" s="1"/>
  <c r="BL84" i="161"/>
  <c r="BN84" i="161" s="1"/>
  <c r="BL63" i="161"/>
  <c r="BN63" i="161" s="1"/>
  <c r="BL69" i="117"/>
  <c r="BN69" i="117" s="1"/>
  <c r="E26" i="40"/>
  <c r="BL70" i="147"/>
  <c r="BN70" i="147" s="1"/>
  <c r="AW91" i="161"/>
  <c r="BL61" i="124"/>
  <c r="BN61" i="124" s="1"/>
  <c r="BL80" i="133"/>
  <c r="BN80" i="133" s="1"/>
  <c r="CN9" i="124"/>
  <c r="CY9" i="124"/>
  <c r="DA9" i="124" s="1"/>
  <c r="BL79" i="117"/>
  <c r="BN79" i="117" s="1"/>
  <c r="AY67" i="147"/>
  <c r="BA67" i="147" s="1"/>
  <c r="BL72" i="117"/>
  <c r="BN72" i="117" s="1"/>
  <c r="BL80" i="161"/>
  <c r="BN80" i="161" s="1"/>
  <c r="BY90" i="117"/>
  <c r="CA90" i="117" s="1"/>
  <c r="BL54" i="147"/>
  <c r="BN54" i="147" s="1"/>
  <c r="AY82" i="32"/>
  <c r="BA82" i="32" s="1"/>
  <c r="BL57" i="117"/>
  <c r="BN57" i="117" s="1"/>
  <c r="BL74" i="117"/>
  <c r="BN74" i="117" s="1"/>
  <c r="AY78" i="117"/>
  <c r="BA78" i="117" s="1"/>
  <c r="AY90" i="161"/>
  <c r="BA90" i="161" s="1"/>
  <c r="BL90" i="147"/>
  <c r="BN90" i="147" s="1"/>
  <c r="BY84" i="140"/>
  <c r="CA84" i="140" s="1"/>
  <c r="D6" i="51"/>
  <c r="AY70" i="161"/>
  <c r="BA70" i="161" s="1"/>
  <c r="AN91" i="161"/>
  <c r="BY55" i="161"/>
  <c r="CA55" i="161" s="1"/>
  <c r="BL52" i="147"/>
  <c r="BN52" i="147" s="1"/>
  <c r="AY82" i="117"/>
  <c r="BA82" i="117" s="1"/>
  <c r="BY79" i="161"/>
  <c r="CA79" i="161" s="1"/>
  <c r="BE68" i="147"/>
  <c r="BI68" i="147" s="1"/>
  <c r="BF68" i="147"/>
  <c r="BJ68" i="147" s="1"/>
  <c r="BK68" i="147" s="1"/>
  <c r="BL24" i="147"/>
  <c r="BN24" i="147" s="1"/>
  <c r="BS24" i="147"/>
  <c r="AY53" i="147"/>
  <c r="BA53" i="147" s="1"/>
  <c r="BF51" i="161"/>
  <c r="BJ51" i="161" s="1"/>
  <c r="BK51" i="161" s="1"/>
  <c r="BE51" i="161"/>
  <c r="BI51" i="161" s="1"/>
  <c r="BL7" i="161"/>
  <c r="BN7" i="161" s="1"/>
  <c r="BS7" i="161"/>
  <c r="AY83" i="147"/>
  <c r="BA83" i="147" s="1"/>
  <c r="BL72" i="147"/>
  <c r="BN72" i="147" s="1"/>
  <c r="BE60" i="161"/>
  <c r="BI60" i="161" s="1"/>
  <c r="BS16" i="161"/>
  <c r="BF60" i="161"/>
  <c r="BJ60" i="161" s="1"/>
  <c r="BK60" i="161" s="1"/>
  <c r="BL16" i="161"/>
  <c r="BL30" i="147"/>
  <c r="BN30" i="147" s="1"/>
  <c r="BS30" i="147"/>
  <c r="BE74" i="147"/>
  <c r="BI74" i="147" s="1"/>
  <c r="BF74" i="147"/>
  <c r="BJ74" i="147" s="1"/>
  <c r="BK74" i="147" s="1"/>
  <c r="BN25" i="117"/>
  <c r="CL35" i="161"/>
  <c r="CN35" i="161" s="1"/>
  <c r="CE79" i="161"/>
  <c r="CI79" i="161" s="1"/>
  <c r="CF79" i="161"/>
  <c r="CJ79" i="161" s="1"/>
  <c r="CK79" i="161" s="1"/>
  <c r="BN28" i="147"/>
  <c r="BS54" i="161"/>
  <c r="BW54" i="161" s="1"/>
  <c r="BX54" i="161" s="1"/>
  <c r="CF10" i="161"/>
  <c r="BY10" i="161"/>
  <c r="BR54" i="161"/>
  <c r="BV54" i="161" s="1"/>
  <c r="AY60" i="161"/>
  <c r="BA60" i="161" s="1"/>
  <c r="AY74" i="147"/>
  <c r="BA74" i="147" s="1"/>
  <c r="BY10" i="147"/>
  <c r="CA10" i="147" s="1"/>
  <c r="CF10" i="147"/>
  <c r="BR54" i="147"/>
  <c r="BV54" i="147" s="1"/>
  <c r="BS54" i="147"/>
  <c r="BW54" i="147" s="1"/>
  <c r="BX54" i="147" s="1"/>
  <c r="BE53" i="147"/>
  <c r="BI53" i="147" s="1"/>
  <c r="BS9" i="147"/>
  <c r="BF53" i="147"/>
  <c r="BJ53" i="147" s="1"/>
  <c r="BK53" i="147" s="1"/>
  <c r="BL9" i="147"/>
  <c r="BN9" i="147" s="1"/>
  <c r="BS80" i="161"/>
  <c r="BW80" i="161" s="1"/>
  <c r="BX80" i="161" s="1"/>
  <c r="CF36" i="161"/>
  <c r="BY36" i="161"/>
  <c r="CA36" i="161" s="1"/>
  <c r="BR80" i="161"/>
  <c r="BV80" i="161" s="1"/>
  <c r="BS72" i="117"/>
  <c r="BW72" i="117" s="1"/>
  <c r="BX72" i="117" s="1"/>
  <c r="CF28" i="117"/>
  <c r="BR72" i="117"/>
  <c r="BV72" i="117" s="1"/>
  <c r="BY28" i="117"/>
  <c r="BR80" i="133"/>
  <c r="BV80" i="133" s="1"/>
  <c r="CF36" i="133"/>
  <c r="BY36" i="133"/>
  <c r="CA36" i="133" s="1"/>
  <c r="BS80" i="133"/>
  <c r="BW80" i="133" s="1"/>
  <c r="BX80" i="133" s="1"/>
  <c r="BL58" i="117"/>
  <c r="BN58" i="117" s="1"/>
  <c r="BL89" i="161"/>
  <c r="BN89" i="161" s="1"/>
  <c r="BL75" i="117"/>
  <c r="BN75" i="117" s="1"/>
  <c r="BL89" i="117"/>
  <c r="BN89" i="117" s="1"/>
  <c r="BN36" i="133"/>
  <c r="BR51" i="117"/>
  <c r="BV51" i="117" s="1"/>
  <c r="BS51" i="117"/>
  <c r="BW51" i="117" s="1"/>
  <c r="BX51" i="117" s="1"/>
  <c r="CF7" i="117"/>
  <c r="BY7" i="117"/>
  <c r="CA7" i="117" s="1"/>
  <c r="CL46" i="117"/>
  <c r="CN46" i="117" s="1"/>
  <c r="CF90" i="117"/>
  <c r="CJ90" i="117" s="1"/>
  <c r="CK90" i="117" s="1"/>
  <c r="CE90" i="117"/>
  <c r="CI90" i="117" s="1"/>
  <c r="BS74" i="133"/>
  <c r="BW74" i="133" s="1"/>
  <c r="BX74" i="133" s="1"/>
  <c r="BR74" i="133"/>
  <c r="BV74" i="133" s="1"/>
  <c r="BY30" i="133"/>
  <c r="CA30" i="133" s="1"/>
  <c r="CF30" i="133"/>
  <c r="BS58" i="117"/>
  <c r="BW58" i="117" s="1"/>
  <c r="BX58" i="117" s="1"/>
  <c r="BR58" i="117"/>
  <c r="BV58" i="117" s="1"/>
  <c r="CF14" i="117"/>
  <c r="BY14" i="117"/>
  <c r="BY35" i="117"/>
  <c r="CA35" i="117" s="1"/>
  <c r="BR79" i="117"/>
  <c r="BV79" i="117" s="1"/>
  <c r="BS79" i="117"/>
  <c r="BW79" i="117" s="1"/>
  <c r="BX79" i="117" s="1"/>
  <c r="CF35" i="117"/>
  <c r="CE71" i="124"/>
  <c r="CI71" i="124" s="1"/>
  <c r="CL27" i="124"/>
  <c r="CF71" i="124"/>
  <c r="CJ71" i="124" s="1"/>
  <c r="CK71" i="124" s="1"/>
  <c r="BS69" i="147"/>
  <c r="BW69" i="147" s="1"/>
  <c r="BX69" i="147" s="1"/>
  <c r="BY25" i="147"/>
  <c r="CA25" i="147" s="1"/>
  <c r="BR69" i="147"/>
  <c r="BV69" i="147" s="1"/>
  <c r="CF25" i="147"/>
  <c r="BL62" i="147"/>
  <c r="BN62" i="147" s="1"/>
  <c r="BF59" i="117"/>
  <c r="BJ59" i="117" s="1"/>
  <c r="BK59" i="117" s="1"/>
  <c r="BE59" i="117"/>
  <c r="BI59" i="117" s="1"/>
  <c r="BS15" i="117"/>
  <c r="BL15" i="117"/>
  <c r="BN15" i="117" s="1"/>
  <c r="BL51" i="117"/>
  <c r="BN51" i="117" s="1"/>
  <c r="BN30" i="133"/>
  <c r="BF78" i="117"/>
  <c r="BJ78" i="117" s="1"/>
  <c r="BK78" i="117" s="1"/>
  <c r="BL34" i="117"/>
  <c r="BS34" i="117"/>
  <c r="BE78" i="117"/>
  <c r="BI78" i="117" s="1"/>
  <c r="CL40" i="140"/>
  <c r="CN40" i="140" s="1"/>
  <c r="CE84" i="140"/>
  <c r="CI84" i="140" s="1"/>
  <c r="CF84" i="140"/>
  <c r="CJ84" i="140" s="1"/>
  <c r="CK84" i="140" s="1"/>
  <c r="BY71" i="124"/>
  <c r="CA71" i="124" s="1"/>
  <c r="BN40" i="161"/>
  <c r="CA35" i="147"/>
  <c r="BS89" i="161"/>
  <c r="BW89" i="161" s="1"/>
  <c r="BX89" i="161" s="1"/>
  <c r="CF45" i="161"/>
  <c r="BR89" i="161"/>
  <c r="BV89" i="161" s="1"/>
  <c r="BY45" i="161"/>
  <c r="CA45" i="161" s="1"/>
  <c r="BF67" i="147"/>
  <c r="BJ67" i="147" s="1"/>
  <c r="BK67" i="147" s="1"/>
  <c r="BL23" i="147"/>
  <c r="BN23" i="147" s="1"/>
  <c r="BE67" i="147"/>
  <c r="BI67" i="147" s="1"/>
  <c r="BS23" i="147"/>
  <c r="BS70" i="147"/>
  <c r="BW70" i="147" s="1"/>
  <c r="BX70" i="147" s="1"/>
  <c r="CF26" i="147"/>
  <c r="BR70" i="147"/>
  <c r="BV70" i="147" s="1"/>
  <c r="BY26" i="147"/>
  <c r="CA26" i="147" s="1"/>
  <c r="BR75" i="117"/>
  <c r="BV75" i="117" s="1"/>
  <c r="BY31" i="117"/>
  <c r="CA31" i="117" s="1"/>
  <c r="CF31" i="117"/>
  <c r="BS75" i="117"/>
  <c r="BW75" i="117" s="1"/>
  <c r="BX75" i="117" s="1"/>
  <c r="CF45" i="117"/>
  <c r="BY45" i="117"/>
  <c r="BS89" i="117"/>
  <c r="BW89" i="117" s="1"/>
  <c r="BX89" i="117" s="1"/>
  <c r="BR89" i="117"/>
  <c r="BV89" i="117" s="1"/>
  <c r="CE79" i="147"/>
  <c r="CI79" i="147" s="1"/>
  <c r="CL35" i="147"/>
  <c r="CN35" i="147" s="1"/>
  <c r="CF79" i="147"/>
  <c r="CJ79" i="147" s="1"/>
  <c r="CK79" i="147" s="1"/>
  <c r="AN51" i="161"/>
  <c r="AL91" i="161"/>
  <c r="BL69" i="147"/>
  <c r="BN69" i="147" s="1"/>
  <c r="BS26" i="161"/>
  <c r="BF70" i="161"/>
  <c r="BJ70" i="161" s="1"/>
  <c r="BK70" i="161" s="1"/>
  <c r="BL26" i="161"/>
  <c r="BE70" i="161"/>
  <c r="BI70" i="161" s="1"/>
  <c r="BS73" i="117"/>
  <c r="BW73" i="117" s="1"/>
  <c r="BX73" i="117" s="1"/>
  <c r="BY29" i="117"/>
  <c r="CA29" i="117" s="1"/>
  <c r="CF29" i="117"/>
  <c r="BR73" i="117"/>
  <c r="BV73" i="117" s="1"/>
  <c r="BS90" i="147"/>
  <c r="BW90" i="147" s="1"/>
  <c r="BX90" i="147" s="1"/>
  <c r="CF46" i="147"/>
  <c r="BY46" i="147"/>
  <c r="CA46" i="147" s="1"/>
  <c r="BR90" i="147"/>
  <c r="BV90" i="147" s="1"/>
  <c r="BS84" i="161"/>
  <c r="BW84" i="161" s="1"/>
  <c r="BX84" i="161" s="1"/>
  <c r="BR84" i="161"/>
  <c r="BV84" i="161" s="1"/>
  <c r="CF40" i="161"/>
  <c r="BY40" i="161"/>
  <c r="CA40" i="161" s="1"/>
  <c r="AY52" i="117"/>
  <c r="BA52" i="117" s="1"/>
  <c r="BY13" i="117"/>
  <c r="CA13" i="117" s="1"/>
  <c r="CF13" i="117"/>
  <c r="BR57" i="117"/>
  <c r="BV57" i="117" s="1"/>
  <c r="BS57" i="117"/>
  <c r="BW57" i="117" s="1"/>
  <c r="BX57" i="117" s="1"/>
  <c r="CE55" i="161"/>
  <c r="CI55" i="161" s="1"/>
  <c r="CL11" i="161"/>
  <c r="CF55" i="161"/>
  <c r="CJ55" i="161" s="1"/>
  <c r="CK55" i="161" s="1"/>
  <c r="BL73" i="117"/>
  <c r="BN73" i="117" s="1"/>
  <c r="BL8" i="117"/>
  <c r="BS8" i="117"/>
  <c r="BE52" i="117"/>
  <c r="BI52" i="117" s="1"/>
  <c r="BF52" i="117"/>
  <c r="BJ52" i="117" s="1"/>
  <c r="BK52" i="117" s="1"/>
  <c r="CF22" i="117"/>
  <c r="BS66" i="117"/>
  <c r="BW66" i="117" s="1"/>
  <c r="BX66" i="117" s="1"/>
  <c r="BY22" i="117"/>
  <c r="CA22" i="117" s="1"/>
  <c r="BR66" i="117"/>
  <c r="BV66" i="117" s="1"/>
  <c r="CF19" i="161"/>
  <c r="BR63" i="161"/>
  <c r="BV63" i="161" s="1"/>
  <c r="BY19" i="161"/>
  <c r="BS63" i="161"/>
  <c r="BW63" i="161" s="1"/>
  <c r="BX63" i="161" s="1"/>
  <c r="BL46" i="161"/>
  <c r="BS46" i="161"/>
  <c r="BE90" i="161"/>
  <c r="BI90" i="161" s="1"/>
  <c r="BF90" i="161"/>
  <c r="BJ90" i="161" s="1"/>
  <c r="BK90" i="161" s="1"/>
  <c r="BE76" i="161"/>
  <c r="BI76" i="161" s="1"/>
  <c r="BL32" i="161"/>
  <c r="BN32" i="161" s="1"/>
  <c r="BS32" i="161"/>
  <c r="BF76" i="161"/>
  <c r="BJ76" i="161" s="1"/>
  <c r="BK76" i="161" s="1"/>
  <c r="BR74" i="117"/>
  <c r="BV74" i="117" s="1"/>
  <c r="BY30" i="117"/>
  <c r="BS74" i="117"/>
  <c r="BW74" i="117" s="1"/>
  <c r="BX74" i="117" s="1"/>
  <c r="CF30" i="117"/>
  <c r="BN22" i="117"/>
  <c r="BA7" i="161"/>
  <c r="BA47" i="161" s="1"/>
  <c r="AY47" i="161"/>
  <c r="BF83" i="147"/>
  <c r="BJ83" i="147" s="1"/>
  <c r="BK83" i="147" s="1"/>
  <c r="BE83" i="147"/>
  <c r="BI83" i="147" s="1"/>
  <c r="BS39" i="147"/>
  <c r="BL39" i="147"/>
  <c r="BN39" i="147" s="1"/>
  <c r="BS69" i="117"/>
  <c r="BW69" i="117" s="1"/>
  <c r="BX69" i="117" s="1"/>
  <c r="BR69" i="117"/>
  <c r="BV69" i="117" s="1"/>
  <c r="CF25" i="117"/>
  <c r="BY25" i="117"/>
  <c r="CA25" i="117" s="1"/>
  <c r="BF82" i="117"/>
  <c r="BJ82" i="117" s="1"/>
  <c r="BK82" i="117" s="1"/>
  <c r="BS38" i="117"/>
  <c r="BE82" i="117"/>
  <c r="BI82" i="117" s="1"/>
  <c r="BL38" i="117"/>
  <c r="BN38" i="117" s="1"/>
  <c r="AY68" i="147"/>
  <c r="BA68" i="147" s="1"/>
  <c r="AV91" i="161"/>
  <c r="AY51" i="161"/>
  <c r="BA51" i="161" s="1"/>
  <c r="BS72" i="147"/>
  <c r="BW72" i="147" s="1"/>
  <c r="BX72" i="147" s="1"/>
  <c r="BY28" i="147"/>
  <c r="CA28" i="147" s="1"/>
  <c r="CF28" i="147"/>
  <c r="BR72" i="147"/>
  <c r="BV72" i="147" s="1"/>
  <c r="K49" i="127"/>
  <c r="K49" i="118"/>
  <c r="J97" i="118"/>
  <c r="K49" i="33"/>
  <c r="C10" i="41" s="1"/>
  <c r="C11" i="41" s="1"/>
  <c r="E11" i="41" s="1"/>
  <c r="BS38" i="32"/>
  <c r="BE82" i="32"/>
  <c r="BI82" i="32" s="1"/>
  <c r="BL38" i="32"/>
  <c r="BN38" i="32" s="1"/>
  <c r="BF82" i="32"/>
  <c r="BJ82" i="32" s="1"/>
  <c r="BK82" i="32" s="1"/>
  <c r="J97" i="33"/>
  <c r="K49" i="157"/>
  <c r="DB91" i="32"/>
  <c r="AF91" i="32"/>
  <c r="J97" i="143"/>
  <c r="K49" i="129"/>
  <c r="J97" i="129"/>
  <c r="K49" i="136"/>
  <c r="J97" i="157"/>
  <c r="J97" i="127"/>
  <c r="CY37" i="32"/>
  <c r="CS37" i="32" s="1"/>
  <c r="CQ91" i="32"/>
  <c r="CQ48" i="32"/>
  <c r="CR48" i="32" s="1"/>
  <c r="I86" i="33"/>
  <c r="I77" i="33"/>
  <c r="J53" i="33"/>
  <c r="D11" i="40"/>
  <c r="T7" i="40" s="1"/>
  <c r="J40" i="33"/>
  <c r="J23" i="33"/>
  <c r="J54" i="33"/>
  <c r="M9" i="33"/>
  <c r="J58" i="33"/>
  <c r="J59" i="33" s="1"/>
  <c r="D19" i="40" s="1"/>
  <c r="D16" i="40"/>
  <c r="J97" i="136"/>
  <c r="J27" i="44"/>
  <c r="J38" i="44"/>
  <c r="K38" i="44" s="1"/>
  <c r="K28" i="44"/>
  <c r="CZ47" i="32"/>
  <c r="DB47" i="32" s="1"/>
  <c r="AN47" i="32"/>
  <c r="AV91" i="32"/>
  <c r="BL75" i="32"/>
  <c r="BN75" i="32" s="1"/>
  <c r="BY86" i="32"/>
  <c r="CA86" i="32" s="1"/>
  <c r="BL80" i="124"/>
  <c r="BN80" i="124" s="1"/>
  <c r="BL75" i="161"/>
  <c r="BN75" i="161" s="1"/>
  <c r="BR62" i="147"/>
  <c r="BV62" i="147" s="1"/>
  <c r="BS62" i="147"/>
  <c r="BW62" i="147" s="1"/>
  <c r="BX62" i="147" s="1"/>
  <c r="BY18" i="147"/>
  <c r="CF18" i="147"/>
  <c r="BR75" i="161"/>
  <c r="BV75" i="161" s="1"/>
  <c r="BS75" i="161"/>
  <c r="BW75" i="161" s="1"/>
  <c r="BX75" i="161" s="1"/>
  <c r="BY31" i="161"/>
  <c r="CF31" i="161"/>
  <c r="BR52" i="147"/>
  <c r="BV52" i="147" s="1"/>
  <c r="CF8" i="147"/>
  <c r="BY8" i="147"/>
  <c r="BS52" i="147"/>
  <c r="BW52" i="147" s="1"/>
  <c r="BX52" i="147" s="1"/>
  <c r="BL60" i="133"/>
  <c r="BN60" i="133" s="1"/>
  <c r="BY81" i="161"/>
  <c r="CA81" i="161" s="1"/>
  <c r="BL86" i="117"/>
  <c r="BN86" i="117" s="1"/>
  <c r="BL69" i="124"/>
  <c r="BN69" i="124" s="1"/>
  <c r="AN47" i="124"/>
  <c r="BL55" i="32"/>
  <c r="BN55" i="32" s="1"/>
  <c r="BL65" i="147"/>
  <c r="BN65" i="147" s="1"/>
  <c r="BL60" i="140"/>
  <c r="BN60" i="140" s="1"/>
  <c r="BY64" i="32"/>
  <c r="CA64" i="32" s="1"/>
  <c r="BY59" i="32"/>
  <c r="CA59" i="32" s="1"/>
  <c r="BA47" i="133"/>
  <c r="BY58" i="147"/>
  <c r="CA58" i="147" s="1"/>
  <c r="BL59" i="161"/>
  <c r="BN59" i="161" s="1"/>
  <c r="H4" i="135"/>
  <c r="BL81" i="117"/>
  <c r="BN81" i="117" s="1"/>
  <c r="AY52" i="32"/>
  <c r="BA52" i="32" s="1"/>
  <c r="CL76" i="147"/>
  <c r="CN76" i="147" s="1"/>
  <c r="BL82" i="133"/>
  <c r="BN82" i="133" s="1"/>
  <c r="AY74" i="32"/>
  <c r="BA74" i="32" s="1"/>
  <c r="BL68" i="32"/>
  <c r="BN68" i="32" s="1"/>
  <c r="BY61" i="117"/>
  <c r="CA61" i="117" s="1"/>
  <c r="BL88" i="124"/>
  <c r="BN88" i="124" s="1"/>
  <c r="H4" i="149"/>
  <c r="CL89" i="147"/>
  <c r="CN89" i="147" s="1"/>
  <c r="BL67" i="32"/>
  <c r="BN67" i="32" s="1"/>
  <c r="BY54" i="124"/>
  <c r="CA54" i="124" s="1"/>
  <c r="AV91" i="140"/>
  <c r="BY78" i="32"/>
  <c r="CA78" i="32" s="1"/>
  <c r="AY54" i="32"/>
  <c r="BA54" i="32" s="1"/>
  <c r="G4" i="126"/>
  <c r="CL66" i="161"/>
  <c r="CN66" i="161" s="1"/>
  <c r="CL81" i="32"/>
  <c r="CN81" i="32" s="1"/>
  <c r="BY56" i="117"/>
  <c r="CA56" i="117" s="1"/>
  <c r="BL71" i="161"/>
  <c r="BN71" i="161" s="1"/>
  <c r="BL85" i="147"/>
  <c r="BN85" i="147" s="1"/>
  <c r="BY65" i="161"/>
  <c r="CA65" i="161" s="1"/>
  <c r="BY64" i="161"/>
  <c r="CA64" i="161" s="1"/>
  <c r="BL66" i="32"/>
  <c r="BN66" i="32" s="1"/>
  <c r="BL56" i="161"/>
  <c r="BN56" i="161" s="1"/>
  <c r="CY14" i="161"/>
  <c r="DA14" i="161" s="1"/>
  <c r="BL85" i="32"/>
  <c r="BN85" i="32" s="1"/>
  <c r="BY53" i="32"/>
  <c r="CA53" i="32" s="1"/>
  <c r="G4" i="135"/>
  <c r="BL69" i="32"/>
  <c r="BN69" i="32" s="1"/>
  <c r="BY73" i="32"/>
  <c r="CA73" i="32" s="1"/>
  <c r="BN38" i="133"/>
  <c r="CA26" i="124"/>
  <c r="BY20" i="133"/>
  <c r="CA20" i="133" s="1"/>
  <c r="CF20" i="133"/>
  <c r="BR64" i="133"/>
  <c r="BV64" i="133" s="1"/>
  <c r="BS64" i="133"/>
  <c r="BW64" i="133" s="1"/>
  <c r="BX64" i="133" s="1"/>
  <c r="BY23" i="124"/>
  <c r="CA23" i="124" s="1"/>
  <c r="CF23" i="124"/>
  <c r="BS67" i="124"/>
  <c r="BW67" i="124" s="1"/>
  <c r="BX67" i="124" s="1"/>
  <c r="BR67" i="124"/>
  <c r="BV67" i="124" s="1"/>
  <c r="BR57" i="32"/>
  <c r="BV57" i="32" s="1"/>
  <c r="BS57" i="32"/>
  <c r="BW57" i="32" s="1"/>
  <c r="BX57" i="32" s="1"/>
  <c r="CF13" i="32"/>
  <c r="BY13" i="32"/>
  <c r="BF76" i="32"/>
  <c r="BJ76" i="32" s="1"/>
  <c r="BK76" i="32" s="1"/>
  <c r="BL32" i="32"/>
  <c r="BN32" i="32" s="1"/>
  <c r="BE76" i="32"/>
  <c r="BI76" i="32" s="1"/>
  <c r="BS32" i="32"/>
  <c r="D58" i="107"/>
  <c r="D54" i="107"/>
  <c r="BS14" i="32"/>
  <c r="BE58" i="32"/>
  <c r="BI58" i="32" s="1"/>
  <c r="BL14" i="32"/>
  <c r="BN14" i="32" s="1"/>
  <c r="BF58" i="32"/>
  <c r="BJ58" i="32" s="1"/>
  <c r="BK58" i="32" s="1"/>
  <c r="BS86" i="161"/>
  <c r="BW86" i="161" s="1"/>
  <c r="BX86" i="161" s="1"/>
  <c r="BY42" i="161"/>
  <c r="CA42" i="161" s="1"/>
  <c r="BR86" i="161"/>
  <c r="BV86" i="161" s="1"/>
  <c r="CF42" i="161"/>
  <c r="BN41" i="32"/>
  <c r="CF21" i="32"/>
  <c r="BY21" i="32"/>
  <c r="CA21" i="32" s="1"/>
  <c r="BS65" i="32"/>
  <c r="BW65" i="32" s="1"/>
  <c r="BX65" i="32" s="1"/>
  <c r="BR65" i="32"/>
  <c r="BV65" i="32" s="1"/>
  <c r="CA20" i="161"/>
  <c r="BN24" i="117"/>
  <c r="BS56" i="161"/>
  <c r="BW56" i="161" s="1"/>
  <c r="BX56" i="161" s="1"/>
  <c r="CF12" i="161"/>
  <c r="BY12" i="161"/>
  <c r="CA12" i="161" s="1"/>
  <c r="BR56" i="161"/>
  <c r="BV56" i="161" s="1"/>
  <c r="J70" i="129"/>
  <c r="G25" i="40" s="1"/>
  <c r="G24" i="40"/>
  <c r="CE80" i="147"/>
  <c r="CI80" i="147" s="1"/>
  <c r="CL36" i="147"/>
  <c r="CN36" i="147" s="1"/>
  <c r="CF80" i="147"/>
  <c r="CJ80" i="147" s="1"/>
  <c r="CK80" i="147" s="1"/>
  <c r="BN23" i="32"/>
  <c r="BR62" i="161"/>
  <c r="BV62" i="161" s="1"/>
  <c r="BS62" i="161"/>
  <c r="BW62" i="161" s="1"/>
  <c r="BX62" i="161" s="1"/>
  <c r="CF18" i="161"/>
  <c r="BY18" i="161"/>
  <c r="CA18" i="161" s="1"/>
  <c r="CA12" i="133"/>
  <c r="CE81" i="161"/>
  <c r="CI81" i="161" s="1"/>
  <c r="CF81" i="161"/>
  <c r="CJ81" i="161" s="1"/>
  <c r="CK81" i="161" s="1"/>
  <c r="CL37" i="161"/>
  <c r="CN37" i="161" s="1"/>
  <c r="CL9" i="32"/>
  <c r="CE53" i="32"/>
  <c r="CI53" i="32" s="1"/>
  <c r="CF53" i="32"/>
  <c r="CJ53" i="32" s="1"/>
  <c r="CK53" i="32" s="1"/>
  <c r="BS75" i="32"/>
  <c r="BW75" i="32" s="1"/>
  <c r="BX75" i="32" s="1"/>
  <c r="CF31" i="32"/>
  <c r="BR75" i="32"/>
  <c r="BV75" i="32" s="1"/>
  <c r="BY31" i="32"/>
  <c r="CE85" i="117"/>
  <c r="CI85" i="117" s="1"/>
  <c r="CL41" i="117"/>
  <c r="CN41" i="117" s="1"/>
  <c r="CF85" i="117"/>
  <c r="CJ85" i="117" s="1"/>
  <c r="CK85" i="117" s="1"/>
  <c r="BS69" i="32"/>
  <c r="BW69" i="32" s="1"/>
  <c r="BX69" i="32" s="1"/>
  <c r="BY25" i="32"/>
  <c r="CA25" i="32" s="1"/>
  <c r="BR69" i="32"/>
  <c r="BV69" i="32" s="1"/>
  <c r="CF25" i="32"/>
  <c r="CF37" i="117"/>
  <c r="BS81" i="117"/>
  <c r="BW81" i="117" s="1"/>
  <c r="BX81" i="117" s="1"/>
  <c r="BR81" i="117"/>
  <c r="BV81" i="117" s="1"/>
  <c r="BY37" i="117"/>
  <c r="BL30" i="32"/>
  <c r="BS30" i="32"/>
  <c r="BE74" i="32"/>
  <c r="BI74" i="32" s="1"/>
  <c r="BF74" i="32"/>
  <c r="BJ74" i="32" s="1"/>
  <c r="BK74" i="32" s="1"/>
  <c r="BR52" i="133"/>
  <c r="BV52" i="133" s="1"/>
  <c r="BS52" i="133"/>
  <c r="BW52" i="133" s="1"/>
  <c r="BX52" i="133" s="1"/>
  <c r="BY8" i="133"/>
  <c r="CF8" i="133"/>
  <c r="BS63" i="133"/>
  <c r="BW63" i="133" s="1"/>
  <c r="BX63" i="133" s="1"/>
  <c r="CF19" i="133"/>
  <c r="BY19" i="133"/>
  <c r="CA19" i="133" s="1"/>
  <c r="BR63" i="133"/>
  <c r="BV63" i="133" s="1"/>
  <c r="BL83" i="117"/>
  <c r="BN83" i="117" s="1"/>
  <c r="F4" i="120"/>
  <c r="BY60" i="147"/>
  <c r="CA60" i="147" s="1"/>
  <c r="CF56" i="117"/>
  <c r="CJ56" i="117" s="1"/>
  <c r="CK56" i="117" s="1"/>
  <c r="CE56" i="117"/>
  <c r="CI56" i="117" s="1"/>
  <c r="CL12" i="117"/>
  <c r="BY90" i="133"/>
  <c r="CA90" i="133" s="1"/>
  <c r="BN18" i="32"/>
  <c r="BS61" i="133"/>
  <c r="BW61" i="133" s="1"/>
  <c r="BX61" i="133" s="1"/>
  <c r="CF17" i="133"/>
  <c r="BY17" i="133"/>
  <c r="BR61" i="133"/>
  <c r="BV61" i="133" s="1"/>
  <c r="BS71" i="161"/>
  <c r="BW71" i="161" s="1"/>
  <c r="BX71" i="161" s="1"/>
  <c r="BR71" i="161"/>
  <c r="BV71" i="161" s="1"/>
  <c r="CF27" i="161"/>
  <c r="BY27" i="161"/>
  <c r="CA27" i="161" s="1"/>
  <c r="BY77" i="147"/>
  <c r="CA77" i="147" s="1"/>
  <c r="CL14" i="147"/>
  <c r="CE58" i="147"/>
  <c r="CI58" i="147" s="1"/>
  <c r="CF58" i="147"/>
  <c r="CJ58" i="147" s="1"/>
  <c r="CK58" i="147" s="1"/>
  <c r="BR68" i="161"/>
  <c r="BV68" i="161" s="1"/>
  <c r="BS68" i="161"/>
  <c r="BW68" i="161" s="1"/>
  <c r="BX68" i="161" s="1"/>
  <c r="BY24" i="161"/>
  <c r="CF24" i="161"/>
  <c r="BY41" i="147"/>
  <c r="BS85" i="147"/>
  <c r="BW85" i="147" s="1"/>
  <c r="BX85" i="147" s="1"/>
  <c r="BR85" i="147"/>
  <c r="BV85" i="147" s="1"/>
  <c r="CF41" i="147"/>
  <c r="CF65" i="161"/>
  <c r="CJ65" i="161" s="1"/>
  <c r="CK65" i="161" s="1"/>
  <c r="CL21" i="161"/>
  <c r="CN21" i="161" s="1"/>
  <c r="CE65" i="161"/>
  <c r="CI65" i="161" s="1"/>
  <c r="CL34" i="32"/>
  <c r="CE78" i="32"/>
  <c r="CI78" i="32" s="1"/>
  <c r="CF78" i="32"/>
  <c r="CJ78" i="32" s="1"/>
  <c r="CK78" i="32" s="1"/>
  <c r="BF79" i="32"/>
  <c r="BJ79" i="32" s="1"/>
  <c r="BK79" i="32" s="1"/>
  <c r="BS35" i="32"/>
  <c r="BE79" i="32"/>
  <c r="BI79" i="32" s="1"/>
  <c r="BL35" i="32"/>
  <c r="BN35" i="32" s="1"/>
  <c r="BL77" i="161"/>
  <c r="BN77" i="161" s="1"/>
  <c r="BL63" i="32"/>
  <c r="BN63" i="32" s="1"/>
  <c r="BN40" i="32"/>
  <c r="BL61" i="147"/>
  <c r="BN61" i="147" s="1"/>
  <c r="CA37" i="161"/>
  <c r="BY60" i="117"/>
  <c r="CA60" i="117" s="1"/>
  <c r="CE59" i="32"/>
  <c r="CI59" i="32" s="1"/>
  <c r="CF59" i="32"/>
  <c r="CJ59" i="32" s="1"/>
  <c r="CK59" i="32" s="1"/>
  <c r="CL15" i="32"/>
  <c r="CN15" i="32" s="1"/>
  <c r="BL59" i="133"/>
  <c r="BN59" i="133" s="1"/>
  <c r="BS60" i="133"/>
  <c r="BW60" i="133" s="1"/>
  <c r="BX60" i="133" s="1"/>
  <c r="CF16" i="133"/>
  <c r="BY16" i="133"/>
  <c r="BR60" i="133"/>
  <c r="BV60" i="133" s="1"/>
  <c r="I4" i="135"/>
  <c r="CF16" i="32"/>
  <c r="BR60" i="32"/>
  <c r="BV60" i="32" s="1"/>
  <c r="BS60" i="32"/>
  <c r="BW60" i="32" s="1"/>
  <c r="BX60" i="32" s="1"/>
  <c r="BY16" i="32"/>
  <c r="CA16" i="32" s="1"/>
  <c r="BN41" i="161"/>
  <c r="BY72" i="133"/>
  <c r="CA72" i="133" s="1"/>
  <c r="CA42" i="147"/>
  <c r="BY8" i="161"/>
  <c r="CA8" i="161" s="1"/>
  <c r="BR52" i="161"/>
  <c r="BV52" i="161" s="1"/>
  <c r="BS52" i="161"/>
  <c r="BW52" i="161" s="1"/>
  <c r="BX52" i="161" s="1"/>
  <c r="CF8" i="161"/>
  <c r="BS72" i="32"/>
  <c r="BW72" i="32" s="1"/>
  <c r="BX72" i="32" s="1"/>
  <c r="BY28" i="32"/>
  <c r="CA28" i="32" s="1"/>
  <c r="CF28" i="32"/>
  <c r="BR72" i="32"/>
  <c r="BV72" i="32" s="1"/>
  <c r="CF29" i="161"/>
  <c r="BR73" i="161"/>
  <c r="BV73" i="161" s="1"/>
  <c r="BY29" i="161"/>
  <c r="BS73" i="161"/>
  <c r="BW73" i="161" s="1"/>
  <c r="BX73" i="161" s="1"/>
  <c r="CE73" i="32"/>
  <c r="CI73" i="32" s="1"/>
  <c r="CF73" i="32"/>
  <c r="CJ73" i="32" s="1"/>
  <c r="CK73" i="32" s="1"/>
  <c r="CL29" i="32"/>
  <c r="AY51" i="32"/>
  <c r="BA51" i="32" s="1"/>
  <c r="K37" i="106"/>
  <c r="E7" i="51" s="1"/>
  <c r="E8" i="51" s="1"/>
  <c r="AY77" i="117"/>
  <c r="BA77" i="117" s="1"/>
  <c r="AY62" i="117"/>
  <c r="BA62" i="117" s="1"/>
  <c r="BY59" i="140"/>
  <c r="CA59" i="140" s="1"/>
  <c r="BY77" i="32"/>
  <c r="CA77" i="32" s="1"/>
  <c r="BY88" i="161"/>
  <c r="CA88" i="161" s="1"/>
  <c r="BY38" i="133"/>
  <c r="CA38" i="133" s="1"/>
  <c r="CF38" i="133"/>
  <c r="BS82" i="133"/>
  <c r="BW82" i="133" s="1"/>
  <c r="BX82" i="133" s="1"/>
  <c r="BR82" i="133"/>
  <c r="BV82" i="133" s="1"/>
  <c r="CF90" i="133"/>
  <c r="CJ90" i="133" s="1"/>
  <c r="CK90" i="133" s="1"/>
  <c r="CE90" i="133"/>
  <c r="CI90" i="133" s="1"/>
  <c r="CL46" i="133"/>
  <c r="BY70" i="124"/>
  <c r="CA70" i="124" s="1"/>
  <c r="BL62" i="32"/>
  <c r="BN62" i="32" s="1"/>
  <c r="BL67" i="124"/>
  <c r="BN67" i="124" s="1"/>
  <c r="BA32" i="32"/>
  <c r="BL61" i="133"/>
  <c r="BN61" i="133" s="1"/>
  <c r="CF77" i="147"/>
  <c r="CJ77" i="147" s="1"/>
  <c r="CK77" i="147" s="1"/>
  <c r="CE77" i="147"/>
  <c r="CI77" i="147" s="1"/>
  <c r="CL33" i="147"/>
  <c r="AY58" i="32"/>
  <c r="BA58" i="32" s="1"/>
  <c r="CF41" i="32"/>
  <c r="BR85" i="32"/>
  <c r="BV85" i="32" s="1"/>
  <c r="BY41" i="32"/>
  <c r="CA41" i="32" s="1"/>
  <c r="BS85" i="32"/>
  <c r="BW85" i="32" s="1"/>
  <c r="BX85" i="32" s="1"/>
  <c r="BL65" i="32"/>
  <c r="BN65" i="32" s="1"/>
  <c r="CF64" i="161"/>
  <c r="CJ64" i="161" s="1"/>
  <c r="CK64" i="161" s="1"/>
  <c r="CE64" i="161"/>
  <c r="CI64" i="161" s="1"/>
  <c r="CL20" i="161"/>
  <c r="CN20" i="161" s="1"/>
  <c r="BL68" i="117"/>
  <c r="BN68" i="117" s="1"/>
  <c r="CF26" i="32"/>
  <c r="BR70" i="32"/>
  <c r="BV70" i="32" s="1"/>
  <c r="BY26" i="32"/>
  <c r="CA26" i="32" s="1"/>
  <c r="BS70" i="32"/>
  <c r="BW70" i="32" s="1"/>
  <c r="BX70" i="32" s="1"/>
  <c r="CF21" i="147"/>
  <c r="BS65" i="147"/>
  <c r="BW65" i="147" s="1"/>
  <c r="BX65" i="147" s="1"/>
  <c r="BY21" i="147"/>
  <c r="BR65" i="147"/>
  <c r="BV65" i="147" s="1"/>
  <c r="BS60" i="140"/>
  <c r="BW60" i="140" s="1"/>
  <c r="BX60" i="140" s="1"/>
  <c r="BR60" i="140"/>
  <c r="BV60" i="140" s="1"/>
  <c r="CF16" i="140"/>
  <c r="BY16" i="140"/>
  <c r="CA16" i="140" s="1"/>
  <c r="CA20" i="32"/>
  <c r="BL71" i="32"/>
  <c r="BN71" i="32" s="1"/>
  <c r="BR63" i="32"/>
  <c r="BV63" i="32" s="1"/>
  <c r="BS63" i="32"/>
  <c r="BW63" i="32" s="1"/>
  <c r="BX63" i="32" s="1"/>
  <c r="CF19" i="32"/>
  <c r="BY19" i="32"/>
  <c r="CL43" i="32"/>
  <c r="CF87" i="32"/>
  <c r="CJ87" i="32" s="1"/>
  <c r="CK87" i="32" s="1"/>
  <c r="CE87" i="32"/>
  <c r="CI87" i="32" s="1"/>
  <c r="BN18" i="161"/>
  <c r="CF40" i="32"/>
  <c r="BY40" i="32"/>
  <c r="CA40" i="32" s="1"/>
  <c r="BR84" i="32"/>
  <c r="BV84" i="32" s="1"/>
  <c r="BS84" i="32"/>
  <c r="BW84" i="32" s="1"/>
  <c r="BX84" i="32" s="1"/>
  <c r="CE56" i="133"/>
  <c r="CI56" i="133" s="1"/>
  <c r="CL12" i="133"/>
  <c r="CN12" i="133" s="1"/>
  <c r="CF56" i="133"/>
  <c r="CJ56" i="133" s="1"/>
  <c r="CK56" i="133" s="1"/>
  <c r="CF82" i="124"/>
  <c r="CJ82" i="124" s="1"/>
  <c r="CK82" i="124" s="1"/>
  <c r="CL38" i="124"/>
  <c r="CE82" i="124"/>
  <c r="CI82" i="124" s="1"/>
  <c r="CF60" i="117"/>
  <c r="CJ60" i="117" s="1"/>
  <c r="CK60" i="117" s="1"/>
  <c r="CL16" i="117"/>
  <c r="CE60" i="117"/>
  <c r="CI60" i="117" s="1"/>
  <c r="BL87" i="147"/>
  <c r="BN87" i="147" s="1"/>
  <c r="F4" i="135"/>
  <c r="C6" i="135"/>
  <c r="J5" i="135"/>
  <c r="L7" i="135" s="1"/>
  <c r="L8" i="135" s="1"/>
  <c r="K8" i="135" s="1"/>
  <c r="M14" i="129" s="1"/>
  <c r="G32" i="40" s="1"/>
  <c r="BL60" i="32"/>
  <c r="BN60" i="32" s="1"/>
  <c r="BY85" i="117"/>
  <c r="CA85" i="117" s="1"/>
  <c r="BN25" i="32"/>
  <c r="BY41" i="161"/>
  <c r="CA41" i="161" s="1"/>
  <c r="CF41" i="161"/>
  <c r="BR85" i="161"/>
  <c r="BV85" i="161" s="1"/>
  <c r="BS85" i="161"/>
  <c r="BW85" i="161" s="1"/>
  <c r="BX85" i="161" s="1"/>
  <c r="BL52" i="133"/>
  <c r="BN52" i="133" s="1"/>
  <c r="CL28" i="133"/>
  <c r="CF72" i="133"/>
  <c r="CJ72" i="133" s="1"/>
  <c r="CK72" i="133" s="1"/>
  <c r="CE72" i="133"/>
  <c r="CI72" i="133" s="1"/>
  <c r="AY90" i="32"/>
  <c r="BA90" i="32" s="1"/>
  <c r="CE86" i="147"/>
  <c r="CI86" i="147" s="1"/>
  <c r="CL42" i="147"/>
  <c r="CN42" i="147" s="1"/>
  <c r="CF86" i="147"/>
  <c r="CJ86" i="147" s="1"/>
  <c r="CK86" i="147" s="1"/>
  <c r="BN8" i="161"/>
  <c r="BL72" i="32"/>
  <c r="BN72" i="32" s="1"/>
  <c r="BL73" i="161"/>
  <c r="BN73" i="161" s="1"/>
  <c r="BN24" i="32"/>
  <c r="CL17" i="117"/>
  <c r="CF61" i="117"/>
  <c r="CJ61" i="117" s="1"/>
  <c r="CK61" i="117" s="1"/>
  <c r="CE61" i="117"/>
  <c r="CI61" i="117" s="1"/>
  <c r="AW91" i="140"/>
  <c r="BL67" i="117"/>
  <c r="BN67" i="117" s="1"/>
  <c r="BL76" i="140"/>
  <c r="BN76" i="140" s="1"/>
  <c r="BL86" i="124"/>
  <c r="BN86" i="124" s="1"/>
  <c r="AN91" i="124"/>
  <c r="BY51" i="147"/>
  <c r="CA51" i="147" s="1"/>
  <c r="BY55" i="124"/>
  <c r="CA55" i="124" s="1"/>
  <c r="CF70" i="124"/>
  <c r="CJ70" i="124" s="1"/>
  <c r="CK70" i="124" s="1"/>
  <c r="CL26" i="124"/>
  <c r="CN26" i="124" s="1"/>
  <c r="CE70" i="124"/>
  <c r="CI70" i="124" s="1"/>
  <c r="BL64" i="133"/>
  <c r="BN64" i="133" s="1"/>
  <c r="CF18" i="32"/>
  <c r="BY18" i="32"/>
  <c r="CA18" i="32" s="1"/>
  <c r="BS62" i="32"/>
  <c r="BW62" i="32" s="1"/>
  <c r="BX62" i="32" s="1"/>
  <c r="BR62" i="32"/>
  <c r="BV62" i="32" s="1"/>
  <c r="BL57" i="32"/>
  <c r="BN57" i="32" s="1"/>
  <c r="AY76" i="32"/>
  <c r="BA76" i="32" s="1"/>
  <c r="BN27" i="161"/>
  <c r="BL86" i="161"/>
  <c r="BN86" i="161" s="1"/>
  <c r="BN21" i="32"/>
  <c r="BL68" i="161"/>
  <c r="BN68" i="161" s="1"/>
  <c r="CA21" i="161"/>
  <c r="BR68" i="117"/>
  <c r="BV68" i="117" s="1"/>
  <c r="CF24" i="117"/>
  <c r="BY24" i="117"/>
  <c r="CA24" i="117" s="1"/>
  <c r="BS68" i="117"/>
  <c r="BW68" i="117" s="1"/>
  <c r="BX68" i="117" s="1"/>
  <c r="AY79" i="32"/>
  <c r="BA79" i="32" s="1"/>
  <c r="BS66" i="32"/>
  <c r="BW66" i="32" s="1"/>
  <c r="BX66" i="32" s="1"/>
  <c r="BR66" i="32"/>
  <c r="BV66" i="32" s="1"/>
  <c r="BY22" i="32"/>
  <c r="CF22" i="32"/>
  <c r="BL70" i="32"/>
  <c r="BN70" i="32" s="1"/>
  <c r="BY33" i="161"/>
  <c r="CF33" i="161"/>
  <c r="BR77" i="161"/>
  <c r="BV77" i="161" s="1"/>
  <c r="BS77" i="161"/>
  <c r="BW77" i="161" s="1"/>
  <c r="BX77" i="161" s="1"/>
  <c r="C94" i="129"/>
  <c r="N16" i="129"/>
  <c r="G33" i="40" s="1"/>
  <c r="J93" i="129"/>
  <c r="BY80" i="147"/>
  <c r="CA80" i="147" s="1"/>
  <c r="CF64" i="32"/>
  <c r="CJ64" i="32" s="1"/>
  <c r="CK64" i="32" s="1"/>
  <c r="CL20" i="32"/>
  <c r="CN20" i="32" s="1"/>
  <c r="CE64" i="32"/>
  <c r="CI64" i="32" s="1"/>
  <c r="CF27" i="32"/>
  <c r="BR71" i="32"/>
  <c r="BV71" i="32" s="1"/>
  <c r="BY27" i="32"/>
  <c r="CA27" i="32" s="1"/>
  <c r="BS71" i="32"/>
  <c r="BW71" i="32" s="1"/>
  <c r="BX71" i="32" s="1"/>
  <c r="BR67" i="32"/>
  <c r="BV67" i="32" s="1"/>
  <c r="BY23" i="32"/>
  <c r="CA23" i="32" s="1"/>
  <c r="CF23" i="32"/>
  <c r="BS67" i="32"/>
  <c r="BW67" i="32" s="1"/>
  <c r="BX67" i="32" s="1"/>
  <c r="BY87" i="32"/>
  <c r="CA87" i="32" s="1"/>
  <c r="BL62" i="161"/>
  <c r="BN62" i="161" s="1"/>
  <c r="BL84" i="32"/>
  <c r="BN84" i="32" s="1"/>
  <c r="BY17" i="147"/>
  <c r="CF17" i="147"/>
  <c r="BR61" i="147"/>
  <c r="BV61" i="147" s="1"/>
  <c r="BS61" i="147"/>
  <c r="BW61" i="147" s="1"/>
  <c r="BX61" i="147" s="1"/>
  <c r="BY56" i="133"/>
  <c r="CA56" i="133" s="1"/>
  <c r="BY82" i="124"/>
  <c r="CA82" i="124" s="1"/>
  <c r="BR59" i="161"/>
  <c r="BV59" i="161" s="1"/>
  <c r="BS59" i="161"/>
  <c r="BW59" i="161" s="1"/>
  <c r="BX59" i="161" s="1"/>
  <c r="CF15" i="161"/>
  <c r="BY15" i="161"/>
  <c r="BS59" i="133"/>
  <c r="BW59" i="133" s="1"/>
  <c r="BX59" i="133" s="1"/>
  <c r="CF15" i="133"/>
  <c r="BY15" i="133"/>
  <c r="BR59" i="133"/>
  <c r="BV59" i="133" s="1"/>
  <c r="BR87" i="147"/>
  <c r="BV87" i="147" s="1"/>
  <c r="CF43" i="147"/>
  <c r="BS87" i="147"/>
  <c r="BW87" i="147" s="1"/>
  <c r="BX87" i="147" s="1"/>
  <c r="BY43" i="147"/>
  <c r="E4" i="135"/>
  <c r="BL85" i="161"/>
  <c r="BN85" i="161" s="1"/>
  <c r="BL10" i="32"/>
  <c r="BE54" i="32"/>
  <c r="BI54" i="32" s="1"/>
  <c r="BS10" i="32"/>
  <c r="BF54" i="32"/>
  <c r="BJ54" i="32" s="1"/>
  <c r="BK54" i="32" s="1"/>
  <c r="CE54" i="124"/>
  <c r="CI54" i="124" s="1"/>
  <c r="CL10" i="124"/>
  <c r="CF54" i="124"/>
  <c r="CJ54" i="124" s="1"/>
  <c r="CK54" i="124" s="1"/>
  <c r="BS8" i="32"/>
  <c r="BE52" i="32"/>
  <c r="BI52" i="32" s="1"/>
  <c r="BF52" i="32"/>
  <c r="BJ52" i="32" s="1"/>
  <c r="BK52" i="32" s="1"/>
  <c r="BL8" i="32"/>
  <c r="BN8" i="32" s="1"/>
  <c r="BL63" i="133"/>
  <c r="BN63" i="133" s="1"/>
  <c r="BS46" i="32"/>
  <c r="BL46" i="32"/>
  <c r="BN46" i="32" s="1"/>
  <c r="BE90" i="32"/>
  <c r="BI90" i="32" s="1"/>
  <c r="BF90" i="32"/>
  <c r="BJ90" i="32" s="1"/>
  <c r="BK90" i="32" s="1"/>
  <c r="BY86" i="147"/>
  <c r="CA86" i="147" s="1"/>
  <c r="BL52" i="161"/>
  <c r="BN52" i="161" s="1"/>
  <c r="BN28" i="32"/>
  <c r="BY24" i="32"/>
  <c r="CA24" i="32" s="1"/>
  <c r="BS68" i="32"/>
  <c r="BW68" i="32" s="1"/>
  <c r="BX68" i="32" s="1"/>
  <c r="BR68" i="32"/>
  <c r="BV68" i="32" s="1"/>
  <c r="CF24" i="32"/>
  <c r="BE51" i="32"/>
  <c r="BI51" i="32" s="1"/>
  <c r="BL7" i="32"/>
  <c r="BF51" i="32"/>
  <c r="BJ51" i="32" s="1"/>
  <c r="BK51" i="32" s="1"/>
  <c r="BS7" i="32"/>
  <c r="CF15" i="147"/>
  <c r="BS59" i="147"/>
  <c r="BW59" i="147" s="1"/>
  <c r="BX59" i="147" s="1"/>
  <c r="BY15" i="147"/>
  <c r="CA15" i="147" s="1"/>
  <c r="BR59" i="147"/>
  <c r="BV59" i="147" s="1"/>
  <c r="BX53" i="161"/>
  <c r="CL7" i="147"/>
  <c r="CN7" i="147" s="1"/>
  <c r="CE51" i="147"/>
  <c r="CI51" i="147" s="1"/>
  <c r="CF51" i="147"/>
  <c r="CJ51" i="147" s="1"/>
  <c r="CK51" i="147" s="1"/>
  <c r="CA36" i="32"/>
  <c r="CE81" i="147"/>
  <c r="CI81" i="147" s="1"/>
  <c r="CL37" i="147"/>
  <c r="CN37" i="147" s="1"/>
  <c r="CF81" i="147"/>
  <c r="CJ81" i="147" s="1"/>
  <c r="CK81" i="147" s="1"/>
  <c r="BY53" i="133"/>
  <c r="CA29" i="147"/>
  <c r="CF88" i="161"/>
  <c r="CJ88" i="161" s="1"/>
  <c r="CK88" i="161" s="1"/>
  <c r="CE88" i="161"/>
  <c r="CI88" i="161" s="1"/>
  <c r="CL44" i="161"/>
  <c r="AX91" i="140"/>
  <c r="K37" i="105"/>
  <c r="K42" i="105" s="1"/>
  <c r="BL65" i="117"/>
  <c r="BN65" i="117" s="1"/>
  <c r="E4" i="126"/>
  <c r="BN15" i="147"/>
  <c r="CL58" i="161"/>
  <c r="CN58" i="161" s="1"/>
  <c r="CF60" i="147"/>
  <c r="CJ60" i="147" s="1"/>
  <c r="CK60" i="147" s="1"/>
  <c r="CL16" i="147"/>
  <c r="CN16" i="147" s="1"/>
  <c r="CE60" i="147"/>
  <c r="CI60" i="147" s="1"/>
  <c r="CN45" i="147"/>
  <c r="CY45" i="147"/>
  <c r="DA45" i="147" s="1"/>
  <c r="BY53" i="161"/>
  <c r="CE83" i="32"/>
  <c r="CI83" i="32" s="1"/>
  <c r="CL39" i="32"/>
  <c r="CN39" i="32" s="1"/>
  <c r="CF83" i="32"/>
  <c r="CJ83" i="32" s="1"/>
  <c r="CK83" i="32" s="1"/>
  <c r="BY83" i="161"/>
  <c r="CA83" i="161" s="1"/>
  <c r="BR61" i="124"/>
  <c r="BV61" i="124" s="1"/>
  <c r="BY17" i="124"/>
  <c r="CA17" i="124" s="1"/>
  <c r="BS61" i="124"/>
  <c r="BW61" i="124" s="1"/>
  <c r="BX61" i="124" s="1"/>
  <c r="CF17" i="124"/>
  <c r="BY80" i="32"/>
  <c r="CA80" i="32" s="1"/>
  <c r="BY81" i="147"/>
  <c r="CA81" i="147" s="1"/>
  <c r="BY67" i="161"/>
  <c r="CA67" i="161" s="1"/>
  <c r="CY22" i="161"/>
  <c r="DA22" i="161" s="1"/>
  <c r="CF53" i="133"/>
  <c r="CJ53" i="133" s="1"/>
  <c r="CL9" i="133"/>
  <c r="CE53" i="133"/>
  <c r="CI53" i="133" s="1"/>
  <c r="BR74" i="161"/>
  <c r="BV74" i="161" s="1"/>
  <c r="CF30" i="161"/>
  <c r="BY30" i="161"/>
  <c r="CA30" i="161" s="1"/>
  <c r="BS74" i="161"/>
  <c r="BW74" i="161" s="1"/>
  <c r="BX74" i="161" s="1"/>
  <c r="BY73" i="147"/>
  <c r="CA73" i="147" s="1"/>
  <c r="J30" i="157"/>
  <c r="J15" i="40" s="1"/>
  <c r="J26" i="40"/>
  <c r="N10" i="157"/>
  <c r="N11" i="157" s="1"/>
  <c r="CA42" i="32"/>
  <c r="D42" i="110"/>
  <c r="K37" i="110"/>
  <c r="AY88" i="140"/>
  <c r="BA88" i="140" s="1"/>
  <c r="BL53" i="140"/>
  <c r="BN53" i="140" s="1"/>
  <c r="AY90" i="124"/>
  <c r="BA90" i="124" s="1"/>
  <c r="CY32" i="147"/>
  <c r="DA32" i="147" s="1"/>
  <c r="AY67" i="140"/>
  <c r="BA67" i="140" s="1"/>
  <c r="AY68" i="140"/>
  <c r="BA68" i="140" s="1"/>
  <c r="I4" i="120"/>
  <c r="G4" i="149"/>
  <c r="BL73" i="124"/>
  <c r="BN73" i="124" s="1"/>
  <c r="BL79" i="124"/>
  <c r="BN79" i="124" s="1"/>
  <c r="I4" i="126"/>
  <c r="BL51" i="140"/>
  <c r="BN51" i="140" s="1"/>
  <c r="CL65" i="133"/>
  <c r="CN65" i="133" s="1"/>
  <c r="BL59" i="147"/>
  <c r="BN59" i="147" s="1"/>
  <c r="D5" i="163"/>
  <c r="D6" i="163" s="1"/>
  <c r="E5" i="163"/>
  <c r="E6" i="163" s="1"/>
  <c r="H5" i="163"/>
  <c r="H6" i="163" s="1"/>
  <c r="G5" i="163"/>
  <c r="G6" i="163" s="1"/>
  <c r="I5" i="163"/>
  <c r="I6" i="163" s="1"/>
  <c r="C5" i="163"/>
  <c r="F5" i="163"/>
  <c r="F6" i="163" s="1"/>
  <c r="CE67" i="133"/>
  <c r="CI67" i="133" s="1"/>
  <c r="CL23" i="133"/>
  <c r="CF67" i="133"/>
  <c r="CJ67" i="133" s="1"/>
  <c r="CK67" i="133" s="1"/>
  <c r="CA9" i="161"/>
  <c r="BY83" i="32"/>
  <c r="CA83" i="32" s="1"/>
  <c r="CF83" i="161"/>
  <c r="CJ83" i="161" s="1"/>
  <c r="CK83" i="161" s="1"/>
  <c r="CE83" i="161"/>
  <c r="CI83" i="161" s="1"/>
  <c r="CL39" i="161"/>
  <c r="CN39" i="161" s="1"/>
  <c r="BN53" i="133"/>
  <c r="CF80" i="32"/>
  <c r="CJ80" i="32" s="1"/>
  <c r="CK80" i="32" s="1"/>
  <c r="CL36" i="32"/>
  <c r="CN36" i="32" s="1"/>
  <c r="CE80" i="32"/>
  <c r="CI80" i="32" s="1"/>
  <c r="CA37" i="147"/>
  <c r="BX53" i="133"/>
  <c r="BL74" i="161"/>
  <c r="BN74" i="161" s="1"/>
  <c r="J69" i="157"/>
  <c r="C70" i="157"/>
  <c r="C93" i="157"/>
  <c r="CE86" i="32"/>
  <c r="CI86" i="32" s="1"/>
  <c r="CL42" i="32"/>
  <c r="CN42" i="32" s="1"/>
  <c r="CF86" i="32"/>
  <c r="CJ86" i="32" s="1"/>
  <c r="CK86" i="32" s="1"/>
  <c r="CF55" i="124"/>
  <c r="CJ55" i="124" s="1"/>
  <c r="CK55" i="124" s="1"/>
  <c r="CL11" i="124"/>
  <c r="CN11" i="124" s="1"/>
  <c r="CE55" i="124"/>
  <c r="CI55" i="124" s="1"/>
  <c r="D46" i="110"/>
  <c r="D47" i="110" s="1"/>
  <c r="D48" i="110" s="1"/>
  <c r="D49" i="110"/>
  <c r="K49" i="110" s="1"/>
  <c r="K44" i="110"/>
  <c r="K46" i="110" s="1"/>
  <c r="K47" i="110" s="1"/>
  <c r="K48" i="110" s="1"/>
  <c r="BR87" i="124"/>
  <c r="BV87" i="124" s="1"/>
  <c r="BY43" i="124"/>
  <c r="CF43" i="124"/>
  <c r="BS87" i="124"/>
  <c r="BW87" i="124" s="1"/>
  <c r="BX87" i="124" s="1"/>
  <c r="BL77" i="124"/>
  <c r="BN77" i="124" s="1"/>
  <c r="BL64" i="117"/>
  <c r="BN64" i="117" s="1"/>
  <c r="CE59" i="140"/>
  <c r="CI59" i="140" s="1"/>
  <c r="CF59" i="140"/>
  <c r="CJ59" i="140" s="1"/>
  <c r="CK59" i="140" s="1"/>
  <c r="CL15" i="140"/>
  <c r="CN15" i="140" s="1"/>
  <c r="BY67" i="133"/>
  <c r="CA67" i="133" s="1"/>
  <c r="CE53" i="161"/>
  <c r="CI53" i="161" s="1"/>
  <c r="CL9" i="161"/>
  <c r="CY9" i="161" s="1"/>
  <c r="CF53" i="161"/>
  <c r="CJ53" i="161" s="1"/>
  <c r="CE77" i="32"/>
  <c r="CI77" i="32" s="1"/>
  <c r="CL33" i="32"/>
  <c r="CF77" i="32"/>
  <c r="CJ77" i="32" s="1"/>
  <c r="CK77" i="32" s="1"/>
  <c r="CF11" i="32"/>
  <c r="BY11" i="32"/>
  <c r="CA11" i="32" s="1"/>
  <c r="BS55" i="32"/>
  <c r="BW55" i="32" s="1"/>
  <c r="BX55" i="32" s="1"/>
  <c r="BR55" i="32"/>
  <c r="BV55" i="32" s="1"/>
  <c r="CY21" i="133"/>
  <c r="DA21" i="133" s="1"/>
  <c r="CE67" i="161"/>
  <c r="CI67" i="161" s="1"/>
  <c r="CL23" i="161"/>
  <c r="CF67" i="161"/>
  <c r="CJ67" i="161" s="1"/>
  <c r="CK67" i="161" s="1"/>
  <c r="CA9" i="133"/>
  <c r="BN53" i="161"/>
  <c r="CL29" i="147"/>
  <c r="CN29" i="147" s="1"/>
  <c r="CE73" i="147"/>
  <c r="CI73" i="147" s="1"/>
  <c r="CF73" i="147"/>
  <c r="CJ73" i="147" s="1"/>
  <c r="CK73" i="147" s="1"/>
  <c r="BL87" i="124"/>
  <c r="BN87" i="124" s="1"/>
  <c r="AY87" i="140"/>
  <c r="BA87" i="140" s="1"/>
  <c r="CL28" i="140"/>
  <c r="CN28" i="140" s="1"/>
  <c r="CE72" i="140"/>
  <c r="CI72" i="140" s="1"/>
  <c r="CF72" i="140"/>
  <c r="CJ72" i="140" s="1"/>
  <c r="CK72" i="140" s="1"/>
  <c r="BL46" i="124"/>
  <c r="BN46" i="124" s="1"/>
  <c r="BF90" i="124"/>
  <c r="BJ90" i="124" s="1"/>
  <c r="BK90" i="124" s="1"/>
  <c r="BS46" i="124"/>
  <c r="BE90" i="124"/>
  <c r="BI90" i="124" s="1"/>
  <c r="BA30" i="140"/>
  <c r="BL56" i="140"/>
  <c r="BN56" i="140" s="1"/>
  <c r="BY42" i="117"/>
  <c r="CA42" i="117" s="1"/>
  <c r="BS86" i="117"/>
  <c r="BW86" i="117" s="1"/>
  <c r="BX86" i="117" s="1"/>
  <c r="BR86" i="117"/>
  <c r="BV86" i="117" s="1"/>
  <c r="CF42" i="117"/>
  <c r="BL79" i="140"/>
  <c r="BN79" i="140" s="1"/>
  <c r="BL88" i="117"/>
  <c r="BN88" i="117" s="1"/>
  <c r="AY64" i="124"/>
  <c r="BA64" i="124" s="1"/>
  <c r="J70" i="143"/>
  <c r="I25" i="40" s="1"/>
  <c r="I24" i="40"/>
  <c r="CF42" i="124"/>
  <c r="BS86" i="124"/>
  <c r="BW86" i="124" s="1"/>
  <c r="BX86" i="124" s="1"/>
  <c r="BR86" i="124"/>
  <c r="BV86" i="124" s="1"/>
  <c r="BY42" i="124"/>
  <c r="CA42" i="124" s="1"/>
  <c r="BN22" i="140"/>
  <c r="I51" i="105"/>
  <c r="I54" i="105" s="1"/>
  <c r="N32" i="105" s="1"/>
  <c r="Q16" i="105" s="1"/>
  <c r="I42" i="105"/>
  <c r="BF68" i="140"/>
  <c r="BJ68" i="140" s="1"/>
  <c r="BK68" i="140" s="1"/>
  <c r="BL24" i="140"/>
  <c r="BN24" i="140" s="1"/>
  <c r="BE68" i="140"/>
  <c r="BI68" i="140" s="1"/>
  <c r="BS24" i="140"/>
  <c r="BS76" i="117"/>
  <c r="BW76" i="117" s="1"/>
  <c r="BX76" i="117" s="1"/>
  <c r="BY32" i="117"/>
  <c r="BR76" i="117"/>
  <c r="BV76" i="117" s="1"/>
  <c r="CF32" i="117"/>
  <c r="BS52" i="140"/>
  <c r="BW52" i="140" s="1"/>
  <c r="BX52" i="140" s="1"/>
  <c r="CF8" i="140"/>
  <c r="BY8" i="140"/>
  <c r="CA8" i="140" s="1"/>
  <c r="BR52" i="140"/>
  <c r="BV52" i="140" s="1"/>
  <c r="BK56" i="32"/>
  <c r="F51" i="106"/>
  <c r="F54" i="106" s="1"/>
  <c r="N29" i="106" s="1"/>
  <c r="F42" i="106"/>
  <c r="AX53" i="117"/>
  <c r="AX91" i="117" s="1"/>
  <c r="AW91" i="117"/>
  <c r="E24" i="40"/>
  <c r="J70" i="118"/>
  <c r="E25" i="40" s="1"/>
  <c r="D58" i="109"/>
  <c r="D54" i="109"/>
  <c r="BF72" i="124"/>
  <c r="BJ72" i="124" s="1"/>
  <c r="BK72" i="124" s="1"/>
  <c r="BL28" i="124"/>
  <c r="BN28" i="124" s="1"/>
  <c r="BS28" i="124"/>
  <c r="BE72" i="124"/>
  <c r="BI72" i="124" s="1"/>
  <c r="BY11" i="117"/>
  <c r="CA11" i="117" s="1"/>
  <c r="BR55" i="117"/>
  <c r="BV55" i="117" s="1"/>
  <c r="CF11" i="117"/>
  <c r="BS55" i="117"/>
  <c r="BW55" i="117" s="1"/>
  <c r="BX55" i="117" s="1"/>
  <c r="BA33" i="117"/>
  <c r="BE63" i="147"/>
  <c r="BI63" i="147" s="1"/>
  <c r="BL19" i="147"/>
  <c r="BS19" i="147"/>
  <c r="BF63" i="147"/>
  <c r="BJ63" i="147" s="1"/>
  <c r="H5" i="37"/>
  <c r="D5" i="37"/>
  <c r="C5" i="37"/>
  <c r="F5" i="37"/>
  <c r="E5" i="37"/>
  <c r="G5" i="37"/>
  <c r="AN47" i="117"/>
  <c r="AY52" i="124"/>
  <c r="AV91" i="124"/>
  <c r="BY22" i="124"/>
  <c r="CF22" i="124"/>
  <c r="BS66" i="124"/>
  <c r="BW66" i="124" s="1"/>
  <c r="BX66" i="124" s="1"/>
  <c r="BR66" i="124"/>
  <c r="BV66" i="124" s="1"/>
  <c r="E42" i="105"/>
  <c r="E51" i="105"/>
  <c r="E54" i="105" s="1"/>
  <c r="N28" i="105" s="1"/>
  <c r="Q12" i="105" s="1"/>
  <c r="I51" i="106"/>
  <c r="I54" i="106" s="1"/>
  <c r="N32" i="106" s="1"/>
  <c r="Q16" i="106" s="1"/>
  <c r="I42" i="106"/>
  <c r="CF14" i="124"/>
  <c r="BR58" i="124"/>
  <c r="BV58" i="124" s="1"/>
  <c r="BY14" i="124"/>
  <c r="BS58" i="124"/>
  <c r="BW58" i="124" s="1"/>
  <c r="BX58" i="124" s="1"/>
  <c r="BY7" i="140"/>
  <c r="CF7" i="140"/>
  <c r="BR51" i="140"/>
  <c r="BV51" i="140" s="1"/>
  <c r="BS51" i="140"/>
  <c r="BW51" i="140" s="1"/>
  <c r="BX51" i="140" s="1"/>
  <c r="BL71" i="140"/>
  <c r="BN71" i="140" s="1"/>
  <c r="BR53" i="140"/>
  <c r="BV53" i="140" s="1"/>
  <c r="CF9" i="140"/>
  <c r="BY9" i="140"/>
  <c r="CA9" i="140" s="1"/>
  <c r="BS53" i="140"/>
  <c r="BW53" i="140" s="1"/>
  <c r="BX53" i="140" s="1"/>
  <c r="BL88" i="32"/>
  <c r="BN88" i="32" s="1"/>
  <c r="AY74" i="140"/>
  <c r="BA74" i="140" s="1"/>
  <c r="BY44" i="124"/>
  <c r="CA44" i="124" s="1"/>
  <c r="BR88" i="124"/>
  <c r="BV88" i="124" s="1"/>
  <c r="BS88" i="124"/>
  <c r="BW88" i="124" s="1"/>
  <c r="BX88" i="124" s="1"/>
  <c r="CF44" i="124"/>
  <c r="BA17" i="32"/>
  <c r="BA19" i="117"/>
  <c r="BS69" i="124"/>
  <c r="BW69" i="124" s="1"/>
  <c r="BX69" i="124" s="1"/>
  <c r="BR69" i="124"/>
  <c r="BV69" i="124" s="1"/>
  <c r="BY25" i="124"/>
  <c r="CF25" i="124"/>
  <c r="BN35" i="140"/>
  <c r="BS65" i="117"/>
  <c r="BW65" i="117" s="1"/>
  <c r="BX65" i="117" s="1"/>
  <c r="BR65" i="117"/>
  <c r="BV65" i="117" s="1"/>
  <c r="BY21" i="117"/>
  <c r="CA21" i="117" s="1"/>
  <c r="CF21" i="117"/>
  <c r="C94" i="143"/>
  <c r="N16" i="143"/>
  <c r="I33" i="40" s="1"/>
  <c r="J93" i="143"/>
  <c r="BL23" i="140"/>
  <c r="BN23" i="140" s="1"/>
  <c r="BF67" i="140"/>
  <c r="BJ67" i="140" s="1"/>
  <c r="BK67" i="140" s="1"/>
  <c r="BS23" i="140"/>
  <c r="BE67" i="140"/>
  <c r="BI67" i="140" s="1"/>
  <c r="AY63" i="124"/>
  <c r="BA63" i="124" s="1"/>
  <c r="BL66" i="140"/>
  <c r="BN66" i="140" s="1"/>
  <c r="F24" i="40"/>
  <c r="J70" i="127"/>
  <c r="F25" i="40" s="1"/>
  <c r="BY87" i="117"/>
  <c r="CA87" i="117" s="1"/>
  <c r="H4" i="120"/>
  <c r="C6" i="120"/>
  <c r="D4" i="120" s="1"/>
  <c r="J5" i="120"/>
  <c r="BN15" i="124"/>
  <c r="C6" i="149"/>
  <c r="J5" i="149"/>
  <c r="F4" i="149"/>
  <c r="BL76" i="117"/>
  <c r="BN76" i="117" s="1"/>
  <c r="BL52" i="140"/>
  <c r="BN52" i="140" s="1"/>
  <c r="BL56" i="32"/>
  <c r="BA9" i="117"/>
  <c r="AY47" i="117"/>
  <c r="N16" i="118"/>
  <c r="E33" i="40" s="1"/>
  <c r="J93" i="118"/>
  <c r="C94" i="118"/>
  <c r="AY70" i="117"/>
  <c r="BA70" i="117" s="1"/>
  <c r="AY72" i="124"/>
  <c r="BA72" i="124" s="1"/>
  <c r="BY35" i="124"/>
  <c r="BS79" i="124"/>
  <c r="BW79" i="124" s="1"/>
  <c r="BX79" i="124" s="1"/>
  <c r="BR79" i="124"/>
  <c r="BV79" i="124" s="1"/>
  <c r="CF35" i="124"/>
  <c r="BN11" i="117"/>
  <c r="AY63" i="147"/>
  <c r="AV91" i="147"/>
  <c r="N10" i="33"/>
  <c r="D26" i="40"/>
  <c r="F4" i="126"/>
  <c r="BE52" i="124"/>
  <c r="BI52" i="124" s="1"/>
  <c r="BF52" i="124"/>
  <c r="BJ52" i="124" s="1"/>
  <c r="BS8" i="124"/>
  <c r="BL8" i="124"/>
  <c r="BE58" i="140"/>
  <c r="BI58" i="140" s="1"/>
  <c r="BF58" i="140"/>
  <c r="BJ58" i="140" s="1"/>
  <c r="BK58" i="140" s="1"/>
  <c r="BS14" i="140"/>
  <c r="BL14" i="140"/>
  <c r="G51" i="106"/>
  <c r="G54" i="106" s="1"/>
  <c r="N30" i="106" s="1"/>
  <c r="Q14" i="106" s="1"/>
  <c r="G42" i="106"/>
  <c r="BL89" i="32"/>
  <c r="BN89" i="32" s="1"/>
  <c r="BL58" i="124"/>
  <c r="BN58" i="124" s="1"/>
  <c r="AW91" i="32"/>
  <c r="BL80" i="140"/>
  <c r="BN80" i="140" s="1"/>
  <c r="CA28" i="140"/>
  <c r="BY44" i="32"/>
  <c r="CA44" i="32" s="1"/>
  <c r="BS88" i="32"/>
  <c r="BW88" i="32" s="1"/>
  <c r="BX88" i="32" s="1"/>
  <c r="BR88" i="32"/>
  <c r="BV88" i="32" s="1"/>
  <c r="CF44" i="32"/>
  <c r="BN44" i="124"/>
  <c r="BE61" i="32"/>
  <c r="BI61" i="32" s="1"/>
  <c r="BF61" i="32"/>
  <c r="BJ61" i="32" s="1"/>
  <c r="BK61" i="32" s="1"/>
  <c r="BS17" i="32"/>
  <c r="BL17" i="32"/>
  <c r="BN17" i="32" s="1"/>
  <c r="BS19" i="117"/>
  <c r="BF63" i="117"/>
  <c r="BJ63" i="117" s="1"/>
  <c r="BK63" i="117" s="1"/>
  <c r="BE63" i="117"/>
  <c r="BI63" i="117" s="1"/>
  <c r="BL19" i="117"/>
  <c r="BN19" i="117" s="1"/>
  <c r="BL20" i="124"/>
  <c r="BE64" i="124"/>
  <c r="BI64" i="124" s="1"/>
  <c r="BS20" i="124"/>
  <c r="BF64" i="124"/>
  <c r="BJ64" i="124" s="1"/>
  <c r="BK64" i="124" s="1"/>
  <c r="BA56" i="32"/>
  <c r="BS19" i="124"/>
  <c r="BL19" i="124"/>
  <c r="BN19" i="124" s="1"/>
  <c r="BE63" i="124"/>
  <c r="BI63" i="124" s="1"/>
  <c r="BF63" i="124"/>
  <c r="BJ63" i="124" s="1"/>
  <c r="BK63" i="124" s="1"/>
  <c r="D54" i="106"/>
  <c r="AN53" i="117"/>
  <c r="AN91" i="117" s="1"/>
  <c r="AL91" i="117"/>
  <c r="BS66" i="140"/>
  <c r="BW66" i="140" s="1"/>
  <c r="BX66" i="140" s="1"/>
  <c r="CF22" i="140"/>
  <c r="BY22" i="140"/>
  <c r="CA22" i="140" s="1"/>
  <c r="BR66" i="140"/>
  <c r="BV66" i="140" s="1"/>
  <c r="D51" i="44"/>
  <c r="D42" i="44"/>
  <c r="J51" i="105"/>
  <c r="J54" i="105" s="1"/>
  <c r="N33" i="105" s="1"/>
  <c r="Q17" i="105" s="1"/>
  <c r="J42" i="105"/>
  <c r="E42" i="106"/>
  <c r="E51" i="106"/>
  <c r="E54" i="106" s="1"/>
  <c r="N28" i="106" s="1"/>
  <c r="Q12" i="106" s="1"/>
  <c r="BS83" i="117"/>
  <c r="BW83" i="117" s="1"/>
  <c r="BX83" i="117" s="1"/>
  <c r="CF39" i="117"/>
  <c r="BR83" i="117"/>
  <c r="BV83" i="117" s="1"/>
  <c r="BY39" i="117"/>
  <c r="G4" i="120"/>
  <c r="BL59" i="124"/>
  <c r="BN59" i="124" s="1"/>
  <c r="I4" i="149"/>
  <c r="BF63" i="140"/>
  <c r="BJ63" i="140" s="1"/>
  <c r="BK63" i="140" s="1"/>
  <c r="BE63" i="140"/>
  <c r="BI63" i="140" s="1"/>
  <c r="BS19" i="140"/>
  <c r="BL19" i="140"/>
  <c r="BN19" i="140" s="1"/>
  <c r="BN12" i="32"/>
  <c r="BS9" i="117"/>
  <c r="BF53" i="117"/>
  <c r="BJ53" i="117" s="1"/>
  <c r="BL9" i="117"/>
  <c r="BE53" i="117"/>
  <c r="BI53" i="117" s="1"/>
  <c r="AN52" i="124"/>
  <c r="AL91" i="124"/>
  <c r="BN29" i="124"/>
  <c r="BL26" i="117"/>
  <c r="BS26" i="117"/>
  <c r="BE70" i="117"/>
  <c r="BI70" i="117" s="1"/>
  <c r="BF70" i="117"/>
  <c r="BJ70" i="117" s="1"/>
  <c r="BK70" i="117" s="1"/>
  <c r="BL65" i="124"/>
  <c r="BN65" i="124" s="1"/>
  <c r="AL91" i="32"/>
  <c r="BS80" i="124"/>
  <c r="BW80" i="124" s="1"/>
  <c r="BX80" i="124" s="1"/>
  <c r="BY36" i="124"/>
  <c r="CA36" i="124" s="1"/>
  <c r="BR80" i="124"/>
  <c r="BV80" i="124" s="1"/>
  <c r="CF36" i="124"/>
  <c r="BR77" i="124"/>
  <c r="BV77" i="124" s="1"/>
  <c r="BS77" i="124"/>
  <c r="BW77" i="124" s="1"/>
  <c r="BX77" i="124" s="1"/>
  <c r="BY33" i="124"/>
  <c r="CA33" i="124" s="1"/>
  <c r="CF33" i="124"/>
  <c r="BL55" i="117"/>
  <c r="BN55" i="117" s="1"/>
  <c r="D54" i="105"/>
  <c r="BL33" i="117"/>
  <c r="BN33" i="117" s="1"/>
  <c r="BF77" i="117"/>
  <c r="BJ77" i="117" s="1"/>
  <c r="BK77" i="117" s="1"/>
  <c r="BE77" i="117"/>
  <c r="BI77" i="117" s="1"/>
  <c r="BS33" i="117"/>
  <c r="BA19" i="147"/>
  <c r="BA47" i="147" s="1"/>
  <c r="AY47" i="147"/>
  <c r="J69" i="33"/>
  <c r="D24" i="40" s="1"/>
  <c r="C93" i="33"/>
  <c r="H4" i="126"/>
  <c r="J5" i="126"/>
  <c r="C6" i="126"/>
  <c r="AX52" i="124"/>
  <c r="AX91" i="124" s="1"/>
  <c r="AW91" i="124"/>
  <c r="AY58" i="140"/>
  <c r="BA58" i="140" s="1"/>
  <c r="BL66" i="124"/>
  <c r="BN66" i="124" s="1"/>
  <c r="AY78" i="124"/>
  <c r="BA78" i="124" s="1"/>
  <c r="BS89" i="32"/>
  <c r="BW89" i="32" s="1"/>
  <c r="BX89" i="32" s="1"/>
  <c r="BY45" i="32"/>
  <c r="BR89" i="32"/>
  <c r="BV89" i="32" s="1"/>
  <c r="CF45" i="32"/>
  <c r="AX91" i="32"/>
  <c r="BL18" i="117"/>
  <c r="BF62" i="117"/>
  <c r="BJ62" i="117" s="1"/>
  <c r="BK62" i="117" s="1"/>
  <c r="BE62" i="117"/>
  <c r="BI62" i="117" s="1"/>
  <c r="BS18" i="117"/>
  <c r="BR64" i="117"/>
  <c r="BV64" i="117" s="1"/>
  <c r="CF20" i="117"/>
  <c r="BY20" i="117"/>
  <c r="BS64" i="117"/>
  <c r="BW64" i="117" s="1"/>
  <c r="BX64" i="117" s="1"/>
  <c r="BL85" i="140"/>
  <c r="BN85" i="140" s="1"/>
  <c r="BY72" i="140"/>
  <c r="CA72" i="140" s="1"/>
  <c r="BA46" i="124"/>
  <c r="BL30" i="140"/>
  <c r="BN30" i="140" s="1"/>
  <c r="BS30" i="140"/>
  <c r="BF74" i="140"/>
  <c r="BJ74" i="140" s="1"/>
  <c r="BK74" i="140" s="1"/>
  <c r="BE74" i="140"/>
  <c r="BI74" i="140" s="1"/>
  <c r="AY61" i="32"/>
  <c r="BA61" i="32" s="1"/>
  <c r="AY63" i="117"/>
  <c r="BA63" i="117" s="1"/>
  <c r="CF12" i="140"/>
  <c r="BY12" i="140"/>
  <c r="CA12" i="140" s="1"/>
  <c r="BR56" i="140"/>
  <c r="BV56" i="140" s="1"/>
  <c r="BS56" i="140"/>
  <c r="BW56" i="140" s="1"/>
  <c r="BX56" i="140" s="1"/>
  <c r="F42" i="105"/>
  <c r="F51" i="105"/>
  <c r="F54" i="105" s="1"/>
  <c r="N29" i="105" s="1"/>
  <c r="BR79" i="140"/>
  <c r="BV79" i="140" s="1"/>
  <c r="BY35" i="140"/>
  <c r="CA35" i="140" s="1"/>
  <c r="CF35" i="140"/>
  <c r="BS79" i="140"/>
  <c r="BW79" i="140" s="1"/>
  <c r="BX79" i="140" s="1"/>
  <c r="CF23" i="117"/>
  <c r="BR67" i="117"/>
  <c r="BV67" i="117" s="1"/>
  <c r="BS67" i="117"/>
  <c r="BW67" i="117" s="1"/>
  <c r="BX67" i="117" s="1"/>
  <c r="BY23" i="117"/>
  <c r="CA23" i="117" s="1"/>
  <c r="CF44" i="117"/>
  <c r="BY44" i="117"/>
  <c r="CA44" i="117" s="1"/>
  <c r="BR88" i="117"/>
  <c r="BV88" i="117" s="1"/>
  <c r="BS88" i="117"/>
  <c r="BW88" i="117" s="1"/>
  <c r="BX88" i="117" s="1"/>
  <c r="BY32" i="140"/>
  <c r="BR76" i="140"/>
  <c r="BV76" i="140" s="1"/>
  <c r="CF32" i="140"/>
  <c r="BS76" i="140"/>
  <c r="BW76" i="140" s="1"/>
  <c r="BX76" i="140" s="1"/>
  <c r="J93" i="127"/>
  <c r="C94" i="127"/>
  <c r="N16" i="127"/>
  <c r="F33" i="40" s="1"/>
  <c r="BA24" i="140"/>
  <c r="CE87" i="117"/>
  <c r="CI87" i="117" s="1"/>
  <c r="CL43" i="117"/>
  <c r="CN43" i="117" s="1"/>
  <c r="CF87" i="117"/>
  <c r="CJ87" i="117" s="1"/>
  <c r="CK87" i="117" s="1"/>
  <c r="E4" i="120"/>
  <c r="BR59" i="124"/>
  <c r="BV59" i="124" s="1"/>
  <c r="BS59" i="124"/>
  <c r="BW59" i="124" s="1"/>
  <c r="BX59" i="124" s="1"/>
  <c r="CF15" i="124"/>
  <c r="BY15" i="124"/>
  <c r="CA15" i="124" s="1"/>
  <c r="E4" i="149"/>
  <c r="AY63" i="140"/>
  <c r="BA63" i="140" s="1"/>
  <c r="BR56" i="32"/>
  <c r="BV56" i="32" s="1"/>
  <c r="BY12" i="32"/>
  <c r="BS56" i="32"/>
  <c r="BW56" i="32" s="1"/>
  <c r="CF12" i="32"/>
  <c r="AN63" i="147"/>
  <c r="AN91" i="147" s="1"/>
  <c r="AL91" i="147"/>
  <c r="AY53" i="117"/>
  <c r="AV91" i="117"/>
  <c r="BR73" i="124"/>
  <c r="BV73" i="124" s="1"/>
  <c r="BY29" i="124"/>
  <c r="CA29" i="124" s="1"/>
  <c r="CF29" i="124"/>
  <c r="BS73" i="124"/>
  <c r="BW73" i="124" s="1"/>
  <c r="BX73" i="124" s="1"/>
  <c r="BR65" i="124"/>
  <c r="BV65" i="124" s="1"/>
  <c r="BY21" i="124"/>
  <c r="CA21" i="124" s="1"/>
  <c r="CF21" i="124"/>
  <c r="BS65" i="124"/>
  <c r="BW65" i="124" s="1"/>
  <c r="BX65" i="124" s="1"/>
  <c r="AN91" i="32"/>
  <c r="AY47" i="32"/>
  <c r="AS47" i="32" s="1"/>
  <c r="AX63" i="147"/>
  <c r="AX91" i="147" s="1"/>
  <c r="AW91" i="147"/>
  <c r="BA8" i="124"/>
  <c r="AY47" i="124"/>
  <c r="AS47" i="124" s="1"/>
  <c r="BS34" i="124"/>
  <c r="BL34" i="124"/>
  <c r="BE78" i="124"/>
  <c r="BI78" i="124" s="1"/>
  <c r="BF78" i="124"/>
  <c r="BJ78" i="124" s="1"/>
  <c r="BK78" i="124" s="1"/>
  <c r="CN57" i="161"/>
  <c r="BN39" i="140"/>
  <c r="CK66" i="147"/>
  <c r="AY47" i="140"/>
  <c r="CF27" i="140"/>
  <c r="BY27" i="140"/>
  <c r="BR71" i="140"/>
  <c r="BV71" i="140" s="1"/>
  <c r="BS71" i="140"/>
  <c r="BW71" i="140" s="1"/>
  <c r="BX71" i="140" s="1"/>
  <c r="E5" i="142"/>
  <c r="E6" i="142" s="1"/>
  <c r="I5" i="142"/>
  <c r="I6" i="142" s="1"/>
  <c r="H5" i="142"/>
  <c r="H6" i="142" s="1"/>
  <c r="C5" i="142"/>
  <c r="G5" i="142"/>
  <c r="G6" i="142" s="1"/>
  <c r="F5" i="142"/>
  <c r="F6" i="142" s="1"/>
  <c r="D5" i="142"/>
  <c r="D6" i="142" s="1"/>
  <c r="BL54" i="140"/>
  <c r="BS73" i="140"/>
  <c r="BW73" i="140" s="1"/>
  <c r="BX73" i="140" s="1"/>
  <c r="CF29" i="140"/>
  <c r="BR73" i="140"/>
  <c r="BV73" i="140" s="1"/>
  <c r="BY29" i="140"/>
  <c r="CA29" i="140" s="1"/>
  <c r="BL83" i="140"/>
  <c r="BN83" i="140" s="1"/>
  <c r="CL66" i="147"/>
  <c r="BA54" i="140"/>
  <c r="BS85" i="140"/>
  <c r="BW85" i="140" s="1"/>
  <c r="BX85" i="140" s="1"/>
  <c r="CF41" i="140"/>
  <c r="BR85" i="140"/>
  <c r="BV85" i="140" s="1"/>
  <c r="BY41" i="140"/>
  <c r="G6" i="51"/>
  <c r="K46" i="108"/>
  <c r="K47" i="108" s="1"/>
  <c r="K48" i="108" s="1"/>
  <c r="BL55" i="140"/>
  <c r="BN55" i="140" s="1"/>
  <c r="BN42" i="140"/>
  <c r="BY38" i="140"/>
  <c r="CA38" i="140" s="1"/>
  <c r="BS82" i="140"/>
  <c r="BW82" i="140" s="1"/>
  <c r="BX82" i="140" s="1"/>
  <c r="BR82" i="140"/>
  <c r="BV82" i="140" s="1"/>
  <c r="CF38" i="140"/>
  <c r="BY21" i="140"/>
  <c r="BS65" i="140"/>
  <c r="BW65" i="140" s="1"/>
  <c r="BX65" i="140" s="1"/>
  <c r="BR65" i="140"/>
  <c r="BV65" i="140" s="1"/>
  <c r="CF21" i="140"/>
  <c r="J69" i="136"/>
  <c r="C70" i="136"/>
  <c r="C93" i="136"/>
  <c r="BK54" i="140"/>
  <c r="BL73" i="140"/>
  <c r="BN73" i="140" s="1"/>
  <c r="BR83" i="140"/>
  <c r="BV83" i="140" s="1"/>
  <c r="BS83" i="140"/>
  <c r="BW83" i="140" s="1"/>
  <c r="BX83" i="140" s="1"/>
  <c r="CF39" i="140"/>
  <c r="BY39" i="140"/>
  <c r="CA39" i="140" s="1"/>
  <c r="E51" i="108"/>
  <c r="E54" i="108" s="1"/>
  <c r="N28" i="108" s="1"/>
  <c r="Q12" i="108" s="1"/>
  <c r="E42" i="108"/>
  <c r="AL91" i="140"/>
  <c r="BL75" i="140"/>
  <c r="BN75" i="140" s="1"/>
  <c r="BY26" i="140"/>
  <c r="CF26" i="140"/>
  <c r="BR70" i="140"/>
  <c r="BV70" i="140" s="1"/>
  <c r="BS70" i="140"/>
  <c r="BW70" i="140" s="1"/>
  <c r="BX70" i="140" s="1"/>
  <c r="K37" i="108"/>
  <c r="D51" i="108"/>
  <c r="D42" i="108"/>
  <c r="CF11" i="140"/>
  <c r="BY11" i="140"/>
  <c r="CA11" i="140" s="1"/>
  <c r="BR55" i="140"/>
  <c r="BV55" i="140" s="1"/>
  <c r="BS55" i="140"/>
  <c r="BW55" i="140" s="1"/>
  <c r="BX55" i="140" s="1"/>
  <c r="F42" i="108"/>
  <c r="F51" i="108"/>
  <c r="F54" i="108" s="1"/>
  <c r="N29" i="108" s="1"/>
  <c r="BL86" i="140"/>
  <c r="BN86" i="140" s="1"/>
  <c r="BL82" i="140"/>
  <c r="BN82" i="140" s="1"/>
  <c r="CN54" i="133"/>
  <c r="BS44" i="140"/>
  <c r="BL44" i="140"/>
  <c r="BF88" i="140"/>
  <c r="BJ88" i="140" s="1"/>
  <c r="BK88" i="140" s="1"/>
  <c r="BE88" i="140"/>
  <c r="BI88" i="140" s="1"/>
  <c r="BL43" i="140"/>
  <c r="BF87" i="140"/>
  <c r="BJ87" i="140" s="1"/>
  <c r="BK87" i="140" s="1"/>
  <c r="BS43" i="140"/>
  <c r="BE87" i="140"/>
  <c r="BI87" i="140" s="1"/>
  <c r="BL65" i="140"/>
  <c r="BN65" i="140" s="1"/>
  <c r="BY46" i="140"/>
  <c r="BS90" i="140"/>
  <c r="BW90" i="140" s="1"/>
  <c r="BX90" i="140" s="1"/>
  <c r="BR90" i="140"/>
  <c r="BV90" i="140" s="1"/>
  <c r="CF46" i="140"/>
  <c r="CY22" i="147"/>
  <c r="DA22" i="147" s="1"/>
  <c r="CF10" i="140"/>
  <c r="BY10" i="140"/>
  <c r="BR54" i="140"/>
  <c r="BV54" i="140" s="1"/>
  <c r="BS54" i="140"/>
  <c r="BW54" i="140" s="1"/>
  <c r="BN29" i="140"/>
  <c r="BS80" i="140"/>
  <c r="BW80" i="140" s="1"/>
  <c r="BX80" i="140" s="1"/>
  <c r="BY36" i="140"/>
  <c r="CA36" i="140" s="1"/>
  <c r="BR80" i="140"/>
  <c r="BV80" i="140" s="1"/>
  <c r="CF36" i="140"/>
  <c r="H42" i="108"/>
  <c r="H51" i="108"/>
  <c r="H54" i="108" s="1"/>
  <c r="N31" i="108" s="1"/>
  <c r="AN91" i="140"/>
  <c r="BY31" i="140"/>
  <c r="CA31" i="140" s="1"/>
  <c r="CF31" i="140"/>
  <c r="BS75" i="140"/>
  <c r="BW75" i="140" s="1"/>
  <c r="BX75" i="140" s="1"/>
  <c r="BR75" i="140"/>
  <c r="BV75" i="140" s="1"/>
  <c r="BL70" i="140"/>
  <c r="BN70" i="140" s="1"/>
  <c r="BR86" i="140"/>
  <c r="BV86" i="140" s="1"/>
  <c r="BY42" i="140"/>
  <c r="CA42" i="140" s="1"/>
  <c r="BS86" i="140"/>
  <c r="BW86" i="140" s="1"/>
  <c r="BX86" i="140" s="1"/>
  <c r="CF42" i="140"/>
  <c r="BL90" i="140"/>
  <c r="BN90" i="140" s="1"/>
  <c r="J30" i="136"/>
  <c r="H15" i="40" s="1"/>
  <c r="H26" i="40"/>
  <c r="N10" i="136"/>
  <c r="N11" i="136" s="1"/>
  <c r="BN10" i="140"/>
  <c r="AR91" i="124" l="1"/>
  <c r="AS91" i="124"/>
  <c r="J64" i="33"/>
  <c r="D22" i="40" s="1"/>
  <c r="D23" i="40"/>
  <c r="M10" i="33"/>
  <c r="M11" i="33" s="1"/>
  <c r="F6" i="37"/>
  <c r="H6" i="37"/>
  <c r="J48" i="33"/>
  <c r="D17" i="40" s="1"/>
  <c r="D6" i="37"/>
  <c r="G6" i="37"/>
  <c r="E6" i="37"/>
  <c r="J77" i="33"/>
  <c r="J78" i="33" s="1"/>
  <c r="I78" i="33"/>
  <c r="I93" i="33"/>
  <c r="I94" i="33" s="1"/>
  <c r="I12" i="37" s="1"/>
  <c r="CY13" i="161"/>
  <c r="DA13" i="161" s="1"/>
  <c r="CN13" i="161"/>
  <c r="K51" i="107"/>
  <c r="BS62" i="133"/>
  <c r="BW62" i="133" s="1"/>
  <c r="BX62" i="133" s="1"/>
  <c r="BY18" i="133"/>
  <c r="CA18" i="133" s="1"/>
  <c r="BR62" i="133"/>
  <c r="BV62" i="133" s="1"/>
  <c r="CF18" i="133"/>
  <c r="F7" i="51"/>
  <c r="F8" i="51" s="1"/>
  <c r="BY83" i="124"/>
  <c r="CA83" i="124" s="1"/>
  <c r="CL58" i="133"/>
  <c r="CN58" i="133" s="1"/>
  <c r="K42" i="109"/>
  <c r="CE83" i="124"/>
  <c r="CI83" i="124" s="1"/>
  <c r="CF83" i="124"/>
  <c r="CJ83" i="124" s="1"/>
  <c r="CK83" i="124" s="1"/>
  <c r="CL39" i="124"/>
  <c r="CN39" i="124" s="1"/>
  <c r="CA39" i="124"/>
  <c r="H7" i="51"/>
  <c r="H8" i="51" s="1"/>
  <c r="CN14" i="133"/>
  <c r="CY14" i="133"/>
  <c r="DA14" i="133" s="1"/>
  <c r="BL78" i="161"/>
  <c r="BN78" i="161" s="1"/>
  <c r="BY56" i="147"/>
  <c r="CA56" i="147" s="1"/>
  <c r="CL12" i="147"/>
  <c r="CE56" i="147"/>
  <c r="CI56" i="147" s="1"/>
  <c r="CF56" i="147"/>
  <c r="CJ56" i="147" s="1"/>
  <c r="CK56" i="147" s="1"/>
  <c r="CF34" i="161"/>
  <c r="BY34" i="161"/>
  <c r="CA34" i="161" s="1"/>
  <c r="BR78" i="161"/>
  <c r="BV78" i="161" s="1"/>
  <c r="BS78" i="161"/>
  <c r="BW78" i="161" s="1"/>
  <c r="BX78" i="161" s="1"/>
  <c r="BL87" i="133"/>
  <c r="BN87" i="133" s="1"/>
  <c r="CF43" i="133"/>
  <c r="BY43" i="133"/>
  <c r="BR87" i="133"/>
  <c r="BV87" i="133" s="1"/>
  <c r="BS87" i="133"/>
  <c r="BW87" i="133" s="1"/>
  <c r="BX87" i="133" s="1"/>
  <c r="CF75" i="133"/>
  <c r="CJ75" i="133" s="1"/>
  <c r="CK75" i="133" s="1"/>
  <c r="CE75" i="133"/>
  <c r="CI75" i="133" s="1"/>
  <c r="CL31" i="133"/>
  <c r="BY75" i="133"/>
  <c r="CA75" i="133" s="1"/>
  <c r="BR64" i="147"/>
  <c r="BV64" i="147" s="1"/>
  <c r="CF20" i="147"/>
  <c r="BY20" i="147"/>
  <c r="BS64" i="147"/>
  <c r="BW64" i="147" s="1"/>
  <c r="BX64" i="147" s="1"/>
  <c r="BL64" i="147"/>
  <c r="BN64" i="147" s="1"/>
  <c r="BL81" i="124"/>
  <c r="BN81" i="124" s="1"/>
  <c r="BY25" i="133"/>
  <c r="CA25" i="133" s="1"/>
  <c r="BS69" i="133"/>
  <c r="BW69" i="133" s="1"/>
  <c r="BX69" i="133" s="1"/>
  <c r="BR69" i="133"/>
  <c r="BV69" i="133" s="1"/>
  <c r="CF25" i="133"/>
  <c r="BL69" i="133"/>
  <c r="BN69" i="133" s="1"/>
  <c r="BL85" i="133"/>
  <c r="BN85" i="133" s="1"/>
  <c r="BS85" i="133"/>
  <c r="BW85" i="133" s="1"/>
  <c r="BX85" i="133" s="1"/>
  <c r="BR85" i="133"/>
  <c r="BV85" i="133" s="1"/>
  <c r="CF41" i="133"/>
  <c r="BY41" i="133"/>
  <c r="CA41" i="133" s="1"/>
  <c r="BS81" i="124"/>
  <c r="BW81" i="124" s="1"/>
  <c r="BX81" i="124" s="1"/>
  <c r="BR81" i="124"/>
  <c r="BV81" i="124" s="1"/>
  <c r="CF37" i="124"/>
  <c r="BY37" i="124"/>
  <c r="BL87" i="161"/>
  <c r="BN87" i="161" s="1"/>
  <c r="BR84" i="147"/>
  <c r="BV84" i="147" s="1"/>
  <c r="BS84" i="147"/>
  <c r="BW84" i="147" s="1"/>
  <c r="BX84" i="147" s="1"/>
  <c r="BY40" i="147"/>
  <c r="CF40" i="147"/>
  <c r="BL84" i="147"/>
  <c r="BN84" i="147" s="1"/>
  <c r="BR87" i="161"/>
  <c r="BV87" i="161" s="1"/>
  <c r="CF43" i="161"/>
  <c r="BY43" i="161"/>
  <c r="CA43" i="161" s="1"/>
  <c r="BS87" i="161"/>
  <c r="BW87" i="161" s="1"/>
  <c r="BX87" i="161" s="1"/>
  <c r="BY54" i="117"/>
  <c r="CA54" i="117" s="1"/>
  <c r="BL51" i="133"/>
  <c r="BN51" i="133" s="1"/>
  <c r="CE54" i="117"/>
  <c r="CI54" i="117" s="1"/>
  <c r="CL10" i="117"/>
  <c r="CN10" i="117" s="1"/>
  <c r="CF54" i="117"/>
  <c r="CJ54" i="117" s="1"/>
  <c r="CK54" i="117" s="1"/>
  <c r="CA10" i="117"/>
  <c r="BR51" i="133"/>
  <c r="BV51" i="133" s="1"/>
  <c r="BS51" i="133"/>
  <c r="BW51" i="133" s="1"/>
  <c r="BX51" i="133" s="1"/>
  <c r="BY7" i="133"/>
  <c r="CF7" i="133"/>
  <c r="BI91" i="133"/>
  <c r="BY71" i="117"/>
  <c r="CA71" i="117" s="1"/>
  <c r="BL57" i="147"/>
  <c r="BN57" i="147" s="1"/>
  <c r="BY83" i="133"/>
  <c r="CA83" i="133" s="1"/>
  <c r="BL72" i="161"/>
  <c r="BN72" i="161" s="1"/>
  <c r="BY71" i="133"/>
  <c r="CA71" i="133" s="1"/>
  <c r="BY73" i="133"/>
  <c r="CA73" i="133" s="1"/>
  <c r="BL88" i="147"/>
  <c r="BN88" i="147" s="1"/>
  <c r="CF28" i="161"/>
  <c r="BY28" i="161"/>
  <c r="CA28" i="161" s="1"/>
  <c r="BS72" i="161"/>
  <c r="BW72" i="161" s="1"/>
  <c r="BX72" i="161" s="1"/>
  <c r="BR72" i="161"/>
  <c r="BV72" i="161" s="1"/>
  <c r="BY32" i="133"/>
  <c r="BR76" i="133"/>
  <c r="BV76" i="133" s="1"/>
  <c r="BS76" i="133"/>
  <c r="BW76" i="133" s="1"/>
  <c r="BX76" i="133" s="1"/>
  <c r="CF32" i="133"/>
  <c r="BY57" i="133"/>
  <c r="CA57" i="133" s="1"/>
  <c r="BS88" i="147"/>
  <c r="BW88" i="147" s="1"/>
  <c r="BX88" i="147" s="1"/>
  <c r="BY44" i="147"/>
  <c r="CA44" i="147" s="1"/>
  <c r="BR88" i="147"/>
  <c r="BV88" i="147" s="1"/>
  <c r="CF44" i="147"/>
  <c r="CF73" i="133"/>
  <c r="CJ73" i="133" s="1"/>
  <c r="CK73" i="133" s="1"/>
  <c r="CE73" i="133"/>
  <c r="CI73" i="133" s="1"/>
  <c r="CL29" i="133"/>
  <c r="CE57" i="133"/>
  <c r="CI57" i="133" s="1"/>
  <c r="CF57" i="133"/>
  <c r="CJ57" i="133" s="1"/>
  <c r="CK57" i="133" s="1"/>
  <c r="CL13" i="133"/>
  <c r="CN13" i="133" s="1"/>
  <c r="BY69" i="140"/>
  <c r="CA69" i="140" s="1"/>
  <c r="BN13" i="147"/>
  <c r="BL76" i="133"/>
  <c r="BN76" i="133" s="1"/>
  <c r="CE71" i="133"/>
  <c r="CI71" i="133" s="1"/>
  <c r="CF71" i="133"/>
  <c r="CJ71" i="133" s="1"/>
  <c r="CK71" i="133" s="1"/>
  <c r="CL27" i="133"/>
  <c r="BS57" i="147"/>
  <c r="BW57" i="147" s="1"/>
  <c r="BX57" i="147" s="1"/>
  <c r="CF13" i="147"/>
  <c r="BY13" i="147"/>
  <c r="CA13" i="147" s="1"/>
  <c r="BR57" i="147"/>
  <c r="BV57" i="147" s="1"/>
  <c r="BA91" i="133"/>
  <c r="CF71" i="117"/>
  <c r="CJ71" i="117" s="1"/>
  <c r="CK71" i="117" s="1"/>
  <c r="CE71" i="117"/>
  <c r="CI71" i="117" s="1"/>
  <c r="CL27" i="117"/>
  <c r="CF82" i="161"/>
  <c r="CJ82" i="161" s="1"/>
  <c r="CK82" i="161" s="1"/>
  <c r="CE82" i="161"/>
  <c r="CI82" i="161" s="1"/>
  <c r="CL38" i="161"/>
  <c r="CN38" i="161" s="1"/>
  <c r="BY82" i="161"/>
  <c r="CA82" i="161" s="1"/>
  <c r="CA38" i="161"/>
  <c r="CF83" i="133"/>
  <c r="CJ83" i="133" s="1"/>
  <c r="CK83" i="133" s="1"/>
  <c r="CE83" i="133"/>
  <c r="CI83" i="133" s="1"/>
  <c r="CL39" i="133"/>
  <c r="BY86" i="133"/>
  <c r="CA86" i="133" s="1"/>
  <c r="CA31" i="147"/>
  <c r="BY75" i="147"/>
  <c r="CA75" i="147" s="1"/>
  <c r="CF75" i="147"/>
  <c r="CJ75" i="147" s="1"/>
  <c r="CK75" i="147" s="1"/>
  <c r="CE75" i="147"/>
  <c r="CI75" i="147" s="1"/>
  <c r="CL31" i="147"/>
  <c r="CN31" i="147" s="1"/>
  <c r="BL89" i="140"/>
  <c r="BN89" i="140" s="1"/>
  <c r="BK91" i="133"/>
  <c r="BL47" i="133"/>
  <c r="BA47" i="140"/>
  <c r="BL89" i="124"/>
  <c r="BN89" i="124" s="1"/>
  <c r="BL64" i="140"/>
  <c r="BN64" i="140" s="1"/>
  <c r="AY91" i="133"/>
  <c r="BL68" i="124"/>
  <c r="BN68" i="124" s="1"/>
  <c r="BJ91" i="133"/>
  <c r="BY82" i="147"/>
  <c r="CA82" i="147" s="1"/>
  <c r="BL77" i="140"/>
  <c r="BN77" i="140" s="1"/>
  <c r="BY55" i="133"/>
  <c r="CA55" i="133" s="1"/>
  <c r="BL89" i="133"/>
  <c r="BN89" i="133" s="1"/>
  <c r="BL61" i="140"/>
  <c r="BN61" i="140" s="1"/>
  <c r="BY81" i="140"/>
  <c r="CA81" i="140" s="1"/>
  <c r="CY24" i="133"/>
  <c r="DA24" i="133" s="1"/>
  <c r="BY79" i="133"/>
  <c r="CA79" i="133" s="1"/>
  <c r="CF69" i="161"/>
  <c r="CJ69" i="161" s="1"/>
  <c r="CK69" i="161" s="1"/>
  <c r="CL25" i="161"/>
  <c r="CN25" i="161" s="1"/>
  <c r="CE69" i="161"/>
  <c r="CI69" i="161" s="1"/>
  <c r="CA25" i="161"/>
  <c r="CY44" i="133"/>
  <c r="DA44" i="133" s="1"/>
  <c r="CL88" i="133"/>
  <c r="CN88" i="133" s="1"/>
  <c r="BL78" i="140"/>
  <c r="BN78" i="140" s="1"/>
  <c r="CL77" i="133"/>
  <c r="CN77" i="133" s="1"/>
  <c r="CL55" i="147"/>
  <c r="CN55" i="147" s="1"/>
  <c r="BY78" i="147"/>
  <c r="CA78" i="147" s="1"/>
  <c r="BY27" i="147"/>
  <c r="CA27" i="147" s="1"/>
  <c r="BR71" i="147"/>
  <c r="BV71" i="147" s="1"/>
  <c r="CF27" i="147"/>
  <c r="BS71" i="147"/>
  <c r="BW71" i="147" s="1"/>
  <c r="BX71" i="147" s="1"/>
  <c r="CF82" i="147"/>
  <c r="CJ82" i="147" s="1"/>
  <c r="CK82" i="147" s="1"/>
  <c r="CL38" i="147"/>
  <c r="CN38" i="147" s="1"/>
  <c r="CE82" i="147"/>
  <c r="CI82" i="147" s="1"/>
  <c r="CE78" i="147"/>
  <c r="CI78" i="147" s="1"/>
  <c r="CF78" i="147"/>
  <c r="CJ78" i="147" s="1"/>
  <c r="CK78" i="147" s="1"/>
  <c r="CL34" i="147"/>
  <c r="CN34" i="147" s="1"/>
  <c r="BY90" i="147"/>
  <c r="CA90" i="147" s="1"/>
  <c r="BL85" i="124"/>
  <c r="BN85" i="124" s="1"/>
  <c r="CN11" i="147"/>
  <c r="CY11" i="147"/>
  <c r="DA11" i="147" s="1"/>
  <c r="BY45" i="133"/>
  <c r="CA45" i="133" s="1"/>
  <c r="BS89" i="133"/>
  <c r="BW89" i="133" s="1"/>
  <c r="BX89" i="133" s="1"/>
  <c r="BR89" i="133"/>
  <c r="BV89" i="133" s="1"/>
  <c r="CF45" i="133"/>
  <c r="BL71" i="147"/>
  <c r="BN71" i="147" s="1"/>
  <c r="CA34" i="147"/>
  <c r="BL78" i="133"/>
  <c r="BN78" i="133" s="1"/>
  <c r="CY33" i="133"/>
  <c r="DA33" i="133" s="1"/>
  <c r="BN34" i="133"/>
  <c r="BN47" i="133" s="1"/>
  <c r="BL74" i="124"/>
  <c r="BN74" i="124" s="1"/>
  <c r="CF55" i="133"/>
  <c r="CJ55" i="133" s="1"/>
  <c r="CK55" i="133" s="1"/>
  <c r="CE55" i="133"/>
  <c r="CI55" i="133" s="1"/>
  <c r="CL11" i="133"/>
  <c r="CN11" i="133" s="1"/>
  <c r="BR78" i="133"/>
  <c r="BV78" i="133" s="1"/>
  <c r="BY34" i="133"/>
  <c r="CA34" i="133" s="1"/>
  <c r="CF34" i="133"/>
  <c r="BS78" i="133"/>
  <c r="BW78" i="133" s="1"/>
  <c r="BX78" i="133" s="1"/>
  <c r="CE79" i="133"/>
  <c r="CI79" i="133" s="1"/>
  <c r="CF79" i="133"/>
  <c r="CJ79" i="133" s="1"/>
  <c r="CK79" i="133" s="1"/>
  <c r="CL35" i="133"/>
  <c r="CN35" i="133" s="1"/>
  <c r="BL60" i="124"/>
  <c r="BN60" i="124" s="1"/>
  <c r="CA38" i="147"/>
  <c r="CL68" i="133"/>
  <c r="CN68" i="133" s="1"/>
  <c r="BY81" i="133"/>
  <c r="CA81" i="133" s="1"/>
  <c r="BY84" i="133"/>
  <c r="CA84" i="133" s="1"/>
  <c r="CE70" i="133"/>
  <c r="CI70" i="133" s="1"/>
  <c r="CL26" i="133"/>
  <c r="CN26" i="133" s="1"/>
  <c r="CF70" i="133"/>
  <c r="CJ70" i="133" s="1"/>
  <c r="CK70" i="133" s="1"/>
  <c r="CF86" i="133"/>
  <c r="CJ86" i="133" s="1"/>
  <c r="CK86" i="133" s="1"/>
  <c r="CL42" i="133"/>
  <c r="CN42" i="133" s="1"/>
  <c r="CE86" i="133"/>
  <c r="CI86" i="133" s="1"/>
  <c r="BY69" i="161"/>
  <c r="CA69" i="161" s="1"/>
  <c r="K7" i="135"/>
  <c r="BY70" i="133"/>
  <c r="CA70" i="133" s="1"/>
  <c r="CA42" i="133"/>
  <c r="CA35" i="133"/>
  <c r="CE84" i="124"/>
  <c r="CI84" i="124" s="1"/>
  <c r="CF84" i="124"/>
  <c r="CJ84" i="124" s="1"/>
  <c r="CK84" i="124" s="1"/>
  <c r="CL40" i="124"/>
  <c r="CN40" i="124" s="1"/>
  <c r="BR57" i="140"/>
  <c r="BV57" i="140" s="1"/>
  <c r="BS57" i="140"/>
  <c r="BW57" i="140" s="1"/>
  <c r="BX57" i="140" s="1"/>
  <c r="CF13" i="140"/>
  <c r="BY13" i="140"/>
  <c r="CA13" i="140" s="1"/>
  <c r="CL31" i="124"/>
  <c r="CN31" i="124" s="1"/>
  <c r="CE75" i="124"/>
  <c r="CI75" i="124" s="1"/>
  <c r="CF75" i="124"/>
  <c r="CJ75" i="124" s="1"/>
  <c r="CK75" i="124" s="1"/>
  <c r="BR89" i="124"/>
  <c r="BV89" i="124" s="1"/>
  <c r="BY45" i="124"/>
  <c r="BS89" i="124"/>
  <c r="BW89" i="124" s="1"/>
  <c r="BX89" i="124" s="1"/>
  <c r="CF45" i="124"/>
  <c r="BY84" i="124"/>
  <c r="CA84" i="124" s="1"/>
  <c r="BS61" i="140"/>
  <c r="BW61" i="140" s="1"/>
  <c r="BX61" i="140" s="1"/>
  <c r="BY17" i="140"/>
  <c r="CA17" i="140" s="1"/>
  <c r="CF17" i="140"/>
  <c r="BR61" i="140"/>
  <c r="BV61" i="140" s="1"/>
  <c r="BR77" i="140"/>
  <c r="BV77" i="140" s="1"/>
  <c r="BS77" i="140"/>
  <c r="BW77" i="140" s="1"/>
  <c r="BX77" i="140" s="1"/>
  <c r="BY33" i="140"/>
  <c r="CF33" i="140"/>
  <c r="BS62" i="124"/>
  <c r="BW62" i="124" s="1"/>
  <c r="BX62" i="124" s="1"/>
  <c r="CF18" i="124"/>
  <c r="BY18" i="124"/>
  <c r="BR62" i="124"/>
  <c r="BV62" i="124" s="1"/>
  <c r="BY75" i="124"/>
  <c r="CA75" i="124" s="1"/>
  <c r="CL40" i="133"/>
  <c r="CF84" i="133"/>
  <c r="CJ84" i="133" s="1"/>
  <c r="CK84" i="133" s="1"/>
  <c r="CE84" i="133"/>
  <c r="CI84" i="133" s="1"/>
  <c r="BY56" i="124"/>
  <c r="CA56" i="124" s="1"/>
  <c r="BR89" i="140"/>
  <c r="BV89" i="140" s="1"/>
  <c r="CF45" i="140"/>
  <c r="BY45" i="140"/>
  <c r="CA45" i="140" s="1"/>
  <c r="BS89" i="140"/>
  <c r="BW89" i="140" s="1"/>
  <c r="BX89" i="140" s="1"/>
  <c r="CY18" i="140"/>
  <c r="DA18" i="140" s="1"/>
  <c r="BL57" i="140"/>
  <c r="BN57" i="140" s="1"/>
  <c r="BL57" i="124"/>
  <c r="BN57" i="124" s="1"/>
  <c r="CF34" i="140"/>
  <c r="BY34" i="140"/>
  <c r="CA34" i="140" s="1"/>
  <c r="BS78" i="140"/>
  <c r="BW78" i="140" s="1"/>
  <c r="BX78" i="140" s="1"/>
  <c r="BR78" i="140"/>
  <c r="BV78" i="140" s="1"/>
  <c r="CA31" i="124"/>
  <c r="CF81" i="133"/>
  <c r="CJ81" i="133" s="1"/>
  <c r="CK81" i="133" s="1"/>
  <c r="CE81" i="133"/>
  <c r="CI81" i="133" s="1"/>
  <c r="CL37" i="133"/>
  <c r="CL12" i="124"/>
  <c r="CF56" i="124"/>
  <c r="CJ56" i="124" s="1"/>
  <c r="CK56" i="124" s="1"/>
  <c r="CE56" i="124"/>
  <c r="CI56" i="124" s="1"/>
  <c r="BY7" i="124"/>
  <c r="CA7" i="124" s="1"/>
  <c r="BR51" i="124"/>
  <c r="BV51" i="124" s="1"/>
  <c r="CF7" i="124"/>
  <c r="BS51" i="124"/>
  <c r="BW51" i="124" s="1"/>
  <c r="BX51" i="124" s="1"/>
  <c r="BL51" i="124"/>
  <c r="BN51" i="124" s="1"/>
  <c r="CL62" i="140"/>
  <c r="CN62" i="140" s="1"/>
  <c r="CF16" i="124"/>
  <c r="BS60" i="124"/>
  <c r="BW60" i="124" s="1"/>
  <c r="BX60" i="124" s="1"/>
  <c r="BY16" i="124"/>
  <c r="BR60" i="124"/>
  <c r="BV60" i="124" s="1"/>
  <c r="CL61" i="161"/>
  <c r="CN61" i="161" s="1"/>
  <c r="CY22" i="133"/>
  <c r="DA22" i="133" s="1"/>
  <c r="BY76" i="124"/>
  <c r="CA76" i="124" s="1"/>
  <c r="CF13" i="124"/>
  <c r="BS57" i="124"/>
  <c r="BW57" i="124" s="1"/>
  <c r="BX57" i="124" s="1"/>
  <c r="BY13" i="124"/>
  <c r="BR57" i="124"/>
  <c r="BV57" i="124" s="1"/>
  <c r="CN17" i="161"/>
  <c r="CY17" i="161"/>
  <c r="DA17" i="161" s="1"/>
  <c r="BR64" i="140"/>
  <c r="BV64" i="140" s="1"/>
  <c r="CF20" i="140"/>
  <c r="BY20" i="140"/>
  <c r="CA20" i="140" s="1"/>
  <c r="BS64" i="140"/>
  <c r="BW64" i="140" s="1"/>
  <c r="BX64" i="140" s="1"/>
  <c r="CF41" i="124"/>
  <c r="BR85" i="124"/>
  <c r="BV85" i="124" s="1"/>
  <c r="BY41" i="124"/>
  <c r="CA41" i="124" s="1"/>
  <c r="BS85" i="124"/>
  <c r="BW85" i="124" s="1"/>
  <c r="BX85" i="124" s="1"/>
  <c r="CN40" i="117"/>
  <c r="CY40" i="117"/>
  <c r="DA40" i="117" s="1"/>
  <c r="CF30" i="124"/>
  <c r="BY30" i="124"/>
  <c r="CA30" i="124" s="1"/>
  <c r="BR74" i="124"/>
  <c r="BV74" i="124" s="1"/>
  <c r="BS74" i="124"/>
  <c r="BW74" i="124" s="1"/>
  <c r="BX74" i="124" s="1"/>
  <c r="BL62" i="124"/>
  <c r="BN62" i="124" s="1"/>
  <c r="CE81" i="140"/>
  <c r="CI81" i="140" s="1"/>
  <c r="CF81" i="140"/>
  <c r="CJ81" i="140" s="1"/>
  <c r="CK81" i="140" s="1"/>
  <c r="CL37" i="140"/>
  <c r="CN37" i="140" s="1"/>
  <c r="K51" i="106"/>
  <c r="BY80" i="161"/>
  <c r="CA80" i="161" s="1"/>
  <c r="BY24" i="124"/>
  <c r="CA24" i="124" s="1"/>
  <c r="BS68" i="124"/>
  <c r="BW68" i="124" s="1"/>
  <c r="BX68" i="124" s="1"/>
  <c r="BR68" i="124"/>
  <c r="BV68" i="124" s="1"/>
  <c r="CF24" i="124"/>
  <c r="BN41" i="124"/>
  <c r="CL84" i="117"/>
  <c r="CN84" i="117" s="1"/>
  <c r="CL66" i="133"/>
  <c r="CN66" i="133" s="1"/>
  <c r="CF69" i="140"/>
  <c r="CJ69" i="140" s="1"/>
  <c r="CK69" i="140" s="1"/>
  <c r="CE69" i="140"/>
  <c r="CI69" i="140" s="1"/>
  <c r="CL25" i="140"/>
  <c r="CL32" i="124"/>
  <c r="CE76" i="124"/>
  <c r="CI76" i="124" s="1"/>
  <c r="CF76" i="124"/>
  <c r="CJ76" i="124" s="1"/>
  <c r="CK76" i="124" s="1"/>
  <c r="BN45" i="140"/>
  <c r="BL78" i="117"/>
  <c r="BN78" i="117" s="1"/>
  <c r="AY91" i="161"/>
  <c r="BY75" i="117"/>
  <c r="CA75" i="117" s="1"/>
  <c r="BY69" i="147"/>
  <c r="CA69" i="147" s="1"/>
  <c r="K51" i="105"/>
  <c r="BL76" i="161"/>
  <c r="BN76" i="161" s="1"/>
  <c r="BK91" i="161"/>
  <c r="BA91" i="161"/>
  <c r="BL51" i="161"/>
  <c r="BN51" i="161" s="1"/>
  <c r="CL71" i="124"/>
  <c r="CN71" i="124" s="1"/>
  <c r="BL70" i="161"/>
  <c r="BN70" i="161" s="1"/>
  <c r="BY84" i="161"/>
  <c r="CA84" i="161" s="1"/>
  <c r="BY58" i="117"/>
  <c r="CA58" i="117" s="1"/>
  <c r="BY89" i="161"/>
  <c r="CA89" i="161" s="1"/>
  <c r="K42" i="106"/>
  <c r="D7" i="51"/>
  <c r="D8" i="51" s="1"/>
  <c r="BI91" i="161"/>
  <c r="BY72" i="147"/>
  <c r="CA72" i="147" s="1"/>
  <c r="CL84" i="140"/>
  <c r="CN84" i="140" s="1"/>
  <c r="BY54" i="161"/>
  <c r="CA54" i="161" s="1"/>
  <c r="BY74" i="117"/>
  <c r="CA74" i="117" s="1"/>
  <c r="BY51" i="117"/>
  <c r="CA51" i="117" s="1"/>
  <c r="CY37" i="147"/>
  <c r="DA37" i="147" s="1"/>
  <c r="CY28" i="140"/>
  <c r="DA28" i="140" s="1"/>
  <c r="BL47" i="161"/>
  <c r="BY73" i="117"/>
  <c r="CA73" i="117" s="1"/>
  <c r="BL60" i="161"/>
  <c r="BN60" i="161" s="1"/>
  <c r="CL79" i="147"/>
  <c r="CN79" i="147" s="1"/>
  <c r="CY35" i="147"/>
  <c r="DA35" i="147" s="1"/>
  <c r="CY46" i="117"/>
  <c r="DA46" i="117" s="1"/>
  <c r="BL83" i="147"/>
  <c r="BN83" i="147" s="1"/>
  <c r="BY89" i="117"/>
  <c r="CA89" i="117" s="1"/>
  <c r="BY74" i="133"/>
  <c r="CA74" i="133" s="1"/>
  <c r="BY69" i="117"/>
  <c r="CA69" i="117" s="1"/>
  <c r="CA30" i="117"/>
  <c r="BY63" i="161"/>
  <c r="CA63" i="161" s="1"/>
  <c r="BS70" i="161"/>
  <c r="BW70" i="161" s="1"/>
  <c r="BX70" i="161" s="1"/>
  <c r="BY26" i="161"/>
  <c r="CA26" i="161" s="1"/>
  <c r="BR70" i="161"/>
  <c r="BV70" i="161" s="1"/>
  <c r="CF26" i="161"/>
  <c r="CA45" i="117"/>
  <c r="BL53" i="147"/>
  <c r="BN53" i="147" s="1"/>
  <c r="BL74" i="147"/>
  <c r="BN74" i="147" s="1"/>
  <c r="CL19" i="161"/>
  <c r="CN19" i="161" s="1"/>
  <c r="CF63" i="161"/>
  <c r="CJ63" i="161" s="1"/>
  <c r="CK63" i="161" s="1"/>
  <c r="CE63" i="161"/>
  <c r="CI63" i="161" s="1"/>
  <c r="CE89" i="117"/>
  <c r="CI89" i="117" s="1"/>
  <c r="CL45" i="117"/>
  <c r="CN45" i="117" s="1"/>
  <c r="CF89" i="117"/>
  <c r="CJ89" i="117" s="1"/>
  <c r="CK89" i="117" s="1"/>
  <c r="CY27" i="124"/>
  <c r="DA27" i="124" s="1"/>
  <c r="CN27" i="124"/>
  <c r="CA28" i="117"/>
  <c r="BY30" i="147"/>
  <c r="CA30" i="147" s="1"/>
  <c r="BS74" i="147"/>
  <c r="BW74" i="147" s="1"/>
  <c r="BX74" i="147" s="1"/>
  <c r="CF30" i="147"/>
  <c r="BR74" i="147"/>
  <c r="BV74" i="147" s="1"/>
  <c r="CL64" i="32"/>
  <c r="CN64" i="32" s="1"/>
  <c r="BY66" i="117"/>
  <c r="CA66" i="117" s="1"/>
  <c r="CN11" i="161"/>
  <c r="CY11" i="161"/>
  <c r="DA11" i="161" s="1"/>
  <c r="BY15" i="117"/>
  <c r="BS59" i="117"/>
  <c r="BW59" i="117" s="1"/>
  <c r="BX59" i="117" s="1"/>
  <c r="BR59" i="117"/>
  <c r="BV59" i="117" s="1"/>
  <c r="CF15" i="117"/>
  <c r="BY72" i="117"/>
  <c r="CA72" i="117" s="1"/>
  <c r="BY54" i="147"/>
  <c r="CA54" i="147" s="1"/>
  <c r="CY16" i="147"/>
  <c r="DA16" i="147" s="1"/>
  <c r="BR83" i="147"/>
  <c r="BV83" i="147" s="1"/>
  <c r="BY39" i="147"/>
  <c r="CA39" i="147" s="1"/>
  <c r="CF39" i="147"/>
  <c r="BS83" i="147"/>
  <c r="BW83" i="147" s="1"/>
  <c r="BX83" i="147" s="1"/>
  <c r="BY32" i="161"/>
  <c r="CF32" i="161"/>
  <c r="BS76" i="161"/>
  <c r="BW76" i="161" s="1"/>
  <c r="BX76" i="161" s="1"/>
  <c r="BR76" i="161"/>
  <c r="BV76" i="161" s="1"/>
  <c r="CL55" i="161"/>
  <c r="CN55" i="161" s="1"/>
  <c r="CF90" i="147"/>
  <c r="CJ90" i="147" s="1"/>
  <c r="CK90" i="147" s="1"/>
  <c r="CL46" i="147"/>
  <c r="CE90" i="147"/>
  <c r="CI90" i="147" s="1"/>
  <c r="CL31" i="117"/>
  <c r="CN31" i="117" s="1"/>
  <c r="CE75" i="117"/>
  <c r="CI75" i="117" s="1"/>
  <c r="CF75" i="117"/>
  <c r="CJ75" i="117" s="1"/>
  <c r="CK75" i="117" s="1"/>
  <c r="BL59" i="117"/>
  <c r="BN59" i="117" s="1"/>
  <c r="CE79" i="117"/>
  <c r="CI79" i="117" s="1"/>
  <c r="CF79" i="117"/>
  <c r="CJ79" i="117" s="1"/>
  <c r="CK79" i="117" s="1"/>
  <c r="CL35" i="117"/>
  <c r="CL90" i="117"/>
  <c r="CN90" i="117" s="1"/>
  <c r="CL28" i="117"/>
  <c r="CN28" i="117" s="1"/>
  <c r="CE72" i="117"/>
  <c r="CI72" i="117" s="1"/>
  <c r="CF72" i="117"/>
  <c r="CJ72" i="117" s="1"/>
  <c r="CK72" i="117" s="1"/>
  <c r="CE54" i="147"/>
  <c r="CI54" i="147" s="1"/>
  <c r="CL10" i="147"/>
  <c r="CF54" i="147"/>
  <c r="CJ54" i="147" s="1"/>
  <c r="CK54" i="147" s="1"/>
  <c r="BN16" i="161"/>
  <c r="CL79" i="161"/>
  <c r="CN79" i="161" s="1"/>
  <c r="BY24" i="147"/>
  <c r="CF24" i="147"/>
  <c r="BS68" i="147"/>
  <c r="BW68" i="147" s="1"/>
  <c r="BX68" i="147" s="1"/>
  <c r="BR68" i="147"/>
  <c r="BV68" i="147" s="1"/>
  <c r="CF66" i="117"/>
  <c r="CJ66" i="117" s="1"/>
  <c r="CK66" i="117" s="1"/>
  <c r="CL22" i="117"/>
  <c r="CN22" i="117" s="1"/>
  <c r="CE66" i="117"/>
  <c r="CI66" i="117" s="1"/>
  <c r="BY57" i="117"/>
  <c r="CA57" i="117" s="1"/>
  <c r="BY79" i="117"/>
  <c r="CA79" i="117" s="1"/>
  <c r="BR60" i="161"/>
  <c r="BV60" i="161" s="1"/>
  <c r="CF16" i="161"/>
  <c r="BY16" i="161"/>
  <c r="CA16" i="161" s="1"/>
  <c r="BS60" i="161"/>
  <c r="BW60" i="161" s="1"/>
  <c r="BX60" i="161" s="1"/>
  <c r="CL13" i="117"/>
  <c r="CN13" i="117" s="1"/>
  <c r="CF57" i="117"/>
  <c r="CJ57" i="117" s="1"/>
  <c r="CK57" i="117" s="1"/>
  <c r="CE57" i="117"/>
  <c r="CI57" i="117" s="1"/>
  <c r="CF73" i="117"/>
  <c r="CJ73" i="117" s="1"/>
  <c r="CK73" i="117" s="1"/>
  <c r="CL29" i="117"/>
  <c r="CE73" i="117"/>
  <c r="CI73" i="117" s="1"/>
  <c r="BY34" i="117"/>
  <c r="CA34" i="117" s="1"/>
  <c r="CF34" i="117"/>
  <c r="BS78" i="117"/>
  <c r="BW78" i="117" s="1"/>
  <c r="BX78" i="117" s="1"/>
  <c r="BR78" i="117"/>
  <c r="BV78" i="117" s="1"/>
  <c r="CL36" i="133"/>
  <c r="CN36" i="133" s="1"/>
  <c r="CE80" i="133"/>
  <c r="CI80" i="133" s="1"/>
  <c r="CF80" i="133"/>
  <c r="CJ80" i="133" s="1"/>
  <c r="CK80" i="133" s="1"/>
  <c r="BL82" i="117"/>
  <c r="BN82" i="117" s="1"/>
  <c r="BL90" i="161"/>
  <c r="BN90" i="161" s="1"/>
  <c r="BL52" i="117"/>
  <c r="BN52" i="117" s="1"/>
  <c r="BY70" i="147"/>
  <c r="CA70" i="147" s="1"/>
  <c r="CF89" i="161"/>
  <c r="CJ89" i="161" s="1"/>
  <c r="CK89" i="161" s="1"/>
  <c r="CE89" i="161"/>
  <c r="CI89" i="161" s="1"/>
  <c r="CL45" i="161"/>
  <c r="BN34" i="117"/>
  <c r="CA14" i="117"/>
  <c r="CF51" i="117"/>
  <c r="CJ51" i="117" s="1"/>
  <c r="CK51" i="117" s="1"/>
  <c r="CE51" i="117"/>
  <c r="CI51" i="117" s="1"/>
  <c r="CL7" i="117"/>
  <c r="CN7" i="117" s="1"/>
  <c r="BY80" i="133"/>
  <c r="CA80" i="133" s="1"/>
  <c r="CE80" i="161"/>
  <c r="CI80" i="161" s="1"/>
  <c r="CL36" i="161"/>
  <c r="CN36" i="161" s="1"/>
  <c r="CF80" i="161"/>
  <c r="CJ80" i="161" s="1"/>
  <c r="CK80" i="161" s="1"/>
  <c r="BL68" i="147"/>
  <c r="BN68" i="147" s="1"/>
  <c r="CE72" i="147"/>
  <c r="CI72" i="147" s="1"/>
  <c r="CF72" i="147"/>
  <c r="CJ72" i="147" s="1"/>
  <c r="CK72" i="147" s="1"/>
  <c r="CL28" i="147"/>
  <c r="CN28" i="147" s="1"/>
  <c r="BR82" i="117"/>
  <c r="BV82" i="117" s="1"/>
  <c r="CF38" i="117"/>
  <c r="BY38" i="117"/>
  <c r="CA38" i="117" s="1"/>
  <c r="BS82" i="117"/>
  <c r="BW82" i="117" s="1"/>
  <c r="BX82" i="117" s="1"/>
  <c r="CF46" i="161"/>
  <c r="BS90" i="161"/>
  <c r="BW90" i="161" s="1"/>
  <c r="BX90" i="161" s="1"/>
  <c r="BY46" i="161"/>
  <c r="CA46" i="161" s="1"/>
  <c r="BR90" i="161"/>
  <c r="BV90" i="161" s="1"/>
  <c r="BS52" i="117"/>
  <c r="BW52" i="117" s="1"/>
  <c r="BX52" i="117" s="1"/>
  <c r="BR52" i="117"/>
  <c r="BV52" i="117" s="1"/>
  <c r="BY8" i="117"/>
  <c r="CA8" i="117" s="1"/>
  <c r="CF8" i="117"/>
  <c r="CF70" i="147"/>
  <c r="CJ70" i="147" s="1"/>
  <c r="CK70" i="147" s="1"/>
  <c r="CE70" i="147"/>
  <c r="CI70" i="147" s="1"/>
  <c r="CL26" i="147"/>
  <c r="CN26" i="147" s="1"/>
  <c r="CF69" i="147"/>
  <c r="CJ69" i="147" s="1"/>
  <c r="CK69" i="147" s="1"/>
  <c r="CL25" i="147"/>
  <c r="CE69" i="147"/>
  <c r="CI69" i="147" s="1"/>
  <c r="CF58" i="117"/>
  <c r="CJ58" i="117" s="1"/>
  <c r="CK58" i="117" s="1"/>
  <c r="CE58" i="117"/>
  <c r="CI58" i="117" s="1"/>
  <c r="CL14" i="117"/>
  <c r="CN14" i="117" s="1"/>
  <c r="CY35" i="161"/>
  <c r="DA35" i="161" s="1"/>
  <c r="CA10" i="161"/>
  <c r="BN46" i="161"/>
  <c r="BN8" i="117"/>
  <c r="CL10" i="161"/>
  <c r="CN10" i="161" s="1"/>
  <c r="CE54" i="161"/>
  <c r="CI54" i="161" s="1"/>
  <c r="CF54" i="161"/>
  <c r="CJ54" i="161" s="1"/>
  <c r="CK54" i="161" s="1"/>
  <c r="CF7" i="161"/>
  <c r="BR51" i="161"/>
  <c r="BV51" i="161" s="1"/>
  <c r="BY7" i="161"/>
  <c r="CA7" i="161" s="1"/>
  <c r="BS51" i="161"/>
  <c r="BW51" i="161" s="1"/>
  <c r="BX51" i="161" s="1"/>
  <c r="CF74" i="117"/>
  <c r="CJ74" i="117" s="1"/>
  <c r="CK74" i="117" s="1"/>
  <c r="CL30" i="117"/>
  <c r="CN30" i="117" s="1"/>
  <c r="CE74" i="117"/>
  <c r="CI74" i="117" s="1"/>
  <c r="CE84" i="161"/>
  <c r="CI84" i="161" s="1"/>
  <c r="CL40" i="161"/>
  <c r="CN40" i="161" s="1"/>
  <c r="CF84" i="161"/>
  <c r="CJ84" i="161" s="1"/>
  <c r="CK84" i="161" s="1"/>
  <c r="BN26" i="161"/>
  <c r="BY23" i="147"/>
  <c r="BS67" i="147"/>
  <c r="BW67" i="147" s="1"/>
  <c r="BX67" i="147" s="1"/>
  <c r="BR67" i="147"/>
  <c r="BV67" i="147" s="1"/>
  <c r="CF23" i="147"/>
  <c r="CY41" i="117"/>
  <c r="DA41" i="117" s="1"/>
  <c r="BJ91" i="161"/>
  <c r="CL25" i="117"/>
  <c r="CN25" i="117" s="1"/>
  <c r="CE69" i="117"/>
  <c r="CI69" i="117" s="1"/>
  <c r="CF69" i="117"/>
  <c r="CJ69" i="117" s="1"/>
  <c r="CK69" i="117" s="1"/>
  <c r="CA19" i="161"/>
  <c r="CY40" i="140"/>
  <c r="DA40" i="140" s="1"/>
  <c r="BL67" i="147"/>
  <c r="BN67" i="147" s="1"/>
  <c r="CE74" i="133"/>
  <c r="CI74" i="133" s="1"/>
  <c r="CL30" i="133"/>
  <c r="CF74" i="133"/>
  <c r="CJ74" i="133" s="1"/>
  <c r="CK74" i="133" s="1"/>
  <c r="BY9" i="147"/>
  <c r="CA9" i="147" s="1"/>
  <c r="BR53" i="147"/>
  <c r="BV53" i="147" s="1"/>
  <c r="CF9" i="147"/>
  <c r="BS53" i="147"/>
  <c r="BW53" i="147" s="1"/>
  <c r="BX53" i="147" s="1"/>
  <c r="BL82" i="32"/>
  <c r="BN82" i="32" s="1"/>
  <c r="CF38" i="32"/>
  <c r="BR82" i="32"/>
  <c r="BV82" i="32" s="1"/>
  <c r="BY38" i="32"/>
  <c r="BS82" i="32"/>
  <c r="BW82" i="32" s="1"/>
  <c r="BX82" i="32" s="1"/>
  <c r="DA37" i="32"/>
  <c r="DC37" i="32" s="1"/>
  <c r="J70" i="33"/>
  <c r="D25" i="40" s="1"/>
  <c r="J50" i="44"/>
  <c r="K50" i="44" s="1"/>
  <c r="K27" i="44"/>
  <c r="J37" i="44"/>
  <c r="J47" i="44"/>
  <c r="J48" i="44" s="1"/>
  <c r="N11" i="33"/>
  <c r="J29" i="33"/>
  <c r="K58" i="33"/>
  <c r="C12" i="41" s="1"/>
  <c r="C13" i="41" s="1"/>
  <c r="C15" i="41" s="1"/>
  <c r="D18" i="40"/>
  <c r="I87" i="33"/>
  <c r="M16" i="33"/>
  <c r="J86" i="33"/>
  <c r="K23" i="33"/>
  <c r="D13" i="40"/>
  <c r="T11" i="40" s="1"/>
  <c r="T13" i="40" s="1"/>
  <c r="T16" i="40" s="1"/>
  <c r="CS38" i="32"/>
  <c r="AR91" i="32"/>
  <c r="AS91" i="32"/>
  <c r="CR81" i="32"/>
  <c r="CV81" i="32" s="1"/>
  <c r="CS81" i="32"/>
  <c r="CW81" i="32" s="1"/>
  <c r="CX81" i="32" s="1"/>
  <c r="BY75" i="161"/>
  <c r="CA75" i="161" s="1"/>
  <c r="CF75" i="161"/>
  <c r="CJ75" i="161" s="1"/>
  <c r="CK75" i="161" s="1"/>
  <c r="CE75" i="161"/>
  <c r="CI75" i="161" s="1"/>
  <c r="CL31" i="161"/>
  <c r="CN31" i="161" s="1"/>
  <c r="CA18" i="147"/>
  <c r="BL79" i="32"/>
  <c r="BN79" i="32" s="1"/>
  <c r="CA31" i="161"/>
  <c r="BY62" i="147"/>
  <c r="CA62" i="147" s="1"/>
  <c r="CL18" i="147"/>
  <c r="CN18" i="147" s="1"/>
  <c r="CF62" i="147"/>
  <c r="CJ62" i="147" s="1"/>
  <c r="CK62" i="147" s="1"/>
  <c r="CE62" i="147"/>
  <c r="CI62" i="147" s="1"/>
  <c r="BL90" i="32"/>
  <c r="BN90" i="32" s="1"/>
  <c r="BL47" i="140"/>
  <c r="CA8" i="147"/>
  <c r="BL47" i="32"/>
  <c r="BF47" i="32" s="1"/>
  <c r="BY65" i="147"/>
  <c r="CA65" i="147" s="1"/>
  <c r="CL8" i="147"/>
  <c r="CN8" i="147" s="1"/>
  <c r="CF52" i="147"/>
  <c r="CJ52" i="147" s="1"/>
  <c r="CK52" i="147" s="1"/>
  <c r="CE52" i="147"/>
  <c r="CI52" i="147" s="1"/>
  <c r="BY52" i="147"/>
  <c r="CA52" i="147" s="1"/>
  <c r="BL74" i="140"/>
  <c r="BN74" i="140" s="1"/>
  <c r="BA47" i="32"/>
  <c r="BY86" i="117"/>
  <c r="CA86" i="117" s="1"/>
  <c r="BL51" i="32"/>
  <c r="BN51" i="32" s="1"/>
  <c r="BY72" i="32"/>
  <c r="CA72" i="32" s="1"/>
  <c r="CL78" i="32"/>
  <c r="CN78" i="32" s="1"/>
  <c r="BY68" i="161"/>
  <c r="CA68" i="161" s="1"/>
  <c r="BY62" i="161"/>
  <c r="CA62" i="161" s="1"/>
  <c r="CL60" i="117"/>
  <c r="CN60" i="117" s="1"/>
  <c r="CY37" i="161"/>
  <c r="DA37" i="161" s="1"/>
  <c r="BY68" i="32"/>
  <c r="CA68" i="32" s="1"/>
  <c r="CY21" i="161"/>
  <c r="DA21" i="161" s="1"/>
  <c r="BY60" i="140"/>
  <c r="CA60" i="140" s="1"/>
  <c r="CL64" i="161"/>
  <c r="CN64" i="161" s="1"/>
  <c r="BY85" i="147"/>
  <c r="CA85" i="147" s="1"/>
  <c r="BY65" i="32"/>
  <c r="CA65" i="32" s="1"/>
  <c r="BL76" i="32"/>
  <c r="BN76" i="32" s="1"/>
  <c r="CL83" i="32"/>
  <c r="CN83" i="32" s="1"/>
  <c r="CL77" i="147"/>
  <c r="CN77" i="147" s="1"/>
  <c r="CL90" i="133"/>
  <c r="CN90" i="133" s="1"/>
  <c r="AY91" i="140"/>
  <c r="BY65" i="124"/>
  <c r="CA65" i="124" s="1"/>
  <c r="BY55" i="32"/>
  <c r="CA55" i="32" s="1"/>
  <c r="CL61" i="117"/>
  <c r="CN61" i="117" s="1"/>
  <c r="BY63" i="32"/>
  <c r="CA63" i="32" s="1"/>
  <c r="BY60" i="32"/>
  <c r="CA60" i="32" s="1"/>
  <c r="BY63" i="133"/>
  <c r="CA63" i="133" s="1"/>
  <c r="CL53" i="32"/>
  <c r="CN53" i="32" s="1"/>
  <c r="CL81" i="161"/>
  <c r="CN81" i="161" s="1"/>
  <c r="BY56" i="161"/>
  <c r="CA56" i="161" s="1"/>
  <c r="CL59" i="140"/>
  <c r="CN59" i="140" s="1"/>
  <c r="I4" i="163"/>
  <c r="BY87" i="147"/>
  <c r="CA87" i="147" s="1"/>
  <c r="BY59" i="161"/>
  <c r="CA59" i="161" s="1"/>
  <c r="BY61" i="147"/>
  <c r="CA61" i="147" s="1"/>
  <c r="CL73" i="32"/>
  <c r="CN73" i="32" s="1"/>
  <c r="BY52" i="161"/>
  <c r="CA52" i="161" s="1"/>
  <c r="CL58" i="147"/>
  <c r="CN58" i="147" s="1"/>
  <c r="CY20" i="161"/>
  <c r="DA20" i="161" s="1"/>
  <c r="CL77" i="32"/>
  <c r="CN77" i="32" s="1"/>
  <c r="BL54" i="32"/>
  <c r="BN54" i="32" s="1"/>
  <c r="BY59" i="133"/>
  <c r="CA59" i="133" s="1"/>
  <c r="BY67" i="32"/>
  <c r="CA67" i="32" s="1"/>
  <c r="CL70" i="124"/>
  <c r="CN70" i="124" s="1"/>
  <c r="CL87" i="32"/>
  <c r="CN87" i="32" s="1"/>
  <c r="CL59" i="32"/>
  <c r="CN59" i="32" s="1"/>
  <c r="CL85" i="117"/>
  <c r="CN85" i="117" s="1"/>
  <c r="BL58" i="32"/>
  <c r="BN58" i="32" s="1"/>
  <c r="BY67" i="124"/>
  <c r="CA67" i="124" s="1"/>
  <c r="CY26" i="124"/>
  <c r="DA26" i="124" s="1"/>
  <c r="CN43" i="32"/>
  <c r="CY43" i="32"/>
  <c r="DA43" i="32" s="1"/>
  <c r="CA29" i="161"/>
  <c r="CL8" i="161"/>
  <c r="CF52" i="161"/>
  <c r="CJ52" i="161" s="1"/>
  <c r="CK52" i="161" s="1"/>
  <c r="CE52" i="161"/>
  <c r="CI52" i="161" s="1"/>
  <c r="CY42" i="147"/>
  <c r="DA42" i="147" s="1"/>
  <c r="CA16" i="133"/>
  <c r="CA41" i="147"/>
  <c r="CL27" i="161"/>
  <c r="CF71" i="161"/>
  <c r="CJ71" i="161" s="1"/>
  <c r="CK71" i="161" s="1"/>
  <c r="CE71" i="161"/>
  <c r="CI71" i="161" s="1"/>
  <c r="CA17" i="133"/>
  <c r="CF63" i="133"/>
  <c r="CJ63" i="133" s="1"/>
  <c r="CK63" i="133" s="1"/>
  <c r="CE63" i="133"/>
  <c r="CI63" i="133" s="1"/>
  <c r="CL19" i="133"/>
  <c r="BY30" i="32"/>
  <c r="CA30" i="32" s="1"/>
  <c r="BR74" i="32"/>
  <c r="BV74" i="32" s="1"/>
  <c r="CF30" i="32"/>
  <c r="BS74" i="32"/>
  <c r="BW74" i="32" s="1"/>
  <c r="BX74" i="32" s="1"/>
  <c r="CL18" i="161"/>
  <c r="CE62" i="161"/>
  <c r="CI62" i="161" s="1"/>
  <c r="CF62" i="161"/>
  <c r="CJ62" i="161" s="1"/>
  <c r="CK62" i="161" s="1"/>
  <c r="BY32" i="32"/>
  <c r="CA32" i="32" s="1"/>
  <c r="CF32" i="32"/>
  <c r="BS76" i="32"/>
  <c r="BW76" i="32" s="1"/>
  <c r="BX76" i="32" s="1"/>
  <c r="BR76" i="32"/>
  <c r="BV76" i="32" s="1"/>
  <c r="CA13" i="32"/>
  <c r="CN10" i="124"/>
  <c r="CY10" i="124"/>
  <c r="DA10" i="124" s="1"/>
  <c r="CN16" i="117"/>
  <c r="CY16" i="117"/>
  <c r="DA16" i="117" s="1"/>
  <c r="BA91" i="140"/>
  <c r="BA47" i="124"/>
  <c r="BY73" i="124"/>
  <c r="CA73" i="124" s="1"/>
  <c r="BY88" i="32"/>
  <c r="CA88" i="32" s="1"/>
  <c r="BA47" i="117"/>
  <c r="CY39" i="32"/>
  <c r="CL55" i="124"/>
  <c r="CN55" i="124" s="1"/>
  <c r="F4" i="163"/>
  <c r="BY74" i="161"/>
  <c r="CA74" i="161" s="1"/>
  <c r="BY59" i="147"/>
  <c r="CA59" i="147" s="1"/>
  <c r="CF7" i="32"/>
  <c r="BY7" i="32"/>
  <c r="CA7" i="32" s="1"/>
  <c r="BR51" i="32"/>
  <c r="BV51" i="32" s="1"/>
  <c r="BS51" i="32"/>
  <c r="BW51" i="32" s="1"/>
  <c r="BX51" i="32" s="1"/>
  <c r="CL24" i="32"/>
  <c r="CN24" i="32" s="1"/>
  <c r="CF68" i="32"/>
  <c r="CJ68" i="32" s="1"/>
  <c r="CK68" i="32" s="1"/>
  <c r="CE68" i="32"/>
  <c r="CI68" i="32" s="1"/>
  <c r="BL52" i="32"/>
  <c r="BN52" i="32" s="1"/>
  <c r="CL54" i="124"/>
  <c r="CN54" i="124" s="1"/>
  <c r="BN10" i="32"/>
  <c r="CA15" i="133"/>
  <c r="CA15" i="161"/>
  <c r="CL17" i="147"/>
  <c r="CN17" i="147" s="1"/>
  <c r="CE61" i="147"/>
  <c r="CI61" i="147" s="1"/>
  <c r="CF61" i="147"/>
  <c r="CJ61" i="147" s="1"/>
  <c r="CK61" i="147" s="1"/>
  <c r="BY71" i="32"/>
  <c r="CA71" i="32" s="1"/>
  <c r="C12" i="135"/>
  <c r="J94" i="129"/>
  <c r="CA33" i="161"/>
  <c r="BY66" i="32"/>
  <c r="CA66" i="32" s="1"/>
  <c r="CL86" i="147"/>
  <c r="CN86" i="147" s="1"/>
  <c r="CN28" i="133"/>
  <c r="CY28" i="133"/>
  <c r="DA28" i="133" s="1"/>
  <c r="BY84" i="32"/>
  <c r="CA84" i="32" s="1"/>
  <c r="CA19" i="32"/>
  <c r="CF60" i="140"/>
  <c r="CJ60" i="140" s="1"/>
  <c r="CK60" i="140" s="1"/>
  <c r="CE60" i="140"/>
  <c r="CI60" i="140" s="1"/>
  <c r="CL16" i="140"/>
  <c r="CA21" i="147"/>
  <c r="BY85" i="32"/>
  <c r="CA85" i="32" s="1"/>
  <c r="CN46" i="133"/>
  <c r="CY46" i="133"/>
  <c r="DA46" i="133" s="1"/>
  <c r="CL38" i="133"/>
  <c r="CN38" i="133" s="1"/>
  <c r="CF82" i="133"/>
  <c r="CJ82" i="133" s="1"/>
  <c r="CK82" i="133" s="1"/>
  <c r="CE82" i="133"/>
  <c r="CI82" i="133" s="1"/>
  <c r="BY73" i="161"/>
  <c r="CA73" i="161" s="1"/>
  <c r="CF72" i="32"/>
  <c r="CJ72" i="32" s="1"/>
  <c r="CK72" i="32" s="1"/>
  <c r="CL28" i="32"/>
  <c r="CN28" i="32" s="1"/>
  <c r="CE72" i="32"/>
  <c r="CI72" i="32" s="1"/>
  <c r="CE60" i="32"/>
  <c r="CI60" i="32" s="1"/>
  <c r="CL16" i="32"/>
  <c r="CF60" i="32"/>
  <c r="CJ60" i="32" s="1"/>
  <c r="CK60" i="32" s="1"/>
  <c r="CF60" i="133"/>
  <c r="CJ60" i="133" s="1"/>
  <c r="CK60" i="133" s="1"/>
  <c r="CE60" i="133"/>
  <c r="CI60" i="133" s="1"/>
  <c r="CL16" i="133"/>
  <c r="CN16" i="133" s="1"/>
  <c r="BS79" i="32"/>
  <c r="BW79" i="32" s="1"/>
  <c r="BX79" i="32" s="1"/>
  <c r="BY35" i="32"/>
  <c r="CA35" i="32" s="1"/>
  <c r="CF35" i="32"/>
  <c r="BR79" i="32"/>
  <c r="BV79" i="32" s="1"/>
  <c r="CN34" i="32"/>
  <c r="CY34" i="32"/>
  <c r="CF85" i="147"/>
  <c r="CJ85" i="147" s="1"/>
  <c r="CK85" i="147" s="1"/>
  <c r="CE85" i="147"/>
  <c r="CI85" i="147" s="1"/>
  <c r="CL41" i="147"/>
  <c r="CN41" i="147" s="1"/>
  <c r="CE68" i="161"/>
  <c r="CI68" i="161" s="1"/>
  <c r="CF68" i="161"/>
  <c r="CJ68" i="161" s="1"/>
  <c r="CK68" i="161" s="1"/>
  <c r="CL24" i="161"/>
  <c r="CN24" i="161" s="1"/>
  <c r="BY71" i="161"/>
  <c r="CA71" i="161" s="1"/>
  <c r="CL17" i="133"/>
  <c r="CN17" i="133" s="1"/>
  <c r="CE61" i="133"/>
  <c r="CI61" i="133" s="1"/>
  <c r="CF61" i="133"/>
  <c r="CJ61" i="133" s="1"/>
  <c r="CK61" i="133" s="1"/>
  <c r="BY52" i="133"/>
  <c r="CA52" i="133" s="1"/>
  <c r="BN30" i="32"/>
  <c r="CE81" i="117"/>
  <c r="CI81" i="117" s="1"/>
  <c r="CF81" i="117"/>
  <c r="CJ81" i="117" s="1"/>
  <c r="CK81" i="117" s="1"/>
  <c r="CL37" i="117"/>
  <c r="CN37" i="117" s="1"/>
  <c r="CA31" i="32"/>
  <c r="BS58" i="32"/>
  <c r="BW58" i="32" s="1"/>
  <c r="BX58" i="32" s="1"/>
  <c r="BR58" i="32"/>
  <c r="BV58" i="32" s="1"/>
  <c r="BY14" i="32"/>
  <c r="CF14" i="32"/>
  <c r="CL13" i="32"/>
  <c r="CN13" i="32" s="1"/>
  <c r="CE57" i="32"/>
  <c r="CI57" i="32" s="1"/>
  <c r="CF57" i="32"/>
  <c r="CJ57" i="32" s="1"/>
  <c r="CK57" i="32" s="1"/>
  <c r="BY64" i="133"/>
  <c r="CA64" i="133" s="1"/>
  <c r="CA43" i="147"/>
  <c r="CA22" i="32"/>
  <c r="CF85" i="161"/>
  <c r="CJ85" i="161" s="1"/>
  <c r="CK85" i="161" s="1"/>
  <c r="CL41" i="161"/>
  <c r="CN41" i="161" s="1"/>
  <c r="CE85" i="161"/>
  <c r="CI85" i="161" s="1"/>
  <c r="C4" i="135"/>
  <c r="J6" i="135"/>
  <c r="K6" i="135" s="1"/>
  <c r="D4" i="135"/>
  <c r="BI91" i="32"/>
  <c r="BY58" i="124"/>
  <c r="CA58" i="124" s="1"/>
  <c r="CF8" i="32"/>
  <c r="BR52" i="32"/>
  <c r="BV52" i="32" s="1"/>
  <c r="BS52" i="32"/>
  <c r="BW52" i="32" s="1"/>
  <c r="BX52" i="32" s="1"/>
  <c r="BY8" i="32"/>
  <c r="CE87" i="147"/>
  <c r="CI87" i="147" s="1"/>
  <c r="CF87" i="147"/>
  <c r="CJ87" i="147" s="1"/>
  <c r="CK87" i="147" s="1"/>
  <c r="CL43" i="147"/>
  <c r="CN43" i="147" s="1"/>
  <c r="CE59" i="133"/>
  <c r="CI59" i="133" s="1"/>
  <c r="CF59" i="133"/>
  <c r="CJ59" i="133" s="1"/>
  <c r="CK59" i="133" s="1"/>
  <c r="CL15" i="133"/>
  <c r="CN15" i="133" s="1"/>
  <c r="CF59" i="161"/>
  <c r="CJ59" i="161" s="1"/>
  <c r="CK59" i="161" s="1"/>
  <c r="CL15" i="161"/>
  <c r="CN15" i="161" s="1"/>
  <c r="CE59" i="161"/>
  <c r="CI59" i="161" s="1"/>
  <c r="CA17" i="147"/>
  <c r="CL27" i="32"/>
  <c r="CN27" i="32" s="1"/>
  <c r="CE71" i="32"/>
  <c r="CI71" i="32" s="1"/>
  <c r="CF71" i="32"/>
  <c r="CJ71" i="32" s="1"/>
  <c r="CK71" i="32" s="1"/>
  <c r="CE68" i="117"/>
  <c r="CI68" i="117" s="1"/>
  <c r="CF68" i="117"/>
  <c r="CJ68" i="117" s="1"/>
  <c r="CK68" i="117" s="1"/>
  <c r="CL24" i="117"/>
  <c r="CL18" i="32"/>
  <c r="CN18" i="32" s="1"/>
  <c r="CF62" i="32"/>
  <c r="CJ62" i="32" s="1"/>
  <c r="CK62" i="32" s="1"/>
  <c r="CE62" i="32"/>
  <c r="CI62" i="32" s="1"/>
  <c r="CL82" i="124"/>
  <c r="CN82" i="124" s="1"/>
  <c r="CE63" i="32"/>
  <c r="CI63" i="32" s="1"/>
  <c r="CL19" i="32"/>
  <c r="CN19" i="32" s="1"/>
  <c r="CF63" i="32"/>
  <c r="CJ63" i="32" s="1"/>
  <c r="CK63" i="32" s="1"/>
  <c r="CY20" i="32"/>
  <c r="BY70" i="32"/>
  <c r="CA70" i="32" s="1"/>
  <c r="CL41" i="32"/>
  <c r="CN41" i="32" s="1"/>
  <c r="CE85" i="32"/>
  <c r="CI85" i="32" s="1"/>
  <c r="CF85" i="32"/>
  <c r="CJ85" i="32" s="1"/>
  <c r="CK85" i="32" s="1"/>
  <c r="CN29" i="32"/>
  <c r="CY29" i="32"/>
  <c r="CL29" i="161"/>
  <c r="CN29" i="161" s="1"/>
  <c r="CF73" i="161"/>
  <c r="CJ73" i="161" s="1"/>
  <c r="CK73" i="161" s="1"/>
  <c r="CE73" i="161"/>
  <c r="CI73" i="161" s="1"/>
  <c r="CL65" i="161"/>
  <c r="CN65" i="161" s="1"/>
  <c r="CA24" i="161"/>
  <c r="CN12" i="117"/>
  <c r="CY12" i="117"/>
  <c r="DA12" i="117" s="1"/>
  <c r="CF52" i="133"/>
  <c r="CJ52" i="133" s="1"/>
  <c r="CK52" i="133" s="1"/>
  <c r="CE52" i="133"/>
  <c r="CI52" i="133" s="1"/>
  <c r="CL8" i="133"/>
  <c r="CN8" i="133" s="1"/>
  <c r="CA37" i="117"/>
  <c r="CE69" i="32"/>
  <c r="CI69" i="32" s="1"/>
  <c r="CL25" i="32"/>
  <c r="CF69" i="32"/>
  <c r="CJ69" i="32" s="1"/>
  <c r="CK69" i="32" s="1"/>
  <c r="BY75" i="32"/>
  <c r="CA75" i="32" s="1"/>
  <c r="CF56" i="161"/>
  <c r="CJ56" i="161" s="1"/>
  <c r="CK56" i="161" s="1"/>
  <c r="CE56" i="161"/>
  <c r="CI56" i="161" s="1"/>
  <c r="CL12" i="161"/>
  <c r="CL42" i="161"/>
  <c r="CE86" i="161"/>
  <c r="CI86" i="161" s="1"/>
  <c r="CF86" i="161"/>
  <c r="CJ86" i="161" s="1"/>
  <c r="CK86" i="161" s="1"/>
  <c r="K54" i="107"/>
  <c r="N27" i="107"/>
  <c r="CF67" i="124"/>
  <c r="CJ67" i="124" s="1"/>
  <c r="CK67" i="124" s="1"/>
  <c r="CL23" i="124"/>
  <c r="CE67" i="124"/>
  <c r="CI67" i="124" s="1"/>
  <c r="CL20" i="133"/>
  <c r="CE64" i="133"/>
  <c r="CI64" i="133" s="1"/>
  <c r="CF64" i="133"/>
  <c r="CJ64" i="133" s="1"/>
  <c r="CK64" i="133" s="1"/>
  <c r="CF46" i="32"/>
  <c r="BY46" i="32"/>
  <c r="CA46" i="32" s="1"/>
  <c r="BR90" i="32"/>
  <c r="BV90" i="32" s="1"/>
  <c r="BS90" i="32"/>
  <c r="BW90" i="32" s="1"/>
  <c r="BX90" i="32" s="1"/>
  <c r="CE67" i="32"/>
  <c r="CI67" i="32" s="1"/>
  <c r="CF67" i="32"/>
  <c r="CJ67" i="32" s="1"/>
  <c r="CK67" i="32" s="1"/>
  <c r="CL23" i="32"/>
  <c r="CN23" i="32" s="1"/>
  <c r="CE77" i="161"/>
  <c r="CI77" i="161" s="1"/>
  <c r="CL33" i="161"/>
  <c r="CN33" i="161" s="1"/>
  <c r="CF77" i="161"/>
  <c r="CJ77" i="161" s="1"/>
  <c r="CK77" i="161" s="1"/>
  <c r="CN17" i="117"/>
  <c r="CY17" i="117"/>
  <c r="DA17" i="117" s="1"/>
  <c r="BL78" i="124"/>
  <c r="BN78" i="124" s="1"/>
  <c r="BY79" i="140"/>
  <c r="CA79" i="140" s="1"/>
  <c r="BY56" i="140"/>
  <c r="CA56" i="140" s="1"/>
  <c r="BY64" i="117"/>
  <c r="CA64" i="117" s="1"/>
  <c r="BY66" i="140"/>
  <c r="CA66" i="140" s="1"/>
  <c r="BY65" i="117"/>
  <c r="CA65" i="117" s="1"/>
  <c r="CY7" i="147"/>
  <c r="DA7" i="147" s="1"/>
  <c r="BN7" i="32"/>
  <c r="BY10" i="32"/>
  <c r="CA10" i="32" s="1"/>
  <c r="BR54" i="32"/>
  <c r="BV54" i="32" s="1"/>
  <c r="CF10" i="32"/>
  <c r="BS54" i="32"/>
  <c r="BW54" i="32" s="1"/>
  <c r="BX54" i="32" s="1"/>
  <c r="BY77" i="161"/>
  <c r="CA77" i="161" s="1"/>
  <c r="CL22" i="32"/>
  <c r="CN22" i="32" s="1"/>
  <c r="CE66" i="32"/>
  <c r="CI66" i="32" s="1"/>
  <c r="CF66" i="32"/>
  <c r="CJ66" i="32" s="1"/>
  <c r="CK66" i="32" s="1"/>
  <c r="BY68" i="117"/>
  <c r="CA68" i="117" s="1"/>
  <c r="BY62" i="32"/>
  <c r="CA62" i="32" s="1"/>
  <c r="CY15" i="32"/>
  <c r="CL72" i="133"/>
  <c r="CN72" i="133" s="1"/>
  <c r="BY85" i="161"/>
  <c r="CA85" i="161" s="1"/>
  <c r="CN38" i="124"/>
  <c r="CY38" i="124"/>
  <c r="DA38" i="124" s="1"/>
  <c r="CL56" i="133"/>
  <c r="CN56" i="133" s="1"/>
  <c r="CE84" i="32"/>
  <c r="CI84" i="32" s="1"/>
  <c r="CF84" i="32"/>
  <c r="CJ84" i="32" s="1"/>
  <c r="CK84" i="32" s="1"/>
  <c r="CL40" i="32"/>
  <c r="CN40" i="32" s="1"/>
  <c r="CL21" i="147"/>
  <c r="CN21" i="147" s="1"/>
  <c r="CE65" i="147"/>
  <c r="CI65" i="147" s="1"/>
  <c r="CF65" i="147"/>
  <c r="CJ65" i="147" s="1"/>
  <c r="CK65" i="147" s="1"/>
  <c r="CF70" i="32"/>
  <c r="CJ70" i="32" s="1"/>
  <c r="CK70" i="32" s="1"/>
  <c r="CE70" i="32"/>
  <c r="CI70" i="32" s="1"/>
  <c r="CL26" i="32"/>
  <c r="CN33" i="147"/>
  <c r="CY33" i="147"/>
  <c r="DA33" i="147" s="1"/>
  <c r="BY82" i="133"/>
  <c r="CA82" i="133" s="1"/>
  <c r="CY36" i="147"/>
  <c r="DA36" i="147" s="1"/>
  <c r="BY60" i="133"/>
  <c r="CA60" i="133" s="1"/>
  <c r="CN14" i="147"/>
  <c r="CY14" i="147"/>
  <c r="DA14" i="147" s="1"/>
  <c r="BY61" i="133"/>
  <c r="CA61" i="133" s="1"/>
  <c r="CL56" i="117"/>
  <c r="CN56" i="117" s="1"/>
  <c r="CA8" i="133"/>
  <c r="BL74" i="32"/>
  <c r="BN74" i="32" s="1"/>
  <c r="BY81" i="117"/>
  <c r="CA81" i="117" s="1"/>
  <c r="BY69" i="32"/>
  <c r="CA69" i="32" s="1"/>
  <c r="CF75" i="32"/>
  <c r="CJ75" i="32" s="1"/>
  <c r="CK75" i="32" s="1"/>
  <c r="CL31" i="32"/>
  <c r="CN31" i="32" s="1"/>
  <c r="CE75" i="32"/>
  <c r="CI75" i="32" s="1"/>
  <c r="CY9" i="32"/>
  <c r="CN9" i="32"/>
  <c r="CY12" i="133"/>
  <c r="DA12" i="133" s="1"/>
  <c r="CL80" i="147"/>
  <c r="CN80" i="147" s="1"/>
  <c r="CL21" i="32"/>
  <c r="CE65" i="32"/>
  <c r="CI65" i="32" s="1"/>
  <c r="CF65" i="32"/>
  <c r="CJ65" i="32" s="1"/>
  <c r="CK65" i="32" s="1"/>
  <c r="BY86" i="161"/>
  <c r="CA86" i="161" s="1"/>
  <c r="D60" i="107"/>
  <c r="Q13" i="107"/>
  <c r="BY57" i="32"/>
  <c r="CA57" i="32" s="1"/>
  <c r="DA9" i="161"/>
  <c r="CL73" i="147"/>
  <c r="CN73" i="147" s="1"/>
  <c r="CE55" i="32"/>
  <c r="CI55" i="32" s="1"/>
  <c r="CL11" i="32"/>
  <c r="CN11" i="32" s="1"/>
  <c r="CF55" i="32"/>
  <c r="CJ55" i="32" s="1"/>
  <c r="CK55" i="32" s="1"/>
  <c r="CF87" i="124"/>
  <c r="CJ87" i="124" s="1"/>
  <c r="CK87" i="124" s="1"/>
  <c r="CE87" i="124"/>
  <c r="CI87" i="124" s="1"/>
  <c r="CL43" i="124"/>
  <c r="CN43" i="124" s="1"/>
  <c r="J70" i="157"/>
  <c r="J25" i="40" s="1"/>
  <c r="J24" i="40"/>
  <c r="CN23" i="133"/>
  <c r="CY23" i="133"/>
  <c r="DA23" i="133" s="1"/>
  <c r="G4" i="163"/>
  <c r="K42" i="110"/>
  <c r="K51" i="110"/>
  <c r="CY15" i="140"/>
  <c r="DA15" i="140" s="1"/>
  <c r="BY61" i="124"/>
  <c r="CA61" i="124" s="1"/>
  <c r="CY29" i="147"/>
  <c r="DA29" i="147" s="1"/>
  <c r="BY82" i="140"/>
  <c r="CA82" i="140" s="1"/>
  <c r="BY83" i="117"/>
  <c r="CA83" i="117" s="1"/>
  <c r="BL64" i="124"/>
  <c r="BN64" i="124" s="1"/>
  <c r="G4" i="37"/>
  <c r="BL72" i="124"/>
  <c r="BN72" i="124" s="1"/>
  <c r="BL68" i="140"/>
  <c r="BN68" i="140" s="1"/>
  <c r="BL90" i="124"/>
  <c r="BN90" i="124" s="1"/>
  <c r="CN23" i="161"/>
  <c r="CY23" i="161"/>
  <c r="DA23" i="161" s="1"/>
  <c r="CK53" i="161"/>
  <c r="CA43" i="124"/>
  <c r="CL86" i="32"/>
  <c r="CN86" i="32" s="1"/>
  <c r="CL67" i="133"/>
  <c r="CN67" i="133" s="1"/>
  <c r="H4" i="163"/>
  <c r="CY42" i="32"/>
  <c r="DA42" i="32" s="1"/>
  <c r="CL53" i="133"/>
  <c r="CY39" i="161"/>
  <c r="DA39" i="161" s="1"/>
  <c r="CF61" i="124"/>
  <c r="CJ61" i="124" s="1"/>
  <c r="CK61" i="124" s="1"/>
  <c r="CL17" i="124"/>
  <c r="CN17" i="124" s="1"/>
  <c r="CE61" i="124"/>
  <c r="CI61" i="124" s="1"/>
  <c r="CA53" i="161"/>
  <c r="CL60" i="147"/>
  <c r="CN60" i="147" s="1"/>
  <c r="CN44" i="161"/>
  <c r="CY44" i="161"/>
  <c r="DA44" i="161" s="1"/>
  <c r="CA53" i="133"/>
  <c r="CL81" i="147"/>
  <c r="CN81" i="147" s="1"/>
  <c r="CL51" i="147"/>
  <c r="CN51" i="147" s="1"/>
  <c r="BY65" i="140"/>
  <c r="CA65" i="140" s="1"/>
  <c r="BY67" i="117"/>
  <c r="CA67" i="117" s="1"/>
  <c r="BY89" i="32"/>
  <c r="CA89" i="32" s="1"/>
  <c r="BY77" i="124"/>
  <c r="CA77" i="124" s="1"/>
  <c r="BL70" i="117"/>
  <c r="BN70" i="117" s="1"/>
  <c r="BY79" i="124"/>
  <c r="CA79" i="124" s="1"/>
  <c r="BY69" i="124"/>
  <c r="CA69" i="124" s="1"/>
  <c r="BY66" i="124"/>
  <c r="CA66" i="124" s="1"/>
  <c r="CL67" i="161"/>
  <c r="CN67" i="161" s="1"/>
  <c r="CN33" i="32"/>
  <c r="CY33" i="32"/>
  <c r="CN9" i="161"/>
  <c r="BY87" i="124"/>
  <c r="CA87" i="124" s="1"/>
  <c r="N16" i="157"/>
  <c r="J33" i="40" s="1"/>
  <c r="C94" i="157"/>
  <c r="J93" i="157"/>
  <c r="CL80" i="32"/>
  <c r="CN80" i="32" s="1"/>
  <c r="CL83" i="161"/>
  <c r="CN83" i="161" s="1"/>
  <c r="C6" i="163"/>
  <c r="J5" i="163"/>
  <c r="E4" i="163"/>
  <c r="CL30" i="161"/>
  <c r="CE74" i="161"/>
  <c r="CI74" i="161" s="1"/>
  <c r="CF74" i="161"/>
  <c r="CJ74" i="161" s="1"/>
  <c r="CK74" i="161" s="1"/>
  <c r="CN9" i="133"/>
  <c r="CY9" i="133"/>
  <c r="CL88" i="161"/>
  <c r="CN88" i="161" s="1"/>
  <c r="CY36" i="32"/>
  <c r="BL47" i="124"/>
  <c r="BF47" i="124" s="1"/>
  <c r="BY53" i="140"/>
  <c r="CA53" i="140" s="1"/>
  <c r="CL53" i="161"/>
  <c r="D51" i="110"/>
  <c r="CK53" i="133"/>
  <c r="CY11" i="124"/>
  <c r="DA11" i="124" s="1"/>
  <c r="CL15" i="147"/>
  <c r="CE59" i="147"/>
  <c r="CI59" i="147" s="1"/>
  <c r="CF59" i="147"/>
  <c r="CJ59" i="147" s="1"/>
  <c r="CK59" i="147" s="1"/>
  <c r="BY56" i="32"/>
  <c r="CL15" i="124"/>
  <c r="CE59" i="124"/>
  <c r="CI59" i="124" s="1"/>
  <c r="CF59" i="124"/>
  <c r="CJ59" i="124" s="1"/>
  <c r="CK59" i="124" s="1"/>
  <c r="CA32" i="140"/>
  <c r="CF88" i="117"/>
  <c r="CJ88" i="117" s="1"/>
  <c r="CK88" i="117" s="1"/>
  <c r="CL44" i="117"/>
  <c r="CN44" i="117" s="1"/>
  <c r="CE88" i="117"/>
  <c r="CI88" i="117" s="1"/>
  <c r="CF67" i="117"/>
  <c r="CJ67" i="117" s="1"/>
  <c r="CK67" i="117" s="1"/>
  <c r="CE67" i="117"/>
  <c r="CI67" i="117" s="1"/>
  <c r="CL23" i="117"/>
  <c r="CN23" i="117" s="1"/>
  <c r="CE64" i="117"/>
  <c r="CI64" i="117" s="1"/>
  <c r="CF64" i="117"/>
  <c r="CJ64" i="117" s="1"/>
  <c r="CK64" i="117" s="1"/>
  <c r="CL20" i="117"/>
  <c r="CN20" i="117" s="1"/>
  <c r="CE77" i="124"/>
  <c r="CI77" i="124" s="1"/>
  <c r="CL33" i="124"/>
  <c r="CF77" i="124"/>
  <c r="CJ77" i="124" s="1"/>
  <c r="CK77" i="124" s="1"/>
  <c r="BK53" i="117"/>
  <c r="BK91" i="117" s="1"/>
  <c r="BJ91" i="117"/>
  <c r="CA39" i="117"/>
  <c r="AY91" i="32"/>
  <c r="CE88" i="32"/>
  <c r="CI88" i="32" s="1"/>
  <c r="CL44" i="32"/>
  <c r="CF88" i="32"/>
  <c r="CJ88" i="32" s="1"/>
  <c r="CK88" i="32" s="1"/>
  <c r="BK52" i="124"/>
  <c r="BK91" i="124" s="1"/>
  <c r="BJ91" i="124"/>
  <c r="CF23" i="140"/>
  <c r="BR67" i="140"/>
  <c r="BV67" i="140" s="1"/>
  <c r="BY23" i="140"/>
  <c r="BS67" i="140"/>
  <c r="BW67" i="140" s="1"/>
  <c r="BX67" i="140" s="1"/>
  <c r="CF69" i="124"/>
  <c r="CJ69" i="124" s="1"/>
  <c r="CK69" i="124" s="1"/>
  <c r="CE69" i="124"/>
  <c r="CI69" i="124" s="1"/>
  <c r="CL25" i="124"/>
  <c r="CN25" i="124" s="1"/>
  <c r="CF88" i="124"/>
  <c r="CJ88" i="124" s="1"/>
  <c r="CK88" i="124" s="1"/>
  <c r="CE88" i="124"/>
  <c r="CI88" i="124" s="1"/>
  <c r="CL44" i="124"/>
  <c r="CL9" i="140"/>
  <c r="CE53" i="140"/>
  <c r="CI53" i="140" s="1"/>
  <c r="CF53" i="140"/>
  <c r="CJ53" i="140" s="1"/>
  <c r="CK53" i="140" s="1"/>
  <c r="CE51" i="140"/>
  <c r="CI51" i="140" s="1"/>
  <c r="CF51" i="140"/>
  <c r="CJ51" i="140" s="1"/>
  <c r="CK51" i="140" s="1"/>
  <c r="CL7" i="140"/>
  <c r="CN7" i="140" s="1"/>
  <c r="CF66" i="124"/>
  <c r="CJ66" i="124" s="1"/>
  <c r="CK66" i="124" s="1"/>
  <c r="CL22" i="124"/>
  <c r="CN22" i="124" s="1"/>
  <c r="CE66" i="124"/>
  <c r="CI66" i="124" s="1"/>
  <c r="C6" i="37"/>
  <c r="BK63" i="147"/>
  <c r="BK91" i="147" s="1"/>
  <c r="BJ91" i="147"/>
  <c r="N27" i="109"/>
  <c r="K54" i="109"/>
  <c r="BK91" i="32"/>
  <c r="BN34" i="124"/>
  <c r="CF56" i="32"/>
  <c r="CJ56" i="32" s="1"/>
  <c r="CE56" i="32"/>
  <c r="CI56" i="32" s="1"/>
  <c r="CL12" i="32"/>
  <c r="BN18" i="117"/>
  <c r="CA45" i="32"/>
  <c r="C94" i="33"/>
  <c r="CF33" i="117"/>
  <c r="BS77" i="117"/>
  <c r="BW77" i="117" s="1"/>
  <c r="BX77" i="117" s="1"/>
  <c r="BR77" i="117"/>
  <c r="BV77" i="117" s="1"/>
  <c r="BY33" i="117"/>
  <c r="CA33" i="117" s="1"/>
  <c r="K54" i="105"/>
  <c r="N27" i="105"/>
  <c r="CL36" i="124"/>
  <c r="CF80" i="124"/>
  <c r="CJ80" i="124" s="1"/>
  <c r="CK80" i="124" s="1"/>
  <c r="CE80" i="124"/>
  <c r="CI80" i="124" s="1"/>
  <c r="BY26" i="117"/>
  <c r="CA26" i="117" s="1"/>
  <c r="BS70" i="117"/>
  <c r="BW70" i="117" s="1"/>
  <c r="BX70" i="117" s="1"/>
  <c r="CF26" i="117"/>
  <c r="BR70" i="117"/>
  <c r="BV70" i="117" s="1"/>
  <c r="CF9" i="117"/>
  <c r="BY9" i="117"/>
  <c r="BR53" i="117"/>
  <c r="BV53" i="117" s="1"/>
  <c r="BS53" i="117"/>
  <c r="BW53" i="117" s="1"/>
  <c r="BL63" i="124"/>
  <c r="BN63" i="124" s="1"/>
  <c r="BA91" i="32"/>
  <c r="BN20" i="124"/>
  <c r="CF19" i="117"/>
  <c r="BY19" i="117"/>
  <c r="CA19" i="117" s="1"/>
  <c r="BR63" i="117"/>
  <c r="BV63" i="117" s="1"/>
  <c r="BS63" i="117"/>
  <c r="BW63" i="117" s="1"/>
  <c r="BX63" i="117" s="1"/>
  <c r="BL61" i="32"/>
  <c r="BN61" i="32" s="1"/>
  <c r="BL58" i="140"/>
  <c r="BN58" i="140" s="1"/>
  <c r="BL52" i="124"/>
  <c r="BI91" i="124"/>
  <c r="J94" i="118"/>
  <c r="C12" i="120"/>
  <c r="BN56" i="32"/>
  <c r="L7" i="149"/>
  <c r="C12" i="149"/>
  <c r="J94" i="143"/>
  <c r="CA25" i="124"/>
  <c r="CA7" i="140"/>
  <c r="CF58" i="124"/>
  <c r="CJ58" i="124" s="1"/>
  <c r="CK58" i="124" s="1"/>
  <c r="CE58" i="124"/>
  <c r="CI58" i="124" s="1"/>
  <c r="CL14" i="124"/>
  <c r="CN14" i="124" s="1"/>
  <c r="CA22" i="124"/>
  <c r="BY19" i="147"/>
  <c r="BR63" i="147"/>
  <c r="BV63" i="147" s="1"/>
  <c r="BS63" i="147"/>
  <c r="BW63" i="147" s="1"/>
  <c r="CF19" i="147"/>
  <c r="CE55" i="117"/>
  <c r="CI55" i="117" s="1"/>
  <c r="CL11" i="117"/>
  <c r="CF55" i="117"/>
  <c r="CJ55" i="117" s="1"/>
  <c r="CK55" i="117" s="1"/>
  <c r="BS72" i="124"/>
  <c r="BW72" i="124" s="1"/>
  <c r="BX72" i="124" s="1"/>
  <c r="CF28" i="124"/>
  <c r="BY28" i="124"/>
  <c r="BR72" i="124"/>
  <c r="BV72" i="124" s="1"/>
  <c r="D60" i="109"/>
  <c r="Q13" i="109"/>
  <c r="BY52" i="140"/>
  <c r="CA52" i="140" s="1"/>
  <c r="CL32" i="117"/>
  <c r="CN32" i="117" s="1"/>
  <c r="CF76" i="117"/>
  <c r="CJ76" i="117" s="1"/>
  <c r="CK76" i="117" s="1"/>
  <c r="CE76" i="117"/>
  <c r="CI76" i="117" s="1"/>
  <c r="CF86" i="124"/>
  <c r="CJ86" i="124" s="1"/>
  <c r="CK86" i="124" s="1"/>
  <c r="CL42" i="124"/>
  <c r="CE86" i="124"/>
  <c r="CI86" i="124" s="1"/>
  <c r="BY86" i="140"/>
  <c r="CA86" i="140" s="1"/>
  <c r="BL87" i="140"/>
  <c r="BN87" i="140" s="1"/>
  <c r="F4" i="142"/>
  <c r="I4" i="142"/>
  <c r="BR78" i="124"/>
  <c r="BV78" i="124" s="1"/>
  <c r="BS78" i="124"/>
  <c r="BW78" i="124" s="1"/>
  <c r="BX78" i="124" s="1"/>
  <c r="CF34" i="124"/>
  <c r="BY34" i="124"/>
  <c r="CA34" i="124" s="1"/>
  <c r="CF65" i="124"/>
  <c r="CJ65" i="124" s="1"/>
  <c r="CK65" i="124" s="1"/>
  <c r="CL21" i="124"/>
  <c r="CE65" i="124"/>
  <c r="CI65" i="124" s="1"/>
  <c r="CF73" i="124"/>
  <c r="CJ73" i="124" s="1"/>
  <c r="CK73" i="124" s="1"/>
  <c r="CE73" i="124"/>
  <c r="CI73" i="124" s="1"/>
  <c r="CL29" i="124"/>
  <c r="CN29" i="124" s="1"/>
  <c r="BA53" i="117"/>
  <c r="BA91" i="117" s="1"/>
  <c r="AY91" i="117"/>
  <c r="BX56" i="32"/>
  <c r="BY59" i="124"/>
  <c r="CA59" i="124" s="1"/>
  <c r="CL87" i="117"/>
  <c r="CN87" i="117" s="1"/>
  <c r="C12" i="126"/>
  <c r="J94" i="127"/>
  <c r="CF76" i="140"/>
  <c r="CJ76" i="140" s="1"/>
  <c r="CK76" i="140" s="1"/>
  <c r="CL32" i="140"/>
  <c r="CN32" i="140" s="1"/>
  <c r="CE76" i="140"/>
  <c r="CI76" i="140" s="1"/>
  <c r="BY88" i="117"/>
  <c r="CA88" i="117" s="1"/>
  <c r="CE79" i="140"/>
  <c r="CI79" i="140" s="1"/>
  <c r="CF79" i="140"/>
  <c r="CJ79" i="140" s="1"/>
  <c r="CK79" i="140" s="1"/>
  <c r="CL35" i="140"/>
  <c r="CN35" i="140" s="1"/>
  <c r="CF56" i="140"/>
  <c r="CJ56" i="140" s="1"/>
  <c r="CK56" i="140" s="1"/>
  <c r="CE56" i="140"/>
  <c r="CI56" i="140" s="1"/>
  <c r="CL12" i="140"/>
  <c r="CN12" i="140" s="1"/>
  <c r="CF18" i="117"/>
  <c r="BR62" i="117"/>
  <c r="BV62" i="117" s="1"/>
  <c r="BY18" i="117"/>
  <c r="CA18" i="117" s="1"/>
  <c r="BS62" i="117"/>
  <c r="BW62" i="117" s="1"/>
  <c r="BX62" i="117" s="1"/>
  <c r="D4" i="126"/>
  <c r="C4" i="126"/>
  <c r="J6" i="126"/>
  <c r="K6" i="126" s="1"/>
  <c r="BL77" i="117"/>
  <c r="BN77" i="117" s="1"/>
  <c r="D58" i="105"/>
  <c r="D60" i="105" s="1"/>
  <c r="BY80" i="124"/>
  <c r="CA80" i="124" s="1"/>
  <c r="BN26" i="117"/>
  <c r="BL53" i="117"/>
  <c r="BI91" i="117"/>
  <c r="BS63" i="140"/>
  <c r="BW63" i="140" s="1"/>
  <c r="BX63" i="140" s="1"/>
  <c r="BY19" i="140"/>
  <c r="CA19" i="140" s="1"/>
  <c r="BR63" i="140"/>
  <c r="BV63" i="140" s="1"/>
  <c r="CF19" i="140"/>
  <c r="CL39" i="117"/>
  <c r="CN39" i="117" s="1"/>
  <c r="CF83" i="117"/>
  <c r="CJ83" i="117" s="1"/>
  <c r="CK83" i="117" s="1"/>
  <c r="CE83" i="117"/>
  <c r="CI83" i="117" s="1"/>
  <c r="D54" i="44"/>
  <c r="CE66" i="140"/>
  <c r="CI66" i="140" s="1"/>
  <c r="CF66" i="140"/>
  <c r="CJ66" i="140" s="1"/>
  <c r="CK66" i="140" s="1"/>
  <c r="CL22" i="140"/>
  <c r="CN22" i="140" s="1"/>
  <c r="D58" i="106"/>
  <c r="D60" i="106" s="1"/>
  <c r="BN14" i="140"/>
  <c r="BN8" i="124"/>
  <c r="BA63" i="147"/>
  <c r="BA91" i="147" s="1"/>
  <c r="AY91" i="147"/>
  <c r="CA35" i="124"/>
  <c r="C4" i="149"/>
  <c r="D4" i="149"/>
  <c r="J6" i="149"/>
  <c r="K6" i="149" s="1"/>
  <c r="L7" i="120"/>
  <c r="L8" i="120" s="1"/>
  <c r="K8" i="120" s="1"/>
  <c r="M14" i="118" s="1"/>
  <c r="E32" i="40" s="1"/>
  <c r="BA91" i="124"/>
  <c r="CF65" i="117"/>
  <c r="CJ65" i="117" s="1"/>
  <c r="CK65" i="117" s="1"/>
  <c r="CL21" i="117"/>
  <c r="CN21" i="117" s="1"/>
  <c r="CE65" i="117"/>
  <c r="CI65" i="117" s="1"/>
  <c r="BY88" i="124"/>
  <c r="CA88" i="124" s="1"/>
  <c r="BN19" i="147"/>
  <c r="BL47" i="147"/>
  <c r="BY55" i="117"/>
  <c r="CA55" i="117" s="1"/>
  <c r="BY76" i="117"/>
  <c r="CA76" i="117" s="1"/>
  <c r="BY75" i="140"/>
  <c r="CA75" i="140" s="1"/>
  <c r="CA12" i="32"/>
  <c r="BY76" i="140"/>
  <c r="CA76" i="140" s="1"/>
  <c r="BY30" i="140"/>
  <c r="CA30" i="140" s="1"/>
  <c r="CF30" i="140"/>
  <c r="BR74" i="140"/>
  <c r="BV74" i="140" s="1"/>
  <c r="BS74" i="140"/>
  <c r="BW74" i="140" s="1"/>
  <c r="BX74" i="140" s="1"/>
  <c r="CA20" i="117"/>
  <c r="BL62" i="117"/>
  <c r="BN62" i="117" s="1"/>
  <c r="CE89" i="32"/>
  <c r="CI89" i="32" s="1"/>
  <c r="CL45" i="32"/>
  <c r="CN45" i="32" s="1"/>
  <c r="CF89" i="32"/>
  <c r="CJ89" i="32" s="1"/>
  <c r="CK89" i="32" s="1"/>
  <c r="CY43" i="117"/>
  <c r="DA43" i="117" s="1"/>
  <c r="L7" i="126"/>
  <c r="BL47" i="117"/>
  <c r="BN9" i="117"/>
  <c r="BL63" i="140"/>
  <c r="BN63" i="140" s="1"/>
  <c r="N27" i="106"/>
  <c r="K54" i="106"/>
  <c r="BY19" i="124"/>
  <c r="CA19" i="124" s="1"/>
  <c r="CF19" i="124"/>
  <c r="BR63" i="124"/>
  <c r="BV63" i="124" s="1"/>
  <c r="BS63" i="124"/>
  <c r="BW63" i="124" s="1"/>
  <c r="BX63" i="124" s="1"/>
  <c r="BS64" i="124"/>
  <c r="BW64" i="124" s="1"/>
  <c r="BX64" i="124" s="1"/>
  <c r="BR64" i="124"/>
  <c r="BV64" i="124" s="1"/>
  <c r="CF20" i="124"/>
  <c r="BY20" i="124"/>
  <c r="CA20" i="124" s="1"/>
  <c r="BL63" i="117"/>
  <c r="BN63" i="117" s="1"/>
  <c r="BR61" i="32"/>
  <c r="BV61" i="32" s="1"/>
  <c r="BS61" i="32"/>
  <c r="BW61" i="32" s="1"/>
  <c r="BX61" i="32" s="1"/>
  <c r="BY17" i="32"/>
  <c r="CA17" i="32" s="1"/>
  <c r="CF17" i="32"/>
  <c r="BR58" i="140"/>
  <c r="BV58" i="140" s="1"/>
  <c r="BS58" i="140"/>
  <c r="BW58" i="140" s="1"/>
  <c r="BX58" i="140" s="1"/>
  <c r="BY14" i="140"/>
  <c r="CA14" i="140" s="1"/>
  <c r="CF14" i="140"/>
  <c r="CF8" i="124"/>
  <c r="BY8" i="124"/>
  <c r="BS52" i="124"/>
  <c r="BW52" i="124" s="1"/>
  <c r="BR52" i="124"/>
  <c r="BV52" i="124" s="1"/>
  <c r="CF79" i="124"/>
  <c r="CJ79" i="124" s="1"/>
  <c r="CK79" i="124" s="1"/>
  <c r="CL35" i="124"/>
  <c r="CN35" i="124" s="1"/>
  <c r="CE79" i="124"/>
  <c r="CI79" i="124" s="1"/>
  <c r="C4" i="120"/>
  <c r="J4" i="120" s="1"/>
  <c r="J6" i="120"/>
  <c r="K6" i="120" s="1"/>
  <c r="BL67" i="140"/>
  <c r="BN67" i="140" s="1"/>
  <c r="BY51" i="140"/>
  <c r="CA51" i="140" s="1"/>
  <c r="CA14" i="124"/>
  <c r="CY14" i="124"/>
  <c r="DA14" i="124" s="1"/>
  <c r="BA52" i="124"/>
  <c r="AY91" i="124"/>
  <c r="H4" i="37"/>
  <c r="BL63" i="147"/>
  <c r="BI91" i="147"/>
  <c r="BJ91" i="32"/>
  <c r="CF52" i="140"/>
  <c r="CJ52" i="140" s="1"/>
  <c r="CK52" i="140" s="1"/>
  <c r="CE52" i="140"/>
  <c r="CI52" i="140" s="1"/>
  <c r="CL8" i="140"/>
  <c r="CA32" i="117"/>
  <c r="BS68" i="140"/>
  <c r="BW68" i="140" s="1"/>
  <c r="BX68" i="140" s="1"/>
  <c r="CF24" i="140"/>
  <c r="BR68" i="140"/>
  <c r="BV68" i="140" s="1"/>
  <c r="BY24" i="140"/>
  <c r="BY86" i="124"/>
  <c r="CA86" i="124" s="1"/>
  <c r="CE86" i="117"/>
  <c r="CI86" i="117" s="1"/>
  <c r="CF86" i="117"/>
  <c r="CJ86" i="117" s="1"/>
  <c r="CK86" i="117" s="1"/>
  <c r="CL42" i="117"/>
  <c r="BY46" i="124"/>
  <c r="BR90" i="124"/>
  <c r="BV90" i="124" s="1"/>
  <c r="BS90" i="124"/>
  <c r="BW90" i="124" s="1"/>
  <c r="BX90" i="124" s="1"/>
  <c r="CF46" i="124"/>
  <c r="CL72" i="140"/>
  <c r="CN72" i="140" s="1"/>
  <c r="CA10" i="140"/>
  <c r="BL88" i="140"/>
  <c r="BN88" i="140" s="1"/>
  <c r="CE55" i="140"/>
  <c r="CI55" i="140" s="1"/>
  <c r="CL11" i="140"/>
  <c r="CF55" i="140"/>
  <c r="CJ55" i="140" s="1"/>
  <c r="CK55" i="140" s="1"/>
  <c r="CE83" i="140"/>
  <c r="CI83" i="140" s="1"/>
  <c r="CF83" i="140"/>
  <c r="CJ83" i="140" s="1"/>
  <c r="CK83" i="140" s="1"/>
  <c r="CL39" i="140"/>
  <c r="CN39" i="140" s="1"/>
  <c r="BJ91" i="140"/>
  <c r="N16" i="136"/>
  <c r="H33" i="40" s="1"/>
  <c r="C94" i="136"/>
  <c r="J93" i="136"/>
  <c r="CA27" i="140"/>
  <c r="CE54" i="140"/>
  <c r="CI54" i="140" s="1"/>
  <c r="CL10" i="140"/>
  <c r="CF54" i="140"/>
  <c r="CJ54" i="140" s="1"/>
  <c r="CA46" i="140"/>
  <c r="BS87" i="140"/>
  <c r="BW87" i="140" s="1"/>
  <c r="BX87" i="140" s="1"/>
  <c r="BY43" i="140"/>
  <c r="CA43" i="140" s="1"/>
  <c r="CF43" i="140"/>
  <c r="BR87" i="140"/>
  <c r="BV87" i="140" s="1"/>
  <c r="BY70" i="140"/>
  <c r="CA70" i="140" s="1"/>
  <c r="BK91" i="140"/>
  <c r="CA41" i="140"/>
  <c r="BI91" i="140"/>
  <c r="G4" i="142"/>
  <c r="E4" i="142"/>
  <c r="CF71" i="140"/>
  <c r="CJ71" i="140" s="1"/>
  <c r="CK71" i="140" s="1"/>
  <c r="CE71" i="140"/>
  <c r="CI71" i="140" s="1"/>
  <c r="CL27" i="140"/>
  <c r="CN27" i="140" s="1"/>
  <c r="CE75" i="140"/>
  <c r="CI75" i="140" s="1"/>
  <c r="CF75" i="140"/>
  <c r="CJ75" i="140" s="1"/>
  <c r="CK75" i="140" s="1"/>
  <c r="CL31" i="140"/>
  <c r="CN31" i="140" s="1"/>
  <c r="CE86" i="140"/>
  <c r="CI86" i="140" s="1"/>
  <c r="CL42" i="140"/>
  <c r="CN42" i="140" s="1"/>
  <c r="CF86" i="140"/>
  <c r="CJ86" i="140" s="1"/>
  <c r="CK86" i="140" s="1"/>
  <c r="CL36" i="140"/>
  <c r="CN36" i="140" s="1"/>
  <c r="CE80" i="140"/>
  <c r="CI80" i="140" s="1"/>
  <c r="CF80" i="140"/>
  <c r="CJ80" i="140" s="1"/>
  <c r="CK80" i="140" s="1"/>
  <c r="BX54" i="140"/>
  <c r="CF90" i="140"/>
  <c r="CJ90" i="140" s="1"/>
  <c r="CK90" i="140" s="1"/>
  <c r="CE90" i="140"/>
  <c r="CI90" i="140" s="1"/>
  <c r="CL46" i="140"/>
  <c r="CN46" i="140" s="1"/>
  <c r="BN44" i="140"/>
  <c r="BY55" i="140"/>
  <c r="CA55" i="140" s="1"/>
  <c r="D54" i="108"/>
  <c r="D58" i="108"/>
  <c r="D60" i="108" s="1"/>
  <c r="CF70" i="140"/>
  <c r="CJ70" i="140" s="1"/>
  <c r="CK70" i="140" s="1"/>
  <c r="CL26" i="140"/>
  <c r="CN26" i="140" s="1"/>
  <c r="CE70" i="140"/>
  <c r="CI70" i="140" s="1"/>
  <c r="BY83" i="140"/>
  <c r="CA83" i="140" s="1"/>
  <c r="H24" i="40"/>
  <c r="J70" i="136"/>
  <c r="H25" i="40" s="1"/>
  <c r="CA21" i="140"/>
  <c r="BY85" i="140"/>
  <c r="CA85" i="140" s="1"/>
  <c r="CN66" i="147"/>
  <c r="BY73" i="140"/>
  <c r="CA73" i="140" s="1"/>
  <c r="BN54" i="140"/>
  <c r="J5" i="142"/>
  <c r="C6" i="142"/>
  <c r="D4" i="142" s="1"/>
  <c r="BY80" i="140"/>
  <c r="CA80" i="140" s="1"/>
  <c r="BY54" i="140"/>
  <c r="BY90" i="140"/>
  <c r="CA90" i="140" s="1"/>
  <c r="BN43" i="140"/>
  <c r="BY44" i="140"/>
  <c r="CA44" i="140" s="1"/>
  <c r="CF44" i="140"/>
  <c r="BS88" i="140"/>
  <c r="BW88" i="140" s="1"/>
  <c r="BX88" i="140" s="1"/>
  <c r="BR88" i="140"/>
  <c r="BV88" i="140" s="1"/>
  <c r="K51" i="108"/>
  <c r="G7" i="51"/>
  <c r="G8" i="51" s="1"/>
  <c r="K42" i="108"/>
  <c r="CA26" i="140"/>
  <c r="CL21" i="140"/>
  <c r="CN21" i="140" s="1"/>
  <c r="CF65" i="140"/>
  <c r="CJ65" i="140" s="1"/>
  <c r="CK65" i="140" s="1"/>
  <c r="CE65" i="140"/>
  <c r="CI65" i="140" s="1"/>
  <c r="CE82" i="140"/>
  <c r="CI82" i="140" s="1"/>
  <c r="CF82" i="140"/>
  <c r="CJ82" i="140" s="1"/>
  <c r="CK82" i="140" s="1"/>
  <c r="CL38" i="140"/>
  <c r="CE85" i="140"/>
  <c r="CI85" i="140" s="1"/>
  <c r="CL41" i="140"/>
  <c r="CN41" i="140" s="1"/>
  <c r="CF85" i="140"/>
  <c r="CJ85" i="140" s="1"/>
  <c r="CK85" i="140" s="1"/>
  <c r="CL29" i="140"/>
  <c r="CF73" i="140"/>
  <c r="CJ73" i="140" s="1"/>
  <c r="CK73" i="140" s="1"/>
  <c r="CE73" i="140"/>
  <c r="CI73" i="140" s="1"/>
  <c r="H4" i="142"/>
  <c r="BY71" i="140"/>
  <c r="CA71" i="140" s="1"/>
  <c r="BE91" i="124" l="1"/>
  <c r="BF91" i="124"/>
  <c r="F4" i="37"/>
  <c r="E4" i="37"/>
  <c r="D4" i="37"/>
  <c r="J93" i="33"/>
  <c r="N16" i="33"/>
  <c r="D33" i="40" s="1"/>
  <c r="CL18" i="133"/>
  <c r="CF62" i="133"/>
  <c r="CJ62" i="133" s="1"/>
  <c r="CK62" i="133" s="1"/>
  <c r="CE62" i="133"/>
  <c r="CI62" i="133" s="1"/>
  <c r="CL62" i="133" s="1"/>
  <c r="CN62" i="133" s="1"/>
  <c r="BY62" i="133"/>
  <c r="CA62" i="133" s="1"/>
  <c r="CY39" i="124"/>
  <c r="DA39" i="124" s="1"/>
  <c r="CL83" i="124"/>
  <c r="CN83" i="124" s="1"/>
  <c r="CL56" i="147"/>
  <c r="CN56" i="147" s="1"/>
  <c r="CN12" i="147"/>
  <c r="CY12" i="147"/>
  <c r="DA12" i="147" s="1"/>
  <c r="CL75" i="133"/>
  <c r="CN75" i="133" s="1"/>
  <c r="BY78" i="161"/>
  <c r="CA78" i="161" s="1"/>
  <c r="CF78" i="161"/>
  <c r="CJ78" i="161" s="1"/>
  <c r="CK78" i="161" s="1"/>
  <c r="CE78" i="161"/>
  <c r="CI78" i="161" s="1"/>
  <c r="CL34" i="161"/>
  <c r="BY87" i="133"/>
  <c r="CA87" i="133" s="1"/>
  <c r="BY81" i="124"/>
  <c r="CA81" i="124" s="1"/>
  <c r="CA43" i="133"/>
  <c r="CF87" i="133"/>
  <c r="CJ87" i="133" s="1"/>
  <c r="CK87" i="133" s="1"/>
  <c r="CL43" i="133"/>
  <c r="CN43" i="133" s="1"/>
  <c r="CE87" i="133"/>
  <c r="CI87" i="133" s="1"/>
  <c r="CA20" i="147"/>
  <c r="CF64" i="147"/>
  <c r="CJ64" i="147" s="1"/>
  <c r="CK64" i="147" s="1"/>
  <c r="CE64" i="147"/>
  <c r="CI64" i="147" s="1"/>
  <c r="CL20" i="147"/>
  <c r="CN20" i="147" s="1"/>
  <c r="BY64" i="147"/>
  <c r="CA64" i="147" s="1"/>
  <c r="CY31" i="133"/>
  <c r="DA31" i="133" s="1"/>
  <c r="CN31" i="133"/>
  <c r="CF85" i="133"/>
  <c r="CJ85" i="133" s="1"/>
  <c r="CK85" i="133" s="1"/>
  <c r="CL41" i="133"/>
  <c r="CE85" i="133"/>
  <c r="CI85" i="133" s="1"/>
  <c r="BY85" i="133"/>
  <c r="CA85" i="133" s="1"/>
  <c r="CF69" i="133"/>
  <c r="CJ69" i="133" s="1"/>
  <c r="CK69" i="133" s="1"/>
  <c r="CE69" i="133"/>
  <c r="CI69" i="133" s="1"/>
  <c r="CL25" i="133"/>
  <c r="BY69" i="133"/>
  <c r="CA69" i="133" s="1"/>
  <c r="CA37" i="124"/>
  <c r="CF81" i="124"/>
  <c r="CJ81" i="124" s="1"/>
  <c r="CK81" i="124" s="1"/>
  <c r="CE81" i="124"/>
  <c r="CI81" i="124" s="1"/>
  <c r="CL37" i="124"/>
  <c r="CN37" i="124" s="1"/>
  <c r="CE84" i="147"/>
  <c r="CI84" i="147" s="1"/>
  <c r="CL40" i="147"/>
  <c r="CN40" i="147" s="1"/>
  <c r="CF84" i="147"/>
  <c r="CJ84" i="147" s="1"/>
  <c r="CK84" i="147" s="1"/>
  <c r="CA40" i="147"/>
  <c r="BY84" i="147"/>
  <c r="CA84" i="147" s="1"/>
  <c r="CL43" i="161"/>
  <c r="CE87" i="161"/>
  <c r="CI87" i="161" s="1"/>
  <c r="CF87" i="161"/>
  <c r="CJ87" i="161" s="1"/>
  <c r="CK87" i="161" s="1"/>
  <c r="BY87" i="161"/>
  <c r="CA87" i="161" s="1"/>
  <c r="CY10" i="117"/>
  <c r="DA10" i="117" s="1"/>
  <c r="BX91" i="133"/>
  <c r="CL54" i="117"/>
  <c r="CN54" i="117" s="1"/>
  <c r="CE51" i="133"/>
  <c r="CI51" i="133" s="1"/>
  <c r="CF51" i="133"/>
  <c r="CJ51" i="133" s="1"/>
  <c r="CK51" i="133" s="1"/>
  <c r="CL7" i="133"/>
  <c r="CN7" i="133" s="1"/>
  <c r="CA7" i="133"/>
  <c r="BY51" i="133"/>
  <c r="CA51" i="133" s="1"/>
  <c r="BY60" i="124"/>
  <c r="CA60" i="124" s="1"/>
  <c r="CY38" i="161"/>
  <c r="DA38" i="161" s="1"/>
  <c r="CL83" i="133"/>
  <c r="CN83" i="133" s="1"/>
  <c r="CL71" i="117"/>
  <c r="CN71" i="117" s="1"/>
  <c r="CY13" i="133"/>
  <c r="DA13" i="133" s="1"/>
  <c r="BY57" i="147"/>
  <c r="CA57" i="147" s="1"/>
  <c r="CE76" i="133"/>
  <c r="CI76" i="133" s="1"/>
  <c r="CF76" i="133"/>
  <c r="CJ76" i="133" s="1"/>
  <c r="CK76" i="133" s="1"/>
  <c r="CL32" i="133"/>
  <c r="CN32" i="133" s="1"/>
  <c r="BY76" i="133"/>
  <c r="CA76" i="133" s="1"/>
  <c r="CN29" i="133"/>
  <c r="CY29" i="133"/>
  <c r="DA29" i="133" s="1"/>
  <c r="CA32" i="133"/>
  <c r="CN27" i="133"/>
  <c r="CY27" i="133"/>
  <c r="DA27" i="133" s="1"/>
  <c r="CL73" i="133"/>
  <c r="CN73" i="133" s="1"/>
  <c r="BY72" i="161"/>
  <c r="CA72" i="161" s="1"/>
  <c r="CN39" i="133"/>
  <c r="CY39" i="133"/>
  <c r="DA39" i="133" s="1"/>
  <c r="CL57" i="133"/>
  <c r="CN57" i="133" s="1"/>
  <c r="CL82" i="161"/>
  <c r="CN82" i="161" s="1"/>
  <c r="CF57" i="147"/>
  <c r="CJ57" i="147" s="1"/>
  <c r="CK57" i="147" s="1"/>
  <c r="CE57" i="147"/>
  <c r="CI57" i="147" s="1"/>
  <c r="CL13" i="147"/>
  <c r="CL71" i="133"/>
  <c r="CN71" i="133" s="1"/>
  <c r="CF88" i="147"/>
  <c r="CJ88" i="147" s="1"/>
  <c r="CK88" i="147" s="1"/>
  <c r="CL44" i="147"/>
  <c r="CN44" i="147" s="1"/>
  <c r="CE88" i="147"/>
  <c r="CI88" i="147" s="1"/>
  <c r="BN47" i="147"/>
  <c r="BL91" i="133"/>
  <c r="BV91" i="133"/>
  <c r="CY31" i="147"/>
  <c r="DA31" i="147" s="1"/>
  <c r="CN27" i="117"/>
  <c r="CY27" i="117"/>
  <c r="DA27" i="117" s="1"/>
  <c r="BY88" i="147"/>
  <c r="CA88" i="147" s="1"/>
  <c r="CE72" i="161"/>
  <c r="CI72" i="161" s="1"/>
  <c r="CF72" i="161"/>
  <c r="CJ72" i="161" s="1"/>
  <c r="CK72" i="161" s="1"/>
  <c r="CL28" i="161"/>
  <c r="BY68" i="124"/>
  <c r="CA68" i="124" s="1"/>
  <c r="CL75" i="147"/>
  <c r="CN75" i="147" s="1"/>
  <c r="BY62" i="124"/>
  <c r="CA62" i="124" s="1"/>
  <c r="BN91" i="133"/>
  <c r="CL81" i="140"/>
  <c r="CN81" i="140" s="1"/>
  <c r="BY89" i="124"/>
  <c r="CA89" i="124" s="1"/>
  <c r="CL55" i="133"/>
  <c r="CN55" i="133" s="1"/>
  <c r="CY31" i="124"/>
  <c r="DA31" i="124" s="1"/>
  <c r="BY57" i="124"/>
  <c r="CA57" i="124" s="1"/>
  <c r="CY11" i="133"/>
  <c r="DA11" i="133" s="1"/>
  <c r="BY47" i="133"/>
  <c r="CL58" i="117"/>
  <c r="CN58" i="117" s="1"/>
  <c r="CL56" i="124"/>
  <c r="CN56" i="124" s="1"/>
  <c r="CL79" i="133"/>
  <c r="CN79" i="133" s="1"/>
  <c r="CY34" i="147"/>
  <c r="DA34" i="147" s="1"/>
  <c r="BY64" i="140"/>
  <c r="CA64" i="140" s="1"/>
  <c r="CE78" i="133"/>
  <c r="CI78" i="133" s="1"/>
  <c r="CL34" i="133"/>
  <c r="CF78" i="133"/>
  <c r="CJ78" i="133" s="1"/>
  <c r="CK78" i="133" s="1"/>
  <c r="CL78" i="147"/>
  <c r="CN78" i="147" s="1"/>
  <c r="CY40" i="124"/>
  <c r="DA40" i="124" s="1"/>
  <c r="CY35" i="133"/>
  <c r="DA35" i="133" s="1"/>
  <c r="CL70" i="133"/>
  <c r="CN70" i="133" s="1"/>
  <c r="CL82" i="147"/>
  <c r="CN82" i="147" s="1"/>
  <c r="BY78" i="133"/>
  <c r="CA78" i="133" s="1"/>
  <c r="CL45" i="133"/>
  <c r="CE89" i="133"/>
  <c r="CI89" i="133" s="1"/>
  <c r="CF89" i="133"/>
  <c r="CJ89" i="133" s="1"/>
  <c r="CK89" i="133" s="1"/>
  <c r="BY89" i="140"/>
  <c r="CA89" i="140" s="1"/>
  <c r="CY42" i="133"/>
  <c r="DA42" i="133" s="1"/>
  <c r="BY89" i="133"/>
  <c r="CA89" i="133" s="1"/>
  <c r="CY26" i="133"/>
  <c r="DA26" i="133" s="1"/>
  <c r="CY36" i="133"/>
  <c r="DA36" i="133" s="1"/>
  <c r="CY25" i="161"/>
  <c r="DA25" i="161" s="1"/>
  <c r="BW91" i="133"/>
  <c r="BY78" i="140"/>
  <c r="CA78" i="140" s="1"/>
  <c r="CL84" i="133"/>
  <c r="CN84" i="133" s="1"/>
  <c r="CY38" i="147"/>
  <c r="DA38" i="147" s="1"/>
  <c r="CF71" i="147"/>
  <c r="CJ71" i="147" s="1"/>
  <c r="CK71" i="147" s="1"/>
  <c r="CE71" i="147"/>
  <c r="CI71" i="147" s="1"/>
  <c r="CL27" i="147"/>
  <c r="BY71" i="147"/>
  <c r="CA71" i="147" s="1"/>
  <c r="CL69" i="161"/>
  <c r="CN69" i="161" s="1"/>
  <c r="CL69" i="140"/>
  <c r="CN69" i="140" s="1"/>
  <c r="CL86" i="133"/>
  <c r="CN86" i="133" s="1"/>
  <c r="CN32" i="124"/>
  <c r="CY32" i="124"/>
  <c r="DA32" i="124" s="1"/>
  <c r="CF60" i="124"/>
  <c r="CJ60" i="124" s="1"/>
  <c r="CK60" i="124" s="1"/>
  <c r="CE60" i="124"/>
  <c r="CI60" i="124" s="1"/>
  <c r="CL16" i="124"/>
  <c r="CN16" i="124" s="1"/>
  <c r="CF89" i="140"/>
  <c r="CJ89" i="140" s="1"/>
  <c r="CK89" i="140" s="1"/>
  <c r="CL45" i="140"/>
  <c r="CE89" i="140"/>
  <c r="CI89" i="140" s="1"/>
  <c r="CL33" i="140"/>
  <c r="CN33" i="140" s="1"/>
  <c r="CF77" i="140"/>
  <c r="CJ77" i="140" s="1"/>
  <c r="CK77" i="140" s="1"/>
  <c r="CE77" i="140"/>
  <c r="CI77" i="140" s="1"/>
  <c r="CA45" i="124"/>
  <c r="BN91" i="161"/>
  <c r="CN25" i="140"/>
  <c r="CY25" i="140"/>
  <c r="DA25" i="140" s="1"/>
  <c r="CA33" i="140"/>
  <c r="CA13" i="124"/>
  <c r="BY85" i="124"/>
  <c r="CA85" i="124" s="1"/>
  <c r="BY77" i="140"/>
  <c r="CA77" i="140" s="1"/>
  <c r="CL75" i="124"/>
  <c r="CN75" i="124" s="1"/>
  <c r="CL73" i="117"/>
  <c r="CN73" i="117" s="1"/>
  <c r="CL66" i="117"/>
  <c r="CN66" i="117" s="1"/>
  <c r="CY36" i="161"/>
  <c r="DA36" i="161" s="1"/>
  <c r="CL41" i="124"/>
  <c r="CN41" i="124" s="1"/>
  <c r="CE85" i="124"/>
  <c r="CI85" i="124" s="1"/>
  <c r="CF85" i="124"/>
  <c r="CJ85" i="124" s="1"/>
  <c r="CK85" i="124" s="1"/>
  <c r="CE57" i="124"/>
  <c r="CI57" i="124" s="1"/>
  <c r="CF57" i="124"/>
  <c r="CJ57" i="124" s="1"/>
  <c r="CK57" i="124" s="1"/>
  <c r="CL13" i="124"/>
  <c r="CN13" i="124" s="1"/>
  <c r="CE51" i="124"/>
  <c r="CI51" i="124" s="1"/>
  <c r="CF51" i="124"/>
  <c r="CJ51" i="124" s="1"/>
  <c r="CK51" i="124" s="1"/>
  <c r="CL7" i="124"/>
  <c r="BY61" i="140"/>
  <c r="CA61" i="140" s="1"/>
  <c r="BX91" i="161"/>
  <c r="BY51" i="124"/>
  <c r="CA51" i="124" s="1"/>
  <c r="CN40" i="133"/>
  <c r="CY40" i="133"/>
  <c r="DA40" i="133" s="1"/>
  <c r="CE61" i="140"/>
  <c r="CI61" i="140" s="1"/>
  <c r="CF61" i="140"/>
  <c r="CJ61" i="140" s="1"/>
  <c r="CK61" i="140" s="1"/>
  <c r="CL17" i="140"/>
  <c r="CN17" i="140" s="1"/>
  <c r="CL34" i="140"/>
  <c r="CE78" i="140"/>
  <c r="CI78" i="140" s="1"/>
  <c r="CF78" i="140"/>
  <c r="CJ78" i="140" s="1"/>
  <c r="CK78" i="140" s="1"/>
  <c r="CF57" i="140"/>
  <c r="CJ57" i="140" s="1"/>
  <c r="CK57" i="140" s="1"/>
  <c r="CE57" i="140"/>
  <c r="CI57" i="140" s="1"/>
  <c r="CL13" i="140"/>
  <c r="CL20" i="140"/>
  <c r="CE64" i="140"/>
  <c r="CI64" i="140" s="1"/>
  <c r="CF64" i="140"/>
  <c r="CJ64" i="140" s="1"/>
  <c r="CK64" i="140" s="1"/>
  <c r="CY37" i="140"/>
  <c r="DA37" i="140" s="1"/>
  <c r="BY74" i="124"/>
  <c r="CA74" i="124" s="1"/>
  <c r="BY57" i="140"/>
  <c r="CA57" i="140" s="1"/>
  <c r="CL24" i="124"/>
  <c r="CN24" i="124" s="1"/>
  <c r="CE68" i="124"/>
  <c r="CI68" i="124" s="1"/>
  <c r="CF68" i="124"/>
  <c r="CJ68" i="124" s="1"/>
  <c r="CK68" i="124" s="1"/>
  <c r="CN12" i="124"/>
  <c r="CY12" i="124"/>
  <c r="DA12" i="124" s="1"/>
  <c r="CA18" i="124"/>
  <c r="CL30" i="124"/>
  <c r="CF74" i="124"/>
  <c r="CJ74" i="124" s="1"/>
  <c r="CK74" i="124" s="1"/>
  <c r="CE74" i="124"/>
  <c r="CI74" i="124" s="1"/>
  <c r="CA16" i="124"/>
  <c r="CN37" i="133"/>
  <c r="CY37" i="133"/>
  <c r="DA37" i="133" s="1"/>
  <c r="CF62" i="124"/>
  <c r="CJ62" i="124" s="1"/>
  <c r="CK62" i="124" s="1"/>
  <c r="CE62" i="124"/>
  <c r="CI62" i="124" s="1"/>
  <c r="CL18" i="124"/>
  <c r="CN18" i="124" s="1"/>
  <c r="CL45" i="124"/>
  <c r="CN45" i="124" s="1"/>
  <c r="CF89" i="124"/>
  <c r="CJ89" i="124" s="1"/>
  <c r="CK89" i="124" s="1"/>
  <c r="CE89" i="124"/>
  <c r="CI89" i="124" s="1"/>
  <c r="CL76" i="124"/>
  <c r="CN76" i="124" s="1"/>
  <c r="CL81" i="133"/>
  <c r="CN81" i="133" s="1"/>
  <c r="CL84" i="124"/>
  <c r="CN84" i="124" s="1"/>
  <c r="CY25" i="124"/>
  <c r="DA25" i="124" s="1"/>
  <c r="CL54" i="161"/>
  <c r="CN54" i="161" s="1"/>
  <c r="BN47" i="117"/>
  <c r="CL54" i="147"/>
  <c r="CN54" i="147" s="1"/>
  <c r="CL89" i="117"/>
  <c r="CN89" i="117" s="1"/>
  <c r="CY24" i="161"/>
  <c r="DA24" i="161" s="1"/>
  <c r="CY43" i="124"/>
  <c r="DA43" i="124" s="1"/>
  <c r="Q13" i="106"/>
  <c r="CY17" i="147"/>
  <c r="DA17" i="147" s="1"/>
  <c r="CY40" i="161"/>
  <c r="DA40" i="161" s="1"/>
  <c r="CL57" i="117"/>
  <c r="CN57" i="117" s="1"/>
  <c r="BY68" i="147"/>
  <c r="CA68" i="147" s="1"/>
  <c r="BY76" i="161"/>
  <c r="CA76" i="161" s="1"/>
  <c r="CY22" i="117"/>
  <c r="DA22" i="117" s="1"/>
  <c r="BL91" i="161"/>
  <c r="BY47" i="161"/>
  <c r="CL80" i="161"/>
  <c r="CN80" i="161" s="1"/>
  <c r="BY74" i="147"/>
  <c r="CA74" i="147" s="1"/>
  <c r="BV91" i="161"/>
  <c r="BW91" i="161"/>
  <c r="CL69" i="117"/>
  <c r="CN69" i="117" s="1"/>
  <c r="BN47" i="161"/>
  <c r="CY31" i="117"/>
  <c r="DA31" i="117" s="1"/>
  <c r="CY17" i="124"/>
  <c r="DA17" i="124" s="1"/>
  <c r="CY10" i="161"/>
  <c r="DA10" i="161" s="1"/>
  <c r="BY82" i="117"/>
  <c r="CA82" i="117" s="1"/>
  <c r="CY14" i="117"/>
  <c r="DA14" i="117" s="1"/>
  <c r="BN47" i="124"/>
  <c r="CY8" i="133"/>
  <c r="DA8" i="133" s="1"/>
  <c r="BY53" i="147"/>
  <c r="CA53" i="147" s="1"/>
  <c r="BY78" i="117"/>
  <c r="CA78" i="117" s="1"/>
  <c r="CL74" i="133"/>
  <c r="CN74" i="133" s="1"/>
  <c r="CY42" i="140"/>
  <c r="DA42" i="140" s="1"/>
  <c r="BY52" i="117"/>
  <c r="CA52" i="117" s="1"/>
  <c r="BY70" i="161"/>
  <c r="CA70" i="161" s="1"/>
  <c r="CL9" i="147"/>
  <c r="CN9" i="147" s="1"/>
  <c r="CE53" i="147"/>
  <c r="CI53" i="147" s="1"/>
  <c r="CF53" i="147"/>
  <c r="CJ53" i="147" s="1"/>
  <c r="CK53" i="147" s="1"/>
  <c r="CL69" i="147"/>
  <c r="CN69" i="147" s="1"/>
  <c r="CY7" i="117"/>
  <c r="DA7" i="117" s="1"/>
  <c r="BY83" i="147"/>
  <c r="CA83" i="147" s="1"/>
  <c r="CY12" i="140"/>
  <c r="DA12" i="140" s="1"/>
  <c r="CN25" i="147"/>
  <c r="CY25" i="147"/>
  <c r="DA25" i="147" s="1"/>
  <c r="CL46" i="161"/>
  <c r="CE90" i="161"/>
  <c r="CI90" i="161" s="1"/>
  <c r="CF90" i="161"/>
  <c r="CJ90" i="161" s="1"/>
  <c r="CK90" i="161" s="1"/>
  <c r="CN29" i="117"/>
  <c r="CY29" i="117"/>
  <c r="DA29" i="117" s="1"/>
  <c r="CL90" i="147"/>
  <c r="CN90" i="147" s="1"/>
  <c r="CY26" i="147"/>
  <c r="DA26" i="147" s="1"/>
  <c r="CY45" i="117"/>
  <c r="DA45" i="117" s="1"/>
  <c r="CL84" i="161"/>
  <c r="CN84" i="161" s="1"/>
  <c r="CL72" i="117"/>
  <c r="CN72" i="117" s="1"/>
  <c r="CN46" i="147"/>
  <c r="CY46" i="147"/>
  <c r="DA46" i="147" s="1"/>
  <c r="CL74" i="117"/>
  <c r="CN74" i="117" s="1"/>
  <c r="CE70" i="161"/>
  <c r="CI70" i="161" s="1"/>
  <c r="CF70" i="161"/>
  <c r="CJ70" i="161" s="1"/>
  <c r="CK70" i="161" s="1"/>
  <c r="CL26" i="161"/>
  <c r="CN26" i="161" s="1"/>
  <c r="CN30" i="133"/>
  <c r="CY30" i="133"/>
  <c r="DA30" i="133" s="1"/>
  <c r="CL70" i="147"/>
  <c r="CN70" i="147" s="1"/>
  <c r="CL51" i="117"/>
  <c r="CN51" i="117" s="1"/>
  <c r="CL38" i="117"/>
  <c r="CN38" i="117" s="1"/>
  <c r="CE82" i="117"/>
  <c r="CI82" i="117" s="1"/>
  <c r="CF82" i="117"/>
  <c r="CJ82" i="117" s="1"/>
  <c r="CK82" i="117" s="1"/>
  <c r="CE68" i="147"/>
  <c r="CI68" i="147" s="1"/>
  <c r="CL24" i="147"/>
  <c r="CN24" i="147" s="1"/>
  <c r="CF68" i="147"/>
  <c r="CJ68" i="147" s="1"/>
  <c r="CK68" i="147" s="1"/>
  <c r="CN35" i="117"/>
  <c r="CY35" i="117"/>
  <c r="DA35" i="117" s="1"/>
  <c r="CY13" i="117"/>
  <c r="DA13" i="117" s="1"/>
  <c r="CF67" i="147"/>
  <c r="CJ67" i="147" s="1"/>
  <c r="CK67" i="147" s="1"/>
  <c r="CE67" i="147"/>
  <c r="CI67" i="147" s="1"/>
  <c r="CL23" i="147"/>
  <c r="CN23" i="147" s="1"/>
  <c r="CL8" i="117"/>
  <c r="CN8" i="117" s="1"/>
  <c r="CF52" i="117"/>
  <c r="CJ52" i="117" s="1"/>
  <c r="CK52" i="117" s="1"/>
  <c r="CE52" i="117"/>
  <c r="CI52" i="117" s="1"/>
  <c r="CL80" i="133"/>
  <c r="CN80" i="133" s="1"/>
  <c r="CA24" i="147"/>
  <c r="CE59" i="117"/>
  <c r="CI59" i="117" s="1"/>
  <c r="CL15" i="117"/>
  <c r="CN15" i="117" s="1"/>
  <c r="CF59" i="117"/>
  <c r="CJ59" i="117" s="1"/>
  <c r="CK59" i="117" s="1"/>
  <c r="CL63" i="161"/>
  <c r="CN63" i="161" s="1"/>
  <c r="BY67" i="147"/>
  <c r="CA67" i="147" s="1"/>
  <c r="CL79" i="117"/>
  <c r="CN79" i="117" s="1"/>
  <c r="CE76" i="161"/>
  <c r="CI76" i="161" s="1"/>
  <c r="CF76" i="161"/>
  <c r="CJ76" i="161" s="1"/>
  <c r="CK76" i="161" s="1"/>
  <c r="CL32" i="161"/>
  <c r="CN32" i="161" s="1"/>
  <c r="BY59" i="117"/>
  <c r="CA59" i="117" s="1"/>
  <c r="CE74" i="147"/>
  <c r="CI74" i="147" s="1"/>
  <c r="CL30" i="147"/>
  <c r="CF74" i="147"/>
  <c r="CJ74" i="147" s="1"/>
  <c r="CK74" i="147" s="1"/>
  <c r="BN47" i="140"/>
  <c r="BY51" i="161"/>
  <c r="CA51" i="161" s="1"/>
  <c r="CL16" i="161"/>
  <c r="CF60" i="161"/>
  <c r="CJ60" i="161" s="1"/>
  <c r="CK60" i="161" s="1"/>
  <c r="CE60" i="161"/>
  <c r="CI60" i="161" s="1"/>
  <c r="CA32" i="161"/>
  <c r="CA47" i="161" s="1"/>
  <c r="CA23" i="147"/>
  <c r="CL7" i="161"/>
  <c r="CF51" i="161"/>
  <c r="CJ51" i="161" s="1"/>
  <c r="CK51" i="161" s="1"/>
  <c r="CE51" i="161"/>
  <c r="CI51" i="161" s="1"/>
  <c r="CL72" i="147"/>
  <c r="CN72" i="147" s="1"/>
  <c r="BY60" i="161"/>
  <c r="CA60" i="161" s="1"/>
  <c r="CA15" i="117"/>
  <c r="CY30" i="117"/>
  <c r="DA30" i="117" s="1"/>
  <c r="BN91" i="124"/>
  <c r="CY37" i="117"/>
  <c r="DA37" i="117" s="1"/>
  <c r="CY28" i="147"/>
  <c r="DA28" i="147" s="1"/>
  <c r="CY19" i="161"/>
  <c r="DA19" i="161" s="1"/>
  <c r="CY25" i="117"/>
  <c r="DA25" i="117" s="1"/>
  <c r="BY90" i="161"/>
  <c r="CA90" i="161" s="1"/>
  <c r="CN45" i="161"/>
  <c r="CY45" i="161"/>
  <c r="DA45" i="161" s="1"/>
  <c r="CL34" i="117"/>
  <c r="CE78" i="117"/>
  <c r="CI78" i="117" s="1"/>
  <c r="CF78" i="117"/>
  <c r="CJ78" i="117" s="1"/>
  <c r="CK78" i="117" s="1"/>
  <c r="CL75" i="117"/>
  <c r="CN75" i="117" s="1"/>
  <c r="CE83" i="147"/>
  <c r="CI83" i="147" s="1"/>
  <c r="CF83" i="147"/>
  <c r="CJ83" i="147" s="1"/>
  <c r="CK83" i="147" s="1"/>
  <c r="CL39" i="147"/>
  <c r="CY31" i="161"/>
  <c r="DA31" i="161" s="1"/>
  <c r="CL89" i="161"/>
  <c r="CN89" i="161" s="1"/>
  <c r="CN10" i="147"/>
  <c r="CY10" i="147"/>
  <c r="DA10" i="147" s="1"/>
  <c r="CY28" i="117"/>
  <c r="DA28" i="117" s="1"/>
  <c r="BY82" i="32"/>
  <c r="CA82" i="32" s="1"/>
  <c r="CA38" i="32"/>
  <c r="CY11" i="32"/>
  <c r="DA11" i="32" s="1"/>
  <c r="DC11" i="32" s="1"/>
  <c r="CL38" i="32"/>
  <c r="CN38" i="32" s="1"/>
  <c r="CE82" i="32"/>
  <c r="CI82" i="32" s="1"/>
  <c r="CF82" i="32"/>
  <c r="CJ82" i="32" s="1"/>
  <c r="CK82" i="32" s="1"/>
  <c r="CY18" i="32"/>
  <c r="DA18" i="32" s="1"/>
  <c r="DC18" i="32" s="1"/>
  <c r="E13" i="41"/>
  <c r="F13" i="41" s="1"/>
  <c r="CY24" i="32"/>
  <c r="DA24" i="32" s="1"/>
  <c r="DC24" i="32" s="1"/>
  <c r="D30" i="40"/>
  <c r="M17" i="33"/>
  <c r="D31" i="40" s="1"/>
  <c r="I3" i="37"/>
  <c r="I5" i="37" s="1"/>
  <c r="J87" i="33"/>
  <c r="CY27" i="32"/>
  <c r="DA27" i="32" s="1"/>
  <c r="DC27" i="32" s="1"/>
  <c r="J51" i="44"/>
  <c r="J42" i="44"/>
  <c r="K37" i="44"/>
  <c r="CY23" i="32"/>
  <c r="DA23" i="32" s="1"/>
  <c r="DC23" i="32" s="1"/>
  <c r="C5" i="51"/>
  <c r="K47" i="44"/>
  <c r="K48" i="44" s="1"/>
  <c r="CS18" i="32"/>
  <c r="BE91" i="32"/>
  <c r="BF91" i="32"/>
  <c r="DA15" i="32"/>
  <c r="DC15" i="32" s="1"/>
  <c r="CS15" i="32"/>
  <c r="DA20" i="32"/>
  <c r="CS20" i="32"/>
  <c r="DA36" i="32"/>
  <c r="DC36" i="32" s="1"/>
  <c r="CS36" i="32"/>
  <c r="CS11" i="32"/>
  <c r="DA9" i="32"/>
  <c r="DC9" i="32" s="1"/>
  <c r="CS9" i="32"/>
  <c r="DA39" i="32"/>
  <c r="DC39" i="32" s="1"/>
  <c r="CS39" i="32"/>
  <c r="DA34" i="32"/>
  <c r="DC34" i="32" s="1"/>
  <c r="CS34" i="32"/>
  <c r="CS27" i="32"/>
  <c r="CY81" i="32"/>
  <c r="DA29" i="32"/>
  <c r="DC29" i="32" s="1"/>
  <c r="CS29" i="32"/>
  <c r="DA33" i="32"/>
  <c r="DC33" i="32" s="1"/>
  <c r="CS33" i="32"/>
  <c r="CR82" i="32"/>
  <c r="CV82" i="32" s="1"/>
  <c r="CS82" i="32"/>
  <c r="CW82" i="32" s="1"/>
  <c r="CX82" i="32" s="1"/>
  <c r="BY74" i="32"/>
  <c r="CA74" i="32" s="1"/>
  <c r="CL62" i="147"/>
  <c r="CN62" i="147" s="1"/>
  <c r="CL68" i="161"/>
  <c r="CN68" i="161" s="1"/>
  <c r="CL67" i="32"/>
  <c r="CN67" i="32" s="1"/>
  <c r="CL57" i="32"/>
  <c r="CN57" i="32" s="1"/>
  <c r="BY58" i="32"/>
  <c r="CA58" i="32" s="1"/>
  <c r="CL75" i="161"/>
  <c r="CN75" i="161" s="1"/>
  <c r="CY18" i="147"/>
  <c r="DA18" i="147" s="1"/>
  <c r="CL60" i="140"/>
  <c r="CN60" i="140" s="1"/>
  <c r="CY8" i="147"/>
  <c r="DA8" i="147" s="1"/>
  <c r="CL52" i="147"/>
  <c r="CN52" i="147" s="1"/>
  <c r="CL83" i="140"/>
  <c r="CN83" i="140" s="1"/>
  <c r="CY22" i="124"/>
  <c r="DA22" i="124" s="1"/>
  <c r="CL52" i="140"/>
  <c r="CN52" i="140" s="1"/>
  <c r="CL59" i="161"/>
  <c r="CN59" i="161" s="1"/>
  <c r="CY32" i="117"/>
  <c r="DA32" i="117" s="1"/>
  <c r="CL67" i="124"/>
  <c r="CN67" i="124" s="1"/>
  <c r="CY29" i="124"/>
  <c r="DA29" i="124" s="1"/>
  <c r="CL71" i="32"/>
  <c r="CN71" i="32" s="1"/>
  <c r="CL87" i="147"/>
  <c r="CN87" i="147" s="1"/>
  <c r="CL62" i="161"/>
  <c r="CN62" i="161" s="1"/>
  <c r="BY51" i="32"/>
  <c r="CA51" i="32" s="1"/>
  <c r="CL65" i="117"/>
  <c r="CN65" i="117" s="1"/>
  <c r="BY63" i="140"/>
  <c r="CA63" i="140" s="1"/>
  <c r="CL67" i="117"/>
  <c r="CN67" i="117" s="1"/>
  <c r="CL77" i="161"/>
  <c r="CN77" i="161" s="1"/>
  <c r="CL73" i="161"/>
  <c r="CN73" i="161" s="1"/>
  <c r="CL61" i="147"/>
  <c r="CN61" i="147" s="1"/>
  <c r="BV91" i="140"/>
  <c r="BY70" i="117"/>
  <c r="CA70" i="117" s="1"/>
  <c r="CL80" i="124"/>
  <c r="CN80" i="124" s="1"/>
  <c r="CL88" i="32"/>
  <c r="CN88" i="32" s="1"/>
  <c r="CL65" i="32"/>
  <c r="CN65" i="32" s="1"/>
  <c r="CL64" i="133"/>
  <c r="CN64" i="133" s="1"/>
  <c r="CL86" i="161"/>
  <c r="CN86" i="161" s="1"/>
  <c r="BY52" i="32"/>
  <c r="CA52" i="32" s="1"/>
  <c r="CL61" i="133"/>
  <c r="CN61" i="133" s="1"/>
  <c r="CY15" i="133"/>
  <c r="DA15" i="133" s="1"/>
  <c r="CL52" i="161"/>
  <c r="CN52" i="161" s="1"/>
  <c r="BY64" i="124"/>
  <c r="CA64" i="124" s="1"/>
  <c r="CL61" i="124"/>
  <c r="CN61" i="124" s="1"/>
  <c r="BN47" i="32"/>
  <c r="CL62" i="32"/>
  <c r="CN62" i="32" s="1"/>
  <c r="J4" i="135"/>
  <c r="CY22" i="32"/>
  <c r="CY41" i="161"/>
  <c r="DA41" i="161" s="1"/>
  <c r="CY13" i="32"/>
  <c r="CY16" i="133"/>
  <c r="DA16" i="133" s="1"/>
  <c r="CN21" i="32"/>
  <c r="CY21" i="32"/>
  <c r="CL46" i="32"/>
  <c r="CN46" i="32" s="1"/>
  <c r="CE90" i="32"/>
  <c r="CI90" i="32" s="1"/>
  <c r="CF90" i="32"/>
  <c r="CJ90" i="32" s="1"/>
  <c r="CK90" i="32" s="1"/>
  <c r="CN20" i="133"/>
  <c r="CY20" i="133"/>
  <c r="DA20" i="133" s="1"/>
  <c r="Q28" i="107"/>
  <c r="R28" i="107" s="1"/>
  <c r="Q29" i="107"/>
  <c r="R29" i="107" s="1"/>
  <c r="Q31" i="107"/>
  <c r="R31" i="107" s="1"/>
  <c r="Q33" i="107"/>
  <c r="R33" i="107" s="1"/>
  <c r="Q27" i="107"/>
  <c r="Q30" i="107"/>
  <c r="R30" i="107" s="1"/>
  <c r="Q32" i="107"/>
  <c r="R32" i="107" s="1"/>
  <c r="CN42" i="161"/>
  <c r="CY42" i="161"/>
  <c r="DA42" i="161" s="1"/>
  <c r="CN24" i="117"/>
  <c r="CY24" i="117"/>
  <c r="DA24" i="117" s="1"/>
  <c r="CL8" i="32"/>
  <c r="CN8" i="32" s="1"/>
  <c r="CE52" i="32"/>
  <c r="CI52" i="32" s="1"/>
  <c r="CF52" i="32"/>
  <c r="CJ52" i="32" s="1"/>
  <c r="CK52" i="32" s="1"/>
  <c r="CF76" i="32"/>
  <c r="CJ76" i="32" s="1"/>
  <c r="CK76" i="32" s="1"/>
  <c r="CL32" i="32"/>
  <c r="CE76" i="32"/>
  <c r="CI76" i="32" s="1"/>
  <c r="CY29" i="161"/>
  <c r="DA29" i="161" s="1"/>
  <c r="CL53" i="140"/>
  <c r="CN53" i="140" s="1"/>
  <c r="CY23" i="117"/>
  <c r="DA23" i="117" s="1"/>
  <c r="CY38" i="133"/>
  <c r="DA38" i="133" s="1"/>
  <c r="CN12" i="161"/>
  <c r="CY12" i="161"/>
  <c r="DA12" i="161" s="1"/>
  <c r="CL85" i="32"/>
  <c r="CN85" i="32" s="1"/>
  <c r="CL59" i="133"/>
  <c r="CN59" i="133" s="1"/>
  <c r="CA8" i="32"/>
  <c r="CY21" i="147"/>
  <c r="DA21" i="147" s="1"/>
  <c r="H14" i="135"/>
  <c r="H15" i="135" s="1"/>
  <c r="C14" i="135"/>
  <c r="G14" i="135"/>
  <c r="G15" i="135" s="1"/>
  <c r="E14" i="135"/>
  <c r="E15" i="135" s="1"/>
  <c r="I14" i="135"/>
  <c r="I15" i="135" s="1"/>
  <c r="D14" i="135"/>
  <c r="D15" i="135" s="1"/>
  <c r="F14" i="135"/>
  <c r="F15" i="135" s="1"/>
  <c r="CF51" i="32"/>
  <c r="CJ51" i="32" s="1"/>
  <c r="CK51" i="32" s="1"/>
  <c r="CL7" i="32"/>
  <c r="CE51" i="32"/>
  <c r="CI51" i="32" s="1"/>
  <c r="CN18" i="161"/>
  <c r="CY18" i="161"/>
  <c r="DA18" i="161" s="1"/>
  <c r="CY17" i="133"/>
  <c r="DA17" i="133" s="1"/>
  <c r="CN27" i="161"/>
  <c r="CY27" i="161"/>
  <c r="DA27" i="161" s="1"/>
  <c r="BY61" i="32"/>
  <c r="CA61" i="32" s="1"/>
  <c r="CY44" i="117"/>
  <c r="DA44" i="117" s="1"/>
  <c r="CL66" i="124"/>
  <c r="CN66" i="124" s="1"/>
  <c r="CL74" i="161"/>
  <c r="CN74" i="161" s="1"/>
  <c r="CL75" i="32"/>
  <c r="CN75" i="32" s="1"/>
  <c r="CY26" i="32"/>
  <c r="CN26" i="32"/>
  <c r="CL65" i="147"/>
  <c r="CN65" i="147" s="1"/>
  <c r="CL84" i="32"/>
  <c r="CN84" i="32" s="1"/>
  <c r="CL66" i="32"/>
  <c r="CN66" i="32" s="1"/>
  <c r="CL10" i="32"/>
  <c r="CN10" i="32" s="1"/>
  <c r="CE54" i="32"/>
  <c r="CI54" i="32" s="1"/>
  <c r="CF54" i="32"/>
  <c r="CJ54" i="32" s="1"/>
  <c r="CK54" i="32" s="1"/>
  <c r="BY90" i="32"/>
  <c r="CA90" i="32" s="1"/>
  <c r="CY23" i="124"/>
  <c r="DA23" i="124" s="1"/>
  <c r="CN23" i="124"/>
  <c r="CL56" i="161"/>
  <c r="CN56" i="161" s="1"/>
  <c r="CN25" i="32"/>
  <c r="CY25" i="32"/>
  <c r="CL68" i="117"/>
  <c r="CN68" i="117" s="1"/>
  <c r="CL85" i="161"/>
  <c r="CN85" i="161" s="1"/>
  <c r="CL14" i="32"/>
  <c r="CN14" i="32" s="1"/>
  <c r="CE58" i="32"/>
  <c r="CI58" i="32" s="1"/>
  <c r="CF58" i="32"/>
  <c r="CJ58" i="32" s="1"/>
  <c r="CK58" i="32" s="1"/>
  <c r="CY31" i="32"/>
  <c r="CL81" i="117"/>
  <c r="CN81" i="117" s="1"/>
  <c r="CL85" i="147"/>
  <c r="CN85" i="147" s="1"/>
  <c r="BY79" i="32"/>
  <c r="CA79" i="32" s="1"/>
  <c r="CN16" i="32"/>
  <c r="CY16" i="32"/>
  <c r="CL72" i="32"/>
  <c r="CN72" i="32" s="1"/>
  <c r="CL82" i="133"/>
  <c r="CN82" i="133" s="1"/>
  <c r="CY19" i="32"/>
  <c r="CY33" i="161"/>
  <c r="DA33" i="161" s="1"/>
  <c r="CY15" i="161"/>
  <c r="DA15" i="161" s="1"/>
  <c r="CY28" i="32"/>
  <c r="BY76" i="32"/>
  <c r="CA76" i="32" s="1"/>
  <c r="CY41" i="32"/>
  <c r="CN19" i="133"/>
  <c r="CY19" i="133"/>
  <c r="DA19" i="133" s="1"/>
  <c r="CY41" i="147"/>
  <c r="DA41" i="147" s="1"/>
  <c r="BY58" i="140"/>
  <c r="CA58" i="140" s="1"/>
  <c r="CY31" i="140"/>
  <c r="DA31" i="140" s="1"/>
  <c r="BN91" i="140"/>
  <c r="CY35" i="140"/>
  <c r="DA35" i="140" s="1"/>
  <c r="J4" i="126"/>
  <c r="BY62" i="117"/>
  <c r="CA62" i="117" s="1"/>
  <c r="CL73" i="124"/>
  <c r="CN73" i="124" s="1"/>
  <c r="CL58" i="124"/>
  <c r="CN58" i="124" s="1"/>
  <c r="CY40" i="32"/>
  <c r="CL70" i="32"/>
  <c r="CN70" i="32" s="1"/>
  <c r="BY54" i="32"/>
  <c r="CA54" i="32" s="1"/>
  <c r="CL69" i="32"/>
  <c r="CN69" i="32" s="1"/>
  <c r="CL52" i="133"/>
  <c r="CN52" i="133" s="1"/>
  <c r="CL63" i="32"/>
  <c r="CN63" i="32" s="1"/>
  <c r="CY43" i="147"/>
  <c r="DA43" i="147" s="1"/>
  <c r="CA14" i="32"/>
  <c r="CL35" i="32"/>
  <c r="CN35" i="32" s="1"/>
  <c r="CF79" i="32"/>
  <c r="CJ79" i="32" s="1"/>
  <c r="CK79" i="32" s="1"/>
  <c r="CE79" i="32"/>
  <c r="CI79" i="32" s="1"/>
  <c r="CL60" i="133"/>
  <c r="CN60" i="133" s="1"/>
  <c r="CL60" i="32"/>
  <c r="CN60" i="32" s="1"/>
  <c r="CY16" i="140"/>
  <c r="DA16" i="140" s="1"/>
  <c r="CN16" i="140"/>
  <c r="CL68" i="32"/>
  <c r="CN68" i="32" s="1"/>
  <c r="CL30" i="32"/>
  <c r="CE74" i="32"/>
  <c r="CI74" i="32" s="1"/>
  <c r="CF74" i="32"/>
  <c r="CJ74" i="32" s="1"/>
  <c r="CK74" i="32" s="1"/>
  <c r="CL63" i="133"/>
  <c r="CN63" i="133" s="1"/>
  <c r="CL71" i="161"/>
  <c r="CN71" i="161" s="1"/>
  <c r="CN8" i="161"/>
  <c r="CY8" i="161"/>
  <c r="DA8" i="161" s="1"/>
  <c r="C12" i="163"/>
  <c r="J94" i="157"/>
  <c r="BL91" i="32"/>
  <c r="CL59" i="147"/>
  <c r="CN59" i="147" s="1"/>
  <c r="D58" i="110"/>
  <c r="D54" i="110"/>
  <c r="DA9" i="133"/>
  <c r="CY30" i="161"/>
  <c r="DA30" i="161" s="1"/>
  <c r="CN30" i="161"/>
  <c r="C4" i="163"/>
  <c r="J6" i="163"/>
  <c r="K6" i="163" s="1"/>
  <c r="CN53" i="133"/>
  <c r="CN53" i="161"/>
  <c r="L7" i="163"/>
  <c r="L8" i="163" s="1"/>
  <c r="K8" i="163" s="1"/>
  <c r="M14" i="157" s="1"/>
  <c r="J32" i="40" s="1"/>
  <c r="CY20" i="117"/>
  <c r="DA20" i="117" s="1"/>
  <c r="J4" i="149"/>
  <c r="CY26" i="140"/>
  <c r="DA26" i="140" s="1"/>
  <c r="CL80" i="140"/>
  <c r="CN80" i="140" s="1"/>
  <c r="CL79" i="124"/>
  <c r="CN79" i="124" s="1"/>
  <c r="CL65" i="124"/>
  <c r="CN65" i="124" s="1"/>
  <c r="CY7" i="140"/>
  <c r="DA7" i="140" s="1"/>
  <c r="CL64" i="117"/>
  <c r="CN64" i="117" s="1"/>
  <c r="CL88" i="117"/>
  <c r="CN88" i="117" s="1"/>
  <c r="CN15" i="147"/>
  <c r="CY15" i="147"/>
  <c r="DA15" i="147" s="1"/>
  <c r="D4" i="163"/>
  <c r="BL91" i="140"/>
  <c r="CL89" i="32"/>
  <c r="CN89" i="32" s="1"/>
  <c r="CL56" i="140"/>
  <c r="CN56" i="140" s="1"/>
  <c r="CL79" i="140"/>
  <c r="CN79" i="140" s="1"/>
  <c r="CL77" i="124"/>
  <c r="CN77" i="124" s="1"/>
  <c r="CL87" i="124"/>
  <c r="CN87" i="124" s="1"/>
  <c r="CL55" i="32"/>
  <c r="CN55" i="32" s="1"/>
  <c r="CL65" i="140"/>
  <c r="CN65" i="140" s="1"/>
  <c r="CL70" i="140"/>
  <c r="CN70" i="140" s="1"/>
  <c r="BY87" i="140"/>
  <c r="CA87" i="140" s="1"/>
  <c r="BY90" i="124"/>
  <c r="CA90" i="124" s="1"/>
  <c r="CL86" i="117"/>
  <c r="CN86" i="117" s="1"/>
  <c r="CF68" i="140"/>
  <c r="CJ68" i="140" s="1"/>
  <c r="CK68" i="140" s="1"/>
  <c r="CE68" i="140"/>
  <c r="CI68" i="140" s="1"/>
  <c r="CL24" i="140"/>
  <c r="CN24" i="140" s="1"/>
  <c r="CN8" i="140"/>
  <c r="CY8" i="140"/>
  <c r="DA8" i="140" s="1"/>
  <c r="CA8" i="124"/>
  <c r="BY47" i="124"/>
  <c r="CL20" i="124"/>
  <c r="CN20" i="124" s="1"/>
  <c r="CF64" i="124"/>
  <c r="CJ64" i="124" s="1"/>
  <c r="CK64" i="124" s="1"/>
  <c r="CE64" i="124"/>
  <c r="CI64" i="124" s="1"/>
  <c r="BY63" i="124"/>
  <c r="CA63" i="124" s="1"/>
  <c r="Q32" i="106"/>
  <c r="R32" i="106" s="1"/>
  <c r="Q33" i="106"/>
  <c r="R33" i="106" s="1"/>
  <c r="Q29" i="106"/>
  <c r="R29" i="106" s="1"/>
  <c r="Q31" i="106"/>
  <c r="R31" i="106" s="1"/>
  <c r="Q27" i="106"/>
  <c r="Q30" i="106"/>
  <c r="R30" i="106" s="1"/>
  <c r="Q28" i="106"/>
  <c r="R28" i="106" s="1"/>
  <c r="K7" i="120"/>
  <c r="CL83" i="117"/>
  <c r="CN83" i="117" s="1"/>
  <c r="BN53" i="117"/>
  <c r="BN91" i="117" s="1"/>
  <c r="BL91" i="117"/>
  <c r="BW91" i="32"/>
  <c r="CN21" i="124"/>
  <c r="CY21" i="124"/>
  <c r="DA21" i="124" s="1"/>
  <c r="CY22" i="140"/>
  <c r="DA22" i="140" s="1"/>
  <c r="BY72" i="124"/>
  <c r="CA72" i="124" s="1"/>
  <c r="CE63" i="147"/>
  <c r="CI63" i="147" s="1"/>
  <c r="CF63" i="147"/>
  <c r="CJ63" i="147" s="1"/>
  <c r="CL19" i="147"/>
  <c r="CF63" i="117"/>
  <c r="CJ63" i="117" s="1"/>
  <c r="CK63" i="117" s="1"/>
  <c r="CE63" i="117"/>
  <c r="CI63" i="117" s="1"/>
  <c r="CL19" i="117"/>
  <c r="CN19" i="117" s="1"/>
  <c r="CE53" i="117"/>
  <c r="CI53" i="117" s="1"/>
  <c r="CL9" i="117"/>
  <c r="CF53" i="117"/>
  <c r="CJ53" i="117" s="1"/>
  <c r="Q28" i="105"/>
  <c r="R28" i="105" s="1"/>
  <c r="Q33" i="105"/>
  <c r="R33" i="105" s="1"/>
  <c r="Q32" i="105"/>
  <c r="R32" i="105" s="1"/>
  <c r="Q31" i="105"/>
  <c r="R31" i="105" s="1"/>
  <c r="Q29" i="105"/>
  <c r="R29" i="105" s="1"/>
  <c r="Q27" i="105"/>
  <c r="Q30" i="105"/>
  <c r="R30" i="105" s="1"/>
  <c r="CK56" i="32"/>
  <c r="CN9" i="140"/>
  <c r="CY9" i="140"/>
  <c r="DA9" i="140" s="1"/>
  <c r="CN44" i="32"/>
  <c r="CY44" i="32"/>
  <c r="DA44" i="32" s="1"/>
  <c r="CN33" i="124"/>
  <c r="CY33" i="124"/>
  <c r="DA33" i="124" s="1"/>
  <c r="CA56" i="32"/>
  <c r="CA46" i="124"/>
  <c r="CE52" i="124"/>
  <c r="CI52" i="124" s="1"/>
  <c r="CL8" i="124"/>
  <c r="CY8" i="124" s="1"/>
  <c r="CF52" i="124"/>
  <c r="CJ52" i="124" s="1"/>
  <c r="CE63" i="124"/>
  <c r="CI63" i="124" s="1"/>
  <c r="CF63" i="124"/>
  <c r="CJ63" i="124" s="1"/>
  <c r="CK63" i="124" s="1"/>
  <c r="CL19" i="124"/>
  <c r="CN19" i="124" s="1"/>
  <c r="L8" i="126"/>
  <c r="K8" i="126" s="1"/>
  <c r="M14" i="127" s="1"/>
  <c r="F32" i="40" s="1"/>
  <c r="K7" i="126"/>
  <c r="CL66" i="140"/>
  <c r="CN66" i="140" s="1"/>
  <c r="CL18" i="117"/>
  <c r="CN18" i="117" s="1"/>
  <c r="CE62" i="117"/>
  <c r="CI62" i="117" s="1"/>
  <c r="CF62" i="117"/>
  <c r="CJ62" i="117" s="1"/>
  <c r="CK62" i="117" s="1"/>
  <c r="CL76" i="140"/>
  <c r="CN76" i="140" s="1"/>
  <c r="G14" i="126"/>
  <c r="G15" i="126" s="1"/>
  <c r="F14" i="126"/>
  <c r="F15" i="126" s="1"/>
  <c r="D14" i="126"/>
  <c r="D15" i="126" s="1"/>
  <c r="H14" i="126"/>
  <c r="H15" i="126" s="1"/>
  <c r="E14" i="126"/>
  <c r="E15" i="126" s="1"/>
  <c r="I14" i="126"/>
  <c r="I15" i="126" s="1"/>
  <c r="C14" i="126"/>
  <c r="BX91" i="32"/>
  <c r="BY78" i="124"/>
  <c r="CA78" i="124" s="1"/>
  <c r="CL86" i="124"/>
  <c r="CN86" i="124" s="1"/>
  <c r="CY21" i="117"/>
  <c r="DA21" i="117" s="1"/>
  <c r="CA28" i="124"/>
  <c r="CN11" i="117"/>
  <c r="CY11" i="117"/>
  <c r="DA11" i="117" s="1"/>
  <c r="BX63" i="147"/>
  <c r="BX91" i="147" s="1"/>
  <c r="BW91" i="147"/>
  <c r="BX53" i="117"/>
  <c r="BX91" i="117" s="1"/>
  <c r="BW91" i="117"/>
  <c r="CF77" i="117"/>
  <c r="CJ77" i="117" s="1"/>
  <c r="CK77" i="117" s="1"/>
  <c r="CE77" i="117"/>
  <c r="CI77" i="117" s="1"/>
  <c r="CL33" i="117"/>
  <c r="CY45" i="32"/>
  <c r="DA45" i="32" s="1"/>
  <c r="Q13" i="105"/>
  <c r="CL51" i="140"/>
  <c r="CN51" i="140" s="1"/>
  <c r="CN44" i="124"/>
  <c r="CY44" i="124"/>
  <c r="DA44" i="124" s="1"/>
  <c r="CA23" i="140"/>
  <c r="BV91" i="32"/>
  <c r="CY39" i="140"/>
  <c r="DA39" i="140" s="1"/>
  <c r="CF90" i="124"/>
  <c r="CJ90" i="124" s="1"/>
  <c r="CK90" i="124" s="1"/>
  <c r="CE90" i="124"/>
  <c r="CI90" i="124" s="1"/>
  <c r="CL46" i="124"/>
  <c r="CN46" i="124" s="1"/>
  <c r="CN42" i="117"/>
  <c r="CY42" i="117"/>
  <c r="DA42" i="117" s="1"/>
  <c r="CA24" i="140"/>
  <c r="BY52" i="124"/>
  <c r="BV91" i="124"/>
  <c r="CF58" i="140"/>
  <c r="CJ58" i="140" s="1"/>
  <c r="CK58" i="140" s="1"/>
  <c r="CL14" i="140"/>
  <c r="CN14" i="140" s="1"/>
  <c r="CE58" i="140"/>
  <c r="CI58" i="140" s="1"/>
  <c r="CF61" i="32"/>
  <c r="CJ61" i="32" s="1"/>
  <c r="CK61" i="32" s="1"/>
  <c r="CE61" i="32"/>
  <c r="CI61" i="32" s="1"/>
  <c r="CL17" i="32"/>
  <c r="CN17" i="32" s="1"/>
  <c r="BY74" i="140"/>
  <c r="CA74" i="140" s="1"/>
  <c r="BY47" i="32"/>
  <c r="BS47" i="32" s="1"/>
  <c r="CY35" i="124"/>
  <c r="DA35" i="124" s="1"/>
  <c r="CN42" i="124"/>
  <c r="CY42" i="124"/>
  <c r="DA42" i="124" s="1"/>
  <c r="CL76" i="117"/>
  <c r="CN76" i="117" s="1"/>
  <c r="CF72" i="124"/>
  <c r="CJ72" i="124" s="1"/>
  <c r="CK72" i="124" s="1"/>
  <c r="CE72" i="124"/>
  <c r="CI72" i="124" s="1"/>
  <c r="CL28" i="124"/>
  <c r="CN28" i="124" s="1"/>
  <c r="CL55" i="117"/>
  <c r="CN55" i="117" s="1"/>
  <c r="BY63" i="147"/>
  <c r="BV91" i="147"/>
  <c r="I14" i="149"/>
  <c r="I15" i="149" s="1"/>
  <c r="G14" i="149"/>
  <c r="G15" i="149" s="1"/>
  <c r="H14" i="149"/>
  <c r="H15" i="149" s="1"/>
  <c r="F14" i="149"/>
  <c r="F15" i="149" s="1"/>
  <c r="C14" i="149"/>
  <c r="D14" i="149"/>
  <c r="D15" i="149" s="1"/>
  <c r="E14" i="149"/>
  <c r="E15" i="149" s="1"/>
  <c r="BN91" i="32"/>
  <c r="BN52" i="124"/>
  <c r="BL91" i="124"/>
  <c r="BY63" i="117"/>
  <c r="CA63" i="117" s="1"/>
  <c r="BY53" i="117"/>
  <c r="BV91" i="117"/>
  <c r="CL26" i="117"/>
  <c r="CF70" i="117"/>
  <c r="CJ70" i="117" s="1"/>
  <c r="CK70" i="117" s="1"/>
  <c r="CE70" i="117"/>
  <c r="CI70" i="117" s="1"/>
  <c r="J94" i="33"/>
  <c r="C12" i="37"/>
  <c r="CN12" i="32"/>
  <c r="CL88" i="124"/>
  <c r="CN88" i="124" s="1"/>
  <c r="CL69" i="124"/>
  <c r="CN69" i="124" s="1"/>
  <c r="BY67" i="140"/>
  <c r="CA67" i="140" s="1"/>
  <c r="CY39" i="117"/>
  <c r="DA39" i="117" s="1"/>
  <c r="CL59" i="124"/>
  <c r="CN59" i="124" s="1"/>
  <c r="CL73" i="140"/>
  <c r="CN73" i="140" s="1"/>
  <c r="CL82" i="140"/>
  <c r="CN82" i="140" s="1"/>
  <c r="BY68" i="140"/>
  <c r="CA68" i="140" s="1"/>
  <c r="BN63" i="147"/>
  <c r="BN91" i="147" s="1"/>
  <c r="BL91" i="147"/>
  <c r="BX52" i="124"/>
  <c r="BX91" i="124" s="1"/>
  <c r="BW91" i="124"/>
  <c r="CE74" i="140"/>
  <c r="CI74" i="140" s="1"/>
  <c r="CF74" i="140"/>
  <c r="CJ74" i="140" s="1"/>
  <c r="CK74" i="140" s="1"/>
  <c r="CL30" i="140"/>
  <c r="CN30" i="140" s="1"/>
  <c r="N27" i="44"/>
  <c r="CF63" i="140"/>
  <c r="CJ63" i="140" s="1"/>
  <c r="CK63" i="140" s="1"/>
  <c r="CL19" i="140"/>
  <c r="CE63" i="140"/>
  <c r="CI63" i="140" s="1"/>
  <c r="CF78" i="124"/>
  <c r="CJ78" i="124" s="1"/>
  <c r="CK78" i="124" s="1"/>
  <c r="CL34" i="124"/>
  <c r="CN34" i="124" s="1"/>
  <c r="CE78" i="124"/>
  <c r="CI78" i="124" s="1"/>
  <c r="CA19" i="147"/>
  <c r="BY47" i="147"/>
  <c r="L8" i="149"/>
  <c r="K8" i="149" s="1"/>
  <c r="M14" i="143" s="1"/>
  <c r="I32" i="40" s="1"/>
  <c r="K7" i="149"/>
  <c r="D14" i="120"/>
  <c r="D15" i="120" s="1"/>
  <c r="I14" i="120"/>
  <c r="I15" i="120" s="1"/>
  <c r="H14" i="120"/>
  <c r="H15" i="120" s="1"/>
  <c r="G14" i="120"/>
  <c r="G15" i="120" s="1"/>
  <c r="E14" i="120"/>
  <c r="E15" i="120" s="1"/>
  <c r="F14" i="120"/>
  <c r="F15" i="120" s="1"/>
  <c r="C14" i="120"/>
  <c r="CA9" i="117"/>
  <c r="BY47" i="117"/>
  <c r="CN36" i="124"/>
  <c r="CY36" i="124"/>
  <c r="DA36" i="124" s="1"/>
  <c r="BY77" i="117"/>
  <c r="CA77" i="117" s="1"/>
  <c r="CL56" i="32"/>
  <c r="Q29" i="109"/>
  <c r="R29" i="109" s="1"/>
  <c r="Q30" i="109"/>
  <c r="R30" i="109" s="1"/>
  <c r="Q32" i="109"/>
  <c r="R32" i="109" s="1"/>
  <c r="Q28" i="109"/>
  <c r="R28" i="109" s="1"/>
  <c r="Q31" i="109"/>
  <c r="R31" i="109" s="1"/>
  <c r="Q27" i="109"/>
  <c r="Q33" i="109"/>
  <c r="R33" i="109" s="1"/>
  <c r="C4" i="37"/>
  <c r="CE67" i="140"/>
  <c r="CI67" i="140" s="1"/>
  <c r="CL23" i="140"/>
  <c r="CN23" i="140" s="1"/>
  <c r="CF67" i="140"/>
  <c r="CJ67" i="140" s="1"/>
  <c r="CK67" i="140" s="1"/>
  <c r="CY32" i="140"/>
  <c r="DA32" i="140" s="1"/>
  <c r="CN15" i="124"/>
  <c r="CY15" i="124"/>
  <c r="DA15" i="124" s="1"/>
  <c r="CY12" i="32"/>
  <c r="CS12" i="32" s="1"/>
  <c r="BX91" i="140"/>
  <c r="CY46" i="140"/>
  <c r="DA46" i="140" s="1"/>
  <c r="CY36" i="140"/>
  <c r="DA36" i="140" s="1"/>
  <c r="CY27" i="140"/>
  <c r="DA27" i="140" s="1"/>
  <c r="CN29" i="140"/>
  <c r="CY29" i="140"/>
  <c r="DA29" i="140" s="1"/>
  <c r="CN38" i="140"/>
  <c r="CY38" i="140"/>
  <c r="DA38" i="140" s="1"/>
  <c r="CE88" i="140"/>
  <c r="CI88" i="140" s="1"/>
  <c r="CL44" i="140"/>
  <c r="CN44" i="140" s="1"/>
  <c r="CF88" i="140"/>
  <c r="CJ88" i="140" s="1"/>
  <c r="CK88" i="140" s="1"/>
  <c r="J6" i="142"/>
  <c r="K6" i="142" s="1"/>
  <c r="C4" i="142"/>
  <c r="J4" i="142" s="1"/>
  <c r="CY21" i="140"/>
  <c r="DA21" i="140" s="1"/>
  <c r="CL75" i="140"/>
  <c r="CN75" i="140" s="1"/>
  <c r="CY41" i="140"/>
  <c r="DA41" i="140" s="1"/>
  <c r="CF87" i="140"/>
  <c r="CJ87" i="140" s="1"/>
  <c r="CK87" i="140" s="1"/>
  <c r="CL43" i="140"/>
  <c r="CE87" i="140"/>
  <c r="CI87" i="140" s="1"/>
  <c r="CK54" i="140"/>
  <c r="BY47" i="140"/>
  <c r="CL85" i="140"/>
  <c r="CN85" i="140" s="1"/>
  <c r="CA54" i="140"/>
  <c r="L7" i="142"/>
  <c r="L8" i="142" s="1"/>
  <c r="K8" i="142" s="1"/>
  <c r="M14" i="136" s="1"/>
  <c r="H32" i="40" s="1"/>
  <c r="CL86" i="140"/>
  <c r="CN86" i="140" s="1"/>
  <c r="CL71" i="140"/>
  <c r="CN71" i="140" s="1"/>
  <c r="CN10" i="140"/>
  <c r="CY10" i="140"/>
  <c r="J94" i="136"/>
  <c r="C12" i="142"/>
  <c r="CN11" i="140"/>
  <c r="CY11" i="140"/>
  <c r="DA11" i="140" s="1"/>
  <c r="BY88" i="140"/>
  <c r="CA88" i="140" s="1"/>
  <c r="N27" i="108"/>
  <c r="K54" i="108"/>
  <c r="CL90" i="140"/>
  <c r="CN90" i="140" s="1"/>
  <c r="BW91" i="140"/>
  <c r="Q13" i="108"/>
  <c r="CL54" i="140"/>
  <c r="CL55" i="140"/>
  <c r="CN55" i="140" s="1"/>
  <c r="N17" i="33" l="1"/>
  <c r="D34" i="40" s="1"/>
  <c r="CN18" i="133"/>
  <c r="CY18" i="133"/>
  <c r="DA18" i="133" s="1"/>
  <c r="CL78" i="161"/>
  <c r="CN78" i="161" s="1"/>
  <c r="CY43" i="133"/>
  <c r="DA43" i="133" s="1"/>
  <c r="CN34" i="161"/>
  <c r="CY34" i="161"/>
  <c r="DA34" i="161" s="1"/>
  <c r="CL64" i="147"/>
  <c r="CN64" i="147" s="1"/>
  <c r="CL69" i="133"/>
  <c r="CN69" i="133" s="1"/>
  <c r="CY20" i="147"/>
  <c r="DA20" i="147" s="1"/>
  <c r="CL87" i="133"/>
  <c r="CN87" i="133" s="1"/>
  <c r="CL85" i="133"/>
  <c r="CN85" i="133" s="1"/>
  <c r="CL87" i="161"/>
  <c r="CN87" i="161" s="1"/>
  <c r="CN25" i="133"/>
  <c r="CY25" i="133"/>
  <c r="DA25" i="133" s="1"/>
  <c r="CN41" i="133"/>
  <c r="CY41" i="133"/>
  <c r="DA41" i="133" s="1"/>
  <c r="CL81" i="124"/>
  <c r="CN81" i="124" s="1"/>
  <c r="CY37" i="124"/>
  <c r="DA37" i="124" s="1"/>
  <c r="CY7" i="133"/>
  <c r="DA7" i="133" s="1"/>
  <c r="CY40" i="147"/>
  <c r="DA40" i="147" s="1"/>
  <c r="CL84" i="147"/>
  <c r="CN84" i="147" s="1"/>
  <c r="CN43" i="161"/>
  <c r="CY43" i="161"/>
  <c r="DA43" i="161" s="1"/>
  <c r="CL51" i="133"/>
  <c r="CN51" i="133" s="1"/>
  <c r="CA47" i="133"/>
  <c r="CY32" i="133"/>
  <c r="DA32" i="133" s="1"/>
  <c r="CL57" i="147"/>
  <c r="CN57" i="147" s="1"/>
  <c r="CL76" i="133"/>
  <c r="CN76" i="133" s="1"/>
  <c r="CL88" i="147"/>
  <c r="CN88" i="147" s="1"/>
  <c r="CA91" i="133"/>
  <c r="CN13" i="147"/>
  <c r="CY13" i="147"/>
  <c r="DA13" i="147" s="1"/>
  <c r="CL72" i="161"/>
  <c r="CN72" i="161" s="1"/>
  <c r="CY44" i="147"/>
  <c r="DA44" i="147" s="1"/>
  <c r="CN28" i="161"/>
  <c r="CY28" i="161"/>
  <c r="DA28" i="161" s="1"/>
  <c r="CL62" i="124"/>
  <c r="CN62" i="124" s="1"/>
  <c r="CL47" i="133"/>
  <c r="CL71" i="147"/>
  <c r="CN71" i="147" s="1"/>
  <c r="CI91" i="133"/>
  <c r="BY91" i="133"/>
  <c r="CA47" i="117"/>
  <c r="CL51" i="124"/>
  <c r="CN51" i="124" s="1"/>
  <c r="CY41" i="124"/>
  <c r="DA41" i="124" s="1"/>
  <c r="CL74" i="124"/>
  <c r="CN74" i="124" s="1"/>
  <c r="CL64" i="140"/>
  <c r="CN64" i="140" s="1"/>
  <c r="CK91" i="133"/>
  <c r="CL85" i="124"/>
  <c r="CN85" i="124" s="1"/>
  <c r="CY24" i="124"/>
  <c r="DA24" i="124" s="1"/>
  <c r="CY18" i="124"/>
  <c r="DA18" i="124" s="1"/>
  <c r="CJ91" i="133"/>
  <c r="CL57" i="140"/>
  <c r="CN57" i="140" s="1"/>
  <c r="CL89" i="140"/>
  <c r="CN89" i="140" s="1"/>
  <c r="CN34" i="133"/>
  <c r="CY34" i="133"/>
  <c r="DA34" i="133" s="1"/>
  <c r="CN27" i="147"/>
  <c r="CY27" i="147"/>
  <c r="DA27" i="147" s="1"/>
  <c r="CL78" i="133"/>
  <c r="CN78" i="133" s="1"/>
  <c r="CY33" i="140"/>
  <c r="DA33" i="140" s="1"/>
  <c r="CL89" i="133"/>
  <c r="CN89" i="133" s="1"/>
  <c r="CN45" i="133"/>
  <c r="CY45" i="133"/>
  <c r="DA45" i="133" s="1"/>
  <c r="CL68" i="124"/>
  <c r="CN68" i="124" s="1"/>
  <c r="CY7" i="124"/>
  <c r="CN7" i="124"/>
  <c r="CL77" i="140"/>
  <c r="CN77" i="140" s="1"/>
  <c r="CL78" i="140"/>
  <c r="CN78" i="140" s="1"/>
  <c r="CY16" i="124"/>
  <c r="DA16" i="124" s="1"/>
  <c r="CN34" i="140"/>
  <c r="CY34" i="140"/>
  <c r="DA34" i="140" s="1"/>
  <c r="CY13" i="124"/>
  <c r="DA13" i="124" s="1"/>
  <c r="CN45" i="140"/>
  <c r="CY45" i="140"/>
  <c r="DA45" i="140" s="1"/>
  <c r="CY17" i="140"/>
  <c r="DA17" i="140" s="1"/>
  <c r="CL57" i="124"/>
  <c r="CN57" i="124" s="1"/>
  <c r="CL89" i="124"/>
  <c r="CN89" i="124" s="1"/>
  <c r="CN30" i="124"/>
  <c r="CY30" i="124"/>
  <c r="DA30" i="124" s="1"/>
  <c r="CL61" i="140"/>
  <c r="CN61" i="140" s="1"/>
  <c r="CL60" i="124"/>
  <c r="CN60" i="124" s="1"/>
  <c r="CN20" i="140"/>
  <c r="CY20" i="140"/>
  <c r="DA20" i="140" s="1"/>
  <c r="CN13" i="140"/>
  <c r="CY13" i="140"/>
  <c r="DA13" i="140" s="1"/>
  <c r="CY45" i="124"/>
  <c r="DA45" i="124" s="1"/>
  <c r="CL47" i="161"/>
  <c r="CY26" i="161"/>
  <c r="DA26" i="161" s="1"/>
  <c r="CL53" i="147"/>
  <c r="CN53" i="147" s="1"/>
  <c r="CL70" i="161"/>
  <c r="CN70" i="161" s="1"/>
  <c r="CA91" i="124"/>
  <c r="CY18" i="117"/>
  <c r="DA18" i="117" s="1"/>
  <c r="CL78" i="117"/>
  <c r="CN78" i="117" s="1"/>
  <c r="CA47" i="140"/>
  <c r="CL59" i="117"/>
  <c r="CN59" i="117" s="1"/>
  <c r="CY38" i="117"/>
  <c r="DA38" i="117" s="1"/>
  <c r="CL52" i="117"/>
  <c r="CN52" i="117" s="1"/>
  <c r="CK91" i="161"/>
  <c r="CI91" i="161"/>
  <c r="CL74" i="147"/>
  <c r="CN74" i="147" s="1"/>
  <c r="CY9" i="147"/>
  <c r="DA9" i="147" s="1"/>
  <c r="CA47" i="147"/>
  <c r="BY91" i="161"/>
  <c r="CY23" i="147"/>
  <c r="DA23" i="147" s="1"/>
  <c r="CY44" i="140"/>
  <c r="DA44" i="140" s="1"/>
  <c r="E13" i="120"/>
  <c r="CY24" i="140"/>
  <c r="DA24" i="140" s="1"/>
  <c r="P32" i="107"/>
  <c r="CY8" i="117"/>
  <c r="DA8" i="117" s="1"/>
  <c r="P30" i="107"/>
  <c r="CY15" i="117"/>
  <c r="DA15" i="117" s="1"/>
  <c r="CA91" i="161"/>
  <c r="CJ91" i="161"/>
  <c r="CL83" i="147"/>
  <c r="CN83" i="147" s="1"/>
  <c r="CY32" i="161"/>
  <c r="DA32" i="161" s="1"/>
  <c r="CL82" i="117"/>
  <c r="CN82" i="117" s="1"/>
  <c r="CL76" i="161"/>
  <c r="CN76" i="161" s="1"/>
  <c r="CL60" i="161"/>
  <c r="CN60" i="161" s="1"/>
  <c r="CL67" i="147"/>
  <c r="CN67" i="147" s="1"/>
  <c r="CN34" i="117"/>
  <c r="CY34" i="117"/>
  <c r="DA34" i="117" s="1"/>
  <c r="CN16" i="161"/>
  <c r="CY16" i="161"/>
  <c r="DA16" i="161" s="1"/>
  <c r="CY8" i="32"/>
  <c r="DA8" i="32" s="1"/>
  <c r="DC8" i="32" s="1"/>
  <c r="P33" i="109"/>
  <c r="CL51" i="161"/>
  <c r="CN51" i="161" s="1"/>
  <c r="CN30" i="147"/>
  <c r="CY30" i="147"/>
  <c r="DA30" i="147" s="1"/>
  <c r="CY24" i="147"/>
  <c r="DA24" i="147" s="1"/>
  <c r="CY7" i="161"/>
  <c r="DA7" i="161" s="1"/>
  <c r="CN7" i="161"/>
  <c r="CN39" i="147"/>
  <c r="CY39" i="147"/>
  <c r="DA39" i="147" s="1"/>
  <c r="CL68" i="147"/>
  <c r="CN68" i="147" s="1"/>
  <c r="CL90" i="161"/>
  <c r="CN90" i="161" s="1"/>
  <c r="P29" i="105"/>
  <c r="I13" i="135"/>
  <c r="CN46" i="161"/>
  <c r="CY46" i="161"/>
  <c r="DA46" i="161" s="1"/>
  <c r="CL82" i="32"/>
  <c r="CN82" i="32" s="1"/>
  <c r="CY38" i="32"/>
  <c r="DA38" i="32" s="1"/>
  <c r="DC38" i="32" s="1"/>
  <c r="CS24" i="32"/>
  <c r="CR68" i="32" s="1"/>
  <c r="CV68" i="32" s="1"/>
  <c r="CI91" i="32"/>
  <c r="K51" i="44"/>
  <c r="K42" i="44"/>
  <c r="C7" i="51"/>
  <c r="C8" i="51" s="1"/>
  <c r="CS23" i="32"/>
  <c r="CR67" i="32" s="1"/>
  <c r="CV67" i="32" s="1"/>
  <c r="J54" i="44"/>
  <c r="D58" i="44"/>
  <c r="I6" i="37"/>
  <c r="J5" i="37"/>
  <c r="CY10" i="32"/>
  <c r="CS10" i="32" s="1"/>
  <c r="CA47" i="32"/>
  <c r="DA13" i="32"/>
  <c r="DC13" i="32" s="1"/>
  <c r="CS13" i="32"/>
  <c r="BY91" i="32"/>
  <c r="CR80" i="32"/>
  <c r="CV80" i="32" s="1"/>
  <c r="CY80" i="32" s="1"/>
  <c r="CS80" i="32"/>
  <c r="CW80" i="32" s="1"/>
  <c r="CX80" i="32" s="1"/>
  <c r="CR83" i="32"/>
  <c r="CV83" i="32" s="1"/>
  <c r="CS83" i="32"/>
  <c r="CW83" i="32" s="1"/>
  <c r="CX83" i="32" s="1"/>
  <c r="BR91" i="32"/>
  <c r="BS91" i="32"/>
  <c r="CR71" i="32"/>
  <c r="CV71" i="32" s="1"/>
  <c r="CS71" i="32"/>
  <c r="CW71" i="32" s="1"/>
  <c r="CX71" i="32" s="1"/>
  <c r="CR64" i="32"/>
  <c r="CV64" i="32" s="1"/>
  <c r="CS64" i="32"/>
  <c r="CW64" i="32" s="1"/>
  <c r="CX64" i="32" s="1"/>
  <c r="CR56" i="32"/>
  <c r="CV56" i="32" s="1"/>
  <c r="CS56" i="32"/>
  <c r="CW56" i="32" s="1"/>
  <c r="CX56" i="32" s="1"/>
  <c r="DA19" i="32"/>
  <c r="DC19" i="32" s="1"/>
  <c r="CS19" i="32"/>
  <c r="DA21" i="32"/>
  <c r="DC21" i="32" s="1"/>
  <c r="CS21" i="32"/>
  <c r="CR78" i="32"/>
  <c r="CV78" i="32" s="1"/>
  <c r="CS78" i="32"/>
  <c r="CW78" i="32" s="1"/>
  <c r="CX78" i="32" s="1"/>
  <c r="CR59" i="32"/>
  <c r="CV59" i="32" s="1"/>
  <c r="CS59" i="32"/>
  <c r="CW59" i="32" s="1"/>
  <c r="CX59" i="32" s="1"/>
  <c r="DA26" i="32"/>
  <c r="DC26" i="32" s="1"/>
  <c r="CS26" i="32"/>
  <c r="DA22" i="32"/>
  <c r="DC22" i="32" s="1"/>
  <c r="CS22" i="32"/>
  <c r="CY82" i="32"/>
  <c r="CR53" i="32"/>
  <c r="CV53" i="32" s="1"/>
  <c r="CS53" i="32"/>
  <c r="CW53" i="32" s="1"/>
  <c r="CX53" i="32" s="1"/>
  <c r="CS68" i="32"/>
  <c r="CW68" i="32" s="1"/>
  <c r="CX68" i="32" s="1"/>
  <c r="CS8" i="32"/>
  <c r="DA41" i="32"/>
  <c r="DC41" i="32" s="1"/>
  <c r="CS41" i="32"/>
  <c r="CR77" i="32"/>
  <c r="CV77" i="32" s="1"/>
  <c r="CS77" i="32"/>
  <c r="CW77" i="32" s="1"/>
  <c r="CX77" i="32" s="1"/>
  <c r="DA25" i="32"/>
  <c r="DC25" i="32" s="1"/>
  <c r="CS25" i="32"/>
  <c r="DA16" i="32"/>
  <c r="DC16" i="32" s="1"/>
  <c r="CS16" i="32"/>
  <c r="DA40" i="32"/>
  <c r="DC40" i="32" s="1"/>
  <c r="CS40" i="32"/>
  <c r="CR55" i="32"/>
  <c r="CV55" i="32" s="1"/>
  <c r="CS55" i="32"/>
  <c r="CW55" i="32" s="1"/>
  <c r="CX55" i="32" s="1"/>
  <c r="CR62" i="32"/>
  <c r="CV62" i="32" s="1"/>
  <c r="CS62" i="32"/>
  <c r="CW62" i="32" s="1"/>
  <c r="CX62" i="32" s="1"/>
  <c r="DA28" i="32"/>
  <c r="DC28" i="32" s="1"/>
  <c r="CS28" i="32"/>
  <c r="DA31" i="32"/>
  <c r="DC31" i="32" s="1"/>
  <c r="CS31" i="32"/>
  <c r="CR73" i="32"/>
  <c r="CV73" i="32" s="1"/>
  <c r="CS73" i="32"/>
  <c r="CW73" i="32" s="1"/>
  <c r="CX73" i="32" s="1"/>
  <c r="P30" i="106"/>
  <c r="I13" i="126"/>
  <c r="CI91" i="140"/>
  <c r="G13" i="120"/>
  <c r="CL78" i="124"/>
  <c r="CN78" i="124" s="1"/>
  <c r="CL63" i="140"/>
  <c r="CN63" i="140" s="1"/>
  <c r="CY20" i="124"/>
  <c r="DA20" i="124" s="1"/>
  <c r="CA91" i="32"/>
  <c r="CY14" i="32"/>
  <c r="CY19" i="124"/>
  <c r="DA19" i="124" s="1"/>
  <c r="CL90" i="32"/>
  <c r="CN90" i="32" s="1"/>
  <c r="K7" i="142"/>
  <c r="CL74" i="140"/>
  <c r="CN74" i="140" s="1"/>
  <c r="H13" i="120"/>
  <c r="P32" i="105"/>
  <c r="E13" i="135"/>
  <c r="CL76" i="32"/>
  <c r="CN76" i="32" s="1"/>
  <c r="CL52" i="32"/>
  <c r="CN52" i="32" s="1"/>
  <c r="P31" i="109"/>
  <c r="H13" i="126"/>
  <c r="F13" i="135"/>
  <c r="P33" i="107"/>
  <c r="P33" i="106"/>
  <c r="K7" i="163"/>
  <c r="CL47" i="32"/>
  <c r="CF47" i="32" s="1"/>
  <c r="CL74" i="32"/>
  <c r="CN74" i="32" s="1"/>
  <c r="CL79" i="32"/>
  <c r="CN79" i="32" s="1"/>
  <c r="CL54" i="32"/>
  <c r="CN54" i="32" s="1"/>
  <c r="CL51" i="32"/>
  <c r="CN51" i="32" s="1"/>
  <c r="C15" i="135"/>
  <c r="J14" i="135"/>
  <c r="P31" i="107"/>
  <c r="G13" i="135"/>
  <c r="CN32" i="32"/>
  <c r="CY32" i="32"/>
  <c r="CL52" i="124"/>
  <c r="CN52" i="124" s="1"/>
  <c r="CY19" i="117"/>
  <c r="DA19" i="117" s="1"/>
  <c r="P30" i="105"/>
  <c r="CN30" i="32"/>
  <c r="CY30" i="32"/>
  <c r="CY46" i="32"/>
  <c r="DA46" i="32" s="1"/>
  <c r="CL58" i="32"/>
  <c r="CN58" i="32" s="1"/>
  <c r="CY35" i="32"/>
  <c r="CN7" i="32"/>
  <c r="CY7" i="32"/>
  <c r="H13" i="135"/>
  <c r="P29" i="107"/>
  <c r="CL47" i="140"/>
  <c r="Q34" i="107"/>
  <c r="Q35" i="107" s="1"/>
  <c r="Q36" i="107" s="1"/>
  <c r="D62" i="107" s="1"/>
  <c r="Q15" i="107" s="1"/>
  <c r="R27" i="107"/>
  <c r="E13" i="126"/>
  <c r="J4" i="163"/>
  <c r="CL87" i="140"/>
  <c r="CN87" i="140" s="1"/>
  <c r="E13" i="149"/>
  <c r="H13" i="149"/>
  <c r="CL61" i="32"/>
  <c r="CN61" i="32" s="1"/>
  <c r="CL90" i="124"/>
  <c r="CN90" i="124" s="1"/>
  <c r="K54" i="110"/>
  <c r="N27" i="110"/>
  <c r="CL64" i="124"/>
  <c r="CN64" i="124" s="1"/>
  <c r="CL68" i="140"/>
  <c r="CN68" i="140" s="1"/>
  <c r="D60" i="110"/>
  <c r="Q13" i="110"/>
  <c r="E14" i="163"/>
  <c r="E15" i="163" s="1"/>
  <c r="D14" i="163"/>
  <c r="D15" i="163" s="1"/>
  <c r="C14" i="163"/>
  <c r="G14" i="163"/>
  <c r="G15" i="163" s="1"/>
  <c r="F14" i="163"/>
  <c r="F15" i="163" s="1"/>
  <c r="I14" i="163"/>
  <c r="I15" i="163" s="1"/>
  <c r="H14" i="163"/>
  <c r="H15" i="163" s="1"/>
  <c r="CK91" i="140"/>
  <c r="CL67" i="140"/>
  <c r="CN67" i="140" s="1"/>
  <c r="Q34" i="109"/>
  <c r="Q35" i="109" s="1"/>
  <c r="Q36" i="109" s="1"/>
  <c r="D62" i="109" s="1"/>
  <c r="Q15" i="109" s="1"/>
  <c r="R27" i="109"/>
  <c r="P28" i="109" s="1"/>
  <c r="P30" i="109"/>
  <c r="Q28" i="44"/>
  <c r="Q30" i="44"/>
  <c r="Q29" i="44"/>
  <c r="Q32" i="44"/>
  <c r="Q31" i="44"/>
  <c r="Q27" i="44"/>
  <c r="J14" i="149"/>
  <c r="C15" i="149"/>
  <c r="D13" i="149" s="1"/>
  <c r="I13" i="149"/>
  <c r="DA8" i="124"/>
  <c r="CL58" i="140"/>
  <c r="CN58" i="140" s="1"/>
  <c r="CA52" i="124"/>
  <c r="BY91" i="124"/>
  <c r="CY34" i="124"/>
  <c r="DA34" i="124" s="1"/>
  <c r="CL77" i="117"/>
  <c r="CN77" i="117" s="1"/>
  <c r="F13" i="126"/>
  <c r="CL62" i="117"/>
  <c r="CN62" i="117" s="1"/>
  <c r="CL63" i="124"/>
  <c r="CN63" i="124" s="1"/>
  <c r="CY46" i="124"/>
  <c r="DA46" i="124" s="1"/>
  <c r="CJ91" i="32"/>
  <c r="CK63" i="147"/>
  <c r="CK91" i="147" s="1"/>
  <c r="CJ91" i="147"/>
  <c r="P29" i="106"/>
  <c r="CA47" i="124"/>
  <c r="P29" i="109"/>
  <c r="CL70" i="117"/>
  <c r="CN70" i="117" s="1"/>
  <c r="CA53" i="117"/>
  <c r="CA91" i="117" s="1"/>
  <c r="BY91" i="117"/>
  <c r="F13" i="149"/>
  <c r="CL72" i="124"/>
  <c r="CN72" i="124" s="1"/>
  <c r="CY28" i="124"/>
  <c r="DA28" i="124" s="1"/>
  <c r="G13" i="126"/>
  <c r="CK52" i="124"/>
  <c r="CK91" i="124" s="1"/>
  <c r="CJ91" i="124"/>
  <c r="CK91" i="32"/>
  <c r="P31" i="105"/>
  <c r="CK53" i="117"/>
  <c r="CK91" i="117" s="1"/>
  <c r="CJ91" i="117"/>
  <c r="CL63" i="117"/>
  <c r="CN63" i="117" s="1"/>
  <c r="CL63" i="147"/>
  <c r="CI91" i="147"/>
  <c r="DA12" i="32"/>
  <c r="DC12" i="32" s="1"/>
  <c r="C15" i="120"/>
  <c r="J14" i="120"/>
  <c r="L16" i="120" s="1"/>
  <c r="L17" i="120" s="1"/>
  <c r="K17" i="120" s="1"/>
  <c r="N14" i="118" s="1"/>
  <c r="E35" i="40" s="1"/>
  <c r="CN19" i="140"/>
  <c r="CY19" i="140"/>
  <c r="DA19" i="140" s="1"/>
  <c r="CI91" i="124"/>
  <c r="CA63" i="147"/>
  <c r="CA91" i="147" s="1"/>
  <c r="BY91" i="147"/>
  <c r="CN8" i="124"/>
  <c r="CL47" i="124"/>
  <c r="CN9" i="117"/>
  <c r="CL47" i="117"/>
  <c r="CY14" i="140"/>
  <c r="DA14" i="140" s="1"/>
  <c r="Q34" i="106"/>
  <c r="R27" i="106"/>
  <c r="P32" i="106"/>
  <c r="CJ91" i="140"/>
  <c r="P32" i="109"/>
  <c r="CN56" i="32"/>
  <c r="F13" i="120"/>
  <c r="I13" i="120"/>
  <c r="F14" i="37"/>
  <c r="G14" i="37"/>
  <c r="E14" i="37"/>
  <c r="D14" i="37"/>
  <c r="H14" i="37"/>
  <c r="C14" i="37"/>
  <c r="I14" i="37"/>
  <c r="CN26" i="117"/>
  <c r="CY26" i="117"/>
  <c r="DA26" i="117" s="1"/>
  <c r="G13" i="149"/>
  <c r="CY23" i="140"/>
  <c r="DA23" i="140" s="1"/>
  <c r="CN33" i="117"/>
  <c r="CY33" i="117"/>
  <c r="DA33" i="117" s="1"/>
  <c r="J14" i="126"/>
  <c r="C15" i="126"/>
  <c r="D13" i="126" s="1"/>
  <c r="CY17" i="32"/>
  <c r="CY30" i="140"/>
  <c r="DA30" i="140" s="1"/>
  <c r="Q34" i="105"/>
  <c r="Q35" i="105" s="1"/>
  <c r="Q36" i="105" s="1"/>
  <c r="D62" i="105" s="1"/>
  <c r="Q15" i="105" s="1"/>
  <c r="R27" i="105"/>
  <c r="P33" i="105"/>
  <c r="CL53" i="117"/>
  <c r="CI91" i="117"/>
  <c r="CN19" i="147"/>
  <c r="CL47" i="147"/>
  <c r="CY19" i="147"/>
  <c r="P31" i="106"/>
  <c r="CY9" i="117"/>
  <c r="Q33" i="108"/>
  <c r="R33" i="108" s="1"/>
  <c r="Q27" i="108"/>
  <c r="Q29" i="108"/>
  <c r="R29" i="108" s="1"/>
  <c r="Q28" i="108"/>
  <c r="R28" i="108" s="1"/>
  <c r="Q32" i="108"/>
  <c r="R32" i="108" s="1"/>
  <c r="Q31" i="108"/>
  <c r="R31" i="108" s="1"/>
  <c r="Q30" i="108"/>
  <c r="R30" i="108" s="1"/>
  <c r="CN43" i="140"/>
  <c r="CY43" i="140"/>
  <c r="DA43" i="140" s="1"/>
  <c r="H14" i="142"/>
  <c r="H15" i="142" s="1"/>
  <c r="G14" i="142"/>
  <c r="G15" i="142" s="1"/>
  <c r="D14" i="142"/>
  <c r="D15" i="142" s="1"/>
  <c r="C14" i="142"/>
  <c r="F14" i="142"/>
  <c r="F15" i="142" s="1"/>
  <c r="I14" i="142"/>
  <c r="I15" i="142" s="1"/>
  <c r="E14" i="142"/>
  <c r="E15" i="142" s="1"/>
  <c r="DA10" i="140"/>
  <c r="BY91" i="140"/>
  <c r="CN54" i="140"/>
  <c r="CA91" i="140"/>
  <c r="CL88" i="140"/>
  <c r="CN88" i="140" s="1"/>
  <c r="DA7" i="124" l="1"/>
  <c r="DA47" i="124" s="1"/>
  <c r="CS7" i="124"/>
  <c r="R28" i="44"/>
  <c r="E15" i="37"/>
  <c r="R30" i="44"/>
  <c r="R32" i="44"/>
  <c r="H15" i="37"/>
  <c r="G15" i="37"/>
  <c r="F15" i="37"/>
  <c r="I15" i="37"/>
  <c r="I13" i="37" s="1"/>
  <c r="R31" i="44"/>
  <c r="R29" i="44"/>
  <c r="D15" i="37"/>
  <c r="E13" i="37" s="1"/>
  <c r="CE91" i="32"/>
  <c r="CF91" i="32"/>
  <c r="CN91" i="133"/>
  <c r="DA47" i="133"/>
  <c r="CN47" i="133"/>
  <c r="CL91" i="133"/>
  <c r="CY47" i="133"/>
  <c r="CN47" i="124"/>
  <c r="K16" i="120"/>
  <c r="CN91" i="161"/>
  <c r="E13" i="142"/>
  <c r="F13" i="163"/>
  <c r="CN47" i="161"/>
  <c r="DA47" i="161"/>
  <c r="CL91" i="161"/>
  <c r="CN47" i="147"/>
  <c r="DA47" i="140"/>
  <c r="CY47" i="161"/>
  <c r="K7" i="37"/>
  <c r="CY56" i="32"/>
  <c r="DA10" i="32"/>
  <c r="DC10" i="32" s="1"/>
  <c r="CY78" i="32"/>
  <c r="CY68" i="32"/>
  <c r="CL91" i="32"/>
  <c r="CN91" i="32"/>
  <c r="CS67" i="32"/>
  <c r="CW67" i="32" s="1"/>
  <c r="CX67" i="32" s="1"/>
  <c r="I4" i="37"/>
  <c r="J4" i="37" s="1"/>
  <c r="J6" i="37"/>
  <c r="K6" i="37" s="1"/>
  <c r="D60" i="44"/>
  <c r="Q13" i="44"/>
  <c r="N33" i="44"/>
  <c r="K54" i="44"/>
  <c r="CY77" i="32"/>
  <c r="CR84" i="32"/>
  <c r="CV84" i="32" s="1"/>
  <c r="CS84" i="32"/>
  <c r="CW84" i="32" s="1"/>
  <c r="CX84" i="32" s="1"/>
  <c r="CR54" i="32"/>
  <c r="CV54" i="32" s="1"/>
  <c r="CS54" i="32"/>
  <c r="CW54" i="32" s="1"/>
  <c r="CX54" i="32" s="1"/>
  <c r="CR85" i="32"/>
  <c r="CV85" i="32" s="1"/>
  <c r="CS85" i="32"/>
  <c r="CW85" i="32" s="1"/>
  <c r="CX85" i="32" s="1"/>
  <c r="DA35" i="32"/>
  <c r="DC35" i="32" s="1"/>
  <c r="CS35" i="32"/>
  <c r="CR65" i="32"/>
  <c r="CV65" i="32" s="1"/>
  <c r="CS65" i="32"/>
  <c r="CW65" i="32" s="1"/>
  <c r="CX65" i="32" s="1"/>
  <c r="CR60" i="32"/>
  <c r="CV60" i="32" s="1"/>
  <c r="CS60" i="32"/>
  <c r="CW60" i="32" s="1"/>
  <c r="CX60" i="32" s="1"/>
  <c r="CY73" i="32"/>
  <c r="CY53" i="32"/>
  <c r="CR63" i="32"/>
  <c r="CV63" i="32" s="1"/>
  <c r="CS63" i="32"/>
  <c r="CW63" i="32" s="1"/>
  <c r="CX63" i="32" s="1"/>
  <c r="CR70" i="32"/>
  <c r="CV70" i="32" s="1"/>
  <c r="CS70" i="32"/>
  <c r="CW70" i="32" s="1"/>
  <c r="CX70" i="32" s="1"/>
  <c r="DA17" i="32"/>
  <c r="DC17" i="32" s="1"/>
  <c r="CS17" i="32"/>
  <c r="DA30" i="32"/>
  <c r="DC30" i="32" s="1"/>
  <c r="CS30" i="32"/>
  <c r="CR75" i="32"/>
  <c r="CV75" i="32" s="1"/>
  <c r="CS75" i="32"/>
  <c r="CW75" i="32" s="1"/>
  <c r="CX75" i="32" s="1"/>
  <c r="CR69" i="32"/>
  <c r="CV69" i="32" s="1"/>
  <c r="CS69" i="32"/>
  <c r="CW69" i="32" s="1"/>
  <c r="CX69" i="32" s="1"/>
  <c r="CY83" i="32"/>
  <c r="DA14" i="32"/>
  <c r="DC14" i="32" s="1"/>
  <c r="CS14" i="32"/>
  <c r="CR66" i="32"/>
  <c r="CV66" i="32" s="1"/>
  <c r="CS66" i="32"/>
  <c r="CW66" i="32" s="1"/>
  <c r="CX66" i="32" s="1"/>
  <c r="CR72" i="32"/>
  <c r="CV72" i="32" s="1"/>
  <c r="CS72" i="32"/>
  <c r="CW72" i="32" s="1"/>
  <c r="CX72" i="32" s="1"/>
  <c r="CY64" i="32"/>
  <c r="CY62" i="32"/>
  <c r="DA32" i="32"/>
  <c r="DC32" i="32" s="1"/>
  <c r="CS32" i="32"/>
  <c r="CR52" i="32"/>
  <c r="CV52" i="32" s="1"/>
  <c r="CS52" i="32"/>
  <c r="CW52" i="32" s="1"/>
  <c r="CX52" i="32" s="1"/>
  <c r="CY59" i="32"/>
  <c r="CY71" i="32"/>
  <c r="CR57" i="32"/>
  <c r="CV57" i="32" s="1"/>
  <c r="CS57" i="32"/>
  <c r="CW57" i="32" s="1"/>
  <c r="CX57" i="32" s="1"/>
  <c r="DA7" i="32"/>
  <c r="DC7" i="32" s="1"/>
  <c r="CS7" i="32"/>
  <c r="CY55" i="32"/>
  <c r="CN47" i="32"/>
  <c r="P30" i="108"/>
  <c r="CN91" i="124"/>
  <c r="CN91" i="140"/>
  <c r="J15" i="135"/>
  <c r="K15" i="135" s="1"/>
  <c r="C13" i="135"/>
  <c r="E13" i="163"/>
  <c r="D13" i="135"/>
  <c r="H13" i="163"/>
  <c r="P27" i="107"/>
  <c r="P28" i="107"/>
  <c r="R34" i="107"/>
  <c r="R35" i="107" s="1"/>
  <c r="L16" i="135"/>
  <c r="L17" i="135" s="1"/>
  <c r="K17" i="135" s="1"/>
  <c r="N14" i="129" s="1"/>
  <c r="G35" i="40" s="1"/>
  <c r="C15" i="163"/>
  <c r="D13" i="163" s="1"/>
  <c r="J14" i="163"/>
  <c r="CN47" i="140"/>
  <c r="CL91" i="124"/>
  <c r="I13" i="163"/>
  <c r="CY47" i="140"/>
  <c r="G13" i="163"/>
  <c r="Q33" i="110"/>
  <c r="R33" i="110" s="1"/>
  <c r="Q30" i="110"/>
  <c r="R30" i="110" s="1"/>
  <c r="Q29" i="110"/>
  <c r="R29" i="110" s="1"/>
  <c r="Q32" i="110"/>
  <c r="R32" i="110" s="1"/>
  <c r="Q27" i="110"/>
  <c r="Q31" i="110"/>
  <c r="R31" i="110" s="1"/>
  <c r="Q28" i="110"/>
  <c r="R28" i="110" s="1"/>
  <c r="P27" i="105"/>
  <c r="R34" i="105"/>
  <c r="R35" i="105" s="1"/>
  <c r="L16" i="126"/>
  <c r="L17" i="126" s="1"/>
  <c r="K17" i="126" s="1"/>
  <c r="N14" i="127" s="1"/>
  <c r="F35" i="40" s="1"/>
  <c r="R34" i="106"/>
  <c r="R35" i="106" s="1"/>
  <c r="P27" i="106"/>
  <c r="CN47" i="117"/>
  <c r="P28" i="105"/>
  <c r="R27" i="44"/>
  <c r="P27" i="109"/>
  <c r="P34" i="109" s="1"/>
  <c r="R34" i="109"/>
  <c r="R35" i="109" s="1"/>
  <c r="F13" i="142"/>
  <c r="H13" i="142"/>
  <c r="P31" i="108"/>
  <c r="J14" i="37"/>
  <c r="C15" i="37"/>
  <c r="Q35" i="106"/>
  <c r="Q36" i="106" s="1"/>
  <c r="D62" i="106" s="1"/>
  <c r="Q15" i="106" s="1"/>
  <c r="D13" i="120"/>
  <c r="C13" i="120"/>
  <c r="J15" i="120"/>
  <c r="K15" i="120" s="1"/>
  <c r="P28" i="106"/>
  <c r="DA9" i="117"/>
  <c r="DA47" i="117" s="1"/>
  <c r="CY47" i="117"/>
  <c r="CL91" i="140"/>
  <c r="P33" i="108"/>
  <c r="DA19" i="147"/>
  <c r="DA47" i="147" s="1"/>
  <c r="CY47" i="147"/>
  <c r="CN53" i="117"/>
  <c r="CN91" i="117" s="1"/>
  <c r="CL91" i="117"/>
  <c r="CN63" i="147"/>
  <c r="CN91" i="147" s="1"/>
  <c r="CL91" i="147"/>
  <c r="C13" i="149"/>
  <c r="J13" i="149" s="1"/>
  <c r="J15" i="149"/>
  <c r="K15" i="149" s="1"/>
  <c r="C13" i="126"/>
  <c r="J13" i="126" s="1"/>
  <c r="J15" i="126"/>
  <c r="K15" i="126" s="1"/>
  <c r="CY47" i="32"/>
  <c r="CS47" i="32" s="1"/>
  <c r="CY47" i="124"/>
  <c r="CS47" i="124" s="1"/>
  <c r="L16" i="149"/>
  <c r="L17" i="149" s="1"/>
  <c r="K17" i="149" s="1"/>
  <c r="N14" i="143" s="1"/>
  <c r="I35" i="40" s="1"/>
  <c r="J14" i="142"/>
  <c r="C15" i="142"/>
  <c r="D13" i="142" s="1"/>
  <c r="Q34" i="108"/>
  <c r="R27" i="108"/>
  <c r="P28" i="108" s="1"/>
  <c r="P32" i="108"/>
  <c r="I13" i="142"/>
  <c r="G13" i="142"/>
  <c r="P29" i="108"/>
  <c r="CR91" i="124" l="1"/>
  <c r="CS91" i="124"/>
  <c r="CR51" i="124"/>
  <c r="CV51" i="124" s="1"/>
  <c r="CS51" i="124"/>
  <c r="CW51" i="124" s="1"/>
  <c r="H13" i="37"/>
  <c r="P32" i="44"/>
  <c r="P28" i="44"/>
  <c r="P29" i="44"/>
  <c r="G13" i="37"/>
  <c r="P31" i="44"/>
  <c r="F13" i="37"/>
  <c r="P30" i="44"/>
  <c r="L7" i="37"/>
  <c r="L8" i="37" s="1"/>
  <c r="K8" i="37" s="1"/>
  <c r="M14" i="33" s="1"/>
  <c r="D32" i="40" s="1"/>
  <c r="D13" i="37"/>
  <c r="P30" i="110"/>
  <c r="Q17" i="44"/>
  <c r="Q33" i="44"/>
  <c r="CY72" i="32"/>
  <c r="CY65" i="32"/>
  <c r="CY67" i="32"/>
  <c r="CY54" i="32"/>
  <c r="DA47" i="32"/>
  <c r="DC47" i="32" s="1"/>
  <c r="CY75" i="32"/>
  <c r="CY60" i="32"/>
  <c r="CR51" i="32"/>
  <c r="CV51" i="32" s="1"/>
  <c r="CS51" i="32"/>
  <c r="CW51" i="32" s="1"/>
  <c r="CR74" i="32"/>
  <c r="CV74" i="32" s="1"/>
  <c r="CS74" i="32"/>
  <c r="CW74" i="32" s="1"/>
  <c r="CX74" i="32" s="1"/>
  <c r="CR61" i="32"/>
  <c r="CV61" i="32" s="1"/>
  <c r="CS61" i="32"/>
  <c r="CW61" i="32" s="1"/>
  <c r="CX61" i="32" s="1"/>
  <c r="CR79" i="32"/>
  <c r="CV79" i="32" s="1"/>
  <c r="CS79" i="32"/>
  <c r="CW79" i="32" s="1"/>
  <c r="CX79" i="32" s="1"/>
  <c r="CY57" i="32"/>
  <c r="CY66" i="32"/>
  <c r="CR58" i="32"/>
  <c r="CV58" i="32" s="1"/>
  <c r="CS58" i="32"/>
  <c r="CW58" i="32" s="1"/>
  <c r="CX58" i="32" s="1"/>
  <c r="CY70" i="32"/>
  <c r="CY85" i="32"/>
  <c r="CR91" i="32"/>
  <c r="CS91" i="32"/>
  <c r="CY52" i="32"/>
  <c r="CY63" i="32"/>
  <c r="CR76" i="32"/>
  <c r="CV76" i="32" s="1"/>
  <c r="CS76" i="32"/>
  <c r="CW76" i="32" s="1"/>
  <c r="CX76" i="32" s="1"/>
  <c r="CY69" i="32"/>
  <c r="CY84" i="32"/>
  <c r="P33" i="110"/>
  <c r="J13" i="135"/>
  <c r="K16" i="135"/>
  <c r="P34" i="107"/>
  <c r="P31" i="110"/>
  <c r="K16" i="149"/>
  <c r="Q34" i="110"/>
  <c r="R27" i="110"/>
  <c r="P28" i="110" s="1"/>
  <c r="J13" i="120"/>
  <c r="P32" i="110"/>
  <c r="L16" i="163"/>
  <c r="L17" i="163" s="1"/>
  <c r="K17" i="163" s="1"/>
  <c r="N14" i="157" s="1"/>
  <c r="J35" i="40" s="1"/>
  <c r="K16" i="126"/>
  <c r="P29" i="110"/>
  <c r="C13" i="163"/>
  <c r="J13" i="163" s="1"/>
  <c r="J15" i="163"/>
  <c r="K15" i="163" s="1"/>
  <c r="J15" i="37"/>
  <c r="K15" i="37" s="1"/>
  <c r="C13" i="37"/>
  <c r="P27" i="44"/>
  <c r="P34" i="106"/>
  <c r="P34" i="105"/>
  <c r="R34" i="108"/>
  <c r="R35" i="108" s="1"/>
  <c r="P27" i="108"/>
  <c r="P34" i="108" s="1"/>
  <c r="C13" i="142"/>
  <c r="J13" i="142" s="1"/>
  <c r="J15" i="142"/>
  <c r="K15" i="142" s="1"/>
  <c r="Q35" i="108"/>
  <c r="Q36" i="108" s="1"/>
  <c r="D62" i="108" s="1"/>
  <c r="Q15" i="108" s="1"/>
  <c r="L16" i="142"/>
  <c r="L17" i="142" s="1"/>
  <c r="K17" i="142" s="1"/>
  <c r="N14" i="136" s="1"/>
  <c r="H35" i="40" s="1"/>
  <c r="CW91" i="124" l="1"/>
  <c r="CX51" i="124"/>
  <c r="CX91" i="124" s="1"/>
  <c r="CY51" i="124"/>
  <c r="CY91" i="124" s="1"/>
  <c r="CV91" i="124"/>
  <c r="J13" i="37"/>
  <c r="L16" i="37" s="1"/>
  <c r="L17" i="37" s="1"/>
  <c r="CY79" i="32"/>
  <c r="R33" i="44"/>
  <c r="Q34" i="44"/>
  <c r="CY61" i="32"/>
  <c r="CY76" i="32"/>
  <c r="CY74" i="32"/>
  <c r="CW91" i="32"/>
  <c r="CX51" i="32"/>
  <c r="CX91" i="32" s="1"/>
  <c r="CY51" i="32"/>
  <c r="CV91" i="32"/>
  <c r="CY58" i="32"/>
  <c r="K16" i="163"/>
  <c r="R34" i="110"/>
  <c r="R35" i="110" s="1"/>
  <c r="P27" i="110"/>
  <c r="P34" i="110" s="1"/>
  <c r="Q35" i="110"/>
  <c r="Q36" i="110" s="1"/>
  <c r="D62" i="110" s="1"/>
  <c r="Q15" i="110" s="1"/>
  <c r="K16" i="37"/>
  <c r="K17" i="37" s="1"/>
  <c r="N14" i="33" s="1"/>
  <c r="D35" i="40" s="1"/>
  <c r="K16" i="142"/>
  <c r="P33" i="44" l="1"/>
  <c r="P34" i="44" s="1"/>
  <c r="R34" i="44"/>
  <c r="R35" i="44" s="1"/>
  <c r="CY91" i="32"/>
  <c r="Q35" i="44" l="1"/>
  <c r="Q36" i="44" s="1"/>
  <c r="D62" i="44" s="1"/>
  <c r="Q15" i="44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Karadag, Michael</author>
  </authors>
  <commentList>
    <comment ref="A45" authorId="0" shapeId="0" xr:uid="{00000000-0006-0000-1C00-000001000000}">
      <text>
        <r>
          <rPr>
            <b/>
            <sz val="9"/>
            <color indexed="81"/>
            <rFont val="Segoe UI"/>
            <family val="2"/>
          </rPr>
          <t>Karadag, Michael:</t>
        </r>
        <r>
          <rPr>
            <sz val="9"/>
            <color indexed="81"/>
            <rFont val="Segoe UI"/>
            <family val="2"/>
          </rPr>
          <t xml:space="preserve">
hier reduzierte Zuschläge bis HK3
berücksichtigen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Karadag, Michael</author>
  </authors>
  <commentList>
    <comment ref="A45" authorId="0" shapeId="0" xr:uid="{97BDF2AB-C295-4181-817A-9FCC909BAB8B}">
      <text>
        <r>
          <rPr>
            <b/>
            <sz val="9"/>
            <color indexed="81"/>
            <rFont val="Segoe UI"/>
            <family val="2"/>
          </rPr>
          <t>Karadag, Michael:</t>
        </r>
        <r>
          <rPr>
            <sz val="9"/>
            <color indexed="81"/>
            <rFont val="Segoe UI"/>
            <family val="2"/>
          </rPr>
          <t xml:space="preserve">
hier reduzierte Zuschläge bis HK3
berücksichtigen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Karadag, Michael</author>
  </authors>
  <commentList>
    <comment ref="A45" authorId="0" shapeId="0" xr:uid="{5F488016-0028-47B7-89A8-39554B7D4A08}">
      <text>
        <r>
          <rPr>
            <b/>
            <sz val="9"/>
            <color indexed="81"/>
            <rFont val="Segoe UI"/>
            <family val="2"/>
          </rPr>
          <t>Karadag, Michael:</t>
        </r>
        <r>
          <rPr>
            <sz val="9"/>
            <color indexed="81"/>
            <rFont val="Segoe UI"/>
            <family val="2"/>
          </rPr>
          <t xml:space="preserve">
hier reduzierte Zuschläge bis HK3
berücksichtigen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Karadag, Michael</author>
  </authors>
  <commentList>
    <comment ref="A45" authorId="0" shapeId="0" xr:uid="{6C127365-0CC4-4B57-A611-4907F99DB033}">
      <text>
        <r>
          <rPr>
            <b/>
            <sz val="9"/>
            <color indexed="81"/>
            <rFont val="Segoe UI"/>
            <family val="2"/>
          </rPr>
          <t>Karadag, Michael:</t>
        </r>
        <r>
          <rPr>
            <sz val="9"/>
            <color indexed="81"/>
            <rFont val="Segoe UI"/>
            <family val="2"/>
          </rPr>
          <t xml:space="preserve">
hier reduzierte Zuschläge bis HK3
berücksichtigen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Karadag, Michael</author>
  </authors>
  <commentList>
    <comment ref="A45" authorId="0" shapeId="0" xr:uid="{45BA1C36-1AEF-4C46-ADFF-2F7E0915B354}">
      <text>
        <r>
          <rPr>
            <b/>
            <sz val="9"/>
            <color indexed="81"/>
            <rFont val="Segoe UI"/>
            <family val="2"/>
          </rPr>
          <t>Karadag, Michael:</t>
        </r>
        <r>
          <rPr>
            <sz val="9"/>
            <color indexed="81"/>
            <rFont val="Segoe UI"/>
            <family val="2"/>
          </rPr>
          <t xml:space="preserve">
hier reduzierte Zuschläge bis HK3
berücksichtigen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Karadag, Michael</author>
  </authors>
  <commentList>
    <comment ref="A45" authorId="0" shapeId="0" xr:uid="{F3B467E2-6DDF-42CC-A4D0-F89260D6B865}">
      <text>
        <r>
          <rPr>
            <b/>
            <sz val="9"/>
            <color indexed="81"/>
            <rFont val="Segoe UI"/>
            <family val="2"/>
          </rPr>
          <t>Karadag, Michael:</t>
        </r>
        <r>
          <rPr>
            <sz val="9"/>
            <color indexed="81"/>
            <rFont val="Segoe UI"/>
            <family val="2"/>
          </rPr>
          <t xml:space="preserve">
hier reduzierte Zuschläge bis HK3
berücksichtigen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Karadag, Michael</author>
  </authors>
  <commentList>
    <comment ref="A45" authorId="0" shapeId="0" xr:uid="{4CC87F23-6534-46BD-80E5-881CA550DEF4}">
      <text>
        <r>
          <rPr>
            <b/>
            <sz val="9"/>
            <color indexed="81"/>
            <rFont val="Segoe UI"/>
            <family val="2"/>
          </rPr>
          <t>Karadag, Michael:</t>
        </r>
        <r>
          <rPr>
            <sz val="9"/>
            <color indexed="81"/>
            <rFont val="Segoe UI"/>
            <family val="2"/>
          </rPr>
          <t xml:space="preserve">
hier reduzierte Zuschläge bis HK3
berücksichtigen</t>
        </r>
      </text>
    </comment>
  </commentList>
</comments>
</file>

<file path=xl/sharedStrings.xml><?xml version="1.0" encoding="utf-8"?>
<sst xmlns="http://schemas.openxmlformats.org/spreadsheetml/2006/main" count="5831" uniqueCount="481">
  <si>
    <t>Sales Price Comparison</t>
  </si>
  <si>
    <t>VOSS</t>
  </si>
  <si>
    <t>Competitor</t>
  </si>
  <si>
    <t>OH</t>
  </si>
  <si>
    <t>∆</t>
  </si>
  <si>
    <t>Direct Material</t>
  </si>
  <si>
    <t>Material OH</t>
  </si>
  <si>
    <t>Direct Production</t>
  </si>
  <si>
    <t>Production OH</t>
  </si>
  <si>
    <t>Risk OH</t>
  </si>
  <si>
    <t>SG&amp;A</t>
  </si>
  <si>
    <t>Total SK DS1</t>
  </si>
  <si>
    <t>Margin</t>
  </si>
  <si>
    <t>Sales Price</t>
  </si>
  <si>
    <t>HK3 Production Plant</t>
  </si>
  <si>
    <t>Sales Price/Vehicle</t>
  </si>
  <si>
    <t>Kunde</t>
  </si>
  <si>
    <t>MGK</t>
  </si>
  <si>
    <t>FGK</t>
  </si>
  <si>
    <t>Risk/Scrapp</t>
  </si>
  <si>
    <t>GK-Production</t>
  </si>
  <si>
    <t>DS1</t>
  </si>
  <si>
    <t>Gewinn auf SK</t>
  </si>
  <si>
    <t>Ford PC</t>
  </si>
  <si>
    <t>VW PC</t>
  </si>
  <si>
    <t>BMW PC</t>
  </si>
  <si>
    <t>Daimler PC</t>
  </si>
  <si>
    <t>Volvo CV</t>
  </si>
  <si>
    <t>Scania CV</t>
  </si>
  <si>
    <t>MAN CV</t>
  </si>
  <si>
    <t>Daimler Bus</t>
  </si>
  <si>
    <t>Ø Over All</t>
  </si>
  <si>
    <t>Reduzierte GK EK &gt; 5€/Stk.</t>
  </si>
  <si>
    <t>Reduzierte GK EK &gt; 20€/Stk.</t>
  </si>
  <si>
    <t>GK-Vertrieb</t>
  </si>
  <si>
    <t>GK-Entwicklung</t>
  </si>
  <si>
    <t>GK-Verwaltung</t>
  </si>
  <si>
    <t>VOSS Germany</t>
  </si>
  <si>
    <t>VOSS Poland</t>
  </si>
  <si>
    <t>VOSS Bulgaria</t>
  </si>
  <si>
    <t>VOSS China</t>
  </si>
  <si>
    <t>VOSS USMCA</t>
  </si>
  <si>
    <t>VOSS Automotive India</t>
  </si>
  <si>
    <t>VOSS Exotech</t>
  </si>
  <si>
    <t>VOSS Brazil</t>
  </si>
  <si>
    <t>Fluid WPM</t>
  </si>
  <si>
    <t>Fluid P2P (Poland)</t>
  </si>
  <si>
    <t>VAVA</t>
  </si>
  <si>
    <t>Application</t>
  </si>
  <si>
    <t>SCR</t>
  </si>
  <si>
    <t>Therm</t>
  </si>
  <si>
    <t>Air</t>
  </si>
  <si>
    <t>Other</t>
  </si>
  <si>
    <t>SK-Verrechnung</t>
  </si>
  <si>
    <t>Sonst</t>
  </si>
  <si>
    <t>Stundensatz Entwicklung</t>
  </si>
  <si>
    <t>Fixkostendegression</t>
  </si>
  <si>
    <t>Discount Rate</t>
  </si>
  <si>
    <t>All</t>
  </si>
  <si>
    <t>Project:</t>
  </si>
  <si>
    <t>Financial Program Status</t>
  </si>
  <si>
    <t>Customer:</t>
  </si>
  <si>
    <t>KAM:</t>
  </si>
  <si>
    <t>Financial Status</t>
  </si>
  <si>
    <t>Target Costing Actions</t>
  </si>
  <si>
    <t>Gap to close</t>
  </si>
  <si>
    <t>Target DB4</t>
  </si>
  <si>
    <t>=</t>
  </si>
  <si>
    <t>DB4 aktuell bei Zielmarge</t>
  </si>
  <si>
    <t>MS1</t>
  </si>
  <si>
    <t>MS2</t>
  </si>
  <si>
    <t>MS3</t>
  </si>
  <si>
    <t>MS4</t>
  </si>
  <si>
    <t>MS5</t>
  </si>
  <si>
    <t>MS6</t>
  </si>
  <si>
    <t>MS6+1year</t>
  </si>
  <si>
    <t>Action to close Gap</t>
  </si>
  <si>
    <t>Direct Cost
€/pcs</t>
  </si>
  <si>
    <t>Tooling</t>
  </si>
  <si>
    <t>R&amp;D</t>
  </si>
  <si>
    <t>Responsibility</t>
  </si>
  <si>
    <t>Status</t>
  </si>
  <si>
    <t>Volume Lifecycle</t>
  </si>
  <si>
    <t>Pcs.</t>
  </si>
  <si>
    <t>High</t>
  </si>
  <si>
    <t>Sales reduction</t>
  </si>
  <si>
    <t>T€</t>
  </si>
  <si>
    <t>SK Standard</t>
  </si>
  <si>
    <t>Net Sales T€</t>
  </si>
  <si>
    <t>VK aktuell</t>
  </si>
  <si>
    <t>Start Price</t>
  </si>
  <si>
    <t>€/pcs.</t>
  </si>
  <si>
    <t>Unit Sales Price Lifecycle</t>
  </si>
  <si>
    <t>VK aktuell - SK Standard= DB4 zu Standard</t>
  </si>
  <si>
    <t>Price Limit I (SK)</t>
  </si>
  <si>
    <t>Price Limit II (SK marginal)</t>
  </si>
  <si>
    <t>DB1 Margin T€</t>
  </si>
  <si>
    <t>DB1 Margin %</t>
  </si>
  <si>
    <t>%</t>
  </si>
  <si>
    <t>DB4 Margin T€ (OH)</t>
  </si>
  <si>
    <t>DB4 Margin % (OH)</t>
  </si>
  <si>
    <t>Medium</t>
  </si>
  <si>
    <t>SK</t>
  </si>
  <si>
    <t>Standard profit (process costs)</t>
  </si>
  <si>
    <t>Margin in % (pocess costs)</t>
  </si>
  <si>
    <t>Total Process Costs</t>
  </si>
  <si>
    <t>Standard profit (marginal costs)</t>
  </si>
  <si>
    <t>Margin in % (marginal costs)</t>
  </si>
  <si>
    <t>Total Marginal Costs</t>
  </si>
  <si>
    <t>HK1 Direct Material</t>
  </si>
  <si>
    <t xml:space="preserve">HK1 Direct Production </t>
  </si>
  <si>
    <t>Total HK1</t>
  </si>
  <si>
    <t>Net Present Value (Standard)</t>
  </si>
  <si>
    <t>Pay back period (Standard)</t>
  </si>
  <si>
    <t>year</t>
  </si>
  <si>
    <t>Net Present Value (Project)</t>
  </si>
  <si>
    <t>Pay back period (Project)</t>
  </si>
  <si>
    <t>Total Investment</t>
  </si>
  <si>
    <t>Low</t>
  </si>
  <si>
    <t>Project-hours</t>
  </si>
  <si>
    <t>h</t>
  </si>
  <si>
    <t>Project personel expenses</t>
  </si>
  <si>
    <t>Total save:</t>
  </si>
  <si>
    <t>Toolings/DVP/others</t>
  </si>
  <si>
    <t>Remaining Delta</t>
  </si>
  <si>
    <t>Recovery Project costs/tooling</t>
  </si>
  <si>
    <t>Machine investment</t>
  </si>
  <si>
    <t>Serial-toolings (allocated to calc.)</t>
  </si>
  <si>
    <t>Internal- and External Changes</t>
  </si>
  <si>
    <t>Internal Changes</t>
  </si>
  <si>
    <t>MS6+1 year</t>
  </si>
  <si>
    <t>Price/pcs.</t>
  </si>
  <si>
    <t>Gap</t>
  </si>
  <si>
    <t>Total:</t>
  </si>
  <si>
    <t>External Changes</t>
  </si>
  <si>
    <t xml:space="preserve">Business Case: </t>
  </si>
  <si>
    <t xml:space="preserve">Status: </t>
  </si>
  <si>
    <t>Premises:</t>
  </si>
  <si>
    <t>Project duration in years:</t>
  </si>
  <si>
    <t>Machine investment:</t>
  </si>
  <si>
    <t>Average interest:</t>
  </si>
  <si>
    <t>Toolings/DVP/others:</t>
  </si>
  <si>
    <t>Useful life:</t>
  </si>
  <si>
    <t>Serial-toolings (allocated to calc.):</t>
  </si>
  <si>
    <t>Project-hours:</t>
  </si>
  <si>
    <t>Recovery Project costs/tooling:</t>
  </si>
  <si>
    <t>Project expenses:</t>
  </si>
  <si>
    <t>Pay to play:</t>
  </si>
  <si>
    <t>Year</t>
  </si>
  <si>
    <t>Year 1</t>
  </si>
  <si>
    <t>Year 2</t>
  </si>
  <si>
    <t>Year 3</t>
  </si>
  <si>
    <t>Year 4</t>
  </si>
  <si>
    <t>Year 5</t>
  </si>
  <si>
    <t>Year 6</t>
  </si>
  <si>
    <t>Year 7</t>
  </si>
  <si>
    <t>Total</t>
  </si>
  <si>
    <t>Cash flow discounted</t>
  </si>
  <si>
    <t>Quantity</t>
  </si>
  <si>
    <t>Sales price</t>
  </si>
  <si>
    <t>Costs</t>
  </si>
  <si>
    <t>Turnover</t>
  </si>
  <si>
    <t>in EUR</t>
  </si>
  <si>
    <t>Total costs (OH)</t>
  </si>
  <si>
    <t>Standard profit (OH)</t>
  </si>
  <si>
    <t>Margin in %</t>
  </si>
  <si>
    <t xml:space="preserve">Overhead PEP Process </t>
  </si>
  <si>
    <t>Process costs PEP process</t>
  </si>
  <si>
    <t>Total costs (PC)</t>
  </si>
  <si>
    <t>Standard profit (PC)</t>
  </si>
  <si>
    <t>Project costs included in total costs</t>
  </si>
  <si>
    <t>Depreciation</t>
  </si>
  <si>
    <t>Project cash flow</t>
  </si>
  <si>
    <t>Discount factor</t>
  </si>
  <si>
    <t>Cash flow disc.</t>
  </si>
  <si>
    <t>Total initial investment (year 0):</t>
  </si>
  <si>
    <t>Net present value (NPV):</t>
  </si>
  <si>
    <t>in %</t>
  </si>
  <si>
    <t>Pay back period:</t>
  </si>
  <si>
    <t>Business Case: 2146 Daimler TM</t>
  </si>
  <si>
    <t>Status: MS 6</t>
  </si>
  <si>
    <t>Project exp. in total costs (TEUR):</t>
  </si>
  <si>
    <t>Project exp. in total costs (h):</t>
  </si>
  <si>
    <t>- Engineering (incl. PL)</t>
  </si>
  <si>
    <t>- Quality</t>
  </si>
  <si>
    <t>- Ind. Engineering/Production</t>
  </si>
  <si>
    <t>- Calculation</t>
  </si>
  <si>
    <t>- Others (Sales, Purchase, Comp. Cent.)</t>
  </si>
  <si>
    <t>Man years</t>
  </si>
  <si>
    <t>Project exp. in project sheet (TEUR):</t>
  </si>
  <si>
    <t>Project exp. in project sheet (h):</t>
  </si>
  <si>
    <t>- Others (Sales, Purchase)</t>
  </si>
  <si>
    <t>MS 1</t>
  </si>
  <si>
    <t>MS 2</t>
  </si>
  <si>
    <t>MS 3</t>
  </si>
  <si>
    <t>MS 4</t>
  </si>
  <si>
    <t>MS 5</t>
  </si>
  <si>
    <t>MS 6</t>
  </si>
  <si>
    <t>SOP+1year</t>
  </si>
  <si>
    <t>RESTRICTED</t>
  </si>
  <si>
    <t>Status:</t>
  </si>
  <si>
    <t>Project</t>
  </si>
  <si>
    <t>AS. #</t>
  </si>
  <si>
    <t>Customer</t>
  </si>
  <si>
    <t>KAM</t>
  </si>
  <si>
    <t>Project #</t>
  </si>
  <si>
    <t>Reporting Date</t>
  </si>
  <si>
    <t>Summary</t>
  </si>
  <si>
    <t>Project Effort</t>
  </si>
  <si>
    <t>Project Summary</t>
  </si>
  <si>
    <t>Standard</t>
  </si>
  <si>
    <t>Actual</t>
  </si>
  <si>
    <t>Target
past projects</t>
  </si>
  <si>
    <t>Target
Sk allocated</t>
  </si>
  <si>
    <t xml:space="preserve">Total Volume </t>
  </si>
  <si>
    <t>pcs.</t>
  </si>
  <si>
    <t>Project costs</t>
  </si>
  <si>
    <t>Total Sales</t>
  </si>
  <si>
    <t>Project hours total</t>
  </si>
  <si>
    <t>Total Costs  (SK)</t>
  </si>
  <si>
    <t>A-EE</t>
  </si>
  <si>
    <t>Total Gain/Loss</t>
  </si>
  <si>
    <t>A-PI</t>
  </si>
  <si>
    <t>A-PIK</t>
  </si>
  <si>
    <t>Investments total</t>
  </si>
  <si>
    <t>A-ZQ</t>
  </si>
  <si>
    <t>Amortization</t>
  </si>
  <si>
    <t>NPV (Net Present Value)</t>
  </si>
  <si>
    <t>Volume &amp; Pricing &amp; Costs</t>
  </si>
  <si>
    <t>Volume Cars</t>
  </si>
  <si>
    <t>pieces</t>
  </si>
  <si>
    <t>Volume</t>
  </si>
  <si>
    <t>Unit Sales Price</t>
  </si>
  <si>
    <t>€ / Unit</t>
  </si>
  <si>
    <t>Material per pcs</t>
  </si>
  <si>
    <t>Production per pcs</t>
  </si>
  <si>
    <t>HK3 per pcs</t>
  </si>
  <si>
    <t>Unit DB I</t>
  </si>
  <si>
    <t>SK per pcs (= price limit 1)</t>
  </si>
  <si>
    <t>Unit DB 4</t>
  </si>
  <si>
    <t>SK marginal (= price limit II)</t>
  </si>
  <si>
    <t>Customer Savings</t>
  </si>
  <si>
    <t>Income Statement</t>
  </si>
  <si>
    <t>Gross Sales brutto (w/o Sales reduction)</t>
  </si>
  <si>
    <t>Sales reduction per year</t>
  </si>
  <si>
    <t>Sales reduction total to base price</t>
  </si>
  <si>
    <t>Net sales</t>
  </si>
  <si>
    <t>Direct Material Cost</t>
  </si>
  <si>
    <t>Gross Margin</t>
  </si>
  <si>
    <t>Direct Production Cost</t>
  </si>
  <si>
    <t>Risk</t>
  </si>
  <si>
    <t>Indirect Material (MGK)</t>
  </si>
  <si>
    <t>Indirect Production (FGK)</t>
  </si>
  <si>
    <t>Overhead Production</t>
  </si>
  <si>
    <t>HK3</t>
  </si>
  <si>
    <t>DB1 Margin</t>
  </si>
  <si>
    <t>Overhead Sales</t>
  </si>
  <si>
    <t>Overhead R&amp;D</t>
  </si>
  <si>
    <t>Overhead Administration</t>
  </si>
  <si>
    <t>SK Production Plant</t>
  </si>
  <si>
    <t>DB4 Margin (Production Plant)</t>
  </si>
  <si>
    <t>Productivity Loses</t>
  </si>
  <si>
    <t>DB4 Margin</t>
  </si>
  <si>
    <t xml:space="preserve">Total costs </t>
  </si>
  <si>
    <t>Fixed costs degression (based on total overhead)</t>
  </si>
  <si>
    <t>Total costs (marginal costs)</t>
  </si>
  <si>
    <t>Project Tooling Costs/DVP/Other</t>
  </si>
  <si>
    <t>Pay to Play</t>
  </si>
  <si>
    <t>Total Project Specific Costs</t>
  </si>
  <si>
    <t>Project Tooling Recovery</t>
  </si>
  <si>
    <t xml:space="preserve">Project R&amp;D + Testing Recovery </t>
  </si>
  <si>
    <t>Total Project Specific Recovery</t>
  </si>
  <si>
    <t>Project Specific Costs Margin</t>
  </si>
  <si>
    <t>Project Expenses (allocated to SK)</t>
  </si>
  <si>
    <t>Machine Investment (allocated to SK)</t>
  </si>
  <si>
    <t>Cash Flow (Standard)</t>
  </si>
  <si>
    <t>Project Cocts incl. in total costs</t>
  </si>
  <si>
    <t>Project Cash Flow</t>
  </si>
  <si>
    <t>Project Cash Flow discounted</t>
  </si>
  <si>
    <t>Discount Factor</t>
  </si>
  <si>
    <t>Cash Flow (Project)</t>
  </si>
  <si>
    <t xml:space="preserve">DS1 </t>
  </si>
  <si>
    <t>Σ DS1</t>
  </si>
  <si>
    <t>Overhead Produktion</t>
  </si>
  <si>
    <t>Risk &amp; Opps</t>
  </si>
  <si>
    <t>Input Project</t>
  </si>
  <si>
    <t>Reporting Date:</t>
  </si>
  <si>
    <t>Projekt Description:</t>
  </si>
  <si>
    <t>Project Milestone:</t>
  </si>
  <si>
    <t>Project Location:</t>
  </si>
  <si>
    <t>Lifecycle</t>
  </si>
  <si>
    <t>AS #:</t>
  </si>
  <si>
    <t>Project #:</t>
  </si>
  <si>
    <t>Product</t>
  </si>
  <si>
    <t>Article #</t>
  </si>
  <si>
    <t>Description</t>
  </si>
  <si>
    <t>Volume VOSS</t>
  </si>
  <si>
    <t>Input Savings</t>
  </si>
  <si>
    <t>Sales Price Business Case</t>
  </si>
  <si>
    <t>€/100</t>
  </si>
  <si>
    <t>Current Offer Price</t>
  </si>
  <si>
    <t>Target Price Customer</t>
  </si>
  <si>
    <t>Sales Price Competitor</t>
  </si>
  <si>
    <t>Data Calculation / Sales Price</t>
  </si>
  <si>
    <t>SOP Year</t>
  </si>
  <si>
    <t>Currency</t>
  </si>
  <si>
    <t>EUR</t>
  </si>
  <si>
    <t>Total material costs (HK1)</t>
  </si>
  <si>
    <t>Direct material costs foreign (HK1)</t>
  </si>
  <si>
    <t>Direct material costs own (HK1)</t>
  </si>
  <si>
    <t>Direct process costs (HK1)</t>
  </si>
  <si>
    <t>Direct material costs foreign &gt; 5€ (HK1)</t>
  </si>
  <si>
    <t>Direct material costs foreign &gt; 5€ (HK3)</t>
  </si>
  <si>
    <t>Set-up costs (HK1)</t>
  </si>
  <si>
    <t>Fracht, Verpackung, Zoll</t>
  </si>
  <si>
    <t>Handlingskosten</t>
  </si>
  <si>
    <t>Dateneingabe VOSS USA/Mexico</t>
  </si>
  <si>
    <t>Jahr</t>
  </si>
  <si>
    <t>Min.</t>
  </si>
  <si>
    <t>Währung</t>
  </si>
  <si>
    <t>USD</t>
  </si>
  <si>
    <t>Motagezeit</t>
  </si>
  <si>
    <t>Stundensatz</t>
  </si>
  <si>
    <t>Rüstzeit</t>
  </si>
  <si>
    <t>h/Los</t>
  </si>
  <si>
    <t>Verkaufspreis</t>
  </si>
  <si>
    <t>Direkte Marterialkosten Fremd</t>
  </si>
  <si>
    <t>Direkte Materialkosten Eigen</t>
  </si>
  <si>
    <t>Direkte Montagekosten</t>
  </si>
  <si>
    <t>Rüstkosten</t>
  </si>
  <si>
    <t>Mindermengenzuschlag</t>
  </si>
  <si>
    <t>Dateneingabe VOSS China</t>
  </si>
  <si>
    <t>CNY</t>
  </si>
  <si>
    <t>Dateneingabe VOSS Brasilien</t>
  </si>
  <si>
    <t>BRL</t>
  </si>
  <si>
    <t>Dateneingabe VOSS Indien</t>
  </si>
  <si>
    <t>INR</t>
  </si>
  <si>
    <t>Input Potential</t>
  </si>
  <si>
    <t>Data Business Case</t>
  </si>
  <si>
    <t>Freight, packaging, toll</t>
  </si>
  <si>
    <t>Handling costs</t>
  </si>
  <si>
    <t>Minimum quantity surcharge</t>
  </si>
  <si>
    <t>DB4 %</t>
  </si>
  <si>
    <t>Project
Hours</t>
  </si>
  <si>
    <t>Hourly
Rate</t>
  </si>
  <si>
    <t>GER</t>
  </si>
  <si>
    <t>Discount Rate:</t>
  </si>
  <si>
    <t>PL</t>
  </si>
  <si>
    <t>Lifecycle (Years)</t>
  </si>
  <si>
    <t>BG</t>
  </si>
  <si>
    <t>Hourly Rate:</t>
  </si>
  <si>
    <t>Share of SK offsetting</t>
  </si>
  <si>
    <t>China</t>
  </si>
  <si>
    <t>SK Lifetime</t>
  </si>
  <si>
    <t>Indien</t>
  </si>
  <si>
    <t>Peak-Turnover</t>
  </si>
  <si>
    <t>Brazil</t>
  </si>
  <si>
    <t>USMCA</t>
  </si>
  <si>
    <t>Project hours</t>
  </si>
  <si>
    <t>Personel Costs</t>
  </si>
  <si>
    <t>Department</t>
  </si>
  <si>
    <t>Lower Limit</t>
  </si>
  <si>
    <t>Upper Limit</t>
  </si>
  <si>
    <t>Factor</t>
  </si>
  <si>
    <t>Project expenditure
Past Projects</t>
  </si>
  <si>
    <t>€</t>
  </si>
  <si>
    <t>Recovery</t>
  </si>
  <si>
    <t>DVP / Tooling / Other</t>
  </si>
  <si>
    <t>Project R&amp;D + Testing</t>
  </si>
  <si>
    <t>DVP Costs</t>
  </si>
  <si>
    <t>Project Tooling</t>
  </si>
  <si>
    <t xml:space="preserve">product specific tools, tooling inserts/devices </t>
  </si>
  <si>
    <t>Molding tools (customer owned / not allocated to HK)</t>
  </si>
  <si>
    <t>Molding tools (VOSS owned /allocated to HK)</t>
  </si>
  <si>
    <t>Pre serial toolings</t>
  </si>
  <si>
    <t>Machine investment (site allocated)</t>
  </si>
  <si>
    <t>Project costs: External services (laboratories, calculations), Special charges for development (samples, trial tools, etc.), Others (travel expenses, cargo).</t>
  </si>
  <si>
    <t>Pre-Series costs (samples)</t>
  </si>
  <si>
    <t>Productivity Losses</t>
  </si>
  <si>
    <t>(1) Angebotskalkulation</t>
  </si>
  <si>
    <t>Data</t>
  </si>
  <si>
    <t>Unit</t>
  </si>
  <si>
    <t>surcharge</t>
  </si>
  <si>
    <t>surcharge EK &gt;5€</t>
  </si>
  <si>
    <t>DS1 surcharge</t>
  </si>
  <si>
    <t>Summe</t>
  </si>
  <si>
    <t>Production Plant</t>
  </si>
  <si>
    <t>Volume/Year</t>
  </si>
  <si>
    <t>Direct Marterial foreign</t>
  </si>
  <si>
    <t>Direct Material own</t>
  </si>
  <si>
    <t>Total Direct Material</t>
  </si>
  <si>
    <t>Set-Up Costs</t>
  </si>
  <si>
    <t>HK1</t>
  </si>
  <si>
    <t>Freight, Packaging</t>
  </si>
  <si>
    <t>Handling</t>
  </si>
  <si>
    <t>Total Variable Cost</t>
  </si>
  <si>
    <t>Variable Margin</t>
  </si>
  <si>
    <t>Total indirect Cost</t>
  </si>
  <si>
    <t>DB1</t>
  </si>
  <si>
    <t>DS1-Overhead</t>
  </si>
  <si>
    <t xml:space="preserve">SK </t>
  </si>
  <si>
    <t>DB4 - Margin</t>
  </si>
  <si>
    <t>(2) DS1 Zuschlag</t>
  </si>
  <si>
    <t>Check</t>
  </si>
  <si>
    <t>Direct Labor Cost</t>
  </si>
  <si>
    <t>Wagnis</t>
  </si>
  <si>
    <t>GK-Entw.</t>
  </si>
  <si>
    <t>GK-Verw.</t>
  </si>
  <si>
    <t>Price Limit</t>
  </si>
  <si>
    <t>Price Limit I</t>
  </si>
  <si>
    <t>Price Limit II</t>
  </si>
  <si>
    <t>Data Quote Approval</t>
  </si>
  <si>
    <t>not KVP relevant MT1</t>
  </si>
  <si>
    <t>not KVP relevant MT2</t>
  </si>
  <si>
    <t>Please enter the data in the green marked fields!</t>
  </si>
  <si>
    <t>Volume Product</t>
  </si>
  <si>
    <t>Price/pcs. (w/o reduction)</t>
  </si>
  <si>
    <t>HK3/pcs.</t>
  </si>
  <si>
    <t>SK/pcs.</t>
  </si>
  <si>
    <t>Sales (w/o reduction)</t>
  </si>
  <si>
    <t>Sales</t>
  </si>
  <si>
    <t>Ratio</t>
  </si>
  <si>
    <t>Ratio kum.</t>
  </si>
  <si>
    <t>DB4</t>
  </si>
  <si>
    <t>Sales
Price Limit I</t>
  </si>
  <si>
    <t>Sales
Price Limit II</t>
  </si>
  <si>
    <t>Var. Margin + Step Costs
Price Business Case</t>
  </si>
  <si>
    <t>Var. Margin + Step Costs
Price Limit I</t>
  </si>
  <si>
    <t>Var. Margin + Step Costs
Price Limit II</t>
  </si>
  <si>
    <t>Project hours:</t>
  </si>
  <si>
    <t>Σ</t>
  </si>
  <si>
    <t>Project R&amp;D Costs + Testing + Admin.</t>
  </si>
  <si>
    <t>Project Tooling Costs</t>
  </si>
  <si>
    <t>Machine Investment</t>
  </si>
  <si>
    <t>Project Toolings (allocated)</t>
  </si>
  <si>
    <t>Project R&amp;D + Testing Recovery</t>
  </si>
  <si>
    <t xml:space="preserve">Project Tooling Recovery </t>
  </si>
  <si>
    <t>Direct Material Costs</t>
  </si>
  <si>
    <t>Σ Direct Material Costs</t>
  </si>
  <si>
    <t>Direct Labor Costs</t>
  </si>
  <si>
    <t>Σ Direct Labor Costs</t>
  </si>
  <si>
    <t>Σ Wagnis</t>
  </si>
  <si>
    <t>Indirekte Materialkosten (MGK)</t>
  </si>
  <si>
    <t>Σ Indirekte Materialkosten (MGK)</t>
  </si>
  <si>
    <t>Indirekte Fertigungskosten (FGK)</t>
  </si>
  <si>
    <t>Σ Indirekte Fertigungskosten (FGK)</t>
  </si>
  <si>
    <t>Σ Overhead Produktion</t>
  </si>
  <si>
    <t>Σ GK-Vertrieb</t>
  </si>
  <si>
    <t>Σ GK-Entwicklung</t>
  </si>
  <si>
    <t>GK- Verwaltung</t>
  </si>
  <si>
    <t>Σ GK- Verwaltung</t>
  </si>
  <si>
    <t>DS1-Zuschlag</t>
  </si>
  <si>
    <t>Σ DS1-Zuschlag</t>
  </si>
  <si>
    <t>DS1-Wagnis</t>
  </si>
  <si>
    <t>Σ DS1-Wagnis</t>
  </si>
  <si>
    <t>DS1-Indirekte Materialkosten (MGK)</t>
  </si>
  <si>
    <t>Σ DS1-Indirekte Materialkosten (MGK)</t>
  </si>
  <si>
    <t>DS1-Overhead Produktion</t>
  </si>
  <si>
    <t>Σ DS1-Overhead Produktion</t>
  </si>
  <si>
    <t>DS1-Gemeinkosten Vertrieb</t>
  </si>
  <si>
    <t>Σ DS1-Gemeinkosten Vertrieb</t>
  </si>
  <si>
    <t>DS1-Gemeinkosten Entwicklung</t>
  </si>
  <si>
    <t>Σ DS1-Gemeinkosten Entwicklung</t>
  </si>
  <si>
    <t>DS1-Gemeinkosten Verwaltung</t>
  </si>
  <si>
    <t>Σ DS1-Gemeinkosten Verwaltung</t>
  </si>
  <si>
    <t>Amortization I</t>
  </si>
  <si>
    <t>Amortization II</t>
  </si>
  <si>
    <t>Investment Total</t>
  </si>
  <si>
    <t>Amortization total</t>
  </si>
  <si>
    <t>Produkt</t>
  </si>
  <si>
    <t>Henzel</t>
  </si>
  <si>
    <t>Indirekte Production (FGK)</t>
  </si>
  <si>
    <t>Project costs: External services (laboratories, calculations), Secial charges for development (samples, trial tools, etc.), Others (travel expenses, cargo).</t>
  </si>
  <si>
    <t>Plan 2013</t>
  </si>
  <si>
    <t>JPY</t>
  </si>
  <si>
    <t>PLN</t>
  </si>
  <si>
    <t>P4017</t>
    <phoneticPr fontId="126" type="noConversion"/>
  </si>
  <si>
    <t>Pay to Play</t>
    <phoneticPr fontId="126" type="noConversion"/>
  </si>
  <si>
    <t>SV272 connector</t>
    <phoneticPr fontId="126" type="noConversion"/>
  </si>
  <si>
    <t>CALB</t>
    <phoneticPr fontId="126" type="noConversion"/>
  </si>
  <si>
    <t>AS</t>
    <phoneticPr fontId="12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</si>
</sst>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2">
    <numFmt numFmtId="176" formatCode="&quot;$&quot;#,##0.00_);[Red]\(&quot;$&quot;#,##0.00\)"/>
    <numFmt numFmtId="177" formatCode="_(&quot;$&quot;* #,##0_);_(&quot;$&quot;* \(#,##0\);_(&quot;$&quot;* &quot;-&quot;_);_(@_)"/>
    <numFmt numFmtId="178" formatCode="_(&quot;$&quot;* #,##0.00_);_(&quot;$&quot;* \(#,##0.00\);_(&quot;$&quot;* &quot;-&quot;??_);_(@_)"/>
    <numFmt numFmtId="179" formatCode="_-* #,##0.00\ _€_-;\-* #,##0.00\ _€_-;_-* &quot;-&quot;??\ _€_-;_-@_-"/>
    <numFmt numFmtId="180" formatCode="&quot;€&quot;#,##0_);[Red]\(&quot;€&quot;#,##0\)"/>
    <numFmt numFmtId="181" formatCode="0.0%"/>
    <numFmt numFmtId="182" formatCode="0.0000"/>
    <numFmt numFmtId="183" formatCode="0.00000"/>
    <numFmt numFmtId="184" formatCode="#,##0.0"/>
    <numFmt numFmtId="185" formatCode="&quot;$&quot;* #,##0_);[Red]&quot;$&quot;* \(#,##0\)"/>
    <numFmt numFmtId="186" formatCode="_(&quot;$&quot;* #,##0.0_);_(&quot;$&quot;* \(#,##0.0\);_(&quot;$&quot;* &quot;-&quot;??_);_(@_)"/>
    <numFmt numFmtId="187" formatCode="&quot;$&quot;#,##0;\-&quot;$&quot;#,##0"/>
    <numFmt numFmtId="188" formatCode="0.0000%"/>
    <numFmt numFmtId="189" formatCode="0_)%;\(0\)%"/>
    <numFmt numFmtId="190" formatCode="_(#,##0_);_(\(#,##0\)"/>
    <numFmt numFmtId="191" formatCode="&quot;\&quot;#,##0.00;[Red]&quot;\&quot;\-#,##0.00"/>
    <numFmt numFmtId="192" formatCode="&quot;\&quot;#,##0;[Red]&quot;\&quot;\-#,##0"/>
    <numFmt numFmtId="193" formatCode="_(&quot;$&quot;* #,##0_);_(&quot;$&quot;* \(#,##0\);_(&quot;$&quot;* &quot;-&quot;??_);_(@_)"/>
    <numFmt numFmtId="194" formatCode="#,##0_);[Red]\ \(#,##0\)"/>
    <numFmt numFmtId="195" formatCode="#,##0.00\ &quot;pta&quot;;\-#,##0.00\ &quot;pta&quot;"/>
    <numFmt numFmtId="196" formatCode="#,##0.000000"/>
    <numFmt numFmtId="197" formatCode="_ &quot;\&quot;* #,##0.00_ ;_ &quot;\&quot;* \-#,##0.00_ ;_ &quot;\&quot;* &quot;-&quot;??_ ;_ @_ "/>
    <numFmt numFmtId="198" formatCode="#,##0_ ;[Red]\-#,##0\ "/>
    <numFmt numFmtId="199" formatCode="&quot;$&quot;#,##0.000"/>
    <numFmt numFmtId="200" formatCode="&quot;$&quot;* #,##0&quot;/Acre&quot;"/>
    <numFmt numFmtId="201" formatCode="_-* #,##0.0\ _D_M_-;\-* #,##0.0\ _D_M_-;_-* &quot;-&quot;??\ _D_M_-;_-@_-"/>
    <numFmt numFmtId="202" formatCode="d/m/yy\ h:mm"/>
    <numFmt numFmtId="203" formatCode="_(* #,##0.0_);_(* \(#,##0.0\);_(* #,##0_);_(@_)"/>
    <numFmt numFmtId="204" formatCode="#,##0.0000_)"/>
    <numFmt numFmtId="205" formatCode="000"/>
    <numFmt numFmtId="206" formatCode="\$#,##0.00;[Red]\-\$#,##0.00"/>
    <numFmt numFmtId="207" formatCode="\$\ #,##0;\-\$\ #,##0"/>
    <numFmt numFmtId="208" formatCode="mmmm\ d\,\ yyyy"/>
    <numFmt numFmtId="209" formatCode="&quot;$&quot;* #,##0_);&quot;$&quot;* \(#,##0\)"/>
    <numFmt numFmtId="210" formatCode="#,##0.00;[Red]\(#,##0.00\)"/>
    <numFmt numFmtId="211" formatCode="_-* #,##0.00\ [$€]_-;\-* #,##0.00\ [$€]_-;_-* &quot;-&quot;??\ [$€]_-;_-@_-"/>
    <numFmt numFmtId="212" formatCode="0\);"/>
    <numFmt numFmtId="213" formatCode="#,##0;[Red]\(#,##0\)"/>
    <numFmt numFmtId="214" formatCode="0_)"/>
    <numFmt numFmtId="215" formatCode="0.00_)"/>
    <numFmt numFmtId="216" formatCode="\A&quot;$&quot;#,##0_);\(&quot;$&quot;#,##0\)"/>
    <numFmt numFmtId="217" formatCode="#,##0.0000_);[Red]\(#,##0.0000\)"/>
    <numFmt numFmtId="218" formatCode="##,##0.00_);\(#,##0.00\)"/>
    <numFmt numFmtId="219" formatCode="&quot;$&quot;#,##0"/>
    <numFmt numFmtId="220" formatCode="&quot;L.&quot;\ #,##0;[Red]\-&quot;L.&quot;\ #,##0"/>
    <numFmt numFmtId="221" formatCode="0.0"/>
    <numFmt numFmtId="222" formatCode="dd/mm/yy"/>
    <numFmt numFmtId="223" formatCode="#,##0.00\ _€;[Red]#,##0.00\ _€"/>
    <numFmt numFmtId="224" formatCode="#,##0_ ;\-#,##0\ "/>
    <numFmt numFmtId="225" formatCode="#,##0\ &quot;€&quot;"/>
    <numFmt numFmtId="226" formatCode="0.0\ &quot;years&quot;"/>
    <numFmt numFmtId="227" formatCode="dd/mm/yy;@"/>
  </numFmts>
  <fonts count="127"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b/>
      <sz val="11"/>
      <color theme="1"/>
      <name val="宋体"/>
      <family val="2"/>
      <scheme val="minor"/>
    </font>
    <font>
      <i/>
      <sz val="11"/>
      <color theme="1"/>
      <name val="宋体"/>
      <family val="2"/>
      <scheme val="minor"/>
    </font>
    <font>
      <i/>
      <sz val="10"/>
      <color theme="1"/>
      <name val="宋体"/>
      <family val="2"/>
      <scheme val="minor"/>
    </font>
    <font>
      <b/>
      <i/>
      <sz val="10"/>
      <color theme="1"/>
      <name val="宋体"/>
      <family val="2"/>
      <scheme val="minor"/>
    </font>
    <font>
      <b/>
      <sz val="12"/>
      <color theme="1"/>
      <name val="宋体"/>
      <family val="2"/>
      <scheme val="minor"/>
    </font>
    <font>
      <sz val="12"/>
      <color theme="1"/>
      <name val="宋体"/>
      <family val="2"/>
      <scheme val="minor"/>
    </font>
    <font>
      <b/>
      <i/>
      <sz val="11"/>
      <color theme="1"/>
      <name val="宋体"/>
      <family val="2"/>
      <scheme val="minor"/>
    </font>
    <font>
      <b/>
      <sz val="14"/>
      <color theme="1"/>
      <name val="宋体"/>
      <family val="2"/>
      <scheme val="minor"/>
    </font>
    <font>
      <b/>
      <sz val="18"/>
      <color theme="1"/>
      <name val="宋体"/>
      <family val="2"/>
      <scheme val="minor"/>
    </font>
    <font>
      <b/>
      <sz val="16"/>
      <color theme="0"/>
      <name val="宋体"/>
      <family val="2"/>
      <scheme val="minor"/>
    </font>
    <font>
      <sz val="14"/>
      <color theme="1"/>
      <name val="宋体"/>
      <family val="2"/>
      <scheme val="minor"/>
    </font>
    <font>
      <b/>
      <sz val="18"/>
      <color theme="0"/>
      <name val="宋体"/>
      <family val="2"/>
      <scheme val="minor"/>
    </font>
    <font>
      <sz val="11"/>
      <color rgb="FFFF0000"/>
      <name val="宋体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8.5"/>
      <name val="LinePrinter"/>
    </font>
    <font>
      <sz val="8"/>
      <name val="Arial"/>
      <family val="2"/>
    </font>
    <font>
      <sz val="10"/>
      <name val="Times New Roman"/>
      <family val="1"/>
    </font>
    <font>
      <b/>
      <sz val="8.5"/>
      <name val="LinePrinter"/>
      <family val="2"/>
    </font>
    <font>
      <sz val="10"/>
      <name val="細明朝体"/>
      <family val="3"/>
      <charset val="128"/>
    </font>
    <font>
      <sz val="11"/>
      <name val="?? ??"/>
      <family val="3"/>
      <charset val="128"/>
    </font>
    <font>
      <sz val="11"/>
      <name val="‚l‚r –¾’©"/>
      <charset val="128"/>
    </font>
    <font>
      <sz val="9"/>
      <name val="Arial"/>
      <family val="2"/>
    </font>
    <font>
      <sz val="11"/>
      <color indexed="8"/>
      <name val="Calibri"/>
      <family val="2"/>
    </font>
    <font>
      <sz val="11"/>
      <color indexed="8"/>
      <name val="ＭＳ Ｐゴシック"/>
      <family val="3"/>
      <charset val="128"/>
    </font>
    <font>
      <b/>
      <sz val="9"/>
      <name val="Arial"/>
      <family val="2"/>
    </font>
    <font>
      <sz val="11"/>
      <color indexed="9"/>
      <name val="Calibri"/>
      <family val="2"/>
    </font>
    <font>
      <sz val="11"/>
      <color indexed="9"/>
      <name val="ＭＳ Ｐゴシック"/>
      <family val="3"/>
      <charset val="128"/>
    </font>
    <font>
      <sz val="12"/>
      <name val="Helv"/>
    </font>
    <font>
      <b/>
      <sz val="12"/>
      <name val="MS Sans Serif"/>
      <family val="2"/>
    </font>
    <font>
      <sz val="8"/>
      <name val="Times New Roman"/>
      <family val="1"/>
    </font>
    <font>
      <sz val="11"/>
      <color indexed="20"/>
      <name val="Calibri"/>
      <family val="2"/>
    </font>
    <font>
      <sz val="10"/>
      <name val="Courier"/>
      <family val="3"/>
    </font>
    <font>
      <b/>
      <sz val="11"/>
      <color indexed="52"/>
      <name val="Calibri"/>
      <family val="2"/>
    </font>
    <font>
      <b/>
      <sz val="10"/>
      <name val="Helv"/>
    </font>
    <font>
      <b/>
      <sz val="11"/>
      <color indexed="9"/>
      <name val="Calibri"/>
      <family val="2"/>
    </font>
    <font>
      <sz val="10"/>
      <name val="MS Sans Serif"/>
      <family val="2"/>
    </font>
    <font>
      <sz val="10"/>
      <color indexed="8"/>
      <name val="Arial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2"/>
      <name val="Helv"/>
    </font>
    <font>
      <b/>
      <sz val="12"/>
      <name val="Arial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7.5"/>
      <color indexed="12"/>
      <name val="Arial"/>
      <family val="2"/>
    </font>
    <font>
      <sz val="11"/>
      <color indexed="62"/>
      <name val="Calibri"/>
      <family val="2"/>
    </font>
    <font>
      <sz val="10"/>
      <color indexed="8"/>
      <name val="Arial Narrow"/>
      <family val="2"/>
    </font>
    <font>
      <sz val="11"/>
      <color indexed="52"/>
      <name val="Calibri"/>
      <family val="2"/>
    </font>
    <font>
      <b/>
      <sz val="11"/>
      <name val="Helv"/>
    </font>
    <font>
      <b/>
      <i/>
      <sz val="16"/>
      <name val="Helv"/>
    </font>
    <font>
      <b/>
      <sz val="11"/>
      <color indexed="63"/>
      <name val="Calibri"/>
      <family val="2"/>
    </font>
    <font>
      <b/>
      <sz val="10"/>
      <name val="MS Sans Serif"/>
      <family val="2"/>
    </font>
    <font>
      <b/>
      <sz val="10"/>
      <color indexed="8"/>
      <name val="Arial"/>
      <family val="2"/>
    </font>
    <font>
      <b/>
      <sz val="14"/>
      <name val="Arial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b/>
      <sz val="14"/>
      <color indexed="9"/>
      <name val="Arial"/>
      <family val="2"/>
    </font>
    <font>
      <sz val="12"/>
      <name val="Arial"/>
      <family val="2"/>
    </font>
    <font>
      <sz val="11"/>
      <color indexed="10"/>
      <name val="Calibri"/>
      <family val="2"/>
    </font>
    <font>
      <sz val="12"/>
      <name val="Wingdings"/>
      <charset val="2"/>
    </font>
    <font>
      <b/>
      <sz val="18"/>
      <color indexed="56"/>
      <name val="ＭＳ Ｐゴシック"/>
      <family val="3"/>
      <charset val="128"/>
    </font>
    <font>
      <b/>
      <sz val="11"/>
      <color indexed="9"/>
      <name val="ＭＳ Ｐゴシック"/>
      <family val="3"/>
      <charset val="128"/>
    </font>
    <font>
      <sz val="11"/>
      <color indexed="60"/>
      <name val="ＭＳ Ｐゴシック"/>
      <family val="3"/>
      <charset val="128"/>
    </font>
    <font>
      <u/>
      <sz val="9"/>
      <color indexed="12"/>
      <name val="Osaka"/>
      <family val="3"/>
      <charset val="128"/>
    </font>
    <font>
      <sz val="11"/>
      <name val="ＭＳ Ｐゴシック"/>
      <family val="3"/>
      <charset val="128"/>
    </font>
    <font>
      <sz val="11"/>
      <color indexed="52"/>
      <name val="ＭＳ Ｐゴシック"/>
      <family val="3"/>
      <charset val="128"/>
    </font>
    <font>
      <sz val="11"/>
      <color indexed="62"/>
      <name val="ＭＳ Ｐゴシック"/>
      <family val="3"/>
      <charset val="128"/>
    </font>
    <font>
      <b/>
      <sz val="11"/>
      <color indexed="63"/>
      <name val="ＭＳ Ｐゴシック"/>
      <family val="3"/>
      <charset val="128"/>
    </font>
    <font>
      <sz val="11"/>
      <color indexed="20"/>
      <name val="ＭＳ Ｐゴシック"/>
      <family val="3"/>
      <charset val="128"/>
    </font>
    <font>
      <sz val="10"/>
      <name val="ＭＳ ゴシック"/>
      <family val="3"/>
      <charset val="128"/>
    </font>
    <font>
      <sz val="11"/>
      <color indexed="17"/>
      <name val="ＭＳ Ｐゴシック"/>
      <family val="3"/>
      <charset val="128"/>
    </font>
    <font>
      <u/>
      <sz val="9"/>
      <color indexed="36"/>
      <name val="Osaka"/>
      <family val="3"/>
      <charset val="128"/>
    </font>
    <font>
      <b/>
      <sz val="15"/>
      <color indexed="56"/>
      <name val="ＭＳ Ｐゴシック"/>
      <family val="3"/>
      <charset val="128"/>
    </font>
    <font>
      <b/>
      <sz val="13"/>
      <color indexed="56"/>
      <name val="ＭＳ Ｐゴシック"/>
      <family val="3"/>
      <charset val="128"/>
    </font>
    <font>
      <b/>
      <sz val="11"/>
      <color indexed="56"/>
      <name val="ＭＳ Ｐゴシック"/>
      <family val="3"/>
      <charset val="128"/>
    </font>
    <font>
      <b/>
      <sz val="11"/>
      <color indexed="52"/>
      <name val="ＭＳ Ｐゴシック"/>
      <family val="3"/>
      <charset val="128"/>
    </font>
    <font>
      <i/>
      <sz val="11"/>
      <color indexed="23"/>
      <name val="ＭＳ Ｐゴシック"/>
      <family val="3"/>
      <charset val="128"/>
    </font>
    <font>
      <sz val="11"/>
      <color indexed="10"/>
      <name val="ＭＳ Ｐゴシック"/>
      <family val="3"/>
      <charset val="128"/>
    </font>
    <font>
      <b/>
      <sz val="11"/>
      <color indexed="8"/>
      <name val="ＭＳ Ｐゴシック"/>
      <family val="3"/>
      <charset val="128"/>
    </font>
    <font>
      <b/>
      <sz val="18"/>
      <color rgb="FFFF0000"/>
      <name val="宋体"/>
      <family val="2"/>
      <scheme val="minor"/>
    </font>
    <font>
      <i/>
      <sz val="10"/>
      <name val="Arial"/>
      <family val="2"/>
    </font>
    <font>
      <b/>
      <sz val="11"/>
      <name val="Arial"/>
      <family val="2"/>
    </font>
    <font>
      <b/>
      <u/>
      <sz val="11"/>
      <color theme="1"/>
      <name val="宋体"/>
      <family val="2"/>
      <scheme val="minor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1"/>
      <name val="Arial"/>
      <family val="2"/>
    </font>
    <font>
      <sz val="10"/>
      <color theme="0"/>
      <name val="Arial"/>
      <family val="2"/>
    </font>
    <font>
      <b/>
      <sz val="16"/>
      <name val="Arial"/>
      <family val="2"/>
    </font>
    <font>
      <b/>
      <sz val="10"/>
      <color indexed="10"/>
      <name val="Arial"/>
      <family val="2"/>
    </font>
    <font>
      <b/>
      <u/>
      <sz val="12"/>
      <name val="Arial"/>
      <family val="2"/>
    </font>
    <font>
      <b/>
      <sz val="8"/>
      <name val="Arial"/>
      <family val="2"/>
    </font>
    <font>
      <sz val="18"/>
      <color theme="0"/>
      <name val="宋体"/>
      <family val="2"/>
      <scheme val="minor"/>
    </font>
    <font>
      <sz val="16"/>
      <name val="Arial"/>
      <family val="2"/>
    </font>
    <font>
      <b/>
      <sz val="20"/>
      <color theme="1"/>
      <name val="宋体"/>
      <family val="2"/>
      <scheme val="minor"/>
    </font>
    <font>
      <i/>
      <sz val="10"/>
      <color theme="0"/>
      <name val="Arial"/>
      <family val="2"/>
    </font>
    <font>
      <sz val="12"/>
      <color theme="0"/>
      <name val="Arial"/>
      <family val="2"/>
    </font>
    <font>
      <b/>
      <sz val="10"/>
      <color theme="0"/>
      <name val="Arial"/>
      <family val="2"/>
    </font>
    <font>
      <i/>
      <sz val="12"/>
      <color theme="1"/>
      <name val="宋体"/>
      <family val="2"/>
      <scheme val="minor"/>
    </font>
    <font>
      <i/>
      <sz val="12"/>
      <name val="Arial"/>
      <family val="2"/>
    </font>
    <font>
      <b/>
      <i/>
      <sz val="12"/>
      <name val="Arial"/>
      <family val="2"/>
    </font>
    <font>
      <b/>
      <i/>
      <sz val="12"/>
      <name val="Calibri"/>
      <family val="2"/>
    </font>
    <font>
      <b/>
      <sz val="14"/>
      <color rgb="FFFF0000"/>
      <name val="Arial"/>
      <family val="2"/>
    </font>
    <font>
      <b/>
      <sz val="18"/>
      <color theme="5" tint="0.3999755851924192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9"/>
      <color theme="1"/>
      <name val="Arial"/>
      <family val="2"/>
    </font>
    <font>
      <sz val="11"/>
      <color rgb="FFFF0000"/>
      <name val="Arial"/>
      <family val="2"/>
    </font>
    <font>
      <sz val="14"/>
      <color theme="1"/>
      <name val="Arial"/>
      <family val="2"/>
    </font>
    <font>
      <sz val="14"/>
      <color theme="0"/>
      <name val="Arial"/>
      <family val="2"/>
    </font>
    <font>
      <b/>
      <sz val="14"/>
      <color theme="0"/>
      <name val="Arial"/>
      <family val="2"/>
    </font>
    <font>
      <b/>
      <sz val="9"/>
      <color indexed="81"/>
      <name val="Segoe UI"/>
      <family val="2"/>
    </font>
    <font>
      <sz val="9"/>
      <color indexed="81"/>
      <name val="Segoe UI"/>
      <family val="2"/>
    </font>
    <font>
      <b/>
      <sz val="11"/>
      <color rgb="FFFF0000"/>
      <name val="Arial"/>
      <family val="2"/>
    </font>
    <font>
      <sz val="12"/>
      <color theme="1"/>
      <name val="Arial"/>
      <family val="2"/>
    </font>
    <font>
      <sz val="8"/>
      <color theme="0"/>
      <name val="Arial"/>
      <family val="2"/>
    </font>
    <font>
      <sz val="8"/>
      <name val="Calibri"/>
      <family val="2"/>
    </font>
    <font>
      <sz val="12"/>
      <name val="宋体"/>
      <family val="2"/>
      <scheme val="minor"/>
    </font>
    <font>
      <b/>
      <sz val="11"/>
      <color theme="0"/>
      <name val="宋体"/>
      <family val="2"/>
      <scheme val="minor"/>
    </font>
    <font>
      <sz val="11"/>
      <color theme="0"/>
      <name val="宋体"/>
      <family val="2"/>
      <scheme val="minor"/>
    </font>
    <font>
      <sz val="12"/>
      <color theme="5"/>
      <name val="宋体"/>
      <family val="2"/>
      <scheme val="minor"/>
    </font>
    <font>
      <b/>
      <sz val="12"/>
      <color theme="1"/>
      <name val="Arial"/>
      <family val="2"/>
    </font>
    <font>
      <sz val="11"/>
      <name val="宋体"/>
      <family val="2"/>
      <scheme val="minor"/>
    </font>
    <font>
      <sz val="9"/>
      <name val="宋体"/>
      <family val="3"/>
      <charset val="134"/>
      <scheme val="minor"/>
    </font>
  </fonts>
  <fills count="51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lightGray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6"/>
      </patternFill>
    </fill>
    <fill>
      <patternFill patternType="mediumGray">
        <fgColor indexed="22"/>
      </patternFill>
    </fill>
    <fill>
      <patternFill patternType="solid">
        <fgColor indexed="43"/>
      </patternFill>
    </fill>
    <fill>
      <patternFill patternType="solid">
        <fgColor indexed="31"/>
        <bgColor indexed="64"/>
      </patternFill>
    </fill>
    <fill>
      <patternFill patternType="solid">
        <fgColor indexed="56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-0.249977111117893"/>
        <bgColor indexed="64"/>
      </patternFill>
    </fill>
  </fills>
  <borders count="10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/>
      <right style="hair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/>
      <bottom/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medium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/>
      <right/>
      <top/>
      <bottom style="medium">
        <color theme="0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medium">
        <color auto="1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medium">
        <color indexed="64"/>
      </right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/>
      <bottom style="medium">
        <color theme="0"/>
      </bottom>
      <diagonal/>
    </border>
    <border>
      <left style="medium">
        <color theme="0"/>
      </left>
      <right style="medium">
        <color theme="0"/>
      </right>
      <top/>
      <bottom style="medium">
        <color theme="0"/>
      </bottom>
      <diagonal/>
    </border>
    <border>
      <left style="medium">
        <color theme="0"/>
      </left>
      <right style="medium">
        <color indexed="64"/>
      </right>
      <top/>
      <bottom style="medium">
        <color theme="0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/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/>
      <diagonal/>
    </border>
    <border>
      <left style="medium">
        <color theme="0"/>
      </left>
      <right/>
      <top style="medium">
        <color theme="0"/>
      </top>
      <bottom style="medium">
        <color auto="1"/>
      </bottom>
      <diagonal/>
    </border>
    <border>
      <left style="medium">
        <color auto="1"/>
      </left>
      <right/>
      <top style="medium">
        <color theme="0"/>
      </top>
      <bottom style="medium">
        <color theme="0"/>
      </bottom>
      <diagonal/>
    </border>
    <border>
      <left style="medium">
        <color auto="1"/>
      </left>
      <right/>
      <top style="medium">
        <color theme="0"/>
      </top>
      <bottom/>
      <diagonal/>
    </border>
    <border>
      <left style="medium">
        <color auto="1"/>
      </left>
      <right/>
      <top style="medium">
        <color theme="0"/>
      </top>
      <bottom style="medium">
        <color auto="1"/>
      </bottom>
      <diagonal/>
    </border>
    <border>
      <left style="medium">
        <color theme="0"/>
      </left>
      <right/>
      <top/>
      <bottom/>
      <diagonal/>
    </border>
    <border>
      <left/>
      <right/>
      <top/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auto="1"/>
      </top>
      <bottom/>
      <diagonal/>
    </border>
  </borders>
  <cellStyleXfs count="254">
    <xf numFmtId="0" fontId="0" fillId="0" borderId="0"/>
    <xf numFmtId="9" fontId="1" fillId="0" borderId="0" applyFont="0" applyFill="0" applyBorder="0" applyAlignment="0" applyProtection="0"/>
    <xf numFmtId="0" fontId="15" fillId="0" borderId="0"/>
    <xf numFmtId="9" fontId="15" fillId="0" borderId="0" applyFont="0" applyFill="0" applyBorder="0" applyAlignment="0" applyProtection="0"/>
    <xf numFmtId="185" fontId="18" fillId="0" borderId="0" applyFont="0" applyFill="0" applyBorder="0" applyAlignment="0" applyProtection="0"/>
    <xf numFmtId="0" fontId="19" fillId="0" borderId="0" applyFont="0" applyFill="0" applyBorder="0" applyAlignment="0" applyProtection="0"/>
    <xf numFmtId="186" fontId="20" fillId="0" borderId="0" applyFont="0" applyFill="0" applyBorder="0" applyAlignment="0" applyProtection="0"/>
    <xf numFmtId="0" fontId="21" fillId="0" borderId="0" applyFont="0" applyFill="0" applyBorder="0" applyAlignment="0" applyProtection="0"/>
    <xf numFmtId="9" fontId="22" fillId="0" borderId="0" applyFont="0" applyFill="0" applyBorder="0" applyAlignment="0" applyProtection="0">
      <alignment horizontal="right"/>
    </xf>
    <xf numFmtId="187" fontId="20" fillId="0" borderId="0" applyFont="0" applyFill="0" applyBorder="0" applyAlignment="0" applyProtection="0"/>
    <xf numFmtId="188" fontId="20" fillId="0" borderId="0" applyFont="0" applyFill="0" applyBorder="0" applyAlignment="0" applyProtection="0"/>
    <xf numFmtId="189" fontId="21" fillId="0" borderId="0" applyFont="0" applyFill="0" applyBorder="0" applyAlignment="0" applyProtection="0"/>
    <xf numFmtId="181" fontId="22" fillId="0" borderId="0" applyFont="0" applyFill="0" applyBorder="0" applyAlignment="0" applyProtection="0">
      <alignment horizontal="right"/>
    </xf>
    <xf numFmtId="10" fontId="22" fillId="0" borderId="0" applyFont="0" applyFill="0" applyBorder="0" applyAlignment="0" applyProtection="0">
      <alignment horizontal="right"/>
    </xf>
    <xf numFmtId="190" fontId="17" fillId="0" borderId="0" applyFont="0" applyFill="0" applyBorder="0" applyAlignment="0" applyProtection="0"/>
    <xf numFmtId="40" fontId="23" fillId="0" borderId="0" applyFont="0" applyFill="0" applyBorder="0" applyAlignment="0" applyProtection="0"/>
    <xf numFmtId="38" fontId="23" fillId="0" borderId="0" applyFont="0" applyFill="0" applyBorder="0" applyAlignment="0" applyProtection="0"/>
    <xf numFmtId="0" fontId="17" fillId="0" borderId="0"/>
    <xf numFmtId="191" fontId="24" fillId="0" borderId="0" applyFont="0" applyFill="0" applyBorder="0" applyAlignment="0" applyProtection="0"/>
    <xf numFmtId="192" fontId="24" fillId="0" borderId="0" applyFont="0" applyFill="0" applyBorder="0" applyAlignment="0" applyProtection="0"/>
    <xf numFmtId="0" fontId="17" fillId="0" borderId="0"/>
    <xf numFmtId="0" fontId="17" fillId="0" borderId="0"/>
    <xf numFmtId="0" fontId="17" fillId="0" borderId="0"/>
    <xf numFmtId="193" fontId="20" fillId="0" borderId="0" applyFont="0" applyFill="0" applyBorder="0" applyAlignment="0" applyProtection="0"/>
    <xf numFmtId="0" fontId="19" fillId="0" borderId="0" applyFont="0" applyFill="0" applyBorder="0" applyAlignment="0" applyProtection="0"/>
    <xf numFmtId="40" fontId="18" fillId="0" borderId="0" applyFont="0" applyFill="0" applyBorder="0" applyAlignment="0" applyProtection="0"/>
    <xf numFmtId="0" fontId="19" fillId="0" borderId="0" applyFont="0" applyFill="0" applyBorder="0" applyAlignment="0" applyProtection="0"/>
    <xf numFmtId="0" fontId="19" fillId="0" borderId="0" applyFont="0" applyFill="0" applyBorder="0" applyAlignment="0" applyProtection="0"/>
    <xf numFmtId="194" fontId="21" fillId="0" borderId="0" applyFont="0" applyFill="0" applyBorder="0" applyAlignment="0" applyProtection="0"/>
    <xf numFmtId="195" fontId="15" fillId="0" borderId="0" applyFont="0" applyFill="0" applyBorder="0" applyAlignment="0" applyProtection="0"/>
    <xf numFmtId="196" fontId="15" fillId="0" borderId="0" applyFont="0" applyFill="0" applyBorder="0" applyAlignment="0" applyProtection="0"/>
    <xf numFmtId="193" fontId="20" fillId="0" borderId="0" applyFont="0" applyFill="0" applyBorder="0" applyAlignment="0" applyProtection="0"/>
    <xf numFmtId="197" fontId="15" fillId="0" borderId="0" applyFont="0" applyFill="0" applyBorder="0" applyAlignment="0" applyProtection="0"/>
    <xf numFmtId="198" fontId="15" fillId="0" borderId="0" applyFont="0" applyFill="0" applyBorder="0" applyAlignment="0" applyProtection="0"/>
    <xf numFmtId="0" fontId="19" fillId="0" borderId="0" applyFont="0" applyFill="0" applyBorder="0" applyAlignment="0" applyProtection="0"/>
    <xf numFmtId="197" fontId="15" fillId="0" borderId="0" applyFont="0" applyFill="0" applyBorder="0" applyAlignment="0" applyProtection="0"/>
    <xf numFmtId="0" fontId="19" fillId="0" borderId="0" applyFont="0" applyFill="0" applyBorder="0" applyAlignment="0" applyProtection="0"/>
    <xf numFmtId="198" fontId="15" fillId="0" borderId="0" applyFont="0" applyFill="0" applyBorder="0" applyAlignment="0" applyProtection="0"/>
    <xf numFmtId="0" fontId="19" fillId="0" borderId="0" applyFont="0" applyFill="0" applyBorder="0" applyAlignment="0" applyProtection="0"/>
    <xf numFmtId="194" fontId="18" fillId="0" borderId="0" applyFont="0" applyFill="0" applyBorder="0" applyAlignment="0" applyProtection="0"/>
    <xf numFmtId="195" fontId="15" fillId="0" borderId="0" applyFont="0" applyFill="0" applyBorder="0" applyAlignment="0" applyProtection="0"/>
    <xf numFmtId="196" fontId="15" fillId="0" borderId="0" applyFont="0" applyFill="0" applyBorder="0" applyAlignment="0" applyProtection="0"/>
    <xf numFmtId="0" fontId="19" fillId="0" borderId="0" applyFont="0" applyFill="0" applyBorder="0" applyAlignment="0" applyProtection="0"/>
    <xf numFmtId="194" fontId="21" fillId="0" borderId="0" applyFont="0" applyFill="0" applyBorder="0" applyAlignment="0" applyProtection="0"/>
    <xf numFmtId="195" fontId="15" fillId="0" borderId="0" applyFont="0" applyFill="0" applyBorder="0" applyAlignment="0" applyProtection="0"/>
    <xf numFmtId="196" fontId="15" fillId="0" borderId="0" applyFont="0" applyFill="0" applyBorder="0" applyAlignment="0" applyProtection="0"/>
    <xf numFmtId="194" fontId="21" fillId="0" borderId="0" applyFont="0" applyFill="0" applyBorder="0" applyAlignment="0" applyProtection="0"/>
    <xf numFmtId="195" fontId="15" fillId="0" borderId="0" applyFont="0" applyFill="0" applyBorder="0" applyAlignment="0" applyProtection="0"/>
    <xf numFmtId="196" fontId="15" fillId="0" borderId="0" applyFont="0" applyFill="0" applyBorder="0" applyAlignment="0" applyProtection="0"/>
    <xf numFmtId="0" fontId="19" fillId="0" borderId="0" applyFont="0" applyFill="0" applyBorder="0" applyAlignment="0" applyProtection="0"/>
    <xf numFmtId="194" fontId="21" fillId="0" borderId="0" applyFont="0" applyFill="0" applyBorder="0" applyAlignment="0" applyProtection="0"/>
    <xf numFmtId="195" fontId="15" fillId="0" borderId="0" applyFont="0" applyFill="0" applyBorder="0" applyAlignment="0" applyProtection="0"/>
    <xf numFmtId="196" fontId="15" fillId="0" borderId="0" applyFont="0" applyFill="0" applyBorder="0" applyAlignment="0" applyProtection="0"/>
    <xf numFmtId="199" fontId="15" fillId="0" borderId="0" applyFont="0" applyFill="0" applyBorder="0" applyAlignment="0" applyProtection="0"/>
    <xf numFmtId="200" fontId="15" fillId="0" borderId="0" applyFont="0" applyFill="0" applyBorder="0" applyAlignment="0" applyProtection="0"/>
    <xf numFmtId="201" fontId="15" fillId="0" borderId="0" applyFont="0" applyFill="0" applyBorder="0" applyAlignment="0" applyProtection="0"/>
    <xf numFmtId="0" fontId="25" fillId="0" borderId="0">
      <alignment vertical="center"/>
    </xf>
    <xf numFmtId="0" fontId="26" fillId="10" borderId="0" applyNumberFormat="0" applyBorder="0" applyAlignment="0" applyProtection="0"/>
    <xf numFmtId="0" fontId="26" fillId="11" borderId="0" applyNumberFormat="0" applyBorder="0" applyAlignment="0" applyProtection="0"/>
    <xf numFmtId="0" fontId="26" fillId="12" borderId="0" applyNumberFormat="0" applyBorder="0" applyAlignment="0" applyProtection="0"/>
    <xf numFmtId="0" fontId="26" fillId="13" borderId="0" applyNumberFormat="0" applyBorder="0" applyAlignment="0" applyProtection="0"/>
    <xf numFmtId="0" fontId="26" fillId="14" borderId="0" applyNumberFormat="0" applyBorder="0" applyAlignment="0" applyProtection="0"/>
    <xf numFmtId="0" fontId="26" fillId="15" borderId="0" applyNumberFormat="0" applyBorder="0" applyAlignment="0" applyProtection="0"/>
    <xf numFmtId="0" fontId="27" fillId="10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2" borderId="0" applyNumberFormat="0" applyBorder="0" applyAlignment="0" applyProtection="0">
      <alignment vertical="center"/>
    </xf>
    <xf numFmtId="0" fontId="27" fillId="13" borderId="0" applyNumberFormat="0" applyBorder="0" applyAlignment="0" applyProtection="0">
      <alignment vertical="center"/>
    </xf>
    <xf numFmtId="0" fontId="27" fillId="14" borderId="0" applyNumberFormat="0" applyBorder="0" applyAlignment="0" applyProtection="0">
      <alignment vertical="center"/>
    </xf>
    <xf numFmtId="0" fontId="27" fillId="15" borderId="0" applyNumberFormat="0" applyBorder="0" applyAlignment="0" applyProtection="0">
      <alignment vertical="center"/>
    </xf>
    <xf numFmtId="0" fontId="28" fillId="0" borderId="0">
      <alignment vertical="center"/>
    </xf>
    <xf numFmtId="202" fontId="15" fillId="0" borderId="22"/>
    <xf numFmtId="0" fontId="25" fillId="0" borderId="0">
      <alignment vertical="center" wrapText="1"/>
    </xf>
    <xf numFmtId="0" fontId="26" fillId="16" borderId="0" applyNumberFormat="0" applyBorder="0" applyAlignment="0" applyProtection="0"/>
    <xf numFmtId="0" fontId="26" fillId="17" borderId="0" applyNumberFormat="0" applyBorder="0" applyAlignment="0" applyProtection="0"/>
    <xf numFmtId="0" fontId="26" fillId="18" borderId="0" applyNumberFormat="0" applyBorder="0" applyAlignment="0" applyProtection="0"/>
    <xf numFmtId="0" fontId="26" fillId="13" borderId="0" applyNumberFormat="0" applyBorder="0" applyAlignment="0" applyProtection="0"/>
    <xf numFmtId="0" fontId="26" fillId="16" borderId="0" applyNumberFormat="0" applyBorder="0" applyAlignment="0" applyProtection="0"/>
    <xf numFmtId="0" fontId="26" fillId="19" borderId="0" applyNumberFormat="0" applyBorder="0" applyAlignment="0" applyProtection="0"/>
    <xf numFmtId="0" fontId="27" fillId="16" borderId="0" applyNumberFormat="0" applyBorder="0" applyAlignment="0" applyProtection="0">
      <alignment vertical="center"/>
    </xf>
    <xf numFmtId="0" fontId="27" fillId="17" borderId="0" applyNumberFormat="0" applyBorder="0" applyAlignment="0" applyProtection="0">
      <alignment vertical="center"/>
    </xf>
    <xf numFmtId="0" fontId="27" fillId="18" borderId="0" applyNumberFormat="0" applyBorder="0" applyAlignment="0" applyProtection="0">
      <alignment vertical="center"/>
    </xf>
    <xf numFmtId="0" fontId="27" fillId="13" borderId="0" applyNumberFormat="0" applyBorder="0" applyAlignment="0" applyProtection="0">
      <alignment vertical="center"/>
    </xf>
    <xf numFmtId="0" fontId="27" fillId="16" borderId="0" applyNumberFormat="0" applyBorder="0" applyAlignment="0" applyProtection="0">
      <alignment vertical="center"/>
    </xf>
    <xf numFmtId="0" fontId="27" fillId="19" borderId="0" applyNumberFormat="0" applyBorder="0" applyAlignment="0" applyProtection="0">
      <alignment vertical="center"/>
    </xf>
    <xf numFmtId="0" fontId="28" fillId="0" borderId="0">
      <alignment vertical="center" wrapText="1"/>
    </xf>
    <xf numFmtId="0" fontId="29" fillId="20" borderId="0" applyNumberFormat="0" applyBorder="0" applyAlignment="0" applyProtection="0"/>
    <xf numFmtId="0" fontId="29" fillId="17" borderId="0" applyNumberFormat="0" applyBorder="0" applyAlignment="0" applyProtection="0"/>
    <xf numFmtId="0" fontId="29" fillId="18" borderId="0" applyNumberFormat="0" applyBorder="0" applyAlignment="0" applyProtection="0"/>
    <xf numFmtId="0" fontId="29" fillId="21" borderId="0" applyNumberFormat="0" applyBorder="0" applyAlignment="0" applyProtection="0"/>
    <xf numFmtId="0" fontId="29" fillId="22" borderId="0" applyNumberFormat="0" applyBorder="0" applyAlignment="0" applyProtection="0"/>
    <xf numFmtId="0" fontId="29" fillId="23" borderId="0" applyNumberFormat="0" applyBorder="0" applyAlignment="0" applyProtection="0"/>
    <xf numFmtId="0" fontId="30" fillId="20" borderId="0" applyNumberFormat="0" applyBorder="0" applyAlignment="0" applyProtection="0">
      <alignment vertical="center"/>
    </xf>
    <xf numFmtId="0" fontId="30" fillId="17" borderId="0" applyNumberFormat="0" applyBorder="0" applyAlignment="0" applyProtection="0">
      <alignment vertical="center"/>
    </xf>
    <xf numFmtId="0" fontId="30" fillId="18" borderId="0" applyNumberFormat="0" applyBorder="0" applyAlignment="0" applyProtection="0">
      <alignment vertical="center"/>
    </xf>
    <xf numFmtId="0" fontId="30" fillId="21" borderId="0" applyNumberFormat="0" applyBorder="0" applyAlignment="0" applyProtection="0">
      <alignment vertical="center"/>
    </xf>
    <xf numFmtId="0" fontId="30" fillId="22" borderId="0" applyNumberFormat="0" applyBorder="0" applyAlignment="0" applyProtection="0">
      <alignment vertical="center"/>
    </xf>
    <xf numFmtId="0" fontId="30" fillId="23" borderId="0" applyNumberFormat="0" applyBorder="0" applyAlignment="0" applyProtection="0">
      <alignment vertical="center"/>
    </xf>
    <xf numFmtId="0" fontId="31" fillId="0" borderId="18" applyBorder="0"/>
    <xf numFmtId="0" fontId="29" fillId="24" borderId="0" applyNumberFormat="0" applyBorder="0" applyAlignment="0" applyProtection="0"/>
    <xf numFmtId="0" fontId="29" fillId="25" borderId="0" applyNumberFormat="0" applyBorder="0" applyAlignment="0" applyProtection="0"/>
    <xf numFmtId="0" fontId="29" fillId="26" borderId="0" applyNumberFormat="0" applyBorder="0" applyAlignment="0" applyProtection="0"/>
    <xf numFmtId="0" fontId="29" fillId="21" borderId="0" applyNumberFormat="0" applyBorder="0" applyAlignment="0" applyProtection="0"/>
    <xf numFmtId="0" fontId="29" fillId="22" borderId="0" applyNumberFormat="0" applyBorder="0" applyAlignment="0" applyProtection="0"/>
    <xf numFmtId="0" fontId="29" fillId="27" borderId="0" applyNumberFormat="0" applyBorder="0" applyAlignment="0" applyProtection="0"/>
    <xf numFmtId="203" fontId="32" fillId="0" borderId="0" applyFont="0" applyFill="0" applyBorder="0" applyAlignment="0" applyProtection="0"/>
    <xf numFmtId="0" fontId="33" fillId="0" borderId="0">
      <alignment horizontal="center" wrapText="1"/>
      <protection locked="0"/>
    </xf>
    <xf numFmtId="0" fontId="34" fillId="11" borderId="0" applyNumberFormat="0" applyBorder="0" applyAlignment="0" applyProtection="0"/>
    <xf numFmtId="204" fontId="35" fillId="0" borderId="0" applyFill="0" applyBorder="0" applyAlignment="0"/>
    <xf numFmtId="0" fontId="36" fillId="28" borderId="32" applyNumberFormat="0" applyAlignment="0" applyProtection="0"/>
    <xf numFmtId="0" fontId="37" fillId="0" borderId="0"/>
    <xf numFmtId="0" fontId="38" fillId="29" borderId="33" applyNumberFormat="0" applyAlignment="0" applyProtection="0"/>
    <xf numFmtId="205" fontId="15" fillId="0" borderId="0" applyFont="0" applyFill="0" applyBorder="0" applyAlignment="0" applyProtection="0"/>
    <xf numFmtId="37" fontId="15" fillId="0" borderId="0" applyFont="0" applyFill="0" applyBorder="0" applyAlignment="0" applyProtection="0">
      <alignment horizontal="right"/>
    </xf>
    <xf numFmtId="40" fontId="39" fillId="0" borderId="0" applyFont="0" applyFill="0" applyBorder="0" applyAlignment="0" applyProtection="0"/>
    <xf numFmtId="206" fontId="20" fillId="0" borderId="0">
      <alignment horizontal="center"/>
    </xf>
    <xf numFmtId="204" fontId="35" fillId="0" borderId="0" applyFont="0" applyFill="0" applyBorder="0" applyAlignment="0" applyProtection="0"/>
    <xf numFmtId="188" fontId="15" fillId="0" borderId="0" applyFont="0" applyFill="0" applyBorder="0" applyAlignment="0" applyProtection="0"/>
    <xf numFmtId="207" fontId="15" fillId="30" borderId="0" applyFont="0" applyBorder="0"/>
    <xf numFmtId="15" fontId="39" fillId="0" borderId="0"/>
    <xf numFmtId="14" fontId="40" fillId="0" borderId="0" applyFill="0" applyBorder="0" applyAlignment="0"/>
    <xf numFmtId="208" fontId="39" fillId="0" borderId="0" applyFont="0" applyFill="0" applyBorder="0" applyProtection="0">
      <alignment horizontal="centerContinuous"/>
    </xf>
    <xf numFmtId="209" fontId="39" fillId="0" borderId="0"/>
    <xf numFmtId="205" fontId="15" fillId="0" borderId="0" applyFill="0" applyBorder="0" applyAlignment="0"/>
    <xf numFmtId="204" fontId="35" fillId="0" borderId="0" applyFill="0" applyBorder="0" applyAlignment="0"/>
    <xf numFmtId="205" fontId="15" fillId="0" borderId="0" applyFill="0" applyBorder="0" applyAlignment="0"/>
    <xf numFmtId="210" fontId="35" fillId="0" borderId="0" applyFill="0" applyBorder="0" applyAlignment="0"/>
    <xf numFmtId="204" fontId="35" fillId="0" borderId="0" applyFill="0" applyBorder="0" applyAlignment="0"/>
    <xf numFmtId="211" fontId="15" fillId="0" borderId="0" applyFont="0" applyFill="0" applyBorder="0" applyAlignment="0" applyProtection="0"/>
    <xf numFmtId="0" fontId="41" fillId="0" borderId="0" applyNumberFormat="0" applyFill="0" applyBorder="0" applyAlignment="0" applyProtection="0"/>
    <xf numFmtId="0" fontId="42" fillId="12" borderId="0" applyNumberFormat="0" applyBorder="0" applyAlignment="0" applyProtection="0"/>
    <xf numFmtId="38" fontId="19" fillId="31" borderId="0" applyNumberFormat="0" applyBorder="0" applyAlignment="0" applyProtection="0"/>
    <xf numFmtId="0" fontId="43" fillId="0" borderId="0">
      <alignment horizontal="left"/>
    </xf>
    <xf numFmtId="0" fontId="44" fillId="0" borderId="34" applyNumberFormat="0" applyAlignment="0" applyProtection="0">
      <alignment horizontal="left" vertical="center"/>
    </xf>
    <xf numFmtId="0" fontId="44" fillId="0" borderId="2">
      <alignment horizontal="left" vertical="center"/>
    </xf>
    <xf numFmtId="0" fontId="45" fillId="0" borderId="35" applyNumberFormat="0" applyFill="0" applyAlignment="0" applyProtection="0"/>
    <xf numFmtId="0" fontId="46" fillId="0" borderId="36" applyNumberFormat="0" applyFill="0" applyAlignment="0" applyProtection="0"/>
    <xf numFmtId="0" fontId="47" fillId="0" borderId="37" applyNumberFormat="0" applyFill="0" applyAlignment="0" applyProtection="0"/>
    <xf numFmtId="0" fontId="47" fillId="0" borderId="0" applyNumberFormat="0" applyFill="0" applyBorder="0" applyAlignment="0" applyProtection="0"/>
    <xf numFmtId="0" fontId="48" fillId="0" borderId="0" applyNumberFormat="0" applyFill="0" applyBorder="0" applyAlignment="0" applyProtection="0">
      <alignment vertical="top"/>
      <protection locked="0"/>
    </xf>
    <xf numFmtId="0" fontId="49" fillId="15" borderId="32" applyNumberFormat="0" applyAlignment="0" applyProtection="0"/>
    <xf numFmtId="10" fontId="19" fillId="31" borderId="19" applyNumberFormat="0" applyBorder="0" applyAlignment="0" applyProtection="0"/>
    <xf numFmtId="0" fontId="50" fillId="0" borderId="0" applyNumberFormat="0" applyFill="0" applyBorder="0" applyProtection="0">
      <alignment horizontal="left"/>
    </xf>
    <xf numFmtId="0" fontId="25" fillId="0" borderId="0"/>
    <xf numFmtId="205" fontId="15" fillId="0" borderId="0" applyFill="0" applyBorder="0" applyAlignment="0"/>
    <xf numFmtId="204" fontId="35" fillId="0" borderId="0" applyFill="0" applyBorder="0" applyAlignment="0"/>
    <xf numFmtId="205" fontId="15" fillId="0" borderId="0" applyFill="0" applyBorder="0" applyAlignment="0"/>
    <xf numFmtId="210" fontId="35" fillId="0" borderId="0" applyFill="0" applyBorder="0" applyAlignment="0"/>
    <xf numFmtId="204" fontId="35" fillId="0" borderId="0" applyFill="0" applyBorder="0" applyAlignment="0"/>
    <xf numFmtId="0" fontId="51" fillId="0" borderId="38" applyNumberFormat="0" applyFill="0" applyAlignment="0" applyProtection="0"/>
    <xf numFmtId="38" fontId="39" fillId="0" borderId="0" applyFont="0" applyFill="0" applyBorder="0" applyAlignment="0" applyProtection="0"/>
    <xf numFmtId="40" fontId="39" fillId="0" borderId="0" applyFont="0" applyFill="0" applyBorder="0" applyAlignment="0" applyProtection="0"/>
    <xf numFmtId="38" fontId="39" fillId="0" borderId="0" applyFont="0" applyFill="0" applyBorder="0" applyAlignment="0" applyProtection="0"/>
    <xf numFmtId="40" fontId="39" fillId="0" borderId="0" applyFont="0" applyFill="0" applyBorder="0" applyAlignment="0" applyProtection="0"/>
    <xf numFmtId="0" fontId="52" fillId="0" borderId="39"/>
    <xf numFmtId="177" fontId="15" fillId="0" borderId="0" applyFont="0" applyFill="0" applyBorder="0" applyAlignment="0" applyProtection="0"/>
    <xf numFmtId="176" fontId="39" fillId="0" borderId="0" applyFont="0" applyFill="0" applyBorder="0" applyAlignment="0" applyProtection="0"/>
    <xf numFmtId="177" fontId="17" fillId="0" borderId="0" applyFont="0" applyFill="0" applyBorder="0" applyAlignment="0" applyProtection="0"/>
    <xf numFmtId="178" fontId="17" fillId="0" borderId="0" applyFont="0" applyFill="0" applyBorder="0" applyAlignment="0" applyProtection="0"/>
    <xf numFmtId="212" fontId="35" fillId="0" borderId="0" applyFont="0" applyFill="0" applyBorder="0" applyAlignment="0" applyProtection="0"/>
    <xf numFmtId="213" fontId="35" fillId="0" borderId="0" applyFont="0" applyFill="0" applyBorder="0" applyAlignment="0" applyProtection="0"/>
    <xf numFmtId="214" fontId="16" fillId="1" borderId="0" applyAlignment="0" applyProtection="0"/>
    <xf numFmtId="215" fontId="53" fillId="0" borderId="0"/>
    <xf numFmtId="0" fontId="17" fillId="0" borderId="0"/>
    <xf numFmtId="0" fontId="17" fillId="0" borderId="0"/>
    <xf numFmtId="0" fontId="39" fillId="0" borderId="0"/>
    <xf numFmtId="0" fontId="17" fillId="0" borderId="0"/>
    <xf numFmtId="0" fontId="17" fillId="32" borderId="40" applyNumberFormat="0" applyFont="0" applyAlignment="0" applyProtection="0"/>
    <xf numFmtId="40" fontId="24" fillId="0" borderId="0" applyFont="0" applyFill="0" applyBorder="0" applyAlignment="0" applyProtection="0"/>
    <xf numFmtId="38" fontId="24" fillId="0" borderId="0" applyFont="0" applyFill="0" applyBorder="0" applyAlignment="0" applyProtection="0"/>
    <xf numFmtId="0" fontId="54" fillId="28" borderId="41" applyNumberFormat="0" applyAlignment="0" applyProtection="0"/>
    <xf numFmtId="14" fontId="33" fillId="0" borderId="0">
      <alignment horizontal="center" wrapText="1"/>
      <protection locked="0"/>
    </xf>
    <xf numFmtId="213" fontId="35" fillId="0" borderId="0" applyFont="0" applyFill="0" applyBorder="0" applyAlignment="0" applyProtection="0"/>
    <xf numFmtId="216" fontId="15" fillId="0" borderId="0" applyFont="0" applyFill="0" applyBorder="0" applyAlignment="0" applyProtection="0"/>
    <xf numFmtId="10" fontId="15" fillId="0" borderId="0" applyFont="0" applyFill="0" applyBorder="0" applyAlignment="0" applyProtection="0"/>
    <xf numFmtId="9" fontId="17" fillId="0" borderId="0" applyFont="0" applyFill="0" applyBorder="0" applyAlignment="0" applyProtection="0"/>
    <xf numFmtId="9" fontId="39" fillId="0" borderId="0" applyFont="0" applyFill="0" applyBorder="0" applyAlignment="0" applyProtection="0"/>
    <xf numFmtId="10" fontId="39" fillId="0" borderId="0" applyFont="0" applyFill="0" applyBorder="0" applyAlignment="0" applyProtection="0"/>
    <xf numFmtId="205" fontId="15" fillId="0" borderId="0" applyFill="0" applyBorder="0" applyAlignment="0"/>
    <xf numFmtId="204" fontId="35" fillId="0" borderId="0" applyFill="0" applyBorder="0" applyAlignment="0"/>
    <xf numFmtId="205" fontId="15" fillId="0" borderId="0" applyFill="0" applyBorder="0" applyAlignment="0"/>
    <xf numFmtId="210" fontId="35" fillId="0" borderId="0" applyFill="0" applyBorder="0" applyAlignment="0"/>
    <xf numFmtId="204" fontId="35" fillId="0" borderId="0" applyFill="0" applyBorder="0" applyAlignment="0"/>
    <xf numFmtId="0" fontId="39" fillId="0" borderId="0" applyNumberFormat="0" applyFont="0" applyFill="0" applyBorder="0" applyAlignment="0" applyProtection="0">
      <alignment horizontal="left"/>
    </xf>
    <xf numFmtId="15" fontId="39" fillId="0" borderId="0" applyFont="0" applyFill="0" applyBorder="0" applyAlignment="0" applyProtection="0"/>
    <xf numFmtId="4" fontId="39" fillId="0" borderId="0" applyFont="0" applyFill="0" applyBorder="0" applyAlignment="0" applyProtection="0"/>
    <xf numFmtId="0" fontId="55" fillId="0" borderId="39">
      <alignment horizontal="center"/>
    </xf>
    <xf numFmtId="3" fontId="39" fillId="0" borderId="0" applyFont="0" applyFill="0" applyBorder="0" applyAlignment="0" applyProtection="0"/>
    <xf numFmtId="0" fontId="39" fillId="33" borderId="0" applyNumberFormat="0" applyFont="0" applyBorder="0" applyAlignment="0" applyProtection="0"/>
    <xf numFmtId="37" fontId="39" fillId="0" borderId="0"/>
    <xf numFmtId="4" fontId="56" fillId="34" borderId="42" applyNumberFormat="0" applyProtection="0">
      <alignment vertical="center"/>
    </xf>
    <xf numFmtId="0" fontId="17" fillId="35" borderId="41" applyNumberFormat="0" applyProtection="0">
      <alignment horizontal="left" vertical="center" indent="1"/>
    </xf>
    <xf numFmtId="217" fontId="39" fillId="0" borderId="0" applyFont="0" applyFill="0" applyBorder="0" applyAlignment="0" applyProtection="0"/>
    <xf numFmtId="40" fontId="39" fillId="0" borderId="0" applyFont="0" applyFill="0" applyBorder="0" applyAlignment="0" applyProtection="0"/>
    <xf numFmtId="49" fontId="16" fillId="0" borderId="0">
      <alignment horizontal="left" vertical="center"/>
    </xf>
    <xf numFmtId="0" fontId="56" fillId="0" borderId="0">
      <alignment vertical="center"/>
    </xf>
    <xf numFmtId="0" fontId="56" fillId="0" borderId="0">
      <alignment vertical="center" wrapText="1"/>
    </xf>
    <xf numFmtId="0" fontId="56" fillId="0" borderId="0">
      <alignment vertical="center"/>
    </xf>
    <xf numFmtId="0" fontId="40" fillId="0" borderId="0">
      <alignment vertical="center" wrapText="1"/>
    </xf>
    <xf numFmtId="0" fontId="17" fillId="0" borderId="0"/>
    <xf numFmtId="0" fontId="52" fillId="0" borderId="0"/>
    <xf numFmtId="49" fontId="40" fillId="0" borderId="0" applyFill="0" applyBorder="0" applyAlignment="0"/>
    <xf numFmtId="218" fontId="35" fillId="0" borderId="0" applyFill="0" applyBorder="0" applyAlignment="0"/>
    <xf numFmtId="218" fontId="35" fillId="0" borderId="0" applyFill="0" applyBorder="0" applyAlignment="0"/>
    <xf numFmtId="0" fontId="57" fillId="0" borderId="0">
      <alignment horizontal="centerContinuous" vertical="center"/>
    </xf>
    <xf numFmtId="0" fontId="58" fillId="0" borderId="0" applyNumberFormat="0" applyFill="0" applyBorder="0" applyAlignment="0" applyProtection="0"/>
    <xf numFmtId="0" fontId="59" fillId="0" borderId="43" applyNumberFormat="0" applyFill="0" applyAlignment="0" applyProtection="0"/>
    <xf numFmtId="49" fontId="60" fillId="36" borderId="2" applyNumberFormat="0" applyFont="0" applyFill="0">
      <alignment horizontal="left" vertical="center"/>
    </xf>
    <xf numFmtId="49" fontId="60" fillId="36" borderId="2">
      <alignment vertical="center"/>
    </xf>
    <xf numFmtId="0" fontId="61" fillId="0" borderId="0"/>
    <xf numFmtId="219" fontId="15" fillId="0" borderId="0" applyFont="0" applyFill="0" applyBorder="0" applyAlignment="0" applyProtection="0"/>
    <xf numFmtId="220" fontId="39" fillId="0" borderId="0" applyFont="0" applyFill="0" applyBorder="0" applyAlignment="0" applyProtection="0"/>
    <xf numFmtId="220" fontId="39" fillId="0" borderId="0" applyFont="0" applyFill="0" applyBorder="0" applyAlignment="0" applyProtection="0"/>
    <xf numFmtId="177" fontId="17" fillId="0" borderId="0" applyFont="0" applyFill="0" applyBorder="0" applyAlignment="0" applyProtection="0"/>
    <xf numFmtId="178" fontId="17" fillId="0" borderId="0" applyFont="0" applyFill="0" applyBorder="0" applyAlignment="0" applyProtection="0"/>
    <xf numFmtId="0" fontId="62" fillId="0" borderId="0" applyNumberFormat="0" applyFill="0" applyBorder="0" applyAlignment="0" applyProtection="0"/>
    <xf numFmtId="0" fontId="16" fillId="0" borderId="0">
      <alignment horizontal="left"/>
    </xf>
    <xf numFmtId="0" fontId="63" fillId="31" borderId="0">
      <alignment horizontal="centerContinuous" vertical="center"/>
    </xf>
    <xf numFmtId="0" fontId="30" fillId="24" borderId="0" applyNumberFormat="0" applyBorder="0" applyAlignment="0" applyProtection="0">
      <alignment vertical="center"/>
    </xf>
    <xf numFmtId="0" fontId="30" fillId="25" borderId="0" applyNumberFormat="0" applyBorder="0" applyAlignment="0" applyProtection="0">
      <alignment vertical="center"/>
    </xf>
    <xf numFmtId="0" fontId="30" fillId="26" borderId="0" applyNumberFormat="0" applyBorder="0" applyAlignment="0" applyProtection="0">
      <alignment vertical="center"/>
    </xf>
    <xf numFmtId="0" fontId="30" fillId="21" borderId="0" applyNumberFormat="0" applyBorder="0" applyAlignment="0" applyProtection="0">
      <alignment vertical="center"/>
    </xf>
    <xf numFmtId="0" fontId="30" fillId="22" borderId="0" applyNumberFormat="0" applyBorder="0" applyAlignment="0" applyProtection="0">
      <alignment vertical="center"/>
    </xf>
    <xf numFmtId="0" fontId="30" fillId="27" borderId="0" applyNumberFormat="0" applyBorder="0" applyAlignment="0" applyProtection="0">
      <alignment vertical="center"/>
    </xf>
    <xf numFmtId="0" fontId="64" fillId="0" borderId="0" applyNumberFormat="0" applyFill="0" applyBorder="0" applyAlignment="0" applyProtection="0">
      <alignment vertical="center"/>
    </xf>
    <xf numFmtId="0" fontId="65" fillId="29" borderId="33" applyNumberFormat="0" applyAlignment="0" applyProtection="0">
      <alignment vertical="center"/>
    </xf>
    <xf numFmtId="0" fontId="66" fillId="34" borderId="0" applyNumberFormat="0" applyBorder="0" applyAlignment="0" applyProtection="0">
      <alignment vertical="center"/>
    </xf>
    <xf numFmtId="0" fontId="67" fillId="0" borderId="0" applyNumberFormat="0" applyFill="0" applyBorder="0" applyAlignment="0" applyProtection="0">
      <alignment vertical="top"/>
      <protection locked="0"/>
    </xf>
    <xf numFmtId="0" fontId="68" fillId="32" borderId="40" applyNumberFormat="0" applyFont="0" applyAlignment="0" applyProtection="0">
      <alignment vertical="center"/>
    </xf>
    <xf numFmtId="0" fontId="69" fillId="0" borderId="38" applyNumberFormat="0" applyFill="0" applyAlignment="0" applyProtection="0">
      <alignment vertical="center"/>
    </xf>
    <xf numFmtId="0" fontId="70" fillId="15" borderId="32" applyNumberFormat="0" applyAlignment="0" applyProtection="0">
      <alignment vertical="center"/>
    </xf>
    <xf numFmtId="0" fontId="71" fillId="28" borderId="41" applyNumberFormat="0" applyAlignment="0" applyProtection="0">
      <alignment vertical="center"/>
    </xf>
    <xf numFmtId="221" fontId="22" fillId="0" borderId="0" applyFont="0" applyFill="0" applyBorder="0" applyAlignment="0" applyProtection="0"/>
    <xf numFmtId="0" fontId="72" fillId="11" borderId="0" applyNumberFormat="0" applyBorder="0" applyAlignment="0" applyProtection="0">
      <alignment vertical="center"/>
    </xf>
    <xf numFmtId="1" fontId="22" fillId="0" borderId="0" applyFont="0" applyFill="0" applyBorder="0" applyAlignment="0" applyProtection="0">
      <alignment horizontal="right"/>
    </xf>
    <xf numFmtId="38" fontId="73" fillId="0" borderId="0" applyFill="0" applyBorder="0" applyAlignment="0" applyProtection="0"/>
    <xf numFmtId="0" fontId="73" fillId="0" borderId="0"/>
    <xf numFmtId="0" fontId="74" fillId="12" borderId="0" applyNumberFormat="0" applyBorder="0" applyAlignment="0" applyProtection="0">
      <alignment vertical="center"/>
    </xf>
    <xf numFmtId="0" fontId="75" fillId="0" borderId="0" applyNumberFormat="0" applyFill="0" applyBorder="0" applyAlignment="0" applyProtection="0">
      <alignment vertical="top"/>
      <protection locked="0"/>
    </xf>
    <xf numFmtId="0" fontId="76" fillId="0" borderId="35" applyNumberFormat="0" applyFill="0" applyAlignment="0" applyProtection="0">
      <alignment vertical="center"/>
    </xf>
    <xf numFmtId="0" fontId="77" fillId="0" borderId="36" applyNumberFormat="0" applyFill="0" applyAlignment="0" applyProtection="0">
      <alignment vertical="center"/>
    </xf>
    <xf numFmtId="0" fontId="78" fillId="0" borderId="37" applyNumberFormat="0" applyFill="0" applyAlignment="0" applyProtection="0">
      <alignment vertical="center"/>
    </xf>
    <xf numFmtId="0" fontId="78" fillId="0" borderId="0" applyNumberFormat="0" applyFill="0" applyBorder="0" applyAlignment="0" applyProtection="0">
      <alignment vertical="center"/>
    </xf>
    <xf numFmtId="0" fontId="79" fillId="28" borderId="32" applyNumberFormat="0" applyAlignment="0" applyProtection="0">
      <alignment vertical="center"/>
    </xf>
    <xf numFmtId="0" fontId="80" fillId="0" borderId="0" applyNumberFormat="0" applyFill="0" applyBorder="0" applyAlignment="0" applyProtection="0">
      <alignment vertical="center"/>
    </xf>
    <xf numFmtId="0" fontId="81" fillId="0" borderId="0" applyNumberFormat="0" applyFill="0" applyBorder="0" applyAlignment="0" applyProtection="0">
      <alignment vertical="center"/>
    </xf>
    <xf numFmtId="0" fontId="82" fillId="0" borderId="43" applyNumberFormat="0" applyFill="0" applyAlignment="0" applyProtection="0">
      <alignment vertical="center"/>
    </xf>
    <xf numFmtId="0" fontId="17" fillId="0" borderId="0"/>
    <xf numFmtId="9" fontId="17" fillId="0" borderId="0" applyFont="0" applyFill="0" applyBorder="0" applyAlignment="0" applyProtection="0"/>
    <xf numFmtId="0" fontId="17" fillId="0" borderId="0"/>
    <xf numFmtId="0" fontId="15" fillId="0" borderId="0"/>
    <xf numFmtId="17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5" fillId="0" borderId="0"/>
  </cellStyleXfs>
  <cellXfs count="1151">
    <xf numFmtId="0" fontId="0" fillId="0" borderId="0" xfId="0"/>
    <xf numFmtId="0" fontId="0" fillId="4" borderId="0" xfId="0" applyFill="1"/>
    <xf numFmtId="4" fontId="0" fillId="4" borderId="10" xfId="0" applyNumberFormat="1" applyFill="1" applyBorder="1"/>
    <xf numFmtId="0" fontId="2" fillId="4" borderId="0" xfId="0" applyFont="1" applyFill="1"/>
    <xf numFmtId="0" fontId="0" fillId="4" borderId="6" xfId="0" applyFill="1" applyBorder="1"/>
    <xf numFmtId="0" fontId="0" fillId="4" borderId="8" xfId="0" applyFill="1" applyBorder="1"/>
    <xf numFmtId="0" fontId="4" fillId="4" borderId="0" xfId="0" applyFont="1" applyFill="1"/>
    <xf numFmtId="0" fontId="0" fillId="4" borderId="9" xfId="0" applyFill="1" applyBorder="1"/>
    <xf numFmtId="0" fontId="0" fillId="4" borderId="10" xfId="0" applyFill="1" applyBorder="1"/>
    <xf numFmtId="0" fontId="0" fillId="4" borderId="11" xfId="0" applyFill="1" applyBorder="1"/>
    <xf numFmtId="0" fontId="0" fillId="4" borderId="12" xfId="0" applyFill="1" applyBorder="1"/>
    <xf numFmtId="0" fontId="0" fillId="4" borderId="14" xfId="0" applyFill="1" applyBorder="1"/>
    <xf numFmtId="181" fontId="0" fillId="4" borderId="11" xfId="1" applyNumberFormat="1" applyFont="1" applyFill="1" applyBorder="1"/>
    <xf numFmtId="0" fontId="2" fillId="3" borderId="6" xfId="0" applyFont="1" applyFill="1" applyBorder="1"/>
    <xf numFmtId="0" fontId="2" fillId="3" borderId="7" xfId="0" applyFont="1" applyFill="1" applyBorder="1"/>
    <xf numFmtId="0" fontId="2" fillId="3" borderId="8" xfId="0" applyFont="1" applyFill="1" applyBorder="1"/>
    <xf numFmtId="0" fontId="5" fillId="3" borderId="6" xfId="0" applyFont="1" applyFill="1" applyBorder="1"/>
    <xf numFmtId="0" fontId="5" fillId="3" borderId="7" xfId="0" applyFont="1" applyFill="1" applyBorder="1"/>
    <xf numFmtId="0" fontId="5" fillId="3" borderId="8" xfId="0" applyFont="1" applyFill="1" applyBorder="1"/>
    <xf numFmtId="0" fontId="0" fillId="4" borderId="7" xfId="0" applyFill="1" applyBorder="1"/>
    <xf numFmtId="0" fontId="2" fillId="4" borderId="6" xfId="0" applyFont="1" applyFill="1" applyBorder="1"/>
    <xf numFmtId="0" fontId="2" fillId="4" borderId="7" xfId="0" applyFont="1" applyFill="1" applyBorder="1"/>
    <xf numFmtId="0" fontId="2" fillId="4" borderId="8" xfId="0" applyFont="1" applyFill="1" applyBorder="1"/>
    <xf numFmtId="0" fontId="6" fillId="3" borderId="6" xfId="0" applyFont="1" applyFill="1" applyBorder="1"/>
    <xf numFmtId="0" fontId="6" fillId="3" borderId="7" xfId="0" applyFont="1" applyFill="1" applyBorder="1"/>
    <xf numFmtId="0" fontId="6" fillId="3" borderId="8" xfId="0" applyFont="1" applyFill="1" applyBorder="1"/>
    <xf numFmtId="0" fontId="2" fillId="4" borderId="19" xfId="0" applyFont="1" applyFill="1" applyBorder="1" applyAlignment="1">
      <alignment horizontal="right"/>
    </xf>
    <xf numFmtId="0" fontId="2" fillId="7" borderId="6" xfId="0" applyFont="1" applyFill="1" applyBorder="1"/>
    <xf numFmtId="0" fontId="2" fillId="7" borderId="7" xfId="0" applyFont="1" applyFill="1" applyBorder="1"/>
    <xf numFmtId="0" fontId="2" fillId="7" borderId="8" xfId="0" applyFont="1" applyFill="1" applyBorder="1"/>
    <xf numFmtId="0" fontId="6" fillId="7" borderId="6" xfId="0" applyFont="1" applyFill="1" applyBorder="1"/>
    <xf numFmtId="0" fontId="6" fillId="7" borderId="7" xfId="0" applyFont="1" applyFill="1" applyBorder="1"/>
    <xf numFmtId="0" fontId="6" fillId="7" borderId="8" xfId="0" applyFont="1" applyFill="1" applyBorder="1"/>
    <xf numFmtId="0" fontId="8" fillId="3" borderId="6" xfId="0" applyFont="1" applyFill="1" applyBorder="1"/>
    <xf numFmtId="0" fontId="8" fillId="3" borderId="7" xfId="0" applyFont="1" applyFill="1" applyBorder="1"/>
    <xf numFmtId="0" fontId="8" fillId="3" borderId="8" xfId="0" applyFont="1" applyFill="1" applyBorder="1"/>
    <xf numFmtId="0" fontId="2" fillId="4" borderId="7" xfId="0" applyFont="1" applyFill="1" applyBorder="1" applyAlignment="1">
      <alignment horizontal="right"/>
    </xf>
    <xf numFmtId="0" fontId="2" fillId="4" borderId="8" xfId="0" applyFont="1" applyFill="1" applyBorder="1" applyAlignment="1">
      <alignment horizontal="right"/>
    </xf>
    <xf numFmtId="3" fontId="0" fillId="4" borderId="9" xfId="0" applyNumberFormat="1" applyFill="1" applyBorder="1"/>
    <xf numFmtId="4" fontId="0" fillId="4" borderId="9" xfId="0" applyNumberFormat="1" applyFill="1" applyBorder="1"/>
    <xf numFmtId="4" fontId="0" fillId="4" borderId="11" xfId="0" applyNumberFormat="1" applyFill="1" applyBorder="1"/>
    <xf numFmtId="4" fontId="0" fillId="4" borderId="12" xfId="0" applyNumberFormat="1" applyFill="1" applyBorder="1"/>
    <xf numFmtId="4" fontId="2" fillId="7" borderId="6" xfId="0" applyNumberFormat="1" applyFont="1" applyFill="1" applyBorder="1"/>
    <xf numFmtId="4" fontId="2" fillId="7" borderId="7" xfId="0" applyNumberFormat="1" applyFont="1" applyFill="1" applyBorder="1"/>
    <xf numFmtId="4" fontId="0" fillId="4" borderId="6" xfId="0" applyNumberFormat="1" applyFill="1" applyBorder="1"/>
    <xf numFmtId="4" fontId="2" fillId="3" borderId="6" xfId="0" applyNumberFormat="1" applyFont="1" applyFill="1" applyBorder="1"/>
    <xf numFmtId="9" fontId="5" fillId="3" borderId="6" xfId="1" applyFont="1" applyFill="1" applyBorder="1"/>
    <xf numFmtId="2" fontId="0" fillId="4" borderId="9" xfId="0" applyNumberFormat="1" applyFill="1" applyBorder="1"/>
    <xf numFmtId="4" fontId="0" fillId="4" borderId="7" xfId="0" applyNumberFormat="1" applyFill="1" applyBorder="1"/>
    <xf numFmtId="4" fontId="0" fillId="4" borderId="8" xfId="0" applyNumberFormat="1" applyFill="1" applyBorder="1"/>
    <xf numFmtId="4" fontId="6" fillId="7" borderId="6" xfId="0" applyNumberFormat="1" applyFont="1" applyFill="1" applyBorder="1"/>
    <xf numFmtId="4" fontId="6" fillId="3" borderId="6" xfId="0" applyNumberFormat="1" applyFont="1" applyFill="1" applyBorder="1"/>
    <xf numFmtId="9" fontId="8" fillId="3" borderId="6" xfId="1" applyFont="1" applyFill="1" applyBorder="1"/>
    <xf numFmtId="0" fontId="2" fillId="4" borderId="9" xfId="0" applyFont="1" applyFill="1" applyBorder="1" applyAlignment="1">
      <alignment horizontal="center"/>
    </xf>
    <xf numFmtId="0" fontId="2" fillId="4" borderId="10" xfId="0" applyFont="1" applyFill="1" applyBorder="1" applyAlignment="1">
      <alignment horizontal="center"/>
    </xf>
    <xf numFmtId="0" fontId="2" fillId="4" borderId="11" xfId="0" applyFont="1" applyFill="1" applyBorder="1" applyAlignment="1">
      <alignment horizontal="center"/>
    </xf>
    <xf numFmtId="0" fontId="2" fillId="0" borderId="6" xfId="0" applyFont="1" applyBorder="1"/>
    <xf numFmtId="0" fontId="0" fillId="0" borderId="8" xfId="0" applyBorder="1"/>
    <xf numFmtId="0" fontId="0" fillId="0" borderId="9" xfId="0" applyBorder="1"/>
    <xf numFmtId="182" fontId="0" fillId="9" borderId="13" xfId="0" applyNumberFormat="1" applyFill="1" applyBorder="1"/>
    <xf numFmtId="183" fontId="0" fillId="0" borderId="11" xfId="0" applyNumberFormat="1" applyBorder="1"/>
    <xf numFmtId="182" fontId="0" fillId="9" borderId="8" xfId="0" applyNumberFormat="1" applyFill="1" applyBorder="1"/>
    <xf numFmtId="0" fontId="0" fillId="0" borderId="12" xfId="0" applyBorder="1"/>
    <xf numFmtId="183" fontId="0" fillId="0" borderId="13" xfId="0" applyNumberFormat="1" applyBorder="1"/>
    <xf numFmtId="0" fontId="6" fillId="4" borderId="0" xfId="0" applyFont="1" applyFill="1"/>
    <xf numFmtId="0" fontId="6" fillId="4" borderId="0" xfId="0" applyFont="1" applyFill="1" applyAlignment="1">
      <alignment horizontal="center"/>
    </xf>
    <xf numFmtId="4" fontId="12" fillId="3" borderId="10" xfId="0" applyNumberFormat="1" applyFont="1" applyFill="1" applyBorder="1" applyAlignment="1">
      <alignment horizontal="right"/>
    </xf>
    <xf numFmtId="4" fontId="12" fillId="3" borderId="11" xfId="0" applyNumberFormat="1" applyFont="1" applyFill="1" applyBorder="1" applyAlignment="1">
      <alignment horizontal="right"/>
    </xf>
    <xf numFmtId="4" fontId="12" fillId="4" borderId="10" xfId="0" applyNumberFormat="1" applyFont="1" applyFill="1" applyBorder="1"/>
    <xf numFmtId="4" fontId="12" fillId="4" borderId="11" xfId="0" applyNumberFormat="1" applyFont="1" applyFill="1" applyBorder="1"/>
    <xf numFmtId="0" fontId="0" fillId="4" borderId="0" xfId="0" applyFill="1" applyAlignment="1">
      <alignment horizontal="center"/>
    </xf>
    <xf numFmtId="0" fontId="0" fillId="4" borderId="0" xfId="0" applyFill="1" applyAlignment="1">
      <alignment wrapText="1"/>
    </xf>
    <xf numFmtId="0" fontId="0" fillId="0" borderId="22" xfId="0" applyBorder="1"/>
    <xf numFmtId="182" fontId="0" fillId="9" borderId="19" xfId="0" applyNumberFormat="1" applyFill="1" applyBorder="1"/>
    <xf numFmtId="4" fontId="0" fillId="4" borderId="0" xfId="0" applyNumberFormat="1" applyFill="1"/>
    <xf numFmtId="1" fontId="12" fillId="3" borderId="5" xfId="0" applyNumberFormat="1" applyFont="1" applyFill="1" applyBorder="1" applyAlignment="1">
      <alignment horizontal="right"/>
    </xf>
    <xf numFmtId="3" fontId="0" fillId="4" borderId="12" xfId="0" applyNumberFormat="1" applyFill="1" applyBorder="1"/>
    <xf numFmtId="3" fontId="2" fillId="7" borderId="6" xfId="0" applyNumberFormat="1" applyFont="1" applyFill="1" applyBorder="1"/>
    <xf numFmtId="3" fontId="2" fillId="7" borderId="7" xfId="0" applyNumberFormat="1" applyFont="1" applyFill="1" applyBorder="1"/>
    <xf numFmtId="3" fontId="2" fillId="3" borderId="19" xfId="0" applyNumberFormat="1" applyFont="1" applyFill="1" applyBorder="1"/>
    <xf numFmtId="3" fontId="6" fillId="7" borderId="7" xfId="0" applyNumberFormat="1" applyFont="1" applyFill="1" applyBorder="1"/>
    <xf numFmtId="3" fontId="6" fillId="7" borderId="8" xfId="0" applyNumberFormat="1" applyFont="1" applyFill="1" applyBorder="1"/>
    <xf numFmtId="0" fontId="6" fillId="7" borderId="7" xfId="0" applyFont="1" applyFill="1" applyBorder="1" applyAlignment="1">
      <alignment horizontal="center"/>
    </xf>
    <xf numFmtId="4" fontId="2" fillId="4" borderId="0" xfId="0" applyNumberFormat="1" applyFont="1" applyFill="1"/>
    <xf numFmtId="4" fontId="12" fillId="4" borderId="13" xfId="0" applyNumberFormat="1" applyFont="1" applyFill="1" applyBorder="1"/>
    <xf numFmtId="3" fontId="2" fillId="4" borderId="0" xfId="0" applyNumberFormat="1" applyFont="1" applyFill="1"/>
    <xf numFmtId="0" fontId="2" fillId="4" borderId="2" xfId="0" applyFont="1" applyFill="1" applyBorder="1"/>
    <xf numFmtId="0" fontId="0" fillId="4" borderId="18" xfId="0" applyFill="1" applyBorder="1"/>
    <xf numFmtId="0" fontId="2" fillId="3" borderId="2" xfId="0" applyFont="1" applyFill="1" applyBorder="1"/>
    <xf numFmtId="0" fontId="10" fillId="4" borderId="0" xfId="0" applyFont="1" applyFill="1" applyAlignment="1">
      <alignment horizontal="left"/>
    </xf>
    <xf numFmtId="0" fontId="83" fillId="4" borderId="0" xfId="0" applyFont="1" applyFill="1"/>
    <xf numFmtId="0" fontId="14" fillId="4" borderId="0" xfId="0" applyFont="1" applyFill="1"/>
    <xf numFmtId="9" fontId="0" fillId="4" borderId="0" xfId="1" applyFont="1" applyFill="1" applyBorder="1"/>
    <xf numFmtId="0" fontId="12" fillId="0" borderId="0" xfId="0" applyFont="1" applyAlignment="1">
      <alignment horizontal="center"/>
    </xf>
    <xf numFmtId="0" fontId="12" fillId="0" borderId="0" xfId="0" applyFont="1"/>
    <xf numFmtId="0" fontId="2" fillId="3" borderId="6" xfId="0" applyFont="1" applyFill="1" applyBorder="1" applyAlignment="1">
      <alignment horizontal="center" vertical="center" wrapText="1"/>
    </xf>
    <xf numFmtId="0" fontId="8" fillId="3" borderId="31" xfId="0" applyFont="1" applyFill="1" applyBorder="1" applyAlignment="1">
      <alignment horizontal="center" vertical="center" wrapText="1"/>
    </xf>
    <xf numFmtId="0" fontId="2" fillId="3" borderId="7" xfId="0" applyFont="1" applyFill="1" applyBorder="1" applyAlignment="1">
      <alignment horizontal="center" vertical="center" wrapText="1"/>
    </xf>
    <xf numFmtId="0" fontId="8" fillId="3" borderId="7" xfId="0" applyFont="1" applyFill="1" applyBorder="1" applyAlignment="1">
      <alignment horizontal="center" vertical="center" wrapText="1"/>
    </xf>
    <xf numFmtId="0" fontId="2" fillId="3" borderId="8" xfId="0" applyFont="1" applyFill="1" applyBorder="1" applyAlignment="1">
      <alignment horizontal="center" vertical="center" wrapText="1"/>
    </xf>
    <xf numFmtId="4" fontId="2" fillId="3" borderId="7" xfId="0" applyNumberFormat="1" applyFont="1" applyFill="1" applyBorder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horizontal="center"/>
    </xf>
    <xf numFmtId="3" fontId="3" fillId="0" borderId="10" xfId="0" applyNumberFormat="1" applyFont="1" applyBorder="1"/>
    <xf numFmtId="3" fontId="0" fillId="0" borderId="10" xfId="0" applyNumberFormat="1" applyBorder="1"/>
    <xf numFmtId="3" fontId="0" fillId="0" borderId="11" xfId="0" applyNumberFormat="1" applyBorder="1"/>
    <xf numFmtId="3" fontId="0" fillId="0" borderId="9" xfId="0" applyNumberFormat="1" applyBorder="1"/>
    <xf numFmtId="4" fontId="3" fillId="0" borderId="16" xfId="0" applyNumberFormat="1" applyFont="1" applyBorder="1"/>
    <xf numFmtId="4" fontId="0" fillId="0" borderId="10" xfId="0" applyNumberFormat="1" applyBorder="1"/>
    <xf numFmtId="3" fontId="0" fillId="0" borderId="10" xfId="0" quotePrefix="1" applyNumberFormat="1" applyBorder="1"/>
    <xf numFmtId="3" fontId="2" fillId="0" borderId="9" xfId="0" applyNumberFormat="1" applyFont="1" applyBorder="1"/>
    <xf numFmtId="4" fontId="8" fillId="0" borderId="16" xfId="0" applyNumberFormat="1" applyFont="1" applyBorder="1"/>
    <xf numFmtId="2" fontId="2" fillId="0" borderId="10" xfId="0" applyNumberFormat="1" applyFont="1" applyBorder="1"/>
    <xf numFmtId="4" fontId="2" fillId="0" borderId="10" xfId="0" applyNumberFormat="1" applyFont="1" applyBorder="1"/>
    <xf numFmtId="3" fontId="8" fillId="0" borderId="10" xfId="0" applyNumberFormat="1" applyFont="1" applyBorder="1"/>
    <xf numFmtId="3" fontId="2" fillId="0" borderId="10" xfId="0" applyNumberFormat="1" applyFont="1" applyBorder="1"/>
    <xf numFmtId="3" fontId="2" fillId="0" borderId="11" xfId="0" applyNumberFormat="1" applyFont="1" applyBorder="1"/>
    <xf numFmtId="181" fontId="2" fillId="0" borderId="10" xfId="1" applyNumberFormat="1" applyFont="1" applyFill="1" applyBorder="1"/>
    <xf numFmtId="181" fontId="2" fillId="0" borderId="11" xfId="1" applyNumberFormat="1" applyFont="1" applyFill="1" applyBorder="1"/>
    <xf numFmtId="3" fontId="3" fillId="0" borderId="48" xfId="0" applyNumberFormat="1" applyFont="1" applyBorder="1"/>
    <xf numFmtId="3" fontId="0" fillId="0" borderId="48" xfId="0" applyNumberFormat="1" applyBorder="1"/>
    <xf numFmtId="3" fontId="0" fillId="0" borderId="49" xfId="0" applyNumberFormat="1" applyBorder="1"/>
    <xf numFmtId="4" fontId="3" fillId="0" borderId="47" xfId="0" applyNumberFormat="1" applyFont="1" applyBorder="1"/>
    <xf numFmtId="2" fontId="0" fillId="0" borderId="48" xfId="0" applyNumberFormat="1" applyBorder="1"/>
    <xf numFmtId="4" fontId="0" fillId="0" borderId="48" xfId="0" applyNumberFormat="1" applyBorder="1"/>
    <xf numFmtId="3" fontId="0" fillId="0" borderId="48" xfId="0" quotePrefix="1" applyNumberFormat="1" applyBorder="1"/>
    <xf numFmtId="4" fontId="8" fillId="0" borderId="47" xfId="0" applyNumberFormat="1" applyFont="1" applyBorder="1"/>
    <xf numFmtId="2" fontId="2" fillId="0" borderId="48" xfId="0" applyNumberFormat="1" applyFont="1" applyBorder="1"/>
    <xf numFmtId="4" fontId="2" fillId="0" borderId="48" xfId="0" applyNumberFormat="1" applyFont="1" applyBorder="1"/>
    <xf numFmtId="3" fontId="8" fillId="0" borderId="48" xfId="0" applyNumberFormat="1" applyFont="1" applyBorder="1"/>
    <xf numFmtId="3" fontId="2" fillId="0" borderId="48" xfId="0" applyNumberFormat="1" applyFont="1" applyBorder="1"/>
    <xf numFmtId="3" fontId="2" fillId="0" borderId="49" xfId="0" applyNumberFormat="1" applyFont="1" applyBorder="1"/>
    <xf numFmtId="181" fontId="2" fillId="0" borderId="48" xfId="1" applyNumberFormat="1" applyFont="1" applyFill="1" applyBorder="1"/>
    <xf numFmtId="181" fontId="2" fillId="0" borderId="49" xfId="1" applyNumberFormat="1" applyFont="1" applyFill="1" applyBorder="1"/>
    <xf numFmtId="4" fontId="8" fillId="7" borderId="31" xfId="0" applyNumberFormat="1" applyFont="1" applyFill="1" applyBorder="1"/>
    <xf numFmtId="3" fontId="8" fillId="7" borderId="7" xfId="0" applyNumberFormat="1" applyFont="1" applyFill="1" applyBorder="1"/>
    <xf numFmtId="3" fontId="2" fillId="7" borderId="8" xfId="0" applyNumberFormat="1" applyFont="1" applyFill="1" applyBorder="1"/>
    <xf numFmtId="181" fontId="2" fillId="7" borderId="7" xfId="1" applyNumberFormat="1" applyFont="1" applyFill="1" applyBorder="1"/>
    <xf numFmtId="181" fontId="2" fillId="7" borderId="8" xfId="1" applyNumberFormat="1" applyFont="1" applyFill="1" applyBorder="1"/>
    <xf numFmtId="0" fontId="2" fillId="0" borderId="0" xfId="0" applyFont="1"/>
    <xf numFmtId="2" fontId="0" fillId="4" borderId="0" xfId="0" applyNumberFormat="1" applyFill="1"/>
    <xf numFmtId="4" fontId="0" fillId="4" borderId="30" xfId="0" applyNumberFormat="1" applyFill="1" applyBorder="1" applyAlignment="1">
      <alignment horizontal="right"/>
    </xf>
    <xf numFmtId="4" fontId="0" fillId="4" borderId="50" xfId="0" applyNumberFormat="1" applyFill="1" applyBorder="1" applyAlignment="1">
      <alignment horizontal="right"/>
    </xf>
    <xf numFmtId="0" fontId="16" fillId="0" borderId="53" xfId="246" applyFont="1" applyBorder="1" applyAlignment="1">
      <alignment horizontal="centerContinuous"/>
    </xf>
    <xf numFmtId="0" fontId="16" fillId="0" borderId="54" xfId="246" applyFont="1" applyBorder="1" applyAlignment="1">
      <alignment horizontal="centerContinuous"/>
    </xf>
    <xf numFmtId="0" fontId="17" fillId="0" borderId="54" xfId="246" applyBorder="1" applyAlignment="1">
      <alignment horizontal="centerContinuous"/>
    </xf>
    <xf numFmtId="0" fontId="17" fillId="0" borderId="0" xfId="246"/>
    <xf numFmtId="0" fontId="17" fillId="0" borderId="55" xfId="246" applyBorder="1" applyAlignment="1">
      <alignment horizontal="center"/>
    </xf>
    <xf numFmtId="0" fontId="17" fillId="0" borderId="56" xfId="246" applyBorder="1" applyAlignment="1">
      <alignment horizontal="centerContinuous"/>
    </xf>
    <xf numFmtId="0" fontId="17" fillId="0" borderId="57" xfId="246" applyBorder="1" applyAlignment="1">
      <alignment horizontal="centerContinuous"/>
    </xf>
    <xf numFmtId="0" fontId="17" fillId="0" borderId="58" xfId="246" applyBorder="1" applyAlignment="1">
      <alignment horizontal="centerContinuous"/>
    </xf>
    <xf numFmtId="0" fontId="44" fillId="39" borderId="1" xfId="246" applyFont="1" applyFill="1" applyBorder="1" applyAlignment="1">
      <alignment horizontal="centerContinuous"/>
    </xf>
    <xf numFmtId="0" fontId="44" fillId="39" borderId="2" xfId="246" applyFont="1" applyFill="1" applyBorder="1" applyAlignment="1">
      <alignment horizontal="centerContinuous"/>
    </xf>
    <xf numFmtId="0" fontId="44" fillId="39" borderId="3" xfId="246" applyFont="1" applyFill="1" applyBorder="1" applyAlignment="1">
      <alignment horizontal="centerContinuous"/>
    </xf>
    <xf numFmtId="0" fontId="17" fillId="0" borderId="19" xfId="246" applyBorder="1" applyAlignment="1">
      <alignment horizontal="center"/>
    </xf>
    <xf numFmtId="0" fontId="17" fillId="0" borderId="22" xfId="246" applyBorder="1"/>
    <xf numFmtId="0" fontId="17" fillId="0" borderId="20" xfId="246" applyBorder="1" applyAlignment="1">
      <alignment horizontal="center"/>
    </xf>
    <xf numFmtId="0" fontId="17" fillId="0" borderId="17" xfId="246" applyBorder="1"/>
    <xf numFmtId="0" fontId="17" fillId="0" borderId="21" xfId="246" applyBorder="1" applyAlignment="1">
      <alignment horizontal="center"/>
    </xf>
    <xf numFmtId="0" fontId="17" fillId="0" borderId="19" xfId="246" applyBorder="1"/>
    <xf numFmtId="0" fontId="17" fillId="0" borderId="20" xfId="246" applyBorder="1"/>
    <xf numFmtId="0" fontId="44" fillId="39" borderId="7" xfId="246" applyFont="1" applyFill="1" applyBorder="1" applyAlignment="1">
      <alignment horizontal="centerContinuous"/>
    </xf>
    <xf numFmtId="0" fontId="61" fillId="0" borderId="0" xfId="246" applyFont="1"/>
    <xf numFmtId="0" fontId="17" fillId="0" borderId="22" xfId="246" applyBorder="1" applyAlignment="1">
      <alignment horizontal="left"/>
    </xf>
    <xf numFmtId="4" fontId="17" fillId="0" borderId="10" xfId="246" applyNumberFormat="1" applyBorder="1"/>
    <xf numFmtId="4" fontId="17" fillId="0" borderId="20" xfId="246" applyNumberFormat="1" applyBorder="1"/>
    <xf numFmtId="181" fontId="17" fillId="0" borderId="0" xfId="246" applyNumberFormat="1"/>
    <xf numFmtId="3" fontId="17" fillId="0" borderId="10" xfId="246" applyNumberFormat="1" applyBorder="1"/>
    <xf numFmtId="3" fontId="17" fillId="40" borderId="4" xfId="246" applyNumberFormat="1" applyFill="1" applyBorder="1"/>
    <xf numFmtId="3" fontId="17" fillId="0" borderId="4" xfId="246" applyNumberFormat="1" applyBorder="1"/>
    <xf numFmtId="0" fontId="17" fillId="0" borderId="0" xfId="246" applyAlignment="1">
      <alignment horizontal="center"/>
    </xf>
    <xf numFmtId="3" fontId="17" fillId="0" borderId="0" xfId="246" applyNumberFormat="1" applyAlignment="1">
      <alignment horizontal="right"/>
    </xf>
    <xf numFmtId="3" fontId="0" fillId="4" borderId="0" xfId="0" applyNumberFormat="1" applyFill="1"/>
    <xf numFmtId="0" fontId="17" fillId="4" borderId="20" xfId="246" applyFill="1" applyBorder="1"/>
    <xf numFmtId="0" fontId="17" fillId="4" borderId="20" xfId="246" applyFill="1" applyBorder="1" applyAlignment="1">
      <alignment horizontal="center"/>
    </xf>
    <xf numFmtId="0" fontId="17" fillId="3" borderId="19" xfId="246" applyFill="1" applyBorder="1"/>
    <xf numFmtId="0" fontId="17" fillId="3" borderId="19" xfId="246" applyFill="1" applyBorder="1" applyAlignment="1">
      <alignment horizontal="center"/>
    </xf>
    <xf numFmtId="3" fontId="17" fillId="3" borderId="7" xfId="246" applyNumberFormat="1" applyFill="1" applyBorder="1"/>
    <xf numFmtId="0" fontId="84" fillId="40" borderId="21" xfId="246" applyFont="1" applyFill="1" applyBorder="1"/>
    <xf numFmtId="0" fontId="84" fillId="40" borderId="21" xfId="246" applyFont="1" applyFill="1" applyBorder="1" applyAlignment="1">
      <alignment horizontal="center"/>
    </xf>
    <xf numFmtId="181" fontId="84" fillId="40" borderId="14" xfId="1" applyNumberFormat="1" applyFont="1" applyFill="1" applyBorder="1"/>
    <xf numFmtId="181" fontId="84" fillId="40" borderId="14" xfId="246" applyNumberFormat="1" applyFont="1" applyFill="1" applyBorder="1"/>
    <xf numFmtId="3" fontId="17" fillId="0" borderId="9" xfId="246" applyNumberFormat="1" applyBorder="1"/>
    <xf numFmtId="3" fontId="17" fillId="3" borderId="6" xfId="246" applyNumberFormat="1" applyFill="1" applyBorder="1"/>
    <xf numFmtId="181" fontId="84" fillId="40" borderId="12" xfId="1" applyNumberFormat="1" applyFont="1" applyFill="1" applyBorder="1"/>
    <xf numFmtId="181" fontId="84" fillId="40" borderId="12" xfId="246" applyNumberFormat="1" applyFont="1" applyFill="1" applyBorder="1"/>
    <xf numFmtId="3" fontId="17" fillId="4" borderId="9" xfId="246" applyNumberFormat="1" applyFill="1" applyBorder="1"/>
    <xf numFmtId="3" fontId="17" fillId="4" borderId="10" xfId="246" applyNumberFormat="1" applyFill="1" applyBorder="1"/>
    <xf numFmtId="4" fontId="17" fillId="0" borderId="0" xfId="246" applyNumberFormat="1"/>
    <xf numFmtId="181" fontId="17" fillId="0" borderId="30" xfId="246" applyNumberFormat="1" applyBorder="1"/>
    <xf numFmtId="0" fontId="2" fillId="4" borderId="0" xfId="0" applyFont="1" applyFill="1" applyAlignment="1">
      <alignment horizontal="center"/>
    </xf>
    <xf numFmtId="3" fontId="0" fillId="4" borderId="67" xfId="0" applyNumberFormat="1" applyFill="1" applyBorder="1"/>
    <xf numFmtId="4" fontId="3" fillId="4" borderId="68" xfId="0" applyNumberFormat="1" applyFont="1" applyFill="1" applyBorder="1"/>
    <xf numFmtId="2" fontId="0" fillId="4" borderId="69" xfId="0" applyNumberFormat="1" applyFill="1" applyBorder="1"/>
    <xf numFmtId="3" fontId="0" fillId="4" borderId="46" xfId="0" applyNumberFormat="1" applyFill="1" applyBorder="1"/>
    <xf numFmtId="4" fontId="3" fillId="4" borderId="47" xfId="0" applyNumberFormat="1" applyFont="1" applyFill="1" applyBorder="1"/>
    <xf numFmtId="2" fontId="0" fillId="4" borderId="48" xfId="0" applyNumberFormat="1" applyFill="1" applyBorder="1"/>
    <xf numFmtId="4" fontId="0" fillId="4" borderId="48" xfId="0" applyNumberFormat="1" applyFill="1" applyBorder="1"/>
    <xf numFmtId="0" fontId="2" fillId="3" borderId="19" xfId="0" applyFont="1" applyFill="1" applyBorder="1" applyAlignment="1">
      <alignment horizontal="center" vertical="center" wrapText="1"/>
    </xf>
    <xf numFmtId="0" fontId="0" fillId="0" borderId="60" xfId="0" applyBorder="1" applyAlignment="1">
      <alignment horizontal="center"/>
    </xf>
    <xf numFmtId="0" fontId="2" fillId="7" borderId="19" xfId="0" applyFont="1" applyFill="1" applyBorder="1" applyAlignment="1">
      <alignment horizontal="center"/>
    </xf>
    <xf numFmtId="3" fontId="2" fillId="3" borderId="2" xfId="0" applyNumberFormat="1" applyFont="1" applyFill="1" applyBorder="1"/>
    <xf numFmtId="0" fontId="2" fillId="2" borderId="19" xfId="0" applyFont="1" applyFill="1" applyBorder="1" applyAlignment="1">
      <alignment horizontal="center"/>
    </xf>
    <xf numFmtId="0" fontId="86" fillId="4" borderId="0" xfId="0" applyFont="1" applyFill="1"/>
    <xf numFmtId="0" fontId="2" fillId="2" borderId="1" xfId="0" applyFont="1" applyFill="1" applyBorder="1" applyAlignment="1">
      <alignment horizontal="center"/>
    </xf>
    <xf numFmtId="0" fontId="2" fillId="4" borderId="20" xfId="0" applyFont="1" applyFill="1" applyBorder="1"/>
    <xf numFmtId="3" fontId="2" fillId="4" borderId="20" xfId="0" applyNumberFormat="1" applyFont="1" applyFill="1" applyBorder="1"/>
    <xf numFmtId="0" fontId="6" fillId="4" borderId="0" xfId="0" applyFont="1" applyFill="1" applyAlignment="1">
      <alignment vertical="center"/>
    </xf>
    <xf numFmtId="0" fontId="6" fillId="4" borderId="10" xfId="0" applyFont="1" applyFill="1" applyBorder="1" applyAlignment="1">
      <alignment horizontal="center" vertical="center"/>
    </xf>
    <xf numFmtId="3" fontId="6" fillId="4" borderId="9" xfId="0" applyNumberFormat="1" applyFont="1" applyFill="1" applyBorder="1" applyAlignment="1">
      <alignment vertical="center"/>
    </xf>
    <xf numFmtId="3" fontId="6" fillId="4" borderId="10" xfId="0" applyNumberFormat="1" applyFont="1" applyFill="1" applyBorder="1" applyAlignment="1">
      <alignment vertical="center"/>
    </xf>
    <xf numFmtId="3" fontId="6" fillId="4" borderId="24" xfId="0" applyNumberFormat="1" applyFont="1" applyFill="1" applyBorder="1" applyAlignment="1">
      <alignment vertical="center"/>
    </xf>
    <xf numFmtId="3" fontId="6" fillId="4" borderId="20" xfId="0" applyNumberFormat="1" applyFont="1" applyFill="1" applyBorder="1" applyAlignment="1">
      <alignment vertical="center"/>
    </xf>
    <xf numFmtId="3" fontId="17" fillId="3" borderId="19" xfId="246" applyNumberFormat="1" applyFill="1" applyBorder="1"/>
    <xf numFmtId="0" fontId="84" fillId="0" borderId="0" xfId="246" applyFont="1"/>
    <xf numFmtId="1" fontId="2" fillId="2" borderId="19" xfId="0" applyNumberFormat="1" applyFont="1" applyFill="1" applyBorder="1" applyAlignment="1">
      <alignment horizontal="center"/>
    </xf>
    <xf numFmtId="3" fontId="0" fillId="37" borderId="0" xfId="0" applyNumberFormat="1" applyFill="1"/>
    <xf numFmtId="0" fontId="84" fillId="40" borderId="55" xfId="246" applyFont="1" applyFill="1" applyBorder="1"/>
    <xf numFmtId="0" fontId="84" fillId="40" borderId="55" xfId="246" applyFont="1" applyFill="1" applyBorder="1" applyAlignment="1">
      <alignment horizontal="center"/>
    </xf>
    <xf numFmtId="181" fontId="84" fillId="40" borderId="65" xfId="246" applyNumberFormat="1" applyFont="1" applyFill="1" applyBorder="1"/>
    <xf numFmtId="0" fontId="16" fillId="3" borderId="2" xfId="246" applyFont="1" applyFill="1" applyBorder="1" applyAlignment="1">
      <alignment horizontal="center"/>
    </xf>
    <xf numFmtId="0" fontId="0" fillId="4" borderId="22" xfId="0" applyFill="1" applyBorder="1"/>
    <xf numFmtId="3" fontId="17" fillId="0" borderId="0" xfId="246" applyNumberFormat="1"/>
    <xf numFmtId="0" fontId="0" fillId="4" borderId="17" xfId="0" applyFill="1" applyBorder="1"/>
    <xf numFmtId="0" fontId="17" fillId="0" borderId="18" xfId="246" applyBorder="1" applyAlignment="1">
      <alignment horizontal="center"/>
    </xf>
    <xf numFmtId="3" fontId="16" fillId="3" borderId="7" xfId="246" applyNumberFormat="1" applyFont="1" applyFill="1" applyBorder="1"/>
    <xf numFmtId="3" fontId="17" fillId="0" borderId="14" xfId="246" applyNumberFormat="1" applyBorder="1"/>
    <xf numFmtId="3" fontId="16" fillId="3" borderId="19" xfId="246" applyNumberFormat="1" applyFont="1" applyFill="1" applyBorder="1"/>
    <xf numFmtId="3" fontId="17" fillId="0" borderId="20" xfId="246" applyNumberFormat="1" applyBorder="1"/>
    <xf numFmtId="3" fontId="17" fillId="0" borderId="21" xfId="246" applyNumberFormat="1" applyBorder="1"/>
    <xf numFmtId="3" fontId="16" fillId="3" borderId="1" xfId="246" applyNumberFormat="1" applyFont="1" applyFill="1" applyBorder="1"/>
    <xf numFmtId="3" fontId="17" fillId="0" borderId="22" xfId="246" applyNumberFormat="1" applyBorder="1"/>
    <xf numFmtId="3" fontId="17" fillId="0" borderId="17" xfId="246" applyNumberFormat="1" applyBorder="1"/>
    <xf numFmtId="3" fontId="17" fillId="3" borderId="2" xfId="246" applyNumberFormat="1" applyFill="1" applyBorder="1"/>
    <xf numFmtId="4" fontId="16" fillId="0" borderId="51" xfId="246" applyNumberFormat="1" applyFont="1" applyBorder="1" applyAlignment="1">
      <alignment horizontal="center"/>
    </xf>
    <xf numFmtId="0" fontId="44" fillId="39" borderId="8" xfId="246" applyFont="1" applyFill="1" applyBorder="1" applyAlignment="1">
      <alignment horizontal="centerContinuous"/>
    </xf>
    <xf numFmtId="1" fontId="16" fillId="0" borderId="2" xfId="246" applyNumberFormat="1" applyFont="1" applyBorder="1" applyAlignment="1">
      <alignment horizontal="center"/>
    </xf>
    <xf numFmtId="1" fontId="16" fillId="0" borderId="7" xfId="246" applyNumberFormat="1" applyFont="1" applyBorder="1" applyAlignment="1">
      <alignment horizontal="center"/>
    </xf>
    <xf numFmtId="0" fontId="16" fillId="0" borderId="19" xfId="246" applyFont="1" applyBorder="1" applyAlignment="1">
      <alignment horizontal="center"/>
    </xf>
    <xf numFmtId="4" fontId="0" fillId="4" borderId="0" xfId="0" applyNumberFormat="1" applyFill="1" applyAlignment="1">
      <alignment horizontal="right"/>
    </xf>
    <xf numFmtId="2" fontId="17" fillId="0" borderId="0" xfId="246" applyNumberFormat="1"/>
    <xf numFmtId="2" fontId="0" fillId="4" borderId="12" xfId="0" applyNumberFormat="1" applyFill="1" applyBorder="1"/>
    <xf numFmtId="0" fontId="2" fillId="4" borderId="2" xfId="0" applyFont="1" applyFill="1" applyBorder="1" applyAlignment="1">
      <alignment horizontal="center"/>
    </xf>
    <xf numFmtId="3" fontId="0" fillId="37" borderId="0" xfId="0" applyNumberFormat="1" applyFill="1" applyAlignment="1">
      <alignment horizontal="center"/>
    </xf>
    <xf numFmtId="3" fontId="2" fillId="4" borderId="20" xfId="0" applyNumberFormat="1" applyFont="1" applyFill="1" applyBorder="1" applyAlignment="1">
      <alignment horizontal="center"/>
    </xf>
    <xf numFmtId="3" fontId="2" fillId="4" borderId="2" xfId="0" applyNumberFormat="1" applyFont="1" applyFill="1" applyBorder="1" applyAlignment="1">
      <alignment horizontal="center"/>
    </xf>
    <xf numFmtId="3" fontId="2" fillId="4" borderId="19" xfId="0" applyNumberFormat="1" applyFont="1" applyFill="1" applyBorder="1" applyAlignment="1">
      <alignment horizontal="center"/>
    </xf>
    <xf numFmtId="4" fontId="12" fillId="4" borderId="0" xfId="0" applyNumberFormat="1" applyFont="1" applyFill="1" applyAlignment="1">
      <alignment vertical="center"/>
    </xf>
    <xf numFmtId="4" fontId="12" fillId="4" borderId="30" xfId="0" applyNumberFormat="1" applyFont="1" applyFill="1" applyBorder="1" applyAlignment="1">
      <alignment vertical="center"/>
    </xf>
    <xf numFmtId="0" fontId="0" fillId="4" borderId="0" xfId="0" applyFill="1" applyAlignment="1">
      <alignment horizontal="left"/>
    </xf>
    <xf numFmtId="3" fontId="2" fillId="4" borderId="0" xfId="0" applyNumberFormat="1" applyFont="1" applyFill="1" applyAlignment="1">
      <alignment horizontal="center"/>
    </xf>
    <xf numFmtId="0" fontId="15" fillId="0" borderId="0" xfId="246" applyFont="1"/>
    <xf numFmtId="0" fontId="0" fillId="0" borderId="20" xfId="0" applyBorder="1" applyAlignment="1">
      <alignment horizontal="center"/>
    </xf>
    <xf numFmtId="184" fontId="17" fillId="0" borderId="16" xfId="246" applyNumberFormat="1" applyBorder="1" applyAlignment="1">
      <alignment horizontal="right"/>
    </xf>
    <xf numFmtId="3" fontId="17" fillId="3" borderId="31" xfId="246" applyNumberFormat="1" applyFill="1" applyBorder="1"/>
    <xf numFmtId="4" fontId="17" fillId="0" borderId="16" xfId="246" applyNumberFormat="1" applyBorder="1"/>
    <xf numFmtId="0" fontId="17" fillId="0" borderId="4" xfId="246" applyBorder="1" applyAlignment="1">
      <alignment horizontal="right"/>
    </xf>
    <xf numFmtId="3" fontId="17" fillId="0" borderId="4" xfId="246" applyNumberFormat="1" applyBorder="1" applyAlignment="1">
      <alignment horizontal="right"/>
    </xf>
    <xf numFmtId="4" fontId="3" fillId="0" borderId="71" xfId="0" applyNumberFormat="1" applyFont="1" applyBorder="1"/>
    <xf numFmtId="3" fontId="0" fillId="0" borderId="46" xfId="0" applyNumberFormat="1" applyBorder="1"/>
    <xf numFmtId="3" fontId="2" fillId="0" borderId="46" xfId="0" applyNumberFormat="1" applyFont="1" applyBorder="1"/>
    <xf numFmtId="4" fontId="0" fillId="4" borderId="69" xfId="0" applyNumberFormat="1" applyFill="1" applyBorder="1"/>
    <xf numFmtId="1" fontId="0" fillId="0" borderId="10" xfId="0" applyNumberFormat="1" applyBorder="1"/>
    <xf numFmtId="1" fontId="0" fillId="0" borderId="48" xfId="0" applyNumberFormat="1" applyBorder="1"/>
    <xf numFmtId="0" fontId="2" fillId="4" borderId="19" xfId="0" applyFont="1" applyFill="1" applyBorder="1" applyAlignment="1">
      <alignment horizontal="center"/>
    </xf>
    <xf numFmtId="1" fontId="16" fillId="3" borderId="6" xfId="246" applyNumberFormat="1" applyFont="1" applyFill="1" applyBorder="1" applyAlignment="1">
      <alignment horizontal="center"/>
    </xf>
    <xf numFmtId="1" fontId="16" fillId="3" borderId="7" xfId="246" applyNumberFormat="1" applyFont="1" applyFill="1" applyBorder="1" applyAlignment="1">
      <alignment horizontal="center"/>
    </xf>
    <xf numFmtId="1" fontId="16" fillId="3" borderId="8" xfId="246" applyNumberFormat="1" applyFont="1" applyFill="1" applyBorder="1" applyAlignment="1">
      <alignment horizontal="center"/>
    </xf>
    <xf numFmtId="0" fontId="16" fillId="3" borderId="6" xfId="246" applyFont="1" applyFill="1" applyBorder="1" applyAlignment="1">
      <alignment horizontal="center"/>
    </xf>
    <xf numFmtId="0" fontId="16" fillId="3" borderId="3" xfId="246" applyFont="1" applyFill="1" applyBorder="1" applyAlignment="1">
      <alignment horizontal="center"/>
    </xf>
    <xf numFmtId="4" fontId="0" fillId="4" borderId="24" xfId="0" applyNumberFormat="1" applyFill="1" applyBorder="1"/>
    <xf numFmtId="0" fontId="0" fillId="4" borderId="24" xfId="0" applyFill="1" applyBorder="1"/>
    <xf numFmtId="4" fontId="6" fillId="4" borderId="9" xfId="0" applyNumberFormat="1" applyFont="1" applyFill="1" applyBorder="1" applyAlignment="1">
      <alignment vertical="center"/>
    </xf>
    <xf numFmtId="10" fontId="6" fillId="4" borderId="0" xfId="0" applyNumberFormat="1" applyFont="1" applyFill="1" applyAlignment="1">
      <alignment vertical="center"/>
    </xf>
    <xf numFmtId="10" fontId="9" fillId="37" borderId="19" xfId="0" applyNumberFormat="1" applyFont="1" applyFill="1" applyBorder="1" applyAlignment="1">
      <alignment horizontal="center"/>
    </xf>
    <xf numFmtId="4" fontId="0" fillId="4" borderId="4" xfId="0" applyNumberFormat="1" applyFill="1" applyBorder="1"/>
    <xf numFmtId="4" fontId="3" fillId="4" borderId="71" xfId="0" applyNumberFormat="1" applyFont="1" applyFill="1" applyBorder="1"/>
    <xf numFmtId="2" fontId="0" fillId="4" borderId="64" xfId="0" applyNumberFormat="1" applyFill="1" applyBorder="1"/>
    <xf numFmtId="4" fontId="0" fillId="4" borderId="64" xfId="0" applyNumberFormat="1" applyFill="1" applyBorder="1"/>
    <xf numFmtId="3" fontId="0" fillId="0" borderId="64" xfId="0" applyNumberFormat="1" applyBorder="1"/>
    <xf numFmtId="3" fontId="0" fillId="0" borderId="75" xfId="0" applyNumberFormat="1" applyBorder="1"/>
    <xf numFmtId="3" fontId="0" fillId="4" borderId="74" xfId="0" applyNumberFormat="1" applyFill="1" applyBorder="1"/>
    <xf numFmtId="3" fontId="3" fillId="0" borderId="64" xfId="0" applyNumberFormat="1" applyFont="1" applyBorder="1"/>
    <xf numFmtId="0" fontId="44" fillId="39" borderId="6" xfId="246" applyFont="1" applyFill="1" applyBorder="1" applyAlignment="1">
      <alignment horizontal="centerContinuous"/>
    </xf>
    <xf numFmtId="0" fontId="16" fillId="3" borderId="1" xfId="246" applyFont="1" applyFill="1" applyBorder="1"/>
    <xf numFmtId="3" fontId="17" fillId="0" borderId="12" xfId="246" applyNumberFormat="1" applyBorder="1"/>
    <xf numFmtId="3" fontId="87" fillId="4" borderId="74" xfId="0" applyNumberFormat="1" applyFont="1" applyFill="1" applyBorder="1"/>
    <xf numFmtId="3" fontId="87" fillId="4" borderId="64" xfId="0" applyNumberFormat="1" applyFont="1" applyFill="1" applyBorder="1"/>
    <xf numFmtId="184" fontId="88" fillId="4" borderId="74" xfId="0" applyNumberFormat="1" applyFont="1" applyFill="1" applyBorder="1"/>
    <xf numFmtId="0" fontId="87" fillId="4" borderId="63" xfId="0" applyFont="1" applyFill="1" applyBorder="1"/>
    <xf numFmtId="3" fontId="89" fillId="4" borderId="46" xfId="0" applyNumberFormat="1" applyFont="1" applyFill="1" applyBorder="1"/>
    <xf numFmtId="3" fontId="89" fillId="4" borderId="48" xfId="0" applyNumberFormat="1" applyFont="1" applyFill="1" applyBorder="1"/>
    <xf numFmtId="3" fontId="89" fillId="4" borderId="49" xfId="0" applyNumberFormat="1" applyFont="1" applyFill="1" applyBorder="1"/>
    <xf numFmtId="0" fontId="87" fillId="4" borderId="46" xfId="0" applyFont="1" applyFill="1" applyBorder="1"/>
    <xf numFmtId="3" fontId="87" fillId="4" borderId="61" xfId="0" applyNumberFormat="1" applyFont="1" applyFill="1" applyBorder="1"/>
    <xf numFmtId="0" fontId="87" fillId="4" borderId="48" xfId="0" applyFont="1" applyFill="1" applyBorder="1"/>
    <xf numFmtId="0" fontId="87" fillId="4" borderId="49" xfId="0" applyFont="1" applyFill="1" applyBorder="1"/>
    <xf numFmtId="184" fontId="85" fillId="4" borderId="66" xfId="0" applyNumberFormat="1" applyFont="1" applyFill="1" applyBorder="1" applyAlignment="1">
      <alignment horizontal="right"/>
    </xf>
    <xf numFmtId="0" fontId="87" fillId="4" borderId="72" xfId="0" applyFont="1" applyFill="1" applyBorder="1"/>
    <xf numFmtId="0" fontId="87" fillId="4" borderId="65" xfId="0" applyFont="1" applyFill="1" applyBorder="1"/>
    <xf numFmtId="0" fontId="87" fillId="4" borderId="73" xfId="0" applyFont="1" applyFill="1" applyBorder="1"/>
    <xf numFmtId="0" fontId="15" fillId="0" borderId="22" xfId="246" applyFont="1" applyBorder="1"/>
    <xf numFmtId="3" fontId="0" fillId="4" borderId="2" xfId="0" applyNumberFormat="1" applyFill="1" applyBorder="1" applyAlignment="1">
      <alignment horizontal="center"/>
    </xf>
    <xf numFmtId="181" fontId="84" fillId="40" borderId="72" xfId="246" applyNumberFormat="1" applyFont="1" applyFill="1" applyBorder="1"/>
    <xf numFmtId="3" fontId="17" fillId="0" borderId="26" xfId="246" applyNumberFormat="1" applyBorder="1"/>
    <xf numFmtId="3" fontId="17" fillId="0" borderId="24" xfId="246" applyNumberFormat="1" applyBorder="1"/>
    <xf numFmtId="3" fontId="17" fillId="3" borderId="23" xfId="246" applyNumberFormat="1" applyFill="1" applyBorder="1"/>
    <xf numFmtId="3" fontId="17" fillId="40" borderId="26" xfId="246" applyNumberFormat="1" applyFill="1" applyBorder="1"/>
    <xf numFmtId="181" fontId="84" fillId="40" borderId="25" xfId="246" applyNumberFormat="1" applyFont="1" applyFill="1" applyBorder="1"/>
    <xf numFmtId="3" fontId="17" fillId="4" borderId="24" xfId="246" applyNumberFormat="1" applyFill="1" applyBorder="1"/>
    <xf numFmtId="181" fontId="84" fillId="40" borderId="76" xfId="246" applyNumberFormat="1" applyFont="1" applyFill="1" applyBorder="1"/>
    <xf numFmtId="181" fontId="84" fillId="40" borderId="21" xfId="246" applyNumberFormat="1" applyFont="1" applyFill="1" applyBorder="1"/>
    <xf numFmtId="3" fontId="17" fillId="4" borderId="20" xfId="246" applyNumberFormat="1" applyFill="1" applyBorder="1"/>
    <xf numFmtId="181" fontId="84" fillId="40" borderId="55" xfId="246" applyNumberFormat="1" applyFont="1" applyFill="1" applyBorder="1"/>
    <xf numFmtId="3" fontId="17" fillId="0" borderId="25" xfId="246" applyNumberFormat="1" applyBorder="1"/>
    <xf numFmtId="0" fontId="15" fillId="0" borderId="0" xfId="2"/>
    <xf numFmtId="0" fontId="15" fillId="0" borderId="44" xfId="2" applyBorder="1"/>
    <xf numFmtId="0" fontId="15" fillId="0" borderId="77" xfId="2" applyBorder="1"/>
    <xf numFmtId="0" fontId="15" fillId="31" borderId="78" xfId="2" applyFill="1" applyBorder="1"/>
    <xf numFmtId="0" fontId="91" fillId="31" borderId="78" xfId="2" applyFont="1" applyFill="1" applyBorder="1" applyAlignment="1">
      <alignment horizontal="center" vertical="center"/>
    </xf>
    <xf numFmtId="0" fontId="91" fillId="31" borderId="77" xfId="2" applyFont="1" applyFill="1" applyBorder="1" applyAlignment="1">
      <alignment horizontal="center" vertical="center"/>
    </xf>
    <xf numFmtId="0" fontId="15" fillId="0" borderId="78" xfId="2" applyBorder="1"/>
    <xf numFmtId="0" fontId="15" fillId="0" borderId="28" xfId="2" applyBorder="1"/>
    <xf numFmtId="0" fontId="91" fillId="31" borderId="79" xfId="2" applyFont="1" applyFill="1" applyBorder="1" applyAlignment="1">
      <alignment horizontal="left" vertical="center"/>
    </xf>
    <xf numFmtId="0" fontId="91" fillId="31" borderId="80" xfId="2" applyFont="1" applyFill="1" applyBorder="1" applyAlignment="1">
      <alignment horizontal="center" vertical="center"/>
    </xf>
    <xf numFmtId="0" fontId="15" fillId="31" borderId="39" xfId="2" applyFill="1" applyBorder="1"/>
    <xf numFmtId="0" fontId="91" fillId="31" borderId="39" xfId="2" applyFont="1" applyFill="1" applyBorder="1" applyAlignment="1">
      <alignment horizontal="center" vertical="center"/>
    </xf>
    <xf numFmtId="0" fontId="15" fillId="0" borderId="79" xfId="2" applyBorder="1"/>
    <xf numFmtId="0" fontId="19" fillId="0" borderId="0" xfId="2" applyFont="1"/>
    <xf numFmtId="223" fontId="16" fillId="31" borderId="0" xfId="2" applyNumberFormat="1" applyFont="1" applyFill="1" applyAlignment="1">
      <alignment horizontal="center"/>
    </xf>
    <xf numFmtId="4" fontId="92" fillId="0" borderId="0" xfId="2" applyNumberFormat="1" applyFont="1" applyAlignment="1">
      <alignment horizontal="center"/>
    </xf>
    <xf numFmtId="4" fontId="15" fillId="31" borderId="0" xfId="2" applyNumberFormat="1" applyFill="1" applyAlignment="1">
      <alignment horizontal="center"/>
    </xf>
    <xf numFmtId="2" fontId="16" fillId="31" borderId="0" xfId="3" applyNumberFormat="1" applyFont="1" applyFill="1" applyBorder="1" applyAlignment="1">
      <alignment horizontal="center"/>
    </xf>
    <xf numFmtId="181" fontId="15" fillId="0" borderId="0" xfId="3" applyNumberFormat="1" applyFont="1" applyFill="1" applyBorder="1" applyAlignment="1">
      <alignment horizontal="center"/>
    </xf>
    <xf numFmtId="0" fontId="15" fillId="0" borderId="39" xfId="2" applyBorder="1"/>
    <xf numFmtId="4" fontId="9" fillId="4" borderId="0" xfId="0" applyNumberFormat="1" applyFont="1" applyFill="1" applyAlignment="1">
      <alignment vertical="center"/>
    </xf>
    <xf numFmtId="4" fontId="9" fillId="4" borderId="30" xfId="0" applyNumberFormat="1" applyFont="1" applyFill="1" applyBorder="1" applyAlignment="1">
      <alignment vertical="center"/>
    </xf>
    <xf numFmtId="1" fontId="16" fillId="0" borderId="52" xfId="246" applyNumberFormat="1" applyFont="1" applyBorder="1" applyAlignment="1">
      <alignment horizontal="centerContinuous"/>
    </xf>
    <xf numFmtId="0" fontId="15" fillId="0" borderId="56" xfId="246" applyFont="1" applyBorder="1" applyAlignment="1">
      <alignment horizontal="centerContinuous"/>
    </xf>
    <xf numFmtId="1" fontId="2" fillId="2" borderId="1" xfId="0" applyNumberFormat="1" applyFont="1" applyFill="1" applyBorder="1" applyAlignment="1">
      <alignment horizontal="center"/>
    </xf>
    <xf numFmtId="9" fontId="0" fillId="4" borderId="0" xfId="1" applyFont="1" applyFill="1"/>
    <xf numFmtId="1" fontId="12" fillId="4" borderId="17" xfId="0" applyNumberFormat="1" applyFont="1" applyFill="1" applyBorder="1" applyAlignment="1">
      <alignment horizontal="left"/>
    </xf>
    <xf numFmtId="4" fontId="7" fillId="4" borderId="18" xfId="0" applyNumberFormat="1" applyFont="1" applyFill="1" applyBorder="1" applyAlignment="1">
      <alignment horizontal="center"/>
    </xf>
    <xf numFmtId="0" fontId="7" fillId="4" borderId="18" xfId="0" applyFont="1" applyFill="1" applyBorder="1" applyAlignment="1">
      <alignment horizontal="center"/>
    </xf>
    <xf numFmtId="181" fontId="12" fillId="4" borderId="18" xfId="0" applyNumberFormat="1" applyFont="1" applyFill="1" applyBorder="1"/>
    <xf numFmtId="181" fontId="12" fillId="4" borderId="50" xfId="0" applyNumberFormat="1" applyFont="1" applyFill="1" applyBorder="1"/>
    <xf numFmtId="3" fontId="12" fillId="0" borderId="0" xfId="0" applyNumberFormat="1" applyFont="1"/>
    <xf numFmtId="3" fontId="2" fillId="0" borderId="0" xfId="0" applyNumberFormat="1" applyFont="1" applyAlignment="1">
      <alignment horizontal="center" vertical="center" wrapText="1"/>
    </xf>
    <xf numFmtId="3" fontId="0" fillId="0" borderId="0" xfId="0" applyNumberFormat="1"/>
    <xf numFmtId="3" fontId="2" fillId="0" borderId="0" xfId="0" applyNumberFormat="1" applyFont="1"/>
    <xf numFmtId="0" fontId="93" fillId="0" borderId="28" xfId="2" applyFont="1" applyBorder="1"/>
    <xf numFmtId="0" fontId="93" fillId="0" borderId="0" xfId="2" applyFont="1"/>
    <xf numFmtId="4" fontId="15" fillId="0" borderId="0" xfId="2" applyNumberFormat="1"/>
    <xf numFmtId="0" fontId="15" fillId="0" borderId="29" xfId="2" applyBorder="1"/>
    <xf numFmtId="2" fontId="19" fillId="0" borderId="0" xfId="2" applyNumberFormat="1" applyFont="1"/>
    <xf numFmtId="3" fontId="19" fillId="0" borderId="0" xfId="2" applyNumberFormat="1" applyFont="1"/>
    <xf numFmtId="4" fontId="19" fillId="0" borderId="0" xfId="2" applyNumberFormat="1" applyFont="1"/>
    <xf numFmtId="2" fontId="94" fillId="0" borderId="0" xfId="2" applyNumberFormat="1" applyFont="1"/>
    <xf numFmtId="4" fontId="2" fillId="4" borderId="6" xfId="0" applyNumberFormat="1" applyFont="1" applyFill="1" applyBorder="1"/>
    <xf numFmtId="0" fontId="0" fillId="0" borderId="62" xfId="0" applyBorder="1" applyAlignment="1">
      <alignment horizontal="center"/>
    </xf>
    <xf numFmtId="2" fontId="0" fillId="0" borderId="64" xfId="0" applyNumberFormat="1" applyBorder="1"/>
    <xf numFmtId="4" fontId="0" fillId="0" borderId="64" xfId="0" applyNumberFormat="1" applyBorder="1"/>
    <xf numFmtId="3" fontId="0" fillId="0" borderId="64" xfId="0" quotePrefix="1" applyNumberFormat="1" applyBorder="1"/>
    <xf numFmtId="3" fontId="0" fillId="0" borderId="12" xfId="0" applyNumberFormat="1" applyBorder="1"/>
    <xf numFmtId="1" fontId="0" fillId="0" borderId="64" xfId="0" applyNumberFormat="1" applyBorder="1"/>
    <xf numFmtId="2" fontId="2" fillId="0" borderId="64" xfId="0" applyNumberFormat="1" applyFont="1" applyBorder="1"/>
    <xf numFmtId="4" fontId="2" fillId="0" borderId="64" xfId="0" applyNumberFormat="1" applyFont="1" applyBorder="1"/>
    <xf numFmtId="3" fontId="8" fillId="0" borderId="64" xfId="0" applyNumberFormat="1" applyFont="1" applyBorder="1"/>
    <xf numFmtId="3" fontId="2" fillId="0" borderId="64" xfId="0" applyNumberFormat="1" applyFont="1" applyBorder="1"/>
    <xf numFmtId="3" fontId="2" fillId="0" borderId="75" xfId="0" applyNumberFormat="1" applyFont="1" applyBorder="1"/>
    <xf numFmtId="181" fontId="2" fillId="0" borderId="64" xfId="1" applyNumberFormat="1" applyFont="1" applyFill="1" applyBorder="1"/>
    <xf numFmtId="181" fontId="2" fillId="0" borderId="75" xfId="1" applyNumberFormat="1" applyFont="1" applyFill="1" applyBorder="1"/>
    <xf numFmtId="0" fontId="15" fillId="0" borderId="0" xfId="246" applyFont="1" applyAlignment="1">
      <alignment horizontal="right"/>
    </xf>
    <xf numFmtId="181" fontId="15" fillId="0" borderId="0" xfId="1" applyNumberFormat="1" applyFont="1"/>
    <xf numFmtId="0" fontId="44" fillId="0" borderId="0" xfId="246" applyFont="1" applyAlignment="1">
      <alignment horizontal="center"/>
    </xf>
    <xf numFmtId="9" fontId="15" fillId="0" borderId="0" xfId="1" applyFont="1"/>
    <xf numFmtId="2" fontId="15" fillId="0" borderId="0" xfId="246" applyNumberFormat="1" applyFont="1"/>
    <xf numFmtId="0" fontId="13" fillId="8" borderId="1" xfId="0" applyFont="1" applyFill="1" applyBorder="1" applyAlignment="1">
      <alignment vertical="center"/>
    </xf>
    <xf numFmtId="0" fontId="13" fillId="8" borderId="2" xfId="0" applyFont="1" applyFill="1" applyBorder="1" applyAlignment="1">
      <alignment vertical="center"/>
    </xf>
    <xf numFmtId="0" fontId="13" fillId="8" borderId="3" xfId="0" applyFont="1" applyFill="1" applyBorder="1" applyAlignment="1">
      <alignment vertical="center"/>
    </xf>
    <xf numFmtId="0" fontId="95" fillId="8" borderId="2" xfId="0" applyFont="1" applyFill="1" applyBorder="1" applyAlignment="1">
      <alignment vertical="center"/>
    </xf>
    <xf numFmtId="4" fontId="12" fillId="3" borderId="30" xfId="0" applyNumberFormat="1" applyFont="1" applyFill="1" applyBorder="1" applyAlignment="1">
      <alignment horizontal="right"/>
    </xf>
    <xf numFmtId="4" fontId="12" fillId="4" borderId="30" xfId="0" applyNumberFormat="1" applyFont="1" applyFill="1" applyBorder="1"/>
    <xf numFmtId="4" fontId="12" fillId="4" borderId="50" xfId="0" applyNumberFormat="1" applyFont="1" applyFill="1" applyBorder="1"/>
    <xf numFmtId="4" fontId="9" fillId="4" borderId="10" xfId="0" applyNumberFormat="1" applyFont="1" applyFill="1" applyBorder="1" applyAlignment="1">
      <alignment horizontal="right"/>
    </xf>
    <xf numFmtId="0" fontId="12" fillId="3" borderId="9" xfId="0" applyFont="1" applyFill="1" applyBorder="1"/>
    <xf numFmtId="0" fontId="7" fillId="3" borderId="10" xfId="0" applyFont="1" applyFill="1" applyBorder="1" applyAlignment="1">
      <alignment horizontal="center"/>
    </xf>
    <xf numFmtId="1" fontId="12" fillId="4" borderId="10" xfId="0" applyNumberFormat="1" applyFont="1" applyFill="1" applyBorder="1"/>
    <xf numFmtId="1" fontId="12" fillId="3" borderId="10" xfId="0" applyNumberFormat="1" applyFont="1" applyFill="1" applyBorder="1" applyAlignment="1">
      <alignment horizontal="right"/>
    </xf>
    <xf numFmtId="9" fontId="6" fillId="4" borderId="10" xfId="1" applyFont="1" applyFill="1" applyBorder="1" applyAlignment="1">
      <alignment horizontal="center"/>
    </xf>
    <xf numFmtId="4" fontId="12" fillId="3" borderId="9" xfId="0" applyNumberFormat="1" applyFont="1" applyFill="1" applyBorder="1"/>
    <xf numFmtId="4" fontId="7" fillId="3" borderId="10" xfId="0" applyNumberFormat="1" applyFont="1" applyFill="1" applyBorder="1" applyAlignment="1">
      <alignment horizontal="center"/>
    </xf>
    <xf numFmtId="1" fontId="12" fillId="4" borderId="0" xfId="0" applyNumberFormat="1" applyFont="1" applyFill="1" applyAlignment="1">
      <alignment horizontal="right" vertical="center"/>
    </xf>
    <xf numFmtId="1" fontId="12" fillId="4" borderId="30" xfId="0" applyNumberFormat="1" applyFont="1" applyFill="1" applyBorder="1" applyAlignment="1">
      <alignment horizontal="right" vertical="center"/>
    </xf>
    <xf numFmtId="3" fontId="12" fillId="4" borderId="18" xfId="0" applyNumberFormat="1" applyFont="1" applyFill="1" applyBorder="1" applyAlignment="1">
      <alignment horizontal="right" vertical="center"/>
    </xf>
    <xf numFmtId="3" fontId="12" fillId="4" borderId="50" xfId="0" applyNumberFormat="1" applyFont="1" applyFill="1" applyBorder="1" applyAlignment="1">
      <alignment horizontal="right" vertical="center"/>
    </xf>
    <xf numFmtId="0" fontId="13" fillId="8" borderId="31" xfId="0" applyFont="1" applyFill="1" applyBorder="1" applyAlignment="1">
      <alignment vertical="center"/>
    </xf>
    <xf numFmtId="0" fontId="17" fillId="4" borderId="0" xfId="246" applyFill="1"/>
    <xf numFmtId="0" fontId="15" fillId="4" borderId="0" xfId="246" applyFont="1" applyFill="1" applyAlignment="1">
      <alignment horizontal="right"/>
    </xf>
    <xf numFmtId="0" fontId="96" fillId="0" borderId="0" xfId="246" applyFont="1"/>
    <xf numFmtId="4" fontId="96" fillId="0" borderId="0" xfId="246" applyNumberFormat="1" applyFont="1"/>
    <xf numFmtId="2" fontId="96" fillId="0" borderId="0" xfId="246" applyNumberFormat="1" applyFont="1"/>
    <xf numFmtId="0" fontId="96" fillId="0" borderId="0" xfId="246" applyFont="1" applyAlignment="1">
      <alignment horizontal="right"/>
    </xf>
    <xf numFmtId="0" fontId="91" fillId="3" borderId="2" xfId="246" applyFont="1" applyFill="1" applyBorder="1"/>
    <xf numFmtId="4" fontId="91" fillId="3" borderId="2" xfId="246" applyNumberFormat="1" applyFont="1" applyFill="1" applyBorder="1"/>
    <xf numFmtId="9" fontId="96" fillId="0" borderId="0" xfId="249" applyNumberFormat="1" applyFont="1"/>
    <xf numFmtId="2" fontId="96" fillId="0" borderId="0" xfId="249" applyNumberFormat="1" applyFont="1"/>
    <xf numFmtId="0" fontId="96" fillId="0" borderId="2" xfId="246" applyFont="1" applyBorder="1"/>
    <xf numFmtId="4" fontId="96" fillId="0" borderId="2" xfId="246" applyNumberFormat="1" applyFont="1" applyBorder="1"/>
    <xf numFmtId="0" fontId="97" fillId="4" borderId="0" xfId="0" applyFont="1" applyFill="1"/>
    <xf numFmtId="0" fontId="91" fillId="3" borderId="2" xfId="246" applyFont="1" applyFill="1" applyBorder="1" applyAlignment="1">
      <alignment horizontal="right"/>
    </xf>
    <xf numFmtId="0" fontId="96" fillId="0" borderId="2" xfId="246" applyFont="1" applyBorder="1" applyAlignment="1">
      <alignment horizontal="center"/>
    </xf>
    <xf numFmtId="9" fontId="96" fillId="0" borderId="0" xfId="249" applyNumberFormat="1" applyFont="1" applyAlignment="1">
      <alignment horizontal="center"/>
    </xf>
    <xf numFmtId="2" fontId="90" fillId="0" borderId="0" xfId="246" applyNumberFormat="1" applyFont="1"/>
    <xf numFmtId="0" fontId="90" fillId="0" borderId="0" xfId="246" applyFont="1"/>
    <xf numFmtId="0" fontId="98" fillId="0" borderId="0" xfId="246" applyFont="1"/>
    <xf numFmtId="9" fontId="90" fillId="0" borderId="0" xfId="1" applyFont="1" applyFill="1"/>
    <xf numFmtId="0" fontId="99" fillId="0" borderId="0" xfId="246" applyFont="1"/>
    <xf numFmtId="3" fontId="90" fillId="0" borderId="0" xfId="246" applyNumberFormat="1" applyFont="1"/>
    <xf numFmtId="181" fontId="90" fillId="0" borderId="0" xfId="1" applyNumberFormat="1" applyFont="1" applyFill="1"/>
    <xf numFmtId="4" fontId="100" fillId="0" borderId="0" xfId="246" applyNumberFormat="1" applyFont="1"/>
    <xf numFmtId="9" fontId="100" fillId="0" borderId="0" xfId="1" applyFont="1" applyFill="1"/>
    <xf numFmtId="4" fontId="90" fillId="0" borderId="0" xfId="246" applyNumberFormat="1" applyFont="1"/>
    <xf numFmtId="4" fontId="98" fillId="0" borderId="0" xfId="246" applyNumberFormat="1" applyFont="1"/>
    <xf numFmtId="4" fontId="90" fillId="0" borderId="0" xfId="249" applyNumberFormat="1" applyFont="1"/>
    <xf numFmtId="0" fontId="101" fillId="4" borderId="0" xfId="0" applyFont="1" applyFill="1"/>
    <xf numFmtId="0" fontId="102" fillId="4" borderId="0" xfId="246" applyFont="1" applyFill="1"/>
    <xf numFmtId="0" fontId="102" fillId="0" borderId="0" xfId="246" applyFont="1"/>
    <xf numFmtId="181" fontId="102" fillId="0" borderId="0" xfId="1" applyNumberFormat="1" applyFont="1"/>
    <xf numFmtId="181" fontId="102" fillId="0" borderId="0" xfId="246" applyNumberFormat="1" applyFont="1"/>
    <xf numFmtId="4" fontId="44" fillId="3" borderId="2" xfId="246" applyNumberFormat="1" applyFont="1" applyFill="1" applyBorder="1"/>
    <xf numFmtId="9" fontId="102" fillId="0" borderId="0" xfId="1" applyFont="1"/>
    <xf numFmtId="4" fontId="102" fillId="0" borderId="2" xfId="246" applyNumberFormat="1" applyFont="1" applyBorder="1"/>
    <xf numFmtId="0" fontId="102" fillId="0" borderId="2" xfId="246" applyFont="1" applyBorder="1"/>
    <xf numFmtId="4" fontId="102" fillId="0" borderId="0" xfId="246" applyNumberFormat="1" applyFont="1"/>
    <xf numFmtId="0" fontId="104" fillId="3" borderId="2" xfId="246" applyFont="1" applyFill="1" applyBorder="1" applyAlignment="1">
      <alignment horizontal="right"/>
    </xf>
    <xf numFmtId="4" fontId="103" fillId="3" borderId="2" xfId="246" applyNumberFormat="1" applyFont="1" applyFill="1" applyBorder="1"/>
    <xf numFmtId="0" fontId="91" fillId="42" borderId="2" xfId="249" applyFont="1" applyFill="1" applyBorder="1"/>
    <xf numFmtId="4" fontId="91" fillId="42" borderId="2" xfId="249" applyNumberFormat="1" applyFont="1" applyFill="1" applyBorder="1"/>
    <xf numFmtId="4" fontId="61" fillId="42" borderId="2" xfId="249" applyNumberFormat="1" applyFont="1" applyFill="1" applyBorder="1"/>
    <xf numFmtId="9" fontId="102" fillId="42" borderId="2" xfId="1" applyFont="1" applyFill="1" applyBorder="1"/>
    <xf numFmtId="0" fontId="2" fillId="4" borderId="9" xfId="0" applyFont="1" applyFill="1" applyBorder="1" applyAlignment="1">
      <alignment horizontal="center" wrapText="1"/>
    </xf>
    <xf numFmtId="0" fontId="2" fillId="4" borderId="10" xfId="0" applyFont="1" applyFill="1" applyBorder="1" applyAlignment="1">
      <alignment horizontal="center" wrapText="1"/>
    </xf>
    <xf numFmtId="0" fontId="2" fillId="4" borderId="11" xfId="0" applyFont="1" applyFill="1" applyBorder="1" applyAlignment="1">
      <alignment horizontal="center" wrapText="1"/>
    </xf>
    <xf numFmtId="0" fontId="2" fillId="4" borderId="20" xfId="0" applyFont="1" applyFill="1" applyBorder="1" applyAlignment="1">
      <alignment horizontal="center" wrapText="1"/>
    </xf>
    <xf numFmtId="4" fontId="90" fillId="4" borderId="0" xfId="246" applyNumberFormat="1" applyFont="1" applyFill="1"/>
    <xf numFmtId="0" fontId="0" fillId="4" borderId="20" xfId="0" applyFill="1" applyBorder="1" applyAlignment="1">
      <alignment horizontal="center"/>
    </xf>
    <xf numFmtId="0" fontId="0" fillId="4" borderId="60" xfId="0" applyFill="1" applyBorder="1" applyAlignment="1">
      <alignment horizontal="center"/>
    </xf>
    <xf numFmtId="0" fontId="84" fillId="0" borderId="21" xfId="246" applyFont="1" applyBorder="1"/>
    <xf numFmtId="0" fontId="84" fillId="0" borderId="21" xfId="246" applyFont="1" applyBorder="1" applyAlignment="1">
      <alignment horizontal="center"/>
    </xf>
    <xf numFmtId="181" fontId="84" fillId="0" borderId="12" xfId="1" applyNumberFormat="1" applyFont="1" applyFill="1" applyBorder="1"/>
    <xf numFmtId="181" fontId="84" fillId="0" borderId="14" xfId="1" applyNumberFormat="1" applyFont="1" applyFill="1" applyBorder="1"/>
    <xf numFmtId="181" fontId="84" fillId="0" borderId="25" xfId="1" applyNumberFormat="1" applyFont="1" applyFill="1" applyBorder="1"/>
    <xf numFmtId="181" fontId="84" fillId="0" borderId="21" xfId="1" applyNumberFormat="1" applyFont="1" applyFill="1" applyBorder="1"/>
    <xf numFmtId="4" fontId="0" fillId="4" borderId="22" xfId="0" applyNumberFormat="1" applyFill="1" applyBorder="1"/>
    <xf numFmtId="4" fontId="0" fillId="4" borderId="30" xfId="0" applyNumberFormat="1" applyFill="1" applyBorder="1"/>
    <xf numFmtId="9" fontId="0" fillId="4" borderId="17" xfId="1" applyFont="1" applyFill="1" applyBorder="1"/>
    <xf numFmtId="9" fontId="0" fillId="4" borderId="18" xfId="1" applyFont="1" applyFill="1" applyBorder="1"/>
    <xf numFmtId="9" fontId="0" fillId="4" borderId="50" xfId="1" applyFont="1" applyFill="1" applyBorder="1"/>
    <xf numFmtId="49" fontId="17" fillId="41" borderId="22" xfId="246" applyNumberFormat="1" applyFill="1" applyBorder="1"/>
    <xf numFmtId="49" fontId="17" fillId="41" borderId="0" xfId="246" applyNumberFormat="1" applyFill="1"/>
    <xf numFmtId="49" fontId="17" fillId="41" borderId="30" xfId="246" applyNumberFormat="1" applyFill="1" applyBorder="1"/>
    <xf numFmtId="49" fontId="17" fillId="41" borderId="17" xfId="246" applyNumberFormat="1" applyFill="1" applyBorder="1"/>
    <xf numFmtId="49" fontId="17" fillId="41" borderId="18" xfId="246" applyNumberFormat="1" applyFill="1" applyBorder="1"/>
    <xf numFmtId="49" fontId="17" fillId="41" borderId="50" xfId="246" applyNumberFormat="1" applyFill="1" applyBorder="1"/>
    <xf numFmtId="3" fontId="17" fillId="0" borderId="20" xfId="246" applyNumberFormat="1" applyBorder="1" applyAlignment="1">
      <alignment horizontal="center"/>
    </xf>
    <xf numFmtId="0" fontId="16" fillId="0" borderId="21" xfId="246" applyFont="1" applyBorder="1" applyAlignment="1">
      <alignment horizontal="center"/>
    </xf>
    <xf numFmtId="3" fontId="17" fillId="0" borderId="21" xfId="246" applyNumberFormat="1" applyBorder="1" applyAlignment="1">
      <alignment horizontal="center"/>
    </xf>
    <xf numFmtId="0" fontId="7" fillId="0" borderId="0" xfId="0" applyFont="1"/>
    <xf numFmtId="0" fontId="7" fillId="0" borderId="0" xfId="0" applyFont="1" applyAlignment="1">
      <alignment horizontal="center"/>
    </xf>
    <xf numFmtId="0" fontId="7" fillId="4" borderId="1" xfId="0" applyFont="1" applyFill="1" applyBorder="1"/>
    <xf numFmtId="0" fontId="7" fillId="0" borderId="9" xfId="0" applyFont="1" applyBorder="1"/>
    <xf numFmtId="0" fontId="7" fillId="0" borderId="10" xfId="0" applyFont="1" applyBorder="1" applyAlignment="1">
      <alignment horizontal="center"/>
    </xf>
    <xf numFmtId="3" fontId="7" fillId="4" borderId="10" xfId="0" applyNumberFormat="1" applyFont="1" applyFill="1" applyBorder="1"/>
    <xf numFmtId="0" fontId="84" fillId="0" borderId="17" xfId="246" applyFont="1" applyBorder="1"/>
    <xf numFmtId="3" fontId="7" fillId="0" borderId="0" xfId="0" applyNumberFormat="1" applyFont="1"/>
    <xf numFmtId="1" fontId="12" fillId="4" borderId="0" xfId="0" applyNumberFormat="1" applyFont="1" applyFill="1" applyAlignment="1">
      <alignment vertical="center"/>
    </xf>
    <xf numFmtId="0" fontId="105" fillId="0" borderId="0" xfId="246" applyFont="1"/>
    <xf numFmtId="0" fontId="105" fillId="0" borderId="0" xfId="246" applyFont="1" applyAlignment="1">
      <alignment horizontal="right"/>
    </xf>
    <xf numFmtId="0" fontId="107" fillId="0" borderId="0" xfId="251" applyFont="1"/>
    <xf numFmtId="1" fontId="107" fillId="0" borderId="0" xfId="251" applyNumberFormat="1" applyFont="1"/>
    <xf numFmtId="1" fontId="107" fillId="0" borderId="0" xfId="250" applyNumberFormat="1" applyFont="1"/>
    <xf numFmtId="3" fontId="108" fillId="0" borderId="0" xfId="251" applyNumberFormat="1" applyFont="1" applyAlignment="1">
      <alignment horizontal="right"/>
    </xf>
    <xf numFmtId="0" fontId="107" fillId="4" borderId="0" xfId="251" applyFont="1" applyFill="1"/>
    <xf numFmtId="1" fontId="107" fillId="4" borderId="0" xfId="251" applyNumberFormat="1" applyFont="1" applyFill="1"/>
    <xf numFmtId="2" fontId="107" fillId="4" borderId="0" xfId="251" applyNumberFormat="1" applyFont="1" applyFill="1"/>
    <xf numFmtId="1" fontId="87" fillId="4" borderId="0" xfId="251" applyNumberFormat="1" applyFont="1" applyFill="1"/>
    <xf numFmtId="0" fontId="88" fillId="4" borderId="0" xfId="251" applyFont="1" applyFill="1"/>
    <xf numFmtId="0" fontId="88" fillId="4" borderId="0" xfId="251" applyFont="1" applyFill="1" applyAlignment="1">
      <alignment horizontal="right"/>
    </xf>
    <xf numFmtId="226" fontId="16" fillId="7" borderId="0" xfId="251" applyNumberFormat="1" applyFont="1" applyFill="1" applyAlignment="1">
      <alignment horizontal="right"/>
    </xf>
    <xf numFmtId="0" fontId="108" fillId="7" borderId="0" xfId="251" applyFont="1" applyFill="1"/>
    <xf numFmtId="0" fontId="108" fillId="0" borderId="0" xfId="251" applyFont="1"/>
    <xf numFmtId="0" fontId="108" fillId="4" borderId="0" xfId="251" applyFont="1" applyFill="1"/>
    <xf numFmtId="1" fontId="88" fillId="4" borderId="0" xfId="251" applyNumberFormat="1" applyFont="1" applyFill="1"/>
    <xf numFmtId="3" fontId="88" fillId="4" borderId="0" xfId="251" applyNumberFormat="1" applyFont="1" applyFill="1"/>
    <xf numFmtId="181" fontId="88" fillId="4" borderId="0" xfId="1" applyNumberFormat="1" applyFont="1" applyFill="1"/>
    <xf numFmtId="181" fontId="108" fillId="7" borderId="0" xfId="251" applyNumberFormat="1" applyFont="1" applyFill="1" applyAlignment="1">
      <alignment horizontal="right"/>
    </xf>
    <xf numFmtId="0" fontId="107" fillId="7" borderId="0" xfId="251" applyFont="1" applyFill="1"/>
    <xf numFmtId="1" fontId="88" fillId="0" borderId="0" xfId="251" applyNumberFormat="1" applyFont="1"/>
    <xf numFmtId="3" fontId="88" fillId="0" borderId="0" xfId="251" applyNumberFormat="1" applyFont="1"/>
    <xf numFmtId="181" fontId="88" fillId="0" borderId="0" xfId="1" applyNumberFormat="1" applyFont="1" applyFill="1"/>
    <xf numFmtId="3" fontId="108" fillId="0" borderId="0" xfId="251" applyNumberFormat="1" applyFont="1"/>
    <xf numFmtId="3" fontId="108" fillId="7" borderId="0" xfId="251" applyNumberFormat="1" applyFont="1" applyFill="1"/>
    <xf numFmtId="3" fontId="87" fillId="4" borderId="0" xfId="251" applyNumberFormat="1" applyFont="1" applyFill="1"/>
    <xf numFmtId="9" fontId="88" fillId="4" borderId="0" xfId="252" applyFont="1" applyFill="1"/>
    <xf numFmtId="183" fontId="107" fillId="4" borderId="0" xfId="251" applyNumberFormat="1" applyFont="1" applyFill="1"/>
    <xf numFmtId="3" fontId="107" fillId="0" borderId="0" xfId="251" applyNumberFormat="1" applyFont="1"/>
    <xf numFmtId="3" fontId="107" fillId="4" borderId="0" xfId="251" applyNumberFormat="1" applyFont="1" applyFill="1"/>
    <xf numFmtId="0" fontId="109" fillId="0" borderId="0" xfId="251" applyFont="1"/>
    <xf numFmtId="0" fontId="109" fillId="4" borderId="0" xfId="251" applyFont="1" applyFill="1"/>
    <xf numFmtId="3" fontId="15" fillId="0" borderId="0" xfId="251" applyNumberFormat="1" applyFont="1"/>
    <xf numFmtId="0" fontId="15" fillId="0" borderId="0" xfId="251" applyFont="1"/>
    <xf numFmtId="184" fontId="108" fillId="0" borderId="0" xfId="251" applyNumberFormat="1" applyFont="1" applyAlignment="1">
      <alignment horizontal="right"/>
    </xf>
    <xf numFmtId="4" fontId="107" fillId="4" borderId="0" xfId="251" applyNumberFormat="1" applyFont="1" applyFill="1"/>
    <xf numFmtId="4" fontId="107" fillId="0" borderId="0" xfId="251" applyNumberFormat="1" applyFont="1"/>
    <xf numFmtId="4" fontId="15" fillId="0" borderId="0" xfId="251" applyNumberFormat="1" applyFont="1"/>
    <xf numFmtId="1" fontId="16" fillId="7" borderId="0" xfId="251" applyNumberFormat="1" applyFont="1" applyFill="1" applyAlignment="1">
      <alignment horizontal="right"/>
    </xf>
    <xf numFmtId="2" fontId="16" fillId="7" borderId="0" xfId="251" applyNumberFormat="1" applyFont="1" applyFill="1"/>
    <xf numFmtId="0" fontId="15" fillId="7" borderId="0" xfId="251" applyFont="1" applyFill="1"/>
    <xf numFmtId="0" fontId="16" fillId="7" borderId="0" xfId="251" applyFont="1" applyFill="1"/>
    <xf numFmtId="3" fontId="16" fillId="7" borderId="0" xfId="251" applyNumberFormat="1" applyFont="1" applyFill="1"/>
    <xf numFmtId="1" fontId="85" fillId="43" borderId="0" xfId="251" applyNumberFormat="1" applyFont="1" applyFill="1" applyAlignment="1">
      <alignment horizontal="right"/>
    </xf>
    <xf numFmtId="0" fontId="89" fillId="43" borderId="0" xfId="251" applyFont="1" applyFill="1"/>
    <xf numFmtId="0" fontId="85" fillId="43" borderId="0" xfId="251" applyFont="1" applyFill="1"/>
    <xf numFmtId="0" fontId="87" fillId="0" borderId="0" xfId="251" applyFont="1"/>
    <xf numFmtId="0" fontId="87" fillId="4" borderId="0" xfId="251" applyFont="1" applyFill="1"/>
    <xf numFmtId="225" fontId="87" fillId="4" borderId="0" xfId="251" applyNumberFormat="1" applyFont="1" applyFill="1"/>
    <xf numFmtId="225" fontId="89" fillId="4" borderId="0" xfId="251" applyNumberFormat="1" applyFont="1" applyFill="1"/>
    <xf numFmtId="3" fontId="110" fillId="4" borderId="0" xfId="251" applyNumberFormat="1" applyFont="1" applyFill="1" applyAlignment="1">
      <alignment horizontal="right"/>
    </xf>
    <xf numFmtId="225" fontId="87" fillId="0" borderId="0" xfId="251" applyNumberFormat="1" applyFont="1"/>
    <xf numFmtId="3" fontId="87" fillId="0" borderId="0" xfId="251" applyNumberFormat="1" applyFont="1"/>
    <xf numFmtId="1" fontId="87" fillId="4" borderId="0" xfId="251" applyNumberFormat="1" applyFont="1" applyFill="1" applyAlignment="1">
      <alignment horizontal="left"/>
    </xf>
    <xf numFmtId="3" fontId="89" fillId="4" borderId="0" xfId="251" applyNumberFormat="1" applyFont="1" applyFill="1"/>
    <xf numFmtId="1" fontId="87" fillId="0" borderId="0" xfId="251" applyNumberFormat="1" applyFont="1"/>
    <xf numFmtId="181" fontId="87" fillId="4" borderId="0" xfId="251" applyNumberFormat="1" applyFont="1" applyFill="1"/>
    <xf numFmtId="1" fontId="88" fillId="4" borderId="0" xfId="251" applyNumberFormat="1" applyFont="1" applyFill="1" applyAlignment="1">
      <alignment horizontal="right"/>
    </xf>
    <xf numFmtId="0" fontId="111" fillId="4" borderId="0" xfId="251" applyFont="1" applyFill="1"/>
    <xf numFmtId="0" fontId="111" fillId="0" borderId="0" xfId="251" applyFont="1"/>
    <xf numFmtId="0" fontId="111" fillId="8" borderId="0" xfId="251" applyFont="1" applyFill="1"/>
    <xf numFmtId="1" fontId="112" fillId="8" borderId="0" xfId="251" applyNumberFormat="1" applyFont="1" applyFill="1"/>
    <xf numFmtId="0" fontId="112" fillId="8" borderId="0" xfId="251" applyFont="1" applyFill="1"/>
    <xf numFmtId="0" fontId="113" fillId="8" borderId="0" xfId="253" applyFont="1" applyFill="1"/>
    <xf numFmtId="0" fontId="88" fillId="7" borderId="81" xfId="251" applyFont="1" applyFill="1" applyBorder="1"/>
    <xf numFmtId="3" fontId="88" fillId="7" borderId="81" xfId="251" applyNumberFormat="1" applyFont="1" applyFill="1" applyBorder="1"/>
    <xf numFmtId="3" fontId="87" fillId="0" borderId="81" xfId="251" applyNumberFormat="1" applyFont="1" applyBorder="1"/>
    <xf numFmtId="0" fontId="87" fillId="7" borderId="81" xfId="251" applyFont="1" applyFill="1" applyBorder="1"/>
    <xf numFmtId="181" fontId="89" fillId="7" borderId="81" xfId="1" applyNumberFormat="1" applyFont="1" applyFill="1" applyBorder="1" applyAlignment="1">
      <alignment horizontal="right"/>
    </xf>
    <xf numFmtId="3" fontId="85" fillId="7" borderId="81" xfId="251" applyNumberFormat="1" applyFont="1" applyFill="1" applyBorder="1"/>
    <xf numFmtId="3" fontId="89" fillId="7" borderId="81" xfId="251" applyNumberFormat="1" applyFont="1" applyFill="1" applyBorder="1"/>
    <xf numFmtId="1" fontId="88" fillId="43" borderId="82" xfId="251" applyNumberFormat="1" applyFont="1" applyFill="1" applyBorder="1" applyAlignment="1">
      <alignment horizontal="right"/>
    </xf>
    <xf numFmtId="0" fontId="88" fillId="43" borderId="82" xfId="251" applyFont="1" applyFill="1" applyBorder="1" applyAlignment="1">
      <alignment horizontal="right"/>
    </xf>
    <xf numFmtId="0" fontId="87" fillId="43" borderId="82" xfId="251" applyFont="1" applyFill="1" applyBorder="1"/>
    <xf numFmtId="184" fontId="88" fillId="7" borderId="81" xfId="251" applyNumberFormat="1" applyFont="1" applyFill="1" applyBorder="1"/>
    <xf numFmtId="0" fontId="88" fillId="7" borderId="81" xfId="251" quotePrefix="1" applyFont="1" applyFill="1" applyBorder="1"/>
    <xf numFmtId="0" fontId="87" fillId="0" borderId="81" xfId="251" quotePrefix="1" applyFont="1" applyBorder="1"/>
    <xf numFmtId="1" fontId="88" fillId="7" borderId="81" xfId="251" applyNumberFormat="1" applyFont="1" applyFill="1" applyBorder="1"/>
    <xf numFmtId="0" fontId="0" fillId="0" borderId="0" xfId="0" applyAlignment="1">
      <alignment horizontal="center" vertical="center" wrapText="1"/>
    </xf>
    <xf numFmtId="0" fontId="0" fillId="0" borderId="0" xfId="0" applyAlignment="1">
      <alignment vertical="center" wrapText="1"/>
    </xf>
    <xf numFmtId="9" fontId="2" fillId="0" borderId="19" xfId="1" applyFont="1" applyFill="1" applyBorder="1" applyAlignment="1">
      <alignment horizontal="center"/>
    </xf>
    <xf numFmtId="3" fontId="2" fillId="0" borderId="19" xfId="1" applyNumberFormat="1" applyFont="1" applyFill="1" applyBorder="1" applyAlignment="1">
      <alignment horizontal="center"/>
    </xf>
    <xf numFmtId="225" fontId="2" fillId="0" borderId="19" xfId="1" applyNumberFormat="1" applyFont="1" applyFill="1" applyBorder="1" applyAlignment="1">
      <alignment horizontal="center"/>
    </xf>
    <xf numFmtId="4" fontId="12" fillId="4" borderId="0" xfId="0" applyNumberFormat="1" applyFont="1" applyFill="1" applyAlignment="1">
      <alignment horizontal="left" vertical="center"/>
    </xf>
    <xf numFmtId="0" fontId="12" fillId="4" borderId="18" xfId="0" applyFont="1" applyFill="1" applyBorder="1"/>
    <xf numFmtId="0" fontId="6" fillId="4" borderId="50" xfId="0" applyFont="1" applyFill="1" applyBorder="1" applyAlignment="1">
      <alignment horizontal="center"/>
    </xf>
    <xf numFmtId="0" fontId="12" fillId="4" borderId="27" xfId="0" applyFont="1" applyFill="1" applyBorder="1"/>
    <xf numFmtId="1" fontId="12" fillId="4" borderId="17" xfId="0" applyNumberFormat="1" applyFont="1" applyFill="1" applyBorder="1" applyAlignment="1">
      <alignment horizontal="center"/>
    </xf>
    <xf numFmtId="0" fontId="9" fillId="4" borderId="17" xfId="0" applyFont="1" applyFill="1" applyBorder="1" applyAlignment="1">
      <alignment horizontal="center"/>
    </xf>
    <xf numFmtId="0" fontId="12" fillId="4" borderId="28" xfId="0" applyFont="1" applyFill="1" applyBorder="1"/>
    <xf numFmtId="1" fontId="12" fillId="4" borderId="22" xfId="0" applyNumberFormat="1" applyFont="1" applyFill="1" applyBorder="1" applyAlignment="1">
      <alignment horizontal="center"/>
    </xf>
    <xf numFmtId="0" fontId="9" fillId="4" borderId="22" xfId="0" applyFont="1" applyFill="1" applyBorder="1" applyAlignment="1">
      <alignment horizontal="center"/>
    </xf>
    <xf numFmtId="0" fontId="12" fillId="41" borderId="4" xfId="0" applyFont="1" applyFill="1" applyBorder="1" applyAlignment="1">
      <alignment horizontal="right"/>
    </xf>
    <xf numFmtId="0" fontId="12" fillId="41" borderId="12" xfId="0" applyFont="1" applyFill="1" applyBorder="1" applyAlignment="1">
      <alignment horizontal="right"/>
    </xf>
    <xf numFmtId="0" fontId="12" fillId="41" borderId="15" xfId="0" applyFont="1" applyFill="1" applyBorder="1" applyAlignment="1">
      <alignment horizontal="right"/>
    </xf>
    <xf numFmtId="0" fontId="12" fillId="41" borderId="14" xfId="0" applyFont="1" applyFill="1" applyBorder="1" applyAlignment="1">
      <alignment horizontal="right"/>
    </xf>
    <xf numFmtId="0" fontId="12" fillId="41" borderId="10" xfId="0" applyFont="1" applyFill="1" applyBorder="1" applyAlignment="1">
      <alignment horizontal="right"/>
    </xf>
    <xf numFmtId="0" fontId="12" fillId="41" borderId="11" xfId="0" applyFont="1" applyFill="1" applyBorder="1" applyAlignment="1">
      <alignment horizontal="right"/>
    </xf>
    <xf numFmtId="3" fontId="12" fillId="44" borderId="9" xfId="0" applyNumberFormat="1" applyFont="1" applyFill="1" applyBorder="1"/>
    <xf numFmtId="3" fontId="12" fillId="44" borderId="10" xfId="0" applyNumberFormat="1" applyFont="1" applyFill="1" applyBorder="1"/>
    <xf numFmtId="3" fontId="12" fillId="44" borderId="16" xfId="0" applyNumberFormat="1" applyFont="1" applyFill="1" applyBorder="1"/>
    <xf numFmtId="3" fontId="12" fillId="44" borderId="11" xfId="0" applyNumberFormat="1" applyFont="1" applyFill="1" applyBorder="1"/>
    <xf numFmtId="3" fontId="12" fillId="44" borderId="12" xfId="0" applyNumberFormat="1" applyFont="1" applyFill="1" applyBorder="1"/>
    <xf numFmtId="3" fontId="12" fillId="44" borderId="14" xfId="0" applyNumberFormat="1" applyFont="1" applyFill="1" applyBorder="1"/>
    <xf numFmtId="3" fontId="12" fillId="44" borderId="15" xfId="0" applyNumberFormat="1" applyFont="1" applyFill="1" applyBorder="1"/>
    <xf numFmtId="3" fontId="12" fillId="44" borderId="13" xfId="0" applyNumberFormat="1" applyFont="1" applyFill="1" applyBorder="1"/>
    <xf numFmtId="181" fontId="7" fillId="44" borderId="20" xfId="1" applyNumberFormat="1" applyFont="1" applyFill="1" applyBorder="1" applyAlignment="1">
      <alignment horizontal="center"/>
    </xf>
    <xf numFmtId="181" fontId="7" fillId="44" borderId="21" xfId="1" applyNumberFormat="1" applyFont="1" applyFill="1" applyBorder="1" applyAlignment="1">
      <alignment horizontal="center"/>
    </xf>
    <xf numFmtId="181" fontId="12" fillId="4" borderId="4" xfId="0" applyNumberFormat="1" applyFont="1" applyFill="1" applyBorder="1"/>
    <xf numFmtId="181" fontId="12" fillId="4" borderId="5" xfId="0" applyNumberFormat="1" applyFont="1" applyFill="1" applyBorder="1"/>
    <xf numFmtId="181" fontId="12" fillId="4" borderId="9" xfId="0" applyNumberFormat="1" applyFont="1" applyFill="1" applyBorder="1"/>
    <xf numFmtId="181" fontId="12" fillId="4" borderId="10" xfId="0" applyNumberFormat="1" applyFont="1" applyFill="1" applyBorder="1"/>
    <xf numFmtId="181" fontId="12" fillId="4" borderId="16" xfId="0" applyNumberFormat="1" applyFont="1" applyFill="1" applyBorder="1"/>
    <xf numFmtId="181" fontId="12" fillId="4" borderId="11" xfId="0" applyNumberFormat="1" applyFont="1" applyFill="1" applyBorder="1"/>
    <xf numFmtId="181" fontId="12" fillId="4" borderId="0" xfId="0" applyNumberFormat="1" applyFont="1" applyFill="1"/>
    <xf numFmtId="181" fontId="12" fillId="4" borderId="12" xfId="0" applyNumberFormat="1" applyFont="1" applyFill="1" applyBorder="1"/>
    <xf numFmtId="181" fontId="12" fillId="4" borderId="14" xfId="0" applyNumberFormat="1" applyFont="1" applyFill="1" applyBorder="1"/>
    <xf numFmtId="181" fontId="12" fillId="4" borderId="15" xfId="0" applyNumberFormat="1" applyFont="1" applyFill="1" applyBorder="1"/>
    <xf numFmtId="181" fontId="12" fillId="4" borderId="13" xfId="0" applyNumberFormat="1" applyFont="1" applyFill="1" applyBorder="1"/>
    <xf numFmtId="1" fontId="12" fillId="4" borderId="22" xfId="0" applyNumberFormat="1" applyFont="1" applyFill="1" applyBorder="1" applyAlignment="1">
      <alignment horizontal="left"/>
    </xf>
    <xf numFmtId="4" fontId="7" fillId="4" borderId="20" xfId="0" applyNumberFormat="1" applyFont="1" applyFill="1" applyBorder="1" applyAlignment="1">
      <alignment horizontal="center"/>
    </xf>
    <xf numFmtId="4" fontId="7" fillId="4" borderId="21" xfId="0" applyNumberFormat="1" applyFont="1" applyFill="1" applyBorder="1" applyAlignment="1">
      <alignment horizontal="center"/>
    </xf>
    <xf numFmtId="0" fontId="7" fillId="4" borderId="4" xfId="0" applyFont="1" applyFill="1" applyBorder="1" applyAlignment="1">
      <alignment horizontal="center"/>
    </xf>
    <xf numFmtId="0" fontId="12" fillId="4" borderId="9" xfId="0" applyFont="1" applyFill="1" applyBorder="1"/>
    <xf numFmtId="0" fontId="7" fillId="4" borderId="10" xfId="0" applyFont="1" applyFill="1" applyBorder="1" applyAlignment="1">
      <alignment horizontal="center"/>
    </xf>
    <xf numFmtId="4" fontId="9" fillId="4" borderId="9" xfId="0" applyNumberFormat="1" applyFont="1" applyFill="1" applyBorder="1"/>
    <xf numFmtId="4" fontId="6" fillId="4" borderId="10" xfId="0" applyNumberFormat="1" applyFont="1" applyFill="1" applyBorder="1" applyAlignment="1">
      <alignment horizontal="center"/>
    </xf>
    <xf numFmtId="0" fontId="6" fillId="4" borderId="10" xfId="0" applyFont="1" applyFill="1" applyBorder="1" applyAlignment="1">
      <alignment horizontal="center"/>
    </xf>
    <xf numFmtId="4" fontId="12" fillId="4" borderId="9" xfId="0" applyNumberFormat="1" applyFont="1" applyFill="1" applyBorder="1"/>
    <xf numFmtId="4" fontId="7" fillId="4" borderId="10" xfId="0" applyNumberFormat="1" applyFont="1" applyFill="1" applyBorder="1" applyAlignment="1">
      <alignment horizontal="center"/>
    </xf>
    <xf numFmtId="4" fontId="12" fillId="4" borderId="12" xfId="0" applyNumberFormat="1" applyFont="1" applyFill="1" applyBorder="1"/>
    <xf numFmtId="4" fontId="7" fillId="4" borderId="14" xfId="0" applyNumberFormat="1" applyFont="1" applyFill="1" applyBorder="1" applyAlignment="1">
      <alignment horizontal="center"/>
    </xf>
    <xf numFmtId="0" fontId="7" fillId="4" borderId="14" xfId="0" applyFont="1" applyFill="1" applyBorder="1" applyAlignment="1">
      <alignment horizontal="center"/>
    </xf>
    <xf numFmtId="4" fontId="12" fillId="4" borderId="10" xfId="0" applyNumberFormat="1" applyFont="1" applyFill="1" applyBorder="1" applyAlignment="1">
      <alignment horizontal="right"/>
    </xf>
    <xf numFmtId="1" fontId="12" fillId="4" borderId="4" xfId="0" applyNumberFormat="1" applyFont="1" applyFill="1" applyBorder="1" applyAlignment="1">
      <alignment horizontal="right"/>
    </xf>
    <xf numFmtId="1" fontId="12" fillId="4" borderId="5" xfId="0" applyNumberFormat="1" applyFont="1" applyFill="1" applyBorder="1" applyAlignment="1">
      <alignment horizontal="right"/>
    </xf>
    <xf numFmtId="4" fontId="12" fillId="4" borderId="16" xfId="0" applyNumberFormat="1" applyFont="1" applyFill="1" applyBorder="1" applyAlignment="1">
      <alignment horizontal="right"/>
    </xf>
    <xf numFmtId="4" fontId="12" fillId="4" borderId="11" xfId="0" applyNumberFormat="1" applyFont="1" applyFill="1" applyBorder="1" applyAlignment="1">
      <alignment horizontal="right"/>
    </xf>
    <xf numFmtId="4" fontId="12" fillId="4" borderId="16" xfId="0" applyNumberFormat="1" applyFont="1" applyFill="1" applyBorder="1"/>
    <xf numFmtId="4" fontId="12" fillId="5" borderId="10" xfId="0" applyNumberFormat="1" applyFont="1" applyFill="1" applyBorder="1"/>
    <xf numFmtId="4" fontId="12" fillId="5" borderId="16" xfId="0" applyNumberFormat="1" applyFont="1" applyFill="1" applyBorder="1"/>
    <xf numFmtId="4" fontId="12" fillId="5" borderId="11" xfId="0" applyNumberFormat="1" applyFont="1" applyFill="1" applyBorder="1"/>
    <xf numFmtId="1" fontId="9" fillId="44" borderId="4" xfId="0" applyNumberFormat="1" applyFont="1" applyFill="1" applyBorder="1"/>
    <xf numFmtId="4" fontId="9" fillId="44" borderId="10" xfId="0" applyNumberFormat="1" applyFont="1" applyFill="1" applyBorder="1"/>
    <xf numFmtId="4" fontId="9" fillId="44" borderId="16" xfId="0" applyNumberFormat="1" applyFont="1" applyFill="1" applyBorder="1"/>
    <xf numFmtId="4" fontId="9" fillId="44" borderId="11" xfId="0" applyNumberFormat="1" applyFont="1" applyFill="1" applyBorder="1"/>
    <xf numFmtId="4" fontId="12" fillId="44" borderId="10" xfId="0" applyNumberFormat="1" applyFont="1" applyFill="1" applyBorder="1"/>
    <xf numFmtId="4" fontId="12" fillId="44" borderId="16" xfId="0" applyNumberFormat="1" applyFont="1" applyFill="1" applyBorder="1"/>
    <xf numFmtId="4" fontId="12" fillId="44" borderId="11" xfId="0" applyNumberFormat="1" applyFont="1" applyFill="1" applyBorder="1"/>
    <xf numFmtId="4" fontId="12" fillId="44" borderId="14" xfId="0" applyNumberFormat="1" applyFont="1" applyFill="1" applyBorder="1"/>
    <xf numFmtId="4" fontId="12" fillId="44" borderId="15" xfId="0" applyNumberFormat="1" applyFont="1" applyFill="1" applyBorder="1"/>
    <xf numFmtId="4" fontId="12" fillId="44" borderId="13" xfId="0" applyNumberFormat="1" applyFont="1" applyFill="1" applyBorder="1"/>
    <xf numFmtId="181" fontId="7" fillId="44" borderId="10" xfId="1" applyNumberFormat="1" applyFont="1" applyFill="1" applyBorder="1" applyAlignment="1">
      <alignment horizontal="center"/>
    </xf>
    <xf numFmtId="4" fontId="12" fillId="44" borderId="9" xfId="0" applyNumberFormat="1" applyFont="1" applyFill="1" applyBorder="1"/>
    <xf numFmtId="4" fontId="12" fillId="44" borderId="12" xfId="0" applyNumberFormat="1" applyFont="1" applyFill="1" applyBorder="1"/>
    <xf numFmtId="0" fontId="7" fillId="4" borderId="20" xfId="0" applyFont="1" applyFill="1" applyBorder="1" applyAlignment="1">
      <alignment horizontal="center"/>
    </xf>
    <xf numFmtId="0" fontId="7" fillId="4" borderId="21" xfId="0" applyFont="1" applyFill="1" applyBorder="1" applyAlignment="1">
      <alignment horizontal="center"/>
    </xf>
    <xf numFmtId="0" fontId="12" fillId="4" borderId="0" xfId="0" applyFont="1" applyFill="1"/>
    <xf numFmtId="0" fontId="7" fillId="4" borderId="22" xfId="0" applyFont="1" applyFill="1" applyBorder="1" applyAlignment="1">
      <alignment horizontal="center"/>
    </xf>
    <xf numFmtId="4" fontId="12" fillId="4" borderId="0" xfId="0" applyNumberFormat="1" applyFont="1" applyFill="1"/>
    <xf numFmtId="4" fontId="12" fillId="4" borderId="18" xfId="0" applyNumberFormat="1" applyFont="1" applyFill="1" applyBorder="1"/>
    <xf numFmtId="0" fontId="7" fillId="4" borderId="17" xfId="0" applyFont="1" applyFill="1" applyBorder="1" applyAlignment="1">
      <alignment horizontal="center"/>
    </xf>
    <xf numFmtId="4" fontId="12" fillId="4" borderId="14" xfId="0" applyNumberFormat="1" applyFont="1" applyFill="1" applyBorder="1"/>
    <xf numFmtId="3" fontId="7" fillId="44" borderId="10" xfId="0" applyNumberFormat="1" applyFont="1" applyFill="1" applyBorder="1"/>
    <xf numFmtId="0" fontId="7" fillId="0" borderId="4" xfId="0" applyFont="1" applyBorder="1" applyAlignment="1">
      <alignment horizontal="center"/>
    </xf>
    <xf numFmtId="0" fontId="7" fillId="0" borderId="12" xfId="0" applyFont="1" applyBorder="1"/>
    <xf numFmtId="0" fontId="7" fillId="0" borderId="14" xfId="0" applyFont="1" applyBorder="1" applyAlignment="1">
      <alignment horizontal="center"/>
    </xf>
    <xf numFmtId="3" fontId="7" fillId="44" borderId="4" xfId="0" applyNumberFormat="1" applyFont="1" applyFill="1" applyBorder="1"/>
    <xf numFmtId="3" fontId="7" fillId="44" borderId="14" xfId="0" applyNumberFormat="1" applyFont="1" applyFill="1" applyBorder="1"/>
    <xf numFmtId="1" fontId="7" fillId="0" borderId="9" xfId="0" applyNumberFormat="1" applyFont="1" applyBorder="1"/>
    <xf numFmtId="1" fontId="7" fillId="0" borderId="12" xfId="0" applyNumberFormat="1" applyFont="1" applyBorder="1"/>
    <xf numFmtId="0" fontId="6" fillId="7" borderId="12" xfId="0" applyFont="1" applyFill="1" applyBorder="1"/>
    <xf numFmtId="0" fontId="6" fillId="7" borderId="14" xfId="0" applyFont="1" applyFill="1" applyBorder="1" applyAlignment="1">
      <alignment horizontal="center"/>
    </xf>
    <xf numFmtId="3" fontId="6" fillId="7" borderId="14" xfId="0" applyNumberFormat="1" applyFont="1" applyFill="1" applyBorder="1"/>
    <xf numFmtId="3" fontId="6" fillId="7" borderId="13" xfId="0" applyNumberFormat="1" applyFont="1" applyFill="1" applyBorder="1"/>
    <xf numFmtId="1" fontId="6" fillId="7" borderId="12" xfId="0" applyNumberFormat="1" applyFont="1" applyFill="1" applyBorder="1"/>
    <xf numFmtId="2" fontId="0" fillId="4" borderId="47" xfId="0" applyNumberFormat="1" applyFill="1" applyBorder="1"/>
    <xf numFmtId="2" fontId="0" fillId="4" borderId="71" xfId="0" applyNumberFormat="1" applyFill="1" applyBorder="1"/>
    <xf numFmtId="4" fontId="0" fillId="4" borderId="83" xfId="0" applyNumberFormat="1" applyFill="1" applyBorder="1"/>
    <xf numFmtId="4" fontId="0" fillId="4" borderId="47" xfId="0" applyNumberFormat="1" applyFill="1" applyBorder="1"/>
    <xf numFmtId="4" fontId="0" fillId="4" borderId="15" xfId="0" applyNumberFormat="1" applyFill="1" applyBorder="1"/>
    <xf numFmtId="0" fontId="15" fillId="0" borderId="17" xfId="246" applyFont="1" applyBorder="1"/>
    <xf numFmtId="184" fontId="85" fillId="4" borderId="58" xfId="0" applyNumberFormat="1" applyFont="1" applyFill="1" applyBorder="1" applyAlignment="1">
      <alignment horizontal="right"/>
    </xf>
    <xf numFmtId="0" fontId="88" fillId="42" borderId="73" xfId="0" applyFont="1" applyFill="1" applyBorder="1" applyAlignment="1">
      <alignment horizontal="center"/>
    </xf>
    <xf numFmtId="0" fontId="7" fillId="0" borderId="46" xfId="0" applyFont="1" applyBorder="1"/>
    <xf numFmtId="0" fontId="7" fillId="0" borderId="48" xfId="0" applyFont="1" applyBorder="1" applyAlignment="1">
      <alignment horizontal="center"/>
    </xf>
    <xf numFmtId="3" fontId="7" fillId="44" borderId="48" xfId="0" applyNumberFormat="1" applyFont="1" applyFill="1" applyBorder="1"/>
    <xf numFmtId="0" fontId="7" fillId="0" borderId="46" xfId="0" applyFont="1" applyBorder="1" applyAlignment="1">
      <alignment vertical="center" wrapText="1"/>
    </xf>
    <xf numFmtId="0" fontId="7" fillId="0" borderId="48" xfId="0" applyFont="1" applyBorder="1" applyAlignment="1">
      <alignment horizontal="center" vertical="center"/>
    </xf>
    <xf numFmtId="3" fontId="7" fillId="44" borderId="48" xfId="0" applyNumberFormat="1" applyFont="1" applyFill="1" applyBorder="1" applyAlignment="1">
      <alignment vertical="center" wrapText="1"/>
    </xf>
    <xf numFmtId="3" fontId="89" fillId="7" borderId="81" xfId="251" applyNumberFormat="1" applyFont="1" applyFill="1" applyBorder="1" applyAlignment="1">
      <alignment horizontal="center"/>
    </xf>
    <xf numFmtId="3" fontId="87" fillId="7" borderId="81" xfId="251" applyNumberFormat="1" applyFont="1" applyFill="1" applyBorder="1" applyAlignment="1">
      <alignment horizontal="center"/>
    </xf>
    <xf numFmtId="0" fontId="87" fillId="7" borderId="84" xfId="251" applyFont="1" applyFill="1" applyBorder="1"/>
    <xf numFmtId="0" fontId="16" fillId="31" borderId="78" xfId="2" applyFont="1" applyFill="1" applyBorder="1" applyAlignment="1">
      <alignment horizontal="left"/>
    </xf>
    <xf numFmtId="0" fontId="16" fillId="31" borderId="0" xfId="2" applyFont="1" applyFill="1" applyAlignment="1">
      <alignment horizontal="left"/>
    </xf>
    <xf numFmtId="0" fontId="16" fillId="31" borderId="39" xfId="2" applyFont="1" applyFill="1" applyBorder="1" applyAlignment="1">
      <alignment horizontal="left"/>
    </xf>
    <xf numFmtId="3" fontId="87" fillId="7" borderId="81" xfId="1" applyNumberFormat="1" applyFont="1" applyFill="1" applyBorder="1"/>
    <xf numFmtId="0" fontId="44" fillId="31" borderId="44" xfId="2" applyFont="1" applyFill="1" applyBorder="1" applyAlignment="1">
      <alignment horizontal="left" vertical="center"/>
    </xf>
    <xf numFmtId="4" fontId="44" fillId="31" borderId="78" xfId="2" applyNumberFormat="1" applyFont="1" applyFill="1" applyBorder="1" applyAlignment="1">
      <alignment horizontal="left" vertical="center"/>
    </xf>
    <xf numFmtId="0" fontId="44" fillId="31" borderId="28" xfId="2" applyFont="1" applyFill="1" applyBorder="1" applyAlignment="1">
      <alignment horizontal="left" vertical="center"/>
    </xf>
    <xf numFmtId="4" fontId="44" fillId="31" borderId="0" xfId="2" applyNumberFormat="1" applyFont="1" applyFill="1" applyAlignment="1">
      <alignment horizontal="left" vertical="center"/>
    </xf>
    <xf numFmtId="0" fontId="44" fillId="31" borderId="29" xfId="2" applyFont="1" applyFill="1" applyBorder="1" applyAlignment="1">
      <alignment horizontal="left" vertical="center"/>
    </xf>
    <xf numFmtId="4" fontId="44" fillId="31" borderId="39" xfId="2" applyNumberFormat="1" applyFont="1" applyFill="1" applyBorder="1" applyAlignment="1">
      <alignment horizontal="left" vertical="center"/>
    </xf>
    <xf numFmtId="0" fontId="19" fillId="0" borderId="28" xfId="2" applyFont="1" applyBorder="1"/>
    <xf numFmtId="3" fontId="85" fillId="45" borderId="81" xfId="251" applyNumberFormat="1" applyFont="1" applyFill="1" applyBorder="1" applyAlignment="1">
      <alignment horizontal="center"/>
    </xf>
    <xf numFmtId="0" fontId="88" fillId="45" borderId="84" xfId="251" applyFont="1" applyFill="1" applyBorder="1" applyAlignment="1">
      <alignment horizontal="center"/>
    </xf>
    <xf numFmtId="3" fontId="85" fillId="45" borderId="81" xfId="251" applyNumberFormat="1" applyFont="1" applyFill="1" applyBorder="1" applyAlignment="1">
      <alignment horizontal="right"/>
    </xf>
    <xf numFmtId="0" fontId="88" fillId="45" borderId="84" xfId="251" applyFont="1" applyFill="1" applyBorder="1" applyAlignment="1">
      <alignment horizontal="left"/>
    </xf>
    <xf numFmtId="0" fontId="88" fillId="45" borderId="84" xfId="251" applyFont="1" applyFill="1" applyBorder="1" applyAlignment="1">
      <alignment horizontal="center" vertical="center"/>
    </xf>
    <xf numFmtId="3" fontId="85" fillId="45" borderId="81" xfId="251" applyNumberFormat="1" applyFont="1" applyFill="1" applyBorder="1" applyAlignment="1">
      <alignment horizontal="center" vertical="center"/>
    </xf>
    <xf numFmtId="4" fontId="87" fillId="7" borderId="81" xfId="251" applyNumberFormat="1" applyFont="1" applyFill="1" applyBorder="1" applyAlignment="1">
      <alignment vertical="center"/>
    </xf>
    <xf numFmtId="4" fontId="87" fillId="41" borderId="81" xfId="251" applyNumberFormat="1" applyFont="1" applyFill="1" applyBorder="1" applyAlignment="1">
      <alignment vertical="center"/>
    </xf>
    <xf numFmtId="4" fontId="87" fillId="41" borderId="81" xfId="251" applyNumberFormat="1" applyFont="1" applyFill="1" applyBorder="1" applyAlignment="1">
      <alignment horizontal="right" vertical="center"/>
    </xf>
    <xf numFmtId="4" fontId="87" fillId="7" borderId="81" xfId="251" applyNumberFormat="1" applyFont="1" applyFill="1" applyBorder="1" applyAlignment="1">
      <alignment horizontal="right" vertical="center"/>
    </xf>
    <xf numFmtId="4" fontId="87" fillId="41" borderId="87" xfId="251" applyNumberFormat="1" applyFont="1" applyFill="1" applyBorder="1" applyAlignment="1">
      <alignment vertical="center"/>
    </xf>
    <xf numFmtId="4" fontId="88" fillId="46" borderId="81" xfId="251" applyNumberFormat="1" applyFont="1" applyFill="1" applyBorder="1" applyAlignment="1">
      <alignment vertical="center"/>
    </xf>
    <xf numFmtId="0" fontId="88" fillId="45" borderId="86" xfId="251" applyFont="1" applyFill="1" applyBorder="1" applyAlignment="1">
      <alignment horizontal="center" vertical="center"/>
    </xf>
    <xf numFmtId="0" fontId="88" fillId="41" borderId="86" xfId="251" applyFont="1" applyFill="1" applyBorder="1" applyAlignment="1">
      <alignment vertical="center"/>
    </xf>
    <xf numFmtId="0" fontId="87" fillId="7" borderId="86" xfId="251" applyFont="1" applyFill="1" applyBorder="1" applyAlignment="1">
      <alignment vertical="center"/>
    </xf>
    <xf numFmtId="0" fontId="88" fillId="46" borderId="86" xfId="251" applyFont="1" applyFill="1" applyBorder="1" applyAlignment="1">
      <alignment vertical="center"/>
    </xf>
    <xf numFmtId="0" fontId="88" fillId="45" borderId="88" xfId="251" applyFont="1" applyFill="1" applyBorder="1" applyAlignment="1">
      <alignment horizontal="center" vertical="center"/>
    </xf>
    <xf numFmtId="3" fontId="85" fillId="45" borderId="89" xfId="251" applyNumberFormat="1" applyFont="1" applyFill="1" applyBorder="1" applyAlignment="1">
      <alignment horizontal="center" vertical="center" wrapText="1"/>
    </xf>
    <xf numFmtId="3" fontId="85" fillId="45" borderId="89" xfId="251" applyNumberFormat="1" applyFont="1" applyFill="1" applyBorder="1" applyAlignment="1">
      <alignment horizontal="center" vertical="center"/>
    </xf>
    <xf numFmtId="4" fontId="116" fillId="46" borderId="81" xfId="251" applyNumberFormat="1" applyFont="1" applyFill="1" applyBorder="1" applyAlignment="1">
      <alignment horizontal="right" vertical="center"/>
    </xf>
    <xf numFmtId="0" fontId="88" fillId="46" borderId="86" xfId="251" applyFont="1" applyFill="1" applyBorder="1" applyAlignment="1">
      <alignment horizontal="center" vertical="center"/>
    </xf>
    <xf numFmtId="0" fontId="15" fillId="0" borderId="0" xfId="2" applyAlignment="1">
      <alignment vertical="center"/>
    </xf>
    <xf numFmtId="0" fontId="16" fillId="0" borderId="77" xfId="2" applyFont="1" applyBorder="1"/>
    <xf numFmtId="0" fontId="16" fillId="0" borderId="79" xfId="2" applyFont="1" applyBorder="1"/>
    <xf numFmtId="0" fontId="16" fillId="0" borderId="80" xfId="2" applyFont="1" applyBorder="1"/>
    <xf numFmtId="3" fontId="85" fillId="45" borderId="90" xfId="251" applyNumberFormat="1" applyFont="1" applyFill="1" applyBorder="1" applyAlignment="1">
      <alignment horizontal="center" vertical="center"/>
    </xf>
    <xf numFmtId="9" fontId="88" fillId="46" borderId="87" xfId="1" applyFont="1" applyFill="1" applyBorder="1" applyAlignment="1">
      <alignment horizontal="center" vertical="center"/>
    </xf>
    <xf numFmtId="227" fontId="89" fillId="45" borderId="81" xfId="251" applyNumberFormat="1" applyFont="1" applyFill="1" applyBorder="1" applyAlignment="1">
      <alignment horizontal="center" vertical="center"/>
    </xf>
    <xf numFmtId="0" fontId="88" fillId="46" borderId="91" xfId="251" applyFont="1" applyFill="1" applyBorder="1" applyAlignment="1">
      <alignment horizontal="center" vertical="center"/>
    </xf>
    <xf numFmtId="3" fontId="85" fillId="45" borderId="92" xfId="251" applyNumberFormat="1" applyFont="1" applyFill="1" applyBorder="1" applyAlignment="1">
      <alignment horizontal="center" vertical="center"/>
    </xf>
    <xf numFmtId="4" fontId="87" fillId="41" borderId="85" xfId="251" applyNumberFormat="1" applyFont="1" applyFill="1" applyBorder="1" applyAlignment="1">
      <alignment vertical="center"/>
    </xf>
    <xf numFmtId="0" fontId="12" fillId="41" borderId="5" xfId="0" applyFont="1" applyFill="1" applyBorder="1" applyAlignment="1">
      <alignment horizontal="right"/>
    </xf>
    <xf numFmtId="0" fontId="0" fillId="4" borderId="0" xfId="0" applyFill="1" applyAlignment="1">
      <alignment horizontal="right"/>
    </xf>
    <xf numFmtId="0" fontId="15" fillId="0" borderId="20" xfId="246" applyFont="1" applyBorder="1"/>
    <xf numFmtId="3" fontId="17" fillId="0" borderId="11" xfId="246" applyNumberFormat="1" applyBorder="1"/>
    <xf numFmtId="184" fontId="87" fillId="7" borderId="81" xfId="1" applyNumberFormat="1" applyFont="1" applyFill="1" applyBorder="1" applyAlignment="1">
      <alignment horizontal="right"/>
    </xf>
    <xf numFmtId="3" fontId="101" fillId="4" borderId="0" xfId="0" applyNumberFormat="1" applyFont="1" applyFill="1"/>
    <xf numFmtId="1" fontId="19" fillId="0" borderId="0" xfId="2" applyNumberFormat="1" applyFont="1"/>
    <xf numFmtId="4" fontId="89" fillId="7" borderId="81" xfId="251" applyNumberFormat="1" applyFont="1" applyFill="1" applyBorder="1"/>
    <xf numFmtId="3" fontId="89" fillId="7" borderId="81" xfId="1" applyNumberFormat="1" applyFont="1" applyFill="1" applyBorder="1"/>
    <xf numFmtId="4" fontId="87" fillId="7" borderId="85" xfId="251" applyNumberFormat="1" applyFont="1" applyFill="1" applyBorder="1" applyAlignment="1">
      <alignment horizontal="center" vertical="center"/>
    </xf>
    <xf numFmtId="4" fontId="87" fillId="41" borderId="85" xfId="251" applyNumberFormat="1" applyFont="1" applyFill="1" applyBorder="1" applyAlignment="1">
      <alignment horizontal="center" vertical="center"/>
    </xf>
    <xf numFmtId="9" fontId="19" fillId="0" borderId="0" xfId="2" applyNumberFormat="1" applyFont="1"/>
    <xf numFmtId="9" fontId="19" fillId="0" borderId="0" xfId="1" applyFont="1" applyAlignment="1"/>
    <xf numFmtId="9" fontId="117" fillId="7" borderId="87" xfId="1" applyFont="1" applyFill="1" applyBorder="1" applyAlignment="1">
      <alignment horizontal="center" vertical="center"/>
    </xf>
    <xf numFmtId="4" fontId="117" fillId="41" borderId="87" xfId="251" applyNumberFormat="1" applyFont="1" applyFill="1" applyBorder="1" applyAlignment="1">
      <alignment vertical="center"/>
    </xf>
    <xf numFmtId="0" fontId="90" fillId="0" borderId="0" xfId="2" applyFont="1"/>
    <xf numFmtId="0" fontId="118" fillId="0" borderId="0" xfId="2" applyFont="1"/>
    <xf numFmtId="9" fontId="116" fillId="46" borderId="81" xfId="1" applyFont="1" applyFill="1" applyBorder="1" applyAlignment="1">
      <alignment horizontal="right" vertical="center"/>
    </xf>
    <xf numFmtId="3" fontId="87" fillId="7" borderId="85" xfId="251" applyNumberFormat="1" applyFont="1" applyFill="1" applyBorder="1" applyAlignment="1">
      <alignment horizontal="center"/>
    </xf>
    <xf numFmtId="3" fontId="87" fillId="7" borderId="93" xfId="251" applyNumberFormat="1" applyFont="1" applyFill="1" applyBorder="1" applyAlignment="1">
      <alignment horizontal="center"/>
    </xf>
    <xf numFmtId="3" fontId="85" fillId="45" borderId="85" xfId="251" applyNumberFormat="1" applyFont="1" applyFill="1" applyBorder="1" applyAlignment="1">
      <alignment horizontal="center"/>
    </xf>
    <xf numFmtId="3" fontId="85" fillId="45" borderId="85" xfId="251" applyNumberFormat="1" applyFont="1" applyFill="1" applyBorder="1" applyAlignment="1">
      <alignment horizontal="center" vertical="center"/>
    </xf>
    <xf numFmtId="3" fontId="85" fillId="45" borderId="94" xfId="251" applyNumberFormat="1" applyFont="1" applyFill="1" applyBorder="1" applyAlignment="1">
      <alignment horizontal="center"/>
    </xf>
    <xf numFmtId="0" fontId="87" fillId="7" borderId="95" xfId="251" applyFont="1" applyFill="1" applyBorder="1"/>
    <xf numFmtId="0" fontId="87" fillId="7" borderId="96" xfId="251" applyFont="1" applyFill="1" applyBorder="1"/>
    <xf numFmtId="0" fontId="88" fillId="45" borderId="95" xfId="251" applyFont="1" applyFill="1" applyBorder="1" applyAlignment="1">
      <alignment horizontal="center"/>
    </xf>
    <xf numFmtId="0" fontId="88" fillId="45" borderId="95" xfId="251" applyFont="1" applyFill="1" applyBorder="1" applyAlignment="1">
      <alignment horizontal="center" vertical="center"/>
    </xf>
    <xf numFmtId="0" fontId="88" fillId="45" borderId="97" xfId="251" applyFont="1" applyFill="1" applyBorder="1" applyAlignment="1">
      <alignment horizontal="center"/>
    </xf>
    <xf numFmtId="0" fontId="19" fillId="0" borderId="98" xfId="2" applyFont="1" applyBorder="1"/>
    <xf numFmtId="4" fontId="15" fillId="31" borderId="79" xfId="2" applyNumberFormat="1" applyFill="1" applyBorder="1" applyAlignment="1">
      <alignment horizontal="center"/>
    </xf>
    <xf numFmtId="4" fontId="15" fillId="31" borderId="80" xfId="2" applyNumberFormat="1" applyFill="1" applyBorder="1" applyAlignment="1">
      <alignment horizontal="center"/>
    </xf>
    <xf numFmtId="4" fontId="85" fillId="45" borderId="81" xfId="251" applyNumberFormat="1" applyFont="1" applyFill="1" applyBorder="1" applyAlignment="1">
      <alignment horizontal="center" vertical="center"/>
    </xf>
    <xf numFmtId="4" fontId="87" fillId="7" borderId="85" xfId="251" applyNumberFormat="1" applyFont="1" applyFill="1" applyBorder="1" applyAlignment="1">
      <alignment horizontal="center"/>
    </xf>
    <xf numFmtId="4" fontId="87" fillId="7" borderId="93" xfId="251" applyNumberFormat="1" applyFont="1" applyFill="1" applyBorder="1" applyAlignment="1">
      <alignment horizontal="center"/>
    </xf>
    <xf numFmtId="4" fontId="85" fillId="45" borderId="85" xfId="251" applyNumberFormat="1" applyFont="1" applyFill="1" applyBorder="1" applyAlignment="1">
      <alignment horizontal="center"/>
    </xf>
    <xf numFmtId="4" fontId="85" fillId="45" borderId="94" xfId="251" applyNumberFormat="1" applyFont="1" applyFill="1" applyBorder="1" applyAlignment="1">
      <alignment horizontal="center"/>
    </xf>
    <xf numFmtId="3" fontId="88" fillId="4" borderId="49" xfId="0" applyNumberFormat="1" applyFont="1" applyFill="1" applyBorder="1" applyAlignment="1">
      <alignment horizontal="center"/>
    </xf>
    <xf numFmtId="4" fontId="108" fillId="0" borderId="0" xfId="251" applyNumberFormat="1" applyFont="1" applyAlignment="1">
      <alignment horizontal="right"/>
    </xf>
    <xf numFmtId="0" fontId="11" fillId="6" borderId="0" xfId="0" applyFont="1" applyFill="1"/>
    <xf numFmtId="0" fontId="11" fillId="6" borderId="18" xfId="0" applyFont="1" applyFill="1" applyBorder="1" applyAlignment="1">
      <alignment vertical="center"/>
    </xf>
    <xf numFmtId="0" fontId="11" fillId="6" borderId="18" xfId="0" applyFont="1" applyFill="1" applyBorder="1"/>
    <xf numFmtId="0" fontId="119" fillId="0" borderId="0" xfId="2" applyFont="1"/>
    <xf numFmtId="0" fontId="2" fillId="4" borderId="11" xfId="0" applyFont="1" applyFill="1" applyBorder="1" applyAlignment="1">
      <alignment horizontal="center" vertical="center"/>
    </xf>
    <xf numFmtId="9" fontId="87" fillId="7" borderId="85" xfId="1" applyFont="1" applyFill="1" applyBorder="1" applyAlignment="1">
      <alignment horizontal="center"/>
    </xf>
    <xf numFmtId="0" fontId="2" fillId="4" borderId="23" xfId="0" applyFont="1" applyFill="1" applyBorder="1"/>
    <xf numFmtId="0" fontId="2" fillId="7" borderId="23" xfId="0" applyFont="1" applyFill="1" applyBorder="1"/>
    <xf numFmtId="0" fontId="0" fillId="4" borderId="23" xfId="0" applyFill="1" applyBorder="1"/>
    <xf numFmtId="0" fontId="2" fillId="3" borderId="23" xfId="0" applyFont="1" applyFill="1" applyBorder="1"/>
    <xf numFmtId="0" fontId="5" fillId="3" borderId="23" xfId="0" applyFont="1" applyFill="1" applyBorder="1"/>
    <xf numFmtId="4" fontId="0" fillId="4" borderId="23" xfId="0" applyNumberFormat="1" applyFill="1" applyBorder="1"/>
    <xf numFmtId="0" fontId="6" fillId="7" borderId="23" xfId="0" applyFont="1" applyFill="1" applyBorder="1"/>
    <xf numFmtId="0" fontId="6" fillId="3" borderId="23" xfId="0" applyFont="1" applyFill="1" applyBorder="1"/>
    <xf numFmtId="0" fontId="8" fillId="3" borderId="23" xfId="0" applyFont="1" applyFill="1" applyBorder="1"/>
    <xf numFmtId="0" fontId="2" fillId="4" borderId="11" xfId="0" applyFont="1" applyFill="1" applyBorder="1" applyAlignment="1">
      <alignment horizontal="center" vertical="center" wrapText="1"/>
    </xf>
    <xf numFmtId="181" fontId="0" fillId="4" borderId="9" xfId="1" applyNumberFormat="1" applyFont="1" applyFill="1" applyBorder="1"/>
    <xf numFmtId="181" fontId="0" fillId="4" borderId="10" xfId="1" applyNumberFormat="1" applyFont="1" applyFill="1" applyBorder="1"/>
    <xf numFmtId="3" fontId="88" fillId="45" borderId="81" xfId="251" applyNumberFormat="1" applyFont="1" applyFill="1" applyBorder="1" applyAlignment="1">
      <alignment horizontal="center" vertical="center" wrapText="1"/>
    </xf>
    <xf numFmtId="0" fontId="16" fillId="0" borderId="0" xfId="246" applyFont="1" applyAlignment="1">
      <alignment horizontal="center"/>
    </xf>
    <xf numFmtId="0" fontId="15" fillId="0" borderId="0" xfId="246" applyFont="1" applyAlignment="1">
      <alignment horizontal="center"/>
    </xf>
    <xf numFmtId="0" fontId="16" fillId="0" borderId="0" xfId="246" applyFont="1"/>
    <xf numFmtId="0" fontId="15" fillId="0" borderId="21" xfId="246" applyFont="1" applyBorder="1" applyAlignment="1">
      <alignment horizontal="center"/>
    </xf>
    <xf numFmtId="3" fontId="107" fillId="3" borderId="20" xfId="246" applyNumberFormat="1" applyFont="1" applyFill="1" applyBorder="1" applyAlignment="1">
      <alignment horizontal="center"/>
    </xf>
    <xf numFmtId="3" fontId="15" fillId="0" borderId="21" xfId="246" applyNumberFormat="1" applyFont="1" applyBorder="1" applyAlignment="1">
      <alignment horizontal="center" wrapText="1"/>
    </xf>
    <xf numFmtId="3" fontId="15" fillId="0" borderId="50" xfId="246" applyNumberFormat="1" applyFont="1" applyBorder="1" applyAlignment="1">
      <alignment horizontal="center" vertical="center"/>
    </xf>
    <xf numFmtId="0" fontId="6" fillId="0" borderId="6" xfId="0" applyFont="1" applyBorder="1" applyAlignment="1">
      <alignment wrapText="1"/>
    </xf>
    <xf numFmtId="0" fontId="6" fillId="0" borderId="7" xfId="0" applyFont="1" applyBorder="1" applyAlignment="1">
      <alignment horizontal="center" wrapText="1"/>
    </xf>
    <xf numFmtId="0" fontId="7" fillId="0" borderId="0" xfId="0" applyFont="1" applyAlignment="1">
      <alignment wrapText="1"/>
    </xf>
    <xf numFmtId="0" fontId="0" fillId="0" borderId="0" xfId="0" applyAlignment="1">
      <alignment wrapText="1"/>
    </xf>
    <xf numFmtId="0" fontId="6" fillId="0" borderId="7" xfId="0" applyFont="1" applyBorder="1" applyAlignment="1">
      <alignment horizontal="center" vertical="center" wrapText="1"/>
    </xf>
    <xf numFmtId="0" fontId="6" fillId="0" borderId="8" xfId="0" applyFont="1" applyBorder="1" applyAlignment="1">
      <alignment horizontal="center" vertical="center" wrapText="1"/>
    </xf>
    <xf numFmtId="3" fontId="7" fillId="4" borderId="11" xfId="0" applyNumberFormat="1" applyFont="1" applyFill="1" applyBorder="1"/>
    <xf numFmtId="0" fontId="7" fillId="0" borderId="30" xfId="0" applyFont="1" applyBorder="1"/>
    <xf numFmtId="0" fontId="6" fillId="0" borderId="6" xfId="0" applyFont="1" applyBorder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3" fontId="108" fillId="3" borderId="21" xfId="246" applyNumberFormat="1" applyFont="1" applyFill="1" applyBorder="1" applyAlignment="1">
      <alignment horizontal="center"/>
    </xf>
    <xf numFmtId="3" fontId="7" fillId="4" borderId="5" xfId="0" applyNumberFormat="1" applyFont="1" applyFill="1" applyBorder="1"/>
    <xf numFmtId="0" fontId="0" fillId="0" borderId="0" xfId="0" applyAlignment="1">
      <alignment vertical="center"/>
    </xf>
    <xf numFmtId="3" fontId="87" fillId="0" borderId="30" xfId="0" applyNumberFormat="1" applyFont="1" applyBorder="1" applyAlignment="1">
      <alignment horizontal="center"/>
    </xf>
    <xf numFmtId="0" fontId="87" fillId="3" borderId="1" xfId="0" applyFont="1" applyFill="1" applyBorder="1" applyAlignment="1">
      <alignment horizontal="right" vertical="center" wrapText="1"/>
    </xf>
    <xf numFmtId="0" fontId="87" fillId="3" borderId="3" xfId="0" applyFont="1" applyFill="1" applyBorder="1" applyAlignment="1">
      <alignment horizontal="center" vertical="center" wrapText="1"/>
    </xf>
    <xf numFmtId="0" fontId="87" fillId="3" borderId="19" xfId="0" applyFont="1" applyFill="1" applyBorder="1" applyAlignment="1">
      <alignment horizontal="center" vertical="center"/>
    </xf>
    <xf numFmtId="0" fontId="87" fillId="0" borderId="20" xfId="0" applyFont="1" applyBorder="1" applyAlignment="1">
      <alignment horizontal="center"/>
    </xf>
    <xf numFmtId="3" fontId="87" fillId="0" borderId="3" xfId="0" applyNumberFormat="1" applyFont="1" applyBorder="1" applyAlignment="1">
      <alignment horizontal="center"/>
    </xf>
    <xf numFmtId="0" fontId="87" fillId="0" borderId="19" xfId="0" applyFont="1" applyBorder="1" applyAlignment="1">
      <alignment horizontal="center"/>
    </xf>
    <xf numFmtId="3" fontId="88" fillId="0" borderId="3" xfId="0" applyNumberFormat="1" applyFont="1" applyBorder="1" applyAlignment="1">
      <alignment horizontal="center"/>
    </xf>
    <xf numFmtId="3" fontId="87" fillId="0" borderId="22" xfId="0" applyNumberFormat="1" applyFont="1" applyBorder="1" applyAlignment="1">
      <alignment horizontal="center"/>
    </xf>
    <xf numFmtId="3" fontId="87" fillId="0" borderId="1" xfId="0" applyNumberFormat="1" applyFont="1" applyBorder="1" applyAlignment="1">
      <alignment horizontal="center"/>
    </xf>
    <xf numFmtId="0" fontId="2" fillId="0" borderId="0" xfId="0" applyFont="1" applyAlignment="1">
      <alignment horizontal="center" wrapText="1"/>
    </xf>
    <xf numFmtId="3" fontId="7" fillId="4" borderId="4" xfId="0" applyNumberFormat="1" applyFont="1" applyFill="1" applyBorder="1"/>
    <xf numFmtId="3" fontId="7" fillId="4" borderId="14" xfId="0" applyNumberFormat="1" applyFont="1" applyFill="1" applyBorder="1"/>
    <xf numFmtId="3" fontId="7" fillId="4" borderId="13" xfId="0" applyNumberFormat="1" applyFont="1" applyFill="1" applyBorder="1"/>
    <xf numFmtId="3" fontId="7" fillId="4" borderId="48" xfId="0" applyNumberFormat="1" applyFont="1" applyFill="1" applyBorder="1"/>
    <xf numFmtId="3" fontId="7" fillId="4" borderId="49" xfId="0" applyNumberFormat="1" applyFont="1" applyFill="1" applyBorder="1"/>
    <xf numFmtId="3" fontId="7" fillId="4" borderId="48" xfId="0" applyNumberFormat="1" applyFont="1" applyFill="1" applyBorder="1" applyAlignment="1">
      <alignment vertical="center" wrapText="1"/>
    </xf>
    <xf numFmtId="3" fontId="7" fillId="4" borderId="49" xfId="0" applyNumberFormat="1" applyFont="1" applyFill="1" applyBorder="1" applyAlignment="1">
      <alignment vertical="center" wrapText="1"/>
    </xf>
    <xf numFmtId="3" fontId="84" fillId="4" borderId="4" xfId="249" applyNumberFormat="1" applyFont="1" applyFill="1" applyBorder="1"/>
    <xf numFmtId="3" fontId="84" fillId="4" borderId="26" xfId="249" applyNumberFormat="1" applyFont="1" applyFill="1" applyBorder="1"/>
    <xf numFmtId="3" fontId="15" fillId="0" borderId="0" xfId="249" applyNumberFormat="1"/>
    <xf numFmtId="0" fontId="15" fillId="0" borderId="0" xfId="249"/>
    <xf numFmtId="0" fontId="15" fillId="4" borderId="20" xfId="249" applyFill="1" applyBorder="1"/>
    <xf numFmtId="0" fontId="84" fillId="4" borderId="20" xfId="249" applyFont="1" applyFill="1" applyBorder="1" applyAlignment="1">
      <alignment horizontal="center"/>
    </xf>
    <xf numFmtId="3" fontId="84" fillId="4" borderId="9" xfId="249" applyNumberFormat="1" applyFont="1" applyFill="1" applyBorder="1"/>
    <xf numFmtId="3" fontId="84" fillId="4" borderId="10" xfId="249" applyNumberFormat="1" applyFont="1" applyFill="1" applyBorder="1"/>
    <xf numFmtId="3" fontId="84" fillId="4" borderId="24" xfId="249" applyNumberFormat="1" applyFont="1" applyFill="1" applyBorder="1"/>
    <xf numFmtId="3" fontId="84" fillId="4" borderId="20" xfId="249" applyNumberFormat="1" applyFont="1" applyFill="1" applyBorder="1"/>
    <xf numFmtId="3" fontId="15" fillId="46" borderId="4" xfId="249" applyNumberFormat="1" applyFill="1" applyBorder="1"/>
    <xf numFmtId="3" fontId="15" fillId="46" borderId="26" xfId="249" applyNumberFormat="1" applyFill="1" applyBorder="1"/>
    <xf numFmtId="0" fontId="84" fillId="46" borderId="21" xfId="249" applyFont="1" applyFill="1" applyBorder="1"/>
    <xf numFmtId="0" fontId="84" fillId="46" borderId="21" xfId="249" applyFont="1" applyFill="1" applyBorder="1" applyAlignment="1">
      <alignment horizontal="center"/>
    </xf>
    <xf numFmtId="181" fontId="84" fillId="46" borderId="12" xfId="249" applyNumberFormat="1" applyFont="1" applyFill="1" applyBorder="1"/>
    <xf numFmtId="181" fontId="84" fillId="46" borderId="14" xfId="249" applyNumberFormat="1" applyFont="1" applyFill="1" applyBorder="1"/>
    <xf numFmtId="181" fontId="84" fillId="46" borderId="25" xfId="249" applyNumberFormat="1" applyFont="1" applyFill="1" applyBorder="1"/>
    <xf numFmtId="181" fontId="84" fillId="46" borderId="21" xfId="249" applyNumberFormat="1" applyFont="1" applyFill="1" applyBorder="1"/>
    <xf numFmtId="0" fontId="107" fillId="41" borderId="99" xfId="251" applyFont="1" applyFill="1" applyBorder="1"/>
    <xf numFmtId="3" fontId="107" fillId="41" borderId="99" xfId="251" applyNumberFormat="1" applyFont="1" applyFill="1" applyBorder="1"/>
    <xf numFmtId="181" fontId="108" fillId="4" borderId="0" xfId="251" applyNumberFormat="1" applyFont="1" applyFill="1"/>
    <xf numFmtId="3" fontId="108" fillId="4" borderId="0" xfId="251" applyNumberFormat="1" applyFont="1" applyFill="1" applyAlignment="1">
      <alignment horizontal="right"/>
    </xf>
    <xf numFmtId="0" fontId="108" fillId="3" borderId="0" xfId="251" applyFont="1" applyFill="1"/>
    <xf numFmtId="0" fontId="107" fillId="3" borderId="0" xfId="251" applyFont="1" applyFill="1"/>
    <xf numFmtId="3" fontId="108" fillId="3" borderId="0" xfId="251" applyNumberFormat="1" applyFont="1" applyFill="1"/>
    <xf numFmtId="181" fontId="108" fillId="3" borderId="0" xfId="251" applyNumberFormat="1" applyFont="1" applyFill="1"/>
    <xf numFmtId="0" fontId="107" fillId="3" borderId="100" xfId="251" applyFont="1" applyFill="1" applyBorder="1"/>
    <xf numFmtId="181" fontId="107" fillId="3" borderId="100" xfId="251" applyNumberFormat="1" applyFont="1" applyFill="1" applyBorder="1"/>
    <xf numFmtId="0" fontId="121" fillId="8" borderId="19" xfId="0" applyFont="1" applyFill="1" applyBorder="1" applyAlignment="1">
      <alignment horizontal="center" vertical="center" wrapText="1"/>
    </xf>
    <xf numFmtId="181" fontId="0" fillId="0" borderId="0" xfId="1" applyNumberFormat="1" applyFont="1" applyBorder="1"/>
    <xf numFmtId="181" fontId="0" fillId="0" borderId="30" xfId="1" applyNumberFormat="1" applyFont="1" applyBorder="1"/>
    <xf numFmtId="0" fontId="0" fillId="0" borderId="17" xfId="0" applyBorder="1"/>
    <xf numFmtId="181" fontId="0" fillId="0" borderId="18" xfId="1" applyNumberFormat="1" applyFont="1" applyBorder="1"/>
    <xf numFmtId="181" fontId="0" fillId="0" borderId="50" xfId="1" applyNumberFormat="1" applyFont="1" applyBorder="1"/>
    <xf numFmtId="181" fontId="0" fillId="0" borderId="0" xfId="1" applyNumberFormat="1" applyFont="1" applyFill="1" applyBorder="1"/>
    <xf numFmtId="0" fontId="121" fillId="8" borderId="19" xfId="0" applyFont="1" applyFill="1" applyBorder="1" applyAlignment="1">
      <alignment horizontal="center"/>
    </xf>
    <xf numFmtId="10" fontId="0" fillId="0" borderId="0" xfId="1" applyNumberFormat="1" applyFont="1" applyFill="1" applyBorder="1"/>
    <xf numFmtId="0" fontId="121" fillId="47" borderId="19" xfId="0" applyFont="1" applyFill="1" applyBorder="1" applyAlignment="1">
      <alignment horizontal="center"/>
    </xf>
    <xf numFmtId="0" fontId="121" fillId="48" borderId="19" xfId="0" applyFont="1" applyFill="1" applyBorder="1" applyAlignment="1">
      <alignment horizontal="center"/>
    </xf>
    <xf numFmtId="181" fontId="0" fillId="0" borderId="0" xfId="0" applyNumberFormat="1"/>
    <xf numFmtId="10" fontId="0" fillId="0" borderId="30" xfId="1" applyNumberFormat="1" applyFont="1" applyBorder="1"/>
    <xf numFmtId="181" fontId="0" fillId="0" borderId="18" xfId="1" applyNumberFormat="1" applyFont="1" applyFill="1" applyBorder="1"/>
    <xf numFmtId="0" fontId="0" fillId="0" borderId="18" xfId="0" applyBorder="1"/>
    <xf numFmtId="181" fontId="0" fillId="0" borderId="18" xfId="0" applyNumberFormat="1" applyBorder="1"/>
    <xf numFmtId="9" fontId="0" fillId="0" borderId="30" xfId="0" applyNumberFormat="1" applyBorder="1"/>
    <xf numFmtId="9" fontId="0" fillId="0" borderId="50" xfId="0" applyNumberFormat="1" applyBorder="1"/>
    <xf numFmtId="0" fontId="121" fillId="8" borderId="1" xfId="0" applyFont="1" applyFill="1" applyBorder="1"/>
    <xf numFmtId="0" fontId="122" fillId="8" borderId="3" xfId="0" applyFont="1" applyFill="1" applyBorder="1"/>
    <xf numFmtId="4" fontId="2" fillId="4" borderId="6" xfId="0" applyNumberFormat="1" applyFont="1" applyFill="1" applyBorder="1" applyAlignment="1">
      <alignment horizontal="right"/>
    </xf>
    <xf numFmtId="0" fontId="13" fillId="4" borderId="0" xfId="0" applyFont="1" applyFill="1" applyAlignment="1">
      <alignment horizontal="center" vertical="center"/>
    </xf>
    <xf numFmtId="181" fontId="0" fillId="0" borderId="50" xfId="0" applyNumberFormat="1" applyBorder="1"/>
    <xf numFmtId="225" fontId="0" fillId="0" borderId="50" xfId="0" applyNumberFormat="1" applyBorder="1"/>
    <xf numFmtId="3" fontId="12" fillId="4" borderId="22" xfId="0" applyNumberFormat="1" applyFont="1" applyFill="1" applyBorder="1" applyAlignment="1">
      <alignment horizontal="left" vertical="center"/>
    </xf>
    <xf numFmtId="4" fontId="12" fillId="44" borderId="22" xfId="0" applyNumberFormat="1" applyFont="1" applyFill="1" applyBorder="1" applyAlignment="1">
      <alignment vertical="center"/>
    </xf>
    <xf numFmtId="4" fontId="12" fillId="44" borderId="0" xfId="0" applyNumberFormat="1" applyFont="1" applyFill="1" applyAlignment="1">
      <alignment vertical="center"/>
    </xf>
    <xf numFmtId="4" fontId="12" fillId="44" borderId="22" xfId="0" applyNumberFormat="1" applyFont="1" applyFill="1" applyBorder="1" applyAlignment="1">
      <alignment horizontal="left" vertical="center"/>
    </xf>
    <xf numFmtId="4" fontId="12" fillId="44" borderId="0" xfId="0" applyNumberFormat="1" applyFont="1" applyFill="1" applyAlignment="1">
      <alignment horizontal="left" vertical="center"/>
    </xf>
    <xf numFmtId="198" fontId="6" fillId="44" borderId="1" xfId="0" applyNumberFormat="1" applyFont="1" applyFill="1" applyBorder="1" applyAlignment="1">
      <alignment horizontal="right"/>
    </xf>
    <xf numFmtId="9" fontId="6" fillId="44" borderId="1" xfId="1" applyFont="1" applyFill="1" applyBorder="1" applyAlignment="1">
      <alignment horizontal="right"/>
    </xf>
    <xf numFmtId="198" fontId="6" fillId="4" borderId="1" xfId="0" applyNumberFormat="1" applyFont="1" applyFill="1" applyBorder="1" applyAlignment="1">
      <alignment horizontal="right"/>
    </xf>
    <xf numFmtId="180" fontId="6" fillId="4" borderId="1" xfId="0" applyNumberFormat="1" applyFont="1" applyFill="1" applyBorder="1" applyAlignment="1">
      <alignment horizontal="right"/>
    </xf>
    <xf numFmtId="9" fontId="6" fillId="4" borderId="1" xfId="1" applyFont="1" applyFill="1" applyBorder="1" applyAlignment="1">
      <alignment horizontal="right"/>
    </xf>
    <xf numFmtId="0" fontId="7" fillId="0" borderId="22" xfId="0" applyFont="1" applyBorder="1"/>
    <xf numFmtId="0" fontId="7" fillId="0" borderId="17" xfId="0" applyFont="1" applyBorder="1"/>
    <xf numFmtId="225" fontId="0" fillId="0" borderId="20" xfId="0" applyNumberFormat="1" applyBorder="1" applyAlignment="1">
      <alignment horizontal="center"/>
    </xf>
    <xf numFmtId="225" fontId="7" fillId="0" borderId="20" xfId="0" applyNumberFormat="1" applyFont="1" applyBorder="1" applyAlignment="1">
      <alignment horizontal="center"/>
    </xf>
    <xf numFmtId="225" fontId="7" fillId="0" borderId="21" xfId="0" applyNumberFormat="1" applyFont="1" applyBorder="1" applyAlignment="1">
      <alignment horizontal="center"/>
    </xf>
    <xf numFmtId="3" fontId="7" fillId="0" borderId="10" xfId="0" applyNumberFormat="1" applyFont="1" applyBorder="1"/>
    <xf numFmtId="0" fontId="2" fillId="41" borderId="1" xfId="0" applyFont="1" applyFill="1" applyBorder="1"/>
    <xf numFmtId="0" fontId="2" fillId="41" borderId="19" xfId="0" applyFont="1" applyFill="1" applyBorder="1" applyAlignment="1">
      <alignment horizontal="center" wrapText="1"/>
    </xf>
    <xf numFmtId="183" fontId="15" fillId="0" borderId="9" xfId="1" applyNumberFormat="1" applyFont="1" applyFill="1" applyBorder="1"/>
    <xf numFmtId="183" fontId="15" fillId="0" borderId="10" xfId="1" applyNumberFormat="1" applyFont="1" applyFill="1" applyBorder="1"/>
    <xf numFmtId="183" fontId="15" fillId="0" borderId="24" xfId="1" applyNumberFormat="1" applyFont="1" applyFill="1" applyBorder="1"/>
    <xf numFmtId="181" fontId="12" fillId="4" borderId="83" xfId="0" applyNumberFormat="1" applyFont="1" applyFill="1" applyBorder="1"/>
    <xf numFmtId="1" fontId="12" fillId="4" borderId="83" xfId="0" applyNumberFormat="1" applyFont="1" applyFill="1" applyBorder="1" applyAlignment="1">
      <alignment horizontal="right"/>
    </xf>
    <xf numFmtId="3" fontId="0" fillId="44" borderId="20" xfId="0" applyNumberFormat="1" applyFill="1" applyBorder="1"/>
    <xf numFmtId="3" fontId="0" fillId="44" borderId="21" xfId="0" applyNumberFormat="1" applyFill="1" applyBorder="1"/>
    <xf numFmtId="0" fontId="15" fillId="4" borderId="20" xfId="249" applyFill="1" applyBorder="1" applyAlignment="1">
      <alignment horizontal="center"/>
    </xf>
    <xf numFmtId="0" fontId="0" fillId="0" borderId="102" xfId="0" applyBorder="1"/>
    <xf numFmtId="3" fontId="15" fillId="4" borderId="10" xfId="249" applyNumberFormat="1" applyFill="1" applyBorder="1"/>
    <xf numFmtId="3" fontId="15" fillId="4" borderId="24" xfId="249" applyNumberFormat="1" applyFill="1" applyBorder="1"/>
    <xf numFmtId="3" fontId="15" fillId="4" borderId="20" xfId="249" applyNumberFormat="1" applyFill="1" applyBorder="1"/>
    <xf numFmtId="3" fontId="15" fillId="4" borderId="9" xfId="249" applyNumberFormat="1" applyFill="1" applyBorder="1"/>
    <xf numFmtId="3" fontId="15" fillId="0" borderId="103" xfId="249" applyNumberFormat="1" applyBorder="1"/>
    <xf numFmtId="3" fontId="15" fillId="4" borderId="4" xfId="249" applyNumberFormat="1" applyFill="1" applyBorder="1"/>
    <xf numFmtId="3" fontId="17" fillId="46" borderId="4" xfId="246" applyNumberFormat="1" applyFill="1" applyBorder="1"/>
    <xf numFmtId="3" fontId="17" fillId="46" borderId="26" xfId="246" applyNumberFormat="1" applyFill="1" applyBorder="1"/>
    <xf numFmtId="0" fontId="84" fillId="46" borderId="21" xfId="246" applyFont="1" applyFill="1" applyBorder="1"/>
    <xf numFmtId="0" fontId="84" fillId="46" borderId="21" xfId="246" applyFont="1" applyFill="1" applyBorder="1" applyAlignment="1">
      <alignment horizontal="center"/>
    </xf>
    <xf numFmtId="181" fontId="84" fillId="46" borderId="12" xfId="246" applyNumberFormat="1" applyFont="1" applyFill="1" applyBorder="1"/>
    <xf numFmtId="181" fontId="84" fillId="46" borderId="14" xfId="246" applyNumberFormat="1" applyFont="1" applyFill="1" applyBorder="1"/>
    <xf numFmtId="181" fontId="84" fillId="46" borderId="25" xfId="246" applyNumberFormat="1" applyFont="1" applyFill="1" applyBorder="1"/>
    <xf numFmtId="181" fontId="84" fillId="46" borderId="21" xfId="246" applyNumberFormat="1" applyFont="1" applyFill="1" applyBorder="1"/>
    <xf numFmtId="0" fontId="15" fillId="7" borderId="19" xfId="246" applyFont="1" applyFill="1" applyBorder="1"/>
    <xf numFmtId="0" fontId="15" fillId="7" borderId="19" xfId="246" applyFont="1" applyFill="1" applyBorder="1" applyAlignment="1">
      <alignment horizontal="center"/>
    </xf>
    <xf numFmtId="3" fontId="15" fillId="7" borderId="6" xfId="246" applyNumberFormat="1" applyFont="1" applyFill="1" applyBorder="1"/>
    <xf numFmtId="3" fontId="15" fillId="7" borderId="7" xfId="246" applyNumberFormat="1" applyFont="1" applyFill="1" applyBorder="1"/>
    <xf numFmtId="3" fontId="15" fillId="7" borderId="23" xfId="246" applyNumberFormat="1" applyFont="1" applyFill="1" applyBorder="1"/>
    <xf numFmtId="3" fontId="15" fillId="7" borderId="19" xfId="246" applyNumberFormat="1" applyFont="1" applyFill="1" applyBorder="1"/>
    <xf numFmtId="0" fontId="15" fillId="7" borderId="19" xfId="249" applyFill="1" applyBorder="1"/>
    <xf numFmtId="0" fontId="84" fillId="7" borderId="19" xfId="249" applyFont="1" applyFill="1" applyBorder="1" applyAlignment="1">
      <alignment horizontal="center"/>
    </xf>
    <xf numFmtId="3" fontId="15" fillId="7" borderId="6" xfId="249" applyNumberFormat="1" applyFill="1" applyBorder="1"/>
    <xf numFmtId="3" fontId="15" fillId="7" borderId="7" xfId="249" applyNumberFormat="1" applyFill="1" applyBorder="1"/>
    <xf numFmtId="3" fontId="15" fillId="7" borderId="23" xfId="249" applyNumberFormat="1" applyFill="1" applyBorder="1"/>
    <xf numFmtId="3" fontId="15" fillId="7" borderId="19" xfId="249" applyNumberFormat="1" applyFill="1" applyBorder="1"/>
    <xf numFmtId="0" fontId="15" fillId="46" borderId="19" xfId="246" applyFont="1" applyFill="1" applyBorder="1"/>
    <xf numFmtId="0" fontId="15" fillId="46" borderId="19" xfId="246" applyFont="1" applyFill="1" applyBorder="1" applyAlignment="1">
      <alignment horizontal="center"/>
    </xf>
    <xf numFmtId="3" fontId="17" fillId="46" borderId="6" xfId="246" applyNumberFormat="1" applyFill="1" applyBorder="1"/>
    <xf numFmtId="3" fontId="17" fillId="46" borderId="7" xfId="246" applyNumberFormat="1" applyFill="1" applyBorder="1"/>
    <xf numFmtId="3" fontId="17" fillId="46" borderId="8" xfId="246" applyNumberFormat="1" applyFill="1" applyBorder="1"/>
    <xf numFmtId="3" fontId="17" fillId="46" borderId="19" xfId="246" applyNumberFormat="1" applyFill="1" applyBorder="1"/>
    <xf numFmtId="0" fontId="16" fillId="3" borderId="2" xfId="246" applyFont="1" applyFill="1" applyBorder="1"/>
    <xf numFmtId="0" fontId="16" fillId="3" borderId="19" xfId="246" applyFont="1" applyFill="1" applyBorder="1" applyAlignment="1">
      <alignment horizontal="center"/>
    </xf>
    <xf numFmtId="0" fontId="17" fillId="0" borderId="102" xfId="246" applyBorder="1" applyAlignment="1">
      <alignment vertical="center"/>
    </xf>
    <xf numFmtId="0" fontId="15" fillId="0" borderId="102" xfId="246" applyFont="1" applyBorder="1" applyAlignment="1">
      <alignment horizontal="center" vertical="center"/>
    </xf>
    <xf numFmtId="3" fontId="123" fillId="4" borderId="10" xfId="0" applyNumberFormat="1" applyFont="1" applyFill="1" applyBorder="1"/>
    <xf numFmtId="0" fontId="16" fillId="0" borderId="20" xfId="246" applyFont="1" applyBorder="1" applyAlignment="1">
      <alignment horizontal="center"/>
    </xf>
    <xf numFmtId="0" fontId="16" fillId="0" borderId="101" xfId="246" applyFont="1" applyBorder="1" applyAlignment="1">
      <alignment horizontal="center"/>
    </xf>
    <xf numFmtId="0" fontId="17" fillId="0" borderId="59" xfId="246" applyBorder="1" applyAlignment="1">
      <alignment vertical="center"/>
    </xf>
    <xf numFmtId="0" fontId="17" fillId="0" borderId="45" xfId="246" applyBorder="1" applyAlignment="1">
      <alignment vertical="center"/>
    </xf>
    <xf numFmtId="0" fontId="17" fillId="0" borderId="59" xfId="246" applyBorder="1" applyAlignment="1">
      <alignment horizontal="center" vertical="center"/>
    </xf>
    <xf numFmtId="0" fontId="17" fillId="0" borderId="22" xfId="246" applyBorder="1" applyAlignment="1">
      <alignment vertical="center"/>
    </xf>
    <xf numFmtId="0" fontId="17" fillId="0" borderId="0" xfId="246" applyAlignment="1">
      <alignment vertical="center"/>
    </xf>
    <xf numFmtId="0" fontId="17" fillId="0" borderId="22" xfId="246" applyBorder="1" applyAlignment="1">
      <alignment horizontal="center" vertical="center"/>
    </xf>
    <xf numFmtId="3" fontId="17" fillId="0" borderId="20" xfId="246" applyNumberFormat="1" applyBorder="1" applyAlignment="1">
      <alignment vertical="center"/>
    </xf>
    <xf numFmtId="3" fontId="17" fillId="0" borderId="30" xfId="246" applyNumberFormat="1" applyBorder="1" applyAlignment="1">
      <alignment vertical="center"/>
    </xf>
    <xf numFmtId="0" fontId="16" fillId="4" borderId="1" xfId="246" applyFont="1" applyFill="1" applyBorder="1" applyAlignment="1">
      <alignment vertical="center"/>
    </xf>
    <xf numFmtId="0" fontId="17" fillId="4" borderId="2" xfId="246" applyFill="1" applyBorder="1" applyAlignment="1">
      <alignment vertical="center"/>
    </xf>
    <xf numFmtId="0" fontId="16" fillId="4" borderId="1" xfId="246" applyFont="1" applyFill="1" applyBorder="1" applyAlignment="1">
      <alignment horizontal="center" vertical="center"/>
    </xf>
    <xf numFmtId="3" fontId="16" fillId="4" borderId="19" xfId="246" applyNumberFormat="1" applyFont="1" applyFill="1" applyBorder="1" applyAlignment="1">
      <alignment vertical="center"/>
    </xf>
    <xf numFmtId="3" fontId="16" fillId="4" borderId="3" xfId="246" applyNumberFormat="1" applyFont="1" applyFill="1" applyBorder="1" applyAlignment="1">
      <alignment vertical="center"/>
    </xf>
    <xf numFmtId="0" fontId="17" fillId="0" borderId="101" xfId="246" applyBorder="1" applyAlignment="1">
      <alignment horizontal="center" vertical="center"/>
    </xf>
    <xf numFmtId="0" fontId="16" fillId="3" borderId="1" xfId="246" applyFont="1" applyFill="1" applyBorder="1" applyAlignment="1">
      <alignment vertical="center"/>
    </xf>
    <xf numFmtId="0" fontId="16" fillId="3" borderId="2" xfId="246" applyFont="1" applyFill="1" applyBorder="1" applyAlignment="1">
      <alignment vertical="center"/>
    </xf>
    <xf numFmtId="0" fontId="16" fillId="3" borderId="19" xfId="246" applyFont="1" applyFill="1" applyBorder="1" applyAlignment="1">
      <alignment horizontal="center" vertical="center"/>
    </xf>
    <xf numFmtId="184" fontId="16" fillId="3" borderId="3" xfId="246" applyNumberFormat="1" applyFont="1" applyFill="1" applyBorder="1" applyAlignment="1">
      <alignment horizontal="right" vertical="center"/>
    </xf>
    <xf numFmtId="0" fontId="17" fillId="0" borderId="20" xfId="246" applyBorder="1" applyAlignment="1">
      <alignment horizontal="center" vertical="center"/>
    </xf>
    <xf numFmtId="0" fontId="16" fillId="0" borderId="102" xfId="246" applyFont="1" applyBorder="1" applyAlignment="1">
      <alignment vertical="center"/>
    </xf>
    <xf numFmtId="0" fontId="16" fillId="0" borderId="101" xfId="246" applyFont="1" applyBorder="1" applyAlignment="1">
      <alignment horizontal="center" vertical="center"/>
    </xf>
    <xf numFmtId="0" fontId="84" fillId="0" borderId="17" xfId="246" applyFont="1" applyBorder="1" applyAlignment="1">
      <alignment vertical="center"/>
    </xf>
    <xf numFmtId="0" fontId="84" fillId="0" borderId="18" xfId="246" applyFont="1" applyBorder="1" applyAlignment="1">
      <alignment vertical="center"/>
    </xf>
    <xf numFmtId="0" fontId="84" fillId="0" borderId="21" xfId="246" applyFont="1" applyBorder="1" applyAlignment="1">
      <alignment horizontal="center" vertical="center"/>
    </xf>
    <xf numFmtId="181" fontId="84" fillId="4" borderId="50" xfId="1" applyNumberFormat="1" applyFont="1" applyFill="1" applyBorder="1" applyAlignment="1">
      <alignment vertical="center"/>
    </xf>
    <xf numFmtId="0" fontId="15" fillId="0" borderId="22" xfId="246" applyFont="1" applyBorder="1" applyAlignment="1">
      <alignment vertical="center"/>
    </xf>
    <xf numFmtId="0" fontId="16" fillId="0" borderId="20" xfId="246" applyFont="1" applyBorder="1"/>
    <xf numFmtId="4" fontId="16" fillId="0" borderId="10" xfId="246" applyNumberFormat="1" applyFont="1" applyBorder="1"/>
    <xf numFmtId="4" fontId="16" fillId="0" borderId="20" xfId="246" applyNumberFormat="1" applyFont="1" applyBorder="1"/>
    <xf numFmtId="181" fontId="84" fillId="0" borderId="18" xfId="246" applyNumberFormat="1" applyFont="1" applyBorder="1"/>
    <xf numFmtId="181" fontId="84" fillId="0" borderId="21" xfId="246" applyNumberFormat="1" applyFont="1" applyBorder="1"/>
    <xf numFmtId="0" fontId="16" fillId="0" borderId="101" xfId="246" applyFont="1" applyBorder="1"/>
    <xf numFmtId="4" fontId="16" fillId="0" borderId="4" xfId="246" applyNumberFormat="1" applyFont="1" applyBorder="1"/>
    <xf numFmtId="4" fontId="16" fillId="0" borderId="101" xfId="246" applyNumberFormat="1" applyFont="1" applyBorder="1"/>
    <xf numFmtId="0" fontId="16" fillId="0" borderId="21" xfId="246" applyFont="1" applyBorder="1"/>
    <xf numFmtId="4" fontId="16" fillId="0" borderId="18" xfId="246" applyNumberFormat="1" applyFont="1" applyBorder="1"/>
    <xf numFmtId="4" fontId="16" fillId="0" borderId="14" xfId="246" applyNumberFormat="1" applyFont="1" applyBorder="1"/>
    <xf numFmtId="4" fontId="16" fillId="0" borderId="15" xfId="246" applyNumberFormat="1" applyFont="1" applyBorder="1"/>
    <xf numFmtId="4" fontId="16" fillId="0" borderId="21" xfId="246" applyNumberFormat="1" applyFont="1" applyBorder="1"/>
    <xf numFmtId="4" fontId="16" fillId="0" borderId="0" xfId="246" applyNumberFormat="1" applyFont="1"/>
    <xf numFmtId="3" fontId="107" fillId="3" borderId="21" xfId="246" applyNumberFormat="1" applyFont="1" applyFill="1" applyBorder="1" applyAlignment="1">
      <alignment horizontal="center"/>
    </xf>
    <xf numFmtId="3" fontId="120" fillId="44" borderId="48" xfId="0" applyNumberFormat="1" applyFont="1" applyFill="1" applyBorder="1"/>
    <xf numFmtId="9" fontId="0" fillId="0" borderId="50" xfId="1" applyFont="1" applyBorder="1"/>
    <xf numFmtId="2" fontId="0" fillId="49" borderId="83" xfId="0" applyNumberFormat="1" applyFill="1" applyBorder="1"/>
    <xf numFmtId="2" fontId="0" fillId="49" borderId="48" xfId="0" applyNumberFormat="1" applyFill="1" applyBorder="1"/>
    <xf numFmtId="2" fontId="0" fillId="49" borderId="10" xfId="0" applyNumberFormat="1" applyFill="1" applyBorder="1"/>
    <xf numFmtId="0" fontId="16" fillId="0" borderId="0" xfId="2" applyFont="1"/>
    <xf numFmtId="0" fontId="88" fillId="7" borderId="86" xfId="251" applyFont="1" applyFill="1" applyBorder="1" applyAlignment="1">
      <alignment vertical="center"/>
    </xf>
    <xf numFmtId="4" fontId="88" fillId="7" borderId="81" xfId="251" applyNumberFormat="1" applyFont="1" applyFill="1" applyBorder="1" applyAlignment="1">
      <alignment horizontal="right" vertical="center"/>
    </xf>
    <xf numFmtId="4" fontId="88" fillId="7" borderId="81" xfId="251" applyNumberFormat="1" applyFont="1" applyFill="1" applyBorder="1" applyAlignment="1">
      <alignment vertical="center"/>
    </xf>
    <xf numFmtId="4" fontId="88" fillId="7" borderId="85" xfId="251" applyNumberFormat="1" applyFont="1" applyFill="1" applyBorder="1" applyAlignment="1">
      <alignment horizontal="center" vertical="center"/>
    </xf>
    <xf numFmtId="9" fontId="124" fillId="7" borderId="87" xfId="1" applyFont="1" applyFill="1" applyBorder="1" applyAlignment="1">
      <alignment horizontal="center" vertical="center"/>
    </xf>
    <xf numFmtId="0" fontId="94" fillId="0" borderId="0" xfId="2" applyFont="1"/>
    <xf numFmtId="9" fontId="94" fillId="0" borderId="0" xfId="1" applyFont="1" applyAlignment="1"/>
    <xf numFmtId="0" fontId="87" fillId="37" borderId="84" xfId="251" applyFont="1" applyFill="1" applyBorder="1"/>
    <xf numFmtId="3" fontId="87" fillId="37" borderId="81" xfId="251" applyNumberFormat="1" applyFont="1" applyFill="1" applyBorder="1" applyAlignment="1">
      <alignment horizontal="center"/>
    </xf>
    <xf numFmtId="9" fontId="89" fillId="37" borderId="81" xfId="1" applyFont="1" applyFill="1" applyBorder="1"/>
    <xf numFmtId="0" fontId="87" fillId="3" borderId="84" xfId="251" applyFont="1" applyFill="1" applyBorder="1"/>
    <xf numFmtId="3" fontId="87" fillId="3" borderId="81" xfId="251" applyNumberFormat="1" applyFont="1" applyFill="1" applyBorder="1" applyAlignment="1">
      <alignment horizontal="center"/>
    </xf>
    <xf numFmtId="181" fontId="89" fillId="3" borderId="81" xfId="1" applyNumberFormat="1" applyFont="1" applyFill="1" applyBorder="1"/>
    <xf numFmtId="3" fontId="89" fillId="3" borderId="81" xfId="251" applyNumberFormat="1" applyFont="1" applyFill="1" applyBorder="1" applyAlignment="1">
      <alignment horizontal="center"/>
    </xf>
    <xf numFmtId="9" fontId="89" fillId="3" borderId="81" xfId="1" applyFont="1" applyFill="1" applyBorder="1"/>
    <xf numFmtId="4" fontId="12" fillId="44" borderId="22" xfId="0" applyNumberFormat="1" applyFont="1" applyFill="1" applyBorder="1"/>
    <xf numFmtId="3" fontId="107" fillId="0" borderId="9" xfId="246" applyNumberFormat="1" applyFont="1" applyBorder="1"/>
    <xf numFmtId="0" fontId="0" fillId="38" borderId="0" xfId="0" applyFill="1"/>
    <xf numFmtId="0" fontId="121" fillId="50" borderId="19" xfId="0" applyFont="1" applyFill="1" applyBorder="1" applyAlignment="1">
      <alignment horizontal="center"/>
    </xf>
    <xf numFmtId="0" fontId="0" fillId="0" borderId="1" xfId="0" applyBorder="1"/>
    <xf numFmtId="9" fontId="0" fillId="0" borderId="3" xfId="0" applyNumberFormat="1" applyBorder="1"/>
    <xf numFmtId="3" fontId="17" fillId="0" borderId="61" xfId="246" applyNumberFormat="1" applyBorder="1" applyAlignment="1">
      <alignment vertical="center"/>
    </xf>
    <xf numFmtId="3" fontId="17" fillId="0" borderId="3" xfId="246" applyNumberFormat="1" applyBorder="1" applyAlignment="1">
      <alignment vertical="center"/>
    </xf>
    <xf numFmtId="9" fontId="17" fillId="0" borderId="30" xfId="246" applyNumberFormat="1" applyBorder="1" applyAlignment="1">
      <alignment vertical="center"/>
    </xf>
    <xf numFmtId="3" fontId="17" fillId="0" borderId="101" xfId="246" applyNumberFormat="1" applyBorder="1" applyAlignment="1">
      <alignment vertical="center"/>
    </xf>
    <xf numFmtId="3" fontId="17" fillId="0" borderId="60" xfId="246" applyNumberFormat="1" applyBorder="1" applyAlignment="1">
      <alignment vertical="center"/>
    </xf>
    <xf numFmtId="3" fontId="17" fillId="0" borderId="19" xfId="246" applyNumberFormat="1" applyBorder="1" applyAlignment="1">
      <alignment vertical="center"/>
    </xf>
    <xf numFmtId="9" fontId="17" fillId="0" borderId="20" xfId="246" applyNumberFormat="1" applyBorder="1" applyAlignment="1">
      <alignment vertical="center"/>
    </xf>
    <xf numFmtId="0" fontId="17" fillId="0" borderId="2" xfId="246" applyBorder="1" applyAlignment="1">
      <alignment vertical="center"/>
    </xf>
    <xf numFmtId="0" fontId="17" fillId="0" borderId="30" xfId="246" applyBorder="1" applyAlignment="1">
      <alignment vertical="center"/>
    </xf>
    <xf numFmtId="0" fontId="16" fillId="0" borderId="3" xfId="246" applyFont="1" applyBorder="1"/>
    <xf numFmtId="0" fontId="16" fillId="0" borderId="19" xfId="246" applyFont="1" applyBorder="1"/>
    <xf numFmtId="0" fontId="17" fillId="0" borderId="51" xfId="246" applyBorder="1" applyAlignment="1">
      <alignment horizontal="centerContinuous"/>
    </xf>
    <xf numFmtId="0" fontId="17" fillId="0" borderId="55" xfId="246" applyBorder="1" applyAlignment="1">
      <alignment horizontal="centerContinuous"/>
    </xf>
    <xf numFmtId="0" fontId="17" fillId="0" borderId="3" xfId="246" applyBorder="1" applyAlignment="1">
      <alignment vertical="center"/>
    </xf>
    <xf numFmtId="4" fontId="16" fillId="0" borderId="3" xfId="246" applyNumberFormat="1" applyFont="1" applyBorder="1"/>
    <xf numFmtId="222" fontId="16" fillId="0" borderId="51" xfId="246" applyNumberFormat="1" applyFont="1" applyBorder="1" applyAlignment="1">
      <alignment horizontal="centerContinuous"/>
    </xf>
    <xf numFmtId="0" fontId="7" fillId="4" borderId="0" xfId="0" applyFont="1" applyFill="1"/>
    <xf numFmtId="180" fontId="6" fillId="4" borderId="0" xfId="0" applyNumberFormat="1" applyFont="1" applyFill="1" applyAlignment="1">
      <alignment horizontal="right"/>
    </xf>
    <xf numFmtId="0" fontId="7" fillId="0" borderId="21" xfId="0" applyFont="1" applyBorder="1"/>
    <xf numFmtId="181" fontId="125" fillId="0" borderId="0" xfId="1" applyNumberFormat="1" applyFont="1" applyFill="1" applyBorder="1"/>
    <xf numFmtId="181" fontId="0" fillId="0" borderId="104" xfId="1" applyNumberFormat="1" applyFont="1" applyBorder="1"/>
    <xf numFmtId="181" fontId="0" fillId="0" borderId="105" xfId="1" applyNumberFormat="1" applyFont="1" applyBorder="1"/>
    <xf numFmtId="181" fontId="0" fillId="0" borderId="104" xfId="1" applyNumberFormat="1" applyFont="1" applyFill="1" applyBorder="1"/>
    <xf numFmtId="0" fontId="0" fillId="0" borderId="104" xfId="0" applyBorder="1"/>
    <xf numFmtId="181" fontId="0" fillId="0" borderId="104" xfId="0" applyNumberFormat="1" applyBorder="1"/>
    <xf numFmtId="0" fontId="0" fillId="0" borderId="105" xfId="0" applyBorder="1"/>
    <xf numFmtId="181" fontId="0" fillId="0" borderId="105" xfId="0" applyNumberFormat="1" applyBorder="1"/>
    <xf numFmtId="225" fontId="0" fillId="0" borderId="105" xfId="0" applyNumberFormat="1" applyBorder="1"/>
    <xf numFmtId="9" fontId="0" fillId="0" borderId="105" xfId="0" applyNumberFormat="1" applyBorder="1"/>
    <xf numFmtId="0" fontId="16" fillId="0" borderId="104" xfId="246" applyFont="1" applyBorder="1"/>
    <xf numFmtId="0" fontId="17" fillId="0" borderId="104" xfId="246" applyBorder="1" applyAlignment="1">
      <alignment vertical="center"/>
    </xf>
    <xf numFmtId="3" fontId="17" fillId="0" borderId="105" xfId="246" applyNumberFormat="1" applyBorder="1" applyAlignment="1">
      <alignment vertical="center"/>
    </xf>
    <xf numFmtId="0" fontId="17" fillId="0" borderId="102" xfId="246" applyBorder="1"/>
    <xf numFmtId="0" fontId="17" fillId="0" borderId="101" xfId="246" applyBorder="1" applyAlignment="1">
      <alignment horizontal="center"/>
    </xf>
    <xf numFmtId="3" fontId="107" fillId="3" borderId="101" xfId="246" applyNumberFormat="1" applyFont="1" applyFill="1" applyBorder="1" applyAlignment="1">
      <alignment horizontal="center"/>
    </xf>
    <xf numFmtId="3" fontId="17" fillId="0" borderId="101" xfId="246" applyNumberFormat="1" applyBorder="1" applyAlignment="1">
      <alignment horizontal="center"/>
    </xf>
    <xf numFmtId="3" fontId="17" fillId="0" borderId="104" xfId="246" applyNumberFormat="1" applyBorder="1"/>
    <xf numFmtId="0" fontId="17" fillId="0" borderId="104" xfId="246" applyBorder="1" applyAlignment="1">
      <alignment horizontal="center"/>
    </xf>
    <xf numFmtId="3" fontId="17" fillId="0" borderId="104" xfId="246" applyNumberFormat="1" applyBorder="1" applyAlignment="1">
      <alignment horizontal="center"/>
    </xf>
    <xf numFmtId="0" fontId="16" fillId="0" borderId="104" xfId="246" applyFont="1" applyBorder="1" applyAlignment="1">
      <alignment vertical="center"/>
    </xf>
    <xf numFmtId="224" fontId="16" fillId="4" borderId="105" xfId="250" applyNumberFormat="1" applyFont="1" applyFill="1" applyBorder="1" applyAlignment="1">
      <alignment vertical="center"/>
    </xf>
    <xf numFmtId="3" fontId="17" fillId="0" borderId="101" xfId="246" applyNumberFormat="1" applyBorder="1" applyAlignment="1">
      <alignment horizontal="right"/>
    </xf>
    <xf numFmtId="4" fontId="16" fillId="0" borderId="104" xfId="246" applyNumberFormat="1" applyFont="1" applyBorder="1"/>
    <xf numFmtId="3" fontId="17" fillId="0" borderId="103" xfId="246" applyNumberFormat="1" applyBorder="1"/>
    <xf numFmtId="3" fontId="17" fillId="0" borderId="101" xfId="246" applyNumberFormat="1" applyBorder="1"/>
    <xf numFmtId="0" fontId="17" fillId="40" borderId="101" xfId="246" applyFill="1" applyBorder="1"/>
    <xf numFmtId="0" fontId="17" fillId="40" borderId="101" xfId="246" applyFill="1" applyBorder="1" applyAlignment="1">
      <alignment horizontal="center"/>
    </xf>
    <xf numFmtId="3" fontId="17" fillId="40" borderId="103" xfId="246" applyNumberFormat="1" applyFill="1" applyBorder="1"/>
    <xf numFmtId="3" fontId="17" fillId="40" borderId="101" xfId="246" applyNumberFormat="1" applyFill="1" applyBorder="1"/>
    <xf numFmtId="0" fontId="17" fillId="0" borderId="101" xfId="246" applyBorder="1"/>
    <xf numFmtId="0" fontId="17" fillId="46" borderId="101" xfId="246" applyFill="1" applyBorder="1"/>
    <xf numFmtId="0" fontId="17" fillId="46" borderId="101" xfId="246" applyFill="1" applyBorder="1" applyAlignment="1">
      <alignment horizontal="center"/>
    </xf>
    <xf numFmtId="3" fontId="17" fillId="46" borderId="103" xfId="246" applyNumberFormat="1" applyFill="1" applyBorder="1"/>
    <xf numFmtId="3" fontId="17" fillId="46" borderId="101" xfId="246" applyNumberFormat="1" applyFill="1" applyBorder="1"/>
    <xf numFmtId="0" fontId="15" fillId="4" borderId="101" xfId="249" applyFill="1" applyBorder="1"/>
    <xf numFmtId="0" fontId="84" fillId="4" borderId="101" xfId="249" applyFont="1" applyFill="1" applyBorder="1" applyAlignment="1">
      <alignment horizontal="center"/>
    </xf>
    <xf numFmtId="3" fontId="84" fillId="4" borderId="103" xfId="249" applyNumberFormat="1" applyFont="1" applyFill="1" applyBorder="1"/>
    <xf numFmtId="3" fontId="84" fillId="4" borderId="101" xfId="249" applyNumberFormat="1" applyFont="1" applyFill="1" applyBorder="1"/>
    <xf numFmtId="0" fontId="15" fillId="46" borderId="101" xfId="249" applyFill="1" applyBorder="1"/>
    <xf numFmtId="0" fontId="15" fillId="46" borderId="101" xfId="249" applyFill="1" applyBorder="1" applyAlignment="1">
      <alignment horizontal="center"/>
    </xf>
    <xf numFmtId="3" fontId="15" fillId="46" borderId="103" xfId="249" applyNumberFormat="1" applyFill="1" applyBorder="1"/>
    <xf numFmtId="3" fontId="15" fillId="46" borderId="101" xfId="249" applyNumberFormat="1" applyFill="1" applyBorder="1"/>
    <xf numFmtId="3" fontId="107" fillId="0" borderId="103" xfId="246" applyNumberFormat="1" applyFont="1" applyBorder="1"/>
    <xf numFmtId="0" fontId="0" fillId="4" borderId="102" xfId="0" applyFill="1" applyBorder="1"/>
    <xf numFmtId="3" fontId="17" fillId="0" borderId="102" xfId="246" applyNumberFormat="1" applyBorder="1"/>
    <xf numFmtId="4" fontId="9" fillId="4" borderId="104" xfId="0" applyNumberFormat="1" applyFont="1" applyFill="1" applyBorder="1" applyAlignment="1">
      <alignment vertical="center"/>
    </xf>
    <xf numFmtId="0" fontId="13" fillId="4" borderId="104" xfId="0" applyFont="1" applyFill="1" applyBorder="1" applyAlignment="1">
      <alignment horizontal="left" vertical="center"/>
    </xf>
    <xf numFmtId="0" fontId="13" fillId="4" borderId="105" xfId="0" applyFont="1" applyFill="1" applyBorder="1" applyAlignment="1">
      <alignment horizontal="left" vertical="center"/>
    </xf>
    <xf numFmtId="0" fontId="12" fillId="4" borderId="104" xfId="0" applyFont="1" applyFill="1" applyBorder="1"/>
    <xf numFmtId="0" fontId="6" fillId="4" borderId="105" xfId="0" applyFont="1" applyFill="1" applyBorder="1" applyAlignment="1">
      <alignment horizontal="center"/>
    </xf>
    <xf numFmtId="0" fontId="12" fillId="41" borderId="103" xfId="0" applyFont="1" applyFill="1" applyBorder="1" applyAlignment="1">
      <alignment horizontal="right"/>
    </xf>
    <xf numFmtId="1" fontId="12" fillId="4" borderId="102" xfId="0" applyNumberFormat="1" applyFont="1" applyFill="1" applyBorder="1" applyAlignment="1">
      <alignment horizontal="left"/>
    </xf>
    <xf numFmtId="4" fontId="7" fillId="4" borderId="101" xfId="0" applyNumberFormat="1" applyFont="1" applyFill="1" applyBorder="1" applyAlignment="1">
      <alignment horizontal="center"/>
    </xf>
    <xf numFmtId="181" fontId="12" fillId="4" borderId="103" xfId="0" applyNumberFormat="1" applyFont="1" applyFill="1" applyBorder="1"/>
    <xf numFmtId="0" fontId="12" fillId="4" borderId="103" xfId="0" applyFont="1" applyFill="1" applyBorder="1"/>
    <xf numFmtId="1" fontId="12" fillId="3" borderId="105" xfId="0" applyNumberFormat="1" applyFont="1" applyFill="1" applyBorder="1" applyAlignment="1">
      <alignment horizontal="right"/>
    </xf>
    <xf numFmtId="181" fontId="7" fillId="44" borderId="101" xfId="0" applyNumberFormat="1" applyFont="1" applyFill="1" applyBorder="1" applyAlignment="1">
      <alignment horizontal="center"/>
    </xf>
    <xf numFmtId="0" fontId="0" fillId="4" borderId="104" xfId="0" applyFill="1" applyBorder="1"/>
    <xf numFmtId="4" fontId="0" fillId="4" borderId="102" xfId="0" applyNumberFormat="1" applyFill="1" applyBorder="1"/>
    <xf numFmtId="4" fontId="0" fillId="4" borderId="104" xfId="0" applyNumberFormat="1" applyFill="1" applyBorder="1"/>
    <xf numFmtId="4" fontId="0" fillId="4" borderId="105" xfId="0" applyNumberFormat="1" applyFill="1" applyBorder="1"/>
    <xf numFmtId="0" fontId="7" fillId="0" borderId="103" xfId="0" applyFont="1" applyBorder="1"/>
    <xf numFmtId="1" fontId="7" fillId="0" borderId="103" xfId="0" applyNumberFormat="1" applyFont="1" applyBorder="1"/>
    <xf numFmtId="4" fontId="0" fillId="4" borderId="103" xfId="0" applyNumberFormat="1" applyFill="1" applyBorder="1"/>
    <xf numFmtId="0" fontId="0" fillId="4" borderId="103" xfId="0" applyFill="1" applyBorder="1"/>
    <xf numFmtId="4" fontId="0" fillId="4" borderId="105" xfId="0" applyNumberFormat="1" applyFill="1" applyBorder="1" applyAlignment="1">
      <alignment horizontal="right"/>
    </xf>
    <xf numFmtId="3" fontId="0" fillId="4" borderId="103" xfId="0" applyNumberFormat="1" applyFill="1" applyBorder="1"/>
    <xf numFmtId="3" fontId="2" fillId="4" borderId="101" xfId="0" applyNumberFormat="1" applyFont="1" applyFill="1" applyBorder="1" applyAlignment="1">
      <alignment horizontal="center"/>
    </xf>
    <xf numFmtId="3" fontId="0" fillId="37" borderId="104" xfId="0" applyNumberFormat="1" applyFill="1" applyBorder="1" applyAlignment="1">
      <alignment horizontal="center"/>
    </xf>
    <xf numFmtId="3" fontId="2" fillId="37" borderId="104" xfId="0" applyNumberFormat="1" applyFont="1" applyFill="1" applyBorder="1" applyAlignment="1">
      <alignment horizontal="center"/>
    </xf>
    <xf numFmtId="3" fontId="2" fillId="37" borderId="105" xfId="0" applyNumberFormat="1" applyFont="1" applyFill="1" applyBorder="1" applyAlignment="1">
      <alignment horizontal="center"/>
    </xf>
    <xf numFmtId="3" fontId="2" fillId="4" borderId="104" xfId="0" applyNumberFormat="1" applyFont="1" applyFill="1" applyBorder="1" applyAlignment="1">
      <alignment horizontal="center"/>
    </xf>
    <xf numFmtId="0" fontId="121" fillId="8" borderId="19" xfId="0" applyFont="1" applyFill="1" applyBorder="1" applyAlignment="1">
      <alignment horizontal="center"/>
    </xf>
    <xf numFmtId="0" fontId="121" fillId="8" borderId="17" xfId="0" applyFont="1" applyFill="1" applyBorder="1" applyAlignment="1">
      <alignment horizontal="center"/>
    </xf>
    <xf numFmtId="0" fontId="121" fillId="8" borderId="18" xfId="0" applyFont="1" applyFill="1" applyBorder="1" applyAlignment="1">
      <alignment horizontal="center"/>
    </xf>
    <xf numFmtId="0" fontId="91" fillId="31" borderId="28" xfId="2" applyFont="1" applyFill="1" applyBorder="1" applyAlignment="1">
      <alignment horizontal="center"/>
    </xf>
    <xf numFmtId="0" fontId="91" fillId="31" borderId="0" xfId="2" applyFont="1" applyFill="1" applyAlignment="1">
      <alignment horizontal="center"/>
    </xf>
    <xf numFmtId="0" fontId="91" fillId="31" borderId="79" xfId="2" applyFont="1" applyFill="1" applyBorder="1" applyAlignment="1">
      <alignment horizontal="center"/>
    </xf>
    <xf numFmtId="49" fontId="16" fillId="41" borderId="1" xfId="246" applyNumberFormat="1" applyFont="1" applyFill="1" applyBorder="1" applyAlignment="1">
      <alignment horizontal="center"/>
    </xf>
    <xf numFmtId="49" fontId="16" fillId="41" borderId="2" xfId="246" applyNumberFormat="1" applyFont="1" applyFill="1" applyBorder="1" applyAlignment="1">
      <alignment horizontal="center"/>
    </xf>
    <xf numFmtId="49" fontId="16" fillId="41" borderId="3" xfId="246" applyNumberFormat="1" applyFont="1" applyFill="1" applyBorder="1" applyAlignment="1">
      <alignment horizontal="center"/>
    </xf>
    <xf numFmtId="0" fontId="106" fillId="0" borderId="1" xfId="246" applyFont="1" applyBorder="1" applyAlignment="1">
      <alignment horizontal="center" vertical="center"/>
    </xf>
    <xf numFmtId="0" fontId="106" fillId="0" borderId="2" xfId="246" applyFont="1" applyBorder="1" applyAlignment="1">
      <alignment horizontal="center" vertical="center"/>
    </xf>
    <xf numFmtId="0" fontId="106" fillId="0" borderId="3" xfId="246" applyFont="1" applyBorder="1" applyAlignment="1">
      <alignment horizontal="center" vertical="center"/>
    </xf>
    <xf numFmtId="0" fontId="15" fillId="0" borderId="1" xfId="246" applyFont="1" applyBorder="1" applyAlignment="1">
      <alignment horizontal="center"/>
    </xf>
    <xf numFmtId="0" fontId="15" fillId="0" borderId="2" xfId="246" applyFont="1" applyBorder="1" applyAlignment="1">
      <alignment horizontal="center"/>
    </xf>
    <xf numFmtId="0" fontId="44" fillId="39" borderId="1" xfId="246" applyFont="1" applyFill="1" applyBorder="1" applyAlignment="1">
      <alignment horizontal="center"/>
    </xf>
    <xf numFmtId="0" fontId="44" fillId="39" borderId="2" xfId="246" applyFont="1" applyFill="1" applyBorder="1" applyAlignment="1">
      <alignment horizontal="center"/>
    </xf>
    <xf numFmtId="0" fontId="44" fillId="39" borderId="3" xfId="246" applyFont="1" applyFill="1" applyBorder="1" applyAlignment="1">
      <alignment horizontal="center"/>
    </xf>
    <xf numFmtId="1" fontId="16" fillId="0" borderId="52" xfId="246" applyNumberFormat="1" applyFont="1" applyBorder="1" applyAlignment="1">
      <alignment horizontal="center"/>
    </xf>
    <xf numFmtId="1" fontId="16" fillId="0" borderId="54" xfId="246" applyNumberFormat="1" applyFont="1" applyBorder="1" applyAlignment="1">
      <alignment horizontal="center"/>
    </xf>
    <xf numFmtId="4" fontId="16" fillId="0" borderId="52" xfId="246" applyNumberFormat="1" applyFont="1" applyBorder="1" applyAlignment="1">
      <alignment horizontal="center"/>
    </xf>
    <xf numFmtId="4" fontId="16" fillId="0" borderId="53" xfId="246" applyNumberFormat="1" applyFont="1" applyBorder="1" applyAlignment="1">
      <alignment horizontal="center"/>
    </xf>
    <xf numFmtId="4" fontId="16" fillId="0" borderId="54" xfId="246" applyNumberFormat="1" applyFont="1" applyBorder="1" applyAlignment="1">
      <alignment horizontal="center"/>
    </xf>
    <xf numFmtId="0" fontId="16" fillId="3" borderId="1" xfId="246" applyFont="1" applyFill="1" applyBorder="1" applyAlignment="1">
      <alignment horizontal="center"/>
    </xf>
    <xf numFmtId="0" fontId="16" fillId="3" borderId="2" xfId="246" applyFont="1" applyFill="1" applyBorder="1" applyAlignment="1">
      <alignment horizontal="center"/>
    </xf>
    <xf numFmtId="0" fontId="16" fillId="3" borderId="3" xfId="246" applyFont="1" applyFill="1" applyBorder="1" applyAlignment="1">
      <alignment horizontal="center"/>
    </xf>
    <xf numFmtId="0" fontId="13" fillId="8" borderId="1" xfId="0" applyFont="1" applyFill="1" applyBorder="1" applyAlignment="1">
      <alignment horizontal="left" vertical="center"/>
    </xf>
    <xf numFmtId="0" fontId="13" fillId="8" borderId="2" xfId="0" applyFont="1" applyFill="1" applyBorder="1" applyAlignment="1">
      <alignment horizontal="left" vertical="center"/>
    </xf>
    <xf numFmtId="0" fontId="13" fillId="8" borderId="3" xfId="0" applyFont="1" applyFill="1" applyBorder="1" applyAlignment="1">
      <alignment horizontal="left" vertical="center"/>
    </xf>
    <xf numFmtId="0" fontId="13" fillId="8" borderId="9" xfId="0" applyFont="1" applyFill="1" applyBorder="1" applyAlignment="1">
      <alignment horizontal="left" vertical="center" indent="44"/>
    </xf>
    <xf numFmtId="0" fontId="13" fillId="8" borderId="10" xfId="0" applyFont="1" applyFill="1" applyBorder="1" applyAlignment="1">
      <alignment horizontal="left" vertical="center" indent="44"/>
    </xf>
    <xf numFmtId="0" fontId="13" fillId="4" borderId="104" xfId="0" applyFont="1" applyFill="1" applyBorder="1" applyAlignment="1">
      <alignment horizontal="center" vertical="center"/>
    </xf>
    <xf numFmtId="0" fontId="13" fillId="4" borderId="0" xfId="0" applyFont="1" applyFill="1" applyAlignment="1">
      <alignment horizontal="center" vertical="center"/>
    </xf>
    <xf numFmtId="0" fontId="12" fillId="4" borderId="70" xfId="0" applyFont="1" applyFill="1" applyBorder="1" applyAlignment="1">
      <alignment horizontal="center" vertical="center"/>
    </xf>
    <xf numFmtId="0" fontId="12" fillId="4" borderId="27" xfId="0" applyFont="1" applyFill="1" applyBorder="1" applyAlignment="1">
      <alignment horizontal="center" vertical="center"/>
    </xf>
    <xf numFmtId="14" fontId="12" fillId="44" borderId="102" xfId="0" applyNumberFormat="1" applyFont="1" applyFill="1" applyBorder="1" applyAlignment="1">
      <alignment horizontal="left" vertical="center"/>
    </xf>
    <xf numFmtId="14" fontId="12" fillId="44" borderId="104" xfId="0" applyNumberFormat="1" applyFont="1" applyFill="1" applyBorder="1" applyAlignment="1">
      <alignment horizontal="left" vertical="center"/>
    </xf>
    <xf numFmtId="4" fontId="12" fillId="44" borderId="22" xfId="0" applyNumberFormat="1" applyFont="1" applyFill="1" applyBorder="1" applyAlignment="1">
      <alignment horizontal="left" vertical="center"/>
    </xf>
    <xf numFmtId="4" fontId="12" fillId="44" borderId="0" xfId="0" applyNumberFormat="1" applyFont="1" applyFill="1" applyAlignment="1">
      <alignment horizontal="left" vertical="center"/>
    </xf>
    <xf numFmtId="1" fontId="12" fillId="44" borderId="22" xfId="0" applyNumberFormat="1" applyFont="1" applyFill="1" applyBorder="1" applyAlignment="1">
      <alignment horizontal="left" vertical="center"/>
    </xf>
    <xf numFmtId="1" fontId="12" fillId="44" borderId="0" xfId="0" applyNumberFormat="1" applyFont="1" applyFill="1" applyAlignment="1">
      <alignment horizontal="left" vertical="center"/>
    </xf>
    <xf numFmtId="4" fontId="12" fillId="44" borderId="17" xfId="0" applyNumberFormat="1" applyFont="1" applyFill="1" applyBorder="1" applyAlignment="1">
      <alignment horizontal="left" vertical="center"/>
    </xf>
    <xf numFmtId="4" fontId="12" fillId="44" borderId="18" xfId="0" applyNumberFormat="1" applyFont="1" applyFill="1" applyBorder="1" applyAlignment="1">
      <alignment horizontal="left" vertical="center"/>
    </xf>
    <xf numFmtId="0" fontId="6" fillId="3" borderId="1" xfId="0" applyFont="1" applyFill="1" applyBorder="1" applyAlignment="1">
      <alignment horizontal="center"/>
    </xf>
    <xf numFmtId="0" fontId="6" fillId="3" borderId="2" xfId="0" applyFont="1" applyFill="1" applyBorder="1" applyAlignment="1">
      <alignment horizontal="center"/>
    </xf>
    <xf numFmtId="0" fontId="6" fillId="3" borderId="3" xfId="0" applyFont="1" applyFill="1" applyBorder="1" applyAlignment="1">
      <alignment horizontal="center"/>
    </xf>
    <xf numFmtId="0" fontId="2" fillId="4" borderId="9" xfId="0" applyFont="1" applyFill="1" applyBorder="1" applyAlignment="1">
      <alignment horizontal="center" vertical="center"/>
    </xf>
    <xf numFmtId="0" fontId="2" fillId="4" borderId="12" xfId="0" applyFont="1" applyFill="1" applyBorder="1" applyAlignment="1">
      <alignment horizontal="center" vertical="center"/>
    </xf>
    <xf numFmtId="0" fontId="11" fillId="6" borderId="18" xfId="0" applyFont="1" applyFill="1" applyBorder="1" applyAlignment="1">
      <alignment horizontal="left"/>
    </xf>
    <xf numFmtId="0" fontId="2" fillId="4" borderId="24" xfId="0" applyFont="1" applyFill="1" applyBorder="1" applyAlignment="1">
      <alignment horizontal="center" vertical="center"/>
    </xf>
    <xf numFmtId="0" fontId="2" fillId="4" borderId="25" xfId="0" applyFont="1" applyFill="1" applyBorder="1" applyAlignment="1">
      <alignment horizontal="center" vertical="center"/>
    </xf>
    <xf numFmtId="0" fontId="2" fillId="4" borderId="10" xfId="0" applyFont="1" applyFill="1" applyBorder="1" applyAlignment="1">
      <alignment horizontal="center" vertical="center" wrapText="1"/>
    </xf>
    <xf numFmtId="0" fontId="2" fillId="4" borderId="14" xfId="0" applyFont="1" applyFill="1" applyBorder="1" applyAlignment="1">
      <alignment horizontal="center" vertical="center" wrapText="1"/>
    </xf>
    <xf numFmtId="1" fontId="9" fillId="7" borderId="102" xfId="0" applyNumberFormat="1" applyFont="1" applyFill="1" applyBorder="1" applyAlignment="1">
      <alignment horizontal="center"/>
    </xf>
    <xf numFmtId="0" fontId="9" fillId="7" borderId="104" xfId="0" applyFont="1" applyFill="1" applyBorder="1" applyAlignment="1">
      <alignment horizontal="center"/>
    </xf>
    <xf numFmtId="0" fontId="9" fillId="7" borderId="105" xfId="0" applyFont="1" applyFill="1" applyBorder="1" applyAlignment="1">
      <alignment horizontal="center"/>
    </xf>
    <xf numFmtId="0" fontId="9" fillId="38" borderId="1" xfId="0" applyFont="1" applyFill="1" applyBorder="1" applyAlignment="1">
      <alignment horizontal="center"/>
    </xf>
    <xf numFmtId="0" fontId="9" fillId="38" borderId="2" xfId="0" applyFont="1" applyFill="1" applyBorder="1" applyAlignment="1">
      <alignment horizontal="center"/>
    </xf>
    <xf numFmtId="0" fontId="9" fillId="38" borderId="3" xfId="0" applyFont="1" applyFill="1" applyBorder="1" applyAlignment="1">
      <alignment horizontal="center"/>
    </xf>
    <xf numFmtId="0" fontId="2" fillId="4" borderId="1" xfId="0" applyFont="1" applyFill="1" applyBorder="1" applyAlignment="1">
      <alignment horizontal="center"/>
    </xf>
    <xf numFmtId="0" fontId="2" fillId="4" borderId="3" xfId="0" applyFont="1" applyFill="1" applyBorder="1" applyAlignment="1">
      <alignment horizontal="center"/>
    </xf>
    <xf numFmtId="3" fontId="0" fillId="4" borderId="17" xfId="0" applyNumberFormat="1" applyFill="1" applyBorder="1" applyAlignment="1">
      <alignment horizontal="center"/>
    </xf>
    <xf numFmtId="3" fontId="0" fillId="4" borderId="50" xfId="0" applyNumberFormat="1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</cellXfs>
  <cellStyles count="254">
    <cellStyle name="$0" xfId="4" xr:uid="{00000000-0005-0000-0000-000000000000}"/>
    <cellStyle name="$0.0" xfId="5" xr:uid="{00000000-0005-0000-0000-000001000000}"/>
    <cellStyle name="$0.00" xfId="6" xr:uid="{00000000-0005-0000-0000-000002000000}"/>
    <cellStyle name="$0_Book4" xfId="7" xr:uid="{00000000-0005-0000-0000-000003000000}"/>
    <cellStyle name="％" xfId="8" xr:uid="{00000000-0005-0000-0000-000004000000}"/>
    <cellStyle name="%0" xfId="9" xr:uid="{00000000-0005-0000-0000-000005000000}"/>
    <cellStyle name="%0.0" xfId="10" xr:uid="{00000000-0005-0000-0000-000006000000}"/>
    <cellStyle name="%0_Book4" xfId="11" xr:uid="{00000000-0005-0000-0000-000007000000}"/>
    <cellStyle name="％小数点1桁" xfId="12" xr:uid="{00000000-0005-0000-0000-000008000000}"/>
    <cellStyle name="％小数点2桁" xfId="13" xr:uid="{00000000-0005-0000-0000-000009000000}"/>
    <cellStyle name="?? [0.00]_!!!GO'" xfId="14" xr:uid="{00000000-0005-0000-0000-00000A000000}"/>
    <cellStyle name="???? [0.00]_!!!GON BI" xfId="15" xr:uid="{00000000-0005-0000-0000-00000B000000}"/>
    <cellStyle name="????_!!!GO]_!!" xfId="16" xr:uid="{00000000-0005-0000-0000-00000C000000}"/>
    <cellStyle name="??_!!!GO]_" xfId="17" xr:uid="{00000000-0005-0000-0000-00000D000000}"/>
    <cellStyle name="’Ê‰Ý [0.00]_!!!GO" xfId="18" xr:uid="{00000000-0005-0000-0000-00000E000000}"/>
    <cellStyle name="’Ê‰Ý_!!!GO" xfId="19" xr:uid="{00000000-0005-0000-0000-00000F000000}"/>
    <cellStyle name="•W?_!!!GO" xfId="20" xr:uid="{00000000-0005-0000-0000-000010000000}"/>
    <cellStyle name="•W€_!!!GO" xfId="21" xr:uid="{00000000-0005-0000-0000-000011000000}"/>
    <cellStyle name="•W_!!!GO" xfId="22" xr:uid="{00000000-0005-0000-0000-000012000000}"/>
    <cellStyle name="0" xfId="23" xr:uid="{00000000-0005-0000-0000-000013000000}"/>
    <cellStyle name="0.0" xfId="24" xr:uid="{00000000-0005-0000-0000-000014000000}"/>
    <cellStyle name="0.00" xfId="25" xr:uid="{00000000-0005-0000-0000-000015000000}"/>
    <cellStyle name="0_96 Plan" xfId="26" xr:uid="{00000000-0005-0000-0000-000016000000}"/>
    <cellStyle name="0_97BUSPLN" xfId="27" xr:uid="{00000000-0005-0000-0000-000017000000}"/>
    <cellStyle name="0_Book4" xfId="28" xr:uid="{00000000-0005-0000-0000-000018000000}"/>
    <cellStyle name="0_Book4_crm" xfId="29" xr:uid="{00000000-0005-0000-0000-000019000000}"/>
    <cellStyle name="0_Book4_GAR EU 2,5 Mio.Ford One_G1_PIP_KCS_2009.01.27" xfId="30" xr:uid="{00000000-0005-0000-0000-00001A000000}"/>
    <cellStyle name="0_C1 Board Submission_Financial Commitment Papers Latest_May, 2002 Review" xfId="31" xr:uid="{00000000-0005-0000-0000-00001B000000}"/>
    <cellStyle name="0_C1 Board Submission_Financial Commitment Papers Latest_May, 2002 Review_crm" xfId="32" xr:uid="{00000000-0005-0000-0000-00001C000000}"/>
    <cellStyle name="0_C1 Board Submission_Financial Commitment Papers Latest_May, 2002 Review_GAR EU 2,5 Mio.Ford One_G1_PIP_KCS_2009.01.27" xfId="33" xr:uid="{00000000-0005-0000-0000-00001D000000}"/>
    <cellStyle name="0_Consolidators" xfId="34" xr:uid="{00000000-0005-0000-0000-00001E000000}"/>
    <cellStyle name="0_crm" xfId="35" xr:uid="{00000000-0005-0000-0000-00001F000000}"/>
    <cellStyle name="0_Economic Assumptions " xfId="36" xr:uid="{00000000-0005-0000-0000-000020000000}"/>
    <cellStyle name="0_GAR EU 2,5 Mio.Ford One_G1_PIP_KCS_2009.01.27" xfId="37" xr:uid="{00000000-0005-0000-0000-000021000000}"/>
    <cellStyle name="0_Module1" xfId="38" xr:uid="{00000000-0005-0000-0000-000022000000}"/>
    <cellStyle name="0_program_volumes_010302" xfId="39" xr:uid="{00000000-0005-0000-0000-000023000000}"/>
    <cellStyle name="0_program_volumes_010302_crm" xfId="40" xr:uid="{00000000-0005-0000-0000-000024000000}"/>
    <cellStyle name="0_program_volumes_010302_GAR EU 2,5 Mio.Ford One_G1_PIP_KCS_2009.01.27" xfId="41" xr:uid="{00000000-0005-0000-0000-000025000000}"/>
    <cellStyle name="0_Recipients" xfId="42" xr:uid="{00000000-0005-0000-0000-000026000000}"/>
    <cellStyle name="0_Salary Headcount" xfId="43" xr:uid="{00000000-0005-0000-0000-000027000000}"/>
    <cellStyle name="0_Salary Headcount_crm" xfId="44" xr:uid="{00000000-0005-0000-0000-000028000000}"/>
    <cellStyle name="0_Salary Headcount_GAR EU 2,5 Mio.Ford One_G1_PIP_KCS_2009.01.27" xfId="45" xr:uid="{00000000-0005-0000-0000-000029000000}"/>
    <cellStyle name="0_Total" xfId="46" xr:uid="{00000000-0005-0000-0000-00002A000000}"/>
    <cellStyle name="0_Total_crm" xfId="47" xr:uid="{00000000-0005-0000-0000-00002B000000}"/>
    <cellStyle name="0_Total_GAR EU 2,5 Mio.Ford One_G1_PIP_KCS_2009.01.27" xfId="48" xr:uid="{00000000-0005-0000-0000-00002C000000}"/>
    <cellStyle name="0_U.S. Economics" xfId="49" xr:uid="{00000000-0005-0000-0000-00002D000000}"/>
    <cellStyle name="0_XX97CALB" xfId="50" xr:uid="{00000000-0005-0000-0000-00002E000000}"/>
    <cellStyle name="0_XX97CALB_crm" xfId="51" xr:uid="{00000000-0005-0000-0000-00002F000000}"/>
    <cellStyle name="0_XX97CALB_GAR EU 2,5 Mio.Ford One_G1_PIP_KCS_2009.01.27" xfId="52" xr:uid="{00000000-0005-0000-0000-000030000000}"/>
    <cellStyle name="0_XX98CALB" xfId="53" xr:uid="{00000000-0005-0000-0000-000031000000}"/>
    <cellStyle name="0_XX98CALB_crm" xfId="54" xr:uid="{00000000-0005-0000-0000-000032000000}"/>
    <cellStyle name="0_XX98CALB_GAR EU 2,5 Mio.Ford One_G1_PIP_KCS_2009.01.27" xfId="55" xr:uid="{00000000-0005-0000-0000-000033000000}"/>
    <cellStyle name="1Tabellentext" xfId="56" xr:uid="{00000000-0005-0000-0000-000034000000}"/>
    <cellStyle name="20% - Accent1" xfId="57" xr:uid="{00000000-0005-0000-0000-000035000000}"/>
    <cellStyle name="20% - Accent2" xfId="58" xr:uid="{00000000-0005-0000-0000-000036000000}"/>
    <cellStyle name="20% - Accent3" xfId="59" xr:uid="{00000000-0005-0000-0000-000037000000}"/>
    <cellStyle name="20% - Accent4" xfId="60" xr:uid="{00000000-0005-0000-0000-000038000000}"/>
    <cellStyle name="20% - Accent5" xfId="61" xr:uid="{00000000-0005-0000-0000-000039000000}"/>
    <cellStyle name="20% - Accent6" xfId="62" xr:uid="{00000000-0005-0000-0000-00003A000000}"/>
    <cellStyle name="20% - アクセント 1" xfId="63" xr:uid="{00000000-0005-0000-0000-00003B000000}"/>
    <cellStyle name="20% - アクセント 2" xfId="64" xr:uid="{00000000-0005-0000-0000-00003C000000}"/>
    <cellStyle name="20% - アクセント 3" xfId="65" xr:uid="{00000000-0005-0000-0000-00003D000000}"/>
    <cellStyle name="20% - アクセント 4" xfId="66" xr:uid="{00000000-0005-0000-0000-00003E000000}"/>
    <cellStyle name="20% - アクセント 5" xfId="67" xr:uid="{00000000-0005-0000-0000-00003F000000}"/>
    <cellStyle name="20% - アクセント 6" xfId="68" xr:uid="{00000000-0005-0000-0000-000040000000}"/>
    <cellStyle name="2Tabellentext fett" xfId="69" xr:uid="{00000000-0005-0000-0000-000041000000}"/>
    <cellStyle name="3stellig" xfId="70" xr:uid="{00000000-0005-0000-0000-000042000000}"/>
    <cellStyle name="3Tabellentext Zeilenfall" xfId="71" xr:uid="{00000000-0005-0000-0000-000043000000}"/>
    <cellStyle name="40% - Accent1" xfId="72" xr:uid="{00000000-0005-0000-0000-000044000000}"/>
    <cellStyle name="40% - Accent2" xfId="73" xr:uid="{00000000-0005-0000-0000-000045000000}"/>
    <cellStyle name="40% - Accent3" xfId="74" xr:uid="{00000000-0005-0000-0000-000046000000}"/>
    <cellStyle name="40% - Accent4" xfId="75" xr:uid="{00000000-0005-0000-0000-000047000000}"/>
    <cellStyle name="40% - Accent5" xfId="76" xr:uid="{00000000-0005-0000-0000-000048000000}"/>
    <cellStyle name="40% - Accent6" xfId="77" xr:uid="{00000000-0005-0000-0000-000049000000}"/>
    <cellStyle name="40% - アクセント 1" xfId="78" xr:uid="{00000000-0005-0000-0000-00004A000000}"/>
    <cellStyle name="40% - アクセント 2" xfId="79" xr:uid="{00000000-0005-0000-0000-00004B000000}"/>
    <cellStyle name="40% - アクセント 3" xfId="80" xr:uid="{00000000-0005-0000-0000-00004C000000}"/>
    <cellStyle name="40% - アクセント 4" xfId="81" xr:uid="{00000000-0005-0000-0000-00004D000000}"/>
    <cellStyle name="40% - アクセント 5" xfId="82" xr:uid="{00000000-0005-0000-0000-00004E000000}"/>
    <cellStyle name="40% - アクセント 6" xfId="83" xr:uid="{00000000-0005-0000-0000-00004F000000}"/>
    <cellStyle name="4Tabellentext fett Zeilenfall" xfId="84" xr:uid="{00000000-0005-0000-0000-000050000000}"/>
    <cellStyle name="60% - Accent1" xfId="85" xr:uid="{00000000-0005-0000-0000-000051000000}"/>
    <cellStyle name="60% - Accent2" xfId="86" xr:uid="{00000000-0005-0000-0000-000052000000}"/>
    <cellStyle name="60% - Accent3" xfId="87" xr:uid="{00000000-0005-0000-0000-000053000000}"/>
    <cellStyle name="60% - Accent4" xfId="88" xr:uid="{00000000-0005-0000-0000-000054000000}"/>
    <cellStyle name="60% - Accent5" xfId="89" xr:uid="{00000000-0005-0000-0000-000055000000}"/>
    <cellStyle name="60% - Accent6" xfId="90" xr:uid="{00000000-0005-0000-0000-000056000000}"/>
    <cellStyle name="60% - アクセント 1" xfId="91" xr:uid="{00000000-0005-0000-0000-000057000000}"/>
    <cellStyle name="60% - アクセント 2" xfId="92" xr:uid="{00000000-0005-0000-0000-000058000000}"/>
    <cellStyle name="60% - アクセント 3" xfId="93" xr:uid="{00000000-0005-0000-0000-000059000000}"/>
    <cellStyle name="60% - アクセント 4" xfId="94" xr:uid="{00000000-0005-0000-0000-00005A000000}"/>
    <cellStyle name="60% - アクセント 5" xfId="95" xr:uid="{00000000-0005-0000-0000-00005B000000}"/>
    <cellStyle name="60% - アクセント 6" xfId="96" xr:uid="{00000000-0005-0000-0000-00005C000000}"/>
    <cellStyle name="ac" xfId="97" xr:uid="{00000000-0005-0000-0000-00005D000000}"/>
    <cellStyle name="Accent1" xfId="98" xr:uid="{00000000-0005-0000-0000-00005E000000}"/>
    <cellStyle name="Accent2" xfId="99" xr:uid="{00000000-0005-0000-0000-00005F000000}"/>
    <cellStyle name="Accent3" xfId="100" xr:uid="{00000000-0005-0000-0000-000060000000}"/>
    <cellStyle name="Accent4" xfId="101" xr:uid="{00000000-0005-0000-0000-000061000000}"/>
    <cellStyle name="Accent5" xfId="102" xr:uid="{00000000-0005-0000-0000-000062000000}"/>
    <cellStyle name="Accent6" xfId="103" xr:uid="{00000000-0005-0000-0000-000063000000}"/>
    <cellStyle name="Accounting" xfId="104" xr:uid="{00000000-0005-0000-0000-000064000000}"/>
    <cellStyle name="args.style" xfId="105" xr:uid="{00000000-0005-0000-0000-000065000000}"/>
    <cellStyle name="Bad" xfId="106" xr:uid="{00000000-0005-0000-0000-000066000000}"/>
    <cellStyle name="Calc Units (2)" xfId="107" xr:uid="{00000000-0005-0000-0000-000067000000}"/>
    <cellStyle name="Calculation" xfId="108" xr:uid="{00000000-0005-0000-0000-000068000000}"/>
    <cellStyle name="category" xfId="109" xr:uid="{00000000-0005-0000-0000-000069000000}"/>
    <cellStyle name="Check Cell" xfId="110" xr:uid="{00000000-0005-0000-0000-00006A000000}"/>
    <cellStyle name="Comma [00]" xfId="111" xr:uid="{00000000-0005-0000-0000-00006B000000}"/>
    <cellStyle name="Comma, 0" xfId="112" xr:uid="{00000000-0005-0000-0000-00006C000000}"/>
    <cellStyle name="Comma[2]" xfId="113" xr:uid="{00000000-0005-0000-0000-00006D000000}"/>
    <cellStyle name="Currency $" xfId="114" xr:uid="{00000000-0005-0000-0000-00006E000000}"/>
    <cellStyle name="Currency [00]" xfId="115" xr:uid="{00000000-0005-0000-0000-00006F000000}"/>
    <cellStyle name="Currency[2]" xfId="116" xr:uid="{00000000-0005-0000-0000-000070000000}"/>
    <cellStyle name="custom" xfId="117" xr:uid="{00000000-0005-0000-0000-000071000000}"/>
    <cellStyle name="Date" xfId="118" xr:uid="{00000000-0005-0000-0000-000072000000}"/>
    <cellStyle name="Date Short" xfId="119" xr:uid="{00000000-0005-0000-0000-000073000000}"/>
    <cellStyle name="Date_FACILITIES INVESTMENT POC BOM 22.08.01" xfId="120" xr:uid="{00000000-0005-0000-0000-000074000000}"/>
    <cellStyle name="dlrs_no_decimal" xfId="121" xr:uid="{00000000-0005-0000-0000-000075000000}"/>
    <cellStyle name="Enter Currency (0)" xfId="122" xr:uid="{00000000-0005-0000-0000-000076000000}"/>
    <cellStyle name="Enter Currency (2)" xfId="123" xr:uid="{00000000-0005-0000-0000-000077000000}"/>
    <cellStyle name="Enter Units (0)" xfId="124" xr:uid="{00000000-0005-0000-0000-000078000000}"/>
    <cellStyle name="Enter Units (1)" xfId="125" xr:uid="{00000000-0005-0000-0000-000079000000}"/>
    <cellStyle name="Enter Units (2)" xfId="126" xr:uid="{00000000-0005-0000-0000-00007A000000}"/>
    <cellStyle name="Euro" xfId="127" xr:uid="{00000000-0005-0000-0000-00007B000000}"/>
    <cellStyle name="Explanatory Text" xfId="128" xr:uid="{00000000-0005-0000-0000-00007C000000}"/>
    <cellStyle name="Good" xfId="129" xr:uid="{00000000-0005-0000-0000-00007D000000}"/>
    <cellStyle name="Grey" xfId="130" xr:uid="{00000000-0005-0000-0000-00007E000000}"/>
    <cellStyle name="HEADER" xfId="131" xr:uid="{00000000-0005-0000-0000-00007F000000}"/>
    <cellStyle name="Header1" xfId="132" xr:uid="{00000000-0005-0000-0000-000080000000}"/>
    <cellStyle name="Header2" xfId="133" xr:uid="{00000000-0005-0000-0000-000081000000}"/>
    <cellStyle name="Heading 1" xfId="134" xr:uid="{00000000-0005-0000-0000-000082000000}"/>
    <cellStyle name="Heading 2" xfId="135" xr:uid="{00000000-0005-0000-0000-000083000000}"/>
    <cellStyle name="Heading 3" xfId="136" xr:uid="{00000000-0005-0000-0000-000084000000}"/>
    <cellStyle name="Heading 4" xfId="137" xr:uid="{00000000-0005-0000-0000-000085000000}"/>
    <cellStyle name="Hyperlink 2" xfId="138" xr:uid="{00000000-0005-0000-0000-000086000000}"/>
    <cellStyle name="Input" xfId="139" xr:uid="{00000000-0005-0000-0000-000087000000}"/>
    <cellStyle name="Input [yellow]" xfId="140" xr:uid="{00000000-0005-0000-0000-000088000000}"/>
    <cellStyle name="Item_Current" xfId="141" xr:uid="{00000000-0005-0000-0000-000089000000}"/>
    <cellStyle name="Kopfzeile" xfId="142" xr:uid="{00000000-0005-0000-0000-00008B000000}"/>
    <cellStyle name="Link Currency (0)" xfId="143" xr:uid="{00000000-0005-0000-0000-00008C000000}"/>
    <cellStyle name="Link Currency (2)" xfId="144" xr:uid="{00000000-0005-0000-0000-00008D000000}"/>
    <cellStyle name="Link Units (0)" xfId="145" xr:uid="{00000000-0005-0000-0000-00008E000000}"/>
    <cellStyle name="Link Units (1)" xfId="146" xr:uid="{00000000-0005-0000-0000-00008F000000}"/>
    <cellStyle name="Link Units (2)" xfId="147" xr:uid="{00000000-0005-0000-0000-000090000000}"/>
    <cellStyle name="Linked Cell" xfId="148" xr:uid="{00000000-0005-0000-0000-000091000000}"/>
    <cellStyle name="Migliaia (0)_Mechanical Tooling" xfId="149" xr:uid="{00000000-0005-0000-0000-000092000000}"/>
    <cellStyle name="Migliaia_Mechanical Tooling" xfId="150" xr:uid="{00000000-0005-0000-0000-000093000000}"/>
    <cellStyle name="Milliers [0]_!!!GO" xfId="151" xr:uid="{00000000-0005-0000-0000-000094000000}"/>
    <cellStyle name="Milliers_!!!GO" xfId="152" xr:uid="{00000000-0005-0000-0000-000095000000}"/>
    <cellStyle name="Model" xfId="153" xr:uid="{00000000-0005-0000-0000-000096000000}"/>
    <cellStyle name="Moeda [0]_Sheet1" xfId="154" xr:uid="{00000000-0005-0000-0000-000097000000}"/>
    <cellStyle name="Moeda_CW170_8" xfId="155" xr:uid="{00000000-0005-0000-0000-000098000000}"/>
    <cellStyle name="Mon?aire [0]_!!!GOI" xfId="156" xr:uid="{00000000-0005-0000-0000-000099000000}"/>
    <cellStyle name="Mon?aire_!!!GO!" xfId="157" xr:uid="{00000000-0005-0000-0000-00009A000000}"/>
    <cellStyle name="Monétaire [0]_!!!GO" xfId="158" xr:uid="{00000000-0005-0000-0000-00009B000000}"/>
    <cellStyle name="Monétaire_!!!GO" xfId="159" xr:uid="{00000000-0005-0000-0000-00009C000000}"/>
    <cellStyle name="Muster 1" xfId="160" xr:uid="{00000000-0005-0000-0000-00009D000000}"/>
    <cellStyle name="Normal - Style1" xfId="161" xr:uid="{00000000-0005-0000-0000-00009E000000}"/>
    <cellStyle name="Normal 2" xfId="162" xr:uid="{00000000-0005-0000-0000-00009F000000}"/>
    <cellStyle name="Normal_RED-GREEN" xfId="163" xr:uid="{00000000-0005-0000-0000-0000A0000000}"/>
    <cellStyle name="Normale_Mechanical Tooling" xfId="164" xr:uid="{00000000-0005-0000-0000-0000A1000000}"/>
    <cellStyle name="Normalny_results" xfId="165" xr:uid="{00000000-0005-0000-0000-0000A2000000}"/>
    <cellStyle name="Note" xfId="166" xr:uid="{00000000-0005-0000-0000-0000A3000000}"/>
    <cellStyle name="Œ…‹æØ‚è [0.00]_!!!GO" xfId="167" xr:uid="{00000000-0005-0000-0000-0000A4000000}"/>
    <cellStyle name="Œ…‹æØ‚è_!!!GO" xfId="168" xr:uid="{00000000-0005-0000-0000-0000A5000000}"/>
    <cellStyle name="Output" xfId="169" xr:uid="{00000000-0005-0000-0000-0000A6000000}"/>
    <cellStyle name="per.style" xfId="170" xr:uid="{00000000-0005-0000-0000-0000A7000000}"/>
    <cellStyle name="Percent [0]" xfId="171" xr:uid="{00000000-0005-0000-0000-0000A8000000}"/>
    <cellStyle name="Percent [00]" xfId="172" xr:uid="{00000000-0005-0000-0000-0000A9000000}"/>
    <cellStyle name="Percent [2]" xfId="173" xr:uid="{00000000-0005-0000-0000-0000AA000000}"/>
    <cellStyle name="Percent 2" xfId="174" xr:uid="{00000000-0005-0000-0000-0000AB000000}"/>
    <cellStyle name="Percent[0]" xfId="175" xr:uid="{00000000-0005-0000-0000-0000AC000000}"/>
    <cellStyle name="Percent[2]" xfId="176" xr:uid="{00000000-0005-0000-0000-0000AD000000}"/>
    <cellStyle name="PrePop Currency (0)" xfId="177" xr:uid="{00000000-0005-0000-0000-0000AE000000}"/>
    <cellStyle name="PrePop Currency (2)" xfId="178" xr:uid="{00000000-0005-0000-0000-0000AF000000}"/>
    <cellStyle name="PrePop Units (0)" xfId="179" xr:uid="{00000000-0005-0000-0000-0000B0000000}"/>
    <cellStyle name="PrePop Units (1)" xfId="180" xr:uid="{00000000-0005-0000-0000-0000B1000000}"/>
    <cellStyle name="PrePop Units (2)" xfId="181" xr:uid="{00000000-0005-0000-0000-0000B2000000}"/>
    <cellStyle name="Prozent 2" xfId="3" xr:uid="{00000000-0005-0000-0000-0000B4000000}"/>
    <cellStyle name="Prozent 2 2 2" xfId="252" xr:uid="{00000000-0005-0000-0000-0000B5000000}"/>
    <cellStyle name="Prozent 3" xfId="247" xr:uid="{00000000-0005-0000-0000-0000B6000000}"/>
    <cellStyle name="PSChar" xfId="182" xr:uid="{00000000-0005-0000-0000-0000B7000000}"/>
    <cellStyle name="PSDate" xfId="183" xr:uid="{00000000-0005-0000-0000-0000B8000000}"/>
    <cellStyle name="PSDec" xfId="184" xr:uid="{00000000-0005-0000-0000-0000B9000000}"/>
    <cellStyle name="PSHeading" xfId="185" xr:uid="{00000000-0005-0000-0000-0000BA000000}"/>
    <cellStyle name="PSInt" xfId="186" xr:uid="{00000000-0005-0000-0000-0000BB000000}"/>
    <cellStyle name="PSSpacer" xfId="187" xr:uid="{00000000-0005-0000-0000-0000BC000000}"/>
    <cellStyle name="reg_no_decimal" xfId="188" xr:uid="{00000000-0005-0000-0000-0000BD000000}"/>
    <cellStyle name="SAPBEXaggData" xfId="189" xr:uid="{00000000-0005-0000-0000-0000BE000000}"/>
    <cellStyle name="SAPBEXstdItem" xfId="190" xr:uid="{00000000-0005-0000-0000-0000BF000000}"/>
    <cellStyle name="Separador de milhares [0]_Sheet1" xfId="191" xr:uid="{00000000-0005-0000-0000-0000C0000000}"/>
    <cellStyle name="Separador de milhares_CW170_8" xfId="192" xr:uid="{00000000-0005-0000-0000-0000C1000000}"/>
    <cellStyle name="Standard 2" xfId="2" xr:uid="{00000000-0005-0000-0000-0000C3000000}"/>
    <cellStyle name="Standard 2 2" xfId="248" xr:uid="{00000000-0005-0000-0000-0000C4000000}"/>
    <cellStyle name="Standard 2 2 2" xfId="251" xr:uid="{00000000-0005-0000-0000-0000C5000000}"/>
    <cellStyle name="Standard 3" xfId="246" xr:uid="{00000000-0005-0000-0000-0000C6000000}"/>
    <cellStyle name="Standard 3 2" xfId="249" xr:uid="{00000000-0005-0000-0000-0000C7000000}"/>
    <cellStyle name="Standard 4" xfId="253" xr:uid="{00000000-0005-0000-0000-0000C8000000}"/>
    <cellStyle name="Standard Diagramm fett" xfId="193" xr:uid="{00000000-0005-0000-0000-0000C9000000}"/>
    <cellStyle name="Standard fett" xfId="194" xr:uid="{00000000-0005-0000-0000-0000CA000000}"/>
    <cellStyle name="Standard fett Zeilenfall" xfId="195" xr:uid="{00000000-0005-0000-0000-0000CB000000}"/>
    <cellStyle name="Standard fett_Anwenderhilfe" xfId="196" xr:uid="{00000000-0005-0000-0000-0000CC000000}"/>
    <cellStyle name="Standard Zeilenfall" xfId="197" xr:uid="{00000000-0005-0000-0000-0000CD000000}"/>
    <cellStyle name="Style 1" xfId="198" xr:uid="{00000000-0005-0000-0000-0000CE000000}"/>
    <cellStyle name="subhead" xfId="199" xr:uid="{00000000-0005-0000-0000-0000CF000000}"/>
    <cellStyle name="Text Indent A" xfId="200" xr:uid="{00000000-0005-0000-0000-0000D0000000}"/>
    <cellStyle name="Text Indent B" xfId="201" xr:uid="{00000000-0005-0000-0000-0000D1000000}"/>
    <cellStyle name="Text Indent C" xfId="202" xr:uid="{00000000-0005-0000-0000-0000D2000000}"/>
    <cellStyle name="Titel" xfId="203" xr:uid="{00000000-0005-0000-0000-0000D3000000}"/>
    <cellStyle name="Title" xfId="204" xr:uid="{00000000-0005-0000-0000-0000D4000000}"/>
    <cellStyle name="Total" xfId="205" xr:uid="{00000000-0005-0000-0000-0000D5000000}"/>
    <cellStyle name="Überschrift 2 Diagramm" xfId="206" xr:uid="{00000000-0005-0000-0000-0000D6000000}"/>
    <cellStyle name="Überschrift 3 Diagramm" xfId="207" xr:uid="{00000000-0005-0000-0000-0000D7000000}"/>
    <cellStyle name="Undefiniert" xfId="208" xr:uid="{00000000-0005-0000-0000-0000D8000000}"/>
    <cellStyle name="Underline" xfId="209" xr:uid="{00000000-0005-0000-0000-0000D9000000}"/>
    <cellStyle name="Valuta (0)_Mechanical Tooling" xfId="210" xr:uid="{00000000-0005-0000-0000-0000DA000000}"/>
    <cellStyle name="Valuta_Mechanical Tooling" xfId="211" xr:uid="{00000000-0005-0000-0000-0000DB000000}"/>
    <cellStyle name="Walutowy [0]_results" xfId="212" xr:uid="{00000000-0005-0000-0000-0000DC000000}"/>
    <cellStyle name="Walutowy_results" xfId="213" xr:uid="{00000000-0005-0000-0000-0000DD000000}"/>
    <cellStyle name="Warning Text" xfId="214" xr:uid="{00000000-0005-0000-0000-0000DE000000}"/>
    <cellStyle name="weekly" xfId="215" xr:uid="{00000000-0005-0000-0000-0000DF000000}"/>
    <cellStyle name="Windings" xfId="216" xr:uid="{00000000-0005-0000-0000-0000E0000000}"/>
    <cellStyle name="アクセント 1" xfId="217" xr:uid="{00000000-0005-0000-0000-0000E1000000}"/>
    <cellStyle name="アクセント 2" xfId="218" xr:uid="{00000000-0005-0000-0000-0000E2000000}"/>
    <cellStyle name="アクセント 3" xfId="219" xr:uid="{00000000-0005-0000-0000-0000E3000000}"/>
    <cellStyle name="アクセント 4" xfId="220" xr:uid="{00000000-0005-0000-0000-0000E4000000}"/>
    <cellStyle name="アクセント 5" xfId="221" xr:uid="{00000000-0005-0000-0000-0000E5000000}"/>
    <cellStyle name="アクセント 6" xfId="222" xr:uid="{00000000-0005-0000-0000-0000E6000000}"/>
    <cellStyle name="タイトル" xfId="223" xr:uid="{00000000-0005-0000-0000-0000E7000000}"/>
    <cellStyle name="チェック セル" xfId="224" xr:uid="{00000000-0005-0000-0000-0000E8000000}"/>
    <cellStyle name="どちらでもない" xfId="225" xr:uid="{00000000-0005-0000-0000-0000E9000000}"/>
    <cellStyle name="ハイパーリンク_●J48C_PIA機種体系表&amp;台数010810-2" xfId="226" xr:uid="{00000000-0005-0000-0000-0000EA000000}"/>
    <cellStyle name="メモ" xfId="227" xr:uid="{00000000-0005-0000-0000-0000EB000000}"/>
    <cellStyle name="リンク セル" xfId="228" xr:uid="{00000000-0005-0000-0000-0000EC000000}"/>
    <cellStyle name="百分比" xfId="1" builtinId="5"/>
    <cellStyle name="標準_●J48C_PIA機種体系表&amp;台数010810-2" xfId="235" xr:uid="{00000000-0005-0000-0000-0000F3000000}"/>
    <cellStyle name="表示済みのハイパーリンク_●J48C_PIA機種体系表&amp;台数010810-2" xfId="237" xr:uid="{00000000-0005-0000-0000-0000F5000000}"/>
    <cellStyle name="常规" xfId="0" builtinId="0"/>
    <cellStyle name="出力" xfId="230" xr:uid="{00000000-0005-0000-0000-0000EE000000}"/>
    <cellStyle name="悪い" xfId="232" xr:uid="{00000000-0005-0000-0000-0000F0000000}"/>
    <cellStyle name="桁区切り_●J48C_PIA機種体系表&amp;台数010810-2" xfId="234" xr:uid="{00000000-0005-0000-0000-0000F2000000}"/>
    <cellStyle name="集計" xfId="245" xr:uid="{00000000-0005-0000-0000-0000FD000000}"/>
    <cellStyle name="計算" xfId="242" xr:uid="{00000000-0005-0000-0000-0000FA000000}"/>
    <cellStyle name="見出し 1" xfId="238" xr:uid="{00000000-0005-0000-0000-0000F6000000}"/>
    <cellStyle name="見出し 2" xfId="239" xr:uid="{00000000-0005-0000-0000-0000F7000000}"/>
    <cellStyle name="見出し 3" xfId="240" xr:uid="{00000000-0005-0000-0000-0000F8000000}"/>
    <cellStyle name="見出し 4" xfId="241" xr:uid="{00000000-0005-0000-0000-0000F9000000}"/>
    <cellStyle name="警告文" xfId="244" xr:uid="{00000000-0005-0000-0000-0000FC000000}"/>
    <cellStyle name="良い" xfId="236" xr:uid="{00000000-0005-0000-0000-0000F4000000}"/>
    <cellStyle name="千位分隔" xfId="250" builtinId="3"/>
    <cellStyle name="入力" xfId="229" xr:uid="{00000000-0005-0000-0000-0000ED000000}"/>
    <cellStyle name="説明文" xfId="243" xr:uid="{00000000-0005-0000-0000-0000FB000000}"/>
    <cellStyle name="小数点1桁" xfId="231" xr:uid="{00000000-0005-0000-0000-0000EF000000}"/>
    <cellStyle name="整数" xfId="233" xr:uid="{00000000-0005-0000-0000-0000F1000000}"/>
  </cellStyles>
  <dxfs count="53">
    <dxf>
      <font>
        <b/>
        <i val="0"/>
        <color rgb="FF00B050"/>
      </font>
      <numFmt numFmtId="181" formatCode="0.0%"/>
    </dxf>
    <dxf>
      <font>
        <b/>
        <i val="0"/>
        <color rgb="FFFF0000"/>
      </font>
      <numFmt numFmtId="181" formatCode="0.0%"/>
    </dxf>
    <dxf>
      <font>
        <b/>
        <i val="0"/>
        <color rgb="FF00B050"/>
      </font>
      <numFmt numFmtId="3" formatCode="#,##0"/>
    </dxf>
    <dxf>
      <font>
        <b/>
        <i val="0"/>
        <color rgb="FFFF0000"/>
      </font>
      <numFmt numFmtId="3" formatCode="#,##0"/>
    </dxf>
    <dxf>
      <font>
        <b/>
        <i val="0"/>
        <color rgb="FF00B050"/>
      </font>
      <numFmt numFmtId="181" formatCode="0.0%"/>
    </dxf>
    <dxf>
      <font>
        <b/>
        <i val="0"/>
        <color rgb="FFFF0000"/>
      </font>
      <numFmt numFmtId="181" formatCode="0.0%"/>
    </dxf>
    <dxf>
      <font>
        <b/>
        <i val="0"/>
        <color rgb="FF00B050"/>
      </font>
      <numFmt numFmtId="3" formatCode="#,##0"/>
    </dxf>
    <dxf>
      <font>
        <b/>
        <i val="0"/>
        <color rgb="FFFF0000"/>
      </font>
      <numFmt numFmtId="3" formatCode="#,##0"/>
    </dxf>
    <dxf>
      <font>
        <b/>
        <i val="0"/>
        <color rgb="FF00B050"/>
      </font>
      <numFmt numFmtId="181" formatCode="0.0%"/>
    </dxf>
    <dxf>
      <font>
        <b/>
        <i val="0"/>
        <color rgb="FFFF0000"/>
      </font>
      <numFmt numFmtId="181" formatCode="0.0%"/>
    </dxf>
    <dxf>
      <font>
        <b/>
        <i val="0"/>
        <color rgb="FF00B050"/>
      </font>
      <numFmt numFmtId="3" formatCode="#,##0"/>
    </dxf>
    <dxf>
      <font>
        <b/>
        <i val="0"/>
        <color rgb="FFFF0000"/>
      </font>
      <numFmt numFmtId="3" formatCode="#,##0"/>
    </dxf>
    <dxf>
      <font>
        <b/>
        <i val="0"/>
        <color rgb="FF00B050"/>
      </font>
      <numFmt numFmtId="181" formatCode="0.0%"/>
    </dxf>
    <dxf>
      <font>
        <b/>
        <i val="0"/>
        <color rgb="FFFF0000"/>
      </font>
      <numFmt numFmtId="181" formatCode="0.0%"/>
    </dxf>
    <dxf>
      <font>
        <b/>
        <i val="0"/>
        <color rgb="FF00B050"/>
      </font>
      <numFmt numFmtId="3" formatCode="#,##0"/>
    </dxf>
    <dxf>
      <font>
        <b/>
        <i val="0"/>
        <color rgb="FFFF0000"/>
      </font>
      <numFmt numFmtId="3" formatCode="#,##0"/>
    </dxf>
    <dxf>
      <font>
        <b/>
        <i val="0"/>
        <color rgb="FF00B050"/>
      </font>
      <numFmt numFmtId="181" formatCode="0.0%"/>
    </dxf>
    <dxf>
      <font>
        <b/>
        <i val="0"/>
        <color rgb="FFFF0000"/>
      </font>
      <numFmt numFmtId="181" formatCode="0.0%"/>
    </dxf>
    <dxf>
      <font>
        <b/>
        <i val="0"/>
        <color rgb="FF00B050"/>
      </font>
      <numFmt numFmtId="3" formatCode="#,##0"/>
    </dxf>
    <dxf>
      <font>
        <b/>
        <i val="0"/>
        <color rgb="FFFF0000"/>
      </font>
      <numFmt numFmtId="3" formatCode="#,##0"/>
    </dxf>
    <dxf>
      <font>
        <b/>
        <i val="0"/>
        <color rgb="FF00B050"/>
      </font>
      <numFmt numFmtId="181" formatCode="0.0%"/>
    </dxf>
    <dxf>
      <font>
        <b/>
        <i val="0"/>
        <color rgb="FFFF0000"/>
      </font>
      <numFmt numFmtId="181" formatCode="0.0%"/>
    </dxf>
    <dxf>
      <font>
        <b/>
        <i val="0"/>
        <color rgb="FF00B050"/>
      </font>
      <numFmt numFmtId="3" formatCode="#,##0"/>
    </dxf>
    <dxf>
      <font>
        <b/>
        <i val="0"/>
        <color rgb="FFFF0000"/>
      </font>
      <numFmt numFmtId="3" formatCode="#,##0"/>
    </dxf>
    <dxf>
      <font>
        <b/>
        <i val="0"/>
        <color rgb="FF00B050"/>
      </font>
      <numFmt numFmtId="181" formatCode="0.0%"/>
    </dxf>
    <dxf>
      <font>
        <b/>
        <i val="0"/>
        <color rgb="FFFF0000"/>
      </font>
      <numFmt numFmtId="181" formatCode="0.0%"/>
    </dxf>
    <dxf>
      <font>
        <b/>
        <i val="0"/>
        <color rgb="FF00B050"/>
      </font>
      <numFmt numFmtId="3" formatCode="#,##0"/>
    </dxf>
    <dxf>
      <font>
        <b/>
        <i val="0"/>
        <color rgb="FFFF0000"/>
      </font>
      <numFmt numFmtId="3" formatCode="#,##0"/>
    </dxf>
    <dxf>
      <font>
        <color theme="3" tint="0.59996337778862885"/>
      </font>
      <fill>
        <patternFill>
          <bgColor theme="3" tint="0.59996337778862885"/>
        </patternFill>
      </fill>
    </dxf>
    <dxf>
      <font>
        <color theme="4" tint="0.79998168889431442"/>
      </font>
      <fill>
        <patternFill patternType="solid">
          <bgColor theme="4" tint="0.79998168889431442"/>
        </patternFill>
      </fill>
    </dxf>
    <dxf>
      <font>
        <color theme="4" tint="0.79998168889431442"/>
      </font>
      <fill>
        <patternFill patternType="solid">
          <bgColor theme="4" tint="0.79998168889431442"/>
        </patternFill>
      </fill>
    </dxf>
    <dxf>
      <font>
        <color theme="4" tint="0.79998168889431442"/>
      </font>
      <fill>
        <patternFill patternType="solid">
          <bgColor theme="4" tint="0.79998168889431442"/>
        </patternFill>
      </fill>
    </dxf>
    <dxf>
      <font>
        <color theme="4" tint="0.79998168889431442"/>
      </font>
      <fill>
        <patternFill patternType="solid">
          <bgColor theme="4" tint="0.79998168889431442"/>
        </patternFill>
      </fill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theme="3" tint="0.59996337778862885"/>
      </font>
      <fill>
        <patternFill>
          <bgColor theme="3" tint="0.59996337778862885"/>
        </patternFill>
      </fill>
    </dxf>
    <dxf>
      <font>
        <color theme="3" tint="0.59996337778862885"/>
      </font>
      <fill>
        <patternFill>
          <bgColor theme="3" tint="0.59996337778862885"/>
        </patternFill>
      </fill>
    </dxf>
    <dxf>
      <font>
        <color theme="4" tint="0.79998168889431442"/>
      </font>
      <fill>
        <patternFill patternType="solid">
          <bgColor theme="4" tint="0.79998168889431442"/>
        </patternFill>
      </fill>
    </dxf>
    <dxf>
      <font>
        <color theme="4" tint="0.79998168889431442"/>
      </font>
      <fill>
        <patternFill patternType="solid">
          <bgColor theme="4" tint="0.79998168889431442"/>
        </patternFill>
      </fill>
    </dxf>
    <dxf>
      <font>
        <color theme="4" tint="0.79998168889431442"/>
      </font>
      <fill>
        <patternFill patternType="solid">
          <bgColor theme="4" tint="0.79998168889431442"/>
        </patternFill>
      </fill>
    </dxf>
    <dxf>
      <font>
        <color theme="3" tint="0.59996337778862885"/>
      </font>
      <fill>
        <patternFill>
          <bgColor theme="3" tint="0.59996337778862885"/>
        </patternFill>
      </fill>
    </dxf>
    <dxf>
      <font>
        <color theme="4" tint="0.79998168889431442"/>
      </font>
      <fill>
        <patternFill patternType="solid">
          <bgColor theme="4" tint="0.79998168889431442"/>
        </patternFill>
      </fill>
    </dxf>
    <dxf>
      <font>
        <color theme="4" tint="0.79998168889431442"/>
      </font>
      <fill>
        <patternFill patternType="solid">
          <bgColor theme="4" tint="0.79998168889431442"/>
        </patternFill>
      </fill>
    </dxf>
    <dxf>
      <font>
        <color theme="4" tint="0.79998168889431442"/>
      </font>
      <fill>
        <patternFill patternType="solid">
          <bgColor theme="4" tint="0.79998168889431442"/>
        </patternFill>
      </fill>
    </dxf>
    <dxf>
      <font>
        <color theme="4" tint="0.79998168889431442"/>
      </font>
      <fill>
        <patternFill patternType="solid">
          <bgColor theme="4" tint="0.79998168889431442"/>
        </patternFill>
      </fill>
    </dxf>
    <dxf>
      <font>
        <color theme="4" tint="0.79998168889431442"/>
      </font>
      <fill>
        <patternFill patternType="solid">
          <bgColor theme="4" tint="0.79998168889431442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99FF33"/>
      <color rgb="FF00FF99"/>
      <color rgb="FFFFFFCC"/>
      <color rgb="FFCCFFFF"/>
      <color rgb="FFFFFFFF"/>
      <color rgb="FF66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calcChain" Target="calcChain.xml"/><Relationship Id="rId7" Type="http://schemas.openxmlformats.org/officeDocument/2006/relationships/worksheet" Target="worksheets/sheet7.xml"/><Relationship Id="rId71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styles" Target="styles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externalLink" Target="externalLinks/externalLink1.xml"/><Relationship Id="rId69" Type="http://schemas.openxmlformats.org/officeDocument/2006/relationships/customXml" Target="../customXml/item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microsoft.com/office/2006/relationships/vbaProject" Target="vbaProject.bin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sharedStrings" Target="sharedString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 b="1"/>
              <a:t>Sales Profibilaty (DB4 &amp; DB1)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7.4588026785877143E-2"/>
          <c:y val="0.26917819845810137"/>
          <c:w val="0.92175945470908194"/>
          <c:h val="0.62805670043171202"/>
        </c:manualLayout>
      </c:layout>
      <c:barChart>
        <c:barDir val="col"/>
        <c:grouping val="stacked"/>
        <c:varyColors val="0"/>
        <c:ser>
          <c:idx val="0"/>
          <c:order val="0"/>
          <c:tx>
            <c:v>DB4 in TEUR</c:v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dLbls>
            <c:spPr>
              <a:solidFill>
                <a:schemeClr val="bg1">
                  <a:lumMod val="85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'Financial Status'!$D$8:$J$8</c:f>
              <c:strCache>
                <c:ptCount val="7"/>
                <c:pt idx="0">
                  <c:v>MS1</c:v>
                </c:pt>
                <c:pt idx="1">
                  <c:v>MS2</c:v>
                </c:pt>
                <c:pt idx="2">
                  <c:v>MS3</c:v>
                </c:pt>
                <c:pt idx="3">
                  <c:v>MS4</c:v>
                </c:pt>
                <c:pt idx="4">
                  <c:v>MS5</c:v>
                </c:pt>
                <c:pt idx="5">
                  <c:v>MS6</c:v>
                </c:pt>
                <c:pt idx="6">
                  <c:v>MS6+1year</c:v>
                </c:pt>
              </c:strCache>
            </c:strRef>
          </c:cat>
          <c:val>
            <c:numRef>
              <c:f>'Financial Status'!$D$18:$J$18</c:f>
              <c:numCache>
                <c:formatCode>#,##0</c:formatCode>
                <c:ptCount val="7"/>
                <c:pt idx="0">
                  <c:v>-5.1293362000000062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745-4E17-A523-0327183788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64118952"/>
        <c:axId val="664118624"/>
      </c:barChart>
      <c:lineChart>
        <c:grouping val="standard"/>
        <c:varyColors val="0"/>
        <c:ser>
          <c:idx val="1"/>
          <c:order val="1"/>
          <c:tx>
            <c:v>DB4 in %</c:v>
          </c:tx>
          <c:spPr>
            <a:ln w="28575" cap="rnd">
              <a:solidFill>
                <a:schemeClr val="tx2">
                  <a:lumMod val="40000"/>
                  <a:lumOff val="60000"/>
                </a:schemeClr>
              </a:solidFill>
              <a:round/>
            </a:ln>
            <a:effectLst/>
          </c:spPr>
          <c:marker>
            <c:symbol val="none"/>
          </c:marker>
          <c:dLbls>
            <c:spPr>
              <a:solidFill>
                <a:schemeClr val="tx2">
                  <a:lumMod val="40000"/>
                  <a:lumOff val="6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'Financial Status'!$D$19:$J$19</c:f>
              <c:numCache>
                <c:formatCode>0%</c:formatCode>
                <c:ptCount val="7"/>
                <c:pt idx="0">
                  <c:v>-0.15495049736151631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4E4F-4F36-A8C0-5598990D99CF}"/>
            </c:ext>
          </c:extLst>
        </c:ser>
        <c:ser>
          <c:idx val="2"/>
          <c:order val="2"/>
          <c:tx>
            <c:v>DB1 in %</c:v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dLbls>
            <c:spPr>
              <a:solidFill>
                <a:srgbClr val="92D050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'Financial Status'!$D$17:$J$17</c:f>
              <c:numCache>
                <c:formatCode>0%</c:formatCode>
                <c:ptCount val="7"/>
                <c:pt idx="0">
                  <c:v>6.1114095427021939E-2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4E4F-4F36-A8C0-5598990D99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57381960"/>
        <c:axId val="757376712"/>
      </c:lineChart>
      <c:valAx>
        <c:axId val="664118624"/>
        <c:scaling>
          <c:orientation val="minMax"/>
          <c:min val="0"/>
        </c:scaling>
        <c:delete val="0"/>
        <c:axPos val="r"/>
        <c:numFmt formatCode="#,##0" sourceLinked="1"/>
        <c:majorTickMark val="out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64118952"/>
        <c:crosses val="max"/>
        <c:crossBetween val="between"/>
      </c:valAx>
      <c:catAx>
        <c:axId val="6641189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64118624"/>
        <c:crosses val="autoZero"/>
        <c:auto val="1"/>
        <c:lblAlgn val="ctr"/>
        <c:lblOffset val="100"/>
        <c:noMultiLvlLbl val="0"/>
      </c:catAx>
      <c:valAx>
        <c:axId val="757376712"/>
        <c:scaling>
          <c:orientation val="minMax"/>
          <c:min val="-0.2"/>
        </c:scaling>
        <c:delete val="0"/>
        <c:axPos val="l"/>
        <c:numFmt formatCode="0%" sourceLinked="1"/>
        <c:majorTickMark val="out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57381960"/>
        <c:crosses val="autoZero"/>
        <c:crossBetween val="between"/>
      </c:valAx>
      <c:catAx>
        <c:axId val="75738196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5737671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9098857111589882"/>
          <c:y val="3.8862466159064878E-2"/>
          <c:w val="0.19850340384207313"/>
          <c:h val="0.186770773917891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 b="1"/>
              <a:t>Net Present Value (NPV)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MS1</c:v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dLbls>
            <c:spPr>
              <a:solidFill>
                <a:schemeClr val="bg1">
                  <a:lumMod val="85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'Financial Status'!$D$8:$J$8</c:f>
              <c:strCache>
                <c:ptCount val="7"/>
                <c:pt idx="0">
                  <c:v>MS1</c:v>
                </c:pt>
                <c:pt idx="1">
                  <c:v>MS2</c:v>
                </c:pt>
                <c:pt idx="2">
                  <c:v>MS3</c:v>
                </c:pt>
                <c:pt idx="3">
                  <c:v>MS4</c:v>
                </c:pt>
                <c:pt idx="4">
                  <c:v>MS5</c:v>
                </c:pt>
                <c:pt idx="5">
                  <c:v>MS6</c:v>
                </c:pt>
                <c:pt idx="6">
                  <c:v>MS6+1year</c:v>
                </c:pt>
              </c:strCache>
            </c:strRef>
          </c:cat>
          <c:val>
            <c:numRef>
              <c:f>'Financial Status'!$D$30:$J$30</c:f>
              <c:numCache>
                <c:formatCode>#,##0</c:formatCode>
                <c:ptCount val="7"/>
                <c:pt idx="0">
                  <c:v>-12.343594692639339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D8A-4684-BC13-1D313ABC70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73404144"/>
        <c:axId val="736841168"/>
      </c:barChart>
      <c:lineChart>
        <c:grouping val="standard"/>
        <c:varyColors val="0"/>
        <c:ser>
          <c:idx val="1"/>
          <c:order val="1"/>
          <c:spPr>
            <a:ln w="28575" cap="rnd">
              <a:solidFill>
                <a:schemeClr val="tx2">
                  <a:lumMod val="40000"/>
                  <a:lumOff val="60000"/>
                </a:schemeClr>
              </a:solidFill>
              <a:round/>
            </a:ln>
            <a:effectLst/>
          </c:spPr>
          <c:marker>
            <c:symbol val="none"/>
          </c:marker>
          <c:dLbls>
            <c:spPr>
              <a:solidFill>
                <a:schemeClr val="tx2">
                  <a:lumMod val="40000"/>
                  <a:lumOff val="6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'Financial Status'!$D$8:$J$8</c:f>
              <c:strCache>
                <c:ptCount val="7"/>
                <c:pt idx="0">
                  <c:v>MS1</c:v>
                </c:pt>
                <c:pt idx="1">
                  <c:v>MS2</c:v>
                </c:pt>
                <c:pt idx="2">
                  <c:v>MS3</c:v>
                </c:pt>
                <c:pt idx="3">
                  <c:v>MS4</c:v>
                </c:pt>
                <c:pt idx="4">
                  <c:v>MS5</c:v>
                </c:pt>
                <c:pt idx="5">
                  <c:v>MS6</c:v>
                </c:pt>
                <c:pt idx="6">
                  <c:v>MS6+1year</c:v>
                </c:pt>
              </c:strCache>
            </c:strRef>
          </c:cat>
          <c:val>
            <c:numRef>
              <c:f>'Financial Status'!$D$31:$J$31</c:f>
              <c:numCache>
                <c:formatCode>0.0%</c:formatCode>
                <c:ptCount val="7"/>
                <c:pt idx="0">
                  <c:v>-0.37288375381856159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197-4DCA-9738-6BFD8E4E26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9427696"/>
        <c:axId val="659429336"/>
      </c:lineChart>
      <c:catAx>
        <c:axId val="2734041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36841168"/>
        <c:crosses val="autoZero"/>
        <c:auto val="1"/>
        <c:lblAlgn val="ctr"/>
        <c:lblOffset val="250"/>
        <c:noMultiLvlLbl val="0"/>
      </c:catAx>
      <c:valAx>
        <c:axId val="736841168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73404144"/>
        <c:crosses val="autoZero"/>
        <c:crossBetween val="between"/>
      </c:valAx>
      <c:valAx>
        <c:axId val="659429336"/>
        <c:scaling>
          <c:orientation val="minMax"/>
        </c:scaling>
        <c:delete val="0"/>
        <c:axPos val="r"/>
        <c:numFmt formatCode="0.0%" sourceLinked="1"/>
        <c:majorTickMark val="out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59427696"/>
        <c:crosses val="max"/>
        <c:crossBetween val="between"/>
      </c:valAx>
      <c:catAx>
        <c:axId val="65942769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65942933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 b="1"/>
              <a:t>HK1 Share</a:t>
            </a:r>
          </a:p>
        </c:rich>
      </c:tx>
      <c:layout>
        <c:manualLayout>
          <c:xMode val="edge"/>
          <c:yMode val="edge"/>
          <c:x val="0.39683485653088291"/>
          <c:y val="3.845324677926709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3.4838996076864602E-2"/>
          <c:y val="0.31396365530644549"/>
          <c:w val="0.9169709177473323"/>
          <c:h val="0.57577808499128447"/>
        </c:manualLayout>
      </c:layout>
      <c:barChart>
        <c:barDir val="col"/>
        <c:grouping val="stacked"/>
        <c:varyColors val="0"/>
        <c:ser>
          <c:idx val="0"/>
          <c:order val="2"/>
          <c:tx>
            <c:strRef>
              <c:f>'Financial Status'!$B$27</c:f>
              <c:strCache>
                <c:ptCount val="1"/>
                <c:pt idx="0">
                  <c:v>HK1 Direct Material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'Financial Status'!$D$8:$J$8</c:f>
              <c:strCache>
                <c:ptCount val="7"/>
                <c:pt idx="0">
                  <c:v>MS1</c:v>
                </c:pt>
                <c:pt idx="1">
                  <c:v>MS2</c:v>
                </c:pt>
                <c:pt idx="2">
                  <c:v>MS3</c:v>
                </c:pt>
                <c:pt idx="3">
                  <c:v>MS4</c:v>
                </c:pt>
                <c:pt idx="4">
                  <c:v>MS5</c:v>
                </c:pt>
                <c:pt idx="5">
                  <c:v>MS6</c:v>
                </c:pt>
                <c:pt idx="6">
                  <c:v>MS6+1year</c:v>
                </c:pt>
              </c:strCache>
            </c:strRef>
          </c:cat>
          <c:val>
            <c:numRef>
              <c:f>'Financial Status'!$D$27:$J$27</c:f>
              <c:numCache>
                <c:formatCode>#,##0</c:formatCode>
                <c:ptCount val="7"/>
                <c:pt idx="0">
                  <c:v>31.080000000000005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545-4B2F-82D0-B6E3006C660A}"/>
            </c:ext>
          </c:extLst>
        </c:ser>
        <c:ser>
          <c:idx val="2"/>
          <c:order val="3"/>
          <c:tx>
            <c:strRef>
              <c:f>'Financial Status'!$B$28</c:f>
              <c:strCache>
                <c:ptCount val="1"/>
                <c:pt idx="0">
                  <c:v>HK1 Direct Production 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dLbls>
            <c:spPr>
              <a:solidFill>
                <a:schemeClr val="bg1">
                  <a:lumMod val="85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'Financial Status'!$D$28:$J$28</c:f>
              <c:numCache>
                <c:formatCode>#,##0</c:formatCode>
                <c:ptCount val="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545-4B2F-82D0-B6E3006C660A}"/>
            </c:ext>
          </c:extLst>
        </c:ser>
        <c:ser>
          <c:idx val="3"/>
          <c:order val="4"/>
          <c:tx>
            <c:v>"Total HK1"</c:v>
          </c:tx>
          <c:spPr>
            <a:solidFill>
              <a:schemeClr val="bg1"/>
            </a:solidFill>
            <a:ln>
              <a:noFill/>
            </a:ln>
            <a:effectLst/>
          </c:spPr>
          <c:invertIfNegative val="0"/>
          <c:dLbls>
            <c:spPr>
              <a:solidFill>
                <a:schemeClr val="accent2">
                  <a:lumMod val="40000"/>
                  <a:lumOff val="6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'Financial Status'!$D$29:$J$29</c:f>
              <c:numCache>
                <c:formatCode>#,##0</c:formatCode>
                <c:ptCount val="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24-43F1-90F9-1D8BC5A2BD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73404144"/>
        <c:axId val="736841168"/>
      </c:barChart>
      <c:lineChart>
        <c:grouping val="standard"/>
        <c:varyColors val="0"/>
        <c:ser>
          <c:idx val="4"/>
          <c:order val="0"/>
          <c:tx>
            <c:strRef>
              <c:f>'Financial Status'!#REF!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 cap="rnd">
              <a:solidFill>
                <a:schemeClr val="bg2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dLbls>
            <c:spPr>
              <a:solidFill>
                <a:schemeClr val="bg2">
                  <a:lumMod val="75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'Financial Status'!#REF!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3A3-4DBF-AE6A-2EC342BEC3DF}"/>
            </c:ext>
          </c:extLst>
        </c:ser>
        <c:ser>
          <c:idx val="1"/>
          <c:order val="1"/>
          <c:tx>
            <c:strRef>
              <c:f>'Financial Status'!#REF!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 cap="rnd">
              <a:solidFill>
                <a:schemeClr val="tx2">
                  <a:lumMod val="40000"/>
                  <a:lumOff val="60000"/>
                </a:schemeClr>
              </a:solidFill>
              <a:round/>
            </a:ln>
            <a:effectLst/>
          </c:spPr>
          <c:marker>
            <c:symbol val="none"/>
          </c:marker>
          <c:dLbls>
            <c:spPr>
              <a:solidFill>
                <a:schemeClr val="tx2">
                  <a:lumMod val="40000"/>
                  <a:lumOff val="6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'Financial Status'!#REF!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545-4B2F-82D0-B6E3006C66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7130720"/>
        <c:axId val="668098824"/>
      </c:lineChart>
      <c:catAx>
        <c:axId val="2734041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36841168"/>
        <c:crosses val="autoZero"/>
        <c:auto val="1"/>
        <c:lblAlgn val="ctr"/>
        <c:lblOffset val="100"/>
        <c:noMultiLvlLbl val="0"/>
      </c:catAx>
      <c:valAx>
        <c:axId val="736841168"/>
        <c:scaling>
          <c:orientation val="minMax"/>
          <c:max val="5000"/>
          <c:min val="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73404144"/>
        <c:crosses val="autoZero"/>
        <c:crossBetween val="between"/>
      </c:valAx>
      <c:valAx>
        <c:axId val="668098824"/>
        <c:scaling>
          <c:orientation val="minMax"/>
          <c:max val="0.60000000000000009"/>
          <c:min val="-0.30000000000000004"/>
        </c:scaling>
        <c:delete val="0"/>
        <c:axPos val="r"/>
        <c:numFmt formatCode="General" sourceLinked="1"/>
        <c:majorTickMark val="out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37130720"/>
        <c:crosses val="max"/>
        <c:crossBetween val="between"/>
      </c:valAx>
      <c:catAx>
        <c:axId val="537130720"/>
        <c:scaling>
          <c:orientation val="minMax"/>
        </c:scaling>
        <c:delete val="1"/>
        <c:axPos val="b"/>
        <c:majorTickMark val="out"/>
        <c:minorTickMark val="none"/>
        <c:tickLblPos val="nextTo"/>
        <c:crossAx val="66809882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t"/>
      <c:legendEntry>
        <c:idx val="2"/>
        <c:delete val="1"/>
      </c:legendEntry>
      <c:layout>
        <c:manualLayout>
          <c:xMode val="edge"/>
          <c:yMode val="edge"/>
          <c:x val="0.5807876235343733"/>
          <c:y val="2.5903307888040714E-2"/>
          <c:w val="0.40502072547485474"/>
          <c:h val="0.1991112179679830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 b="1"/>
              <a:t>Project Personel Costs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0.11233973520564733"/>
          <c:y val="0.18875318066157762"/>
          <c:w val="0.82693772114451192"/>
          <c:h val="0.69318947726953983"/>
        </c:manualLayout>
      </c:layout>
      <c:barChart>
        <c:barDir val="col"/>
        <c:grouping val="stacked"/>
        <c:varyColors val="0"/>
        <c:ser>
          <c:idx val="1"/>
          <c:order val="1"/>
          <c:tx>
            <c:v>Personel Costs in TEUR</c:v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dLbls>
            <c:spPr>
              <a:solidFill>
                <a:schemeClr val="bg1">
                  <a:lumMod val="85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'Financial Status'!$D$8:$J$8</c:f>
              <c:strCache>
                <c:ptCount val="7"/>
                <c:pt idx="0">
                  <c:v>MS1</c:v>
                </c:pt>
                <c:pt idx="1">
                  <c:v>MS2</c:v>
                </c:pt>
                <c:pt idx="2">
                  <c:v>MS3</c:v>
                </c:pt>
                <c:pt idx="3">
                  <c:v>MS4</c:v>
                </c:pt>
                <c:pt idx="4">
                  <c:v>MS5</c:v>
                </c:pt>
                <c:pt idx="5">
                  <c:v>MS6</c:v>
                </c:pt>
                <c:pt idx="6">
                  <c:v>MS6+1year</c:v>
                </c:pt>
              </c:strCache>
            </c:strRef>
          </c:cat>
          <c:val>
            <c:numRef>
              <c:f>'Financial Status'!$D$38:$J$38</c:f>
              <c:numCache>
                <c:formatCode>#,##0</c:formatCode>
                <c:ptCount val="7"/>
                <c:pt idx="0">
                  <c:v>9.32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09B-4E70-B5CA-51AB80BCE9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73404144"/>
        <c:axId val="736841168"/>
      </c:barChart>
      <c:lineChart>
        <c:grouping val="standard"/>
        <c:varyColors val="0"/>
        <c:ser>
          <c:idx val="0"/>
          <c:order val="0"/>
          <c:tx>
            <c:strRef>
              <c:f>'Financial Status'!$B$37</c:f>
              <c:strCache>
                <c:ptCount val="1"/>
                <c:pt idx="0">
                  <c:v>Project-hours</c:v>
                </c:pt>
              </c:strCache>
            </c:strRef>
          </c:tx>
          <c:spPr>
            <a:ln w="28575" cap="rnd">
              <a:solidFill>
                <a:schemeClr val="tx2">
                  <a:lumMod val="40000"/>
                  <a:lumOff val="60000"/>
                </a:schemeClr>
              </a:solidFill>
              <a:round/>
            </a:ln>
            <a:effectLst/>
          </c:spPr>
          <c:marker>
            <c:symbol val="none"/>
          </c:marker>
          <c:dLbls>
            <c:spPr>
              <a:solidFill>
                <a:schemeClr val="tx2">
                  <a:lumMod val="40000"/>
                  <a:lumOff val="6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'Financial Status'!$D$8:$J$8</c:f>
              <c:strCache>
                <c:ptCount val="7"/>
                <c:pt idx="0">
                  <c:v>MS1</c:v>
                </c:pt>
                <c:pt idx="1">
                  <c:v>MS2</c:v>
                </c:pt>
                <c:pt idx="2">
                  <c:v>MS3</c:v>
                </c:pt>
                <c:pt idx="3">
                  <c:v>MS4</c:v>
                </c:pt>
                <c:pt idx="4">
                  <c:v>MS5</c:v>
                </c:pt>
                <c:pt idx="5">
                  <c:v>MS6</c:v>
                </c:pt>
                <c:pt idx="6">
                  <c:v>MS6+1year</c:v>
                </c:pt>
              </c:strCache>
            </c:strRef>
          </c:cat>
          <c:val>
            <c:numRef>
              <c:f>'Financial Status'!$D$37:$J$37</c:f>
              <c:numCache>
                <c:formatCode>#,##0</c:formatCode>
                <c:ptCount val="7"/>
                <c:pt idx="0">
                  <c:v>133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09B-4E70-B5CA-51AB80BCE9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8342480"/>
        <c:axId val="538343792"/>
      </c:lineChart>
      <c:catAx>
        <c:axId val="2734041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36841168"/>
        <c:crosses val="autoZero"/>
        <c:auto val="1"/>
        <c:lblAlgn val="ctr"/>
        <c:lblOffset val="100"/>
        <c:noMultiLvlLbl val="0"/>
      </c:catAx>
      <c:valAx>
        <c:axId val="736841168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73404144"/>
        <c:crosses val="autoZero"/>
        <c:crossBetween val="between"/>
      </c:valAx>
      <c:valAx>
        <c:axId val="538343792"/>
        <c:scaling>
          <c:orientation val="minMax"/>
        </c:scaling>
        <c:delete val="0"/>
        <c:axPos val="r"/>
        <c:numFmt formatCode="#,##0" sourceLinked="1"/>
        <c:majorTickMark val="out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38342480"/>
        <c:crosses val="max"/>
        <c:crossBetween val="between"/>
      </c:valAx>
      <c:catAx>
        <c:axId val="53834248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3834379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0463611457281117"/>
          <c:y val="3.3306485544268793E-2"/>
          <c:w val="0.29134108426262656"/>
          <c:h val="0.1208663420889182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 b="1"/>
              <a:t>Sales &amp;</a:t>
            </a:r>
            <a:r>
              <a:rPr lang="de-DE" b="1" baseline="0"/>
              <a:t> Sales Price &amp; Volume</a:t>
            </a:r>
            <a:endParaRPr lang="de-DE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3.1042313740633161E-2"/>
          <c:y val="0.22060448184493742"/>
          <c:w val="0.94227624532008103"/>
          <c:h val="0.66133818321049109"/>
        </c:manualLayout>
      </c:layout>
      <c:lineChart>
        <c:grouping val="standard"/>
        <c:varyColors val="0"/>
        <c:ser>
          <c:idx val="2"/>
          <c:order val="1"/>
          <c:tx>
            <c:v>Volume in pcs.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spPr>
              <a:solidFill>
                <a:srgbClr val="92D050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'Financial Status'!$D$9:$J$9</c:f>
              <c:numCache>
                <c:formatCode>#,##0</c:formatCode>
                <c:ptCount val="7"/>
                <c:pt idx="0">
                  <c:v>14000</c:v>
                </c:pt>
                <c:pt idx="1">
                  <c:v>#N/A</c:v>
                </c:pt>
                <c:pt idx="2">
                  <c:v>1106450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644-4453-B901-0511196B6073}"/>
            </c:ext>
          </c:extLst>
        </c:ser>
        <c:ser>
          <c:idx val="0"/>
          <c:order val="2"/>
          <c:tx>
            <c:v>Sales in TEUR</c:v>
          </c:tx>
          <c:spPr>
            <a:ln w="28575" cap="rnd">
              <a:solidFill>
                <a:schemeClr val="bg1">
                  <a:lumMod val="85000"/>
                </a:schemeClr>
              </a:solidFill>
              <a:round/>
            </a:ln>
            <a:effectLst/>
          </c:spPr>
          <c:marker>
            <c:symbol val="none"/>
          </c:marker>
          <c:dLbls>
            <c:spPr>
              <a:solidFill>
                <a:schemeClr val="bg1">
                  <a:lumMod val="85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'Financial Status'!$D$8:$J$8</c:f>
              <c:strCache>
                <c:ptCount val="7"/>
                <c:pt idx="0">
                  <c:v>MS1</c:v>
                </c:pt>
                <c:pt idx="1">
                  <c:v>MS2</c:v>
                </c:pt>
                <c:pt idx="2">
                  <c:v>MS3</c:v>
                </c:pt>
                <c:pt idx="3">
                  <c:v>MS4</c:v>
                </c:pt>
                <c:pt idx="4">
                  <c:v>MS5</c:v>
                </c:pt>
                <c:pt idx="5">
                  <c:v>MS6</c:v>
                </c:pt>
                <c:pt idx="6">
                  <c:v>MS6+1year</c:v>
                </c:pt>
              </c:strCache>
            </c:strRef>
          </c:cat>
          <c:val>
            <c:numRef>
              <c:f>'Financial Status'!$D$11:$J$11</c:f>
              <c:numCache>
                <c:formatCode>#,##0</c:formatCode>
                <c:ptCount val="7"/>
                <c:pt idx="0">
                  <c:v>33.103063800000001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BB45-436A-A99B-62905E983F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73404144"/>
        <c:axId val="736841168"/>
      </c:lineChart>
      <c:lineChart>
        <c:grouping val="standard"/>
        <c:varyColors val="0"/>
        <c:ser>
          <c:idx val="1"/>
          <c:order val="0"/>
          <c:tx>
            <c:v>Sales Price</c:v>
          </c:tx>
          <c:spPr>
            <a:ln w="28575" cap="rnd">
              <a:solidFill>
                <a:schemeClr val="tx2">
                  <a:lumMod val="40000"/>
                  <a:lumOff val="60000"/>
                </a:schemeClr>
              </a:solidFill>
              <a:round/>
            </a:ln>
            <a:effectLst/>
          </c:spPr>
          <c:marker>
            <c:symbol val="none"/>
          </c:marker>
          <c:dLbls>
            <c:spPr>
              <a:solidFill>
                <a:schemeClr val="tx2">
                  <a:lumMod val="40000"/>
                  <a:lumOff val="60000"/>
                </a:schemeClr>
              </a:solidFill>
              <a:ln>
                <a:solidFill>
                  <a:schemeClr val="tx2">
                    <a:lumMod val="20000"/>
                    <a:lumOff val="80000"/>
                  </a:schemeClr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'Financial Status'!$D$8:$J$8</c:f>
              <c:strCache>
                <c:ptCount val="7"/>
                <c:pt idx="0">
                  <c:v>MS1</c:v>
                </c:pt>
                <c:pt idx="1">
                  <c:v>MS2</c:v>
                </c:pt>
                <c:pt idx="2">
                  <c:v>MS3</c:v>
                </c:pt>
                <c:pt idx="3">
                  <c:v>MS4</c:v>
                </c:pt>
                <c:pt idx="4">
                  <c:v>MS5</c:v>
                </c:pt>
                <c:pt idx="5">
                  <c:v>MS6</c:v>
                </c:pt>
                <c:pt idx="6">
                  <c:v>MS6+1year</c:v>
                </c:pt>
              </c:strCache>
            </c:strRef>
          </c:cat>
          <c:val>
            <c:numRef>
              <c:f>'Financial Status'!$D$13:$J$13</c:f>
              <c:numCache>
                <c:formatCode>#,##0.00</c:formatCode>
                <c:ptCount val="7"/>
                <c:pt idx="0">
                  <c:v>2.3645045571428573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03E-43CD-8343-6F8A7D939144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37130720"/>
        <c:axId val="668098824"/>
      </c:lineChart>
      <c:catAx>
        <c:axId val="2734041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36841168"/>
        <c:crosses val="autoZero"/>
        <c:auto val="1"/>
        <c:lblAlgn val="ctr"/>
        <c:lblOffset val="100"/>
        <c:noMultiLvlLbl val="0"/>
      </c:catAx>
      <c:valAx>
        <c:axId val="736841168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73404144"/>
        <c:crosses val="autoZero"/>
        <c:crossBetween val="between"/>
      </c:valAx>
      <c:valAx>
        <c:axId val="668098824"/>
        <c:scaling>
          <c:orientation val="minMax"/>
          <c:max val="10"/>
        </c:scaling>
        <c:delete val="0"/>
        <c:axPos val="r"/>
        <c:numFmt formatCode="#,##0.00" sourceLinked="1"/>
        <c:majorTickMark val="out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37130720"/>
        <c:crosses val="max"/>
        <c:crossBetween val="between"/>
      </c:valAx>
      <c:catAx>
        <c:axId val="53713072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66809882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6009894285602364"/>
          <c:y val="2.8639378093005551E-2"/>
          <c:w val="0.22052661327781789"/>
          <c:h val="0.1679489491294504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 b="1"/>
              <a:t>Total Investment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4.7033214882821639E-2"/>
          <c:y val="0.18875318066157762"/>
          <c:w val="0.89224424146733772"/>
          <c:h val="0.6931894772695398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'Financial Status'!$B$36</c:f>
              <c:strCache>
                <c:ptCount val="1"/>
                <c:pt idx="0">
                  <c:v>Total Investment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dLbls>
            <c:spPr>
              <a:solidFill>
                <a:schemeClr val="bg1">
                  <a:lumMod val="85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'Financial Status'!$D$8:$J$8</c:f>
              <c:strCache>
                <c:ptCount val="7"/>
                <c:pt idx="0">
                  <c:v>MS1</c:v>
                </c:pt>
                <c:pt idx="1">
                  <c:v>MS2</c:v>
                </c:pt>
                <c:pt idx="2">
                  <c:v>MS3</c:v>
                </c:pt>
                <c:pt idx="3">
                  <c:v>MS4</c:v>
                </c:pt>
                <c:pt idx="4">
                  <c:v>MS5</c:v>
                </c:pt>
                <c:pt idx="5">
                  <c:v>MS6</c:v>
                </c:pt>
                <c:pt idx="6">
                  <c:v>MS6+1year</c:v>
                </c:pt>
              </c:strCache>
            </c:strRef>
          </c:cat>
          <c:val>
            <c:numRef>
              <c:f>'Financial Status'!$D$36:$J$36</c:f>
              <c:numCache>
                <c:formatCode>#,##0</c:formatCode>
                <c:ptCount val="7"/>
                <c:pt idx="0">
                  <c:v>9.4449999999999985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3DA-4570-9F8E-08C2E8EC4E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73404144"/>
        <c:axId val="736841168"/>
      </c:barChart>
      <c:catAx>
        <c:axId val="2734041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36841168"/>
        <c:crosses val="autoZero"/>
        <c:auto val="1"/>
        <c:lblAlgn val="ctr"/>
        <c:lblOffset val="100"/>
        <c:noMultiLvlLbl val="0"/>
      </c:catAx>
      <c:valAx>
        <c:axId val="736841168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73404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 b="1"/>
              <a:t>Price Limit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1.5799661684948476E-2"/>
          <c:y val="0.287662428097335"/>
          <c:w val="0.96606900357140146"/>
          <c:h val="0.59428022202553399"/>
        </c:manualLayout>
      </c:layout>
      <c:lineChart>
        <c:grouping val="standard"/>
        <c:varyColors val="0"/>
        <c:ser>
          <c:idx val="0"/>
          <c:order val="0"/>
          <c:tx>
            <c:v>Sales Price BC</c:v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dLbls>
            <c:spPr>
              <a:solidFill>
                <a:srgbClr val="92D050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'Financial Status'!$D$8:$J$8</c:f>
              <c:strCache>
                <c:ptCount val="7"/>
                <c:pt idx="0">
                  <c:v>MS1</c:v>
                </c:pt>
                <c:pt idx="1">
                  <c:v>MS2</c:v>
                </c:pt>
                <c:pt idx="2">
                  <c:v>MS3</c:v>
                </c:pt>
                <c:pt idx="3">
                  <c:v>MS4</c:v>
                </c:pt>
                <c:pt idx="4">
                  <c:v>MS5</c:v>
                </c:pt>
                <c:pt idx="5">
                  <c:v>MS6</c:v>
                </c:pt>
                <c:pt idx="6">
                  <c:v>MS6+1year</c:v>
                </c:pt>
              </c:strCache>
            </c:strRef>
          </c:cat>
          <c:val>
            <c:numRef>
              <c:f>'Financial Status'!$D$13:$J$13</c:f>
              <c:numCache>
                <c:formatCode>#,##0.00</c:formatCode>
                <c:ptCount val="7"/>
                <c:pt idx="0">
                  <c:v>2.3645045571428573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E54-4A58-BE85-D3DA106C3DD8}"/>
            </c:ext>
          </c:extLst>
        </c:ser>
        <c:ser>
          <c:idx val="1"/>
          <c:order val="1"/>
          <c:tx>
            <c:v>Price Limit I</c:v>
          </c:tx>
          <c:spPr>
            <a:ln w="28575" cap="rnd">
              <a:solidFill>
                <a:schemeClr val="tx2">
                  <a:lumMod val="40000"/>
                  <a:lumOff val="60000"/>
                </a:schemeClr>
              </a:solidFill>
              <a:round/>
            </a:ln>
            <a:effectLst/>
          </c:spPr>
          <c:marker>
            <c:symbol val="none"/>
          </c:marker>
          <c:dLbls>
            <c:spPr>
              <a:solidFill>
                <a:schemeClr val="tx2">
                  <a:lumMod val="40000"/>
                  <a:lumOff val="6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'Financial Status'!$D$14:$J$14</c:f>
              <c:numCache>
                <c:formatCode>#,##0.00</c:formatCode>
                <c:ptCount val="7"/>
                <c:pt idx="0">
                  <c:v>2.7308857142857148</c:v>
                </c:pt>
                <c:pt idx="1">
                  <c:v>0</c:v>
                </c:pt>
                <c:pt idx="2">
                  <c:v>#N/A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E54-4A58-BE85-D3DA106C3DD8}"/>
            </c:ext>
          </c:extLst>
        </c:ser>
        <c:ser>
          <c:idx val="2"/>
          <c:order val="2"/>
          <c:tx>
            <c:v>Price Limit II</c:v>
          </c:tx>
          <c:spPr>
            <a:ln w="28575" cap="rnd">
              <a:solidFill>
                <a:schemeClr val="accent2">
                  <a:lumMod val="40000"/>
                  <a:lumOff val="60000"/>
                </a:schemeClr>
              </a:solidFill>
              <a:round/>
            </a:ln>
            <a:effectLst/>
          </c:spPr>
          <c:marker>
            <c:symbol val="none"/>
          </c:marker>
          <c:dLbls>
            <c:spPr>
              <a:solidFill>
                <a:schemeClr val="accent2">
                  <a:lumMod val="40000"/>
                  <a:lumOff val="6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'Financial Status'!$D$15:$J$15</c:f>
              <c:numCache>
                <c:formatCode>#,##0.00</c:formatCode>
                <c:ptCount val="7"/>
                <c:pt idx="0">
                  <c:v>3.0251995428571443</c:v>
                </c:pt>
                <c:pt idx="1">
                  <c:v>#N/A</c:v>
                </c:pt>
                <c:pt idx="2">
                  <c:v>#N/A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E54-4A58-BE85-D3DA106C3D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73404144"/>
        <c:axId val="736841168"/>
      </c:lineChart>
      <c:catAx>
        <c:axId val="2734041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36841168"/>
        <c:crosses val="autoZero"/>
        <c:auto val="1"/>
        <c:lblAlgn val="ctr"/>
        <c:lblOffset val="100"/>
        <c:noMultiLvlLbl val="0"/>
      </c:catAx>
      <c:valAx>
        <c:axId val="736841168"/>
        <c:scaling>
          <c:orientation val="minMax"/>
          <c:max val="5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73404144"/>
        <c:crosses val="autoZero"/>
        <c:crossBetween val="between"/>
        <c:majorUnit val="0.1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3191595155915123"/>
          <c:y val="3.0444190659373691E-2"/>
          <c:w val="0.22833225346173744"/>
          <c:h val="0.186388571657550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Reversed" id="21">
  <a:schemeClr val="accent1"/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.png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114298</xdr:colOff>
      <xdr:row>0</xdr:row>
      <xdr:rowOff>70337</xdr:rowOff>
    </xdr:from>
    <xdr:to>
      <xdr:col>6</xdr:col>
      <xdr:colOff>38100</xdr:colOff>
      <xdr:row>13</xdr:row>
      <xdr:rowOff>79863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90920</xdr:colOff>
      <xdr:row>13</xdr:row>
      <xdr:rowOff>124425</xdr:rowOff>
    </xdr:from>
    <xdr:to>
      <xdr:col>18</xdr:col>
      <xdr:colOff>16452</xdr:colOff>
      <xdr:row>26</xdr:row>
      <xdr:rowOff>143475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89400</xdr:colOff>
      <xdr:row>0</xdr:row>
      <xdr:rowOff>67730</xdr:rowOff>
    </xdr:from>
    <xdr:to>
      <xdr:col>18</xdr:col>
      <xdr:colOff>22725</xdr:colOff>
      <xdr:row>13</xdr:row>
      <xdr:rowOff>86780</xdr:rowOff>
    </xdr:to>
    <xdr:graphicFrame macro="">
      <xdr:nvGraphicFramePr>
        <xdr:cNvPr id="4" name="Diagramm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116564</xdr:colOff>
      <xdr:row>13</xdr:row>
      <xdr:rowOff>92519</xdr:rowOff>
    </xdr:from>
    <xdr:to>
      <xdr:col>6</xdr:col>
      <xdr:colOff>17318</xdr:colOff>
      <xdr:row>26</xdr:row>
      <xdr:rowOff>111569</xdr:rowOff>
    </xdr:to>
    <xdr:graphicFrame macro="">
      <xdr:nvGraphicFramePr>
        <xdr:cNvPr id="6" name="Diagramm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103908</xdr:colOff>
      <xdr:row>0</xdr:row>
      <xdr:rowOff>77932</xdr:rowOff>
    </xdr:from>
    <xdr:to>
      <xdr:col>11</xdr:col>
      <xdr:colOff>761133</xdr:colOff>
      <xdr:row>13</xdr:row>
      <xdr:rowOff>96982</xdr:rowOff>
    </xdr:to>
    <xdr:graphicFrame macro="">
      <xdr:nvGraphicFramePr>
        <xdr:cNvPr id="7" name="Diagramm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6</xdr:col>
      <xdr:colOff>112569</xdr:colOff>
      <xdr:row>13</xdr:row>
      <xdr:rowOff>116032</xdr:rowOff>
    </xdr:from>
    <xdr:to>
      <xdr:col>12</xdr:col>
      <xdr:colOff>13323</xdr:colOff>
      <xdr:row>26</xdr:row>
      <xdr:rowOff>135082</xdr:rowOff>
    </xdr:to>
    <xdr:graphicFrame macro="">
      <xdr:nvGraphicFramePr>
        <xdr:cNvPr id="8" name="Diagramm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130174</xdr:colOff>
      <xdr:row>27</xdr:row>
      <xdr:rowOff>6349</xdr:rowOff>
    </xdr:from>
    <xdr:to>
      <xdr:col>6</xdr:col>
      <xdr:colOff>30928</xdr:colOff>
      <xdr:row>40</xdr:row>
      <xdr:rowOff>47625</xdr:rowOff>
    </xdr:to>
    <xdr:graphicFrame macro="">
      <xdr:nvGraphicFramePr>
        <xdr:cNvPr id="9" name="Diagramm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12</xdr:col>
      <xdr:colOff>242454</xdr:colOff>
      <xdr:row>0</xdr:row>
      <xdr:rowOff>181841</xdr:rowOff>
    </xdr:from>
    <xdr:to>
      <xdr:col>12</xdr:col>
      <xdr:colOff>413883</xdr:colOff>
      <xdr:row>1</xdr:row>
      <xdr:rowOff>60614</xdr:rowOff>
    </xdr:to>
    <xdr:pic>
      <xdr:nvPicPr>
        <xdr:cNvPr id="11" name="Grafik 10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9386454" y="181841"/>
          <a:ext cx="171429" cy="69273"/>
        </a:xfrm>
        <a:prstGeom prst="rect">
          <a:avLst/>
        </a:prstGeom>
      </xdr:spPr>
    </xdr:pic>
    <xdr:clientData/>
  </xdr:twoCellAnchor>
  <xdr:oneCellAnchor>
    <xdr:from>
      <xdr:col>12</xdr:col>
      <xdr:colOff>372341</xdr:colOff>
      <xdr:row>0</xdr:row>
      <xdr:rowOff>112568</xdr:rowOff>
    </xdr:from>
    <xdr:ext cx="557397" cy="199159"/>
    <xdr:sp macro="" textlink="">
      <xdr:nvSpPr>
        <xdr:cNvPr id="12" name="Textfeld 11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 txBox="1"/>
      </xdr:nvSpPr>
      <xdr:spPr>
        <a:xfrm>
          <a:off x="9516341" y="112568"/>
          <a:ext cx="557397" cy="19915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en-US" sz="800"/>
            <a:t>∑ HK1 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963501</xdr:colOff>
      <xdr:row>0</xdr:row>
      <xdr:rowOff>119591</xdr:rowOff>
    </xdr:from>
    <xdr:to>
      <xdr:col>2</xdr:col>
      <xdr:colOff>338137</xdr:colOff>
      <xdr:row>2</xdr:row>
      <xdr:rowOff>71966</xdr:rowOff>
    </xdr:to>
    <xdr:pic>
      <xdr:nvPicPr>
        <xdr:cNvPr id="2" name="Bild 28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/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54001" y="119591"/>
          <a:ext cx="1615658" cy="460375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1549977</xdr:colOff>
      <xdr:row>1</xdr:row>
      <xdr:rowOff>173181</xdr:rowOff>
    </xdr:to>
    <xdr:pic>
      <xdr:nvPicPr>
        <xdr:cNvPr id="2" name="Bild 28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/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549977" cy="519545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1549977</xdr:colOff>
      <xdr:row>1</xdr:row>
      <xdr:rowOff>173181</xdr:rowOff>
    </xdr:to>
    <xdr:pic>
      <xdr:nvPicPr>
        <xdr:cNvPr id="2" name="Bild 28">
          <a:extLst>
            <a:ext uri="{FF2B5EF4-FFF2-40B4-BE49-F238E27FC236}">
              <a16:creationId xmlns:a16="http://schemas.microsoft.com/office/drawing/2014/main" id="{898E88D4-C196-4F26-98DB-AF5402160DA0}"/>
            </a:ext>
          </a:extLst>
        </xdr:cNvPr>
        <xdr:cNvPicPr/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549977" cy="516081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1549977</xdr:colOff>
      <xdr:row>1</xdr:row>
      <xdr:rowOff>173181</xdr:rowOff>
    </xdr:to>
    <xdr:pic>
      <xdr:nvPicPr>
        <xdr:cNvPr id="2" name="Bild 28">
          <a:extLst>
            <a:ext uri="{FF2B5EF4-FFF2-40B4-BE49-F238E27FC236}">
              <a16:creationId xmlns:a16="http://schemas.microsoft.com/office/drawing/2014/main" id="{50602D77-8828-4855-9718-24B741767D89}"/>
            </a:ext>
          </a:extLst>
        </xdr:cNvPr>
        <xdr:cNvPicPr/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549977" cy="516081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1549977</xdr:colOff>
      <xdr:row>1</xdr:row>
      <xdr:rowOff>173181</xdr:rowOff>
    </xdr:to>
    <xdr:pic>
      <xdr:nvPicPr>
        <xdr:cNvPr id="2" name="Bild 28">
          <a:extLst>
            <a:ext uri="{FF2B5EF4-FFF2-40B4-BE49-F238E27FC236}">
              <a16:creationId xmlns:a16="http://schemas.microsoft.com/office/drawing/2014/main" id="{53DC9189-9013-44D3-BFE7-E0EF055AC4D8}"/>
            </a:ext>
          </a:extLst>
        </xdr:cNvPr>
        <xdr:cNvPicPr/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549977" cy="516081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1549977</xdr:colOff>
      <xdr:row>1</xdr:row>
      <xdr:rowOff>173181</xdr:rowOff>
    </xdr:to>
    <xdr:pic>
      <xdr:nvPicPr>
        <xdr:cNvPr id="2" name="Bild 28">
          <a:extLst>
            <a:ext uri="{FF2B5EF4-FFF2-40B4-BE49-F238E27FC236}">
              <a16:creationId xmlns:a16="http://schemas.microsoft.com/office/drawing/2014/main" id="{0BF02821-88A9-4B08-8756-FAD72F8DCDE5}"/>
            </a:ext>
          </a:extLst>
        </xdr:cNvPr>
        <xdr:cNvPicPr/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549977" cy="516081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1549977</xdr:colOff>
      <xdr:row>1</xdr:row>
      <xdr:rowOff>173181</xdr:rowOff>
    </xdr:to>
    <xdr:pic>
      <xdr:nvPicPr>
        <xdr:cNvPr id="2" name="Bild 28">
          <a:extLst>
            <a:ext uri="{FF2B5EF4-FFF2-40B4-BE49-F238E27FC236}">
              <a16:creationId xmlns:a16="http://schemas.microsoft.com/office/drawing/2014/main" id="{8B5E9215-2A5D-498A-B2F7-95D94E8975FE}"/>
            </a:ext>
          </a:extLst>
        </xdr:cNvPr>
        <xdr:cNvPicPr/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549977" cy="516081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1549977</xdr:colOff>
      <xdr:row>1</xdr:row>
      <xdr:rowOff>173181</xdr:rowOff>
    </xdr:to>
    <xdr:pic>
      <xdr:nvPicPr>
        <xdr:cNvPr id="2" name="Bild 28">
          <a:extLst>
            <a:ext uri="{FF2B5EF4-FFF2-40B4-BE49-F238E27FC236}">
              <a16:creationId xmlns:a16="http://schemas.microsoft.com/office/drawing/2014/main" id="{47E54C01-C059-4713-9004-45B4AC8DD705}"/>
            </a:ext>
          </a:extLst>
        </xdr:cNvPr>
        <xdr:cNvPicPr/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549977" cy="516081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vossgroup.sharepoint.com/Sales/Internal%20Documents/04_Facts%20and%20figures/Salescontrolling/05_Business%20Case/01_Master/Konzept/PBC_Master_MS1_MS6_2021_Henzel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Quote Approval"/>
      <sheetName val="Competitor"/>
      <sheetName val="Approval Matrix"/>
      <sheetName val="Master Data"/>
      <sheetName val="KPI"/>
      <sheetName val="Financial Status"/>
      <sheetName val="Income Statement_MS1"/>
      <sheetName val="Income Statement_MS2"/>
      <sheetName val="Income Statement_MS3"/>
      <sheetName val="Income Statement_MS4"/>
      <sheetName val="Income Statement_MS5"/>
      <sheetName val="Income Statement_MS6"/>
      <sheetName val="Income Statement_MS6+1year"/>
      <sheetName val="NPV_MS1"/>
      <sheetName val="NPV_MS2"/>
      <sheetName val="NPV_MS3"/>
      <sheetName val="NPV_MS4"/>
      <sheetName val="NPV_MS5"/>
      <sheetName val="NPV_MS6"/>
      <sheetName val="NPV_MS6+1year"/>
      <sheetName val="Project exp."/>
      <sheetName val="Price Limits_MS1"/>
      <sheetName val="Liste"/>
      <sheetName val="Amortization_MS1"/>
      <sheetName val="detail_MS1"/>
      <sheetName val="Henzel_MS1"/>
      <sheetName val="Input Cost_MS1"/>
      <sheetName val="Lifecycle Calculation_MS1"/>
      <sheetName val="Project Costs_MS1"/>
      <sheetName val="Input Cost_MS2"/>
      <sheetName val="detail_MS2"/>
      <sheetName val="Henzel_MS2"/>
      <sheetName val="Lifecycle Calculation_MS2"/>
      <sheetName val="Project Costs_MS2"/>
      <sheetName val="Amortization_MS2"/>
      <sheetName val="Price Limits_MS2"/>
      <sheetName val="Input Cost_MS3"/>
      <sheetName val="detail_MS3"/>
      <sheetName val="Henzel_MS3"/>
      <sheetName val="Lifecycle Calculation_MS3"/>
      <sheetName val="Project Costs_MS3"/>
      <sheetName val="Amortization_MS3"/>
      <sheetName val="Price Limits_MS3"/>
      <sheetName val="Input Cost_MS4"/>
      <sheetName val="detail_MS4"/>
      <sheetName val="Henzel_MS4"/>
      <sheetName val="Lifecycle Calculation_MS4"/>
      <sheetName val="Project Costs_MS4"/>
      <sheetName val="Amortization_MS4"/>
      <sheetName val="Price Limits_MS4"/>
      <sheetName val="Input Cost_MS5"/>
      <sheetName val="detail_MS5"/>
      <sheetName val="Henzel_MS5"/>
      <sheetName val="Lifecycle Calculation_MS5"/>
      <sheetName val="Project Costs_MS5"/>
      <sheetName val="Amortization_MS5"/>
      <sheetName val="Price Limits_MS5"/>
      <sheetName val="Input Cost_MS6"/>
      <sheetName val="detail_MS6"/>
      <sheetName val="Henzel_MS6"/>
      <sheetName val="Lifecycle Calculation_MS6"/>
      <sheetName val="Project Costs_MS6"/>
      <sheetName val="Amortization_MS6"/>
      <sheetName val="Price Limits_MS6"/>
      <sheetName val="Input Cost_MS6+1year"/>
      <sheetName val="detail_MS6+1year"/>
      <sheetName val="Henzel_MS6+1year"/>
      <sheetName val="Lifecycle Calculation_+1year"/>
      <sheetName val="Project Costs_MS6+1year"/>
      <sheetName val="Amortization_SOP+1year"/>
      <sheetName val="Price Limits_SOP+1year"/>
      <sheetName val="NPV_Summary"/>
      <sheetName val="Product cost tracking"/>
      <sheetName val="Währung"/>
    </sheetNames>
    <sheetDataSet>
      <sheetData sheetId="0"/>
      <sheetData sheetId="1"/>
      <sheetData sheetId="2"/>
      <sheetData sheetId="3"/>
      <sheetData sheetId="4"/>
      <sheetData sheetId="5"/>
      <sheetData sheetId="6">
        <row r="23">
          <cell r="J23">
            <v>1141000</v>
          </cell>
        </row>
      </sheetData>
      <sheetData sheetId="7">
        <row r="23">
          <cell r="J23">
            <v>1141000</v>
          </cell>
        </row>
      </sheetData>
      <sheetData sheetId="8">
        <row r="23">
          <cell r="J23">
            <v>0</v>
          </cell>
        </row>
      </sheetData>
      <sheetData sheetId="9">
        <row r="23">
          <cell r="J23">
            <v>0</v>
          </cell>
        </row>
      </sheetData>
      <sheetData sheetId="10">
        <row r="23">
          <cell r="J23">
            <v>0</v>
          </cell>
        </row>
      </sheetData>
      <sheetData sheetId="11">
        <row r="23">
          <cell r="J23">
            <v>0</v>
          </cell>
        </row>
      </sheetData>
      <sheetData sheetId="12">
        <row r="23">
          <cell r="J23">
            <v>0</v>
          </cell>
        </row>
      </sheetData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2.bin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4.bin"/><Relationship Id="rId2" Type="http://schemas.openxmlformats.org/officeDocument/2006/relationships/customProperty" Target="../customProperty3.bin"/><Relationship Id="rId1" Type="http://schemas.openxmlformats.org/officeDocument/2006/relationships/printerSettings" Target="../printerSettings/printerSettings2.bin"/><Relationship Id="rId4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6.bin"/><Relationship Id="rId2" Type="http://schemas.openxmlformats.org/officeDocument/2006/relationships/customProperty" Target="../customProperty5.bin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8.bin"/><Relationship Id="rId2" Type="http://schemas.openxmlformats.org/officeDocument/2006/relationships/customProperty" Target="../customProperty7.bin"/><Relationship Id="rId1" Type="http://schemas.openxmlformats.org/officeDocument/2006/relationships/printerSettings" Target="../printerSettings/printerSettings4.bin"/><Relationship Id="rId4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10.bin"/><Relationship Id="rId2" Type="http://schemas.openxmlformats.org/officeDocument/2006/relationships/customProperty" Target="../customProperty9.bin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12.bin"/><Relationship Id="rId2" Type="http://schemas.openxmlformats.org/officeDocument/2006/relationships/customProperty" Target="../customProperty11.bin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14.bin"/><Relationship Id="rId2" Type="http://schemas.openxmlformats.org/officeDocument/2006/relationships/customProperty" Target="../customProperty13.bin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16.bin"/><Relationship Id="rId2" Type="http://schemas.openxmlformats.org/officeDocument/2006/relationships/customProperty" Target="../customProperty15.bin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18.bin"/><Relationship Id="rId2" Type="http://schemas.openxmlformats.org/officeDocument/2006/relationships/customProperty" Target="../customProperty17.bin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20.bin"/><Relationship Id="rId2" Type="http://schemas.openxmlformats.org/officeDocument/2006/relationships/customProperty" Target="../customProperty19.bin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22.bin"/><Relationship Id="rId2" Type="http://schemas.openxmlformats.org/officeDocument/2006/relationships/customProperty" Target="../customProperty21.bin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24.bin"/><Relationship Id="rId2" Type="http://schemas.openxmlformats.org/officeDocument/2006/relationships/customProperty" Target="../customProperty23.bin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26.bin"/><Relationship Id="rId2" Type="http://schemas.openxmlformats.org/officeDocument/2006/relationships/customProperty" Target="../customProperty25.bin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28.bin"/><Relationship Id="rId2" Type="http://schemas.openxmlformats.org/officeDocument/2006/relationships/customProperty" Target="../customProperty27.bin"/><Relationship Id="rId1" Type="http://schemas.openxmlformats.org/officeDocument/2006/relationships/printerSettings" Target="../printerSettings/printerSettings14.bin"/><Relationship Id="rId4" Type="http://schemas.openxmlformats.org/officeDocument/2006/relationships/drawing" Target="../drawings/drawing3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30.bin"/><Relationship Id="rId2" Type="http://schemas.openxmlformats.org/officeDocument/2006/relationships/customProperty" Target="../customProperty29.bin"/><Relationship Id="rId1" Type="http://schemas.openxmlformats.org/officeDocument/2006/relationships/printerSettings" Target="../printerSettings/printerSettings15.bin"/><Relationship Id="rId4" Type="http://schemas.openxmlformats.org/officeDocument/2006/relationships/drawing" Target="../drawings/drawing4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32.bin"/><Relationship Id="rId2" Type="http://schemas.openxmlformats.org/officeDocument/2006/relationships/customProperty" Target="../customProperty31.bin"/><Relationship Id="rId1" Type="http://schemas.openxmlformats.org/officeDocument/2006/relationships/printerSettings" Target="../printerSettings/printerSettings16.bin"/><Relationship Id="rId4" Type="http://schemas.openxmlformats.org/officeDocument/2006/relationships/drawing" Target="../drawings/drawing5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34.bin"/><Relationship Id="rId2" Type="http://schemas.openxmlformats.org/officeDocument/2006/relationships/customProperty" Target="../customProperty33.bin"/><Relationship Id="rId1" Type="http://schemas.openxmlformats.org/officeDocument/2006/relationships/printerSettings" Target="../printerSettings/printerSettings17.bin"/><Relationship Id="rId4" Type="http://schemas.openxmlformats.org/officeDocument/2006/relationships/drawing" Target="../drawings/drawing6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36.bin"/><Relationship Id="rId2" Type="http://schemas.openxmlformats.org/officeDocument/2006/relationships/customProperty" Target="../customProperty35.bin"/><Relationship Id="rId1" Type="http://schemas.openxmlformats.org/officeDocument/2006/relationships/printerSettings" Target="../printerSettings/printerSettings18.bin"/><Relationship Id="rId4" Type="http://schemas.openxmlformats.org/officeDocument/2006/relationships/drawing" Target="../drawings/drawing7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38.bin"/><Relationship Id="rId2" Type="http://schemas.openxmlformats.org/officeDocument/2006/relationships/customProperty" Target="../customProperty37.bin"/><Relationship Id="rId1" Type="http://schemas.openxmlformats.org/officeDocument/2006/relationships/printerSettings" Target="../printerSettings/printerSettings19.bin"/><Relationship Id="rId4" Type="http://schemas.openxmlformats.org/officeDocument/2006/relationships/drawing" Target="../drawings/drawing8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40.bin"/><Relationship Id="rId2" Type="http://schemas.openxmlformats.org/officeDocument/2006/relationships/customProperty" Target="../customProperty39.bin"/><Relationship Id="rId1" Type="http://schemas.openxmlformats.org/officeDocument/2006/relationships/printerSettings" Target="../printerSettings/printerSettings20.bin"/><Relationship Id="rId4" Type="http://schemas.openxmlformats.org/officeDocument/2006/relationships/drawing" Target="../drawings/drawing9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42.bin"/><Relationship Id="rId2" Type="http://schemas.openxmlformats.org/officeDocument/2006/relationships/customProperty" Target="../customProperty41.bin"/><Relationship Id="rId1" Type="http://schemas.openxmlformats.org/officeDocument/2006/relationships/printerSettings" Target="../printerSettings/printerSettings21.bin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44.bin"/><Relationship Id="rId2" Type="http://schemas.openxmlformats.org/officeDocument/2006/relationships/customProperty" Target="../customProperty43.bin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46.bin"/><Relationship Id="rId2" Type="http://schemas.openxmlformats.org/officeDocument/2006/relationships/customProperty" Target="../customProperty45.bin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48.bin"/><Relationship Id="rId2" Type="http://schemas.openxmlformats.org/officeDocument/2006/relationships/customProperty" Target="../customProperty47.bin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50.bin"/><Relationship Id="rId2" Type="http://schemas.openxmlformats.org/officeDocument/2006/relationships/customProperty" Target="../customProperty49.bin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52.bin"/><Relationship Id="rId2" Type="http://schemas.openxmlformats.org/officeDocument/2006/relationships/customProperty" Target="../customProperty51.bin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54.bin"/><Relationship Id="rId2" Type="http://schemas.openxmlformats.org/officeDocument/2006/relationships/customProperty" Target="../customProperty53.bin"/><Relationship Id="rId1" Type="http://schemas.openxmlformats.org/officeDocument/2006/relationships/printerSettings" Target="../printerSettings/printerSettings27.bin"/><Relationship Id="rId5" Type="http://schemas.openxmlformats.org/officeDocument/2006/relationships/comments" Target="../comments2.xml"/><Relationship Id="rId4" Type="http://schemas.openxmlformats.org/officeDocument/2006/relationships/vmlDrawing" Target="../drawings/vmlDrawing2.v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56.bin"/><Relationship Id="rId2" Type="http://schemas.openxmlformats.org/officeDocument/2006/relationships/customProperty" Target="../customProperty55.bin"/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58.bin"/><Relationship Id="rId2" Type="http://schemas.openxmlformats.org/officeDocument/2006/relationships/customProperty" Target="../customProperty57.bin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60.bin"/><Relationship Id="rId2" Type="http://schemas.openxmlformats.org/officeDocument/2006/relationships/customProperty" Target="../customProperty59.bin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62.bin"/><Relationship Id="rId2" Type="http://schemas.openxmlformats.org/officeDocument/2006/relationships/customProperty" Target="../customProperty61.bin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64.bin"/><Relationship Id="rId2" Type="http://schemas.openxmlformats.org/officeDocument/2006/relationships/customProperty" Target="../customProperty63.bin"/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66.bin"/><Relationship Id="rId2" Type="http://schemas.openxmlformats.org/officeDocument/2006/relationships/customProperty" Target="../customProperty65.bin"/><Relationship Id="rId1" Type="http://schemas.openxmlformats.org/officeDocument/2006/relationships/printerSettings" Target="../printerSettings/printerSettings33.bin"/><Relationship Id="rId5" Type="http://schemas.openxmlformats.org/officeDocument/2006/relationships/comments" Target="../comments3.xml"/><Relationship Id="rId4" Type="http://schemas.openxmlformats.org/officeDocument/2006/relationships/vmlDrawing" Target="../drawings/vmlDrawing3.v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68.bin"/><Relationship Id="rId2" Type="http://schemas.openxmlformats.org/officeDocument/2006/relationships/customProperty" Target="../customProperty67.bin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70.bin"/><Relationship Id="rId2" Type="http://schemas.openxmlformats.org/officeDocument/2006/relationships/customProperty" Target="../customProperty69.bin"/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72.bin"/><Relationship Id="rId2" Type="http://schemas.openxmlformats.org/officeDocument/2006/relationships/customProperty" Target="../customProperty71.bin"/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74.bin"/><Relationship Id="rId2" Type="http://schemas.openxmlformats.org/officeDocument/2006/relationships/customProperty" Target="../customProperty73.bin"/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76.bin"/><Relationship Id="rId2" Type="http://schemas.openxmlformats.org/officeDocument/2006/relationships/customProperty" Target="../customProperty75.bin"/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78.bin"/><Relationship Id="rId2" Type="http://schemas.openxmlformats.org/officeDocument/2006/relationships/customProperty" Target="../customProperty77.bin"/><Relationship Id="rId1" Type="http://schemas.openxmlformats.org/officeDocument/2006/relationships/printerSettings" Target="../printerSettings/printerSettings39.bin"/><Relationship Id="rId5" Type="http://schemas.openxmlformats.org/officeDocument/2006/relationships/comments" Target="../comments4.xml"/><Relationship Id="rId4" Type="http://schemas.openxmlformats.org/officeDocument/2006/relationships/vmlDrawing" Target="../drawings/vmlDrawing4.vml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80.bin"/><Relationship Id="rId2" Type="http://schemas.openxmlformats.org/officeDocument/2006/relationships/customProperty" Target="../customProperty79.bin"/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82.bin"/><Relationship Id="rId2" Type="http://schemas.openxmlformats.org/officeDocument/2006/relationships/customProperty" Target="../customProperty81.bin"/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84.bin"/><Relationship Id="rId2" Type="http://schemas.openxmlformats.org/officeDocument/2006/relationships/customProperty" Target="../customProperty83.bin"/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86.bin"/><Relationship Id="rId2" Type="http://schemas.openxmlformats.org/officeDocument/2006/relationships/customProperty" Target="../customProperty85.bin"/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88.bin"/><Relationship Id="rId2" Type="http://schemas.openxmlformats.org/officeDocument/2006/relationships/customProperty" Target="../customProperty87.bin"/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90.bin"/><Relationship Id="rId2" Type="http://schemas.openxmlformats.org/officeDocument/2006/relationships/customProperty" Target="../customProperty89.bin"/><Relationship Id="rId1" Type="http://schemas.openxmlformats.org/officeDocument/2006/relationships/printerSettings" Target="../printerSettings/printerSettings45.bin"/><Relationship Id="rId5" Type="http://schemas.openxmlformats.org/officeDocument/2006/relationships/comments" Target="../comments5.xml"/><Relationship Id="rId4" Type="http://schemas.openxmlformats.org/officeDocument/2006/relationships/vmlDrawing" Target="../drawings/vmlDrawing5.vml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92.bin"/><Relationship Id="rId2" Type="http://schemas.openxmlformats.org/officeDocument/2006/relationships/customProperty" Target="../customProperty91.bin"/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94.bin"/><Relationship Id="rId2" Type="http://schemas.openxmlformats.org/officeDocument/2006/relationships/customProperty" Target="../customProperty93.bin"/><Relationship Id="rId1" Type="http://schemas.openxmlformats.org/officeDocument/2006/relationships/printerSettings" Target="../printerSettings/printerSettings47.bin"/></Relationships>
</file>

<file path=xl/worksheets/_rels/sheet48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96.bin"/><Relationship Id="rId2" Type="http://schemas.openxmlformats.org/officeDocument/2006/relationships/customProperty" Target="../customProperty95.bin"/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98.bin"/><Relationship Id="rId2" Type="http://schemas.openxmlformats.org/officeDocument/2006/relationships/customProperty" Target="../customProperty97.bin"/><Relationship Id="rId1" Type="http://schemas.openxmlformats.org/officeDocument/2006/relationships/printerSettings" Target="../printerSettings/printerSettings49.bin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100.bin"/><Relationship Id="rId2" Type="http://schemas.openxmlformats.org/officeDocument/2006/relationships/customProperty" Target="../customProperty99.bin"/><Relationship Id="rId1" Type="http://schemas.openxmlformats.org/officeDocument/2006/relationships/printerSettings" Target="../printerSettings/printerSettings50.bin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102.bin"/><Relationship Id="rId2" Type="http://schemas.openxmlformats.org/officeDocument/2006/relationships/customProperty" Target="../customProperty101.bin"/><Relationship Id="rId1" Type="http://schemas.openxmlformats.org/officeDocument/2006/relationships/printerSettings" Target="../printerSettings/printerSettings51.bin"/><Relationship Id="rId5" Type="http://schemas.openxmlformats.org/officeDocument/2006/relationships/comments" Target="../comments6.xml"/><Relationship Id="rId4" Type="http://schemas.openxmlformats.org/officeDocument/2006/relationships/vmlDrawing" Target="../drawings/vmlDrawing6.vml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104.bin"/><Relationship Id="rId2" Type="http://schemas.openxmlformats.org/officeDocument/2006/relationships/customProperty" Target="../customProperty103.bin"/><Relationship Id="rId1" Type="http://schemas.openxmlformats.org/officeDocument/2006/relationships/printerSettings" Target="../printerSettings/printerSettings52.bin"/></Relationships>
</file>

<file path=xl/worksheets/_rels/sheet53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106.bin"/><Relationship Id="rId2" Type="http://schemas.openxmlformats.org/officeDocument/2006/relationships/customProperty" Target="../customProperty105.bin"/><Relationship Id="rId1" Type="http://schemas.openxmlformats.org/officeDocument/2006/relationships/printerSettings" Target="../printerSettings/printerSettings53.bin"/></Relationships>
</file>

<file path=xl/worksheets/_rels/sheet54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108.bin"/><Relationship Id="rId2" Type="http://schemas.openxmlformats.org/officeDocument/2006/relationships/customProperty" Target="../customProperty107.bin"/><Relationship Id="rId1" Type="http://schemas.openxmlformats.org/officeDocument/2006/relationships/printerSettings" Target="../printerSettings/printerSettings54.bin"/></Relationships>
</file>

<file path=xl/worksheets/_rels/sheet55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110.bin"/><Relationship Id="rId2" Type="http://schemas.openxmlformats.org/officeDocument/2006/relationships/customProperty" Target="../customProperty109.bin"/><Relationship Id="rId1" Type="http://schemas.openxmlformats.org/officeDocument/2006/relationships/printerSettings" Target="../printerSettings/printerSettings55.bin"/></Relationships>
</file>

<file path=xl/worksheets/_rels/sheet56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112.bin"/><Relationship Id="rId2" Type="http://schemas.openxmlformats.org/officeDocument/2006/relationships/customProperty" Target="../customProperty111.bin"/><Relationship Id="rId1" Type="http://schemas.openxmlformats.org/officeDocument/2006/relationships/printerSettings" Target="../printerSettings/printerSettings56.bin"/></Relationships>
</file>

<file path=xl/worksheets/_rels/sheet57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114.bin"/><Relationship Id="rId2" Type="http://schemas.openxmlformats.org/officeDocument/2006/relationships/customProperty" Target="../customProperty113.bin"/><Relationship Id="rId1" Type="http://schemas.openxmlformats.org/officeDocument/2006/relationships/printerSettings" Target="../printerSettings/printerSettings57.bin"/><Relationship Id="rId5" Type="http://schemas.openxmlformats.org/officeDocument/2006/relationships/comments" Target="../comments7.xml"/><Relationship Id="rId4" Type="http://schemas.openxmlformats.org/officeDocument/2006/relationships/vmlDrawing" Target="../drawings/vmlDrawing7.vml"/></Relationships>
</file>

<file path=xl/worksheets/_rels/sheet58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116.bin"/><Relationship Id="rId2" Type="http://schemas.openxmlformats.org/officeDocument/2006/relationships/customProperty" Target="../customProperty115.bin"/><Relationship Id="rId1" Type="http://schemas.openxmlformats.org/officeDocument/2006/relationships/printerSettings" Target="../printerSettings/printerSettings58.bin"/></Relationships>
</file>

<file path=xl/worksheets/_rels/sheet59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118.bin"/><Relationship Id="rId2" Type="http://schemas.openxmlformats.org/officeDocument/2006/relationships/customProperty" Target="../customProperty117.bin"/><Relationship Id="rId1" Type="http://schemas.openxmlformats.org/officeDocument/2006/relationships/printerSettings" Target="../printerSettings/printerSettings59.bin"/></Relationships>
</file>

<file path=xl/worksheets/_rels/sheet60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120.bin"/><Relationship Id="rId2" Type="http://schemas.openxmlformats.org/officeDocument/2006/relationships/customProperty" Target="../customProperty119.bin"/><Relationship Id="rId1" Type="http://schemas.openxmlformats.org/officeDocument/2006/relationships/printerSettings" Target="../printerSettings/printerSettings60.bin"/></Relationships>
</file>

<file path=xl/worksheets/_rels/sheet61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122.bin"/><Relationship Id="rId2" Type="http://schemas.openxmlformats.org/officeDocument/2006/relationships/customProperty" Target="../customProperty121.bin"/><Relationship Id="rId1" Type="http://schemas.openxmlformats.org/officeDocument/2006/relationships/printerSettings" Target="../printerSettings/printerSettings61.bin"/></Relationships>
</file>

<file path=xl/worksheets/_rels/sheet62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124.bin"/><Relationship Id="rId2" Type="http://schemas.openxmlformats.org/officeDocument/2006/relationships/customProperty" Target="../customProperty123.bin"/><Relationship Id="rId1" Type="http://schemas.openxmlformats.org/officeDocument/2006/relationships/printerSettings" Target="../printerSettings/printerSettings62.bin"/></Relationships>
</file>

<file path=xl/worksheets/_rels/sheet63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126.bin"/><Relationship Id="rId2" Type="http://schemas.openxmlformats.org/officeDocument/2006/relationships/customProperty" Target="../customProperty125.bin"/><Relationship Id="rId1" Type="http://schemas.openxmlformats.org/officeDocument/2006/relationships/printerSettings" Target="../printerSettings/printerSettings6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12">
    <tabColor theme="3" tint="0.59999389629810485"/>
  </sheetPr>
  <dimension ref="A1:G16"/>
  <sheetViews>
    <sheetView showGridLines="0" workbookViewId="0">
      <selection activeCell="C13" sqref="C13"/>
    </sheetView>
  </sheetViews>
  <sheetFormatPr defaultColWidth="11.375" defaultRowHeight="14.25"/>
  <cols>
    <col min="1" max="1" width="27.125" style="1" customWidth="1"/>
    <col min="2" max="2" width="12.25" style="1" customWidth="1"/>
    <col min="3" max="3" width="21.125" style="1" customWidth="1"/>
    <col min="4" max="4" width="29.125" style="1" customWidth="1"/>
    <col min="5" max="5" width="12.75" style="425" customWidth="1"/>
    <col min="6" max="6" width="8.875" style="425" customWidth="1"/>
    <col min="7" max="16384" width="11.375" style="1"/>
  </cols>
  <sheetData>
    <row r="1" spans="1:7" ht="25.5">
      <c r="A1" s="409" t="s">
        <v>0</v>
      </c>
    </row>
    <row r="2" spans="1:7" ht="15">
      <c r="A2" s="397"/>
      <c r="B2" s="397"/>
      <c r="C2" s="398"/>
      <c r="D2" s="398"/>
      <c r="E2" s="426"/>
      <c r="F2" s="426"/>
    </row>
    <row r="3" spans="1:7" ht="25.5" customHeight="1">
      <c r="A3" s="403"/>
      <c r="B3" s="410"/>
      <c r="C3" s="410" t="s">
        <v>1</v>
      </c>
      <c r="D3" s="410" t="s">
        <v>2</v>
      </c>
      <c r="E3" s="410" t="s">
        <v>3</v>
      </c>
      <c r="F3" s="435" t="s">
        <v>4</v>
      </c>
      <c r="G3" s="146"/>
    </row>
    <row r="4" spans="1:7" ht="8.25" customHeight="1">
      <c r="A4" s="399"/>
      <c r="B4" s="399"/>
      <c r="C4" s="399"/>
      <c r="D4" s="399"/>
      <c r="E4" s="427"/>
      <c r="F4" s="427"/>
      <c r="G4" s="162"/>
    </row>
    <row r="5" spans="1:7" ht="30" customHeight="1">
      <c r="A5" s="399" t="s">
        <v>5</v>
      </c>
      <c r="B5" s="399"/>
      <c r="C5" s="400">
        <f>'Income Statement_MS1'!K38</f>
        <v>2.2200000000000002</v>
      </c>
      <c r="D5" s="400">
        <f>C5</f>
        <v>2.2200000000000002</v>
      </c>
      <c r="E5" s="427"/>
      <c r="F5" s="427"/>
      <c r="G5" s="146"/>
    </row>
    <row r="6" spans="1:7" ht="30" customHeight="1">
      <c r="A6" s="399" t="s">
        <v>6</v>
      </c>
      <c r="B6" s="399"/>
      <c r="C6" s="400">
        <f>'Income Statement_MS1'!K43</f>
        <v>0</v>
      </c>
      <c r="D6" s="401">
        <f>E6*D5</f>
        <v>0.22200000000000003</v>
      </c>
      <c r="E6" s="428">
        <v>0.1</v>
      </c>
      <c r="F6" s="428"/>
      <c r="G6" s="146"/>
    </row>
    <row r="7" spans="1:7" ht="30" customHeight="1">
      <c r="A7" s="399" t="s">
        <v>7</v>
      </c>
      <c r="B7" s="399"/>
      <c r="C7" s="400">
        <f>'Income Statement_MS1'!K41</f>
        <v>0</v>
      </c>
      <c r="D7" s="400">
        <f>C7</f>
        <v>0</v>
      </c>
      <c r="E7" s="427"/>
      <c r="F7" s="427"/>
      <c r="G7" s="146"/>
    </row>
    <row r="8" spans="1:7" ht="30" customHeight="1">
      <c r="A8" s="399" t="s">
        <v>8</v>
      </c>
      <c r="B8" s="399"/>
      <c r="C8" s="400">
        <f>'Income Statement_MS1'!K44</f>
        <v>0</v>
      </c>
      <c r="D8" s="401">
        <f>D7*E8</f>
        <v>0</v>
      </c>
      <c r="E8" s="428">
        <v>0.11</v>
      </c>
      <c r="F8" s="428"/>
      <c r="G8" s="146"/>
    </row>
    <row r="9" spans="1:7" ht="30" customHeight="1">
      <c r="A9" s="399" t="s">
        <v>9</v>
      </c>
      <c r="B9" s="399"/>
      <c r="C9" s="400">
        <f>'Income Statement_MS1'!K42</f>
        <v>0</v>
      </c>
      <c r="D9" s="402">
        <v>0</v>
      </c>
      <c r="E9" s="427"/>
      <c r="F9" s="427"/>
      <c r="G9" s="146"/>
    </row>
    <row r="10" spans="1:7" ht="30" customHeight="1">
      <c r="A10" s="399" t="s">
        <v>10</v>
      </c>
      <c r="B10" s="399"/>
      <c r="C10" s="400">
        <f>'Income Statement_MS1'!K49</f>
        <v>0.19980000000000003</v>
      </c>
      <c r="D10" s="401">
        <f>D14*E10</f>
        <v>0.29304000000000002</v>
      </c>
      <c r="E10" s="429">
        <f>4.5%+7.5%</f>
        <v>0.12</v>
      </c>
      <c r="F10" s="429"/>
      <c r="G10" s="146"/>
    </row>
    <row r="11" spans="1:7" ht="30" customHeight="1">
      <c r="A11" s="403" t="s">
        <v>11</v>
      </c>
      <c r="B11" s="403"/>
      <c r="C11" s="404">
        <f>C5+C6+C7+C8+C9+C10</f>
        <v>2.4198000000000004</v>
      </c>
      <c r="D11" s="404">
        <f>D5+D6+D7+D8+D9+D10</f>
        <v>2.7350400000000001</v>
      </c>
      <c r="E11" s="430">
        <f>D11-C11</f>
        <v>0.31523999999999974</v>
      </c>
      <c r="F11" s="436"/>
      <c r="G11" s="146"/>
    </row>
    <row r="12" spans="1:7" ht="30" customHeight="1">
      <c r="A12" s="405" t="s">
        <v>12</v>
      </c>
      <c r="B12" s="412">
        <v>0.06</v>
      </c>
      <c r="C12" s="406">
        <f>'Income Statement_MS1'!K58*Competitor!B12/'Income Statement_MS1'!J59</f>
        <v>0.14187027342857142</v>
      </c>
      <c r="D12" s="406">
        <f>D13-D11</f>
        <v>0.1745770212765958</v>
      </c>
      <c r="E12" s="431"/>
      <c r="F12" s="431"/>
      <c r="G12" s="146"/>
    </row>
    <row r="13" spans="1:7" ht="30" customHeight="1">
      <c r="A13" s="437" t="s">
        <v>13</v>
      </c>
      <c r="B13" s="437"/>
      <c r="C13" s="438">
        <f>C11+C12</f>
        <v>2.5616702734285717</v>
      </c>
      <c r="D13" s="438">
        <f>D11/(1-B12)</f>
        <v>2.9096170212765959</v>
      </c>
      <c r="E13" s="439">
        <f>D13-C13</f>
        <v>0.34794674784802426</v>
      </c>
      <c r="F13" s="440">
        <f>E13/C13</f>
        <v>0.13582807727332058</v>
      </c>
      <c r="G13" s="146"/>
    </row>
    <row r="14" spans="1:7" ht="20.25" hidden="1">
      <c r="A14" s="407" t="s">
        <v>14</v>
      </c>
      <c r="B14" s="407"/>
      <c r="C14" s="408">
        <f>'Income Statement_MS1'!K46</f>
        <v>2.2200000000000002</v>
      </c>
      <c r="D14" s="408">
        <f>D4+D5+D6+D7+D8</f>
        <v>2.4420000000000002</v>
      </c>
      <c r="E14" s="432">
        <f>D14-C14</f>
        <v>0.22199999999999998</v>
      </c>
      <c r="F14" s="432"/>
      <c r="G14" s="146"/>
    </row>
    <row r="15" spans="1:7" ht="28.5" customHeight="1">
      <c r="A15" s="407" t="s">
        <v>15</v>
      </c>
      <c r="B15" s="411"/>
      <c r="C15" s="408">
        <f>C13*B15</f>
        <v>0</v>
      </c>
      <c r="D15" s="408">
        <f>D13*B15</f>
        <v>0</v>
      </c>
      <c r="E15" s="433"/>
      <c r="F15" s="433"/>
      <c r="G15" s="146"/>
    </row>
    <row r="16" spans="1:7" ht="15">
      <c r="A16" s="222"/>
      <c r="B16" s="146"/>
      <c r="C16" s="188"/>
      <c r="D16" s="188"/>
      <c r="E16" s="434"/>
      <c r="F16" s="434"/>
      <c r="G16" s="146"/>
    </row>
  </sheetData>
  <phoneticPr fontId="126" type="noConversion"/>
  <pageMargins left="0.7" right="0.7" top="0.78740157499999996" bottom="0.78740157499999996" header="0.3" footer="0.3"/>
  <pageSetup paperSize="9" orientation="portrait" r:id="rId1"/>
  <customProperties>
    <customPr name="_pios_id" r:id="rId2"/>
    <customPr name="EpmWorksheetKeyString_GUID" r:id="rId3"/>
  </customPropertie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Tabelle11">
    <tabColor theme="3" tint="0.59999389629810485"/>
  </sheetPr>
  <dimension ref="A1"/>
  <sheetViews>
    <sheetView showGridLines="0" zoomScale="90" zoomScaleNormal="90" workbookViewId="0">
      <selection activeCell="S11" sqref="S11"/>
    </sheetView>
  </sheetViews>
  <sheetFormatPr defaultColWidth="11.375" defaultRowHeight="13.5"/>
  <sheetData/>
  <phoneticPr fontId="126" type="noConversion"/>
  <pageMargins left="0.7" right="0.7" top="0.78740157499999996" bottom="0.78740157499999996" header="0.3" footer="0.3"/>
  <pageSetup paperSize="9" orientation="portrait" r:id="rId1"/>
  <customProperties>
    <customPr name="_pios_id" r:id="rId2"/>
    <customPr name="EpmWorksheetKeyString_GUID" r:id="rId3"/>
  </customProperties>
  <drawing r:id="rId4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Tabelle71"/>
  <dimension ref="A1:AF48"/>
  <sheetViews>
    <sheetView workbookViewId="0">
      <pane xSplit="1" topLeftCell="B1" activePane="topRight" state="frozen"/>
      <selection pane="topRight" activeCell="I32" sqref="I32"/>
    </sheetView>
  </sheetViews>
  <sheetFormatPr defaultColWidth="11.375" defaultRowHeight="13.5"/>
  <cols>
    <col min="1" max="1" width="22.125" customWidth="1"/>
    <col min="2" max="3" width="11" customWidth="1"/>
    <col min="4" max="8" width="18.75" customWidth="1"/>
    <col min="9" max="9" width="15.375" customWidth="1"/>
    <col min="10" max="24" width="11.625" customWidth="1"/>
  </cols>
  <sheetData>
    <row r="1" spans="1:32" s="800" customFormat="1" ht="30.75" customHeight="1">
      <c r="A1" s="836" t="s">
        <v>16</v>
      </c>
      <c r="B1" s="836" t="s">
        <v>17</v>
      </c>
      <c r="C1" s="836" t="s">
        <v>18</v>
      </c>
      <c r="D1" s="836" t="s">
        <v>19</v>
      </c>
      <c r="E1" s="836" t="s">
        <v>20</v>
      </c>
      <c r="F1" s="836" t="s">
        <v>10</v>
      </c>
      <c r="G1" s="836" t="s">
        <v>21</v>
      </c>
      <c r="H1" s="836" t="s">
        <v>22</v>
      </c>
    </row>
    <row r="2" spans="1:32">
      <c r="A2" s="886" t="s">
        <v>23</v>
      </c>
      <c r="B2" s="1014">
        <v>6.2E-2</v>
      </c>
      <c r="C2" s="1014">
        <v>0.25</v>
      </c>
      <c r="D2" s="1014">
        <v>1.4999999999999999E-2</v>
      </c>
      <c r="E2" s="1014"/>
      <c r="F2" s="1014">
        <v>0.21</v>
      </c>
      <c r="G2" s="1014"/>
      <c r="H2" s="1015">
        <v>0.06</v>
      </c>
    </row>
    <row r="3" spans="1:32">
      <c r="A3" s="72" t="s">
        <v>24</v>
      </c>
      <c r="B3" s="837">
        <v>0.08</v>
      </c>
      <c r="C3" s="837">
        <v>0.25600000000000001</v>
      </c>
      <c r="D3" s="837">
        <v>1.7000000000000001E-2</v>
      </c>
      <c r="E3" s="837"/>
      <c r="F3" s="837">
        <v>0.16800000000000001</v>
      </c>
      <c r="G3" s="837"/>
      <c r="H3" s="838">
        <v>0.06</v>
      </c>
    </row>
    <row r="4" spans="1:32">
      <c r="A4" s="72" t="s">
        <v>25</v>
      </c>
      <c r="B4" s="837">
        <v>0.06</v>
      </c>
      <c r="C4" s="837">
        <v>0.25</v>
      </c>
      <c r="D4" s="837">
        <v>2.5000000000000001E-2</v>
      </c>
      <c r="E4" s="837"/>
      <c r="F4" s="837">
        <v>9.5000000000000001E-2</v>
      </c>
      <c r="G4" s="837"/>
      <c r="H4" s="838">
        <v>0.04</v>
      </c>
    </row>
    <row r="5" spans="1:32">
      <c r="A5" s="72" t="s">
        <v>26</v>
      </c>
      <c r="B5" s="837">
        <v>0.06</v>
      </c>
      <c r="C5" s="837">
        <v>0.245</v>
      </c>
      <c r="D5" s="837">
        <v>0.01</v>
      </c>
      <c r="E5" s="837"/>
      <c r="F5" s="837">
        <v>7.4999999999999997E-2</v>
      </c>
      <c r="G5" s="837"/>
      <c r="H5" s="838">
        <v>0.04</v>
      </c>
    </row>
    <row r="6" spans="1:32">
      <c r="A6" s="72" t="s">
        <v>27</v>
      </c>
      <c r="B6" s="837">
        <v>0.08</v>
      </c>
      <c r="C6" s="837">
        <v>0.23499999999999999</v>
      </c>
      <c r="D6" s="837">
        <v>0.01</v>
      </c>
      <c r="E6" s="837"/>
      <c r="F6" s="837">
        <v>0.16</v>
      </c>
      <c r="G6" s="837"/>
      <c r="H6" s="838">
        <v>0.04</v>
      </c>
    </row>
    <row r="7" spans="1:32">
      <c r="A7" s="72" t="s">
        <v>28</v>
      </c>
      <c r="B7" s="837">
        <v>6.6000000000000003E-2</v>
      </c>
      <c r="C7" s="837">
        <v>0.15</v>
      </c>
      <c r="D7" s="837">
        <v>0.02</v>
      </c>
      <c r="E7" s="837"/>
      <c r="F7" s="837">
        <v>0.2</v>
      </c>
      <c r="G7" s="837"/>
      <c r="H7" s="838">
        <v>7.0000000000000007E-2</v>
      </c>
    </row>
    <row r="8" spans="1:32">
      <c r="A8" s="72" t="s">
        <v>29</v>
      </c>
      <c r="B8" s="837"/>
      <c r="C8" s="837"/>
      <c r="D8" s="837"/>
      <c r="E8" s="837"/>
      <c r="F8" s="837"/>
      <c r="G8" s="837"/>
      <c r="H8" s="838"/>
    </row>
    <row r="9" spans="1:32">
      <c r="A9" s="72" t="s">
        <v>30</v>
      </c>
      <c r="B9" s="837">
        <v>0.02</v>
      </c>
      <c r="C9" s="837">
        <v>0.2</v>
      </c>
      <c r="D9" s="837">
        <v>0.01</v>
      </c>
      <c r="E9" s="837"/>
      <c r="F9" s="837">
        <v>0.115</v>
      </c>
      <c r="G9" s="837"/>
      <c r="H9" s="838">
        <v>0.03</v>
      </c>
    </row>
    <row r="10" spans="1:32">
      <c r="A10" s="839" t="s">
        <v>31</v>
      </c>
      <c r="B10" s="840">
        <v>7.0000000000000007E-2</v>
      </c>
      <c r="C10" s="840">
        <v>0.22700000000000001</v>
      </c>
      <c r="D10" s="840">
        <v>1.4E-2</v>
      </c>
      <c r="E10" s="840"/>
      <c r="F10" s="840">
        <v>0.16300000000000001</v>
      </c>
      <c r="G10" s="840"/>
      <c r="H10" s="841">
        <v>5.3999999999999999E-2</v>
      </c>
    </row>
    <row r="11" spans="1:32">
      <c r="J11" s="1086" t="s">
        <v>21</v>
      </c>
      <c r="K11" s="1086"/>
      <c r="L11" s="1086"/>
      <c r="M11" s="1086"/>
      <c r="N11" s="1086"/>
      <c r="O11" s="1086"/>
      <c r="P11" s="1086"/>
      <c r="Q11" s="1087" t="s">
        <v>32</v>
      </c>
      <c r="R11" s="1088"/>
      <c r="S11" s="1088"/>
      <c r="T11" s="1088"/>
      <c r="U11" s="1088"/>
      <c r="V11" s="1088"/>
      <c r="W11" s="1088"/>
      <c r="X11" s="1088"/>
      <c r="Y11" s="1087" t="s">
        <v>33</v>
      </c>
      <c r="Z11" s="1088"/>
      <c r="AA11" s="1088"/>
      <c r="AB11" s="1088"/>
      <c r="AC11" s="1088"/>
      <c r="AD11" s="1088"/>
      <c r="AE11" s="1088"/>
      <c r="AF11" s="1088"/>
    </row>
    <row r="12" spans="1:32" s="102" customFormat="1">
      <c r="A12" s="843"/>
      <c r="B12" s="843" t="s">
        <v>17</v>
      </c>
      <c r="C12" s="843" t="s">
        <v>18</v>
      </c>
      <c r="D12" s="843" t="s">
        <v>19</v>
      </c>
      <c r="E12" s="843" t="s">
        <v>20</v>
      </c>
      <c r="F12" s="843" t="s">
        <v>34</v>
      </c>
      <c r="G12" s="843" t="s">
        <v>35</v>
      </c>
      <c r="H12" s="843" t="s">
        <v>36</v>
      </c>
      <c r="I12" s="843" t="s">
        <v>21</v>
      </c>
      <c r="J12" s="845" t="s">
        <v>17</v>
      </c>
      <c r="K12" s="845" t="s">
        <v>18</v>
      </c>
      <c r="L12" s="845" t="s">
        <v>19</v>
      </c>
      <c r="M12" s="845" t="s">
        <v>20</v>
      </c>
      <c r="N12" s="845" t="s">
        <v>34</v>
      </c>
      <c r="O12" s="845" t="s">
        <v>35</v>
      </c>
      <c r="P12" s="845" t="s">
        <v>36</v>
      </c>
      <c r="Q12" s="846" t="s">
        <v>17</v>
      </c>
      <c r="R12" s="846" t="s">
        <v>18</v>
      </c>
      <c r="S12" s="846" t="s">
        <v>19</v>
      </c>
      <c r="T12" s="846" t="s">
        <v>20</v>
      </c>
      <c r="U12" s="846" t="s">
        <v>34</v>
      </c>
      <c r="V12" s="846" t="s">
        <v>35</v>
      </c>
      <c r="W12" s="846" t="s">
        <v>36</v>
      </c>
      <c r="X12" s="846" t="s">
        <v>21</v>
      </c>
      <c r="Y12" s="991" t="s">
        <v>17</v>
      </c>
      <c r="Z12" s="991" t="s">
        <v>18</v>
      </c>
      <c r="AA12" s="991" t="s">
        <v>19</v>
      </c>
      <c r="AB12" s="991" t="s">
        <v>20</v>
      </c>
      <c r="AC12" s="991" t="s">
        <v>34</v>
      </c>
      <c r="AD12" s="991" t="s">
        <v>35</v>
      </c>
      <c r="AE12" s="991" t="s">
        <v>36</v>
      </c>
      <c r="AF12" s="991" t="s">
        <v>21</v>
      </c>
    </row>
    <row r="13" spans="1:32">
      <c r="A13" s="886" t="s">
        <v>37</v>
      </c>
      <c r="B13" s="1016">
        <v>0.04</v>
      </c>
      <c r="C13" s="1016">
        <v>0.64</v>
      </c>
      <c r="D13" s="1016">
        <v>3.5000000000000003E-2</v>
      </c>
      <c r="E13" s="1016">
        <v>3.5000000000000003E-2</v>
      </c>
      <c r="F13" s="1016">
        <v>0.09</v>
      </c>
      <c r="G13" s="1016">
        <v>0.09</v>
      </c>
      <c r="H13" s="1016">
        <v>0.05</v>
      </c>
      <c r="I13" s="1016">
        <v>0</v>
      </c>
      <c r="J13" s="1017"/>
      <c r="K13" s="1017"/>
      <c r="L13" s="1017"/>
      <c r="M13" s="1017"/>
      <c r="N13" s="1017"/>
      <c r="O13" s="1017"/>
      <c r="P13" s="1017"/>
      <c r="Q13" s="1018">
        <v>0.02</v>
      </c>
      <c r="R13" s="1018"/>
      <c r="S13" s="1018">
        <v>3.5000000000000003E-2</v>
      </c>
      <c r="T13" s="1018">
        <v>0.02</v>
      </c>
      <c r="U13" s="1018">
        <v>4.4999999999999998E-2</v>
      </c>
      <c r="V13" s="1018">
        <v>4.4999999999999998E-2</v>
      </c>
      <c r="W13" s="1018">
        <v>0.03</v>
      </c>
      <c r="X13" s="1019"/>
      <c r="Y13" s="1018">
        <v>0.01</v>
      </c>
      <c r="Z13" s="1018"/>
      <c r="AA13" s="1018">
        <v>0.02</v>
      </c>
      <c r="AB13" s="1018">
        <v>0.01</v>
      </c>
      <c r="AC13" s="1018">
        <v>0.02</v>
      </c>
      <c r="AD13" s="1018">
        <v>0.03</v>
      </c>
      <c r="AE13" s="1018">
        <v>0.02</v>
      </c>
      <c r="AF13" s="1019"/>
    </row>
    <row r="14" spans="1:32">
      <c r="A14" s="72" t="s">
        <v>38</v>
      </c>
      <c r="B14" s="842">
        <v>5.5E-2</v>
      </c>
      <c r="C14" s="842">
        <v>0.6</v>
      </c>
      <c r="D14" s="842">
        <v>0.02</v>
      </c>
      <c r="E14" s="842">
        <v>0</v>
      </c>
      <c r="F14" s="842">
        <v>0</v>
      </c>
      <c r="G14" s="842">
        <v>0</v>
      </c>
      <c r="H14" s="842">
        <v>0.06</v>
      </c>
      <c r="I14" s="844">
        <v>0.25793899999999964</v>
      </c>
      <c r="J14" s="842">
        <v>2.5000000000000001E-2</v>
      </c>
      <c r="K14" s="842"/>
      <c r="L14" s="842">
        <v>0.01</v>
      </c>
      <c r="M14" s="842">
        <v>0.03</v>
      </c>
      <c r="N14" s="842">
        <v>0.05</v>
      </c>
      <c r="O14" s="842">
        <v>7.4999999999999997E-2</v>
      </c>
      <c r="P14" s="842">
        <v>5.5E-2</v>
      </c>
      <c r="Q14" s="847">
        <v>2.5000000000000001E-2</v>
      </c>
      <c r="R14" s="847"/>
      <c r="S14" s="847">
        <v>0.02</v>
      </c>
      <c r="T14" s="847"/>
      <c r="U14" s="847"/>
      <c r="V14" s="847"/>
      <c r="W14" s="847">
        <v>0.03</v>
      </c>
      <c r="X14" s="848">
        <v>0.12363200000000001</v>
      </c>
      <c r="Y14" s="847">
        <v>1.4999999999999999E-2</v>
      </c>
      <c r="Z14" s="847"/>
      <c r="AA14" s="847">
        <v>0.01</v>
      </c>
      <c r="AB14" s="847"/>
      <c r="AC14" s="847"/>
      <c r="AD14" s="847"/>
      <c r="AE14" s="847">
        <v>0.02</v>
      </c>
      <c r="AF14" s="848">
        <v>6.0900000000000003E-2</v>
      </c>
    </row>
    <row r="15" spans="1:32">
      <c r="A15" s="72" t="s">
        <v>39</v>
      </c>
      <c r="B15" s="842">
        <v>7.0000000000000007E-2</v>
      </c>
      <c r="C15" s="842">
        <v>0.53</v>
      </c>
      <c r="D15" s="842">
        <v>2.5000000000000001E-2</v>
      </c>
      <c r="E15" s="842">
        <v>0</v>
      </c>
      <c r="F15" s="842">
        <v>0</v>
      </c>
      <c r="G15" s="842">
        <v>0</v>
      </c>
      <c r="H15" s="842">
        <v>7.0000000000000007E-2</v>
      </c>
      <c r="I15" s="844">
        <v>0.25793899999999964</v>
      </c>
      <c r="J15" s="842">
        <v>2.5000000000000001E-2</v>
      </c>
      <c r="K15" s="842"/>
      <c r="L15" s="842">
        <v>0.01</v>
      </c>
      <c r="M15" s="842">
        <v>0.03</v>
      </c>
      <c r="N15" s="842">
        <v>0.05</v>
      </c>
      <c r="O15" s="842">
        <v>7.4999999999999997E-2</v>
      </c>
      <c r="P15" s="842">
        <v>5.5E-2</v>
      </c>
      <c r="Q15" s="847">
        <v>0.03</v>
      </c>
      <c r="R15" s="847"/>
      <c r="S15" s="847">
        <v>0.02</v>
      </c>
      <c r="T15" s="847"/>
      <c r="U15" s="847"/>
      <c r="V15" s="847"/>
      <c r="W15" s="847">
        <v>0.03</v>
      </c>
      <c r="X15" s="848">
        <v>0.12363200000000001</v>
      </c>
      <c r="Y15" s="847">
        <v>1.4999999999999999E-2</v>
      </c>
      <c r="Z15" s="847"/>
      <c r="AA15" s="847">
        <v>0.01</v>
      </c>
      <c r="AB15" s="847"/>
      <c r="AC15" s="847"/>
      <c r="AD15" s="847"/>
      <c r="AE15" s="847">
        <v>1.4999999999999999E-2</v>
      </c>
      <c r="AF15" s="848">
        <v>6.0900000000000003E-2</v>
      </c>
    </row>
    <row r="16" spans="1:32">
      <c r="A16" s="72" t="s">
        <v>40</v>
      </c>
      <c r="B16" s="842">
        <v>8.5000000000000006E-2</v>
      </c>
      <c r="C16" s="842">
        <v>0.56799999999999995</v>
      </c>
      <c r="D16" s="842">
        <v>3.5000000000000003E-2</v>
      </c>
      <c r="E16" s="842">
        <v>0</v>
      </c>
      <c r="F16" s="842">
        <v>0</v>
      </c>
      <c r="G16" s="842">
        <v>0</v>
      </c>
      <c r="H16" s="842">
        <v>0.252</v>
      </c>
      <c r="I16" s="844"/>
      <c r="J16" s="842"/>
      <c r="K16" s="842"/>
      <c r="L16" s="842"/>
      <c r="M16" s="842"/>
      <c r="N16" s="842"/>
      <c r="O16" s="842"/>
      <c r="P16" s="842"/>
      <c r="Q16" s="847">
        <v>0.04</v>
      </c>
      <c r="R16" s="847"/>
      <c r="S16" s="847">
        <v>3.5000000000000003E-2</v>
      </c>
      <c r="T16" s="847"/>
      <c r="U16" s="847"/>
      <c r="V16" s="847"/>
      <c r="W16" s="847">
        <v>0.12</v>
      </c>
      <c r="X16" s="848"/>
      <c r="Y16" s="847"/>
      <c r="Z16" s="847"/>
      <c r="AA16" s="847"/>
      <c r="AB16" s="847"/>
      <c r="AC16" s="847"/>
      <c r="AD16" s="847"/>
      <c r="AE16" s="847"/>
      <c r="AF16" s="848"/>
    </row>
    <row r="17" spans="1:32">
      <c r="A17" s="72" t="s">
        <v>41</v>
      </c>
      <c r="B17" s="842">
        <v>9.8000000000000004E-2</v>
      </c>
      <c r="C17" s="842">
        <v>0.56799999999999995</v>
      </c>
      <c r="D17" s="842">
        <v>0.02</v>
      </c>
      <c r="E17" s="842">
        <v>0</v>
      </c>
      <c r="F17" s="842">
        <v>0</v>
      </c>
      <c r="G17" s="842">
        <v>0</v>
      </c>
      <c r="H17" s="842">
        <v>0.32</v>
      </c>
      <c r="I17" s="844"/>
      <c r="J17" s="842"/>
      <c r="K17" s="842"/>
      <c r="L17" s="842"/>
      <c r="M17" s="842"/>
      <c r="N17" s="842"/>
      <c r="O17" s="842"/>
      <c r="P17" s="842"/>
      <c r="Q17" s="847">
        <v>0.04</v>
      </c>
      <c r="R17" s="847"/>
      <c r="S17" s="847">
        <v>0.02</v>
      </c>
      <c r="T17" s="847"/>
      <c r="U17" s="847"/>
      <c r="V17" s="847"/>
      <c r="W17" s="847">
        <v>0.15</v>
      </c>
      <c r="X17" s="848"/>
      <c r="Y17" s="847"/>
      <c r="Z17" s="847"/>
      <c r="AA17" s="847"/>
      <c r="AB17" s="847"/>
      <c r="AC17" s="847"/>
      <c r="AD17" s="847"/>
      <c r="AE17" s="847"/>
      <c r="AF17" s="848"/>
    </row>
    <row r="18" spans="1:32">
      <c r="A18" s="72" t="s">
        <v>42</v>
      </c>
      <c r="B18" s="1013">
        <v>0.06</v>
      </c>
      <c r="C18" s="1013">
        <v>0.37</v>
      </c>
      <c r="D18" s="1013">
        <v>0.02</v>
      </c>
      <c r="E18" s="1013">
        <v>0</v>
      </c>
      <c r="F18" s="1013">
        <v>0</v>
      </c>
      <c r="G18" s="1013">
        <v>0</v>
      </c>
      <c r="H18" s="1013">
        <v>0.08</v>
      </c>
      <c r="I18" s="844"/>
      <c r="J18" s="842"/>
      <c r="K18" s="842"/>
      <c r="L18" s="842"/>
      <c r="M18" s="842"/>
      <c r="N18" s="842"/>
      <c r="O18" s="842"/>
      <c r="P18" s="842"/>
      <c r="Q18" s="847">
        <v>0.03</v>
      </c>
      <c r="R18" s="847"/>
      <c r="S18" s="847">
        <v>0.01</v>
      </c>
      <c r="T18" s="847"/>
      <c r="U18" s="847"/>
      <c r="V18" s="847"/>
      <c r="W18" s="847">
        <v>0.04</v>
      </c>
      <c r="X18" s="848"/>
      <c r="Y18" s="847"/>
      <c r="Z18" s="847"/>
      <c r="AA18" s="847"/>
      <c r="AB18" s="847"/>
      <c r="AC18" s="847"/>
      <c r="AD18" s="847"/>
      <c r="AE18" s="847"/>
      <c r="AF18" s="848"/>
    </row>
    <row r="19" spans="1:32">
      <c r="A19" s="72" t="s">
        <v>43</v>
      </c>
      <c r="B19" s="842">
        <v>0.04</v>
      </c>
      <c r="C19" s="842">
        <v>0.219</v>
      </c>
      <c r="D19" s="842">
        <v>3.5000000000000003E-2</v>
      </c>
      <c r="E19" s="842">
        <v>0</v>
      </c>
      <c r="F19" s="842">
        <v>0</v>
      </c>
      <c r="G19" s="842">
        <v>0</v>
      </c>
      <c r="H19" s="842">
        <v>0.17299999999999999</v>
      </c>
      <c r="I19" s="844"/>
      <c r="J19" s="842"/>
      <c r="K19" s="842"/>
      <c r="L19" s="842"/>
      <c r="M19" s="842"/>
      <c r="N19" s="842"/>
      <c r="O19" s="842"/>
      <c r="P19" s="842"/>
      <c r="Q19" s="847">
        <v>2.0500000000000001E-2</v>
      </c>
      <c r="R19" s="847"/>
      <c r="S19" s="847">
        <v>1.7500000000000002E-2</v>
      </c>
      <c r="T19" s="847"/>
      <c r="U19" s="847"/>
      <c r="V19" s="847"/>
      <c r="W19" s="847">
        <v>8.7499999999999994E-2</v>
      </c>
      <c r="X19" s="848"/>
      <c r="Y19" s="847"/>
      <c r="Z19" s="847"/>
      <c r="AA19" s="847"/>
      <c r="AB19" s="847"/>
      <c r="AC19" s="847"/>
      <c r="AD19" s="847"/>
      <c r="AE19" s="847"/>
      <c r="AF19" s="848"/>
    </row>
    <row r="20" spans="1:32">
      <c r="A20" s="72" t="s">
        <v>44</v>
      </c>
      <c r="B20" s="842">
        <v>5.3999999999999999E-2</v>
      </c>
      <c r="C20" s="842">
        <v>0.52600000000000002</v>
      </c>
      <c r="D20" s="842">
        <v>0.02</v>
      </c>
      <c r="E20" s="842">
        <v>0</v>
      </c>
      <c r="F20" s="842">
        <v>0</v>
      </c>
      <c r="G20" s="842">
        <v>0</v>
      </c>
      <c r="H20" s="842">
        <v>0.14499999999999999</v>
      </c>
      <c r="I20" s="844"/>
      <c r="J20" s="842"/>
      <c r="K20" s="842"/>
      <c r="L20" s="842"/>
      <c r="M20" s="842"/>
      <c r="N20" s="842"/>
      <c r="O20" s="842"/>
      <c r="P20" s="842"/>
      <c r="Q20" s="847">
        <v>2.8500000000000001E-2</v>
      </c>
      <c r="R20" s="847"/>
      <c r="S20" s="847">
        <v>0.01</v>
      </c>
      <c r="T20" s="847"/>
      <c r="U20" s="847"/>
      <c r="V20" s="847"/>
      <c r="W20" s="847">
        <v>7.1999999999999995E-2</v>
      </c>
      <c r="X20" s="848"/>
      <c r="Y20" s="847"/>
      <c r="Z20" s="847"/>
      <c r="AA20" s="847"/>
      <c r="AB20" s="847"/>
      <c r="AC20" s="847"/>
      <c r="AD20" s="847"/>
      <c r="AE20" s="847"/>
      <c r="AF20" s="848"/>
    </row>
    <row r="21" spans="1:32">
      <c r="A21" s="72" t="s">
        <v>45</v>
      </c>
      <c r="B21" s="842">
        <v>0.14499999999999999</v>
      </c>
      <c r="C21" s="842">
        <v>0.68700000000000006</v>
      </c>
      <c r="D21" s="842"/>
      <c r="E21" s="842"/>
      <c r="F21" s="842">
        <v>0.315</v>
      </c>
      <c r="G21" s="842"/>
      <c r="H21" s="842"/>
      <c r="I21" s="844"/>
      <c r="J21" s="842"/>
      <c r="K21" s="842"/>
      <c r="L21" s="842"/>
      <c r="M21" s="842"/>
      <c r="N21" s="842"/>
      <c r="O21" s="842"/>
      <c r="P21" s="842"/>
      <c r="Q21" s="847"/>
      <c r="R21" s="847"/>
      <c r="S21" s="847"/>
      <c r="T21" s="847"/>
      <c r="U21" s="847"/>
      <c r="V21" s="847"/>
      <c r="W21" s="847"/>
      <c r="X21" s="848"/>
      <c r="Y21" s="847"/>
      <c r="Z21" s="847"/>
      <c r="AA21" s="847"/>
      <c r="AB21" s="847"/>
      <c r="AC21" s="847"/>
      <c r="AD21" s="847"/>
      <c r="AE21" s="847"/>
      <c r="AF21" s="848"/>
    </row>
    <row r="22" spans="1:32">
      <c r="A22" s="72" t="s">
        <v>46</v>
      </c>
      <c r="B22" s="842">
        <v>0.17299999999999999</v>
      </c>
      <c r="C22" s="842">
        <v>0.39600000000000002</v>
      </c>
      <c r="D22" s="842"/>
      <c r="E22" s="842"/>
      <c r="F22" s="842">
        <v>0.11</v>
      </c>
      <c r="G22" s="842"/>
      <c r="H22" s="842"/>
      <c r="I22" s="844"/>
      <c r="J22" s="842"/>
      <c r="K22" s="842"/>
      <c r="L22" s="842"/>
      <c r="M22" s="842"/>
      <c r="N22" s="842"/>
      <c r="O22" s="842"/>
      <c r="P22" s="842"/>
      <c r="Q22" s="847"/>
      <c r="R22" s="847"/>
      <c r="S22" s="847"/>
      <c r="T22" s="847"/>
      <c r="U22" s="847"/>
      <c r="V22" s="847"/>
      <c r="W22" s="847"/>
      <c r="X22" s="848"/>
      <c r="Y22" s="847"/>
      <c r="Z22" s="847"/>
      <c r="AA22" s="847"/>
      <c r="AB22" s="847"/>
      <c r="AC22" s="847"/>
      <c r="AD22" s="847"/>
      <c r="AE22" s="847"/>
      <c r="AF22" s="848"/>
    </row>
    <row r="23" spans="1:32">
      <c r="A23" s="839" t="s">
        <v>47</v>
      </c>
      <c r="B23" s="849">
        <v>2.5000000000000001E-2</v>
      </c>
      <c r="C23" s="849">
        <v>0.45</v>
      </c>
      <c r="D23" s="849">
        <v>0.02</v>
      </c>
      <c r="E23" s="849">
        <v>0</v>
      </c>
      <c r="F23" s="849">
        <v>0</v>
      </c>
      <c r="G23" s="849">
        <v>0</v>
      </c>
      <c r="H23" s="849">
        <v>0.14000000000000001</v>
      </c>
      <c r="I23" s="849">
        <v>0.1</v>
      </c>
      <c r="J23" s="850"/>
      <c r="K23" s="850"/>
      <c r="L23" s="850"/>
      <c r="M23" s="850"/>
      <c r="N23" s="850"/>
      <c r="O23" s="850"/>
      <c r="P23" s="850"/>
      <c r="Q23" s="851">
        <v>1.4999999999999999E-2</v>
      </c>
      <c r="R23" s="851"/>
      <c r="S23" s="851">
        <v>0.01</v>
      </c>
      <c r="T23" s="851"/>
      <c r="U23" s="851"/>
      <c r="V23" s="851"/>
      <c r="W23" s="851">
        <v>7.0000000000000007E-2</v>
      </c>
      <c r="X23" s="841">
        <v>0.05</v>
      </c>
      <c r="Y23" s="851">
        <v>0.01</v>
      </c>
      <c r="Z23" s="851"/>
      <c r="AA23" s="851">
        <v>5.0000000000000001E-3</v>
      </c>
      <c r="AB23" s="851"/>
      <c r="AC23" s="851"/>
      <c r="AD23" s="851"/>
      <c r="AE23" s="851">
        <v>3.5000000000000003E-2</v>
      </c>
      <c r="AF23" s="968">
        <v>0.03</v>
      </c>
    </row>
    <row r="24" spans="1:32">
      <c r="Q24" s="847"/>
      <c r="R24" s="847"/>
      <c r="S24" s="847"/>
      <c r="T24" s="847"/>
      <c r="U24" s="847"/>
      <c r="V24" s="847"/>
      <c r="W24" s="847"/>
    </row>
    <row r="25" spans="1:32">
      <c r="A25" s="854" t="s">
        <v>48</v>
      </c>
      <c r="B25" s="855"/>
    </row>
    <row r="26" spans="1:32">
      <c r="A26" s="72" t="s">
        <v>49</v>
      </c>
      <c r="B26" s="852">
        <v>0.12</v>
      </c>
    </row>
    <row r="27" spans="1:32">
      <c r="A27" s="72" t="s">
        <v>50</v>
      </c>
      <c r="B27" s="852">
        <v>0.15</v>
      </c>
    </row>
    <row r="28" spans="1:32">
      <c r="A28" s="72" t="s">
        <v>51</v>
      </c>
      <c r="B28" s="852">
        <v>0.12</v>
      </c>
    </row>
    <row r="29" spans="1:32">
      <c r="A29" s="839" t="s">
        <v>52</v>
      </c>
      <c r="B29" s="853">
        <v>0.12</v>
      </c>
    </row>
    <row r="31" spans="1:32">
      <c r="A31" s="854" t="s">
        <v>53</v>
      </c>
      <c r="B31" s="855"/>
    </row>
    <row r="32" spans="1:32">
      <c r="A32" s="886" t="s">
        <v>47</v>
      </c>
      <c r="B32" s="1020">
        <v>2.5000000000000001E-2</v>
      </c>
    </row>
    <row r="33" spans="1:2">
      <c r="A33" s="839" t="s">
        <v>54</v>
      </c>
      <c r="B33" s="858">
        <v>0.04</v>
      </c>
    </row>
    <row r="35" spans="1:2">
      <c r="A35" s="854" t="s">
        <v>55</v>
      </c>
      <c r="B35" s="855"/>
    </row>
    <row r="36" spans="1:2">
      <c r="A36" s="886" t="s">
        <v>47</v>
      </c>
      <c r="B36" s="1021">
        <v>55</v>
      </c>
    </row>
    <row r="37" spans="1:2">
      <c r="A37" s="839" t="s">
        <v>54</v>
      </c>
      <c r="B37" s="859">
        <v>80</v>
      </c>
    </row>
    <row r="39" spans="1:2">
      <c r="A39" s="854" t="s">
        <v>56</v>
      </c>
      <c r="B39" s="855"/>
    </row>
    <row r="40" spans="1:2">
      <c r="A40" s="886" t="s">
        <v>37</v>
      </c>
      <c r="B40" s="1022">
        <v>0.9</v>
      </c>
    </row>
    <row r="41" spans="1:2">
      <c r="A41" s="72" t="s">
        <v>38</v>
      </c>
      <c r="B41" s="852">
        <v>0.9</v>
      </c>
    </row>
    <row r="42" spans="1:2">
      <c r="A42" s="72" t="s">
        <v>39</v>
      </c>
      <c r="B42" s="852">
        <v>0.9</v>
      </c>
    </row>
    <row r="43" spans="1:2">
      <c r="A43" s="72" t="s">
        <v>47</v>
      </c>
      <c r="B43" s="852">
        <v>0.95</v>
      </c>
    </row>
    <row r="44" spans="1:2">
      <c r="A44" s="72" t="s">
        <v>42</v>
      </c>
      <c r="B44" s="852">
        <v>0.9</v>
      </c>
    </row>
    <row r="45" spans="1:2">
      <c r="A45" s="839" t="s">
        <v>40</v>
      </c>
      <c r="B45" s="853">
        <v>0.9</v>
      </c>
    </row>
    <row r="47" spans="1:2">
      <c r="A47" s="854" t="s">
        <v>57</v>
      </c>
      <c r="B47" s="855"/>
    </row>
    <row r="48" spans="1:2">
      <c r="A48" s="992" t="s">
        <v>58</v>
      </c>
      <c r="B48" s="993">
        <v>0.08</v>
      </c>
    </row>
  </sheetData>
  <mergeCells count="3">
    <mergeCell ref="J11:P11"/>
    <mergeCell ref="Q11:X11"/>
    <mergeCell ref="Y11:AF11"/>
  </mergeCells>
  <phoneticPr fontId="126" type="noConversion"/>
  <pageMargins left="0.7" right="0.7" top="0.78740157499999996" bottom="0.78740157499999996" header="0.3" footer="0.3"/>
  <pageSetup paperSize="9" orientation="portrait" horizontalDpi="4294967293" verticalDpi="0" r:id="rId1"/>
  <customProperties>
    <customPr name="_pios_id" r:id="rId2"/>
    <customPr name="EpmWorksheetKeyString_GUID" r:id="rId3"/>
  </customPropertie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Tabelle3">
    <tabColor theme="3" tint="0.59999389629810485"/>
    <pageSetUpPr fitToPage="1"/>
  </sheetPr>
  <dimension ref="A1:AF62"/>
  <sheetViews>
    <sheetView showGridLines="0" showZeros="0" zoomScale="90" zoomScaleNormal="90" workbookViewId="0">
      <selection activeCell="G19" sqref="G19"/>
    </sheetView>
  </sheetViews>
  <sheetFormatPr defaultColWidth="3.125" defaultRowHeight="15.75" customHeight="1"/>
  <cols>
    <col min="1" max="1" width="2.75" style="315" customWidth="1"/>
    <col min="2" max="2" width="32" style="315" customWidth="1"/>
    <col min="3" max="3" width="8.75" style="315" customWidth="1"/>
    <col min="4" max="7" width="12.25" style="315" customWidth="1"/>
    <col min="8" max="8" width="12.375" style="315" customWidth="1"/>
    <col min="9" max="10" width="12.25" style="315" customWidth="1"/>
    <col min="11" max="11" width="1.875" style="315" customWidth="1"/>
    <col min="12" max="12" width="32.125" style="315" customWidth="1"/>
    <col min="13" max="13" width="14.25" style="315" bestFit="1" customWidth="1"/>
    <col min="14" max="14" width="12.875" style="315" bestFit="1" customWidth="1"/>
    <col min="15" max="15" width="14.125" style="315" customWidth="1"/>
    <col min="16" max="16" width="10.375" style="315" customWidth="1"/>
    <col min="17" max="17" width="17.375" style="315" bestFit="1" customWidth="1"/>
    <col min="18" max="18" width="10.375" style="315" customWidth="1"/>
    <col min="19" max="19" width="3.125" style="315"/>
    <col min="20" max="20" width="12.375" style="315" hidden="1" customWidth="1"/>
    <col min="21" max="21" width="6.25" style="315" hidden="1" customWidth="1"/>
    <col min="22" max="22" width="5" style="315" customWidth="1"/>
    <col min="23" max="32" width="12.25" style="315" customWidth="1"/>
    <col min="33" max="258" width="3.125" style="315"/>
    <col min="259" max="259" width="2.125" style="315" customWidth="1"/>
    <col min="260" max="260" width="30.625" style="315" customWidth="1"/>
    <col min="261" max="264" width="9.625" style="315" customWidth="1"/>
    <col min="265" max="265" width="9.875" style="315" customWidth="1"/>
    <col min="266" max="266" width="1.875" style="315" customWidth="1"/>
    <col min="267" max="267" width="23.375" style="315" customWidth="1"/>
    <col min="268" max="273" width="9.625" style="315" customWidth="1"/>
    <col min="274" max="274" width="15.25" style="315" customWidth="1"/>
    <col min="275" max="283" width="3.125" style="315"/>
    <col min="284" max="284" width="6.875" style="315" bestFit="1" customWidth="1"/>
    <col min="285" max="514" width="3.125" style="315"/>
    <col min="515" max="515" width="2.125" style="315" customWidth="1"/>
    <col min="516" max="516" width="30.625" style="315" customWidth="1"/>
    <col min="517" max="520" width="9.625" style="315" customWidth="1"/>
    <col min="521" max="521" width="9.875" style="315" customWidth="1"/>
    <col min="522" max="522" width="1.875" style="315" customWidth="1"/>
    <col min="523" max="523" width="23.375" style="315" customWidth="1"/>
    <col min="524" max="529" width="9.625" style="315" customWidth="1"/>
    <col min="530" max="530" width="15.25" style="315" customWidth="1"/>
    <col min="531" max="539" width="3.125" style="315"/>
    <col min="540" max="540" width="6.875" style="315" bestFit="1" customWidth="1"/>
    <col min="541" max="770" width="3.125" style="315"/>
    <col min="771" max="771" width="2.125" style="315" customWidth="1"/>
    <col min="772" max="772" width="30.625" style="315" customWidth="1"/>
    <col min="773" max="776" width="9.625" style="315" customWidth="1"/>
    <col min="777" max="777" width="9.875" style="315" customWidth="1"/>
    <col min="778" max="778" width="1.875" style="315" customWidth="1"/>
    <col min="779" max="779" width="23.375" style="315" customWidth="1"/>
    <col min="780" max="785" width="9.625" style="315" customWidth="1"/>
    <col min="786" max="786" width="15.25" style="315" customWidth="1"/>
    <col min="787" max="795" width="3.125" style="315"/>
    <col min="796" max="796" width="6.875" style="315" bestFit="1" customWidth="1"/>
    <col min="797" max="1026" width="3.125" style="315"/>
    <col min="1027" max="1027" width="2.125" style="315" customWidth="1"/>
    <col min="1028" max="1028" width="30.625" style="315" customWidth="1"/>
    <col min="1029" max="1032" width="9.625" style="315" customWidth="1"/>
    <col min="1033" max="1033" width="9.875" style="315" customWidth="1"/>
    <col min="1034" max="1034" width="1.875" style="315" customWidth="1"/>
    <col min="1035" max="1035" width="23.375" style="315" customWidth="1"/>
    <col min="1036" max="1041" width="9.625" style="315" customWidth="1"/>
    <col min="1042" max="1042" width="15.25" style="315" customWidth="1"/>
    <col min="1043" max="1051" width="3.125" style="315"/>
    <col min="1052" max="1052" width="6.875" style="315" bestFit="1" customWidth="1"/>
    <col min="1053" max="1282" width="3.125" style="315"/>
    <col min="1283" max="1283" width="2.125" style="315" customWidth="1"/>
    <col min="1284" max="1284" width="30.625" style="315" customWidth="1"/>
    <col min="1285" max="1288" width="9.625" style="315" customWidth="1"/>
    <col min="1289" max="1289" width="9.875" style="315" customWidth="1"/>
    <col min="1290" max="1290" width="1.875" style="315" customWidth="1"/>
    <col min="1291" max="1291" width="23.375" style="315" customWidth="1"/>
    <col min="1292" max="1297" width="9.625" style="315" customWidth="1"/>
    <col min="1298" max="1298" width="15.25" style="315" customWidth="1"/>
    <col min="1299" max="1307" width="3.125" style="315"/>
    <col min="1308" max="1308" width="6.875" style="315" bestFit="1" customWidth="1"/>
    <col min="1309" max="1538" width="3.125" style="315"/>
    <col min="1539" max="1539" width="2.125" style="315" customWidth="1"/>
    <col min="1540" max="1540" width="30.625" style="315" customWidth="1"/>
    <col min="1541" max="1544" width="9.625" style="315" customWidth="1"/>
    <col min="1545" max="1545" width="9.875" style="315" customWidth="1"/>
    <col min="1546" max="1546" width="1.875" style="315" customWidth="1"/>
    <col min="1547" max="1547" width="23.375" style="315" customWidth="1"/>
    <col min="1548" max="1553" width="9.625" style="315" customWidth="1"/>
    <col min="1554" max="1554" width="15.25" style="315" customWidth="1"/>
    <col min="1555" max="1563" width="3.125" style="315"/>
    <col min="1564" max="1564" width="6.875" style="315" bestFit="1" customWidth="1"/>
    <col min="1565" max="1794" width="3.125" style="315"/>
    <col min="1795" max="1795" width="2.125" style="315" customWidth="1"/>
    <col min="1796" max="1796" width="30.625" style="315" customWidth="1"/>
    <col min="1797" max="1800" width="9.625" style="315" customWidth="1"/>
    <col min="1801" max="1801" width="9.875" style="315" customWidth="1"/>
    <col min="1802" max="1802" width="1.875" style="315" customWidth="1"/>
    <col min="1803" max="1803" width="23.375" style="315" customWidth="1"/>
    <col min="1804" max="1809" width="9.625" style="315" customWidth="1"/>
    <col min="1810" max="1810" width="15.25" style="315" customWidth="1"/>
    <col min="1811" max="1819" width="3.125" style="315"/>
    <col min="1820" max="1820" width="6.875" style="315" bestFit="1" customWidth="1"/>
    <col min="1821" max="2050" width="3.125" style="315"/>
    <col min="2051" max="2051" width="2.125" style="315" customWidth="1"/>
    <col min="2052" max="2052" width="30.625" style="315" customWidth="1"/>
    <col min="2053" max="2056" width="9.625" style="315" customWidth="1"/>
    <col min="2057" max="2057" width="9.875" style="315" customWidth="1"/>
    <col min="2058" max="2058" width="1.875" style="315" customWidth="1"/>
    <col min="2059" max="2059" width="23.375" style="315" customWidth="1"/>
    <col min="2060" max="2065" width="9.625" style="315" customWidth="1"/>
    <col min="2066" max="2066" width="15.25" style="315" customWidth="1"/>
    <col min="2067" max="2075" width="3.125" style="315"/>
    <col min="2076" max="2076" width="6.875" style="315" bestFit="1" customWidth="1"/>
    <col min="2077" max="2306" width="3.125" style="315"/>
    <col min="2307" max="2307" width="2.125" style="315" customWidth="1"/>
    <col min="2308" max="2308" width="30.625" style="315" customWidth="1"/>
    <col min="2309" max="2312" width="9.625" style="315" customWidth="1"/>
    <col min="2313" max="2313" width="9.875" style="315" customWidth="1"/>
    <col min="2314" max="2314" width="1.875" style="315" customWidth="1"/>
    <col min="2315" max="2315" width="23.375" style="315" customWidth="1"/>
    <col min="2316" max="2321" width="9.625" style="315" customWidth="1"/>
    <col min="2322" max="2322" width="15.25" style="315" customWidth="1"/>
    <col min="2323" max="2331" width="3.125" style="315"/>
    <col min="2332" max="2332" width="6.875" style="315" bestFit="1" customWidth="1"/>
    <col min="2333" max="2562" width="3.125" style="315"/>
    <col min="2563" max="2563" width="2.125" style="315" customWidth="1"/>
    <col min="2564" max="2564" width="30.625" style="315" customWidth="1"/>
    <col min="2565" max="2568" width="9.625" style="315" customWidth="1"/>
    <col min="2569" max="2569" width="9.875" style="315" customWidth="1"/>
    <col min="2570" max="2570" width="1.875" style="315" customWidth="1"/>
    <col min="2571" max="2571" width="23.375" style="315" customWidth="1"/>
    <col min="2572" max="2577" width="9.625" style="315" customWidth="1"/>
    <col min="2578" max="2578" width="15.25" style="315" customWidth="1"/>
    <col min="2579" max="2587" width="3.125" style="315"/>
    <col min="2588" max="2588" width="6.875" style="315" bestFit="1" customWidth="1"/>
    <col min="2589" max="2818" width="3.125" style="315"/>
    <col min="2819" max="2819" width="2.125" style="315" customWidth="1"/>
    <col min="2820" max="2820" width="30.625" style="315" customWidth="1"/>
    <col min="2821" max="2824" width="9.625" style="315" customWidth="1"/>
    <col min="2825" max="2825" width="9.875" style="315" customWidth="1"/>
    <col min="2826" max="2826" width="1.875" style="315" customWidth="1"/>
    <col min="2827" max="2827" width="23.375" style="315" customWidth="1"/>
    <col min="2828" max="2833" width="9.625" style="315" customWidth="1"/>
    <col min="2834" max="2834" width="15.25" style="315" customWidth="1"/>
    <col min="2835" max="2843" width="3.125" style="315"/>
    <col min="2844" max="2844" width="6.875" style="315" bestFit="1" customWidth="1"/>
    <col min="2845" max="3074" width="3.125" style="315"/>
    <col min="3075" max="3075" width="2.125" style="315" customWidth="1"/>
    <col min="3076" max="3076" width="30.625" style="315" customWidth="1"/>
    <col min="3077" max="3080" width="9.625" style="315" customWidth="1"/>
    <col min="3081" max="3081" width="9.875" style="315" customWidth="1"/>
    <col min="3082" max="3082" width="1.875" style="315" customWidth="1"/>
    <col min="3083" max="3083" width="23.375" style="315" customWidth="1"/>
    <col min="3084" max="3089" width="9.625" style="315" customWidth="1"/>
    <col min="3090" max="3090" width="15.25" style="315" customWidth="1"/>
    <col min="3091" max="3099" width="3.125" style="315"/>
    <col min="3100" max="3100" width="6.875" style="315" bestFit="1" customWidth="1"/>
    <col min="3101" max="3330" width="3.125" style="315"/>
    <col min="3331" max="3331" width="2.125" style="315" customWidth="1"/>
    <col min="3332" max="3332" width="30.625" style="315" customWidth="1"/>
    <col min="3333" max="3336" width="9.625" style="315" customWidth="1"/>
    <col min="3337" max="3337" width="9.875" style="315" customWidth="1"/>
    <col min="3338" max="3338" width="1.875" style="315" customWidth="1"/>
    <col min="3339" max="3339" width="23.375" style="315" customWidth="1"/>
    <col min="3340" max="3345" width="9.625" style="315" customWidth="1"/>
    <col min="3346" max="3346" width="15.25" style="315" customWidth="1"/>
    <col min="3347" max="3355" width="3.125" style="315"/>
    <col min="3356" max="3356" width="6.875" style="315" bestFit="1" customWidth="1"/>
    <col min="3357" max="3586" width="3.125" style="315"/>
    <col min="3587" max="3587" width="2.125" style="315" customWidth="1"/>
    <col min="3588" max="3588" width="30.625" style="315" customWidth="1"/>
    <col min="3589" max="3592" width="9.625" style="315" customWidth="1"/>
    <col min="3593" max="3593" width="9.875" style="315" customWidth="1"/>
    <col min="3594" max="3594" width="1.875" style="315" customWidth="1"/>
    <col min="3595" max="3595" width="23.375" style="315" customWidth="1"/>
    <col min="3596" max="3601" width="9.625" style="315" customWidth="1"/>
    <col min="3602" max="3602" width="15.25" style="315" customWidth="1"/>
    <col min="3603" max="3611" width="3.125" style="315"/>
    <col min="3612" max="3612" width="6.875" style="315" bestFit="1" customWidth="1"/>
    <col min="3613" max="3842" width="3.125" style="315"/>
    <col min="3843" max="3843" width="2.125" style="315" customWidth="1"/>
    <col min="3844" max="3844" width="30.625" style="315" customWidth="1"/>
    <col min="3845" max="3848" width="9.625" style="315" customWidth="1"/>
    <col min="3849" max="3849" width="9.875" style="315" customWidth="1"/>
    <col min="3850" max="3850" width="1.875" style="315" customWidth="1"/>
    <col min="3851" max="3851" width="23.375" style="315" customWidth="1"/>
    <col min="3852" max="3857" width="9.625" style="315" customWidth="1"/>
    <col min="3858" max="3858" width="15.25" style="315" customWidth="1"/>
    <col min="3859" max="3867" width="3.125" style="315"/>
    <col min="3868" max="3868" width="6.875" style="315" bestFit="1" customWidth="1"/>
    <col min="3869" max="4098" width="3.125" style="315"/>
    <col min="4099" max="4099" width="2.125" style="315" customWidth="1"/>
    <col min="4100" max="4100" width="30.625" style="315" customWidth="1"/>
    <col min="4101" max="4104" width="9.625" style="315" customWidth="1"/>
    <col min="4105" max="4105" width="9.875" style="315" customWidth="1"/>
    <col min="4106" max="4106" width="1.875" style="315" customWidth="1"/>
    <col min="4107" max="4107" width="23.375" style="315" customWidth="1"/>
    <col min="4108" max="4113" width="9.625" style="315" customWidth="1"/>
    <col min="4114" max="4114" width="15.25" style="315" customWidth="1"/>
    <col min="4115" max="4123" width="3.125" style="315"/>
    <col min="4124" max="4124" width="6.875" style="315" bestFit="1" customWidth="1"/>
    <col min="4125" max="4354" width="3.125" style="315"/>
    <col min="4355" max="4355" width="2.125" style="315" customWidth="1"/>
    <col min="4356" max="4356" width="30.625" style="315" customWidth="1"/>
    <col min="4357" max="4360" width="9.625" style="315" customWidth="1"/>
    <col min="4361" max="4361" width="9.875" style="315" customWidth="1"/>
    <col min="4362" max="4362" width="1.875" style="315" customWidth="1"/>
    <col min="4363" max="4363" width="23.375" style="315" customWidth="1"/>
    <col min="4364" max="4369" width="9.625" style="315" customWidth="1"/>
    <col min="4370" max="4370" width="15.25" style="315" customWidth="1"/>
    <col min="4371" max="4379" width="3.125" style="315"/>
    <col min="4380" max="4380" width="6.875" style="315" bestFit="1" customWidth="1"/>
    <col min="4381" max="4610" width="3.125" style="315"/>
    <col min="4611" max="4611" width="2.125" style="315" customWidth="1"/>
    <col min="4612" max="4612" width="30.625" style="315" customWidth="1"/>
    <col min="4613" max="4616" width="9.625" style="315" customWidth="1"/>
    <col min="4617" max="4617" width="9.875" style="315" customWidth="1"/>
    <col min="4618" max="4618" width="1.875" style="315" customWidth="1"/>
    <col min="4619" max="4619" width="23.375" style="315" customWidth="1"/>
    <col min="4620" max="4625" width="9.625" style="315" customWidth="1"/>
    <col min="4626" max="4626" width="15.25" style="315" customWidth="1"/>
    <col min="4627" max="4635" width="3.125" style="315"/>
    <col min="4636" max="4636" width="6.875" style="315" bestFit="1" customWidth="1"/>
    <col min="4637" max="4866" width="3.125" style="315"/>
    <col min="4867" max="4867" width="2.125" style="315" customWidth="1"/>
    <col min="4868" max="4868" width="30.625" style="315" customWidth="1"/>
    <col min="4869" max="4872" width="9.625" style="315" customWidth="1"/>
    <col min="4873" max="4873" width="9.875" style="315" customWidth="1"/>
    <col min="4874" max="4874" width="1.875" style="315" customWidth="1"/>
    <col min="4875" max="4875" width="23.375" style="315" customWidth="1"/>
    <col min="4876" max="4881" width="9.625" style="315" customWidth="1"/>
    <col min="4882" max="4882" width="15.25" style="315" customWidth="1"/>
    <col min="4883" max="4891" width="3.125" style="315"/>
    <col min="4892" max="4892" width="6.875" style="315" bestFit="1" customWidth="1"/>
    <col min="4893" max="5122" width="3.125" style="315"/>
    <col min="5123" max="5123" width="2.125" style="315" customWidth="1"/>
    <col min="5124" max="5124" width="30.625" style="315" customWidth="1"/>
    <col min="5125" max="5128" width="9.625" style="315" customWidth="1"/>
    <col min="5129" max="5129" width="9.875" style="315" customWidth="1"/>
    <col min="5130" max="5130" width="1.875" style="315" customWidth="1"/>
    <col min="5131" max="5131" width="23.375" style="315" customWidth="1"/>
    <col min="5132" max="5137" width="9.625" style="315" customWidth="1"/>
    <col min="5138" max="5138" width="15.25" style="315" customWidth="1"/>
    <col min="5139" max="5147" width="3.125" style="315"/>
    <col min="5148" max="5148" width="6.875" style="315" bestFit="1" customWidth="1"/>
    <col min="5149" max="5378" width="3.125" style="315"/>
    <col min="5379" max="5379" width="2.125" style="315" customWidth="1"/>
    <col min="5380" max="5380" width="30.625" style="315" customWidth="1"/>
    <col min="5381" max="5384" width="9.625" style="315" customWidth="1"/>
    <col min="5385" max="5385" width="9.875" style="315" customWidth="1"/>
    <col min="5386" max="5386" width="1.875" style="315" customWidth="1"/>
    <col min="5387" max="5387" width="23.375" style="315" customWidth="1"/>
    <col min="5388" max="5393" width="9.625" style="315" customWidth="1"/>
    <col min="5394" max="5394" width="15.25" style="315" customWidth="1"/>
    <col min="5395" max="5403" width="3.125" style="315"/>
    <col min="5404" max="5404" width="6.875" style="315" bestFit="1" customWidth="1"/>
    <col min="5405" max="5634" width="3.125" style="315"/>
    <col min="5635" max="5635" width="2.125" style="315" customWidth="1"/>
    <col min="5636" max="5636" width="30.625" style="315" customWidth="1"/>
    <col min="5637" max="5640" width="9.625" style="315" customWidth="1"/>
    <col min="5641" max="5641" width="9.875" style="315" customWidth="1"/>
    <col min="5642" max="5642" width="1.875" style="315" customWidth="1"/>
    <col min="5643" max="5643" width="23.375" style="315" customWidth="1"/>
    <col min="5644" max="5649" width="9.625" style="315" customWidth="1"/>
    <col min="5650" max="5650" width="15.25" style="315" customWidth="1"/>
    <col min="5651" max="5659" width="3.125" style="315"/>
    <col min="5660" max="5660" width="6.875" style="315" bestFit="1" customWidth="1"/>
    <col min="5661" max="5890" width="3.125" style="315"/>
    <col min="5891" max="5891" width="2.125" style="315" customWidth="1"/>
    <col min="5892" max="5892" width="30.625" style="315" customWidth="1"/>
    <col min="5893" max="5896" width="9.625" style="315" customWidth="1"/>
    <col min="5897" max="5897" width="9.875" style="315" customWidth="1"/>
    <col min="5898" max="5898" width="1.875" style="315" customWidth="1"/>
    <col min="5899" max="5899" width="23.375" style="315" customWidth="1"/>
    <col min="5900" max="5905" width="9.625" style="315" customWidth="1"/>
    <col min="5906" max="5906" width="15.25" style="315" customWidth="1"/>
    <col min="5907" max="5915" width="3.125" style="315"/>
    <col min="5916" max="5916" width="6.875" style="315" bestFit="1" customWidth="1"/>
    <col min="5917" max="6146" width="3.125" style="315"/>
    <col min="6147" max="6147" width="2.125" style="315" customWidth="1"/>
    <col min="6148" max="6148" width="30.625" style="315" customWidth="1"/>
    <col min="6149" max="6152" width="9.625" style="315" customWidth="1"/>
    <col min="6153" max="6153" width="9.875" style="315" customWidth="1"/>
    <col min="6154" max="6154" width="1.875" style="315" customWidth="1"/>
    <col min="6155" max="6155" width="23.375" style="315" customWidth="1"/>
    <col min="6156" max="6161" width="9.625" style="315" customWidth="1"/>
    <col min="6162" max="6162" width="15.25" style="315" customWidth="1"/>
    <col min="6163" max="6171" width="3.125" style="315"/>
    <col min="6172" max="6172" width="6.875" style="315" bestFit="1" customWidth="1"/>
    <col min="6173" max="6402" width="3.125" style="315"/>
    <col min="6403" max="6403" width="2.125" style="315" customWidth="1"/>
    <col min="6404" max="6404" width="30.625" style="315" customWidth="1"/>
    <col min="6405" max="6408" width="9.625" style="315" customWidth="1"/>
    <col min="6409" max="6409" width="9.875" style="315" customWidth="1"/>
    <col min="6410" max="6410" width="1.875" style="315" customWidth="1"/>
    <col min="6411" max="6411" width="23.375" style="315" customWidth="1"/>
    <col min="6412" max="6417" width="9.625" style="315" customWidth="1"/>
    <col min="6418" max="6418" width="15.25" style="315" customWidth="1"/>
    <col min="6419" max="6427" width="3.125" style="315"/>
    <col min="6428" max="6428" width="6.875" style="315" bestFit="1" customWidth="1"/>
    <col min="6429" max="6658" width="3.125" style="315"/>
    <col min="6659" max="6659" width="2.125" style="315" customWidth="1"/>
    <col min="6660" max="6660" width="30.625" style="315" customWidth="1"/>
    <col min="6661" max="6664" width="9.625" style="315" customWidth="1"/>
    <col min="6665" max="6665" width="9.875" style="315" customWidth="1"/>
    <col min="6666" max="6666" width="1.875" style="315" customWidth="1"/>
    <col min="6667" max="6667" width="23.375" style="315" customWidth="1"/>
    <col min="6668" max="6673" width="9.625" style="315" customWidth="1"/>
    <col min="6674" max="6674" width="15.25" style="315" customWidth="1"/>
    <col min="6675" max="6683" width="3.125" style="315"/>
    <col min="6684" max="6684" width="6.875" style="315" bestFit="1" customWidth="1"/>
    <col min="6685" max="6914" width="3.125" style="315"/>
    <col min="6915" max="6915" width="2.125" style="315" customWidth="1"/>
    <col min="6916" max="6916" width="30.625" style="315" customWidth="1"/>
    <col min="6917" max="6920" width="9.625" style="315" customWidth="1"/>
    <col min="6921" max="6921" width="9.875" style="315" customWidth="1"/>
    <col min="6922" max="6922" width="1.875" style="315" customWidth="1"/>
    <col min="6923" max="6923" width="23.375" style="315" customWidth="1"/>
    <col min="6924" max="6929" width="9.625" style="315" customWidth="1"/>
    <col min="6930" max="6930" width="15.25" style="315" customWidth="1"/>
    <col min="6931" max="6939" width="3.125" style="315"/>
    <col min="6940" max="6940" width="6.875" style="315" bestFit="1" customWidth="1"/>
    <col min="6941" max="7170" width="3.125" style="315"/>
    <col min="7171" max="7171" width="2.125" style="315" customWidth="1"/>
    <col min="7172" max="7172" width="30.625" style="315" customWidth="1"/>
    <col min="7173" max="7176" width="9.625" style="315" customWidth="1"/>
    <col min="7177" max="7177" width="9.875" style="315" customWidth="1"/>
    <col min="7178" max="7178" width="1.875" style="315" customWidth="1"/>
    <col min="7179" max="7179" width="23.375" style="315" customWidth="1"/>
    <col min="7180" max="7185" width="9.625" style="315" customWidth="1"/>
    <col min="7186" max="7186" width="15.25" style="315" customWidth="1"/>
    <col min="7187" max="7195" width="3.125" style="315"/>
    <col min="7196" max="7196" width="6.875" style="315" bestFit="1" customWidth="1"/>
    <col min="7197" max="7426" width="3.125" style="315"/>
    <col min="7427" max="7427" width="2.125" style="315" customWidth="1"/>
    <col min="7428" max="7428" width="30.625" style="315" customWidth="1"/>
    <col min="7429" max="7432" width="9.625" style="315" customWidth="1"/>
    <col min="7433" max="7433" width="9.875" style="315" customWidth="1"/>
    <col min="7434" max="7434" width="1.875" style="315" customWidth="1"/>
    <col min="7435" max="7435" width="23.375" style="315" customWidth="1"/>
    <col min="7436" max="7441" width="9.625" style="315" customWidth="1"/>
    <col min="7442" max="7442" width="15.25" style="315" customWidth="1"/>
    <col min="7443" max="7451" width="3.125" style="315"/>
    <col min="7452" max="7452" width="6.875" style="315" bestFit="1" customWidth="1"/>
    <col min="7453" max="7682" width="3.125" style="315"/>
    <col min="7683" max="7683" width="2.125" style="315" customWidth="1"/>
    <col min="7684" max="7684" width="30.625" style="315" customWidth="1"/>
    <col min="7685" max="7688" width="9.625" style="315" customWidth="1"/>
    <col min="7689" max="7689" width="9.875" style="315" customWidth="1"/>
    <col min="7690" max="7690" width="1.875" style="315" customWidth="1"/>
    <col min="7691" max="7691" width="23.375" style="315" customWidth="1"/>
    <col min="7692" max="7697" width="9.625" style="315" customWidth="1"/>
    <col min="7698" max="7698" width="15.25" style="315" customWidth="1"/>
    <col min="7699" max="7707" width="3.125" style="315"/>
    <col min="7708" max="7708" width="6.875" style="315" bestFit="1" customWidth="1"/>
    <col min="7709" max="7938" width="3.125" style="315"/>
    <col min="7939" max="7939" width="2.125" style="315" customWidth="1"/>
    <col min="7940" max="7940" width="30.625" style="315" customWidth="1"/>
    <col min="7941" max="7944" width="9.625" style="315" customWidth="1"/>
    <col min="7945" max="7945" width="9.875" style="315" customWidth="1"/>
    <col min="7946" max="7946" width="1.875" style="315" customWidth="1"/>
    <col min="7947" max="7947" width="23.375" style="315" customWidth="1"/>
    <col min="7948" max="7953" width="9.625" style="315" customWidth="1"/>
    <col min="7954" max="7954" width="15.25" style="315" customWidth="1"/>
    <col min="7955" max="7963" width="3.125" style="315"/>
    <col min="7964" max="7964" width="6.875" style="315" bestFit="1" customWidth="1"/>
    <col min="7965" max="8194" width="3.125" style="315"/>
    <col min="8195" max="8195" width="2.125" style="315" customWidth="1"/>
    <col min="8196" max="8196" width="30.625" style="315" customWidth="1"/>
    <col min="8197" max="8200" width="9.625" style="315" customWidth="1"/>
    <col min="8201" max="8201" width="9.875" style="315" customWidth="1"/>
    <col min="8202" max="8202" width="1.875" style="315" customWidth="1"/>
    <col min="8203" max="8203" width="23.375" style="315" customWidth="1"/>
    <col min="8204" max="8209" width="9.625" style="315" customWidth="1"/>
    <col min="8210" max="8210" width="15.25" style="315" customWidth="1"/>
    <col min="8211" max="8219" width="3.125" style="315"/>
    <col min="8220" max="8220" width="6.875" style="315" bestFit="1" customWidth="1"/>
    <col min="8221" max="8450" width="3.125" style="315"/>
    <col min="8451" max="8451" width="2.125" style="315" customWidth="1"/>
    <col min="8452" max="8452" width="30.625" style="315" customWidth="1"/>
    <col min="8453" max="8456" width="9.625" style="315" customWidth="1"/>
    <col min="8457" max="8457" width="9.875" style="315" customWidth="1"/>
    <col min="8458" max="8458" width="1.875" style="315" customWidth="1"/>
    <col min="8459" max="8459" width="23.375" style="315" customWidth="1"/>
    <col min="8460" max="8465" width="9.625" style="315" customWidth="1"/>
    <col min="8466" max="8466" width="15.25" style="315" customWidth="1"/>
    <col min="8467" max="8475" width="3.125" style="315"/>
    <col min="8476" max="8476" width="6.875" style="315" bestFit="1" customWidth="1"/>
    <col min="8477" max="8706" width="3.125" style="315"/>
    <col min="8707" max="8707" width="2.125" style="315" customWidth="1"/>
    <col min="8708" max="8708" width="30.625" style="315" customWidth="1"/>
    <col min="8709" max="8712" width="9.625" style="315" customWidth="1"/>
    <col min="8713" max="8713" width="9.875" style="315" customWidth="1"/>
    <col min="8714" max="8714" width="1.875" style="315" customWidth="1"/>
    <col min="8715" max="8715" width="23.375" style="315" customWidth="1"/>
    <col min="8716" max="8721" width="9.625" style="315" customWidth="1"/>
    <col min="8722" max="8722" width="15.25" style="315" customWidth="1"/>
    <col min="8723" max="8731" width="3.125" style="315"/>
    <col min="8732" max="8732" width="6.875" style="315" bestFit="1" customWidth="1"/>
    <col min="8733" max="8962" width="3.125" style="315"/>
    <col min="8963" max="8963" width="2.125" style="315" customWidth="1"/>
    <col min="8964" max="8964" width="30.625" style="315" customWidth="1"/>
    <col min="8965" max="8968" width="9.625" style="315" customWidth="1"/>
    <col min="8969" max="8969" width="9.875" style="315" customWidth="1"/>
    <col min="8970" max="8970" width="1.875" style="315" customWidth="1"/>
    <col min="8971" max="8971" width="23.375" style="315" customWidth="1"/>
    <col min="8972" max="8977" width="9.625" style="315" customWidth="1"/>
    <col min="8978" max="8978" width="15.25" style="315" customWidth="1"/>
    <col min="8979" max="8987" width="3.125" style="315"/>
    <col min="8988" max="8988" width="6.875" style="315" bestFit="1" customWidth="1"/>
    <col min="8989" max="9218" width="3.125" style="315"/>
    <col min="9219" max="9219" width="2.125" style="315" customWidth="1"/>
    <col min="9220" max="9220" width="30.625" style="315" customWidth="1"/>
    <col min="9221" max="9224" width="9.625" style="315" customWidth="1"/>
    <col min="9225" max="9225" width="9.875" style="315" customWidth="1"/>
    <col min="9226" max="9226" width="1.875" style="315" customWidth="1"/>
    <col min="9227" max="9227" width="23.375" style="315" customWidth="1"/>
    <col min="9228" max="9233" width="9.625" style="315" customWidth="1"/>
    <col min="9234" max="9234" width="15.25" style="315" customWidth="1"/>
    <col min="9235" max="9243" width="3.125" style="315"/>
    <col min="9244" max="9244" width="6.875" style="315" bestFit="1" customWidth="1"/>
    <col min="9245" max="9474" width="3.125" style="315"/>
    <col min="9475" max="9475" width="2.125" style="315" customWidth="1"/>
    <col min="9476" max="9476" width="30.625" style="315" customWidth="1"/>
    <col min="9477" max="9480" width="9.625" style="315" customWidth="1"/>
    <col min="9481" max="9481" width="9.875" style="315" customWidth="1"/>
    <col min="9482" max="9482" width="1.875" style="315" customWidth="1"/>
    <col min="9483" max="9483" width="23.375" style="315" customWidth="1"/>
    <col min="9484" max="9489" width="9.625" style="315" customWidth="1"/>
    <col min="9490" max="9490" width="15.25" style="315" customWidth="1"/>
    <col min="9491" max="9499" width="3.125" style="315"/>
    <col min="9500" max="9500" width="6.875" style="315" bestFit="1" customWidth="1"/>
    <col min="9501" max="9730" width="3.125" style="315"/>
    <col min="9731" max="9731" width="2.125" style="315" customWidth="1"/>
    <col min="9732" max="9732" width="30.625" style="315" customWidth="1"/>
    <col min="9733" max="9736" width="9.625" style="315" customWidth="1"/>
    <col min="9737" max="9737" width="9.875" style="315" customWidth="1"/>
    <col min="9738" max="9738" width="1.875" style="315" customWidth="1"/>
    <col min="9739" max="9739" width="23.375" style="315" customWidth="1"/>
    <col min="9740" max="9745" width="9.625" style="315" customWidth="1"/>
    <col min="9746" max="9746" width="15.25" style="315" customWidth="1"/>
    <col min="9747" max="9755" width="3.125" style="315"/>
    <col min="9756" max="9756" width="6.875" style="315" bestFit="1" customWidth="1"/>
    <col min="9757" max="9986" width="3.125" style="315"/>
    <col min="9987" max="9987" width="2.125" style="315" customWidth="1"/>
    <col min="9988" max="9988" width="30.625" style="315" customWidth="1"/>
    <col min="9989" max="9992" width="9.625" style="315" customWidth="1"/>
    <col min="9993" max="9993" width="9.875" style="315" customWidth="1"/>
    <col min="9994" max="9994" width="1.875" style="315" customWidth="1"/>
    <col min="9995" max="9995" width="23.375" style="315" customWidth="1"/>
    <col min="9996" max="10001" width="9.625" style="315" customWidth="1"/>
    <col min="10002" max="10002" width="15.25" style="315" customWidth="1"/>
    <col min="10003" max="10011" width="3.125" style="315"/>
    <col min="10012" max="10012" width="6.875" style="315" bestFit="1" customWidth="1"/>
    <col min="10013" max="10242" width="3.125" style="315"/>
    <col min="10243" max="10243" width="2.125" style="315" customWidth="1"/>
    <col min="10244" max="10244" width="30.625" style="315" customWidth="1"/>
    <col min="10245" max="10248" width="9.625" style="315" customWidth="1"/>
    <col min="10249" max="10249" width="9.875" style="315" customWidth="1"/>
    <col min="10250" max="10250" width="1.875" style="315" customWidth="1"/>
    <col min="10251" max="10251" width="23.375" style="315" customWidth="1"/>
    <col min="10252" max="10257" width="9.625" style="315" customWidth="1"/>
    <col min="10258" max="10258" width="15.25" style="315" customWidth="1"/>
    <col min="10259" max="10267" width="3.125" style="315"/>
    <col min="10268" max="10268" width="6.875" style="315" bestFit="1" customWidth="1"/>
    <col min="10269" max="10498" width="3.125" style="315"/>
    <col min="10499" max="10499" width="2.125" style="315" customWidth="1"/>
    <col min="10500" max="10500" width="30.625" style="315" customWidth="1"/>
    <col min="10501" max="10504" width="9.625" style="315" customWidth="1"/>
    <col min="10505" max="10505" width="9.875" style="315" customWidth="1"/>
    <col min="10506" max="10506" width="1.875" style="315" customWidth="1"/>
    <col min="10507" max="10507" width="23.375" style="315" customWidth="1"/>
    <col min="10508" max="10513" width="9.625" style="315" customWidth="1"/>
    <col min="10514" max="10514" width="15.25" style="315" customWidth="1"/>
    <col min="10515" max="10523" width="3.125" style="315"/>
    <col min="10524" max="10524" width="6.875" style="315" bestFit="1" customWidth="1"/>
    <col min="10525" max="10754" width="3.125" style="315"/>
    <col min="10755" max="10755" width="2.125" style="315" customWidth="1"/>
    <col min="10756" max="10756" width="30.625" style="315" customWidth="1"/>
    <col min="10757" max="10760" width="9.625" style="315" customWidth="1"/>
    <col min="10761" max="10761" width="9.875" style="315" customWidth="1"/>
    <col min="10762" max="10762" width="1.875" style="315" customWidth="1"/>
    <col min="10763" max="10763" width="23.375" style="315" customWidth="1"/>
    <col min="10764" max="10769" width="9.625" style="315" customWidth="1"/>
    <col min="10770" max="10770" width="15.25" style="315" customWidth="1"/>
    <col min="10771" max="10779" width="3.125" style="315"/>
    <col min="10780" max="10780" width="6.875" style="315" bestFit="1" customWidth="1"/>
    <col min="10781" max="11010" width="3.125" style="315"/>
    <col min="11011" max="11011" width="2.125" style="315" customWidth="1"/>
    <col min="11012" max="11012" width="30.625" style="315" customWidth="1"/>
    <col min="11013" max="11016" width="9.625" style="315" customWidth="1"/>
    <col min="11017" max="11017" width="9.875" style="315" customWidth="1"/>
    <col min="11018" max="11018" width="1.875" style="315" customWidth="1"/>
    <col min="11019" max="11019" width="23.375" style="315" customWidth="1"/>
    <col min="11020" max="11025" width="9.625" style="315" customWidth="1"/>
    <col min="11026" max="11026" width="15.25" style="315" customWidth="1"/>
    <col min="11027" max="11035" width="3.125" style="315"/>
    <col min="11036" max="11036" width="6.875" style="315" bestFit="1" customWidth="1"/>
    <col min="11037" max="11266" width="3.125" style="315"/>
    <col min="11267" max="11267" width="2.125" style="315" customWidth="1"/>
    <col min="11268" max="11268" width="30.625" style="315" customWidth="1"/>
    <col min="11269" max="11272" width="9.625" style="315" customWidth="1"/>
    <col min="11273" max="11273" width="9.875" style="315" customWidth="1"/>
    <col min="11274" max="11274" width="1.875" style="315" customWidth="1"/>
    <col min="11275" max="11275" width="23.375" style="315" customWidth="1"/>
    <col min="11276" max="11281" width="9.625" style="315" customWidth="1"/>
    <col min="11282" max="11282" width="15.25" style="315" customWidth="1"/>
    <col min="11283" max="11291" width="3.125" style="315"/>
    <col min="11292" max="11292" width="6.875" style="315" bestFit="1" customWidth="1"/>
    <col min="11293" max="11522" width="3.125" style="315"/>
    <col min="11523" max="11523" width="2.125" style="315" customWidth="1"/>
    <col min="11524" max="11524" width="30.625" style="315" customWidth="1"/>
    <col min="11525" max="11528" width="9.625" style="315" customWidth="1"/>
    <col min="11529" max="11529" width="9.875" style="315" customWidth="1"/>
    <col min="11530" max="11530" width="1.875" style="315" customWidth="1"/>
    <col min="11531" max="11531" width="23.375" style="315" customWidth="1"/>
    <col min="11532" max="11537" width="9.625" style="315" customWidth="1"/>
    <col min="11538" max="11538" width="15.25" style="315" customWidth="1"/>
    <col min="11539" max="11547" width="3.125" style="315"/>
    <col min="11548" max="11548" width="6.875" style="315" bestFit="1" customWidth="1"/>
    <col min="11549" max="11778" width="3.125" style="315"/>
    <col min="11779" max="11779" width="2.125" style="315" customWidth="1"/>
    <col min="11780" max="11780" width="30.625" style="315" customWidth="1"/>
    <col min="11781" max="11784" width="9.625" style="315" customWidth="1"/>
    <col min="11785" max="11785" width="9.875" style="315" customWidth="1"/>
    <col min="11786" max="11786" width="1.875" style="315" customWidth="1"/>
    <col min="11787" max="11787" width="23.375" style="315" customWidth="1"/>
    <col min="11788" max="11793" width="9.625" style="315" customWidth="1"/>
    <col min="11794" max="11794" width="15.25" style="315" customWidth="1"/>
    <col min="11795" max="11803" width="3.125" style="315"/>
    <col min="11804" max="11804" width="6.875" style="315" bestFit="1" customWidth="1"/>
    <col min="11805" max="12034" width="3.125" style="315"/>
    <col min="12035" max="12035" width="2.125" style="315" customWidth="1"/>
    <col min="12036" max="12036" width="30.625" style="315" customWidth="1"/>
    <col min="12037" max="12040" width="9.625" style="315" customWidth="1"/>
    <col min="12041" max="12041" width="9.875" style="315" customWidth="1"/>
    <col min="12042" max="12042" width="1.875" style="315" customWidth="1"/>
    <col min="12043" max="12043" width="23.375" style="315" customWidth="1"/>
    <col min="12044" max="12049" width="9.625" style="315" customWidth="1"/>
    <col min="12050" max="12050" width="15.25" style="315" customWidth="1"/>
    <col min="12051" max="12059" width="3.125" style="315"/>
    <col min="12060" max="12060" width="6.875" style="315" bestFit="1" customWidth="1"/>
    <col min="12061" max="12290" width="3.125" style="315"/>
    <col min="12291" max="12291" width="2.125" style="315" customWidth="1"/>
    <col min="12292" max="12292" width="30.625" style="315" customWidth="1"/>
    <col min="12293" max="12296" width="9.625" style="315" customWidth="1"/>
    <col min="12297" max="12297" width="9.875" style="315" customWidth="1"/>
    <col min="12298" max="12298" width="1.875" style="315" customWidth="1"/>
    <col min="12299" max="12299" width="23.375" style="315" customWidth="1"/>
    <col min="12300" max="12305" width="9.625" style="315" customWidth="1"/>
    <col min="12306" max="12306" width="15.25" style="315" customWidth="1"/>
    <col min="12307" max="12315" width="3.125" style="315"/>
    <col min="12316" max="12316" width="6.875" style="315" bestFit="1" customWidth="1"/>
    <col min="12317" max="12546" width="3.125" style="315"/>
    <col min="12547" max="12547" width="2.125" style="315" customWidth="1"/>
    <col min="12548" max="12548" width="30.625" style="315" customWidth="1"/>
    <col min="12549" max="12552" width="9.625" style="315" customWidth="1"/>
    <col min="12553" max="12553" width="9.875" style="315" customWidth="1"/>
    <col min="12554" max="12554" width="1.875" style="315" customWidth="1"/>
    <col min="12555" max="12555" width="23.375" style="315" customWidth="1"/>
    <col min="12556" max="12561" width="9.625" style="315" customWidth="1"/>
    <col min="12562" max="12562" width="15.25" style="315" customWidth="1"/>
    <col min="12563" max="12571" width="3.125" style="315"/>
    <col min="12572" max="12572" width="6.875" style="315" bestFit="1" customWidth="1"/>
    <col min="12573" max="12802" width="3.125" style="315"/>
    <col min="12803" max="12803" width="2.125" style="315" customWidth="1"/>
    <col min="12804" max="12804" width="30.625" style="315" customWidth="1"/>
    <col min="12805" max="12808" width="9.625" style="315" customWidth="1"/>
    <col min="12809" max="12809" width="9.875" style="315" customWidth="1"/>
    <col min="12810" max="12810" width="1.875" style="315" customWidth="1"/>
    <col min="12811" max="12811" width="23.375" style="315" customWidth="1"/>
    <col min="12812" max="12817" width="9.625" style="315" customWidth="1"/>
    <col min="12818" max="12818" width="15.25" style="315" customWidth="1"/>
    <col min="12819" max="12827" width="3.125" style="315"/>
    <col min="12828" max="12828" width="6.875" style="315" bestFit="1" customWidth="1"/>
    <col min="12829" max="13058" width="3.125" style="315"/>
    <col min="13059" max="13059" width="2.125" style="315" customWidth="1"/>
    <col min="13060" max="13060" width="30.625" style="315" customWidth="1"/>
    <col min="13061" max="13064" width="9.625" style="315" customWidth="1"/>
    <col min="13065" max="13065" width="9.875" style="315" customWidth="1"/>
    <col min="13066" max="13066" width="1.875" style="315" customWidth="1"/>
    <col min="13067" max="13067" width="23.375" style="315" customWidth="1"/>
    <col min="13068" max="13073" width="9.625" style="315" customWidth="1"/>
    <col min="13074" max="13074" width="15.25" style="315" customWidth="1"/>
    <col min="13075" max="13083" width="3.125" style="315"/>
    <col min="13084" max="13084" width="6.875" style="315" bestFit="1" customWidth="1"/>
    <col min="13085" max="13314" width="3.125" style="315"/>
    <col min="13315" max="13315" width="2.125" style="315" customWidth="1"/>
    <col min="13316" max="13316" width="30.625" style="315" customWidth="1"/>
    <col min="13317" max="13320" width="9.625" style="315" customWidth="1"/>
    <col min="13321" max="13321" width="9.875" style="315" customWidth="1"/>
    <col min="13322" max="13322" width="1.875" style="315" customWidth="1"/>
    <col min="13323" max="13323" width="23.375" style="315" customWidth="1"/>
    <col min="13324" max="13329" width="9.625" style="315" customWidth="1"/>
    <col min="13330" max="13330" width="15.25" style="315" customWidth="1"/>
    <col min="13331" max="13339" width="3.125" style="315"/>
    <col min="13340" max="13340" width="6.875" style="315" bestFit="1" customWidth="1"/>
    <col min="13341" max="13570" width="3.125" style="315"/>
    <col min="13571" max="13571" width="2.125" style="315" customWidth="1"/>
    <col min="13572" max="13572" width="30.625" style="315" customWidth="1"/>
    <col min="13573" max="13576" width="9.625" style="315" customWidth="1"/>
    <col min="13577" max="13577" width="9.875" style="315" customWidth="1"/>
    <col min="13578" max="13578" width="1.875" style="315" customWidth="1"/>
    <col min="13579" max="13579" width="23.375" style="315" customWidth="1"/>
    <col min="13580" max="13585" width="9.625" style="315" customWidth="1"/>
    <col min="13586" max="13586" width="15.25" style="315" customWidth="1"/>
    <col min="13587" max="13595" width="3.125" style="315"/>
    <col min="13596" max="13596" width="6.875" style="315" bestFit="1" customWidth="1"/>
    <col min="13597" max="13826" width="3.125" style="315"/>
    <col min="13827" max="13827" width="2.125" style="315" customWidth="1"/>
    <col min="13828" max="13828" width="30.625" style="315" customWidth="1"/>
    <col min="13829" max="13832" width="9.625" style="315" customWidth="1"/>
    <col min="13833" max="13833" width="9.875" style="315" customWidth="1"/>
    <col min="13834" max="13834" width="1.875" style="315" customWidth="1"/>
    <col min="13835" max="13835" width="23.375" style="315" customWidth="1"/>
    <col min="13836" max="13841" width="9.625" style="315" customWidth="1"/>
    <col min="13842" max="13842" width="15.25" style="315" customWidth="1"/>
    <col min="13843" max="13851" width="3.125" style="315"/>
    <col min="13852" max="13852" width="6.875" style="315" bestFit="1" customWidth="1"/>
    <col min="13853" max="14082" width="3.125" style="315"/>
    <col min="14083" max="14083" width="2.125" style="315" customWidth="1"/>
    <col min="14084" max="14084" width="30.625" style="315" customWidth="1"/>
    <col min="14085" max="14088" width="9.625" style="315" customWidth="1"/>
    <col min="14089" max="14089" width="9.875" style="315" customWidth="1"/>
    <col min="14090" max="14090" width="1.875" style="315" customWidth="1"/>
    <col min="14091" max="14091" width="23.375" style="315" customWidth="1"/>
    <col min="14092" max="14097" width="9.625" style="315" customWidth="1"/>
    <col min="14098" max="14098" width="15.25" style="315" customWidth="1"/>
    <col min="14099" max="14107" width="3.125" style="315"/>
    <col min="14108" max="14108" width="6.875" style="315" bestFit="1" customWidth="1"/>
    <col min="14109" max="14338" width="3.125" style="315"/>
    <col min="14339" max="14339" width="2.125" style="315" customWidth="1"/>
    <col min="14340" max="14340" width="30.625" style="315" customWidth="1"/>
    <col min="14341" max="14344" width="9.625" style="315" customWidth="1"/>
    <col min="14345" max="14345" width="9.875" style="315" customWidth="1"/>
    <col min="14346" max="14346" width="1.875" style="315" customWidth="1"/>
    <col min="14347" max="14347" width="23.375" style="315" customWidth="1"/>
    <col min="14348" max="14353" width="9.625" style="315" customWidth="1"/>
    <col min="14354" max="14354" width="15.25" style="315" customWidth="1"/>
    <col min="14355" max="14363" width="3.125" style="315"/>
    <col min="14364" max="14364" width="6.875" style="315" bestFit="1" customWidth="1"/>
    <col min="14365" max="14594" width="3.125" style="315"/>
    <col min="14595" max="14595" width="2.125" style="315" customWidth="1"/>
    <col min="14596" max="14596" width="30.625" style="315" customWidth="1"/>
    <col min="14597" max="14600" width="9.625" style="315" customWidth="1"/>
    <col min="14601" max="14601" width="9.875" style="315" customWidth="1"/>
    <col min="14602" max="14602" width="1.875" style="315" customWidth="1"/>
    <col min="14603" max="14603" width="23.375" style="315" customWidth="1"/>
    <col min="14604" max="14609" width="9.625" style="315" customWidth="1"/>
    <col min="14610" max="14610" width="15.25" style="315" customWidth="1"/>
    <col min="14611" max="14619" width="3.125" style="315"/>
    <col min="14620" max="14620" width="6.875" style="315" bestFit="1" customWidth="1"/>
    <col min="14621" max="14850" width="3.125" style="315"/>
    <col min="14851" max="14851" width="2.125" style="315" customWidth="1"/>
    <col min="14852" max="14852" width="30.625" style="315" customWidth="1"/>
    <col min="14853" max="14856" width="9.625" style="315" customWidth="1"/>
    <col min="14857" max="14857" width="9.875" style="315" customWidth="1"/>
    <col min="14858" max="14858" width="1.875" style="315" customWidth="1"/>
    <col min="14859" max="14859" width="23.375" style="315" customWidth="1"/>
    <col min="14860" max="14865" width="9.625" style="315" customWidth="1"/>
    <col min="14866" max="14866" width="15.25" style="315" customWidth="1"/>
    <col min="14867" max="14875" width="3.125" style="315"/>
    <col min="14876" max="14876" width="6.875" style="315" bestFit="1" customWidth="1"/>
    <col min="14877" max="15106" width="3.125" style="315"/>
    <col min="15107" max="15107" width="2.125" style="315" customWidth="1"/>
    <col min="15108" max="15108" width="30.625" style="315" customWidth="1"/>
    <col min="15109" max="15112" width="9.625" style="315" customWidth="1"/>
    <col min="15113" max="15113" width="9.875" style="315" customWidth="1"/>
    <col min="15114" max="15114" width="1.875" style="315" customWidth="1"/>
    <col min="15115" max="15115" width="23.375" style="315" customWidth="1"/>
    <col min="15116" max="15121" width="9.625" style="315" customWidth="1"/>
    <col min="15122" max="15122" width="15.25" style="315" customWidth="1"/>
    <col min="15123" max="15131" width="3.125" style="315"/>
    <col min="15132" max="15132" width="6.875" style="315" bestFit="1" customWidth="1"/>
    <col min="15133" max="15362" width="3.125" style="315"/>
    <col min="15363" max="15363" width="2.125" style="315" customWidth="1"/>
    <col min="15364" max="15364" width="30.625" style="315" customWidth="1"/>
    <col min="15365" max="15368" width="9.625" style="315" customWidth="1"/>
    <col min="15369" max="15369" width="9.875" style="315" customWidth="1"/>
    <col min="15370" max="15370" width="1.875" style="315" customWidth="1"/>
    <col min="15371" max="15371" width="23.375" style="315" customWidth="1"/>
    <col min="15372" max="15377" width="9.625" style="315" customWidth="1"/>
    <col min="15378" max="15378" width="15.25" style="315" customWidth="1"/>
    <col min="15379" max="15387" width="3.125" style="315"/>
    <col min="15388" max="15388" width="6.875" style="315" bestFit="1" customWidth="1"/>
    <col min="15389" max="15618" width="3.125" style="315"/>
    <col min="15619" max="15619" width="2.125" style="315" customWidth="1"/>
    <col min="15620" max="15620" width="30.625" style="315" customWidth="1"/>
    <col min="15621" max="15624" width="9.625" style="315" customWidth="1"/>
    <col min="15625" max="15625" width="9.875" style="315" customWidth="1"/>
    <col min="15626" max="15626" width="1.875" style="315" customWidth="1"/>
    <col min="15627" max="15627" width="23.375" style="315" customWidth="1"/>
    <col min="15628" max="15633" width="9.625" style="315" customWidth="1"/>
    <col min="15634" max="15634" width="15.25" style="315" customWidth="1"/>
    <col min="15635" max="15643" width="3.125" style="315"/>
    <col min="15644" max="15644" width="6.875" style="315" bestFit="1" customWidth="1"/>
    <col min="15645" max="15874" width="3.125" style="315"/>
    <col min="15875" max="15875" width="2.125" style="315" customWidth="1"/>
    <col min="15876" max="15876" width="30.625" style="315" customWidth="1"/>
    <col min="15877" max="15880" width="9.625" style="315" customWidth="1"/>
    <col min="15881" max="15881" width="9.875" style="315" customWidth="1"/>
    <col min="15882" max="15882" width="1.875" style="315" customWidth="1"/>
    <col min="15883" max="15883" width="23.375" style="315" customWidth="1"/>
    <col min="15884" max="15889" width="9.625" style="315" customWidth="1"/>
    <col min="15890" max="15890" width="15.25" style="315" customWidth="1"/>
    <col min="15891" max="15899" width="3.125" style="315"/>
    <col min="15900" max="15900" width="6.875" style="315" bestFit="1" customWidth="1"/>
    <col min="15901" max="16130" width="3.125" style="315"/>
    <col min="16131" max="16131" width="2.125" style="315" customWidth="1"/>
    <col min="16132" max="16132" width="30.625" style="315" customWidth="1"/>
    <col min="16133" max="16136" width="9.625" style="315" customWidth="1"/>
    <col min="16137" max="16137" width="9.875" style="315" customWidth="1"/>
    <col min="16138" max="16138" width="1.875" style="315" customWidth="1"/>
    <col min="16139" max="16139" width="23.375" style="315" customWidth="1"/>
    <col min="16140" max="16145" width="9.625" style="315" customWidth="1"/>
    <col min="16146" max="16146" width="15.25" style="315" customWidth="1"/>
    <col min="16147" max="16155" width="3.125" style="315"/>
    <col min="16156" max="16156" width="6.875" style="315" bestFit="1" customWidth="1"/>
    <col min="16157" max="16384" width="3.125" style="315"/>
  </cols>
  <sheetData>
    <row r="1" spans="1:32" ht="20.100000000000001" customHeight="1">
      <c r="B1" s="316"/>
      <c r="C1" s="321"/>
      <c r="D1" s="317"/>
      <c r="E1" s="318"/>
      <c r="F1" s="318"/>
      <c r="G1" s="318"/>
      <c r="H1" s="318"/>
      <c r="I1" s="318"/>
      <c r="J1" s="318"/>
      <c r="K1" s="318"/>
      <c r="L1" s="319"/>
      <c r="M1" s="320"/>
      <c r="N1" s="675" t="s">
        <v>59</v>
      </c>
      <c r="O1" s="676" t="str">
        <f>'Input Cost_MS1'!B3</f>
        <v>SV272 connector</v>
      </c>
      <c r="P1" s="671"/>
      <c r="Q1" s="671"/>
      <c r="R1" s="704"/>
    </row>
    <row r="2" spans="1:32" ht="20.100000000000001" customHeight="1">
      <c r="B2" s="322"/>
      <c r="D2" s="323"/>
      <c r="E2" s="1089" t="s">
        <v>60</v>
      </c>
      <c r="F2" s="1090"/>
      <c r="G2" s="1090"/>
      <c r="H2" s="1090"/>
      <c r="I2" s="1090"/>
      <c r="J2" s="1090"/>
      <c r="K2" s="1090"/>
      <c r="L2" s="1090"/>
      <c r="M2" s="1091"/>
      <c r="N2" s="677" t="s">
        <v>61</v>
      </c>
      <c r="O2" s="678">
        <f>'Input Cost_MS1'!B6</f>
        <v>111</v>
      </c>
      <c r="P2" s="672"/>
      <c r="Q2" s="672"/>
      <c r="R2" s="705"/>
    </row>
    <row r="3" spans="1:32" ht="20.100000000000001" customHeight="1" thickBot="1">
      <c r="B3" s="353"/>
      <c r="C3" s="334"/>
      <c r="D3" s="324"/>
      <c r="E3" s="325"/>
      <c r="F3" s="325"/>
      <c r="G3" s="325"/>
      <c r="H3" s="325"/>
      <c r="I3" s="325"/>
      <c r="J3" s="325"/>
      <c r="K3" s="325"/>
      <c r="L3" s="326"/>
      <c r="M3" s="324"/>
      <c r="N3" s="679" t="s">
        <v>62</v>
      </c>
      <c r="O3" s="680">
        <f>'Input Cost_MS1'!B10</f>
        <v>222</v>
      </c>
      <c r="P3" s="673"/>
      <c r="Q3" s="673"/>
      <c r="R3" s="706"/>
    </row>
    <row r="4" spans="1:32" ht="6.75" customHeight="1">
      <c r="B4" s="322"/>
      <c r="R4" s="327"/>
    </row>
    <row r="5" spans="1:32" s="328" customFormat="1" ht="12.75" customHeight="1">
      <c r="A5" s="315"/>
      <c r="B5" s="350" t="s">
        <v>63</v>
      </c>
      <c r="C5" s="351"/>
      <c r="D5" s="728">
        <f>IF('[1]Income Statement_MS1'!J23&gt;0,1,0)</f>
        <v>1</v>
      </c>
      <c r="E5" s="728">
        <f>IF('[1]Income Statement_MS2'!J23&gt;0,1,0)</f>
        <v>1</v>
      </c>
      <c r="F5" s="728">
        <f>IF('[1]Income Statement_MS3'!$J$23&gt;0,1,0)</f>
        <v>0</v>
      </c>
      <c r="G5" s="728">
        <f>IF('[1]Income Statement_MS4'!$J$23&gt;0,1,0)</f>
        <v>0</v>
      </c>
      <c r="H5" s="728">
        <f>IF('[1]Income Statement_MS5'!$J$23&gt;0,1,0)</f>
        <v>0</v>
      </c>
      <c r="I5" s="728">
        <f>IF('[1]Income Statement_MS6'!$J$23&gt;0,1,0)</f>
        <v>0</v>
      </c>
      <c r="J5" s="728">
        <f>IF('[1]Income Statement_MS6+1year'!J23&gt;0,1,0)</f>
        <v>0</v>
      </c>
      <c r="K5" s="315"/>
      <c r="L5" s="351" t="s">
        <v>64</v>
      </c>
      <c r="M5" s="315"/>
      <c r="N5" s="315"/>
      <c r="O5" s="315"/>
      <c r="P5" s="315"/>
      <c r="Q5" s="315"/>
      <c r="R5" s="327"/>
    </row>
    <row r="6" spans="1:32" ht="12.75" customHeight="1" thickBot="1">
      <c r="B6" s="322"/>
      <c r="D6" s="728">
        <f>IF(AND(D5&gt;0,E5=0),1,-1)</f>
        <v>-1</v>
      </c>
      <c r="E6" s="729">
        <f>IF(AND(E5&gt;0,F5=0),1,-1)</f>
        <v>1</v>
      </c>
      <c r="F6" s="729">
        <f t="shared" ref="F6:J6" si="0">IF(AND(F5&gt;0,G5=0),1,-1)</f>
        <v>-1</v>
      </c>
      <c r="G6" s="729">
        <f t="shared" si="0"/>
        <v>-1</v>
      </c>
      <c r="H6" s="729">
        <f t="shared" si="0"/>
        <v>-1</v>
      </c>
      <c r="I6" s="729">
        <f t="shared" si="0"/>
        <v>-1</v>
      </c>
      <c r="J6" s="729">
        <f t="shared" si="0"/>
        <v>-1</v>
      </c>
      <c r="R6" s="327"/>
    </row>
    <row r="7" spans="1:32" s="328" customFormat="1" ht="18.600000000000001" customHeight="1" thickBot="1">
      <c r="A7" s="315"/>
      <c r="B7" s="683"/>
      <c r="C7" s="682"/>
      <c r="D7" s="709">
        <f>'Input Cost_MS1'!$B$2</f>
        <v>45742</v>
      </c>
      <c r="E7" s="709">
        <f>'Input Cost_MS2'!$B$2</f>
        <v>0</v>
      </c>
      <c r="F7" s="709">
        <f>'Input Cost_MS3'!$B$2</f>
        <v>45742</v>
      </c>
      <c r="G7" s="709">
        <f>'Input Cost_MS4'!$B$2</f>
        <v>0</v>
      </c>
      <c r="H7" s="709">
        <f>'Input Cost_MS5'!$B$2</f>
        <v>0</v>
      </c>
      <c r="I7" s="709">
        <f>'Input Cost_MS6'!$B$2</f>
        <v>0</v>
      </c>
      <c r="J7" s="709">
        <f>'Input Cost_MS6+1'!$B$2</f>
        <v>0</v>
      </c>
      <c r="K7" s="315"/>
      <c r="L7" s="697" t="s">
        <v>65</v>
      </c>
      <c r="M7" s="701"/>
      <c r="N7" s="693"/>
      <c r="O7" s="693" t="s">
        <v>66</v>
      </c>
      <c r="P7" s="702" t="s">
        <v>67</v>
      </c>
      <c r="Q7" s="710"/>
      <c r="R7" s="708"/>
      <c r="T7" s="357">
        <f>(D11*R7/D9)</f>
        <v>0</v>
      </c>
      <c r="U7" s="355" t="s">
        <v>68</v>
      </c>
    </row>
    <row r="8" spans="1:32" s="328" customFormat="1" ht="36.950000000000003" customHeight="1" thickBot="1">
      <c r="A8" s="315"/>
      <c r="B8" s="686"/>
      <c r="C8" s="687"/>
      <c r="D8" s="769" t="s">
        <v>69</v>
      </c>
      <c r="E8" s="769" t="s">
        <v>70</v>
      </c>
      <c r="F8" s="769" t="s">
        <v>71</v>
      </c>
      <c r="G8" s="769" t="s">
        <v>72</v>
      </c>
      <c r="H8" s="769" t="s">
        <v>73</v>
      </c>
      <c r="I8" s="769" t="s">
        <v>74</v>
      </c>
      <c r="J8" s="769" t="s">
        <v>75</v>
      </c>
      <c r="K8" s="315"/>
      <c r="L8" s="698" t="s">
        <v>76</v>
      </c>
      <c r="M8" s="699" t="s">
        <v>77</v>
      </c>
      <c r="N8" s="700" t="s">
        <v>78</v>
      </c>
      <c r="O8" s="700" t="s">
        <v>79</v>
      </c>
      <c r="P8" s="700" t="s">
        <v>52</v>
      </c>
      <c r="Q8" s="711" t="s">
        <v>80</v>
      </c>
      <c r="R8" s="707" t="s">
        <v>81</v>
      </c>
      <c r="T8" s="354">
        <f>U8/D9</f>
        <v>0</v>
      </c>
      <c r="U8" s="355"/>
    </row>
    <row r="9" spans="1:32" s="328" customFormat="1" ht="15.75" customHeight="1" thickBot="1">
      <c r="A9" s="315"/>
      <c r="B9" s="670" t="s">
        <v>82</v>
      </c>
      <c r="C9" s="668" t="s">
        <v>83</v>
      </c>
      <c r="D9" s="548">
        <f>IF('Income Statement_MS1'!$J22=0,#N/A,'Income Statement_MS1'!$J22)</f>
        <v>14000</v>
      </c>
      <c r="E9" s="548" t="e">
        <f>IF('Income Statement_MS2'!$J22=0,#N/A,'Income Statement_MS2'!$J22)</f>
        <v>#N/A</v>
      </c>
      <c r="F9" s="548">
        <f>IF('Income Statement_MS3'!$J22=0,#N/A,'Income Statement_MS3'!$J22)</f>
        <v>1106450</v>
      </c>
      <c r="G9" s="548" t="e">
        <f>IF('Income Statement_MS4'!$J22=0,#N/A,'Income Statement_MS4'!$J22)</f>
        <v>#N/A</v>
      </c>
      <c r="H9" s="548" t="e">
        <f>IF('Income Statement_MS5'!$J22=0,#N/A,'Income Statement_MS5'!$J22)</f>
        <v>#N/A</v>
      </c>
      <c r="I9" s="548" t="e">
        <f>IF('Income Statement_MS6'!$J22=0,#N/A,'Income Statement_MS6'!$J22)</f>
        <v>#N/A</v>
      </c>
      <c r="J9" s="548" t="e">
        <f>IF('Income Statement_MS6+1'!$J22=0,#N/A,'Income Statement_MS6+1'!$J22)</f>
        <v>#N/A</v>
      </c>
      <c r="K9" s="315"/>
      <c r="L9" s="695" t="s">
        <v>84</v>
      </c>
      <c r="M9" s="690"/>
      <c r="N9" s="689"/>
      <c r="O9" s="689"/>
      <c r="P9" s="689"/>
      <c r="Q9" s="712"/>
      <c r="R9" s="692"/>
      <c r="U9" s="355"/>
      <c r="V9" s="719"/>
    </row>
    <row r="10" spans="1:32" s="328" customFormat="1" ht="15.75" customHeight="1" thickBot="1">
      <c r="A10" s="315"/>
      <c r="B10" s="670" t="s">
        <v>85</v>
      </c>
      <c r="C10" s="668" t="s">
        <v>86</v>
      </c>
      <c r="D10" s="548">
        <f>IF('Income Statement_MS1'!$J36=0,#N/A,'Income Statement_MS1'!$J36)</f>
        <v>12.124063799999998</v>
      </c>
      <c r="E10" s="548" t="e">
        <f>IF('Income Statement_MS2'!$J36=0,#N/A,'Income Statement_MS2'!$J36)</f>
        <v>#N/A</v>
      </c>
      <c r="F10" s="548" t="e">
        <f>IF('Income Statement_MS3'!$J36=0,#N/A,'Income Statement_MS3'!$J36)</f>
        <v>#N/A</v>
      </c>
      <c r="G10" s="548" t="e">
        <f>IF('Income Statement_MS4'!$J36=0,#N/A,'Income Statement_MS4'!$J36)</f>
        <v>#N/A</v>
      </c>
      <c r="H10" s="548" t="e">
        <f>IF('Income Statement_MS5'!$J36=0,#N/A,'Income Statement_MS5'!$J36)</f>
        <v>#N/A</v>
      </c>
      <c r="I10" s="548" t="e">
        <f>IF('Income Statement_MS6'!$J36=0,#N/A,'Income Statement_MS6'!$J36)</f>
        <v>#N/A</v>
      </c>
      <c r="J10" s="548" t="e">
        <f>IF('Income Statement_MS6+1'!$J36=0,#N/A,'Income Statement_MS6+1'!$J36)</f>
        <v>#N/A</v>
      </c>
      <c r="K10" s="315"/>
      <c r="L10" s="696"/>
      <c r="M10" s="691"/>
      <c r="N10" s="688"/>
      <c r="O10" s="688"/>
      <c r="P10" s="688"/>
      <c r="Q10" s="722"/>
      <c r="R10" s="726"/>
      <c r="T10" s="356" t="e">
        <f>#REF!</f>
        <v>#REF!</v>
      </c>
      <c r="U10" s="328" t="s">
        <v>87</v>
      </c>
      <c r="V10" s="719"/>
    </row>
    <row r="11" spans="1:32" s="328" customFormat="1" ht="15.75" customHeight="1" thickBot="1">
      <c r="A11" s="315"/>
      <c r="B11" s="685" t="s">
        <v>88</v>
      </c>
      <c r="C11" s="682" t="s">
        <v>86</v>
      </c>
      <c r="D11" s="684">
        <f>IF('Income Statement_MS1'!$J37=0,#N/A,'Income Statement_MS1'!$J37)</f>
        <v>33.103063800000001</v>
      </c>
      <c r="E11" s="684" t="e">
        <f>IF('Income Statement_MS2'!$J37=0,#N/A,'Income Statement_MS2'!$J37)</f>
        <v>#N/A</v>
      </c>
      <c r="F11" s="684" t="e">
        <f>IF('Income Statement_MS3'!$J37=0,#N/A,'Income Statement_MS3'!$J37)</f>
        <v>#N/A</v>
      </c>
      <c r="G11" s="684" t="e">
        <f>IF('Income Statement_MS4'!$J37=0,#N/A,'Income Statement_MS4'!$J37)</f>
        <v>#N/A</v>
      </c>
      <c r="H11" s="684" t="e">
        <f>IF('Income Statement_MS5'!$J37=0,#N/A,'Income Statement_MS5'!$J37)</f>
        <v>#N/A</v>
      </c>
      <c r="I11" s="684" t="e">
        <f>IF('Income Statement_MS6'!$J37=0,#N/A,'Income Statement_MS6'!$J37)</f>
        <v>#N/A</v>
      </c>
      <c r="J11" s="684" t="e">
        <f>IF('Income Statement_MS6+1'!$J37=0,#N/A,'Income Statement_MS6+1'!$J37)</f>
        <v>#N/A</v>
      </c>
      <c r="K11" s="315"/>
      <c r="L11" s="696"/>
      <c r="M11" s="691"/>
      <c r="N11" s="688"/>
      <c r="O11" s="688"/>
      <c r="P11" s="688"/>
      <c r="Q11" s="722"/>
      <c r="R11" s="726"/>
      <c r="T11" s="356">
        <f>D13</f>
        <v>2.3645045571428573</v>
      </c>
      <c r="U11" s="328" t="s">
        <v>89</v>
      </c>
      <c r="V11" s="719"/>
      <c r="W11" s="724">
        <v>0</v>
      </c>
    </row>
    <row r="12" spans="1:32" s="328" customFormat="1" ht="15.75" customHeight="1" thickBot="1">
      <c r="A12" s="315"/>
      <c r="B12" s="670" t="s">
        <v>90</v>
      </c>
      <c r="C12" s="669" t="s">
        <v>91</v>
      </c>
      <c r="D12" s="720">
        <f>'Income Statement_MS1'!$C23</f>
        <v>1.8431549999999999</v>
      </c>
      <c r="E12" s="720">
        <f>'Income Statement_MS2'!$C23</f>
        <v>0</v>
      </c>
      <c r="F12" s="720">
        <f>'Income Statement_MS3'!$C23</f>
        <v>0</v>
      </c>
      <c r="G12" s="720">
        <f>'Income Statement_MS4'!$C23</f>
        <v>0</v>
      </c>
      <c r="H12" s="720">
        <f>'Income Statement_MS5'!$C23</f>
        <v>0</v>
      </c>
      <c r="I12" s="720">
        <f>'Income Statement_MS6'!$C23</f>
        <v>0</v>
      </c>
      <c r="J12" s="720">
        <f>'Income Statement_MS6+1'!$C23</f>
        <v>0</v>
      </c>
      <c r="K12" s="315"/>
      <c r="L12" s="696"/>
      <c r="M12" s="691"/>
      <c r="N12" s="688"/>
      <c r="O12" s="688"/>
      <c r="P12" s="688"/>
      <c r="Q12" s="722"/>
      <c r="R12" s="726"/>
      <c r="T12" s="356"/>
      <c r="W12" s="724"/>
      <c r="X12" s="754"/>
    </row>
    <row r="13" spans="1:32" s="328" customFormat="1" ht="15.75" customHeight="1" thickBot="1">
      <c r="A13" s="315"/>
      <c r="B13" s="670" t="s">
        <v>92</v>
      </c>
      <c r="C13" s="669" t="s">
        <v>91</v>
      </c>
      <c r="D13" s="720">
        <f>IF('Income Statement_MS1'!$J23=0,#N/A,'Income Statement_MS1'!$J23)</f>
        <v>2.3645045571428573</v>
      </c>
      <c r="E13" s="720" t="e">
        <f>IF('Income Statement_MS2'!$J23=0,#N/A,'Income Statement_MS2'!$J23)</f>
        <v>#N/A</v>
      </c>
      <c r="F13" s="720" t="e">
        <f>IF('Income Statement_MS3'!$J23=0,#N/A,'Income Statement_MS3'!$J23)</f>
        <v>#N/A</v>
      </c>
      <c r="G13" s="720" t="e">
        <f>IF('Income Statement_MS4'!$J23=0,#N/A,'Income Statement_MS4'!$J23)</f>
        <v>#N/A</v>
      </c>
      <c r="H13" s="720" t="e">
        <f>IF('Income Statement_MS5'!$J23=0,#N/A,'Income Statement_MS5'!$J23)</f>
        <v>#N/A</v>
      </c>
      <c r="I13" s="720" t="e">
        <f>IF('Income Statement_MS6'!$J23=0,#N/A,'Income Statement_MS6'!$J23)</f>
        <v>#N/A</v>
      </c>
      <c r="J13" s="720" t="e">
        <f>IF('Income Statement_MS6+1'!$J23=0,#N/A,'Income Statement_MS6+1'!$J23)</f>
        <v>#N/A</v>
      </c>
      <c r="K13" s="315"/>
      <c r="L13" s="696"/>
      <c r="M13" s="691"/>
      <c r="N13" s="688"/>
      <c r="O13" s="688"/>
      <c r="P13" s="688"/>
      <c r="Q13" s="722"/>
      <c r="R13" s="726"/>
      <c r="T13" s="356" t="e">
        <f>T11-T10</f>
        <v>#REF!</v>
      </c>
      <c r="U13" s="328" t="s">
        <v>93</v>
      </c>
      <c r="W13" s="724"/>
      <c r="X13" s="754"/>
    </row>
    <row r="14" spans="1:32" s="328" customFormat="1" ht="15.75" customHeight="1" thickBot="1">
      <c r="A14" s="315"/>
      <c r="B14" s="670" t="s">
        <v>94</v>
      </c>
      <c r="C14" s="669" t="s">
        <v>91</v>
      </c>
      <c r="D14" s="720">
        <f>IF('Income Statement_MS1'!$J28=0,#N/A,'Income Statement_MS1'!$J28)</f>
        <v>2.7308857142857148</v>
      </c>
      <c r="E14" s="720" t="e">
        <f>IF('Income Statement_MS2'!$J28=0,#N/A,'Income Statement_MS2'!$J28)</f>
        <v>#DIV/0!</v>
      </c>
      <c r="F14" s="720" t="e">
        <f>IF('Income Statement_MS3'!$J28=0,#N/A,'Income Statement_MS3'!$J28)</f>
        <v>#N/A</v>
      </c>
      <c r="G14" s="720" t="e">
        <f>IF('Income Statement_MS4'!$J28=0,#N/A,'Income Statement_MS4'!$J28)</f>
        <v>#DIV/0!</v>
      </c>
      <c r="H14" s="720" t="e">
        <f>IF('Income Statement_MS5'!$J28=0,#N/A,'Income Statement_MS5'!$J28)</f>
        <v>#DIV/0!</v>
      </c>
      <c r="I14" s="720" t="e">
        <f>IF('Income Statement_MS6'!$J28=0,#N/A,'Income Statement_MS6'!$J28)</f>
        <v>#DIV/0!</v>
      </c>
      <c r="J14" s="720" t="e">
        <f>IF('Income Statement_MS6+1'!$J28=0,#N/A,'Income Statement_MS6+1'!$J28)</f>
        <v>#DIV/0!</v>
      </c>
      <c r="K14" s="315"/>
      <c r="L14" s="696"/>
      <c r="M14" s="691"/>
      <c r="N14" s="688"/>
      <c r="O14" s="688"/>
      <c r="P14" s="688"/>
      <c r="Q14" s="722"/>
      <c r="R14" s="726"/>
      <c r="T14" s="356"/>
      <c r="W14" s="724"/>
    </row>
    <row r="15" spans="1:32" s="328" customFormat="1" ht="15.75" customHeight="1" thickBot="1">
      <c r="A15" s="315"/>
      <c r="B15" s="670" t="s">
        <v>95</v>
      </c>
      <c r="C15" s="669" t="s">
        <v>91</v>
      </c>
      <c r="D15" s="720">
        <f>IF('Income Statement_MS1'!$J30=0,#N/A,'Income Statement_MS1'!$J30)</f>
        <v>3.0251995428571443</v>
      </c>
      <c r="E15" s="720" t="e">
        <f>IF('Income Statement_MS2'!$J30=0,#N/A,'Income Statement_MS2'!$J30)</f>
        <v>#N/A</v>
      </c>
      <c r="F15" s="720" t="e">
        <f>IF('Income Statement_MS3'!$J30=0,#N/A,'Income Statement_MS3'!$J30)</f>
        <v>#N/A</v>
      </c>
      <c r="G15" s="720" t="e">
        <f>IF('Income Statement_MS4'!$J30=0,#N/A,'Income Statement_MS4'!$J30)</f>
        <v>#DIV/0!</v>
      </c>
      <c r="H15" s="720" t="e">
        <f>IF('Income Statement_MS5'!$J30=0,#N/A,'Income Statement_MS5'!$J30)</f>
        <v>#DIV/0!</v>
      </c>
      <c r="I15" s="720" t="e">
        <f>IF('Income Statement_MS6'!$J30=0,#N/A,'Income Statement_MS6'!$J30)</f>
        <v>#DIV/0!</v>
      </c>
      <c r="J15" s="720" t="e">
        <f>IF('Income Statement_MS6+1'!$J30=0,#N/A,'Income Statement_MS6+1'!$J30)</f>
        <v>#DIV/0!</v>
      </c>
      <c r="K15" s="315"/>
      <c r="L15" s="696"/>
      <c r="M15" s="691"/>
      <c r="N15" s="688"/>
      <c r="O15" s="688"/>
      <c r="P15" s="688"/>
      <c r="Q15" s="722"/>
      <c r="R15" s="726"/>
      <c r="T15" s="356"/>
      <c r="W15" s="724"/>
      <c r="X15" s="355"/>
      <c r="Y15" s="355"/>
      <c r="Z15" s="355"/>
      <c r="AA15" s="355"/>
      <c r="AB15" s="355"/>
      <c r="AC15" s="355"/>
      <c r="AD15" s="355"/>
    </row>
    <row r="16" spans="1:32" s="328" customFormat="1" ht="15.75" customHeight="1" thickBot="1">
      <c r="A16" s="315"/>
      <c r="B16" s="670" t="s">
        <v>96</v>
      </c>
      <c r="C16" s="669" t="s">
        <v>86</v>
      </c>
      <c r="D16" s="548">
        <f>IF('Income Statement_MS1'!$J47=0,#N/A,'Income Statement_MS1'!$J47)</f>
        <v>2.0230637999999956</v>
      </c>
      <c r="E16" s="548" t="e">
        <f>IF('Income Statement_MS2'!$J47=0,#N/A,'Income Statement_MS2'!$J47)</f>
        <v>#N/A</v>
      </c>
      <c r="F16" s="548" t="e">
        <f>IF('Income Statement_MS3'!$J47=0,#N/A,'Income Statement_MS3'!$J47)</f>
        <v>#N/A</v>
      </c>
      <c r="G16" s="548" t="e">
        <f>IF('Income Statement_MS4'!$J47=0,#N/A,'Income Statement_MS4'!$J47)</f>
        <v>#N/A</v>
      </c>
      <c r="H16" s="548" t="e">
        <f>IF('Income Statement_MS5'!$J47=0,#N/A,'Income Statement_MS5'!$J47)</f>
        <v>#N/A</v>
      </c>
      <c r="I16" s="548" t="e">
        <f>IF('Income Statement_MS6'!$J47=0,#N/A,'Income Statement_MS6'!$J47)</f>
        <v>#N/A</v>
      </c>
      <c r="J16" s="548" t="e">
        <f>IF('Income Statement_MS6+1'!$J47=0,#N/A,'Income Statement_MS6+1'!$J47)</f>
        <v>#N/A</v>
      </c>
      <c r="K16" s="315"/>
      <c r="L16" s="696">
        <f>B57</f>
        <v>0</v>
      </c>
      <c r="M16" s="691">
        <f>P57</f>
        <v>0</v>
      </c>
      <c r="N16" s="688"/>
      <c r="O16" s="688"/>
      <c r="P16" s="688"/>
      <c r="Q16" s="722"/>
      <c r="R16" s="726"/>
      <c r="T16" s="354" t="e">
        <f>T7-T13</f>
        <v>#REF!</v>
      </c>
      <c r="W16" s="724"/>
      <c r="X16" s="355"/>
      <c r="Y16" s="355"/>
      <c r="Z16" s="355"/>
      <c r="AA16" s="355"/>
      <c r="AB16" s="355"/>
      <c r="AC16" s="355"/>
      <c r="AD16" s="355"/>
      <c r="AE16" s="355"/>
      <c r="AF16" s="355"/>
    </row>
    <row r="17" spans="1:32" s="978" customFormat="1" ht="15.75" customHeight="1" thickBot="1">
      <c r="A17" s="972"/>
      <c r="B17" s="983" t="s">
        <v>97</v>
      </c>
      <c r="C17" s="986" t="s">
        <v>98</v>
      </c>
      <c r="D17" s="987">
        <f>IF('Income Statement_MS1'!$J48=0,#N/A,'Income Statement_MS1'!$J48)</f>
        <v>6.1114095427021939E-2</v>
      </c>
      <c r="E17" s="987" t="e">
        <f>IF('Income Statement_MS2'!$J48=0,#N/A,'Income Statement_MS2'!$J48)</f>
        <v>#N/A</v>
      </c>
      <c r="F17" s="987" t="e">
        <f>IF('Income Statement_MS3'!$J48=0,#N/A,'Income Statement_MS3'!$J48)</f>
        <v>#N/A</v>
      </c>
      <c r="G17" s="987" t="e">
        <f>IF('Income Statement_MS4'!$J48=0,#N/A,'Income Statement_MS4'!$J48)</f>
        <v>#N/A</v>
      </c>
      <c r="H17" s="987" t="e">
        <f>IF('Income Statement_MS5'!$J48=0,#N/A,'Income Statement_MS5'!$J48)</f>
        <v>#N/A</v>
      </c>
      <c r="I17" s="987" t="e">
        <f>IF('Income Statement_MS6'!$J48=0,#N/A,'Income Statement_MS6'!$J48)</f>
        <v>#N/A</v>
      </c>
      <c r="J17" s="987" t="e">
        <f>IF('Income Statement_MS6+1'!$J48=0,#N/A,'Income Statement_MS6+1'!$J48)</f>
        <v>#N/A</v>
      </c>
      <c r="K17" s="972"/>
      <c r="L17" s="973">
        <f>B58</f>
        <v>0</v>
      </c>
      <c r="M17" s="974">
        <f>P58</f>
        <v>0</v>
      </c>
      <c r="N17" s="975"/>
      <c r="O17" s="975"/>
      <c r="P17" s="975"/>
      <c r="Q17" s="976"/>
      <c r="R17" s="977"/>
      <c r="T17" s="357"/>
      <c r="X17" s="979"/>
      <c r="Y17" s="979"/>
      <c r="Z17" s="979"/>
      <c r="AA17" s="979"/>
      <c r="AB17" s="979"/>
      <c r="AC17" s="979"/>
      <c r="AD17" s="979"/>
      <c r="AE17" s="979"/>
      <c r="AF17" s="979"/>
    </row>
    <row r="18" spans="1:32" s="328" customFormat="1" ht="15.75" customHeight="1" thickBot="1">
      <c r="A18" s="315"/>
      <c r="B18" s="670" t="s">
        <v>99</v>
      </c>
      <c r="C18" s="668" t="s">
        <v>86</v>
      </c>
      <c r="D18" s="721">
        <f>IF('Income Statement_MS1'!$J58=0,#N/A,'Income Statement_MS1'!$J58)</f>
        <v>-5.1293362000000062</v>
      </c>
      <c r="E18" s="721" t="e">
        <f>IF('Income Statement_MS2'!$J58=0,#N/A,'Income Statement_MS2'!$J58)</f>
        <v>#N/A</v>
      </c>
      <c r="F18" s="721" t="e">
        <f>IF('Income Statement_MS3'!$J58=0,#N/A,'Income Statement_MS3'!$J58)</f>
        <v>#N/A</v>
      </c>
      <c r="G18" s="721" t="e">
        <f>IF('Income Statement_MS4'!$J58=0,#N/A,'Income Statement_MS4'!$J58)</f>
        <v>#N/A</v>
      </c>
      <c r="H18" s="721" t="e">
        <f>IF('Income Statement_MS5'!$J58=0,#N/A,'Income Statement_MS5'!$J58)</f>
        <v>#N/A</v>
      </c>
      <c r="I18" s="721" t="e">
        <f>IF('Income Statement_MS6'!$J58=0,#N/A,'Income Statement_MS6'!$J58)</f>
        <v>#N/A</v>
      </c>
      <c r="J18" s="721" t="e">
        <f>IF('Income Statement_MS6+1'!$J58=0,#N/A,'Income Statement_MS6+1'!$J58)</f>
        <v>#N/A</v>
      </c>
      <c r="K18" s="315"/>
      <c r="L18" s="696">
        <f>B48</f>
        <v>0</v>
      </c>
      <c r="M18" s="691">
        <f>P48</f>
        <v>0</v>
      </c>
      <c r="N18" s="688"/>
      <c r="O18" s="688"/>
      <c r="P18" s="688"/>
      <c r="Q18" s="722"/>
      <c r="R18" s="726"/>
      <c r="T18" s="354"/>
      <c r="V18" s="355"/>
      <c r="X18" s="355"/>
      <c r="Y18" s="355"/>
      <c r="Z18" s="355"/>
      <c r="AA18" s="355"/>
      <c r="AB18" s="355"/>
      <c r="AC18" s="355"/>
      <c r="AD18" s="355"/>
    </row>
    <row r="19" spans="1:32" s="328" customFormat="1" ht="15.75" customHeight="1" thickBot="1">
      <c r="A19" s="315"/>
      <c r="B19" s="980" t="s">
        <v>100</v>
      </c>
      <c r="C19" s="981" t="s">
        <v>98</v>
      </c>
      <c r="D19" s="982">
        <f>IF('Income Statement_MS1'!$J59=0,#N/A,'Income Statement_MS1'!$J59)</f>
        <v>-0.15495049736151631</v>
      </c>
      <c r="E19" s="982" t="e">
        <f>IF('Income Statement_MS2'!$J59=0,#N/A,'Income Statement_MS2'!$J59)</f>
        <v>#N/A</v>
      </c>
      <c r="F19" s="982" t="e">
        <f>IF('Income Statement_MS3'!$J59=0,#N/A,'Income Statement_MS3'!$J59)</f>
        <v>#N/A</v>
      </c>
      <c r="G19" s="982" t="e">
        <f>IF('Income Statement_MS4'!$J59=0,#N/A,'Income Statement_MS4'!$J59)</f>
        <v>#N/A</v>
      </c>
      <c r="H19" s="982" t="e">
        <f>IF('Income Statement_MS5'!$J59=0,#N/A,'Income Statement_MS5'!$J59)</f>
        <v>#N/A</v>
      </c>
      <c r="I19" s="982" t="e">
        <f>IF('Income Statement_MS6'!$J59=0,#N/A,'Income Statement_MS6'!$J59)</f>
        <v>#N/A</v>
      </c>
      <c r="J19" s="982" t="e">
        <f>IF('Income Statement_MS6+1'!$J59=0,#N/A,'Income Statement_MS6+1'!$J59)</f>
        <v>#N/A</v>
      </c>
      <c r="K19" s="315"/>
      <c r="L19" s="695" t="s">
        <v>101</v>
      </c>
      <c r="M19" s="690"/>
      <c r="N19" s="689"/>
      <c r="O19" s="689"/>
      <c r="P19" s="689"/>
      <c r="Q19" s="723"/>
      <c r="R19" s="727"/>
      <c r="V19" s="355"/>
    </row>
    <row r="20" spans="1:32" s="328" customFormat="1" ht="15.75" customHeight="1" thickBot="1">
      <c r="A20" s="315"/>
      <c r="B20" s="685" t="s">
        <v>102</v>
      </c>
      <c r="C20" s="682" t="s">
        <v>86</v>
      </c>
      <c r="D20" s="684">
        <f>'Income Statement_MS1'!$J$57</f>
        <v>38.232400000000005</v>
      </c>
      <c r="E20" s="684">
        <f>'Income Statement_MS2'!$J$57</f>
        <v>0</v>
      </c>
      <c r="F20" s="684">
        <f>'Income Statement_MS3'!$J$57</f>
        <v>0</v>
      </c>
      <c r="G20" s="684">
        <f>'Income Statement_MS4'!$J$57</f>
        <v>0</v>
      </c>
      <c r="H20" s="684">
        <f>'Income Statement_MS5'!$J$57</f>
        <v>0</v>
      </c>
      <c r="I20" s="684">
        <f>'Income Statement_MS6'!$J$57</f>
        <v>0</v>
      </c>
      <c r="J20" s="684">
        <f>'Income Statement_MS6+1'!$J$57</f>
        <v>0</v>
      </c>
      <c r="K20" s="315"/>
      <c r="L20" s="696"/>
      <c r="M20" s="691"/>
      <c r="N20" s="688"/>
      <c r="O20" s="688"/>
      <c r="P20" s="688"/>
      <c r="Q20" s="722"/>
      <c r="R20" s="726"/>
      <c r="V20" s="725"/>
    </row>
    <row r="21" spans="1:32" s="328" customFormat="1" ht="15.75" customHeight="1" thickBot="1">
      <c r="A21" s="315"/>
      <c r="B21" s="670" t="s">
        <v>103</v>
      </c>
      <c r="C21" s="668" t="s">
        <v>86</v>
      </c>
      <c r="D21" s="721">
        <f>'Income Statement_MS1'!$J$63</f>
        <v>-12.92004020000002</v>
      </c>
      <c r="E21" s="721">
        <f>'Income Statement_MS2'!$J$63</f>
        <v>0</v>
      </c>
      <c r="F21" s="721">
        <f>'Income Statement_MS3'!$J$63</f>
        <v>0</v>
      </c>
      <c r="G21" s="721">
        <f>'Income Statement_MS4'!$J$63</f>
        <v>0</v>
      </c>
      <c r="H21" s="721">
        <f>'Income Statement_MS5'!$J$63</f>
        <v>0</v>
      </c>
      <c r="I21" s="721">
        <f>'Income Statement_MS6'!$J$63</f>
        <v>0</v>
      </c>
      <c r="J21" s="721">
        <f>'Income Statement_MS6+1'!$J$63</f>
        <v>0</v>
      </c>
      <c r="K21" s="315"/>
      <c r="L21" s="696"/>
      <c r="M21" s="691"/>
      <c r="N21" s="688"/>
      <c r="O21" s="688"/>
      <c r="P21" s="688"/>
      <c r="Q21" s="722"/>
      <c r="R21" s="726"/>
      <c r="V21" s="355"/>
    </row>
    <row r="22" spans="1:32" s="328" customFormat="1" ht="15.75" customHeight="1" thickBot="1">
      <c r="A22" s="315"/>
      <c r="B22" s="980" t="s">
        <v>104</v>
      </c>
      <c r="C22" s="981" t="s">
        <v>98</v>
      </c>
      <c r="D22" s="982">
        <f>'Income Statement_MS1'!$J$64</f>
        <v>-0.39029741410219621</v>
      </c>
      <c r="E22" s="982" t="str">
        <f>'Income Statement_MS2'!$J$64</f>
        <v/>
      </c>
      <c r="F22" s="982" t="str">
        <f>'Income Statement_MS3'!$J$64</f>
        <v/>
      </c>
      <c r="G22" s="982" t="str">
        <f>'Income Statement_MS4'!$J$64</f>
        <v/>
      </c>
      <c r="H22" s="982" t="str">
        <f>'Income Statement_MS5'!$J$64</f>
        <v/>
      </c>
      <c r="I22" s="982" t="str">
        <f>'Income Statement_MS6'!$J$64</f>
        <v/>
      </c>
      <c r="J22" s="982" t="str">
        <f>'Income Statement_MS6+1'!$J$64</f>
        <v/>
      </c>
      <c r="K22" s="315"/>
      <c r="L22" s="696"/>
      <c r="M22" s="691"/>
      <c r="N22" s="688"/>
      <c r="O22" s="688"/>
      <c r="P22" s="688"/>
      <c r="Q22" s="722"/>
      <c r="R22" s="726"/>
      <c r="V22" s="355"/>
    </row>
    <row r="23" spans="1:32" s="328" customFormat="1" ht="15.75" customHeight="1" thickBot="1">
      <c r="A23" s="315"/>
      <c r="B23" s="685" t="s">
        <v>105</v>
      </c>
      <c r="C23" s="682" t="s">
        <v>86</v>
      </c>
      <c r="D23" s="684">
        <f>'Income Statement_MS1'!$J$62</f>
        <v>46.023104000000018</v>
      </c>
      <c r="E23" s="684">
        <f>'Income Statement_MS2'!$J$62</f>
        <v>0</v>
      </c>
      <c r="F23" s="684">
        <f>'Income Statement_MS3'!$J$62</f>
        <v>0</v>
      </c>
      <c r="G23" s="684">
        <f>'Income Statement_MS4'!$J$62</f>
        <v>0</v>
      </c>
      <c r="H23" s="684">
        <f>'Income Statement_MS5'!$J$62</f>
        <v>0</v>
      </c>
      <c r="I23" s="684">
        <f>'Income Statement_MS6'!$J$62</f>
        <v>0</v>
      </c>
      <c r="J23" s="684">
        <f>'Income Statement_MS6+1'!$J$62</f>
        <v>0</v>
      </c>
      <c r="K23" s="315"/>
      <c r="L23" s="696"/>
      <c r="M23" s="691"/>
      <c r="N23" s="688"/>
      <c r="O23" s="688"/>
      <c r="P23" s="688"/>
      <c r="Q23" s="722"/>
      <c r="R23" s="726"/>
      <c r="V23" s="725"/>
    </row>
    <row r="24" spans="1:32" s="328" customFormat="1" ht="15.75" hidden="1" customHeight="1" thickBot="1">
      <c r="A24" s="315"/>
      <c r="B24" s="670" t="s">
        <v>106</v>
      </c>
      <c r="C24" s="668" t="s">
        <v>86</v>
      </c>
      <c r="D24" s="721">
        <f>'Income Statement_MS1'!$J$69</f>
        <v>-9.2497298000000185</v>
      </c>
      <c r="E24" s="721">
        <f>'Income Statement_MS2'!$J$69</f>
        <v>0</v>
      </c>
      <c r="F24" s="721">
        <f>'Income Statement_MS3'!$J$69</f>
        <v>0</v>
      </c>
      <c r="G24" s="721">
        <f>'Income Statement_MS4'!$J$69</f>
        <v>0</v>
      </c>
      <c r="H24" s="721">
        <f>'Income Statement_MS5'!$J$69</f>
        <v>0</v>
      </c>
      <c r="I24" s="721">
        <f>'Income Statement_MS6'!$J$69</f>
        <v>0</v>
      </c>
      <c r="J24" s="721">
        <f>'Income Statement_MS6+1'!$J$69</f>
        <v>0</v>
      </c>
      <c r="K24" s="315"/>
      <c r="L24" s="696"/>
      <c r="M24" s="691"/>
      <c r="N24" s="688"/>
      <c r="O24" s="688"/>
      <c r="P24" s="688"/>
      <c r="Q24" s="722"/>
      <c r="R24" s="726"/>
      <c r="V24" s="355"/>
    </row>
    <row r="25" spans="1:32" s="328" customFormat="1" ht="15.75" hidden="1" customHeight="1" thickBot="1">
      <c r="A25" s="315"/>
      <c r="B25" s="980" t="s">
        <v>107</v>
      </c>
      <c r="C25" s="981" t="s">
        <v>98</v>
      </c>
      <c r="D25" s="982">
        <f>'Income Statement_MS1'!$J$70</f>
        <v>-0.27942216635549061</v>
      </c>
      <c r="E25" s="982" t="e">
        <f>'Income Statement_MS2'!$J$70</f>
        <v>#DIV/0!</v>
      </c>
      <c r="F25" s="982" t="e">
        <f>'Income Statement_MS3'!$J$70</f>
        <v>#DIV/0!</v>
      </c>
      <c r="G25" s="982" t="e">
        <f>'Income Statement_MS4'!$J$70</f>
        <v>#DIV/0!</v>
      </c>
      <c r="H25" s="982" t="e">
        <f>'Income Statement_MS5'!$J$70</f>
        <v>#DIV/0!</v>
      </c>
      <c r="I25" s="982" t="e">
        <f>'Income Statement_MS6'!$J$70</f>
        <v>#DIV/0!</v>
      </c>
      <c r="J25" s="982" t="e">
        <f>'Income Statement_MS6+1'!$J$70</f>
        <v>#DIV/0!</v>
      </c>
      <c r="K25" s="315"/>
      <c r="L25" s="696"/>
      <c r="M25" s="691"/>
      <c r="N25" s="688"/>
      <c r="O25" s="688"/>
      <c r="P25" s="688"/>
      <c r="Q25" s="722"/>
      <c r="R25" s="726"/>
      <c r="V25" s="355"/>
    </row>
    <row r="26" spans="1:32" s="328" customFormat="1" ht="15.75" hidden="1" customHeight="1" thickBot="1">
      <c r="A26" s="315"/>
      <c r="B26" s="685" t="s">
        <v>108</v>
      </c>
      <c r="C26" s="682" t="s">
        <v>86</v>
      </c>
      <c r="D26" s="684">
        <f>'Income Statement_MS1'!$J$68</f>
        <v>42.35279360000002</v>
      </c>
      <c r="E26" s="684">
        <f>'Income Statement_MS2'!$J$68</f>
        <v>0</v>
      </c>
      <c r="F26" s="684">
        <f>'Income Statement_MS3'!$J$68</f>
        <v>0</v>
      </c>
      <c r="G26" s="684">
        <f>'Income Statement_MS4'!$J$68</f>
        <v>0</v>
      </c>
      <c r="H26" s="684">
        <f>'Income Statement_MS5'!$J$68</f>
        <v>0</v>
      </c>
      <c r="I26" s="684">
        <f>'Income Statement_MS6'!$J$68</f>
        <v>0</v>
      </c>
      <c r="J26" s="684">
        <f>'Income Statement_MS6+1'!$J$68</f>
        <v>0</v>
      </c>
      <c r="K26" s="315"/>
      <c r="L26" s="696"/>
      <c r="M26" s="691"/>
      <c r="N26" s="688"/>
      <c r="O26" s="688"/>
      <c r="P26" s="688"/>
      <c r="Q26" s="722"/>
      <c r="R26" s="726"/>
      <c r="V26" s="725"/>
    </row>
    <row r="27" spans="1:32" s="328" customFormat="1" ht="15.75" customHeight="1" thickBot="1">
      <c r="A27" s="315"/>
      <c r="B27" s="670" t="s">
        <v>109</v>
      </c>
      <c r="C27" s="669" t="s">
        <v>86</v>
      </c>
      <c r="D27" s="721">
        <f>IF('Income Statement_MS1'!$J$38=0,#N/A,'Income Statement_MS1'!$J$38)</f>
        <v>31.080000000000005</v>
      </c>
      <c r="E27" s="721" t="e">
        <f>IF('Income Statement_MS2'!$J$38=0,#N/A,'Income Statement_MS2'!$J$38)</f>
        <v>#N/A</v>
      </c>
      <c r="F27" s="721" t="e">
        <f>IF('Income Statement_MS3'!$J$38=0,#N/A,'Income Statement_MS3'!$J$38)</f>
        <v>#N/A</v>
      </c>
      <c r="G27" s="721" t="e">
        <f>IF('Income Statement_MS4'!$J$38=0,#N/A,'Income Statement_MS4'!$J$38)</f>
        <v>#N/A</v>
      </c>
      <c r="H27" s="721" t="e">
        <f>IF('Income Statement_MS5'!$J$38=0,#N/A,'Income Statement_MS5'!$J$38)</f>
        <v>#N/A</v>
      </c>
      <c r="I27" s="721" t="e">
        <f>IF('Income Statement_MS6'!$J$38=0,#N/A,'Income Statement_MS6'!$J$38)</f>
        <v>#N/A</v>
      </c>
      <c r="J27" s="721" t="e">
        <f>IF('Income Statement_MS6+1'!$J$38=0,#N/A,'Income Statement_MS6+1'!$J$38)</f>
        <v>#N/A</v>
      </c>
      <c r="K27" s="315"/>
      <c r="L27" s="696"/>
      <c r="M27" s="691"/>
      <c r="N27" s="688"/>
      <c r="O27" s="688"/>
      <c r="P27" s="688"/>
      <c r="Q27" s="722"/>
      <c r="R27" s="726"/>
    </row>
    <row r="28" spans="1:32" s="328" customFormat="1" ht="15.75" customHeight="1" thickBot="1">
      <c r="A28" s="315"/>
      <c r="B28" s="670" t="s">
        <v>110</v>
      </c>
      <c r="C28" s="669" t="s">
        <v>86</v>
      </c>
      <c r="D28" s="721" t="e">
        <f>IF('Income Statement_MS1'!$J$41=0,#N/A,'Income Statement_MS1'!$J$41)</f>
        <v>#N/A</v>
      </c>
      <c r="E28" s="721" t="e">
        <f>IF('Income Statement_MS2'!$J$41=0,#N/A,'Income Statement_MS2'!$J$41)</f>
        <v>#N/A</v>
      </c>
      <c r="F28" s="721" t="e">
        <f>IF('Income Statement_MS3'!$J$41=0,#N/A,'Income Statement_MS3'!$J$41)</f>
        <v>#N/A</v>
      </c>
      <c r="G28" s="721" t="e">
        <f>IF('Income Statement_MS4'!$J$41=0,#N/A,'Income Statement_MS4'!$J$41)</f>
        <v>#N/A</v>
      </c>
      <c r="H28" s="721" t="e">
        <f>IF('Income Statement_MS5'!$J$41=0,#N/A,'Income Statement_MS5'!$J$41)</f>
        <v>#N/A</v>
      </c>
      <c r="I28" s="721" t="e">
        <f>IF('Income Statement_MS6'!$J$41=0,#N/A,'Income Statement_MS6'!$J$41)</f>
        <v>#N/A</v>
      </c>
      <c r="J28" s="721" t="e">
        <f>IF('Income Statement_MS6+1'!$J$41=0,#N/A,'Income Statement_MS6+1'!$J$41)</f>
        <v>#N/A</v>
      </c>
      <c r="K28" s="315"/>
      <c r="L28" s="696"/>
      <c r="M28" s="691"/>
      <c r="N28" s="688"/>
      <c r="O28" s="688"/>
      <c r="P28" s="688"/>
      <c r="Q28" s="722"/>
      <c r="R28" s="726"/>
    </row>
    <row r="29" spans="1:32" s="328" customFormat="1" ht="15.75" customHeight="1" thickBot="1">
      <c r="A29" s="315"/>
      <c r="B29" s="670" t="s">
        <v>111</v>
      </c>
      <c r="C29" s="669" t="s">
        <v>86</v>
      </c>
      <c r="D29" s="721" t="e">
        <f t="shared" ref="D29:J29" si="1">D27+D28</f>
        <v>#N/A</v>
      </c>
      <c r="E29" s="721" t="e">
        <f t="shared" si="1"/>
        <v>#N/A</v>
      </c>
      <c r="F29" s="721" t="e">
        <f t="shared" si="1"/>
        <v>#N/A</v>
      </c>
      <c r="G29" s="721" t="e">
        <f t="shared" si="1"/>
        <v>#N/A</v>
      </c>
      <c r="H29" s="721" t="e">
        <f t="shared" si="1"/>
        <v>#N/A</v>
      </c>
      <c r="I29" s="721" t="e">
        <f t="shared" si="1"/>
        <v>#N/A</v>
      </c>
      <c r="J29" s="721" t="e">
        <f t="shared" si="1"/>
        <v>#N/A</v>
      </c>
      <c r="K29" s="315"/>
      <c r="L29" s="696"/>
      <c r="M29" s="691"/>
      <c r="N29" s="688"/>
      <c r="O29" s="688"/>
      <c r="P29" s="688"/>
      <c r="Q29" s="722"/>
      <c r="R29" s="726"/>
    </row>
    <row r="30" spans="1:32" s="328" customFormat="1" ht="15.75" customHeight="1" thickBot="1">
      <c r="A30" s="315"/>
      <c r="B30" s="685" t="s">
        <v>112</v>
      </c>
      <c r="C30" s="682" t="s">
        <v>86</v>
      </c>
      <c r="D30" s="684">
        <f>IF('Income Statement_MS1'!$M$16=0,#N/A,'Income Statement_MS1'!$M$16)</f>
        <v>-12.343594692639339</v>
      </c>
      <c r="E30" s="684" t="e">
        <f>IF('Income Statement_MS2'!$M$16=0,#N/A,'Income Statement_MS2'!$M$16)</f>
        <v>#N/A</v>
      </c>
      <c r="F30" s="684" t="e">
        <f>IF('Income Statement_MS3'!$M$16=0,#N/A,'Income Statement_MS3'!$M$16)</f>
        <v>#N/A</v>
      </c>
      <c r="G30" s="684" t="e">
        <f>IF('Income Statement_MS4'!$M$16=0,#N/A,'Income Statement_MS4'!$M$16)</f>
        <v>#N/A</v>
      </c>
      <c r="H30" s="684" t="e">
        <f>IF('Income Statement_MS5'!$M$16=0,#N/A,'Income Statement_MS5'!$M$16)</f>
        <v>#N/A</v>
      </c>
      <c r="I30" s="684" t="e">
        <f>IF('Income Statement_MS6'!$M$16=0,#N/A,'Income Statement_MS6'!$M$16)</f>
        <v>#N/A</v>
      </c>
      <c r="J30" s="684" t="e">
        <f>IF('Income Statement_MS6+1'!$M$16=0,#N/A,'Income Statement_MS6+1'!$M$16)</f>
        <v>#N/A</v>
      </c>
      <c r="K30" s="315"/>
      <c r="L30" s="696"/>
      <c r="M30" s="691"/>
      <c r="N30" s="688"/>
      <c r="O30" s="688"/>
      <c r="P30" s="688"/>
      <c r="Q30" s="722"/>
      <c r="R30" s="726"/>
    </row>
    <row r="31" spans="1:32" s="328" customFormat="1" ht="15.75" customHeight="1" thickBot="1">
      <c r="A31" s="315"/>
      <c r="B31" s="983" t="s">
        <v>112</v>
      </c>
      <c r="C31" s="984" t="s">
        <v>98</v>
      </c>
      <c r="D31" s="985">
        <f>IF('Income Statement_MS1'!$M$17=0,#N/A,'Income Statement_MS1'!$M$17)</f>
        <v>-0.37288375381856159</v>
      </c>
      <c r="E31" s="985" t="e">
        <f>IF('Income Statement_MS2'!$M$17=0,#N/A,'Income Statement_MS2'!$M$17)</f>
        <v>#N/A</v>
      </c>
      <c r="F31" s="985" t="e">
        <f>IF('Income Statement_MS3'!$M$17=0,#N/A,'Income Statement_MS3'!$M$17)</f>
        <v>#N/A</v>
      </c>
      <c r="G31" s="985" t="e">
        <f>IF('Income Statement_MS4'!$M$17=0,#N/A,'Income Statement_MS4'!$M$17)</f>
        <v>#N/A</v>
      </c>
      <c r="H31" s="985" t="e">
        <f>IF('Income Statement_MS5'!$M$17=0,#N/A,'Income Statement_MS5'!$M$17)</f>
        <v>#N/A</v>
      </c>
      <c r="I31" s="985" t="e">
        <f>IF('Income Statement_MS6'!$M$17=0,#N/A,'Income Statement_MS6'!$M$17)</f>
        <v>#N/A</v>
      </c>
      <c r="J31" s="985" t="e">
        <f>IF('Income Statement_MS6+1'!$M$17=0,#N/A,'Income Statement_MS6+1'!$M$17)</f>
        <v>#N/A</v>
      </c>
      <c r="K31" s="315"/>
      <c r="L31" s="696"/>
      <c r="M31" s="691"/>
      <c r="N31" s="688"/>
      <c r="O31" s="688"/>
      <c r="P31" s="688"/>
      <c r="Q31" s="722"/>
      <c r="R31" s="726"/>
    </row>
    <row r="32" spans="1:32" s="328" customFormat="1" ht="15.75" customHeight="1" thickBot="1">
      <c r="A32" s="315"/>
      <c r="B32" s="670" t="s">
        <v>113</v>
      </c>
      <c r="C32" s="669" t="s">
        <v>114</v>
      </c>
      <c r="D32" s="717" t="str">
        <f>'Income Statement_MS1'!$M$14</f>
        <v>&gt;7</v>
      </c>
      <c r="E32" s="717" t="str">
        <f>'Income Statement_MS2'!$M$14</f>
        <v>&lt;1,0</v>
      </c>
      <c r="F32" s="717" t="str">
        <f>'Income Statement_MS3'!$M$14</f>
        <v>&lt;1,0</v>
      </c>
      <c r="G32" s="717" t="str">
        <f>'Income Statement_MS4'!$M$14</f>
        <v>&lt;1,0</v>
      </c>
      <c r="H32" s="717" t="str">
        <f>'Income Statement_MS5'!$M$14</f>
        <v>&lt;1,0</v>
      </c>
      <c r="I32" s="717" t="str">
        <f>'Income Statement_MS6'!$M$14</f>
        <v>&lt;1,0</v>
      </c>
      <c r="J32" s="717" t="str">
        <f>'Income Statement_MS6+1'!$M$14</f>
        <v>&lt;1,0</v>
      </c>
      <c r="K32" s="315"/>
      <c r="L32" s="696"/>
      <c r="M32" s="691"/>
      <c r="N32" s="688"/>
      <c r="O32" s="688"/>
      <c r="P32" s="688"/>
      <c r="Q32" s="722"/>
      <c r="R32" s="726"/>
    </row>
    <row r="33" spans="1:18" s="328" customFormat="1" ht="15.75" hidden="1" customHeight="1" thickBot="1">
      <c r="A33" s="315"/>
      <c r="B33" s="685" t="s">
        <v>115</v>
      </c>
      <c r="C33" s="682" t="s">
        <v>86</v>
      </c>
      <c r="D33" s="684">
        <f>'Income Statement_MS1'!$N$16</f>
        <v>-9.6137229929292101</v>
      </c>
      <c r="E33" s="684">
        <f>'Income Statement_MS2'!$N$16</f>
        <v>0</v>
      </c>
      <c r="F33" s="684">
        <f>'Income Statement_MS3'!$N$16</f>
        <v>0</v>
      </c>
      <c r="G33" s="684">
        <f>'Income Statement_MS4'!$N$16</f>
        <v>0</v>
      </c>
      <c r="H33" s="684">
        <f>'Income Statement_MS5'!$N$16</f>
        <v>0</v>
      </c>
      <c r="I33" s="684">
        <f>'Income Statement_MS6'!$N$16</f>
        <v>0</v>
      </c>
      <c r="J33" s="684">
        <f>'Income Statement_MS6+1'!$N$16</f>
        <v>0</v>
      </c>
      <c r="K33" s="315"/>
      <c r="L33" s="696"/>
      <c r="M33" s="691"/>
      <c r="N33" s="688"/>
      <c r="O33" s="688"/>
      <c r="P33" s="688"/>
      <c r="Q33" s="722"/>
      <c r="R33" s="726"/>
    </row>
    <row r="34" spans="1:18" s="328" customFormat="1" ht="15.75" hidden="1" customHeight="1" thickBot="1">
      <c r="A34" s="315"/>
      <c r="B34" s="983" t="s">
        <v>115</v>
      </c>
      <c r="C34" s="984" t="s">
        <v>98</v>
      </c>
      <c r="D34" s="985">
        <f>'Income Statement_MS1'!$N$17</f>
        <v>-0.29041792176738668</v>
      </c>
      <c r="E34" s="985">
        <f>'Income Statement_MS2'!$N$17</f>
        <v>0</v>
      </c>
      <c r="F34" s="985">
        <f>'Income Statement_MS3'!$N$17</f>
        <v>0</v>
      </c>
      <c r="G34" s="985">
        <f>'Income Statement_MS4'!$N$17</f>
        <v>0</v>
      </c>
      <c r="H34" s="985">
        <f>'Income Statement_MS5'!$N$17</f>
        <v>0</v>
      </c>
      <c r="I34" s="985">
        <f>'Income Statement_MS6'!$N$17</f>
        <v>0</v>
      </c>
      <c r="J34" s="985">
        <f>'Income Statement_MS6+1'!$N$17</f>
        <v>0</v>
      </c>
      <c r="K34" s="315"/>
      <c r="L34" s="696"/>
      <c r="M34" s="691"/>
      <c r="N34" s="688"/>
      <c r="O34" s="688"/>
      <c r="P34" s="688"/>
      <c r="Q34" s="722"/>
      <c r="R34" s="726"/>
    </row>
    <row r="35" spans="1:18" s="328" customFormat="1" ht="15.75" hidden="1" customHeight="1" thickBot="1">
      <c r="A35" s="315"/>
      <c r="B35" s="670" t="s">
        <v>116</v>
      </c>
      <c r="C35" s="669" t="s">
        <v>114</v>
      </c>
      <c r="D35" s="717" t="str">
        <f>'Income Statement_MS1'!$N$14</f>
        <v>&gt;7</v>
      </c>
      <c r="E35" s="717" t="str">
        <f>'Income Statement_MS2'!$N$14</f>
        <v>&lt;1,0</v>
      </c>
      <c r="F35" s="717" t="str">
        <f>'Income Statement_MS3'!$N$14</f>
        <v>&lt;1,0</v>
      </c>
      <c r="G35" s="717" t="str">
        <f>'Income Statement_MS4'!$N$14</f>
        <v>&lt;1,0</v>
      </c>
      <c r="H35" s="717" t="str">
        <f>'Income Statement_MS5'!$N$14</f>
        <v>&lt;1,0</v>
      </c>
      <c r="I35" s="717" t="str">
        <f>'Income Statement_MS6'!$N$14</f>
        <v>&lt;1,0</v>
      </c>
      <c r="J35" s="717" t="str">
        <f>'Income Statement_MS6+1'!$N$14</f>
        <v>&lt;1,0</v>
      </c>
      <c r="K35" s="315"/>
      <c r="L35" s="696"/>
      <c r="M35" s="691"/>
      <c r="N35" s="688"/>
      <c r="O35" s="688"/>
      <c r="P35" s="688"/>
      <c r="Q35" s="722"/>
      <c r="R35" s="726"/>
    </row>
    <row r="36" spans="1:18" s="328" customFormat="1" ht="15.75" customHeight="1" thickBot="1">
      <c r="A36" s="315"/>
      <c r="B36" s="685" t="s">
        <v>117</v>
      </c>
      <c r="C36" s="682" t="s">
        <v>86</v>
      </c>
      <c r="D36" s="684">
        <f>IF('Income Statement_MS1'!$M$13=0,#N/A,'Income Statement_MS1'!$M$13)</f>
        <v>9.4449999999999985</v>
      </c>
      <c r="E36" s="684" t="e">
        <f>IF('Income Statement_MS2'!$M$13=0,#N/A,'Income Statement_MS2'!$M$13)</f>
        <v>#N/A</v>
      </c>
      <c r="F36" s="684" t="e">
        <f>IF('Income Statement_MS3'!$M$13=0,#N/A,'Income Statement_MS3'!$M$13)</f>
        <v>#N/A</v>
      </c>
      <c r="G36" s="684" t="e">
        <f>IF('Income Statement_MS4'!$M$13=0,#N/A,'Income Statement_MS4'!$M$13)</f>
        <v>#N/A</v>
      </c>
      <c r="H36" s="684" t="e">
        <f>IF('Income Statement_MS5'!$M$13=0,#N/A,'Income Statement_MS5'!$M$13)</f>
        <v>#N/A</v>
      </c>
      <c r="I36" s="684" t="e">
        <f>IF('Income Statement_MS6'!$M$13=0,#N/A,'Income Statement_MS6'!$M$13)</f>
        <v>#N/A</v>
      </c>
      <c r="J36" s="684" t="e">
        <f>IF('Income Statement_MS6+1'!$M$13=0,#N/A,'Income Statement_MS6+1'!$M$13)</f>
        <v>#N/A</v>
      </c>
      <c r="K36" s="315"/>
      <c r="L36" s="695" t="s">
        <v>118</v>
      </c>
      <c r="M36" s="690"/>
      <c r="N36" s="689"/>
      <c r="O36" s="689"/>
      <c r="P36" s="689"/>
      <c r="Q36" s="723"/>
      <c r="R36" s="727"/>
    </row>
    <row r="37" spans="1:18" s="328" customFormat="1" ht="15.75" customHeight="1" thickBot="1">
      <c r="A37" s="315"/>
      <c r="B37" s="670" t="s">
        <v>119</v>
      </c>
      <c r="C37" s="669" t="s">
        <v>120</v>
      </c>
      <c r="D37" s="721">
        <f>IF('Income Statement_MS1'!$C$10=0,#N/A,'Income Statement_MS1'!$C$10)</f>
        <v>133</v>
      </c>
      <c r="E37" s="721" t="e">
        <f>IF('Income Statement_MS2'!$C$10=0,#N/A,'Income Statement_MS2'!$C$10)</f>
        <v>#N/A</v>
      </c>
      <c r="F37" s="721" t="e">
        <f>IF('Income Statement_MS3'!$C$10=0,#N/A,'Income Statement_MS3'!$C$10)</f>
        <v>#N/A</v>
      </c>
      <c r="G37" s="721" t="e">
        <f>IF('Income Statement_MS4'!$C$10=0,#N/A,'Income Statement_MS4'!$C$10)</f>
        <v>#N/A</v>
      </c>
      <c r="H37" s="721" t="e">
        <f>IF('Income Statement_MS5'!$C$10=0,#N/A,'Income Statement_MS5'!$C$10)</f>
        <v>#N/A</v>
      </c>
      <c r="I37" s="721" t="e">
        <f>IF('Income Statement_MS6'!$C$10=0,#N/A,'Income Statement_MS6'!$C$10)</f>
        <v>#N/A</v>
      </c>
      <c r="J37" s="721" t="e">
        <f>IF('Income Statement_MS6+1'!$C$10=0,#N/A,'Income Statement_MS6+1'!$C$10)</f>
        <v>#N/A</v>
      </c>
      <c r="K37" s="315"/>
      <c r="L37" s="696"/>
      <c r="M37" s="691"/>
      <c r="N37" s="688"/>
      <c r="O37" s="688"/>
      <c r="P37" s="688"/>
      <c r="Q37" s="722"/>
      <c r="R37" s="726"/>
    </row>
    <row r="38" spans="1:18" s="328" customFormat="1" ht="15.75" customHeight="1" thickBot="1">
      <c r="A38" s="315"/>
      <c r="B38" s="670" t="s">
        <v>121</v>
      </c>
      <c r="C38" s="669" t="s">
        <v>86</v>
      </c>
      <c r="D38" s="721">
        <f>IF('Project Costs_MS1'!$J$18/1000=0,#N/A,'Project Costs_MS1'!$J$18/1000)</f>
        <v>9.32</v>
      </c>
      <c r="E38" s="721" t="e">
        <f>IF('Project Costs_MS2'!$J$18/1000=0,#N/A,'Project Costs_MS2'!$J$18/1000)</f>
        <v>#N/A</v>
      </c>
      <c r="F38" s="721" t="e">
        <f>IF('Project Costs_MS3'!$J$18/1000=0,#N/A,'Project Costs_MS3'!$J$18/1000)</f>
        <v>#N/A</v>
      </c>
      <c r="G38" s="721" t="e">
        <f>IF('Project Costs_MS4'!$J$18/1000=0,#N/A,'Project Costs_MS4'!$J$18/1000)</f>
        <v>#N/A</v>
      </c>
      <c r="H38" s="721" t="e">
        <f>IF('Project Costs_MS5'!$J$18/1000=0,#N/A,'Project Costs_MS5'!$J$18/1000)</f>
        <v>#N/A</v>
      </c>
      <c r="I38" s="721" t="e">
        <f>IF('Project Costs_MS6'!$J$18/1000=0,#N/A,'Project Costs_MS6'!$J$18/1000)</f>
        <v>#N/A</v>
      </c>
      <c r="J38" s="721" t="e">
        <f>IF('Project Costs_MS6+1'!$J$18/1000=0,#N/A,'Project Costs_MS6+1'!$J$18/1000)</f>
        <v>#N/A</v>
      </c>
      <c r="K38" s="315"/>
      <c r="L38" s="695" t="s">
        <v>122</v>
      </c>
      <c r="M38" s="690">
        <f>+SUM(M9:M37)</f>
        <v>0</v>
      </c>
      <c r="N38" s="689"/>
      <c r="O38" s="329"/>
      <c r="P38" s="315"/>
      <c r="Q38" s="315"/>
      <c r="R38" s="327"/>
    </row>
    <row r="39" spans="1:18" s="328" customFormat="1" ht="15.75" customHeight="1" thickBot="1">
      <c r="A39" s="315"/>
      <c r="B39" s="670" t="s">
        <v>123</v>
      </c>
      <c r="C39" s="669" t="s">
        <v>86</v>
      </c>
      <c r="D39" s="674">
        <f>('Project Costs_MS1'!$J$22+'Project Costs_MS1'!$J$23+'Project Costs_MS1'!$J$24+'Project Costs_MS1'!$J$26+'Project Costs_MS1'!$J$28+'Project Costs_MS1'!$J$29+'Project Costs_MS1'!$J$41)/1000</f>
        <v>0.124</v>
      </c>
      <c r="E39" s="674">
        <f>('Project Costs_MS2'!$J$22+'Project Costs_MS2'!$J$23+'Project Costs_MS2'!$J$24+'Project Costs_MS2'!$J$26+'Project Costs_MS2'!$J$28+'Project Costs_MS2'!$J$29+'Project Costs_MS2'!$J$41)/1000</f>
        <v>0</v>
      </c>
      <c r="F39" s="674">
        <f>('Project Costs_MS3'!$J$22+'Project Costs_MS3'!$J$23+'Project Costs_MS3'!$J$24+'Project Costs_MS3'!$J$26+'Project Costs_MS3'!$J$28+'Project Costs_MS3'!$J$29+'Project Costs_MS3'!$J$41)/1000</f>
        <v>0</v>
      </c>
      <c r="G39" s="674">
        <f>('Project Costs_MS4'!$J$22+'Project Costs_MS4'!$J$23+'Project Costs_MS4'!$J$24+'Project Costs_MS4'!$J$26+'Project Costs_MS4'!$J$28+'Project Costs_MS4'!$J$29+'Project Costs_MS4'!$J$41)/1000</f>
        <v>0</v>
      </c>
      <c r="H39" s="674">
        <f>('Project Costs_MS5'!$J$22+'Project Costs_MS5'!$J$23+'Project Costs_MS5'!$J$24+'Project Costs_MS5'!$J$26+'Project Costs_MS5'!$J$28+'Project Costs_MS5'!$J$29+'Project Costs_MS5'!$J$41)/1000</f>
        <v>0</v>
      </c>
      <c r="I39" s="674">
        <f>('Project Costs_MS6'!$J$22+'Project Costs_MS6'!$J$23+'Project Costs_MS6'!$J$24+'Project Costs_MS6'!$J$26+'Project Costs_MS6'!$J$28+'Project Costs_MS6'!$J$29+'Project Costs_MS6'!$J$41)/1000</f>
        <v>0</v>
      </c>
      <c r="J39" s="674">
        <f>('Project Costs_MS6+1'!$J$22+'Project Costs_MS6+1'!$J$23+'Project Costs_MS6+1'!$J$24+'Project Costs_MS6+1'!$J$26+'Project Costs_MS6+1'!$J$28+'Project Costs_MS6+1'!$J$29+'Project Costs_MS6+1'!$J$41)/1000</f>
        <v>0</v>
      </c>
      <c r="K39" s="315"/>
      <c r="L39" s="697" t="s">
        <v>124</v>
      </c>
      <c r="M39" s="701">
        <f>M7-M38</f>
        <v>0</v>
      </c>
      <c r="N39" s="693"/>
      <c r="O39" s="330"/>
      <c r="P39" s="315"/>
      <c r="Q39" s="315"/>
      <c r="R39" s="327"/>
    </row>
    <row r="40" spans="1:18" s="328" customFormat="1" ht="15.75" customHeight="1" thickBot="1">
      <c r="A40" s="315"/>
      <c r="B40" s="670" t="s">
        <v>125</v>
      </c>
      <c r="C40" s="669" t="s">
        <v>86</v>
      </c>
      <c r="D40" s="674">
        <f>'Project Costs_MS1'!$D$24/1000</f>
        <v>0</v>
      </c>
      <c r="E40" s="674">
        <f>'Project Costs_MS2'!$D$24/1000</f>
        <v>0</v>
      </c>
      <c r="F40" s="674">
        <f>'Project Costs_MS3'!$D$24/1000</f>
        <v>0</v>
      </c>
      <c r="G40" s="674">
        <f>'Project Costs_MS4'!$D$24/1000</f>
        <v>0</v>
      </c>
      <c r="H40" s="674">
        <f>'Project Costs_MS5'!$D$24/1000</f>
        <v>0</v>
      </c>
      <c r="I40" s="674">
        <f>'Project Costs_MS6'!$D$24/1000</f>
        <v>0</v>
      </c>
      <c r="J40" s="674">
        <f>'Project Costs_MS6+1'!$D$24/1000</f>
        <v>0</v>
      </c>
      <c r="K40" s="315"/>
      <c r="L40" s="315"/>
      <c r="M40" s="315"/>
      <c r="N40" s="315"/>
      <c r="O40" s="331"/>
      <c r="P40" s="315"/>
      <c r="Q40" s="315"/>
      <c r="R40" s="327"/>
    </row>
    <row r="41" spans="1:18" s="328" customFormat="1" ht="15.75" customHeight="1" thickBot="1">
      <c r="A41" s="315"/>
      <c r="B41" s="670" t="s">
        <v>126</v>
      </c>
      <c r="C41" s="669" t="s">
        <v>86</v>
      </c>
      <c r="D41" s="674">
        <f>'Project Costs_MS1'!$J$27/1000</f>
        <v>0</v>
      </c>
      <c r="E41" s="674">
        <f>'Project Costs_MS2'!$J$27/1000</f>
        <v>0</v>
      </c>
      <c r="F41" s="674">
        <f>'Project Costs_MS3'!$J$27/1000</f>
        <v>0</v>
      </c>
      <c r="G41" s="674">
        <f>'Project Costs_MS4'!$J$27/1000</f>
        <v>0</v>
      </c>
      <c r="H41" s="674">
        <f>'Project Costs_MS5'!$J$27/1000</f>
        <v>0</v>
      </c>
      <c r="I41" s="674">
        <f>'Project Costs_MS6'!$J$27/1000</f>
        <v>0</v>
      </c>
      <c r="J41" s="674">
        <f>'Project Costs_MS6+1'!$J$27/1000</f>
        <v>0</v>
      </c>
      <c r="K41" s="315"/>
      <c r="L41" s="315"/>
      <c r="M41" s="315"/>
      <c r="N41" s="315"/>
      <c r="O41" s="331"/>
      <c r="P41" s="315"/>
      <c r="Q41" s="315"/>
      <c r="R41" s="327"/>
    </row>
    <row r="42" spans="1:18" s="328" customFormat="1" ht="15.75" customHeight="1" thickBot="1">
      <c r="A42" s="315"/>
      <c r="B42" s="670" t="s">
        <v>127</v>
      </c>
      <c r="C42" s="669" t="s">
        <v>86</v>
      </c>
      <c r="D42" s="674">
        <f>'Project Costs_MS1'!$J$25</f>
        <v>1</v>
      </c>
      <c r="E42" s="674">
        <f>'Project Costs_MS2'!$J$25</f>
        <v>0</v>
      </c>
      <c r="F42" s="674">
        <f>'Project Costs_MS3'!$J$25</f>
        <v>0</v>
      </c>
      <c r="G42" s="674">
        <f>'Project Costs_MS4'!$J$25</f>
        <v>0</v>
      </c>
      <c r="H42" s="674">
        <f>'Project Costs_MS5'!$J$25</f>
        <v>0</v>
      </c>
      <c r="I42" s="674">
        <f>'Project Costs_MS6'!$J$25</f>
        <v>0</v>
      </c>
      <c r="J42" s="674">
        <f>'Project Costs_MS6+1'!$J$25</f>
        <v>0</v>
      </c>
      <c r="K42" s="315"/>
      <c r="L42" s="315"/>
      <c r="M42" s="315"/>
      <c r="N42" s="315"/>
      <c r="O42" s="331"/>
      <c r="P42" s="315"/>
      <c r="Q42" s="315"/>
      <c r="R42" s="327"/>
    </row>
    <row r="43" spans="1:18" s="328" customFormat="1" ht="6.75" customHeight="1">
      <c r="A43" s="315"/>
      <c r="B43" s="322"/>
      <c r="C43" s="315"/>
      <c r="D43" s="315"/>
      <c r="E43" s="315"/>
      <c r="F43" s="315"/>
      <c r="G43" s="315"/>
      <c r="H43" s="315"/>
      <c r="I43" s="315"/>
      <c r="J43" s="315"/>
      <c r="K43" s="315"/>
      <c r="L43" s="315"/>
      <c r="M43" s="315"/>
      <c r="N43" s="315"/>
      <c r="O43" s="331"/>
      <c r="P43" s="315"/>
      <c r="Q43" s="315"/>
      <c r="R43" s="327"/>
    </row>
    <row r="44" spans="1:18" s="328" customFormat="1" ht="14.25" customHeight="1">
      <c r="A44" s="315"/>
      <c r="B44" s="350" t="s">
        <v>128</v>
      </c>
      <c r="C44" s="351"/>
      <c r="D44" s="315"/>
      <c r="E44" s="352"/>
      <c r="F44" s="352"/>
      <c r="G44" s="352">
        <f>F44-E44</f>
        <v>0</v>
      </c>
      <c r="H44" s="315"/>
      <c r="I44" s="315"/>
      <c r="J44" s="315"/>
      <c r="K44" s="315"/>
      <c r="L44" s="351" t="s">
        <v>13</v>
      </c>
      <c r="M44" s="315"/>
      <c r="N44" s="315"/>
      <c r="O44" s="332"/>
      <c r="P44" s="315"/>
      <c r="Q44" s="315"/>
      <c r="R44" s="327"/>
    </row>
    <row r="45" spans="1:18" s="328" customFormat="1" ht="9.75" customHeight="1" thickBot="1">
      <c r="A45" s="315"/>
      <c r="B45" s="322"/>
      <c r="C45" s="315"/>
      <c r="D45" s="315"/>
      <c r="E45" s="315"/>
      <c r="F45" s="315"/>
      <c r="G45" s="315"/>
      <c r="H45" s="315"/>
      <c r="I45" s="315"/>
      <c r="J45" s="315"/>
      <c r="K45" s="315"/>
      <c r="L45" s="315"/>
      <c r="M45" s="333"/>
      <c r="N45" s="315"/>
      <c r="O45" s="315"/>
      <c r="P45" s="315"/>
      <c r="Q45" s="315"/>
      <c r="R45" s="327"/>
    </row>
    <row r="46" spans="1:18" s="328" customFormat="1" ht="27.6" customHeight="1" thickBot="1">
      <c r="A46" s="315"/>
      <c r="B46" s="739" t="s">
        <v>129</v>
      </c>
      <c r="C46" s="687"/>
      <c r="D46" s="744" t="s">
        <v>69</v>
      </c>
      <c r="E46" s="744" t="s">
        <v>70</v>
      </c>
      <c r="F46" s="744" t="s">
        <v>71</v>
      </c>
      <c r="G46" s="744" t="s">
        <v>72</v>
      </c>
      <c r="H46" s="744" t="s">
        <v>73</v>
      </c>
      <c r="I46" s="744" t="s">
        <v>74</v>
      </c>
      <c r="J46" s="744" t="s">
        <v>130</v>
      </c>
      <c r="K46" s="703"/>
      <c r="L46" s="694" t="s">
        <v>13</v>
      </c>
      <c r="M46" s="687" t="s">
        <v>131</v>
      </c>
      <c r="N46" s="315"/>
      <c r="O46" s="315"/>
      <c r="P46" s="331"/>
      <c r="Q46" s="331"/>
      <c r="R46" s="742"/>
    </row>
    <row r="47" spans="1:18" s="328" customFormat="1" ht="15.6" customHeight="1" thickBot="1">
      <c r="A47" s="315"/>
      <c r="B47" s="736"/>
      <c r="C47" s="731" t="s">
        <v>91</v>
      </c>
      <c r="D47" s="745"/>
      <c r="E47" s="745"/>
      <c r="F47" s="745"/>
      <c r="G47" s="745"/>
      <c r="H47" s="745"/>
      <c r="I47" s="745"/>
      <c r="J47" s="756"/>
      <c r="K47" s="315"/>
      <c r="L47" s="696"/>
      <c r="M47" s="691"/>
      <c r="N47" s="315"/>
      <c r="O47" s="315"/>
      <c r="P47" s="331"/>
      <c r="Q47" s="331"/>
      <c r="R47" s="742"/>
    </row>
    <row r="48" spans="1:18" s="328" customFormat="1" ht="15.6" customHeight="1" thickBot="1">
      <c r="A48" s="315"/>
      <c r="B48" s="736"/>
      <c r="C48" s="731" t="s">
        <v>91</v>
      </c>
      <c r="D48" s="745"/>
      <c r="E48" s="745"/>
      <c r="F48" s="745"/>
      <c r="G48" s="745"/>
      <c r="H48" s="745"/>
      <c r="I48" s="745"/>
      <c r="J48" s="756"/>
      <c r="K48" s="315"/>
      <c r="L48" s="696"/>
      <c r="M48" s="691"/>
      <c r="N48" s="315"/>
      <c r="P48" s="331"/>
      <c r="Q48" s="331"/>
      <c r="R48" s="742"/>
    </row>
    <row r="49" spans="1:18" s="328" customFormat="1" ht="15.6" customHeight="1" thickBot="1">
      <c r="A49" s="315"/>
      <c r="B49" s="736"/>
      <c r="C49" s="731" t="s">
        <v>91</v>
      </c>
      <c r="D49" s="745"/>
      <c r="E49" s="745"/>
      <c r="F49" s="745"/>
      <c r="G49" s="745"/>
      <c r="H49" s="745"/>
      <c r="I49" s="745"/>
      <c r="J49" s="745"/>
      <c r="K49" s="315"/>
      <c r="L49" s="697" t="s">
        <v>132</v>
      </c>
      <c r="M49" s="701">
        <f>M47-M48</f>
        <v>0</v>
      </c>
      <c r="N49" s="315"/>
      <c r="P49" s="331"/>
      <c r="Q49" s="331"/>
      <c r="R49" s="742"/>
    </row>
    <row r="50" spans="1:18" s="328" customFormat="1" ht="15.6" customHeight="1" thickBot="1">
      <c r="A50" s="315"/>
      <c r="B50" s="736"/>
      <c r="C50" s="731" t="s">
        <v>91</v>
      </c>
      <c r="D50" s="745"/>
      <c r="E50" s="745"/>
      <c r="F50" s="745"/>
      <c r="G50" s="745"/>
      <c r="H50" s="745"/>
      <c r="I50" s="745"/>
      <c r="J50" s="745"/>
      <c r="K50" s="315"/>
      <c r="L50" s="697"/>
      <c r="M50" s="730" t="str">
        <f>IF(M47=0,"",M49/M47)</f>
        <v/>
      </c>
      <c r="N50" s="315"/>
      <c r="P50" s="331"/>
      <c r="Q50" s="331"/>
      <c r="R50" s="742"/>
    </row>
    <row r="51" spans="1:18" s="328" customFormat="1" ht="15.6" customHeight="1" thickBot="1">
      <c r="A51" s="315"/>
      <c r="B51" s="737"/>
      <c r="C51" s="732" t="s">
        <v>91</v>
      </c>
      <c r="D51" s="746"/>
      <c r="E51" s="746"/>
      <c r="F51" s="746"/>
      <c r="G51" s="746"/>
      <c r="H51" s="746"/>
      <c r="I51" s="746"/>
      <c r="J51" s="746"/>
      <c r="K51" s="315"/>
      <c r="L51" s="315"/>
      <c r="M51" s="315"/>
      <c r="N51" s="315"/>
      <c r="P51" s="331"/>
      <c r="Q51" s="331"/>
      <c r="R51" s="742"/>
    </row>
    <row r="52" spans="1:18" s="328" customFormat="1" ht="15.6" customHeight="1" thickBot="1">
      <c r="A52" s="315"/>
      <c r="B52" s="738" t="s">
        <v>133</v>
      </c>
      <c r="C52" s="733" t="s">
        <v>91</v>
      </c>
      <c r="D52" s="747">
        <f>SUM(D47:D51)</f>
        <v>0</v>
      </c>
      <c r="E52" s="747">
        <f t="shared" ref="E52:J52" si="2">SUM(E47:E51)</f>
        <v>0</v>
      </c>
      <c r="F52" s="747">
        <f t="shared" si="2"/>
        <v>0</v>
      </c>
      <c r="G52" s="747">
        <f t="shared" si="2"/>
        <v>0</v>
      </c>
      <c r="H52" s="747">
        <f t="shared" si="2"/>
        <v>0</v>
      </c>
      <c r="I52" s="747">
        <f t="shared" si="2"/>
        <v>0</v>
      </c>
      <c r="J52" s="747">
        <f t="shared" si="2"/>
        <v>0</v>
      </c>
      <c r="K52" s="315"/>
      <c r="L52" s="315"/>
      <c r="M52" s="315"/>
      <c r="N52" s="315"/>
      <c r="P52" s="331"/>
      <c r="Q52" s="331"/>
      <c r="R52" s="742"/>
    </row>
    <row r="53" spans="1:18" s="328" customFormat="1" ht="3.95" customHeight="1" thickBot="1">
      <c r="A53" s="315"/>
      <c r="B53" s="681"/>
      <c r="C53" s="741"/>
      <c r="D53" s="741"/>
      <c r="E53" s="741"/>
      <c r="F53" s="741"/>
      <c r="G53" s="741"/>
      <c r="H53" s="741"/>
      <c r="I53" s="741"/>
      <c r="J53" s="741"/>
      <c r="K53" s="315"/>
      <c r="P53" s="331"/>
      <c r="Q53" s="331"/>
      <c r="R53" s="742"/>
    </row>
    <row r="54" spans="1:18" s="328" customFormat="1" ht="29.1" customHeight="1" thickBot="1">
      <c r="A54" s="315"/>
      <c r="B54" s="739" t="s">
        <v>134</v>
      </c>
      <c r="C54" s="734"/>
      <c r="D54" s="734"/>
      <c r="E54" s="734"/>
      <c r="F54" s="734"/>
      <c r="G54" s="734"/>
      <c r="H54" s="734"/>
      <c r="I54" s="734"/>
      <c r="J54" s="734"/>
      <c r="K54" s="315"/>
      <c r="P54" s="331"/>
      <c r="Q54" s="331"/>
      <c r="R54" s="742"/>
    </row>
    <row r="55" spans="1:18" s="328" customFormat="1" ht="15.6" customHeight="1" thickBot="1">
      <c r="A55" s="315"/>
      <c r="B55" s="736"/>
      <c r="C55" s="731" t="s">
        <v>91</v>
      </c>
      <c r="D55" s="745"/>
      <c r="E55" s="745"/>
      <c r="F55" s="745"/>
      <c r="G55" s="745"/>
      <c r="H55" s="745"/>
      <c r="I55" s="745"/>
      <c r="J55" s="745"/>
      <c r="K55" s="315"/>
      <c r="L55" s="315"/>
      <c r="M55" s="315"/>
      <c r="P55" s="331"/>
      <c r="Q55" s="331"/>
      <c r="R55" s="742"/>
    </row>
    <row r="56" spans="1:18" s="328" customFormat="1" ht="15.6" customHeight="1" thickBot="1">
      <c r="A56" s="315"/>
      <c r="B56" s="736"/>
      <c r="C56" s="731" t="s">
        <v>91</v>
      </c>
      <c r="D56" s="745"/>
      <c r="E56" s="745"/>
      <c r="F56" s="745"/>
      <c r="G56" s="745"/>
      <c r="H56" s="745"/>
      <c r="I56" s="745"/>
      <c r="J56" s="745"/>
      <c r="L56" s="315"/>
      <c r="M56" s="315"/>
      <c r="P56" s="331"/>
      <c r="Q56" s="331"/>
      <c r="R56" s="742"/>
    </row>
    <row r="57" spans="1:18" ht="15.6" customHeight="1" thickBot="1">
      <c r="B57" s="736"/>
      <c r="C57" s="731" t="s">
        <v>91</v>
      </c>
      <c r="D57" s="745"/>
      <c r="E57" s="745"/>
      <c r="F57" s="745"/>
      <c r="G57" s="745"/>
      <c r="H57" s="745"/>
      <c r="I57" s="745"/>
      <c r="J57" s="745"/>
      <c r="P57" s="331"/>
      <c r="Q57" s="331"/>
      <c r="R57" s="742"/>
    </row>
    <row r="58" spans="1:18" ht="15.6" customHeight="1" thickBot="1">
      <c r="B58" s="736"/>
      <c r="C58" s="731" t="s">
        <v>91</v>
      </c>
      <c r="D58" s="745"/>
      <c r="E58" s="745"/>
      <c r="F58" s="745"/>
      <c r="G58" s="745"/>
      <c r="H58" s="745"/>
      <c r="I58" s="745"/>
      <c r="J58" s="745"/>
      <c r="P58" s="331"/>
      <c r="Q58" s="331"/>
      <c r="R58" s="742"/>
    </row>
    <row r="59" spans="1:18" ht="15.6" customHeight="1" thickBot="1">
      <c r="B59" s="737"/>
      <c r="C59" s="732" t="s">
        <v>91</v>
      </c>
      <c r="D59" s="746"/>
      <c r="E59" s="746"/>
      <c r="F59" s="746"/>
      <c r="G59" s="746"/>
      <c r="H59" s="746"/>
      <c r="I59" s="746"/>
      <c r="J59" s="746"/>
      <c r="P59" s="331"/>
      <c r="Q59" s="331"/>
      <c r="R59" s="742"/>
    </row>
    <row r="60" spans="1:18" ht="15.6" customHeight="1" thickBot="1">
      <c r="B60" s="740" t="s">
        <v>133</v>
      </c>
      <c r="C60" s="735" t="s">
        <v>91</v>
      </c>
      <c r="D60" s="748">
        <f>SUM(D55:D59)</f>
        <v>0</v>
      </c>
      <c r="E60" s="748">
        <f t="shared" ref="E60:J60" si="3">SUM(E55:E59)</f>
        <v>0</v>
      </c>
      <c r="F60" s="748">
        <f t="shared" si="3"/>
        <v>0</v>
      </c>
      <c r="G60" s="748">
        <f t="shared" si="3"/>
        <v>0</v>
      </c>
      <c r="H60" s="748">
        <f t="shared" si="3"/>
        <v>0</v>
      </c>
      <c r="I60" s="748">
        <f t="shared" si="3"/>
        <v>0</v>
      </c>
      <c r="J60" s="748">
        <f t="shared" si="3"/>
        <v>0</v>
      </c>
      <c r="K60" s="334"/>
      <c r="L60" s="334"/>
      <c r="M60" s="334"/>
      <c r="N60" s="334"/>
      <c r="O60" s="334"/>
      <c r="P60" s="331"/>
      <c r="Q60" s="331"/>
      <c r="R60" s="743"/>
    </row>
    <row r="61" spans="1:18" ht="6.6" customHeight="1">
      <c r="G61" s="321"/>
      <c r="H61" s="321"/>
      <c r="I61" s="321"/>
      <c r="J61" s="321"/>
      <c r="K61" s="321"/>
      <c r="L61" s="321"/>
      <c r="M61" s="321"/>
      <c r="N61" s="321"/>
      <c r="O61" s="321"/>
      <c r="P61" s="321"/>
      <c r="Q61" s="321"/>
      <c r="R61" s="321"/>
    </row>
    <row r="62" spans="1:18" ht="11.45" customHeight="1"/>
  </sheetData>
  <mergeCells count="1">
    <mergeCell ref="E2:M2"/>
  </mergeCells>
  <phoneticPr fontId="126" type="noConversion"/>
  <conditionalFormatting sqref="V9">
    <cfRule type="cellIs" dxfId="52" priority="48" operator="equal">
      <formula>#N/A</formula>
    </cfRule>
  </conditionalFormatting>
  <conditionalFormatting sqref="D9:J9">
    <cfRule type="expression" dxfId="51" priority="45">
      <formula>ISERROR(D9)</formula>
    </cfRule>
  </conditionalFormatting>
  <conditionalFormatting sqref="D13:J13">
    <cfRule type="expression" dxfId="50" priority="44">
      <formula>ISERROR(D13)</formula>
    </cfRule>
  </conditionalFormatting>
  <conditionalFormatting sqref="D16:J26">
    <cfRule type="expression" dxfId="49" priority="42">
      <formula>ISERROR(D16)</formula>
    </cfRule>
  </conditionalFormatting>
  <conditionalFormatting sqref="D27:J29">
    <cfRule type="expression" dxfId="48" priority="41">
      <formula>ISERROR(D27)</formula>
    </cfRule>
  </conditionalFormatting>
  <conditionalFormatting sqref="D10:J10">
    <cfRule type="expression" dxfId="47" priority="39">
      <formula>ISERROR(D10)</formula>
    </cfRule>
  </conditionalFormatting>
  <conditionalFormatting sqref="D11:J11">
    <cfRule type="expression" dxfId="46" priority="38">
      <formula>ISERROR(D11)</formula>
    </cfRule>
  </conditionalFormatting>
  <conditionalFormatting sqref="D38:J38">
    <cfRule type="expression" dxfId="45" priority="34">
      <formula>ISERROR(D38)</formula>
    </cfRule>
  </conditionalFormatting>
  <conditionalFormatting sqref="D37:J37">
    <cfRule type="expression" dxfId="44" priority="33">
      <formula>ISERROR(D37)</formula>
    </cfRule>
  </conditionalFormatting>
  <conditionalFormatting sqref="D31:J31">
    <cfRule type="expression" dxfId="43" priority="32">
      <formula>ISERROR(D31)</formula>
    </cfRule>
  </conditionalFormatting>
  <conditionalFormatting sqref="D30:J30">
    <cfRule type="expression" dxfId="42" priority="31">
      <formula>ISERROR(D30)</formula>
    </cfRule>
  </conditionalFormatting>
  <conditionalFormatting sqref="D36:J36">
    <cfRule type="expression" dxfId="41" priority="29">
      <formula>ISERROR(D36)</formula>
    </cfRule>
  </conditionalFormatting>
  <conditionalFormatting sqref="R10:R11">
    <cfRule type="iconSet" priority="26">
      <iconSet iconSet="5Quarters" showValue="0">
        <cfvo type="percent" val="0"/>
        <cfvo type="num" val="0.25"/>
        <cfvo type="num" val="0.5"/>
        <cfvo type="num" val="0.75"/>
        <cfvo type="num" val="1"/>
      </iconSet>
    </cfRule>
  </conditionalFormatting>
  <conditionalFormatting sqref="R37">
    <cfRule type="iconSet" priority="21">
      <iconSet iconSet="5Quarters" showValue="0">
        <cfvo type="percent" val="0"/>
        <cfvo type="num" val="0.25"/>
        <cfvo type="num" val="0.5"/>
        <cfvo type="num" val="0.75"/>
        <cfvo type="num" val="1"/>
      </iconSet>
    </cfRule>
  </conditionalFormatting>
  <conditionalFormatting sqref="R12:R18">
    <cfRule type="iconSet" priority="19">
      <iconSet iconSet="5Quarters" showValue="0">
        <cfvo type="percent" val="0"/>
        <cfvo type="num" val="0.25"/>
        <cfvo type="num" val="0.5"/>
        <cfvo type="num" val="0.75"/>
        <cfvo type="num" val="1"/>
      </iconSet>
    </cfRule>
  </conditionalFormatting>
  <conditionalFormatting sqref="M7">
    <cfRule type="cellIs" dxfId="40" priority="15" operator="lessThan">
      <formula>0</formula>
    </cfRule>
    <cfRule type="cellIs" dxfId="39" priority="16" operator="greaterThan">
      <formula>0</formula>
    </cfRule>
  </conditionalFormatting>
  <conditionalFormatting sqref="M39">
    <cfRule type="cellIs" dxfId="38" priority="13" operator="lessThan">
      <formula>0</formula>
    </cfRule>
    <cfRule type="cellIs" dxfId="37" priority="14" operator="greaterThan">
      <formula>0</formula>
    </cfRule>
  </conditionalFormatting>
  <conditionalFormatting sqref="M49">
    <cfRule type="cellIs" dxfId="36" priority="11" operator="lessThan">
      <formula>0</formula>
    </cfRule>
    <cfRule type="cellIs" dxfId="35" priority="12" operator="greaterThan">
      <formula>0</formula>
    </cfRule>
  </conditionalFormatting>
  <conditionalFormatting sqref="M50">
    <cfRule type="cellIs" dxfId="34" priority="9" operator="lessThan">
      <formula>0</formula>
    </cfRule>
    <cfRule type="cellIs" dxfId="33" priority="10" operator="greaterThan">
      <formula>0</formula>
    </cfRule>
  </conditionalFormatting>
  <conditionalFormatting sqref="D14:J14">
    <cfRule type="expression" dxfId="32" priority="8">
      <formula>ISERROR(D14)</formula>
    </cfRule>
  </conditionalFormatting>
  <conditionalFormatting sqref="D15:J15">
    <cfRule type="expression" dxfId="31" priority="7">
      <formula>ISERROR(D15)</formula>
    </cfRule>
  </conditionalFormatting>
  <conditionalFormatting sqref="R21:R22">
    <cfRule type="iconSet" priority="6">
      <iconSet iconSet="5Quarters" showValue="0">
        <cfvo type="percent" val="0"/>
        <cfvo type="num" val="0.25"/>
        <cfvo type="num" val="0.5"/>
        <cfvo type="num" val="0.75"/>
        <cfvo type="num" val="1"/>
      </iconSet>
    </cfRule>
  </conditionalFormatting>
  <conditionalFormatting sqref="D12:J12">
    <cfRule type="expression" dxfId="30" priority="5">
      <formula>ISERROR(D12)</formula>
    </cfRule>
  </conditionalFormatting>
  <conditionalFormatting sqref="R24:R25">
    <cfRule type="iconSet" priority="4">
      <iconSet iconSet="5Quarters" showValue="0">
        <cfvo type="percent" val="0"/>
        <cfvo type="num" val="0.25"/>
        <cfvo type="num" val="0.5"/>
        <cfvo type="num" val="0.75"/>
        <cfvo type="num" val="1"/>
      </iconSet>
    </cfRule>
  </conditionalFormatting>
  <conditionalFormatting sqref="R20 R23 R26:R35">
    <cfRule type="iconSet" priority="51">
      <iconSet iconSet="5Quarters" showValue="0">
        <cfvo type="percent" val="0"/>
        <cfvo type="num" val="0.25"/>
        <cfvo type="num" val="0.5"/>
        <cfvo type="num" val="0.75"/>
        <cfvo type="num" val="1"/>
      </iconSet>
    </cfRule>
  </conditionalFormatting>
  <conditionalFormatting sqref="D34:J34">
    <cfRule type="expression" dxfId="29" priority="3">
      <formula>ISERROR(D34)</formula>
    </cfRule>
  </conditionalFormatting>
  <conditionalFormatting sqref="D33:J33">
    <cfRule type="expression" dxfId="28" priority="2">
      <formula>ISERROR(D33)</formula>
    </cfRule>
  </conditionalFormatting>
  <dataValidations disablePrompts="1" count="1">
    <dataValidation type="list" allowBlank="1" showInputMessage="1" showErrorMessage="1" sqref="R37 R10:R18 Q47:Q51 Q55:Q59 R20 R23 R26:R35" xr:uid="{00000000-0002-0000-0500-000000000000}">
      <formula1>#REF!</formula1>
    </dataValidation>
  </dataValidations>
  <pageMargins left="0.19685039370078741" right="0.19685039370078741" top="0.98425196850393704" bottom="0.98425196850393704" header="0.51181102362204722" footer="0.51181102362204722"/>
  <pageSetup paperSize="9" scale="54" orientation="landscape" r:id="rId1"/>
  <headerFooter alignWithMargins="0">
    <oddFooter>&amp;L&amp;F&amp;R&amp;D</oddFooter>
  </headerFooter>
  <customProperties>
    <customPr name="_pios_id" r:id="rId2"/>
    <customPr name="EpmWorksheetKeyString_GUID" r:id="rId3"/>
  </customProperties>
  <ignoredErrors>
    <ignoredError sqref="D45:H45 D52:J52 M39 E44:G44 D29" evalError="1"/>
  </ignoredErrors>
  <drawing r:id="rId4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Tabelle13">
    <tabColor theme="2" tint="-0.249977111117893"/>
    <pageSetUpPr fitToPage="1"/>
  </sheetPr>
  <dimension ref="A1:T87"/>
  <sheetViews>
    <sheetView showGridLines="0" zoomScaleNormal="100" workbookViewId="0">
      <selection activeCell="F66" sqref="F66"/>
    </sheetView>
  </sheetViews>
  <sheetFormatPr defaultColWidth="11.625" defaultRowHeight="12.75" outlineLevelRow="1"/>
  <cols>
    <col min="1" max="1" width="8.375" style="479" customWidth="1"/>
    <col min="2" max="2" width="33" style="479" customWidth="1"/>
    <col min="3" max="3" width="12.875" style="479" customWidth="1"/>
    <col min="4" max="4" width="12.875" style="480" customWidth="1"/>
    <col min="5" max="5" width="13.125" style="480" customWidth="1"/>
    <col min="6" max="6" width="17.625" style="480" customWidth="1"/>
    <col min="7" max="8" width="12.875" style="480" customWidth="1"/>
    <col min="9" max="11" width="12.875" style="479" customWidth="1"/>
    <col min="12" max="12" width="0" style="479" hidden="1" customWidth="1"/>
    <col min="13" max="15" width="11.625" style="479" hidden="1" customWidth="1"/>
    <col min="16" max="16" width="11.625" style="480" hidden="1" customWidth="1"/>
    <col min="17" max="17" width="13.875" style="481" hidden="1" customWidth="1"/>
    <col min="18" max="18" width="11.625" style="480" hidden="1" customWidth="1"/>
    <col min="19" max="19" width="12.875" style="479" hidden="1" customWidth="1"/>
    <col min="20" max="16384" width="11.625" style="479"/>
  </cols>
  <sheetData>
    <row r="1" spans="1:20" s="537" customFormat="1" ht="20.100000000000001" customHeight="1">
      <c r="A1" s="536"/>
      <c r="B1" s="541" t="s">
        <v>135</v>
      </c>
      <c r="C1" s="540"/>
      <c r="D1" s="539"/>
      <c r="E1" s="539"/>
      <c r="F1" s="539"/>
      <c r="G1" s="539"/>
      <c r="H1" s="539"/>
      <c r="I1" s="538"/>
      <c r="J1" s="538"/>
      <c r="K1" s="538"/>
      <c r="N1" s="482"/>
      <c r="O1" s="482"/>
      <c r="P1" s="482"/>
      <c r="Q1" s="482"/>
      <c r="R1" s="482"/>
      <c r="S1" s="482"/>
      <c r="T1" s="482"/>
    </row>
    <row r="2" spans="1:20" ht="18">
      <c r="A2" s="483"/>
      <c r="B2" s="536" t="s">
        <v>136</v>
      </c>
      <c r="C2" s="483"/>
      <c r="D2" s="484"/>
      <c r="E2" s="484"/>
      <c r="F2" s="484"/>
      <c r="G2" s="484"/>
      <c r="H2" s="484"/>
      <c r="I2" s="483"/>
      <c r="J2" s="483"/>
      <c r="N2" s="482"/>
      <c r="O2" s="482"/>
      <c r="P2" s="482"/>
      <c r="Q2" s="482"/>
      <c r="R2" s="482"/>
      <c r="S2" s="482"/>
      <c r="T2" s="482"/>
    </row>
    <row r="3" spans="1:20" s="524" customFormat="1" ht="14.25">
      <c r="A3" s="525"/>
      <c r="B3" s="525"/>
      <c r="C3" s="525"/>
      <c r="D3" s="486"/>
      <c r="E3" s="486"/>
      <c r="F3" s="486"/>
      <c r="G3" s="486"/>
      <c r="H3" s="486"/>
      <c r="I3" s="525"/>
      <c r="J3" s="525"/>
      <c r="M3" s="479"/>
      <c r="N3" s="482"/>
      <c r="O3" s="482"/>
      <c r="P3" s="482"/>
      <c r="Q3" s="482"/>
      <c r="R3" s="482"/>
      <c r="S3" s="482"/>
      <c r="T3" s="482"/>
    </row>
    <row r="4" spans="1:20" s="524" customFormat="1" ht="15">
      <c r="A4" s="525"/>
      <c r="B4" s="487" t="s">
        <v>137</v>
      </c>
      <c r="C4" s="525"/>
      <c r="D4" s="533"/>
      <c r="E4" s="486"/>
      <c r="F4" s="486"/>
      <c r="G4" s="486"/>
      <c r="H4" s="486"/>
      <c r="I4" s="525"/>
      <c r="J4" s="525"/>
      <c r="N4" s="482"/>
      <c r="O4" s="482"/>
      <c r="P4" s="482"/>
      <c r="Q4" s="482"/>
      <c r="R4" s="482"/>
      <c r="S4" s="482"/>
      <c r="T4" s="482"/>
    </row>
    <row r="5" spans="1:20" s="524" customFormat="1" ht="15">
      <c r="A5" s="525"/>
      <c r="B5" s="525" t="s">
        <v>138</v>
      </c>
      <c r="C5" s="503">
        <f>'Project Costs_MS1'!C2</f>
        <v>7</v>
      </c>
      <c r="D5" s="535"/>
      <c r="E5" s="525" t="s">
        <v>139</v>
      </c>
      <c r="G5" s="527"/>
      <c r="H5" s="527">
        <f>'Project Costs_MS1'!J27</f>
        <v>0</v>
      </c>
      <c r="I5" s="525"/>
      <c r="J5" s="525"/>
      <c r="N5" s="482"/>
      <c r="O5" s="482"/>
      <c r="P5" s="482"/>
      <c r="Q5" s="482"/>
      <c r="R5" s="482"/>
      <c r="S5" s="482"/>
      <c r="T5" s="482"/>
    </row>
    <row r="6" spans="1:20" s="524" customFormat="1" ht="14.25">
      <c r="A6" s="525"/>
      <c r="B6" s="525" t="s">
        <v>140</v>
      </c>
      <c r="C6" s="534">
        <f>'Project Costs_MS1'!C3</f>
        <v>0.08</v>
      </c>
      <c r="D6" s="533"/>
      <c r="E6" s="525" t="s">
        <v>141</v>
      </c>
      <c r="G6" s="527"/>
      <c r="H6" s="527">
        <f>'Project Costs_MS1'!J22+'Project Costs_MS1'!J23+'Project Costs_MS1'!J24+'Project Costs_MS1'!J28+'Project Costs_MS1'!J29+'Project Costs_MS1'!J26</f>
        <v>2</v>
      </c>
      <c r="I6" s="525"/>
      <c r="J6" s="525"/>
      <c r="N6" s="482"/>
      <c r="O6" s="482"/>
      <c r="P6" s="482"/>
      <c r="Q6" s="482"/>
      <c r="R6" s="482"/>
      <c r="S6" s="482"/>
      <c r="T6" s="482"/>
    </row>
    <row r="7" spans="1:20" s="524" customFormat="1" ht="14.25">
      <c r="A7" s="525"/>
      <c r="B7" s="525" t="s">
        <v>142</v>
      </c>
      <c r="C7" s="532">
        <f>'Project Costs_MS1'!C4</f>
        <v>7</v>
      </c>
      <c r="D7" s="528"/>
      <c r="E7" s="525" t="s">
        <v>143</v>
      </c>
      <c r="G7" s="527"/>
      <c r="H7" s="527">
        <f>'Project Costs_MS1'!J25</f>
        <v>1</v>
      </c>
      <c r="I7" s="525"/>
      <c r="J7" s="525"/>
      <c r="N7" s="482"/>
      <c r="O7" s="482"/>
      <c r="P7" s="482"/>
      <c r="Q7" s="482"/>
      <c r="R7" s="482"/>
      <c r="S7" s="482"/>
      <c r="T7" s="482"/>
    </row>
    <row r="8" spans="1:20" s="524" customFormat="1" ht="14.25">
      <c r="A8" s="525"/>
      <c r="B8" s="531" t="s">
        <v>144</v>
      </c>
      <c r="C8" s="530">
        <f>'Project Costs_MS1'!D18</f>
        <v>133</v>
      </c>
      <c r="D8" s="528"/>
      <c r="E8" s="525" t="s">
        <v>145</v>
      </c>
      <c r="G8" s="527"/>
      <c r="H8" s="527">
        <f>'Project Costs_MS1'!D24*-1</f>
        <v>0</v>
      </c>
      <c r="I8" s="525"/>
      <c r="J8" s="525"/>
      <c r="N8" s="482"/>
      <c r="O8" s="482"/>
      <c r="P8" s="482"/>
      <c r="Q8" s="482"/>
      <c r="R8" s="482"/>
      <c r="S8" s="482"/>
      <c r="T8" s="482"/>
    </row>
    <row r="9" spans="1:20" s="524" customFormat="1" ht="14.25">
      <c r="A9" s="525"/>
      <c r="B9" s="525" t="s">
        <v>146</v>
      </c>
      <c r="C9" s="529">
        <f>'Project Costs_MS1'!J18</f>
        <v>9320</v>
      </c>
      <c r="D9" s="528"/>
      <c r="E9" s="525" t="s">
        <v>147</v>
      </c>
      <c r="G9" s="527"/>
      <c r="H9" s="527">
        <f>'Project Costs_MS1'!J41</f>
        <v>122</v>
      </c>
      <c r="I9" s="525"/>
      <c r="J9" s="525"/>
      <c r="L9" s="527"/>
      <c r="N9" s="482"/>
      <c r="O9" s="482"/>
      <c r="P9" s="482"/>
      <c r="Q9" s="482"/>
      <c r="R9" s="482"/>
      <c r="S9" s="482"/>
      <c r="T9" s="482"/>
    </row>
    <row r="10" spans="1:20" s="524" customFormat="1" ht="14.25">
      <c r="A10" s="525"/>
      <c r="C10" s="526"/>
      <c r="F10" s="486"/>
      <c r="G10" s="486"/>
      <c r="H10" s="486"/>
      <c r="I10" s="525"/>
      <c r="J10" s="525"/>
      <c r="N10" s="482"/>
      <c r="O10" s="482"/>
      <c r="P10" s="482"/>
      <c r="Q10" s="482"/>
      <c r="R10" s="482"/>
      <c r="S10" s="482"/>
      <c r="T10" s="482"/>
    </row>
    <row r="11" spans="1:20" s="491" customFormat="1" ht="15">
      <c r="A11" s="492"/>
      <c r="B11" s="523" t="s">
        <v>148</v>
      </c>
      <c r="C11" s="522"/>
      <c r="D11" s="521" t="s">
        <v>149</v>
      </c>
      <c r="E11" s="521" t="s">
        <v>150</v>
      </c>
      <c r="F11" s="521" t="s">
        <v>151</v>
      </c>
      <c r="G11" s="521" t="s">
        <v>152</v>
      </c>
      <c r="H11" s="521" t="s">
        <v>153</v>
      </c>
      <c r="I11" s="521" t="s">
        <v>154</v>
      </c>
      <c r="J11" s="521" t="s">
        <v>155</v>
      </c>
      <c r="K11" s="521" t="s">
        <v>156</v>
      </c>
      <c r="N11" s="482" t="s">
        <v>157</v>
      </c>
      <c r="O11" s="482"/>
      <c r="P11" s="482"/>
      <c r="Q11" s="482"/>
      <c r="R11" s="482"/>
      <c r="S11" s="482"/>
      <c r="T11" s="482"/>
    </row>
    <row r="12" spans="1:20" s="491" customFormat="1" hidden="1" outlineLevel="1">
      <c r="A12" s="492"/>
      <c r="B12" s="519" t="s">
        <v>158</v>
      </c>
      <c r="C12" s="518"/>
      <c r="D12" s="520">
        <f t="shared" ref="D12:K12" si="0">SUM(D13:D16)</f>
        <v>0</v>
      </c>
      <c r="E12" s="520">
        <f t="shared" si="0"/>
        <v>0</v>
      </c>
      <c r="F12" s="520">
        <f t="shared" si="0"/>
        <v>0</v>
      </c>
      <c r="G12" s="520">
        <f t="shared" si="0"/>
        <v>0</v>
      </c>
      <c r="H12" s="520">
        <f t="shared" si="0"/>
        <v>0</v>
      </c>
      <c r="I12" s="520">
        <f t="shared" si="0"/>
        <v>0</v>
      </c>
      <c r="J12" s="520">
        <f t="shared" si="0"/>
        <v>0</v>
      </c>
      <c r="K12" s="520">
        <f t="shared" si="0"/>
        <v>0</v>
      </c>
      <c r="N12" s="482"/>
      <c r="O12" s="482"/>
      <c r="P12" s="482"/>
      <c r="Q12" s="482">
        <f>IF(N28&lt;D57,N28)</f>
        <v>-291.33817117382057</v>
      </c>
      <c r="R12" s="482"/>
      <c r="S12" s="482"/>
      <c r="T12" s="482"/>
    </row>
    <row r="13" spans="1:20" s="491" customFormat="1" hidden="1" outlineLevel="1">
      <c r="B13" s="479"/>
      <c r="C13" s="511"/>
      <c r="D13" s="510"/>
      <c r="E13" s="510"/>
      <c r="F13" s="510"/>
      <c r="G13" s="510"/>
      <c r="H13" s="510"/>
      <c r="I13" s="510"/>
      <c r="J13" s="510"/>
      <c r="K13" s="510">
        <f>SUM(D13:J13)</f>
        <v>0</v>
      </c>
      <c r="N13" s="482"/>
      <c r="O13" s="482"/>
      <c r="P13" s="482"/>
      <c r="Q13" s="482" t="b">
        <f>IF(N29&lt;D58,N29)</f>
        <v>0</v>
      </c>
      <c r="R13" s="482"/>
      <c r="S13" s="482"/>
      <c r="T13" s="482"/>
    </row>
    <row r="14" spans="1:20" s="491" customFormat="1" hidden="1" outlineLevel="1">
      <c r="B14" s="479"/>
      <c r="C14" s="511"/>
      <c r="D14" s="510"/>
      <c r="E14" s="510"/>
      <c r="F14" s="510"/>
      <c r="G14" s="510"/>
      <c r="H14" s="510"/>
      <c r="I14" s="510"/>
      <c r="J14" s="510"/>
      <c r="K14" s="510">
        <f>SUM(D14:J14)</f>
        <v>0</v>
      </c>
      <c r="N14" s="482"/>
      <c r="O14" s="482"/>
      <c r="P14" s="482"/>
      <c r="Q14" s="482">
        <f>IF(N30&lt;D61,N30)</f>
        <v>-250.48115264172694</v>
      </c>
      <c r="R14" s="482"/>
      <c r="S14" s="482"/>
      <c r="T14" s="482"/>
    </row>
    <row r="15" spans="1:20" s="491" customFormat="1" hidden="1" outlineLevel="1">
      <c r="A15" s="492"/>
      <c r="B15" s="479"/>
      <c r="C15" s="483"/>
      <c r="D15" s="506"/>
      <c r="E15" s="506"/>
      <c r="F15" s="506"/>
      <c r="G15" s="506"/>
      <c r="H15" s="506"/>
      <c r="I15" s="506"/>
      <c r="J15" s="506"/>
      <c r="K15" s="510">
        <f>SUM(D15:J15)</f>
        <v>0</v>
      </c>
      <c r="N15" s="482"/>
      <c r="O15" s="482"/>
      <c r="P15" s="482"/>
      <c r="Q15" s="482" t="e">
        <f>IF(N31&lt;D62,N31)</f>
        <v>#DIV/0!</v>
      </c>
      <c r="R15" s="482"/>
      <c r="S15" s="482"/>
      <c r="T15" s="482"/>
    </row>
    <row r="16" spans="1:20" s="491" customFormat="1" hidden="1" outlineLevel="1">
      <c r="A16" s="492"/>
      <c r="B16" s="483"/>
      <c r="C16" s="483"/>
      <c r="D16" s="507"/>
      <c r="E16" s="507"/>
      <c r="F16" s="507"/>
      <c r="G16" s="507"/>
      <c r="H16" s="507"/>
      <c r="I16" s="507"/>
      <c r="J16" s="507"/>
      <c r="K16" s="510">
        <f>SUM(D16:J16)</f>
        <v>0</v>
      </c>
      <c r="N16" s="482"/>
      <c r="O16" s="482"/>
      <c r="P16" s="482"/>
      <c r="Q16" s="482">
        <f>IF(N32&lt;D63,N32)</f>
        <v>-214.14225307188121</v>
      </c>
      <c r="R16" s="482"/>
      <c r="S16" s="482"/>
      <c r="T16" s="482"/>
    </row>
    <row r="17" spans="1:20" s="491" customFormat="1" hidden="1" outlineLevel="1">
      <c r="A17" s="492"/>
      <c r="B17" s="519" t="s">
        <v>159</v>
      </c>
      <c r="C17" s="518"/>
      <c r="D17" s="517" t="e">
        <f t="shared" ref="D17:J17" si="1">SUM(D18:D21)/COUNT(D18:D21)</f>
        <v>#DIV/0!</v>
      </c>
      <c r="E17" s="517" t="e">
        <f t="shared" si="1"/>
        <v>#DIV/0!</v>
      </c>
      <c r="F17" s="517" t="e">
        <f t="shared" si="1"/>
        <v>#DIV/0!</v>
      </c>
      <c r="G17" s="517" t="e">
        <f t="shared" si="1"/>
        <v>#DIV/0!</v>
      </c>
      <c r="H17" s="517" t="e">
        <f t="shared" si="1"/>
        <v>#DIV/0!</v>
      </c>
      <c r="I17" s="517" t="e">
        <f t="shared" si="1"/>
        <v>#DIV/0!</v>
      </c>
      <c r="J17" s="517" t="e">
        <f t="shared" si="1"/>
        <v>#DIV/0!</v>
      </c>
      <c r="K17" s="516"/>
      <c r="N17" s="482"/>
      <c r="O17" s="482"/>
      <c r="P17" s="482"/>
      <c r="Q17" s="482">
        <f>IF(N33&lt;D64,N33)</f>
        <v>-198.27986395544559</v>
      </c>
      <c r="R17" s="482"/>
      <c r="S17" s="482"/>
      <c r="T17" s="482"/>
    </row>
    <row r="18" spans="1:20" s="491" customFormat="1" hidden="1" outlineLevel="1">
      <c r="A18" s="492"/>
      <c r="B18" s="479"/>
      <c r="C18" s="511"/>
      <c r="D18" s="515"/>
      <c r="E18" s="515"/>
      <c r="F18" s="515"/>
      <c r="G18" s="515"/>
      <c r="H18" s="515"/>
      <c r="I18" s="515"/>
      <c r="J18" s="515"/>
      <c r="K18" s="510"/>
      <c r="N18" s="482"/>
      <c r="O18" s="482"/>
      <c r="P18" s="482"/>
      <c r="Q18" s="482" t="b">
        <f>IF(N34&lt;D65,N34)</f>
        <v>0</v>
      </c>
      <c r="R18" s="482"/>
      <c r="S18" s="482"/>
      <c r="T18" s="482"/>
    </row>
    <row r="19" spans="1:20" s="491" customFormat="1" hidden="1" outlineLevel="1">
      <c r="A19" s="492"/>
      <c r="B19" s="479"/>
      <c r="C19" s="511"/>
      <c r="D19" s="515"/>
      <c r="E19" s="515"/>
      <c r="F19" s="515"/>
      <c r="G19" s="515"/>
      <c r="H19" s="515"/>
      <c r="I19" s="515"/>
      <c r="J19" s="515"/>
      <c r="K19" s="510"/>
      <c r="N19" s="482"/>
      <c r="O19" s="482"/>
      <c r="P19" s="482"/>
      <c r="Q19" s="482" t="e">
        <f>IF(N35&lt;#REF!,N35)</f>
        <v>#REF!</v>
      </c>
      <c r="R19" s="482"/>
      <c r="S19" s="482"/>
      <c r="T19" s="482"/>
    </row>
    <row r="20" spans="1:20" s="491" customFormat="1" hidden="1" outlineLevel="1">
      <c r="A20" s="492"/>
      <c r="B20" s="479"/>
      <c r="C20" s="483"/>
      <c r="D20" s="514"/>
      <c r="E20" s="514"/>
      <c r="F20" s="514"/>
      <c r="G20" s="514"/>
      <c r="H20" s="514"/>
      <c r="I20" s="514"/>
      <c r="J20" s="514"/>
      <c r="K20" s="510"/>
      <c r="N20" s="482"/>
      <c r="O20" s="482"/>
      <c r="P20" s="482"/>
      <c r="Q20" s="482" t="e">
        <f>IF(N36&lt;#REF!,N36)</f>
        <v>#REF!</v>
      </c>
      <c r="R20" s="482"/>
      <c r="S20" s="482"/>
      <c r="T20" s="482"/>
    </row>
    <row r="21" spans="1:20" s="491" customFormat="1" hidden="1" outlineLevel="1">
      <c r="A21" s="492"/>
      <c r="B21" s="483"/>
      <c r="C21" s="483"/>
      <c r="D21" s="513"/>
      <c r="E21" s="513"/>
      <c r="F21" s="513"/>
      <c r="G21" s="513"/>
      <c r="H21" s="513"/>
      <c r="I21" s="513"/>
      <c r="J21" s="513"/>
      <c r="K21" s="510"/>
      <c r="N21" s="482"/>
      <c r="O21" s="482"/>
      <c r="P21" s="482"/>
      <c r="Q21" s="482" t="b">
        <f t="shared" ref="Q21:Q26" si="2">IF(N37&lt;D66,N37)</f>
        <v>0</v>
      </c>
      <c r="R21" s="482"/>
      <c r="S21" s="482"/>
      <c r="T21" s="482"/>
    </row>
    <row r="22" spans="1:20" s="491" customFormat="1" hidden="1" outlineLevel="1">
      <c r="A22" s="492"/>
      <c r="B22" s="519" t="s">
        <v>160</v>
      </c>
      <c r="C22" s="518"/>
      <c r="D22" s="517">
        <f t="shared" ref="D22:J22" si="3">SUM(D23:D26)/COUNT(D23:D26)</f>
        <v>0</v>
      </c>
      <c r="E22" s="517">
        <f t="shared" si="3"/>
        <v>0</v>
      </c>
      <c r="F22" s="517">
        <f t="shared" si="3"/>
        <v>0</v>
      </c>
      <c r="G22" s="517">
        <f t="shared" si="3"/>
        <v>0</v>
      </c>
      <c r="H22" s="517">
        <f t="shared" si="3"/>
        <v>0</v>
      </c>
      <c r="I22" s="517">
        <f t="shared" si="3"/>
        <v>0</v>
      </c>
      <c r="J22" s="517">
        <f t="shared" si="3"/>
        <v>0</v>
      </c>
      <c r="K22" s="516"/>
      <c r="N22" s="482"/>
      <c r="O22" s="482"/>
      <c r="P22" s="482"/>
      <c r="Q22" s="482" t="b">
        <f t="shared" si="2"/>
        <v>0</v>
      </c>
      <c r="R22" s="482"/>
      <c r="S22" s="482"/>
      <c r="T22" s="482"/>
    </row>
    <row r="23" spans="1:20" s="491" customFormat="1" hidden="1" outlineLevel="1">
      <c r="A23" s="492"/>
      <c r="B23" s="479"/>
      <c r="C23" s="511"/>
      <c r="D23" s="515">
        <f t="shared" ref="D23:J23" si="4">+D18*0.9</f>
        <v>0</v>
      </c>
      <c r="E23" s="515">
        <f t="shared" si="4"/>
        <v>0</v>
      </c>
      <c r="F23" s="515">
        <f t="shared" si="4"/>
        <v>0</v>
      </c>
      <c r="G23" s="515">
        <f t="shared" si="4"/>
        <v>0</v>
      </c>
      <c r="H23" s="515">
        <f t="shared" si="4"/>
        <v>0</v>
      </c>
      <c r="I23" s="515">
        <f t="shared" si="4"/>
        <v>0</v>
      </c>
      <c r="J23" s="515">
        <f t="shared" si="4"/>
        <v>0</v>
      </c>
      <c r="K23" s="510"/>
      <c r="N23" s="482"/>
      <c r="O23" s="482"/>
      <c r="P23" s="482"/>
      <c r="Q23" s="482" t="b">
        <f t="shared" si="2"/>
        <v>0</v>
      </c>
      <c r="R23" s="482"/>
      <c r="S23" s="482"/>
      <c r="T23" s="482"/>
    </row>
    <row r="24" spans="1:20" s="491" customFormat="1" hidden="1" outlineLevel="1">
      <c r="A24" s="492"/>
      <c r="B24" s="479"/>
      <c r="C24" s="511"/>
      <c r="D24" s="515"/>
      <c r="E24" s="515"/>
      <c r="F24" s="515"/>
      <c r="G24" s="515"/>
      <c r="H24" s="515"/>
      <c r="I24" s="515"/>
      <c r="J24" s="515"/>
      <c r="K24" s="510"/>
      <c r="N24" s="482"/>
      <c r="O24" s="482"/>
      <c r="P24" s="482"/>
      <c r="Q24" s="482" t="b">
        <f t="shared" si="2"/>
        <v>0</v>
      </c>
      <c r="R24" s="482"/>
      <c r="S24" s="482"/>
      <c r="T24" s="482"/>
    </row>
    <row r="25" spans="1:20" s="491" customFormat="1" hidden="1" outlineLevel="1">
      <c r="A25" s="492"/>
      <c r="B25" s="479"/>
      <c r="C25" s="483"/>
      <c r="D25" s="514"/>
      <c r="E25" s="514"/>
      <c r="F25" s="514"/>
      <c r="G25" s="514"/>
      <c r="H25" s="514"/>
      <c r="I25" s="514"/>
      <c r="J25" s="514"/>
      <c r="K25" s="510"/>
      <c r="N25" s="482"/>
      <c r="O25" s="482"/>
      <c r="P25" s="482"/>
      <c r="Q25" s="482" t="b">
        <f t="shared" si="2"/>
        <v>0</v>
      </c>
      <c r="R25" s="482"/>
      <c r="S25" s="482"/>
      <c r="T25" s="482"/>
    </row>
    <row r="26" spans="1:20" s="491" customFormat="1" hidden="1" outlineLevel="1">
      <c r="A26" s="492"/>
      <c r="B26" s="483"/>
      <c r="C26" s="483"/>
      <c r="D26" s="513"/>
      <c r="E26" s="513"/>
      <c r="F26" s="513"/>
      <c r="G26" s="513"/>
      <c r="H26" s="513"/>
      <c r="I26" s="513"/>
      <c r="J26" s="513"/>
      <c r="K26" s="510"/>
      <c r="N26" s="482"/>
      <c r="O26" s="482"/>
      <c r="P26" s="482"/>
      <c r="Q26" s="482" t="b">
        <f t="shared" si="2"/>
        <v>0</v>
      </c>
      <c r="R26" s="482"/>
      <c r="S26" s="482"/>
      <c r="T26" s="482"/>
    </row>
    <row r="27" spans="1:20" s="491" customFormat="1" collapsed="1">
      <c r="A27" s="492"/>
      <c r="B27" s="490" t="s">
        <v>161</v>
      </c>
      <c r="C27" s="497" t="s">
        <v>162</v>
      </c>
      <c r="D27" s="502">
        <f t="shared" ref="D27:J27" si="5">SUM(D28:D31)</f>
        <v>3686.31</v>
      </c>
      <c r="E27" s="502">
        <f t="shared" si="5"/>
        <v>4902.7923000000001</v>
      </c>
      <c r="F27" s="502">
        <f t="shared" si="5"/>
        <v>4902.7923000000001</v>
      </c>
      <c r="G27" s="502">
        <f t="shared" si="5"/>
        <v>4902.7923000000001</v>
      </c>
      <c r="H27" s="502">
        <f t="shared" si="5"/>
        <v>4902.7923000000001</v>
      </c>
      <c r="I27" s="502">
        <f t="shared" si="5"/>
        <v>4902.7923000000001</v>
      </c>
      <c r="J27" s="502">
        <f t="shared" si="5"/>
        <v>4902.7923000000001</v>
      </c>
      <c r="K27" s="502">
        <f>SUM(D27:J27)</f>
        <v>33103.063800000004</v>
      </c>
      <c r="N27" s="482">
        <f>D54</f>
        <v>-1441.9066137566151</v>
      </c>
      <c r="O27" s="482"/>
      <c r="P27" s="482" t="str">
        <f t="shared" ref="P27:P33" si="6">IF(AND(R27=0,R26&lt;&gt;0),N27,"")</f>
        <v/>
      </c>
      <c r="Q27" s="482">
        <f>IF(N27&lt;D56,N27,"")</f>
        <v>-1441.9066137566151</v>
      </c>
      <c r="R27" s="482">
        <f t="shared" ref="R27:R33" si="7">IF(Q27="",0,Q27-Q26)</f>
        <v>-1441.9066137566151</v>
      </c>
      <c r="S27" s="482"/>
      <c r="T27" s="482"/>
    </row>
    <row r="28" spans="1:20" s="491" customFormat="1" hidden="1" outlineLevel="1">
      <c r="A28" s="492"/>
      <c r="B28" s="479"/>
      <c r="C28" s="511"/>
      <c r="D28" s="506">
        <f>'Income Statement_MS1'!C37*1000</f>
        <v>3686.31</v>
      </c>
      <c r="E28" s="506">
        <f>('Income Statement_MS1'!D37)*1000</f>
        <v>4902.7923000000001</v>
      </c>
      <c r="F28" s="506">
        <f>('Income Statement_MS1'!E37)*1000</f>
        <v>4902.7923000000001</v>
      </c>
      <c r="G28" s="506">
        <f>('Income Statement_MS1'!F37)*1000</f>
        <v>4902.7923000000001</v>
      </c>
      <c r="H28" s="506">
        <f>('Income Statement_MS1'!G37)*1000</f>
        <v>4902.7923000000001</v>
      </c>
      <c r="I28" s="506">
        <f>('Income Statement_MS1'!H37)*1000</f>
        <v>4902.7923000000001</v>
      </c>
      <c r="J28" s="506">
        <f>('Income Statement_MS1'!I37)*1000</f>
        <v>4902.7923000000001</v>
      </c>
      <c r="K28" s="510">
        <f>SUM(D28:J28)</f>
        <v>33103.063800000004</v>
      </c>
      <c r="N28" s="482">
        <f>E54</f>
        <v>-291.33817117382057</v>
      </c>
      <c r="O28" s="482"/>
      <c r="P28" s="482" t="str">
        <f t="shared" si="6"/>
        <v/>
      </c>
      <c r="Q28" s="482">
        <f>IF(SUM(N27:N28)&lt;D56,SUM(N27:N28),"")</f>
        <v>-1733.2447849304358</v>
      </c>
      <c r="R28" s="482">
        <f t="shared" si="7"/>
        <v>-291.33817117382068</v>
      </c>
      <c r="S28" s="482"/>
      <c r="T28" s="482"/>
    </row>
    <row r="29" spans="1:20" s="491" customFormat="1" hidden="1" outlineLevel="1">
      <c r="A29" s="492"/>
      <c r="B29" s="479"/>
      <c r="C29" s="511"/>
      <c r="D29" s="510"/>
      <c r="E29" s="510"/>
      <c r="F29" s="510"/>
      <c r="G29" s="510"/>
      <c r="H29" s="510"/>
      <c r="I29" s="510"/>
      <c r="J29" s="510"/>
      <c r="K29" s="510">
        <f>SUM(D29:J29)</f>
        <v>0</v>
      </c>
      <c r="N29" s="482">
        <f>F54</f>
        <v>-270.51964485306513</v>
      </c>
      <c r="O29" s="482"/>
      <c r="P29" s="482" t="str">
        <f t="shared" si="6"/>
        <v/>
      </c>
      <c r="Q29" s="482">
        <f>IF(SUM(N27:N29)&lt;D56,SUM(N27:N29),"")</f>
        <v>-2003.7644297835009</v>
      </c>
      <c r="R29" s="482">
        <f t="shared" si="7"/>
        <v>-270.51964485306507</v>
      </c>
      <c r="S29" s="482"/>
      <c r="T29" s="482"/>
    </row>
    <row r="30" spans="1:20" s="491" customFormat="1" hidden="1" outlineLevel="1">
      <c r="A30" s="492"/>
      <c r="B30" s="479"/>
      <c r="C30" s="483"/>
      <c r="D30" s="506"/>
      <c r="E30" s="506"/>
      <c r="F30" s="506"/>
      <c r="G30" s="506"/>
      <c r="H30" s="506"/>
      <c r="I30" s="506"/>
      <c r="J30" s="506"/>
      <c r="K30" s="510">
        <f>SUM(D30:J30)</f>
        <v>0</v>
      </c>
      <c r="N30" s="482">
        <f>G54</f>
        <v>-250.48115264172694</v>
      </c>
      <c r="O30" s="482"/>
      <c r="P30" s="482" t="str">
        <f t="shared" si="6"/>
        <v/>
      </c>
      <c r="Q30" s="482">
        <f>IF(SUM(N27:N30)&lt;D56,SUM(N27:N30),"")</f>
        <v>-2254.2455824252279</v>
      </c>
      <c r="R30" s="482">
        <f t="shared" si="7"/>
        <v>-250.48115264172702</v>
      </c>
      <c r="S30" s="482"/>
      <c r="T30" s="482"/>
    </row>
    <row r="31" spans="1:20" s="491" customFormat="1" hidden="1" outlineLevel="1">
      <c r="A31" s="492"/>
      <c r="B31" s="483"/>
      <c r="C31" s="483"/>
      <c r="D31" s="507"/>
      <c r="E31" s="507"/>
      <c r="F31" s="507"/>
      <c r="G31" s="507"/>
      <c r="H31" s="507"/>
      <c r="I31" s="507"/>
      <c r="J31" s="507"/>
      <c r="K31" s="510"/>
      <c r="N31" s="482">
        <f>H54</f>
        <v>-231.92699318678422</v>
      </c>
      <c r="O31" s="482"/>
      <c r="P31" s="482" t="str">
        <f t="shared" si="6"/>
        <v/>
      </c>
      <c r="Q31" s="482">
        <f>IF(SUM(N27:N31)&lt;D56,SUM(N27:N31),"")</f>
        <v>-2486.1725756120122</v>
      </c>
      <c r="R31" s="482">
        <f t="shared" si="7"/>
        <v>-231.92699318678433</v>
      </c>
      <c r="S31" s="482"/>
      <c r="T31" s="482"/>
    </row>
    <row r="32" spans="1:20" s="491" customFormat="1" collapsed="1">
      <c r="A32" s="492"/>
      <c r="B32" s="830" t="s">
        <v>163</v>
      </c>
      <c r="C32" s="831" t="s">
        <v>162</v>
      </c>
      <c r="D32" s="832">
        <f t="shared" ref="D32:J32" si="8">SUM(D33:D36)</f>
        <v>5462.2000000000016</v>
      </c>
      <c r="E32" s="832">
        <f t="shared" si="8"/>
        <v>5461.2000000000016</v>
      </c>
      <c r="F32" s="832">
        <f t="shared" si="8"/>
        <v>5462.2000000000016</v>
      </c>
      <c r="G32" s="832">
        <f t="shared" si="8"/>
        <v>5462.2000000000016</v>
      </c>
      <c r="H32" s="832">
        <f t="shared" si="8"/>
        <v>5462.2000000000016</v>
      </c>
      <c r="I32" s="832">
        <f t="shared" si="8"/>
        <v>5461.2000000000016</v>
      </c>
      <c r="J32" s="832">
        <f t="shared" si="8"/>
        <v>5461.2000000000016</v>
      </c>
      <c r="K32" s="832">
        <f t="shared" ref="K32:K41" si="9">SUM(D32:J32)</f>
        <v>38232.400000000016</v>
      </c>
      <c r="N32" s="482">
        <f>I54</f>
        <v>-214.14225307188121</v>
      </c>
      <c r="O32" s="482"/>
      <c r="P32" s="482" t="str">
        <f t="shared" si="6"/>
        <v/>
      </c>
      <c r="Q32" s="482">
        <f>IF(SUM(N27:N32)&lt;D56,SUM(N27:N32),"")</f>
        <v>-2700.3148286838932</v>
      </c>
      <c r="R32" s="482">
        <f t="shared" si="7"/>
        <v>-214.14225307188099</v>
      </c>
      <c r="S32" s="482"/>
      <c r="T32" s="482"/>
    </row>
    <row r="33" spans="1:20" s="491" customFormat="1" hidden="1" outlineLevel="1">
      <c r="A33" s="492"/>
      <c r="B33" s="479"/>
      <c r="C33" s="511"/>
      <c r="D33" s="506">
        <f>('Income Statement_MS1'!C57)*1000</f>
        <v>5462.2000000000016</v>
      </c>
      <c r="E33" s="506">
        <f>('Income Statement_MS1'!D57)*1000</f>
        <v>5461.2000000000016</v>
      </c>
      <c r="F33" s="506">
        <f>('Income Statement_MS1'!E57)*1000</f>
        <v>5462.2000000000016</v>
      </c>
      <c r="G33" s="506">
        <f>('Income Statement_MS1'!F57)*1000</f>
        <v>5462.2000000000016</v>
      </c>
      <c r="H33" s="506">
        <f>('Income Statement_MS1'!G57)*1000</f>
        <v>5462.2000000000016</v>
      </c>
      <c r="I33" s="506">
        <f>('Income Statement_MS1'!H57)*1000</f>
        <v>5461.2000000000016</v>
      </c>
      <c r="J33" s="506">
        <f>('Income Statement_MS1'!I57)*1000</f>
        <v>5461.2000000000016</v>
      </c>
      <c r="K33" s="510">
        <f t="shared" si="9"/>
        <v>38232.400000000016</v>
      </c>
      <c r="N33" s="482">
        <f>J54</f>
        <v>-198.27986395544559</v>
      </c>
      <c r="O33" s="482"/>
      <c r="P33" s="482" t="str">
        <f t="shared" si="6"/>
        <v/>
      </c>
      <c r="Q33" s="482">
        <f>IF(SUM(N27:N33)&lt;D56,SUM(N27:N33),"")</f>
        <v>-2898.594692639339</v>
      </c>
      <c r="R33" s="482">
        <f t="shared" si="7"/>
        <v>-198.27986395544576</v>
      </c>
      <c r="S33" s="482"/>
      <c r="T33" s="482"/>
    </row>
    <row r="34" spans="1:20" s="491" customFormat="1" hidden="1" outlineLevel="1">
      <c r="A34" s="492"/>
      <c r="B34" s="479"/>
      <c r="C34" s="511"/>
      <c r="D34" s="510"/>
      <c r="E34" s="510"/>
      <c r="F34" s="510"/>
      <c r="G34" s="510"/>
      <c r="H34" s="510"/>
      <c r="I34" s="510"/>
      <c r="J34" s="510"/>
      <c r="K34" s="510">
        <f t="shared" si="9"/>
        <v>0</v>
      </c>
      <c r="N34" s="482"/>
      <c r="O34" s="482"/>
      <c r="P34" s="482">
        <f>SUM(P27:P33)</f>
        <v>0</v>
      </c>
      <c r="Q34" s="512">
        <f>COUNT(Q27:Q33)</f>
        <v>7</v>
      </c>
      <c r="R34" s="482">
        <f>SUM(R27:R33)</f>
        <v>-2898.594692639339</v>
      </c>
      <c r="S34" s="482"/>
      <c r="T34" s="482"/>
    </row>
    <row r="35" spans="1:20" s="491" customFormat="1" hidden="1" outlineLevel="1">
      <c r="A35" s="492"/>
      <c r="B35" s="479"/>
      <c r="C35" s="483"/>
      <c r="D35" s="510"/>
      <c r="E35" s="510"/>
      <c r="F35" s="510"/>
      <c r="G35" s="510"/>
      <c r="H35" s="510"/>
      <c r="I35" s="510"/>
      <c r="J35" s="510"/>
      <c r="K35" s="510">
        <f t="shared" si="9"/>
        <v>0</v>
      </c>
      <c r="N35" s="482"/>
      <c r="O35" s="482"/>
      <c r="P35" s="482"/>
      <c r="Q35" s="512" t="e">
        <f>IF(Q34=0,"&lt;1,0",1/P34*R35)</f>
        <v>#DIV/0!</v>
      </c>
      <c r="R35" s="482">
        <f>D56-R34</f>
        <v>12343.594692639339</v>
      </c>
      <c r="S35" s="482"/>
      <c r="T35" s="482"/>
    </row>
    <row r="36" spans="1:20" s="491" customFormat="1" hidden="1" outlineLevel="1">
      <c r="A36" s="492"/>
      <c r="B36" s="483"/>
      <c r="C36" s="483"/>
      <c r="D36" s="510"/>
      <c r="E36" s="510"/>
      <c r="F36" s="510"/>
      <c r="G36" s="510"/>
      <c r="H36" s="510"/>
      <c r="I36" s="510"/>
      <c r="J36" s="510"/>
      <c r="K36" s="510">
        <f t="shared" si="9"/>
        <v>0</v>
      </c>
      <c r="N36" s="482"/>
      <c r="O36" s="482"/>
      <c r="P36" s="482"/>
      <c r="Q36" s="512" t="e">
        <f>IF(Q35="&lt;1,0","&lt;1,0",SUM(Q34:Q35))</f>
        <v>#DIV/0!</v>
      </c>
      <c r="R36" s="482"/>
      <c r="S36" s="482"/>
      <c r="T36" s="482"/>
    </row>
    <row r="37" spans="1:20" s="491" customFormat="1" ht="14.1" customHeight="1" collapsed="1">
      <c r="A37" s="492"/>
      <c r="B37" s="490" t="s">
        <v>164</v>
      </c>
      <c r="C37" s="497" t="s">
        <v>162</v>
      </c>
      <c r="D37" s="502">
        <f t="shared" ref="D37:J37" si="10">+D27-D32</f>
        <v>-1775.8900000000017</v>
      </c>
      <c r="E37" s="502">
        <f t="shared" si="10"/>
        <v>-558.40770000000157</v>
      </c>
      <c r="F37" s="502">
        <f t="shared" si="10"/>
        <v>-559.40770000000157</v>
      </c>
      <c r="G37" s="502">
        <f t="shared" si="10"/>
        <v>-559.40770000000157</v>
      </c>
      <c r="H37" s="502">
        <f t="shared" si="10"/>
        <v>-559.40770000000157</v>
      </c>
      <c r="I37" s="502">
        <f t="shared" si="10"/>
        <v>-558.40770000000157</v>
      </c>
      <c r="J37" s="502">
        <f t="shared" si="10"/>
        <v>-558.40770000000157</v>
      </c>
      <c r="K37" s="502">
        <f t="shared" si="9"/>
        <v>-5129.3362000000106</v>
      </c>
      <c r="N37" s="482"/>
      <c r="O37" s="482"/>
      <c r="P37" s="482"/>
      <c r="Q37" s="482"/>
      <c r="R37" s="482"/>
      <c r="S37" s="482"/>
      <c r="T37" s="482"/>
    </row>
    <row r="38" spans="1:20" s="491" customFormat="1" hidden="1" outlineLevel="1">
      <c r="B38" s="479"/>
      <c r="C38" s="511"/>
      <c r="D38" s="510">
        <f t="shared" ref="D38:J38" si="11">D28-D33</f>
        <v>-1775.8900000000017</v>
      </c>
      <c r="E38" s="510">
        <f t="shared" si="11"/>
        <v>-558.40770000000157</v>
      </c>
      <c r="F38" s="510">
        <f t="shared" si="11"/>
        <v>-559.40770000000157</v>
      </c>
      <c r="G38" s="510">
        <f t="shared" si="11"/>
        <v>-559.40770000000157</v>
      </c>
      <c r="H38" s="510">
        <f t="shared" si="11"/>
        <v>-559.40770000000157</v>
      </c>
      <c r="I38" s="510">
        <f t="shared" si="11"/>
        <v>-558.40770000000157</v>
      </c>
      <c r="J38" s="510">
        <f t="shared" si="11"/>
        <v>-558.40770000000157</v>
      </c>
      <c r="K38" s="510">
        <f t="shared" si="9"/>
        <v>-5129.3362000000106</v>
      </c>
      <c r="N38" s="482"/>
      <c r="O38" s="482"/>
      <c r="P38" s="482"/>
      <c r="Q38" s="482"/>
      <c r="R38" s="482"/>
      <c r="S38" s="482"/>
      <c r="T38" s="482"/>
    </row>
    <row r="39" spans="1:20" s="491" customFormat="1" hidden="1" outlineLevel="1">
      <c r="B39" s="479"/>
      <c r="C39" s="511"/>
      <c r="D39" s="510"/>
      <c r="E39" s="510"/>
      <c r="F39" s="510"/>
      <c r="G39" s="510"/>
      <c r="H39" s="510"/>
      <c r="I39" s="510"/>
      <c r="J39" s="510"/>
      <c r="K39" s="510">
        <f t="shared" si="9"/>
        <v>0</v>
      </c>
      <c r="N39" s="482"/>
      <c r="O39" s="482"/>
      <c r="P39" s="482"/>
      <c r="Q39" s="482"/>
      <c r="R39" s="482"/>
      <c r="S39" s="482"/>
      <c r="T39" s="482"/>
    </row>
    <row r="40" spans="1:20" s="491" customFormat="1" hidden="1" outlineLevel="1">
      <c r="B40" s="479"/>
      <c r="C40" s="483"/>
      <c r="D40" s="510"/>
      <c r="E40" s="510"/>
      <c r="F40" s="510"/>
      <c r="G40" s="510"/>
      <c r="H40" s="510"/>
      <c r="I40" s="510"/>
      <c r="J40" s="510"/>
      <c r="K40" s="510">
        <f t="shared" si="9"/>
        <v>0</v>
      </c>
      <c r="N40" s="482"/>
      <c r="O40" s="482"/>
      <c r="P40" s="482"/>
      <c r="Q40" s="482"/>
      <c r="R40" s="482"/>
      <c r="S40" s="482"/>
      <c r="T40" s="482"/>
    </row>
    <row r="41" spans="1:20" s="491" customFormat="1" hidden="1" outlineLevel="1">
      <c r="B41" s="483"/>
      <c r="C41" s="483"/>
      <c r="D41" s="510"/>
      <c r="E41" s="510"/>
      <c r="F41" s="510"/>
      <c r="G41" s="510"/>
      <c r="H41" s="510"/>
      <c r="I41" s="510"/>
      <c r="J41" s="510"/>
      <c r="K41" s="510">
        <f t="shared" si="9"/>
        <v>0</v>
      </c>
      <c r="N41" s="482"/>
      <c r="O41" s="482"/>
      <c r="P41" s="482"/>
      <c r="Q41" s="482"/>
      <c r="R41" s="750"/>
      <c r="S41" s="482"/>
      <c r="T41" s="482"/>
    </row>
    <row r="42" spans="1:20" s="491" customFormat="1" collapsed="1">
      <c r="A42" s="492"/>
      <c r="B42" s="830" t="s">
        <v>165</v>
      </c>
      <c r="C42" s="831"/>
      <c r="D42" s="833">
        <f t="shared" ref="D42:K42" si="12">+D37/D27</f>
        <v>-0.48175275546549307</v>
      </c>
      <c r="E42" s="833">
        <f t="shared" si="12"/>
        <v>-0.11389585073795631</v>
      </c>
      <c r="F42" s="833">
        <f t="shared" si="12"/>
        <v>-0.11409981613946843</v>
      </c>
      <c r="G42" s="833">
        <f t="shared" si="12"/>
        <v>-0.11409981613946843</v>
      </c>
      <c r="H42" s="833">
        <f t="shared" si="12"/>
        <v>-0.11409981613946843</v>
      </c>
      <c r="I42" s="833">
        <f t="shared" si="12"/>
        <v>-0.11389585073795631</v>
      </c>
      <c r="J42" s="833">
        <f t="shared" si="12"/>
        <v>-0.11389585073795631</v>
      </c>
      <c r="K42" s="833">
        <f t="shared" si="12"/>
        <v>-0.15495049736151642</v>
      </c>
      <c r="N42" s="482"/>
      <c r="O42" s="482"/>
      <c r="P42" s="482"/>
      <c r="Q42" s="482"/>
      <c r="R42" s="482"/>
      <c r="S42" s="482"/>
      <c r="T42" s="482"/>
    </row>
    <row r="43" spans="1:20" s="492" customFormat="1">
      <c r="C43" s="483"/>
      <c r="D43" s="828"/>
      <c r="E43" s="828"/>
      <c r="F43" s="828"/>
      <c r="G43" s="828"/>
      <c r="H43" s="828"/>
      <c r="I43" s="828"/>
      <c r="J43" s="828"/>
      <c r="K43" s="828"/>
      <c r="N43" s="829"/>
      <c r="O43" s="829"/>
      <c r="P43" s="829"/>
      <c r="Q43" s="829"/>
      <c r="R43" s="829"/>
      <c r="S43" s="829"/>
      <c r="T43" s="829"/>
    </row>
    <row r="44" spans="1:20" s="491" customFormat="1">
      <c r="A44" s="492"/>
      <c r="B44" s="483" t="s">
        <v>166</v>
      </c>
      <c r="C44" s="483"/>
      <c r="D44" s="507">
        <f>IF($C$8=0,0,-D32*'Project Costs_MS1'!$C$6)</f>
        <v>-218.48800000000006</v>
      </c>
      <c r="E44" s="507">
        <f>IF($C$8=0,0,-E32*'Project Costs_MS1'!$C$6)</f>
        <v>-218.44800000000006</v>
      </c>
      <c r="F44" s="507">
        <f>IF($C$8=0,0,-F32*'Project Costs_MS1'!$C$6)</f>
        <v>-218.48800000000006</v>
      </c>
      <c r="G44" s="507">
        <f>IF($C$8=0,0,-G32*'Project Costs_MS1'!$C$6)</f>
        <v>-218.48800000000006</v>
      </c>
      <c r="H44" s="507">
        <f>IF($C$8=0,0,-H32*'Project Costs_MS1'!$C$6)</f>
        <v>-218.48800000000006</v>
      </c>
      <c r="I44" s="507">
        <f>IF($C$8=0,0,-I32*'Project Costs_MS1'!$C$6)</f>
        <v>-218.44800000000006</v>
      </c>
      <c r="J44" s="507">
        <f>IF($C$8=0,0,-J32*'Project Costs_MS1'!$C$6)</f>
        <v>-218.44800000000006</v>
      </c>
      <c r="K44" s="506">
        <f>SUM(D44:J44)</f>
        <v>-1529.2960000000005</v>
      </c>
      <c r="N44" s="482"/>
      <c r="O44" s="482"/>
      <c r="P44" s="482"/>
      <c r="Q44" s="482"/>
      <c r="R44" s="482"/>
      <c r="S44" s="482"/>
      <c r="T44" s="482"/>
    </row>
    <row r="45" spans="1:20" s="491" customFormat="1">
      <c r="A45" s="492"/>
      <c r="B45" s="479" t="s">
        <v>167</v>
      </c>
      <c r="D45" s="506">
        <f>IF($K$45=0,0,$K$45/$K$32*D32)</f>
        <v>1331.5330452705034</v>
      </c>
      <c r="E45" s="506">
        <f t="shared" ref="E45:J45" si="13">IF($K$45=0,0,$K$45/$K$32*E32)</f>
        <v>1331.2892729726618</v>
      </c>
      <c r="F45" s="506">
        <f t="shared" si="13"/>
        <v>1331.5330452705034</v>
      </c>
      <c r="G45" s="506">
        <f t="shared" si="13"/>
        <v>1331.5330452705034</v>
      </c>
      <c r="H45" s="506">
        <f t="shared" si="13"/>
        <v>1331.5330452705034</v>
      </c>
      <c r="I45" s="506">
        <f t="shared" si="13"/>
        <v>1331.2892729726618</v>
      </c>
      <c r="J45" s="506">
        <f t="shared" si="13"/>
        <v>1331.2892729726618</v>
      </c>
      <c r="K45" s="506">
        <f>+C9</f>
        <v>9320</v>
      </c>
      <c r="N45" s="482"/>
      <c r="O45" s="482"/>
      <c r="P45" s="482"/>
      <c r="Q45" s="482"/>
      <c r="R45" s="482"/>
      <c r="S45" s="482"/>
      <c r="T45" s="482"/>
    </row>
    <row r="46" spans="1:20" s="491" customFormat="1">
      <c r="A46" s="492"/>
      <c r="B46" s="826" t="s">
        <v>168</v>
      </c>
      <c r="C46" s="826"/>
      <c r="D46" s="827">
        <f>D32+D44+D45</f>
        <v>6575.2450452705052</v>
      </c>
      <c r="E46" s="827">
        <f>E32+E44+E45</f>
        <v>6574.0412729726631</v>
      </c>
      <c r="F46" s="827">
        <f t="shared" ref="F46:K46" si="14">F32+F44+F45</f>
        <v>6575.2450452705052</v>
      </c>
      <c r="G46" s="827">
        <f t="shared" si="14"/>
        <v>6575.2450452705052</v>
      </c>
      <c r="H46" s="827">
        <f t="shared" si="14"/>
        <v>6575.2450452705052</v>
      </c>
      <c r="I46" s="827">
        <f t="shared" si="14"/>
        <v>6574.0412729726631</v>
      </c>
      <c r="J46" s="827">
        <f t="shared" si="14"/>
        <v>6574.0412729726631</v>
      </c>
      <c r="K46" s="827">
        <f t="shared" si="14"/>
        <v>46023.104000000014</v>
      </c>
      <c r="N46" s="482"/>
      <c r="O46" s="482"/>
      <c r="P46" s="482"/>
      <c r="Q46" s="482"/>
      <c r="R46" s="482"/>
      <c r="S46" s="482"/>
      <c r="T46" s="482"/>
    </row>
    <row r="47" spans="1:20" s="491" customFormat="1">
      <c r="A47" s="492"/>
      <c r="B47" s="490" t="s">
        <v>169</v>
      </c>
      <c r="C47" s="497" t="s">
        <v>162</v>
      </c>
      <c r="D47" s="502">
        <f>D27-D46</f>
        <v>-2888.9350452705053</v>
      </c>
      <c r="E47" s="502">
        <f t="shared" ref="E47:K47" si="15">E27-E46</f>
        <v>-1671.2489729726631</v>
      </c>
      <c r="F47" s="502">
        <f t="shared" si="15"/>
        <v>-1672.4527452705051</v>
      </c>
      <c r="G47" s="502">
        <f t="shared" si="15"/>
        <v>-1672.4527452705051</v>
      </c>
      <c r="H47" s="502">
        <f t="shared" si="15"/>
        <v>-1672.4527452705051</v>
      </c>
      <c r="I47" s="502">
        <f t="shared" si="15"/>
        <v>-1671.2489729726631</v>
      </c>
      <c r="J47" s="502">
        <f t="shared" si="15"/>
        <v>-1671.2489729726631</v>
      </c>
      <c r="K47" s="502">
        <f t="shared" si="15"/>
        <v>-12920.04020000001</v>
      </c>
      <c r="N47" s="482"/>
      <c r="O47" s="482"/>
      <c r="P47" s="482"/>
      <c r="Q47" s="482"/>
      <c r="R47" s="482"/>
      <c r="S47" s="482"/>
      <c r="T47" s="482"/>
    </row>
    <row r="48" spans="1:20" s="491" customFormat="1">
      <c r="A48" s="492"/>
      <c r="B48" s="834" t="s">
        <v>165</v>
      </c>
      <c r="C48" s="834"/>
      <c r="D48" s="835">
        <f>+D47/D27</f>
        <v>-0.78369291927985041</v>
      </c>
      <c r="E48" s="835">
        <f t="shared" ref="E48:K48" si="16">+E47/E27</f>
        <v>-0.34087696779907706</v>
      </c>
      <c r="F48" s="835">
        <f t="shared" si="16"/>
        <v>-0.34112249569913561</v>
      </c>
      <c r="G48" s="835">
        <f t="shared" si="16"/>
        <v>-0.34112249569913561</v>
      </c>
      <c r="H48" s="835">
        <f t="shared" si="16"/>
        <v>-0.34112249569913561</v>
      </c>
      <c r="I48" s="835">
        <f t="shared" si="16"/>
        <v>-0.34087696779907706</v>
      </c>
      <c r="J48" s="835">
        <f t="shared" si="16"/>
        <v>-0.34087696779907706</v>
      </c>
      <c r="K48" s="835">
        <f t="shared" si="16"/>
        <v>-0.39029741410219587</v>
      </c>
      <c r="N48" s="482"/>
      <c r="O48" s="482"/>
      <c r="P48" s="482"/>
      <c r="Q48" s="482"/>
      <c r="R48" s="482"/>
      <c r="S48" s="482"/>
      <c r="T48" s="482"/>
    </row>
    <row r="49" spans="1:20" s="508" customFormat="1" outlineLevel="1">
      <c r="A49" s="509"/>
      <c r="B49" s="483" t="s">
        <v>170</v>
      </c>
      <c r="C49" s="483"/>
      <c r="D49" s="507">
        <f>-D44</f>
        <v>218.48800000000006</v>
      </c>
      <c r="E49" s="507">
        <f t="shared" ref="E49:J49" si="17">-E44</f>
        <v>218.44800000000006</v>
      </c>
      <c r="F49" s="507">
        <f t="shared" si="17"/>
        <v>218.48800000000006</v>
      </c>
      <c r="G49" s="507">
        <f t="shared" si="17"/>
        <v>218.48800000000006</v>
      </c>
      <c r="H49" s="507">
        <f t="shared" si="17"/>
        <v>218.48800000000006</v>
      </c>
      <c r="I49" s="507">
        <f t="shared" si="17"/>
        <v>218.44800000000006</v>
      </c>
      <c r="J49" s="507">
        <f t="shared" si="17"/>
        <v>218.44800000000006</v>
      </c>
      <c r="K49" s="506">
        <f>SUM(D49:J49)</f>
        <v>1529.2960000000005</v>
      </c>
      <c r="N49" s="482"/>
      <c r="O49" s="482"/>
      <c r="P49" s="482"/>
      <c r="Q49" s="482"/>
      <c r="R49" s="482"/>
      <c r="S49" s="482"/>
      <c r="T49" s="482"/>
    </row>
    <row r="50" spans="1:20" s="491" customFormat="1" outlineLevel="1">
      <c r="A50" s="492"/>
      <c r="B50" s="483" t="s">
        <v>171</v>
      </c>
      <c r="C50" s="483"/>
      <c r="D50" s="507">
        <f>IF(D27=0,0,($H$5+$H$7)/$C$7)</f>
        <v>0.14285714285714285</v>
      </c>
      <c r="E50" s="507">
        <f t="shared" ref="E50:J50" si="18">IF(E27=0,0,($H$5+$H$7)/$C$7)</f>
        <v>0.14285714285714285</v>
      </c>
      <c r="F50" s="507">
        <f t="shared" si="18"/>
        <v>0.14285714285714285</v>
      </c>
      <c r="G50" s="507">
        <f t="shared" si="18"/>
        <v>0.14285714285714285</v>
      </c>
      <c r="H50" s="507">
        <f t="shared" si="18"/>
        <v>0.14285714285714285</v>
      </c>
      <c r="I50" s="507">
        <f t="shared" si="18"/>
        <v>0.14285714285714285</v>
      </c>
      <c r="J50" s="507">
        <f t="shared" si="18"/>
        <v>0.14285714285714285</v>
      </c>
      <c r="K50" s="506">
        <f>SUM(D50:J50)</f>
        <v>0.99999999999999978</v>
      </c>
      <c r="N50" s="482"/>
      <c r="O50" s="482"/>
      <c r="P50" s="482"/>
      <c r="Q50" s="482"/>
      <c r="R50" s="482"/>
      <c r="S50" s="482"/>
      <c r="T50" s="482"/>
    </row>
    <row r="51" spans="1:20" s="491" customFormat="1" outlineLevel="1">
      <c r="A51" s="492"/>
      <c r="B51" s="490" t="s">
        <v>172</v>
      </c>
      <c r="C51" s="497"/>
      <c r="D51" s="502">
        <f t="shared" ref="D51:K51" si="19">D37+D50+D49</f>
        <v>-1557.2591428571445</v>
      </c>
      <c r="E51" s="502">
        <f t="shared" si="19"/>
        <v>-339.81684285714437</v>
      </c>
      <c r="F51" s="502">
        <f t="shared" si="19"/>
        <v>-340.7768428571444</v>
      </c>
      <c r="G51" s="502">
        <f t="shared" si="19"/>
        <v>-340.7768428571444</v>
      </c>
      <c r="H51" s="502">
        <f t="shared" si="19"/>
        <v>-340.7768428571444</v>
      </c>
      <c r="I51" s="502">
        <f t="shared" si="19"/>
        <v>-339.81684285714437</v>
      </c>
      <c r="J51" s="502">
        <f t="shared" si="19"/>
        <v>-339.81684285714437</v>
      </c>
      <c r="K51" s="502">
        <f t="shared" si="19"/>
        <v>-3599.0402000000104</v>
      </c>
      <c r="N51" s="482"/>
      <c r="O51" s="482"/>
      <c r="P51" s="482"/>
      <c r="Q51" s="482"/>
      <c r="R51" s="482"/>
      <c r="S51" s="482"/>
      <c r="T51" s="482"/>
    </row>
    <row r="52" spans="1:20" outlineLevel="1">
      <c r="A52" s="483"/>
      <c r="B52" s="483" t="s">
        <v>173</v>
      </c>
      <c r="C52" s="483"/>
      <c r="D52" s="505">
        <f>1/(1+$C$6)^1</f>
        <v>0.92592592592592582</v>
      </c>
      <c r="E52" s="505">
        <f>1/(1+$C$6)^2</f>
        <v>0.85733882030178321</v>
      </c>
      <c r="F52" s="505">
        <f>1/(1+$C$6)^3</f>
        <v>0.79383224102016958</v>
      </c>
      <c r="G52" s="505">
        <f>1/(1+$C$6)^4</f>
        <v>0.73502985279645328</v>
      </c>
      <c r="H52" s="505">
        <f>1/(1+$C$6)^5</f>
        <v>0.68058319703375303</v>
      </c>
      <c r="I52" s="505">
        <f>1/(1+$C$6)^6</f>
        <v>0.63016962688310452</v>
      </c>
      <c r="J52" s="505">
        <f>1/(1+$C$6)^7</f>
        <v>0.58349039526213387</v>
      </c>
      <c r="K52" s="505"/>
      <c r="N52" s="482"/>
      <c r="O52" s="482"/>
      <c r="P52" s="482"/>
      <c r="Q52" s="482"/>
      <c r="R52" s="482"/>
      <c r="S52" s="482"/>
      <c r="T52" s="482"/>
    </row>
    <row r="53" spans="1:20" outlineLevel="1">
      <c r="A53" s="483"/>
      <c r="B53" s="483"/>
      <c r="C53" s="483"/>
      <c r="D53" s="505"/>
      <c r="E53" s="505"/>
      <c r="F53" s="505"/>
      <c r="G53" s="505"/>
      <c r="H53" s="505"/>
      <c r="I53" s="505"/>
      <c r="J53" s="505"/>
      <c r="K53" s="505"/>
      <c r="N53" s="482"/>
      <c r="O53" s="482"/>
      <c r="P53" s="482"/>
      <c r="Q53" s="482"/>
      <c r="R53" s="482"/>
      <c r="S53" s="482"/>
      <c r="T53" s="482"/>
    </row>
    <row r="54" spans="1:20" s="491" customFormat="1">
      <c r="A54" s="492"/>
      <c r="B54" s="490" t="s">
        <v>174</v>
      </c>
      <c r="C54" s="497" t="s">
        <v>162</v>
      </c>
      <c r="D54" s="502">
        <f t="shared" ref="D54:J54" si="20">D51*D52</f>
        <v>-1441.9066137566151</v>
      </c>
      <c r="E54" s="502">
        <f t="shared" si="20"/>
        <v>-291.33817117382057</v>
      </c>
      <c r="F54" s="502">
        <f t="shared" si="20"/>
        <v>-270.51964485306513</v>
      </c>
      <c r="G54" s="502">
        <f t="shared" si="20"/>
        <v>-250.48115264172694</v>
      </c>
      <c r="H54" s="502">
        <f t="shared" si="20"/>
        <v>-231.92699318678422</v>
      </c>
      <c r="I54" s="502">
        <f t="shared" si="20"/>
        <v>-214.14225307188121</v>
      </c>
      <c r="J54" s="502">
        <f t="shared" si="20"/>
        <v>-198.27986395544559</v>
      </c>
      <c r="K54" s="502">
        <f>SUM(D54:J54)</f>
        <v>-2898.594692639339</v>
      </c>
      <c r="N54" s="482"/>
      <c r="O54" s="482"/>
      <c r="P54" s="482"/>
      <c r="Q54" s="482"/>
      <c r="R54" s="482"/>
      <c r="S54" s="482"/>
      <c r="T54" s="482"/>
    </row>
    <row r="55" spans="1:20" s="491" customFormat="1" ht="6" customHeight="1">
      <c r="A55" s="492"/>
      <c r="B55" s="487"/>
      <c r="C55" s="483"/>
      <c r="D55" s="504"/>
      <c r="E55" s="504"/>
      <c r="F55" s="504"/>
      <c r="G55" s="504"/>
      <c r="H55" s="504"/>
      <c r="I55" s="492"/>
      <c r="J55" s="492"/>
      <c r="N55" s="482"/>
      <c r="O55" s="482"/>
      <c r="P55" s="482"/>
      <c r="Q55" s="482"/>
      <c r="R55" s="482"/>
      <c r="S55" s="482"/>
      <c r="T55" s="482"/>
    </row>
    <row r="56" spans="1:20" s="491" customFormat="1" ht="15">
      <c r="A56" s="492"/>
      <c r="B56" s="490" t="s">
        <v>175</v>
      </c>
      <c r="C56" s="497" t="s">
        <v>162</v>
      </c>
      <c r="D56" s="502">
        <f>H5+H6+C9+H8+H9+H7</f>
        <v>9445</v>
      </c>
      <c r="E56" s="494"/>
      <c r="F56" s="494"/>
      <c r="G56" s="494"/>
      <c r="H56" s="494"/>
      <c r="I56" s="492"/>
      <c r="J56" s="492"/>
      <c r="N56" s="482"/>
      <c r="O56" s="482"/>
      <c r="P56" s="482"/>
      <c r="Q56" s="482"/>
      <c r="R56" s="482"/>
      <c r="S56" s="482"/>
      <c r="T56" s="482"/>
    </row>
    <row r="57" spans="1:20" s="491" customFormat="1" ht="6" customHeight="1">
      <c r="A57" s="492"/>
      <c r="B57" s="487"/>
      <c r="C57" s="483"/>
      <c r="D57" s="503"/>
      <c r="E57" s="494"/>
      <c r="F57" s="494"/>
      <c r="G57" s="494"/>
      <c r="H57" s="494"/>
      <c r="I57" s="492"/>
      <c r="J57" s="492"/>
      <c r="N57" s="482"/>
      <c r="O57" s="482"/>
      <c r="P57" s="482"/>
      <c r="Q57" s="482"/>
      <c r="R57" s="482"/>
      <c r="S57" s="482"/>
      <c r="T57" s="482"/>
    </row>
    <row r="58" spans="1:20" s="491" customFormat="1" ht="15">
      <c r="A58" s="492"/>
      <c r="B58" s="490" t="s">
        <v>176</v>
      </c>
      <c r="C58" s="497" t="s">
        <v>162</v>
      </c>
      <c r="D58" s="502">
        <f>NPV(C6,D51:J51)-(D56)</f>
        <v>-12343.594692639339</v>
      </c>
      <c r="E58" s="495"/>
      <c r="F58" s="494"/>
      <c r="G58" s="493"/>
      <c r="H58" s="493"/>
      <c r="I58" s="492"/>
      <c r="J58" s="492"/>
      <c r="N58" s="482"/>
      <c r="O58" s="482"/>
      <c r="P58" s="482"/>
      <c r="Q58" s="482"/>
      <c r="R58" s="482"/>
      <c r="S58" s="482"/>
      <c r="T58" s="482"/>
    </row>
    <row r="59" spans="1:20" s="491" customFormat="1" ht="6" customHeight="1">
      <c r="C59" s="479"/>
      <c r="D59" s="501"/>
      <c r="E59" s="500"/>
      <c r="F59" s="499"/>
      <c r="G59" s="498"/>
      <c r="H59" s="498"/>
      <c r="N59" s="482"/>
      <c r="O59" s="482"/>
      <c r="P59" s="482"/>
      <c r="Q59" s="482"/>
      <c r="R59" s="482"/>
      <c r="S59" s="482"/>
      <c r="T59" s="482"/>
    </row>
    <row r="60" spans="1:20" s="491" customFormat="1" ht="15">
      <c r="A60" s="492"/>
      <c r="B60" s="490" t="s">
        <v>176</v>
      </c>
      <c r="C60" s="497" t="s">
        <v>177</v>
      </c>
      <c r="D60" s="496">
        <f>D58/K27</f>
        <v>-0.37288375381856159</v>
      </c>
      <c r="E60" s="495"/>
      <c r="F60" s="494"/>
      <c r="G60" s="493"/>
      <c r="H60" s="493"/>
      <c r="I60" s="492"/>
      <c r="J60" s="492"/>
      <c r="N60" s="482"/>
      <c r="O60" s="482"/>
      <c r="P60" s="482"/>
      <c r="Q60" s="482"/>
      <c r="R60" s="482"/>
      <c r="S60" s="482"/>
      <c r="T60" s="482"/>
    </row>
    <row r="61" spans="1:20" s="491" customFormat="1" ht="6" customHeight="1">
      <c r="A61" s="492"/>
      <c r="B61" s="487"/>
      <c r="C61" s="483"/>
      <c r="D61" s="494"/>
      <c r="E61" s="493"/>
      <c r="F61" s="494"/>
      <c r="G61" s="493"/>
      <c r="H61" s="493"/>
      <c r="I61" s="492"/>
      <c r="J61" s="492"/>
      <c r="N61" s="482"/>
      <c r="O61" s="482"/>
      <c r="P61" s="482"/>
      <c r="Q61" s="482"/>
      <c r="R61" s="482"/>
      <c r="S61" s="482"/>
      <c r="T61" s="482"/>
    </row>
    <row r="62" spans="1:20" ht="15">
      <c r="A62" s="483"/>
      <c r="B62" s="490" t="s">
        <v>178</v>
      </c>
      <c r="C62" s="490"/>
      <c r="D62" s="489" t="e">
        <f>IF(Q34&gt;=12,"N/A",Q36)</f>
        <v>#DIV/0!</v>
      </c>
      <c r="E62" s="486"/>
      <c r="F62" s="488"/>
      <c r="G62" s="487"/>
      <c r="H62" s="486"/>
      <c r="I62" s="483"/>
      <c r="J62" s="483"/>
      <c r="N62" s="482"/>
      <c r="O62" s="482"/>
      <c r="P62" s="482"/>
      <c r="Q62" s="482"/>
      <c r="R62" s="482"/>
      <c r="S62" s="482"/>
      <c r="T62" s="482"/>
    </row>
    <row r="63" spans="1:20" ht="5.45" customHeight="1">
      <c r="A63" s="483"/>
      <c r="B63" s="483"/>
      <c r="C63" s="483"/>
      <c r="D63" s="484"/>
      <c r="E63" s="484"/>
      <c r="F63" s="484"/>
      <c r="G63" s="484"/>
      <c r="H63" s="484"/>
      <c r="I63" s="483"/>
      <c r="J63" s="483"/>
      <c r="N63" s="482"/>
      <c r="O63" s="482"/>
      <c r="P63" s="482"/>
      <c r="Q63" s="482"/>
      <c r="R63" s="482"/>
      <c r="S63" s="482"/>
      <c r="T63" s="482"/>
    </row>
    <row r="64" spans="1:20">
      <c r="A64" s="483"/>
      <c r="B64" s="483"/>
      <c r="C64" s="483"/>
      <c r="D64" s="485"/>
      <c r="E64" s="484"/>
      <c r="F64" s="484"/>
      <c r="G64" s="484"/>
      <c r="H64" s="484"/>
      <c r="I64" s="483"/>
      <c r="J64" s="483"/>
      <c r="N64" s="482"/>
      <c r="O64" s="482"/>
      <c r="P64" s="482"/>
      <c r="Q64" s="482"/>
      <c r="R64" s="482"/>
      <c r="S64" s="482"/>
      <c r="T64" s="482"/>
    </row>
    <row r="65" spans="1:20">
      <c r="A65" s="483"/>
      <c r="B65" s="483"/>
      <c r="C65" s="483"/>
      <c r="D65" s="484"/>
      <c r="E65" s="484"/>
      <c r="F65" s="484"/>
      <c r="G65" s="484"/>
      <c r="H65" s="484"/>
      <c r="I65" s="484"/>
      <c r="J65" s="484"/>
      <c r="N65" s="482"/>
      <c r="O65" s="482"/>
      <c r="P65" s="482"/>
      <c r="Q65" s="482"/>
      <c r="R65" s="482"/>
      <c r="S65" s="482"/>
      <c r="T65" s="482"/>
    </row>
    <row r="66" spans="1:20">
      <c r="A66" s="483"/>
      <c r="B66" s="483"/>
      <c r="C66" s="483"/>
      <c r="D66" s="484"/>
      <c r="E66" s="484"/>
      <c r="F66" s="484"/>
      <c r="G66" s="484"/>
      <c r="H66" s="484"/>
      <c r="I66" s="483"/>
      <c r="J66" s="483"/>
      <c r="N66" s="482"/>
      <c r="O66" s="482"/>
      <c r="P66" s="482"/>
      <c r="Q66" s="482"/>
      <c r="R66" s="482"/>
      <c r="S66" s="482"/>
      <c r="T66" s="482"/>
    </row>
    <row r="67" spans="1:20">
      <c r="A67" s="483"/>
      <c r="B67" s="483"/>
      <c r="C67" s="483"/>
      <c r="D67" s="484"/>
      <c r="E67" s="484"/>
      <c r="F67" s="484"/>
      <c r="G67" s="484"/>
      <c r="H67" s="484"/>
      <c r="I67" s="483"/>
      <c r="J67" s="483"/>
      <c r="N67" s="482"/>
      <c r="O67" s="482"/>
      <c r="P67" s="482"/>
      <c r="Q67" s="482"/>
      <c r="R67" s="482"/>
      <c r="S67" s="482"/>
      <c r="T67" s="482"/>
    </row>
    <row r="68" spans="1:20">
      <c r="N68" s="482"/>
      <c r="O68" s="482"/>
      <c r="P68" s="482"/>
      <c r="Q68" s="482"/>
      <c r="R68" s="482"/>
      <c r="S68" s="482"/>
      <c r="T68" s="482"/>
    </row>
    <row r="69" spans="1:20">
      <c r="N69" s="482"/>
      <c r="O69" s="482"/>
      <c r="P69" s="482"/>
      <c r="Q69" s="482"/>
      <c r="R69" s="482"/>
      <c r="S69" s="482"/>
      <c r="T69" s="482"/>
    </row>
    <row r="70" spans="1:20">
      <c r="N70" s="482"/>
      <c r="O70" s="482"/>
      <c r="P70" s="482"/>
      <c r="Q70" s="482"/>
      <c r="R70" s="482"/>
      <c r="S70" s="482"/>
      <c r="T70" s="482"/>
    </row>
    <row r="71" spans="1:20">
      <c r="N71" s="482"/>
      <c r="O71" s="482"/>
      <c r="P71" s="482"/>
      <c r="Q71" s="482"/>
      <c r="R71" s="482"/>
      <c r="S71" s="482"/>
      <c r="T71" s="482"/>
    </row>
    <row r="72" spans="1:20">
      <c r="D72" s="479"/>
      <c r="E72" s="479"/>
      <c r="F72" s="479"/>
      <c r="G72" s="479"/>
      <c r="H72" s="479"/>
      <c r="N72" s="482"/>
      <c r="O72" s="482"/>
      <c r="P72" s="482"/>
      <c r="Q72" s="482"/>
      <c r="R72" s="482"/>
      <c r="S72" s="482"/>
      <c r="T72" s="482"/>
    </row>
    <row r="73" spans="1:20">
      <c r="D73" s="479"/>
      <c r="E73" s="479"/>
      <c r="F73" s="479"/>
      <c r="G73" s="479"/>
      <c r="H73" s="479"/>
      <c r="N73" s="482"/>
      <c r="O73" s="482"/>
      <c r="P73" s="482"/>
      <c r="Q73" s="482"/>
      <c r="R73" s="482"/>
      <c r="S73" s="482"/>
      <c r="T73" s="482"/>
    </row>
    <row r="74" spans="1:20">
      <c r="D74" s="479"/>
      <c r="E74" s="479"/>
      <c r="F74" s="479"/>
      <c r="G74" s="479"/>
      <c r="H74" s="479"/>
      <c r="N74" s="482"/>
      <c r="O74" s="482"/>
      <c r="P74" s="482"/>
      <c r="Q74" s="482"/>
      <c r="R74" s="482"/>
      <c r="S74" s="482"/>
      <c r="T74" s="482"/>
    </row>
    <row r="75" spans="1:20">
      <c r="D75" s="479"/>
      <c r="E75" s="479"/>
      <c r="F75" s="479"/>
      <c r="G75" s="479"/>
      <c r="H75" s="479"/>
      <c r="N75" s="482"/>
      <c r="O75" s="482"/>
      <c r="P75" s="482"/>
      <c r="Q75" s="482"/>
      <c r="R75" s="482"/>
      <c r="S75" s="482"/>
      <c r="T75" s="482"/>
    </row>
    <row r="76" spans="1:20">
      <c r="D76" s="479"/>
      <c r="E76" s="479"/>
      <c r="F76" s="479"/>
      <c r="G76" s="479"/>
      <c r="H76" s="479"/>
      <c r="N76" s="482"/>
      <c r="O76" s="482"/>
      <c r="P76" s="482"/>
      <c r="Q76" s="482"/>
      <c r="R76" s="482"/>
      <c r="S76" s="482"/>
      <c r="T76" s="482"/>
    </row>
    <row r="77" spans="1:20">
      <c r="D77" s="479"/>
      <c r="E77" s="479"/>
      <c r="F77" s="479"/>
      <c r="G77" s="479"/>
      <c r="H77" s="479"/>
      <c r="N77" s="482"/>
      <c r="O77" s="482"/>
      <c r="P77" s="482"/>
      <c r="Q77" s="482"/>
      <c r="R77" s="482"/>
      <c r="S77" s="482"/>
      <c r="T77" s="482"/>
    </row>
    <row r="78" spans="1:20">
      <c r="D78" s="479"/>
      <c r="E78" s="479"/>
      <c r="F78" s="479"/>
      <c r="G78" s="479"/>
      <c r="H78" s="479"/>
      <c r="N78" s="482"/>
      <c r="O78" s="482"/>
      <c r="P78" s="482"/>
      <c r="Q78" s="482"/>
      <c r="R78" s="482"/>
      <c r="S78" s="482"/>
      <c r="T78" s="482"/>
    </row>
    <row r="79" spans="1:20">
      <c r="D79" s="479"/>
      <c r="E79" s="479"/>
      <c r="F79" s="479"/>
      <c r="G79" s="479"/>
      <c r="H79" s="479"/>
      <c r="N79" s="482"/>
      <c r="O79" s="482"/>
      <c r="P79" s="482"/>
      <c r="Q79" s="482"/>
      <c r="R79" s="482"/>
      <c r="S79" s="482"/>
      <c r="T79" s="482"/>
    </row>
    <row r="80" spans="1:20">
      <c r="D80" s="479"/>
      <c r="E80" s="479"/>
      <c r="F80" s="479"/>
      <c r="G80" s="479"/>
      <c r="H80" s="479"/>
      <c r="N80" s="482"/>
      <c r="O80" s="482"/>
      <c r="P80" s="482"/>
      <c r="Q80" s="482"/>
      <c r="R80" s="482"/>
      <c r="S80" s="482"/>
      <c r="T80" s="482"/>
    </row>
    <row r="81" spans="4:20">
      <c r="D81" s="479"/>
      <c r="E81" s="479"/>
      <c r="F81" s="479"/>
      <c r="G81" s="479"/>
      <c r="H81" s="479"/>
      <c r="N81" s="482"/>
      <c r="O81" s="482"/>
      <c r="P81" s="482"/>
      <c r="Q81" s="482"/>
      <c r="R81" s="482"/>
      <c r="S81" s="482"/>
      <c r="T81" s="482"/>
    </row>
    <row r="82" spans="4:20">
      <c r="D82" s="479"/>
      <c r="E82" s="479"/>
      <c r="F82" s="479"/>
      <c r="G82" s="479"/>
      <c r="H82" s="479"/>
      <c r="N82" s="482"/>
      <c r="O82" s="482"/>
      <c r="P82" s="482"/>
      <c r="Q82" s="482"/>
      <c r="R82" s="482"/>
      <c r="S82" s="482"/>
      <c r="T82" s="482"/>
    </row>
    <row r="83" spans="4:20">
      <c r="D83" s="479"/>
      <c r="E83" s="479"/>
      <c r="F83" s="479"/>
      <c r="G83" s="479"/>
      <c r="H83" s="479"/>
      <c r="N83" s="482"/>
      <c r="O83" s="482"/>
      <c r="P83" s="482"/>
      <c r="Q83" s="482"/>
      <c r="R83" s="482"/>
      <c r="S83" s="482"/>
      <c r="T83" s="482"/>
    </row>
    <row r="84" spans="4:20">
      <c r="D84" s="479"/>
      <c r="E84" s="479"/>
      <c r="F84" s="479"/>
      <c r="G84" s="479"/>
      <c r="H84" s="479"/>
      <c r="N84" s="482"/>
      <c r="O84" s="482"/>
      <c r="P84" s="482"/>
      <c r="Q84" s="482"/>
      <c r="R84" s="482"/>
      <c r="S84" s="482"/>
      <c r="T84" s="482"/>
    </row>
    <row r="85" spans="4:20">
      <c r="D85" s="479"/>
      <c r="E85" s="479"/>
      <c r="F85" s="479"/>
      <c r="G85" s="479"/>
      <c r="H85" s="479"/>
      <c r="N85" s="482"/>
      <c r="O85" s="482"/>
      <c r="P85" s="482"/>
      <c r="Q85" s="482"/>
      <c r="R85" s="482"/>
      <c r="S85" s="482"/>
      <c r="T85" s="482"/>
    </row>
    <row r="86" spans="4:20">
      <c r="D86" s="479"/>
      <c r="E86" s="479"/>
      <c r="F86" s="479"/>
      <c r="G86" s="479"/>
      <c r="H86" s="479"/>
      <c r="N86" s="482"/>
      <c r="O86" s="482"/>
      <c r="P86" s="482"/>
      <c r="Q86" s="482"/>
      <c r="R86" s="482"/>
      <c r="S86" s="482"/>
      <c r="T86" s="482"/>
    </row>
    <row r="87" spans="4:20">
      <c r="D87" s="479"/>
      <c r="E87" s="479"/>
      <c r="F87" s="479"/>
      <c r="G87" s="479"/>
      <c r="H87" s="479"/>
      <c r="N87" s="482"/>
      <c r="O87" s="482"/>
      <c r="P87" s="482"/>
      <c r="Q87" s="482"/>
      <c r="R87" s="482"/>
      <c r="S87" s="482"/>
      <c r="T87" s="482"/>
    </row>
  </sheetData>
  <phoneticPr fontId="126" type="noConversion"/>
  <pageMargins left="0.31496062992125984" right="0.51181102362204722" top="0.78740157480314965" bottom="0.78740157480314965" header="0.31496062992125984" footer="0.51181102362204722"/>
  <pageSetup paperSize="9" scale="85" orientation="landscape" r:id="rId1"/>
  <headerFooter>
    <oddFooter>&amp;RA-ZFC / Fis
&amp;D</oddFooter>
  </headerFooter>
  <customProperties>
    <customPr name="_pios_id" r:id="rId2"/>
    <customPr name="EpmWorksheetKeyString_GUID" r:id="rId3"/>
  </customPropertie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Tabelle63">
    <tabColor theme="2" tint="-0.249977111117893"/>
    <pageSetUpPr fitToPage="1"/>
  </sheetPr>
  <dimension ref="A1:T80"/>
  <sheetViews>
    <sheetView showGridLines="0" zoomScaleNormal="100" workbookViewId="0">
      <selection activeCell="C6" sqref="C6"/>
    </sheetView>
  </sheetViews>
  <sheetFormatPr defaultColWidth="11.625" defaultRowHeight="12.75" outlineLevelRow="1"/>
  <cols>
    <col min="1" max="1" width="8.375" style="479" customWidth="1"/>
    <col min="2" max="2" width="33" style="479" customWidth="1"/>
    <col min="3" max="3" width="12.875" style="479" customWidth="1"/>
    <col min="4" max="4" width="12.875" style="480" customWidth="1"/>
    <col min="5" max="5" width="13.125" style="480" customWidth="1"/>
    <col min="6" max="6" width="17.625" style="480" customWidth="1"/>
    <col min="7" max="8" width="12.875" style="480" customWidth="1"/>
    <col min="9" max="11" width="12.875" style="479" customWidth="1"/>
    <col min="12" max="12" width="11.625" style="479"/>
    <col min="13" max="15" width="11.625" style="479" hidden="1" customWidth="1"/>
    <col min="16" max="16" width="11.625" style="480" hidden="1" customWidth="1"/>
    <col min="17" max="17" width="13.875" style="481" hidden="1" customWidth="1"/>
    <col min="18" max="18" width="11.625" style="480" hidden="1" customWidth="1"/>
    <col min="19" max="19" width="0" style="479" hidden="1" customWidth="1"/>
    <col min="20" max="16384" width="11.625" style="479"/>
  </cols>
  <sheetData>
    <row r="1" spans="1:20" s="537" customFormat="1" ht="20.100000000000001" customHeight="1">
      <c r="A1" s="536"/>
      <c r="B1" s="541" t="s">
        <v>135</v>
      </c>
      <c r="C1" s="540"/>
      <c r="D1" s="539"/>
      <c r="E1" s="539"/>
      <c r="F1" s="539"/>
      <c r="G1" s="539"/>
      <c r="H1" s="539"/>
      <c r="I1" s="538"/>
      <c r="J1" s="538"/>
      <c r="K1" s="538"/>
      <c r="N1" s="482"/>
      <c r="O1" s="482"/>
      <c r="P1" s="482"/>
      <c r="Q1" s="482"/>
      <c r="R1" s="482"/>
      <c r="S1" s="482"/>
      <c r="T1" s="482"/>
    </row>
    <row r="2" spans="1:20" ht="18">
      <c r="A2" s="483"/>
      <c r="B2" s="536" t="s">
        <v>136</v>
      </c>
      <c r="C2" s="483"/>
      <c r="D2" s="484"/>
      <c r="E2" s="484"/>
      <c r="F2" s="484"/>
      <c r="G2" s="484"/>
      <c r="H2" s="484"/>
      <c r="I2" s="483"/>
      <c r="J2" s="483"/>
      <c r="N2" s="482"/>
      <c r="O2" s="482"/>
      <c r="P2" s="482"/>
      <c r="Q2" s="482"/>
      <c r="R2" s="482"/>
      <c r="S2" s="482"/>
      <c r="T2" s="482"/>
    </row>
    <row r="3" spans="1:20" s="524" customFormat="1" ht="14.25">
      <c r="A3" s="525"/>
      <c r="B3" s="525"/>
      <c r="C3" s="525"/>
      <c r="D3" s="486"/>
      <c r="E3" s="486"/>
      <c r="F3" s="486"/>
      <c r="G3" s="486"/>
      <c r="H3" s="486"/>
      <c r="I3" s="525"/>
      <c r="J3" s="525"/>
      <c r="M3" s="479"/>
      <c r="N3" s="482"/>
      <c r="O3" s="482"/>
      <c r="P3" s="482"/>
      <c r="Q3" s="482"/>
      <c r="R3" s="482"/>
      <c r="S3" s="482"/>
      <c r="T3" s="482"/>
    </row>
    <row r="4" spans="1:20" s="524" customFormat="1" ht="15">
      <c r="A4" s="525"/>
      <c r="B4" s="487" t="s">
        <v>137</v>
      </c>
      <c r="C4" s="525"/>
      <c r="D4" s="533"/>
      <c r="E4" s="486"/>
      <c r="F4" s="486"/>
      <c r="G4" s="486"/>
      <c r="H4" s="486"/>
      <c r="I4" s="525"/>
      <c r="J4" s="525"/>
      <c r="N4" s="482"/>
      <c r="O4" s="482"/>
      <c r="P4" s="482"/>
      <c r="Q4" s="482"/>
      <c r="R4" s="482"/>
      <c r="S4" s="482"/>
      <c r="T4" s="482"/>
    </row>
    <row r="5" spans="1:20" s="524" customFormat="1" ht="15">
      <c r="A5" s="525"/>
      <c r="B5" s="525" t="s">
        <v>138</v>
      </c>
      <c r="C5" s="503">
        <f>'Project Costs_MS2'!C2</f>
        <v>0</v>
      </c>
      <c r="D5" s="535"/>
      <c r="E5" s="525" t="s">
        <v>139</v>
      </c>
      <c r="G5" s="527"/>
      <c r="H5" s="527">
        <f>'Project Costs_MS2'!J27</f>
        <v>0</v>
      </c>
      <c r="I5" s="525"/>
      <c r="J5" s="525"/>
      <c r="N5" s="482"/>
      <c r="O5" s="482"/>
      <c r="P5" s="482"/>
      <c r="Q5" s="482"/>
      <c r="R5" s="482"/>
      <c r="S5" s="482"/>
      <c r="T5" s="482"/>
    </row>
    <row r="6" spans="1:20" s="524" customFormat="1" ht="14.25">
      <c r="A6" s="525"/>
      <c r="B6" s="525" t="s">
        <v>140</v>
      </c>
      <c r="C6" s="534">
        <f>'Project Costs_MS2'!C3</f>
        <v>0.08</v>
      </c>
      <c r="D6" s="533"/>
      <c r="E6" s="525" t="s">
        <v>141</v>
      </c>
      <c r="G6" s="527"/>
      <c r="H6" s="527">
        <f>'Project Costs_MS2'!J22+'Project Costs_MS2'!J23+'Project Costs_MS2'!J24+'Project Costs_MS2'!J28+'Project Costs_MS2'!J29+'Project Costs_MS2'!J26</f>
        <v>0</v>
      </c>
      <c r="I6" s="525"/>
      <c r="J6" s="525"/>
      <c r="N6" s="482"/>
      <c r="O6" s="482"/>
      <c r="P6" s="482"/>
      <c r="Q6" s="482"/>
      <c r="R6" s="482"/>
      <c r="S6" s="482"/>
      <c r="T6" s="482"/>
    </row>
    <row r="7" spans="1:20" s="524" customFormat="1" ht="14.25">
      <c r="A7" s="525"/>
      <c r="B7" s="525" t="s">
        <v>142</v>
      </c>
      <c r="C7" s="532">
        <f>'Project Costs_MS2'!C4</f>
        <v>0</v>
      </c>
      <c r="D7" s="528"/>
      <c r="E7" s="525" t="s">
        <v>143</v>
      </c>
      <c r="G7" s="527"/>
      <c r="H7" s="527">
        <f>'Project Costs_MS2'!J25</f>
        <v>0</v>
      </c>
      <c r="I7" s="525"/>
      <c r="J7" s="525"/>
      <c r="N7" s="482"/>
      <c r="O7" s="482"/>
      <c r="P7" s="482"/>
      <c r="Q7" s="482"/>
      <c r="R7" s="482"/>
      <c r="S7" s="482"/>
      <c r="T7" s="482"/>
    </row>
    <row r="8" spans="1:20" s="524" customFormat="1" ht="14.25">
      <c r="A8" s="525"/>
      <c r="B8" s="531" t="s">
        <v>144</v>
      </c>
      <c r="C8" s="530">
        <f>'Project Costs_MS2'!D18</f>
        <v>0</v>
      </c>
      <c r="D8" s="528"/>
      <c r="E8" s="525" t="s">
        <v>145</v>
      </c>
      <c r="G8" s="527"/>
      <c r="H8" s="527">
        <f>'Project Costs_MS2'!D24*-1</f>
        <v>0</v>
      </c>
      <c r="I8" s="525"/>
      <c r="J8" s="525"/>
      <c r="N8" s="482"/>
      <c r="O8" s="482"/>
      <c r="P8" s="482"/>
      <c r="Q8" s="482"/>
      <c r="R8" s="482"/>
      <c r="S8" s="482"/>
      <c r="T8" s="482"/>
    </row>
    <row r="9" spans="1:20" s="524" customFormat="1" ht="14.25">
      <c r="A9" s="525"/>
      <c r="B9" s="525" t="s">
        <v>146</v>
      </c>
      <c r="C9" s="529">
        <f>'Project Costs_MS2'!J18</f>
        <v>0</v>
      </c>
      <c r="D9" s="528"/>
      <c r="E9" s="525" t="s">
        <v>147</v>
      </c>
      <c r="G9" s="527"/>
      <c r="H9" s="527">
        <f>'Project Costs_MS2'!J41</f>
        <v>0</v>
      </c>
      <c r="I9" s="525"/>
      <c r="J9" s="525"/>
      <c r="L9" s="527"/>
      <c r="N9" s="482"/>
      <c r="O9" s="482"/>
      <c r="P9" s="482"/>
      <c r="Q9" s="482"/>
      <c r="R9" s="482"/>
      <c r="S9" s="482"/>
      <c r="T9" s="482"/>
    </row>
    <row r="10" spans="1:20" s="524" customFormat="1" ht="14.25">
      <c r="A10" s="525"/>
      <c r="C10" s="526"/>
      <c r="F10" s="486"/>
      <c r="G10" s="486"/>
      <c r="H10" s="486"/>
      <c r="I10" s="525"/>
      <c r="J10" s="525"/>
      <c r="N10" s="482"/>
      <c r="O10" s="482"/>
      <c r="P10" s="482"/>
      <c r="Q10" s="482"/>
      <c r="R10" s="482"/>
      <c r="S10" s="482"/>
      <c r="T10" s="482"/>
    </row>
    <row r="11" spans="1:20" s="491" customFormat="1" ht="15">
      <c r="A11" s="492"/>
      <c r="B11" s="523" t="s">
        <v>148</v>
      </c>
      <c r="C11" s="522"/>
      <c r="D11" s="521" t="s">
        <v>149</v>
      </c>
      <c r="E11" s="521" t="s">
        <v>150</v>
      </c>
      <c r="F11" s="521" t="s">
        <v>151</v>
      </c>
      <c r="G11" s="521" t="s">
        <v>152</v>
      </c>
      <c r="H11" s="521" t="s">
        <v>153</v>
      </c>
      <c r="I11" s="521" t="s">
        <v>154</v>
      </c>
      <c r="J11" s="521" t="s">
        <v>155</v>
      </c>
      <c r="K11" s="521" t="s">
        <v>156</v>
      </c>
      <c r="N11" s="482" t="s">
        <v>157</v>
      </c>
      <c r="O11" s="482"/>
      <c r="P11" s="482"/>
      <c r="Q11" s="482"/>
      <c r="R11" s="482"/>
      <c r="S11" s="482"/>
      <c r="T11" s="482"/>
    </row>
    <row r="12" spans="1:20" s="491" customFormat="1" hidden="1" outlineLevel="1">
      <c r="A12" s="492"/>
      <c r="B12" s="519" t="s">
        <v>158</v>
      </c>
      <c r="C12" s="518"/>
      <c r="D12" s="520">
        <f t="shared" ref="D12:K12" si="0">SUM(D13:D16)</f>
        <v>0</v>
      </c>
      <c r="E12" s="520">
        <f t="shared" si="0"/>
        <v>0</v>
      </c>
      <c r="F12" s="520">
        <f t="shared" si="0"/>
        <v>0</v>
      </c>
      <c r="G12" s="520">
        <f t="shared" si="0"/>
        <v>0</v>
      </c>
      <c r="H12" s="520">
        <f t="shared" si="0"/>
        <v>0</v>
      </c>
      <c r="I12" s="520">
        <f t="shared" si="0"/>
        <v>0</v>
      </c>
      <c r="J12" s="520">
        <f t="shared" si="0"/>
        <v>0</v>
      </c>
      <c r="K12" s="520">
        <f t="shared" si="0"/>
        <v>0</v>
      </c>
      <c r="N12" s="482"/>
      <c r="O12" s="482"/>
      <c r="P12" s="482"/>
      <c r="Q12" s="482" t="b">
        <f>IF(N28&lt;D57,N28)</f>
        <v>0</v>
      </c>
      <c r="R12" s="482"/>
      <c r="S12" s="482"/>
      <c r="T12" s="482"/>
    </row>
    <row r="13" spans="1:20" s="491" customFormat="1" hidden="1" outlineLevel="1">
      <c r="B13" s="479"/>
      <c r="C13" s="511"/>
      <c r="D13" s="510"/>
      <c r="E13" s="510"/>
      <c r="F13" s="510"/>
      <c r="G13" s="510"/>
      <c r="H13" s="510"/>
      <c r="I13" s="510"/>
      <c r="J13" s="510"/>
      <c r="K13" s="510">
        <f>SUM(D13:J13)</f>
        <v>0</v>
      </c>
      <c r="N13" s="482"/>
      <c r="O13" s="482"/>
      <c r="P13" s="482"/>
      <c r="Q13" s="482" t="b">
        <f>IF(N29&lt;D58,N29)</f>
        <v>0</v>
      </c>
      <c r="R13" s="482"/>
      <c r="S13" s="482"/>
      <c r="T13" s="482"/>
    </row>
    <row r="14" spans="1:20" s="491" customFormat="1" hidden="1" outlineLevel="1">
      <c r="B14" s="479"/>
      <c r="C14" s="511"/>
      <c r="D14" s="510"/>
      <c r="E14" s="510"/>
      <c r="F14" s="510"/>
      <c r="G14" s="510"/>
      <c r="H14" s="510"/>
      <c r="I14" s="510"/>
      <c r="J14" s="510"/>
      <c r="K14" s="510">
        <f>SUM(D14:J14)</f>
        <v>0</v>
      </c>
      <c r="N14" s="482"/>
      <c r="O14" s="482"/>
      <c r="P14" s="482"/>
      <c r="Q14" s="482" t="b">
        <f>IF(N30&lt;D61,N30)</f>
        <v>0</v>
      </c>
      <c r="R14" s="482"/>
      <c r="S14" s="482"/>
      <c r="T14" s="482"/>
    </row>
    <row r="15" spans="1:20" s="491" customFormat="1" hidden="1" outlineLevel="1">
      <c r="A15" s="492"/>
      <c r="B15" s="479"/>
      <c r="C15" s="483"/>
      <c r="D15" s="506"/>
      <c r="E15" s="506"/>
      <c r="F15" s="506"/>
      <c r="G15" s="506"/>
      <c r="H15" s="506"/>
      <c r="I15" s="506"/>
      <c r="J15" s="506"/>
      <c r="K15" s="510">
        <f>SUM(D15:J15)</f>
        <v>0</v>
      </c>
      <c r="N15" s="482"/>
      <c r="O15" s="482"/>
      <c r="P15" s="482"/>
      <c r="Q15" s="482">
        <f>IF(N31&lt;D62,N31)</f>
        <v>0</v>
      </c>
      <c r="R15" s="482"/>
      <c r="S15" s="482"/>
      <c r="T15" s="482"/>
    </row>
    <row r="16" spans="1:20" s="491" customFormat="1" hidden="1" outlineLevel="1">
      <c r="A16" s="492"/>
      <c r="B16" s="483"/>
      <c r="C16" s="483"/>
      <c r="D16" s="507"/>
      <c r="E16" s="507"/>
      <c r="F16" s="507"/>
      <c r="G16" s="507"/>
      <c r="H16" s="507"/>
      <c r="I16" s="507"/>
      <c r="J16" s="507"/>
      <c r="K16" s="510">
        <f>SUM(D16:J16)</f>
        <v>0</v>
      </c>
      <c r="N16" s="482"/>
      <c r="O16" s="482"/>
      <c r="P16" s="482"/>
      <c r="Q16" s="482" t="b">
        <f>IF(N32&lt;D63,N32)</f>
        <v>0</v>
      </c>
      <c r="R16" s="482"/>
      <c r="S16" s="482"/>
      <c r="T16" s="482"/>
    </row>
    <row r="17" spans="1:20" s="491" customFormat="1" hidden="1" outlineLevel="1">
      <c r="A17" s="492"/>
      <c r="B17" s="519" t="s">
        <v>159</v>
      </c>
      <c r="C17" s="518"/>
      <c r="D17" s="517" t="e">
        <f t="shared" ref="D17:J17" si="1">SUM(D18:D21)/COUNT(D18:D21)</f>
        <v>#DIV/0!</v>
      </c>
      <c r="E17" s="517" t="e">
        <f t="shared" si="1"/>
        <v>#DIV/0!</v>
      </c>
      <c r="F17" s="517" t="e">
        <f t="shared" si="1"/>
        <v>#DIV/0!</v>
      </c>
      <c r="G17" s="517" t="e">
        <f t="shared" si="1"/>
        <v>#DIV/0!</v>
      </c>
      <c r="H17" s="517" t="e">
        <f t="shared" si="1"/>
        <v>#DIV/0!</v>
      </c>
      <c r="I17" s="517" t="e">
        <f t="shared" si="1"/>
        <v>#DIV/0!</v>
      </c>
      <c r="J17" s="517" t="e">
        <f t="shared" si="1"/>
        <v>#DIV/0!</v>
      </c>
      <c r="K17" s="516"/>
      <c r="N17" s="482"/>
      <c r="O17" s="482"/>
      <c r="P17" s="482"/>
      <c r="Q17" s="482" t="b">
        <f>IF(N33&lt;D64,N33)</f>
        <v>0</v>
      </c>
      <c r="R17" s="482"/>
      <c r="S17" s="482"/>
      <c r="T17" s="482"/>
    </row>
    <row r="18" spans="1:20" s="491" customFormat="1" hidden="1" outlineLevel="1">
      <c r="A18" s="492"/>
      <c r="B18" s="479"/>
      <c r="C18" s="511"/>
      <c r="D18" s="515"/>
      <c r="E18" s="515"/>
      <c r="F18" s="515"/>
      <c r="G18" s="515"/>
      <c r="H18" s="515"/>
      <c r="I18" s="515"/>
      <c r="J18" s="515"/>
      <c r="K18" s="510"/>
      <c r="N18" s="482"/>
      <c r="O18" s="482"/>
      <c r="P18" s="482"/>
      <c r="Q18" s="482" t="b">
        <f>IF(N34&lt;D65,N34)</f>
        <v>0</v>
      </c>
      <c r="R18" s="482"/>
      <c r="S18" s="482"/>
      <c r="T18" s="482"/>
    </row>
    <row r="19" spans="1:20" s="491" customFormat="1" hidden="1" outlineLevel="1">
      <c r="A19" s="492"/>
      <c r="B19" s="479"/>
      <c r="C19" s="511"/>
      <c r="D19" s="515"/>
      <c r="E19" s="515"/>
      <c r="F19" s="515"/>
      <c r="G19" s="515"/>
      <c r="H19" s="515"/>
      <c r="I19" s="515"/>
      <c r="J19" s="515"/>
      <c r="K19" s="510"/>
      <c r="N19" s="482"/>
      <c r="O19" s="482"/>
      <c r="P19" s="482"/>
      <c r="Q19" s="482" t="e">
        <f>IF(N35&lt;#REF!,N35)</f>
        <v>#REF!</v>
      </c>
      <c r="R19" s="482"/>
      <c r="S19" s="482"/>
      <c r="T19" s="482"/>
    </row>
    <row r="20" spans="1:20" s="491" customFormat="1" hidden="1" outlineLevel="1">
      <c r="A20" s="492"/>
      <c r="B20" s="479"/>
      <c r="C20" s="483"/>
      <c r="D20" s="514"/>
      <c r="E20" s="514"/>
      <c r="F20" s="514"/>
      <c r="G20" s="514"/>
      <c r="H20" s="514"/>
      <c r="I20" s="514"/>
      <c r="J20" s="514"/>
      <c r="K20" s="510"/>
      <c r="N20" s="482"/>
      <c r="O20" s="482"/>
      <c r="P20" s="482"/>
      <c r="Q20" s="482" t="e">
        <f>IF(N36&lt;#REF!,N36)</f>
        <v>#REF!</v>
      </c>
      <c r="R20" s="482"/>
      <c r="S20" s="482"/>
      <c r="T20" s="482"/>
    </row>
    <row r="21" spans="1:20" s="491" customFormat="1" hidden="1" outlineLevel="1">
      <c r="A21" s="492"/>
      <c r="B21" s="483"/>
      <c r="C21" s="483"/>
      <c r="D21" s="513"/>
      <c r="E21" s="513"/>
      <c r="F21" s="513"/>
      <c r="G21" s="513"/>
      <c r="H21" s="513"/>
      <c r="I21" s="513"/>
      <c r="J21" s="513"/>
      <c r="K21" s="510"/>
      <c r="N21" s="482"/>
      <c r="O21" s="482"/>
      <c r="P21" s="482"/>
      <c r="Q21" s="482" t="b">
        <f t="shared" ref="Q21:Q26" si="2">IF(N37&lt;D66,N37)</f>
        <v>0</v>
      </c>
      <c r="R21" s="482"/>
      <c r="S21" s="482"/>
      <c r="T21" s="482"/>
    </row>
    <row r="22" spans="1:20" s="491" customFormat="1" hidden="1" outlineLevel="1">
      <c r="A22" s="492"/>
      <c r="B22" s="519" t="s">
        <v>160</v>
      </c>
      <c r="C22" s="518"/>
      <c r="D22" s="517">
        <f t="shared" ref="D22:J22" si="3">SUM(D23:D26)/COUNT(D23:D26)</f>
        <v>0</v>
      </c>
      <c r="E22" s="517">
        <f t="shared" si="3"/>
        <v>0</v>
      </c>
      <c r="F22" s="517">
        <f t="shared" si="3"/>
        <v>0</v>
      </c>
      <c r="G22" s="517">
        <f t="shared" si="3"/>
        <v>0</v>
      </c>
      <c r="H22" s="517">
        <f t="shared" si="3"/>
        <v>0</v>
      </c>
      <c r="I22" s="517">
        <f t="shared" si="3"/>
        <v>0</v>
      </c>
      <c r="J22" s="517">
        <f t="shared" si="3"/>
        <v>0</v>
      </c>
      <c r="K22" s="516"/>
      <c r="N22" s="482"/>
      <c r="O22" s="482"/>
      <c r="P22" s="482"/>
      <c r="Q22" s="482" t="b">
        <f t="shared" si="2"/>
        <v>0</v>
      </c>
      <c r="R22" s="482"/>
      <c r="S22" s="482"/>
      <c r="T22" s="482"/>
    </row>
    <row r="23" spans="1:20" s="491" customFormat="1" hidden="1" outlineLevel="1">
      <c r="A23" s="492"/>
      <c r="B23" s="479"/>
      <c r="C23" s="511"/>
      <c r="D23" s="515">
        <f t="shared" ref="D23:J23" si="4">+D18*0.9</f>
        <v>0</v>
      </c>
      <c r="E23" s="515">
        <f t="shared" si="4"/>
        <v>0</v>
      </c>
      <c r="F23" s="515">
        <f t="shared" si="4"/>
        <v>0</v>
      </c>
      <c r="G23" s="515">
        <f t="shared" si="4"/>
        <v>0</v>
      </c>
      <c r="H23" s="515">
        <f t="shared" si="4"/>
        <v>0</v>
      </c>
      <c r="I23" s="515">
        <f t="shared" si="4"/>
        <v>0</v>
      </c>
      <c r="J23" s="515">
        <f t="shared" si="4"/>
        <v>0</v>
      </c>
      <c r="K23" s="510"/>
      <c r="N23" s="482"/>
      <c r="O23" s="482"/>
      <c r="P23" s="482"/>
      <c r="Q23" s="482" t="b">
        <f t="shared" si="2"/>
        <v>0</v>
      </c>
      <c r="R23" s="482"/>
      <c r="S23" s="482"/>
      <c r="T23" s="482"/>
    </row>
    <row r="24" spans="1:20" s="491" customFormat="1" hidden="1" outlineLevel="1">
      <c r="A24" s="492"/>
      <c r="B24" s="479"/>
      <c r="C24" s="511"/>
      <c r="D24" s="515"/>
      <c r="E24" s="515"/>
      <c r="F24" s="515"/>
      <c r="G24" s="515"/>
      <c r="H24" s="515"/>
      <c r="I24" s="515"/>
      <c r="J24" s="515"/>
      <c r="K24" s="510"/>
      <c r="N24" s="482"/>
      <c r="O24" s="482"/>
      <c r="P24" s="482"/>
      <c r="Q24" s="482" t="b">
        <f t="shared" si="2"/>
        <v>0</v>
      </c>
      <c r="R24" s="482"/>
      <c r="S24" s="482"/>
      <c r="T24" s="482"/>
    </row>
    <row r="25" spans="1:20" s="491" customFormat="1" hidden="1" outlineLevel="1">
      <c r="A25" s="492"/>
      <c r="B25" s="479"/>
      <c r="C25" s="483"/>
      <c r="D25" s="514"/>
      <c r="E25" s="514"/>
      <c r="F25" s="514"/>
      <c r="G25" s="514"/>
      <c r="H25" s="514"/>
      <c r="I25" s="514"/>
      <c r="J25" s="514"/>
      <c r="K25" s="510"/>
      <c r="N25" s="482"/>
      <c r="O25" s="482"/>
      <c r="P25" s="482"/>
      <c r="Q25" s="482" t="b">
        <f t="shared" si="2"/>
        <v>0</v>
      </c>
      <c r="R25" s="482"/>
      <c r="S25" s="482"/>
      <c r="T25" s="482"/>
    </row>
    <row r="26" spans="1:20" s="491" customFormat="1" hidden="1" outlineLevel="1">
      <c r="A26" s="492"/>
      <c r="B26" s="483"/>
      <c r="C26" s="483"/>
      <c r="D26" s="513"/>
      <c r="E26" s="513"/>
      <c r="F26" s="513"/>
      <c r="G26" s="513"/>
      <c r="H26" s="513"/>
      <c r="I26" s="513"/>
      <c r="J26" s="513"/>
      <c r="K26" s="510"/>
      <c r="N26" s="482"/>
      <c r="O26" s="482"/>
      <c r="P26" s="482"/>
      <c r="Q26" s="482" t="b">
        <f t="shared" si="2"/>
        <v>0</v>
      </c>
      <c r="R26" s="482"/>
      <c r="S26" s="482"/>
      <c r="T26" s="482"/>
    </row>
    <row r="27" spans="1:20" s="491" customFormat="1" collapsed="1">
      <c r="A27" s="492"/>
      <c r="B27" s="490" t="s">
        <v>161</v>
      </c>
      <c r="C27" s="497" t="s">
        <v>162</v>
      </c>
      <c r="D27" s="502">
        <f t="shared" ref="D27:J27" si="5">SUM(D28:D31)</f>
        <v>0</v>
      </c>
      <c r="E27" s="502">
        <f t="shared" si="5"/>
        <v>0</v>
      </c>
      <c r="F27" s="502">
        <f t="shared" si="5"/>
        <v>0</v>
      </c>
      <c r="G27" s="502">
        <f t="shared" si="5"/>
        <v>0</v>
      </c>
      <c r="H27" s="502">
        <f t="shared" si="5"/>
        <v>0</v>
      </c>
      <c r="I27" s="502">
        <f t="shared" si="5"/>
        <v>0</v>
      </c>
      <c r="J27" s="502">
        <f t="shared" si="5"/>
        <v>0</v>
      </c>
      <c r="K27" s="502">
        <f>SUM(D27:J27)</f>
        <v>0</v>
      </c>
      <c r="N27" s="482">
        <f>D54</f>
        <v>0</v>
      </c>
      <c r="O27" s="482"/>
      <c r="P27" s="482" t="str">
        <f t="shared" ref="P27:P33" si="6">IF(AND(R27=0,R26&lt;&gt;0),N27,"")</f>
        <v/>
      </c>
      <c r="Q27" s="482" t="str">
        <f>IF(N27&lt;D56,N27,"")</f>
        <v/>
      </c>
      <c r="R27" s="482">
        <f t="shared" ref="R27:R33" si="7">IF(Q27="",0,Q27-Q26)</f>
        <v>0</v>
      </c>
      <c r="S27" s="482"/>
      <c r="T27" s="482"/>
    </row>
    <row r="28" spans="1:20" s="491" customFormat="1" hidden="1" outlineLevel="1">
      <c r="A28" s="492"/>
      <c r="B28" s="479"/>
      <c r="C28" s="511"/>
      <c r="D28" s="506">
        <f>('Income Statement_MS2'!C37)*1000</f>
        <v>0</v>
      </c>
      <c r="E28" s="506">
        <f>('Income Statement_MS2'!D37)*1000</f>
        <v>0</v>
      </c>
      <c r="F28" s="506">
        <f>('Income Statement_MS2'!E37)*1000</f>
        <v>0</v>
      </c>
      <c r="G28" s="506">
        <f>('Income Statement_MS2'!F37)*1000</f>
        <v>0</v>
      </c>
      <c r="H28" s="506">
        <f>('Income Statement_MS2'!G37)*1000</f>
        <v>0</v>
      </c>
      <c r="I28" s="506">
        <f>('Income Statement_MS2'!H37)*1000</f>
        <v>0</v>
      </c>
      <c r="J28" s="506">
        <f>('Income Statement_MS2'!I37)*1000</f>
        <v>0</v>
      </c>
      <c r="K28" s="510">
        <f>SUM(D28:J28)</f>
        <v>0</v>
      </c>
      <c r="N28" s="482">
        <f>E54</f>
        <v>0</v>
      </c>
      <c r="O28" s="482"/>
      <c r="P28" s="482" t="str">
        <f t="shared" si="6"/>
        <v/>
      </c>
      <c r="Q28" s="482" t="str">
        <f>IF(SUM(N27:N28)&lt;D56,SUM(N27:N28),"")</f>
        <v/>
      </c>
      <c r="R28" s="482">
        <f t="shared" si="7"/>
        <v>0</v>
      </c>
      <c r="S28" s="482"/>
      <c r="T28" s="482"/>
    </row>
    <row r="29" spans="1:20" s="491" customFormat="1" hidden="1" outlineLevel="1">
      <c r="A29" s="492"/>
      <c r="B29" s="479"/>
      <c r="C29" s="511"/>
      <c r="D29" s="510"/>
      <c r="E29" s="510"/>
      <c r="F29" s="510"/>
      <c r="G29" s="510"/>
      <c r="H29" s="510"/>
      <c r="I29" s="510"/>
      <c r="J29" s="510"/>
      <c r="K29" s="510">
        <f>SUM(D29:J29)</f>
        <v>0</v>
      </c>
      <c r="N29" s="482">
        <f>F54</f>
        <v>0</v>
      </c>
      <c r="O29" s="482"/>
      <c r="P29" s="482" t="str">
        <f t="shared" si="6"/>
        <v/>
      </c>
      <c r="Q29" s="482" t="str">
        <f>IF(SUM(N27:N29)&lt;D56,SUM(N27:N29),"")</f>
        <v/>
      </c>
      <c r="R29" s="482">
        <f t="shared" si="7"/>
        <v>0</v>
      </c>
      <c r="S29" s="482"/>
      <c r="T29" s="482"/>
    </row>
    <row r="30" spans="1:20" s="491" customFormat="1" hidden="1" outlineLevel="1">
      <c r="A30" s="492"/>
      <c r="B30" s="479"/>
      <c r="C30" s="483"/>
      <c r="D30" s="506"/>
      <c r="E30" s="506"/>
      <c r="F30" s="506"/>
      <c r="G30" s="506"/>
      <c r="H30" s="506"/>
      <c r="I30" s="506"/>
      <c r="J30" s="506"/>
      <c r="K30" s="510">
        <f>SUM(D30:J30)</f>
        <v>0</v>
      </c>
      <c r="N30" s="482">
        <f>G54</f>
        <v>0</v>
      </c>
      <c r="O30" s="482"/>
      <c r="P30" s="482" t="str">
        <f t="shared" si="6"/>
        <v/>
      </c>
      <c r="Q30" s="482" t="str">
        <f>IF(SUM(N27:N30)&lt;D56,SUM(N27:N30),"")</f>
        <v/>
      </c>
      <c r="R30" s="482">
        <f t="shared" si="7"/>
        <v>0</v>
      </c>
      <c r="S30" s="482"/>
      <c r="T30" s="482"/>
    </row>
    <row r="31" spans="1:20" s="491" customFormat="1" hidden="1" outlineLevel="1">
      <c r="A31" s="492"/>
      <c r="B31" s="483"/>
      <c r="C31" s="483"/>
      <c r="D31" s="507"/>
      <c r="E31" s="507"/>
      <c r="F31" s="507"/>
      <c r="G31" s="507"/>
      <c r="H31" s="507"/>
      <c r="I31" s="507"/>
      <c r="J31" s="507"/>
      <c r="K31" s="510"/>
      <c r="N31" s="482">
        <f>H54</f>
        <v>0</v>
      </c>
      <c r="O31" s="482"/>
      <c r="P31" s="482" t="str">
        <f t="shared" si="6"/>
        <v/>
      </c>
      <c r="Q31" s="482" t="str">
        <f>IF(SUM(N27:N31)&lt;D56,SUM(N27:N31),"")</f>
        <v/>
      </c>
      <c r="R31" s="482">
        <f t="shared" si="7"/>
        <v>0</v>
      </c>
      <c r="S31" s="482"/>
      <c r="T31" s="482"/>
    </row>
    <row r="32" spans="1:20" s="491" customFormat="1" collapsed="1">
      <c r="A32" s="492"/>
      <c r="B32" s="830" t="s">
        <v>163</v>
      </c>
      <c r="C32" s="831" t="s">
        <v>162</v>
      </c>
      <c r="D32" s="832">
        <f t="shared" ref="D32:J32" si="8">SUM(D33:D36)</f>
        <v>0</v>
      </c>
      <c r="E32" s="832">
        <f t="shared" si="8"/>
        <v>0</v>
      </c>
      <c r="F32" s="832">
        <f t="shared" si="8"/>
        <v>0</v>
      </c>
      <c r="G32" s="832">
        <f t="shared" si="8"/>
        <v>0</v>
      </c>
      <c r="H32" s="832">
        <f t="shared" si="8"/>
        <v>0</v>
      </c>
      <c r="I32" s="832">
        <f t="shared" si="8"/>
        <v>0</v>
      </c>
      <c r="J32" s="832">
        <f t="shared" si="8"/>
        <v>0</v>
      </c>
      <c r="K32" s="832">
        <f t="shared" ref="K32:K41" si="9">SUM(D32:J32)</f>
        <v>0</v>
      </c>
      <c r="N32" s="482">
        <f>I54</f>
        <v>0</v>
      </c>
      <c r="O32" s="482"/>
      <c r="P32" s="482" t="str">
        <f t="shared" si="6"/>
        <v/>
      </c>
      <c r="Q32" s="482" t="str">
        <f>IF(SUM(N27:N32)&lt;D56,SUM(N27:N32),"")</f>
        <v/>
      </c>
      <c r="R32" s="482">
        <f t="shared" si="7"/>
        <v>0</v>
      </c>
      <c r="S32" s="482"/>
      <c r="T32" s="482"/>
    </row>
    <row r="33" spans="1:20" s="491" customFormat="1" hidden="1" outlineLevel="1">
      <c r="A33" s="492"/>
      <c r="B33" s="479"/>
      <c r="C33" s="511"/>
      <c r="D33" s="506">
        <f>('Income Statement_MS2'!C57)*1000</f>
        <v>0</v>
      </c>
      <c r="E33" s="506">
        <f>('Income Statement_MS2'!D57)*1000</f>
        <v>0</v>
      </c>
      <c r="F33" s="506">
        <f>('Income Statement_MS2'!E57)*1000</f>
        <v>0</v>
      </c>
      <c r="G33" s="506">
        <f>('Income Statement_MS2'!F57)*1000</f>
        <v>0</v>
      </c>
      <c r="H33" s="506">
        <f>('Income Statement_MS2'!G57)*1000</f>
        <v>0</v>
      </c>
      <c r="I33" s="506">
        <f>('Income Statement_MS2'!H57)*1000</f>
        <v>0</v>
      </c>
      <c r="J33" s="506">
        <f>('Income Statement_MS2'!I57)*1000</f>
        <v>0</v>
      </c>
      <c r="K33" s="510">
        <f t="shared" si="9"/>
        <v>0</v>
      </c>
      <c r="N33" s="482">
        <f>J54</f>
        <v>0</v>
      </c>
      <c r="O33" s="482"/>
      <c r="P33" s="482" t="str">
        <f t="shared" si="6"/>
        <v/>
      </c>
      <c r="Q33" s="482" t="str">
        <f>IF(SUM(N27:N33)&lt;D56,SUM(N27:N33),"")</f>
        <v/>
      </c>
      <c r="R33" s="482">
        <f t="shared" si="7"/>
        <v>0</v>
      </c>
      <c r="S33" s="482"/>
      <c r="T33" s="482"/>
    </row>
    <row r="34" spans="1:20" s="491" customFormat="1" hidden="1" outlineLevel="1">
      <c r="A34" s="492"/>
      <c r="B34" s="479"/>
      <c r="C34" s="511"/>
      <c r="D34" s="510"/>
      <c r="E34" s="510"/>
      <c r="F34" s="510"/>
      <c r="G34" s="510"/>
      <c r="H34" s="510"/>
      <c r="I34" s="510"/>
      <c r="J34" s="510"/>
      <c r="K34" s="510">
        <f t="shared" si="9"/>
        <v>0</v>
      </c>
      <c r="N34" s="482"/>
      <c r="O34" s="482"/>
      <c r="P34" s="482">
        <f>SUM(P27:P33)</f>
        <v>0</v>
      </c>
      <c r="Q34" s="512">
        <f>COUNT(Q27:Q33)</f>
        <v>0</v>
      </c>
      <c r="R34" s="482">
        <f>SUM(R27:R33)</f>
        <v>0</v>
      </c>
      <c r="S34" s="482"/>
      <c r="T34" s="482"/>
    </row>
    <row r="35" spans="1:20" s="491" customFormat="1" hidden="1" outlineLevel="1">
      <c r="A35" s="492"/>
      <c r="B35" s="479"/>
      <c r="C35" s="483"/>
      <c r="D35" s="510"/>
      <c r="E35" s="510"/>
      <c r="F35" s="510"/>
      <c r="G35" s="510"/>
      <c r="H35" s="510"/>
      <c r="I35" s="510"/>
      <c r="J35" s="510"/>
      <c r="K35" s="510">
        <f t="shared" si="9"/>
        <v>0</v>
      </c>
      <c r="N35" s="482"/>
      <c r="O35" s="482"/>
      <c r="P35" s="482"/>
      <c r="Q35" s="512" t="str">
        <f>IF(Q34=0,"&lt;1,0",1/P34*R35)</f>
        <v>&lt;1,0</v>
      </c>
      <c r="R35" s="482">
        <f>D56-R34</f>
        <v>0</v>
      </c>
      <c r="S35" s="482"/>
      <c r="T35" s="482"/>
    </row>
    <row r="36" spans="1:20" s="491" customFormat="1" hidden="1" outlineLevel="1">
      <c r="A36" s="492"/>
      <c r="B36" s="483"/>
      <c r="C36" s="483"/>
      <c r="D36" s="510"/>
      <c r="E36" s="510"/>
      <c r="F36" s="510"/>
      <c r="G36" s="510"/>
      <c r="H36" s="510"/>
      <c r="I36" s="510"/>
      <c r="J36" s="510"/>
      <c r="K36" s="510">
        <f t="shared" si="9"/>
        <v>0</v>
      </c>
      <c r="N36" s="482"/>
      <c r="O36" s="482"/>
      <c r="P36" s="482"/>
      <c r="Q36" s="512" t="str">
        <f>IF(Q35="&lt;1,0","&lt;1,0",SUM(Q34:Q35))</f>
        <v>&lt;1,0</v>
      </c>
      <c r="R36" s="482"/>
      <c r="S36" s="482"/>
      <c r="T36" s="482"/>
    </row>
    <row r="37" spans="1:20" s="491" customFormat="1" ht="14.1" customHeight="1" collapsed="1">
      <c r="A37" s="492"/>
      <c r="B37" s="490" t="s">
        <v>164</v>
      </c>
      <c r="C37" s="497" t="s">
        <v>162</v>
      </c>
      <c r="D37" s="502">
        <f t="shared" ref="D37:J37" si="10">+D27-D32</f>
        <v>0</v>
      </c>
      <c r="E37" s="502">
        <f t="shared" si="10"/>
        <v>0</v>
      </c>
      <c r="F37" s="502">
        <f t="shared" si="10"/>
        <v>0</v>
      </c>
      <c r="G37" s="502">
        <f t="shared" si="10"/>
        <v>0</v>
      </c>
      <c r="H37" s="502">
        <f t="shared" si="10"/>
        <v>0</v>
      </c>
      <c r="I37" s="502">
        <f t="shared" si="10"/>
        <v>0</v>
      </c>
      <c r="J37" s="502">
        <f t="shared" si="10"/>
        <v>0</v>
      </c>
      <c r="K37" s="502">
        <f t="shared" si="9"/>
        <v>0</v>
      </c>
      <c r="N37" s="482"/>
      <c r="O37" s="482"/>
      <c r="P37" s="482"/>
      <c r="Q37" s="482"/>
      <c r="R37" s="482"/>
      <c r="S37" s="482"/>
      <c r="T37" s="482"/>
    </row>
    <row r="38" spans="1:20" s="491" customFormat="1" hidden="1" outlineLevel="1">
      <c r="B38" s="479"/>
      <c r="C38" s="511"/>
      <c r="D38" s="510">
        <f t="shared" ref="D38:J38" si="11">D28-D33</f>
        <v>0</v>
      </c>
      <c r="E38" s="510">
        <f t="shared" si="11"/>
        <v>0</v>
      </c>
      <c r="F38" s="510">
        <f t="shared" si="11"/>
        <v>0</v>
      </c>
      <c r="G38" s="510">
        <f t="shared" si="11"/>
        <v>0</v>
      </c>
      <c r="H38" s="510">
        <f t="shared" si="11"/>
        <v>0</v>
      </c>
      <c r="I38" s="510">
        <f t="shared" si="11"/>
        <v>0</v>
      </c>
      <c r="J38" s="510">
        <f t="shared" si="11"/>
        <v>0</v>
      </c>
      <c r="K38" s="510">
        <f t="shared" si="9"/>
        <v>0</v>
      </c>
      <c r="N38" s="482"/>
      <c r="O38" s="482"/>
      <c r="P38" s="482"/>
      <c r="Q38" s="482"/>
      <c r="R38" s="482"/>
      <c r="S38" s="482"/>
      <c r="T38" s="482"/>
    </row>
    <row r="39" spans="1:20" s="491" customFormat="1" hidden="1" outlineLevel="1">
      <c r="B39" s="479"/>
      <c r="C39" s="511"/>
      <c r="D39" s="510"/>
      <c r="E39" s="510"/>
      <c r="F39" s="510"/>
      <c r="G39" s="510"/>
      <c r="H39" s="510"/>
      <c r="I39" s="510"/>
      <c r="J39" s="510"/>
      <c r="K39" s="510">
        <f t="shared" si="9"/>
        <v>0</v>
      </c>
      <c r="N39" s="482"/>
      <c r="O39" s="482"/>
      <c r="P39" s="482"/>
      <c r="Q39" s="482"/>
      <c r="R39" s="482"/>
      <c r="S39" s="482"/>
      <c r="T39" s="482"/>
    </row>
    <row r="40" spans="1:20" s="491" customFormat="1" hidden="1" outlineLevel="1">
      <c r="B40" s="479"/>
      <c r="C40" s="483"/>
      <c r="D40" s="510"/>
      <c r="E40" s="510"/>
      <c r="F40" s="510"/>
      <c r="G40" s="510"/>
      <c r="H40" s="510"/>
      <c r="I40" s="510"/>
      <c r="J40" s="510"/>
      <c r="K40" s="510">
        <f t="shared" si="9"/>
        <v>0</v>
      </c>
      <c r="N40" s="482"/>
      <c r="O40" s="482"/>
      <c r="P40" s="482"/>
      <c r="Q40" s="482"/>
      <c r="R40" s="482"/>
      <c r="S40" s="482"/>
      <c r="T40" s="482"/>
    </row>
    <row r="41" spans="1:20" s="491" customFormat="1" hidden="1" outlineLevel="1">
      <c r="B41" s="483"/>
      <c r="C41" s="483"/>
      <c r="D41" s="510"/>
      <c r="E41" s="510"/>
      <c r="F41" s="510"/>
      <c r="G41" s="510"/>
      <c r="H41" s="510"/>
      <c r="I41" s="510"/>
      <c r="J41" s="510"/>
      <c r="K41" s="510">
        <f t="shared" si="9"/>
        <v>0</v>
      </c>
      <c r="N41" s="482"/>
      <c r="O41" s="482"/>
      <c r="P41" s="482"/>
      <c r="Q41" s="482"/>
      <c r="R41" s="750"/>
      <c r="S41" s="482"/>
      <c r="T41" s="482"/>
    </row>
    <row r="42" spans="1:20" s="491" customFormat="1" collapsed="1">
      <c r="A42" s="492"/>
      <c r="B42" s="830" t="s">
        <v>165</v>
      </c>
      <c r="C42" s="831"/>
      <c r="D42" s="833" t="e">
        <f t="shared" ref="D42:K42" si="12">+D37/D27</f>
        <v>#DIV/0!</v>
      </c>
      <c r="E42" s="833" t="e">
        <f t="shared" si="12"/>
        <v>#DIV/0!</v>
      </c>
      <c r="F42" s="833" t="e">
        <f t="shared" si="12"/>
        <v>#DIV/0!</v>
      </c>
      <c r="G42" s="833" t="e">
        <f t="shared" si="12"/>
        <v>#DIV/0!</v>
      </c>
      <c r="H42" s="833" t="e">
        <f t="shared" si="12"/>
        <v>#DIV/0!</v>
      </c>
      <c r="I42" s="833" t="e">
        <f t="shared" si="12"/>
        <v>#DIV/0!</v>
      </c>
      <c r="J42" s="833" t="e">
        <f t="shared" si="12"/>
        <v>#DIV/0!</v>
      </c>
      <c r="K42" s="833" t="e">
        <f t="shared" si="12"/>
        <v>#DIV/0!</v>
      </c>
      <c r="N42" s="482"/>
      <c r="O42" s="482"/>
      <c r="P42" s="482"/>
      <c r="Q42" s="482"/>
      <c r="R42" s="482"/>
      <c r="S42" s="482"/>
      <c r="T42" s="482"/>
    </row>
    <row r="43" spans="1:20" s="492" customFormat="1">
      <c r="C43" s="483"/>
      <c r="D43" s="828"/>
      <c r="E43" s="828"/>
      <c r="F43" s="828"/>
      <c r="G43" s="828"/>
      <c r="H43" s="828"/>
      <c r="I43" s="828"/>
      <c r="J43" s="828"/>
      <c r="K43" s="828"/>
      <c r="N43" s="829"/>
      <c r="O43" s="829"/>
      <c r="P43" s="829"/>
      <c r="Q43" s="829"/>
      <c r="R43" s="829"/>
      <c r="S43" s="829"/>
      <c r="T43" s="829"/>
    </row>
    <row r="44" spans="1:20" s="491" customFormat="1">
      <c r="A44" s="492"/>
      <c r="B44" s="483" t="s">
        <v>166</v>
      </c>
      <c r="C44" s="483"/>
      <c r="D44" s="507">
        <f>IF($C$8=0,0,-D32*'Project Costs_MS2'!$C$6)</f>
        <v>0</v>
      </c>
      <c r="E44" s="507">
        <f>IF($C$8=0,0,-E32*'Project Costs_MS2'!$C$6)</f>
        <v>0</v>
      </c>
      <c r="F44" s="507">
        <f>IF($C$8=0,0,-F32*'Project Costs_MS2'!$C$6)</f>
        <v>0</v>
      </c>
      <c r="G44" s="507">
        <f>IF($C$8=0,0,-G32*'Project Costs_MS2'!$C$6)</f>
        <v>0</v>
      </c>
      <c r="H44" s="507">
        <f>IF($C$8=0,0,-H32*'Project Costs_MS2'!$C$6)</f>
        <v>0</v>
      </c>
      <c r="I44" s="507">
        <f>IF($C$8=0,0,-I32*'Project Costs_MS2'!$C$6)</f>
        <v>0</v>
      </c>
      <c r="J44" s="507">
        <f>IF($C$8=0,0,-J32*'Project Costs_MS2'!$C$6)</f>
        <v>0</v>
      </c>
      <c r="K44" s="506">
        <f>SUM(D44:J44)</f>
        <v>0</v>
      </c>
      <c r="N44" s="482"/>
      <c r="O44" s="482"/>
      <c r="P44" s="482"/>
      <c r="Q44" s="482"/>
      <c r="R44" s="482"/>
      <c r="S44" s="482"/>
      <c r="T44" s="482"/>
    </row>
    <row r="45" spans="1:20" s="491" customFormat="1">
      <c r="A45" s="492"/>
      <c r="B45" s="479" t="s">
        <v>167</v>
      </c>
      <c r="D45" s="506">
        <f>IF($K$45=0,0,$K$45/$K$32*D32)</f>
        <v>0</v>
      </c>
      <c r="E45" s="506">
        <f t="shared" ref="E45:J45" si="13">IF($K$45=0,0,$K$45/$K$32*E32)</f>
        <v>0</v>
      </c>
      <c r="F45" s="506">
        <f t="shared" si="13"/>
        <v>0</v>
      </c>
      <c r="G45" s="506">
        <f t="shared" si="13"/>
        <v>0</v>
      </c>
      <c r="H45" s="506">
        <f t="shared" si="13"/>
        <v>0</v>
      </c>
      <c r="I45" s="506">
        <f t="shared" si="13"/>
        <v>0</v>
      </c>
      <c r="J45" s="506">
        <f t="shared" si="13"/>
        <v>0</v>
      </c>
      <c r="K45" s="506">
        <f>+C9</f>
        <v>0</v>
      </c>
      <c r="N45" s="482"/>
      <c r="O45" s="482"/>
      <c r="P45" s="482"/>
      <c r="Q45" s="482"/>
      <c r="R45" s="482"/>
      <c r="S45" s="482"/>
      <c r="T45" s="482"/>
    </row>
    <row r="46" spans="1:20" s="491" customFormat="1">
      <c r="A46" s="492"/>
      <c r="B46" s="826" t="s">
        <v>168</v>
      </c>
      <c r="C46" s="826"/>
      <c r="D46" s="827">
        <f>D32+D44+D45</f>
        <v>0</v>
      </c>
      <c r="E46" s="827">
        <f t="shared" ref="E46:K46" si="14">E32+E44+E45</f>
        <v>0</v>
      </c>
      <c r="F46" s="827">
        <f t="shared" si="14"/>
        <v>0</v>
      </c>
      <c r="G46" s="827">
        <f t="shared" si="14"/>
        <v>0</v>
      </c>
      <c r="H46" s="827">
        <f t="shared" si="14"/>
        <v>0</v>
      </c>
      <c r="I46" s="827">
        <f t="shared" si="14"/>
        <v>0</v>
      </c>
      <c r="J46" s="827">
        <f t="shared" si="14"/>
        <v>0</v>
      </c>
      <c r="K46" s="827">
        <f t="shared" si="14"/>
        <v>0</v>
      </c>
      <c r="N46" s="482"/>
      <c r="O46" s="482"/>
      <c r="P46" s="482"/>
      <c r="Q46" s="482"/>
      <c r="R46" s="482"/>
      <c r="S46" s="482"/>
      <c r="T46" s="482"/>
    </row>
    <row r="47" spans="1:20" s="491" customFormat="1">
      <c r="A47" s="492"/>
      <c r="B47" s="490" t="s">
        <v>169</v>
      </c>
      <c r="C47" s="497" t="s">
        <v>162</v>
      </c>
      <c r="D47" s="502">
        <f>D27-D46</f>
        <v>0</v>
      </c>
      <c r="E47" s="502">
        <f t="shared" ref="E47:K47" si="15">E27-E46</f>
        <v>0</v>
      </c>
      <c r="F47" s="502">
        <f t="shared" si="15"/>
        <v>0</v>
      </c>
      <c r="G47" s="502">
        <f t="shared" si="15"/>
        <v>0</v>
      </c>
      <c r="H47" s="502">
        <f t="shared" si="15"/>
        <v>0</v>
      </c>
      <c r="I47" s="502">
        <f t="shared" si="15"/>
        <v>0</v>
      </c>
      <c r="J47" s="502">
        <f t="shared" si="15"/>
        <v>0</v>
      </c>
      <c r="K47" s="502">
        <f t="shared" si="15"/>
        <v>0</v>
      </c>
      <c r="N47" s="482"/>
      <c r="O47" s="482"/>
      <c r="P47" s="482"/>
      <c r="Q47" s="482"/>
      <c r="R47" s="482"/>
      <c r="S47" s="482"/>
      <c r="T47" s="482"/>
    </row>
    <row r="48" spans="1:20" s="491" customFormat="1">
      <c r="A48" s="492"/>
      <c r="B48" s="834" t="s">
        <v>165</v>
      </c>
      <c r="C48" s="834"/>
      <c r="D48" s="835" t="e">
        <f>+D47/D27</f>
        <v>#DIV/0!</v>
      </c>
      <c r="E48" s="835" t="e">
        <f t="shared" ref="E48:K48" si="16">+E47/E27</f>
        <v>#DIV/0!</v>
      </c>
      <c r="F48" s="835" t="e">
        <f t="shared" si="16"/>
        <v>#DIV/0!</v>
      </c>
      <c r="G48" s="835" t="e">
        <f t="shared" si="16"/>
        <v>#DIV/0!</v>
      </c>
      <c r="H48" s="835" t="e">
        <f t="shared" si="16"/>
        <v>#DIV/0!</v>
      </c>
      <c r="I48" s="835" t="e">
        <f t="shared" si="16"/>
        <v>#DIV/0!</v>
      </c>
      <c r="J48" s="835" t="e">
        <f t="shared" si="16"/>
        <v>#DIV/0!</v>
      </c>
      <c r="K48" s="835" t="e">
        <f t="shared" si="16"/>
        <v>#DIV/0!</v>
      </c>
      <c r="N48" s="482"/>
      <c r="O48" s="482"/>
      <c r="P48" s="482"/>
      <c r="Q48" s="482"/>
      <c r="R48" s="482"/>
      <c r="S48" s="482"/>
      <c r="T48" s="482"/>
    </row>
    <row r="49" spans="1:20" s="508" customFormat="1" outlineLevel="1">
      <c r="A49" s="509"/>
      <c r="B49" s="483" t="s">
        <v>170</v>
      </c>
      <c r="C49" s="483"/>
      <c r="D49" s="507">
        <f>-D44</f>
        <v>0</v>
      </c>
      <c r="E49" s="507">
        <f t="shared" ref="E49:J49" si="17">-E44</f>
        <v>0</v>
      </c>
      <c r="F49" s="507">
        <f t="shared" si="17"/>
        <v>0</v>
      </c>
      <c r="G49" s="507">
        <f t="shared" si="17"/>
        <v>0</v>
      </c>
      <c r="H49" s="507">
        <f t="shared" si="17"/>
        <v>0</v>
      </c>
      <c r="I49" s="507">
        <f t="shared" si="17"/>
        <v>0</v>
      </c>
      <c r="J49" s="507">
        <f t="shared" si="17"/>
        <v>0</v>
      </c>
      <c r="K49" s="506">
        <f>SUM(D49:J49)</f>
        <v>0</v>
      </c>
      <c r="N49" s="482"/>
      <c r="O49" s="482"/>
      <c r="P49" s="482"/>
      <c r="Q49" s="482"/>
      <c r="R49" s="482"/>
      <c r="S49" s="482"/>
      <c r="T49" s="482"/>
    </row>
    <row r="50" spans="1:20" s="491" customFormat="1" outlineLevel="1">
      <c r="A50" s="492"/>
      <c r="B50" s="483" t="s">
        <v>171</v>
      </c>
      <c r="C50" s="483"/>
      <c r="D50" s="507">
        <f>IF(D27=0,0,($H$5+$H$7)/$C$7)</f>
        <v>0</v>
      </c>
      <c r="E50" s="507">
        <f t="shared" ref="E50:J50" si="18">IF(E27=0,0,($H$5+$H$7)/$C$7)</f>
        <v>0</v>
      </c>
      <c r="F50" s="507">
        <f t="shared" si="18"/>
        <v>0</v>
      </c>
      <c r="G50" s="507">
        <f t="shared" si="18"/>
        <v>0</v>
      </c>
      <c r="H50" s="507">
        <f t="shared" si="18"/>
        <v>0</v>
      </c>
      <c r="I50" s="507">
        <f t="shared" si="18"/>
        <v>0</v>
      </c>
      <c r="J50" s="507">
        <f t="shared" si="18"/>
        <v>0</v>
      </c>
      <c r="K50" s="506">
        <f>SUM(D50:J50)</f>
        <v>0</v>
      </c>
      <c r="N50" s="482"/>
      <c r="O50" s="482"/>
      <c r="P50" s="482"/>
      <c r="Q50" s="482"/>
      <c r="R50" s="482"/>
      <c r="S50" s="482"/>
      <c r="T50" s="482"/>
    </row>
    <row r="51" spans="1:20" s="491" customFormat="1" outlineLevel="1">
      <c r="A51" s="492"/>
      <c r="B51" s="490" t="s">
        <v>172</v>
      </c>
      <c r="C51" s="497"/>
      <c r="D51" s="502">
        <f t="shared" ref="D51:K51" si="19">D37+D50+D49</f>
        <v>0</v>
      </c>
      <c r="E51" s="502">
        <f t="shared" si="19"/>
        <v>0</v>
      </c>
      <c r="F51" s="502">
        <f t="shared" si="19"/>
        <v>0</v>
      </c>
      <c r="G51" s="502">
        <f t="shared" si="19"/>
        <v>0</v>
      </c>
      <c r="H51" s="502">
        <f t="shared" si="19"/>
        <v>0</v>
      </c>
      <c r="I51" s="502">
        <f t="shared" si="19"/>
        <v>0</v>
      </c>
      <c r="J51" s="502">
        <f t="shared" si="19"/>
        <v>0</v>
      </c>
      <c r="K51" s="502">
        <f t="shared" si="19"/>
        <v>0</v>
      </c>
      <c r="N51" s="482"/>
      <c r="O51" s="482"/>
      <c r="P51" s="482"/>
      <c r="Q51" s="482"/>
      <c r="R51" s="482"/>
      <c r="S51" s="482"/>
      <c r="T51" s="482"/>
    </row>
    <row r="52" spans="1:20" outlineLevel="1">
      <c r="A52" s="483"/>
      <c r="B52" s="483" t="s">
        <v>173</v>
      </c>
      <c r="C52" s="483"/>
      <c r="D52" s="505">
        <f>1/(1+$C$6)^1</f>
        <v>0.92592592592592582</v>
      </c>
      <c r="E52" s="505">
        <f>1/(1+$C$6)^2</f>
        <v>0.85733882030178321</v>
      </c>
      <c r="F52" s="505">
        <f>1/(1+$C$6)^3</f>
        <v>0.79383224102016958</v>
      </c>
      <c r="G52" s="505">
        <f>1/(1+$C$6)^4</f>
        <v>0.73502985279645328</v>
      </c>
      <c r="H52" s="505">
        <f>1/(1+$C$6)^5</f>
        <v>0.68058319703375303</v>
      </c>
      <c r="I52" s="505">
        <f>1/(1+$C$6)^6</f>
        <v>0.63016962688310452</v>
      </c>
      <c r="J52" s="505">
        <f>1/(1+$C$6)^7</f>
        <v>0.58349039526213387</v>
      </c>
      <c r="K52" s="505"/>
      <c r="N52" s="482"/>
      <c r="O52" s="482"/>
      <c r="P52" s="482"/>
      <c r="Q52" s="482"/>
      <c r="R52" s="482"/>
      <c r="S52" s="482"/>
      <c r="T52" s="482"/>
    </row>
    <row r="53" spans="1:20" outlineLevel="1">
      <c r="A53" s="483"/>
      <c r="B53" s="483"/>
      <c r="C53" s="483"/>
      <c r="D53" s="505"/>
      <c r="E53" s="505"/>
      <c r="F53" s="505"/>
      <c r="G53" s="505"/>
      <c r="H53" s="505"/>
      <c r="I53" s="505"/>
      <c r="J53" s="505"/>
      <c r="K53" s="505"/>
      <c r="N53" s="482"/>
      <c r="O53" s="482"/>
      <c r="P53" s="482"/>
      <c r="Q53" s="482"/>
      <c r="R53" s="482"/>
      <c r="S53" s="482"/>
      <c r="T53" s="482"/>
    </row>
    <row r="54" spans="1:20" s="491" customFormat="1">
      <c r="A54" s="492"/>
      <c r="B54" s="490" t="s">
        <v>174</v>
      </c>
      <c r="C54" s="497" t="s">
        <v>162</v>
      </c>
      <c r="D54" s="502">
        <f t="shared" ref="D54:J54" si="20">D51*D52</f>
        <v>0</v>
      </c>
      <c r="E54" s="502">
        <f t="shared" si="20"/>
        <v>0</v>
      </c>
      <c r="F54" s="502">
        <f t="shared" si="20"/>
        <v>0</v>
      </c>
      <c r="G54" s="502">
        <f t="shared" si="20"/>
        <v>0</v>
      </c>
      <c r="H54" s="502">
        <f t="shared" si="20"/>
        <v>0</v>
      </c>
      <c r="I54" s="502">
        <f t="shared" si="20"/>
        <v>0</v>
      </c>
      <c r="J54" s="502">
        <f t="shared" si="20"/>
        <v>0</v>
      </c>
      <c r="K54" s="502">
        <f>SUM(D54:J54)</f>
        <v>0</v>
      </c>
      <c r="N54" s="482"/>
      <c r="O54" s="482"/>
      <c r="P54" s="482"/>
      <c r="Q54" s="482"/>
      <c r="R54" s="482"/>
      <c r="S54" s="482"/>
      <c r="T54" s="482"/>
    </row>
    <row r="55" spans="1:20" s="491" customFormat="1" ht="6" customHeight="1">
      <c r="A55" s="492"/>
      <c r="B55" s="487"/>
      <c r="C55" s="483"/>
      <c r="D55" s="504"/>
      <c r="E55" s="504"/>
      <c r="F55" s="504"/>
      <c r="G55" s="504"/>
      <c r="H55" s="504"/>
      <c r="I55" s="492"/>
      <c r="J55" s="492"/>
      <c r="N55" s="482"/>
      <c r="O55" s="482"/>
      <c r="P55" s="482"/>
      <c r="Q55" s="482"/>
      <c r="R55" s="482"/>
      <c r="S55" s="482"/>
      <c r="T55" s="482"/>
    </row>
    <row r="56" spans="1:20" s="491" customFormat="1" ht="15">
      <c r="A56" s="492"/>
      <c r="B56" s="490" t="s">
        <v>175</v>
      </c>
      <c r="C56" s="497" t="s">
        <v>162</v>
      </c>
      <c r="D56" s="502">
        <f>H5+H6+C9+H8+H9+H7</f>
        <v>0</v>
      </c>
      <c r="E56" s="494"/>
      <c r="F56" s="494"/>
      <c r="G56" s="494"/>
      <c r="H56" s="494"/>
      <c r="I56" s="492"/>
      <c r="J56" s="492"/>
      <c r="N56" s="482"/>
      <c r="O56" s="482"/>
      <c r="P56" s="482"/>
      <c r="Q56" s="482"/>
      <c r="R56" s="482"/>
      <c r="S56" s="482"/>
      <c r="T56" s="482"/>
    </row>
    <row r="57" spans="1:20" s="491" customFormat="1" ht="6" customHeight="1">
      <c r="A57" s="492"/>
      <c r="B57" s="487"/>
      <c r="C57" s="483"/>
      <c r="D57" s="503"/>
      <c r="E57" s="494"/>
      <c r="F57" s="494"/>
      <c r="G57" s="494"/>
      <c r="H57" s="494"/>
      <c r="I57" s="492"/>
      <c r="J57" s="492"/>
      <c r="N57" s="482"/>
      <c r="O57" s="482"/>
      <c r="P57" s="482"/>
      <c r="Q57" s="482"/>
      <c r="R57" s="482"/>
      <c r="S57" s="482"/>
      <c r="T57" s="482"/>
    </row>
    <row r="58" spans="1:20" s="491" customFormat="1" ht="15">
      <c r="A58" s="492"/>
      <c r="B58" s="490" t="s">
        <v>176</v>
      </c>
      <c r="C58" s="497" t="s">
        <v>162</v>
      </c>
      <c r="D58" s="502">
        <f>NPV(C6,D51:J51)-(D56)</f>
        <v>0</v>
      </c>
      <c r="E58" s="495"/>
      <c r="F58" s="494"/>
      <c r="G58" s="493"/>
      <c r="H58" s="493"/>
      <c r="I58" s="492"/>
      <c r="J58" s="492"/>
      <c r="N58" s="482"/>
      <c r="O58" s="482"/>
      <c r="P58" s="482"/>
      <c r="Q58" s="482"/>
      <c r="R58" s="482"/>
      <c r="S58" s="482"/>
      <c r="T58" s="482"/>
    </row>
    <row r="59" spans="1:20" s="491" customFormat="1" ht="6" customHeight="1">
      <c r="C59" s="479"/>
      <c r="D59" s="501"/>
      <c r="E59" s="500"/>
      <c r="F59" s="499"/>
      <c r="G59" s="498"/>
      <c r="H59" s="498"/>
      <c r="N59" s="482"/>
      <c r="O59" s="482"/>
      <c r="P59" s="482"/>
      <c r="Q59" s="482"/>
      <c r="R59" s="482"/>
      <c r="S59" s="482"/>
      <c r="T59" s="482"/>
    </row>
    <row r="60" spans="1:20" s="491" customFormat="1" ht="15">
      <c r="A60" s="492"/>
      <c r="B60" s="490" t="s">
        <v>176</v>
      </c>
      <c r="C60" s="497" t="s">
        <v>177</v>
      </c>
      <c r="D60" s="496" t="e">
        <f>D58/K27</f>
        <v>#DIV/0!</v>
      </c>
      <c r="E60" s="495"/>
      <c r="F60" s="494"/>
      <c r="G60" s="493"/>
      <c r="H60" s="493"/>
      <c r="I60" s="492"/>
      <c r="J60" s="492"/>
      <c r="N60" s="482"/>
      <c r="O60" s="482"/>
      <c r="P60" s="482"/>
      <c r="Q60" s="482"/>
      <c r="R60" s="482"/>
      <c r="S60" s="482"/>
      <c r="T60" s="482"/>
    </row>
    <row r="61" spans="1:20" s="491" customFormat="1" ht="6" customHeight="1">
      <c r="A61" s="492"/>
      <c r="B61" s="487"/>
      <c r="C61" s="483"/>
      <c r="D61" s="494"/>
      <c r="E61" s="493"/>
      <c r="F61" s="494"/>
      <c r="G61" s="493"/>
      <c r="H61" s="493"/>
      <c r="I61" s="492"/>
      <c r="J61" s="492"/>
      <c r="N61" s="482"/>
      <c r="O61" s="482"/>
      <c r="P61" s="482"/>
      <c r="Q61" s="482"/>
      <c r="R61" s="482"/>
      <c r="S61" s="482"/>
      <c r="T61" s="482"/>
    </row>
    <row r="62" spans="1:20" ht="15">
      <c r="A62" s="483"/>
      <c r="B62" s="490" t="s">
        <v>178</v>
      </c>
      <c r="C62" s="490"/>
      <c r="D62" s="489" t="str">
        <f>IF(Q34&gt;=12,"N/A",Q36)</f>
        <v>&lt;1,0</v>
      </c>
      <c r="E62" s="486"/>
      <c r="F62" s="488"/>
      <c r="G62" s="487"/>
      <c r="H62" s="486"/>
      <c r="I62" s="483"/>
      <c r="J62" s="483"/>
      <c r="N62" s="482"/>
      <c r="O62" s="482"/>
      <c r="P62" s="482"/>
      <c r="Q62" s="482"/>
      <c r="R62" s="482"/>
      <c r="S62" s="482"/>
      <c r="T62" s="482"/>
    </row>
    <row r="63" spans="1:20">
      <c r="N63" s="482"/>
      <c r="O63" s="482"/>
      <c r="P63" s="482"/>
      <c r="Q63" s="482"/>
      <c r="R63" s="482"/>
      <c r="S63" s="482"/>
      <c r="T63" s="482"/>
    </row>
    <row r="64" spans="1:20">
      <c r="N64" s="482"/>
      <c r="O64" s="482"/>
      <c r="P64" s="482"/>
      <c r="Q64" s="482"/>
      <c r="R64" s="482"/>
      <c r="S64" s="482"/>
      <c r="T64" s="482"/>
    </row>
    <row r="65" spans="4:20">
      <c r="D65" s="479"/>
      <c r="E65" s="479"/>
      <c r="F65" s="479"/>
      <c r="G65" s="479"/>
      <c r="H65" s="479"/>
      <c r="N65" s="482"/>
      <c r="O65" s="482"/>
      <c r="P65" s="482"/>
      <c r="Q65" s="482"/>
      <c r="R65" s="482"/>
      <c r="S65" s="482"/>
      <c r="T65" s="482"/>
    </row>
    <row r="66" spans="4:20">
      <c r="D66" s="479"/>
      <c r="E66" s="479"/>
      <c r="F66" s="479"/>
      <c r="G66" s="479"/>
      <c r="H66" s="479"/>
      <c r="N66" s="482"/>
      <c r="O66" s="482"/>
      <c r="P66" s="482"/>
      <c r="Q66" s="482"/>
      <c r="R66" s="482"/>
      <c r="S66" s="482"/>
      <c r="T66" s="482"/>
    </row>
    <row r="67" spans="4:20">
      <c r="D67" s="479"/>
      <c r="E67" s="479"/>
      <c r="F67" s="479"/>
      <c r="G67" s="479"/>
      <c r="H67" s="479"/>
      <c r="N67" s="482"/>
      <c r="O67" s="482"/>
      <c r="P67" s="482"/>
      <c r="Q67" s="482"/>
      <c r="R67" s="482"/>
      <c r="S67" s="482"/>
      <c r="T67" s="482"/>
    </row>
    <row r="68" spans="4:20">
      <c r="D68" s="479"/>
      <c r="E68" s="479"/>
      <c r="F68" s="479"/>
      <c r="G68" s="479"/>
      <c r="H68" s="479"/>
      <c r="N68" s="482"/>
      <c r="O68" s="482"/>
      <c r="P68" s="482"/>
      <c r="Q68" s="482"/>
      <c r="R68" s="482"/>
      <c r="S68" s="482"/>
      <c r="T68" s="482"/>
    </row>
    <row r="69" spans="4:20">
      <c r="D69" s="479"/>
      <c r="E69" s="479"/>
      <c r="F69" s="479"/>
      <c r="G69" s="479"/>
      <c r="H69" s="479"/>
      <c r="N69" s="482"/>
      <c r="O69" s="482"/>
      <c r="P69" s="482"/>
      <c r="Q69" s="482"/>
      <c r="R69" s="482"/>
      <c r="S69" s="482"/>
      <c r="T69" s="482"/>
    </row>
    <row r="70" spans="4:20">
      <c r="D70" s="479"/>
      <c r="E70" s="479"/>
      <c r="F70" s="479"/>
      <c r="G70" s="479"/>
      <c r="H70" s="479"/>
      <c r="N70" s="482"/>
      <c r="O70" s="482"/>
      <c r="P70" s="482"/>
      <c r="Q70" s="482"/>
      <c r="R70" s="482"/>
      <c r="S70" s="482"/>
      <c r="T70" s="482"/>
    </row>
    <row r="71" spans="4:20">
      <c r="D71" s="479"/>
      <c r="E71" s="479"/>
      <c r="F71" s="479"/>
      <c r="G71" s="479"/>
      <c r="H71" s="479"/>
      <c r="N71" s="482"/>
      <c r="O71" s="482"/>
      <c r="P71" s="482"/>
      <c r="Q71" s="482"/>
      <c r="R71" s="482"/>
      <c r="S71" s="482"/>
      <c r="T71" s="482"/>
    </row>
    <row r="72" spans="4:20">
      <c r="D72" s="479"/>
      <c r="E72" s="479"/>
      <c r="F72" s="479"/>
      <c r="G72" s="479"/>
      <c r="H72" s="479"/>
      <c r="N72" s="482"/>
      <c r="O72" s="482"/>
      <c r="P72" s="482"/>
      <c r="Q72" s="482"/>
      <c r="R72" s="482"/>
      <c r="S72" s="482"/>
      <c r="T72" s="482"/>
    </row>
    <row r="73" spans="4:20">
      <c r="D73" s="479"/>
      <c r="E73" s="479"/>
      <c r="F73" s="479"/>
      <c r="G73" s="479"/>
      <c r="H73" s="479"/>
      <c r="N73" s="482"/>
      <c r="O73" s="482"/>
      <c r="P73" s="482"/>
      <c r="Q73" s="482"/>
      <c r="R73" s="482"/>
      <c r="S73" s="482"/>
      <c r="T73" s="482"/>
    </row>
    <row r="74" spans="4:20">
      <c r="D74" s="479"/>
      <c r="E74" s="479"/>
      <c r="F74" s="479"/>
      <c r="G74" s="479"/>
      <c r="H74" s="479"/>
      <c r="N74" s="482"/>
      <c r="O74" s="482"/>
      <c r="P74" s="482"/>
      <c r="Q74" s="482"/>
      <c r="R74" s="482"/>
      <c r="S74" s="482"/>
      <c r="T74" s="482"/>
    </row>
    <row r="75" spans="4:20">
      <c r="D75" s="479"/>
      <c r="E75" s="479"/>
      <c r="F75" s="479"/>
      <c r="G75" s="479"/>
      <c r="H75" s="479"/>
      <c r="N75" s="482"/>
      <c r="O75" s="482"/>
      <c r="P75" s="482"/>
      <c r="Q75" s="482"/>
      <c r="R75" s="482"/>
      <c r="S75" s="482"/>
      <c r="T75" s="482"/>
    </row>
    <row r="76" spans="4:20">
      <c r="D76" s="479"/>
      <c r="E76" s="479"/>
      <c r="F76" s="479"/>
      <c r="G76" s="479"/>
      <c r="H76" s="479"/>
      <c r="N76" s="482"/>
      <c r="O76" s="482"/>
      <c r="P76" s="482"/>
      <c r="Q76" s="482"/>
      <c r="R76" s="482"/>
      <c r="S76" s="482"/>
      <c r="T76" s="482"/>
    </row>
    <row r="77" spans="4:20">
      <c r="D77" s="479"/>
      <c r="E77" s="479"/>
      <c r="F77" s="479"/>
      <c r="G77" s="479"/>
      <c r="H77" s="479"/>
      <c r="N77" s="482"/>
      <c r="O77" s="482"/>
      <c r="P77" s="482"/>
      <c r="Q77" s="482"/>
      <c r="R77" s="482"/>
      <c r="S77" s="482"/>
      <c r="T77" s="482"/>
    </row>
    <row r="78" spans="4:20">
      <c r="D78" s="479"/>
      <c r="E78" s="479"/>
      <c r="F78" s="479"/>
      <c r="G78" s="479"/>
      <c r="H78" s="479"/>
      <c r="N78" s="482"/>
      <c r="O78" s="482"/>
      <c r="P78" s="482"/>
      <c r="Q78" s="482"/>
      <c r="R78" s="482"/>
      <c r="S78" s="482"/>
      <c r="T78" s="482"/>
    </row>
    <row r="79" spans="4:20">
      <c r="D79" s="479"/>
      <c r="E79" s="479"/>
      <c r="F79" s="479"/>
      <c r="G79" s="479"/>
      <c r="H79" s="479"/>
      <c r="N79" s="482"/>
      <c r="O79" s="482"/>
      <c r="P79" s="482"/>
      <c r="Q79" s="482"/>
      <c r="R79" s="482"/>
      <c r="S79" s="482"/>
      <c r="T79" s="482"/>
    </row>
    <row r="80" spans="4:20">
      <c r="D80" s="479"/>
      <c r="E80" s="479"/>
      <c r="F80" s="479"/>
      <c r="G80" s="479"/>
      <c r="H80" s="479"/>
      <c r="N80" s="482"/>
      <c r="O80" s="482"/>
      <c r="P80" s="482"/>
      <c r="Q80" s="482"/>
      <c r="R80" s="482"/>
      <c r="S80" s="482"/>
      <c r="T80" s="482"/>
    </row>
  </sheetData>
  <phoneticPr fontId="126" type="noConversion"/>
  <pageMargins left="0.31496062992125984" right="0.51181102362204722" top="0.78740157480314965" bottom="0.78740157480314965" header="0.31496062992125984" footer="0.51181102362204722"/>
  <pageSetup paperSize="9" scale="85" orientation="landscape" r:id="rId1"/>
  <headerFooter>
    <oddFooter>&amp;RA-ZFC / Fis
&amp;D</oddFooter>
  </headerFooter>
  <customProperties>
    <customPr name="_pios_id" r:id="rId2"/>
    <customPr name="EpmWorksheetKeyString_GUID" r:id="rId3"/>
  </customPropertie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Tabelle64">
    <tabColor theme="2" tint="-0.249977111117893"/>
    <pageSetUpPr fitToPage="1"/>
  </sheetPr>
  <dimension ref="A1:T80"/>
  <sheetViews>
    <sheetView showGridLines="0" zoomScaleNormal="100" workbookViewId="0">
      <selection activeCell="H7" sqref="H7"/>
    </sheetView>
  </sheetViews>
  <sheetFormatPr defaultColWidth="11.625" defaultRowHeight="12.75" outlineLevelRow="1"/>
  <cols>
    <col min="1" max="1" width="8.375" style="479" customWidth="1"/>
    <col min="2" max="2" width="33" style="479" customWidth="1"/>
    <col min="3" max="3" width="12.875" style="479" customWidth="1"/>
    <col min="4" max="4" width="12.875" style="480" customWidth="1"/>
    <col min="5" max="5" width="13.125" style="480" customWidth="1"/>
    <col min="6" max="6" width="17.625" style="480" customWidth="1"/>
    <col min="7" max="8" width="12.875" style="480" customWidth="1"/>
    <col min="9" max="11" width="12.875" style="479" customWidth="1"/>
    <col min="12" max="12" width="11.625" style="479"/>
    <col min="13" max="15" width="11.625" style="479" hidden="1" customWidth="1"/>
    <col min="16" max="16" width="11.625" style="480" hidden="1" customWidth="1"/>
    <col min="17" max="17" width="13.875" style="481" hidden="1" customWidth="1"/>
    <col min="18" max="18" width="11.625" style="480" hidden="1" customWidth="1"/>
    <col min="19" max="19" width="0" style="479" hidden="1" customWidth="1"/>
    <col min="20" max="16384" width="11.625" style="479"/>
  </cols>
  <sheetData>
    <row r="1" spans="1:20" s="537" customFormat="1" ht="20.100000000000001" customHeight="1">
      <c r="A1" s="536"/>
      <c r="B1" s="541" t="s">
        <v>135</v>
      </c>
      <c r="C1" s="540"/>
      <c r="D1" s="539"/>
      <c r="E1" s="539"/>
      <c r="F1" s="539"/>
      <c r="G1" s="539"/>
      <c r="H1" s="539"/>
      <c r="I1" s="538"/>
      <c r="J1" s="538"/>
      <c r="K1" s="538"/>
      <c r="N1" s="482"/>
      <c r="O1" s="482"/>
      <c r="P1" s="482"/>
      <c r="Q1" s="482"/>
      <c r="R1" s="482"/>
      <c r="S1" s="482"/>
      <c r="T1" s="482"/>
    </row>
    <row r="2" spans="1:20" ht="18">
      <c r="A2" s="483"/>
      <c r="B2" s="536" t="s">
        <v>136</v>
      </c>
      <c r="C2" s="483"/>
      <c r="D2" s="484"/>
      <c r="E2" s="484"/>
      <c r="F2" s="484"/>
      <c r="G2" s="484"/>
      <c r="H2" s="484"/>
      <c r="I2" s="483"/>
      <c r="J2" s="483"/>
      <c r="N2" s="482"/>
      <c r="O2" s="482"/>
      <c r="P2" s="482"/>
      <c r="Q2" s="482"/>
      <c r="R2" s="482"/>
      <c r="S2" s="482"/>
      <c r="T2" s="482"/>
    </row>
    <row r="3" spans="1:20" s="524" customFormat="1" ht="14.25">
      <c r="A3" s="525"/>
      <c r="B3" s="525"/>
      <c r="C3" s="525"/>
      <c r="D3" s="486"/>
      <c r="E3" s="486"/>
      <c r="F3" s="486"/>
      <c r="G3" s="486"/>
      <c r="H3" s="486"/>
      <c r="I3" s="525"/>
      <c r="J3" s="525"/>
      <c r="M3" s="479"/>
      <c r="N3" s="482"/>
      <c r="O3" s="482"/>
      <c r="P3" s="482"/>
      <c r="Q3" s="482"/>
      <c r="R3" s="482"/>
      <c r="S3" s="482"/>
      <c r="T3" s="482"/>
    </row>
    <row r="4" spans="1:20" s="524" customFormat="1" ht="15">
      <c r="A4" s="525"/>
      <c r="B4" s="487" t="s">
        <v>137</v>
      </c>
      <c r="C4" s="525"/>
      <c r="D4" s="533"/>
      <c r="E4" s="486"/>
      <c r="F4" s="486"/>
      <c r="G4" s="486"/>
      <c r="H4" s="486"/>
      <c r="I4" s="525"/>
      <c r="J4" s="525"/>
      <c r="N4" s="482"/>
      <c r="O4" s="482"/>
      <c r="P4" s="482"/>
      <c r="Q4" s="482"/>
      <c r="R4" s="482"/>
      <c r="S4" s="482"/>
      <c r="T4" s="482"/>
    </row>
    <row r="5" spans="1:20" s="524" customFormat="1" ht="15">
      <c r="A5" s="525"/>
      <c r="B5" s="525" t="s">
        <v>138</v>
      </c>
      <c r="C5" s="503">
        <f>'Project Costs_MS3'!C2</f>
        <v>7</v>
      </c>
      <c r="D5" s="535"/>
      <c r="E5" s="525" t="s">
        <v>139</v>
      </c>
      <c r="G5" s="527"/>
      <c r="H5" s="527">
        <f>'Project Costs_MS3'!J27</f>
        <v>0</v>
      </c>
      <c r="I5" s="525"/>
      <c r="J5" s="525"/>
      <c r="N5" s="482"/>
      <c r="O5" s="482"/>
      <c r="P5" s="482"/>
      <c r="Q5" s="482"/>
      <c r="R5" s="482"/>
      <c r="S5" s="482"/>
      <c r="T5" s="482"/>
    </row>
    <row r="6" spans="1:20" s="524" customFormat="1" ht="14.25">
      <c r="A6" s="525"/>
      <c r="B6" s="525" t="s">
        <v>140</v>
      </c>
      <c r="C6" s="534">
        <f>'Project Costs_MS3'!C3</f>
        <v>0.08</v>
      </c>
      <c r="D6" s="533"/>
      <c r="E6" s="525" t="s">
        <v>141</v>
      </c>
      <c r="G6" s="527"/>
      <c r="H6" s="527">
        <f>'Project Costs_MS3'!J22+'Project Costs_MS3'!J23+'Project Costs_MS3'!J24+'Project Costs_MS3'!J28+'Project Costs_MS3'!J29+'Project Costs_MS3'!J26</f>
        <v>0</v>
      </c>
      <c r="I6" s="525"/>
      <c r="J6" s="525"/>
      <c r="N6" s="482"/>
      <c r="O6" s="482"/>
      <c r="P6" s="482"/>
      <c r="Q6" s="482"/>
      <c r="R6" s="482"/>
      <c r="S6" s="482"/>
      <c r="T6" s="482"/>
    </row>
    <row r="7" spans="1:20" s="524" customFormat="1" ht="14.25">
      <c r="A7" s="525"/>
      <c r="B7" s="525" t="s">
        <v>142</v>
      </c>
      <c r="C7" s="532">
        <f>'Project Costs_MS3'!C4</f>
        <v>7</v>
      </c>
      <c r="D7" s="528"/>
      <c r="E7" s="525" t="s">
        <v>143</v>
      </c>
      <c r="G7" s="527"/>
      <c r="H7" s="527">
        <f>'Project Costs_MS3'!J25</f>
        <v>0</v>
      </c>
      <c r="I7" s="525"/>
      <c r="J7" s="525"/>
      <c r="N7" s="482"/>
      <c r="O7" s="482"/>
      <c r="P7" s="482"/>
      <c r="Q7" s="482"/>
      <c r="R7" s="482"/>
      <c r="S7" s="482"/>
      <c r="T7" s="482"/>
    </row>
    <row r="8" spans="1:20" s="524" customFormat="1" ht="14.25">
      <c r="A8" s="525"/>
      <c r="B8" s="531" t="s">
        <v>144</v>
      </c>
      <c r="C8" s="530">
        <f>'Project Costs_MS3'!D18</f>
        <v>0</v>
      </c>
      <c r="D8" s="528"/>
      <c r="E8" s="525" t="s">
        <v>145</v>
      </c>
      <c r="G8" s="527"/>
      <c r="H8" s="527">
        <f>'Project Costs_MS3'!D24*-1</f>
        <v>0</v>
      </c>
      <c r="I8" s="525"/>
      <c r="J8" s="525"/>
      <c r="N8" s="482"/>
      <c r="O8" s="482"/>
      <c r="P8" s="482"/>
      <c r="Q8" s="482"/>
      <c r="R8" s="482"/>
      <c r="S8" s="482"/>
      <c r="T8" s="482"/>
    </row>
    <row r="9" spans="1:20" s="524" customFormat="1" ht="14.25">
      <c r="A9" s="525"/>
      <c r="B9" s="525" t="s">
        <v>146</v>
      </c>
      <c r="C9" s="529">
        <f>'Project Costs_MS3'!J18</f>
        <v>0</v>
      </c>
      <c r="D9" s="528"/>
      <c r="E9" s="525" t="s">
        <v>147</v>
      </c>
      <c r="G9" s="527"/>
      <c r="H9" s="527">
        <f>'Project Costs_MS3'!J41</f>
        <v>0</v>
      </c>
      <c r="I9" s="525"/>
      <c r="J9" s="525"/>
      <c r="L9" s="527"/>
      <c r="N9" s="482"/>
      <c r="O9" s="482"/>
      <c r="P9" s="482"/>
      <c r="Q9" s="482"/>
      <c r="R9" s="482"/>
      <c r="S9" s="482"/>
      <c r="T9" s="482"/>
    </row>
    <row r="10" spans="1:20" s="524" customFormat="1" ht="14.25">
      <c r="A10" s="525"/>
      <c r="C10" s="526"/>
      <c r="F10" s="486"/>
      <c r="G10" s="486"/>
      <c r="H10" s="486"/>
      <c r="I10" s="525"/>
      <c r="J10" s="525"/>
      <c r="N10" s="482"/>
      <c r="O10" s="482"/>
      <c r="P10" s="482"/>
      <c r="Q10" s="482"/>
      <c r="R10" s="482"/>
      <c r="S10" s="482"/>
      <c r="T10" s="482"/>
    </row>
    <row r="11" spans="1:20" s="491" customFormat="1" ht="15">
      <c r="A11" s="492"/>
      <c r="B11" s="523" t="s">
        <v>148</v>
      </c>
      <c r="C11" s="522"/>
      <c r="D11" s="521" t="s">
        <v>149</v>
      </c>
      <c r="E11" s="521" t="s">
        <v>150</v>
      </c>
      <c r="F11" s="521" t="s">
        <v>151</v>
      </c>
      <c r="G11" s="521" t="s">
        <v>152</v>
      </c>
      <c r="H11" s="521" t="s">
        <v>153</v>
      </c>
      <c r="I11" s="521" t="s">
        <v>154</v>
      </c>
      <c r="J11" s="521" t="s">
        <v>155</v>
      </c>
      <c r="K11" s="521" t="s">
        <v>156</v>
      </c>
      <c r="N11" s="482" t="s">
        <v>157</v>
      </c>
      <c r="O11" s="482"/>
      <c r="P11" s="482"/>
      <c r="Q11" s="482"/>
      <c r="R11" s="482"/>
      <c r="S11" s="482"/>
      <c r="T11" s="482"/>
    </row>
    <row r="12" spans="1:20" s="491" customFormat="1" hidden="1" outlineLevel="1">
      <c r="A12" s="492"/>
      <c r="B12" s="519" t="s">
        <v>158</v>
      </c>
      <c r="C12" s="518"/>
      <c r="D12" s="520">
        <f t="shared" ref="D12:K12" si="0">SUM(D13:D16)</f>
        <v>0</v>
      </c>
      <c r="E12" s="520">
        <f t="shared" si="0"/>
        <v>0</v>
      </c>
      <c r="F12" s="520">
        <f t="shared" si="0"/>
        <v>0</v>
      </c>
      <c r="G12" s="520">
        <f t="shared" si="0"/>
        <v>0</v>
      </c>
      <c r="H12" s="520">
        <f t="shared" si="0"/>
        <v>0</v>
      </c>
      <c r="I12" s="520">
        <f t="shared" si="0"/>
        <v>0</v>
      </c>
      <c r="J12" s="520">
        <f t="shared" si="0"/>
        <v>0</v>
      </c>
      <c r="K12" s="520">
        <f t="shared" si="0"/>
        <v>0</v>
      </c>
      <c r="N12" s="482"/>
      <c r="O12" s="482"/>
      <c r="P12" s="482"/>
      <c r="Q12" s="482" t="b">
        <f>IF(N28&lt;D57,N28)</f>
        <v>0</v>
      </c>
      <c r="R12" s="482"/>
      <c r="S12" s="482"/>
      <c r="T12" s="482"/>
    </row>
    <row r="13" spans="1:20" s="491" customFormat="1" hidden="1" outlineLevel="1">
      <c r="B13" s="479"/>
      <c r="C13" s="511"/>
      <c r="D13" s="510"/>
      <c r="E13" s="510"/>
      <c r="F13" s="510"/>
      <c r="G13" s="510"/>
      <c r="H13" s="510"/>
      <c r="I13" s="510"/>
      <c r="J13" s="510"/>
      <c r="K13" s="510">
        <f>SUM(D13:J13)</f>
        <v>0</v>
      </c>
      <c r="N13" s="482"/>
      <c r="O13" s="482"/>
      <c r="P13" s="482"/>
      <c r="Q13" s="482" t="b">
        <f>IF(N29&lt;D58,N29)</f>
        <v>0</v>
      </c>
      <c r="R13" s="482"/>
      <c r="S13" s="482"/>
      <c r="T13" s="482"/>
    </row>
    <row r="14" spans="1:20" s="491" customFormat="1" hidden="1" outlineLevel="1">
      <c r="B14" s="479"/>
      <c r="C14" s="511"/>
      <c r="D14" s="510"/>
      <c r="E14" s="510"/>
      <c r="F14" s="510"/>
      <c r="G14" s="510"/>
      <c r="H14" s="510"/>
      <c r="I14" s="510"/>
      <c r="J14" s="510"/>
      <c r="K14" s="510">
        <f>SUM(D14:J14)</f>
        <v>0</v>
      </c>
      <c r="N14" s="482"/>
      <c r="O14" s="482"/>
      <c r="P14" s="482"/>
      <c r="Q14" s="482" t="b">
        <f>IF(N30&lt;D61,N30)</f>
        <v>0</v>
      </c>
      <c r="R14" s="482"/>
      <c r="S14" s="482"/>
      <c r="T14" s="482"/>
    </row>
    <row r="15" spans="1:20" s="491" customFormat="1" hidden="1" outlineLevel="1">
      <c r="A15" s="492"/>
      <c r="B15" s="479"/>
      <c r="C15" s="483"/>
      <c r="D15" s="506"/>
      <c r="E15" s="506"/>
      <c r="F15" s="506"/>
      <c r="G15" s="506"/>
      <c r="H15" s="506"/>
      <c r="I15" s="506"/>
      <c r="J15" s="506"/>
      <c r="K15" s="510">
        <f>SUM(D15:J15)</f>
        <v>0</v>
      </c>
      <c r="N15" s="482"/>
      <c r="O15" s="482"/>
      <c r="P15" s="482"/>
      <c r="Q15" s="482">
        <f>IF(N31&lt;D62,N31)</f>
        <v>0</v>
      </c>
      <c r="R15" s="482"/>
      <c r="S15" s="482"/>
      <c r="T15" s="482"/>
    </row>
    <row r="16" spans="1:20" s="491" customFormat="1" hidden="1" outlineLevel="1">
      <c r="A16" s="492"/>
      <c r="B16" s="483"/>
      <c r="C16" s="483"/>
      <c r="D16" s="507"/>
      <c r="E16" s="507"/>
      <c r="F16" s="507"/>
      <c r="G16" s="507"/>
      <c r="H16" s="507"/>
      <c r="I16" s="507"/>
      <c r="J16" s="507"/>
      <c r="K16" s="510">
        <f>SUM(D16:J16)</f>
        <v>0</v>
      </c>
      <c r="N16" s="482"/>
      <c r="O16" s="482"/>
      <c r="P16" s="482"/>
      <c r="Q16" s="482" t="b">
        <f>IF(N32&lt;D63,N32)</f>
        <v>0</v>
      </c>
      <c r="R16" s="482"/>
      <c r="S16" s="482"/>
      <c r="T16" s="482"/>
    </row>
    <row r="17" spans="1:20" s="491" customFormat="1" hidden="1" outlineLevel="1">
      <c r="A17" s="492"/>
      <c r="B17" s="519" t="s">
        <v>159</v>
      </c>
      <c r="C17" s="518"/>
      <c r="D17" s="517" t="e">
        <f t="shared" ref="D17:J17" si="1">SUM(D18:D21)/COUNT(D18:D21)</f>
        <v>#DIV/0!</v>
      </c>
      <c r="E17" s="517" t="e">
        <f t="shared" si="1"/>
        <v>#DIV/0!</v>
      </c>
      <c r="F17" s="517" t="e">
        <f t="shared" si="1"/>
        <v>#DIV/0!</v>
      </c>
      <c r="G17" s="517" t="e">
        <f t="shared" si="1"/>
        <v>#DIV/0!</v>
      </c>
      <c r="H17" s="517" t="e">
        <f t="shared" si="1"/>
        <v>#DIV/0!</v>
      </c>
      <c r="I17" s="517" t="e">
        <f t="shared" si="1"/>
        <v>#DIV/0!</v>
      </c>
      <c r="J17" s="517" t="e">
        <f t="shared" si="1"/>
        <v>#DIV/0!</v>
      </c>
      <c r="K17" s="516"/>
      <c r="N17" s="482"/>
      <c r="O17" s="482"/>
      <c r="P17" s="482"/>
      <c r="Q17" s="482" t="b">
        <f>IF(N33&lt;D64,N33)</f>
        <v>0</v>
      </c>
      <c r="R17" s="482"/>
      <c r="S17" s="482"/>
      <c r="T17" s="482"/>
    </row>
    <row r="18" spans="1:20" s="491" customFormat="1" hidden="1" outlineLevel="1">
      <c r="A18" s="492"/>
      <c r="B18" s="479"/>
      <c r="C18" s="511"/>
      <c r="D18" s="515"/>
      <c r="E18" s="515"/>
      <c r="F18" s="515"/>
      <c r="G18" s="515"/>
      <c r="H18" s="515"/>
      <c r="I18" s="515"/>
      <c r="J18" s="515"/>
      <c r="K18" s="510"/>
      <c r="N18" s="482"/>
      <c r="O18" s="482"/>
      <c r="P18" s="482"/>
      <c r="Q18" s="482" t="b">
        <f>IF(N34&lt;D65,N34)</f>
        <v>0</v>
      </c>
      <c r="R18" s="482"/>
      <c r="S18" s="482"/>
      <c r="T18" s="482"/>
    </row>
    <row r="19" spans="1:20" s="491" customFormat="1" hidden="1" outlineLevel="1">
      <c r="A19" s="492"/>
      <c r="B19" s="479"/>
      <c r="C19" s="511"/>
      <c r="D19" s="515"/>
      <c r="E19" s="515"/>
      <c r="F19" s="515"/>
      <c r="G19" s="515"/>
      <c r="H19" s="515"/>
      <c r="I19" s="515"/>
      <c r="J19" s="515"/>
      <c r="K19" s="510"/>
      <c r="N19" s="482"/>
      <c r="O19" s="482"/>
      <c r="P19" s="482"/>
      <c r="Q19" s="482" t="e">
        <f>IF(N35&lt;#REF!,N35)</f>
        <v>#REF!</v>
      </c>
      <c r="R19" s="482"/>
      <c r="S19" s="482"/>
      <c r="T19" s="482"/>
    </row>
    <row r="20" spans="1:20" s="491" customFormat="1" hidden="1" outlineLevel="1">
      <c r="A20" s="492"/>
      <c r="B20" s="479"/>
      <c r="C20" s="483"/>
      <c r="D20" s="514"/>
      <c r="E20" s="514"/>
      <c r="F20" s="514"/>
      <c r="G20" s="514"/>
      <c r="H20" s="514"/>
      <c r="I20" s="514"/>
      <c r="J20" s="514"/>
      <c r="K20" s="510"/>
      <c r="N20" s="482"/>
      <c r="O20" s="482"/>
      <c r="P20" s="482"/>
      <c r="Q20" s="482" t="e">
        <f>IF(N36&lt;#REF!,N36)</f>
        <v>#REF!</v>
      </c>
      <c r="R20" s="482"/>
      <c r="S20" s="482"/>
      <c r="T20" s="482"/>
    </row>
    <row r="21" spans="1:20" s="491" customFormat="1" hidden="1" outlineLevel="1">
      <c r="A21" s="492"/>
      <c r="B21" s="483"/>
      <c r="C21" s="483"/>
      <c r="D21" s="513"/>
      <c r="E21" s="513"/>
      <c r="F21" s="513"/>
      <c r="G21" s="513"/>
      <c r="H21" s="513"/>
      <c r="I21" s="513"/>
      <c r="J21" s="513"/>
      <c r="K21" s="510"/>
      <c r="N21" s="482"/>
      <c r="O21" s="482"/>
      <c r="P21" s="482"/>
      <c r="Q21" s="482" t="b">
        <f t="shared" ref="Q21:Q26" si="2">IF(N37&lt;D66,N37)</f>
        <v>0</v>
      </c>
      <c r="R21" s="482"/>
      <c r="S21" s="482"/>
      <c r="T21" s="482"/>
    </row>
    <row r="22" spans="1:20" s="491" customFormat="1" hidden="1" outlineLevel="1">
      <c r="A22" s="492"/>
      <c r="B22" s="519" t="s">
        <v>160</v>
      </c>
      <c r="C22" s="518"/>
      <c r="D22" s="517">
        <f t="shared" ref="D22:J22" si="3">SUM(D23:D26)/COUNT(D23:D26)</f>
        <v>0</v>
      </c>
      <c r="E22" s="517">
        <f t="shared" si="3"/>
        <v>0</v>
      </c>
      <c r="F22" s="517">
        <f t="shared" si="3"/>
        <v>0</v>
      </c>
      <c r="G22" s="517">
        <f t="shared" si="3"/>
        <v>0</v>
      </c>
      <c r="H22" s="517">
        <f t="shared" si="3"/>
        <v>0</v>
      </c>
      <c r="I22" s="517">
        <f t="shared" si="3"/>
        <v>0</v>
      </c>
      <c r="J22" s="517">
        <f t="shared" si="3"/>
        <v>0</v>
      </c>
      <c r="K22" s="516"/>
      <c r="N22" s="482"/>
      <c r="O22" s="482"/>
      <c r="P22" s="482"/>
      <c r="Q22" s="482" t="b">
        <f t="shared" si="2"/>
        <v>0</v>
      </c>
      <c r="R22" s="482"/>
      <c r="S22" s="482"/>
      <c r="T22" s="482"/>
    </row>
    <row r="23" spans="1:20" s="491" customFormat="1" hidden="1" outlineLevel="1">
      <c r="A23" s="492"/>
      <c r="B23" s="479"/>
      <c r="C23" s="511"/>
      <c r="D23" s="515">
        <f t="shared" ref="D23:J23" si="4">+D18*0.9</f>
        <v>0</v>
      </c>
      <c r="E23" s="515">
        <f t="shared" si="4"/>
        <v>0</v>
      </c>
      <c r="F23" s="515">
        <f t="shared" si="4"/>
        <v>0</v>
      </c>
      <c r="G23" s="515">
        <f t="shared" si="4"/>
        <v>0</v>
      </c>
      <c r="H23" s="515">
        <f t="shared" si="4"/>
        <v>0</v>
      </c>
      <c r="I23" s="515">
        <f t="shared" si="4"/>
        <v>0</v>
      </c>
      <c r="J23" s="515">
        <f t="shared" si="4"/>
        <v>0</v>
      </c>
      <c r="K23" s="510"/>
      <c r="N23" s="482"/>
      <c r="O23" s="482"/>
      <c r="P23" s="482"/>
      <c r="Q23" s="482" t="b">
        <f t="shared" si="2"/>
        <v>0</v>
      </c>
      <c r="R23" s="482"/>
      <c r="S23" s="482"/>
      <c r="T23" s="482"/>
    </row>
    <row r="24" spans="1:20" s="491" customFormat="1" hidden="1" outlineLevel="1">
      <c r="A24" s="492"/>
      <c r="B24" s="479"/>
      <c r="C24" s="511"/>
      <c r="D24" s="515"/>
      <c r="E24" s="515"/>
      <c r="F24" s="515"/>
      <c r="G24" s="515"/>
      <c r="H24" s="515"/>
      <c r="I24" s="515"/>
      <c r="J24" s="515"/>
      <c r="K24" s="510"/>
      <c r="N24" s="482"/>
      <c r="O24" s="482"/>
      <c r="P24" s="482"/>
      <c r="Q24" s="482" t="b">
        <f t="shared" si="2"/>
        <v>0</v>
      </c>
      <c r="R24" s="482"/>
      <c r="S24" s="482"/>
      <c r="T24" s="482"/>
    </row>
    <row r="25" spans="1:20" s="491" customFormat="1" hidden="1" outlineLevel="1">
      <c r="A25" s="492"/>
      <c r="B25" s="479"/>
      <c r="C25" s="483"/>
      <c r="D25" s="514"/>
      <c r="E25" s="514"/>
      <c r="F25" s="514"/>
      <c r="G25" s="514"/>
      <c r="H25" s="514"/>
      <c r="I25" s="514"/>
      <c r="J25" s="514"/>
      <c r="K25" s="510"/>
      <c r="N25" s="482"/>
      <c r="O25" s="482"/>
      <c r="P25" s="482"/>
      <c r="Q25" s="482" t="b">
        <f t="shared" si="2"/>
        <v>0</v>
      </c>
      <c r="R25" s="482"/>
      <c r="S25" s="482"/>
      <c r="T25" s="482"/>
    </row>
    <row r="26" spans="1:20" s="491" customFormat="1" hidden="1" outlineLevel="1">
      <c r="A26" s="492"/>
      <c r="B26" s="483"/>
      <c r="C26" s="483"/>
      <c r="D26" s="513"/>
      <c r="E26" s="513"/>
      <c r="F26" s="513"/>
      <c r="G26" s="513"/>
      <c r="H26" s="513"/>
      <c r="I26" s="513"/>
      <c r="J26" s="513"/>
      <c r="K26" s="510"/>
      <c r="N26" s="482"/>
      <c r="O26" s="482"/>
      <c r="P26" s="482"/>
      <c r="Q26" s="482" t="b">
        <f t="shared" si="2"/>
        <v>0</v>
      </c>
      <c r="R26" s="482"/>
      <c r="S26" s="482"/>
      <c r="T26" s="482"/>
    </row>
    <row r="27" spans="1:20" s="491" customFormat="1" collapsed="1">
      <c r="A27" s="492"/>
      <c r="B27" s="490" t="s">
        <v>161</v>
      </c>
      <c r="C27" s="497" t="s">
        <v>162</v>
      </c>
      <c r="D27" s="502">
        <f t="shared" ref="D27:J27" si="5">SUM(D28:D31)</f>
        <v>0</v>
      </c>
      <c r="E27" s="502">
        <f t="shared" si="5"/>
        <v>0</v>
      </c>
      <c r="F27" s="502">
        <f t="shared" si="5"/>
        <v>0</v>
      </c>
      <c r="G27" s="502">
        <f t="shared" si="5"/>
        <v>0</v>
      </c>
      <c r="H27" s="502">
        <f t="shared" si="5"/>
        <v>0</v>
      </c>
      <c r="I27" s="502">
        <f t="shared" si="5"/>
        <v>0</v>
      </c>
      <c r="J27" s="502">
        <f t="shared" si="5"/>
        <v>0</v>
      </c>
      <c r="K27" s="502">
        <f>SUM(D27:J27)</f>
        <v>0</v>
      </c>
      <c r="N27" s="482">
        <f>D54</f>
        <v>0</v>
      </c>
      <c r="O27" s="482"/>
      <c r="P27" s="482" t="str">
        <f t="shared" ref="P27:P33" si="6">IF(AND(R27=0,R26&lt;&gt;0),N27,"")</f>
        <v/>
      </c>
      <c r="Q27" s="482" t="str">
        <f>IF(N27&lt;D56,N27,"")</f>
        <v/>
      </c>
      <c r="R27" s="482">
        <f t="shared" ref="R27:R33" si="7">IF(Q27="",0,Q27-Q26)</f>
        <v>0</v>
      </c>
      <c r="S27" s="482"/>
      <c r="T27" s="482"/>
    </row>
    <row r="28" spans="1:20" s="491" customFormat="1" hidden="1" outlineLevel="1">
      <c r="A28" s="492"/>
      <c r="B28" s="479"/>
      <c r="C28" s="511"/>
      <c r="D28" s="506">
        <f>('Income Statement_MS3'!C37)*1000</f>
        <v>0</v>
      </c>
      <c r="E28" s="506">
        <f>('Income Statement_MS3'!D37)*1000</f>
        <v>0</v>
      </c>
      <c r="F28" s="506">
        <f>('Income Statement_MS3'!E37)*1000</f>
        <v>0</v>
      </c>
      <c r="G28" s="506">
        <f>('Income Statement_MS3'!F37)*1000</f>
        <v>0</v>
      </c>
      <c r="H28" s="506">
        <f>('Income Statement_MS3'!G37)*1000</f>
        <v>0</v>
      </c>
      <c r="I28" s="506">
        <f>('Income Statement_MS3'!H37)*1000</f>
        <v>0</v>
      </c>
      <c r="J28" s="506">
        <f>('Income Statement_MS3'!I37)*1000</f>
        <v>0</v>
      </c>
      <c r="K28" s="510">
        <f>SUM(D28:J28)</f>
        <v>0</v>
      </c>
      <c r="N28" s="482">
        <f>E54</f>
        <v>0</v>
      </c>
      <c r="O28" s="482"/>
      <c r="P28" s="482" t="str">
        <f t="shared" si="6"/>
        <v/>
      </c>
      <c r="Q28" s="482" t="str">
        <f>IF(SUM(N27:N28)&lt;D56,SUM(N27:N28),"")</f>
        <v/>
      </c>
      <c r="R28" s="482">
        <f t="shared" si="7"/>
        <v>0</v>
      </c>
      <c r="S28" s="482"/>
      <c r="T28" s="482"/>
    </row>
    <row r="29" spans="1:20" s="491" customFormat="1" hidden="1" outlineLevel="1">
      <c r="A29" s="492"/>
      <c r="B29" s="479"/>
      <c r="C29" s="511"/>
      <c r="D29" s="510"/>
      <c r="E29" s="510"/>
      <c r="F29" s="510"/>
      <c r="G29" s="510"/>
      <c r="H29" s="510"/>
      <c r="I29" s="510"/>
      <c r="J29" s="510"/>
      <c r="K29" s="510">
        <f>SUM(D29:J29)</f>
        <v>0</v>
      </c>
      <c r="N29" s="482">
        <f>F54</f>
        <v>0</v>
      </c>
      <c r="O29" s="482"/>
      <c r="P29" s="482" t="str">
        <f t="shared" si="6"/>
        <v/>
      </c>
      <c r="Q29" s="482" t="str">
        <f>IF(SUM(N27:N29)&lt;D56,SUM(N27:N29),"")</f>
        <v/>
      </c>
      <c r="R29" s="482">
        <f t="shared" si="7"/>
        <v>0</v>
      </c>
      <c r="S29" s="482"/>
      <c r="T29" s="482"/>
    </row>
    <row r="30" spans="1:20" s="491" customFormat="1" hidden="1" outlineLevel="1">
      <c r="A30" s="492"/>
      <c r="B30" s="479"/>
      <c r="C30" s="483"/>
      <c r="D30" s="506"/>
      <c r="E30" s="506"/>
      <c r="F30" s="506"/>
      <c r="G30" s="506"/>
      <c r="H30" s="506"/>
      <c r="I30" s="506"/>
      <c r="J30" s="506"/>
      <c r="K30" s="510">
        <f>SUM(D30:J30)</f>
        <v>0</v>
      </c>
      <c r="N30" s="482">
        <f>G54</f>
        <v>0</v>
      </c>
      <c r="O30" s="482"/>
      <c r="P30" s="482" t="str">
        <f t="shared" si="6"/>
        <v/>
      </c>
      <c r="Q30" s="482" t="str">
        <f>IF(SUM(N27:N30)&lt;D56,SUM(N27:N30),"")</f>
        <v/>
      </c>
      <c r="R30" s="482">
        <f t="shared" si="7"/>
        <v>0</v>
      </c>
      <c r="S30" s="482"/>
      <c r="T30" s="482"/>
    </row>
    <row r="31" spans="1:20" s="491" customFormat="1" hidden="1" outlineLevel="1">
      <c r="A31" s="492"/>
      <c r="B31" s="483"/>
      <c r="C31" s="483"/>
      <c r="D31" s="507"/>
      <c r="E31" s="507"/>
      <c r="F31" s="507"/>
      <c r="G31" s="507"/>
      <c r="H31" s="507"/>
      <c r="I31" s="507"/>
      <c r="J31" s="507"/>
      <c r="K31" s="510"/>
      <c r="N31" s="482">
        <f>H54</f>
        <v>0</v>
      </c>
      <c r="O31" s="482"/>
      <c r="P31" s="482" t="str">
        <f t="shared" si="6"/>
        <v/>
      </c>
      <c r="Q31" s="482" t="str">
        <f>IF(SUM(N27:N31)&lt;D56,SUM(N27:N31),"")</f>
        <v/>
      </c>
      <c r="R31" s="482">
        <f t="shared" si="7"/>
        <v>0</v>
      </c>
      <c r="S31" s="482"/>
      <c r="T31" s="482"/>
    </row>
    <row r="32" spans="1:20" s="491" customFormat="1" collapsed="1">
      <c r="A32" s="492"/>
      <c r="B32" s="830" t="s">
        <v>163</v>
      </c>
      <c r="C32" s="831" t="s">
        <v>162</v>
      </c>
      <c r="D32" s="832">
        <f t="shared" ref="D32:J32" si="8">SUM(D33:D36)</f>
        <v>0</v>
      </c>
      <c r="E32" s="832">
        <f t="shared" si="8"/>
        <v>0</v>
      </c>
      <c r="F32" s="832">
        <f t="shared" si="8"/>
        <v>0</v>
      </c>
      <c r="G32" s="832">
        <f t="shared" si="8"/>
        <v>0</v>
      </c>
      <c r="H32" s="832">
        <f t="shared" si="8"/>
        <v>0</v>
      </c>
      <c r="I32" s="832">
        <f t="shared" si="8"/>
        <v>0</v>
      </c>
      <c r="J32" s="832">
        <f t="shared" si="8"/>
        <v>0</v>
      </c>
      <c r="K32" s="832">
        <f t="shared" ref="K32:K41" si="9">SUM(D32:J32)</f>
        <v>0</v>
      </c>
      <c r="N32" s="482">
        <f>I54</f>
        <v>0</v>
      </c>
      <c r="O32" s="482"/>
      <c r="P32" s="482" t="str">
        <f t="shared" si="6"/>
        <v/>
      </c>
      <c r="Q32" s="482" t="str">
        <f>IF(SUM(N27:N32)&lt;D56,SUM(N27:N32),"")</f>
        <v/>
      </c>
      <c r="R32" s="482">
        <f t="shared" si="7"/>
        <v>0</v>
      </c>
      <c r="S32" s="482"/>
      <c r="T32" s="482"/>
    </row>
    <row r="33" spans="1:20" s="491" customFormat="1" hidden="1" outlineLevel="1">
      <c r="A33" s="492"/>
      <c r="B33" s="479"/>
      <c r="C33" s="511"/>
      <c r="D33" s="506">
        <f>('Income Statement_MS3'!C57)*1000</f>
        <v>0</v>
      </c>
      <c r="E33" s="506">
        <f>('Income Statement_MS3'!D57)*1000</f>
        <v>0</v>
      </c>
      <c r="F33" s="506">
        <f>('Income Statement_MS3'!E57)*1000</f>
        <v>0</v>
      </c>
      <c r="G33" s="506">
        <f>('Income Statement_MS3'!F57)*1000</f>
        <v>0</v>
      </c>
      <c r="H33" s="506">
        <f>('Income Statement_MS3'!G57)*1000</f>
        <v>0</v>
      </c>
      <c r="I33" s="506">
        <f>('Income Statement_MS3'!H57)*1000</f>
        <v>0</v>
      </c>
      <c r="J33" s="506">
        <f>('Income Statement_MS3'!I57)*1000</f>
        <v>0</v>
      </c>
      <c r="K33" s="510">
        <f t="shared" si="9"/>
        <v>0</v>
      </c>
      <c r="N33" s="482">
        <f>J54</f>
        <v>0</v>
      </c>
      <c r="O33" s="482"/>
      <c r="P33" s="482" t="str">
        <f t="shared" si="6"/>
        <v/>
      </c>
      <c r="Q33" s="482" t="str">
        <f>IF(SUM(N27:N33)&lt;D56,SUM(N27:N33),"")</f>
        <v/>
      </c>
      <c r="R33" s="482">
        <f t="shared" si="7"/>
        <v>0</v>
      </c>
      <c r="S33" s="482"/>
      <c r="T33" s="482"/>
    </row>
    <row r="34" spans="1:20" s="491" customFormat="1" hidden="1" outlineLevel="1">
      <c r="A34" s="492"/>
      <c r="B34" s="479"/>
      <c r="C34" s="511"/>
      <c r="D34" s="510"/>
      <c r="E34" s="510"/>
      <c r="F34" s="510"/>
      <c r="G34" s="510"/>
      <c r="H34" s="510"/>
      <c r="I34" s="510"/>
      <c r="J34" s="510"/>
      <c r="K34" s="510">
        <f t="shared" si="9"/>
        <v>0</v>
      </c>
      <c r="N34" s="482"/>
      <c r="O34" s="482"/>
      <c r="P34" s="482">
        <f>SUM(P27:P33)</f>
        <v>0</v>
      </c>
      <c r="Q34" s="512">
        <f>COUNT(Q27:Q33)</f>
        <v>0</v>
      </c>
      <c r="R34" s="482">
        <f>SUM(R27:R33)</f>
        <v>0</v>
      </c>
      <c r="S34" s="482"/>
      <c r="T34" s="482"/>
    </row>
    <row r="35" spans="1:20" s="491" customFormat="1" hidden="1" outlineLevel="1">
      <c r="A35" s="492"/>
      <c r="B35" s="479"/>
      <c r="C35" s="483"/>
      <c r="D35" s="510"/>
      <c r="E35" s="510"/>
      <c r="F35" s="510"/>
      <c r="G35" s="510"/>
      <c r="H35" s="510"/>
      <c r="I35" s="510"/>
      <c r="J35" s="510"/>
      <c r="K35" s="510">
        <f t="shared" si="9"/>
        <v>0</v>
      </c>
      <c r="N35" s="482"/>
      <c r="O35" s="482"/>
      <c r="P35" s="482"/>
      <c r="Q35" s="512" t="str">
        <f>IF(Q34=0,"&lt;1,0",1/P34*R35)</f>
        <v>&lt;1,0</v>
      </c>
      <c r="R35" s="482">
        <f>D56-R34</f>
        <v>0</v>
      </c>
      <c r="S35" s="482"/>
      <c r="T35" s="482"/>
    </row>
    <row r="36" spans="1:20" s="491" customFormat="1" hidden="1" outlineLevel="1">
      <c r="A36" s="492"/>
      <c r="B36" s="483"/>
      <c r="C36" s="483"/>
      <c r="D36" s="510"/>
      <c r="E36" s="510"/>
      <c r="F36" s="510"/>
      <c r="G36" s="510"/>
      <c r="H36" s="510"/>
      <c r="I36" s="510"/>
      <c r="J36" s="510"/>
      <c r="K36" s="510">
        <f t="shared" si="9"/>
        <v>0</v>
      </c>
      <c r="N36" s="482"/>
      <c r="O36" s="482"/>
      <c r="P36" s="482"/>
      <c r="Q36" s="512" t="str">
        <f>IF(Q35="&lt;1,0","&lt;1,0",SUM(Q34:Q35))</f>
        <v>&lt;1,0</v>
      </c>
      <c r="R36" s="482"/>
      <c r="S36" s="482"/>
      <c r="T36" s="482"/>
    </row>
    <row r="37" spans="1:20" s="491" customFormat="1" ht="14.1" customHeight="1" collapsed="1">
      <c r="A37" s="492"/>
      <c r="B37" s="490" t="s">
        <v>164</v>
      </c>
      <c r="C37" s="497" t="s">
        <v>162</v>
      </c>
      <c r="D37" s="502">
        <f t="shared" ref="D37:J37" si="10">+D27-D32</f>
        <v>0</v>
      </c>
      <c r="E37" s="502">
        <f t="shared" si="10"/>
        <v>0</v>
      </c>
      <c r="F37" s="502">
        <f t="shared" si="10"/>
        <v>0</v>
      </c>
      <c r="G37" s="502">
        <f t="shared" si="10"/>
        <v>0</v>
      </c>
      <c r="H37" s="502">
        <f t="shared" si="10"/>
        <v>0</v>
      </c>
      <c r="I37" s="502">
        <f t="shared" si="10"/>
        <v>0</v>
      </c>
      <c r="J37" s="502">
        <f t="shared" si="10"/>
        <v>0</v>
      </c>
      <c r="K37" s="502">
        <f t="shared" si="9"/>
        <v>0</v>
      </c>
      <c r="N37" s="482"/>
      <c r="O37" s="482"/>
      <c r="P37" s="482"/>
      <c r="Q37" s="482"/>
      <c r="R37" s="482"/>
      <c r="S37" s="482"/>
      <c r="T37" s="482"/>
    </row>
    <row r="38" spans="1:20" s="491" customFormat="1" hidden="1" outlineLevel="1">
      <c r="B38" s="479"/>
      <c r="C38" s="511"/>
      <c r="D38" s="510">
        <f t="shared" ref="D38:J38" si="11">D28-D33</f>
        <v>0</v>
      </c>
      <c r="E38" s="510">
        <f t="shared" si="11"/>
        <v>0</v>
      </c>
      <c r="F38" s="510">
        <f t="shared" si="11"/>
        <v>0</v>
      </c>
      <c r="G38" s="510">
        <f t="shared" si="11"/>
        <v>0</v>
      </c>
      <c r="H38" s="510">
        <f t="shared" si="11"/>
        <v>0</v>
      </c>
      <c r="I38" s="510">
        <f t="shared" si="11"/>
        <v>0</v>
      </c>
      <c r="J38" s="510">
        <f t="shared" si="11"/>
        <v>0</v>
      </c>
      <c r="K38" s="510">
        <f t="shared" si="9"/>
        <v>0</v>
      </c>
      <c r="N38" s="482"/>
      <c r="O38" s="482"/>
      <c r="P38" s="482"/>
      <c r="Q38" s="482"/>
      <c r="R38" s="482"/>
      <c r="S38" s="482"/>
      <c r="T38" s="482"/>
    </row>
    <row r="39" spans="1:20" s="491" customFormat="1" hidden="1" outlineLevel="1">
      <c r="B39" s="479"/>
      <c r="C39" s="511"/>
      <c r="D39" s="510"/>
      <c r="E39" s="510"/>
      <c r="F39" s="510"/>
      <c r="G39" s="510"/>
      <c r="H39" s="510"/>
      <c r="I39" s="510"/>
      <c r="J39" s="510"/>
      <c r="K39" s="510">
        <f t="shared" si="9"/>
        <v>0</v>
      </c>
      <c r="N39" s="482"/>
      <c r="O39" s="482"/>
      <c r="P39" s="482"/>
      <c r="Q39" s="482"/>
      <c r="R39" s="482"/>
      <c r="S39" s="482"/>
      <c r="T39" s="482"/>
    </row>
    <row r="40" spans="1:20" s="491" customFormat="1" hidden="1" outlineLevel="1">
      <c r="B40" s="479"/>
      <c r="C40" s="483"/>
      <c r="D40" s="510"/>
      <c r="E40" s="510"/>
      <c r="F40" s="510"/>
      <c r="G40" s="510"/>
      <c r="H40" s="510"/>
      <c r="I40" s="510"/>
      <c r="J40" s="510"/>
      <c r="K40" s="510">
        <f t="shared" si="9"/>
        <v>0</v>
      </c>
      <c r="N40" s="482"/>
      <c r="O40" s="482"/>
      <c r="P40" s="482"/>
      <c r="Q40" s="482"/>
      <c r="R40" s="482"/>
      <c r="S40" s="482"/>
      <c r="T40" s="482"/>
    </row>
    <row r="41" spans="1:20" s="491" customFormat="1" hidden="1" outlineLevel="1">
      <c r="B41" s="483"/>
      <c r="C41" s="483"/>
      <c r="D41" s="510"/>
      <c r="E41" s="510"/>
      <c r="F41" s="510"/>
      <c r="G41" s="510"/>
      <c r="H41" s="510"/>
      <c r="I41" s="510"/>
      <c r="J41" s="510"/>
      <c r="K41" s="510">
        <f t="shared" si="9"/>
        <v>0</v>
      </c>
      <c r="N41" s="482"/>
      <c r="O41" s="482"/>
      <c r="P41" s="482"/>
      <c r="Q41" s="482"/>
      <c r="R41" s="750"/>
      <c r="S41" s="482"/>
      <c r="T41" s="482"/>
    </row>
    <row r="42" spans="1:20" s="491" customFormat="1" collapsed="1">
      <c r="A42" s="492"/>
      <c r="B42" s="830" t="s">
        <v>165</v>
      </c>
      <c r="C42" s="831"/>
      <c r="D42" s="833" t="e">
        <f t="shared" ref="D42:K42" si="12">+D37/D27</f>
        <v>#DIV/0!</v>
      </c>
      <c r="E42" s="833" t="e">
        <f t="shared" si="12"/>
        <v>#DIV/0!</v>
      </c>
      <c r="F42" s="833" t="e">
        <f t="shared" si="12"/>
        <v>#DIV/0!</v>
      </c>
      <c r="G42" s="833" t="e">
        <f t="shared" si="12"/>
        <v>#DIV/0!</v>
      </c>
      <c r="H42" s="833" t="e">
        <f t="shared" si="12"/>
        <v>#DIV/0!</v>
      </c>
      <c r="I42" s="833" t="e">
        <f t="shared" si="12"/>
        <v>#DIV/0!</v>
      </c>
      <c r="J42" s="833" t="e">
        <f t="shared" si="12"/>
        <v>#DIV/0!</v>
      </c>
      <c r="K42" s="833" t="e">
        <f t="shared" si="12"/>
        <v>#DIV/0!</v>
      </c>
      <c r="N42" s="482"/>
      <c r="O42" s="482"/>
      <c r="P42" s="482"/>
      <c r="Q42" s="482"/>
      <c r="R42" s="482"/>
      <c r="S42" s="482"/>
      <c r="T42" s="482"/>
    </row>
    <row r="43" spans="1:20" s="492" customFormat="1">
      <c r="C43" s="483"/>
      <c r="D43" s="828"/>
      <c r="E43" s="828"/>
      <c r="F43" s="828"/>
      <c r="G43" s="828"/>
      <c r="H43" s="828"/>
      <c r="I43" s="828"/>
      <c r="J43" s="828"/>
      <c r="K43" s="828"/>
      <c r="N43" s="829"/>
      <c r="O43" s="829"/>
      <c r="P43" s="829"/>
      <c r="Q43" s="829"/>
      <c r="R43" s="829"/>
      <c r="S43" s="829"/>
      <c r="T43" s="829"/>
    </row>
    <row r="44" spans="1:20" s="491" customFormat="1">
      <c r="A44" s="492"/>
      <c r="B44" s="483" t="s">
        <v>166</v>
      </c>
      <c r="C44" s="483"/>
      <c r="D44" s="507">
        <f>IF($C$8=0,0,-D32*'Project Costs_MS3'!$C$6)</f>
        <v>0</v>
      </c>
      <c r="E44" s="507">
        <f>IF($C$8=0,0,-E32*'Project Costs_MS3'!$C$6)</f>
        <v>0</v>
      </c>
      <c r="F44" s="507">
        <f>IF($C$8=0,0,-F32*'Project Costs_MS3'!$C$6)</f>
        <v>0</v>
      </c>
      <c r="G44" s="507">
        <f>IF($C$8=0,0,-G32*'Project Costs_MS3'!$C$6)</f>
        <v>0</v>
      </c>
      <c r="H44" s="507">
        <f>IF($C$8=0,0,-H32*'Project Costs_MS3'!$C$6)</f>
        <v>0</v>
      </c>
      <c r="I44" s="507">
        <f>IF($C$8=0,0,-I32*'Project Costs_MS3'!$C$6)</f>
        <v>0</v>
      </c>
      <c r="J44" s="507">
        <f>IF($C$8=0,0,-J32*'Project Costs_MS3'!$C$6)</f>
        <v>0</v>
      </c>
      <c r="K44" s="507">
        <f>IF($C$8=0,0,-K32*'Project Costs_MS3'!$C$6)</f>
        <v>0</v>
      </c>
      <c r="N44" s="482"/>
      <c r="O44" s="482"/>
      <c r="P44" s="482"/>
      <c r="Q44" s="482"/>
      <c r="R44" s="482"/>
      <c r="S44" s="482"/>
      <c r="T44" s="482"/>
    </row>
    <row r="45" spans="1:20" s="491" customFormat="1">
      <c r="A45" s="492"/>
      <c r="B45" s="479" t="s">
        <v>167</v>
      </c>
      <c r="D45" s="506">
        <f>IF($K$45=0,0,$K$45/$K$32*D32)</f>
        <v>0</v>
      </c>
      <c r="E45" s="506">
        <f t="shared" ref="E45:J45" si="13">IF($K$45=0,0,$K$45/$K$32*E32)</f>
        <v>0</v>
      </c>
      <c r="F45" s="506">
        <f t="shared" si="13"/>
        <v>0</v>
      </c>
      <c r="G45" s="506">
        <f t="shared" si="13"/>
        <v>0</v>
      </c>
      <c r="H45" s="506">
        <f t="shared" si="13"/>
        <v>0</v>
      </c>
      <c r="I45" s="506">
        <f t="shared" si="13"/>
        <v>0</v>
      </c>
      <c r="J45" s="506">
        <f t="shared" si="13"/>
        <v>0</v>
      </c>
      <c r="K45" s="506">
        <f>+C9</f>
        <v>0</v>
      </c>
      <c r="N45" s="482"/>
      <c r="O45" s="482"/>
      <c r="P45" s="482"/>
      <c r="Q45" s="482"/>
      <c r="R45" s="482"/>
      <c r="S45" s="482"/>
      <c r="T45" s="482"/>
    </row>
    <row r="46" spans="1:20" s="491" customFormat="1">
      <c r="A46" s="492"/>
      <c r="B46" s="826" t="s">
        <v>168</v>
      </c>
      <c r="C46" s="826"/>
      <c r="D46" s="827">
        <f>D32+D44+D45</f>
        <v>0</v>
      </c>
      <c r="E46" s="827">
        <f t="shared" ref="E46:K46" si="14">E32+E44+E45</f>
        <v>0</v>
      </c>
      <c r="F46" s="827">
        <f t="shared" si="14"/>
        <v>0</v>
      </c>
      <c r="G46" s="827">
        <f t="shared" si="14"/>
        <v>0</v>
      </c>
      <c r="H46" s="827">
        <f t="shared" si="14"/>
        <v>0</v>
      </c>
      <c r="I46" s="827">
        <f t="shared" si="14"/>
        <v>0</v>
      </c>
      <c r="J46" s="827">
        <f t="shared" si="14"/>
        <v>0</v>
      </c>
      <c r="K46" s="827">
        <f t="shared" si="14"/>
        <v>0</v>
      </c>
      <c r="N46" s="482"/>
      <c r="O46" s="482"/>
      <c r="P46" s="482"/>
      <c r="Q46" s="482"/>
      <c r="R46" s="482"/>
      <c r="S46" s="482"/>
      <c r="T46" s="482"/>
    </row>
    <row r="47" spans="1:20" s="491" customFormat="1">
      <c r="A47" s="492"/>
      <c r="B47" s="490" t="s">
        <v>169</v>
      </c>
      <c r="C47" s="497" t="s">
        <v>162</v>
      </c>
      <c r="D47" s="502">
        <f>D27-D46</f>
        <v>0</v>
      </c>
      <c r="E47" s="502">
        <f t="shared" ref="E47:K47" si="15">E27-E46</f>
        <v>0</v>
      </c>
      <c r="F47" s="502">
        <f t="shared" si="15"/>
        <v>0</v>
      </c>
      <c r="G47" s="502">
        <f t="shared" si="15"/>
        <v>0</v>
      </c>
      <c r="H47" s="502">
        <f t="shared" si="15"/>
        <v>0</v>
      </c>
      <c r="I47" s="502">
        <f t="shared" si="15"/>
        <v>0</v>
      </c>
      <c r="J47" s="502">
        <f t="shared" si="15"/>
        <v>0</v>
      </c>
      <c r="K47" s="502">
        <f t="shared" si="15"/>
        <v>0</v>
      </c>
      <c r="N47" s="482"/>
      <c r="O47" s="482"/>
      <c r="P47" s="482"/>
      <c r="Q47" s="482"/>
      <c r="R47" s="482"/>
      <c r="S47" s="482"/>
      <c r="T47" s="482"/>
    </row>
    <row r="48" spans="1:20" s="491" customFormat="1">
      <c r="A48" s="492"/>
      <c r="B48" s="834" t="s">
        <v>165</v>
      </c>
      <c r="C48" s="834"/>
      <c r="D48" s="835" t="e">
        <f>+D47/D27</f>
        <v>#DIV/0!</v>
      </c>
      <c r="E48" s="835" t="e">
        <f t="shared" ref="E48:K48" si="16">+E47/E27</f>
        <v>#DIV/0!</v>
      </c>
      <c r="F48" s="835" t="e">
        <f t="shared" si="16"/>
        <v>#DIV/0!</v>
      </c>
      <c r="G48" s="835" t="e">
        <f t="shared" si="16"/>
        <v>#DIV/0!</v>
      </c>
      <c r="H48" s="835" t="e">
        <f t="shared" si="16"/>
        <v>#DIV/0!</v>
      </c>
      <c r="I48" s="835" t="e">
        <f t="shared" si="16"/>
        <v>#DIV/0!</v>
      </c>
      <c r="J48" s="835" t="e">
        <f t="shared" si="16"/>
        <v>#DIV/0!</v>
      </c>
      <c r="K48" s="835" t="e">
        <f t="shared" si="16"/>
        <v>#DIV/0!</v>
      </c>
      <c r="N48" s="482"/>
      <c r="O48" s="482"/>
      <c r="P48" s="482"/>
      <c r="Q48" s="482"/>
      <c r="R48" s="482"/>
      <c r="S48" s="482"/>
      <c r="T48" s="482"/>
    </row>
    <row r="49" spans="1:20" s="508" customFormat="1" outlineLevel="1">
      <c r="A49" s="509"/>
      <c r="B49" s="483" t="s">
        <v>170</v>
      </c>
      <c r="C49" s="483"/>
      <c r="D49" s="507">
        <f>-D44</f>
        <v>0</v>
      </c>
      <c r="E49" s="507">
        <f t="shared" ref="E49:J49" si="17">-E44</f>
        <v>0</v>
      </c>
      <c r="F49" s="507">
        <f t="shared" si="17"/>
        <v>0</v>
      </c>
      <c r="G49" s="507">
        <f t="shared" si="17"/>
        <v>0</v>
      </c>
      <c r="H49" s="507">
        <f t="shared" si="17"/>
        <v>0</v>
      </c>
      <c r="I49" s="507">
        <f t="shared" si="17"/>
        <v>0</v>
      </c>
      <c r="J49" s="507">
        <f t="shared" si="17"/>
        <v>0</v>
      </c>
      <c r="K49" s="506">
        <f>SUM(D49:J49)</f>
        <v>0</v>
      </c>
      <c r="N49" s="482"/>
      <c r="O49" s="482"/>
      <c r="P49" s="482"/>
      <c r="Q49" s="482"/>
      <c r="R49" s="482"/>
      <c r="S49" s="482"/>
      <c r="T49" s="482"/>
    </row>
    <row r="50" spans="1:20" s="491" customFormat="1" outlineLevel="1">
      <c r="A50" s="492"/>
      <c r="B50" s="483" t="s">
        <v>171</v>
      </c>
      <c r="C50" s="483"/>
      <c r="D50" s="507">
        <f>IF(D27=0,0,($H$5+$H$7)/$C$7)</f>
        <v>0</v>
      </c>
      <c r="E50" s="507">
        <f t="shared" ref="E50:J50" si="18">IF(E27=0,0,($H$5+$H$7)/$C$7)</f>
        <v>0</v>
      </c>
      <c r="F50" s="507">
        <f t="shared" si="18"/>
        <v>0</v>
      </c>
      <c r="G50" s="507">
        <f t="shared" si="18"/>
        <v>0</v>
      </c>
      <c r="H50" s="507">
        <f t="shared" si="18"/>
        <v>0</v>
      </c>
      <c r="I50" s="507">
        <f t="shared" si="18"/>
        <v>0</v>
      </c>
      <c r="J50" s="507">
        <f t="shared" si="18"/>
        <v>0</v>
      </c>
      <c r="K50" s="506">
        <f>SUM(D50:J50)</f>
        <v>0</v>
      </c>
      <c r="N50" s="482"/>
      <c r="O50" s="482"/>
      <c r="P50" s="482"/>
      <c r="Q50" s="482"/>
      <c r="R50" s="482"/>
      <c r="S50" s="482"/>
      <c r="T50" s="482"/>
    </row>
    <row r="51" spans="1:20" s="491" customFormat="1" outlineLevel="1">
      <c r="A51" s="492"/>
      <c r="B51" s="490" t="s">
        <v>172</v>
      </c>
      <c r="C51" s="497"/>
      <c r="D51" s="502">
        <f t="shared" ref="D51:K51" si="19">D37+D50+D49</f>
        <v>0</v>
      </c>
      <c r="E51" s="502">
        <f t="shared" si="19"/>
        <v>0</v>
      </c>
      <c r="F51" s="502">
        <f t="shared" si="19"/>
        <v>0</v>
      </c>
      <c r="G51" s="502">
        <f t="shared" si="19"/>
        <v>0</v>
      </c>
      <c r="H51" s="502">
        <f t="shared" si="19"/>
        <v>0</v>
      </c>
      <c r="I51" s="502">
        <f t="shared" si="19"/>
        <v>0</v>
      </c>
      <c r="J51" s="502">
        <f t="shared" si="19"/>
        <v>0</v>
      </c>
      <c r="K51" s="502">
        <f t="shared" si="19"/>
        <v>0</v>
      </c>
      <c r="N51" s="482"/>
      <c r="O51" s="482"/>
      <c r="P51" s="482"/>
      <c r="Q51" s="482"/>
      <c r="R51" s="482"/>
      <c r="S51" s="482"/>
      <c r="T51" s="482"/>
    </row>
    <row r="52" spans="1:20" outlineLevel="1">
      <c r="A52" s="483"/>
      <c r="B52" s="483" t="s">
        <v>173</v>
      </c>
      <c r="C52" s="483"/>
      <c r="D52" s="505">
        <f>1/(1+$C$6)^1</f>
        <v>0.92592592592592582</v>
      </c>
      <c r="E52" s="505">
        <f>1/(1+$C$6)^2</f>
        <v>0.85733882030178321</v>
      </c>
      <c r="F52" s="505">
        <f>1/(1+$C$6)^3</f>
        <v>0.79383224102016958</v>
      </c>
      <c r="G52" s="505">
        <f>1/(1+$C$6)^4</f>
        <v>0.73502985279645328</v>
      </c>
      <c r="H52" s="505">
        <f>1/(1+$C$6)^5</f>
        <v>0.68058319703375303</v>
      </c>
      <c r="I52" s="505">
        <f>1/(1+$C$6)^6</f>
        <v>0.63016962688310452</v>
      </c>
      <c r="J52" s="505">
        <f>1/(1+$C$6)^7</f>
        <v>0.58349039526213387</v>
      </c>
      <c r="K52" s="505"/>
      <c r="N52" s="482"/>
      <c r="O52" s="482"/>
      <c r="P52" s="482"/>
      <c r="Q52" s="482"/>
      <c r="R52" s="482"/>
      <c r="S52" s="482"/>
      <c r="T52" s="482"/>
    </row>
    <row r="53" spans="1:20" outlineLevel="1">
      <c r="A53" s="483"/>
      <c r="B53" s="483"/>
      <c r="C53" s="483"/>
      <c r="D53" s="505"/>
      <c r="E53" s="505"/>
      <c r="F53" s="505"/>
      <c r="G53" s="505"/>
      <c r="H53" s="505"/>
      <c r="I53" s="505"/>
      <c r="J53" s="505"/>
      <c r="K53" s="505"/>
      <c r="N53" s="482"/>
      <c r="O53" s="482"/>
      <c r="P53" s="482"/>
      <c r="Q53" s="482"/>
      <c r="R53" s="482"/>
      <c r="S53" s="482"/>
      <c r="T53" s="482"/>
    </row>
    <row r="54" spans="1:20" s="491" customFormat="1">
      <c r="A54" s="492"/>
      <c r="B54" s="490" t="s">
        <v>174</v>
      </c>
      <c r="C54" s="497" t="s">
        <v>162</v>
      </c>
      <c r="D54" s="502">
        <f t="shared" ref="D54:J54" si="20">D51*D52</f>
        <v>0</v>
      </c>
      <c r="E54" s="502">
        <f t="shared" si="20"/>
        <v>0</v>
      </c>
      <c r="F54" s="502">
        <f t="shared" si="20"/>
        <v>0</v>
      </c>
      <c r="G54" s="502">
        <f t="shared" si="20"/>
        <v>0</v>
      </c>
      <c r="H54" s="502">
        <f t="shared" si="20"/>
        <v>0</v>
      </c>
      <c r="I54" s="502">
        <f t="shared" si="20"/>
        <v>0</v>
      </c>
      <c r="J54" s="502">
        <f t="shared" si="20"/>
        <v>0</v>
      </c>
      <c r="K54" s="502">
        <f>SUM(D54:J54)</f>
        <v>0</v>
      </c>
      <c r="N54" s="482"/>
      <c r="O54" s="482"/>
      <c r="P54" s="482"/>
      <c r="Q54" s="482"/>
      <c r="R54" s="482"/>
      <c r="S54" s="482"/>
      <c r="T54" s="482"/>
    </row>
    <row r="55" spans="1:20" s="491" customFormat="1" ht="6" customHeight="1">
      <c r="A55" s="492"/>
      <c r="B55" s="487"/>
      <c r="C55" s="483"/>
      <c r="D55" s="504"/>
      <c r="E55" s="504"/>
      <c r="F55" s="504"/>
      <c r="G55" s="504"/>
      <c r="H55" s="504"/>
      <c r="I55" s="492"/>
      <c r="J55" s="492"/>
      <c r="N55" s="482"/>
      <c r="O55" s="482"/>
      <c r="P55" s="482"/>
      <c r="Q55" s="482"/>
      <c r="R55" s="482"/>
      <c r="S55" s="482"/>
      <c r="T55" s="482"/>
    </row>
    <row r="56" spans="1:20" s="491" customFormat="1" ht="15">
      <c r="A56" s="492"/>
      <c r="B56" s="490" t="s">
        <v>175</v>
      </c>
      <c r="C56" s="497" t="s">
        <v>162</v>
      </c>
      <c r="D56" s="502">
        <f>H5+H6+C9+H8+H9+H7</f>
        <v>0</v>
      </c>
      <c r="E56" s="494"/>
      <c r="F56" s="494"/>
      <c r="G56" s="494"/>
      <c r="H56" s="494"/>
      <c r="I56" s="492"/>
      <c r="J56" s="492"/>
      <c r="N56" s="482"/>
      <c r="O56" s="482"/>
      <c r="P56" s="482"/>
      <c r="Q56" s="482"/>
      <c r="R56" s="482"/>
      <c r="S56" s="482"/>
      <c r="T56" s="482"/>
    </row>
    <row r="57" spans="1:20" s="491" customFormat="1" ht="6" customHeight="1">
      <c r="A57" s="492"/>
      <c r="B57" s="487"/>
      <c r="C57" s="483"/>
      <c r="D57" s="503"/>
      <c r="E57" s="494"/>
      <c r="F57" s="494"/>
      <c r="G57" s="494"/>
      <c r="H57" s="494"/>
      <c r="I57" s="492"/>
      <c r="J57" s="492"/>
      <c r="N57" s="482"/>
      <c r="O57" s="482"/>
      <c r="P57" s="482"/>
      <c r="Q57" s="482"/>
      <c r="R57" s="482"/>
      <c r="S57" s="482"/>
      <c r="T57" s="482"/>
    </row>
    <row r="58" spans="1:20" s="491" customFormat="1" ht="15">
      <c r="A58" s="492"/>
      <c r="B58" s="490" t="s">
        <v>176</v>
      </c>
      <c r="C58" s="497" t="s">
        <v>162</v>
      </c>
      <c r="D58" s="502">
        <f>NPV(C6,D51:J51)-(D56)</f>
        <v>0</v>
      </c>
      <c r="E58" s="495"/>
      <c r="F58" s="494"/>
      <c r="G58" s="493"/>
      <c r="H58" s="493"/>
      <c r="I58" s="492"/>
      <c r="J58" s="492"/>
      <c r="N58" s="482"/>
      <c r="O58" s="482"/>
      <c r="P58" s="482"/>
      <c r="Q58" s="482"/>
      <c r="R58" s="482"/>
      <c r="S58" s="482"/>
      <c r="T58" s="482"/>
    </row>
    <row r="59" spans="1:20" s="491" customFormat="1" ht="6" customHeight="1">
      <c r="C59" s="479"/>
      <c r="D59" s="501"/>
      <c r="E59" s="500"/>
      <c r="F59" s="499"/>
      <c r="G59" s="498"/>
      <c r="H59" s="498"/>
      <c r="N59" s="482"/>
      <c r="O59" s="482"/>
      <c r="P59" s="482"/>
      <c r="Q59" s="482"/>
      <c r="R59" s="482"/>
      <c r="S59" s="482"/>
      <c r="T59" s="482"/>
    </row>
    <row r="60" spans="1:20" s="491" customFormat="1" ht="15">
      <c r="A60" s="492"/>
      <c r="B60" s="490" t="s">
        <v>176</v>
      </c>
      <c r="C60" s="497" t="s">
        <v>177</v>
      </c>
      <c r="D60" s="496" t="e">
        <f>D58/K27</f>
        <v>#DIV/0!</v>
      </c>
      <c r="E60" s="495"/>
      <c r="F60" s="494"/>
      <c r="G60" s="493"/>
      <c r="H60" s="493"/>
      <c r="I60" s="492"/>
      <c r="J60" s="492"/>
      <c r="N60" s="482"/>
      <c r="O60" s="482"/>
      <c r="P60" s="482"/>
      <c r="Q60" s="482"/>
      <c r="R60" s="482"/>
      <c r="S60" s="482"/>
      <c r="T60" s="482"/>
    </row>
    <row r="61" spans="1:20" s="491" customFormat="1" ht="6" customHeight="1">
      <c r="A61" s="492"/>
      <c r="B61" s="487"/>
      <c r="C61" s="483"/>
      <c r="D61" s="494"/>
      <c r="E61" s="493"/>
      <c r="F61" s="494"/>
      <c r="G61" s="493"/>
      <c r="H61" s="493"/>
      <c r="I61" s="492"/>
      <c r="J61" s="492"/>
      <c r="N61" s="482"/>
      <c r="O61" s="482"/>
      <c r="P61" s="482"/>
      <c r="Q61" s="482"/>
      <c r="R61" s="482"/>
      <c r="S61" s="482"/>
      <c r="T61" s="482"/>
    </row>
    <row r="62" spans="1:20" ht="15">
      <c r="A62" s="483"/>
      <c r="B62" s="490" t="s">
        <v>178</v>
      </c>
      <c r="C62" s="490"/>
      <c r="D62" s="489" t="str">
        <f>IF(Q34&gt;=12,"N/A",Q36)</f>
        <v>&lt;1,0</v>
      </c>
      <c r="E62" s="486"/>
      <c r="F62" s="488"/>
      <c r="G62" s="487"/>
      <c r="H62" s="486"/>
      <c r="I62" s="483"/>
      <c r="J62" s="483"/>
      <c r="N62" s="482"/>
      <c r="O62" s="482"/>
      <c r="P62" s="482"/>
      <c r="Q62" s="482"/>
      <c r="R62" s="482"/>
      <c r="S62" s="482"/>
      <c r="T62" s="482"/>
    </row>
    <row r="63" spans="1:20">
      <c r="N63" s="482"/>
      <c r="O63" s="482"/>
      <c r="P63" s="482"/>
      <c r="Q63" s="482"/>
      <c r="R63" s="482"/>
      <c r="S63" s="482"/>
      <c r="T63" s="482"/>
    </row>
    <row r="64" spans="1:20">
      <c r="N64" s="482"/>
      <c r="O64" s="482"/>
      <c r="P64" s="482"/>
      <c r="Q64" s="482"/>
      <c r="R64" s="482"/>
      <c r="S64" s="482"/>
      <c r="T64" s="482"/>
    </row>
    <row r="65" spans="4:20">
      <c r="D65" s="479"/>
      <c r="E65" s="479"/>
      <c r="F65" s="479"/>
      <c r="G65" s="479"/>
      <c r="H65" s="479"/>
      <c r="N65" s="482"/>
      <c r="O65" s="482"/>
      <c r="P65" s="482"/>
      <c r="Q65" s="482"/>
      <c r="R65" s="482"/>
      <c r="S65" s="482"/>
      <c r="T65" s="482"/>
    </row>
    <row r="66" spans="4:20">
      <c r="D66" s="479"/>
      <c r="E66" s="479"/>
      <c r="F66" s="479"/>
      <c r="G66" s="479"/>
      <c r="H66" s="479"/>
      <c r="N66" s="482"/>
      <c r="O66" s="482"/>
      <c r="P66" s="482"/>
      <c r="Q66" s="482"/>
      <c r="R66" s="482"/>
      <c r="S66" s="482"/>
      <c r="T66" s="482"/>
    </row>
    <row r="67" spans="4:20">
      <c r="D67" s="479"/>
      <c r="E67" s="479"/>
      <c r="F67" s="479"/>
      <c r="G67" s="479"/>
      <c r="H67" s="479"/>
      <c r="N67" s="482"/>
      <c r="O67" s="482"/>
      <c r="P67" s="482"/>
      <c r="Q67" s="482"/>
      <c r="R67" s="482"/>
      <c r="S67" s="482"/>
      <c r="T67" s="482"/>
    </row>
    <row r="68" spans="4:20">
      <c r="D68" s="479"/>
      <c r="E68" s="479"/>
      <c r="F68" s="479"/>
      <c r="G68" s="479"/>
      <c r="H68" s="479"/>
      <c r="N68" s="482"/>
      <c r="O68" s="482"/>
      <c r="P68" s="482"/>
      <c r="Q68" s="482"/>
      <c r="R68" s="482"/>
      <c r="S68" s="482"/>
      <c r="T68" s="482"/>
    </row>
    <row r="69" spans="4:20">
      <c r="D69" s="479"/>
      <c r="E69" s="479"/>
      <c r="F69" s="479"/>
      <c r="G69" s="479"/>
      <c r="H69" s="479"/>
      <c r="N69" s="482"/>
      <c r="O69" s="482"/>
      <c r="P69" s="482"/>
      <c r="Q69" s="482"/>
      <c r="R69" s="482"/>
      <c r="S69" s="482"/>
      <c r="T69" s="482"/>
    </row>
    <row r="70" spans="4:20">
      <c r="D70" s="479"/>
      <c r="E70" s="479"/>
      <c r="F70" s="479"/>
      <c r="G70" s="479"/>
      <c r="H70" s="479"/>
      <c r="N70" s="482"/>
      <c r="O70" s="482"/>
      <c r="P70" s="482"/>
      <c r="Q70" s="482"/>
      <c r="R70" s="482"/>
      <c r="S70" s="482"/>
      <c r="T70" s="482"/>
    </row>
    <row r="71" spans="4:20">
      <c r="D71" s="479"/>
      <c r="E71" s="479"/>
      <c r="F71" s="479"/>
      <c r="G71" s="479"/>
      <c r="H71" s="479"/>
      <c r="N71" s="482"/>
      <c r="O71" s="482"/>
      <c r="P71" s="482"/>
      <c r="Q71" s="482"/>
      <c r="R71" s="482"/>
      <c r="S71" s="482"/>
      <c r="T71" s="482"/>
    </row>
    <row r="72" spans="4:20">
      <c r="D72" s="479"/>
      <c r="E72" s="479"/>
      <c r="F72" s="479"/>
      <c r="G72" s="479"/>
      <c r="H72" s="479"/>
      <c r="N72" s="482"/>
      <c r="O72" s="482"/>
      <c r="P72" s="482"/>
      <c r="Q72" s="482"/>
      <c r="R72" s="482"/>
      <c r="S72" s="482"/>
      <c r="T72" s="482"/>
    </row>
    <row r="73" spans="4:20">
      <c r="D73" s="479"/>
      <c r="E73" s="479"/>
      <c r="F73" s="479"/>
      <c r="G73" s="479"/>
      <c r="H73" s="479"/>
      <c r="N73" s="482"/>
      <c r="O73" s="482"/>
      <c r="P73" s="482"/>
      <c r="Q73" s="482"/>
      <c r="R73" s="482"/>
      <c r="S73" s="482"/>
      <c r="T73" s="482"/>
    </row>
    <row r="74" spans="4:20">
      <c r="D74" s="479"/>
      <c r="E74" s="479"/>
      <c r="F74" s="479"/>
      <c r="G74" s="479"/>
      <c r="H74" s="479"/>
      <c r="N74" s="482"/>
      <c r="O74" s="482"/>
      <c r="P74" s="482"/>
      <c r="Q74" s="482"/>
      <c r="R74" s="482"/>
      <c r="S74" s="482"/>
      <c r="T74" s="482"/>
    </row>
    <row r="75" spans="4:20">
      <c r="D75" s="479"/>
      <c r="E75" s="479"/>
      <c r="F75" s="479"/>
      <c r="G75" s="479"/>
      <c r="H75" s="479"/>
      <c r="N75" s="482"/>
      <c r="O75" s="482"/>
      <c r="P75" s="482"/>
      <c r="Q75" s="482"/>
      <c r="R75" s="482"/>
      <c r="S75" s="482"/>
      <c r="T75" s="482"/>
    </row>
    <row r="76" spans="4:20">
      <c r="D76" s="479"/>
      <c r="E76" s="479"/>
      <c r="F76" s="479"/>
      <c r="G76" s="479"/>
      <c r="H76" s="479"/>
      <c r="N76" s="482"/>
      <c r="O76" s="482"/>
      <c r="P76" s="482"/>
      <c r="Q76" s="482"/>
      <c r="R76" s="482"/>
      <c r="S76" s="482"/>
      <c r="T76" s="482"/>
    </row>
    <row r="77" spans="4:20">
      <c r="D77" s="479"/>
      <c r="E77" s="479"/>
      <c r="F77" s="479"/>
      <c r="G77" s="479"/>
      <c r="H77" s="479"/>
      <c r="N77" s="482"/>
      <c r="O77" s="482"/>
      <c r="P77" s="482"/>
      <c r="Q77" s="482"/>
      <c r="R77" s="482"/>
      <c r="S77" s="482"/>
      <c r="T77" s="482"/>
    </row>
    <row r="78" spans="4:20">
      <c r="D78" s="479"/>
      <c r="E78" s="479"/>
      <c r="F78" s="479"/>
      <c r="G78" s="479"/>
      <c r="H78" s="479"/>
      <c r="N78" s="482"/>
      <c r="O78" s="482"/>
      <c r="P78" s="482"/>
      <c r="Q78" s="482"/>
      <c r="R78" s="482"/>
      <c r="S78" s="482"/>
      <c r="T78" s="482"/>
    </row>
    <row r="79" spans="4:20">
      <c r="D79" s="479"/>
      <c r="E79" s="479"/>
      <c r="F79" s="479"/>
      <c r="G79" s="479"/>
      <c r="H79" s="479"/>
      <c r="N79" s="482"/>
      <c r="O79" s="482"/>
      <c r="P79" s="482"/>
      <c r="Q79" s="482"/>
      <c r="R79" s="482"/>
      <c r="S79" s="482"/>
      <c r="T79" s="482"/>
    </row>
    <row r="80" spans="4:20">
      <c r="D80" s="479"/>
      <c r="E80" s="479"/>
      <c r="F80" s="479"/>
      <c r="G80" s="479"/>
      <c r="H80" s="479"/>
      <c r="N80" s="482"/>
      <c r="O80" s="482"/>
      <c r="P80" s="482"/>
      <c r="Q80" s="482"/>
      <c r="R80" s="482"/>
      <c r="S80" s="482"/>
      <c r="T80" s="482"/>
    </row>
  </sheetData>
  <phoneticPr fontId="126" type="noConversion"/>
  <pageMargins left="0.31496062992125984" right="0.51181102362204722" top="0.78740157480314965" bottom="0.78740157480314965" header="0.31496062992125984" footer="0.51181102362204722"/>
  <pageSetup paperSize="9" scale="85" orientation="landscape" r:id="rId1"/>
  <headerFooter>
    <oddFooter>&amp;RA-ZFC / Fis
&amp;D</oddFooter>
  </headerFooter>
  <customProperties>
    <customPr name="_pios_id" r:id="rId2"/>
    <customPr name="EpmWorksheetKeyString_GUID" r:id="rId3"/>
  </customPropertie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Tabelle65">
    <tabColor theme="2" tint="-0.249977111117893"/>
    <pageSetUpPr fitToPage="1"/>
  </sheetPr>
  <dimension ref="A1:T80"/>
  <sheetViews>
    <sheetView showGridLines="0" zoomScaleNormal="100" workbookViewId="0">
      <selection activeCell="D56" sqref="D56"/>
    </sheetView>
  </sheetViews>
  <sheetFormatPr defaultColWidth="11.625" defaultRowHeight="12.75" outlineLevelRow="1"/>
  <cols>
    <col min="1" max="1" width="8.375" style="479" customWidth="1"/>
    <col min="2" max="2" width="33" style="479" customWidth="1"/>
    <col min="3" max="3" width="12.875" style="479" customWidth="1"/>
    <col min="4" max="4" width="12.875" style="480" customWidth="1"/>
    <col min="5" max="5" width="13.125" style="480" customWidth="1"/>
    <col min="6" max="6" width="17.625" style="480" customWidth="1"/>
    <col min="7" max="8" width="12.875" style="480" customWidth="1"/>
    <col min="9" max="11" width="12.875" style="479" customWidth="1"/>
    <col min="12" max="12" width="11.625" style="479"/>
    <col min="13" max="15" width="11.625" style="479" hidden="1" customWidth="1"/>
    <col min="16" max="16" width="11.625" style="480" hidden="1" customWidth="1"/>
    <col min="17" max="17" width="13.875" style="481" hidden="1" customWidth="1"/>
    <col min="18" max="18" width="11.625" style="480" hidden="1" customWidth="1"/>
    <col min="19" max="19" width="0" style="479" hidden="1" customWidth="1"/>
    <col min="20" max="16384" width="11.625" style="479"/>
  </cols>
  <sheetData>
    <row r="1" spans="1:20" s="537" customFormat="1" ht="20.100000000000001" customHeight="1">
      <c r="A1" s="536"/>
      <c r="B1" s="541" t="s">
        <v>135</v>
      </c>
      <c r="C1" s="540"/>
      <c r="D1" s="539"/>
      <c r="E1" s="539"/>
      <c r="F1" s="539"/>
      <c r="G1" s="539"/>
      <c r="H1" s="539"/>
      <c r="I1" s="538"/>
      <c r="J1" s="538"/>
      <c r="K1" s="538"/>
      <c r="N1" s="482"/>
      <c r="O1" s="482"/>
      <c r="P1" s="482"/>
      <c r="Q1" s="482"/>
      <c r="R1" s="482"/>
      <c r="S1" s="482"/>
      <c r="T1" s="482"/>
    </row>
    <row r="2" spans="1:20" ht="18">
      <c r="A2" s="483"/>
      <c r="B2" s="536" t="s">
        <v>136</v>
      </c>
      <c r="C2" s="483"/>
      <c r="D2" s="484"/>
      <c r="E2" s="484"/>
      <c r="F2" s="484"/>
      <c r="G2" s="484"/>
      <c r="H2" s="484"/>
      <c r="I2" s="483"/>
      <c r="J2" s="483"/>
      <c r="N2" s="482"/>
      <c r="O2" s="482"/>
      <c r="P2" s="482"/>
      <c r="Q2" s="482"/>
      <c r="R2" s="482"/>
      <c r="S2" s="482"/>
      <c r="T2" s="482"/>
    </row>
    <row r="3" spans="1:20" s="524" customFormat="1" ht="14.25">
      <c r="A3" s="525"/>
      <c r="B3" s="525"/>
      <c r="C3" s="525"/>
      <c r="D3" s="486"/>
      <c r="E3" s="486"/>
      <c r="F3" s="486"/>
      <c r="G3" s="486"/>
      <c r="H3" s="486"/>
      <c r="I3" s="525"/>
      <c r="J3" s="525"/>
      <c r="M3" s="479"/>
      <c r="N3" s="482"/>
      <c r="O3" s="482"/>
      <c r="P3" s="482"/>
      <c r="Q3" s="482"/>
      <c r="R3" s="482"/>
      <c r="S3" s="482"/>
      <c r="T3" s="482"/>
    </row>
    <row r="4" spans="1:20" s="524" customFormat="1" ht="15">
      <c r="A4" s="525"/>
      <c r="B4" s="487" t="s">
        <v>137</v>
      </c>
      <c r="C4" s="525"/>
      <c r="D4" s="533"/>
      <c r="E4" s="486"/>
      <c r="F4" s="486"/>
      <c r="G4" s="486"/>
      <c r="H4" s="486"/>
      <c r="I4" s="525"/>
      <c r="J4" s="525"/>
      <c r="N4" s="482"/>
      <c r="O4" s="482"/>
      <c r="P4" s="482"/>
      <c r="Q4" s="482"/>
      <c r="R4" s="482"/>
      <c r="S4" s="482"/>
      <c r="T4" s="482"/>
    </row>
    <row r="5" spans="1:20" s="524" customFormat="1" ht="15">
      <c r="A5" s="525"/>
      <c r="B5" s="525" t="s">
        <v>138</v>
      </c>
      <c r="C5" s="503">
        <f>'Project Costs_MS4'!C2</f>
        <v>0</v>
      </c>
      <c r="D5" s="535"/>
      <c r="E5" s="525" t="s">
        <v>139</v>
      </c>
      <c r="G5" s="527"/>
      <c r="H5" s="527">
        <f>'Project Costs_MS4'!J27</f>
        <v>0</v>
      </c>
      <c r="I5" s="525"/>
      <c r="J5" s="525"/>
      <c r="N5" s="482"/>
      <c r="O5" s="482"/>
      <c r="P5" s="482"/>
      <c r="Q5" s="482"/>
      <c r="R5" s="482"/>
      <c r="S5" s="482"/>
      <c r="T5" s="482"/>
    </row>
    <row r="6" spans="1:20" s="524" customFormat="1" ht="14.25">
      <c r="A6" s="525"/>
      <c r="B6" s="525" t="s">
        <v>140</v>
      </c>
      <c r="C6" s="534">
        <f>'Project Costs_MS4'!C3</f>
        <v>0.08</v>
      </c>
      <c r="D6" s="533"/>
      <c r="E6" s="525" t="s">
        <v>141</v>
      </c>
      <c r="G6" s="527"/>
      <c r="H6" s="527">
        <f>'Project Costs_MS4'!J22+'Project Costs_MS4'!J23+'Project Costs_MS4'!J24+'Project Costs_MS4'!J28+'Project Costs_MS4'!J29+'Project Costs_MS4'!J26</f>
        <v>0</v>
      </c>
      <c r="I6" s="525"/>
      <c r="J6" s="525"/>
      <c r="N6" s="482"/>
      <c r="O6" s="482"/>
      <c r="P6" s="482"/>
      <c r="Q6" s="482"/>
      <c r="R6" s="482"/>
      <c r="S6" s="482"/>
      <c r="T6" s="482"/>
    </row>
    <row r="7" spans="1:20" s="524" customFormat="1" ht="14.25">
      <c r="A7" s="525"/>
      <c r="B7" s="525" t="s">
        <v>142</v>
      </c>
      <c r="C7" s="532">
        <f>'Project Costs_MS4'!C4</f>
        <v>0</v>
      </c>
      <c r="D7" s="528"/>
      <c r="E7" s="525" t="s">
        <v>143</v>
      </c>
      <c r="G7" s="527"/>
      <c r="H7" s="527">
        <f>'Project Costs_MS4'!J25</f>
        <v>0</v>
      </c>
      <c r="I7" s="525"/>
      <c r="J7" s="525"/>
      <c r="N7" s="482"/>
      <c r="O7" s="482"/>
      <c r="P7" s="482"/>
      <c r="Q7" s="482"/>
      <c r="R7" s="482"/>
      <c r="S7" s="482"/>
      <c r="T7" s="482"/>
    </row>
    <row r="8" spans="1:20" s="524" customFormat="1" ht="14.25">
      <c r="A8" s="525"/>
      <c r="B8" s="531" t="s">
        <v>144</v>
      </c>
      <c r="C8" s="530">
        <f>'Project Costs_MS4'!D18</f>
        <v>0</v>
      </c>
      <c r="D8" s="528"/>
      <c r="E8" s="525" t="s">
        <v>145</v>
      </c>
      <c r="G8" s="527"/>
      <c r="H8" s="527">
        <f>'Project Costs_MS4'!D24*-1</f>
        <v>0</v>
      </c>
      <c r="I8" s="525"/>
      <c r="J8" s="525"/>
      <c r="N8" s="482"/>
      <c r="O8" s="482"/>
      <c r="P8" s="482"/>
      <c r="Q8" s="482"/>
      <c r="R8" s="482"/>
      <c r="S8" s="482"/>
      <c r="T8" s="482"/>
    </row>
    <row r="9" spans="1:20" s="524" customFormat="1" ht="14.25">
      <c r="A9" s="525"/>
      <c r="B9" s="525" t="s">
        <v>146</v>
      </c>
      <c r="C9" s="529">
        <f>'Project Costs_MS4'!J18</f>
        <v>0</v>
      </c>
      <c r="D9" s="528"/>
      <c r="E9" s="525" t="s">
        <v>147</v>
      </c>
      <c r="G9" s="527"/>
      <c r="H9" s="527">
        <f>'Project Costs_MS4'!J41</f>
        <v>0</v>
      </c>
      <c r="I9" s="525"/>
      <c r="J9" s="525"/>
      <c r="L9" s="527"/>
      <c r="N9" s="482"/>
      <c r="O9" s="482"/>
      <c r="P9" s="482"/>
      <c r="Q9" s="482"/>
      <c r="R9" s="482"/>
      <c r="S9" s="482"/>
      <c r="T9" s="482"/>
    </row>
    <row r="10" spans="1:20" s="524" customFormat="1" ht="14.25">
      <c r="A10" s="525"/>
      <c r="C10" s="526"/>
      <c r="F10" s="486"/>
      <c r="G10" s="486"/>
      <c r="H10" s="486"/>
      <c r="I10" s="525"/>
      <c r="J10" s="525"/>
      <c r="N10" s="482"/>
      <c r="O10" s="482"/>
      <c r="P10" s="482"/>
      <c r="Q10" s="482"/>
      <c r="R10" s="482"/>
      <c r="S10" s="482"/>
      <c r="T10" s="482"/>
    </row>
    <row r="11" spans="1:20" s="491" customFormat="1" ht="15">
      <c r="A11" s="492"/>
      <c r="B11" s="523" t="s">
        <v>148</v>
      </c>
      <c r="C11" s="522"/>
      <c r="D11" s="521" t="s">
        <v>149</v>
      </c>
      <c r="E11" s="521" t="s">
        <v>150</v>
      </c>
      <c r="F11" s="521" t="s">
        <v>151</v>
      </c>
      <c r="G11" s="521" t="s">
        <v>152</v>
      </c>
      <c r="H11" s="521" t="s">
        <v>153</v>
      </c>
      <c r="I11" s="521" t="s">
        <v>154</v>
      </c>
      <c r="J11" s="521" t="s">
        <v>155</v>
      </c>
      <c r="K11" s="521" t="s">
        <v>156</v>
      </c>
      <c r="N11" s="482" t="s">
        <v>157</v>
      </c>
      <c r="O11" s="482"/>
      <c r="P11" s="482"/>
      <c r="Q11" s="482"/>
      <c r="R11" s="482"/>
      <c r="S11" s="482"/>
      <c r="T11" s="482"/>
    </row>
    <row r="12" spans="1:20" s="491" customFormat="1" hidden="1" outlineLevel="1">
      <c r="A12" s="492"/>
      <c r="B12" s="519" t="s">
        <v>158</v>
      </c>
      <c r="C12" s="518"/>
      <c r="D12" s="520">
        <f t="shared" ref="D12:K12" si="0">SUM(D13:D16)</f>
        <v>0</v>
      </c>
      <c r="E12" s="520">
        <f t="shared" si="0"/>
        <v>0</v>
      </c>
      <c r="F12" s="520">
        <f t="shared" si="0"/>
        <v>0</v>
      </c>
      <c r="G12" s="520">
        <f t="shared" si="0"/>
        <v>0</v>
      </c>
      <c r="H12" s="520">
        <f t="shared" si="0"/>
        <v>0</v>
      </c>
      <c r="I12" s="520">
        <f t="shared" si="0"/>
        <v>0</v>
      </c>
      <c r="J12" s="520">
        <f t="shared" si="0"/>
        <v>0</v>
      </c>
      <c r="K12" s="520">
        <f t="shared" si="0"/>
        <v>0</v>
      </c>
      <c r="N12" s="482"/>
      <c r="O12" s="482"/>
      <c r="P12" s="482"/>
      <c r="Q12" s="482" t="b">
        <f>IF(N28&lt;D57,N28)</f>
        <v>0</v>
      </c>
      <c r="R12" s="482"/>
      <c r="S12" s="482"/>
      <c r="T12" s="482"/>
    </row>
    <row r="13" spans="1:20" s="491" customFormat="1" hidden="1" outlineLevel="1">
      <c r="B13" s="479"/>
      <c r="C13" s="511"/>
      <c r="D13" s="510"/>
      <c r="E13" s="510"/>
      <c r="F13" s="510"/>
      <c r="G13" s="510"/>
      <c r="H13" s="510"/>
      <c r="I13" s="510"/>
      <c r="J13" s="510"/>
      <c r="K13" s="510">
        <f>SUM(D13:J13)</f>
        <v>0</v>
      </c>
      <c r="N13" s="482"/>
      <c r="O13" s="482"/>
      <c r="P13" s="482"/>
      <c r="Q13" s="482" t="b">
        <f>IF(N29&lt;D58,N29)</f>
        <v>0</v>
      </c>
      <c r="R13" s="482"/>
      <c r="S13" s="482"/>
      <c r="T13" s="482"/>
    </row>
    <row r="14" spans="1:20" s="491" customFormat="1" hidden="1" outlineLevel="1">
      <c r="B14" s="479"/>
      <c r="C14" s="511"/>
      <c r="D14" s="510"/>
      <c r="E14" s="510"/>
      <c r="F14" s="510"/>
      <c r="G14" s="510"/>
      <c r="H14" s="510"/>
      <c r="I14" s="510"/>
      <c r="J14" s="510"/>
      <c r="K14" s="510">
        <f>SUM(D14:J14)</f>
        <v>0</v>
      </c>
      <c r="N14" s="482"/>
      <c r="O14" s="482"/>
      <c r="P14" s="482"/>
      <c r="Q14" s="482" t="b">
        <f>IF(N30&lt;D61,N30)</f>
        <v>0</v>
      </c>
      <c r="R14" s="482"/>
      <c r="S14" s="482"/>
      <c r="T14" s="482"/>
    </row>
    <row r="15" spans="1:20" s="491" customFormat="1" hidden="1" outlineLevel="1">
      <c r="A15" s="492"/>
      <c r="B15" s="479"/>
      <c r="C15" s="483"/>
      <c r="D15" s="506"/>
      <c r="E15" s="506"/>
      <c r="F15" s="506"/>
      <c r="G15" s="506"/>
      <c r="H15" s="506"/>
      <c r="I15" s="506"/>
      <c r="J15" s="506"/>
      <c r="K15" s="510">
        <f>SUM(D15:J15)</f>
        <v>0</v>
      </c>
      <c r="N15" s="482"/>
      <c r="O15" s="482"/>
      <c r="P15" s="482"/>
      <c r="Q15" s="482">
        <f>IF(N31&lt;D62,N31)</f>
        <v>0</v>
      </c>
      <c r="R15" s="482"/>
      <c r="S15" s="482"/>
      <c r="T15" s="482"/>
    </row>
    <row r="16" spans="1:20" s="491" customFormat="1" hidden="1" outlineLevel="1">
      <c r="A16" s="492"/>
      <c r="B16" s="483"/>
      <c r="C16" s="483"/>
      <c r="D16" s="507"/>
      <c r="E16" s="507"/>
      <c r="F16" s="507"/>
      <c r="G16" s="507"/>
      <c r="H16" s="507"/>
      <c r="I16" s="507"/>
      <c r="J16" s="507"/>
      <c r="K16" s="510">
        <f>SUM(D16:J16)</f>
        <v>0</v>
      </c>
      <c r="N16" s="482"/>
      <c r="O16" s="482"/>
      <c r="P16" s="482"/>
      <c r="Q16" s="482" t="b">
        <f>IF(N32&lt;D63,N32)</f>
        <v>0</v>
      </c>
      <c r="R16" s="482"/>
      <c r="S16" s="482"/>
      <c r="T16" s="482"/>
    </row>
    <row r="17" spans="1:20" s="491" customFormat="1" hidden="1" outlineLevel="1">
      <c r="A17" s="492"/>
      <c r="B17" s="519" t="s">
        <v>159</v>
      </c>
      <c r="C17" s="518"/>
      <c r="D17" s="517" t="e">
        <f t="shared" ref="D17:J17" si="1">SUM(D18:D21)/COUNT(D18:D21)</f>
        <v>#DIV/0!</v>
      </c>
      <c r="E17" s="517" t="e">
        <f t="shared" si="1"/>
        <v>#DIV/0!</v>
      </c>
      <c r="F17" s="517" t="e">
        <f t="shared" si="1"/>
        <v>#DIV/0!</v>
      </c>
      <c r="G17" s="517" t="e">
        <f t="shared" si="1"/>
        <v>#DIV/0!</v>
      </c>
      <c r="H17" s="517" t="e">
        <f t="shared" si="1"/>
        <v>#DIV/0!</v>
      </c>
      <c r="I17" s="517" t="e">
        <f t="shared" si="1"/>
        <v>#DIV/0!</v>
      </c>
      <c r="J17" s="517" t="e">
        <f t="shared" si="1"/>
        <v>#DIV/0!</v>
      </c>
      <c r="K17" s="516"/>
      <c r="N17" s="482"/>
      <c r="O17" s="482"/>
      <c r="P17" s="482"/>
      <c r="Q17" s="482" t="b">
        <f>IF(N33&lt;D64,N33)</f>
        <v>0</v>
      </c>
      <c r="R17" s="482"/>
      <c r="S17" s="482"/>
      <c r="T17" s="482"/>
    </row>
    <row r="18" spans="1:20" s="491" customFormat="1" hidden="1" outlineLevel="1">
      <c r="A18" s="492"/>
      <c r="B18" s="479"/>
      <c r="C18" s="511"/>
      <c r="D18" s="515"/>
      <c r="E18" s="515"/>
      <c r="F18" s="515"/>
      <c r="G18" s="515"/>
      <c r="H18" s="515"/>
      <c r="I18" s="515"/>
      <c r="J18" s="515"/>
      <c r="K18" s="510"/>
      <c r="N18" s="482"/>
      <c r="O18" s="482"/>
      <c r="P18" s="482"/>
      <c r="Q18" s="482" t="b">
        <f>IF(N34&lt;D65,N34)</f>
        <v>0</v>
      </c>
      <c r="R18" s="482"/>
      <c r="S18" s="482"/>
      <c r="T18" s="482"/>
    </row>
    <row r="19" spans="1:20" s="491" customFormat="1" hidden="1" outlineLevel="1">
      <c r="A19" s="492"/>
      <c r="B19" s="479"/>
      <c r="C19" s="511"/>
      <c r="D19" s="515"/>
      <c r="E19" s="515"/>
      <c r="F19" s="515"/>
      <c r="G19" s="515"/>
      <c r="H19" s="515"/>
      <c r="I19" s="515"/>
      <c r="J19" s="515"/>
      <c r="K19" s="510"/>
      <c r="N19" s="482"/>
      <c r="O19" s="482"/>
      <c r="P19" s="482"/>
      <c r="Q19" s="482" t="e">
        <f>IF(N35&lt;#REF!,N35)</f>
        <v>#REF!</v>
      </c>
      <c r="R19" s="482"/>
      <c r="S19" s="482"/>
      <c r="T19" s="482"/>
    </row>
    <row r="20" spans="1:20" s="491" customFormat="1" hidden="1" outlineLevel="1">
      <c r="A20" s="492"/>
      <c r="B20" s="479"/>
      <c r="C20" s="483"/>
      <c r="D20" s="514"/>
      <c r="E20" s="514"/>
      <c r="F20" s="514"/>
      <c r="G20" s="514"/>
      <c r="H20" s="514"/>
      <c r="I20" s="514"/>
      <c r="J20" s="514"/>
      <c r="K20" s="510"/>
      <c r="N20" s="482"/>
      <c r="O20" s="482"/>
      <c r="P20" s="482"/>
      <c r="Q20" s="482" t="e">
        <f>IF(N36&lt;#REF!,N36)</f>
        <v>#REF!</v>
      </c>
      <c r="R20" s="482"/>
      <c r="S20" s="482"/>
      <c r="T20" s="482"/>
    </row>
    <row r="21" spans="1:20" s="491" customFormat="1" hidden="1" outlineLevel="1">
      <c r="A21" s="492"/>
      <c r="B21" s="483"/>
      <c r="C21" s="483"/>
      <c r="D21" s="513"/>
      <c r="E21" s="513"/>
      <c r="F21" s="513"/>
      <c r="G21" s="513"/>
      <c r="H21" s="513"/>
      <c r="I21" s="513"/>
      <c r="J21" s="513"/>
      <c r="K21" s="510"/>
      <c r="N21" s="482"/>
      <c r="O21" s="482"/>
      <c r="P21" s="482"/>
      <c r="Q21" s="482" t="b">
        <f t="shared" ref="Q21:Q26" si="2">IF(N37&lt;D66,N37)</f>
        <v>0</v>
      </c>
      <c r="R21" s="482"/>
      <c r="S21" s="482"/>
      <c r="T21" s="482"/>
    </row>
    <row r="22" spans="1:20" s="491" customFormat="1" hidden="1" outlineLevel="1">
      <c r="A22" s="492"/>
      <c r="B22" s="519" t="s">
        <v>160</v>
      </c>
      <c r="C22" s="518"/>
      <c r="D22" s="517">
        <f t="shared" ref="D22:J22" si="3">SUM(D23:D26)/COUNT(D23:D26)</f>
        <v>0</v>
      </c>
      <c r="E22" s="517">
        <f t="shared" si="3"/>
        <v>0</v>
      </c>
      <c r="F22" s="517">
        <f t="shared" si="3"/>
        <v>0</v>
      </c>
      <c r="G22" s="517">
        <f t="shared" si="3"/>
        <v>0</v>
      </c>
      <c r="H22" s="517">
        <f t="shared" si="3"/>
        <v>0</v>
      </c>
      <c r="I22" s="517">
        <f t="shared" si="3"/>
        <v>0</v>
      </c>
      <c r="J22" s="517">
        <f t="shared" si="3"/>
        <v>0</v>
      </c>
      <c r="K22" s="516"/>
      <c r="N22" s="482"/>
      <c r="O22" s="482"/>
      <c r="P22" s="482"/>
      <c r="Q22" s="482" t="b">
        <f t="shared" si="2"/>
        <v>0</v>
      </c>
      <c r="R22" s="482"/>
      <c r="S22" s="482"/>
      <c r="T22" s="482"/>
    </row>
    <row r="23" spans="1:20" s="491" customFormat="1" hidden="1" outlineLevel="1">
      <c r="A23" s="492"/>
      <c r="B23" s="479"/>
      <c r="C23" s="511"/>
      <c r="D23" s="515">
        <f t="shared" ref="D23:J23" si="4">+D18*0.9</f>
        <v>0</v>
      </c>
      <c r="E23" s="515">
        <f t="shared" si="4"/>
        <v>0</v>
      </c>
      <c r="F23" s="515">
        <f t="shared" si="4"/>
        <v>0</v>
      </c>
      <c r="G23" s="515">
        <f t="shared" si="4"/>
        <v>0</v>
      </c>
      <c r="H23" s="515">
        <f t="shared" si="4"/>
        <v>0</v>
      </c>
      <c r="I23" s="515">
        <f t="shared" si="4"/>
        <v>0</v>
      </c>
      <c r="J23" s="515">
        <f t="shared" si="4"/>
        <v>0</v>
      </c>
      <c r="K23" s="510"/>
      <c r="N23" s="482"/>
      <c r="O23" s="482"/>
      <c r="P23" s="482"/>
      <c r="Q23" s="482" t="b">
        <f t="shared" si="2"/>
        <v>0</v>
      </c>
      <c r="R23" s="482"/>
      <c r="S23" s="482"/>
      <c r="T23" s="482"/>
    </row>
    <row r="24" spans="1:20" s="491" customFormat="1" hidden="1" outlineLevel="1">
      <c r="A24" s="492"/>
      <c r="B24" s="479"/>
      <c r="C24" s="511"/>
      <c r="D24" s="515"/>
      <c r="E24" s="515"/>
      <c r="F24" s="515"/>
      <c r="G24" s="515"/>
      <c r="H24" s="515"/>
      <c r="I24" s="515"/>
      <c r="J24" s="515"/>
      <c r="K24" s="510"/>
      <c r="N24" s="482"/>
      <c r="O24" s="482"/>
      <c r="P24" s="482"/>
      <c r="Q24" s="482" t="b">
        <f t="shared" si="2"/>
        <v>0</v>
      </c>
      <c r="R24" s="482"/>
      <c r="S24" s="482"/>
      <c r="T24" s="482"/>
    </row>
    <row r="25" spans="1:20" s="491" customFormat="1" hidden="1" outlineLevel="1">
      <c r="A25" s="492"/>
      <c r="B25" s="479"/>
      <c r="C25" s="483"/>
      <c r="D25" s="514"/>
      <c r="E25" s="514"/>
      <c r="F25" s="514"/>
      <c r="G25" s="514"/>
      <c r="H25" s="514"/>
      <c r="I25" s="514"/>
      <c r="J25" s="514"/>
      <c r="K25" s="510"/>
      <c r="N25" s="482"/>
      <c r="O25" s="482"/>
      <c r="P25" s="482"/>
      <c r="Q25" s="482" t="b">
        <f t="shared" si="2"/>
        <v>0</v>
      </c>
      <c r="R25" s="482"/>
      <c r="S25" s="482"/>
      <c r="T25" s="482"/>
    </row>
    <row r="26" spans="1:20" s="491" customFormat="1" hidden="1" outlineLevel="1">
      <c r="A26" s="492"/>
      <c r="B26" s="483"/>
      <c r="C26" s="483"/>
      <c r="D26" s="513"/>
      <c r="E26" s="513"/>
      <c r="F26" s="513"/>
      <c r="G26" s="513"/>
      <c r="H26" s="513"/>
      <c r="I26" s="513"/>
      <c r="J26" s="513"/>
      <c r="K26" s="510"/>
      <c r="N26" s="482"/>
      <c r="O26" s="482"/>
      <c r="P26" s="482"/>
      <c r="Q26" s="482" t="b">
        <f t="shared" si="2"/>
        <v>0</v>
      </c>
      <c r="R26" s="482"/>
      <c r="S26" s="482"/>
      <c r="T26" s="482"/>
    </row>
    <row r="27" spans="1:20" s="491" customFormat="1" collapsed="1">
      <c r="A27" s="492"/>
      <c r="B27" s="490" t="s">
        <v>161</v>
      </c>
      <c r="C27" s="497" t="s">
        <v>162</v>
      </c>
      <c r="D27" s="502">
        <f t="shared" ref="D27:J27" si="5">SUM(D28:D31)</f>
        <v>0</v>
      </c>
      <c r="E27" s="502">
        <f t="shared" si="5"/>
        <v>0</v>
      </c>
      <c r="F27" s="502">
        <f t="shared" si="5"/>
        <v>0</v>
      </c>
      <c r="G27" s="502">
        <f t="shared" si="5"/>
        <v>0</v>
      </c>
      <c r="H27" s="502">
        <f t="shared" si="5"/>
        <v>0</v>
      </c>
      <c r="I27" s="502">
        <f t="shared" si="5"/>
        <v>0</v>
      </c>
      <c r="J27" s="502">
        <f t="shared" si="5"/>
        <v>0</v>
      </c>
      <c r="K27" s="502">
        <f>SUM(D27:J27)</f>
        <v>0</v>
      </c>
      <c r="N27" s="482">
        <f>D54</f>
        <v>0</v>
      </c>
      <c r="O27" s="482"/>
      <c r="P27" s="482" t="str">
        <f t="shared" ref="P27:P33" si="6">IF(AND(R27=0,R26&lt;&gt;0),N27,"")</f>
        <v/>
      </c>
      <c r="Q27" s="482" t="str">
        <f>IF(N27&lt;D56,N27,"")</f>
        <v/>
      </c>
      <c r="R27" s="482">
        <f t="shared" ref="R27:R33" si="7">IF(Q27="",0,Q27-Q26)</f>
        <v>0</v>
      </c>
      <c r="S27" s="482"/>
      <c r="T27" s="482"/>
    </row>
    <row r="28" spans="1:20" s="491" customFormat="1" hidden="1" outlineLevel="1">
      <c r="A28" s="492"/>
      <c r="B28" s="479"/>
      <c r="C28" s="511"/>
      <c r="D28" s="506">
        <f>('Income Statement_MS4'!C37)*1000</f>
        <v>0</v>
      </c>
      <c r="E28" s="506">
        <f>('Income Statement_MS4'!D37)*1000</f>
        <v>0</v>
      </c>
      <c r="F28" s="506">
        <f>('Income Statement_MS4'!E37)*1000</f>
        <v>0</v>
      </c>
      <c r="G28" s="506">
        <f>('Income Statement_MS4'!F37)*1000</f>
        <v>0</v>
      </c>
      <c r="H28" s="506">
        <f>('Income Statement_MS4'!G37)*1000</f>
        <v>0</v>
      </c>
      <c r="I28" s="506">
        <f>('Income Statement_MS4'!H37)*1000</f>
        <v>0</v>
      </c>
      <c r="J28" s="506">
        <f>('Income Statement_MS4'!I37)*1000</f>
        <v>0</v>
      </c>
      <c r="K28" s="510">
        <f>SUM(D28:J28)</f>
        <v>0</v>
      </c>
      <c r="N28" s="482">
        <f>E54</f>
        <v>0</v>
      </c>
      <c r="O28" s="482"/>
      <c r="P28" s="482" t="str">
        <f t="shared" si="6"/>
        <v/>
      </c>
      <c r="Q28" s="482" t="str">
        <f>IF(SUM(N27:N28)&lt;D56,SUM(N27:N28),"")</f>
        <v/>
      </c>
      <c r="R28" s="482">
        <f t="shared" si="7"/>
        <v>0</v>
      </c>
      <c r="S28" s="482"/>
      <c r="T28" s="482"/>
    </row>
    <row r="29" spans="1:20" s="491" customFormat="1" hidden="1" outlineLevel="1">
      <c r="A29" s="492"/>
      <c r="B29" s="479"/>
      <c r="C29" s="511"/>
      <c r="D29" s="510"/>
      <c r="E29" s="510"/>
      <c r="F29" s="510"/>
      <c r="G29" s="510"/>
      <c r="H29" s="510"/>
      <c r="I29" s="510"/>
      <c r="J29" s="510"/>
      <c r="K29" s="510">
        <f>SUM(D29:J29)</f>
        <v>0</v>
      </c>
      <c r="N29" s="482">
        <f>F54</f>
        <v>0</v>
      </c>
      <c r="O29" s="482"/>
      <c r="P29" s="482" t="str">
        <f t="shared" si="6"/>
        <v/>
      </c>
      <c r="Q29" s="482" t="str">
        <f>IF(SUM(N27:N29)&lt;D56,SUM(N27:N29),"")</f>
        <v/>
      </c>
      <c r="R29" s="482">
        <f t="shared" si="7"/>
        <v>0</v>
      </c>
      <c r="S29" s="482"/>
      <c r="T29" s="482"/>
    </row>
    <row r="30" spans="1:20" s="491" customFormat="1" hidden="1" outlineLevel="1">
      <c r="A30" s="492"/>
      <c r="B30" s="479"/>
      <c r="C30" s="483"/>
      <c r="D30" s="506"/>
      <c r="E30" s="506"/>
      <c r="F30" s="506"/>
      <c r="G30" s="506"/>
      <c r="H30" s="506"/>
      <c r="I30" s="506"/>
      <c r="J30" s="506"/>
      <c r="K30" s="510">
        <f>SUM(D30:J30)</f>
        <v>0</v>
      </c>
      <c r="N30" s="482">
        <f>G54</f>
        <v>0</v>
      </c>
      <c r="O30" s="482"/>
      <c r="P30" s="482" t="str">
        <f t="shared" si="6"/>
        <v/>
      </c>
      <c r="Q30" s="482" t="str">
        <f>IF(SUM(N27:N30)&lt;D56,SUM(N27:N30),"")</f>
        <v/>
      </c>
      <c r="R30" s="482">
        <f t="shared" si="7"/>
        <v>0</v>
      </c>
      <c r="S30" s="482"/>
      <c r="T30" s="482"/>
    </row>
    <row r="31" spans="1:20" s="491" customFormat="1" hidden="1" outlineLevel="1">
      <c r="A31" s="492"/>
      <c r="B31" s="483"/>
      <c r="C31" s="483"/>
      <c r="D31" s="507"/>
      <c r="E31" s="507"/>
      <c r="F31" s="507"/>
      <c r="G31" s="507"/>
      <c r="H31" s="507"/>
      <c r="I31" s="507"/>
      <c r="J31" s="507"/>
      <c r="K31" s="510"/>
      <c r="N31" s="482">
        <f>H54</f>
        <v>0</v>
      </c>
      <c r="O31" s="482"/>
      <c r="P31" s="482" t="str">
        <f t="shared" si="6"/>
        <v/>
      </c>
      <c r="Q31" s="482" t="str">
        <f>IF(SUM(N27:N31)&lt;D56,SUM(N27:N31),"")</f>
        <v/>
      </c>
      <c r="R31" s="482">
        <f t="shared" si="7"/>
        <v>0</v>
      </c>
      <c r="S31" s="482"/>
      <c r="T31" s="482"/>
    </row>
    <row r="32" spans="1:20" s="491" customFormat="1" collapsed="1">
      <c r="A32" s="492"/>
      <c r="B32" s="830" t="s">
        <v>163</v>
      </c>
      <c r="C32" s="831" t="s">
        <v>162</v>
      </c>
      <c r="D32" s="832">
        <f t="shared" ref="D32:J32" si="8">SUM(D33:D36)</f>
        <v>0</v>
      </c>
      <c r="E32" s="832">
        <f t="shared" si="8"/>
        <v>0</v>
      </c>
      <c r="F32" s="832">
        <f t="shared" si="8"/>
        <v>0</v>
      </c>
      <c r="G32" s="832">
        <f t="shared" si="8"/>
        <v>0</v>
      </c>
      <c r="H32" s="832">
        <f t="shared" si="8"/>
        <v>0</v>
      </c>
      <c r="I32" s="832">
        <f t="shared" si="8"/>
        <v>0</v>
      </c>
      <c r="J32" s="832">
        <f t="shared" si="8"/>
        <v>0</v>
      </c>
      <c r="K32" s="832">
        <f t="shared" ref="K32:K41" si="9">SUM(D32:J32)</f>
        <v>0</v>
      </c>
      <c r="N32" s="482">
        <f>I54</f>
        <v>0</v>
      </c>
      <c r="O32" s="482"/>
      <c r="P32" s="482" t="str">
        <f t="shared" si="6"/>
        <v/>
      </c>
      <c r="Q32" s="482" t="str">
        <f>IF(SUM(N27:N32)&lt;D56,SUM(N27:N32),"")</f>
        <v/>
      </c>
      <c r="R32" s="482">
        <f t="shared" si="7"/>
        <v>0</v>
      </c>
      <c r="S32" s="482"/>
      <c r="T32" s="482"/>
    </row>
    <row r="33" spans="1:20" s="491" customFormat="1" hidden="1" outlineLevel="1">
      <c r="A33" s="492"/>
      <c r="B33" s="479"/>
      <c r="C33" s="511"/>
      <c r="D33" s="506">
        <f>('Income Statement_MS4'!C57)*1000</f>
        <v>0</v>
      </c>
      <c r="E33" s="506">
        <f>('Income Statement_MS4'!D57)*1000</f>
        <v>0</v>
      </c>
      <c r="F33" s="506">
        <f>('Income Statement_MS4'!E57)*1000</f>
        <v>0</v>
      </c>
      <c r="G33" s="506">
        <f>('Income Statement_MS4'!F57)*1000</f>
        <v>0</v>
      </c>
      <c r="H33" s="506">
        <f>('Income Statement_MS4'!G57)*1000</f>
        <v>0</v>
      </c>
      <c r="I33" s="506">
        <f>('Income Statement_MS4'!H57)*1000</f>
        <v>0</v>
      </c>
      <c r="J33" s="506">
        <f>('Income Statement_MS4'!I57)*1000</f>
        <v>0</v>
      </c>
      <c r="K33" s="510">
        <f t="shared" si="9"/>
        <v>0</v>
      </c>
      <c r="N33" s="482">
        <f>J54</f>
        <v>0</v>
      </c>
      <c r="O33" s="482"/>
      <c r="P33" s="482" t="str">
        <f t="shared" si="6"/>
        <v/>
      </c>
      <c r="Q33" s="482" t="str">
        <f>IF(SUM(N27:N33)&lt;D56,SUM(N27:N33),"")</f>
        <v/>
      </c>
      <c r="R33" s="482">
        <f t="shared" si="7"/>
        <v>0</v>
      </c>
      <c r="S33" s="482"/>
      <c r="T33" s="482"/>
    </row>
    <row r="34" spans="1:20" s="491" customFormat="1" hidden="1" outlineLevel="1">
      <c r="A34" s="492"/>
      <c r="B34" s="479"/>
      <c r="C34" s="511"/>
      <c r="D34" s="510"/>
      <c r="E34" s="510"/>
      <c r="F34" s="510"/>
      <c r="G34" s="510"/>
      <c r="H34" s="510"/>
      <c r="I34" s="510"/>
      <c r="J34" s="510"/>
      <c r="K34" s="510">
        <f t="shared" si="9"/>
        <v>0</v>
      </c>
      <c r="N34" s="482"/>
      <c r="O34" s="482"/>
      <c r="P34" s="482">
        <f>SUM(P27:P33)</f>
        <v>0</v>
      </c>
      <c r="Q34" s="512">
        <f>COUNT(Q27:Q33)</f>
        <v>0</v>
      </c>
      <c r="R34" s="482">
        <f>SUM(R27:R33)</f>
        <v>0</v>
      </c>
      <c r="S34" s="482"/>
      <c r="T34" s="482"/>
    </row>
    <row r="35" spans="1:20" s="491" customFormat="1" hidden="1" outlineLevel="1">
      <c r="A35" s="492"/>
      <c r="B35" s="479"/>
      <c r="C35" s="483"/>
      <c r="D35" s="510"/>
      <c r="E35" s="510"/>
      <c r="F35" s="510"/>
      <c r="G35" s="510"/>
      <c r="H35" s="510"/>
      <c r="I35" s="510"/>
      <c r="J35" s="510"/>
      <c r="K35" s="510">
        <f t="shared" si="9"/>
        <v>0</v>
      </c>
      <c r="N35" s="482"/>
      <c r="O35" s="482"/>
      <c r="P35" s="482"/>
      <c r="Q35" s="512" t="str">
        <f>IF(Q34=0,"&lt;1,0",1/P34*R35)</f>
        <v>&lt;1,0</v>
      </c>
      <c r="R35" s="482">
        <f>D56-R34</f>
        <v>0</v>
      </c>
      <c r="S35" s="482"/>
      <c r="T35" s="482"/>
    </row>
    <row r="36" spans="1:20" s="491" customFormat="1" hidden="1" outlineLevel="1">
      <c r="A36" s="492"/>
      <c r="B36" s="483"/>
      <c r="C36" s="483"/>
      <c r="D36" s="510"/>
      <c r="E36" s="510"/>
      <c r="F36" s="510"/>
      <c r="G36" s="510"/>
      <c r="H36" s="510"/>
      <c r="I36" s="510"/>
      <c r="J36" s="510"/>
      <c r="K36" s="510">
        <f t="shared" si="9"/>
        <v>0</v>
      </c>
      <c r="N36" s="482"/>
      <c r="O36" s="482"/>
      <c r="P36" s="482"/>
      <c r="Q36" s="512" t="str">
        <f>IF(Q35="&lt;1,0","&lt;1,0",SUM(Q34:Q35))</f>
        <v>&lt;1,0</v>
      </c>
      <c r="R36" s="482"/>
      <c r="S36" s="482"/>
      <c r="T36" s="482"/>
    </row>
    <row r="37" spans="1:20" s="491" customFormat="1" ht="14.1" customHeight="1" collapsed="1">
      <c r="A37" s="492"/>
      <c r="B37" s="490" t="s">
        <v>164</v>
      </c>
      <c r="C37" s="497" t="s">
        <v>162</v>
      </c>
      <c r="D37" s="502">
        <f t="shared" ref="D37:J37" si="10">+D27-D32</f>
        <v>0</v>
      </c>
      <c r="E37" s="502">
        <f t="shared" si="10"/>
        <v>0</v>
      </c>
      <c r="F37" s="502">
        <f t="shared" si="10"/>
        <v>0</v>
      </c>
      <c r="G37" s="502">
        <f t="shared" si="10"/>
        <v>0</v>
      </c>
      <c r="H37" s="502">
        <f t="shared" si="10"/>
        <v>0</v>
      </c>
      <c r="I37" s="502">
        <f t="shared" si="10"/>
        <v>0</v>
      </c>
      <c r="J37" s="502">
        <f t="shared" si="10"/>
        <v>0</v>
      </c>
      <c r="K37" s="502">
        <f t="shared" si="9"/>
        <v>0</v>
      </c>
      <c r="N37" s="482"/>
      <c r="O37" s="482"/>
      <c r="P37" s="482"/>
      <c r="Q37" s="482"/>
      <c r="R37" s="482"/>
      <c r="S37" s="482"/>
      <c r="T37" s="482"/>
    </row>
    <row r="38" spans="1:20" s="491" customFormat="1" hidden="1" outlineLevel="1">
      <c r="B38" s="479"/>
      <c r="C38" s="511"/>
      <c r="D38" s="510">
        <f t="shared" ref="D38:J38" si="11">D28-D33</f>
        <v>0</v>
      </c>
      <c r="E38" s="510">
        <f t="shared" si="11"/>
        <v>0</v>
      </c>
      <c r="F38" s="510">
        <f t="shared" si="11"/>
        <v>0</v>
      </c>
      <c r="G38" s="510">
        <f t="shared" si="11"/>
        <v>0</v>
      </c>
      <c r="H38" s="510">
        <f t="shared" si="11"/>
        <v>0</v>
      </c>
      <c r="I38" s="510">
        <f t="shared" si="11"/>
        <v>0</v>
      </c>
      <c r="J38" s="510">
        <f t="shared" si="11"/>
        <v>0</v>
      </c>
      <c r="K38" s="510">
        <f t="shared" si="9"/>
        <v>0</v>
      </c>
      <c r="N38" s="482"/>
      <c r="O38" s="482"/>
      <c r="P38" s="482"/>
      <c r="Q38" s="482"/>
      <c r="R38" s="482"/>
      <c r="S38" s="482"/>
      <c r="T38" s="482"/>
    </row>
    <row r="39" spans="1:20" s="491" customFormat="1" hidden="1" outlineLevel="1">
      <c r="B39" s="479"/>
      <c r="C39" s="511"/>
      <c r="D39" s="510"/>
      <c r="E39" s="510"/>
      <c r="F39" s="510"/>
      <c r="G39" s="510"/>
      <c r="H39" s="510"/>
      <c r="I39" s="510"/>
      <c r="J39" s="510"/>
      <c r="K39" s="510">
        <f t="shared" si="9"/>
        <v>0</v>
      </c>
      <c r="N39" s="482"/>
      <c r="O39" s="482"/>
      <c r="P39" s="482"/>
      <c r="Q39" s="482"/>
      <c r="R39" s="482"/>
      <c r="S39" s="482"/>
      <c r="T39" s="482"/>
    </row>
    <row r="40" spans="1:20" s="491" customFormat="1" hidden="1" outlineLevel="1">
      <c r="B40" s="479"/>
      <c r="C40" s="483"/>
      <c r="D40" s="510"/>
      <c r="E40" s="510"/>
      <c r="F40" s="510"/>
      <c r="G40" s="510"/>
      <c r="H40" s="510"/>
      <c r="I40" s="510"/>
      <c r="J40" s="510"/>
      <c r="K40" s="510">
        <f t="shared" si="9"/>
        <v>0</v>
      </c>
      <c r="N40" s="482"/>
      <c r="O40" s="482"/>
      <c r="P40" s="482"/>
      <c r="Q40" s="482"/>
      <c r="R40" s="482"/>
      <c r="S40" s="482"/>
      <c r="T40" s="482"/>
    </row>
    <row r="41" spans="1:20" s="491" customFormat="1" hidden="1" outlineLevel="1">
      <c r="B41" s="483"/>
      <c r="C41" s="483"/>
      <c r="D41" s="510"/>
      <c r="E41" s="510"/>
      <c r="F41" s="510"/>
      <c r="G41" s="510"/>
      <c r="H41" s="510"/>
      <c r="I41" s="510"/>
      <c r="J41" s="510"/>
      <c r="K41" s="510">
        <f t="shared" si="9"/>
        <v>0</v>
      </c>
      <c r="N41" s="482"/>
      <c r="O41" s="482"/>
      <c r="P41" s="482"/>
      <c r="Q41" s="482"/>
      <c r="R41" s="750"/>
      <c r="S41" s="482"/>
      <c r="T41" s="482"/>
    </row>
    <row r="42" spans="1:20" s="491" customFormat="1" collapsed="1">
      <c r="A42" s="492"/>
      <c r="B42" s="830" t="s">
        <v>165</v>
      </c>
      <c r="C42" s="831"/>
      <c r="D42" s="833" t="e">
        <f t="shared" ref="D42:K42" si="12">+D37/D27</f>
        <v>#DIV/0!</v>
      </c>
      <c r="E42" s="833" t="e">
        <f t="shared" si="12"/>
        <v>#DIV/0!</v>
      </c>
      <c r="F42" s="833" t="e">
        <f t="shared" si="12"/>
        <v>#DIV/0!</v>
      </c>
      <c r="G42" s="833" t="e">
        <f t="shared" si="12"/>
        <v>#DIV/0!</v>
      </c>
      <c r="H42" s="833" t="e">
        <f t="shared" si="12"/>
        <v>#DIV/0!</v>
      </c>
      <c r="I42" s="833" t="e">
        <f t="shared" si="12"/>
        <v>#DIV/0!</v>
      </c>
      <c r="J42" s="833" t="e">
        <f t="shared" si="12"/>
        <v>#DIV/0!</v>
      </c>
      <c r="K42" s="833" t="e">
        <f t="shared" si="12"/>
        <v>#DIV/0!</v>
      </c>
      <c r="N42" s="482"/>
      <c r="O42" s="482"/>
      <c r="P42" s="482"/>
      <c r="Q42" s="482"/>
      <c r="R42" s="482"/>
      <c r="S42" s="482"/>
      <c r="T42" s="482"/>
    </row>
    <row r="43" spans="1:20" s="492" customFormat="1">
      <c r="C43" s="483"/>
      <c r="D43" s="828"/>
      <c r="E43" s="828"/>
      <c r="F43" s="828"/>
      <c r="G43" s="828"/>
      <c r="H43" s="828"/>
      <c r="I43" s="828"/>
      <c r="J43" s="828"/>
      <c r="K43" s="828"/>
      <c r="N43" s="829"/>
      <c r="O43" s="829"/>
      <c r="P43" s="829"/>
      <c r="Q43" s="829"/>
      <c r="R43" s="829"/>
      <c r="S43" s="829"/>
      <c r="T43" s="829"/>
    </row>
    <row r="44" spans="1:20" s="491" customFormat="1">
      <c r="A44" s="492"/>
      <c r="B44" s="483" t="s">
        <v>166</v>
      </c>
      <c r="C44" s="483"/>
      <c r="D44" s="507">
        <f>IF($C$8=0,0,-D32*'Project Costs_MS4'!$C$6)</f>
        <v>0</v>
      </c>
      <c r="E44" s="507">
        <f>IF($C$8=0,0,-E32*'Project Costs_MS4'!$C$6)</f>
        <v>0</v>
      </c>
      <c r="F44" s="507">
        <f>IF($C$8=0,0,-F32*'Project Costs_MS4'!$C$6)</f>
        <v>0</v>
      </c>
      <c r="G44" s="507">
        <f>IF($C$8=0,0,-G32*'Project Costs_MS4'!$C$6)</f>
        <v>0</v>
      </c>
      <c r="H44" s="507">
        <f>IF($C$8=0,0,-H32*'Project Costs_MS4'!$C$6)</f>
        <v>0</v>
      </c>
      <c r="I44" s="507">
        <f>IF($C$8=0,0,-I32*'Project Costs_MS4'!$C$6)</f>
        <v>0</v>
      </c>
      <c r="J44" s="507">
        <f>IF($C$8=0,0,-J32*'Project Costs_MS4'!$C$6)</f>
        <v>0</v>
      </c>
      <c r="K44" s="507">
        <f>IF($C$8=0,0,-K32*'Project Costs_MS4'!$C$6)</f>
        <v>0</v>
      </c>
      <c r="N44" s="482"/>
      <c r="O44" s="482"/>
      <c r="P44" s="482"/>
      <c r="Q44" s="482"/>
      <c r="R44" s="482"/>
      <c r="S44" s="482"/>
      <c r="T44" s="482"/>
    </row>
    <row r="45" spans="1:20" s="491" customFormat="1">
      <c r="A45" s="492"/>
      <c r="B45" s="479" t="s">
        <v>167</v>
      </c>
      <c r="D45" s="506">
        <f>IF($K$45=0,0,$K$45/$K$32*D32)</f>
        <v>0</v>
      </c>
      <c r="E45" s="506">
        <f t="shared" ref="E45:J45" si="13">IF($K$45=0,0,$K$45/$K$32*E32)</f>
        <v>0</v>
      </c>
      <c r="F45" s="506">
        <f t="shared" si="13"/>
        <v>0</v>
      </c>
      <c r="G45" s="506">
        <f t="shared" si="13"/>
        <v>0</v>
      </c>
      <c r="H45" s="506">
        <f t="shared" si="13"/>
        <v>0</v>
      </c>
      <c r="I45" s="506">
        <f t="shared" si="13"/>
        <v>0</v>
      </c>
      <c r="J45" s="506">
        <f t="shared" si="13"/>
        <v>0</v>
      </c>
      <c r="K45" s="506">
        <f>+C9</f>
        <v>0</v>
      </c>
      <c r="N45" s="482"/>
      <c r="O45" s="482"/>
      <c r="P45" s="482"/>
      <c r="Q45" s="482"/>
      <c r="R45" s="482"/>
      <c r="S45" s="482"/>
      <c r="T45" s="482"/>
    </row>
    <row r="46" spans="1:20" s="491" customFormat="1">
      <c r="A46" s="492"/>
      <c r="B46" s="826" t="s">
        <v>168</v>
      </c>
      <c r="C46" s="826"/>
      <c r="D46" s="827">
        <f>D32+D44+D45</f>
        <v>0</v>
      </c>
      <c r="E46" s="827">
        <f t="shared" ref="E46:K46" si="14">E32+E44+E45</f>
        <v>0</v>
      </c>
      <c r="F46" s="827">
        <f t="shared" si="14"/>
        <v>0</v>
      </c>
      <c r="G46" s="827">
        <f t="shared" si="14"/>
        <v>0</v>
      </c>
      <c r="H46" s="827">
        <f t="shared" si="14"/>
        <v>0</v>
      </c>
      <c r="I46" s="827">
        <f t="shared" si="14"/>
        <v>0</v>
      </c>
      <c r="J46" s="827">
        <f t="shared" si="14"/>
        <v>0</v>
      </c>
      <c r="K46" s="827">
        <f t="shared" si="14"/>
        <v>0</v>
      </c>
      <c r="N46" s="482"/>
      <c r="O46" s="482"/>
      <c r="P46" s="482"/>
      <c r="Q46" s="482"/>
      <c r="R46" s="482"/>
      <c r="S46" s="482"/>
      <c r="T46" s="482"/>
    </row>
    <row r="47" spans="1:20" s="491" customFormat="1">
      <c r="A47" s="492"/>
      <c r="B47" s="490" t="s">
        <v>169</v>
      </c>
      <c r="C47" s="497" t="s">
        <v>162</v>
      </c>
      <c r="D47" s="502">
        <f>D27-D46</f>
        <v>0</v>
      </c>
      <c r="E47" s="502">
        <f t="shared" ref="E47:K47" si="15">E27-E46</f>
        <v>0</v>
      </c>
      <c r="F47" s="502">
        <f t="shared" si="15"/>
        <v>0</v>
      </c>
      <c r="G47" s="502">
        <f t="shared" si="15"/>
        <v>0</v>
      </c>
      <c r="H47" s="502">
        <f t="shared" si="15"/>
        <v>0</v>
      </c>
      <c r="I47" s="502">
        <f t="shared" si="15"/>
        <v>0</v>
      </c>
      <c r="J47" s="502">
        <f t="shared" si="15"/>
        <v>0</v>
      </c>
      <c r="K47" s="502">
        <f t="shared" si="15"/>
        <v>0</v>
      </c>
      <c r="N47" s="482"/>
      <c r="O47" s="482"/>
      <c r="P47" s="482"/>
      <c r="Q47" s="482"/>
      <c r="R47" s="482"/>
      <c r="S47" s="482"/>
      <c r="T47" s="482"/>
    </row>
    <row r="48" spans="1:20" s="491" customFormat="1">
      <c r="A48" s="492"/>
      <c r="B48" s="834" t="s">
        <v>165</v>
      </c>
      <c r="C48" s="834"/>
      <c r="D48" s="835" t="e">
        <f>+D47/D27</f>
        <v>#DIV/0!</v>
      </c>
      <c r="E48" s="835" t="e">
        <f t="shared" ref="E48:K48" si="16">+E47/E27</f>
        <v>#DIV/0!</v>
      </c>
      <c r="F48" s="835" t="e">
        <f t="shared" si="16"/>
        <v>#DIV/0!</v>
      </c>
      <c r="G48" s="835" t="e">
        <f t="shared" si="16"/>
        <v>#DIV/0!</v>
      </c>
      <c r="H48" s="835" t="e">
        <f t="shared" si="16"/>
        <v>#DIV/0!</v>
      </c>
      <c r="I48" s="835" t="e">
        <f t="shared" si="16"/>
        <v>#DIV/0!</v>
      </c>
      <c r="J48" s="835" t="e">
        <f t="shared" si="16"/>
        <v>#DIV/0!</v>
      </c>
      <c r="K48" s="835" t="e">
        <f t="shared" si="16"/>
        <v>#DIV/0!</v>
      </c>
      <c r="N48" s="482"/>
      <c r="O48" s="482"/>
      <c r="P48" s="482"/>
      <c r="Q48" s="482"/>
      <c r="R48" s="482"/>
      <c r="S48" s="482"/>
      <c r="T48" s="482"/>
    </row>
    <row r="49" spans="1:20" s="508" customFormat="1" outlineLevel="1">
      <c r="A49" s="509"/>
      <c r="B49" s="483" t="s">
        <v>170</v>
      </c>
      <c r="C49" s="483"/>
      <c r="D49" s="507">
        <f>-D44</f>
        <v>0</v>
      </c>
      <c r="E49" s="507">
        <f t="shared" ref="E49:J49" si="17">-E44</f>
        <v>0</v>
      </c>
      <c r="F49" s="507">
        <f t="shared" si="17"/>
        <v>0</v>
      </c>
      <c r="G49" s="507">
        <f t="shared" si="17"/>
        <v>0</v>
      </c>
      <c r="H49" s="507">
        <f t="shared" si="17"/>
        <v>0</v>
      </c>
      <c r="I49" s="507">
        <f t="shared" si="17"/>
        <v>0</v>
      </c>
      <c r="J49" s="507">
        <f t="shared" si="17"/>
        <v>0</v>
      </c>
      <c r="K49" s="506">
        <f>SUM(D49:J49)</f>
        <v>0</v>
      </c>
      <c r="N49" s="482"/>
      <c r="O49" s="482"/>
      <c r="P49" s="482"/>
      <c r="Q49" s="482"/>
      <c r="R49" s="482"/>
      <c r="S49" s="482"/>
      <c r="T49" s="482"/>
    </row>
    <row r="50" spans="1:20" s="491" customFormat="1" outlineLevel="1">
      <c r="A50" s="492"/>
      <c r="B50" s="483" t="s">
        <v>171</v>
      </c>
      <c r="C50" s="483"/>
      <c r="D50" s="507">
        <f>IF(D27=0,0,($H$5+$H$7)/$C$7)</f>
        <v>0</v>
      </c>
      <c r="E50" s="507">
        <f t="shared" ref="E50:J50" si="18">IF(E27=0,0,($H$5+$H$7)/$C$7)</f>
        <v>0</v>
      </c>
      <c r="F50" s="507">
        <f t="shared" si="18"/>
        <v>0</v>
      </c>
      <c r="G50" s="507">
        <f t="shared" si="18"/>
        <v>0</v>
      </c>
      <c r="H50" s="507">
        <f t="shared" si="18"/>
        <v>0</v>
      </c>
      <c r="I50" s="507">
        <f t="shared" si="18"/>
        <v>0</v>
      </c>
      <c r="J50" s="507">
        <f t="shared" si="18"/>
        <v>0</v>
      </c>
      <c r="K50" s="506">
        <f>SUM(D50:J50)</f>
        <v>0</v>
      </c>
      <c r="N50" s="482"/>
      <c r="O50" s="482"/>
      <c r="P50" s="482"/>
      <c r="Q50" s="482"/>
      <c r="R50" s="482"/>
      <c r="S50" s="482"/>
      <c r="T50" s="482"/>
    </row>
    <row r="51" spans="1:20" s="491" customFormat="1" outlineLevel="1">
      <c r="A51" s="492"/>
      <c r="B51" s="490" t="s">
        <v>172</v>
      </c>
      <c r="C51" s="497"/>
      <c r="D51" s="502">
        <f t="shared" ref="D51:K51" si="19">D37+D50+D49</f>
        <v>0</v>
      </c>
      <c r="E51" s="502">
        <f t="shared" si="19"/>
        <v>0</v>
      </c>
      <c r="F51" s="502">
        <f t="shared" si="19"/>
        <v>0</v>
      </c>
      <c r="G51" s="502">
        <f t="shared" si="19"/>
        <v>0</v>
      </c>
      <c r="H51" s="502">
        <f t="shared" si="19"/>
        <v>0</v>
      </c>
      <c r="I51" s="502">
        <f t="shared" si="19"/>
        <v>0</v>
      </c>
      <c r="J51" s="502">
        <f t="shared" si="19"/>
        <v>0</v>
      </c>
      <c r="K51" s="502">
        <f t="shared" si="19"/>
        <v>0</v>
      </c>
      <c r="N51" s="482"/>
      <c r="O51" s="482"/>
      <c r="P51" s="482"/>
      <c r="Q51" s="482"/>
      <c r="R51" s="482"/>
      <c r="S51" s="482"/>
      <c r="T51" s="482"/>
    </row>
    <row r="52" spans="1:20" outlineLevel="1">
      <c r="A52" s="483"/>
      <c r="B52" s="483" t="s">
        <v>173</v>
      </c>
      <c r="C52" s="483"/>
      <c r="D52" s="505">
        <f>1/(1+$C$6)^1</f>
        <v>0.92592592592592582</v>
      </c>
      <c r="E52" s="505">
        <f>1/(1+$C$6)^2</f>
        <v>0.85733882030178321</v>
      </c>
      <c r="F52" s="505">
        <f>1/(1+$C$6)^3</f>
        <v>0.79383224102016958</v>
      </c>
      <c r="G52" s="505">
        <f>1/(1+$C$6)^4</f>
        <v>0.73502985279645328</v>
      </c>
      <c r="H52" s="505">
        <f>1/(1+$C$6)^5</f>
        <v>0.68058319703375303</v>
      </c>
      <c r="I52" s="505">
        <f>1/(1+$C$6)^6</f>
        <v>0.63016962688310452</v>
      </c>
      <c r="J52" s="505">
        <f>1/(1+$C$6)^7</f>
        <v>0.58349039526213387</v>
      </c>
      <c r="K52" s="505"/>
      <c r="N52" s="482"/>
      <c r="O52" s="482"/>
      <c r="P52" s="482"/>
      <c r="Q52" s="482"/>
      <c r="R52" s="482"/>
      <c r="S52" s="482"/>
      <c r="T52" s="482"/>
    </row>
    <row r="53" spans="1:20" outlineLevel="1">
      <c r="A53" s="483"/>
      <c r="B53" s="483"/>
      <c r="C53" s="483"/>
      <c r="D53" s="505"/>
      <c r="E53" s="505"/>
      <c r="F53" s="505"/>
      <c r="G53" s="505"/>
      <c r="H53" s="505"/>
      <c r="I53" s="505"/>
      <c r="J53" s="505"/>
      <c r="K53" s="505"/>
      <c r="N53" s="482"/>
      <c r="O53" s="482"/>
      <c r="P53" s="482"/>
      <c r="Q53" s="482"/>
      <c r="R53" s="482"/>
      <c r="S53" s="482"/>
      <c r="T53" s="482"/>
    </row>
    <row r="54" spans="1:20" s="491" customFormat="1">
      <c r="A54" s="492"/>
      <c r="B54" s="490" t="s">
        <v>174</v>
      </c>
      <c r="C54" s="497" t="s">
        <v>162</v>
      </c>
      <c r="D54" s="502">
        <f t="shared" ref="D54:J54" si="20">D51*D52</f>
        <v>0</v>
      </c>
      <c r="E54" s="502">
        <f t="shared" si="20"/>
        <v>0</v>
      </c>
      <c r="F54" s="502">
        <f t="shared" si="20"/>
        <v>0</v>
      </c>
      <c r="G54" s="502">
        <f t="shared" si="20"/>
        <v>0</v>
      </c>
      <c r="H54" s="502">
        <f t="shared" si="20"/>
        <v>0</v>
      </c>
      <c r="I54" s="502">
        <f t="shared" si="20"/>
        <v>0</v>
      </c>
      <c r="J54" s="502">
        <f t="shared" si="20"/>
        <v>0</v>
      </c>
      <c r="K54" s="502">
        <f>SUM(D54:J54)</f>
        <v>0</v>
      </c>
      <c r="N54" s="482"/>
      <c r="O54" s="482"/>
      <c r="P54" s="482"/>
      <c r="Q54" s="482"/>
      <c r="R54" s="482"/>
      <c r="S54" s="482"/>
      <c r="T54" s="482"/>
    </row>
    <row r="55" spans="1:20" s="491" customFormat="1" ht="6" customHeight="1">
      <c r="A55" s="492"/>
      <c r="B55" s="487"/>
      <c r="C55" s="483"/>
      <c r="D55" s="504"/>
      <c r="E55" s="504"/>
      <c r="F55" s="504"/>
      <c r="G55" s="504"/>
      <c r="H55" s="504"/>
      <c r="I55" s="492"/>
      <c r="J55" s="492"/>
      <c r="N55" s="482"/>
      <c r="O55" s="482"/>
      <c r="P55" s="482"/>
      <c r="Q55" s="482"/>
      <c r="R55" s="482"/>
      <c r="S55" s="482"/>
      <c r="T55" s="482"/>
    </row>
    <row r="56" spans="1:20" s="491" customFormat="1" ht="15">
      <c r="A56" s="492"/>
      <c r="B56" s="490" t="s">
        <v>175</v>
      </c>
      <c r="C56" s="497" t="s">
        <v>162</v>
      </c>
      <c r="D56" s="502">
        <f>H5+H6+C9+H8+H9+H7</f>
        <v>0</v>
      </c>
      <c r="E56" s="494"/>
      <c r="F56" s="494"/>
      <c r="G56" s="494"/>
      <c r="H56" s="494"/>
      <c r="I56" s="492"/>
      <c r="J56" s="492"/>
      <c r="N56" s="482"/>
      <c r="O56" s="482"/>
      <c r="P56" s="482"/>
      <c r="Q56" s="482"/>
      <c r="R56" s="482"/>
      <c r="S56" s="482"/>
      <c r="T56" s="482"/>
    </row>
    <row r="57" spans="1:20" s="491" customFormat="1" ht="6" customHeight="1">
      <c r="A57" s="492"/>
      <c r="B57" s="487"/>
      <c r="C57" s="483"/>
      <c r="D57" s="503"/>
      <c r="E57" s="494"/>
      <c r="F57" s="494"/>
      <c r="G57" s="494"/>
      <c r="H57" s="494"/>
      <c r="I57" s="492"/>
      <c r="J57" s="492"/>
      <c r="N57" s="482"/>
      <c r="O57" s="482"/>
      <c r="P57" s="482"/>
      <c r="Q57" s="482"/>
      <c r="R57" s="482"/>
      <c r="S57" s="482"/>
      <c r="T57" s="482"/>
    </row>
    <row r="58" spans="1:20" s="491" customFormat="1" ht="15">
      <c r="A58" s="492"/>
      <c r="B58" s="490" t="s">
        <v>176</v>
      </c>
      <c r="C58" s="497" t="s">
        <v>162</v>
      </c>
      <c r="D58" s="502">
        <f>NPV(C6,D51:J51)-(D56)</f>
        <v>0</v>
      </c>
      <c r="E58" s="495"/>
      <c r="F58" s="494"/>
      <c r="G58" s="493"/>
      <c r="H58" s="493"/>
      <c r="I58" s="492"/>
      <c r="J58" s="492"/>
      <c r="N58" s="482"/>
      <c r="O58" s="482"/>
      <c r="P58" s="482"/>
      <c r="Q58" s="482"/>
      <c r="R58" s="482"/>
      <c r="S58" s="482"/>
      <c r="T58" s="482"/>
    </row>
    <row r="59" spans="1:20" s="491" customFormat="1" ht="6" customHeight="1">
      <c r="C59" s="479"/>
      <c r="D59" s="501"/>
      <c r="E59" s="500"/>
      <c r="F59" s="499"/>
      <c r="G59" s="498"/>
      <c r="H59" s="498"/>
      <c r="N59" s="482"/>
      <c r="O59" s="482"/>
      <c r="P59" s="482"/>
      <c r="Q59" s="482"/>
      <c r="R59" s="482"/>
      <c r="S59" s="482"/>
      <c r="T59" s="482"/>
    </row>
    <row r="60" spans="1:20" s="491" customFormat="1" ht="15">
      <c r="A60" s="492"/>
      <c r="B60" s="490" t="s">
        <v>176</v>
      </c>
      <c r="C60" s="497" t="s">
        <v>177</v>
      </c>
      <c r="D60" s="496" t="e">
        <f>D58/K27</f>
        <v>#DIV/0!</v>
      </c>
      <c r="E60" s="495"/>
      <c r="F60" s="494"/>
      <c r="G60" s="493"/>
      <c r="H60" s="493"/>
      <c r="I60" s="492"/>
      <c r="J60" s="492"/>
      <c r="N60" s="482"/>
      <c r="O60" s="482"/>
      <c r="P60" s="482"/>
      <c r="Q60" s="482"/>
      <c r="R60" s="482"/>
      <c r="S60" s="482"/>
      <c r="T60" s="482"/>
    </row>
    <row r="61" spans="1:20" s="491" customFormat="1" ht="6" customHeight="1">
      <c r="A61" s="492"/>
      <c r="B61" s="487"/>
      <c r="C61" s="483"/>
      <c r="D61" s="494"/>
      <c r="E61" s="493"/>
      <c r="F61" s="494"/>
      <c r="G61" s="493"/>
      <c r="H61" s="493"/>
      <c r="I61" s="492"/>
      <c r="J61" s="492"/>
      <c r="N61" s="482"/>
      <c r="O61" s="482"/>
      <c r="P61" s="482"/>
      <c r="Q61" s="482"/>
      <c r="R61" s="482"/>
      <c r="S61" s="482"/>
      <c r="T61" s="482"/>
    </row>
    <row r="62" spans="1:20" ht="15">
      <c r="A62" s="483"/>
      <c r="B62" s="490" t="s">
        <v>178</v>
      </c>
      <c r="C62" s="490"/>
      <c r="D62" s="489" t="str">
        <f>IF(Q34&gt;=12,"N/A",Q36)</f>
        <v>&lt;1,0</v>
      </c>
      <c r="E62" s="486"/>
      <c r="F62" s="488"/>
      <c r="G62" s="487"/>
      <c r="H62" s="486"/>
      <c r="I62" s="483"/>
      <c r="J62" s="483"/>
      <c r="N62" s="482"/>
      <c r="O62" s="482"/>
      <c r="P62" s="482"/>
      <c r="Q62" s="482"/>
      <c r="R62" s="482"/>
      <c r="S62" s="482"/>
      <c r="T62" s="482"/>
    </row>
    <row r="63" spans="1:20">
      <c r="N63" s="482"/>
      <c r="O63" s="482"/>
      <c r="P63" s="482"/>
      <c r="Q63" s="482"/>
      <c r="R63" s="482"/>
      <c r="S63" s="482"/>
      <c r="T63" s="482"/>
    </row>
    <row r="64" spans="1:20">
      <c r="N64" s="482"/>
      <c r="O64" s="482"/>
      <c r="P64" s="482"/>
      <c r="Q64" s="482"/>
      <c r="R64" s="482"/>
      <c r="S64" s="482"/>
      <c r="T64" s="482"/>
    </row>
    <row r="65" spans="4:20">
      <c r="D65" s="479"/>
      <c r="E65" s="479"/>
      <c r="F65" s="479"/>
      <c r="G65" s="479"/>
      <c r="H65" s="479"/>
      <c r="N65" s="482"/>
      <c r="O65" s="482"/>
      <c r="P65" s="482"/>
      <c r="Q65" s="482"/>
      <c r="R65" s="482"/>
      <c r="S65" s="482"/>
      <c r="T65" s="482"/>
    </row>
    <row r="66" spans="4:20">
      <c r="D66" s="479"/>
      <c r="E66" s="479"/>
      <c r="F66" s="479"/>
      <c r="G66" s="479"/>
      <c r="H66" s="479"/>
      <c r="N66" s="482"/>
      <c r="O66" s="482"/>
      <c r="P66" s="482"/>
      <c r="Q66" s="482"/>
      <c r="R66" s="482"/>
      <c r="S66" s="482"/>
      <c r="T66" s="482"/>
    </row>
    <row r="67" spans="4:20">
      <c r="D67" s="479"/>
      <c r="E67" s="479"/>
      <c r="F67" s="479"/>
      <c r="G67" s="479"/>
      <c r="H67" s="479"/>
      <c r="N67" s="482"/>
      <c r="O67" s="482"/>
      <c r="P67" s="482"/>
      <c r="Q67" s="482"/>
      <c r="R67" s="482"/>
      <c r="S67" s="482"/>
      <c r="T67" s="482"/>
    </row>
    <row r="68" spans="4:20">
      <c r="D68" s="479"/>
      <c r="E68" s="479"/>
      <c r="F68" s="479"/>
      <c r="G68" s="479"/>
      <c r="H68" s="479"/>
      <c r="N68" s="482"/>
      <c r="O68" s="482"/>
      <c r="P68" s="482"/>
      <c r="Q68" s="482"/>
      <c r="R68" s="482"/>
      <c r="S68" s="482"/>
      <c r="T68" s="482"/>
    </row>
    <row r="69" spans="4:20">
      <c r="D69" s="479"/>
      <c r="E69" s="479"/>
      <c r="F69" s="479"/>
      <c r="G69" s="479"/>
      <c r="H69" s="479"/>
      <c r="N69" s="482"/>
      <c r="O69" s="482"/>
      <c r="P69" s="482"/>
      <c r="Q69" s="482"/>
      <c r="R69" s="482"/>
      <c r="S69" s="482"/>
      <c r="T69" s="482"/>
    </row>
    <row r="70" spans="4:20">
      <c r="D70" s="479"/>
      <c r="E70" s="479"/>
      <c r="F70" s="479"/>
      <c r="G70" s="479"/>
      <c r="H70" s="479"/>
      <c r="N70" s="482"/>
      <c r="O70" s="482"/>
      <c r="P70" s="482"/>
      <c r="Q70" s="482"/>
      <c r="R70" s="482"/>
      <c r="S70" s="482"/>
      <c r="T70" s="482"/>
    </row>
    <row r="71" spans="4:20">
      <c r="D71" s="479"/>
      <c r="E71" s="479"/>
      <c r="F71" s="479"/>
      <c r="G71" s="479"/>
      <c r="H71" s="479"/>
      <c r="N71" s="482"/>
      <c r="O71" s="482"/>
      <c r="P71" s="482"/>
      <c r="Q71" s="482"/>
      <c r="R71" s="482"/>
      <c r="S71" s="482"/>
      <c r="T71" s="482"/>
    </row>
    <row r="72" spans="4:20">
      <c r="D72" s="479"/>
      <c r="E72" s="479"/>
      <c r="F72" s="479"/>
      <c r="G72" s="479"/>
      <c r="H72" s="479"/>
      <c r="N72" s="482"/>
      <c r="O72" s="482"/>
      <c r="P72" s="482"/>
      <c r="Q72" s="482"/>
      <c r="R72" s="482"/>
      <c r="S72" s="482"/>
      <c r="T72" s="482"/>
    </row>
    <row r="73" spans="4:20">
      <c r="D73" s="479"/>
      <c r="E73" s="479"/>
      <c r="F73" s="479"/>
      <c r="G73" s="479"/>
      <c r="H73" s="479"/>
      <c r="N73" s="482"/>
      <c r="O73" s="482"/>
      <c r="P73" s="482"/>
      <c r="Q73" s="482"/>
      <c r="R73" s="482"/>
      <c r="S73" s="482"/>
      <c r="T73" s="482"/>
    </row>
    <row r="74" spans="4:20">
      <c r="D74" s="479"/>
      <c r="E74" s="479"/>
      <c r="F74" s="479"/>
      <c r="G74" s="479"/>
      <c r="H74" s="479"/>
      <c r="N74" s="482"/>
      <c r="O74" s="482"/>
      <c r="P74" s="482"/>
      <c r="Q74" s="482"/>
      <c r="R74" s="482"/>
      <c r="S74" s="482"/>
      <c r="T74" s="482"/>
    </row>
    <row r="75" spans="4:20">
      <c r="D75" s="479"/>
      <c r="E75" s="479"/>
      <c r="F75" s="479"/>
      <c r="G75" s="479"/>
      <c r="H75" s="479"/>
      <c r="N75" s="482"/>
      <c r="O75" s="482"/>
      <c r="P75" s="482"/>
      <c r="Q75" s="482"/>
      <c r="R75" s="482"/>
      <c r="S75" s="482"/>
      <c r="T75" s="482"/>
    </row>
    <row r="76" spans="4:20">
      <c r="D76" s="479"/>
      <c r="E76" s="479"/>
      <c r="F76" s="479"/>
      <c r="G76" s="479"/>
      <c r="H76" s="479"/>
      <c r="N76" s="482"/>
      <c r="O76" s="482"/>
      <c r="P76" s="482"/>
      <c r="Q76" s="482"/>
      <c r="R76" s="482"/>
      <c r="S76" s="482"/>
      <c r="T76" s="482"/>
    </row>
    <row r="77" spans="4:20">
      <c r="D77" s="479"/>
      <c r="E77" s="479"/>
      <c r="F77" s="479"/>
      <c r="G77" s="479"/>
      <c r="H77" s="479"/>
      <c r="N77" s="482"/>
      <c r="O77" s="482"/>
      <c r="P77" s="482"/>
      <c r="Q77" s="482"/>
      <c r="R77" s="482"/>
      <c r="S77" s="482"/>
      <c r="T77" s="482"/>
    </row>
    <row r="78" spans="4:20">
      <c r="D78" s="479"/>
      <c r="E78" s="479"/>
      <c r="F78" s="479"/>
      <c r="G78" s="479"/>
      <c r="H78" s="479"/>
      <c r="N78" s="482"/>
      <c r="O78" s="482"/>
      <c r="P78" s="482"/>
      <c r="Q78" s="482"/>
      <c r="R78" s="482"/>
      <c r="S78" s="482"/>
      <c r="T78" s="482"/>
    </row>
    <row r="79" spans="4:20">
      <c r="D79" s="479"/>
      <c r="E79" s="479"/>
      <c r="F79" s="479"/>
      <c r="G79" s="479"/>
      <c r="H79" s="479"/>
      <c r="N79" s="482"/>
      <c r="O79" s="482"/>
      <c r="P79" s="482"/>
      <c r="Q79" s="482"/>
      <c r="R79" s="482"/>
      <c r="S79" s="482"/>
      <c r="T79" s="482"/>
    </row>
    <row r="80" spans="4:20">
      <c r="D80" s="479"/>
      <c r="E80" s="479"/>
      <c r="F80" s="479"/>
      <c r="G80" s="479"/>
      <c r="H80" s="479"/>
      <c r="N80" s="482"/>
      <c r="O80" s="482"/>
      <c r="P80" s="482"/>
      <c r="Q80" s="482"/>
      <c r="R80" s="482"/>
      <c r="S80" s="482"/>
      <c r="T80" s="482"/>
    </row>
  </sheetData>
  <phoneticPr fontId="126" type="noConversion"/>
  <pageMargins left="0.31496062992125984" right="0.51181102362204722" top="0.78740157480314965" bottom="0.78740157480314965" header="0.31496062992125984" footer="0.51181102362204722"/>
  <pageSetup paperSize="9" scale="85" orientation="landscape" r:id="rId1"/>
  <headerFooter>
    <oddFooter>&amp;RA-ZFC / Fis
&amp;D</oddFooter>
  </headerFooter>
  <customProperties>
    <customPr name="_pios_id" r:id="rId2"/>
    <customPr name="EpmWorksheetKeyString_GUID" r:id="rId3"/>
  </customPropertie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Tabelle66">
    <tabColor theme="2" tint="-0.249977111117893"/>
    <pageSetUpPr fitToPage="1"/>
  </sheetPr>
  <dimension ref="A1:T80"/>
  <sheetViews>
    <sheetView showGridLines="0" zoomScaleNormal="100" workbookViewId="0">
      <selection activeCell="D37" sqref="D37"/>
    </sheetView>
  </sheetViews>
  <sheetFormatPr defaultColWidth="11.625" defaultRowHeight="12.75" outlineLevelRow="1"/>
  <cols>
    <col min="1" max="1" width="8.375" style="479" customWidth="1"/>
    <col min="2" max="2" width="33" style="479" customWidth="1"/>
    <col min="3" max="3" width="12.875" style="479" customWidth="1"/>
    <col min="4" max="4" width="12.875" style="480" customWidth="1"/>
    <col min="5" max="5" width="13.125" style="480" customWidth="1"/>
    <col min="6" max="6" width="17.625" style="480" customWidth="1"/>
    <col min="7" max="8" width="12.875" style="480" customWidth="1"/>
    <col min="9" max="11" width="12.875" style="479" customWidth="1"/>
    <col min="12" max="12" width="11.625" style="479"/>
    <col min="13" max="15" width="11.625" style="479" hidden="1" customWidth="1"/>
    <col min="16" max="16" width="11.625" style="480" hidden="1" customWidth="1"/>
    <col min="17" max="17" width="13.875" style="481" hidden="1" customWidth="1"/>
    <col min="18" max="18" width="11.625" style="480" hidden="1" customWidth="1"/>
    <col min="19" max="19" width="0" style="479" hidden="1" customWidth="1"/>
    <col min="20" max="16384" width="11.625" style="479"/>
  </cols>
  <sheetData>
    <row r="1" spans="1:20" s="537" customFormat="1" ht="20.100000000000001" customHeight="1">
      <c r="A1" s="536"/>
      <c r="B1" s="541" t="s">
        <v>135</v>
      </c>
      <c r="C1" s="540"/>
      <c r="D1" s="539"/>
      <c r="E1" s="539"/>
      <c r="F1" s="539"/>
      <c r="G1" s="539"/>
      <c r="H1" s="539"/>
      <c r="I1" s="538"/>
      <c r="J1" s="538"/>
      <c r="K1" s="538"/>
      <c r="N1" s="482"/>
      <c r="O1" s="482"/>
      <c r="P1" s="482"/>
      <c r="Q1" s="482"/>
      <c r="R1" s="482"/>
      <c r="S1" s="482"/>
      <c r="T1" s="482"/>
    </row>
    <row r="2" spans="1:20" ht="18">
      <c r="A2" s="483"/>
      <c r="B2" s="536" t="s">
        <v>136</v>
      </c>
      <c r="C2" s="483"/>
      <c r="D2" s="484"/>
      <c r="E2" s="484"/>
      <c r="F2" s="484"/>
      <c r="G2" s="484"/>
      <c r="H2" s="484"/>
      <c r="I2" s="483"/>
      <c r="J2" s="483"/>
      <c r="N2" s="482"/>
      <c r="O2" s="482"/>
      <c r="P2" s="482"/>
      <c r="Q2" s="482"/>
      <c r="R2" s="482"/>
      <c r="S2" s="482"/>
      <c r="T2" s="482"/>
    </row>
    <row r="3" spans="1:20" s="524" customFormat="1" ht="14.25">
      <c r="A3" s="525"/>
      <c r="B3" s="525"/>
      <c r="C3" s="525"/>
      <c r="D3" s="486"/>
      <c r="E3" s="486"/>
      <c r="F3" s="486"/>
      <c r="G3" s="486"/>
      <c r="H3" s="486"/>
      <c r="I3" s="525"/>
      <c r="J3" s="525"/>
      <c r="M3" s="479"/>
      <c r="N3" s="482"/>
      <c r="O3" s="482"/>
      <c r="P3" s="482"/>
      <c r="Q3" s="482"/>
      <c r="R3" s="482"/>
      <c r="S3" s="482"/>
      <c r="T3" s="482"/>
    </row>
    <row r="4" spans="1:20" s="524" customFormat="1" ht="15">
      <c r="A4" s="525"/>
      <c r="B4" s="487" t="s">
        <v>137</v>
      </c>
      <c r="C4" s="525"/>
      <c r="D4" s="533"/>
      <c r="E4" s="486"/>
      <c r="F4" s="486"/>
      <c r="G4" s="486"/>
      <c r="H4" s="486"/>
      <c r="I4" s="525"/>
      <c r="J4" s="525"/>
      <c r="N4" s="482"/>
      <c r="O4" s="482"/>
      <c r="P4" s="482"/>
      <c r="Q4" s="482"/>
      <c r="R4" s="482"/>
      <c r="S4" s="482"/>
      <c r="T4" s="482"/>
    </row>
    <row r="5" spans="1:20" s="524" customFormat="1" ht="15">
      <c r="A5" s="525"/>
      <c r="B5" s="525" t="s">
        <v>138</v>
      </c>
      <c r="C5" s="503">
        <f>'Project Costs_MS5'!C2</f>
        <v>0</v>
      </c>
      <c r="D5" s="535"/>
      <c r="E5" s="525" t="s">
        <v>139</v>
      </c>
      <c r="G5" s="527"/>
      <c r="H5" s="527">
        <f>'Project Costs_MS5'!J27</f>
        <v>0</v>
      </c>
      <c r="I5" s="525"/>
      <c r="J5" s="525"/>
      <c r="N5" s="482"/>
      <c r="O5" s="482"/>
      <c r="P5" s="482"/>
      <c r="Q5" s="482"/>
      <c r="R5" s="482"/>
      <c r="S5" s="482"/>
      <c r="T5" s="482"/>
    </row>
    <row r="6" spans="1:20" s="524" customFormat="1" ht="14.25">
      <c r="A6" s="525"/>
      <c r="B6" s="525" t="s">
        <v>140</v>
      </c>
      <c r="C6" s="534">
        <f>'Project Costs_MS5'!C3</f>
        <v>0.08</v>
      </c>
      <c r="D6" s="533"/>
      <c r="E6" s="525" t="s">
        <v>141</v>
      </c>
      <c r="G6" s="527"/>
      <c r="H6" s="527">
        <f>'Project Costs_MS5'!J22+'Project Costs_MS5'!J23+'Project Costs_MS5'!J24+'Project Costs_MS5'!J28+'Project Costs_MS5'!J29+'Project Costs_MS5'!J26</f>
        <v>0</v>
      </c>
      <c r="I6" s="525"/>
      <c r="J6" s="525"/>
      <c r="N6" s="482"/>
      <c r="O6" s="482"/>
      <c r="P6" s="482"/>
      <c r="Q6" s="482"/>
      <c r="R6" s="482"/>
      <c r="S6" s="482"/>
      <c r="T6" s="482"/>
    </row>
    <row r="7" spans="1:20" s="524" customFormat="1" ht="14.25">
      <c r="A7" s="525"/>
      <c r="B7" s="525" t="s">
        <v>142</v>
      </c>
      <c r="C7" s="532">
        <f>'Project Costs_MS5'!C4</f>
        <v>0</v>
      </c>
      <c r="D7" s="528"/>
      <c r="E7" s="525" t="s">
        <v>143</v>
      </c>
      <c r="G7" s="527"/>
      <c r="H7" s="527">
        <f>'Project Costs_MS5'!J25</f>
        <v>0</v>
      </c>
      <c r="I7" s="525"/>
      <c r="J7" s="525"/>
      <c r="N7" s="482"/>
      <c r="O7" s="482"/>
      <c r="P7" s="482"/>
      <c r="Q7" s="482"/>
      <c r="R7" s="482"/>
      <c r="S7" s="482"/>
      <c r="T7" s="482"/>
    </row>
    <row r="8" spans="1:20" s="524" customFormat="1" ht="14.25">
      <c r="A8" s="525"/>
      <c r="B8" s="531" t="s">
        <v>144</v>
      </c>
      <c r="C8" s="530">
        <f>'Project Costs_MS5'!D18</f>
        <v>0</v>
      </c>
      <c r="D8" s="528"/>
      <c r="E8" s="525" t="s">
        <v>145</v>
      </c>
      <c r="G8" s="527"/>
      <c r="H8" s="527">
        <f>'Project Costs_MS5'!D24*-1</f>
        <v>0</v>
      </c>
      <c r="I8" s="525"/>
      <c r="J8" s="525"/>
      <c r="N8" s="482"/>
      <c r="O8" s="482"/>
      <c r="P8" s="482"/>
      <c r="Q8" s="482"/>
      <c r="R8" s="482"/>
      <c r="S8" s="482"/>
      <c r="T8" s="482"/>
    </row>
    <row r="9" spans="1:20" s="524" customFormat="1" ht="14.25">
      <c r="A9" s="525"/>
      <c r="B9" s="525" t="s">
        <v>146</v>
      </c>
      <c r="C9" s="529">
        <f>'Project Costs_MS5'!J18</f>
        <v>0</v>
      </c>
      <c r="D9" s="528"/>
      <c r="E9" s="525" t="s">
        <v>147</v>
      </c>
      <c r="G9" s="527"/>
      <c r="H9" s="527">
        <f>'Project Costs_MS5'!J41</f>
        <v>0</v>
      </c>
      <c r="I9" s="525"/>
      <c r="J9" s="525"/>
      <c r="L9" s="527"/>
      <c r="N9" s="482"/>
      <c r="O9" s="482"/>
      <c r="P9" s="482"/>
      <c r="Q9" s="482"/>
      <c r="R9" s="482"/>
      <c r="S9" s="482"/>
      <c r="T9" s="482"/>
    </row>
    <row r="10" spans="1:20" s="524" customFormat="1" ht="14.25">
      <c r="A10" s="525"/>
      <c r="C10" s="526"/>
      <c r="F10" s="486"/>
      <c r="G10" s="486"/>
      <c r="H10" s="486"/>
      <c r="I10" s="525"/>
      <c r="J10" s="525"/>
      <c r="N10" s="482"/>
      <c r="O10" s="482"/>
      <c r="P10" s="482"/>
      <c r="Q10" s="482"/>
      <c r="R10" s="482"/>
      <c r="S10" s="482"/>
      <c r="T10" s="482"/>
    </row>
    <row r="11" spans="1:20" s="491" customFormat="1" ht="15">
      <c r="A11" s="492"/>
      <c r="B11" s="523" t="s">
        <v>148</v>
      </c>
      <c r="C11" s="522"/>
      <c r="D11" s="521" t="s">
        <v>149</v>
      </c>
      <c r="E11" s="521" t="s">
        <v>150</v>
      </c>
      <c r="F11" s="521" t="s">
        <v>151</v>
      </c>
      <c r="G11" s="521" t="s">
        <v>152</v>
      </c>
      <c r="H11" s="521" t="s">
        <v>153</v>
      </c>
      <c r="I11" s="521" t="s">
        <v>154</v>
      </c>
      <c r="J11" s="521" t="s">
        <v>155</v>
      </c>
      <c r="K11" s="521" t="s">
        <v>156</v>
      </c>
      <c r="N11" s="482" t="s">
        <v>157</v>
      </c>
      <c r="O11" s="482"/>
      <c r="P11" s="482"/>
      <c r="Q11" s="482"/>
      <c r="R11" s="482"/>
      <c r="S11" s="482"/>
      <c r="T11" s="482"/>
    </row>
    <row r="12" spans="1:20" s="491" customFormat="1" hidden="1" outlineLevel="1">
      <c r="A12" s="492"/>
      <c r="B12" s="519" t="s">
        <v>158</v>
      </c>
      <c r="C12" s="518"/>
      <c r="D12" s="520">
        <f t="shared" ref="D12:K12" si="0">SUM(D13:D16)</f>
        <v>0</v>
      </c>
      <c r="E12" s="520">
        <f t="shared" si="0"/>
        <v>0</v>
      </c>
      <c r="F12" s="520">
        <f t="shared" si="0"/>
        <v>0</v>
      </c>
      <c r="G12" s="520">
        <f t="shared" si="0"/>
        <v>0</v>
      </c>
      <c r="H12" s="520">
        <f t="shared" si="0"/>
        <v>0</v>
      </c>
      <c r="I12" s="520">
        <f t="shared" si="0"/>
        <v>0</v>
      </c>
      <c r="J12" s="520">
        <f t="shared" si="0"/>
        <v>0</v>
      </c>
      <c r="K12" s="520">
        <f t="shared" si="0"/>
        <v>0</v>
      </c>
      <c r="N12" s="482"/>
      <c r="O12" s="482"/>
      <c r="P12" s="482"/>
      <c r="Q12" s="482" t="b">
        <f>IF(N28&lt;D57,N28)</f>
        <v>0</v>
      </c>
      <c r="R12" s="482"/>
      <c r="S12" s="482"/>
      <c r="T12" s="482"/>
    </row>
    <row r="13" spans="1:20" s="491" customFormat="1" hidden="1" outlineLevel="1">
      <c r="B13" s="479"/>
      <c r="C13" s="511"/>
      <c r="D13" s="510"/>
      <c r="E13" s="510"/>
      <c r="F13" s="510"/>
      <c r="G13" s="510"/>
      <c r="H13" s="510"/>
      <c r="I13" s="510"/>
      <c r="J13" s="510"/>
      <c r="K13" s="510">
        <f>SUM(D13:J13)</f>
        <v>0</v>
      </c>
      <c r="N13" s="482"/>
      <c r="O13" s="482"/>
      <c r="P13" s="482"/>
      <c r="Q13" s="482" t="b">
        <f>IF(N29&lt;D58,N29)</f>
        <v>0</v>
      </c>
      <c r="R13" s="482"/>
      <c r="S13" s="482"/>
      <c r="T13" s="482"/>
    </row>
    <row r="14" spans="1:20" s="491" customFormat="1" hidden="1" outlineLevel="1">
      <c r="B14" s="479"/>
      <c r="C14" s="511"/>
      <c r="D14" s="510"/>
      <c r="E14" s="510"/>
      <c r="F14" s="510"/>
      <c r="G14" s="510"/>
      <c r="H14" s="510"/>
      <c r="I14" s="510"/>
      <c r="J14" s="510"/>
      <c r="K14" s="510">
        <f>SUM(D14:J14)</f>
        <v>0</v>
      </c>
      <c r="N14" s="482"/>
      <c r="O14" s="482"/>
      <c r="P14" s="482"/>
      <c r="Q14" s="482" t="b">
        <f>IF(N30&lt;D61,N30)</f>
        <v>0</v>
      </c>
      <c r="R14" s="482"/>
      <c r="S14" s="482"/>
      <c r="T14" s="482"/>
    </row>
    <row r="15" spans="1:20" s="491" customFormat="1" hidden="1" outlineLevel="1">
      <c r="A15" s="492"/>
      <c r="B15" s="479"/>
      <c r="C15" s="483"/>
      <c r="D15" s="506"/>
      <c r="E15" s="506"/>
      <c r="F15" s="506"/>
      <c r="G15" s="506"/>
      <c r="H15" s="506"/>
      <c r="I15" s="506"/>
      <c r="J15" s="506"/>
      <c r="K15" s="510">
        <f>SUM(D15:J15)</f>
        <v>0</v>
      </c>
      <c r="N15" s="482"/>
      <c r="O15" s="482"/>
      <c r="P15" s="482"/>
      <c r="Q15" s="482">
        <f>IF(N31&lt;D62,N31)</f>
        <v>0</v>
      </c>
      <c r="R15" s="482"/>
      <c r="S15" s="482"/>
      <c r="T15" s="482"/>
    </row>
    <row r="16" spans="1:20" s="491" customFormat="1" hidden="1" outlineLevel="1">
      <c r="A16" s="492"/>
      <c r="B16" s="483"/>
      <c r="C16" s="483"/>
      <c r="D16" s="507"/>
      <c r="E16" s="507"/>
      <c r="F16" s="507"/>
      <c r="G16" s="507"/>
      <c r="H16" s="507"/>
      <c r="I16" s="507"/>
      <c r="J16" s="507"/>
      <c r="K16" s="510">
        <f>SUM(D16:J16)</f>
        <v>0</v>
      </c>
      <c r="N16" s="482"/>
      <c r="O16" s="482"/>
      <c r="P16" s="482"/>
      <c r="Q16" s="482" t="b">
        <f>IF(N32&lt;D63,N32)</f>
        <v>0</v>
      </c>
      <c r="R16" s="482"/>
      <c r="S16" s="482"/>
      <c r="T16" s="482"/>
    </row>
    <row r="17" spans="1:20" s="491" customFormat="1" hidden="1" outlineLevel="1">
      <c r="A17" s="492"/>
      <c r="B17" s="519" t="s">
        <v>159</v>
      </c>
      <c r="C17" s="518"/>
      <c r="D17" s="517" t="e">
        <f t="shared" ref="D17:J17" si="1">SUM(D18:D21)/COUNT(D18:D21)</f>
        <v>#DIV/0!</v>
      </c>
      <c r="E17" s="517" t="e">
        <f t="shared" si="1"/>
        <v>#DIV/0!</v>
      </c>
      <c r="F17" s="517" t="e">
        <f t="shared" si="1"/>
        <v>#DIV/0!</v>
      </c>
      <c r="G17" s="517" t="e">
        <f t="shared" si="1"/>
        <v>#DIV/0!</v>
      </c>
      <c r="H17" s="517" t="e">
        <f t="shared" si="1"/>
        <v>#DIV/0!</v>
      </c>
      <c r="I17" s="517" t="e">
        <f t="shared" si="1"/>
        <v>#DIV/0!</v>
      </c>
      <c r="J17" s="517" t="e">
        <f t="shared" si="1"/>
        <v>#DIV/0!</v>
      </c>
      <c r="K17" s="516"/>
      <c r="N17" s="482"/>
      <c r="O17" s="482"/>
      <c r="P17" s="482"/>
      <c r="Q17" s="482" t="b">
        <f>IF(N33&lt;D64,N33)</f>
        <v>0</v>
      </c>
      <c r="R17" s="482"/>
      <c r="S17" s="482"/>
      <c r="T17" s="482"/>
    </row>
    <row r="18" spans="1:20" s="491" customFormat="1" hidden="1" outlineLevel="1">
      <c r="A18" s="492"/>
      <c r="B18" s="479"/>
      <c r="C18" s="511"/>
      <c r="D18" s="515"/>
      <c r="E18" s="515"/>
      <c r="F18" s="515"/>
      <c r="G18" s="515"/>
      <c r="H18" s="515"/>
      <c r="I18" s="515"/>
      <c r="J18" s="515"/>
      <c r="K18" s="510"/>
      <c r="N18" s="482"/>
      <c r="O18" s="482"/>
      <c r="P18" s="482"/>
      <c r="Q18" s="482" t="b">
        <f>IF(N34&lt;D65,N34)</f>
        <v>0</v>
      </c>
      <c r="R18" s="482"/>
      <c r="S18" s="482"/>
      <c r="T18" s="482"/>
    </row>
    <row r="19" spans="1:20" s="491" customFormat="1" hidden="1" outlineLevel="1">
      <c r="A19" s="492"/>
      <c r="B19" s="479"/>
      <c r="C19" s="511"/>
      <c r="D19" s="515"/>
      <c r="E19" s="515"/>
      <c r="F19" s="515"/>
      <c r="G19" s="515"/>
      <c r="H19" s="515"/>
      <c r="I19" s="515"/>
      <c r="J19" s="515"/>
      <c r="K19" s="510"/>
      <c r="N19" s="482"/>
      <c r="O19" s="482"/>
      <c r="P19" s="482"/>
      <c r="Q19" s="482" t="e">
        <f>IF(N35&lt;#REF!,N35)</f>
        <v>#REF!</v>
      </c>
      <c r="R19" s="482"/>
      <c r="S19" s="482"/>
      <c r="T19" s="482"/>
    </row>
    <row r="20" spans="1:20" s="491" customFormat="1" hidden="1" outlineLevel="1">
      <c r="A20" s="492"/>
      <c r="B20" s="479"/>
      <c r="C20" s="483"/>
      <c r="D20" s="514"/>
      <c r="E20" s="514"/>
      <c r="F20" s="514"/>
      <c r="G20" s="514"/>
      <c r="H20" s="514"/>
      <c r="I20" s="514"/>
      <c r="J20" s="514"/>
      <c r="K20" s="510"/>
      <c r="N20" s="482"/>
      <c r="O20" s="482"/>
      <c r="P20" s="482"/>
      <c r="Q20" s="482" t="e">
        <f>IF(N36&lt;#REF!,N36)</f>
        <v>#REF!</v>
      </c>
      <c r="R20" s="482"/>
      <c r="S20" s="482"/>
      <c r="T20" s="482"/>
    </row>
    <row r="21" spans="1:20" s="491" customFormat="1" hidden="1" outlineLevel="1">
      <c r="A21" s="492"/>
      <c r="B21" s="483"/>
      <c r="C21" s="483"/>
      <c r="D21" s="513"/>
      <c r="E21" s="513"/>
      <c r="F21" s="513"/>
      <c r="G21" s="513"/>
      <c r="H21" s="513"/>
      <c r="I21" s="513"/>
      <c r="J21" s="513"/>
      <c r="K21" s="510"/>
      <c r="N21" s="482"/>
      <c r="O21" s="482"/>
      <c r="P21" s="482"/>
      <c r="Q21" s="482" t="b">
        <f t="shared" ref="Q21:Q26" si="2">IF(N37&lt;D66,N37)</f>
        <v>0</v>
      </c>
      <c r="R21" s="482"/>
      <c r="S21" s="482"/>
      <c r="T21" s="482"/>
    </row>
    <row r="22" spans="1:20" s="491" customFormat="1" hidden="1" outlineLevel="1">
      <c r="A22" s="492"/>
      <c r="B22" s="519" t="s">
        <v>160</v>
      </c>
      <c r="C22" s="518"/>
      <c r="D22" s="517">
        <f t="shared" ref="D22:J22" si="3">SUM(D23:D26)/COUNT(D23:D26)</f>
        <v>0</v>
      </c>
      <c r="E22" s="517">
        <f t="shared" si="3"/>
        <v>0</v>
      </c>
      <c r="F22" s="517">
        <f t="shared" si="3"/>
        <v>0</v>
      </c>
      <c r="G22" s="517">
        <f t="shared" si="3"/>
        <v>0</v>
      </c>
      <c r="H22" s="517">
        <f t="shared" si="3"/>
        <v>0</v>
      </c>
      <c r="I22" s="517">
        <f t="shared" si="3"/>
        <v>0</v>
      </c>
      <c r="J22" s="517">
        <f t="shared" si="3"/>
        <v>0</v>
      </c>
      <c r="K22" s="516"/>
      <c r="N22" s="482"/>
      <c r="O22" s="482"/>
      <c r="P22" s="482"/>
      <c r="Q22" s="482" t="b">
        <f t="shared" si="2"/>
        <v>0</v>
      </c>
      <c r="R22" s="482"/>
      <c r="S22" s="482"/>
      <c r="T22" s="482"/>
    </row>
    <row r="23" spans="1:20" s="491" customFormat="1" hidden="1" outlineLevel="1">
      <c r="A23" s="492"/>
      <c r="B23" s="479"/>
      <c r="C23" s="511"/>
      <c r="D23" s="515">
        <f t="shared" ref="D23:J23" si="4">+D18*0.9</f>
        <v>0</v>
      </c>
      <c r="E23" s="515">
        <f t="shared" si="4"/>
        <v>0</v>
      </c>
      <c r="F23" s="515">
        <f t="shared" si="4"/>
        <v>0</v>
      </c>
      <c r="G23" s="515">
        <f t="shared" si="4"/>
        <v>0</v>
      </c>
      <c r="H23" s="515">
        <f t="shared" si="4"/>
        <v>0</v>
      </c>
      <c r="I23" s="515">
        <f t="shared" si="4"/>
        <v>0</v>
      </c>
      <c r="J23" s="515">
        <f t="shared" si="4"/>
        <v>0</v>
      </c>
      <c r="K23" s="510"/>
      <c r="N23" s="482"/>
      <c r="O23" s="482"/>
      <c r="P23" s="482"/>
      <c r="Q23" s="482" t="b">
        <f t="shared" si="2"/>
        <v>0</v>
      </c>
      <c r="R23" s="482"/>
      <c r="S23" s="482"/>
      <c r="T23" s="482"/>
    </row>
    <row r="24" spans="1:20" s="491" customFormat="1" hidden="1" outlineLevel="1">
      <c r="A24" s="492"/>
      <c r="B24" s="479"/>
      <c r="C24" s="511"/>
      <c r="D24" s="515"/>
      <c r="E24" s="515"/>
      <c r="F24" s="515"/>
      <c r="G24" s="515"/>
      <c r="H24" s="515"/>
      <c r="I24" s="515"/>
      <c r="J24" s="515"/>
      <c r="K24" s="510"/>
      <c r="N24" s="482"/>
      <c r="O24" s="482"/>
      <c r="P24" s="482"/>
      <c r="Q24" s="482" t="b">
        <f t="shared" si="2"/>
        <v>0</v>
      </c>
      <c r="R24" s="482"/>
      <c r="S24" s="482"/>
      <c r="T24" s="482"/>
    </row>
    <row r="25" spans="1:20" s="491" customFormat="1" hidden="1" outlineLevel="1">
      <c r="A25" s="492"/>
      <c r="B25" s="479"/>
      <c r="C25" s="483"/>
      <c r="D25" s="514"/>
      <c r="E25" s="514"/>
      <c r="F25" s="514"/>
      <c r="G25" s="514"/>
      <c r="H25" s="514"/>
      <c r="I25" s="514"/>
      <c r="J25" s="514"/>
      <c r="K25" s="510"/>
      <c r="N25" s="482"/>
      <c r="O25" s="482"/>
      <c r="P25" s="482"/>
      <c r="Q25" s="482" t="b">
        <f t="shared" si="2"/>
        <v>0</v>
      </c>
      <c r="R25" s="482"/>
      <c r="S25" s="482"/>
      <c r="T25" s="482"/>
    </row>
    <row r="26" spans="1:20" s="491" customFormat="1" hidden="1" outlineLevel="1">
      <c r="A26" s="492"/>
      <c r="B26" s="483"/>
      <c r="C26" s="483"/>
      <c r="D26" s="513"/>
      <c r="E26" s="513"/>
      <c r="F26" s="513"/>
      <c r="G26" s="513"/>
      <c r="H26" s="513"/>
      <c r="I26" s="513"/>
      <c r="J26" s="513"/>
      <c r="K26" s="510"/>
      <c r="N26" s="482"/>
      <c r="O26" s="482"/>
      <c r="P26" s="482"/>
      <c r="Q26" s="482" t="b">
        <f t="shared" si="2"/>
        <v>0</v>
      </c>
      <c r="R26" s="482"/>
      <c r="S26" s="482"/>
      <c r="T26" s="482"/>
    </row>
    <row r="27" spans="1:20" s="491" customFormat="1" collapsed="1">
      <c r="A27" s="492"/>
      <c r="B27" s="490" t="s">
        <v>161</v>
      </c>
      <c r="C27" s="497" t="s">
        <v>162</v>
      </c>
      <c r="D27" s="502">
        <f t="shared" ref="D27:J27" si="5">SUM(D28:D31)</f>
        <v>0</v>
      </c>
      <c r="E27" s="502">
        <f t="shared" si="5"/>
        <v>0</v>
      </c>
      <c r="F27" s="502">
        <f t="shared" si="5"/>
        <v>0</v>
      </c>
      <c r="G27" s="502">
        <f t="shared" si="5"/>
        <v>0</v>
      </c>
      <c r="H27" s="502">
        <f t="shared" si="5"/>
        <v>0</v>
      </c>
      <c r="I27" s="502">
        <f t="shared" si="5"/>
        <v>0</v>
      </c>
      <c r="J27" s="502">
        <f t="shared" si="5"/>
        <v>0</v>
      </c>
      <c r="K27" s="502">
        <f>SUM(D27:J27)</f>
        <v>0</v>
      </c>
      <c r="N27" s="482">
        <f>D54</f>
        <v>0</v>
      </c>
      <c r="O27" s="482"/>
      <c r="P27" s="482" t="str">
        <f t="shared" ref="P27:P33" si="6">IF(AND(R27=0,R26&lt;&gt;0),N27,"")</f>
        <v/>
      </c>
      <c r="Q27" s="482" t="str">
        <f>IF(N27&lt;D56,N27,"")</f>
        <v/>
      </c>
      <c r="R27" s="482">
        <f t="shared" ref="R27:R33" si="7">IF(Q27="",0,Q27-Q26)</f>
        <v>0</v>
      </c>
      <c r="S27" s="482"/>
      <c r="T27" s="482"/>
    </row>
    <row r="28" spans="1:20" s="491" customFormat="1" hidden="1" outlineLevel="1">
      <c r="A28" s="492"/>
      <c r="B28" s="479"/>
      <c r="C28" s="511"/>
      <c r="D28" s="506">
        <f>('Income Statement_MS5'!C37)*1000</f>
        <v>0</v>
      </c>
      <c r="E28" s="506">
        <f>('Income Statement_MS5'!D37)*1000</f>
        <v>0</v>
      </c>
      <c r="F28" s="506">
        <f>('Income Statement_MS5'!E37)*1000</f>
        <v>0</v>
      </c>
      <c r="G28" s="506">
        <f>('Income Statement_MS5'!F37)*1000</f>
        <v>0</v>
      </c>
      <c r="H28" s="506">
        <f>('Income Statement_MS5'!G37)*1000</f>
        <v>0</v>
      </c>
      <c r="I28" s="506">
        <f>('Income Statement_MS5'!H37)*1000</f>
        <v>0</v>
      </c>
      <c r="J28" s="506">
        <f>('Income Statement_MS5'!I37)*1000</f>
        <v>0</v>
      </c>
      <c r="K28" s="510">
        <f>SUM(D28:J28)</f>
        <v>0</v>
      </c>
      <c r="N28" s="482">
        <f>E54</f>
        <v>0</v>
      </c>
      <c r="O28" s="482"/>
      <c r="P28" s="482" t="str">
        <f t="shared" si="6"/>
        <v/>
      </c>
      <c r="Q28" s="482" t="str">
        <f>IF(SUM(N27:N28)&lt;D56,SUM(N27:N28),"")</f>
        <v/>
      </c>
      <c r="R28" s="482">
        <f t="shared" si="7"/>
        <v>0</v>
      </c>
      <c r="S28" s="482"/>
      <c r="T28" s="482"/>
    </row>
    <row r="29" spans="1:20" s="491" customFormat="1" hidden="1" outlineLevel="1">
      <c r="A29" s="492"/>
      <c r="B29" s="479"/>
      <c r="C29" s="511"/>
      <c r="D29" s="510"/>
      <c r="E29" s="510"/>
      <c r="F29" s="510"/>
      <c r="G29" s="510"/>
      <c r="H29" s="510"/>
      <c r="I29" s="510"/>
      <c r="J29" s="510"/>
      <c r="K29" s="510">
        <f>SUM(D29:J29)</f>
        <v>0</v>
      </c>
      <c r="N29" s="482">
        <f>F54</f>
        <v>0</v>
      </c>
      <c r="O29" s="482"/>
      <c r="P29" s="482" t="str">
        <f t="shared" si="6"/>
        <v/>
      </c>
      <c r="Q29" s="482" t="str">
        <f>IF(SUM(N27:N29)&lt;D56,SUM(N27:N29),"")</f>
        <v/>
      </c>
      <c r="R29" s="482">
        <f t="shared" si="7"/>
        <v>0</v>
      </c>
      <c r="S29" s="482"/>
      <c r="T29" s="482"/>
    </row>
    <row r="30" spans="1:20" s="491" customFormat="1" hidden="1" outlineLevel="1">
      <c r="A30" s="492"/>
      <c r="B30" s="479"/>
      <c r="C30" s="483"/>
      <c r="D30" s="506"/>
      <c r="E30" s="506"/>
      <c r="F30" s="506"/>
      <c r="G30" s="506"/>
      <c r="H30" s="506"/>
      <c r="I30" s="506"/>
      <c r="J30" s="506"/>
      <c r="K30" s="510">
        <f>SUM(D30:J30)</f>
        <v>0</v>
      </c>
      <c r="N30" s="482">
        <f>G54</f>
        <v>0</v>
      </c>
      <c r="O30" s="482"/>
      <c r="P30" s="482" t="str">
        <f t="shared" si="6"/>
        <v/>
      </c>
      <c r="Q30" s="482" t="str">
        <f>IF(SUM(N27:N30)&lt;D56,SUM(N27:N30),"")</f>
        <v/>
      </c>
      <c r="R30" s="482">
        <f t="shared" si="7"/>
        <v>0</v>
      </c>
      <c r="S30" s="482"/>
      <c r="T30" s="482"/>
    </row>
    <row r="31" spans="1:20" s="491" customFormat="1" hidden="1" outlineLevel="1">
      <c r="A31" s="492"/>
      <c r="B31" s="483"/>
      <c r="C31" s="483"/>
      <c r="D31" s="507"/>
      <c r="E31" s="507"/>
      <c r="F31" s="507"/>
      <c r="G31" s="507"/>
      <c r="H31" s="507"/>
      <c r="I31" s="507"/>
      <c r="J31" s="507"/>
      <c r="K31" s="510"/>
      <c r="N31" s="482">
        <f>H54</f>
        <v>0</v>
      </c>
      <c r="O31" s="482"/>
      <c r="P31" s="482" t="str">
        <f t="shared" si="6"/>
        <v/>
      </c>
      <c r="Q31" s="482" t="str">
        <f>IF(SUM(N27:N31)&lt;D56,SUM(N27:N31),"")</f>
        <v/>
      </c>
      <c r="R31" s="482">
        <f t="shared" si="7"/>
        <v>0</v>
      </c>
      <c r="S31" s="482"/>
      <c r="T31" s="482"/>
    </row>
    <row r="32" spans="1:20" s="491" customFormat="1" collapsed="1">
      <c r="A32" s="492"/>
      <c r="B32" s="830" t="s">
        <v>163</v>
      </c>
      <c r="C32" s="831" t="s">
        <v>162</v>
      </c>
      <c r="D32" s="832">
        <f t="shared" ref="D32:J32" si="8">SUM(D33:D36)</f>
        <v>0</v>
      </c>
      <c r="E32" s="832">
        <f t="shared" si="8"/>
        <v>0</v>
      </c>
      <c r="F32" s="832">
        <f t="shared" si="8"/>
        <v>0</v>
      </c>
      <c r="G32" s="832">
        <f t="shared" si="8"/>
        <v>0</v>
      </c>
      <c r="H32" s="832">
        <f t="shared" si="8"/>
        <v>0</v>
      </c>
      <c r="I32" s="832">
        <f t="shared" si="8"/>
        <v>0</v>
      </c>
      <c r="J32" s="832">
        <f t="shared" si="8"/>
        <v>0</v>
      </c>
      <c r="K32" s="832">
        <f t="shared" ref="K32:K41" si="9">SUM(D32:J32)</f>
        <v>0</v>
      </c>
      <c r="N32" s="482">
        <f>I54</f>
        <v>0</v>
      </c>
      <c r="O32" s="482"/>
      <c r="P32" s="482" t="str">
        <f t="shared" si="6"/>
        <v/>
      </c>
      <c r="Q32" s="482" t="str">
        <f>IF(SUM(N27:N32)&lt;D56,SUM(N27:N32),"")</f>
        <v/>
      </c>
      <c r="R32" s="482">
        <f t="shared" si="7"/>
        <v>0</v>
      </c>
      <c r="S32" s="482"/>
      <c r="T32" s="482"/>
    </row>
    <row r="33" spans="1:20" s="491" customFormat="1" hidden="1" outlineLevel="1">
      <c r="A33" s="492"/>
      <c r="B33" s="479"/>
      <c r="C33" s="511"/>
      <c r="D33" s="506">
        <f>('Income Statement_MS5'!C57)*1000</f>
        <v>0</v>
      </c>
      <c r="E33" s="506">
        <f>('Income Statement_MS5'!D57)*1000</f>
        <v>0</v>
      </c>
      <c r="F33" s="506">
        <f>('Income Statement_MS5'!E57)*1000</f>
        <v>0</v>
      </c>
      <c r="G33" s="506">
        <f>('Income Statement_MS5'!F57)*1000</f>
        <v>0</v>
      </c>
      <c r="H33" s="506">
        <f>('Income Statement_MS5'!G57)*1000</f>
        <v>0</v>
      </c>
      <c r="I33" s="506">
        <f>('Income Statement_MS5'!H57)*1000</f>
        <v>0</v>
      </c>
      <c r="J33" s="506">
        <f>('Income Statement_MS5'!I57)*1000</f>
        <v>0</v>
      </c>
      <c r="K33" s="510">
        <f t="shared" si="9"/>
        <v>0</v>
      </c>
      <c r="N33" s="482">
        <f>J54</f>
        <v>0</v>
      </c>
      <c r="O33" s="482"/>
      <c r="P33" s="482" t="str">
        <f t="shared" si="6"/>
        <v/>
      </c>
      <c r="Q33" s="482" t="str">
        <f>IF(SUM(N27:N33)&lt;D56,SUM(N27:N33),"")</f>
        <v/>
      </c>
      <c r="R33" s="482">
        <f t="shared" si="7"/>
        <v>0</v>
      </c>
      <c r="S33" s="482"/>
      <c r="T33" s="482"/>
    </row>
    <row r="34" spans="1:20" s="491" customFormat="1" hidden="1" outlineLevel="1">
      <c r="A34" s="492"/>
      <c r="B34" s="479"/>
      <c r="C34" s="511"/>
      <c r="D34" s="510"/>
      <c r="E34" s="510"/>
      <c r="F34" s="510"/>
      <c r="G34" s="510"/>
      <c r="H34" s="510"/>
      <c r="I34" s="510"/>
      <c r="J34" s="510"/>
      <c r="K34" s="510">
        <f t="shared" si="9"/>
        <v>0</v>
      </c>
      <c r="N34" s="482"/>
      <c r="O34" s="482"/>
      <c r="P34" s="482">
        <f>SUM(P27:P33)</f>
        <v>0</v>
      </c>
      <c r="Q34" s="512">
        <f>COUNT(Q27:Q33)</f>
        <v>0</v>
      </c>
      <c r="R34" s="482">
        <f>SUM(R27:R33)</f>
        <v>0</v>
      </c>
      <c r="S34" s="482"/>
      <c r="T34" s="482"/>
    </row>
    <row r="35" spans="1:20" s="491" customFormat="1" hidden="1" outlineLevel="1">
      <c r="A35" s="492"/>
      <c r="B35" s="479"/>
      <c r="C35" s="483"/>
      <c r="D35" s="510"/>
      <c r="E35" s="510"/>
      <c r="F35" s="510"/>
      <c r="G35" s="510"/>
      <c r="H35" s="510"/>
      <c r="I35" s="510"/>
      <c r="J35" s="510"/>
      <c r="K35" s="510">
        <f t="shared" si="9"/>
        <v>0</v>
      </c>
      <c r="N35" s="482"/>
      <c r="O35" s="482"/>
      <c r="P35" s="482"/>
      <c r="Q35" s="512" t="str">
        <f>IF(Q34=0,"&lt;1,0",1/P34*R35)</f>
        <v>&lt;1,0</v>
      </c>
      <c r="R35" s="482">
        <f>D56-R34</f>
        <v>0</v>
      </c>
      <c r="S35" s="482"/>
      <c r="T35" s="482"/>
    </row>
    <row r="36" spans="1:20" s="491" customFormat="1" hidden="1" outlineLevel="1">
      <c r="A36" s="492"/>
      <c r="B36" s="483"/>
      <c r="C36" s="483"/>
      <c r="D36" s="510"/>
      <c r="E36" s="510"/>
      <c r="F36" s="510"/>
      <c r="G36" s="510"/>
      <c r="H36" s="510"/>
      <c r="I36" s="510"/>
      <c r="J36" s="510"/>
      <c r="K36" s="510">
        <f t="shared" si="9"/>
        <v>0</v>
      </c>
      <c r="N36" s="482"/>
      <c r="O36" s="482"/>
      <c r="P36" s="482"/>
      <c r="Q36" s="512" t="str">
        <f>IF(Q35="&lt;1,0","&lt;1,0",SUM(Q34:Q35))</f>
        <v>&lt;1,0</v>
      </c>
      <c r="R36" s="482"/>
      <c r="S36" s="482"/>
      <c r="T36" s="482"/>
    </row>
    <row r="37" spans="1:20" s="491" customFormat="1" ht="14.1" customHeight="1" collapsed="1">
      <c r="A37" s="492"/>
      <c r="B37" s="490" t="s">
        <v>164</v>
      </c>
      <c r="C37" s="497" t="s">
        <v>162</v>
      </c>
      <c r="D37" s="502">
        <f t="shared" ref="D37:J37" si="10">+D27-D32</f>
        <v>0</v>
      </c>
      <c r="E37" s="502">
        <f t="shared" si="10"/>
        <v>0</v>
      </c>
      <c r="F37" s="502">
        <f t="shared" si="10"/>
        <v>0</v>
      </c>
      <c r="G37" s="502">
        <f t="shared" si="10"/>
        <v>0</v>
      </c>
      <c r="H37" s="502">
        <f t="shared" si="10"/>
        <v>0</v>
      </c>
      <c r="I37" s="502">
        <f t="shared" si="10"/>
        <v>0</v>
      </c>
      <c r="J37" s="502">
        <f t="shared" si="10"/>
        <v>0</v>
      </c>
      <c r="K37" s="502">
        <f t="shared" si="9"/>
        <v>0</v>
      </c>
      <c r="N37" s="482"/>
      <c r="O37" s="482"/>
      <c r="P37" s="482"/>
      <c r="Q37" s="482"/>
      <c r="R37" s="482"/>
      <c r="S37" s="482"/>
      <c r="T37" s="482"/>
    </row>
    <row r="38" spans="1:20" s="491" customFormat="1" hidden="1" outlineLevel="1">
      <c r="B38" s="479"/>
      <c r="C38" s="511"/>
      <c r="D38" s="510">
        <f t="shared" ref="D38:J38" si="11">D28-D33</f>
        <v>0</v>
      </c>
      <c r="E38" s="510">
        <f t="shared" si="11"/>
        <v>0</v>
      </c>
      <c r="F38" s="510">
        <f t="shared" si="11"/>
        <v>0</v>
      </c>
      <c r="G38" s="510">
        <f t="shared" si="11"/>
        <v>0</v>
      </c>
      <c r="H38" s="510">
        <f t="shared" si="11"/>
        <v>0</v>
      </c>
      <c r="I38" s="510">
        <f t="shared" si="11"/>
        <v>0</v>
      </c>
      <c r="J38" s="510">
        <f t="shared" si="11"/>
        <v>0</v>
      </c>
      <c r="K38" s="510">
        <f t="shared" si="9"/>
        <v>0</v>
      </c>
      <c r="N38" s="482"/>
      <c r="O38" s="482"/>
      <c r="P38" s="482"/>
      <c r="Q38" s="482"/>
      <c r="R38" s="482"/>
      <c r="S38" s="482"/>
      <c r="T38" s="482"/>
    </row>
    <row r="39" spans="1:20" s="491" customFormat="1" hidden="1" outlineLevel="1">
      <c r="B39" s="479"/>
      <c r="C39" s="511"/>
      <c r="D39" s="510"/>
      <c r="E39" s="510"/>
      <c r="F39" s="510"/>
      <c r="G39" s="510"/>
      <c r="H39" s="510"/>
      <c r="I39" s="510"/>
      <c r="J39" s="510"/>
      <c r="K39" s="510">
        <f t="shared" si="9"/>
        <v>0</v>
      </c>
      <c r="N39" s="482"/>
      <c r="O39" s="482"/>
      <c r="P39" s="482"/>
      <c r="Q39" s="482"/>
      <c r="R39" s="482"/>
      <c r="S39" s="482"/>
      <c r="T39" s="482"/>
    </row>
    <row r="40" spans="1:20" s="491" customFormat="1" hidden="1" outlineLevel="1">
      <c r="B40" s="479"/>
      <c r="C40" s="483"/>
      <c r="D40" s="510"/>
      <c r="E40" s="510"/>
      <c r="F40" s="510"/>
      <c r="G40" s="510"/>
      <c r="H40" s="510"/>
      <c r="I40" s="510"/>
      <c r="J40" s="510"/>
      <c r="K40" s="510">
        <f t="shared" si="9"/>
        <v>0</v>
      </c>
      <c r="N40" s="482"/>
      <c r="O40" s="482"/>
      <c r="P40" s="482"/>
      <c r="Q40" s="482"/>
      <c r="R40" s="482"/>
      <c r="S40" s="482"/>
      <c r="T40" s="482"/>
    </row>
    <row r="41" spans="1:20" s="491" customFormat="1" hidden="1" outlineLevel="1">
      <c r="B41" s="483"/>
      <c r="C41" s="483"/>
      <c r="D41" s="510"/>
      <c r="E41" s="510"/>
      <c r="F41" s="510"/>
      <c r="G41" s="510"/>
      <c r="H41" s="510"/>
      <c r="I41" s="510"/>
      <c r="J41" s="510"/>
      <c r="K41" s="510">
        <f t="shared" si="9"/>
        <v>0</v>
      </c>
      <c r="N41" s="482"/>
      <c r="O41" s="482"/>
      <c r="P41" s="482"/>
      <c r="Q41" s="482"/>
      <c r="R41" s="750"/>
      <c r="S41" s="482"/>
      <c r="T41" s="482"/>
    </row>
    <row r="42" spans="1:20" s="491" customFormat="1" collapsed="1">
      <c r="A42" s="492"/>
      <c r="B42" s="830" t="s">
        <v>165</v>
      </c>
      <c r="C42" s="831"/>
      <c r="D42" s="833" t="e">
        <f t="shared" ref="D42:K42" si="12">+D37/D27</f>
        <v>#DIV/0!</v>
      </c>
      <c r="E42" s="833" t="e">
        <f t="shared" si="12"/>
        <v>#DIV/0!</v>
      </c>
      <c r="F42" s="833" t="e">
        <f t="shared" si="12"/>
        <v>#DIV/0!</v>
      </c>
      <c r="G42" s="833" t="e">
        <f t="shared" si="12"/>
        <v>#DIV/0!</v>
      </c>
      <c r="H42" s="833" t="e">
        <f t="shared" si="12"/>
        <v>#DIV/0!</v>
      </c>
      <c r="I42" s="833" t="e">
        <f t="shared" si="12"/>
        <v>#DIV/0!</v>
      </c>
      <c r="J42" s="833" t="e">
        <f t="shared" si="12"/>
        <v>#DIV/0!</v>
      </c>
      <c r="K42" s="833" t="e">
        <f t="shared" si="12"/>
        <v>#DIV/0!</v>
      </c>
      <c r="N42" s="482"/>
      <c r="O42" s="482"/>
      <c r="P42" s="482"/>
      <c r="Q42" s="482"/>
      <c r="R42" s="482"/>
      <c r="S42" s="482"/>
      <c r="T42" s="482"/>
    </row>
    <row r="43" spans="1:20" s="492" customFormat="1">
      <c r="C43" s="483"/>
      <c r="D43" s="828"/>
      <c r="E43" s="828"/>
      <c r="F43" s="828"/>
      <c r="G43" s="828"/>
      <c r="H43" s="828"/>
      <c r="I43" s="828"/>
      <c r="J43" s="828"/>
      <c r="K43" s="828"/>
      <c r="N43" s="829"/>
      <c r="O43" s="829"/>
      <c r="P43" s="829"/>
      <c r="Q43" s="829"/>
      <c r="R43" s="829"/>
      <c r="S43" s="829"/>
      <c r="T43" s="829"/>
    </row>
    <row r="44" spans="1:20" s="491" customFormat="1">
      <c r="A44" s="492"/>
      <c r="B44" s="483" t="s">
        <v>166</v>
      </c>
      <c r="C44" s="483"/>
      <c r="D44" s="507">
        <f>IF($C$8=0,0,-D32*'Project Costs_MS5'!$C$6)</f>
        <v>0</v>
      </c>
      <c r="E44" s="507">
        <f>IF($C$8=0,0,-E32*'Project Costs_MS5'!$C$6)</f>
        <v>0</v>
      </c>
      <c r="F44" s="507">
        <f>IF($C$8=0,0,-F32*'Project Costs_MS5'!$C$6)</f>
        <v>0</v>
      </c>
      <c r="G44" s="507">
        <f>IF($C$8=0,0,-G32*'Project Costs_MS5'!$C$6)</f>
        <v>0</v>
      </c>
      <c r="H44" s="507">
        <f>IF($C$8=0,0,-H32*'Project Costs_MS5'!$C$6)</f>
        <v>0</v>
      </c>
      <c r="I44" s="507">
        <f>IF($C$8=0,0,-I32*'Project Costs_MS5'!$C$6)</f>
        <v>0</v>
      </c>
      <c r="J44" s="507">
        <f>IF($C$8=0,0,-J32*'Project Costs_MS5'!$C$6)</f>
        <v>0</v>
      </c>
      <c r="K44" s="507">
        <f>IF($C$8=0,0,-K32*'Project Costs_MS5'!$C$6)</f>
        <v>0</v>
      </c>
      <c r="N44" s="482"/>
      <c r="O44" s="482"/>
      <c r="P44" s="482"/>
      <c r="Q44" s="482"/>
      <c r="R44" s="482"/>
      <c r="S44" s="482"/>
      <c r="T44" s="482"/>
    </row>
    <row r="45" spans="1:20" s="491" customFormat="1">
      <c r="A45" s="492"/>
      <c r="B45" s="479" t="s">
        <v>167</v>
      </c>
      <c r="D45" s="506">
        <f>IF($K$45=0,0,$K$45/$K$32*D32)</f>
        <v>0</v>
      </c>
      <c r="E45" s="506">
        <f t="shared" ref="E45:J45" si="13">IF($K$45=0,0,$K$45/$K$32*E32)</f>
        <v>0</v>
      </c>
      <c r="F45" s="506">
        <f t="shared" si="13"/>
        <v>0</v>
      </c>
      <c r="G45" s="506">
        <f t="shared" si="13"/>
        <v>0</v>
      </c>
      <c r="H45" s="506">
        <f t="shared" si="13"/>
        <v>0</v>
      </c>
      <c r="I45" s="506">
        <f t="shared" si="13"/>
        <v>0</v>
      </c>
      <c r="J45" s="506">
        <f t="shared" si="13"/>
        <v>0</v>
      </c>
      <c r="K45" s="506">
        <f>+C9</f>
        <v>0</v>
      </c>
      <c r="N45" s="482"/>
      <c r="O45" s="482"/>
      <c r="P45" s="482"/>
      <c r="Q45" s="482"/>
      <c r="R45" s="482"/>
      <c r="S45" s="482"/>
      <c r="T45" s="482"/>
    </row>
    <row r="46" spans="1:20" s="491" customFormat="1">
      <c r="A46" s="492"/>
      <c r="B46" s="826" t="s">
        <v>168</v>
      </c>
      <c r="C46" s="826"/>
      <c r="D46" s="827">
        <f>D32+D44+D45</f>
        <v>0</v>
      </c>
      <c r="E46" s="827">
        <f t="shared" ref="E46:K46" si="14">E32+E44+E45</f>
        <v>0</v>
      </c>
      <c r="F46" s="827">
        <f t="shared" si="14"/>
        <v>0</v>
      </c>
      <c r="G46" s="827">
        <f t="shared" si="14"/>
        <v>0</v>
      </c>
      <c r="H46" s="827">
        <f t="shared" si="14"/>
        <v>0</v>
      </c>
      <c r="I46" s="827">
        <f t="shared" si="14"/>
        <v>0</v>
      </c>
      <c r="J46" s="827">
        <f t="shared" si="14"/>
        <v>0</v>
      </c>
      <c r="K46" s="827">
        <f t="shared" si="14"/>
        <v>0</v>
      </c>
      <c r="N46" s="482"/>
      <c r="O46" s="482"/>
      <c r="P46" s="482"/>
      <c r="Q46" s="482"/>
      <c r="R46" s="482"/>
      <c r="S46" s="482"/>
      <c r="T46" s="482"/>
    </row>
    <row r="47" spans="1:20" s="491" customFormat="1">
      <c r="A47" s="492"/>
      <c r="B47" s="490" t="s">
        <v>169</v>
      </c>
      <c r="C47" s="497" t="s">
        <v>162</v>
      </c>
      <c r="D47" s="502">
        <f>D27-D46</f>
        <v>0</v>
      </c>
      <c r="E47" s="502">
        <f t="shared" ref="E47:K47" si="15">E27-E46</f>
        <v>0</v>
      </c>
      <c r="F47" s="502">
        <f t="shared" si="15"/>
        <v>0</v>
      </c>
      <c r="G47" s="502">
        <f t="shared" si="15"/>
        <v>0</v>
      </c>
      <c r="H47" s="502">
        <f t="shared" si="15"/>
        <v>0</v>
      </c>
      <c r="I47" s="502">
        <f t="shared" si="15"/>
        <v>0</v>
      </c>
      <c r="J47" s="502">
        <f t="shared" si="15"/>
        <v>0</v>
      </c>
      <c r="K47" s="502">
        <f t="shared" si="15"/>
        <v>0</v>
      </c>
      <c r="N47" s="482"/>
      <c r="O47" s="482"/>
      <c r="P47" s="482"/>
      <c r="Q47" s="482"/>
      <c r="R47" s="482"/>
      <c r="S47" s="482"/>
      <c r="T47" s="482"/>
    </row>
    <row r="48" spans="1:20" s="491" customFormat="1">
      <c r="A48" s="492"/>
      <c r="B48" s="834" t="s">
        <v>165</v>
      </c>
      <c r="C48" s="834"/>
      <c r="D48" s="835" t="e">
        <f>+D47/D27</f>
        <v>#DIV/0!</v>
      </c>
      <c r="E48" s="835" t="e">
        <f t="shared" ref="E48:K48" si="16">+E47/E27</f>
        <v>#DIV/0!</v>
      </c>
      <c r="F48" s="835" t="e">
        <f t="shared" si="16"/>
        <v>#DIV/0!</v>
      </c>
      <c r="G48" s="835" t="e">
        <f t="shared" si="16"/>
        <v>#DIV/0!</v>
      </c>
      <c r="H48" s="835" t="e">
        <f t="shared" si="16"/>
        <v>#DIV/0!</v>
      </c>
      <c r="I48" s="835" t="e">
        <f t="shared" si="16"/>
        <v>#DIV/0!</v>
      </c>
      <c r="J48" s="835" t="e">
        <f t="shared" si="16"/>
        <v>#DIV/0!</v>
      </c>
      <c r="K48" s="835" t="e">
        <f t="shared" si="16"/>
        <v>#DIV/0!</v>
      </c>
      <c r="N48" s="482"/>
      <c r="O48" s="482"/>
      <c r="P48" s="482"/>
      <c r="Q48" s="482"/>
      <c r="R48" s="482"/>
      <c r="S48" s="482"/>
      <c r="T48" s="482"/>
    </row>
    <row r="49" spans="1:20" s="508" customFormat="1" outlineLevel="1">
      <c r="A49" s="509"/>
      <c r="B49" s="483" t="s">
        <v>170</v>
      </c>
      <c r="C49" s="483"/>
      <c r="D49" s="507">
        <f>-D44</f>
        <v>0</v>
      </c>
      <c r="E49" s="507">
        <f t="shared" ref="E49:J49" si="17">-E44</f>
        <v>0</v>
      </c>
      <c r="F49" s="507">
        <f t="shared" si="17"/>
        <v>0</v>
      </c>
      <c r="G49" s="507">
        <f t="shared" si="17"/>
        <v>0</v>
      </c>
      <c r="H49" s="507">
        <f t="shared" si="17"/>
        <v>0</v>
      </c>
      <c r="I49" s="507">
        <f t="shared" si="17"/>
        <v>0</v>
      </c>
      <c r="J49" s="507">
        <f t="shared" si="17"/>
        <v>0</v>
      </c>
      <c r="K49" s="506">
        <f>SUM(D49:J49)</f>
        <v>0</v>
      </c>
      <c r="N49" s="482"/>
      <c r="O49" s="482"/>
      <c r="P49" s="482"/>
      <c r="Q49" s="482"/>
      <c r="R49" s="482"/>
      <c r="S49" s="482"/>
      <c r="T49" s="482"/>
    </row>
    <row r="50" spans="1:20" s="491" customFormat="1" outlineLevel="1">
      <c r="A50" s="492"/>
      <c r="B50" s="483" t="s">
        <v>171</v>
      </c>
      <c r="C50" s="483"/>
      <c r="D50" s="507">
        <f>IF(D27=0,0,($H$5+$H$7)/$C$7)</f>
        <v>0</v>
      </c>
      <c r="E50" s="507">
        <f t="shared" ref="E50:J50" si="18">IF(E27=0,0,($H$5+$H$7)/$C$7)</f>
        <v>0</v>
      </c>
      <c r="F50" s="507">
        <f t="shared" si="18"/>
        <v>0</v>
      </c>
      <c r="G50" s="507">
        <f t="shared" si="18"/>
        <v>0</v>
      </c>
      <c r="H50" s="507">
        <f t="shared" si="18"/>
        <v>0</v>
      </c>
      <c r="I50" s="507">
        <f t="shared" si="18"/>
        <v>0</v>
      </c>
      <c r="J50" s="507">
        <f t="shared" si="18"/>
        <v>0</v>
      </c>
      <c r="K50" s="506">
        <f>SUM(D50:J50)</f>
        <v>0</v>
      </c>
      <c r="N50" s="482"/>
      <c r="O50" s="482"/>
      <c r="P50" s="482"/>
      <c r="Q50" s="482"/>
      <c r="R50" s="482"/>
      <c r="S50" s="482"/>
      <c r="T50" s="482"/>
    </row>
    <row r="51" spans="1:20" s="491" customFormat="1" outlineLevel="1">
      <c r="A51" s="492"/>
      <c r="B51" s="490" t="s">
        <v>172</v>
      </c>
      <c r="C51" s="497"/>
      <c r="D51" s="502">
        <f t="shared" ref="D51:K51" si="19">D37+D50+D49</f>
        <v>0</v>
      </c>
      <c r="E51" s="502">
        <f t="shared" si="19"/>
        <v>0</v>
      </c>
      <c r="F51" s="502">
        <f t="shared" si="19"/>
        <v>0</v>
      </c>
      <c r="G51" s="502">
        <f t="shared" si="19"/>
        <v>0</v>
      </c>
      <c r="H51" s="502">
        <f t="shared" si="19"/>
        <v>0</v>
      </c>
      <c r="I51" s="502">
        <f t="shared" si="19"/>
        <v>0</v>
      </c>
      <c r="J51" s="502">
        <f t="shared" si="19"/>
        <v>0</v>
      </c>
      <c r="K51" s="502">
        <f t="shared" si="19"/>
        <v>0</v>
      </c>
      <c r="N51" s="482"/>
      <c r="O51" s="482"/>
      <c r="P51" s="482"/>
      <c r="Q51" s="482"/>
      <c r="R51" s="482"/>
      <c r="S51" s="482"/>
      <c r="T51" s="482"/>
    </row>
    <row r="52" spans="1:20" outlineLevel="1">
      <c r="A52" s="483"/>
      <c r="B52" s="483" t="s">
        <v>173</v>
      </c>
      <c r="C52" s="483"/>
      <c r="D52" s="505">
        <f>1/(1+$C$6)^1</f>
        <v>0.92592592592592582</v>
      </c>
      <c r="E52" s="505">
        <f>1/(1+$C$6)^2</f>
        <v>0.85733882030178321</v>
      </c>
      <c r="F52" s="505">
        <f>1/(1+$C$6)^3</f>
        <v>0.79383224102016958</v>
      </c>
      <c r="G52" s="505">
        <f>1/(1+$C$6)^4</f>
        <v>0.73502985279645328</v>
      </c>
      <c r="H52" s="505">
        <f>1/(1+$C$6)^5</f>
        <v>0.68058319703375303</v>
      </c>
      <c r="I52" s="505">
        <f>1/(1+$C$6)^6</f>
        <v>0.63016962688310452</v>
      </c>
      <c r="J52" s="505">
        <f>1/(1+$C$6)^7</f>
        <v>0.58349039526213387</v>
      </c>
      <c r="K52" s="505"/>
      <c r="N52" s="482"/>
      <c r="O52" s="482"/>
      <c r="P52" s="482"/>
      <c r="Q52" s="482"/>
      <c r="R52" s="482"/>
      <c r="S52" s="482"/>
      <c r="T52" s="482"/>
    </row>
    <row r="53" spans="1:20" outlineLevel="1">
      <c r="A53" s="483"/>
      <c r="B53" s="483"/>
      <c r="C53" s="483"/>
      <c r="D53" s="505"/>
      <c r="E53" s="505"/>
      <c r="F53" s="505"/>
      <c r="G53" s="505"/>
      <c r="H53" s="505"/>
      <c r="I53" s="505"/>
      <c r="J53" s="505"/>
      <c r="K53" s="505"/>
      <c r="N53" s="482"/>
      <c r="O53" s="482"/>
      <c r="P53" s="482"/>
      <c r="Q53" s="482"/>
      <c r="R53" s="482"/>
      <c r="S53" s="482"/>
      <c r="T53" s="482"/>
    </row>
    <row r="54" spans="1:20" s="491" customFormat="1">
      <c r="A54" s="492"/>
      <c r="B54" s="490" t="s">
        <v>174</v>
      </c>
      <c r="C54" s="497" t="s">
        <v>162</v>
      </c>
      <c r="D54" s="502">
        <f t="shared" ref="D54:J54" si="20">D51*D52</f>
        <v>0</v>
      </c>
      <c r="E54" s="502">
        <f t="shared" si="20"/>
        <v>0</v>
      </c>
      <c r="F54" s="502">
        <f t="shared" si="20"/>
        <v>0</v>
      </c>
      <c r="G54" s="502">
        <f t="shared" si="20"/>
        <v>0</v>
      </c>
      <c r="H54" s="502">
        <f t="shared" si="20"/>
        <v>0</v>
      </c>
      <c r="I54" s="502">
        <f t="shared" si="20"/>
        <v>0</v>
      </c>
      <c r="J54" s="502">
        <f t="shared" si="20"/>
        <v>0</v>
      </c>
      <c r="K54" s="502">
        <f>SUM(D54:J54)</f>
        <v>0</v>
      </c>
      <c r="N54" s="482"/>
      <c r="O54" s="482"/>
      <c r="P54" s="482"/>
      <c r="Q54" s="482"/>
      <c r="R54" s="482"/>
      <c r="S54" s="482"/>
      <c r="T54" s="482"/>
    </row>
    <row r="55" spans="1:20" s="491" customFormat="1" ht="6" customHeight="1">
      <c r="A55" s="492"/>
      <c r="B55" s="487"/>
      <c r="C55" s="483"/>
      <c r="D55" s="504"/>
      <c r="E55" s="504"/>
      <c r="F55" s="504"/>
      <c r="G55" s="504"/>
      <c r="H55" s="504"/>
      <c r="I55" s="492"/>
      <c r="J55" s="492"/>
      <c r="N55" s="482"/>
      <c r="O55" s="482"/>
      <c r="P55" s="482"/>
      <c r="Q55" s="482"/>
      <c r="R55" s="482"/>
      <c r="S55" s="482"/>
      <c r="T55" s="482"/>
    </row>
    <row r="56" spans="1:20" s="491" customFormat="1" ht="15">
      <c r="A56" s="492"/>
      <c r="B56" s="490" t="s">
        <v>175</v>
      </c>
      <c r="C56" s="497" t="s">
        <v>162</v>
      </c>
      <c r="D56" s="502">
        <f>H5+H6+C9+H8+H9+H7</f>
        <v>0</v>
      </c>
      <c r="E56" s="494"/>
      <c r="F56" s="494"/>
      <c r="G56" s="494"/>
      <c r="H56" s="494"/>
      <c r="I56" s="492"/>
      <c r="J56" s="492"/>
      <c r="N56" s="482"/>
      <c r="O56" s="482"/>
      <c r="P56" s="482"/>
      <c r="Q56" s="482"/>
      <c r="R56" s="482"/>
      <c r="S56" s="482"/>
      <c r="T56" s="482"/>
    </row>
    <row r="57" spans="1:20" s="491" customFormat="1" ht="6" customHeight="1">
      <c r="A57" s="492"/>
      <c r="B57" s="487"/>
      <c r="C57" s="483"/>
      <c r="D57" s="503"/>
      <c r="E57" s="494"/>
      <c r="F57" s="494"/>
      <c r="G57" s="494"/>
      <c r="H57" s="494"/>
      <c r="I57" s="492"/>
      <c r="J57" s="492"/>
      <c r="N57" s="482"/>
      <c r="O57" s="482"/>
      <c r="P57" s="482"/>
      <c r="Q57" s="482"/>
      <c r="R57" s="482"/>
      <c r="S57" s="482"/>
      <c r="T57" s="482"/>
    </row>
    <row r="58" spans="1:20" s="491" customFormat="1" ht="15">
      <c r="A58" s="492"/>
      <c r="B58" s="490" t="s">
        <v>176</v>
      </c>
      <c r="C58" s="497" t="s">
        <v>162</v>
      </c>
      <c r="D58" s="502">
        <f>NPV(C6,D51:J51)-(D56)</f>
        <v>0</v>
      </c>
      <c r="E58" s="495"/>
      <c r="F58" s="494"/>
      <c r="G58" s="493"/>
      <c r="H58" s="493"/>
      <c r="I58" s="492"/>
      <c r="J58" s="492"/>
      <c r="N58" s="482"/>
      <c r="O58" s="482"/>
      <c r="P58" s="482"/>
      <c r="Q58" s="482"/>
      <c r="R58" s="482"/>
      <c r="S58" s="482"/>
      <c r="T58" s="482"/>
    </row>
    <row r="59" spans="1:20" s="491" customFormat="1" ht="6" customHeight="1">
      <c r="C59" s="479"/>
      <c r="D59" s="501"/>
      <c r="E59" s="500"/>
      <c r="F59" s="499"/>
      <c r="G59" s="498"/>
      <c r="H59" s="498"/>
      <c r="N59" s="482"/>
      <c r="O59" s="482"/>
      <c r="P59" s="482"/>
      <c r="Q59" s="482"/>
      <c r="R59" s="482"/>
      <c r="S59" s="482"/>
      <c r="T59" s="482"/>
    </row>
    <row r="60" spans="1:20" s="491" customFormat="1" ht="15">
      <c r="A60" s="492"/>
      <c r="B60" s="490" t="s">
        <v>176</v>
      </c>
      <c r="C60" s="497" t="s">
        <v>177</v>
      </c>
      <c r="D60" s="496" t="e">
        <f>D58/K27</f>
        <v>#DIV/0!</v>
      </c>
      <c r="E60" s="495"/>
      <c r="F60" s="494"/>
      <c r="G60" s="493"/>
      <c r="H60" s="493"/>
      <c r="I60" s="492"/>
      <c r="J60" s="492"/>
      <c r="N60" s="482"/>
      <c r="O60" s="482"/>
      <c r="P60" s="482"/>
      <c r="Q60" s="482"/>
      <c r="R60" s="482"/>
      <c r="S60" s="482"/>
      <c r="T60" s="482"/>
    </row>
    <row r="61" spans="1:20" s="491" customFormat="1" ht="6" customHeight="1">
      <c r="A61" s="492"/>
      <c r="B61" s="487"/>
      <c r="C61" s="483"/>
      <c r="D61" s="494"/>
      <c r="E61" s="493"/>
      <c r="F61" s="494"/>
      <c r="G61" s="493"/>
      <c r="H61" s="493"/>
      <c r="I61" s="492"/>
      <c r="J61" s="492"/>
      <c r="N61" s="482"/>
      <c r="O61" s="482"/>
      <c r="P61" s="482"/>
      <c r="Q61" s="482"/>
      <c r="R61" s="482"/>
      <c r="S61" s="482"/>
      <c r="T61" s="482"/>
    </row>
    <row r="62" spans="1:20" ht="15">
      <c r="A62" s="483"/>
      <c r="B62" s="490" t="s">
        <v>178</v>
      </c>
      <c r="C62" s="490"/>
      <c r="D62" s="489" t="str">
        <f>IF(Q34&gt;=12,"N/A",Q36)</f>
        <v>&lt;1,0</v>
      </c>
      <c r="E62" s="486"/>
      <c r="F62" s="488"/>
      <c r="G62" s="487"/>
      <c r="H62" s="486"/>
      <c r="I62" s="483"/>
      <c r="J62" s="483"/>
      <c r="N62" s="482"/>
      <c r="O62" s="482"/>
      <c r="P62" s="482"/>
      <c r="Q62" s="482"/>
      <c r="R62" s="482"/>
      <c r="S62" s="482"/>
      <c r="T62" s="482"/>
    </row>
    <row r="63" spans="1:20">
      <c r="N63" s="482"/>
      <c r="O63" s="482"/>
      <c r="P63" s="482"/>
      <c r="Q63" s="482"/>
      <c r="R63" s="482"/>
      <c r="S63" s="482"/>
      <c r="T63" s="482"/>
    </row>
    <row r="64" spans="1:20">
      <c r="N64" s="482"/>
      <c r="O64" s="482"/>
      <c r="P64" s="482"/>
      <c r="Q64" s="482"/>
      <c r="R64" s="482"/>
      <c r="S64" s="482"/>
      <c r="T64" s="482"/>
    </row>
    <row r="65" spans="4:20">
      <c r="D65" s="479"/>
      <c r="E65" s="479"/>
      <c r="F65" s="479"/>
      <c r="G65" s="479"/>
      <c r="H65" s="479"/>
      <c r="N65" s="482"/>
      <c r="O65" s="482"/>
      <c r="P65" s="482"/>
      <c r="Q65" s="482"/>
      <c r="R65" s="482"/>
      <c r="S65" s="482"/>
      <c r="T65" s="482"/>
    </row>
    <row r="66" spans="4:20">
      <c r="D66" s="479"/>
      <c r="E66" s="479"/>
      <c r="F66" s="479"/>
      <c r="G66" s="479"/>
      <c r="H66" s="479"/>
      <c r="N66" s="482"/>
      <c r="O66" s="482"/>
      <c r="P66" s="482"/>
      <c r="Q66" s="482"/>
      <c r="R66" s="482"/>
      <c r="S66" s="482"/>
      <c r="T66" s="482"/>
    </row>
    <row r="67" spans="4:20">
      <c r="D67" s="479"/>
      <c r="E67" s="479"/>
      <c r="F67" s="479"/>
      <c r="G67" s="479"/>
      <c r="H67" s="479"/>
      <c r="N67" s="482"/>
      <c r="O67" s="482"/>
      <c r="P67" s="482"/>
      <c r="Q67" s="482"/>
      <c r="R67" s="482"/>
      <c r="S67" s="482"/>
      <c r="T67" s="482"/>
    </row>
    <row r="68" spans="4:20">
      <c r="D68" s="479"/>
      <c r="E68" s="479"/>
      <c r="F68" s="479"/>
      <c r="G68" s="479"/>
      <c r="H68" s="479"/>
      <c r="N68" s="482"/>
      <c r="O68" s="482"/>
      <c r="P68" s="482"/>
      <c r="Q68" s="482"/>
      <c r="R68" s="482"/>
      <c r="S68" s="482"/>
      <c r="T68" s="482"/>
    </row>
    <row r="69" spans="4:20">
      <c r="D69" s="479"/>
      <c r="E69" s="479"/>
      <c r="F69" s="479"/>
      <c r="G69" s="479"/>
      <c r="H69" s="479"/>
      <c r="N69" s="482"/>
      <c r="O69" s="482"/>
      <c r="P69" s="482"/>
      <c r="Q69" s="482"/>
      <c r="R69" s="482"/>
      <c r="S69" s="482"/>
      <c r="T69" s="482"/>
    </row>
    <row r="70" spans="4:20">
      <c r="D70" s="479"/>
      <c r="E70" s="479"/>
      <c r="F70" s="479"/>
      <c r="G70" s="479"/>
      <c r="H70" s="479"/>
      <c r="N70" s="482"/>
      <c r="O70" s="482"/>
      <c r="P70" s="482"/>
      <c r="Q70" s="482"/>
      <c r="R70" s="482"/>
      <c r="S70" s="482"/>
      <c r="T70" s="482"/>
    </row>
    <row r="71" spans="4:20">
      <c r="D71" s="479"/>
      <c r="E71" s="479"/>
      <c r="F71" s="479"/>
      <c r="G71" s="479"/>
      <c r="H71" s="479"/>
      <c r="N71" s="482"/>
      <c r="O71" s="482"/>
      <c r="P71" s="482"/>
      <c r="Q71" s="482"/>
      <c r="R71" s="482"/>
      <c r="S71" s="482"/>
      <c r="T71" s="482"/>
    </row>
    <row r="72" spans="4:20">
      <c r="D72" s="479"/>
      <c r="E72" s="479"/>
      <c r="F72" s="479"/>
      <c r="G72" s="479"/>
      <c r="H72" s="479"/>
      <c r="N72" s="482"/>
      <c r="O72" s="482"/>
      <c r="P72" s="482"/>
      <c r="Q72" s="482"/>
      <c r="R72" s="482"/>
      <c r="S72" s="482"/>
      <c r="T72" s="482"/>
    </row>
    <row r="73" spans="4:20">
      <c r="D73" s="479"/>
      <c r="E73" s="479"/>
      <c r="F73" s="479"/>
      <c r="G73" s="479"/>
      <c r="H73" s="479"/>
      <c r="N73" s="482"/>
      <c r="O73" s="482"/>
      <c r="P73" s="482"/>
      <c r="Q73" s="482"/>
      <c r="R73" s="482"/>
      <c r="S73" s="482"/>
      <c r="T73" s="482"/>
    </row>
    <row r="74" spans="4:20">
      <c r="D74" s="479"/>
      <c r="E74" s="479"/>
      <c r="F74" s="479"/>
      <c r="G74" s="479"/>
      <c r="H74" s="479"/>
      <c r="N74" s="482"/>
      <c r="O74" s="482"/>
      <c r="P74" s="482"/>
      <c r="Q74" s="482"/>
      <c r="R74" s="482"/>
      <c r="S74" s="482"/>
      <c r="T74" s="482"/>
    </row>
    <row r="75" spans="4:20">
      <c r="D75" s="479"/>
      <c r="E75" s="479"/>
      <c r="F75" s="479"/>
      <c r="G75" s="479"/>
      <c r="H75" s="479"/>
      <c r="N75" s="482"/>
      <c r="O75" s="482"/>
      <c r="P75" s="482"/>
      <c r="Q75" s="482"/>
      <c r="R75" s="482"/>
      <c r="S75" s="482"/>
      <c r="T75" s="482"/>
    </row>
    <row r="76" spans="4:20">
      <c r="D76" s="479"/>
      <c r="E76" s="479"/>
      <c r="F76" s="479"/>
      <c r="G76" s="479"/>
      <c r="H76" s="479"/>
      <c r="N76" s="482"/>
      <c r="O76" s="482"/>
      <c r="P76" s="482"/>
      <c r="Q76" s="482"/>
      <c r="R76" s="482"/>
      <c r="S76" s="482"/>
      <c r="T76" s="482"/>
    </row>
    <row r="77" spans="4:20">
      <c r="D77" s="479"/>
      <c r="E77" s="479"/>
      <c r="F77" s="479"/>
      <c r="G77" s="479"/>
      <c r="H77" s="479"/>
      <c r="N77" s="482"/>
      <c r="O77" s="482"/>
      <c r="P77" s="482"/>
      <c r="Q77" s="482"/>
      <c r="R77" s="482"/>
      <c r="S77" s="482"/>
      <c r="T77" s="482"/>
    </row>
    <row r="78" spans="4:20">
      <c r="D78" s="479"/>
      <c r="E78" s="479"/>
      <c r="F78" s="479"/>
      <c r="G78" s="479"/>
      <c r="H78" s="479"/>
      <c r="N78" s="482"/>
      <c r="O78" s="482"/>
      <c r="P78" s="482"/>
      <c r="Q78" s="482"/>
      <c r="R78" s="482"/>
      <c r="S78" s="482"/>
      <c r="T78" s="482"/>
    </row>
    <row r="79" spans="4:20">
      <c r="D79" s="479"/>
      <c r="E79" s="479"/>
      <c r="F79" s="479"/>
      <c r="G79" s="479"/>
      <c r="H79" s="479"/>
      <c r="N79" s="482"/>
      <c r="O79" s="482"/>
      <c r="P79" s="482"/>
      <c r="Q79" s="482"/>
      <c r="R79" s="482"/>
      <c r="S79" s="482"/>
      <c r="T79" s="482"/>
    </row>
    <row r="80" spans="4:20">
      <c r="D80" s="479"/>
      <c r="E80" s="479"/>
      <c r="F80" s="479"/>
      <c r="G80" s="479"/>
      <c r="H80" s="479"/>
      <c r="N80" s="482"/>
      <c r="O80" s="482"/>
      <c r="P80" s="482"/>
      <c r="Q80" s="482"/>
      <c r="R80" s="482"/>
      <c r="S80" s="482"/>
      <c r="T80" s="482"/>
    </row>
  </sheetData>
  <phoneticPr fontId="126" type="noConversion"/>
  <pageMargins left="0.31496062992125984" right="0.51181102362204722" top="0.78740157480314965" bottom="0.78740157480314965" header="0.31496062992125984" footer="0.51181102362204722"/>
  <pageSetup paperSize="9" scale="85" orientation="landscape" r:id="rId1"/>
  <headerFooter>
    <oddFooter>&amp;RA-ZFC / Fis
&amp;D</oddFooter>
  </headerFooter>
  <customProperties>
    <customPr name="_pios_id" r:id="rId2"/>
    <customPr name="EpmWorksheetKeyString_GUID" r:id="rId3"/>
  </customPropertie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Tabelle67">
    <tabColor theme="2" tint="-0.249977111117893"/>
    <pageSetUpPr fitToPage="1"/>
  </sheetPr>
  <dimension ref="A1:T80"/>
  <sheetViews>
    <sheetView showGridLines="0" zoomScale="90" zoomScaleNormal="90" workbookViewId="0">
      <selection activeCell="B1" sqref="B1:K64"/>
    </sheetView>
  </sheetViews>
  <sheetFormatPr defaultColWidth="11.625" defaultRowHeight="12.75" outlineLevelRow="1"/>
  <cols>
    <col min="1" max="1" width="8.375" style="479" customWidth="1"/>
    <col min="2" max="2" width="33" style="479" customWidth="1"/>
    <col min="3" max="3" width="12.875" style="479" customWidth="1"/>
    <col min="4" max="4" width="12.875" style="480" customWidth="1"/>
    <col min="5" max="5" width="13.125" style="480" customWidth="1"/>
    <col min="6" max="6" width="17.625" style="480" customWidth="1"/>
    <col min="7" max="8" width="12.875" style="480" customWidth="1"/>
    <col min="9" max="11" width="12.875" style="479" customWidth="1"/>
    <col min="12" max="12" width="11.625" style="479"/>
    <col min="13" max="15" width="11.625" style="479" hidden="1" customWidth="1"/>
    <col min="16" max="16" width="11.625" style="480" hidden="1" customWidth="1"/>
    <col min="17" max="17" width="13.875" style="481" hidden="1" customWidth="1"/>
    <col min="18" max="18" width="11.625" style="480" hidden="1" customWidth="1"/>
    <col min="19" max="19" width="0" style="479" hidden="1" customWidth="1"/>
    <col min="20" max="16384" width="11.625" style="479"/>
  </cols>
  <sheetData>
    <row r="1" spans="1:20" s="537" customFormat="1" ht="20.100000000000001" customHeight="1">
      <c r="A1" s="536"/>
      <c r="B1" s="541" t="s">
        <v>179</v>
      </c>
      <c r="C1" s="540"/>
      <c r="D1" s="539"/>
      <c r="E1" s="539"/>
      <c r="F1" s="539"/>
      <c r="G1" s="539"/>
      <c r="H1" s="539"/>
      <c r="I1" s="538"/>
      <c r="J1" s="538"/>
      <c r="K1" s="538"/>
      <c r="N1" s="482"/>
      <c r="O1" s="482"/>
      <c r="P1" s="482"/>
      <c r="Q1" s="482"/>
      <c r="R1" s="482"/>
      <c r="S1" s="482"/>
      <c r="T1" s="482"/>
    </row>
    <row r="2" spans="1:20" ht="18">
      <c r="A2" s="483"/>
      <c r="B2" s="536" t="s">
        <v>180</v>
      </c>
      <c r="C2" s="483"/>
      <c r="D2" s="484"/>
      <c r="E2" s="484"/>
      <c r="F2" s="484"/>
      <c r="G2" s="484"/>
      <c r="H2" s="484"/>
      <c r="I2" s="483"/>
      <c r="J2" s="483"/>
      <c r="N2" s="482"/>
      <c r="O2" s="482"/>
      <c r="P2" s="482"/>
      <c r="Q2" s="482"/>
      <c r="R2" s="482"/>
      <c r="S2" s="482"/>
      <c r="T2" s="482"/>
    </row>
    <row r="3" spans="1:20" s="524" customFormat="1" ht="14.25">
      <c r="A3" s="525"/>
      <c r="B3" s="525"/>
      <c r="C3" s="525"/>
      <c r="D3" s="486"/>
      <c r="E3" s="486"/>
      <c r="F3" s="486"/>
      <c r="G3" s="486"/>
      <c r="H3" s="486"/>
      <c r="I3" s="525"/>
      <c r="J3" s="525"/>
      <c r="M3" s="479"/>
      <c r="N3" s="482"/>
      <c r="O3" s="482"/>
      <c r="P3" s="482"/>
      <c r="Q3" s="482"/>
      <c r="R3" s="482"/>
      <c r="S3" s="482"/>
      <c r="T3" s="482"/>
    </row>
    <row r="4" spans="1:20" s="524" customFormat="1" ht="15">
      <c r="A4" s="525"/>
      <c r="B4" s="487" t="s">
        <v>137</v>
      </c>
      <c r="C4" s="525"/>
      <c r="D4" s="533"/>
      <c r="E4" s="486"/>
      <c r="F4" s="486"/>
      <c r="G4" s="486"/>
      <c r="H4" s="486"/>
      <c r="I4" s="525"/>
      <c r="J4" s="525"/>
      <c r="N4" s="482"/>
      <c r="O4" s="482"/>
      <c r="P4" s="482"/>
      <c r="Q4" s="482"/>
      <c r="R4" s="482"/>
      <c r="S4" s="482"/>
      <c r="T4" s="482"/>
    </row>
    <row r="5" spans="1:20" s="524" customFormat="1" ht="15">
      <c r="A5" s="525"/>
      <c r="B5" s="525" t="s">
        <v>138</v>
      </c>
      <c r="C5" s="503">
        <f>'Project Costs_MS6'!C2</f>
        <v>0</v>
      </c>
      <c r="D5" s="535"/>
      <c r="E5" s="525" t="s">
        <v>139</v>
      </c>
      <c r="G5" s="527"/>
      <c r="H5" s="527">
        <f>'Project Costs_MS6'!J27</f>
        <v>0</v>
      </c>
      <c r="I5" s="525"/>
      <c r="J5" s="525"/>
      <c r="N5" s="482"/>
      <c r="O5" s="482"/>
      <c r="P5" s="482"/>
      <c r="Q5" s="482"/>
      <c r="R5" s="482"/>
      <c r="S5" s="482"/>
      <c r="T5" s="482"/>
    </row>
    <row r="6" spans="1:20" s="524" customFormat="1" ht="14.25">
      <c r="A6" s="525"/>
      <c r="B6" s="525" t="s">
        <v>140</v>
      </c>
      <c r="C6" s="534">
        <f>'Project Costs_MS6'!C3</f>
        <v>0.08</v>
      </c>
      <c r="D6" s="533"/>
      <c r="E6" s="525" t="s">
        <v>141</v>
      </c>
      <c r="G6" s="527"/>
      <c r="H6" s="527">
        <f>'Project Costs_MS6'!J22+'Project Costs_MS6'!J23+'Project Costs_MS6'!J24+'Project Costs_MS6'!J28+'Project Costs_MS6'!J29+'Project Costs_MS6'!J26</f>
        <v>0</v>
      </c>
      <c r="I6" s="525"/>
      <c r="J6" s="525"/>
      <c r="N6" s="482"/>
      <c r="O6" s="482"/>
      <c r="P6" s="482"/>
      <c r="Q6" s="482"/>
      <c r="R6" s="482"/>
      <c r="S6" s="482"/>
      <c r="T6" s="482"/>
    </row>
    <row r="7" spans="1:20" s="524" customFormat="1" ht="14.25">
      <c r="A7" s="525"/>
      <c r="B7" s="525" t="s">
        <v>142</v>
      </c>
      <c r="C7" s="532">
        <f>'Project Costs_MS6'!C4</f>
        <v>0</v>
      </c>
      <c r="D7" s="528"/>
      <c r="E7" s="525" t="s">
        <v>143</v>
      </c>
      <c r="G7" s="527"/>
      <c r="H7" s="527">
        <f>'Project Costs_MS6'!J25</f>
        <v>0</v>
      </c>
      <c r="I7" s="525"/>
      <c r="J7" s="525"/>
      <c r="N7" s="482"/>
      <c r="O7" s="482"/>
      <c r="P7" s="482"/>
      <c r="Q7" s="482"/>
      <c r="R7" s="482"/>
      <c r="S7" s="482"/>
      <c r="T7" s="482"/>
    </row>
    <row r="8" spans="1:20" s="524" customFormat="1" ht="14.25">
      <c r="A8" s="525"/>
      <c r="B8" s="531" t="s">
        <v>144</v>
      </c>
      <c r="C8" s="530">
        <f>'Project Costs_MS6'!D18</f>
        <v>0</v>
      </c>
      <c r="D8" s="528"/>
      <c r="E8" s="525" t="s">
        <v>145</v>
      </c>
      <c r="G8" s="527"/>
      <c r="H8" s="527">
        <f>'Project Costs_MS6'!D24*-1</f>
        <v>0</v>
      </c>
      <c r="I8" s="525"/>
      <c r="J8" s="525"/>
      <c r="N8" s="482"/>
      <c r="O8" s="482"/>
      <c r="P8" s="482"/>
      <c r="Q8" s="482"/>
      <c r="R8" s="482"/>
      <c r="S8" s="482"/>
      <c r="T8" s="482"/>
    </row>
    <row r="9" spans="1:20" s="524" customFormat="1" ht="14.25">
      <c r="A9" s="525"/>
      <c r="B9" s="525" t="s">
        <v>146</v>
      </c>
      <c r="C9" s="529">
        <f>'Project Costs_MS6'!J18</f>
        <v>0</v>
      </c>
      <c r="D9" s="528"/>
      <c r="E9" s="525" t="s">
        <v>147</v>
      </c>
      <c r="G9" s="527"/>
      <c r="H9" s="527">
        <f>'Project Costs_MS6'!J41</f>
        <v>0</v>
      </c>
      <c r="I9" s="525"/>
      <c r="J9" s="525"/>
      <c r="L9" s="527"/>
      <c r="N9" s="482"/>
      <c r="O9" s="482"/>
      <c r="P9" s="482"/>
      <c r="Q9" s="482"/>
      <c r="R9" s="482"/>
      <c r="S9" s="482"/>
      <c r="T9" s="482"/>
    </row>
    <row r="10" spans="1:20" s="524" customFormat="1" ht="14.25">
      <c r="A10" s="525"/>
      <c r="C10" s="526"/>
      <c r="F10" s="486"/>
      <c r="G10" s="486"/>
      <c r="H10" s="486"/>
      <c r="I10" s="525"/>
      <c r="J10" s="525"/>
      <c r="N10" s="482"/>
      <c r="O10" s="482"/>
      <c r="P10" s="482"/>
      <c r="Q10" s="482"/>
      <c r="R10" s="482"/>
      <c r="S10" s="482"/>
      <c r="T10" s="482"/>
    </row>
    <row r="11" spans="1:20" s="491" customFormat="1" ht="15">
      <c r="A11" s="492"/>
      <c r="B11" s="523" t="s">
        <v>148</v>
      </c>
      <c r="C11" s="522"/>
      <c r="D11" s="521" t="s">
        <v>149</v>
      </c>
      <c r="E11" s="521" t="s">
        <v>150</v>
      </c>
      <c r="F11" s="521" t="s">
        <v>151</v>
      </c>
      <c r="G11" s="521" t="s">
        <v>152</v>
      </c>
      <c r="H11" s="521" t="s">
        <v>153</v>
      </c>
      <c r="I11" s="521" t="s">
        <v>154</v>
      </c>
      <c r="J11" s="521" t="s">
        <v>155</v>
      </c>
      <c r="K11" s="521" t="s">
        <v>156</v>
      </c>
      <c r="N11" s="482" t="s">
        <v>157</v>
      </c>
      <c r="O11" s="482"/>
      <c r="P11" s="482"/>
      <c r="Q11" s="482"/>
      <c r="R11" s="482"/>
      <c r="S11" s="482"/>
      <c r="T11" s="482"/>
    </row>
    <row r="12" spans="1:20" s="491" customFormat="1" hidden="1" outlineLevel="1">
      <c r="A12" s="492"/>
      <c r="B12" s="519" t="s">
        <v>158</v>
      </c>
      <c r="C12" s="518"/>
      <c r="D12" s="520">
        <f t="shared" ref="D12:K12" si="0">SUM(D13:D16)</f>
        <v>0</v>
      </c>
      <c r="E12" s="520">
        <f t="shared" si="0"/>
        <v>0</v>
      </c>
      <c r="F12" s="520">
        <f t="shared" si="0"/>
        <v>0</v>
      </c>
      <c r="G12" s="520">
        <f t="shared" si="0"/>
        <v>0</v>
      </c>
      <c r="H12" s="520">
        <f t="shared" si="0"/>
        <v>0</v>
      </c>
      <c r="I12" s="520">
        <f t="shared" si="0"/>
        <v>0</v>
      </c>
      <c r="J12" s="520">
        <f t="shared" si="0"/>
        <v>0</v>
      </c>
      <c r="K12" s="520">
        <f t="shared" si="0"/>
        <v>0</v>
      </c>
      <c r="N12" s="482"/>
      <c r="O12" s="482"/>
      <c r="P12" s="482"/>
      <c r="Q12" s="482" t="b">
        <f>IF(N28&lt;D57,N28)</f>
        <v>0</v>
      </c>
      <c r="R12" s="482"/>
      <c r="S12" s="482"/>
      <c r="T12" s="482"/>
    </row>
    <row r="13" spans="1:20" s="491" customFormat="1" hidden="1" outlineLevel="1">
      <c r="B13" s="479"/>
      <c r="C13" s="511"/>
      <c r="D13" s="510"/>
      <c r="E13" s="510"/>
      <c r="F13" s="510"/>
      <c r="G13" s="510"/>
      <c r="H13" s="510"/>
      <c r="I13" s="510"/>
      <c r="J13" s="510"/>
      <c r="K13" s="510">
        <f>SUM(D13:J13)</f>
        <v>0</v>
      </c>
      <c r="N13" s="482"/>
      <c r="O13" s="482"/>
      <c r="P13" s="482"/>
      <c r="Q13" s="482" t="b">
        <f>IF(N29&lt;D58,N29)</f>
        <v>0</v>
      </c>
      <c r="R13" s="482"/>
      <c r="S13" s="482"/>
      <c r="T13" s="482"/>
    </row>
    <row r="14" spans="1:20" s="491" customFormat="1" hidden="1" outlineLevel="1">
      <c r="B14" s="479"/>
      <c r="C14" s="511"/>
      <c r="D14" s="510"/>
      <c r="E14" s="510"/>
      <c r="F14" s="510"/>
      <c r="G14" s="510"/>
      <c r="H14" s="510"/>
      <c r="I14" s="510"/>
      <c r="J14" s="510"/>
      <c r="K14" s="510">
        <f>SUM(D14:J14)</f>
        <v>0</v>
      </c>
      <c r="N14" s="482"/>
      <c r="O14" s="482"/>
      <c r="P14" s="482"/>
      <c r="Q14" s="482" t="b">
        <f>IF(N30&lt;D61,N30)</f>
        <v>0</v>
      </c>
      <c r="R14" s="482"/>
      <c r="S14" s="482"/>
      <c r="T14" s="482"/>
    </row>
    <row r="15" spans="1:20" s="491" customFormat="1" hidden="1" outlineLevel="1">
      <c r="A15" s="492"/>
      <c r="B15" s="479"/>
      <c r="C15" s="483"/>
      <c r="D15" s="506"/>
      <c r="E15" s="506"/>
      <c r="F15" s="506"/>
      <c r="G15" s="506"/>
      <c r="H15" s="506"/>
      <c r="I15" s="506"/>
      <c r="J15" s="506"/>
      <c r="K15" s="510">
        <f>SUM(D15:J15)</f>
        <v>0</v>
      </c>
      <c r="N15" s="482"/>
      <c r="O15" s="482"/>
      <c r="P15" s="482"/>
      <c r="Q15" s="482">
        <f>IF(N31&lt;D62,N31)</f>
        <v>0</v>
      </c>
      <c r="R15" s="482"/>
      <c r="S15" s="482"/>
      <c r="T15" s="482"/>
    </row>
    <row r="16" spans="1:20" s="491" customFormat="1" hidden="1" outlineLevel="1">
      <c r="A16" s="492"/>
      <c r="B16" s="483"/>
      <c r="C16" s="483"/>
      <c r="D16" s="507"/>
      <c r="E16" s="507"/>
      <c r="F16" s="507"/>
      <c r="G16" s="507"/>
      <c r="H16" s="507"/>
      <c r="I16" s="507"/>
      <c r="J16" s="507"/>
      <c r="K16" s="510">
        <f>SUM(D16:J16)</f>
        <v>0</v>
      </c>
      <c r="N16" s="482"/>
      <c r="O16" s="482"/>
      <c r="P16" s="482"/>
      <c r="Q16" s="482" t="b">
        <f>IF(N32&lt;D63,N32)</f>
        <v>0</v>
      </c>
      <c r="R16" s="482"/>
      <c r="S16" s="482"/>
      <c r="T16" s="482"/>
    </row>
    <row r="17" spans="1:20" s="491" customFormat="1" hidden="1" outlineLevel="1">
      <c r="A17" s="492"/>
      <c r="B17" s="519" t="s">
        <v>159</v>
      </c>
      <c r="C17" s="518"/>
      <c r="D17" s="517" t="e">
        <f t="shared" ref="D17:J17" si="1">SUM(D18:D21)/COUNT(D18:D21)</f>
        <v>#DIV/0!</v>
      </c>
      <c r="E17" s="517" t="e">
        <f t="shared" si="1"/>
        <v>#DIV/0!</v>
      </c>
      <c r="F17" s="517" t="e">
        <f t="shared" si="1"/>
        <v>#DIV/0!</v>
      </c>
      <c r="G17" s="517" t="e">
        <f t="shared" si="1"/>
        <v>#DIV/0!</v>
      </c>
      <c r="H17" s="517" t="e">
        <f t="shared" si="1"/>
        <v>#DIV/0!</v>
      </c>
      <c r="I17" s="517" t="e">
        <f t="shared" si="1"/>
        <v>#DIV/0!</v>
      </c>
      <c r="J17" s="517" t="e">
        <f t="shared" si="1"/>
        <v>#DIV/0!</v>
      </c>
      <c r="K17" s="516"/>
      <c r="N17" s="482"/>
      <c r="O17" s="482"/>
      <c r="P17" s="482"/>
      <c r="Q17" s="482" t="b">
        <f>IF(N33&lt;D64,N33)</f>
        <v>0</v>
      </c>
      <c r="R17" s="482"/>
      <c r="S17" s="482"/>
      <c r="T17" s="482"/>
    </row>
    <row r="18" spans="1:20" s="491" customFormat="1" hidden="1" outlineLevel="1">
      <c r="A18" s="492"/>
      <c r="B18" s="479"/>
      <c r="C18" s="511"/>
      <c r="D18" s="515"/>
      <c r="E18" s="515"/>
      <c r="F18" s="515"/>
      <c r="G18" s="515"/>
      <c r="H18" s="515"/>
      <c r="I18" s="515"/>
      <c r="J18" s="515"/>
      <c r="K18" s="510"/>
      <c r="N18" s="482"/>
      <c r="O18" s="482"/>
      <c r="P18" s="482"/>
      <c r="Q18" s="482" t="b">
        <f>IF(N34&lt;D65,N34)</f>
        <v>0</v>
      </c>
      <c r="R18" s="482"/>
      <c r="S18" s="482"/>
      <c r="T18" s="482"/>
    </row>
    <row r="19" spans="1:20" s="491" customFormat="1" hidden="1" outlineLevel="1">
      <c r="A19" s="492"/>
      <c r="B19" s="479"/>
      <c r="C19" s="511"/>
      <c r="D19" s="515"/>
      <c r="E19" s="515"/>
      <c r="F19" s="515"/>
      <c r="G19" s="515"/>
      <c r="H19" s="515"/>
      <c r="I19" s="515"/>
      <c r="J19" s="515"/>
      <c r="K19" s="510"/>
      <c r="N19" s="482"/>
      <c r="O19" s="482"/>
      <c r="P19" s="482"/>
      <c r="Q19" s="482" t="e">
        <f>IF(N35&lt;#REF!,N35)</f>
        <v>#REF!</v>
      </c>
      <c r="R19" s="482"/>
      <c r="S19" s="482"/>
      <c r="T19" s="482"/>
    </row>
    <row r="20" spans="1:20" s="491" customFormat="1" hidden="1" outlineLevel="1">
      <c r="A20" s="492"/>
      <c r="B20" s="479"/>
      <c r="C20" s="483"/>
      <c r="D20" s="514"/>
      <c r="E20" s="514"/>
      <c r="F20" s="514"/>
      <c r="G20" s="514"/>
      <c r="H20" s="514"/>
      <c r="I20" s="514"/>
      <c r="J20" s="514"/>
      <c r="K20" s="510"/>
      <c r="N20" s="482"/>
      <c r="O20" s="482"/>
      <c r="P20" s="482"/>
      <c r="Q20" s="482" t="e">
        <f>IF(N36&lt;#REF!,N36)</f>
        <v>#REF!</v>
      </c>
      <c r="R20" s="482"/>
      <c r="S20" s="482"/>
      <c r="T20" s="482"/>
    </row>
    <row r="21" spans="1:20" s="491" customFormat="1" hidden="1" outlineLevel="1">
      <c r="A21" s="492"/>
      <c r="B21" s="483"/>
      <c r="C21" s="483"/>
      <c r="D21" s="513"/>
      <c r="E21" s="513"/>
      <c r="F21" s="513"/>
      <c r="G21" s="513"/>
      <c r="H21" s="513"/>
      <c r="I21" s="513"/>
      <c r="J21" s="513"/>
      <c r="K21" s="510"/>
      <c r="N21" s="482"/>
      <c r="O21" s="482"/>
      <c r="P21" s="482"/>
      <c r="Q21" s="482" t="b">
        <f t="shared" ref="Q21:Q26" si="2">IF(N37&lt;D66,N37)</f>
        <v>0</v>
      </c>
      <c r="R21" s="482"/>
      <c r="S21" s="482"/>
      <c r="T21" s="482"/>
    </row>
    <row r="22" spans="1:20" s="491" customFormat="1" hidden="1" outlineLevel="1">
      <c r="A22" s="492"/>
      <c r="B22" s="519" t="s">
        <v>160</v>
      </c>
      <c r="C22" s="518"/>
      <c r="D22" s="517">
        <f t="shared" ref="D22:J22" si="3">SUM(D23:D26)/COUNT(D23:D26)</f>
        <v>0</v>
      </c>
      <c r="E22" s="517">
        <f t="shared" si="3"/>
        <v>0</v>
      </c>
      <c r="F22" s="517">
        <f t="shared" si="3"/>
        <v>0</v>
      </c>
      <c r="G22" s="517">
        <f t="shared" si="3"/>
        <v>0</v>
      </c>
      <c r="H22" s="517">
        <f t="shared" si="3"/>
        <v>0</v>
      </c>
      <c r="I22" s="517">
        <f t="shared" si="3"/>
        <v>0</v>
      </c>
      <c r="J22" s="517">
        <f t="shared" si="3"/>
        <v>0</v>
      </c>
      <c r="K22" s="516"/>
      <c r="N22" s="482"/>
      <c r="O22" s="482"/>
      <c r="P22" s="482"/>
      <c r="Q22" s="482" t="b">
        <f t="shared" si="2"/>
        <v>0</v>
      </c>
      <c r="R22" s="482"/>
      <c r="S22" s="482"/>
      <c r="T22" s="482"/>
    </row>
    <row r="23" spans="1:20" s="491" customFormat="1" hidden="1" outlineLevel="1">
      <c r="A23" s="492"/>
      <c r="B23" s="479"/>
      <c r="C23" s="511"/>
      <c r="D23" s="515">
        <f t="shared" ref="D23:J23" si="4">+D18*0.9</f>
        <v>0</v>
      </c>
      <c r="E23" s="515">
        <f t="shared" si="4"/>
        <v>0</v>
      </c>
      <c r="F23" s="515">
        <f t="shared" si="4"/>
        <v>0</v>
      </c>
      <c r="G23" s="515">
        <f t="shared" si="4"/>
        <v>0</v>
      </c>
      <c r="H23" s="515">
        <f t="shared" si="4"/>
        <v>0</v>
      </c>
      <c r="I23" s="515">
        <f t="shared" si="4"/>
        <v>0</v>
      </c>
      <c r="J23" s="515">
        <f t="shared" si="4"/>
        <v>0</v>
      </c>
      <c r="K23" s="510"/>
      <c r="N23" s="482"/>
      <c r="O23" s="482"/>
      <c r="P23" s="482"/>
      <c r="Q23" s="482" t="b">
        <f t="shared" si="2"/>
        <v>0</v>
      </c>
      <c r="R23" s="482"/>
      <c r="S23" s="482"/>
      <c r="T23" s="482"/>
    </row>
    <row r="24" spans="1:20" s="491" customFormat="1" hidden="1" outlineLevel="1">
      <c r="A24" s="492"/>
      <c r="B24" s="479"/>
      <c r="C24" s="511"/>
      <c r="D24" s="515"/>
      <c r="E24" s="515"/>
      <c r="F24" s="515"/>
      <c r="G24" s="515"/>
      <c r="H24" s="515"/>
      <c r="I24" s="515"/>
      <c r="J24" s="515"/>
      <c r="K24" s="510"/>
      <c r="N24" s="482"/>
      <c r="O24" s="482"/>
      <c r="P24" s="482"/>
      <c r="Q24" s="482" t="b">
        <f t="shared" si="2"/>
        <v>0</v>
      </c>
      <c r="R24" s="482"/>
      <c r="S24" s="482"/>
      <c r="T24" s="482"/>
    </row>
    <row r="25" spans="1:20" s="491" customFormat="1" hidden="1" outlineLevel="1">
      <c r="A25" s="492"/>
      <c r="B25" s="479"/>
      <c r="C25" s="483"/>
      <c r="D25" s="514"/>
      <c r="E25" s="514"/>
      <c r="F25" s="514"/>
      <c r="G25" s="514"/>
      <c r="H25" s="514"/>
      <c r="I25" s="514"/>
      <c r="J25" s="514"/>
      <c r="K25" s="510"/>
      <c r="N25" s="482"/>
      <c r="O25" s="482"/>
      <c r="P25" s="482"/>
      <c r="Q25" s="482" t="b">
        <f t="shared" si="2"/>
        <v>0</v>
      </c>
      <c r="R25" s="482"/>
      <c r="S25" s="482"/>
      <c r="T25" s="482"/>
    </row>
    <row r="26" spans="1:20" s="491" customFormat="1" hidden="1" outlineLevel="1">
      <c r="A26" s="492"/>
      <c r="B26" s="483"/>
      <c r="C26" s="483"/>
      <c r="D26" s="513"/>
      <c r="E26" s="513"/>
      <c r="F26" s="513"/>
      <c r="G26" s="513"/>
      <c r="H26" s="513"/>
      <c r="I26" s="513"/>
      <c r="J26" s="513"/>
      <c r="K26" s="510"/>
      <c r="N26" s="482"/>
      <c r="O26" s="482"/>
      <c r="P26" s="482"/>
      <c r="Q26" s="482" t="b">
        <f t="shared" si="2"/>
        <v>0</v>
      </c>
      <c r="R26" s="482"/>
      <c r="S26" s="482"/>
      <c r="T26" s="482"/>
    </row>
    <row r="27" spans="1:20" s="491" customFormat="1" collapsed="1">
      <c r="A27" s="492"/>
      <c r="B27" s="490" t="s">
        <v>161</v>
      </c>
      <c r="C27" s="497" t="s">
        <v>162</v>
      </c>
      <c r="D27" s="502">
        <f t="shared" ref="D27:J27" si="5">SUM(D28:D31)</f>
        <v>0</v>
      </c>
      <c r="E27" s="502">
        <f t="shared" si="5"/>
        <v>0</v>
      </c>
      <c r="F27" s="502">
        <f t="shared" si="5"/>
        <v>0</v>
      </c>
      <c r="G27" s="502">
        <f t="shared" si="5"/>
        <v>0</v>
      </c>
      <c r="H27" s="502">
        <f t="shared" si="5"/>
        <v>0</v>
      </c>
      <c r="I27" s="502">
        <f t="shared" si="5"/>
        <v>0</v>
      </c>
      <c r="J27" s="502">
        <f t="shared" si="5"/>
        <v>0</v>
      </c>
      <c r="K27" s="502">
        <f>SUM(D27:J27)</f>
        <v>0</v>
      </c>
      <c r="N27" s="482">
        <f>D54</f>
        <v>0</v>
      </c>
      <c r="O27" s="482"/>
      <c r="P27" s="482" t="str">
        <f t="shared" ref="P27:P33" si="6">IF(AND(R27=0,R26&lt;&gt;0),N27,"")</f>
        <v/>
      </c>
      <c r="Q27" s="482" t="str">
        <f>IF(N27&lt;D56,N27,"")</f>
        <v/>
      </c>
      <c r="R27" s="482">
        <f t="shared" ref="R27:R33" si="7">IF(Q27="",0,Q27-Q26)</f>
        <v>0</v>
      </c>
      <c r="S27" s="482"/>
      <c r="T27" s="482"/>
    </row>
    <row r="28" spans="1:20" s="491" customFormat="1" hidden="1" outlineLevel="1">
      <c r="A28" s="492"/>
      <c r="B28" s="479"/>
      <c r="C28" s="511"/>
      <c r="D28" s="506">
        <f>('Income Statement_MS6'!C37)*1000</f>
        <v>0</v>
      </c>
      <c r="E28" s="506">
        <f>('Income Statement_MS6'!D37)*1000</f>
        <v>0</v>
      </c>
      <c r="F28" s="506">
        <f>('Income Statement_MS6'!E37)*1000</f>
        <v>0</v>
      </c>
      <c r="G28" s="506">
        <f>('Income Statement_MS6'!F37)*1000</f>
        <v>0</v>
      </c>
      <c r="H28" s="506">
        <f>('Income Statement_MS6'!G37)*1000</f>
        <v>0</v>
      </c>
      <c r="I28" s="506">
        <f>('Income Statement_MS6'!H37)*1000</f>
        <v>0</v>
      </c>
      <c r="J28" s="506">
        <f>('Income Statement_MS6'!I37)*1000</f>
        <v>0</v>
      </c>
      <c r="K28" s="510">
        <f>SUM(D28:J28)</f>
        <v>0</v>
      </c>
      <c r="N28" s="482">
        <f>E54</f>
        <v>0</v>
      </c>
      <c r="O28" s="482"/>
      <c r="P28" s="482" t="str">
        <f t="shared" si="6"/>
        <v/>
      </c>
      <c r="Q28" s="482" t="str">
        <f>IF(SUM(N27:N28)&lt;D56,SUM(N27:N28),"")</f>
        <v/>
      </c>
      <c r="R28" s="482">
        <f t="shared" si="7"/>
        <v>0</v>
      </c>
      <c r="S28" s="482"/>
      <c r="T28" s="482"/>
    </row>
    <row r="29" spans="1:20" s="491" customFormat="1" hidden="1" outlineLevel="1">
      <c r="A29" s="492"/>
      <c r="B29" s="479"/>
      <c r="C29" s="511"/>
      <c r="D29" s="510"/>
      <c r="E29" s="510"/>
      <c r="F29" s="510"/>
      <c r="G29" s="510"/>
      <c r="H29" s="510"/>
      <c r="I29" s="510"/>
      <c r="J29" s="510"/>
      <c r="K29" s="510">
        <f>SUM(D29:J29)</f>
        <v>0</v>
      </c>
      <c r="N29" s="482">
        <f>F54</f>
        <v>0</v>
      </c>
      <c r="O29" s="482"/>
      <c r="P29" s="482" t="str">
        <f t="shared" si="6"/>
        <v/>
      </c>
      <c r="Q29" s="482" t="str">
        <f>IF(SUM(N27:N29)&lt;D56,SUM(N27:N29),"")</f>
        <v/>
      </c>
      <c r="R29" s="482">
        <f t="shared" si="7"/>
        <v>0</v>
      </c>
      <c r="S29" s="482"/>
      <c r="T29" s="482"/>
    </row>
    <row r="30" spans="1:20" s="491" customFormat="1" hidden="1" outlineLevel="1">
      <c r="A30" s="492"/>
      <c r="B30" s="479"/>
      <c r="C30" s="483"/>
      <c r="D30" s="506"/>
      <c r="E30" s="506"/>
      <c r="F30" s="506"/>
      <c r="G30" s="506"/>
      <c r="H30" s="506"/>
      <c r="I30" s="506"/>
      <c r="J30" s="506"/>
      <c r="K30" s="510">
        <f>SUM(D30:J30)</f>
        <v>0</v>
      </c>
      <c r="N30" s="482">
        <f>G54</f>
        <v>0</v>
      </c>
      <c r="O30" s="482"/>
      <c r="P30" s="482" t="str">
        <f t="shared" si="6"/>
        <v/>
      </c>
      <c r="Q30" s="482" t="str">
        <f>IF(SUM(N27:N30)&lt;D56,SUM(N27:N30),"")</f>
        <v/>
      </c>
      <c r="R30" s="482">
        <f t="shared" si="7"/>
        <v>0</v>
      </c>
      <c r="S30" s="482"/>
      <c r="T30" s="482"/>
    </row>
    <row r="31" spans="1:20" s="491" customFormat="1" hidden="1" outlineLevel="1">
      <c r="A31" s="492"/>
      <c r="B31" s="483"/>
      <c r="C31" s="483"/>
      <c r="D31" s="507"/>
      <c r="E31" s="507"/>
      <c r="F31" s="507"/>
      <c r="G31" s="507"/>
      <c r="H31" s="507"/>
      <c r="I31" s="507"/>
      <c r="J31" s="507"/>
      <c r="K31" s="510"/>
      <c r="N31" s="482">
        <f>H54</f>
        <v>0</v>
      </c>
      <c r="O31" s="482"/>
      <c r="P31" s="482" t="str">
        <f t="shared" si="6"/>
        <v/>
      </c>
      <c r="Q31" s="482" t="str">
        <f>IF(SUM(N27:N31)&lt;D56,SUM(N27:N31),"")</f>
        <v/>
      </c>
      <c r="R31" s="482">
        <f t="shared" si="7"/>
        <v>0</v>
      </c>
      <c r="S31" s="482"/>
      <c r="T31" s="482"/>
    </row>
    <row r="32" spans="1:20" s="491" customFormat="1" collapsed="1">
      <c r="A32" s="492"/>
      <c r="B32" s="830" t="s">
        <v>163</v>
      </c>
      <c r="C32" s="831" t="s">
        <v>162</v>
      </c>
      <c r="D32" s="832">
        <f t="shared" ref="D32:J32" si="8">SUM(D33:D36)</f>
        <v>0</v>
      </c>
      <c r="E32" s="832">
        <f t="shared" si="8"/>
        <v>0</v>
      </c>
      <c r="F32" s="832">
        <f t="shared" si="8"/>
        <v>0</v>
      </c>
      <c r="G32" s="832">
        <f t="shared" si="8"/>
        <v>0</v>
      </c>
      <c r="H32" s="832">
        <f t="shared" si="8"/>
        <v>0</v>
      </c>
      <c r="I32" s="832">
        <f t="shared" si="8"/>
        <v>0</v>
      </c>
      <c r="J32" s="832">
        <f t="shared" si="8"/>
        <v>0</v>
      </c>
      <c r="K32" s="832">
        <f t="shared" ref="K32:K41" si="9">SUM(D32:J32)</f>
        <v>0</v>
      </c>
      <c r="N32" s="482">
        <f>I54</f>
        <v>0</v>
      </c>
      <c r="O32" s="482"/>
      <c r="P32" s="482" t="str">
        <f t="shared" si="6"/>
        <v/>
      </c>
      <c r="Q32" s="482" t="str">
        <f>IF(SUM(N27:N32)&lt;D56,SUM(N27:N32),"")</f>
        <v/>
      </c>
      <c r="R32" s="482">
        <f t="shared" si="7"/>
        <v>0</v>
      </c>
      <c r="S32" s="482"/>
      <c r="T32" s="482"/>
    </row>
    <row r="33" spans="1:20" s="491" customFormat="1" hidden="1" outlineLevel="1">
      <c r="A33" s="492"/>
      <c r="B33" s="479"/>
      <c r="C33" s="511"/>
      <c r="D33" s="506">
        <f>('Income Statement_MS6'!C57)*1000</f>
        <v>0</v>
      </c>
      <c r="E33" s="506">
        <f>('Income Statement_MS6'!D57)*1000</f>
        <v>0</v>
      </c>
      <c r="F33" s="506">
        <f>('Income Statement_MS6'!E57)*1000</f>
        <v>0</v>
      </c>
      <c r="G33" s="506">
        <f>('Income Statement_MS6'!F57)*1000</f>
        <v>0</v>
      </c>
      <c r="H33" s="506">
        <f>('Income Statement_MS6'!G57)*1000</f>
        <v>0</v>
      </c>
      <c r="I33" s="506">
        <f>('Income Statement_MS6'!H57)*1000</f>
        <v>0</v>
      </c>
      <c r="J33" s="506">
        <f>('Income Statement_MS6'!I57)*1000</f>
        <v>0</v>
      </c>
      <c r="K33" s="510">
        <f t="shared" si="9"/>
        <v>0</v>
      </c>
      <c r="N33" s="482">
        <f>J54</f>
        <v>0</v>
      </c>
      <c r="O33" s="482"/>
      <c r="P33" s="482" t="str">
        <f t="shared" si="6"/>
        <v/>
      </c>
      <c r="Q33" s="482" t="str">
        <f>IF(SUM(N27:N33)&lt;D56,SUM(N27:N33),"")</f>
        <v/>
      </c>
      <c r="R33" s="482">
        <f t="shared" si="7"/>
        <v>0</v>
      </c>
      <c r="S33" s="482"/>
      <c r="T33" s="482"/>
    </row>
    <row r="34" spans="1:20" s="491" customFormat="1" hidden="1" outlineLevel="1">
      <c r="A34" s="492"/>
      <c r="B34" s="479"/>
      <c r="C34" s="511"/>
      <c r="D34" s="510"/>
      <c r="E34" s="510"/>
      <c r="F34" s="510"/>
      <c r="G34" s="510"/>
      <c r="H34" s="510"/>
      <c r="I34" s="510"/>
      <c r="J34" s="510"/>
      <c r="K34" s="510">
        <f t="shared" si="9"/>
        <v>0</v>
      </c>
      <c r="N34" s="482"/>
      <c r="O34" s="482"/>
      <c r="P34" s="482">
        <f>SUM(P27:P33)</f>
        <v>0</v>
      </c>
      <c r="Q34" s="512">
        <f>COUNT(Q27:Q33)</f>
        <v>0</v>
      </c>
      <c r="R34" s="482">
        <f>SUM(R27:R33)</f>
        <v>0</v>
      </c>
      <c r="S34" s="482"/>
      <c r="T34" s="482"/>
    </row>
    <row r="35" spans="1:20" s="491" customFormat="1" hidden="1" outlineLevel="1">
      <c r="A35" s="492"/>
      <c r="B35" s="479"/>
      <c r="C35" s="483"/>
      <c r="D35" s="510"/>
      <c r="E35" s="510"/>
      <c r="F35" s="510"/>
      <c r="G35" s="510"/>
      <c r="H35" s="510"/>
      <c r="I35" s="510"/>
      <c r="J35" s="510"/>
      <c r="K35" s="510">
        <f t="shared" si="9"/>
        <v>0</v>
      </c>
      <c r="N35" s="482"/>
      <c r="O35" s="482"/>
      <c r="P35" s="482"/>
      <c r="Q35" s="512" t="str">
        <f>IF(Q34=0,"&lt;1,0",1/P34*R35)</f>
        <v>&lt;1,0</v>
      </c>
      <c r="R35" s="482">
        <f>D56-R34</f>
        <v>0</v>
      </c>
      <c r="S35" s="482"/>
      <c r="T35" s="482"/>
    </row>
    <row r="36" spans="1:20" s="491" customFormat="1" hidden="1" outlineLevel="1">
      <c r="A36" s="492"/>
      <c r="B36" s="483"/>
      <c r="C36" s="483"/>
      <c r="D36" s="510"/>
      <c r="E36" s="510"/>
      <c r="F36" s="510"/>
      <c r="G36" s="510"/>
      <c r="H36" s="510"/>
      <c r="I36" s="510"/>
      <c r="J36" s="510"/>
      <c r="K36" s="510">
        <f t="shared" si="9"/>
        <v>0</v>
      </c>
      <c r="N36" s="482"/>
      <c r="O36" s="482"/>
      <c r="P36" s="482"/>
      <c r="Q36" s="512" t="str">
        <f>IF(Q35="&lt;1,0","&lt;1,0",SUM(Q34:Q35))</f>
        <v>&lt;1,0</v>
      </c>
      <c r="R36" s="482"/>
      <c r="S36" s="482"/>
      <c r="T36" s="482"/>
    </row>
    <row r="37" spans="1:20" s="491" customFormat="1" ht="14.1" customHeight="1" collapsed="1">
      <c r="A37" s="492"/>
      <c r="B37" s="490" t="s">
        <v>164</v>
      </c>
      <c r="C37" s="497" t="s">
        <v>162</v>
      </c>
      <c r="D37" s="502">
        <f t="shared" ref="D37:J37" si="10">+D27-D32</f>
        <v>0</v>
      </c>
      <c r="E37" s="502">
        <f t="shared" si="10"/>
        <v>0</v>
      </c>
      <c r="F37" s="502">
        <f t="shared" si="10"/>
        <v>0</v>
      </c>
      <c r="G37" s="502">
        <f t="shared" si="10"/>
        <v>0</v>
      </c>
      <c r="H37" s="502">
        <f t="shared" si="10"/>
        <v>0</v>
      </c>
      <c r="I37" s="502">
        <f t="shared" si="10"/>
        <v>0</v>
      </c>
      <c r="J37" s="502">
        <f t="shared" si="10"/>
        <v>0</v>
      </c>
      <c r="K37" s="502">
        <f t="shared" si="9"/>
        <v>0</v>
      </c>
      <c r="N37" s="482"/>
      <c r="O37" s="482"/>
      <c r="P37" s="482"/>
      <c r="Q37" s="482"/>
      <c r="R37" s="482"/>
      <c r="S37" s="482"/>
      <c r="T37" s="482"/>
    </row>
    <row r="38" spans="1:20" s="491" customFormat="1" hidden="1" outlineLevel="1">
      <c r="B38" s="479"/>
      <c r="C38" s="511"/>
      <c r="D38" s="510">
        <f t="shared" ref="D38:J38" si="11">D28-D33</f>
        <v>0</v>
      </c>
      <c r="E38" s="510">
        <f t="shared" si="11"/>
        <v>0</v>
      </c>
      <c r="F38" s="510">
        <f t="shared" si="11"/>
        <v>0</v>
      </c>
      <c r="G38" s="510">
        <f t="shared" si="11"/>
        <v>0</v>
      </c>
      <c r="H38" s="510">
        <f t="shared" si="11"/>
        <v>0</v>
      </c>
      <c r="I38" s="510">
        <f t="shared" si="11"/>
        <v>0</v>
      </c>
      <c r="J38" s="510">
        <f t="shared" si="11"/>
        <v>0</v>
      </c>
      <c r="K38" s="510">
        <f t="shared" si="9"/>
        <v>0</v>
      </c>
      <c r="N38" s="482"/>
      <c r="O38" s="482"/>
      <c r="P38" s="482"/>
      <c r="Q38" s="482"/>
      <c r="R38" s="482"/>
      <c r="S38" s="482"/>
      <c r="T38" s="482"/>
    </row>
    <row r="39" spans="1:20" s="491" customFormat="1" hidden="1" outlineLevel="1">
      <c r="B39" s="479"/>
      <c r="C39" s="511"/>
      <c r="D39" s="510"/>
      <c r="E39" s="510"/>
      <c r="F39" s="510"/>
      <c r="G39" s="510"/>
      <c r="H39" s="510"/>
      <c r="I39" s="510"/>
      <c r="J39" s="510"/>
      <c r="K39" s="510">
        <f t="shared" si="9"/>
        <v>0</v>
      </c>
      <c r="N39" s="482"/>
      <c r="O39" s="482"/>
      <c r="P39" s="482"/>
      <c r="Q39" s="482"/>
      <c r="R39" s="482"/>
      <c r="S39" s="482"/>
      <c r="T39" s="482"/>
    </row>
    <row r="40" spans="1:20" s="491" customFormat="1" hidden="1" outlineLevel="1">
      <c r="B40" s="479"/>
      <c r="C40" s="483"/>
      <c r="D40" s="510"/>
      <c r="E40" s="510"/>
      <c r="F40" s="510"/>
      <c r="G40" s="510"/>
      <c r="H40" s="510"/>
      <c r="I40" s="510"/>
      <c r="J40" s="510"/>
      <c r="K40" s="510">
        <f t="shared" si="9"/>
        <v>0</v>
      </c>
      <c r="N40" s="482"/>
      <c r="O40" s="482"/>
      <c r="P40" s="482"/>
      <c r="Q40" s="482"/>
      <c r="R40" s="482"/>
      <c r="S40" s="482"/>
      <c r="T40" s="482"/>
    </row>
    <row r="41" spans="1:20" s="491" customFormat="1" hidden="1" outlineLevel="1">
      <c r="B41" s="483"/>
      <c r="C41" s="483"/>
      <c r="D41" s="510"/>
      <c r="E41" s="510"/>
      <c r="F41" s="510"/>
      <c r="G41" s="510"/>
      <c r="H41" s="510"/>
      <c r="I41" s="510"/>
      <c r="J41" s="510"/>
      <c r="K41" s="510">
        <f t="shared" si="9"/>
        <v>0</v>
      </c>
      <c r="N41" s="482"/>
      <c r="O41" s="482"/>
      <c r="P41" s="482"/>
      <c r="Q41" s="482"/>
      <c r="R41" s="750"/>
      <c r="S41" s="482"/>
      <c r="T41" s="482"/>
    </row>
    <row r="42" spans="1:20" s="491" customFormat="1" collapsed="1">
      <c r="A42" s="492"/>
      <c r="B42" s="830" t="s">
        <v>165</v>
      </c>
      <c r="C42" s="831"/>
      <c r="D42" s="833" t="e">
        <f t="shared" ref="D42:K42" si="12">+D37/D27</f>
        <v>#DIV/0!</v>
      </c>
      <c r="E42" s="833" t="e">
        <f t="shared" si="12"/>
        <v>#DIV/0!</v>
      </c>
      <c r="F42" s="833" t="e">
        <f t="shared" si="12"/>
        <v>#DIV/0!</v>
      </c>
      <c r="G42" s="833" t="e">
        <f t="shared" si="12"/>
        <v>#DIV/0!</v>
      </c>
      <c r="H42" s="833" t="e">
        <f t="shared" si="12"/>
        <v>#DIV/0!</v>
      </c>
      <c r="I42" s="833" t="e">
        <f t="shared" si="12"/>
        <v>#DIV/0!</v>
      </c>
      <c r="J42" s="833" t="e">
        <f t="shared" si="12"/>
        <v>#DIV/0!</v>
      </c>
      <c r="K42" s="833" t="e">
        <f t="shared" si="12"/>
        <v>#DIV/0!</v>
      </c>
      <c r="N42" s="482"/>
      <c r="O42" s="482"/>
      <c r="P42" s="482"/>
      <c r="Q42" s="482"/>
      <c r="R42" s="482"/>
      <c r="S42" s="482"/>
      <c r="T42" s="482"/>
    </row>
    <row r="43" spans="1:20" s="492" customFormat="1">
      <c r="C43" s="483"/>
      <c r="D43" s="828"/>
      <c r="E43" s="828"/>
      <c r="F43" s="828"/>
      <c r="G43" s="828"/>
      <c r="H43" s="828"/>
      <c r="I43" s="828"/>
      <c r="J43" s="828"/>
      <c r="K43" s="828"/>
      <c r="N43" s="829"/>
      <c r="O43" s="829"/>
      <c r="P43" s="829"/>
      <c r="Q43" s="829"/>
      <c r="R43" s="829"/>
      <c r="S43" s="829"/>
      <c r="T43" s="829"/>
    </row>
    <row r="44" spans="1:20" s="491" customFormat="1">
      <c r="A44" s="492"/>
      <c r="B44" s="483" t="s">
        <v>166</v>
      </c>
      <c r="C44" s="483"/>
      <c r="D44" s="507">
        <f>IF($C$8=0,0,-D32*'Project Costs_MS6'!$C$6)</f>
        <v>0</v>
      </c>
      <c r="E44" s="507">
        <f>IF($C$8=0,0,-E32*'Project Costs_MS6'!$C$6)</f>
        <v>0</v>
      </c>
      <c r="F44" s="507">
        <f>IF($C$8=0,0,-F32*'Project Costs_MS6'!$C$6)</f>
        <v>0</v>
      </c>
      <c r="G44" s="507">
        <f>IF($C$8=0,0,-G32*'Project Costs_MS6'!$C$6)</f>
        <v>0</v>
      </c>
      <c r="H44" s="507">
        <f>IF($C$8=0,0,-H32*'Project Costs_MS6'!$C$6)</f>
        <v>0</v>
      </c>
      <c r="I44" s="507">
        <f>IF($C$8=0,0,-I32*'Project Costs_MS6'!$C$6)</f>
        <v>0</v>
      </c>
      <c r="J44" s="507">
        <f>IF($C$8=0,0,-J32*'Project Costs_MS6'!$C$6)</f>
        <v>0</v>
      </c>
      <c r="K44" s="507">
        <f>IF($C$8=0,0,-K32*'Project Costs_MS6'!$C$6)</f>
        <v>0</v>
      </c>
      <c r="N44" s="482"/>
      <c r="O44" s="482"/>
      <c r="P44" s="482"/>
      <c r="Q44" s="482"/>
      <c r="R44" s="482"/>
      <c r="S44" s="482"/>
      <c r="T44" s="482"/>
    </row>
    <row r="45" spans="1:20" s="491" customFormat="1">
      <c r="A45" s="492"/>
      <c r="B45" s="479" t="s">
        <v>167</v>
      </c>
      <c r="D45" s="506">
        <f>IF($K$45=0,0,$K$45/$K$32*D32)</f>
        <v>0</v>
      </c>
      <c r="E45" s="506">
        <f t="shared" ref="E45:J45" si="13">IF($K$45=0,0,$K$45/$K$32*E32)</f>
        <v>0</v>
      </c>
      <c r="F45" s="506">
        <f t="shared" si="13"/>
        <v>0</v>
      </c>
      <c r="G45" s="506">
        <f t="shared" si="13"/>
        <v>0</v>
      </c>
      <c r="H45" s="506">
        <f t="shared" si="13"/>
        <v>0</v>
      </c>
      <c r="I45" s="506">
        <f t="shared" si="13"/>
        <v>0</v>
      </c>
      <c r="J45" s="506">
        <f t="shared" si="13"/>
        <v>0</v>
      </c>
      <c r="K45" s="506">
        <f>+C9</f>
        <v>0</v>
      </c>
      <c r="N45" s="482"/>
      <c r="O45" s="482"/>
      <c r="P45" s="482"/>
      <c r="Q45" s="482"/>
      <c r="R45" s="482"/>
      <c r="S45" s="482"/>
      <c r="T45" s="482"/>
    </row>
    <row r="46" spans="1:20" s="491" customFormat="1">
      <c r="A46" s="492"/>
      <c r="B46" s="826" t="s">
        <v>168</v>
      </c>
      <c r="C46" s="826"/>
      <c r="D46" s="827">
        <f>D32+D44+D45</f>
        <v>0</v>
      </c>
      <c r="E46" s="827">
        <f t="shared" ref="E46:K46" si="14">E32+E44+E45</f>
        <v>0</v>
      </c>
      <c r="F46" s="827">
        <f t="shared" si="14"/>
        <v>0</v>
      </c>
      <c r="G46" s="827">
        <f t="shared" si="14"/>
        <v>0</v>
      </c>
      <c r="H46" s="827">
        <f t="shared" si="14"/>
        <v>0</v>
      </c>
      <c r="I46" s="827">
        <f t="shared" si="14"/>
        <v>0</v>
      </c>
      <c r="J46" s="827">
        <f t="shared" si="14"/>
        <v>0</v>
      </c>
      <c r="K46" s="827">
        <f t="shared" si="14"/>
        <v>0</v>
      </c>
      <c r="N46" s="482"/>
      <c r="O46" s="482"/>
      <c r="P46" s="482"/>
      <c r="Q46" s="482"/>
      <c r="R46" s="482"/>
      <c r="S46" s="482"/>
      <c r="T46" s="482"/>
    </row>
    <row r="47" spans="1:20" s="491" customFormat="1">
      <c r="A47" s="492"/>
      <c r="B47" s="490" t="s">
        <v>169</v>
      </c>
      <c r="C47" s="497" t="s">
        <v>162</v>
      </c>
      <c r="D47" s="502">
        <f>D27-D46</f>
        <v>0</v>
      </c>
      <c r="E47" s="502">
        <f t="shared" ref="E47:K47" si="15">E27-E46</f>
        <v>0</v>
      </c>
      <c r="F47" s="502">
        <f t="shared" si="15"/>
        <v>0</v>
      </c>
      <c r="G47" s="502">
        <f t="shared" si="15"/>
        <v>0</v>
      </c>
      <c r="H47" s="502">
        <f t="shared" si="15"/>
        <v>0</v>
      </c>
      <c r="I47" s="502">
        <f t="shared" si="15"/>
        <v>0</v>
      </c>
      <c r="J47" s="502">
        <f t="shared" si="15"/>
        <v>0</v>
      </c>
      <c r="K47" s="502">
        <f t="shared" si="15"/>
        <v>0</v>
      </c>
      <c r="N47" s="482"/>
      <c r="O47" s="482"/>
      <c r="P47" s="482"/>
      <c r="Q47" s="482"/>
      <c r="R47" s="482"/>
      <c r="S47" s="482"/>
      <c r="T47" s="482"/>
    </row>
    <row r="48" spans="1:20" s="491" customFormat="1">
      <c r="A48" s="492"/>
      <c r="B48" s="834" t="s">
        <v>165</v>
      </c>
      <c r="C48" s="834"/>
      <c r="D48" s="835" t="e">
        <f>+D47/D27</f>
        <v>#DIV/0!</v>
      </c>
      <c r="E48" s="835" t="e">
        <f t="shared" ref="E48:K48" si="16">+E47/E27</f>
        <v>#DIV/0!</v>
      </c>
      <c r="F48" s="835" t="e">
        <f t="shared" si="16"/>
        <v>#DIV/0!</v>
      </c>
      <c r="G48" s="835" t="e">
        <f t="shared" si="16"/>
        <v>#DIV/0!</v>
      </c>
      <c r="H48" s="835" t="e">
        <f t="shared" si="16"/>
        <v>#DIV/0!</v>
      </c>
      <c r="I48" s="835" t="e">
        <f t="shared" si="16"/>
        <v>#DIV/0!</v>
      </c>
      <c r="J48" s="835" t="e">
        <f t="shared" si="16"/>
        <v>#DIV/0!</v>
      </c>
      <c r="K48" s="835" t="e">
        <f t="shared" si="16"/>
        <v>#DIV/0!</v>
      </c>
      <c r="N48" s="482"/>
      <c r="O48" s="482"/>
      <c r="P48" s="482"/>
      <c r="Q48" s="482"/>
      <c r="R48" s="482"/>
      <c r="S48" s="482"/>
      <c r="T48" s="482"/>
    </row>
    <row r="49" spans="1:20" s="508" customFormat="1" outlineLevel="1">
      <c r="A49" s="509"/>
      <c r="B49" s="483" t="s">
        <v>170</v>
      </c>
      <c r="C49" s="483"/>
      <c r="D49" s="507">
        <f>-D44</f>
        <v>0</v>
      </c>
      <c r="E49" s="507">
        <f t="shared" ref="E49:J49" si="17">-E44</f>
        <v>0</v>
      </c>
      <c r="F49" s="507">
        <f t="shared" si="17"/>
        <v>0</v>
      </c>
      <c r="G49" s="507">
        <f t="shared" si="17"/>
        <v>0</v>
      </c>
      <c r="H49" s="507">
        <f t="shared" si="17"/>
        <v>0</v>
      </c>
      <c r="I49" s="507">
        <f t="shared" si="17"/>
        <v>0</v>
      </c>
      <c r="J49" s="507">
        <f t="shared" si="17"/>
        <v>0</v>
      </c>
      <c r="K49" s="506">
        <f>SUM(D49:J49)</f>
        <v>0</v>
      </c>
      <c r="N49" s="482"/>
      <c r="O49" s="482"/>
      <c r="P49" s="482"/>
      <c r="Q49" s="482"/>
      <c r="R49" s="482"/>
      <c r="S49" s="482"/>
      <c r="T49" s="482"/>
    </row>
    <row r="50" spans="1:20" s="491" customFormat="1" outlineLevel="1">
      <c r="A50" s="492"/>
      <c r="B50" s="483" t="s">
        <v>171</v>
      </c>
      <c r="C50" s="483"/>
      <c r="D50" s="507">
        <f>IF(D27=0,0,($H$5+$H$7)/$C$7)</f>
        <v>0</v>
      </c>
      <c r="E50" s="507">
        <f t="shared" ref="E50:J50" si="18">IF(E27=0,0,($H$5+$H$7)/$C$7)</f>
        <v>0</v>
      </c>
      <c r="F50" s="507">
        <f t="shared" si="18"/>
        <v>0</v>
      </c>
      <c r="G50" s="507">
        <f t="shared" si="18"/>
        <v>0</v>
      </c>
      <c r="H50" s="507">
        <f t="shared" si="18"/>
        <v>0</v>
      </c>
      <c r="I50" s="507">
        <f t="shared" si="18"/>
        <v>0</v>
      </c>
      <c r="J50" s="507">
        <f t="shared" si="18"/>
        <v>0</v>
      </c>
      <c r="K50" s="506">
        <f>SUM(D50:J50)</f>
        <v>0</v>
      </c>
      <c r="N50" s="482"/>
      <c r="O50" s="482"/>
      <c r="P50" s="482"/>
      <c r="Q50" s="482"/>
      <c r="R50" s="482"/>
      <c r="S50" s="482"/>
      <c r="T50" s="482"/>
    </row>
    <row r="51" spans="1:20" s="491" customFormat="1" outlineLevel="1">
      <c r="A51" s="492"/>
      <c r="B51" s="490" t="s">
        <v>172</v>
      </c>
      <c r="C51" s="497"/>
      <c r="D51" s="502">
        <f t="shared" ref="D51:K51" si="19">D37+D50+D49</f>
        <v>0</v>
      </c>
      <c r="E51" s="502">
        <f t="shared" si="19"/>
        <v>0</v>
      </c>
      <c r="F51" s="502">
        <f t="shared" si="19"/>
        <v>0</v>
      </c>
      <c r="G51" s="502">
        <f t="shared" si="19"/>
        <v>0</v>
      </c>
      <c r="H51" s="502">
        <f t="shared" si="19"/>
        <v>0</v>
      </c>
      <c r="I51" s="502">
        <f t="shared" si="19"/>
        <v>0</v>
      </c>
      <c r="J51" s="502">
        <f t="shared" si="19"/>
        <v>0</v>
      </c>
      <c r="K51" s="502">
        <f t="shared" si="19"/>
        <v>0</v>
      </c>
      <c r="N51" s="482"/>
      <c r="O51" s="482"/>
      <c r="P51" s="482"/>
      <c r="Q51" s="482"/>
      <c r="R51" s="482"/>
      <c r="S51" s="482"/>
      <c r="T51" s="482"/>
    </row>
    <row r="52" spans="1:20" outlineLevel="1">
      <c r="A52" s="483"/>
      <c r="B52" s="483" t="s">
        <v>173</v>
      </c>
      <c r="C52" s="483"/>
      <c r="D52" s="505">
        <f>1/(1+$C$6)^1</f>
        <v>0.92592592592592582</v>
      </c>
      <c r="E52" s="505">
        <f>1/(1+$C$6)^2</f>
        <v>0.85733882030178321</v>
      </c>
      <c r="F52" s="505">
        <f>1/(1+$C$6)^3</f>
        <v>0.79383224102016958</v>
      </c>
      <c r="G52" s="505">
        <f>1/(1+$C$6)^4</f>
        <v>0.73502985279645328</v>
      </c>
      <c r="H52" s="505">
        <f>1/(1+$C$6)^5</f>
        <v>0.68058319703375303</v>
      </c>
      <c r="I52" s="505">
        <f>1/(1+$C$6)^6</f>
        <v>0.63016962688310452</v>
      </c>
      <c r="J52" s="505">
        <f>1/(1+$C$6)^7</f>
        <v>0.58349039526213387</v>
      </c>
      <c r="K52" s="505"/>
      <c r="N52" s="482"/>
      <c r="O52" s="482"/>
      <c r="P52" s="482"/>
      <c r="Q52" s="482"/>
      <c r="R52" s="482"/>
      <c r="S52" s="482"/>
      <c r="T52" s="482"/>
    </row>
    <row r="53" spans="1:20" outlineLevel="1">
      <c r="A53" s="483"/>
      <c r="B53" s="483"/>
      <c r="C53" s="483"/>
      <c r="D53" s="505"/>
      <c r="E53" s="505"/>
      <c r="F53" s="505"/>
      <c r="G53" s="505"/>
      <c r="H53" s="505"/>
      <c r="I53" s="505"/>
      <c r="J53" s="505"/>
      <c r="K53" s="505"/>
      <c r="N53" s="482"/>
      <c r="O53" s="482"/>
      <c r="P53" s="482"/>
      <c r="Q53" s="482"/>
      <c r="R53" s="482"/>
      <c r="S53" s="482"/>
      <c r="T53" s="482"/>
    </row>
    <row r="54" spans="1:20" s="491" customFormat="1">
      <c r="A54" s="492"/>
      <c r="B54" s="490" t="s">
        <v>174</v>
      </c>
      <c r="C54" s="497" t="s">
        <v>162</v>
      </c>
      <c r="D54" s="502">
        <f t="shared" ref="D54:J54" si="20">D51*D52</f>
        <v>0</v>
      </c>
      <c r="E54" s="502">
        <f t="shared" si="20"/>
        <v>0</v>
      </c>
      <c r="F54" s="502">
        <f t="shared" si="20"/>
        <v>0</v>
      </c>
      <c r="G54" s="502">
        <f t="shared" si="20"/>
        <v>0</v>
      </c>
      <c r="H54" s="502">
        <f t="shared" si="20"/>
        <v>0</v>
      </c>
      <c r="I54" s="502">
        <f t="shared" si="20"/>
        <v>0</v>
      </c>
      <c r="J54" s="502">
        <f t="shared" si="20"/>
        <v>0</v>
      </c>
      <c r="K54" s="502">
        <f>SUM(D54:J54)</f>
        <v>0</v>
      </c>
      <c r="N54" s="482"/>
      <c r="O54" s="482"/>
      <c r="P54" s="482"/>
      <c r="Q54" s="482"/>
      <c r="R54" s="482"/>
      <c r="S54" s="482"/>
      <c r="T54" s="482"/>
    </row>
    <row r="55" spans="1:20" s="491" customFormat="1" ht="6" customHeight="1">
      <c r="A55" s="492"/>
      <c r="B55" s="487"/>
      <c r="C55" s="483"/>
      <c r="D55" s="504"/>
      <c r="E55" s="504"/>
      <c r="F55" s="504"/>
      <c r="G55" s="504"/>
      <c r="H55" s="504"/>
      <c r="I55" s="492"/>
      <c r="J55" s="492"/>
      <c r="N55" s="482"/>
      <c r="O55" s="482"/>
      <c r="P55" s="482"/>
      <c r="Q55" s="482"/>
      <c r="R55" s="482"/>
      <c r="S55" s="482"/>
      <c r="T55" s="482"/>
    </row>
    <row r="56" spans="1:20" s="491" customFormat="1" ht="15">
      <c r="A56" s="492"/>
      <c r="B56" s="490" t="s">
        <v>175</v>
      </c>
      <c r="C56" s="497" t="s">
        <v>162</v>
      </c>
      <c r="D56" s="502">
        <f>H5+H6+C9+H8+H9+H7</f>
        <v>0</v>
      </c>
      <c r="E56" s="494"/>
      <c r="F56" s="494"/>
      <c r="G56" s="494"/>
      <c r="H56" s="494"/>
      <c r="I56" s="492"/>
      <c r="J56" s="492"/>
      <c r="N56" s="482"/>
      <c r="O56" s="482"/>
      <c r="P56" s="482"/>
      <c r="Q56" s="482"/>
      <c r="R56" s="482"/>
      <c r="S56" s="482"/>
      <c r="T56" s="482"/>
    </row>
    <row r="57" spans="1:20" s="491" customFormat="1" ht="6" customHeight="1">
      <c r="A57" s="492"/>
      <c r="B57" s="487"/>
      <c r="C57" s="483"/>
      <c r="D57" s="503"/>
      <c r="E57" s="494"/>
      <c r="F57" s="494"/>
      <c r="G57" s="494"/>
      <c r="H57" s="494"/>
      <c r="I57" s="492"/>
      <c r="J57" s="492"/>
      <c r="N57" s="482"/>
      <c r="O57" s="482"/>
      <c r="P57" s="482"/>
      <c r="Q57" s="482"/>
      <c r="R57" s="482"/>
      <c r="S57" s="482"/>
      <c r="T57" s="482"/>
    </row>
    <row r="58" spans="1:20" s="491" customFormat="1" ht="15">
      <c r="A58" s="492"/>
      <c r="B58" s="490" t="s">
        <v>176</v>
      </c>
      <c r="C58" s="497" t="s">
        <v>162</v>
      </c>
      <c r="D58" s="502">
        <f>NPV(C6,D51:J51)-(D56)</f>
        <v>0</v>
      </c>
      <c r="E58" s="495"/>
      <c r="F58" s="494"/>
      <c r="G58" s="493"/>
      <c r="H58" s="493"/>
      <c r="I58" s="492"/>
      <c r="J58" s="492"/>
      <c r="N58" s="482"/>
      <c r="O58" s="482"/>
      <c r="P58" s="482"/>
      <c r="Q58" s="482"/>
      <c r="R58" s="482"/>
      <c r="S58" s="482"/>
      <c r="T58" s="482"/>
    </row>
    <row r="59" spans="1:20" s="491" customFormat="1" ht="6" customHeight="1">
      <c r="C59" s="479"/>
      <c r="D59" s="501"/>
      <c r="E59" s="500"/>
      <c r="F59" s="499"/>
      <c r="G59" s="498"/>
      <c r="H59" s="498"/>
      <c r="N59" s="482"/>
      <c r="O59" s="482"/>
      <c r="P59" s="482"/>
      <c r="Q59" s="482"/>
      <c r="R59" s="482"/>
      <c r="S59" s="482"/>
      <c r="T59" s="482"/>
    </row>
    <row r="60" spans="1:20" s="491" customFormat="1" ht="15">
      <c r="A60" s="492"/>
      <c r="B60" s="490" t="s">
        <v>176</v>
      </c>
      <c r="C60" s="497" t="s">
        <v>177</v>
      </c>
      <c r="D60" s="496" t="e">
        <f>D58/K27</f>
        <v>#DIV/0!</v>
      </c>
      <c r="E60" s="495"/>
      <c r="F60" s="494"/>
      <c r="G60" s="493"/>
      <c r="H60" s="493"/>
      <c r="I60" s="492"/>
      <c r="J60" s="492"/>
      <c r="N60" s="482"/>
      <c r="O60" s="482"/>
      <c r="P60" s="482"/>
      <c r="Q60" s="482"/>
      <c r="R60" s="482"/>
      <c r="S60" s="482"/>
      <c r="T60" s="482"/>
    </row>
    <row r="61" spans="1:20" s="491" customFormat="1" ht="6" customHeight="1">
      <c r="A61" s="492"/>
      <c r="B61" s="487"/>
      <c r="C61" s="483"/>
      <c r="D61" s="494"/>
      <c r="E61" s="493"/>
      <c r="F61" s="494"/>
      <c r="G61" s="493"/>
      <c r="H61" s="493"/>
      <c r="I61" s="492"/>
      <c r="J61" s="492"/>
      <c r="N61" s="482"/>
      <c r="O61" s="482"/>
      <c r="P61" s="482"/>
      <c r="Q61" s="482"/>
      <c r="R61" s="482"/>
      <c r="S61" s="482"/>
      <c r="T61" s="482"/>
    </row>
    <row r="62" spans="1:20" ht="15">
      <c r="A62" s="483"/>
      <c r="B62" s="490" t="s">
        <v>178</v>
      </c>
      <c r="C62" s="490"/>
      <c r="D62" s="489" t="str">
        <f>IF(Q34&gt;=12,"N/A",Q36)</f>
        <v>&lt;1,0</v>
      </c>
      <c r="E62" s="486"/>
      <c r="F62" s="488"/>
      <c r="G62" s="487"/>
      <c r="H62" s="486"/>
      <c r="I62" s="483"/>
      <c r="J62" s="483"/>
      <c r="N62" s="482"/>
      <c r="O62" s="482"/>
      <c r="P62" s="482"/>
      <c r="Q62" s="482"/>
      <c r="R62" s="482"/>
      <c r="S62" s="482"/>
      <c r="T62" s="482"/>
    </row>
    <row r="63" spans="1:20">
      <c r="N63" s="482"/>
      <c r="O63" s="482"/>
      <c r="P63" s="482"/>
      <c r="Q63" s="482"/>
      <c r="R63" s="482"/>
      <c r="S63" s="482"/>
      <c r="T63" s="482"/>
    </row>
    <row r="64" spans="1:20">
      <c r="N64" s="482"/>
      <c r="O64" s="482"/>
      <c r="P64" s="482"/>
      <c r="Q64" s="482"/>
      <c r="R64" s="482"/>
      <c r="S64" s="482"/>
      <c r="T64" s="482"/>
    </row>
    <row r="65" spans="4:20">
      <c r="D65" s="479"/>
      <c r="E65" s="479"/>
      <c r="F65" s="479"/>
      <c r="G65" s="479"/>
      <c r="H65" s="479"/>
      <c r="N65" s="482"/>
      <c r="O65" s="482"/>
      <c r="P65" s="482"/>
      <c r="Q65" s="482"/>
      <c r="R65" s="482"/>
      <c r="S65" s="482"/>
      <c r="T65" s="482"/>
    </row>
    <row r="66" spans="4:20">
      <c r="D66" s="479"/>
      <c r="E66" s="479"/>
      <c r="F66" s="479"/>
      <c r="G66" s="479"/>
      <c r="H66" s="479"/>
      <c r="N66" s="482"/>
      <c r="O66" s="482"/>
      <c r="P66" s="482"/>
      <c r="Q66" s="482"/>
      <c r="R66" s="482"/>
      <c r="S66" s="482"/>
      <c r="T66" s="482"/>
    </row>
    <row r="67" spans="4:20">
      <c r="D67" s="479"/>
      <c r="E67" s="479"/>
      <c r="F67" s="479"/>
      <c r="G67" s="479"/>
      <c r="H67" s="479"/>
      <c r="N67" s="482"/>
      <c r="O67" s="482"/>
      <c r="P67" s="482"/>
      <c r="Q67" s="482"/>
      <c r="R67" s="482"/>
      <c r="S67" s="482"/>
      <c r="T67" s="482"/>
    </row>
    <row r="68" spans="4:20">
      <c r="D68" s="479"/>
      <c r="E68" s="479"/>
      <c r="F68" s="479"/>
      <c r="G68" s="479"/>
      <c r="H68" s="479"/>
      <c r="N68" s="482"/>
      <c r="O68" s="482"/>
      <c r="P68" s="482"/>
      <c r="Q68" s="482"/>
      <c r="R68" s="482"/>
      <c r="S68" s="482"/>
      <c r="T68" s="482"/>
    </row>
    <row r="69" spans="4:20">
      <c r="D69" s="479"/>
      <c r="E69" s="479"/>
      <c r="F69" s="479"/>
      <c r="G69" s="479"/>
      <c r="H69" s="479"/>
      <c r="N69" s="482"/>
      <c r="O69" s="482"/>
      <c r="P69" s="482"/>
      <c r="Q69" s="482"/>
      <c r="R69" s="482"/>
      <c r="S69" s="482"/>
      <c r="T69" s="482"/>
    </row>
    <row r="70" spans="4:20">
      <c r="D70" s="479"/>
      <c r="E70" s="479"/>
      <c r="F70" s="479"/>
      <c r="G70" s="479"/>
      <c r="H70" s="479"/>
      <c r="N70" s="482"/>
      <c r="O70" s="482"/>
      <c r="P70" s="482"/>
      <c r="Q70" s="482"/>
      <c r="R70" s="482"/>
      <c r="S70" s="482"/>
      <c r="T70" s="482"/>
    </row>
    <row r="71" spans="4:20">
      <c r="D71" s="479"/>
      <c r="E71" s="479"/>
      <c r="F71" s="479"/>
      <c r="G71" s="479"/>
      <c r="H71" s="479"/>
      <c r="N71" s="482"/>
      <c r="O71" s="482"/>
      <c r="P71" s="482"/>
      <c r="Q71" s="482"/>
      <c r="R71" s="482"/>
      <c r="S71" s="482"/>
      <c r="T71" s="482"/>
    </row>
    <row r="72" spans="4:20">
      <c r="D72" s="479"/>
      <c r="E72" s="479"/>
      <c r="F72" s="479"/>
      <c r="G72" s="479"/>
      <c r="H72" s="479"/>
      <c r="N72" s="482"/>
      <c r="O72" s="482"/>
      <c r="P72" s="482"/>
      <c r="Q72" s="482"/>
      <c r="R72" s="482"/>
      <c r="S72" s="482"/>
      <c r="T72" s="482"/>
    </row>
    <row r="73" spans="4:20">
      <c r="D73" s="479"/>
      <c r="E73" s="479"/>
      <c r="F73" s="479"/>
      <c r="G73" s="479"/>
      <c r="H73" s="479"/>
      <c r="N73" s="482"/>
      <c r="O73" s="482"/>
      <c r="P73" s="482"/>
      <c r="Q73" s="482"/>
      <c r="R73" s="482"/>
      <c r="S73" s="482"/>
      <c r="T73" s="482"/>
    </row>
    <row r="74" spans="4:20">
      <c r="D74" s="479"/>
      <c r="E74" s="479"/>
      <c r="F74" s="479"/>
      <c r="G74" s="479"/>
      <c r="H74" s="479"/>
      <c r="N74" s="482"/>
      <c r="O74" s="482"/>
      <c r="P74" s="482"/>
      <c r="Q74" s="482"/>
      <c r="R74" s="482"/>
      <c r="S74" s="482"/>
      <c r="T74" s="482"/>
    </row>
    <row r="75" spans="4:20">
      <c r="D75" s="479"/>
      <c r="E75" s="479"/>
      <c r="F75" s="479"/>
      <c r="G75" s="479"/>
      <c r="H75" s="479"/>
      <c r="N75" s="482"/>
      <c r="O75" s="482"/>
      <c r="P75" s="482"/>
      <c r="Q75" s="482"/>
      <c r="R75" s="482"/>
      <c r="S75" s="482"/>
      <c r="T75" s="482"/>
    </row>
    <row r="76" spans="4:20">
      <c r="D76" s="479"/>
      <c r="E76" s="479"/>
      <c r="F76" s="479"/>
      <c r="G76" s="479"/>
      <c r="H76" s="479"/>
      <c r="N76" s="482"/>
      <c r="O76" s="482"/>
      <c r="P76" s="482"/>
      <c r="Q76" s="482"/>
      <c r="R76" s="482"/>
      <c r="S76" s="482"/>
      <c r="T76" s="482"/>
    </row>
    <row r="77" spans="4:20">
      <c r="D77" s="479"/>
      <c r="E77" s="479"/>
      <c r="F77" s="479"/>
      <c r="G77" s="479"/>
      <c r="H77" s="479"/>
      <c r="N77" s="482"/>
      <c r="O77" s="482"/>
      <c r="P77" s="482"/>
      <c r="Q77" s="482"/>
      <c r="R77" s="482"/>
      <c r="S77" s="482"/>
      <c r="T77" s="482"/>
    </row>
    <row r="78" spans="4:20">
      <c r="D78" s="479"/>
      <c r="E78" s="479"/>
      <c r="F78" s="479"/>
      <c r="G78" s="479"/>
      <c r="H78" s="479"/>
      <c r="N78" s="482"/>
      <c r="O78" s="482"/>
      <c r="P78" s="482"/>
      <c r="Q78" s="482"/>
      <c r="R78" s="482"/>
      <c r="S78" s="482"/>
      <c r="T78" s="482"/>
    </row>
    <row r="79" spans="4:20">
      <c r="D79" s="479"/>
      <c r="E79" s="479"/>
      <c r="F79" s="479"/>
      <c r="G79" s="479"/>
      <c r="H79" s="479"/>
      <c r="N79" s="482"/>
      <c r="O79" s="482"/>
      <c r="P79" s="482"/>
      <c r="Q79" s="482"/>
      <c r="R79" s="482"/>
      <c r="S79" s="482"/>
      <c r="T79" s="482"/>
    </row>
    <row r="80" spans="4:20">
      <c r="D80" s="479"/>
      <c r="E80" s="479"/>
      <c r="F80" s="479"/>
      <c r="G80" s="479"/>
      <c r="H80" s="479"/>
      <c r="N80" s="482"/>
      <c r="O80" s="482"/>
      <c r="P80" s="482"/>
      <c r="Q80" s="482"/>
      <c r="R80" s="482"/>
      <c r="S80" s="482"/>
      <c r="T80" s="482"/>
    </row>
  </sheetData>
  <phoneticPr fontId="126" type="noConversion"/>
  <pageMargins left="0.31496062992125984" right="0.51181102362204722" top="0.78740157480314965" bottom="0.78740157480314965" header="0.31496062992125984" footer="0.51181102362204722"/>
  <pageSetup paperSize="9" scale="82" orientation="landscape" r:id="rId1"/>
  <headerFooter>
    <oddFooter>&amp;RA-ZFC / Fis
&amp;D</oddFooter>
  </headerFooter>
  <customProperties>
    <customPr name="_pios_id" r:id="rId2"/>
    <customPr name="EpmWorksheetKeyString_GUID" r:id="rId3"/>
  </customPropertie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Tabelle68">
    <tabColor theme="2" tint="-0.249977111117893"/>
    <pageSetUpPr fitToPage="1"/>
  </sheetPr>
  <dimension ref="A1:T80"/>
  <sheetViews>
    <sheetView showGridLines="0" zoomScaleNormal="100" workbookViewId="0">
      <selection activeCell="D28" sqref="D28"/>
    </sheetView>
  </sheetViews>
  <sheetFormatPr defaultColWidth="11.625" defaultRowHeight="12.75" outlineLevelRow="1"/>
  <cols>
    <col min="1" max="1" width="8.375" style="479" customWidth="1"/>
    <col min="2" max="2" width="33" style="479" customWidth="1"/>
    <col min="3" max="3" width="12.875" style="479" customWidth="1"/>
    <col min="4" max="4" width="12.875" style="480" customWidth="1"/>
    <col min="5" max="5" width="13.125" style="480" customWidth="1"/>
    <col min="6" max="6" width="17.625" style="480" customWidth="1"/>
    <col min="7" max="8" width="12.875" style="480" customWidth="1"/>
    <col min="9" max="11" width="12.875" style="479" customWidth="1"/>
    <col min="12" max="12" width="11.625" style="479"/>
    <col min="13" max="15" width="11.625" style="479" hidden="1" customWidth="1"/>
    <col min="16" max="16" width="11.625" style="480" hidden="1" customWidth="1"/>
    <col min="17" max="17" width="13.875" style="481" hidden="1" customWidth="1"/>
    <col min="18" max="18" width="11.625" style="480" hidden="1" customWidth="1"/>
    <col min="19" max="19" width="0" style="479" hidden="1" customWidth="1"/>
    <col min="20" max="16384" width="11.625" style="479"/>
  </cols>
  <sheetData>
    <row r="1" spans="1:20" s="537" customFormat="1" ht="20.100000000000001" customHeight="1">
      <c r="A1" s="536"/>
      <c r="B1" s="541" t="s">
        <v>135</v>
      </c>
      <c r="C1" s="540"/>
      <c r="D1" s="539"/>
      <c r="E1" s="539"/>
      <c r="F1" s="539"/>
      <c r="G1" s="539"/>
      <c r="H1" s="539"/>
      <c r="I1" s="538"/>
      <c r="J1" s="538"/>
      <c r="K1" s="538"/>
      <c r="N1" s="482"/>
      <c r="O1" s="482"/>
      <c r="P1" s="482"/>
      <c r="Q1" s="482"/>
      <c r="R1" s="482"/>
      <c r="S1" s="482"/>
      <c r="T1" s="482"/>
    </row>
    <row r="2" spans="1:20" ht="18">
      <c r="A2" s="483"/>
      <c r="B2" s="536" t="s">
        <v>136</v>
      </c>
      <c r="C2" s="483"/>
      <c r="D2" s="484"/>
      <c r="E2" s="484"/>
      <c r="F2" s="484"/>
      <c r="G2" s="484"/>
      <c r="H2" s="484"/>
      <c r="I2" s="483"/>
      <c r="J2" s="483"/>
      <c r="N2" s="482"/>
      <c r="O2" s="482"/>
      <c r="P2" s="482"/>
      <c r="Q2" s="482"/>
      <c r="R2" s="482"/>
      <c r="S2" s="482"/>
      <c r="T2" s="482"/>
    </row>
    <row r="3" spans="1:20" s="524" customFormat="1" ht="14.25">
      <c r="A3" s="525"/>
      <c r="B3" s="525"/>
      <c r="C3" s="525"/>
      <c r="D3" s="486"/>
      <c r="E3" s="486"/>
      <c r="F3" s="486"/>
      <c r="G3" s="486"/>
      <c r="H3" s="486"/>
      <c r="I3" s="525"/>
      <c r="J3" s="525"/>
      <c r="M3" s="479"/>
      <c r="N3" s="482"/>
      <c r="O3" s="482"/>
      <c r="P3" s="482"/>
      <c r="Q3" s="482"/>
      <c r="R3" s="482"/>
      <c r="S3" s="482"/>
      <c r="T3" s="482"/>
    </row>
    <row r="4" spans="1:20" s="524" customFormat="1" ht="15">
      <c r="A4" s="525"/>
      <c r="B4" s="487" t="s">
        <v>137</v>
      </c>
      <c r="C4" s="525"/>
      <c r="D4" s="533"/>
      <c r="E4" s="486"/>
      <c r="F4" s="486"/>
      <c r="G4" s="486"/>
      <c r="H4" s="486"/>
      <c r="I4" s="525"/>
      <c r="J4" s="525"/>
      <c r="N4" s="482"/>
      <c r="O4" s="482"/>
      <c r="P4" s="482"/>
      <c r="Q4" s="482"/>
      <c r="R4" s="482"/>
      <c r="S4" s="482"/>
      <c r="T4" s="482"/>
    </row>
    <row r="5" spans="1:20" s="524" customFormat="1" ht="15">
      <c r="A5" s="525"/>
      <c r="B5" s="525" t="s">
        <v>138</v>
      </c>
      <c r="C5" s="503">
        <f>'Project Costs_MS6+1'!C2</f>
        <v>0</v>
      </c>
      <c r="D5" s="535"/>
      <c r="E5" s="525" t="s">
        <v>139</v>
      </c>
      <c r="G5" s="527"/>
      <c r="H5" s="527">
        <f>'Project Costs_MS6+1'!J27</f>
        <v>0</v>
      </c>
      <c r="I5" s="525"/>
      <c r="J5" s="525"/>
      <c r="N5" s="482"/>
      <c r="O5" s="482"/>
      <c r="P5" s="482"/>
      <c r="Q5" s="482"/>
      <c r="R5" s="482"/>
      <c r="S5" s="482"/>
      <c r="T5" s="482"/>
    </row>
    <row r="6" spans="1:20" s="524" customFormat="1" ht="14.25">
      <c r="A6" s="525"/>
      <c r="B6" s="525" t="s">
        <v>140</v>
      </c>
      <c r="C6" s="534">
        <f>'Project Costs_MS6+1'!C3</f>
        <v>0.08</v>
      </c>
      <c r="D6" s="533"/>
      <c r="E6" s="525" t="s">
        <v>141</v>
      </c>
      <c r="G6" s="527"/>
      <c r="H6" s="527">
        <f>'Project Costs_MS6+1'!J22+'Project Costs_MS6+1'!J23+'Project Costs_MS6+1'!J24+'Project Costs_MS6+1'!J28+'Project Costs_MS6+1'!J29+'Project Costs_MS6+1'!J26+'Project Costs_MS6+1'!J41</f>
        <v>0</v>
      </c>
      <c r="I6" s="525"/>
      <c r="J6" s="525"/>
      <c r="N6" s="482"/>
      <c r="O6" s="482"/>
      <c r="P6" s="482"/>
      <c r="Q6" s="482"/>
      <c r="R6" s="482"/>
      <c r="S6" s="482"/>
      <c r="T6" s="482"/>
    </row>
    <row r="7" spans="1:20" s="524" customFormat="1" ht="14.25">
      <c r="A7" s="525"/>
      <c r="B7" s="525" t="s">
        <v>142</v>
      </c>
      <c r="C7" s="532">
        <f>'Project Costs_MS6+1'!C4</f>
        <v>0</v>
      </c>
      <c r="D7" s="528"/>
      <c r="E7" s="525" t="s">
        <v>143</v>
      </c>
      <c r="G7" s="527"/>
      <c r="H7" s="527">
        <f>'Project Costs_MS6+1'!J25</f>
        <v>0</v>
      </c>
      <c r="I7" s="525"/>
      <c r="J7" s="525"/>
      <c r="N7" s="482"/>
      <c r="O7" s="482"/>
      <c r="P7" s="482"/>
      <c r="Q7" s="482"/>
      <c r="R7" s="482"/>
      <c r="S7" s="482"/>
      <c r="T7" s="482"/>
    </row>
    <row r="8" spans="1:20" s="524" customFormat="1" ht="14.25">
      <c r="A8" s="525"/>
      <c r="B8" s="531" t="s">
        <v>144</v>
      </c>
      <c r="C8" s="530">
        <f>'Project Costs_MS6+1'!D18</f>
        <v>0</v>
      </c>
      <c r="D8" s="528"/>
      <c r="E8" s="525" t="s">
        <v>145</v>
      </c>
      <c r="G8" s="527"/>
      <c r="H8" s="527">
        <f>'Project Costs_MS6+1'!D24*-1</f>
        <v>0</v>
      </c>
      <c r="I8" s="525"/>
      <c r="J8" s="525"/>
      <c r="N8" s="482"/>
      <c r="O8" s="482"/>
      <c r="P8" s="482"/>
      <c r="Q8" s="482"/>
      <c r="R8" s="482"/>
      <c r="S8" s="482"/>
      <c r="T8" s="482"/>
    </row>
    <row r="9" spans="1:20" s="524" customFormat="1" ht="14.25">
      <c r="A9" s="525"/>
      <c r="B9" s="525" t="s">
        <v>146</v>
      </c>
      <c r="C9" s="529">
        <f>'Project Costs_MS6+1'!J18</f>
        <v>0</v>
      </c>
      <c r="D9" s="528"/>
      <c r="E9" s="525" t="s">
        <v>147</v>
      </c>
      <c r="G9" s="527"/>
      <c r="H9" s="527">
        <f>'Project Costs_MS6+1'!J41</f>
        <v>0</v>
      </c>
      <c r="I9" s="525"/>
      <c r="J9" s="525"/>
      <c r="L9" s="527"/>
      <c r="N9" s="482"/>
      <c r="O9" s="482"/>
      <c r="P9" s="482"/>
      <c r="Q9" s="482"/>
      <c r="R9" s="482"/>
      <c r="S9" s="482"/>
      <c r="T9" s="482"/>
    </row>
    <row r="10" spans="1:20" s="524" customFormat="1" ht="14.25">
      <c r="A10" s="525"/>
      <c r="C10" s="526"/>
      <c r="F10" s="486"/>
      <c r="G10" s="486"/>
      <c r="H10" s="486"/>
      <c r="I10" s="525"/>
      <c r="J10" s="525"/>
      <c r="N10" s="482"/>
      <c r="O10" s="482"/>
      <c r="P10" s="482"/>
      <c r="Q10" s="482"/>
      <c r="R10" s="482"/>
      <c r="S10" s="482"/>
      <c r="T10" s="482"/>
    </row>
    <row r="11" spans="1:20" s="491" customFormat="1" ht="15">
      <c r="A11" s="492"/>
      <c r="B11" s="523" t="s">
        <v>148</v>
      </c>
      <c r="C11" s="522"/>
      <c r="D11" s="521" t="s">
        <v>149</v>
      </c>
      <c r="E11" s="521" t="s">
        <v>150</v>
      </c>
      <c r="F11" s="521" t="s">
        <v>151</v>
      </c>
      <c r="G11" s="521" t="s">
        <v>152</v>
      </c>
      <c r="H11" s="521" t="s">
        <v>153</v>
      </c>
      <c r="I11" s="521" t="s">
        <v>154</v>
      </c>
      <c r="J11" s="521" t="s">
        <v>155</v>
      </c>
      <c r="K11" s="521" t="s">
        <v>156</v>
      </c>
      <c r="N11" s="482" t="s">
        <v>157</v>
      </c>
      <c r="O11" s="482"/>
      <c r="P11" s="482"/>
      <c r="Q11" s="482"/>
      <c r="R11" s="482"/>
      <c r="S11" s="482"/>
      <c r="T11" s="482"/>
    </row>
    <row r="12" spans="1:20" s="491" customFormat="1" hidden="1" outlineLevel="1">
      <c r="A12" s="492"/>
      <c r="B12" s="519" t="s">
        <v>158</v>
      </c>
      <c r="C12" s="518"/>
      <c r="D12" s="520">
        <f t="shared" ref="D12:K12" si="0">SUM(D13:D16)</f>
        <v>0</v>
      </c>
      <c r="E12" s="520">
        <f t="shared" si="0"/>
        <v>0</v>
      </c>
      <c r="F12" s="520">
        <f t="shared" si="0"/>
        <v>0</v>
      </c>
      <c r="G12" s="520">
        <f t="shared" si="0"/>
        <v>0</v>
      </c>
      <c r="H12" s="520">
        <f t="shared" si="0"/>
        <v>0</v>
      </c>
      <c r="I12" s="520">
        <f t="shared" si="0"/>
        <v>0</v>
      </c>
      <c r="J12" s="520">
        <f t="shared" si="0"/>
        <v>0</v>
      </c>
      <c r="K12" s="520">
        <f t="shared" si="0"/>
        <v>0</v>
      </c>
      <c r="N12" s="482"/>
      <c r="O12" s="482"/>
      <c r="P12" s="482"/>
      <c r="Q12" s="482" t="b">
        <f>IF(N28&lt;D57,N28)</f>
        <v>0</v>
      </c>
      <c r="R12" s="482"/>
      <c r="S12" s="482"/>
      <c r="T12" s="482"/>
    </row>
    <row r="13" spans="1:20" s="491" customFormat="1" hidden="1" outlineLevel="1">
      <c r="B13" s="479"/>
      <c r="C13" s="511"/>
      <c r="D13" s="510"/>
      <c r="E13" s="510"/>
      <c r="F13" s="510"/>
      <c r="G13" s="510"/>
      <c r="H13" s="510"/>
      <c r="I13" s="510"/>
      <c r="J13" s="510"/>
      <c r="K13" s="510">
        <f>SUM(D13:J13)</f>
        <v>0</v>
      </c>
      <c r="N13" s="482"/>
      <c r="O13" s="482"/>
      <c r="P13" s="482"/>
      <c r="Q13" s="482" t="b">
        <f>IF(N29&lt;D58,N29)</f>
        <v>0</v>
      </c>
      <c r="R13" s="482"/>
      <c r="S13" s="482"/>
      <c r="T13" s="482"/>
    </row>
    <row r="14" spans="1:20" s="491" customFormat="1" hidden="1" outlineLevel="1">
      <c r="B14" s="479"/>
      <c r="C14" s="511"/>
      <c r="D14" s="510"/>
      <c r="E14" s="510"/>
      <c r="F14" s="510"/>
      <c r="G14" s="510"/>
      <c r="H14" s="510"/>
      <c r="I14" s="510"/>
      <c r="J14" s="510"/>
      <c r="K14" s="510">
        <f>SUM(D14:J14)</f>
        <v>0</v>
      </c>
      <c r="N14" s="482"/>
      <c r="O14" s="482"/>
      <c r="P14" s="482"/>
      <c r="Q14" s="482" t="b">
        <f>IF(N30&lt;D61,N30)</f>
        <v>0</v>
      </c>
      <c r="R14" s="482"/>
      <c r="S14" s="482"/>
      <c r="T14" s="482"/>
    </row>
    <row r="15" spans="1:20" s="491" customFormat="1" hidden="1" outlineLevel="1">
      <c r="A15" s="492"/>
      <c r="B15" s="479"/>
      <c r="C15" s="483"/>
      <c r="D15" s="506"/>
      <c r="E15" s="506"/>
      <c r="F15" s="506"/>
      <c r="G15" s="506"/>
      <c r="H15" s="506"/>
      <c r="I15" s="506"/>
      <c r="J15" s="506"/>
      <c r="K15" s="510">
        <f>SUM(D15:J15)</f>
        <v>0</v>
      </c>
      <c r="N15" s="482"/>
      <c r="O15" s="482"/>
      <c r="P15" s="482"/>
      <c r="Q15" s="482">
        <f>IF(N31&lt;D62,N31)</f>
        <v>0</v>
      </c>
      <c r="R15" s="482"/>
      <c r="S15" s="482"/>
      <c r="T15" s="482"/>
    </row>
    <row r="16" spans="1:20" s="491" customFormat="1" hidden="1" outlineLevel="1">
      <c r="A16" s="492"/>
      <c r="B16" s="483"/>
      <c r="C16" s="483"/>
      <c r="D16" s="507"/>
      <c r="E16" s="507"/>
      <c r="F16" s="507"/>
      <c r="G16" s="507"/>
      <c r="H16" s="507"/>
      <c r="I16" s="507"/>
      <c r="J16" s="507"/>
      <c r="K16" s="510">
        <f>SUM(D16:J16)</f>
        <v>0</v>
      </c>
      <c r="N16" s="482"/>
      <c r="O16" s="482"/>
      <c r="P16" s="482"/>
      <c r="Q16" s="482" t="b">
        <f>IF(N32&lt;D63,N32)</f>
        <v>0</v>
      </c>
      <c r="R16" s="482"/>
      <c r="S16" s="482"/>
      <c r="T16" s="482"/>
    </row>
    <row r="17" spans="1:20" s="491" customFormat="1" hidden="1" outlineLevel="1">
      <c r="A17" s="492"/>
      <c r="B17" s="519" t="s">
        <v>159</v>
      </c>
      <c r="C17" s="518"/>
      <c r="D17" s="517" t="e">
        <f t="shared" ref="D17:J17" si="1">SUM(D18:D21)/COUNT(D18:D21)</f>
        <v>#DIV/0!</v>
      </c>
      <c r="E17" s="517" t="e">
        <f t="shared" si="1"/>
        <v>#DIV/0!</v>
      </c>
      <c r="F17" s="517" t="e">
        <f t="shared" si="1"/>
        <v>#DIV/0!</v>
      </c>
      <c r="G17" s="517" t="e">
        <f t="shared" si="1"/>
        <v>#DIV/0!</v>
      </c>
      <c r="H17" s="517" t="e">
        <f t="shared" si="1"/>
        <v>#DIV/0!</v>
      </c>
      <c r="I17" s="517" t="e">
        <f t="shared" si="1"/>
        <v>#DIV/0!</v>
      </c>
      <c r="J17" s="517" t="e">
        <f t="shared" si="1"/>
        <v>#DIV/0!</v>
      </c>
      <c r="K17" s="516"/>
      <c r="N17" s="482"/>
      <c r="O17" s="482"/>
      <c r="P17" s="482"/>
      <c r="Q17" s="482" t="b">
        <f>IF(N33&lt;D64,N33)</f>
        <v>0</v>
      </c>
      <c r="R17" s="482"/>
      <c r="S17" s="482"/>
      <c r="T17" s="482"/>
    </row>
    <row r="18" spans="1:20" s="491" customFormat="1" hidden="1" outlineLevel="1">
      <c r="A18" s="492"/>
      <c r="B18" s="479"/>
      <c r="C18" s="511"/>
      <c r="D18" s="515"/>
      <c r="E18" s="515"/>
      <c r="F18" s="515"/>
      <c r="G18" s="515"/>
      <c r="H18" s="515"/>
      <c r="I18" s="515"/>
      <c r="J18" s="515"/>
      <c r="K18" s="510"/>
      <c r="N18" s="482"/>
      <c r="O18" s="482"/>
      <c r="P18" s="482"/>
      <c r="Q18" s="482" t="b">
        <f>IF(N34&lt;D65,N34)</f>
        <v>0</v>
      </c>
      <c r="R18" s="482"/>
      <c r="S18" s="482"/>
      <c r="T18" s="482"/>
    </row>
    <row r="19" spans="1:20" s="491" customFormat="1" hidden="1" outlineLevel="1">
      <c r="A19" s="492"/>
      <c r="B19" s="479"/>
      <c r="C19" s="511"/>
      <c r="D19" s="515"/>
      <c r="E19" s="515"/>
      <c r="F19" s="515"/>
      <c r="G19" s="515"/>
      <c r="H19" s="515"/>
      <c r="I19" s="515"/>
      <c r="J19" s="515"/>
      <c r="K19" s="510"/>
      <c r="N19" s="482"/>
      <c r="O19" s="482"/>
      <c r="P19" s="482"/>
      <c r="Q19" s="482" t="e">
        <f>IF(N35&lt;#REF!,N35)</f>
        <v>#REF!</v>
      </c>
      <c r="R19" s="482"/>
      <c r="S19" s="482"/>
      <c r="T19" s="482"/>
    </row>
    <row r="20" spans="1:20" s="491" customFormat="1" hidden="1" outlineLevel="1">
      <c r="A20" s="492"/>
      <c r="B20" s="479"/>
      <c r="C20" s="483"/>
      <c r="D20" s="514"/>
      <c r="E20" s="514"/>
      <c r="F20" s="514"/>
      <c r="G20" s="514"/>
      <c r="H20" s="514"/>
      <c r="I20" s="514"/>
      <c r="J20" s="514"/>
      <c r="K20" s="510"/>
      <c r="N20" s="482"/>
      <c r="O20" s="482"/>
      <c r="P20" s="482"/>
      <c r="Q20" s="482" t="e">
        <f>IF(N36&lt;#REF!,N36)</f>
        <v>#REF!</v>
      </c>
      <c r="R20" s="482"/>
      <c r="S20" s="482"/>
      <c r="T20" s="482"/>
    </row>
    <row r="21" spans="1:20" s="491" customFormat="1" hidden="1" outlineLevel="1">
      <c r="A21" s="492"/>
      <c r="B21" s="483"/>
      <c r="C21" s="483"/>
      <c r="D21" s="513"/>
      <c r="E21" s="513"/>
      <c r="F21" s="513"/>
      <c r="G21" s="513"/>
      <c r="H21" s="513"/>
      <c r="I21" s="513"/>
      <c r="J21" s="513"/>
      <c r="K21" s="510"/>
      <c r="N21" s="482"/>
      <c r="O21" s="482"/>
      <c r="P21" s="482"/>
      <c r="Q21" s="482" t="b">
        <f t="shared" ref="Q21:Q26" si="2">IF(N37&lt;D66,N37)</f>
        <v>0</v>
      </c>
      <c r="R21" s="482"/>
      <c r="S21" s="482"/>
      <c r="T21" s="482"/>
    </row>
    <row r="22" spans="1:20" s="491" customFormat="1" hidden="1" outlineLevel="1">
      <c r="A22" s="492"/>
      <c r="B22" s="519" t="s">
        <v>160</v>
      </c>
      <c r="C22" s="518"/>
      <c r="D22" s="517">
        <f t="shared" ref="D22:J22" si="3">SUM(D23:D26)/COUNT(D23:D26)</f>
        <v>0</v>
      </c>
      <c r="E22" s="517">
        <f t="shared" si="3"/>
        <v>0</v>
      </c>
      <c r="F22" s="517">
        <f t="shared" si="3"/>
        <v>0</v>
      </c>
      <c r="G22" s="517">
        <f t="shared" si="3"/>
        <v>0</v>
      </c>
      <c r="H22" s="517">
        <f t="shared" si="3"/>
        <v>0</v>
      </c>
      <c r="I22" s="517">
        <f t="shared" si="3"/>
        <v>0</v>
      </c>
      <c r="J22" s="517">
        <f t="shared" si="3"/>
        <v>0</v>
      </c>
      <c r="K22" s="516"/>
      <c r="N22" s="482"/>
      <c r="O22" s="482"/>
      <c r="P22" s="482"/>
      <c r="Q22" s="482" t="b">
        <f t="shared" si="2"/>
        <v>0</v>
      </c>
      <c r="R22" s="482"/>
      <c r="S22" s="482"/>
      <c r="T22" s="482"/>
    </row>
    <row r="23" spans="1:20" s="491" customFormat="1" hidden="1" outlineLevel="1">
      <c r="A23" s="492"/>
      <c r="B23" s="479"/>
      <c r="C23" s="511"/>
      <c r="D23" s="515">
        <f t="shared" ref="D23:J23" si="4">+D18*0.9</f>
        <v>0</v>
      </c>
      <c r="E23" s="515">
        <f t="shared" si="4"/>
        <v>0</v>
      </c>
      <c r="F23" s="515">
        <f t="shared" si="4"/>
        <v>0</v>
      </c>
      <c r="G23" s="515">
        <f t="shared" si="4"/>
        <v>0</v>
      </c>
      <c r="H23" s="515">
        <f t="shared" si="4"/>
        <v>0</v>
      </c>
      <c r="I23" s="515">
        <f t="shared" si="4"/>
        <v>0</v>
      </c>
      <c r="J23" s="515">
        <f t="shared" si="4"/>
        <v>0</v>
      </c>
      <c r="K23" s="510"/>
      <c r="N23" s="482"/>
      <c r="O23" s="482"/>
      <c r="P23" s="482"/>
      <c r="Q23" s="482" t="b">
        <f t="shared" si="2"/>
        <v>0</v>
      </c>
      <c r="R23" s="482"/>
      <c r="S23" s="482"/>
      <c r="T23" s="482"/>
    </row>
    <row r="24" spans="1:20" s="491" customFormat="1" hidden="1" outlineLevel="1">
      <c r="A24" s="492"/>
      <c r="B24" s="479"/>
      <c r="C24" s="511"/>
      <c r="D24" s="515"/>
      <c r="E24" s="515"/>
      <c r="F24" s="515"/>
      <c r="G24" s="515"/>
      <c r="H24" s="515"/>
      <c r="I24" s="515"/>
      <c r="J24" s="515"/>
      <c r="K24" s="510"/>
      <c r="N24" s="482"/>
      <c r="O24" s="482"/>
      <c r="P24" s="482"/>
      <c r="Q24" s="482" t="b">
        <f t="shared" si="2"/>
        <v>0</v>
      </c>
      <c r="R24" s="482"/>
      <c r="S24" s="482"/>
      <c r="T24" s="482"/>
    </row>
    <row r="25" spans="1:20" s="491" customFormat="1" hidden="1" outlineLevel="1">
      <c r="A25" s="492"/>
      <c r="B25" s="479"/>
      <c r="C25" s="483"/>
      <c r="D25" s="514"/>
      <c r="E25" s="514"/>
      <c r="F25" s="514"/>
      <c r="G25" s="514"/>
      <c r="H25" s="514"/>
      <c r="I25" s="514"/>
      <c r="J25" s="514"/>
      <c r="K25" s="510"/>
      <c r="N25" s="482"/>
      <c r="O25" s="482"/>
      <c r="P25" s="482"/>
      <c r="Q25" s="482" t="b">
        <f t="shared" si="2"/>
        <v>0</v>
      </c>
      <c r="R25" s="482"/>
      <c r="S25" s="482"/>
      <c r="T25" s="482"/>
    </row>
    <row r="26" spans="1:20" s="491" customFormat="1" hidden="1" outlineLevel="1">
      <c r="A26" s="492"/>
      <c r="B26" s="483"/>
      <c r="C26" s="483"/>
      <c r="D26" s="513"/>
      <c r="E26" s="513"/>
      <c r="F26" s="513"/>
      <c r="G26" s="513"/>
      <c r="H26" s="513"/>
      <c r="I26" s="513"/>
      <c r="J26" s="513"/>
      <c r="K26" s="510"/>
      <c r="N26" s="482"/>
      <c r="O26" s="482"/>
      <c r="P26" s="482"/>
      <c r="Q26" s="482" t="b">
        <f t="shared" si="2"/>
        <v>0</v>
      </c>
      <c r="R26" s="482"/>
      <c r="S26" s="482"/>
      <c r="T26" s="482"/>
    </row>
    <row r="27" spans="1:20" s="491" customFormat="1" collapsed="1">
      <c r="A27" s="492"/>
      <c r="B27" s="490" t="s">
        <v>161</v>
      </c>
      <c r="C27" s="497" t="s">
        <v>162</v>
      </c>
      <c r="D27" s="502">
        <f t="shared" ref="D27:J27" si="5">SUM(D28:D31)</f>
        <v>0</v>
      </c>
      <c r="E27" s="502">
        <f t="shared" si="5"/>
        <v>0</v>
      </c>
      <c r="F27" s="502">
        <f t="shared" si="5"/>
        <v>0</v>
      </c>
      <c r="G27" s="502">
        <f t="shared" si="5"/>
        <v>0</v>
      </c>
      <c r="H27" s="502">
        <f t="shared" si="5"/>
        <v>0</v>
      </c>
      <c r="I27" s="502">
        <f t="shared" si="5"/>
        <v>0</v>
      </c>
      <c r="J27" s="502">
        <f t="shared" si="5"/>
        <v>0</v>
      </c>
      <c r="K27" s="502">
        <f>SUM(D27:J27)</f>
        <v>0</v>
      </c>
      <c r="N27" s="482">
        <f>D54</f>
        <v>0</v>
      </c>
      <c r="O27" s="482"/>
      <c r="P27" s="482" t="str">
        <f t="shared" ref="P27:P33" si="6">IF(AND(R27=0,R26&lt;&gt;0),N27,"")</f>
        <v/>
      </c>
      <c r="Q27" s="482" t="str">
        <f>IF(N27&lt;D56,N27,"")</f>
        <v/>
      </c>
      <c r="R27" s="482">
        <f t="shared" ref="R27:R33" si="7">IF(Q27="",0,Q27-Q26)</f>
        <v>0</v>
      </c>
      <c r="S27" s="482"/>
      <c r="T27" s="482"/>
    </row>
    <row r="28" spans="1:20" s="491" customFormat="1" hidden="1" outlineLevel="1">
      <c r="A28" s="492"/>
      <c r="B28" s="479"/>
      <c r="C28" s="511"/>
      <c r="D28" s="506">
        <f>('Income Statement_MS6+1'!C37)*1000</f>
        <v>0</v>
      </c>
      <c r="E28" s="506">
        <f>('Income Statement_MS6+1'!D37)*1000</f>
        <v>0</v>
      </c>
      <c r="F28" s="506">
        <f>('Income Statement_MS6+1'!E37)*1000</f>
        <v>0</v>
      </c>
      <c r="G28" s="506">
        <f>('Income Statement_MS6+1'!F37)*1000</f>
        <v>0</v>
      </c>
      <c r="H28" s="506">
        <f>('Income Statement_MS6+1'!G37)*1000</f>
        <v>0</v>
      </c>
      <c r="I28" s="506">
        <f>('Income Statement_MS6+1'!H37)*1000</f>
        <v>0</v>
      </c>
      <c r="J28" s="506">
        <f>('Income Statement_MS6+1'!I37)*1000</f>
        <v>0</v>
      </c>
      <c r="K28" s="510">
        <f>SUM(D28:J28)</f>
        <v>0</v>
      </c>
      <c r="N28" s="482">
        <f>E54</f>
        <v>0</v>
      </c>
      <c r="O28" s="482"/>
      <c r="P28" s="482" t="str">
        <f t="shared" si="6"/>
        <v/>
      </c>
      <c r="Q28" s="482" t="str">
        <f>IF(SUM(N27:N28)&lt;D56,SUM(N27:N28),"")</f>
        <v/>
      </c>
      <c r="R28" s="482">
        <f t="shared" si="7"/>
        <v>0</v>
      </c>
      <c r="S28" s="482"/>
      <c r="T28" s="482"/>
    </row>
    <row r="29" spans="1:20" s="491" customFormat="1" hidden="1" outlineLevel="1">
      <c r="A29" s="492"/>
      <c r="B29" s="479"/>
      <c r="C29" s="511"/>
      <c r="D29" s="510"/>
      <c r="E29" s="510"/>
      <c r="F29" s="510"/>
      <c r="G29" s="510"/>
      <c r="H29" s="510"/>
      <c r="I29" s="510"/>
      <c r="J29" s="510"/>
      <c r="K29" s="510">
        <f>SUM(D29:J29)</f>
        <v>0</v>
      </c>
      <c r="N29" s="482">
        <f>F54</f>
        <v>0</v>
      </c>
      <c r="O29" s="482"/>
      <c r="P29" s="482" t="str">
        <f t="shared" si="6"/>
        <v/>
      </c>
      <c r="Q29" s="482" t="str">
        <f>IF(SUM(N27:N29)&lt;D56,SUM(N27:N29),"")</f>
        <v/>
      </c>
      <c r="R29" s="482">
        <f t="shared" si="7"/>
        <v>0</v>
      </c>
      <c r="S29" s="482"/>
      <c r="T29" s="482"/>
    </row>
    <row r="30" spans="1:20" s="491" customFormat="1" hidden="1" outlineLevel="1">
      <c r="A30" s="492"/>
      <c r="B30" s="479"/>
      <c r="C30" s="483"/>
      <c r="D30" s="506"/>
      <c r="E30" s="506"/>
      <c r="F30" s="506"/>
      <c r="G30" s="506"/>
      <c r="H30" s="506"/>
      <c r="I30" s="506"/>
      <c r="J30" s="506"/>
      <c r="K30" s="510">
        <f>SUM(D30:J30)</f>
        <v>0</v>
      </c>
      <c r="N30" s="482">
        <f>G54</f>
        <v>0</v>
      </c>
      <c r="O30" s="482"/>
      <c r="P30" s="482" t="str">
        <f t="shared" si="6"/>
        <v/>
      </c>
      <c r="Q30" s="482" t="str">
        <f>IF(SUM(N27:N30)&lt;D56,SUM(N27:N30),"")</f>
        <v/>
      </c>
      <c r="R30" s="482">
        <f t="shared" si="7"/>
        <v>0</v>
      </c>
      <c r="S30" s="482"/>
      <c r="T30" s="482"/>
    </row>
    <row r="31" spans="1:20" s="491" customFormat="1" hidden="1" outlineLevel="1">
      <c r="A31" s="492"/>
      <c r="B31" s="483"/>
      <c r="C31" s="483"/>
      <c r="D31" s="507"/>
      <c r="E31" s="507"/>
      <c r="F31" s="507"/>
      <c r="G31" s="507"/>
      <c r="H31" s="507"/>
      <c r="I31" s="507"/>
      <c r="J31" s="507"/>
      <c r="K31" s="510"/>
      <c r="N31" s="482">
        <f>H54</f>
        <v>0</v>
      </c>
      <c r="O31" s="482"/>
      <c r="P31" s="482" t="str">
        <f t="shared" si="6"/>
        <v/>
      </c>
      <c r="Q31" s="482" t="str">
        <f>IF(SUM(N27:N31)&lt;D56,SUM(N27:N31),"")</f>
        <v/>
      </c>
      <c r="R31" s="482">
        <f t="shared" si="7"/>
        <v>0</v>
      </c>
      <c r="S31" s="482"/>
      <c r="T31" s="482"/>
    </row>
    <row r="32" spans="1:20" s="491" customFormat="1" collapsed="1">
      <c r="A32" s="492"/>
      <c r="B32" s="830" t="s">
        <v>163</v>
      </c>
      <c r="C32" s="831" t="s">
        <v>162</v>
      </c>
      <c r="D32" s="832">
        <f t="shared" ref="D32:J32" si="8">SUM(D33:D36)</f>
        <v>0</v>
      </c>
      <c r="E32" s="832">
        <f t="shared" si="8"/>
        <v>0</v>
      </c>
      <c r="F32" s="832">
        <f t="shared" si="8"/>
        <v>0</v>
      </c>
      <c r="G32" s="832">
        <f t="shared" si="8"/>
        <v>0</v>
      </c>
      <c r="H32" s="832">
        <f t="shared" si="8"/>
        <v>0</v>
      </c>
      <c r="I32" s="832">
        <f t="shared" si="8"/>
        <v>0</v>
      </c>
      <c r="J32" s="832">
        <f t="shared" si="8"/>
        <v>0</v>
      </c>
      <c r="K32" s="832">
        <f t="shared" ref="K32:K41" si="9">SUM(D32:J32)</f>
        <v>0</v>
      </c>
      <c r="N32" s="482">
        <f>I54</f>
        <v>0</v>
      </c>
      <c r="O32" s="482"/>
      <c r="P32" s="482" t="str">
        <f t="shared" si="6"/>
        <v/>
      </c>
      <c r="Q32" s="482" t="str">
        <f>IF(SUM(N27:N32)&lt;D56,SUM(N27:N32),"")</f>
        <v/>
      </c>
      <c r="R32" s="482">
        <f t="shared" si="7"/>
        <v>0</v>
      </c>
      <c r="S32" s="482"/>
      <c r="T32" s="482"/>
    </row>
    <row r="33" spans="1:20" s="491" customFormat="1" hidden="1" outlineLevel="1">
      <c r="A33" s="492"/>
      <c r="B33" s="479"/>
      <c r="C33" s="511"/>
      <c r="D33" s="506">
        <f>('Income Statement_MS6+1'!C57)*1000</f>
        <v>0</v>
      </c>
      <c r="E33" s="506">
        <f>('Income Statement_MS6+1'!D57)*1000</f>
        <v>0</v>
      </c>
      <c r="F33" s="506">
        <f>('Income Statement_MS6+1'!E57)*1000</f>
        <v>0</v>
      </c>
      <c r="G33" s="506">
        <f>('Income Statement_MS6+1'!F57)*1000</f>
        <v>0</v>
      </c>
      <c r="H33" s="506">
        <f>('Income Statement_MS6+1'!G57)*1000</f>
        <v>0</v>
      </c>
      <c r="I33" s="506">
        <f>('Income Statement_MS6+1'!H57)*1000</f>
        <v>0</v>
      </c>
      <c r="J33" s="506">
        <f>('Income Statement_MS6+1'!I57)*1000</f>
        <v>0</v>
      </c>
      <c r="K33" s="510">
        <f t="shared" si="9"/>
        <v>0</v>
      </c>
      <c r="N33" s="482">
        <f>J54</f>
        <v>0</v>
      </c>
      <c r="O33" s="482"/>
      <c r="P33" s="482" t="str">
        <f t="shared" si="6"/>
        <v/>
      </c>
      <c r="Q33" s="482" t="str">
        <f>IF(SUM(N27:N33)&lt;D56,SUM(N27:N33),"")</f>
        <v/>
      </c>
      <c r="R33" s="482">
        <f t="shared" si="7"/>
        <v>0</v>
      </c>
      <c r="S33" s="482"/>
      <c r="T33" s="482"/>
    </row>
    <row r="34" spans="1:20" s="491" customFormat="1" hidden="1" outlineLevel="1">
      <c r="A34" s="492"/>
      <c r="B34" s="479"/>
      <c r="C34" s="511"/>
      <c r="D34" s="510"/>
      <c r="E34" s="510"/>
      <c r="F34" s="510"/>
      <c r="G34" s="510"/>
      <c r="H34" s="510"/>
      <c r="I34" s="510"/>
      <c r="J34" s="510"/>
      <c r="K34" s="510">
        <f t="shared" si="9"/>
        <v>0</v>
      </c>
      <c r="N34" s="482"/>
      <c r="O34" s="482"/>
      <c r="P34" s="482">
        <f>SUM(P27:P33)</f>
        <v>0</v>
      </c>
      <c r="Q34" s="512">
        <f>COUNT(Q27:Q33)</f>
        <v>0</v>
      </c>
      <c r="R34" s="482">
        <f>SUM(R27:R33)</f>
        <v>0</v>
      </c>
      <c r="S34" s="482"/>
      <c r="T34" s="482"/>
    </row>
    <row r="35" spans="1:20" s="491" customFormat="1" hidden="1" outlineLevel="1">
      <c r="A35" s="492"/>
      <c r="B35" s="479"/>
      <c r="C35" s="483"/>
      <c r="D35" s="510"/>
      <c r="E35" s="510"/>
      <c r="F35" s="510"/>
      <c r="G35" s="510"/>
      <c r="H35" s="510"/>
      <c r="I35" s="510"/>
      <c r="J35" s="510"/>
      <c r="K35" s="510">
        <f t="shared" si="9"/>
        <v>0</v>
      </c>
      <c r="N35" s="482"/>
      <c r="O35" s="482"/>
      <c r="P35" s="482"/>
      <c r="Q35" s="512" t="str">
        <f>IF(Q34=0,"&lt;1,0",1/P34*R35)</f>
        <v>&lt;1,0</v>
      </c>
      <c r="R35" s="482">
        <f>D56-R34</f>
        <v>0</v>
      </c>
      <c r="S35" s="482"/>
      <c r="T35" s="482"/>
    </row>
    <row r="36" spans="1:20" s="491" customFormat="1" hidden="1" outlineLevel="1">
      <c r="A36" s="492"/>
      <c r="B36" s="483"/>
      <c r="C36" s="483"/>
      <c r="D36" s="510"/>
      <c r="E36" s="510"/>
      <c r="F36" s="510"/>
      <c r="G36" s="510"/>
      <c r="H36" s="510"/>
      <c r="I36" s="510"/>
      <c r="J36" s="510"/>
      <c r="K36" s="510">
        <f t="shared" si="9"/>
        <v>0</v>
      </c>
      <c r="N36" s="482"/>
      <c r="O36" s="482"/>
      <c r="P36" s="482"/>
      <c r="Q36" s="512" t="str">
        <f>IF(Q35="&lt;1,0","&lt;1,0",SUM(Q34:Q35))</f>
        <v>&lt;1,0</v>
      </c>
      <c r="R36" s="482"/>
      <c r="S36" s="482"/>
      <c r="T36" s="482"/>
    </row>
    <row r="37" spans="1:20" s="491" customFormat="1" ht="14.1" customHeight="1" collapsed="1">
      <c r="A37" s="492"/>
      <c r="B37" s="490" t="s">
        <v>164</v>
      </c>
      <c r="C37" s="497" t="s">
        <v>162</v>
      </c>
      <c r="D37" s="502">
        <f t="shared" ref="D37:J37" si="10">+D27-D32</f>
        <v>0</v>
      </c>
      <c r="E37" s="502">
        <f t="shared" si="10"/>
        <v>0</v>
      </c>
      <c r="F37" s="502">
        <f t="shared" si="10"/>
        <v>0</v>
      </c>
      <c r="G37" s="502">
        <f t="shared" si="10"/>
        <v>0</v>
      </c>
      <c r="H37" s="502">
        <f t="shared" si="10"/>
        <v>0</v>
      </c>
      <c r="I37" s="502">
        <f t="shared" si="10"/>
        <v>0</v>
      </c>
      <c r="J37" s="502">
        <f t="shared" si="10"/>
        <v>0</v>
      </c>
      <c r="K37" s="502">
        <f t="shared" si="9"/>
        <v>0</v>
      </c>
      <c r="N37" s="482"/>
      <c r="O37" s="482"/>
      <c r="P37" s="482"/>
      <c r="Q37" s="482"/>
      <c r="R37" s="482"/>
      <c r="S37" s="482"/>
      <c r="T37" s="482"/>
    </row>
    <row r="38" spans="1:20" s="491" customFormat="1" hidden="1" outlineLevel="1">
      <c r="B38" s="479"/>
      <c r="C38" s="511"/>
      <c r="D38" s="510">
        <f t="shared" ref="D38:J38" si="11">D28-D33</f>
        <v>0</v>
      </c>
      <c r="E38" s="510">
        <f t="shared" si="11"/>
        <v>0</v>
      </c>
      <c r="F38" s="510">
        <f t="shared" si="11"/>
        <v>0</v>
      </c>
      <c r="G38" s="510">
        <f t="shared" si="11"/>
        <v>0</v>
      </c>
      <c r="H38" s="510">
        <f t="shared" si="11"/>
        <v>0</v>
      </c>
      <c r="I38" s="510">
        <f t="shared" si="11"/>
        <v>0</v>
      </c>
      <c r="J38" s="510">
        <f t="shared" si="11"/>
        <v>0</v>
      </c>
      <c r="K38" s="510">
        <f t="shared" si="9"/>
        <v>0</v>
      </c>
      <c r="N38" s="482"/>
      <c r="O38" s="482"/>
      <c r="P38" s="482"/>
      <c r="Q38" s="482"/>
      <c r="R38" s="482"/>
      <c r="S38" s="482"/>
      <c r="T38" s="482"/>
    </row>
    <row r="39" spans="1:20" s="491" customFormat="1" hidden="1" outlineLevel="1">
      <c r="B39" s="479"/>
      <c r="C39" s="511"/>
      <c r="D39" s="510"/>
      <c r="E39" s="510"/>
      <c r="F39" s="510"/>
      <c r="G39" s="510"/>
      <c r="H39" s="510"/>
      <c r="I39" s="510"/>
      <c r="J39" s="510"/>
      <c r="K39" s="510">
        <f t="shared" si="9"/>
        <v>0</v>
      </c>
      <c r="N39" s="482"/>
      <c r="O39" s="482"/>
      <c r="P39" s="482"/>
      <c r="Q39" s="482"/>
      <c r="R39" s="482"/>
      <c r="S39" s="482"/>
      <c r="T39" s="482"/>
    </row>
    <row r="40" spans="1:20" s="491" customFormat="1" hidden="1" outlineLevel="1">
      <c r="B40" s="479"/>
      <c r="C40" s="483"/>
      <c r="D40" s="510"/>
      <c r="E40" s="510"/>
      <c r="F40" s="510"/>
      <c r="G40" s="510"/>
      <c r="H40" s="510"/>
      <c r="I40" s="510"/>
      <c r="J40" s="510"/>
      <c r="K40" s="510">
        <f t="shared" si="9"/>
        <v>0</v>
      </c>
      <c r="N40" s="482"/>
      <c r="O40" s="482"/>
      <c r="P40" s="482"/>
      <c r="Q40" s="482"/>
      <c r="R40" s="482"/>
      <c r="S40" s="482"/>
      <c r="T40" s="482"/>
    </row>
    <row r="41" spans="1:20" s="491" customFormat="1" hidden="1" outlineLevel="1">
      <c r="B41" s="483"/>
      <c r="C41" s="483"/>
      <c r="D41" s="510"/>
      <c r="E41" s="510"/>
      <c r="F41" s="510"/>
      <c r="G41" s="510"/>
      <c r="H41" s="510"/>
      <c r="I41" s="510"/>
      <c r="J41" s="510"/>
      <c r="K41" s="510">
        <f t="shared" si="9"/>
        <v>0</v>
      </c>
      <c r="N41" s="482"/>
      <c r="O41" s="482"/>
      <c r="P41" s="482"/>
      <c r="Q41" s="482"/>
      <c r="R41" s="750"/>
      <c r="S41" s="482"/>
      <c r="T41" s="482"/>
    </row>
    <row r="42" spans="1:20" s="491" customFormat="1" collapsed="1">
      <c r="A42" s="492"/>
      <c r="B42" s="830" t="s">
        <v>165</v>
      </c>
      <c r="C42" s="831"/>
      <c r="D42" s="833" t="e">
        <f t="shared" ref="D42:K42" si="12">+D37/D27</f>
        <v>#DIV/0!</v>
      </c>
      <c r="E42" s="833" t="e">
        <f t="shared" si="12"/>
        <v>#DIV/0!</v>
      </c>
      <c r="F42" s="833" t="e">
        <f t="shared" si="12"/>
        <v>#DIV/0!</v>
      </c>
      <c r="G42" s="833" t="e">
        <f t="shared" si="12"/>
        <v>#DIV/0!</v>
      </c>
      <c r="H42" s="833" t="e">
        <f t="shared" si="12"/>
        <v>#DIV/0!</v>
      </c>
      <c r="I42" s="833" t="e">
        <f t="shared" si="12"/>
        <v>#DIV/0!</v>
      </c>
      <c r="J42" s="833" t="e">
        <f t="shared" si="12"/>
        <v>#DIV/0!</v>
      </c>
      <c r="K42" s="833" t="e">
        <f t="shared" si="12"/>
        <v>#DIV/0!</v>
      </c>
      <c r="N42" s="482"/>
      <c r="O42" s="482"/>
      <c r="P42" s="482"/>
      <c r="Q42" s="482"/>
      <c r="R42" s="482"/>
      <c r="S42" s="482"/>
      <c r="T42" s="482"/>
    </row>
    <row r="43" spans="1:20" s="492" customFormat="1">
      <c r="C43" s="483"/>
      <c r="D43" s="828"/>
      <c r="E43" s="828"/>
      <c r="F43" s="828"/>
      <c r="G43" s="828"/>
      <c r="H43" s="828"/>
      <c r="I43" s="828"/>
      <c r="J43" s="828"/>
      <c r="K43" s="828"/>
      <c r="N43" s="829"/>
      <c r="O43" s="829"/>
      <c r="P43" s="829"/>
      <c r="Q43" s="829"/>
      <c r="R43" s="829"/>
      <c r="S43" s="829"/>
      <c r="T43" s="829"/>
    </row>
    <row r="44" spans="1:20" s="491" customFormat="1">
      <c r="A44" s="492"/>
      <c r="B44" s="483" t="s">
        <v>166</v>
      </c>
      <c r="C44" s="483"/>
      <c r="D44" s="507">
        <f>IF($C$8="",0,-D32*'Project Costs_MS6+1'!$C$6)</f>
        <v>0</v>
      </c>
      <c r="E44" s="507">
        <f>IF($C$8="",0,-E32*'Project Costs_MS6+1'!$C$6)</f>
        <v>0</v>
      </c>
      <c r="F44" s="507">
        <f>IF($C$8="",0,-F32*'Project Costs_MS6+1'!$C$6)</f>
        <v>0</v>
      </c>
      <c r="G44" s="507">
        <f>IF($C$8="",0,-G32*'Project Costs_MS6+1'!$C$6)</f>
        <v>0</v>
      </c>
      <c r="H44" s="507">
        <f>IF($C$8="",0,-H32*'Project Costs_MS6+1'!$C$6)</f>
        <v>0</v>
      </c>
      <c r="I44" s="507">
        <f>IF($C$8="",0,-I32*'Project Costs_MS6+1'!$C$6)</f>
        <v>0</v>
      </c>
      <c r="J44" s="507">
        <f>IF($C$8="",0,-J32*'Project Costs_MS6+1'!$C$6)</f>
        <v>0</v>
      </c>
      <c r="K44" s="506">
        <f>SUM(D44:J44)</f>
        <v>0</v>
      </c>
      <c r="N44" s="482"/>
      <c r="O44" s="482"/>
      <c r="P44" s="482"/>
      <c r="Q44" s="482"/>
      <c r="R44" s="482"/>
      <c r="S44" s="482"/>
      <c r="T44" s="482"/>
    </row>
    <row r="45" spans="1:20" s="491" customFormat="1">
      <c r="A45" s="492"/>
      <c r="B45" s="479" t="s">
        <v>167</v>
      </c>
      <c r="D45" s="506">
        <f>IF($K$45=0,0,$K$45/$K$32*D32)</f>
        <v>0</v>
      </c>
      <c r="E45" s="506">
        <f t="shared" ref="E45:J45" si="13">IF($K$45=0,0,$K$45/$K$32*E32)</f>
        <v>0</v>
      </c>
      <c r="F45" s="506">
        <f t="shared" si="13"/>
        <v>0</v>
      </c>
      <c r="G45" s="506">
        <f t="shared" si="13"/>
        <v>0</v>
      </c>
      <c r="H45" s="506">
        <f t="shared" si="13"/>
        <v>0</v>
      </c>
      <c r="I45" s="506">
        <f t="shared" si="13"/>
        <v>0</v>
      </c>
      <c r="J45" s="506">
        <f t="shared" si="13"/>
        <v>0</v>
      </c>
      <c r="K45" s="506">
        <f>+C9</f>
        <v>0</v>
      </c>
      <c r="N45" s="482"/>
      <c r="O45" s="482"/>
      <c r="P45" s="482"/>
      <c r="Q45" s="482"/>
      <c r="R45" s="482"/>
      <c r="S45" s="482"/>
      <c r="T45" s="482"/>
    </row>
    <row r="46" spans="1:20" s="491" customFormat="1">
      <c r="A46" s="492"/>
      <c r="B46" s="826" t="s">
        <v>168</v>
      </c>
      <c r="C46" s="826"/>
      <c r="D46" s="827">
        <f>D32+D44+D45</f>
        <v>0</v>
      </c>
      <c r="E46" s="827">
        <f t="shared" ref="E46:K46" si="14">E32+E44+E45</f>
        <v>0</v>
      </c>
      <c r="F46" s="827">
        <f t="shared" si="14"/>
        <v>0</v>
      </c>
      <c r="G46" s="827">
        <f t="shared" si="14"/>
        <v>0</v>
      </c>
      <c r="H46" s="827">
        <f t="shared" si="14"/>
        <v>0</v>
      </c>
      <c r="I46" s="827">
        <f t="shared" si="14"/>
        <v>0</v>
      </c>
      <c r="J46" s="827">
        <f t="shared" si="14"/>
        <v>0</v>
      </c>
      <c r="K46" s="827">
        <f t="shared" si="14"/>
        <v>0</v>
      </c>
      <c r="N46" s="482"/>
      <c r="O46" s="482"/>
      <c r="P46" s="482"/>
      <c r="Q46" s="482"/>
      <c r="R46" s="482"/>
      <c r="S46" s="482"/>
      <c r="T46" s="482"/>
    </row>
    <row r="47" spans="1:20" s="491" customFormat="1">
      <c r="A47" s="492"/>
      <c r="B47" s="490" t="s">
        <v>169</v>
      </c>
      <c r="C47" s="497" t="s">
        <v>162</v>
      </c>
      <c r="D47" s="502">
        <f>D27-D46</f>
        <v>0</v>
      </c>
      <c r="E47" s="502">
        <f t="shared" ref="E47:K47" si="15">E27-E46</f>
        <v>0</v>
      </c>
      <c r="F47" s="502">
        <f t="shared" si="15"/>
        <v>0</v>
      </c>
      <c r="G47" s="502">
        <f t="shared" si="15"/>
        <v>0</v>
      </c>
      <c r="H47" s="502">
        <f t="shared" si="15"/>
        <v>0</v>
      </c>
      <c r="I47" s="502">
        <f t="shared" si="15"/>
        <v>0</v>
      </c>
      <c r="J47" s="502">
        <f t="shared" si="15"/>
        <v>0</v>
      </c>
      <c r="K47" s="502">
        <f t="shared" si="15"/>
        <v>0</v>
      </c>
      <c r="N47" s="482"/>
      <c r="O47" s="482"/>
      <c r="P47" s="482"/>
      <c r="Q47" s="482"/>
      <c r="R47" s="482"/>
      <c r="S47" s="482"/>
      <c r="T47" s="482"/>
    </row>
    <row r="48" spans="1:20" s="491" customFormat="1">
      <c r="A48" s="492"/>
      <c r="B48" s="834" t="s">
        <v>165</v>
      </c>
      <c r="C48" s="834"/>
      <c r="D48" s="835" t="e">
        <f>+D47/D27</f>
        <v>#DIV/0!</v>
      </c>
      <c r="E48" s="835" t="e">
        <f t="shared" ref="E48:K48" si="16">+E47/E27</f>
        <v>#DIV/0!</v>
      </c>
      <c r="F48" s="835" t="e">
        <f t="shared" si="16"/>
        <v>#DIV/0!</v>
      </c>
      <c r="G48" s="835" t="e">
        <f t="shared" si="16"/>
        <v>#DIV/0!</v>
      </c>
      <c r="H48" s="835" t="e">
        <f t="shared" si="16"/>
        <v>#DIV/0!</v>
      </c>
      <c r="I48" s="835" t="e">
        <f t="shared" si="16"/>
        <v>#DIV/0!</v>
      </c>
      <c r="J48" s="835" t="e">
        <f t="shared" si="16"/>
        <v>#DIV/0!</v>
      </c>
      <c r="K48" s="835" t="e">
        <f t="shared" si="16"/>
        <v>#DIV/0!</v>
      </c>
      <c r="N48" s="482"/>
      <c r="O48" s="482"/>
      <c r="P48" s="482"/>
      <c r="Q48" s="482"/>
      <c r="R48" s="482"/>
      <c r="S48" s="482"/>
      <c r="T48" s="482"/>
    </row>
    <row r="49" spans="1:20" s="508" customFormat="1" outlineLevel="1">
      <c r="A49" s="509"/>
      <c r="B49" s="483" t="s">
        <v>170</v>
      </c>
      <c r="C49" s="483"/>
      <c r="D49" s="507">
        <f>-D44</f>
        <v>0</v>
      </c>
      <c r="E49" s="507">
        <f t="shared" ref="E49:J49" si="17">-E44</f>
        <v>0</v>
      </c>
      <c r="F49" s="507">
        <f t="shared" si="17"/>
        <v>0</v>
      </c>
      <c r="G49" s="507">
        <f t="shared" si="17"/>
        <v>0</v>
      </c>
      <c r="H49" s="507">
        <f t="shared" si="17"/>
        <v>0</v>
      </c>
      <c r="I49" s="507">
        <f t="shared" si="17"/>
        <v>0</v>
      </c>
      <c r="J49" s="507">
        <f t="shared" si="17"/>
        <v>0</v>
      </c>
      <c r="K49" s="506">
        <f>SUM(D49:J49)</f>
        <v>0</v>
      </c>
      <c r="N49" s="482"/>
      <c r="O49" s="482"/>
      <c r="P49" s="482"/>
      <c r="Q49" s="482"/>
      <c r="R49" s="482"/>
      <c r="S49" s="482"/>
      <c r="T49" s="482"/>
    </row>
    <row r="50" spans="1:20" s="491" customFormat="1" outlineLevel="1">
      <c r="A50" s="492"/>
      <c r="B50" s="483" t="s">
        <v>171</v>
      </c>
      <c r="C50" s="483"/>
      <c r="D50" s="507">
        <f>IF(D27=0,0,($H$5+$H$7)/$C$7)</f>
        <v>0</v>
      </c>
      <c r="E50" s="507">
        <f t="shared" ref="E50:J50" si="18">IF(E27=0,0,($H$5+$H$7)/$C$7)</f>
        <v>0</v>
      </c>
      <c r="F50" s="507">
        <f t="shared" si="18"/>
        <v>0</v>
      </c>
      <c r="G50" s="507">
        <f t="shared" si="18"/>
        <v>0</v>
      </c>
      <c r="H50" s="507">
        <f t="shared" si="18"/>
        <v>0</v>
      </c>
      <c r="I50" s="507">
        <f t="shared" si="18"/>
        <v>0</v>
      </c>
      <c r="J50" s="507">
        <f t="shared" si="18"/>
        <v>0</v>
      </c>
      <c r="K50" s="506">
        <f>SUM(D50:J50)</f>
        <v>0</v>
      </c>
      <c r="N50" s="482"/>
      <c r="O50" s="482"/>
      <c r="P50" s="482"/>
      <c r="Q50" s="482"/>
      <c r="R50" s="482"/>
      <c r="S50" s="482"/>
      <c r="T50" s="482"/>
    </row>
    <row r="51" spans="1:20" s="491" customFormat="1" outlineLevel="1">
      <c r="A51" s="492"/>
      <c r="B51" s="490" t="s">
        <v>172</v>
      </c>
      <c r="C51" s="497"/>
      <c r="D51" s="502">
        <f t="shared" ref="D51:K51" si="19">D37+D50+D49</f>
        <v>0</v>
      </c>
      <c r="E51" s="502">
        <f t="shared" si="19"/>
        <v>0</v>
      </c>
      <c r="F51" s="502">
        <f t="shared" si="19"/>
        <v>0</v>
      </c>
      <c r="G51" s="502">
        <f t="shared" si="19"/>
        <v>0</v>
      </c>
      <c r="H51" s="502">
        <f t="shared" si="19"/>
        <v>0</v>
      </c>
      <c r="I51" s="502">
        <f t="shared" si="19"/>
        <v>0</v>
      </c>
      <c r="J51" s="502">
        <f t="shared" si="19"/>
        <v>0</v>
      </c>
      <c r="K51" s="502">
        <f t="shared" si="19"/>
        <v>0</v>
      </c>
      <c r="N51" s="482"/>
      <c r="O51" s="482"/>
      <c r="P51" s="482"/>
      <c r="Q51" s="482"/>
      <c r="R51" s="482"/>
      <c r="S51" s="482"/>
      <c r="T51" s="482"/>
    </row>
    <row r="52" spans="1:20" outlineLevel="1">
      <c r="A52" s="483"/>
      <c r="B52" s="483" t="s">
        <v>173</v>
      </c>
      <c r="C52" s="483"/>
      <c r="D52" s="505">
        <f>1/(1+$C$6)^1</f>
        <v>0.92592592592592582</v>
      </c>
      <c r="E52" s="505">
        <f>1/(1+$C$6)^2</f>
        <v>0.85733882030178321</v>
      </c>
      <c r="F52" s="505">
        <f>1/(1+$C$6)^3</f>
        <v>0.79383224102016958</v>
      </c>
      <c r="G52" s="505">
        <f>1/(1+$C$6)^4</f>
        <v>0.73502985279645328</v>
      </c>
      <c r="H52" s="505">
        <f>1/(1+$C$6)^5</f>
        <v>0.68058319703375303</v>
      </c>
      <c r="I52" s="505">
        <f>1/(1+$C$6)^6</f>
        <v>0.63016962688310452</v>
      </c>
      <c r="J52" s="505">
        <f>1/(1+$C$6)^7</f>
        <v>0.58349039526213387</v>
      </c>
      <c r="K52" s="505"/>
      <c r="N52" s="482"/>
      <c r="O52" s="482"/>
      <c r="P52" s="482"/>
      <c r="Q52" s="482"/>
      <c r="R52" s="482"/>
      <c r="S52" s="482"/>
      <c r="T52" s="482"/>
    </row>
    <row r="53" spans="1:20" outlineLevel="1">
      <c r="A53" s="483"/>
      <c r="B53" s="483"/>
      <c r="C53" s="483"/>
      <c r="D53" s="505"/>
      <c r="E53" s="505"/>
      <c r="F53" s="505"/>
      <c r="G53" s="505"/>
      <c r="H53" s="505"/>
      <c r="I53" s="505"/>
      <c r="J53" s="505"/>
      <c r="K53" s="505"/>
      <c r="N53" s="482"/>
      <c r="O53" s="482"/>
      <c r="P53" s="482"/>
      <c r="Q53" s="482"/>
      <c r="R53" s="482"/>
      <c r="S53" s="482"/>
      <c r="T53" s="482"/>
    </row>
    <row r="54" spans="1:20" s="491" customFormat="1">
      <c r="A54" s="492"/>
      <c r="B54" s="490" t="s">
        <v>174</v>
      </c>
      <c r="C54" s="497" t="s">
        <v>162</v>
      </c>
      <c r="D54" s="502">
        <f t="shared" ref="D54:J54" si="20">D51*D52</f>
        <v>0</v>
      </c>
      <c r="E54" s="502">
        <f t="shared" si="20"/>
        <v>0</v>
      </c>
      <c r="F54" s="502">
        <f t="shared" si="20"/>
        <v>0</v>
      </c>
      <c r="G54" s="502">
        <f t="shared" si="20"/>
        <v>0</v>
      </c>
      <c r="H54" s="502">
        <f t="shared" si="20"/>
        <v>0</v>
      </c>
      <c r="I54" s="502">
        <f t="shared" si="20"/>
        <v>0</v>
      </c>
      <c r="J54" s="502">
        <f t="shared" si="20"/>
        <v>0</v>
      </c>
      <c r="K54" s="502">
        <f>SUM(D54:J54)</f>
        <v>0</v>
      </c>
      <c r="N54" s="482"/>
      <c r="O54" s="482"/>
      <c r="P54" s="482"/>
      <c r="Q54" s="482"/>
      <c r="R54" s="482"/>
      <c r="S54" s="482"/>
      <c r="T54" s="482"/>
    </row>
    <row r="55" spans="1:20" s="491" customFormat="1" ht="6" customHeight="1">
      <c r="A55" s="492"/>
      <c r="B55" s="487"/>
      <c r="C55" s="483"/>
      <c r="D55" s="504"/>
      <c r="E55" s="504"/>
      <c r="F55" s="504"/>
      <c r="G55" s="504"/>
      <c r="H55" s="504"/>
      <c r="I55" s="492"/>
      <c r="J55" s="492"/>
      <c r="N55" s="482"/>
      <c r="O55" s="482"/>
      <c r="P55" s="482"/>
      <c r="Q55" s="482"/>
      <c r="R55" s="482"/>
      <c r="S55" s="482"/>
      <c r="T55" s="482"/>
    </row>
    <row r="56" spans="1:20" s="491" customFormat="1" ht="15">
      <c r="A56" s="492"/>
      <c r="B56" s="490" t="s">
        <v>175</v>
      </c>
      <c r="C56" s="497" t="s">
        <v>162</v>
      </c>
      <c r="D56" s="502">
        <f>H5+H6+C9+H8++H7</f>
        <v>0</v>
      </c>
      <c r="E56" s="494"/>
      <c r="F56" s="494"/>
      <c r="G56" s="494"/>
      <c r="H56" s="494"/>
      <c r="I56" s="492"/>
      <c r="J56" s="492"/>
      <c r="N56" s="482"/>
      <c r="O56" s="482"/>
      <c r="P56" s="482"/>
      <c r="Q56" s="482"/>
      <c r="R56" s="482"/>
      <c r="S56" s="482"/>
      <c r="T56" s="482"/>
    </row>
    <row r="57" spans="1:20" s="491" customFormat="1" ht="6" customHeight="1">
      <c r="A57" s="492"/>
      <c r="B57" s="487"/>
      <c r="C57" s="483"/>
      <c r="D57" s="503"/>
      <c r="E57" s="494"/>
      <c r="F57" s="494"/>
      <c r="G57" s="494"/>
      <c r="H57" s="494"/>
      <c r="I57" s="492"/>
      <c r="J57" s="492"/>
      <c r="N57" s="482"/>
      <c r="O57" s="482"/>
      <c r="P57" s="482"/>
      <c r="Q57" s="482"/>
      <c r="R57" s="482"/>
      <c r="S57" s="482"/>
      <c r="T57" s="482"/>
    </row>
    <row r="58" spans="1:20" s="491" customFormat="1" ht="15">
      <c r="A58" s="492"/>
      <c r="B58" s="490" t="s">
        <v>176</v>
      </c>
      <c r="C58" s="497" t="s">
        <v>162</v>
      </c>
      <c r="D58" s="502">
        <f>NPV(C6,D51:J51)-(D56)</f>
        <v>0</v>
      </c>
      <c r="E58" s="495"/>
      <c r="F58" s="494"/>
      <c r="G58" s="493"/>
      <c r="H58" s="493"/>
      <c r="I58" s="492"/>
      <c r="J58" s="492"/>
      <c r="N58" s="482"/>
      <c r="O58" s="482"/>
      <c r="P58" s="482"/>
      <c r="Q58" s="482"/>
      <c r="R58" s="482"/>
      <c r="S58" s="482"/>
      <c r="T58" s="482"/>
    </row>
    <row r="59" spans="1:20" s="491" customFormat="1" ht="6" customHeight="1">
      <c r="C59" s="479"/>
      <c r="D59" s="501"/>
      <c r="E59" s="500"/>
      <c r="F59" s="499"/>
      <c r="G59" s="498"/>
      <c r="H59" s="498"/>
      <c r="N59" s="482"/>
      <c r="O59" s="482"/>
      <c r="P59" s="482"/>
      <c r="Q59" s="482"/>
      <c r="R59" s="482"/>
      <c r="S59" s="482"/>
      <c r="T59" s="482"/>
    </row>
    <row r="60" spans="1:20" s="491" customFormat="1" ht="15">
      <c r="A60" s="492"/>
      <c r="B60" s="490" t="s">
        <v>176</v>
      </c>
      <c r="C60" s="497" t="s">
        <v>177</v>
      </c>
      <c r="D60" s="496" t="e">
        <f>D58/K27</f>
        <v>#DIV/0!</v>
      </c>
      <c r="E60" s="495"/>
      <c r="F60" s="494"/>
      <c r="G60" s="493"/>
      <c r="H60" s="493"/>
      <c r="I60" s="492"/>
      <c r="J60" s="492"/>
      <c r="N60" s="482"/>
      <c r="O60" s="482"/>
      <c r="P60" s="482"/>
      <c r="Q60" s="482"/>
      <c r="R60" s="482"/>
      <c r="S60" s="482"/>
      <c r="T60" s="482"/>
    </row>
    <row r="61" spans="1:20" s="491" customFormat="1" ht="6" customHeight="1">
      <c r="A61" s="492"/>
      <c r="B61" s="487"/>
      <c r="C61" s="483"/>
      <c r="D61" s="494"/>
      <c r="E61" s="493"/>
      <c r="F61" s="494"/>
      <c r="G61" s="493"/>
      <c r="H61" s="493"/>
      <c r="I61" s="492"/>
      <c r="J61" s="492"/>
      <c r="N61" s="482"/>
      <c r="O61" s="482"/>
      <c r="P61" s="482"/>
      <c r="Q61" s="482"/>
      <c r="R61" s="482"/>
      <c r="S61" s="482"/>
      <c r="T61" s="482"/>
    </row>
    <row r="62" spans="1:20" ht="15">
      <c r="A62" s="483"/>
      <c r="B62" s="490" t="s">
        <v>178</v>
      </c>
      <c r="C62" s="490"/>
      <c r="D62" s="489" t="str">
        <f>IF(Q34&gt;=12,"N/A",Q36)</f>
        <v>&lt;1,0</v>
      </c>
      <c r="E62" s="486"/>
      <c r="F62" s="488"/>
      <c r="G62" s="487"/>
      <c r="H62" s="486"/>
      <c r="I62" s="483"/>
      <c r="J62" s="483"/>
      <c r="N62" s="482"/>
      <c r="O62" s="482"/>
      <c r="P62" s="482"/>
      <c r="Q62" s="482"/>
      <c r="R62" s="482"/>
      <c r="S62" s="482"/>
      <c r="T62" s="482"/>
    </row>
    <row r="63" spans="1:20">
      <c r="N63" s="482"/>
      <c r="O63" s="482"/>
      <c r="P63" s="482"/>
      <c r="Q63" s="482"/>
      <c r="R63" s="482"/>
      <c r="S63" s="482"/>
      <c r="T63" s="482"/>
    </row>
    <row r="64" spans="1:20">
      <c r="N64" s="482"/>
      <c r="O64" s="482"/>
      <c r="P64" s="482"/>
      <c r="Q64" s="482"/>
      <c r="R64" s="482"/>
      <c r="S64" s="482"/>
      <c r="T64" s="482"/>
    </row>
    <row r="65" spans="4:20">
      <c r="D65" s="479"/>
      <c r="E65" s="479"/>
      <c r="F65" s="479"/>
      <c r="G65" s="479"/>
      <c r="H65" s="479"/>
      <c r="N65" s="482"/>
      <c r="O65" s="482"/>
      <c r="P65" s="482"/>
      <c r="Q65" s="482"/>
      <c r="R65" s="482"/>
      <c r="S65" s="482"/>
      <c r="T65" s="482"/>
    </row>
    <row r="66" spans="4:20">
      <c r="D66" s="479"/>
      <c r="E66" s="479"/>
      <c r="F66" s="479"/>
      <c r="G66" s="479"/>
      <c r="H66" s="479"/>
      <c r="N66" s="482"/>
      <c r="O66" s="482"/>
      <c r="P66" s="482"/>
      <c r="Q66" s="482"/>
      <c r="R66" s="482"/>
      <c r="S66" s="482"/>
      <c r="T66" s="482"/>
    </row>
    <row r="67" spans="4:20">
      <c r="D67" s="479"/>
      <c r="E67" s="479"/>
      <c r="F67" s="479"/>
      <c r="G67" s="479"/>
      <c r="H67" s="479"/>
      <c r="N67" s="482"/>
      <c r="O67" s="482"/>
      <c r="P67" s="482"/>
      <c r="Q67" s="482"/>
      <c r="R67" s="482"/>
      <c r="S67" s="482"/>
      <c r="T67" s="482"/>
    </row>
    <row r="68" spans="4:20">
      <c r="D68" s="479"/>
      <c r="E68" s="479"/>
      <c r="F68" s="479"/>
      <c r="G68" s="479"/>
      <c r="H68" s="479"/>
      <c r="N68" s="482"/>
      <c r="O68" s="482"/>
      <c r="P68" s="482"/>
      <c r="Q68" s="482"/>
      <c r="R68" s="482"/>
      <c r="S68" s="482"/>
      <c r="T68" s="482"/>
    </row>
    <row r="69" spans="4:20">
      <c r="D69" s="479"/>
      <c r="E69" s="479"/>
      <c r="F69" s="479"/>
      <c r="G69" s="479"/>
      <c r="H69" s="479"/>
      <c r="N69" s="482"/>
      <c r="O69" s="482"/>
      <c r="P69" s="482"/>
      <c r="Q69" s="482"/>
      <c r="R69" s="482"/>
      <c r="S69" s="482"/>
      <c r="T69" s="482"/>
    </row>
    <row r="70" spans="4:20">
      <c r="D70" s="479"/>
      <c r="E70" s="479"/>
      <c r="F70" s="479"/>
      <c r="G70" s="479"/>
      <c r="H70" s="479"/>
      <c r="N70" s="482"/>
      <c r="O70" s="482"/>
      <c r="P70" s="482"/>
      <c r="Q70" s="482"/>
      <c r="R70" s="482"/>
      <c r="S70" s="482"/>
      <c r="T70" s="482"/>
    </row>
    <row r="71" spans="4:20">
      <c r="D71" s="479"/>
      <c r="E71" s="479"/>
      <c r="F71" s="479"/>
      <c r="G71" s="479"/>
      <c r="H71" s="479"/>
      <c r="N71" s="482"/>
      <c r="O71" s="482"/>
      <c r="P71" s="482"/>
      <c r="Q71" s="482"/>
      <c r="R71" s="482"/>
      <c r="S71" s="482"/>
      <c r="T71" s="482"/>
    </row>
    <row r="72" spans="4:20">
      <c r="D72" s="479"/>
      <c r="E72" s="479"/>
      <c r="F72" s="479"/>
      <c r="G72" s="479"/>
      <c r="H72" s="479"/>
      <c r="N72" s="482"/>
      <c r="O72" s="482"/>
      <c r="P72" s="482"/>
      <c r="Q72" s="482"/>
      <c r="R72" s="482"/>
      <c r="S72" s="482"/>
      <c r="T72" s="482"/>
    </row>
    <row r="73" spans="4:20">
      <c r="D73" s="479"/>
      <c r="E73" s="479"/>
      <c r="F73" s="479"/>
      <c r="G73" s="479"/>
      <c r="H73" s="479"/>
      <c r="N73" s="482"/>
      <c r="O73" s="482"/>
      <c r="P73" s="482"/>
      <c r="Q73" s="482"/>
      <c r="R73" s="482"/>
      <c r="S73" s="482"/>
      <c r="T73" s="482"/>
    </row>
    <row r="74" spans="4:20">
      <c r="D74" s="479"/>
      <c r="E74" s="479"/>
      <c r="F74" s="479"/>
      <c r="G74" s="479"/>
      <c r="H74" s="479"/>
      <c r="N74" s="482"/>
      <c r="O74" s="482"/>
      <c r="P74" s="482"/>
      <c r="Q74" s="482"/>
      <c r="R74" s="482"/>
      <c r="S74" s="482"/>
      <c r="T74" s="482"/>
    </row>
    <row r="75" spans="4:20">
      <c r="D75" s="479"/>
      <c r="E75" s="479"/>
      <c r="F75" s="479"/>
      <c r="G75" s="479"/>
      <c r="H75" s="479"/>
      <c r="N75" s="482"/>
      <c r="O75" s="482"/>
      <c r="P75" s="482"/>
      <c r="Q75" s="482"/>
      <c r="R75" s="482"/>
      <c r="S75" s="482"/>
      <c r="T75" s="482"/>
    </row>
    <row r="76" spans="4:20">
      <c r="D76" s="479"/>
      <c r="E76" s="479"/>
      <c r="F76" s="479"/>
      <c r="G76" s="479"/>
      <c r="H76" s="479"/>
      <c r="N76" s="482"/>
      <c r="O76" s="482"/>
      <c r="P76" s="482"/>
      <c r="Q76" s="482"/>
      <c r="R76" s="482"/>
      <c r="S76" s="482"/>
      <c r="T76" s="482"/>
    </row>
    <row r="77" spans="4:20">
      <c r="D77" s="479"/>
      <c r="E77" s="479"/>
      <c r="F77" s="479"/>
      <c r="G77" s="479"/>
      <c r="H77" s="479"/>
      <c r="N77" s="482"/>
      <c r="O77" s="482"/>
      <c r="P77" s="482"/>
      <c r="Q77" s="482"/>
      <c r="R77" s="482"/>
      <c r="S77" s="482"/>
      <c r="T77" s="482"/>
    </row>
    <row r="78" spans="4:20">
      <c r="D78" s="479"/>
      <c r="E78" s="479"/>
      <c r="F78" s="479"/>
      <c r="G78" s="479"/>
      <c r="H78" s="479"/>
      <c r="N78" s="482"/>
      <c r="O78" s="482"/>
      <c r="P78" s="482"/>
      <c r="Q78" s="482"/>
      <c r="R78" s="482"/>
      <c r="S78" s="482"/>
      <c r="T78" s="482"/>
    </row>
    <row r="79" spans="4:20">
      <c r="D79" s="479"/>
      <c r="E79" s="479"/>
      <c r="F79" s="479"/>
      <c r="G79" s="479"/>
      <c r="H79" s="479"/>
      <c r="N79" s="482"/>
      <c r="O79" s="482"/>
      <c r="P79" s="482"/>
      <c r="Q79" s="482"/>
      <c r="R79" s="482"/>
      <c r="S79" s="482"/>
      <c r="T79" s="482"/>
    </row>
    <row r="80" spans="4:20">
      <c r="D80" s="479"/>
      <c r="E80" s="479"/>
      <c r="F80" s="479"/>
      <c r="G80" s="479"/>
      <c r="H80" s="479"/>
      <c r="N80" s="482"/>
      <c r="O80" s="482"/>
      <c r="P80" s="482"/>
      <c r="Q80" s="482"/>
      <c r="R80" s="482"/>
      <c r="S80" s="482"/>
      <c r="T80" s="482"/>
    </row>
  </sheetData>
  <phoneticPr fontId="126" type="noConversion"/>
  <pageMargins left="0.31496062992125984" right="0.51181102362204722" top="0.78740157480314965" bottom="0.78740157480314965" header="0.31496062992125984" footer="0.51181102362204722"/>
  <pageSetup paperSize="9" scale="85" orientation="landscape" r:id="rId1"/>
  <headerFooter>
    <oddFooter>&amp;RA-ZFC / Fis
&amp;D</oddFooter>
  </headerFooter>
  <customProperties>
    <customPr name="_pios_id" r:id="rId2"/>
    <customPr name="EpmWorksheetKeyString_GUID" r:id="rId3"/>
  </customPropertie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Tabelle69">
    <tabColor theme="2" tint="-0.249977111117893"/>
  </sheetPr>
  <dimension ref="A1:Q41"/>
  <sheetViews>
    <sheetView showGridLines="0" zoomScale="85" zoomScaleNormal="85" workbookViewId="0">
      <selection activeCell="C74" sqref="C74"/>
    </sheetView>
  </sheetViews>
  <sheetFormatPr defaultColWidth="11.625" defaultRowHeight="12.75"/>
  <cols>
    <col min="1" max="1" width="8.375" style="479" customWidth="1"/>
    <col min="2" max="2" width="39.625" style="479" customWidth="1"/>
    <col min="3" max="3" width="13.625" style="479" customWidth="1"/>
    <col min="4" max="6" width="13.625" style="480" customWidth="1"/>
    <col min="7" max="7" width="14.25" style="480" bestFit="1" customWidth="1"/>
    <col min="8" max="8" width="13.625" style="480" customWidth="1"/>
    <col min="9" max="9" width="11.625" style="479"/>
    <col min="10" max="12" width="11.625" style="479" customWidth="1"/>
    <col min="13" max="13" width="11.625" style="480" customWidth="1"/>
    <col min="14" max="14" width="13.875" style="481" customWidth="1"/>
    <col min="15" max="15" width="11.625" style="480" customWidth="1"/>
    <col min="16" max="16384" width="11.625" style="479"/>
  </cols>
  <sheetData>
    <row r="1" spans="1:17" s="537" customFormat="1" ht="20.100000000000001" customHeight="1">
      <c r="A1" s="536"/>
      <c r="B1" s="541" t="str">
        <f>NPV_MS1!B1</f>
        <v xml:space="preserve">Business Case: </v>
      </c>
      <c r="C1" s="540"/>
      <c r="D1" s="539"/>
      <c r="E1" s="539"/>
      <c r="F1" s="539"/>
      <c r="G1" s="539"/>
      <c r="H1" s="539"/>
      <c r="K1" s="482"/>
      <c r="L1" s="482"/>
      <c r="M1" s="482"/>
      <c r="N1" s="482"/>
      <c r="O1" s="482"/>
      <c r="P1" s="482"/>
      <c r="Q1" s="482"/>
    </row>
    <row r="2" spans="1:17" ht="18">
      <c r="A2" s="483"/>
      <c r="B2" s="536" t="str">
        <f>NPV_MS1!B2</f>
        <v xml:space="preserve">Status: </v>
      </c>
      <c r="C2" s="483"/>
      <c r="D2" s="484"/>
      <c r="E2" s="484"/>
      <c r="F2" s="484"/>
      <c r="G2" s="484"/>
      <c r="H2" s="484"/>
      <c r="K2" s="482"/>
      <c r="L2" s="482"/>
      <c r="M2" s="482"/>
      <c r="N2" s="482"/>
      <c r="O2" s="482"/>
      <c r="P2" s="482"/>
      <c r="Q2" s="482"/>
    </row>
    <row r="3" spans="1:17" s="524" customFormat="1" ht="14.25">
      <c r="A3" s="525"/>
      <c r="B3" s="525"/>
      <c r="C3" s="525"/>
      <c r="D3" s="486"/>
      <c r="E3" s="486"/>
      <c r="F3" s="486"/>
      <c r="G3" s="486"/>
      <c r="H3" s="486"/>
      <c r="J3" s="479"/>
      <c r="K3" s="482"/>
      <c r="L3" s="482"/>
      <c r="M3" s="482"/>
      <c r="N3" s="482"/>
      <c r="O3" s="482"/>
      <c r="P3" s="482"/>
      <c r="Q3" s="482"/>
    </row>
    <row r="4" spans="1:17" s="524" customFormat="1" ht="15.75" thickBot="1">
      <c r="A4" s="525"/>
      <c r="B4" s="551"/>
      <c r="C4" s="550" t="s">
        <v>69</v>
      </c>
      <c r="D4" s="549" t="s">
        <v>70</v>
      </c>
      <c r="E4" s="550" t="s">
        <v>71</v>
      </c>
      <c r="F4" s="549" t="s">
        <v>72</v>
      </c>
      <c r="G4" s="550" t="s">
        <v>73</v>
      </c>
      <c r="H4" s="549" t="s">
        <v>74</v>
      </c>
      <c r="K4" s="482"/>
      <c r="L4" s="482"/>
      <c r="M4" s="482"/>
      <c r="N4" s="482"/>
      <c r="O4" s="482"/>
      <c r="P4" s="482"/>
      <c r="Q4" s="482"/>
    </row>
    <row r="5" spans="1:17" s="524" customFormat="1" ht="15.75" thickBot="1">
      <c r="A5" s="525"/>
      <c r="B5" s="542" t="str">
        <f>NPV_MS1!B27</f>
        <v>Turnover</v>
      </c>
      <c r="C5" s="543">
        <f>NPV_MS1!$K$27</f>
        <v>33103.063800000004</v>
      </c>
      <c r="D5" s="543">
        <f>NPV_MS2!$K$27</f>
        <v>0</v>
      </c>
      <c r="E5" s="543">
        <f>NPV_MS3!$K$27</f>
        <v>0</v>
      </c>
      <c r="F5" s="543">
        <f>NPV_MS4!$K$27</f>
        <v>0</v>
      </c>
      <c r="G5" s="543">
        <f>NPV_MS5!$K$27</f>
        <v>0</v>
      </c>
      <c r="H5" s="543">
        <f>NPV_MS6!$K$27</f>
        <v>0</v>
      </c>
      <c r="I5" s="482"/>
      <c r="K5" s="482"/>
      <c r="L5" s="482"/>
      <c r="M5" s="482"/>
      <c r="N5" s="482"/>
      <c r="O5" s="482"/>
      <c r="P5" s="482"/>
      <c r="Q5" s="482"/>
    </row>
    <row r="6" spans="1:17" s="524" customFormat="1" ht="15" thickBot="1">
      <c r="A6" s="525"/>
      <c r="B6" s="545" t="str">
        <f>NPV_MS1!B32</f>
        <v>Total costs (OH)</v>
      </c>
      <c r="C6" s="548">
        <f>NPV_MS1!$K$32</f>
        <v>38232.400000000016</v>
      </c>
      <c r="D6" s="548">
        <f>NPV_MS2!$K$32</f>
        <v>0</v>
      </c>
      <c r="E6" s="548">
        <f>NPV_MS3!$K$32</f>
        <v>0</v>
      </c>
      <c r="F6" s="548">
        <f>NPV_MS4!$K$32</f>
        <v>0</v>
      </c>
      <c r="G6" s="548">
        <f>NPV_MS5!$K$32</f>
        <v>0</v>
      </c>
      <c r="H6" s="548">
        <f>NPV_MS6!$K$32</f>
        <v>0</v>
      </c>
      <c r="K6" s="482"/>
      <c r="L6" s="482"/>
      <c r="M6" s="482"/>
      <c r="N6" s="482"/>
      <c r="O6" s="482"/>
      <c r="P6" s="482"/>
      <c r="Q6" s="482"/>
    </row>
    <row r="7" spans="1:17" s="524" customFormat="1" ht="15.75" thickBot="1">
      <c r="A7" s="525"/>
      <c r="B7" s="542" t="str">
        <f>NPV_MS1!B37</f>
        <v>Standard profit (OH)</v>
      </c>
      <c r="C7" s="547">
        <f>NPV_MS1!$K$37</f>
        <v>-5129.3362000000106</v>
      </c>
      <c r="D7" s="547">
        <f>NPV_MS2!$K$37</f>
        <v>0</v>
      </c>
      <c r="E7" s="547">
        <f>NPV_MS3!$K$37</f>
        <v>0</v>
      </c>
      <c r="F7" s="547">
        <f>NPV_MS4!$K$37</f>
        <v>0</v>
      </c>
      <c r="G7" s="547">
        <f>NPV_MS5!$K$37</f>
        <v>0</v>
      </c>
      <c r="H7" s="547">
        <f>NPV_MS6!$K$37</f>
        <v>0</v>
      </c>
      <c r="K7" s="482"/>
      <c r="L7" s="482"/>
      <c r="M7" s="482"/>
      <c r="N7" s="482"/>
      <c r="O7" s="482"/>
      <c r="P7" s="482"/>
      <c r="Q7" s="482"/>
    </row>
    <row r="8" spans="1:17" s="524" customFormat="1" ht="15" thickBot="1">
      <c r="A8" s="525"/>
      <c r="B8" s="545" t="s">
        <v>177</v>
      </c>
      <c r="C8" s="546">
        <f t="shared" ref="C8" si="0">C7/C5</f>
        <v>-0.15495049736151642</v>
      </c>
      <c r="D8" s="546" t="e">
        <f t="shared" ref="D8:H8" si="1">D7/D5</f>
        <v>#DIV/0!</v>
      </c>
      <c r="E8" s="546" t="e">
        <f t="shared" si="1"/>
        <v>#DIV/0!</v>
      </c>
      <c r="F8" s="546" t="e">
        <f t="shared" si="1"/>
        <v>#DIV/0!</v>
      </c>
      <c r="G8" s="546" t="e">
        <f t="shared" si="1"/>
        <v>#DIV/0!</v>
      </c>
      <c r="H8" s="546" t="e">
        <f t="shared" si="1"/>
        <v>#DIV/0!</v>
      </c>
      <c r="K8" s="482"/>
      <c r="L8" s="482"/>
      <c r="M8" s="482"/>
      <c r="N8" s="482"/>
      <c r="O8" s="482"/>
      <c r="P8" s="482"/>
      <c r="Q8" s="482"/>
    </row>
    <row r="9" spans="1:17" s="524" customFormat="1" ht="15" thickBot="1">
      <c r="A9" s="525"/>
      <c r="K9" s="482"/>
      <c r="L9" s="482"/>
      <c r="M9" s="482"/>
      <c r="N9" s="482"/>
      <c r="O9" s="482"/>
      <c r="P9" s="482"/>
      <c r="Q9" s="482"/>
    </row>
    <row r="10" spans="1:17" ht="15.75" thickBot="1">
      <c r="A10" s="483"/>
      <c r="B10" s="555" t="s">
        <v>181</v>
      </c>
      <c r="C10" s="543">
        <f>NPV_MS1!$K$49</f>
        <v>1529.2960000000005</v>
      </c>
      <c r="D10" s="543">
        <f>NPV_MS2!$K$43</f>
        <v>0</v>
      </c>
      <c r="E10" s="543">
        <f>NPV_MS3!$K$43</f>
        <v>0</v>
      </c>
      <c r="F10" s="543">
        <f>NPV_MS4!$K$43</f>
        <v>0</v>
      </c>
      <c r="G10" s="543">
        <f>NPV_MS5!$K$43</f>
        <v>0</v>
      </c>
      <c r="H10" s="543">
        <f>NPV_MS6!$K$43</f>
        <v>0</v>
      </c>
      <c r="K10" s="482"/>
      <c r="L10" s="482"/>
      <c r="M10" s="482"/>
      <c r="N10" s="482"/>
      <c r="O10" s="482"/>
      <c r="P10" s="482"/>
      <c r="Q10" s="482"/>
    </row>
    <row r="11" spans="1:17" s="524" customFormat="1" ht="15.75" thickBot="1">
      <c r="A11" s="525"/>
      <c r="B11" s="555" t="s">
        <v>182</v>
      </c>
      <c r="C11" s="543">
        <f t="shared" ref="C11" si="2">C10/70</f>
        <v>21.847085714285722</v>
      </c>
      <c r="D11" s="543">
        <f t="shared" ref="D11:H11" si="3">D10/70</f>
        <v>0</v>
      </c>
      <c r="E11" s="543">
        <f t="shared" si="3"/>
        <v>0</v>
      </c>
      <c r="F11" s="543">
        <f t="shared" si="3"/>
        <v>0</v>
      </c>
      <c r="G11" s="543">
        <f t="shared" si="3"/>
        <v>0</v>
      </c>
      <c r="H11" s="543">
        <f t="shared" si="3"/>
        <v>0</v>
      </c>
      <c r="K11" s="482"/>
      <c r="L11" s="482"/>
      <c r="M11" s="482"/>
      <c r="N11" s="482"/>
      <c r="O11" s="482"/>
      <c r="P11" s="482"/>
      <c r="Q11" s="482"/>
    </row>
    <row r="12" spans="1:17" ht="15" thickBot="1">
      <c r="A12" s="483"/>
      <c r="B12" s="554" t="s">
        <v>183</v>
      </c>
      <c r="C12" s="544">
        <f t="shared" ref="C12" si="4">C11*0.68</f>
        <v>14.856018285714292</v>
      </c>
      <c r="D12" s="544">
        <f t="shared" ref="D12:H12" si="5">D11*0.68</f>
        <v>0</v>
      </c>
      <c r="E12" s="544">
        <f t="shared" si="5"/>
        <v>0</v>
      </c>
      <c r="F12" s="544">
        <f t="shared" si="5"/>
        <v>0</v>
      </c>
      <c r="G12" s="544">
        <f t="shared" si="5"/>
        <v>0</v>
      </c>
      <c r="H12" s="544">
        <f t="shared" si="5"/>
        <v>0</v>
      </c>
      <c r="K12" s="482"/>
      <c r="L12" s="482"/>
      <c r="M12" s="482"/>
      <c r="N12" s="482"/>
      <c r="O12" s="482"/>
      <c r="P12" s="482"/>
      <c r="Q12" s="482"/>
    </row>
    <row r="13" spans="1:17" ht="15" thickBot="1">
      <c r="A13" s="483"/>
      <c r="B13" s="554" t="s">
        <v>184</v>
      </c>
      <c r="C13" s="544">
        <f t="shared" ref="C13" si="6">C11*0.1</f>
        <v>2.1847085714285721</v>
      </c>
      <c r="D13" s="544">
        <f t="shared" ref="D13:H13" si="7">D11*0.1</f>
        <v>0</v>
      </c>
      <c r="E13" s="544">
        <f t="shared" si="7"/>
        <v>0</v>
      </c>
      <c r="F13" s="544">
        <f t="shared" si="7"/>
        <v>0</v>
      </c>
      <c r="G13" s="544">
        <f t="shared" si="7"/>
        <v>0</v>
      </c>
      <c r="H13" s="544">
        <f t="shared" si="7"/>
        <v>0</v>
      </c>
      <c r="K13" s="482"/>
      <c r="L13" s="482"/>
      <c r="M13" s="482"/>
      <c r="N13" s="482"/>
      <c r="O13" s="482"/>
      <c r="P13" s="482"/>
      <c r="Q13" s="482"/>
    </row>
    <row r="14" spans="1:17" ht="15" thickBot="1">
      <c r="A14" s="483"/>
      <c r="B14" s="554" t="s">
        <v>185</v>
      </c>
      <c r="C14" s="544">
        <f t="shared" ref="C14" si="8">C11*0.14</f>
        <v>3.0585920000000013</v>
      </c>
      <c r="D14" s="544">
        <f t="shared" ref="D14:H14" si="9">D11*0.14</f>
        <v>0</v>
      </c>
      <c r="E14" s="544">
        <f t="shared" si="9"/>
        <v>0</v>
      </c>
      <c r="F14" s="544">
        <f t="shared" si="9"/>
        <v>0</v>
      </c>
      <c r="G14" s="544">
        <f t="shared" si="9"/>
        <v>0</v>
      </c>
      <c r="H14" s="544">
        <f t="shared" si="9"/>
        <v>0</v>
      </c>
      <c r="K14" s="482"/>
      <c r="L14" s="482"/>
      <c r="M14" s="482"/>
      <c r="N14" s="482"/>
      <c r="O14" s="482"/>
      <c r="P14" s="482"/>
      <c r="Q14" s="482"/>
    </row>
    <row r="15" spans="1:17" ht="15" thickBot="1">
      <c r="A15" s="483"/>
      <c r="B15" s="554" t="s">
        <v>186</v>
      </c>
      <c r="C15" s="544">
        <f t="shared" ref="C15" si="10">C11*0.03</f>
        <v>0.65541257142857168</v>
      </c>
      <c r="D15" s="544">
        <f t="shared" ref="D15:H15" si="11">D11*0.03</f>
        <v>0</v>
      </c>
      <c r="E15" s="544">
        <f t="shared" si="11"/>
        <v>0</v>
      </c>
      <c r="F15" s="544">
        <f t="shared" si="11"/>
        <v>0</v>
      </c>
      <c r="G15" s="544">
        <f t="shared" si="11"/>
        <v>0</v>
      </c>
      <c r="H15" s="544">
        <f t="shared" si="11"/>
        <v>0</v>
      </c>
      <c r="K15" s="482"/>
      <c r="L15" s="482"/>
      <c r="M15" s="482"/>
      <c r="N15" s="482"/>
      <c r="O15" s="482"/>
      <c r="P15" s="482"/>
      <c r="Q15" s="482"/>
    </row>
    <row r="16" spans="1:17" ht="15" thickBot="1">
      <c r="A16" s="483"/>
      <c r="B16" s="554" t="s">
        <v>187</v>
      </c>
      <c r="C16" s="544">
        <f t="shared" ref="C16" si="12">C11*0.05</f>
        <v>1.0923542857142861</v>
      </c>
      <c r="D16" s="544">
        <f t="shared" ref="D16:H16" si="13">D11*0.05</f>
        <v>0</v>
      </c>
      <c r="E16" s="544">
        <f t="shared" si="13"/>
        <v>0</v>
      </c>
      <c r="F16" s="544">
        <f t="shared" si="13"/>
        <v>0</v>
      </c>
      <c r="G16" s="544">
        <f t="shared" si="13"/>
        <v>0</v>
      </c>
      <c r="H16" s="544">
        <f t="shared" si="13"/>
        <v>0</v>
      </c>
      <c r="K16" s="482"/>
      <c r="L16" s="482"/>
      <c r="M16" s="482"/>
      <c r="N16" s="482"/>
      <c r="O16" s="482"/>
      <c r="P16" s="482"/>
      <c r="Q16" s="482"/>
    </row>
    <row r="17" spans="1:17" ht="5.45" customHeight="1" thickBot="1">
      <c r="B17" s="554"/>
      <c r="C17" s="544"/>
      <c r="D17" s="544"/>
      <c r="E17" s="544"/>
      <c r="F17" s="544"/>
      <c r="G17" s="544"/>
      <c r="H17" s="544"/>
      <c r="K17" s="482"/>
      <c r="L17" s="482"/>
      <c r="M17" s="482"/>
      <c r="N17" s="482"/>
      <c r="O17" s="482"/>
      <c r="P17" s="482"/>
      <c r="Q17" s="482"/>
    </row>
    <row r="18" spans="1:17" ht="15.75" thickBot="1">
      <c r="A18" s="483"/>
      <c r="B18" s="553" t="s">
        <v>188</v>
      </c>
      <c r="C18" s="552">
        <f t="shared" ref="C18" si="14">C11/1463</f>
        <v>1.4933072942095504E-2</v>
      </c>
      <c r="D18" s="552">
        <f t="shared" ref="D18:H18" si="15">D11/1463</f>
        <v>0</v>
      </c>
      <c r="E18" s="552">
        <f t="shared" si="15"/>
        <v>0</v>
      </c>
      <c r="F18" s="552">
        <f t="shared" si="15"/>
        <v>0</v>
      </c>
      <c r="G18" s="552">
        <f t="shared" si="15"/>
        <v>0</v>
      </c>
      <c r="H18" s="552">
        <f t="shared" si="15"/>
        <v>0</v>
      </c>
      <c r="K18" s="482"/>
      <c r="L18" s="482"/>
      <c r="M18" s="482"/>
      <c r="N18" s="482"/>
      <c r="O18" s="482"/>
      <c r="P18" s="482"/>
      <c r="Q18" s="482"/>
    </row>
    <row r="19" spans="1:17" ht="13.5" thickBot="1">
      <c r="D19" s="479"/>
      <c r="E19" s="479"/>
      <c r="F19" s="479"/>
      <c r="G19" s="479"/>
      <c r="H19" s="479"/>
      <c r="K19" s="482"/>
      <c r="L19" s="482"/>
      <c r="M19" s="482"/>
      <c r="N19" s="482"/>
      <c r="O19" s="482"/>
      <c r="P19" s="482"/>
      <c r="Q19" s="482"/>
    </row>
    <row r="20" spans="1:17" ht="15.75" thickBot="1">
      <c r="B20" s="555" t="s">
        <v>189</v>
      </c>
      <c r="C20" s="543">
        <f>NPV_MS1!$C$9</f>
        <v>9320</v>
      </c>
      <c r="D20" s="543">
        <f>NPV_MS2!$C$9</f>
        <v>0</v>
      </c>
      <c r="E20" s="543">
        <f>NPV_MS3!$C$9</f>
        <v>0</v>
      </c>
      <c r="F20" s="543">
        <f>NPV_MS4!$C$9</f>
        <v>0</v>
      </c>
      <c r="G20" s="543">
        <f>NPV_MS5!$C$9</f>
        <v>0</v>
      </c>
      <c r="H20" s="543">
        <f>NPV_MS6!$C$9</f>
        <v>0</v>
      </c>
      <c r="K20" s="482"/>
      <c r="L20" s="482"/>
      <c r="M20" s="482"/>
      <c r="N20" s="482"/>
      <c r="O20" s="482"/>
      <c r="P20" s="482"/>
      <c r="Q20" s="482"/>
    </row>
    <row r="21" spans="1:17" ht="15.75" thickBot="1">
      <c r="B21" s="555" t="s">
        <v>190</v>
      </c>
      <c r="C21" s="543">
        <f t="shared" ref="C21" si="16">C20/70</f>
        <v>133.14285714285714</v>
      </c>
      <c r="D21" s="543">
        <f t="shared" ref="D21:H21" si="17">D20/70</f>
        <v>0</v>
      </c>
      <c r="E21" s="543">
        <f t="shared" si="17"/>
        <v>0</v>
      </c>
      <c r="F21" s="543">
        <f t="shared" si="17"/>
        <v>0</v>
      </c>
      <c r="G21" s="543">
        <f t="shared" si="17"/>
        <v>0</v>
      </c>
      <c r="H21" s="543">
        <f t="shared" si="17"/>
        <v>0</v>
      </c>
      <c r="K21" s="482"/>
      <c r="L21" s="482"/>
      <c r="M21" s="482"/>
      <c r="N21" s="482"/>
      <c r="O21" s="482"/>
      <c r="P21" s="482"/>
      <c r="Q21" s="482"/>
    </row>
    <row r="22" spans="1:17" ht="15" thickBot="1">
      <c r="B22" s="554" t="s">
        <v>183</v>
      </c>
      <c r="C22" s="544"/>
      <c r="D22" s="544"/>
      <c r="E22" s="544"/>
      <c r="F22" s="544"/>
      <c r="G22" s="544"/>
      <c r="H22" s="544"/>
      <c r="K22" s="482"/>
      <c r="L22" s="482"/>
      <c r="M22" s="482"/>
      <c r="N22" s="482"/>
      <c r="O22" s="482"/>
      <c r="P22" s="482"/>
      <c r="Q22" s="482"/>
    </row>
    <row r="23" spans="1:17" ht="15" thickBot="1">
      <c r="B23" s="554" t="s">
        <v>184</v>
      </c>
      <c r="C23" s="544"/>
      <c r="D23" s="544"/>
      <c r="E23" s="544"/>
      <c r="F23" s="544"/>
      <c r="G23" s="544"/>
      <c r="H23" s="544"/>
      <c r="K23" s="482"/>
      <c r="L23" s="482"/>
      <c r="M23" s="482"/>
      <c r="N23" s="482"/>
      <c r="O23" s="482"/>
      <c r="P23" s="482"/>
      <c r="Q23" s="482"/>
    </row>
    <row r="24" spans="1:17" ht="15" thickBot="1">
      <c r="B24" s="554" t="s">
        <v>185</v>
      </c>
      <c r="C24" s="544"/>
      <c r="D24" s="544"/>
      <c r="E24" s="544"/>
      <c r="F24" s="544"/>
      <c r="G24" s="544"/>
      <c r="H24" s="544"/>
      <c r="K24" s="482"/>
      <c r="L24" s="482"/>
      <c r="M24" s="482"/>
      <c r="N24" s="482"/>
      <c r="O24" s="482"/>
      <c r="P24" s="482"/>
      <c r="Q24" s="482"/>
    </row>
    <row r="25" spans="1:17" ht="15" thickBot="1">
      <c r="B25" s="554" t="s">
        <v>186</v>
      </c>
      <c r="C25" s="544"/>
      <c r="D25" s="544"/>
      <c r="E25" s="544"/>
      <c r="F25" s="544"/>
      <c r="G25" s="544"/>
      <c r="H25" s="544"/>
      <c r="K25" s="482"/>
      <c r="L25" s="482"/>
      <c r="M25" s="482"/>
      <c r="N25" s="482"/>
      <c r="O25" s="482"/>
      <c r="P25" s="482"/>
      <c r="Q25" s="482"/>
    </row>
    <row r="26" spans="1:17" ht="15" thickBot="1">
      <c r="B26" s="554" t="s">
        <v>191</v>
      </c>
      <c r="C26" s="544"/>
      <c r="D26" s="544"/>
      <c r="E26" s="544"/>
      <c r="F26" s="544"/>
      <c r="G26" s="544"/>
      <c r="H26" s="544"/>
      <c r="K26" s="482"/>
      <c r="L26" s="482"/>
      <c r="M26" s="482"/>
      <c r="N26" s="482"/>
      <c r="O26" s="482"/>
      <c r="P26" s="482"/>
      <c r="Q26" s="482"/>
    </row>
    <row r="27" spans="1:17" ht="5.45" customHeight="1" thickBot="1">
      <c r="B27" s="554"/>
      <c r="C27" s="544"/>
      <c r="D27" s="544"/>
      <c r="E27" s="544"/>
      <c r="F27" s="544"/>
      <c r="G27" s="544"/>
      <c r="H27" s="544"/>
      <c r="K27" s="482"/>
      <c r="L27" s="482"/>
      <c r="M27" s="482"/>
      <c r="N27" s="482"/>
      <c r="O27" s="482"/>
      <c r="P27" s="482"/>
      <c r="Q27" s="482"/>
    </row>
    <row r="28" spans="1:17" ht="15.75" thickBot="1">
      <c r="A28" s="483"/>
      <c r="B28" s="553" t="s">
        <v>188</v>
      </c>
      <c r="C28" s="552">
        <f t="shared" ref="C28:H28" si="18">C21/1463</f>
        <v>9.1006737623278974E-2</v>
      </c>
      <c r="D28" s="552">
        <f t="shared" si="18"/>
        <v>0</v>
      </c>
      <c r="E28" s="552">
        <f t="shared" si="18"/>
        <v>0</v>
      </c>
      <c r="F28" s="552">
        <f t="shared" si="18"/>
        <v>0</v>
      </c>
      <c r="G28" s="552">
        <f t="shared" si="18"/>
        <v>0</v>
      </c>
      <c r="H28" s="552">
        <f t="shared" si="18"/>
        <v>0</v>
      </c>
      <c r="K28" s="482"/>
      <c r="L28" s="482"/>
      <c r="M28" s="482"/>
      <c r="N28" s="482"/>
      <c r="O28" s="482"/>
      <c r="P28" s="482"/>
      <c r="Q28" s="482"/>
    </row>
    <row r="29" spans="1:17">
      <c r="D29" s="479"/>
      <c r="E29" s="479"/>
      <c r="F29" s="479"/>
      <c r="G29" s="479"/>
      <c r="H29" s="479"/>
      <c r="K29" s="482"/>
      <c r="L29" s="482"/>
      <c r="M29" s="482"/>
      <c r="N29" s="482"/>
      <c r="O29" s="482"/>
      <c r="P29" s="482"/>
      <c r="Q29" s="482"/>
    </row>
    <row r="30" spans="1:17">
      <c r="D30" s="479"/>
      <c r="E30" s="479"/>
      <c r="F30" s="479"/>
      <c r="G30" s="479"/>
      <c r="H30" s="479"/>
      <c r="K30" s="482"/>
      <c r="L30" s="482"/>
      <c r="M30" s="482"/>
      <c r="N30" s="482"/>
      <c r="O30" s="482"/>
      <c r="P30" s="482"/>
      <c r="Q30" s="482"/>
    </row>
    <row r="31" spans="1:17">
      <c r="D31" s="479"/>
      <c r="E31" s="479"/>
      <c r="F31" s="479"/>
      <c r="G31" s="479"/>
      <c r="H31" s="479"/>
      <c r="K31" s="482"/>
      <c r="L31" s="482"/>
      <c r="M31" s="482"/>
      <c r="N31" s="482"/>
      <c r="O31" s="482"/>
      <c r="P31" s="482"/>
      <c r="Q31" s="482"/>
    </row>
    <row r="32" spans="1:17">
      <c r="D32" s="479"/>
      <c r="E32" s="479"/>
      <c r="F32" s="479"/>
      <c r="G32" s="479"/>
      <c r="H32" s="479"/>
      <c r="K32" s="482"/>
      <c r="L32" s="482"/>
      <c r="M32" s="482"/>
      <c r="N32" s="482"/>
      <c r="O32" s="482"/>
      <c r="P32" s="482"/>
      <c r="Q32" s="482"/>
    </row>
    <row r="33" spans="4:17">
      <c r="D33" s="479"/>
      <c r="E33" s="479"/>
      <c r="F33" s="479"/>
      <c r="G33" s="479"/>
      <c r="H33" s="479"/>
      <c r="K33" s="482"/>
      <c r="L33" s="482"/>
      <c r="M33" s="482"/>
      <c r="N33" s="482"/>
      <c r="O33" s="482"/>
      <c r="P33" s="482"/>
      <c r="Q33" s="482"/>
    </row>
    <row r="34" spans="4:17">
      <c r="D34" s="479"/>
      <c r="E34" s="479"/>
      <c r="F34" s="479"/>
      <c r="G34" s="479"/>
      <c r="H34" s="479"/>
      <c r="K34" s="482"/>
      <c r="L34" s="482"/>
      <c r="M34" s="482"/>
      <c r="N34" s="482"/>
      <c r="O34" s="482"/>
      <c r="P34" s="482"/>
      <c r="Q34" s="482"/>
    </row>
    <row r="35" spans="4:17">
      <c r="D35" s="479"/>
      <c r="E35" s="479"/>
      <c r="F35" s="479"/>
      <c r="G35" s="479"/>
      <c r="H35" s="479"/>
      <c r="K35" s="482"/>
      <c r="L35" s="482"/>
      <c r="M35" s="482"/>
      <c r="N35" s="482"/>
      <c r="O35" s="482"/>
      <c r="P35" s="482"/>
      <c r="Q35" s="482"/>
    </row>
    <row r="36" spans="4:17">
      <c r="D36" s="479"/>
      <c r="E36" s="479"/>
      <c r="F36" s="479"/>
      <c r="G36" s="479"/>
      <c r="H36" s="479"/>
      <c r="K36" s="482"/>
      <c r="L36" s="482"/>
      <c r="M36" s="482"/>
      <c r="N36" s="482"/>
      <c r="O36" s="482"/>
      <c r="P36" s="482"/>
      <c r="Q36" s="482"/>
    </row>
    <row r="37" spans="4:17">
      <c r="D37" s="479"/>
      <c r="E37" s="479"/>
      <c r="F37" s="479"/>
      <c r="G37" s="479"/>
      <c r="H37" s="479"/>
      <c r="K37" s="482"/>
      <c r="L37" s="482"/>
      <c r="M37" s="482"/>
      <c r="N37" s="482"/>
      <c r="O37" s="482"/>
      <c r="P37" s="482"/>
      <c r="Q37" s="482"/>
    </row>
    <row r="38" spans="4:17">
      <c r="D38" s="479"/>
      <c r="E38" s="479"/>
      <c r="F38" s="479"/>
      <c r="G38" s="479"/>
      <c r="H38" s="479"/>
      <c r="K38" s="482"/>
      <c r="L38" s="482"/>
      <c r="M38" s="482"/>
      <c r="N38" s="482"/>
      <c r="O38" s="482"/>
      <c r="P38" s="482"/>
      <c r="Q38" s="482"/>
    </row>
    <row r="39" spans="4:17">
      <c r="D39" s="479"/>
      <c r="E39" s="479"/>
      <c r="F39" s="479"/>
      <c r="G39" s="479"/>
      <c r="H39" s="479"/>
      <c r="K39" s="482"/>
      <c r="L39" s="482"/>
      <c r="M39" s="482"/>
      <c r="N39" s="482"/>
      <c r="O39" s="482"/>
      <c r="P39" s="482"/>
      <c r="Q39" s="482"/>
    </row>
    <row r="40" spans="4:17">
      <c r="D40" s="479"/>
      <c r="E40" s="479"/>
      <c r="F40" s="479"/>
      <c r="G40" s="479"/>
      <c r="H40" s="479"/>
      <c r="K40" s="482"/>
      <c r="L40" s="482"/>
      <c r="M40" s="482"/>
      <c r="N40" s="482"/>
      <c r="O40" s="482"/>
      <c r="P40" s="482"/>
      <c r="Q40" s="482"/>
    </row>
    <row r="41" spans="4:17">
      <c r="D41" s="479"/>
      <c r="E41" s="479"/>
      <c r="F41" s="479"/>
      <c r="G41" s="479"/>
      <c r="H41" s="479"/>
      <c r="K41" s="482"/>
      <c r="L41" s="482"/>
      <c r="M41" s="482"/>
      <c r="N41" s="482"/>
      <c r="O41" s="482"/>
      <c r="P41" s="482"/>
      <c r="Q41" s="482"/>
    </row>
  </sheetData>
  <phoneticPr fontId="126" type="noConversion"/>
  <pageMargins left="0.7" right="0.7" top="0.78740157499999996" bottom="0.78740157499999996" header="0.3" footer="0.3"/>
  <pageSetup paperSize="9" orientation="landscape" r:id="rId1"/>
  <customProperties>
    <customPr name="_pios_id" r:id="rId2"/>
    <customPr name="EpmWorksheetKeyString_GUID" r:id="rId3"/>
  </customPropertie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Tabelle70">
    <tabColor rgb="FF92D050"/>
  </sheetPr>
  <dimension ref="A1:A7"/>
  <sheetViews>
    <sheetView workbookViewId="0">
      <selection activeCell="C6" sqref="C6"/>
    </sheetView>
  </sheetViews>
  <sheetFormatPr defaultColWidth="11.375" defaultRowHeight="13.5"/>
  <sheetData>
    <row r="1" spans="1:1">
      <c r="A1" t="s">
        <v>192</v>
      </c>
    </row>
    <row r="2" spans="1:1">
      <c r="A2" t="s">
        <v>193</v>
      </c>
    </row>
    <row r="3" spans="1:1">
      <c r="A3" t="s">
        <v>194</v>
      </c>
    </row>
    <row r="4" spans="1:1">
      <c r="A4" t="s">
        <v>195</v>
      </c>
    </row>
    <row r="5" spans="1:1">
      <c r="A5" t="s">
        <v>196</v>
      </c>
    </row>
    <row r="6" spans="1:1">
      <c r="A6" t="s">
        <v>197</v>
      </c>
    </row>
    <row r="7" spans="1:1">
      <c r="A7" t="s">
        <v>198</v>
      </c>
    </row>
  </sheetData>
  <phoneticPr fontId="126" type="noConversion"/>
  <pageMargins left="0.7" right="0.7" top="0.78740157499999996" bottom="0.78740157499999996" header="0.3" footer="0.3"/>
  <pageSetup paperSize="9" orientation="portrait" r:id="rId1"/>
  <customProperties>
    <customPr name="_pios_id" r:id="rId2"/>
    <customPr name="EpmWorksheetKeyString_GUID" r:id="rId3"/>
  </customPropertie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Tabelle4">
    <tabColor rgb="FF99FF33"/>
  </sheetPr>
  <dimension ref="A1:U116"/>
  <sheetViews>
    <sheetView showGridLines="0" showZeros="0" tabSelected="1" topLeftCell="A33" zoomScale="110" zoomScaleNormal="110" zoomScaleSheetLayoutView="85" workbookViewId="0">
      <selection activeCell="C58" sqref="C58"/>
    </sheetView>
  </sheetViews>
  <sheetFormatPr defaultColWidth="11.375" defaultRowHeight="12.75"/>
  <cols>
    <col min="1" max="1" width="44.875" style="146" bestFit="1" customWidth="1"/>
    <col min="2" max="2" width="7.75" style="170" customWidth="1"/>
    <col min="3" max="9" width="9.625" style="146" customWidth="1"/>
    <col min="10" max="10" width="11.875" style="146" customWidth="1"/>
    <col min="11" max="11" width="10.625" style="146" bestFit="1" customWidth="1"/>
    <col min="12" max="12" width="6.625" style="146" customWidth="1"/>
    <col min="13" max="13" width="16" style="146" customWidth="1"/>
    <col min="14" max="14" width="10.25" style="146" hidden="1" customWidth="1"/>
    <col min="15" max="18" width="9.125" style="146" customWidth="1"/>
    <col min="19" max="19" width="10.125" style="146" bestFit="1" customWidth="1"/>
    <col min="20" max="256" width="11.375" style="146"/>
    <col min="257" max="257" width="32.25" style="146" customWidth="1"/>
    <col min="258" max="258" width="8.875" style="146" customWidth="1"/>
    <col min="259" max="259" width="10.125" style="146" customWidth="1"/>
    <col min="260" max="260" width="8.125" style="146" customWidth="1"/>
    <col min="261" max="261" width="10.25" style="146" customWidth="1"/>
    <col min="262" max="262" width="9.125" style="146" customWidth="1"/>
    <col min="263" max="263" width="10.25" style="146" customWidth="1"/>
    <col min="264" max="264" width="8.125" style="146" customWidth="1"/>
    <col min="265" max="265" width="8.625" style="146" customWidth="1"/>
    <col min="266" max="267" width="8.125" style="146" customWidth="1"/>
    <col min="268" max="268" width="9.25" style="146" customWidth="1"/>
    <col min="269" max="274" width="9.125" style="146" customWidth="1"/>
    <col min="275" max="275" width="10.125" style="146" bestFit="1" customWidth="1"/>
    <col min="276" max="512" width="11.375" style="146"/>
    <col min="513" max="513" width="32.25" style="146" customWidth="1"/>
    <col min="514" max="514" width="8.875" style="146" customWidth="1"/>
    <col min="515" max="515" width="10.125" style="146" customWidth="1"/>
    <col min="516" max="516" width="8.125" style="146" customWidth="1"/>
    <col min="517" max="517" width="10.25" style="146" customWidth="1"/>
    <col min="518" max="518" width="9.125" style="146" customWidth="1"/>
    <col min="519" max="519" width="10.25" style="146" customWidth="1"/>
    <col min="520" max="520" width="8.125" style="146" customWidth="1"/>
    <col min="521" max="521" width="8.625" style="146" customWidth="1"/>
    <col min="522" max="523" width="8.125" style="146" customWidth="1"/>
    <col min="524" max="524" width="9.25" style="146" customWidth="1"/>
    <col min="525" max="530" width="9.125" style="146" customWidth="1"/>
    <col min="531" max="531" width="10.125" style="146" bestFit="1" customWidth="1"/>
    <col min="532" max="768" width="11.375" style="146"/>
    <col min="769" max="769" width="32.25" style="146" customWidth="1"/>
    <col min="770" max="770" width="8.875" style="146" customWidth="1"/>
    <col min="771" max="771" width="10.125" style="146" customWidth="1"/>
    <col min="772" max="772" width="8.125" style="146" customWidth="1"/>
    <col min="773" max="773" width="10.25" style="146" customWidth="1"/>
    <col min="774" max="774" width="9.125" style="146" customWidth="1"/>
    <col min="775" max="775" width="10.25" style="146" customWidth="1"/>
    <col min="776" max="776" width="8.125" style="146" customWidth="1"/>
    <col min="777" max="777" width="8.625" style="146" customWidth="1"/>
    <col min="778" max="779" width="8.125" style="146" customWidth="1"/>
    <col min="780" max="780" width="9.25" style="146" customWidth="1"/>
    <col min="781" max="786" width="9.125" style="146" customWidth="1"/>
    <col min="787" max="787" width="10.125" style="146" bestFit="1" customWidth="1"/>
    <col min="788" max="1024" width="11.375" style="146"/>
    <col min="1025" max="1025" width="32.25" style="146" customWidth="1"/>
    <col min="1026" max="1026" width="8.875" style="146" customWidth="1"/>
    <col min="1027" max="1027" width="10.125" style="146" customWidth="1"/>
    <col min="1028" max="1028" width="8.125" style="146" customWidth="1"/>
    <col min="1029" max="1029" width="10.25" style="146" customWidth="1"/>
    <col min="1030" max="1030" width="9.125" style="146" customWidth="1"/>
    <col min="1031" max="1031" width="10.25" style="146" customWidth="1"/>
    <col min="1032" max="1032" width="8.125" style="146" customWidth="1"/>
    <col min="1033" max="1033" width="8.625" style="146" customWidth="1"/>
    <col min="1034" max="1035" width="8.125" style="146" customWidth="1"/>
    <col min="1036" max="1036" width="9.25" style="146" customWidth="1"/>
    <col min="1037" max="1042" width="9.125" style="146" customWidth="1"/>
    <col min="1043" max="1043" width="10.125" style="146" bestFit="1" customWidth="1"/>
    <col min="1044" max="1280" width="11.375" style="146"/>
    <col min="1281" max="1281" width="32.25" style="146" customWidth="1"/>
    <col min="1282" max="1282" width="8.875" style="146" customWidth="1"/>
    <col min="1283" max="1283" width="10.125" style="146" customWidth="1"/>
    <col min="1284" max="1284" width="8.125" style="146" customWidth="1"/>
    <col min="1285" max="1285" width="10.25" style="146" customWidth="1"/>
    <col min="1286" max="1286" width="9.125" style="146" customWidth="1"/>
    <col min="1287" max="1287" width="10.25" style="146" customWidth="1"/>
    <col min="1288" max="1288" width="8.125" style="146" customWidth="1"/>
    <col min="1289" max="1289" width="8.625" style="146" customWidth="1"/>
    <col min="1290" max="1291" width="8.125" style="146" customWidth="1"/>
    <col min="1292" max="1292" width="9.25" style="146" customWidth="1"/>
    <col min="1293" max="1298" width="9.125" style="146" customWidth="1"/>
    <col min="1299" max="1299" width="10.125" style="146" bestFit="1" customWidth="1"/>
    <col min="1300" max="1536" width="11.375" style="146"/>
    <col min="1537" max="1537" width="32.25" style="146" customWidth="1"/>
    <col min="1538" max="1538" width="8.875" style="146" customWidth="1"/>
    <col min="1539" max="1539" width="10.125" style="146" customWidth="1"/>
    <col min="1540" max="1540" width="8.125" style="146" customWidth="1"/>
    <col min="1541" max="1541" width="10.25" style="146" customWidth="1"/>
    <col min="1542" max="1542" width="9.125" style="146" customWidth="1"/>
    <col min="1543" max="1543" width="10.25" style="146" customWidth="1"/>
    <col min="1544" max="1544" width="8.125" style="146" customWidth="1"/>
    <col min="1545" max="1545" width="8.625" style="146" customWidth="1"/>
    <col min="1546" max="1547" width="8.125" style="146" customWidth="1"/>
    <col min="1548" max="1548" width="9.25" style="146" customWidth="1"/>
    <col min="1549" max="1554" width="9.125" style="146" customWidth="1"/>
    <col min="1555" max="1555" width="10.125" style="146" bestFit="1" customWidth="1"/>
    <col min="1556" max="1792" width="11.375" style="146"/>
    <col min="1793" max="1793" width="32.25" style="146" customWidth="1"/>
    <col min="1794" max="1794" width="8.875" style="146" customWidth="1"/>
    <col min="1795" max="1795" width="10.125" style="146" customWidth="1"/>
    <col min="1796" max="1796" width="8.125" style="146" customWidth="1"/>
    <col min="1797" max="1797" width="10.25" style="146" customWidth="1"/>
    <col min="1798" max="1798" width="9.125" style="146" customWidth="1"/>
    <col min="1799" max="1799" width="10.25" style="146" customWidth="1"/>
    <col min="1800" max="1800" width="8.125" style="146" customWidth="1"/>
    <col min="1801" max="1801" width="8.625" style="146" customWidth="1"/>
    <col min="1802" max="1803" width="8.125" style="146" customWidth="1"/>
    <col min="1804" max="1804" width="9.25" style="146" customWidth="1"/>
    <col min="1805" max="1810" width="9.125" style="146" customWidth="1"/>
    <col min="1811" max="1811" width="10.125" style="146" bestFit="1" customWidth="1"/>
    <col min="1812" max="2048" width="11.375" style="146"/>
    <col min="2049" max="2049" width="32.25" style="146" customWidth="1"/>
    <col min="2050" max="2050" width="8.875" style="146" customWidth="1"/>
    <col min="2051" max="2051" width="10.125" style="146" customWidth="1"/>
    <col min="2052" max="2052" width="8.125" style="146" customWidth="1"/>
    <col min="2053" max="2053" width="10.25" style="146" customWidth="1"/>
    <col min="2054" max="2054" width="9.125" style="146" customWidth="1"/>
    <col min="2055" max="2055" width="10.25" style="146" customWidth="1"/>
    <col min="2056" max="2056" width="8.125" style="146" customWidth="1"/>
    <col min="2057" max="2057" width="8.625" style="146" customWidth="1"/>
    <col min="2058" max="2059" width="8.125" style="146" customWidth="1"/>
    <col min="2060" max="2060" width="9.25" style="146" customWidth="1"/>
    <col min="2061" max="2066" width="9.125" style="146" customWidth="1"/>
    <col min="2067" max="2067" width="10.125" style="146" bestFit="1" customWidth="1"/>
    <col min="2068" max="2304" width="11.375" style="146"/>
    <col min="2305" max="2305" width="32.25" style="146" customWidth="1"/>
    <col min="2306" max="2306" width="8.875" style="146" customWidth="1"/>
    <col min="2307" max="2307" width="10.125" style="146" customWidth="1"/>
    <col min="2308" max="2308" width="8.125" style="146" customWidth="1"/>
    <col min="2309" max="2309" width="10.25" style="146" customWidth="1"/>
    <col min="2310" max="2310" width="9.125" style="146" customWidth="1"/>
    <col min="2311" max="2311" width="10.25" style="146" customWidth="1"/>
    <col min="2312" max="2312" width="8.125" style="146" customWidth="1"/>
    <col min="2313" max="2313" width="8.625" style="146" customWidth="1"/>
    <col min="2314" max="2315" width="8.125" style="146" customWidth="1"/>
    <col min="2316" max="2316" width="9.25" style="146" customWidth="1"/>
    <col min="2317" max="2322" width="9.125" style="146" customWidth="1"/>
    <col min="2323" max="2323" width="10.125" style="146" bestFit="1" customWidth="1"/>
    <col min="2324" max="2560" width="11.375" style="146"/>
    <col min="2561" max="2561" width="32.25" style="146" customWidth="1"/>
    <col min="2562" max="2562" width="8.875" style="146" customWidth="1"/>
    <col min="2563" max="2563" width="10.125" style="146" customWidth="1"/>
    <col min="2564" max="2564" width="8.125" style="146" customWidth="1"/>
    <col min="2565" max="2565" width="10.25" style="146" customWidth="1"/>
    <col min="2566" max="2566" width="9.125" style="146" customWidth="1"/>
    <col min="2567" max="2567" width="10.25" style="146" customWidth="1"/>
    <col min="2568" max="2568" width="8.125" style="146" customWidth="1"/>
    <col min="2569" max="2569" width="8.625" style="146" customWidth="1"/>
    <col min="2570" max="2571" width="8.125" style="146" customWidth="1"/>
    <col min="2572" max="2572" width="9.25" style="146" customWidth="1"/>
    <col min="2573" max="2578" width="9.125" style="146" customWidth="1"/>
    <col min="2579" max="2579" width="10.125" style="146" bestFit="1" customWidth="1"/>
    <col min="2580" max="2816" width="11.375" style="146"/>
    <col min="2817" max="2817" width="32.25" style="146" customWidth="1"/>
    <col min="2818" max="2818" width="8.875" style="146" customWidth="1"/>
    <col min="2819" max="2819" width="10.125" style="146" customWidth="1"/>
    <col min="2820" max="2820" width="8.125" style="146" customWidth="1"/>
    <col min="2821" max="2821" width="10.25" style="146" customWidth="1"/>
    <col min="2822" max="2822" width="9.125" style="146" customWidth="1"/>
    <col min="2823" max="2823" width="10.25" style="146" customWidth="1"/>
    <col min="2824" max="2824" width="8.125" style="146" customWidth="1"/>
    <col min="2825" max="2825" width="8.625" style="146" customWidth="1"/>
    <col min="2826" max="2827" width="8.125" style="146" customWidth="1"/>
    <col min="2828" max="2828" width="9.25" style="146" customWidth="1"/>
    <col min="2829" max="2834" width="9.125" style="146" customWidth="1"/>
    <col min="2835" max="2835" width="10.125" style="146" bestFit="1" customWidth="1"/>
    <col min="2836" max="3072" width="11.375" style="146"/>
    <col min="3073" max="3073" width="32.25" style="146" customWidth="1"/>
    <col min="3074" max="3074" width="8.875" style="146" customWidth="1"/>
    <col min="3075" max="3075" width="10.125" style="146" customWidth="1"/>
    <col min="3076" max="3076" width="8.125" style="146" customWidth="1"/>
    <col min="3077" max="3077" width="10.25" style="146" customWidth="1"/>
    <col min="3078" max="3078" width="9.125" style="146" customWidth="1"/>
    <col min="3079" max="3079" width="10.25" style="146" customWidth="1"/>
    <col min="3080" max="3080" width="8.125" style="146" customWidth="1"/>
    <col min="3081" max="3081" width="8.625" style="146" customWidth="1"/>
    <col min="3082" max="3083" width="8.125" style="146" customWidth="1"/>
    <col min="3084" max="3084" width="9.25" style="146" customWidth="1"/>
    <col min="3085" max="3090" width="9.125" style="146" customWidth="1"/>
    <col min="3091" max="3091" width="10.125" style="146" bestFit="1" customWidth="1"/>
    <col min="3092" max="3328" width="11.375" style="146"/>
    <col min="3329" max="3329" width="32.25" style="146" customWidth="1"/>
    <col min="3330" max="3330" width="8.875" style="146" customWidth="1"/>
    <col min="3331" max="3331" width="10.125" style="146" customWidth="1"/>
    <col min="3332" max="3332" width="8.125" style="146" customWidth="1"/>
    <col min="3333" max="3333" width="10.25" style="146" customWidth="1"/>
    <col min="3334" max="3334" width="9.125" style="146" customWidth="1"/>
    <col min="3335" max="3335" width="10.25" style="146" customWidth="1"/>
    <col min="3336" max="3336" width="8.125" style="146" customWidth="1"/>
    <col min="3337" max="3337" width="8.625" style="146" customWidth="1"/>
    <col min="3338" max="3339" width="8.125" style="146" customWidth="1"/>
    <col min="3340" max="3340" width="9.25" style="146" customWidth="1"/>
    <col min="3341" max="3346" width="9.125" style="146" customWidth="1"/>
    <col min="3347" max="3347" width="10.125" style="146" bestFit="1" customWidth="1"/>
    <col min="3348" max="3584" width="11.375" style="146"/>
    <col min="3585" max="3585" width="32.25" style="146" customWidth="1"/>
    <col min="3586" max="3586" width="8.875" style="146" customWidth="1"/>
    <col min="3587" max="3587" width="10.125" style="146" customWidth="1"/>
    <col min="3588" max="3588" width="8.125" style="146" customWidth="1"/>
    <col min="3589" max="3589" width="10.25" style="146" customWidth="1"/>
    <col min="3590" max="3590" width="9.125" style="146" customWidth="1"/>
    <col min="3591" max="3591" width="10.25" style="146" customWidth="1"/>
    <col min="3592" max="3592" width="8.125" style="146" customWidth="1"/>
    <col min="3593" max="3593" width="8.625" style="146" customWidth="1"/>
    <col min="3594" max="3595" width="8.125" style="146" customWidth="1"/>
    <col min="3596" max="3596" width="9.25" style="146" customWidth="1"/>
    <col min="3597" max="3602" width="9.125" style="146" customWidth="1"/>
    <col min="3603" max="3603" width="10.125" style="146" bestFit="1" customWidth="1"/>
    <col min="3604" max="3840" width="11.375" style="146"/>
    <col min="3841" max="3841" width="32.25" style="146" customWidth="1"/>
    <col min="3842" max="3842" width="8.875" style="146" customWidth="1"/>
    <col min="3843" max="3843" width="10.125" style="146" customWidth="1"/>
    <col min="3844" max="3844" width="8.125" style="146" customWidth="1"/>
    <col min="3845" max="3845" width="10.25" style="146" customWidth="1"/>
    <col min="3846" max="3846" width="9.125" style="146" customWidth="1"/>
    <col min="3847" max="3847" width="10.25" style="146" customWidth="1"/>
    <col min="3848" max="3848" width="8.125" style="146" customWidth="1"/>
    <col min="3849" max="3849" width="8.625" style="146" customWidth="1"/>
    <col min="3850" max="3851" width="8.125" style="146" customWidth="1"/>
    <col min="3852" max="3852" width="9.25" style="146" customWidth="1"/>
    <col min="3853" max="3858" width="9.125" style="146" customWidth="1"/>
    <col min="3859" max="3859" width="10.125" style="146" bestFit="1" customWidth="1"/>
    <col min="3860" max="4096" width="11.375" style="146"/>
    <col min="4097" max="4097" width="32.25" style="146" customWidth="1"/>
    <col min="4098" max="4098" width="8.875" style="146" customWidth="1"/>
    <col min="4099" max="4099" width="10.125" style="146" customWidth="1"/>
    <col min="4100" max="4100" width="8.125" style="146" customWidth="1"/>
    <col min="4101" max="4101" width="10.25" style="146" customWidth="1"/>
    <col min="4102" max="4102" width="9.125" style="146" customWidth="1"/>
    <col min="4103" max="4103" width="10.25" style="146" customWidth="1"/>
    <col min="4104" max="4104" width="8.125" style="146" customWidth="1"/>
    <col min="4105" max="4105" width="8.625" style="146" customWidth="1"/>
    <col min="4106" max="4107" width="8.125" style="146" customWidth="1"/>
    <col min="4108" max="4108" width="9.25" style="146" customWidth="1"/>
    <col min="4109" max="4114" width="9.125" style="146" customWidth="1"/>
    <col min="4115" max="4115" width="10.125" style="146" bestFit="1" customWidth="1"/>
    <col min="4116" max="4352" width="11.375" style="146"/>
    <col min="4353" max="4353" width="32.25" style="146" customWidth="1"/>
    <col min="4354" max="4354" width="8.875" style="146" customWidth="1"/>
    <col min="4355" max="4355" width="10.125" style="146" customWidth="1"/>
    <col min="4356" max="4356" width="8.125" style="146" customWidth="1"/>
    <col min="4357" max="4357" width="10.25" style="146" customWidth="1"/>
    <col min="4358" max="4358" width="9.125" style="146" customWidth="1"/>
    <col min="4359" max="4359" width="10.25" style="146" customWidth="1"/>
    <col min="4360" max="4360" width="8.125" style="146" customWidth="1"/>
    <col min="4361" max="4361" width="8.625" style="146" customWidth="1"/>
    <col min="4362" max="4363" width="8.125" style="146" customWidth="1"/>
    <col min="4364" max="4364" width="9.25" style="146" customWidth="1"/>
    <col min="4365" max="4370" width="9.125" style="146" customWidth="1"/>
    <col min="4371" max="4371" width="10.125" style="146" bestFit="1" customWidth="1"/>
    <col min="4372" max="4608" width="11.375" style="146"/>
    <col min="4609" max="4609" width="32.25" style="146" customWidth="1"/>
    <col min="4610" max="4610" width="8.875" style="146" customWidth="1"/>
    <col min="4611" max="4611" width="10.125" style="146" customWidth="1"/>
    <col min="4612" max="4612" width="8.125" style="146" customWidth="1"/>
    <col min="4613" max="4613" width="10.25" style="146" customWidth="1"/>
    <col min="4614" max="4614" width="9.125" style="146" customWidth="1"/>
    <col min="4615" max="4615" width="10.25" style="146" customWidth="1"/>
    <col min="4616" max="4616" width="8.125" style="146" customWidth="1"/>
    <col min="4617" max="4617" width="8.625" style="146" customWidth="1"/>
    <col min="4618" max="4619" width="8.125" style="146" customWidth="1"/>
    <col min="4620" max="4620" width="9.25" style="146" customWidth="1"/>
    <col min="4621" max="4626" width="9.125" style="146" customWidth="1"/>
    <col min="4627" max="4627" width="10.125" style="146" bestFit="1" customWidth="1"/>
    <col min="4628" max="4864" width="11.375" style="146"/>
    <col min="4865" max="4865" width="32.25" style="146" customWidth="1"/>
    <col min="4866" max="4866" width="8.875" style="146" customWidth="1"/>
    <col min="4867" max="4867" width="10.125" style="146" customWidth="1"/>
    <col min="4868" max="4868" width="8.125" style="146" customWidth="1"/>
    <col min="4869" max="4869" width="10.25" style="146" customWidth="1"/>
    <col min="4870" max="4870" width="9.125" style="146" customWidth="1"/>
    <col min="4871" max="4871" width="10.25" style="146" customWidth="1"/>
    <col min="4872" max="4872" width="8.125" style="146" customWidth="1"/>
    <col min="4873" max="4873" width="8.625" style="146" customWidth="1"/>
    <col min="4874" max="4875" width="8.125" style="146" customWidth="1"/>
    <col min="4876" max="4876" width="9.25" style="146" customWidth="1"/>
    <col min="4877" max="4882" width="9.125" style="146" customWidth="1"/>
    <col min="4883" max="4883" width="10.125" style="146" bestFit="1" customWidth="1"/>
    <col min="4884" max="5120" width="11.375" style="146"/>
    <col min="5121" max="5121" width="32.25" style="146" customWidth="1"/>
    <col min="5122" max="5122" width="8.875" style="146" customWidth="1"/>
    <col min="5123" max="5123" width="10.125" style="146" customWidth="1"/>
    <col min="5124" max="5124" width="8.125" style="146" customWidth="1"/>
    <col min="5125" max="5125" width="10.25" style="146" customWidth="1"/>
    <col min="5126" max="5126" width="9.125" style="146" customWidth="1"/>
    <col min="5127" max="5127" width="10.25" style="146" customWidth="1"/>
    <col min="5128" max="5128" width="8.125" style="146" customWidth="1"/>
    <col min="5129" max="5129" width="8.625" style="146" customWidth="1"/>
    <col min="5130" max="5131" width="8.125" style="146" customWidth="1"/>
    <col min="5132" max="5132" width="9.25" style="146" customWidth="1"/>
    <col min="5133" max="5138" width="9.125" style="146" customWidth="1"/>
    <col min="5139" max="5139" width="10.125" style="146" bestFit="1" customWidth="1"/>
    <col min="5140" max="5376" width="11.375" style="146"/>
    <col min="5377" max="5377" width="32.25" style="146" customWidth="1"/>
    <col min="5378" max="5378" width="8.875" style="146" customWidth="1"/>
    <col min="5379" max="5379" width="10.125" style="146" customWidth="1"/>
    <col min="5380" max="5380" width="8.125" style="146" customWidth="1"/>
    <col min="5381" max="5381" width="10.25" style="146" customWidth="1"/>
    <col min="5382" max="5382" width="9.125" style="146" customWidth="1"/>
    <col min="5383" max="5383" width="10.25" style="146" customWidth="1"/>
    <col min="5384" max="5384" width="8.125" style="146" customWidth="1"/>
    <col min="5385" max="5385" width="8.625" style="146" customWidth="1"/>
    <col min="5386" max="5387" width="8.125" style="146" customWidth="1"/>
    <col min="5388" max="5388" width="9.25" style="146" customWidth="1"/>
    <col min="5389" max="5394" width="9.125" style="146" customWidth="1"/>
    <col min="5395" max="5395" width="10.125" style="146" bestFit="1" customWidth="1"/>
    <col min="5396" max="5632" width="11.375" style="146"/>
    <col min="5633" max="5633" width="32.25" style="146" customWidth="1"/>
    <col min="5634" max="5634" width="8.875" style="146" customWidth="1"/>
    <col min="5635" max="5635" width="10.125" style="146" customWidth="1"/>
    <col min="5636" max="5636" width="8.125" style="146" customWidth="1"/>
    <col min="5637" max="5637" width="10.25" style="146" customWidth="1"/>
    <col min="5638" max="5638" width="9.125" style="146" customWidth="1"/>
    <col min="5639" max="5639" width="10.25" style="146" customWidth="1"/>
    <col min="5640" max="5640" width="8.125" style="146" customWidth="1"/>
    <col min="5641" max="5641" width="8.625" style="146" customWidth="1"/>
    <col min="5642" max="5643" width="8.125" style="146" customWidth="1"/>
    <col min="5644" max="5644" width="9.25" style="146" customWidth="1"/>
    <col min="5645" max="5650" width="9.125" style="146" customWidth="1"/>
    <col min="5651" max="5651" width="10.125" style="146" bestFit="1" customWidth="1"/>
    <col min="5652" max="5888" width="11.375" style="146"/>
    <col min="5889" max="5889" width="32.25" style="146" customWidth="1"/>
    <col min="5890" max="5890" width="8.875" style="146" customWidth="1"/>
    <col min="5891" max="5891" width="10.125" style="146" customWidth="1"/>
    <col min="5892" max="5892" width="8.125" style="146" customWidth="1"/>
    <col min="5893" max="5893" width="10.25" style="146" customWidth="1"/>
    <col min="5894" max="5894" width="9.125" style="146" customWidth="1"/>
    <col min="5895" max="5895" width="10.25" style="146" customWidth="1"/>
    <col min="5896" max="5896" width="8.125" style="146" customWidth="1"/>
    <col min="5897" max="5897" width="8.625" style="146" customWidth="1"/>
    <col min="5898" max="5899" width="8.125" style="146" customWidth="1"/>
    <col min="5900" max="5900" width="9.25" style="146" customWidth="1"/>
    <col min="5901" max="5906" width="9.125" style="146" customWidth="1"/>
    <col min="5907" max="5907" width="10.125" style="146" bestFit="1" customWidth="1"/>
    <col min="5908" max="6144" width="11.375" style="146"/>
    <col min="6145" max="6145" width="32.25" style="146" customWidth="1"/>
    <col min="6146" max="6146" width="8.875" style="146" customWidth="1"/>
    <col min="6147" max="6147" width="10.125" style="146" customWidth="1"/>
    <col min="6148" max="6148" width="8.125" style="146" customWidth="1"/>
    <col min="6149" max="6149" width="10.25" style="146" customWidth="1"/>
    <col min="6150" max="6150" width="9.125" style="146" customWidth="1"/>
    <col min="6151" max="6151" width="10.25" style="146" customWidth="1"/>
    <col min="6152" max="6152" width="8.125" style="146" customWidth="1"/>
    <col min="6153" max="6153" width="8.625" style="146" customWidth="1"/>
    <col min="6154" max="6155" width="8.125" style="146" customWidth="1"/>
    <col min="6156" max="6156" width="9.25" style="146" customWidth="1"/>
    <col min="6157" max="6162" width="9.125" style="146" customWidth="1"/>
    <col min="6163" max="6163" width="10.125" style="146" bestFit="1" customWidth="1"/>
    <col min="6164" max="6400" width="11.375" style="146"/>
    <col min="6401" max="6401" width="32.25" style="146" customWidth="1"/>
    <col min="6402" max="6402" width="8.875" style="146" customWidth="1"/>
    <col min="6403" max="6403" width="10.125" style="146" customWidth="1"/>
    <col min="6404" max="6404" width="8.125" style="146" customWidth="1"/>
    <col min="6405" max="6405" width="10.25" style="146" customWidth="1"/>
    <col min="6406" max="6406" width="9.125" style="146" customWidth="1"/>
    <col min="6407" max="6407" width="10.25" style="146" customWidth="1"/>
    <col min="6408" max="6408" width="8.125" style="146" customWidth="1"/>
    <col min="6409" max="6409" width="8.625" style="146" customWidth="1"/>
    <col min="6410" max="6411" width="8.125" style="146" customWidth="1"/>
    <col min="6412" max="6412" width="9.25" style="146" customWidth="1"/>
    <col min="6413" max="6418" width="9.125" style="146" customWidth="1"/>
    <col min="6419" max="6419" width="10.125" style="146" bestFit="1" customWidth="1"/>
    <col min="6420" max="6656" width="11.375" style="146"/>
    <col min="6657" max="6657" width="32.25" style="146" customWidth="1"/>
    <col min="6658" max="6658" width="8.875" style="146" customWidth="1"/>
    <col min="6659" max="6659" width="10.125" style="146" customWidth="1"/>
    <col min="6660" max="6660" width="8.125" style="146" customWidth="1"/>
    <col min="6661" max="6661" width="10.25" style="146" customWidth="1"/>
    <col min="6662" max="6662" width="9.125" style="146" customWidth="1"/>
    <col min="6663" max="6663" width="10.25" style="146" customWidth="1"/>
    <col min="6664" max="6664" width="8.125" style="146" customWidth="1"/>
    <col min="6665" max="6665" width="8.625" style="146" customWidth="1"/>
    <col min="6666" max="6667" width="8.125" style="146" customWidth="1"/>
    <col min="6668" max="6668" width="9.25" style="146" customWidth="1"/>
    <col min="6669" max="6674" width="9.125" style="146" customWidth="1"/>
    <col min="6675" max="6675" width="10.125" style="146" bestFit="1" customWidth="1"/>
    <col min="6676" max="6912" width="11.375" style="146"/>
    <col min="6913" max="6913" width="32.25" style="146" customWidth="1"/>
    <col min="6914" max="6914" width="8.875" style="146" customWidth="1"/>
    <col min="6915" max="6915" width="10.125" style="146" customWidth="1"/>
    <col min="6916" max="6916" width="8.125" style="146" customWidth="1"/>
    <col min="6917" max="6917" width="10.25" style="146" customWidth="1"/>
    <col min="6918" max="6918" width="9.125" style="146" customWidth="1"/>
    <col min="6919" max="6919" width="10.25" style="146" customWidth="1"/>
    <col min="6920" max="6920" width="8.125" style="146" customWidth="1"/>
    <col min="6921" max="6921" width="8.625" style="146" customWidth="1"/>
    <col min="6922" max="6923" width="8.125" style="146" customWidth="1"/>
    <col min="6924" max="6924" width="9.25" style="146" customWidth="1"/>
    <col min="6925" max="6930" width="9.125" style="146" customWidth="1"/>
    <col min="6931" max="6931" width="10.125" style="146" bestFit="1" customWidth="1"/>
    <col min="6932" max="7168" width="11.375" style="146"/>
    <col min="7169" max="7169" width="32.25" style="146" customWidth="1"/>
    <col min="7170" max="7170" width="8.875" style="146" customWidth="1"/>
    <col min="7171" max="7171" width="10.125" style="146" customWidth="1"/>
    <col min="7172" max="7172" width="8.125" style="146" customWidth="1"/>
    <col min="7173" max="7173" width="10.25" style="146" customWidth="1"/>
    <col min="7174" max="7174" width="9.125" style="146" customWidth="1"/>
    <col min="7175" max="7175" width="10.25" style="146" customWidth="1"/>
    <col min="7176" max="7176" width="8.125" style="146" customWidth="1"/>
    <col min="7177" max="7177" width="8.625" style="146" customWidth="1"/>
    <col min="7178" max="7179" width="8.125" style="146" customWidth="1"/>
    <col min="7180" max="7180" width="9.25" style="146" customWidth="1"/>
    <col min="7181" max="7186" width="9.125" style="146" customWidth="1"/>
    <col min="7187" max="7187" width="10.125" style="146" bestFit="1" customWidth="1"/>
    <col min="7188" max="7424" width="11.375" style="146"/>
    <col min="7425" max="7425" width="32.25" style="146" customWidth="1"/>
    <col min="7426" max="7426" width="8.875" style="146" customWidth="1"/>
    <col min="7427" max="7427" width="10.125" style="146" customWidth="1"/>
    <col min="7428" max="7428" width="8.125" style="146" customWidth="1"/>
    <col min="7429" max="7429" width="10.25" style="146" customWidth="1"/>
    <col min="7430" max="7430" width="9.125" style="146" customWidth="1"/>
    <col min="7431" max="7431" width="10.25" style="146" customWidth="1"/>
    <col min="7432" max="7432" width="8.125" style="146" customWidth="1"/>
    <col min="7433" max="7433" width="8.625" style="146" customWidth="1"/>
    <col min="7434" max="7435" width="8.125" style="146" customWidth="1"/>
    <col min="7436" max="7436" width="9.25" style="146" customWidth="1"/>
    <col min="7437" max="7442" width="9.125" style="146" customWidth="1"/>
    <col min="7443" max="7443" width="10.125" style="146" bestFit="1" customWidth="1"/>
    <col min="7444" max="7680" width="11.375" style="146"/>
    <col min="7681" max="7681" width="32.25" style="146" customWidth="1"/>
    <col min="7682" max="7682" width="8.875" style="146" customWidth="1"/>
    <col min="7683" max="7683" width="10.125" style="146" customWidth="1"/>
    <col min="7684" max="7684" width="8.125" style="146" customWidth="1"/>
    <col min="7685" max="7685" width="10.25" style="146" customWidth="1"/>
    <col min="7686" max="7686" width="9.125" style="146" customWidth="1"/>
    <col min="7687" max="7687" width="10.25" style="146" customWidth="1"/>
    <col min="7688" max="7688" width="8.125" style="146" customWidth="1"/>
    <col min="7689" max="7689" width="8.625" style="146" customWidth="1"/>
    <col min="7690" max="7691" width="8.125" style="146" customWidth="1"/>
    <col min="7692" max="7692" width="9.25" style="146" customWidth="1"/>
    <col min="7693" max="7698" width="9.125" style="146" customWidth="1"/>
    <col min="7699" max="7699" width="10.125" style="146" bestFit="1" customWidth="1"/>
    <col min="7700" max="7936" width="11.375" style="146"/>
    <col min="7937" max="7937" width="32.25" style="146" customWidth="1"/>
    <col min="7938" max="7938" width="8.875" style="146" customWidth="1"/>
    <col min="7939" max="7939" width="10.125" style="146" customWidth="1"/>
    <col min="7940" max="7940" width="8.125" style="146" customWidth="1"/>
    <col min="7941" max="7941" width="10.25" style="146" customWidth="1"/>
    <col min="7942" max="7942" width="9.125" style="146" customWidth="1"/>
    <col min="7943" max="7943" width="10.25" style="146" customWidth="1"/>
    <col min="7944" max="7944" width="8.125" style="146" customWidth="1"/>
    <col min="7945" max="7945" width="8.625" style="146" customWidth="1"/>
    <col min="7946" max="7947" width="8.125" style="146" customWidth="1"/>
    <col min="7948" max="7948" width="9.25" style="146" customWidth="1"/>
    <col min="7949" max="7954" width="9.125" style="146" customWidth="1"/>
    <col min="7955" max="7955" width="10.125" style="146" bestFit="1" customWidth="1"/>
    <col min="7956" max="8192" width="11.375" style="146"/>
    <col min="8193" max="8193" width="32.25" style="146" customWidth="1"/>
    <col min="8194" max="8194" width="8.875" style="146" customWidth="1"/>
    <col min="8195" max="8195" width="10.125" style="146" customWidth="1"/>
    <col min="8196" max="8196" width="8.125" style="146" customWidth="1"/>
    <col min="8197" max="8197" width="10.25" style="146" customWidth="1"/>
    <col min="8198" max="8198" width="9.125" style="146" customWidth="1"/>
    <col min="8199" max="8199" width="10.25" style="146" customWidth="1"/>
    <col min="8200" max="8200" width="8.125" style="146" customWidth="1"/>
    <col min="8201" max="8201" width="8.625" style="146" customWidth="1"/>
    <col min="8202" max="8203" width="8.125" style="146" customWidth="1"/>
    <col min="8204" max="8204" width="9.25" style="146" customWidth="1"/>
    <col min="8205" max="8210" width="9.125" style="146" customWidth="1"/>
    <col min="8211" max="8211" width="10.125" style="146" bestFit="1" customWidth="1"/>
    <col min="8212" max="8448" width="11.375" style="146"/>
    <col min="8449" max="8449" width="32.25" style="146" customWidth="1"/>
    <col min="8450" max="8450" width="8.875" style="146" customWidth="1"/>
    <col min="8451" max="8451" width="10.125" style="146" customWidth="1"/>
    <col min="8452" max="8452" width="8.125" style="146" customWidth="1"/>
    <col min="8453" max="8453" width="10.25" style="146" customWidth="1"/>
    <col min="8454" max="8454" width="9.125" style="146" customWidth="1"/>
    <col min="8455" max="8455" width="10.25" style="146" customWidth="1"/>
    <col min="8456" max="8456" width="8.125" style="146" customWidth="1"/>
    <col min="8457" max="8457" width="8.625" style="146" customWidth="1"/>
    <col min="8458" max="8459" width="8.125" style="146" customWidth="1"/>
    <col min="8460" max="8460" width="9.25" style="146" customWidth="1"/>
    <col min="8461" max="8466" width="9.125" style="146" customWidth="1"/>
    <col min="8467" max="8467" width="10.125" style="146" bestFit="1" customWidth="1"/>
    <col min="8468" max="8704" width="11.375" style="146"/>
    <col min="8705" max="8705" width="32.25" style="146" customWidth="1"/>
    <col min="8706" max="8706" width="8.875" style="146" customWidth="1"/>
    <col min="8707" max="8707" width="10.125" style="146" customWidth="1"/>
    <col min="8708" max="8708" width="8.125" style="146" customWidth="1"/>
    <col min="8709" max="8709" width="10.25" style="146" customWidth="1"/>
    <col min="8710" max="8710" width="9.125" style="146" customWidth="1"/>
    <col min="8711" max="8711" width="10.25" style="146" customWidth="1"/>
    <col min="8712" max="8712" width="8.125" style="146" customWidth="1"/>
    <col min="8713" max="8713" width="8.625" style="146" customWidth="1"/>
    <col min="8714" max="8715" width="8.125" style="146" customWidth="1"/>
    <col min="8716" max="8716" width="9.25" style="146" customWidth="1"/>
    <col min="8717" max="8722" width="9.125" style="146" customWidth="1"/>
    <col min="8723" max="8723" width="10.125" style="146" bestFit="1" customWidth="1"/>
    <col min="8724" max="8960" width="11.375" style="146"/>
    <col min="8961" max="8961" width="32.25" style="146" customWidth="1"/>
    <col min="8962" max="8962" width="8.875" style="146" customWidth="1"/>
    <col min="8963" max="8963" width="10.125" style="146" customWidth="1"/>
    <col min="8964" max="8964" width="8.125" style="146" customWidth="1"/>
    <col min="8965" max="8965" width="10.25" style="146" customWidth="1"/>
    <col min="8966" max="8966" width="9.125" style="146" customWidth="1"/>
    <col min="8967" max="8967" width="10.25" style="146" customWidth="1"/>
    <col min="8968" max="8968" width="8.125" style="146" customWidth="1"/>
    <col min="8969" max="8969" width="8.625" style="146" customWidth="1"/>
    <col min="8970" max="8971" width="8.125" style="146" customWidth="1"/>
    <col min="8972" max="8972" width="9.25" style="146" customWidth="1"/>
    <col min="8973" max="8978" width="9.125" style="146" customWidth="1"/>
    <col min="8979" max="8979" width="10.125" style="146" bestFit="1" customWidth="1"/>
    <col min="8980" max="9216" width="11.375" style="146"/>
    <col min="9217" max="9217" width="32.25" style="146" customWidth="1"/>
    <col min="9218" max="9218" width="8.875" style="146" customWidth="1"/>
    <col min="9219" max="9219" width="10.125" style="146" customWidth="1"/>
    <col min="9220" max="9220" width="8.125" style="146" customWidth="1"/>
    <col min="9221" max="9221" width="10.25" style="146" customWidth="1"/>
    <col min="9222" max="9222" width="9.125" style="146" customWidth="1"/>
    <col min="9223" max="9223" width="10.25" style="146" customWidth="1"/>
    <col min="9224" max="9224" width="8.125" style="146" customWidth="1"/>
    <col min="9225" max="9225" width="8.625" style="146" customWidth="1"/>
    <col min="9226" max="9227" width="8.125" style="146" customWidth="1"/>
    <col min="9228" max="9228" width="9.25" style="146" customWidth="1"/>
    <col min="9229" max="9234" width="9.125" style="146" customWidth="1"/>
    <col min="9235" max="9235" width="10.125" style="146" bestFit="1" customWidth="1"/>
    <col min="9236" max="9472" width="11.375" style="146"/>
    <col min="9473" max="9473" width="32.25" style="146" customWidth="1"/>
    <col min="9474" max="9474" width="8.875" style="146" customWidth="1"/>
    <col min="9475" max="9475" width="10.125" style="146" customWidth="1"/>
    <col min="9476" max="9476" width="8.125" style="146" customWidth="1"/>
    <col min="9477" max="9477" width="10.25" style="146" customWidth="1"/>
    <col min="9478" max="9478" width="9.125" style="146" customWidth="1"/>
    <col min="9479" max="9479" width="10.25" style="146" customWidth="1"/>
    <col min="9480" max="9480" width="8.125" style="146" customWidth="1"/>
    <col min="9481" max="9481" width="8.625" style="146" customWidth="1"/>
    <col min="9482" max="9483" width="8.125" style="146" customWidth="1"/>
    <col min="9484" max="9484" width="9.25" style="146" customWidth="1"/>
    <col min="9485" max="9490" width="9.125" style="146" customWidth="1"/>
    <col min="9491" max="9491" width="10.125" style="146" bestFit="1" customWidth="1"/>
    <col min="9492" max="9728" width="11.375" style="146"/>
    <col min="9729" max="9729" width="32.25" style="146" customWidth="1"/>
    <col min="9730" max="9730" width="8.875" style="146" customWidth="1"/>
    <col min="9731" max="9731" width="10.125" style="146" customWidth="1"/>
    <col min="9732" max="9732" width="8.125" style="146" customWidth="1"/>
    <col min="9733" max="9733" width="10.25" style="146" customWidth="1"/>
    <col min="9734" max="9734" width="9.125" style="146" customWidth="1"/>
    <col min="9735" max="9735" width="10.25" style="146" customWidth="1"/>
    <col min="9736" max="9736" width="8.125" style="146" customWidth="1"/>
    <col min="9737" max="9737" width="8.625" style="146" customWidth="1"/>
    <col min="9738" max="9739" width="8.125" style="146" customWidth="1"/>
    <col min="9740" max="9740" width="9.25" style="146" customWidth="1"/>
    <col min="9741" max="9746" width="9.125" style="146" customWidth="1"/>
    <col min="9747" max="9747" width="10.125" style="146" bestFit="1" customWidth="1"/>
    <col min="9748" max="9984" width="11.375" style="146"/>
    <col min="9985" max="9985" width="32.25" style="146" customWidth="1"/>
    <col min="9986" max="9986" width="8.875" style="146" customWidth="1"/>
    <col min="9987" max="9987" width="10.125" style="146" customWidth="1"/>
    <col min="9988" max="9988" width="8.125" style="146" customWidth="1"/>
    <col min="9989" max="9989" width="10.25" style="146" customWidth="1"/>
    <col min="9990" max="9990" width="9.125" style="146" customWidth="1"/>
    <col min="9991" max="9991" width="10.25" style="146" customWidth="1"/>
    <col min="9992" max="9992" width="8.125" style="146" customWidth="1"/>
    <col min="9993" max="9993" width="8.625" style="146" customWidth="1"/>
    <col min="9994" max="9995" width="8.125" style="146" customWidth="1"/>
    <col min="9996" max="9996" width="9.25" style="146" customWidth="1"/>
    <col min="9997" max="10002" width="9.125" style="146" customWidth="1"/>
    <col min="10003" max="10003" width="10.125" style="146" bestFit="1" customWidth="1"/>
    <col min="10004" max="10240" width="11.375" style="146"/>
    <col min="10241" max="10241" width="32.25" style="146" customWidth="1"/>
    <col min="10242" max="10242" width="8.875" style="146" customWidth="1"/>
    <col min="10243" max="10243" width="10.125" style="146" customWidth="1"/>
    <col min="10244" max="10244" width="8.125" style="146" customWidth="1"/>
    <col min="10245" max="10245" width="10.25" style="146" customWidth="1"/>
    <col min="10246" max="10246" width="9.125" style="146" customWidth="1"/>
    <col min="10247" max="10247" width="10.25" style="146" customWidth="1"/>
    <col min="10248" max="10248" width="8.125" style="146" customWidth="1"/>
    <col min="10249" max="10249" width="8.625" style="146" customWidth="1"/>
    <col min="10250" max="10251" width="8.125" style="146" customWidth="1"/>
    <col min="10252" max="10252" width="9.25" style="146" customWidth="1"/>
    <col min="10253" max="10258" width="9.125" style="146" customWidth="1"/>
    <col min="10259" max="10259" width="10.125" style="146" bestFit="1" customWidth="1"/>
    <col min="10260" max="10496" width="11.375" style="146"/>
    <col min="10497" max="10497" width="32.25" style="146" customWidth="1"/>
    <col min="10498" max="10498" width="8.875" style="146" customWidth="1"/>
    <col min="10499" max="10499" width="10.125" style="146" customWidth="1"/>
    <col min="10500" max="10500" width="8.125" style="146" customWidth="1"/>
    <col min="10501" max="10501" width="10.25" style="146" customWidth="1"/>
    <col min="10502" max="10502" width="9.125" style="146" customWidth="1"/>
    <col min="10503" max="10503" width="10.25" style="146" customWidth="1"/>
    <col min="10504" max="10504" width="8.125" style="146" customWidth="1"/>
    <col min="10505" max="10505" width="8.625" style="146" customWidth="1"/>
    <col min="10506" max="10507" width="8.125" style="146" customWidth="1"/>
    <col min="10508" max="10508" width="9.25" style="146" customWidth="1"/>
    <col min="10509" max="10514" width="9.125" style="146" customWidth="1"/>
    <col min="10515" max="10515" width="10.125" style="146" bestFit="1" customWidth="1"/>
    <col min="10516" max="10752" width="11.375" style="146"/>
    <col min="10753" max="10753" width="32.25" style="146" customWidth="1"/>
    <col min="10754" max="10754" width="8.875" style="146" customWidth="1"/>
    <col min="10755" max="10755" width="10.125" style="146" customWidth="1"/>
    <col min="10756" max="10756" width="8.125" style="146" customWidth="1"/>
    <col min="10757" max="10757" width="10.25" style="146" customWidth="1"/>
    <col min="10758" max="10758" width="9.125" style="146" customWidth="1"/>
    <col min="10759" max="10759" width="10.25" style="146" customWidth="1"/>
    <col min="10760" max="10760" width="8.125" style="146" customWidth="1"/>
    <col min="10761" max="10761" width="8.625" style="146" customWidth="1"/>
    <col min="10762" max="10763" width="8.125" style="146" customWidth="1"/>
    <col min="10764" max="10764" width="9.25" style="146" customWidth="1"/>
    <col min="10765" max="10770" width="9.125" style="146" customWidth="1"/>
    <col min="10771" max="10771" width="10.125" style="146" bestFit="1" customWidth="1"/>
    <col min="10772" max="11008" width="11.375" style="146"/>
    <col min="11009" max="11009" width="32.25" style="146" customWidth="1"/>
    <col min="11010" max="11010" width="8.875" style="146" customWidth="1"/>
    <col min="11011" max="11011" width="10.125" style="146" customWidth="1"/>
    <col min="11012" max="11012" width="8.125" style="146" customWidth="1"/>
    <col min="11013" max="11013" width="10.25" style="146" customWidth="1"/>
    <col min="11014" max="11014" width="9.125" style="146" customWidth="1"/>
    <col min="11015" max="11015" width="10.25" style="146" customWidth="1"/>
    <col min="11016" max="11016" width="8.125" style="146" customWidth="1"/>
    <col min="11017" max="11017" width="8.625" style="146" customWidth="1"/>
    <col min="11018" max="11019" width="8.125" style="146" customWidth="1"/>
    <col min="11020" max="11020" width="9.25" style="146" customWidth="1"/>
    <col min="11021" max="11026" width="9.125" style="146" customWidth="1"/>
    <col min="11027" max="11027" width="10.125" style="146" bestFit="1" customWidth="1"/>
    <col min="11028" max="11264" width="11.375" style="146"/>
    <col min="11265" max="11265" width="32.25" style="146" customWidth="1"/>
    <col min="11266" max="11266" width="8.875" style="146" customWidth="1"/>
    <col min="11267" max="11267" width="10.125" style="146" customWidth="1"/>
    <col min="11268" max="11268" width="8.125" style="146" customWidth="1"/>
    <col min="11269" max="11269" width="10.25" style="146" customWidth="1"/>
    <col min="11270" max="11270" width="9.125" style="146" customWidth="1"/>
    <col min="11271" max="11271" width="10.25" style="146" customWidth="1"/>
    <col min="11272" max="11272" width="8.125" style="146" customWidth="1"/>
    <col min="11273" max="11273" width="8.625" style="146" customWidth="1"/>
    <col min="11274" max="11275" width="8.125" style="146" customWidth="1"/>
    <col min="11276" max="11276" width="9.25" style="146" customWidth="1"/>
    <col min="11277" max="11282" width="9.125" style="146" customWidth="1"/>
    <col min="11283" max="11283" width="10.125" style="146" bestFit="1" customWidth="1"/>
    <col min="11284" max="11520" width="11.375" style="146"/>
    <col min="11521" max="11521" width="32.25" style="146" customWidth="1"/>
    <col min="11522" max="11522" width="8.875" style="146" customWidth="1"/>
    <col min="11523" max="11523" width="10.125" style="146" customWidth="1"/>
    <col min="11524" max="11524" width="8.125" style="146" customWidth="1"/>
    <col min="11525" max="11525" width="10.25" style="146" customWidth="1"/>
    <col min="11526" max="11526" width="9.125" style="146" customWidth="1"/>
    <col min="11527" max="11527" width="10.25" style="146" customWidth="1"/>
    <col min="11528" max="11528" width="8.125" style="146" customWidth="1"/>
    <col min="11529" max="11529" width="8.625" style="146" customWidth="1"/>
    <col min="11530" max="11531" width="8.125" style="146" customWidth="1"/>
    <col min="11532" max="11532" width="9.25" style="146" customWidth="1"/>
    <col min="11533" max="11538" width="9.125" style="146" customWidth="1"/>
    <col min="11539" max="11539" width="10.125" style="146" bestFit="1" customWidth="1"/>
    <col min="11540" max="11776" width="11.375" style="146"/>
    <col min="11777" max="11777" width="32.25" style="146" customWidth="1"/>
    <col min="11778" max="11778" width="8.875" style="146" customWidth="1"/>
    <col min="11779" max="11779" width="10.125" style="146" customWidth="1"/>
    <col min="11780" max="11780" width="8.125" style="146" customWidth="1"/>
    <col min="11781" max="11781" width="10.25" style="146" customWidth="1"/>
    <col min="11782" max="11782" width="9.125" style="146" customWidth="1"/>
    <col min="11783" max="11783" width="10.25" style="146" customWidth="1"/>
    <col min="11784" max="11784" width="8.125" style="146" customWidth="1"/>
    <col min="11785" max="11785" width="8.625" style="146" customWidth="1"/>
    <col min="11786" max="11787" width="8.125" style="146" customWidth="1"/>
    <col min="11788" max="11788" width="9.25" style="146" customWidth="1"/>
    <col min="11789" max="11794" width="9.125" style="146" customWidth="1"/>
    <col min="11795" max="11795" width="10.125" style="146" bestFit="1" customWidth="1"/>
    <col min="11796" max="12032" width="11.375" style="146"/>
    <col min="12033" max="12033" width="32.25" style="146" customWidth="1"/>
    <col min="12034" max="12034" width="8.875" style="146" customWidth="1"/>
    <col min="12035" max="12035" width="10.125" style="146" customWidth="1"/>
    <col min="12036" max="12036" width="8.125" style="146" customWidth="1"/>
    <col min="12037" max="12037" width="10.25" style="146" customWidth="1"/>
    <col min="12038" max="12038" width="9.125" style="146" customWidth="1"/>
    <col min="12039" max="12039" width="10.25" style="146" customWidth="1"/>
    <col min="12040" max="12040" width="8.125" style="146" customWidth="1"/>
    <col min="12041" max="12041" width="8.625" style="146" customWidth="1"/>
    <col min="12042" max="12043" width="8.125" style="146" customWidth="1"/>
    <col min="12044" max="12044" width="9.25" style="146" customWidth="1"/>
    <col min="12045" max="12050" width="9.125" style="146" customWidth="1"/>
    <col min="12051" max="12051" width="10.125" style="146" bestFit="1" customWidth="1"/>
    <col min="12052" max="12288" width="11.375" style="146"/>
    <col min="12289" max="12289" width="32.25" style="146" customWidth="1"/>
    <col min="12290" max="12290" width="8.875" style="146" customWidth="1"/>
    <col min="12291" max="12291" width="10.125" style="146" customWidth="1"/>
    <col min="12292" max="12292" width="8.125" style="146" customWidth="1"/>
    <col min="12293" max="12293" width="10.25" style="146" customWidth="1"/>
    <col min="12294" max="12294" width="9.125" style="146" customWidth="1"/>
    <col min="12295" max="12295" width="10.25" style="146" customWidth="1"/>
    <col min="12296" max="12296" width="8.125" style="146" customWidth="1"/>
    <col min="12297" max="12297" width="8.625" style="146" customWidth="1"/>
    <col min="12298" max="12299" width="8.125" style="146" customWidth="1"/>
    <col min="12300" max="12300" width="9.25" style="146" customWidth="1"/>
    <col min="12301" max="12306" width="9.125" style="146" customWidth="1"/>
    <col min="12307" max="12307" width="10.125" style="146" bestFit="1" customWidth="1"/>
    <col min="12308" max="12544" width="11.375" style="146"/>
    <col min="12545" max="12545" width="32.25" style="146" customWidth="1"/>
    <col min="12546" max="12546" width="8.875" style="146" customWidth="1"/>
    <col min="12547" max="12547" width="10.125" style="146" customWidth="1"/>
    <col min="12548" max="12548" width="8.125" style="146" customWidth="1"/>
    <col min="12549" max="12549" width="10.25" style="146" customWidth="1"/>
    <col min="12550" max="12550" width="9.125" style="146" customWidth="1"/>
    <col min="12551" max="12551" width="10.25" style="146" customWidth="1"/>
    <col min="12552" max="12552" width="8.125" style="146" customWidth="1"/>
    <col min="12553" max="12553" width="8.625" style="146" customWidth="1"/>
    <col min="12554" max="12555" width="8.125" style="146" customWidth="1"/>
    <col min="12556" max="12556" width="9.25" style="146" customWidth="1"/>
    <col min="12557" max="12562" width="9.125" style="146" customWidth="1"/>
    <col min="12563" max="12563" width="10.125" style="146" bestFit="1" customWidth="1"/>
    <col min="12564" max="12800" width="11.375" style="146"/>
    <col min="12801" max="12801" width="32.25" style="146" customWidth="1"/>
    <col min="12802" max="12802" width="8.875" style="146" customWidth="1"/>
    <col min="12803" max="12803" width="10.125" style="146" customWidth="1"/>
    <col min="12804" max="12804" width="8.125" style="146" customWidth="1"/>
    <col min="12805" max="12805" width="10.25" style="146" customWidth="1"/>
    <col min="12806" max="12806" width="9.125" style="146" customWidth="1"/>
    <col min="12807" max="12807" width="10.25" style="146" customWidth="1"/>
    <col min="12808" max="12808" width="8.125" style="146" customWidth="1"/>
    <col min="12809" max="12809" width="8.625" style="146" customWidth="1"/>
    <col min="12810" max="12811" width="8.125" style="146" customWidth="1"/>
    <col min="12812" max="12812" width="9.25" style="146" customWidth="1"/>
    <col min="12813" max="12818" width="9.125" style="146" customWidth="1"/>
    <col min="12819" max="12819" width="10.125" style="146" bestFit="1" customWidth="1"/>
    <col min="12820" max="13056" width="11.375" style="146"/>
    <col min="13057" max="13057" width="32.25" style="146" customWidth="1"/>
    <col min="13058" max="13058" width="8.875" style="146" customWidth="1"/>
    <col min="13059" max="13059" width="10.125" style="146" customWidth="1"/>
    <col min="13060" max="13060" width="8.125" style="146" customWidth="1"/>
    <col min="13061" max="13061" width="10.25" style="146" customWidth="1"/>
    <col min="13062" max="13062" width="9.125" style="146" customWidth="1"/>
    <col min="13063" max="13063" width="10.25" style="146" customWidth="1"/>
    <col min="13064" max="13064" width="8.125" style="146" customWidth="1"/>
    <col min="13065" max="13065" width="8.625" style="146" customWidth="1"/>
    <col min="13066" max="13067" width="8.125" style="146" customWidth="1"/>
    <col min="13068" max="13068" width="9.25" style="146" customWidth="1"/>
    <col min="13069" max="13074" width="9.125" style="146" customWidth="1"/>
    <col min="13075" max="13075" width="10.125" style="146" bestFit="1" customWidth="1"/>
    <col min="13076" max="13312" width="11.375" style="146"/>
    <col min="13313" max="13313" width="32.25" style="146" customWidth="1"/>
    <col min="13314" max="13314" width="8.875" style="146" customWidth="1"/>
    <col min="13315" max="13315" width="10.125" style="146" customWidth="1"/>
    <col min="13316" max="13316" width="8.125" style="146" customWidth="1"/>
    <col min="13317" max="13317" width="10.25" style="146" customWidth="1"/>
    <col min="13318" max="13318" width="9.125" style="146" customWidth="1"/>
    <col min="13319" max="13319" width="10.25" style="146" customWidth="1"/>
    <col min="13320" max="13320" width="8.125" style="146" customWidth="1"/>
    <col min="13321" max="13321" width="8.625" style="146" customWidth="1"/>
    <col min="13322" max="13323" width="8.125" style="146" customWidth="1"/>
    <col min="13324" max="13324" width="9.25" style="146" customWidth="1"/>
    <col min="13325" max="13330" width="9.125" style="146" customWidth="1"/>
    <col min="13331" max="13331" width="10.125" style="146" bestFit="1" customWidth="1"/>
    <col min="13332" max="13568" width="11.375" style="146"/>
    <col min="13569" max="13569" width="32.25" style="146" customWidth="1"/>
    <col min="13570" max="13570" width="8.875" style="146" customWidth="1"/>
    <col min="13571" max="13571" width="10.125" style="146" customWidth="1"/>
    <col min="13572" max="13572" width="8.125" style="146" customWidth="1"/>
    <col min="13573" max="13573" width="10.25" style="146" customWidth="1"/>
    <col min="13574" max="13574" width="9.125" style="146" customWidth="1"/>
    <col min="13575" max="13575" width="10.25" style="146" customWidth="1"/>
    <col min="13576" max="13576" width="8.125" style="146" customWidth="1"/>
    <col min="13577" max="13577" width="8.625" style="146" customWidth="1"/>
    <col min="13578" max="13579" width="8.125" style="146" customWidth="1"/>
    <col min="13580" max="13580" width="9.25" style="146" customWidth="1"/>
    <col min="13581" max="13586" width="9.125" style="146" customWidth="1"/>
    <col min="13587" max="13587" width="10.125" style="146" bestFit="1" customWidth="1"/>
    <col min="13588" max="13824" width="11.375" style="146"/>
    <col min="13825" max="13825" width="32.25" style="146" customWidth="1"/>
    <col min="13826" max="13826" width="8.875" style="146" customWidth="1"/>
    <col min="13827" max="13827" width="10.125" style="146" customWidth="1"/>
    <col min="13828" max="13828" width="8.125" style="146" customWidth="1"/>
    <col min="13829" max="13829" width="10.25" style="146" customWidth="1"/>
    <col min="13830" max="13830" width="9.125" style="146" customWidth="1"/>
    <col min="13831" max="13831" width="10.25" style="146" customWidth="1"/>
    <col min="13832" max="13832" width="8.125" style="146" customWidth="1"/>
    <col min="13833" max="13833" width="8.625" style="146" customWidth="1"/>
    <col min="13834" max="13835" width="8.125" style="146" customWidth="1"/>
    <col min="13836" max="13836" width="9.25" style="146" customWidth="1"/>
    <col min="13837" max="13842" width="9.125" style="146" customWidth="1"/>
    <col min="13843" max="13843" width="10.125" style="146" bestFit="1" customWidth="1"/>
    <col min="13844" max="14080" width="11.375" style="146"/>
    <col min="14081" max="14081" width="32.25" style="146" customWidth="1"/>
    <col min="14082" max="14082" width="8.875" style="146" customWidth="1"/>
    <col min="14083" max="14083" width="10.125" style="146" customWidth="1"/>
    <col min="14084" max="14084" width="8.125" style="146" customWidth="1"/>
    <col min="14085" max="14085" width="10.25" style="146" customWidth="1"/>
    <col min="14086" max="14086" width="9.125" style="146" customWidth="1"/>
    <col min="14087" max="14087" width="10.25" style="146" customWidth="1"/>
    <col min="14088" max="14088" width="8.125" style="146" customWidth="1"/>
    <col min="14089" max="14089" width="8.625" style="146" customWidth="1"/>
    <col min="14090" max="14091" width="8.125" style="146" customWidth="1"/>
    <col min="14092" max="14092" width="9.25" style="146" customWidth="1"/>
    <col min="14093" max="14098" width="9.125" style="146" customWidth="1"/>
    <col min="14099" max="14099" width="10.125" style="146" bestFit="1" customWidth="1"/>
    <col min="14100" max="14336" width="11.375" style="146"/>
    <col min="14337" max="14337" width="32.25" style="146" customWidth="1"/>
    <col min="14338" max="14338" width="8.875" style="146" customWidth="1"/>
    <col min="14339" max="14339" width="10.125" style="146" customWidth="1"/>
    <col min="14340" max="14340" width="8.125" style="146" customWidth="1"/>
    <col min="14341" max="14341" width="10.25" style="146" customWidth="1"/>
    <col min="14342" max="14342" width="9.125" style="146" customWidth="1"/>
    <col min="14343" max="14343" width="10.25" style="146" customWidth="1"/>
    <col min="14344" max="14344" width="8.125" style="146" customWidth="1"/>
    <col min="14345" max="14345" width="8.625" style="146" customWidth="1"/>
    <col min="14346" max="14347" width="8.125" style="146" customWidth="1"/>
    <col min="14348" max="14348" width="9.25" style="146" customWidth="1"/>
    <col min="14349" max="14354" width="9.125" style="146" customWidth="1"/>
    <col min="14355" max="14355" width="10.125" style="146" bestFit="1" customWidth="1"/>
    <col min="14356" max="14592" width="11.375" style="146"/>
    <col min="14593" max="14593" width="32.25" style="146" customWidth="1"/>
    <col min="14594" max="14594" width="8.875" style="146" customWidth="1"/>
    <col min="14595" max="14595" width="10.125" style="146" customWidth="1"/>
    <col min="14596" max="14596" width="8.125" style="146" customWidth="1"/>
    <col min="14597" max="14597" width="10.25" style="146" customWidth="1"/>
    <col min="14598" max="14598" width="9.125" style="146" customWidth="1"/>
    <col min="14599" max="14599" width="10.25" style="146" customWidth="1"/>
    <col min="14600" max="14600" width="8.125" style="146" customWidth="1"/>
    <col min="14601" max="14601" width="8.625" style="146" customWidth="1"/>
    <col min="14602" max="14603" width="8.125" style="146" customWidth="1"/>
    <col min="14604" max="14604" width="9.25" style="146" customWidth="1"/>
    <col min="14605" max="14610" width="9.125" style="146" customWidth="1"/>
    <col min="14611" max="14611" width="10.125" style="146" bestFit="1" customWidth="1"/>
    <col min="14612" max="14848" width="11.375" style="146"/>
    <col min="14849" max="14849" width="32.25" style="146" customWidth="1"/>
    <col min="14850" max="14850" width="8.875" style="146" customWidth="1"/>
    <col min="14851" max="14851" width="10.125" style="146" customWidth="1"/>
    <col min="14852" max="14852" width="8.125" style="146" customWidth="1"/>
    <col min="14853" max="14853" width="10.25" style="146" customWidth="1"/>
    <col min="14854" max="14854" width="9.125" style="146" customWidth="1"/>
    <col min="14855" max="14855" width="10.25" style="146" customWidth="1"/>
    <col min="14856" max="14856" width="8.125" style="146" customWidth="1"/>
    <col min="14857" max="14857" width="8.625" style="146" customWidth="1"/>
    <col min="14858" max="14859" width="8.125" style="146" customWidth="1"/>
    <col min="14860" max="14860" width="9.25" style="146" customWidth="1"/>
    <col min="14861" max="14866" width="9.125" style="146" customWidth="1"/>
    <col min="14867" max="14867" width="10.125" style="146" bestFit="1" customWidth="1"/>
    <col min="14868" max="15104" width="11.375" style="146"/>
    <col min="15105" max="15105" width="32.25" style="146" customWidth="1"/>
    <col min="15106" max="15106" width="8.875" style="146" customWidth="1"/>
    <col min="15107" max="15107" width="10.125" style="146" customWidth="1"/>
    <col min="15108" max="15108" width="8.125" style="146" customWidth="1"/>
    <col min="15109" max="15109" width="10.25" style="146" customWidth="1"/>
    <col min="15110" max="15110" width="9.125" style="146" customWidth="1"/>
    <col min="15111" max="15111" width="10.25" style="146" customWidth="1"/>
    <col min="15112" max="15112" width="8.125" style="146" customWidth="1"/>
    <col min="15113" max="15113" width="8.625" style="146" customWidth="1"/>
    <col min="15114" max="15115" width="8.125" style="146" customWidth="1"/>
    <col min="15116" max="15116" width="9.25" style="146" customWidth="1"/>
    <col min="15117" max="15122" width="9.125" style="146" customWidth="1"/>
    <col min="15123" max="15123" width="10.125" style="146" bestFit="1" customWidth="1"/>
    <col min="15124" max="15360" width="11.375" style="146"/>
    <col min="15361" max="15361" width="32.25" style="146" customWidth="1"/>
    <col min="15362" max="15362" width="8.875" style="146" customWidth="1"/>
    <col min="15363" max="15363" width="10.125" style="146" customWidth="1"/>
    <col min="15364" max="15364" width="8.125" style="146" customWidth="1"/>
    <col min="15365" max="15365" width="10.25" style="146" customWidth="1"/>
    <col min="15366" max="15366" width="9.125" style="146" customWidth="1"/>
    <col min="15367" max="15367" width="10.25" style="146" customWidth="1"/>
    <col min="15368" max="15368" width="8.125" style="146" customWidth="1"/>
    <col min="15369" max="15369" width="8.625" style="146" customWidth="1"/>
    <col min="15370" max="15371" width="8.125" style="146" customWidth="1"/>
    <col min="15372" max="15372" width="9.25" style="146" customWidth="1"/>
    <col min="15373" max="15378" width="9.125" style="146" customWidth="1"/>
    <col min="15379" max="15379" width="10.125" style="146" bestFit="1" customWidth="1"/>
    <col min="15380" max="15616" width="11.375" style="146"/>
    <col min="15617" max="15617" width="32.25" style="146" customWidth="1"/>
    <col min="15618" max="15618" width="8.875" style="146" customWidth="1"/>
    <col min="15619" max="15619" width="10.125" style="146" customWidth="1"/>
    <col min="15620" max="15620" width="8.125" style="146" customWidth="1"/>
    <col min="15621" max="15621" width="10.25" style="146" customWidth="1"/>
    <col min="15622" max="15622" width="9.125" style="146" customWidth="1"/>
    <col min="15623" max="15623" width="10.25" style="146" customWidth="1"/>
    <col min="15624" max="15624" width="8.125" style="146" customWidth="1"/>
    <col min="15625" max="15625" width="8.625" style="146" customWidth="1"/>
    <col min="15626" max="15627" width="8.125" style="146" customWidth="1"/>
    <col min="15628" max="15628" width="9.25" style="146" customWidth="1"/>
    <col min="15629" max="15634" width="9.125" style="146" customWidth="1"/>
    <col min="15635" max="15635" width="10.125" style="146" bestFit="1" customWidth="1"/>
    <col min="15636" max="15872" width="11.375" style="146"/>
    <col min="15873" max="15873" width="32.25" style="146" customWidth="1"/>
    <col min="15874" max="15874" width="8.875" style="146" customWidth="1"/>
    <col min="15875" max="15875" width="10.125" style="146" customWidth="1"/>
    <col min="15876" max="15876" width="8.125" style="146" customWidth="1"/>
    <col min="15877" max="15877" width="10.25" style="146" customWidth="1"/>
    <col min="15878" max="15878" width="9.125" style="146" customWidth="1"/>
    <col min="15879" max="15879" width="10.25" style="146" customWidth="1"/>
    <col min="15880" max="15880" width="8.125" style="146" customWidth="1"/>
    <col min="15881" max="15881" width="8.625" style="146" customWidth="1"/>
    <col min="15882" max="15883" width="8.125" style="146" customWidth="1"/>
    <col min="15884" max="15884" width="9.25" style="146" customWidth="1"/>
    <col min="15885" max="15890" width="9.125" style="146" customWidth="1"/>
    <col min="15891" max="15891" width="10.125" style="146" bestFit="1" customWidth="1"/>
    <col min="15892" max="16128" width="11.375" style="146"/>
    <col min="16129" max="16129" width="32.25" style="146" customWidth="1"/>
    <col min="16130" max="16130" width="8.875" style="146" customWidth="1"/>
    <col min="16131" max="16131" width="10.125" style="146" customWidth="1"/>
    <col min="16132" max="16132" width="8.125" style="146" customWidth="1"/>
    <col min="16133" max="16133" width="10.25" style="146" customWidth="1"/>
    <col min="16134" max="16134" width="9.125" style="146" customWidth="1"/>
    <col min="16135" max="16135" width="10.25" style="146" customWidth="1"/>
    <col min="16136" max="16136" width="8.125" style="146" customWidth="1"/>
    <col min="16137" max="16137" width="8.625" style="146" customWidth="1"/>
    <col min="16138" max="16139" width="8.125" style="146" customWidth="1"/>
    <col min="16140" max="16140" width="9.25" style="146" customWidth="1"/>
    <col min="16141" max="16146" width="9.125" style="146" customWidth="1"/>
    <col min="16147" max="16147" width="10.125" style="146" bestFit="1" customWidth="1"/>
    <col min="16148" max="16384" width="11.375" style="146"/>
  </cols>
  <sheetData>
    <row r="1" spans="1:14" ht="27" customHeight="1">
      <c r="D1" s="477"/>
      <c r="N1" s="478" t="s">
        <v>199</v>
      </c>
    </row>
    <row r="2" spans="1:14" ht="18" customHeight="1">
      <c r="K2" s="1098" t="s">
        <v>200</v>
      </c>
      <c r="L2" s="1099"/>
      <c r="M2" s="1008" t="str">
        <f>'Input Cost_MS1'!B4</f>
        <v>MS 1</v>
      </c>
      <c r="N2" s="1004"/>
    </row>
    <row r="3" spans="1:14" ht="15" customHeight="1">
      <c r="A3" s="234" t="str">
        <f>'Input Cost_MS1'!B3</f>
        <v>SV272 connector</v>
      </c>
      <c r="B3" s="337" t="str">
        <f>'Input Cost_MS1'!B8</f>
        <v>P4017</v>
      </c>
      <c r="C3" s="143"/>
      <c r="D3" s="144"/>
      <c r="E3" s="1105">
        <f>'Input Cost_MS1'!B6</f>
        <v>111</v>
      </c>
      <c r="F3" s="1106"/>
      <c r="G3" s="1107"/>
      <c r="H3" s="1105">
        <f>'Input Cost_MS1'!B10</f>
        <v>222</v>
      </c>
      <c r="I3" s="1106"/>
      <c r="J3" s="1107"/>
      <c r="K3" s="1103">
        <f>'Input Cost_MS1'!B9</f>
        <v>2222</v>
      </c>
      <c r="L3" s="1104"/>
      <c r="M3" s="1009">
        <f>'Input Cost_MS1'!B2</f>
        <v>45742</v>
      </c>
      <c r="N3" s="1005"/>
    </row>
    <row r="4" spans="1:14">
      <c r="A4" s="147" t="s">
        <v>201</v>
      </c>
      <c r="B4" s="338" t="s">
        <v>202</v>
      </c>
      <c r="C4" s="149"/>
      <c r="D4" s="150"/>
      <c r="E4" s="148" t="s">
        <v>203</v>
      </c>
      <c r="F4" s="149"/>
      <c r="G4" s="150"/>
      <c r="H4" s="148" t="s">
        <v>204</v>
      </c>
      <c r="I4" s="149"/>
      <c r="J4" s="150"/>
      <c r="K4" s="148" t="s">
        <v>205</v>
      </c>
      <c r="L4" s="150"/>
      <c r="M4" s="1006" t="s">
        <v>206</v>
      </c>
      <c r="N4" s="1006"/>
    </row>
    <row r="5" spans="1:14" ht="21.75" customHeight="1">
      <c r="A5" s="1095"/>
      <c r="B5" s="1096"/>
      <c r="C5" s="1096"/>
      <c r="D5" s="1096"/>
      <c r="E5" s="1096"/>
      <c r="F5" s="1096"/>
      <c r="G5" s="1096"/>
      <c r="H5" s="1096"/>
      <c r="I5" s="1096"/>
      <c r="J5" s="1096"/>
      <c r="K5" s="1096"/>
      <c r="L5" s="1096"/>
      <c r="M5" s="1096"/>
      <c r="N5" s="1097"/>
    </row>
    <row r="6" spans="1:14" ht="15.75">
      <c r="A6" s="1100" t="s">
        <v>207</v>
      </c>
      <c r="B6" s="1101"/>
      <c r="C6" s="1101"/>
      <c r="D6" s="1101"/>
      <c r="E6" s="1101"/>
      <c r="F6" s="1101"/>
      <c r="G6" s="1101"/>
      <c r="H6" s="1101"/>
      <c r="I6" s="1101"/>
      <c r="J6" s="1101"/>
      <c r="K6" s="1101"/>
      <c r="L6" s="1101"/>
      <c r="M6" s="1101"/>
      <c r="N6" s="1102"/>
    </row>
    <row r="7" spans="1:14" ht="15" customHeight="1">
      <c r="A7" s="1108" t="s">
        <v>208</v>
      </c>
      <c r="B7" s="1109"/>
      <c r="C7" s="1109"/>
      <c r="D7" s="1109"/>
      <c r="E7" s="1110"/>
      <c r="F7" s="1023"/>
      <c r="G7" s="1023"/>
      <c r="H7" s="1023"/>
      <c r="I7" s="284" t="s">
        <v>209</v>
      </c>
      <c r="J7" s="919"/>
      <c r="K7" s="919"/>
      <c r="L7" s="919"/>
      <c r="M7" s="920" t="s">
        <v>210</v>
      </c>
      <c r="N7" s="269" t="s">
        <v>201</v>
      </c>
    </row>
    <row r="8" spans="1:14" ht="39" customHeight="1">
      <c r="B8" s="773"/>
      <c r="C8" s="776" t="s">
        <v>211</v>
      </c>
      <c r="D8" s="775" t="s">
        <v>212</v>
      </c>
      <c r="E8" s="775" t="s">
        <v>213</v>
      </c>
      <c r="H8" s="771"/>
      <c r="I8" s="921" t="s">
        <v>214</v>
      </c>
      <c r="J8" s="1024"/>
      <c r="K8" s="1024"/>
      <c r="L8" s="922" t="s">
        <v>215</v>
      </c>
      <c r="M8" s="997">
        <f>J22</f>
        <v>14000</v>
      </c>
      <c r="N8" s="1025"/>
    </row>
    <row r="9" spans="1:14" ht="15" customHeight="1">
      <c r="A9" s="1026" t="s">
        <v>216</v>
      </c>
      <c r="B9" s="1027" t="s">
        <v>86</v>
      </c>
      <c r="C9" s="1028">
        <f>C10*'Project Costs_MS1'!C5/1000</f>
        <v>10.64</v>
      </c>
      <c r="D9" s="1029">
        <f>D10*'Project Costs_MS1'!C5/1000</f>
        <v>0</v>
      </c>
      <c r="E9" s="1029">
        <f>E10*'Project Costs_MS1'!C5/1000</f>
        <v>1.5292960000000002</v>
      </c>
      <c r="G9" s="170"/>
      <c r="I9" s="926" t="s">
        <v>217</v>
      </c>
      <c r="J9" s="927"/>
      <c r="K9" s="927"/>
      <c r="L9" s="928" t="s">
        <v>86</v>
      </c>
      <c r="M9" s="998">
        <f>J37+J76</f>
        <v>33.103063800000001</v>
      </c>
      <c r="N9" s="994"/>
    </row>
    <row r="10" spans="1:14" ht="15" customHeight="1">
      <c r="A10" s="157" t="s">
        <v>218</v>
      </c>
      <c r="B10" s="466" t="s">
        <v>120</v>
      </c>
      <c r="C10" s="787">
        <f>SUM(C11:C15)</f>
        <v>133</v>
      </c>
      <c r="D10" s="467">
        <f>SUM(D11:D15)</f>
        <v>0</v>
      </c>
      <c r="E10" s="467">
        <f>SUM(E11:E15)</f>
        <v>19.116200000000003</v>
      </c>
      <c r="F10" s="772"/>
      <c r="G10" s="770"/>
      <c r="I10" s="951" t="s">
        <v>219</v>
      </c>
      <c r="J10" s="930"/>
      <c r="K10" s="930"/>
      <c r="L10" s="931" t="s">
        <v>86</v>
      </c>
      <c r="M10" s="932">
        <f>J62</f>
        <v>46.023104000000018</v>
      </c>
      <c r="N10" s="933">
        <f>J68</f>
        <v>42.35279360000002</v>
      </c>
    </row>
    <row r="11" spans="1:14" ht="15" customHeight="1">
      <c r="A11" s="155" t="s">
        <v>220</v>
      </c>
      <c r="B11" s="156" t="s">
        <v>120</v>
      </c>
      <c r="C11" s="774">
        <f>'Project Costs_MS1'!D13</f>
        <v>0</v>
      </c>
      <c r="D11" s="465">
        <f>'Project Costs_MS1'!E13</f>
        <v>0</v>
      </c>
      <c r="E11" s="465">
        <f>'Project Costs_MS1'!F13</f>
        <v>0</v>
      </c>
      <c r="G11" s="170"/>
      <c r="I11" s="934" t="s">
        <v>221</v>
      </c>
      <c r="J11" s="935"/>
      <c r="K11" s="935"/>
      <c r="L11" s="936" t="s">
        <v>86</v>
      </c>
      <c r="M11" s="937">
        <f>M9-M10</f>
        <v>-12.920040200000017</v>
      </c>
      <c r="N11" s="938">
        <f>M9-N10</f>
        <v>-9.2497298000000185</v>
      </c>
    </row>
    <row r="12" spans="1:14" ht="15" customHeight="1">
      <c r="A12" s="155" t="s">
        <v>222</v>
      </c>
      <c r="B12" s="156" t="s">
        <v>120</v>
      </c>
      <c r="C12" s="774">
        <f>'Project Costs_MS1'!D14</f>
        <v>0</v>
      </c>
      <c r="D12" s="465">
        <f>'Project Costs_MS1'!E14</f>
        <v>0</v>
      </c>
      <c r="E12" s="465">
        <f>'Project Costs_MS1'!F14</f>
        <v>0</v>
      </c>
      <c r="G12" s="170"/>
      <c r="I12" s="930"/>
      <c r="J12" s="930"/>
      <c r="K12" s="930"/>
      <c r="L12" s="930"/>
      <c r="M12" s="1002"/>
      <c r="N12" s="1001"/>
    </row>
    <row r="13" spans="1:14" ht="15" customHeight="1">
      <c r="A13" s="155" t="s">
        <v>223</v>
      </c>
      <c r="B13" s="156" t="s">
        <v>120</v>
      </c>
      <c r="C13" s="774">
        <f>'Project Costs_MS1'!D15</f>
        <v>0</v>
      </c>
      <c r="D13" s="465">
        <f>'Project Costs_MS1'!E15</f>
        <v>0</v>
      </c>
      <c r="E13" s="465">
        <f>'Project Costs_MS1'!F15</f>
        <v>0</v>
      </c>
      <c r="G13" s="170"/>
      <c r="I13" s="921" t="s">
        <v>224</v>
      </c>
      <c r="J13" s="1024"/>
      <c r="K13" s="1024"/>
      <c r="L13" s="939" t="s">
        <v>86</v>
      </c>
      <c r="M13" s="999">
        <f>'Lifecycle Calculation_MS1'!J17</f>
        <v>9.4449999999999985</v>
      </c>
      <c r="N13" s="995"/>
    </row>
    <row r="14" spans="1:14" ht="15" customHeight="1">
      <c r="A14" s="155" t="s">
        <v>225</v>
      </c>
      <c r="B14" s="156" t="s">
        <v>120</v>
      </c>
      <c r="C14" s="774">
        <f>'Project Costs_MS1'!D16</f>
        <v>0</v>
      </c>
      <c r="D14" s="465">
        <f>'Project Costs_MS1'!E16</f>
        <v>0</v>
      </c>
      <c r="E14" s="465">
        <f>'Project Costs_MS1'!F16</f>
        <v>0</v>
      </c>
      <c r="G14" s="170"/>
      <c r="I14" s="940" t="s">
        <v>226</v>
      </c>
      <c r="J14" s="941"/>
      <c r="K14" s="941"/>
      <c r="L14" s="942" t="s">
        <v>148</v>
      </c>
      <c r="M14" s="943" t="str">
        <f>Amortization_MS1!K8</f>
        <v>&gt;7</v>
      </c>
      <c r="N14" s="943" t="str">
        <f>Amortization_MS1!K17</f>
        <v>&gt;7</v>
      </c>
    </row>
    <row r="15" spans="1:14" ht="15" customHeight="1">
      <c r="A15" s="155" t="s">
        <v>52</v>
      </c>
      <c r="B15" s="156" t="s">
        <v>120</v>
      </c>
      <c r="C15" s="966">
        <f>'Project Costs_MS1'!D17</f>
        <v>133</v>
      </c>
      <c r="D15" s="465">
        <f>'Project Costs_MS1'!E17</f>
        <v>0</v>
      </c>
      <c r="E15" s="465">
        <f>'Project Costs_MS1'!F17</f>
        <v>19.116200000000003</v>
      </c>
      <c r="G15" s="170"/>
      <c r="I15" s="929" t="s">
        <v>57</v>
      </c>
      <c r="J15" s="930"/>
      <c r="K15" s="930"/>
      <c r="L15" s="944" t="s">
        <v>98</v>
      </c>
      <c r="M15" s="1000">
        <f>IF(J71+J80=0,0,'Lifecycle Calculation_MS1'!B2)</f>
        <v>0.08</v>
      </c>
      <c r="N15" s="996"/>
    </row>
    <row r="16" spans="1:14" ht="15" customHeight="1">
      <c r="A16" s="1030"/>
      <c r="B16" s="1031"/>
      <c r="C16" s="188"/>
      <c r="D16" s="1032"/>
      <c r="E16" s="1032"/>
      <c r="G16" s="170"/>
      <c r="I16" s="945" t="s">
        <v>227</v>
      </c>
      <c r="J16" s="1033"/>
      <c r="K16" s="1033"/>
      <c r="L16" s="946" t="s">
        <v>86</v>
      </c>
      <c r="M16" s="1034">
        <f>IF(NPV('Project Costs_MS1'!C3,C86:I86)-M13=0,0,NPV('Project Costs_MS1'!C3,C86:I86)-M13)</f>
        <v>-12.343594692639339</v>
      </c>
      <c r="N16" s="1034">
        <f>IF(NPV('Project Costs_MS1'!C3,C93:I93)-(M13)=0,0,NPV('Project Costs_MS1'!C3,C93:I93)-(M13))</f>
        <v>-9.6137229929292101</v>
      </c>
    </row>
    <row r="17" spans="1:19" ht="16.5" customHeight="1">
      <c r="C17" s="188"/>
      <c r="G17" s="170"/>
      <c r="I17" s="947" t="s">
        <v>227</v>
      </c>
      <c r="J17" s="948"/>
      <c r="K17" s="948"/>
      <c r="L17" s="949" t="s">
        <v>98</v>
      </c>
      <c r="M17" s="950">
        <f>IF(J37=0,0,M16/J37)</f>
        <v>-0.37288375381856159</v>
      </c>
      <c r="N17" s="950">
        <f>IF(J37=0,0,N16/J37)</f>
        <v>-0.29041792176738668</v>
      </c>
    </row>
    <row r="18" spans="1:19">
      <c r="B18" s="146"/>
      <c r="D18" s="222"/>
      <c r="I18" s="414"/>
    </row>
    <row r="19" spans="1:19">
      <c r="A19" s="159"/>
      <c r="B19" s="154"/>
      <c r="C19" s="236">
        <f>'Input Cost_MS1'!D115</f>
        <v>2026</v>
      </c>
      <c r="D19" s="237">
        <f t="shared" ref="D19:I19" si="0">C19+1</f>
        <v>2027</v>
      </c>
      <c r="E19" s="236">
        <f t="shared" si="0"/>
        <v>2028</v>
      </c>
      <c r="F19" s="237">
        <f t="shared" si="0"/>
        <v>2029</v>
      </c>
      <c r="G19" s="236">
        <f t="shared" si="0"/>
        <v>2030</v>
      </c>
      <c r="H19" s="237">
        <f t="shared" si="0"/>
        <v>2031</v>
      </c>
      <c r="I19" s="236">
        <f t="shared" si="0"/>
        <v>2032</v>
      </c>
      <c r="J19" s="238" t="s">
        <v>156</v>
      </c>
    </row>
    <row r="20" spans="1:19" s="162" customFormat="1" ht="15.75">
      <c r="A20" s="151" t="s">
        <v>228</v>
      </c>
      <c r="B20" s="152"/>
      <c r="C20" s="152"/>
      <c r="D20" s="161"/>
      <c r="E20" s="161"/>
      <c r="F20" s="161"/>
      <c r="G20" s="161"/>
      <c r="H20" s="161"/>
      <c r="I20" s="161"/>
      <c r="J20" s="153"/>
    </row>
    <row r="21" spans="1:19">
      <c r="A21" s="163" t="s">
        <v>229</v>
      </c>
      <c r="B21" s="1027" t="s">
        <v>230</v>
      </c>
      <c r="C21" s="171"/>
      <c r="D21" s="256"/>
      <c r="E21" s="257"/>
      <c r="F21" s="257"/>
      <c r="G21" s="257"/>
      <c r="H21" s="257"/>
      <c r="I21" s="253"/>
      <c r="J21" s="1035">
        <f>SUM(C21:I21)</f>
        <v>0</v>
      </c>
    </row>
    <row r="22" spans="1:19">
      <c r="A22" s="175" t="s">
        <v>231</v>
      </c>
      <c r="B22" s="176" t="s">
        <v>230</v>
      </c>
      <c r="C22" s="233">
        <f>detail_MS1!B47</f>
        <v>2000</v>
      </c>
      <c r="D22" s="177">
        <f>detail_MS1!O47</f>
        <v>2000</v>
      </c>
      <c r="E22" s="177">
        <f>detail_MS1!AB47</f>
        <v>2000</v>
      </c>
      <c r="F22" s="177">
        <f>detail_MS1!AO47</f>
        <v>2000</v>
      </c>
      <c r="G22" s="177">
        <f>detail_MS1!BB47</f>
        <v>2000</v>
      </c>
      <c r="H22" s="177">
        <f>detail_MS1!BO47</f>
        <v>2000</v>
      </c>
      <c r="I22" s="254">
        <f>detail_MS1!CB47</f>
        <v>2000</v>
      </c>
      <c r="J22" s="213">
        <f>SUM(C22:I22)</f>
        <v>14000</v>
      </c>
    </row>
    <row r="23" spans="1:19">
      <c r="A23" s="957" t="s">
        <v>232</v>
      </c>
      <c r="B23" s="925" t="s">
        <v>233</v>
      </c>
      <c r="C23" s="1036">
        <f>IF(C22=0,0,(C37*1000)/C22)</f>
        <v>1.8431549999999999</v>
      </c>
      <c r="D23" s="958">
        <f t="shared" ref="D23:J23" si="1">IF(D22=0,0,(D37*1000)/D22)</f>
        <v>2.4513961499999999</v>
      </c>
      <c r="E23" s="958">
        <f t="shared" si="1"/>
        <v>2.4513961499999999</v>
      </c>
      <c r="F23" s="958">
        <f t="shared" si="1"/>
        <v>2.4513961499999999</v>
      </c>
      <c r="G23" s="958">
        <f t="shared" si="1"/>
        <v>2.4513961499999999</v>
      </c>
      <c r="H23" s="958">
        <f t="shared" si="1"/>
        <v>2.4513961499999999</v>
      </c>
      <c r="I23" s="1036">
        <f t="shared" si="1"/>
        <v>2.4513961499999999</v>
      </c>
      <c r="J23" s="959">
        <f t="shared" si="1"/>
        <v>2.3645045571428573</v>
      </c>
      <c r="K23" s="413">
        <f>J23*3</f>
        <v>7.093513671428572</v>
      </c>
      <c r="L23" s="414"/>
      <c r="M23" s="414"/>
    </row>
    <row r="24" spans="1:19">
      <c r="A24" s="160" t="s">
        <v>234</v>
      </c>
      <c r="B24" s="156" t="s">
        <v>233</v>
      </c>
      <c r="C24" s="188">
        <f t="shared" ref="C24:J24" si="2">IF(C22=0,0,(C38*1000)/C22)</f>
        <v>2.2200000000000002</v>
      </c>
      <c r="D24" s="164">
        <f t="shared" si="2"/>
        <v>2.2200000000000002</v>
      </c>
      <c r="E24" s="164">
        <f t="shared" si="2"/>
        <v>2.2200000000000002</v>
      </c>
      <c r="F24" s="164">
        <f t="shared" si="2"/>
        <v>2.2200000000000002</v>
      </c>
      <c r="G24" s="164">
        <f t="shared" si="2"/>
        <v>2.2200000000000002</v>
      </c>
      <c r="H24" s="164">
        <f t="shared" si="2"/>
        <v>2.2200000000000002</v>
      </c>
      <c r="I24" s="188">
        <f t="shared" si="2"/>
        <v>2.2200000000000002</v>
      </c>
      <c r="J24" s="165">
        <f t="shared" si="2"/>
        <v>2.2200000000000002</v>
      </c>
      <c r="K24" s="413"/>
      <c r="L24" s="414"/>
      <c r="M24" s="414"/>
    </row>
    <row r="25" spans="1:19">
      <c r="A25" s="160" t="s">
        <v>235</v>
      </c>
      <c r="B25" s="156" t="s">
        <v>233</v>
      </c>
      <c r="C25" s="188">
        <f t="shared" ref="C25:J25" si="3">IF(C22=0,0,(C41*1000)/C22)</f>
        <v>0</v>
      </c>
      <c r="D25" s="164">
        <f t="shared" si="3"/>
        <v>0</v>
      </c>
      <c r="E25" s="164">
        <f t="shared" si="3"/>
        <v>0</v>
      </c>
      <c r="F25" s="164">
        <f t="shared" si="3"/>
        <v>0</v>
      </c>
      <c r="G25" s="164">
        <f t="shared" si="3"/>
        <v>0</v>
      </c>
      <c r="H25" s="164">
        <f t="shared" si="3"/>
        <v>0</v>
      </c>
      <c r="I25" s="188">
        <f t="shared" si="3"/>
        <v>0</v>
      </c>
      <c r="J25" s="165">
        <f t="shared" si="3"/>
        <v>0</v>
      </c>
      <c r="K25" s="413"/>
      <c r="L25" s="414"/>
      <c r="M25" s="414"/>
    </row>
    <row r="26" spans="1:19">
      <c r="A26" s="952" t="s">
        <v>236</v>
      </c>
      <c r="B26" s="924" t="s">
        <v>233</v>
      </c>
      <c r="C26" s="965">
        <f t="shared" ref="C26:J26" si="4">IF(C22=0,0,(C46*1000)/C22)</f>
        <v>2.2200000000000002</v>
      </c>
      <c r="D26" s="953">
        <f t="shared" si="4"/>
        <v>2.2200000000000002</v>
      </c>
      <c r="E26" s="953">
        <f t="shared" si="4"/>
        <v>2.2200000000000002</v>
      </c>
      <c r="F26" s="953">
        <f t="shared" si="4"/>
        <v>2.2200000000000002</v>
      </c>
      <c r="G26" s="953">
        <f t="shared" si="4"/>
        <v>2.2200000000000002</v>
      </c>
      <c r="H26" s="953">
        <f t="shared" si="4"/>
        <v>2.2200000000000002</v>
      </c>
      <c r="I26" s="965">
        <f t="shared" si="4"/>
        <v>2.2200000000000002</v>
      </c>
      <c r="J26" s="954">
        <f t="shared" si="4"/>
        <v>2.2200000000000002</v>
      </c>
      <c r="K26" s="413"/>
      <c r="L26" s="414"/>
      <c r="M26" s="414"/>
    </row>
    <row r="27" spans="1:19">
      <c r="A27" s="160" t="s">
        <v>237</v>
      </c>
      <c r="B27" s="156" t="s">
        <v>233</v>
      </c>
      <c r="C27" s="188">
        <f t="shared" ref="C27:J27" si="5">IF(C22=0,0,(C47*1000)/C22)</f>
        <v>-0.37684500000000032</v>
      </c>
      <c r="D27" s="164">
        <f t="shared" si="5"/>
        <v>0.23139614999999969</v>
      </c>
      <c r="E27" s="164">
        <f t="shared" si="5"/>
        <v>0.23139614999999969</v>
      </c>
      <c r="F27" s="164">
        <f t="shared" si="5"/>
        <v>0.23139614999999969</v>
      </c>
      <c r="G27" s="164">
        <f t="shared" si="5"/>
        <v>0.23139614999999969</v>
      </c>
      <c r="H27" s="164">
        <f t="shared" si="5"/>
        <v>0.23139614999999969</v>
      </c>
      <c r="I27" s="255">
        <f t="shared" si="5"/>
        <v>0.23139614999999969</v>
      </c>
      <c r="J27" s="165">
        <f t="shared" si="5"/>
        <v>0.14450455714285682</v>
      </c>
      <c r="K27" s="414"/>
      <c r="L27" s="414"/>
      <c r="M27" s="414"/>
    </row>
    <row r="28" spans="1:19">
      <c r="A28" s="952" t="s">
        <v>238</v>
      </c>
      <c r="B28" s="924" t="s">
        <v>233</v>
      </c>
      <c r="C28" s="965">
        <f t="shared" ref="C28:J28" si="6">IF(C22=0,0,(C57*1000)/C22)</f>
        <v>2.731100000000001</v>
      </c>
      <c r="D28" s="953">
        <f t="shared" si="6"/>
        <v>2.7306000000000008</v>
      </c>
      <c r="E28" s="953">
        <f t="shared" si="6"/>
        <v>2.731100000000001</v>
      </c>
      <c r="F28" s="953">
        <f t="shared" si="6"/>
        <v>2.731100000000001</v>
      </c>
      <c r="G28" s="953">
        <f t="shared" si="6"/>
        <v>2.731100000000001</v>
      </c>
      <c r="H28" s="953">
        <f t="shared" si="6"/>
        <v>2.7306000000000008</v>
      </c>
      <c r="I28" s="965">
        <f t="shared" si="6"/>
        <v>2.7306000000000008</v>
      </c>
      <c r="J28" s="954">
        <f t="shared" si="6"/>
        <v>2.7308857142857148</v>
      </c>
      <c r="K28" s="413"/>
      <c r="L28" s="414"/>
      <c r="M28" s="414"/>
    </row>
    <row r="29" spans="1:19">
      <c r="A29" s="160" t="s">
        <v>239</v>
      </c>
      <c r="B29" s="156" t="s">
        <v>233</v>
      </c>
      <c r="C29" s="188">
        <f t="shared" ref="C29:J29" si="7">IF(C22=0,0,(C58*1000)/C22)</f>
        <v>-0.88794500000000087</v>
      </c>
      <c r="D29" s="164">
        <f t="shared" si="7"/>
        <v>-0.27920385000000092</v>
      </c>
      <c r="E29" s="164">
        <f t="shared" si="7"/>
        <v>-0.27970385000000092</v>
      </c>
      <c r="F29" s="164">
        <f t="shared" si="7"/>
        <v>-0.27970385000000092</v>
      </c>
      <c r="G29" s="164">
        <f t="shared" si="7"/>
        <v>-0.27970385000000092</v>
      </c>
      <c r="H29" s="164">
        <f t="shared" si="7"/>
        <v>-0.27920385000000092</v>
      </c>
      <c r="I29" s="255">
        <f t="shared" si="7"/>
        <v>-0.27920385000000092</v>
      </c>
      <c r="J29" s="165">
        <f t="shared" si="7"/>
        <v>-0.36638115714285757</v>
      </c>
      <c r="K29" s="414"/>
      <c r="L29" s="414"/>
      <c r="M29" s="414"/>
    </row>
    <row r="30" spans="1:19">
      <c r="A30" s="960" t="s">
        <v>240</v>
      </c>
      <c r="B30" s="466" t="s">
        <v>233</v>
      </c>
      <c r="C30" s="961">
        <f t="shared" ref="C30:J30" si="8">IF(C22=0,0,(C68*1000)/C22)</f>
        <v>3.0254369226352531</v>
      </c>
      <c r="D30" s="962">
        <f t="shared" si="8"/>
        <v>3.0248830364863317</v>
      </c>
      <c r="E30" s="962">
        <f t="shared" si="8"/>
        <v>3.0254369226352531</v>
      </c>
      <c r="F30" s="962">
        <f t="shared" si="8"/>
        <v>3.0254369226352531</v>
      </c>
      <c r="G30" s="962">
        <f t="shared" si="8"/>
        <v>3.0254369226352531</v>
      </c>
      <c r="H30" s="962">
        <f t="shared" si="8"/>
        <v>3.0248830364863317</v>
      </c>
      <c r="I30" s="963">
        <f t="shared" si="8"/>
        <v>3.0248830364863317</v>
      </c>
      <c r="J30" s="964">
        <f t="shared" si="8"/>
        <v>3.0251995428571443</v>
      </c>
      <c r="K30" s="414"/>
      <c r="L30" s="414"/>
      <c r="M30" s="414"/>
    </row>
    <row r="31" spans="1:19" s="214" customFormat="1">
      <c r="A31" s="474" t="s">
        <v>241</v>
      </c>
      <c r="B31" s="449" t="s">
        <v>98</v>
      </c>
      <c r="C31" s="955">
        <f>'Input Cost_MS1'!C22</f>
        <v>0.23</v>
      </c>
      <c r="D31" s="955">
        <f>'Input Cost_MS1'!C23</f>
        <v>0.33</v>
      </c>
      <c r="E31" s="955">
        <f>'Input Cost_MS1'!C24</f>
        <v>0</v>
      </c>
      <c r="F31" s="955">
        <f>'Input Cost_MS1'!C25</f>
        <v>0</v>
      </c>
      <c r="G31" s="955">
        <f>'Input Cost_MS1'!C26</f>
        <v>0</v>
      </c>
      <c r="H31" s="955">
        <f>'Input Cost_MS1'!C27</f>
        <v>0</v>
      </c>
      <c r="I31" s="955">
        <f>'Input Cost_MS1'!C28</f>
        <v>0</v>
      </c>
      <c r="J31" s="956">
        <f>IF(J34=0,0,J36/J34)</f>
        <v>0.5779142857142856</v>
      </c>
      <c r="K31" s="415"/>
      <c r="L31" s="415"/>
      <c r="M31" s="415"/>
    </row>
    <row r="32" spans="1:19">
      <c r="A32" s="155"/>
      <c r="C32" s="166"/>
      <c r="D32" s="166"/>
      <c r="E32" s="166"/>
      <c r="F32" s="166"/>
      <c r="G32" s="166"/>
      <c r="H32" s="166"/>
      <c r="I32" s="166"/>
      <c r="J32" s="189"/>
      <c r="K32" s="416"/>
      <c r="L32" s="414"/>
      <c r="M32" s="414"/>
      <c r="R32" s="372"/>
      <c r="S32" s="372"/>
    </row>
    <row r="33" spans="1:21" s="162" customFormat="1" ht="15.75">
      <c r="A33" s="151" t="s">
        <v>242</v>
      </c>
      <c r="B33" s="152"/>
      <c r="C33" s="152"/>
      <c r="D33" s="161"/>
      <c r="E33" s="161"/>
      <c r="F33" s="161"/>
      <c r="G33" s="161"/>
      <c r="H33" s="161"/>
      <c r="I33" s="161"/>
      <c r="J33" s="153"/>
      <c r="K33" s="417"/>
      <c r="L33" s="417"/>
      <c r="M33" s="417"/>
    </row>
    <row r="34" spans="1:21">
      <c r="A34" s="160" t="s">
        <v>243</v>
      </c>
      <c r="B34" s="156" t="s">
        <v>86</v>
      </c>
      <c r="C34" s="1037">
        <f>detail_MS1!G47/1000</f>
        <v>2.9969999999999999</v>
      </c>
      <c r="D34" s="169">
        <f>detail_MS1!T47/1000</f>
        <v>2.9969999999999999</v>
      </c>
      <c r="E34" s="169">
        <f>detail_MS1!AG47/1000</f>
        <v>2.9969999999999999</v>
      </c>
      <c r="F34" s="169">
        <f>detail_MS1!AT47/1000</f>
        <v>2.9969999999999999</v>
      </c>
      <c r="G34" s="169">
        <f>detail_MS1!BG47/1000</f>
        <v>2.9969999999999999</v>
      </c>
      <c r="H34" s="169">
        <f>detail_MS1!BT47/1000</f>
        <v>2.9969999999999999</v>
      </c>
      <c r="I34" s="304">
        <f>detail_MS1!CG47/1000</f>
        <v>2.9969999999999999</v>
      </c>
      <c r="J34" s="1038">
        <f t="shared" ref="J34:J39" si="9">SUM(C34:I34)</f>
        <v>20.978999999999999</v>
      </c>
      <c r="K34" s="418"/>
      <c r="L34" s="413"/>
      <c r="M34" s="414"/>
      <c r="O34" s="251"/>
      <c r="R34" s="188"/>
      <c r="S34" s="188"/>
    </row>
    <row r="35" spans="1:21">
      <c r="A35" s="160" t="s">
        <v>244</v>
      </c>
      <c r="B35" s="156" t="s">
        <v>86</v>
      </c>
      <c r="C35" s="182">
        <f>detail_MS1!I47/1000</f>
        <v>0.68930999999999998</v>
      </c>
      <c r="D35" s="167">
        <f>detail_MS1!V47/1000</f>
        <v>1.2164823</v>
      </c>
      <c r="E35" s="167">
        <f>detail_MS1!AI47/1000</f>
        <v>0</v>
      </c>
      <c r="F35" s="167">
        <f>detail_MS1!AV47/1000</f>
        <v>0</v>
      </c>
      <c r="G35" s="167">
        <f>detail_MS1!BI47/1000</f>
        <v>0</v>
      </c>
      <c r="H35" s="167">
        <f>detail_MS1!BV47/1000</f>
        <v>0</v>
      </c>
      <c r="I35" s="305">
        <f>detail_MS1!CI47/1000</f>
        <v>0</v>
      </c>
      <c r="J35" s="228">
        <f t="shared" si="9"/>
        <v>1.9057922999999999</v>
      </c>
      <c r="K35" s="419"/>
      <c r="L35" s="414"/>
      <c r="M35" s="414"/>
      <c r="N35" s="373"/>
      <c r="O35" s="251"/>
      <c r="Q35" s="373"/>
      <c r="R35" s="188"/>
      <c r="S35" s="240"/>
      <c r="T35" s="373"/>
    </row>
    <row r="36" spans="1:21">
      <c r="A36" s="160" t="s">
        <v>245</v>
      </c>
      <c r="B36" s="156" t="s">
        <v>86</v>
      </c>
      <c r="C36" s="182">
        <f>detail_MS1!J47/1000</f>
        <v>0.68930999999999998</v>
      </c>
      <c r="D36" s="167">
        <f>detail_MS1!W47/1000</f>
        <v>1.9057922999999999</v>
      </c>
      <c r="E36" s="167">
        <f>detail_MS1!AJ47/1000</f>
        <v>1.9057922999999999</v>
      </c>
      <c r="F36" s="167">
        <f>detail_MS1!AW47/1000</f>
        <v>1.9057922999999999</v>
      </c>
      <c r="G36" s="167">
        <f>detail_MS1!BJ47/1000</f>
        <v>1.9057922999999999</v>
      </c>
      <c r="H36" s="167">
        <f>detail_MS1!BW47/1000</f>
        <v>1.9057922999999999</v>
      </c>
      <c r="I36" s="305">
        <f>detail_MS1!CJ47/1000</f>
        <v>1.9057922999999999</v>
      </c>
      <c r="J36" s="228">
        <f t="shared" si="9"/>
        <v>12.124063799999998</v>
      </c>
      <c r="K36" s="419"/>
      <c r="L36" s="414"/>
      <c r="M36" s="414"/>
      <c r="O36" s="251"/>
      <c r="R36" s="188"/>
      <c r="S36" s="188"/>
    </row>
    <row r="37" spans="1:21">
      <c r="A37" s="175" t="s">
        <v>246</v>
      </c>
      <c r="B37" s="176" t="s">
        <v>86</v>
      </c>
      <c r="C37" s="183">
        <f t="shared" ref="C37:I37" si="10">C34+C36</f>
        <v>3.6863099999999998</v>
      </c>
      <c r="D37" s="177">
        <f t="shared" si="10"/>
        <v>4.9027922999999998</v>
      </c>
      <c r="E37" s="177">
        <f t="shared" si="10"/>
        <v>4.9027922999999998</v>
      </c>
      <c r="F37" s="177">
        <f t="shared" si="10"/>
        <v>4.9027922999999998</v>
      </c>
      <c r="G37" s="177">
        <f t="shared" si="10"/>
        <v>4.9027922999999998</v>
      </c>
      <c r="H37" s="177">
        <f t="shared" si="10"/>
        <v>4.9027922999999998</v>
      </c>
      <c r="I37" s="306">
        <f t="shared" si="10"/>
        <v>4.9027922999999998</v>
      </c>
      <c r="J37" s="213">
        <f t="shared" si="9"/>
        <v>33.103063800000001</v>
      </c>
      <c r="K37" s="414"/>
      <c r="L37" s="414"/>
      <c r="M37" s="414"/>
      <c r="N37" s="373"/>
      <c r="O37" s="251"/>
      <c r="Q37" s="373"/>
      <c r="R37" s="188"/>
      <c r="S37" s="240"/>
      <c r="T37" s="373"/>
    </row>
    <row r="38" spans="1:21" ht="15.75">
      <c r="A38" s="160" t="s">
        <v>247</v>
      </c>
      <c r="B38" s="156" t="s">
        <v>86</v>
      </c>
      <c r="C38" s="182">
        <f>'Lifecycle Calculation_MS1'!C61/1000</f>
        <v>4.4400000000000004</v>
      </c>
      <c r="D38" s="167">
        <f>'Lifecycle Calculation_MS1'!D61/1000</f>
        <v>4.4400000000000004</v>
      </c>
      <c r="E38" s="167">
        <f>'Lifecycle Calculation_MS1'!E61/1000</f>
        <v>4.4400000000000004</v>
      </c>
      <c r="F38" s="167">
        <f>'Lifecycle Calculation_MS1'!F61/1000</f>
        <v>4.4400000000000004</v>
      </c>
      <c r="G38" s="167">
        <f>'Lifecycle Calculation_MS1'!G61/1000</f>
        <v>4.4400000000000004</v>
      </c>
      <c r="H38" s="167">
        <f>'Lifecycle Calculation_MS1'!H61/1000</f>
        <v>4.4400000000000004</v>
      </c>
      <c r="I38" s="305">
        <f>'Lifecycle Calculation_MS1'!I61/1000</f>
        <v>4.4400000000000004</v>
      </c>
      <c r="J38" s="228">
        <f t="shared" si="9"/>
        <v>31.080000000000005</v>
      </c>
      <c r="K38" s="420">
        <f>J38*1000/$J$22</f>
        <v>2.2200000000000002</v>
      </c>
      <c r="L38" s="421">
        <f>J38/J46</f>
        <v>1</v>
      </c>
      <c r="M38" s="414"/>
      <c r="O38" s="251"/>
      <c r="R38" s="188"/>
      <c r="S38" s="374"/>
    </row>
    <row r="39" spans="1:21">
      <c r="A39" s="1039" t="s">
        <v>248</v>
      </c>
      <c r="B39" s="1040" t="s">
        <v>86</v>
      </c>
      <c r="C39" s="1041">
        <f t="shared" ref="C39:H39" si="11">C37-C38</f>
        <v>-0.75369000000000064</v>
      </c>
      <c r="D39" s="168">
        <f t="shared" si="11"/>
        <v>0.46279229999999938</v>
      </c>
      <c r="E39" s="168">
        <f t="shared" si="11"/>
        <v>0.46279229999999938</v>
      </c>
      <c r="F39" s="168">
        <f t="shared" si="11"/>
        <v>0.46279229999999938</v>
      </c>
      <c r="G39" s="168">
        <f t="shared" si="11"/>
        <v>0.46279229999999938</v>
      </c>
      <c r="H39" s="168">
        <f t="shared" si="11"/>
        <v>0.46279229999999938</v>
      </c>
      <c r="I39" s="307">
        <f>I37-I38</f>
        <v>0.46279229999999938</v>
      </c>
      <c r="J39" s="1042">
        <f t="shared" si="9"/>
        <v>2.0230637999999956</v>
      </c>
      <c r="K39" s="422"/>
      <c r="L39" s="414"/>
      <c r="M39" s="414"/>
      <c r="N39" s="373"/>
      <c r="O39" s="251"/>
      <c r="Q39" s="375"/>
      <c r="R39" s="188"/>
      <c r="S39" s="376"/>
      <c r="T39" s="166"/>
    </row>
    <row r="40" spans="1:21">
      <c r="A40" s="178" t="s">
        <v>248</v>
      </c>
      <c r="B40" s="179" t="s">
        <v>98</v>
      </c>
      <c r="C40" s="184">
        <f t="shared" ref="C40:J40" si="12">IF(C37&gt;0,C39/C37,"")</f>
        <v>-0.20445648900933472</v>
      </c>
      <c r="D40" s="180">
        <f t="shared" si="12"/>
        <v>9.439361728621451E-2</v>
      </c>
      <c r="E40" s="180">
        <f t="shared" si="12"/>
        <v>9.439361728621451E-2</v>
      </c>
      <c r="F40" s="180">
        <f t="shared" si="12"/>
        <v>9.439361728621451E-2</v>
      </c>
      <c r="G40" s="180">
        <f t="shared" si="12"/>
        <v>9.439361728621451E-2</v>
      </c>
      <c r="H40" s="180">
        <f t="shared" si="12"/>
        <v>9.439361728621451E-2</v>
      </c>
      <c r="I40" s="308">
        <f t="shared" si="12"/>
        <v>9.439361728621451E-2</v>
      </c>
      <c r="J40" s="311">
        <f t="shared" si="12"/>
        <v>6.1114095427021939E-2</v>
      </c>
      <c r="K40" s="422"/>
      <c r="L40" s="414"/>
      <c r="M40" s="414"/>
    </row>
    <row r="41" spans="1:21">
      <c r="A41" s="160" t="s">
        <v>249</v>
      </c>
      <c r="B41" s="156" t="s">
        <v>86</v>
      </c>
      <c r="C41" s="182">
        <f>'Lifecycle Calculation_MS1'!C103/1000</f>
        <v>0</v>
      </c>
      <c r="D41" s="167">
        <f>'Lifecycle Calculation_MS1'!D103/1000</f>
        <v>0</v>
      </c>
      <c r="E41" s="167">
        <f>'Lifecycle Calculation_MS1'!E103/1000</f>
        <v>0</v>
      </c>
      <c r="F41" s="167">
        <f>'Lifecycle Calculation_MS1'!F103/1000</f>
        <v>0</v>
      </c>
      <c r="G41" s="167">
        <f>'Lifecycle Calculation_MS1'!G103/1000</f>
        <v>0</v>
      </c>
      <c r="H41" s="167">
        <f>'Lifecycle Calculation_MS1'!H103/1000</f>
        <v>0</v>
      </c>
      <c r="I41" s="305">
        <f>'Lifecycle Calculation_MS1'!I103/1000</f>
        <v>0</v>
      </c>
      <c r="J41" s="228">
        <f t="shared" ref="J41:J47" si="13">SUM(C41:I41)</f>
        <v>0</v>
      </c>
      <c r="K41" s="420">
        <f>J41*1000/$J$22</f>
        <v>0</v>
      </c>
      <c r="L41" s="421">
        <f>J41/J46</f>
        <v>0</v>
      </c>
      <c r="M41" s="414"/>
    </row>
    <row r="42" spans="1:21">
      <c r="A42" s="160" t="s">
        <v>250</v>
      </c>
      <c r="B42" s="156" t="s">
        <v>86</v>
      </c>
      <c r="C42" s="182">
        <f>'Lifecycle Calculation_MS1'!C145/1000</f>
        <v>0</v>
      </c>
      <c r="D42" s="167">
        <f>'Lifecycle Calculation_MS1'!D145/1000</f>
        <v>0</v>
      </c>
      <c r="E42" s="167">
        <f>'Lifecycle Calculation_MS1'!E145/1000</f>
        <v>0</v>
      </c>
      <c r="F42" s="167">
        <f>'Lifecycle Calculation_MS1'!F145/1000</f>
        <v>0</v>
      </c>
      <c r="G42" s="167">
        <f>'Lifecycle Calculation_MS1'!G145/1000</f>
        <v>0</v>
      </c>
      <c r="H42" s="167">
        <f>'Lifecycle Calculation_MS1'!H145/1000</f>
        <v>0</v>
      </c>
      <c r="I42" s="305">
        <f>'Lifecycle Calculation_MS1'!I145/1000</f>
        <v>0</v>
      </c>
      <c r="J42" s="228">
        <f t="shared" si="13"/>
        <v>0</v>
      </c>
      <c r="K42" s="422">
        <f>(J42+J98)*1000/$J$22</f>
        <v>0</v>
      </c>
      <c r="L42" s="414"/>
      <c r="M42" s="414"/>
    </row>
    <row r="43" spans="1:21">
      <c r="A43" s="160" t="s">
        <v>251</v>
      </c>
      <c r="B43" s="156" t="s">
        <v>86</v>
      </c>
      <c r="C43" s="182">
        <f>'Lifecycle Calculation_MS1'!C187/1000</f>
        <v>0</v>
      </c>
      <c r="D43" s="167">
        <f>'Lifecycle Calculation_MS1'!D187/1000</f>
        <v>0</v>
      </c>
      <c r="E43" s="167">
        <f>'Lifecycle Calculation_MS1'!E187/1000</f>
        <v>0</v>
      </c>
      <c r="F43" s="167">
        <f>'Lifecycle Calculation_MS1'!F187/1000</f>
        <v>0</v>
      </c>
      <c r="G43" s="167">
        <f>'Lifecycle Calculation_MS1'!G187/1000</f>
        <v>0</v>
      </c>
      <c r="H43" s="167">
        <f>'Lifecycle Calculation_MS1'!H187/1000</f>
        <v>0</v>
      </c>
      <c r="I43" s="305">
        <f>'Lifecycle Calculation_MS1'!I187/1000</f>
        <v>0</v>
      </c>
      <c r="J43" s="228">
        <f t="shared" si="13"/>
        <v>0</v>
      </c>
      <c r="K43" s="422">
        <f>(J43+J99)*1000/$J$22</f>
        <v>0</v>
      </c>
      <c r="L43" s="414"/>
      <c r="M43" s="414"/>
      <c r="O43" s="251"/>
      <c r="R43" s="188"/>
      <c r="S43" s="188"/>
      <c r="T43" s="188"/>
      <c r="U43" s="375"/>
    </row>
    <row r="44" spans="1:21">
      <c r="A44" s="715" t="s">
        <v>252</v>
      </c>
      <c r="B44" s="156" t="s">
        <v>86</v>
      </c>
      <c r="C44" s="182">
        <f>'Lifecycle Calculation_MS1'!C229/1000</f>
        <v>0</v>
      </c>
      <c r="D44" s="167">
        <f>'Lifecycle Calculation_MS1'!D229/1000</f>
        <v>0</v>
      </c>
      <c r="E44" s="167">
        <f>'Lifecycle Calculation_MS1'!E229/1000</f>
        <v>0</v>
      </c>
      <c r="F44" s="167">
        <f>'Lifecycle Calculation_MS1'!F229/1000</f>
        <v>0</v>
      </c>
      <c r="G44" s="167">
        <f>'Lifecycle Calculation_MS1'!G229/1000</f>
        <v>0</v>
      </c>
      <c r="H44" s="167">
        <f>'Lifecycle Calculation_MS1'!H229/1000</f>
        <v>0</v>
      </c>
      <c r="I44" s="305">
        <f>'Lifecycle Calculation_MS1'!I229/1000</f>
        <v>0</v>
      </c>
      <c r="J44" s="228">
        <f t="shared" si="13"/>
        <v>0</v>
      </c>
      <c r="K44" s="422">
        <f>((J44+J100)*1000)/$J$22</f>
        <v>0</v>
      </c>
      <c r="L44" s="414"/>
      <c r="M44" s="414"/>
      <c r="O44" s="251"/>
    </row>
    <row r="45" spans="1:21">
      <c r="A45" s="715" t="s">
        <v>253</v>
      </c>
      <c r="B45" s="156" t="s">
        <v>86</v>
      </c>
      <c r="C45" s="182">
        <f>'Lifecycle Calculation_MS1'!C271/1000</f>
        <v>0</v>
      </c>
      <c r="D45" s="167">
        <f>'Lifecycle Calculation_MS1'!D271/1000</f>
        <v>0</v>
      </c>
      <c r="E45" s="167">
        <f>'Lifecycle Calculation_MS1'!E271/1000</f>
        <v>0</v>
      </c>
      <c r="F45" s="167">
        <f>'Lifecycle Calculation_MS1'!F271/1000</f>
        <v>0</v>
      </c>
      <c r="G45" s="167">
        <f>'Lifecycle Calculation_MS1'!G271/1000</f>
        <v>0</v>
      </c>
      <c r="H45" s="167">
        <f>'Lifecycle Calculation_MS1'!H271/1000</f>
        <v>0</v>
      </c>
      <c r="I45" s="305">
        <f>'Lifecycle Calculation_MS1'!I271/1000</f>
        <v>0</v>
      </c>
      <c r="J45" s="228">
        <f t="shared" si="13"/>
        <v>0</v>
      </c>
      <c r="K45" s="422"/>
      <c r="L45" s="414"/>
      <c r="M45" s="414"/>
      <c r="O45" s="222"/>
      <c r="R45" s="188"/>
      <c r="S45" s="188"/>
      <c r="T45" s="188"/>
      <c r="U45" s="375"/>
    </row>
    <row r="46" spans="1:21">
      <c r="A46" s="175" t="s">
        <v>254</v>
      </c>
      <c r="B46" s="176" t="s">
        <v>86</v>
      </c>
      <c r="C46" s="183">
        <f>C38+C41+C42+C43+C44+C45</f>
        <v>4.4400000000000004</v>
      </c>
      <c r="D46" s="177">
        <f t="shared" ref="D46:I46" si="14">D38+D41+D42+D43+D44+D45</f>
        <v>4.4400000000000004</v>
      </c>
      <c r="E46" s="177">
        <f t="shared" si="14"/>
        <v>4.4400000000000004</v>
      </c>
      <c r="F46" s="177">
        <f t="shared" si="14"/>
        <v>4.4400000000000004</v>
      </c>
      <c r="G46" s="177">
        <f t="shared" si="14"/>
        <v>4.4400000000000004</v>
      </c>
      <c r="H46" s="177">
        <f t="shared" si="14"/>
        <v>4.4400000000000004</v>
      </c>
      <c r="I46" s="306">
        <f t="shared" si="14"/>
        <v>4.4400000000000004</v>
      </c>
      <c r="J46" s="213">
        <f t="shared" si="13"/>
        <v>31.080000000000005</v>
      </c>
      <c r="K46" s="445">
        <f>J46*1000/$J$22</f>
        <v>2.2200000000000002</v>
      </c>
      <c r="L46" s="414"/>
      <c r="M46" s="414"/>
      <c r="O46" s="222"/>
      <c r="R46" s="188"/>
      <c r="S46" s="188"/>
      <c r="T46" s="188">
        <f>S46-R46</f>
        <v>0</v>
      </c>
      <c r="U46" s="375"/>
    </row>
    <row r="47" spans="1:21">
      <c r="A47" s="1039" t="s">
        <v>255</v>
      </c>
      <c r="B47" s="1040" t="s">
        <v>86</v>
      </c>
      <c r="C47" s="1041">
        <f>C37-C46</f>
        <v>-0.75369000000000064</v>
      </c>
      <c r="D47" s="168">
        <f t="shared" ref="D47:I47" si="15">D37-D46</f>
        <v>0.46279229999999938</v>
      </c>
      <c r="E47" s="168">
        <f t="shared" si="15"/>
        <v>0.46279229999999938</v>
      </c>
      <c r="F47" s="168">
        <f t="shared" si="15"/>
        <v>0.46279229999999938</v>
      </c>
      <c r="G47" s="168">
        <f t="shared" si="15"/>
        <v>0.46279229999999938</v>
      </c>
      <c r="H47" s="168">
        <f t="shared" si="15"/>
        <v>0.46279229999999938</v>
      </c>
      <c r="I47" s="307">
        <f t="shared" si="15"/>
        <v>0.46279229999999938</v>
      </c>
      <c r="J47" s="1042">
        <f t="shared" si="13"/>
        <v>2.0230637999999956</v>
      </c>
      <c r="K47" s="422"/>
      <c r="L47" s="414"/>
      <c r="M47" s="418"/>
      <c r="O47" s="222"/>
      <c r="R47" s="188"/>
    </row>
    <row r="48" spans="1:21">
      <c r="A48" s="178" t="s">
        <v>255</v>
      </c>
      <c r="B48" s="179" t="s">
        <v>98</v>
      </c>
      <c r="C48" s="185">
        <f t="shared" ref="C48:F48" si="16">IF(C37&gt;0,C47/C37,"")</f>
        <v>-0.20445648900933472</v>
      </c>
      <c r="D48" s="181">
        <f t="shared" si="16"/>
        <v>9.439361728621451E-2</v>
      </c>
      <c r="E48" s="181">
        <f t="shared" si="16"/>
        <v>9.439361728621451E-2</v>
      </c>
      <c r="F48" s="181">
        <f t="shared" si="16"/>
        <v>9.439361728621451E-2</v>
      </c>
      <c r="G48" s="181">
        <f>IF(G37&gt;0,G47/G37,"")</f>
        <v>9.439361728621451E-2</v>
      </c>
      <c r="H48" s="181">
        <f>IF(H37&gt;0,H47/H37,"")</f>
        <v>9.439361728621451E-2</v>
      </c>
      <c r="I48" s="308">
        <f>IF(I37&gt;0,I47/I37,"")</f>
        <v>9.439361728621451E-2</v>
      </c>
      <c r="J48" s="311">
        <f>IF(J37=0,0,J47/J37)</f>
        <v>6.1114095427021939E-2</v>
      </c>
      <c r="K48" s="422"/>
      <c r="L48" s="414"/>
      <c r="M48" s="419"/>
    </row>
    <row r="49" spans="1:15">
      <c r="A49" s="173" t="s">
        <v>256</v>
      </c>
      <c r="B49" s="174" t="s">
        <v>86</v>
      </c>
      <c r="C49" s="186">
        <f>'Lifecycle Calculation_MS1'!C313/1000</f>
        <v>0.39960000000000001</v>
      </c>
      <c r="D49" s="187">
        <f>'Lifecycle Calculation_MS1'!D313/1000</f>
        <v>0.39960000000000001</v>
      </c>
      <c r="E49" s="187">
        <f>'Lifecycle Calculation_MS1'!E313/1000</f>
        <v>0.39960000000000001</v>
      </c>
      <c r="F49" s="187">
        <f>'Lifecycle Calculation_MS1'!F313/1000</f>
        <v>0.39960000000000001</v>
      </c>
      <c r="G49" s="187">
        <f>'Lifecycle Calculation_MS1'!G313/1000</f>
        <v>0.39960000000000001</v>
      </c>
      <c r="H49" s="187">
        <f>'Lifecycle Calculation_MS1'!H313/1000</f>
        <v>0.39960000000000001</v>
      </c>
      <c r="I49" s="309">
        <f>'Lifecycle Calculation_MS1'!I313/1000</f>
        <v>0.39960000000000001</v>
      </c>
      <c r="J49" s="312">
        <f>SUM(C49:I49)</f>
        <v>2.7972000000000001</v>
      </c>
      <c r="K49" s="422">
        <f>(J49+J101+J102+J103)*1000/$J$22</f>
        <v>0.19980000000000003</v>
      </c>
      <c r="L49" s="414"/>
      <c r="M49" s="414"/>
    </row>
    <row r="50" spans="1:15">
      <c r="A50" s="173" t="s">
        <v>257</v>
      </c>
      <c r="B50" s="174" t="s">
        <v>86</v>
      </c>
      <c r="C50" s="186">
        <f>'Lifecycle Calculation_MS1'!C355/1000</f>
        <v>0.39960000000000001</v>
      </c>
      <c r="D50" s="187">
        <f>'Lifecycle Calculation_MS1'!D355/1000</f>
        <v>0.39960000000000001</v>
      </c>
      <c r="E50" s="187">
        <f>'Lifecycle Calculation_MS1'!E355/1000</f>
        <v>0.39960000000000001</v>
      </c>
      <c r="F50" s="187">
        <f>'Lifecycle Calculation_MS1'!F355/1000</f>
        <v>0.39960000000000001</v>
      </c>
      <c r="G50" s="187">
        <f>'Lifecycle Calculation_MS1'!G355/1000</f>
        <v>0.39960000000000001</v>
      </c>
      <c r="H50" s="187">
        <f>'Lifecycle Calculation_MS1'!H355/1000</f>
        <v>0.39960000000000001</v>
      </c>
      <c r="I50" s="309">
        <f>'Lifecycle Calculation_MS1'!I355/1000</f>
        <v>0.39960000000000001</v>
      </c>
      <c r="J50" s="312"/>
      <c r="K50" s="422"/>
      <c r="L50" s="414"/>
      <c r="M50" s="414"/>
    </row>
    <row r="51" spans="1:15" ht="13.5" customHeight="1">
      <c r="A51" s="173" t="s">
        <v>258</v>
      </c>
      <c r="B51" s="174" t="s">
        <v>86</v>
      </c>
      <c r="C51" s="186">
        <f>'Lifecycle Calculation_MS1'!C397/1000</f>
        <v>0.22200000000000003</v>
      </c>
      <c r="D51" s="187">
        <f>'Lifecycle Calculation_MS1'!D397/1000</f>
        <v>0.22200000000000003</v>
      </c>
      <c r="E51" s="187">
        <f>'Lifecycle Calculation_MS1'!E397/1000</f>
        <v>0.22200000000000003</v>
      </c>
      <c r="F51" s="187">
        <f>'Lifecycle Calculation_MS1'!F397/1000</f>
        <v>0.22200000000000003</v>
      </c>
      <c r="G51" s="187">
        <f>'Lifecycle Calculation_MS1'!G397/1000</f>
        <v>0.22200000000000003</v>
      </c>
      <c r="H51" s="187">
        <f>'Lifecycle Calculation_MS1'!H397/1000</f>
        <v>0.22200000000000003</v>
      </c>
      <c r="I51" s="309">
        <f>'Lifecycle Calculation_MS1'!I397/1000</f>
        <v>0.22200000000000003</v>
      </c>
      <c r="J51" s="312">
        <f>SUM(C51:I51)</f>
        <v>1.554</v>
      </c>
      <c r="K51" s="422"/>
      <c r="L51" s="414"/>
      <c r="M51" s="414"/>
    </row>
    <row r="52" spans="1:15">
      <c r="A52" s="175" t="s">
        <v>259</v>
      </c>
      <c r="B52" s="176" t="s">
        <v>86</v>
      </c>
      <c r="C52" s="183">
        <f>C46+C51+C50+C49</f>
        <v>5.4612000000000016</v>
      </c>
      <c r="D52" s="177">
        <f t="shared" ref="D52:I52" si="17">D46+D51+D50+D49</f>
        <v>5.4612000000000016</v>
      </c>
      <c r="E52" s="177">
        <f t="shared" si="17"/>
        <v>5.4612000000000016</v>
      </c>
      <c r="F52" s="177">
        <f t="shared" si="17"/>
        <v>5.4612000000000016</v>
      </c>
      <c r="G52" s="177">
        <f t="shared" si="17"/>
        <v>5.4612000000000016</v>
      </c>
      <c r="H52" s="177">
        <f t="shared" si="17"/>
        <v>5.4612000000000016</v>
      </c>
      <c r="I52" s="306">
        <f t="shared" si="17"/>
        <v>5.4612000000000016</v>
      </c>
      <c r="J52" s="213">
        <f>SUM(C52:I52)</f>
        <v>38.228400000000008</v>
      </c>
      <c r="K52" s="422">
        <f>J52*0.19</f>
        <v>7.263396000000002</v>
      </c>
      <c r="L52" s="414"/>
      <c r="M52" s="422"/>
    </row>
    <row r="53" spans="1:15">
      <c r="A53" s="1043" t="s">
        <v>260</v>
      </c>
      <c r="B53" s="1027" t="s">
        <v>86</v>
      </c>
      <c r="C53" s="1037">
        <f>C37-C52</f>
        <v>-1.7748900000000019</v>
      </c>
      <c r="D53" s="169">
        <f t="shared" ref="D53:J53" si="18">D37-D52</f>
        <v>-0.55840770000000184</v>
      </c>
      <c r="E53" s="169">
        <f t="shared" si="18"/>
        <v>-0.55840770000000184</v>
      </c>
      <c r="F53" s="169">
        <f t="shared" si="18"/>
        <v>-0.55840770000000184</v>
      </c>
      <c r="G53" s="169">
        <f t="shared" si="18"/>
        <v>-0.55840770000000184</v>
      </c>
      <c r="H53" s="169">
        <f t="shared" si="18"/>
        <v>-0.55840770000000184</v>
      </c>
      <c r="I53" s="304">
        <f t="shared" si="18"/>
        <v>-0.55840770000000184</v>
      </c>
      <c r="J53" s="1038">
        <f t="shared" si="18"/>
        <v>-5.1253362000000067</v>
      </c>
      <c r="K53" s="422"/>
      <c r="L53" s="414"/>
      <c r="M53" s="414"/>
      <c r="O53" s="222"/>
    </row>
    <row r="54" spans="1:15" s="214" customFormat="1">
      <c r="A54" s="448" t="s">
        <v>260</v>
      </c>
      <c r="B54" s="449" t="s">
        <v>98</v>
      </c>
      <c r="C54" s="450">
        <f>IF(C37=0,0,(C37-C52)/C37)</f>
        <v>-0.48148148148148201</v>
      </c>
      <c r="D54" s="451">
        <f t="shared" ref="D54:J54" si="19">IF(D37=0,0,(D37-D52)/D37)</f>
        <v>-0.11389585073795638</v>
      </c>
      <c r="E54" s="451">
        <f t="shared" si="19"/>
        <v>-0.11389585073795638</v>
      </c>
      <c r="F54" s="451">
        <f t="shared" si="19"/>
        <v>-0.11389585073795638</v>
      </c>
      <c r="G54" s="451">
        <f t="shared" si="19"/>
        <v>-0.11389585073795638</v>
      </c>
      <c r="H54" s="451">
        <f t="shared" si="19"/>
        <v>-0.11389585073795638</v>
      </c>
      <c r="I54" s="452">
        <f t="shared" si="19"/>
        <v>-0.11389585073795638</v>
      </c>
      <c r="J54" s="453">
        <f t="shared" si="19"/>
        <v>-0.15482966262476305</v>
      </c>
      <c r="K54" s="423"/>
      <c r="L54" s="415"/>
      <c r="M54" s="415"/>
    </row>
    <row r="55" spans="1:15">
      <c r="A55" s="160" t="s">
        <v>21</v>
      </c>
      <c r="B55" s="156" t="s">
        <v>86</v>
      </c>
      <c r="C55" s="182">
        <f>'Lifecycle Calculation_MS1'!C439/1000</f>
        <v>0</v>
      </c>
      <c r="D55" s="167">
        <f>'Lifecycle Calculation_MS1'!D439/1000</f>
        <v>0</v>
      </c>
      <c r="E55" s="167">
        <f>'Lifecycle Calculation_MS1'!E439/1000</f>
        <v>0</v>
      </c>
      <c r="F55" s="167">
        <f>'Lifecycle Calculation_MS1'!F439/1000</f>
        <v>0</v>
      </c>
      <c r="G55" s="167">
        <f>'Lifecycle Calculation_MS1'!G439/1000</f>
        <v>0</v>
      </c>
      <c r="H55" s="167">
        <f>'Lifecycle Calculation_MS1'!H439/1000</f>
        <v>0</v>
      </c>
      <c r="I55" s="305">
        <f>'Lifecycle Calculation_MS1'!I439/1000</f>
        <v>0</v>
      </c>
      <c r="J55" s="228">
        <f>SUM(C55:I55)</f>
        <v>0</v>
      </c>
      <c r="K55" s="422"/>
      <c r="L55" s="414"/>
      <c r="M55" s="414"/>
      <c r="O55" s="222"/>
    </row>
    <row r="56" spans="1:15">
      <c r="A56" s="715" t="s">
        <v>261</v>
      </c>
      <c r="B56" s="156" t="s">
        <v>86</v>
      </c>
      <c r="C56" s="182">
        <f>'Project Costs_MS1'!J45/1000</f>
        <v>1E-3</v>
      </c>
      <c r="D56" s="167">
        <f>'Project Costs_MS1'!J46/1000</f>
        <v>0</v>
      </c>
      <c r="E56" s="167">
        <f>'Project Costs_MS1'!J47/1000</f>
        <v>1E-3</v>
      </c>
      <c r="F56" s="167">
        <f>'Project Costs_MS1'!J48/1000</f>
        <v>1E-3</v>
      </c>
      <c r="G56" s="167">
        <f>'Project Costs_MS1'!J49/1000</f>
        <v>1E-3</v>
      </c>
      <c r="H56" s="167">
        <f>'Project Costs_MS1'!J50/1000</f>
        <v>0</v>
      </c>
      <c r="I56" s="305">
        <f>'Project Costs_MS1'!J51/1000</f>
        <v>0</v>
      </c>
      <c r="J56" s="228">
        <f>SUM(C56:I56)</f>
        <v>4.0000000000000001E-3</v>
      </c>
      <c r="K56" s="422"/>
      <c r="L56" s="414"/>
      <c r="M56" s="414"/>
      <c r="O56" s="222"/>
    </row>
    <row r="57" spans="1:15">
      <c r="A57" s="901" t="s">
        <v>102</v>
      </c>
      <c r="B57" s="902" t="s">
        <v>86</v>
      </c>
      <c r="C57" s="903">
        <f>C52+C55+C56</f>
        <v>5.4622000000000019</v>
      </c>
      <c r="D57" s="904">
        <f t="shared" ref="D57:J57" si="20">D52+D55+D56</f>
        <v>5.4612000000000016</v>
      </c>
      <c r="E57" s="904">
        <f t="shared" si="20"/>
        <v>5.4622000000000019</v>
      </c>
      <c r="F57" s="904">
        <f t="shared" si="20"/>
        <v>5.4622000000000019</v>
      </c>
      <c r="G57" s="904">
        <f t="shared" si="20"/>
        <v>5.4622000000000019</v>
      </c>
      <c r="H57" s="904">
        <f t="shared" si="20"/>
        <v>5.4612000000000016</v>
      </c>
      <c r="I57" s="905">
        <f t="shared" si="20"/>
        <v>5.4612000000000016</v>
      </c>
      <c r="J57" s="906">
        <f t="shared" si="20"/>
        <v>38.232400000000005</v>
      </c>
      <c r="K57" s="422">
        <f>J57*1000/$J$22</f>
        <v>2.7308857142857148</v>
      </c>
      <c r="L57" s="414"/>
      <c r="M57" s="422">
        <f>K57*3</f>
        <v>8.1926571428571435</v>
      </c>
    </row>
    <row r="58" spans="1:15">
      <c r="A58" s="1044" t="s">
        <v>262</v>
      </c>
      <c r="B58" s="1045" t="s">
        <v>86</v>
      </c>
      <c r="C58" s="1046">
        <f>C37-C52-C55-C56</f>
        <v>-1.7758900000000017</v>
      </c>
      <c r="D58" s="893">
        <f t="shared" ref="D58:J58" si="21">D37-D52-D55-D56</f>
        <v>-0.55840770000000184</v>
      </c>
      <c r="E58" s="893">
        <f t="shared" si="21"/>
        <v>-0.55940770000000184</v>
      </c>
      <c r="F58" s="893">
        <f t="shared" si="21"/>
        <v>-0.55940770000000184</v>
      </c>
      <c r="G58" s="893">
        <f t="shared" si="21"/>
        <v>-0.55940770000000184</v>
      </c>
      <c r="H58" s="893">
        <f t="shared" si="21"/>
        <v>-0.55840770000000184</v>
      </c>
      <c r="I58" s="894">
        <f t="shared" si="21"/>
        <v>-0.55840770000000184</v>
      </c>
      <c r="J58" s="1047">
        <f t="shared" si="21"/>
        <v>-5.1293362000000062</v>
      </c>
      <c r="K58" s="424">
        <f>(J58*1000)/J22</f>
        <v>-0.36638115714285757</v>
      </c>
      <c r="L58" s="414"/>
      <c r="M58" s="414"/>
    </row>
    <row r="59" spans="1:15">
      <c r="A59" s="895" t="s">
        <v>262</v>
      </c>
      <c r="B59" s="896" t="s">
        <v>98</v>
      </c>
      <c r="C59" s="897">
        <f>IF(C37=0,0,C58/C37)</f>
        <v>-0.48175275546549312</v>
      </c>
      <c r="D59" s="898">
        <f t="shared" ref="D59:I59" si="22">IF(D37=0,0,D58/D37)</f>
        <v>-0.11389585073795638</v>
      </c>
      <c r="E59" s="898">
        <f t="shared" si="22"/>
        <v>-0.1140998161394685</v>
      </c>
      <c r="F59" s="898">
        <f t="shared" si="22"/>
        <v>-0.1140998161394685</v>
      </c>
      <c r="G59" s="898">
        <f t="shared" si="22"/>
        <v>-0.1140998161394685</v>
      </c>
      <c r="H59" s="898">
        <f t="shared" si="22"/>
        <v>-0.11389585073795638</v>
      </c>
      <c r="I59" s="899">
        <f t="shared" si="22"/>
        <v>-0.11389585073795638</v>
      </c>
      <c r="J59" s="900">
        <f>IF(J37=0,0,J58/J37)</f>
        <v>-0.15495049736151631</v>
      </c>
      <c r="K59" s="222"/>
    </row>
    <row r="60" spans="1:15" s="811" customFormat="1">
      <c r="A60" s="1048" t="s">
        <v>166</v>
      </c>
      <c r="B60" s="1049" t="s">
        <v>86</v>
      </c>
      <c r="C60" s="1050">
        <f>IF('Project Costs_MS1'!$D$18=0,0,-C57*'Project Costs_MS1'!$C$6)</f>
        <v>-0.21848800000000007</v>
      </c>
      <c r="D60" s="808">
        <f>IF('Project Costs_MS1'!$D$18=0,0,-D57*'Project Costs_MS1'!$C$6)</f>
        <v>-0.21844800000000006</v>
      </c>
      <c r="E60" s="808">
        <f>IF('Project Costs_MS1'!$D$18=0,0,-E57*'Project Costs_MS1'!$C$6)</f>
        <v>-0.21848800000000007</v>
      </c>
      <c r="F60" s="808">
        <f>IF('Project Costs_MS1'!$D$18=0,0,-F57*'Project Costs_MS1'!$C$6)</f>
        <v>-0.21848800000000007</v>
      </c>
      <c r="G60" s="808">
        <f>IF('Project Costs_MS1'!$D$18=0,0,-G57*'Project Costs_MS1'!$C$6)</f>
        <v>-0.21848800000000007</v>
      </c>
      <c r="H60" s="808">
        <f>IF('Project Costs_MS1'!$D$18=0,0,-H57*'Project Costs_MS1'!$C$6)</f>
        <v>-0.21844800000000006</v>
      </c>
      <c r="I60" s="809">
        <f>IF('Project Costs_MS1'!$D$18=0,0,-I57*'Project Costs_MS1'!$C$6)</f>
        <v>-0.21844800000000006</v>
      </c>
      <c r="J60" s="1051">
        <f>SUM(C60:I60)</f>
        <v>-1.5292960000000002</v>
      </c>
      <c r="K60" s="810"/>
    </row>
    <row r="61" spans="1:15" s="811" customFormat="1">
      <c r="A61" s="812" t="s">
        <v>167</v>
      </c>
      <c r="B61" s="813" t="s">
        <v>86</v>
      </c>
      <c r="C61" s="814">
        <f>IF('Project Costs_MS1'!$J$18=0,0,(('Project Costs_MS1'!$J$18/1000)/$J$57*C57))</f>
        <v>1.3315330452705039</v>
      </c>
      <c r="D61" s="815">
        <f>IF('Project Costs_MS1'!$J$18=0,0,(('Project Costs_MS1'!$J$18/1000)/$J$57*D57))</f>
        <v>1.3312892729726622</v>
      </c>
      <c r="E61" s="815">
        <f>IF('Project Costs_MS1'!$J$18=0,0,(('Project Costs_MS1'!$J$18/1000)/$J$57*E57))</f>
        <v>1.3315330452705039</v>
      </c>
      <c r="F61" s="815">
        <f>IF('Project Costs_MS1'!$J$18=0,0,(('Project Costs_MS1'!$J$18/1000)/$J$57*F57))</f>
        <v>1.3315330452705039</v>
      </c>
      <c r="G61" s="815">
        <f>IF('Project Costs_MS1'!$J$18=0,0,(('Project Costs_MS1'!$J$18/1000)/$J$57*G57))</f>
        <v>1.3315330452705039</v>
      </c>
      <c r="H61" s="815">
        <f>IF('Project Costs_MS1'!$J$18=0,0,(('Project Costs_MS1'!$J$18/1000)/$J$57*H57))</f>
        <v>1.3312892729726622</v>
      </c>
      <c r="I61" s="816">
        <f>IF('Project Costs_MS1'!$J$18=0,0,(('Project Costs_MS1'!$J$18/1000)/$J$57*I57))</f>
        <v>1.3312892729726622</v>
      </c>
      <c r="J61" s="817">
        <f>SUM(C61:I61)</f>
        <v>9.3200000000000038</v>
      </c>
      <c r="K61" s="810"/>
    </row>
    <row r="62" spans="1:15" s="811" customFormat="1">
      <c r="A62" s="907" t="s">
        <v>263</v>
      </c>
      <c r="B62" s="908" t="s">
        <v>86</v>
      </c>
      <c r="C62" s="909">
        <f>C61+C60+C57</f>
        <v>6.5752450452705062</v>
      </c>
      <c r="D62" s="910">
        <f t="shared" ref="D62:I62" si="23">D61+D60+D57</f>
        <v>6.5740412729726643</v>
      </c>
      <c r="E62" s="910">
        <f t="shared" si="23"/>
        <v>6.5752450452705062</v>
      </c>
      <c r="F62" s="910">
        <f t="shared" si="23"/>
        <v>6.5752450452705062</v>
      </c>
      <c r="G62" s="910">
        <f t="shared" si="23"/>
        <v>6.5752450452705062</v>
      </c>
      <c r="H62" s="910">
        <f t="shared" si="23"/>
        <v>6.5740412729726643</v>
      </c>
      <c r="I62" s="911">
        <f t="shared" si="23"/>
        <v>6.5740412729726643</v>
      </c>
      <c r="J62" s="912">
        <f>SUM(C62:I62)</f>
        <v>46.023104000000018</v>
      </c>
      <c r="K62" s="810"/>
    </row>
    <row r="63" spans="1:15" s="811" customFormat="1">
      <c r="A63" s="1052" t="s">
        <v>103</v>
      </c>
      <c r="B63" s="1053" t="s">
        <v>86</v>
      </c>
      <c r="C63" s="1054">
        <f>C37-C62</f>
        <v>-2.8889350452705065</v>
      </c>
      <c r="D63" s="818">
        <f t="shared" ref="D63:I63" si="24">D37-D62</f>
        <v>-1.6712489729726645</v>
      </c>
      <c r="E63" s="818">
        <f t="shared" si="24"/>
        <v>-1.6724527452705065</v>
      </c>
      <c r="F63" s="818">
        <f t="shared" si="24"/>
        <v>-1.6724527452705065</v>
      </c>
      <c r="G63" s="818">
        <f t="shared" si="24"/>
        <v>-1.6724527452705065</v>
      </c>
      <c r="H63" s="818">
        <f t="shared" si="24"/>
        <v>-1.6712489729726645</v>
      </c>
      <c r="I63" s="819">
        <f t="shared" si="24"/>
        <v>-1.6712489729726645</v>
      </c>
      <c r="J63" s="1055">
        <f>SUM(C63:I63)</f>
        <v>-12.92004020000002</v>
      </c>
      <c r="K63" s="810"/>
    </row>
    <row r="64" spans="1:15" s="811" customFormat="1">
      <c r="A64" s="820" t="s">
        <v>165</v>
      </c>
      <c r="B64" s="821" t="s">
        <v>98</v>
      </c>
      <c r="C64" s="822">
        <f>IF(C37=0,"",C63/C37)</f>
        <v>-0.78369291927985074</v>
      </c>
      <c r="D64" s="823">
        <f t="shared" ref="D64:J64" si="25">IF(D37=0,"",D63/D37)</f>
        <v>-0.34087696779907739</v>
      </c>
      <c r="E64" s="823">
        <f t="shared" si="25"/>
        <v>-0.34112249569913589</v>
      </c>
      <c r="F64" s="823">
        <f t="shared" si="25"/>
        <v>-0.34112249569913589</v>
      </c>
      <c r="G64" s="823">
        <f t="shared" si="25"/>
        <v>-0.34112249569913589</v>
      </c>
      <c r="H64" s="823">
        <f t="shared" si="25"/>
        <v>-0.34087696779907739</v>
      </c>
      <c r="I64" s="824">
        <f t="shared" si="25"/>
        <v>-0.34087696779907739</v>
      </c>
      <c r="J64" s="825">
        <f t="shared" si="25"/>
        <v>-0.39029741410219621</v>
      </c>
      <c r="K64" s="810"/>
    </row>
    <row r="65" spans="1:11" s="811" customFormat="1" hidden="1">
      <c r="A65" s="812" t="s">
        <v>264</v>
      </c>
      <c r="B65" s="885" t="s">
        <v>86</v>
      </c>
      <c r="C65" s="891">
        <f>C57*(1-SUMIF(Grunddaten!$A$40:$A$45,'Input Cost_MS1'!$B$5,Grunddaten!$B$40:$B$45))*-1</f>
        <v>-0.54622000000000004</v>
      </c>
      <c r="D65" s="892">
        <f>D57*(1-SUMIF(Grunddaten!$A$40:$A$45,'Input Cost_MS1'!$B$5,Grunddaten!$B$40:$B$45))*-1</f>
        <v>-0.54612000000000005</v>
      </c>
      <c r="E65" s="892">
        <f>E57*(1-SUMIF(Grunddaten!$A$40:$A$45,'Input Cost_MS1'!$B$5,Grunddaten!$B$40:$B$45))*-1</f>
        <v>-0.54622000000000004</v>
      </c>
      <c r="F65" s="892">
        <f>F57*(1-SUMIF(Grunddaten!$A$40:$A$45,'Input Cost_MS1'!$B$5,Grunddaten!$B$40:$B$45))*-1</f>
        <v>-0.54622000000000004</v>
      </c>
      <c r="G65" s="892">
        <f>G57*(1-SUMIF(Grunddaten!$A$40:$A$45,'Input Cost_MS1'!$B$5,Grunddaten!$B$40:$B$45))*-1</f>
        <v>-0.54622000000000004</v>
      </c>
      <c r="H65" s="887">
        <f>H57*(1-SUMIF(Grunddaten!$A$40:$A$45,'Input Cost_MS1'!$B$5,Grunddaten!$B$40:$B$45))*-1</f>
        <v>-0.54612000000000005</v>
      </c>
      <c r="I65" s="888">
        <f>I57*(1-SUMIF(Grunddaten!$A$40:$A$45,'Input Cost_MS1'!$B$5,Grunddaten!$B$40:$B$45))*-1</f>
        <v>-0.54612000000000005</v>
      </c>
      <c r="J65" s="889">
        <f>SUM(C65:I65)</f>
        <v>-3.8232400000000002</v>
      </c>
      <c r="K65" s="810"/>
    </row>
    <row r="66" spans="1:11" s="811" customFormat="1" hidden="1">
      <c r="A66" s="812" t="s">
        <v>166</v>
      </c>
      <c r="B66" s="885" t="s">
        <v>86</v>
      </c>
      <c r="C66" s="890">
        <f>IF('Project Costs_MS1'!$D$18=0,0,-C57*('Project Costs_MS1'!$C$6*SUMIF(Grunddaten!$A$40:$A$45,'Input Cost_MS1'!$B$5,Grunddaten!$B$40:$B$45)))</f>
        <v>-0.1966392000000001</v>
      </c>
      <c r="D66" s="887">
        <f>IF('Project Costs_MS1'!$D$18=0,0,-D57*('Project Costs_MS1'!$C$6*SUMIF(Grunddaten!$A$40:$A$45,'Input Cost_MS1'!$B$5,Grunddaten!$B$40:$B$45)))</f>
        <v>-0.19660320000000009</v>
      </c>
      <c r="E66" s="887">
        <f>IF('Project Costs_MS1'!$D$18=0,0,-E57*('Project Costs_MS1'!$C$6*SUMIF(Grunddaten!$A$40:$A$45,'Input Cost_MS1'!$B$5,Grunddaten!$B$40:$B$45)))</f>
        <v>-0.1966392000000001</v>
      </c>
      <c r="F66" s="887">
        <f>IF('Project Costs_MS1'!$D$18=0,0,-F57*('Project Costs_MS1'!$C$6*SUMIF(Grunddaten!$A$40:$A$45,'Input Cost_MS1'!$B$5,Grunddaten!$B$40:$B$45)))</f>
        <v>-0.1966392000000001</v>
      </c>
      <c r="G66" s="887">
        <f>IF('Project Costs_MS1'!$D$18=0,0,-G57*('Project Costs_MS1'!$C$6*SUMIF(Grunddaten!$A$40:$A$45,'Input Cost_MS1'!$B$5,Grunddaten!$B$40:$B$45)))</f>
        <v>-0.1966392000000001</v>
      </c>
      <c r="H66" s="887">
        <f>IF('Project Costs_MS1'!$D$18=0,0,-H57*('Project Costs_MS1'!$C$6*SUMIF(Grunddaten!$A$40:$A$45,'Input Cost_MS1'!$B$5,Grunddaten!$B$40:$B$45)))</f>
        <v>-0.19660320000000009</v>
      </c>
      <c r="I66" s="888">
        <f>IF('Project Costs_MS1'!$D$18=0,0,-I57*('Project Costs_MS1'!$C$6*SUMIF(Grunddaten!$A$40:$A$45,'Input Cost_MS1'!$B$5,Grunddaten!$B$40:$B$45)))</f>
        <v>-0.19660320000000009</v>
      </c>
      <c r="J66" s="889">
        <f>SUM(C66:I66)</f>
        <v>-1.3763664000000007</v>
      </c>
      <c r="K66" s="810"/>
    </row>
    <row r="67" spans="1:11" s="811" customFormat="1" hidden="1">
      <c r="A67" s="812" t="s">
        <v>167</v>
      </c>
      <c r="B67" s="885" t="s">
        <v>86</v>
      </c>
      <c r="C67" s="890">
        <f>IF('Project Costs_MS1'!$J$18=0,0,(('Project Costs_MS1'!$J$18/1000)/$J$57*C57))</f>
        <v>1.3315330452705039</v>
      </c>
      <c r="D67" s="887">
        <f>IF('Project Costs_MS1'!$J$18=0,0,(('Project Costs_MS1'!$J$18/1000)/$J$57*D57))</f>
        <v>1.3312892729726622</v>
      </c>
      <c r="E67" s="887">
        <f>IF('Project Costs_MS1'!$J$18=0,0,(('Project Costs_MS1'!$J$18/1000)/$J$57*E57))</f>
        <v>1.3315330452705039</v>
      </c>
      <c r="F67" s="887">
        <f>IF('Project Costs_MS1'!$J$18=0,0,(('Project Costs_MS1'!$J$18/1000)/$J$57*F57))</f>
        <v>1.3315330452705039</v>
      </c>
      <c r="G67" s="887">
        <f>IF('Project Costs_MS1'!$J$18=0,0,(('Project Costs_MS1'!$J$18/1000)/$J$57*G57))</f>
        <v>1.3315330452705039</v>
      </c>
      <c r="H67" s="887">
        <f>IF('Project Costs_MS1'!$J$18=0,0,(('Project Costs_MS1'!$J$18/1000)/$J$57*H57))</f>
        <v>1.3312892729726622</v>
      </c>
      <c r="I67" s="888">
        <f>IF('Project Costs_MS1'!$J$18=0,0,(('Project Costs_MS1'!$J$18/1000)/$J$57*I57))</f>
        <v>1.3312892729726622</v>
      </c>
      <c r="J67" s="889">
        <f>SUM(C67:I67)</f>
        <v>9.3200000000000038</v>
      </c>
      <c r="K67" s="810"/>
    </row>
    <row r="68" spans="1:11" s="811" customFormat="1" hidden="1">
      <c r="A68" s="907" t="s">
        <v>265</v>
      </c>
      <c r="B68" s="908" t="s">
        <v>86</v>
      </c>
      <c r="C68" s="909">
        <f>C57+C65+C66+C67</f>
        <v>6.0508738452705062</v>
      </c>
      <c r="D68" s="910">
        <f t="shared" ref="D68:I68" si="26">D57+D65+D66+D67</f>
        <v>6.0497660729726634</v>
      </c>
      <c r="E68" s="910">
        <f t="shared" si="26"/>
        <v>6.0508738452705062</v>
      </c>
      <c r="F68" s="910">
        <f t="shared" si="26"/>
        <v>6.0508738452705062</v>
      </c>
      <c r="G68" s="910">
        <f t="shared" si="26"/>
        <v>6.0508738452705062</v>
      </c>
      <c r="H68" s="910">
        <f t="shared" si="26"/>
        <v>6.0497660729726634</v>
      </c>
      <c r="I68" s="911">
        <f t="shared" si="26"/>
        <v>6.0497660729726634</v>
      </c>
      <c r="J68" s="912">
        <f>SUM(C68:I68)</f>
        <v>42.35279360000002</v>
      </c>
      <c r="K68" s="810"/>
    </row>
    <row r="69" spans="1:11" s="811" customFormat="1" hidden="1">
      <c r="A69" s="1052" t="s">
        <v>106</v>
      </c>
      <c r="B69" s="1053" t="s">
        <v>86</v>
      </c>
      <c r="C69" s="1054">
        <f>C37-C68</f>
        <v>-2.3645638452705064</v>
      </c>
      <c r="D69" s="818">
        <f t="shared" ref="D69:I69" si="27">D37-D68</f>
        <v>-1.1469737729726637</v>
      </c>
      <c r="E69" s="818">
        <f t="shared" si="27"/>
        <v>-1.1480815452705064</v>
      </c>
      <c r="F69" s="818">
        <f t="shared" si="27"/>
        <v>-1.1480815452705064</v>
      </c>
      <c r="G69" s="818">
        <f t="shared" si="27"/>
        <v>-1.1480815452705064</v>
      </c>
      <c r="H69" s="818">
        <f t="shared" si="27"/>
        <v>-1.1469737729726637</v>
      </c>
      <c r="I69" s="819">
        <f t="shared" si="27"/>
        <v>-1.1469737729726637</v>
      </c>
      <c r="J69" s="1055">
        <f>SUM(C69:I69)</f>
        <v>-9.2497298000000185</v>
      </c>
      <c r="K69" s="810"/>
    </row>
    <row r="70" spans="1:11" s="811" customFormat="1" hidden="1">
      <c r="A70" s="820" t="s">
        <v>165</v>
      </c>
      <c r="B70" s="821" t="s">
        <v>98</v>
      </c>
      <c r="C70" s="822">
        <f t="shared" ref="C70:J70" si="28">IF(C37=0,"",C69/C37)</f>
        <v>-0.64144465475516343</v>
      </c>
      <c r="D70" s="823">
        <f t="shared" si="28"/>
        <v>-0.23394296612823345</v>
      </c>
      <c r="E70" s="823">
        <f t="shared" si="28"/>
        <v>-0.23416891334974693</v>
      </c>
      <c r="F70" s="823">
        <f t="shared" si="28"/>
        <v>-0.23416891334974693</v>
      </c>
      <c r="G70" s="823">
        <f t="shared" si="28"/>
        <v>-0.23416891334974693</v>
      </c>
      <c r="H70" s="823">
        <f t="shared" si="28"/>
        <v>-0.23394296612823345</v>
      </c>
      <c r="I70" s="824">
        <f t="shared" si="28"/>
        <v>-0.23394296612823345</v>
      </c>
      <c r="J70" s="825">
        <f t="shared" si="28"/>
        <v>-0.27942216635549061</v>
      </c>
      <c r="K70" s="810"/>
    </row>
    <row r="71" spans="1:11">
      <c r="A71" s="715" t="s">
        <v>266</v>
      </c>
      <c r="B71" s="156" t="s">
        <v>86</v>
      </c>
      <c r="C71" s="1056">
        <f>'Project Costs_MS1'!J30/1000-C80</f>
        <v>3.0000000000000001E-3</v>
      </c>
      <c r="D71" s="169">
        <f>'Lifecycle Calculation_MS1'!D7</f>
        <v>0</v>
      </c>
      <c r="E71" s="169">
        <f>'Lifecycle Calculation_MS1'!E7</f>
        <v>0</v>
      </c>
      <c r="F71" s="169">
        <f>'Lifecycle Calculation_MS1'!F7</f>
        <v>0</v>
      </c>
      <c r="G71" s="169">
        <f>'Lifecycle Calculation_MS1'!G7</f>
        <v>0</v>
      </c>
      <c r="H71" s="169">
        <f>'Lifecycle Calculation_MS1'!H7</f>
        <v>0</v>
      </c>
      <c r="I71" s="304">
        <f>'Lifecycle Calculation_MS1'!I7</f>
        <v>0</v>
      </c>
      <c r="J71" s="228">
        <f>SUM(C71:I71)</f>
        <v>3.0000000000000001E-3</v>
      </c>
    </row>
    <row r="72" spans="1:11">
      <c r="A72" s="715" t="s">
        <v>267</v>
      </c>
      <c r="B72" s="156" t="s">
        <v>86</v>
      </c>
      <c r="C72" s="182">
        <f>'Project Costs_MS1'!J41/1000</f>
        <v>0.122</v>
      </c>
      <c r="D72" s="167">
        <f>'Lifecycle Calculation_MS1'!D8</f>
        <v>0</v>
      </c>
      <c r="E72" s="167">
        <f>'Lifecycle Calculation_MS1'!E8</f>
        <v>0</v>
      </c>
      <c r="F72" s="167">
        <f>'Lifecycle Calculation_MS1'!F8</f>
        <v>0</v>
      </c>
      <c r="G72" s="167">
        <f>'Lifecycle Calculation_MS1'!G8</f>
        <v>0</v>
      </c>
      <c r="H72" s="167">
        <f>'Lifecycle Calculation_MS1'!H8</f>
        <v>0</v>
      </c>
      <c r="I72" s="716">
        <f>'Lifecycle Calculation_MS1'!I8</f>
        <v>0</v>
      </c>
      <c r="J72" s="228">
        <f>SUM(C72:I72)</f>
        <v>0.122</v>
      </c>
    </row>
    <row r="73" spans="1:11">
      <c r="A73" s="175" t="s">
        <v>268</v>
      </c>
      <c r="B73" s="176" t="s">
        <v>86</v>
      </c>
      <c r="C73" s="183">
        <f>C71+C72</f>
        <v>0.125</v>
      </c>
      <c r="D73" s="177">
        <f t="shared" ref="D73:J73" si="29">D71+D72</f>
        <v>0</v>
      </c>
      <c r="E73" s="177">
        <f t="shared" si="29"/>
        <v>0</v>
      </c>
      <c r="F73" s="177">
        <f t="shared" si="29"/>
        <v>0</v>
      </c>
      <c r="G73" s="177">
        <f t="shared" si="29"/>
        <v>0</v>
      </c>
      <c r="H73" s="177">
        <f t="shared" si="29"/>
        <v>0</v>
      </c>
      <c r="I73" s="306">
        <f t="shared" si="29"/>
        <v>0</v>
      </c>
      <c r="J73" s="213">
        <f t="shared" si="29"/>
        <v>0.125</v>
      </c>
    </row>
    <row r="74" spans="1:11">
      <c r="A74" s="160" t="s">
        <v>269</v>
      </c>
      <c r="B74" s="156" t="s">
        <v>86</v>
      </c>
      <c r="C74" s="182">
        <f>'Lifecycle Calculation_MS1'!C13</f>
        <v>0</v>
      </c>
      <c r="D74" s="167">
        <f>'Lifecycle Calculation_MS1'!D13</f>
        <v>0</v>
      </c>
      <c r="E74" s="167">
        <f>'Lifecycle Calculation_MS1'!E13</f>
        <v>0</v>
      </c>
      <c r="F74" s="167">
        <f>'Lifecycle Calculation_MS1'!F13</f>
        <v>0</v>
      </c>
      <c r="G74" s="167">
        <f>'Lifecycle Calculation_MS1'!G13</f>
        <v>0</v>
      </c>
      <c r="H74" s="167">
        <f>'Lifecycle Calculation_MS1'!H13</f>
        <v>0</v>
      </c>
      <c r="I74" s="305">
        <f>'Lifecycle Calculation_MS1'!I13</f>
        <v>0</v>
      </c>
      <c r="J74" s="228">
        <f>SUM(C74:I74)</f>
        <v>0</v>
      </c>
    </row>
    <row r="75" spans="1:11">
      <c r="A75" s="160" t="s">
        <v>270</v>
      </c>
      <c r="B75" s="156" t="s">
        <v>86</v>
      </c>
      <c r="C75" s="182">
        <f>'Lifecycle Calculation_MS1'!C12</f>
        <v>0</v>
      </c>
      <c r="D75" s="167">
        <f>'Lifecycle Calculation_MS1'!D12</f>
        <v>0</v>
      </c>
      <c r="E75" s="167">
        <f>'Lifecycle Calculation_MS1'!E12</f>
        <v>0</v>
      </c>
      <c r="F75" s="167">
        <f>'Lifecycle Calculation_MS1'!F12</f>
        <v>0</v>
      </c>
      <c r="G75" s="167">
        <f>'Lifecycle Calculation_MS1'!G12</f>
        <v>0</v>
      </c>
      <c r="H75" s="167">
        <f>'Lifecycle Calculation_MS1'!H12</f>
        <v>0</v>
      </c>
      <c r="I75" s="305">
        <f>'Lifecycle Calculation_MS1'!I12</f>
        <v>0</v>
      </c>
      <c r="J75" s="228">
        <f>SUM(C75:I75)</f>
        <v>0</v>
      </c>
    </row>
    <row r="76" spans="1:11">
      <c r="A76" s="175" t="s">
        <v>271</v>
      </c>
      <c r="B76" s="176" t="s">
        <v>86</v>
      </c>
      <c r="C76" s="183">
        <f>SUM(C74:C75)</f>
        <v>0</v>
      </c>
      <c r="D76" s="177">
        <f t="shared" ref="D76:J76" si="30">SUM(D74:D75)</f>
        <v>0</v>
      </c>
      <c r="E76" s="177">
        <f t="shared" si="30"/>
        <v>0</v>
      </c>
      <c r="F76" s="177">
        <f t="shared" si="30"/>
        <v>0</v>
      </c>
      <c r="G76" s="177">
        <f t="shared" si="30"/>
        <v>0</v>
      </c>
      <c r="H76" s="177">
        <f t="shared" si="30"/>
        <v>0</v>
      </c>
      <c r="I76" s="306">
        <f t="shared" si="30"/>
        <v>0</v>
      </c>
      <c r="J76" s="213">
        <f t="shared" si="30"/>
        <v>0</v>
      </c>
      <c r="K76" s="222"/>
    </row>
    <row r="77" spans="1:11">
      <c r="A77" s="1039" t="s">
        <v>272</v>
      </c>
      <c r="B77" s="1040" t="s">
        <v>86</v>
      </c>
      <c r="C77" s="1041">
        <f t="shared" ref="C77:I77" si="31">C58+C76-C73</f>
        <v>-1.9008900000000017</v>
      </c>
      <c r="D77" s="168">
        <f t="shared" si="31"/>
        <v>-0.55840770000000184</v>
      </c>
      <c r="E77" s="168">
        <f t="shared" si="31"/>
        <v>-0.55940770000000184</v>
      </c>
      <c r="F77" s="168">
        <f t="shared" si="31"/>
        <v>-0.55940770000000184</v>
      </c>
      <c r="G77" s="168">
        <f t="shared" si="31"/>
        <v>-0.55940770000000184</v>
      </c>
      <c r="H77" s="168">
        <f t="shared" si="31"/>
        <v>-0.55840770000000184</v>
      </c>
      <c r="I77" s="307">
        <f t="shared" si="31"/>
        <v>-0.55840770000000184</v>
      </c>
      <c r="J77" s="1042">
        <f>SUM(C77:I77)</f>
        <v>-5.2543362000000124</v>
      </c>
    </row>
    <row r="78" spans="1:11" s="214" customFormat="1">
      <c r="A78" s="217" t="s">
        <v>272</v>
      </c>
      <c r="B78" s="218" t="s">
        <v>98</v>
      </c>
      <c r="C78" s="303">
        <f t="shared" ref="C78:J78" si="32">IF(C37=0,0,C77/C37)</f>
        <v>-0.51566200346688207</v>
      </c>
      <c r="D78" s="219">
        <f t="shared" si="32"/>
        <v>-0.11389585073795638</v>
      </c>
      <c r="E78" s="219">
        <f t="shared" si="32"/>
        <v>-0.1140998161394685</v>
      </c>
      <c r="F78" s="219">
        <f t="shared" si="32"/>
        <v>-0.1140998161394685</v>
      </c>
      <c r="G78" s="219">
        <f t="shared" si="32"/>
        <v>-0.1140998161394685</v>
      </c>
      <c r="H78" s="219">
        <f t="shared" si="32"/>
        <v>-0.11389585073795638</v>
      </c>
      <c r="I78" s="310">
        <f t="shared" si="32"/>
        <v>-0.11389585073795638</v>
      </c>
      <c r="J78" s="313">
        <f t="shared" si="32"/>
        <v>-0.15872658288505648</v>
      </c>
    </row>
    <row r="79" spans="1:11">
      <c r="A79" s="715" t="s">
        <v>273</v>
      </c>
      <c r="B79" s="156" t="s">
        <v>86</v>
      </c>
      <c r="C79" s="989">
        <f>'Project Costs_MS1'!J18/1000</f>
        <v>9.32</v>
      </c>
      <c r="D79" s="167">
        <f>'Lifecycle Calculation_MS1'!D10</f>
        <v>0</v>
      </c>
      <c r="E79" s="167">
        <f>'Lifecycle Calculation_MS1'!E10</f>
        <v>0</v>
      </c>
      <c r="F79" s="167">
        <f>'Lifecycle Calculation_MS1'!F10</f>
        <v>0</v>
      </c>
      <c r="G79" s="167">
        <f>'Lifecycle Calculation_MS1'!G10</f>
        <v>0</v>
      </c>
      <c r="H79" s="167">
        <f>'Lifecycle Calculation_MS1'!H10</f>
        <v>0</v>
      </c>
      <c r="I79" s="305">
        <f>'Lifecycle Calculation_MS1'!I10</f>
        <v>0</v>
      </c>
      <c r="J79" s="228">
        <f>SUM(C79:I79)</f>
        <v>9.32</v>
      </c>
    </row>
    <row r="80" spans="1:11">
      <c r="A80" s="715" t="s">
        <v>274</v>
      </c>
      <c r="B80" s="156" t="s">
        <v>86</v>
      </c>
      <c r="C80" s="182">
        <f>'Project Costs_MS1'!J27/1000</f>
        <v>0</v>
      </c>
      <c r="D80" s="167">
        <f>'Lifecycle Calculation_MS1'!D9</f>
        <v>0</v>
      </c>
      <c r="E80" s="167">
        <f>'Lifecycle Calculation_MS1'!E9</f>
        <v>0</v>
      </c>
      <c r="F80" s="167">
        <f>'Lifecycle Calculation_MS1'!F9</f>
        <v>0</v>
      </c>
      <c r="G80" s="167">
        <f>'Lifecycle Calculation_MS1'!G9</f>
        <v>0</v>
      </c>
      <c r="H80" s="167">
        <f>'Lifecycle Calculation_MS1'!H9</f>
        <v>0</v>
      </c>
      <c r="I80" s="716">
        <f>'Lifecycle Calculation_MS1'!I9</f>
        <v>0</v>
      </c>
      <c r="J80" s="228">
        <f t="shared" ref="J80" si="33">SUM(C80:I80)</f>
        <v>0</v>
      </c>
    </row>
    <row r="81" spans="1:10">
      <c r="A81" s="913" t="s">
        <v>117</v>
      </c>
      <c r="B81" s="914" t="s">
        <v>86</v>
      </c>
      <c r="C81" s="915">
        <f>C80+C79+C72+C71-C76</f>
        <v>9.4450000000000003</v>
      </c>
      <c r="D81" s="916">
        <f t="shared" ref="D81:J81" si="34">D80+D79+D72+D71-D76</f>
        <v>0</v>
      </c>
      <c r="E81" s="916">
        <f t="shared" si="34"/>
        <v>0</v>
      </c>
      <c r="F81" s="916">
        <f t="shared" si="34"/>
        <v>0</v>
      </c>
      <c r="G81" s="916">
        <f t="shared" si="34"/>
        <v>0</v>
      </c>
      <c r="H81" s="916">
        <f t="shared" si="34"/>
        <v>0</v>
      </c>
      <c r="I81" s="917">
        <f t="shared" si="34"/>
        <v>0</v>
      </c>
      <c r="J81" s="918">
        <f t="shared" si="34"/>
        <v>9.4450000000000003</v>
      </c>
    </row>
    <row r="82" spans="1:10" s="214" customFormat="1">
      <c r="A82" s="146"/>
      <c r="B82" s="170"/>
      <c r="C82" s="146"/>
      <c r="D82" s="146"/>
      <c r="E82" s="146"/>
      <c r="F82" s="146"/>
      <c r="G82" s="146"/>
      <c r="H82" s="146"/>
      <c r="I82" s="146"/>
      <c r="J82" s="146"/>
    </row>
    <row r="83" spans="1:10" ht="15.75">
      <c r="A83" s="283" t="s">
        <v>275</v>
      </c>
      <c r="B83" s="161"/>
      <c r="C83" s="161"/>
      <c r="D83" s="161"/>
      <c r="E83" s="161"/>
      <c r="F83" s="161"/>
      <c r="G83" s="161"/>
      <c r="H83" s="161"/>
      <c r="I83" s="161"/>
      <c r="J83" s="235"/>
    </row>
    <row r="84" spans="1:10">
      <c r="A84" s="301" t="s">
        <v>276</v>
      </c>
      <c r="B84" s="156" t="s">
        <v>86</v>
      </c>
      <c r="C84" s="182">
        <f>IF('Project Costs_MS1'!$D$18=0,0,C57*'Project Costs_MS1'!$C$6)</f>
        <v>0.21848800000000007</v>
      </c>
      <c r="D84" s="167">
        <f>IF('Project Costs_MS1'!$D$18=0,0,D57*'Project Costs_MS1'!$C$6)</f>
        <v>0.21844800000000006</v>
      </c>
      <c r="E84" s="167">
        <f>IF('Project Costs_MS1'!$D$18=0,0,E57*'Project Costs_MS1'!$C$6)</f>
        <v>0.21848800000000007</v>
      </c>
      <c r="F84" s="167">
        <f>IF('Project Costs_MS1'!$D$18=0,0,F57*'Project Costs_MS1'!$C$6)</f>
        <v>0.21848800000000007</v>
      </c>
      <c r="G84" s="167">
        <f>IF('Project Costs_MS1'!$D$18=0,0,G57*'Project Costs_MS1'!$C$6)</f>
        <v>0.21848800000000007</v>
      </c>
      <c r="H84" s="167">
        <f>IF('Project Costs_MS1'!$D$18=0,0,H57*'Project Costs_MS1'!$C$6)</f>
        <v>0.21844800000000006</v>
      </c>
      <c r="I84" s="305">
        <f>IF('Project Costs_MS1'!$D$18=0,0,I57*'Project Costs_MS1'!$C$6)</f>
        <v>0.21844800000000006</v>
      </c>
      <c r="J84" s="228">
        <f>SUM(C84:I84)</f>
        <v>1.5292960000000002</v>
      </c>
    </row>
    <row r="85" spans="1:10">
      <c r="A85" s="301" t="s">
        <v>171</v>
      </c>
      <c r="B85" s="156" t="s">
        <v>86</v>
      </c>
      <c r="C85" s="182">
        <f>IF(C22=0,0,('Lifecycle Calculation_MS1'!$C$8+'Lifecycle Calculation_MS1'!$C$9)/'Project Costs_MS1'!$C$4)</f>
        <v>1.4285714285714287E-4</v>
      </c>
      <c r="D85" s="167">
        <f>IF(D22=0,0,('Lifecycle Calculation_MS1'!$C$8+'Lifecycle Calculation_MS1'!$C$9)/'Project Costs_MS1'!$C$4)</f>
        <v>1.4285714285714287E-4</v>
      </c>
      <c r="E85" s="167">
        <f>IF(E22=0,0,('Lifecycle Calculation_MS1'!$C$8+'Lifecycle Calculation_MS1'!$C$9)/'Project Costs_MS1'!$C$4)</f>
        <v>1.4285714285714287E-4</v>
      </c>
      <c r="F85" s="167">
        <f>IF(F22=0,0,('Lifecycle Calculation_MS1'!$C$8+'Lifecycle Calculation_MS1'!$C$9)/'Project Costs_MS1'!$C$4)</f>
        <v>1.4285714285714287E-4</v>
      </c>
      <c r="G85" s="167">
        <f>IF(G22=0,0,('Lifecycle Calculation_MS1'!$C$8+'Lifecycle Calculation_MS1'!$C$9)/'Project Costs_MS1'!$C$4)</f>
        <v>1.4285714285714287E-4</v>
      </c>
      <c r="H85" s="167">
        <f>IF(H22=0,0,('Lifecycle Calculation_MS1'!$C$8+'Lifecycle Calculation_MS1'!$C$9)/'Project Costs_MS1'!$C$4)</f>
        <v>1.4285714285714287E-4</v>
      </c>
      <c r="I85" s="305">
        <f>IF(I22=0,0,('Lifecycle Calculation_MS1'!$C$8+'Lifecycle Calculation_MS1'!$C$9)/'Project Costs_MS1'!$C$4)</f>
        <v>1.4285714285714287E-4</v>
      </c>
      <c r="J85" s="228">
        <f>IF(J22=0,0,('Lifecycle Calculation_MS1'!$J$8+'Lifecycle Calculation_MS1'!$J$9))</f>
        <v>1E-3</v>
      </c>
    </row>
    <row r="86" spans="1:10">
      <c r="A86" s="301" t="s">
        <v>277</v>
      </c>
      <c r="B86" s="156" t="s">
        <v>86</v>
      </c>
      <c r="C86" s="182">
        <f t="shared" ref="C86:I86" si="35">C85+C84+C58</f>
        <v>-1.5572591428571445</v>
      </c>
      <c r="D86" s="167">
        <f t="shared" si="35"/>
        <v>-0.33981684285714464</v>
      </c>
      <c r="E86" s="167">
        <f t="shared" si="35"/>
        <v>-0.3407768428571446</v>
      </c>
      <c r="F86" s="167">
        <f t="shared" si="35"/>
        <v>-0.3407768428571446</v>
      </c>
      <c r="G86" s="167">
        <f t="shared" si="35"/>
        <v>-0.3407768428571446</v>
      </c>
      <c r="H86" s="167">
        <f t="shared" si="35"/>
        <v>-0.33981684285714464</v>
      </c>
      <c r="I86" s="305">
        <f t="shared" si="35"/>
        <v>-0.33981684285714464</v>
      </c>
      <c r="J86" s="228">
        <f>SUM(C86:I86)</f>
        <v>-3.5990402000000126</v>
      </c>
    </row>
    <row r="87" spans="1:10">
      <c r="A87" s="659" t="s">
        <v>278</v>
      </c>
      <c r="B87" s="158" t="s">
        <v>86</v>
      </c>
      <c r="C87" s="285">
        <f>C86*C88</f>
        <v>-1.4419066137566152</v>
      </c>
      <c r="D87" s="226">
        <f t="shared" ref="D87:I87" si="36">D86*D88</f>
        <v>-0.29133817117382083</v>
      </c>
      <c r="E87" s="226">
        <f t="shared" si="36"/>
        <v>-0.27051964485306529</v>
      </c>
      <c r="F87" s="226">
        <f t="shared" si="36"/>
        <v>-0.2504811526417271</v>
      </c>
      <c r="G87" s="226">
        <f t="shared" si="36"/>
        <v>-0.23192699318678434</v>
      </c>
      <c r="H87" s="226">
        <f t="shared" si="36"/>
        <v>-0.21414225307188139</v>
      </c>
      <c r="I87" s="314">
        <f t="shared" si="36"/>
        <v>-0.19827986395544575</v>
      </c>
      <c r="J87" s="229">
        <f>SUM(C87:I87)</f>
        <v>-2.8985946926393398</v>
      </c>
    </row>
    <row r="88" spans="1:10" hidden="1">
      <c r="A88" s="301" t="s">
        <v>279</v>
      </c>
      <c r="B88" s="156"/>
      <c r="C88" s="878">
        <f>1/(1+'Project Costs_MS1'!$C$3)^1</f>
        <v>0.92592592592592582</v>
      </c>
      <c r="D88" s="879">
        <f>1/(1+'Project Costs_MS1'!$C$3)^2</f>
        <v>0.85733882030178321</v>
      </c>
      <c r="E88" s="879">
        <f>1/(1+'Project Costs_MS1'!$C$3)^3</f>
        <v>0.79383224102016958</v>
      </c>
      <c r="F88" s="879">
        <f>1/(1+'Project Costs_MS1'!$C$3)^4</f>
        <v>0.73502985279645328</v>
      </c>
      <c r="G88" s="879">
        <f>1/(1+'Project Costs_MS1'!$C$3)^5</f>
        <v>0.68058319703375303</v>
      </c>
      <c r="H88" s="879">
        <f>1/(1+'Project Costs_MS1'!$C$3)^6</f>
        <v>0.63016962688310452</v>
      </c>
      <c r="I88" s="880">
        <f>1/(1+'Project Costs_MS1'!$C$3)^7</f>
        <v>0.58349039526213387</v>
      </c>
      <c r="J88" s="228"/>
    </row>
    <row r="90" spans="1:10" ht="15.75" hidden="1">
      <c r="A90" s="283" t="s">
        <v>280</v>
      </c>
      <c r="B90" s="161"/>
      <c r="C90" s="161"/>
      <c r="D90" s="161"/>
      <c r="E90" s="161"/>
      <c r="F90" s="161"/>
      <c r="G90" s="161"/>
      <c r="H90" s="161"/>
      <c r="I90" s="161"/>
      <c r="J90" s="235"/>
    </row>
    <row r="91" spans="1:10" hidden="1">
      <c r="A91" s="301" t="s">
        <v>276</v>
      </c>
      <c r="B91" s="156" t="s">
        <v>86</v>
      </c>
      <c r="C91" s="182">
        <f>C66*-1</f>
        <v>0.1966392000000001</v>
      </c>
      <c r="D91" s="167">
        <f t="shared" ref="D91:I91" si="37">D66*-1</f>
        <v>0.19660320000000009</v>
      </c>
      <c r="E91" s="167">
        <f t="shared" si="37"/>
        <v>0.1966392000000001</v>
      </c>
      <c r="F91" s="167">
        <f t="shared" si="37"/>
        <v>0.1966392000000001</v>
      </c>
      <c r="G91" s="167">
        <f t="shared" si="37"/>
        <v>0.1966392000000001</v>
      </c>
      <c r="H91" s="167">
        <f t="shared" si="37"/>
        <v>0.19660320000000009</v>
      </c>
      <c r="I91" s="305">
        <f t="shared" si="37"/>
        <v>0.19660320000000009</v>
      </c>
      <c r="J91" s="228">
        <f>SUM(C91:I91)</f>
        <v>1.3763664000000007</v>
      </c>
    </row>
    <row r="92" spans="1:10" hidden="1">
      <c r="A92" s="301" t="s">
        <v>171</v>
      </c>
      <c r="B92" s="156" t="s">
        <v>86</v>
      </c>
      <c r="C92" s="182">
        <f>IF(C27=0,0,('Lifecycle Calculation_MS1'!$C$8+'Lifecycle Calculation_MS1'!$C$9)/'Project Costs_MS1'!$C$4)</f>
        <v>1.4285714285714287E-4</v>
      </c>
      <c r="D92" s="167">
        <f>IF(D27=0,0,('Lifecycle Calculation_MS1'!$C$8+'Lifecycle Calculation_MS1'!$C$9)/'Project Costs_MS1'!$C$4)</f>
        <v>1.4285714285714287E-4</v>
      </c>
      <c r="E92" s="167">
        <f>IF(E27=0,0,('Lifecycle Calculation_MS1'!$C$8+'Lifecycle Calculation_MS1'!$C$9)/'Project Costs_MS1'!$C$4)</f>
        <v>1.4285714285714287E-4</v>
      </c>
      <c r="F92" s="167">
        <f>IF(F27=0,0,('Lifecycle Calculation_MS1'!$C$8+'Lifecycle Calculation_MS1'!$C$9)/'Project Costs_MS1'!$C$4)</f>
        <v>1.4285714285714287E-4</v>
      </c>
      <c r="G92" s="167">
        <f>IF(G27=0,0,('Lifecycle Calculation_MS1'!$C$8+'Lifecycle Calculation_MS1'!$C$9)/'Project Costs_MS1'!$C$4)</f>
        <v>1.4285714285714287E-4</v>
      </c>
      <c r="H92" s="167">
        <f>IF(H27=0,0,('Lifecycle Calculation_MS1'!$C$8+'Lifecycle Calculation_MS1'!$C$9)/'Project Costs_MS1'!$C$4)</f>
        <v>1.4285714285714287E-4</v>
      </c>
      <c r="I92" s="305">
        <f>IF(I27=0,0,('Lifecycle Calculation_MS1'!$C$8+'Lifecycle Calculation_MS1'!$C$9)/'Project Costs_MS1'!$C$4)</f>
        <v>1.4285714285714287E-4</v>
      </c>
      <c r="J92" s="228">
        <f>SUM(C92:I92)</f>
        <v>1.0000000000000002E-3</v>
      </c>
    </row>
    <row r="93" spans="1:10" hidden="1">
      <c r="A93" s="301" t="s">
        <v>277</v>
      </c>
      <c r="B93" s="156" t="s">
        <v>86</v>
      </c>
      <c r="C93" s="182">
        <f>C92+C69+C67</f>
        <v>-1.0328879428571456</v>
      </c>
      <c r="D93" s="167">
        <f t="shared" ref="D93:I93" si="38">D92+D69+D67</f>
        <v>0.18445835714285574</v>
      </c>
      <c r="E93" s="167">
        <f t="shared" si="38"/>
        <v>0.18359435714285466</v>
      </c>
      <c r="F93" s="167">
        <f t="shared" si="38"/>
        <v>0.18359435714285466</v>
      </c>
      <c r="G93" s="167">
        <f t="shared" si="38"/>
        <v>0.18359435714285466</v>
      </c>
      <c r="H93" s="167">
        <f t="shared" si="38"/>
        <v>0.18445835714285574</v>
      </c>
      <c r="I93" s="305">
        <f t="shared" si="38"/>
        <v>0.18445835714285574</v>
      </c>
      <c r="J93" s="228">
        <f>SUM(C93:I93)</f>
        <v>7.1270199999985628E-2</v>
      </c>
    </row>
    <row r="94" spans="1:10" hidden="1">
      <c r="A94" s="659" t="s">
        <v>278</v>
      </c>
      <c r="B94" s="158" t="s">
        <v>86</v>
      </c>
      <c r="C94" s="285">
        <f>C93*C88</f>
        <v>-0.95637772486772732</v>
      </c>
      <c r="D94" s="226">
        <f t="shared" ref="D94:I94" si="39">D93*D88</f>
        <v>0.15814331030766096</v>
      </c>
      <c r="E94" s="226">
        <f t="shared" si="39"/>
        <v>0.1457431199693697</v>
      </c>
      <c r="F94" s="226">
        <f t="shared" si="39"/>
        <v>0.13494733330497194</v>
      </c>
      <c r="G94" s="226">
        <f t="shared" si="39"/>
        <v>0.12495123454164067</v>
      </c>
      <c r="H94" s="226">
        <f t="shared" si="39"/>
        <v>0.11624005409618385</v>
      </c>
      <c r="I94" s="314">
        <f t="shared" si="39"/>
        <v>0.10762967971868875</v>
      </c>
      <c r="J94" s="229">
        <f>SUM(C94:I94)</f>
        <v>-0.16872299292921134</v>
      </c>
    </row>
    <row r="96" spans="1:10" ht="15.75" hidden="1">
      <c r="A96" s="283" t="s">
        <v>281</v>
      </c>
      <c r="B96" s="161"/>
      <c r="C96" s="161"/>
      <c r="D96" s="161"/>
      <c r="E96" s="161"/>
      <c r="F96" s="161"/>
      <c r="G96" s="161"/>
      <c r="H96" s="161"/>
      <c r="I96" s="161"/>
      <c r="J96" s="235"/>
    </row>
    <row r="97" spans="1:11" hidden="1">
      <c r="A97" s="284" t="s">
        <v>282</v>
      </c>
      <c r="B97" s="220"/>
      <c r="C97" s="230">
        <f>SUM(C98:C103)</f>
        <v>0</v>
      </c>
      <c r="D97" s="225">
        <f t="shared" ref="D97:I97" si="40">SUM(D98:D103)</f>
        <v>0</v>
      </c>
      <c r="E97" s="225">
        <f t="shared" si="40"/>
        <v>0</v>
      </c>
      <c r="F97" s="225">
        <f t="shared" si="40"/>
        <v>0</v>
      </c>
      <c r="G97" s="225">
        <f t="shared" si="40"/>
        <v>0</v>
      </c>
      <c r="H97" s="225">
        <f t="shared" si="40"/>
        <v>0</v>
      </c>
      <c r="I97" s="225">
        <f t="shared" si="40"/>
        <v>0</v>
      </c>
      <c r="J97" s="227">
        <f t="shared" ref="J97:J103" si="41">SUM(C97:I97)</f>
        <v>0</v>
      </c>
    </row>
    <row r="98" spans="1:11" ht="14.25" hidden="1">
      <c r="A98" s="1057" t="s">
        <v>250</v>
      </c>
      <c r="B98" s="1031"/>
      <c r="C98" s="1058">
        <f>'Lifecycle Calculation_MS1'!C481/1000</f>
        <v>0</v>
      </c>
      <c r="D98" s="169">
        <f>'Lifecycle Calculation_MS1'!D481/1000</f>
        <v>0</v>
      </c>
      <c r="E98" s="169">
        <f>'Lifecycle Calculation_MS1'!E481/1000</f>
        <v>0</v>
      </c>
      <c r="F98" s="169">
        <f>'Lifecycle Calculation_MS1'!F481/1000</f>
        <v>0</v>
      </c>
      <c r="G98" s="169">
        <f>'Lifecycle Calculation_MS1'!G481/1000</f>
        <v>0</v>
      </c>
      <c r="H98" s="169">
        <f>'Lifecycle Calculation_MS1'!H481/1000</f>
        <v>0</v>
      </c>
      <c r="I98" s="169">
        <f>'Lifecycle Calculation_MS1'!I481/1000</f>
        <v>0</v>
      </c>
      <c r="J98" s="1038">
        <f t="shared" si="41"/>
        <v>0</v>
      </c>
    </row>
    <row r="99" spans="1:11" ht="14.25" hidden="1">
      <c r="A99" s="221" t="s">
        <v>251</v>
      </c>
      <c r="C99" s="231">
        <f>'Lifecycle Calculation_MS1'!C523/1000</f>
        <v>0</v>
      </c>
      <c r="D99" s="167">
        <f>'Lifecycle Calculation_MS1'!D523/1000</f>
        <v>0</v>
      </c>
      <c r="E99" s="167">
        <f>'Lifecycle Calculation_MS1'!E523/1000</f>
        <v>0</v>
      </c>
      <c r="F99" s="167">
        <f>'Lifecycle Calculation_MS1'!F523/1000</f>
        <v>0</v>
      </c>
      <c r="G99" s="167">
        <f>'Lifecycle Calculation_MS1'!G523/1000</f>
        <v>0</v>
      </c>
      <c r="H99" s="167">
        <f>'Lifecycle Calculation_MS1'!H523/1000</f>
        <v>0</v>
      </c>
      <c r="I99" s="167">
        <f>'Lifecycle Calculation_MS1'!I523/1000</f>
        <v>0</v>
      </c>
      <c r="J99" s="228">
        <f t="shared" si="41"/>
        <v>0</v>
      </c>
    </row>
    <row r="100" spans="1:11" ht="14.25" hidden="1">
      <c r="A100" s="221" t="s">
        <v>283</v>
      </c>
      <c r="C100" s="231">
        <f>'Lifecycle Calculation_MS1'!C565/1000</f>
        <v>0</v>
      </c>
      <c r="D100" s="167">
        <f>'Lifecycle Calculation_MS1'!D565/1000</f>
        <v>0</v>
      </c>
      <c r="E100" s="167">
        <f>'Lifecycle Calculation_MS1'!E565/1000</f>
        <v>0</v>
      </c>
      <c r="F100" s="167">
        <f>'Lifecycle Calculation_MS1'!F565/1000</f>
        <v>0</v>
      </c>
      <c r="G100" s="167">
        <f>'Lifecycle Calculation_MS1'!G565/1000</f>
        <v>0</v>
      </c>
      <c r="H100" s="167">
        <f>'Lifecycle Calculation_MS1'!H565/1000</f>
        <v>0</v>
      </c>
      <c r="I100" s="167">
        <f>'Lifecycle Calculation_MS1'!I565/1000</f>
        <v>0</v>
      </c>
      <c r="J100" s="228">
        <f t="shared" si="41"/>
        <v>0</v>
      </c>
    </row>
    <row r="101" spans="1:11" ht="14.25" hidden="1">
      <c r="A101" s="221" t="s">
        <v>256</v>
      </c>
      <c r="C101" s="231">
        <f>'Lifecycle Calculation_MS1'!C607/1000</f>
        <v>0</v>
      </c>
      <c r="D101" s="167">
        <f>'Lifecycle Calculation_MS1'!D607/1000</f>
        <v>0</v>
      </c>
      <c r="E101" s="167">
        <f>'Lifecycle Calculation_MS1'!E607/1000</f>
        <v>0</v>
      </c>
      <c r="F101" s="167">
        <f>'Lifecycle Calculation_MS1'!F607/1000</f>
        <v>0</v>
      </c>
      <c r="G101" s="167">
        <f>'Lifecycle Calculation_MS1'!G607/1000</f>
        <v>0</v>
      </c>
      <c r="H101" s="167">
        <f>'Lifecycle Calculation_MS1'!H607/1000</f>
        <v>0</v>
      </c>
      <c r="I101" s="167">
        <f>'Lifecycle Calculation_MS1'!I607/1000</f>
        <v>0</v>
      </c>
      <c r="J101" s="228">
        <f t="shared" si="41"/>
        <v>0</v>
      </c>
    </row>
    <row r="102" spans="1:11" ht="14.25" hidden="1">
      <c r="A102" s="221" t="s">
        <v>257</v>
      </c>
      <c r="C102" s="231">
        <f>'Lifecycle Calculation_MS1'!C649/1000</f>
        <v>0</v>
      </c>
      <c r="D102" s="167">
        <f>'Lifecycle Calculation_MS1'!D649/1000</f>
        <v>0</v>
      </c>
      <c r="E102" s="167">
        <f>'Lifecycle Calculation_MS1'!E649/1000</f>
        <v>0</v>
      </c>
      <c r="F102" s="167">
        <f>'Lifecycle Calculation_MS1'!F649/1000</f>
        <v>0</v>
      </c>
      <c r="G102" s="167">
        <f>'Lifecycle Calculation_MS1'!G649/1000</f>
        <v>0</v>
      </c>
      <c r="H102" s="167">
        <f>'Lifecycle Calculation_MS1'!H649/1000</f>
        <v>0</v>
      </c>
      <c r="I102" s="167">
        <f>'Lifecycle Calculation_MS1'!I649/1000</f>
        <v>0</v>
      </c>
      <c r="J102" s="228">
        <f t="shared" si="41"/>
        <v>0</v>
      </c>
    </row>
    <row r="103" spans="1:11" ht="14.25" hidden="1">
      <c r="A103" s="223" t="s">
        <v>258</v>
      </c>
      <c r="B103" s="224"/>
      <c r="C103" s="232">
        <f>'Lifecycle Calculation_MS1'!C691/1000</f>
        <v>0</v>
      </c>
      <c r="D103" s="226">
        <f>'Lifecycle Calculation_MS1'!D691/1000</f>
        <v>0</v>
      </c>
      <c r="E103" s="226">
        <f>'Lifecycle Calculation_MS1'!E691/1000</f>
        <v>0</v>
      </c>
      <c r="F103" s="226">
        <f>'Lifecycle Calculation_MS1'!F691/1000</f>
        <v>0</v>
      </c>
      <c r="G103" s="226">
        <f>'Lifecycle Calculation_MS1'!G691/1000</f>
        <v>0</v>
      </c>
      <c r="H103" s="226">
        <f>'Lifecycle Calculation_MS1'!H691/1000</f>
        <v>0</v>
      </c>
      <c r="I103" s="226">
        <f>'Lifecycle Calculation_MS1'!I691/1000</f>
        <v>0</v>
      </c>
      <c r="J103" s="229">
        <f t="shared" si="41"/>
        <v>0</v>
      </c>
    </row>
    <row r="104" spans="1:11" ht="14.25">
      <c r="A104" s="1"/>
      <c r="C104" s="222"/>
      <c r="D104" s="222"/>
      <c r="E104" s="222"/>
      <c r="F104" s="222"/>
      <c r="G104" s="222"/>
      <c r="H104" s="222"/>
      <c r="I104" s="222"/>
      <c r="J104" s="222"/>
    </row>
    <row r="105" spans="1:11">
      <c r="A105" s="1092" t="s">
        <v>284</v>
      </c>
      <c r="B105" s="1093"/>
      <c r="C105" s="1093"/>
      <c r="D105" s="1093"/>
      <c r="E105" s="1093"/>
      <c r="F105" s="1093"/>
      <c r="G105" s="1093"/>
      <c r="H105" s="1093"/>
      <c r="I105" s="1093"/>
      <c r="J105" s="1094"/>
    </row>
    <row r="106" spans="1:11">
      <c r="A106" s="459"/>
      <c r="B106" s="460"/>
      <c r="C106" s="460"/>
      <c r="D106" s="460"/>
      <c r="E106" s="460"/>
      <c r="F106" s="460"/>
      <c r="G106" s="460"/>
      <c r="H106" s="460"/>
      <c r="I106" s="460"/>
      <c r="J106" s="461"/>
    </row>
    <row r="107" spans="1:11">
      <c r="A107" s="459"/>
      <c r="B107" s="460"/>
      <c r="C107" s="460"/>
      <c r="D107" s="460"/>
      <c r="E107" s="460"/>
      <c r="F107" s="460"/>
      <c r="G107" s="460"/>
      <c r="H107" s="460"/>
      <c r="I107" s="460"/>
      <c r="J107" s="461"/>
    </row>
    <row r="108" spans="1:11" ht="14.25">
      <c r="A108" s="459"/>
      <c r="B108" s="460"/>
      <c r="C108" s="460"/>
      <c r="D108" s="460"/>
      <c r="E108" s="460"/>
      <c r="F108" s="460"/>
      <c r="G108" s="460"/>
      <c r="H108" s="460"/>
      <c r="I108" s="460"/>
      <c r="J108" s="461"/>
      <c r="K108" s="1"/>
    </row>
    <row r="109" spans="1:11">
      <c r="A109" s="459"/>
      <c r="B109" s="460"/>
      <c r="C109" s="460"/>
      <c r="D109" s="460"/>
      <c r="E109" s="460"/>
      <c r="F109" s="460"/>
      <c r="G109" s="460"/>
      <c r="H109" s="460"/>
      <c r="I109" s="460"/>
      <c r="J109" s="461"/>
    </row>
    <row r="110" spans="1:11" ht="14.25">
      <c r="A110" s="459"/>
      <c r="B110" s="460"/>
      <c r="C110" s="460"/>
      <c r="D110" s="460"/>
      <c r="E110" s="460"/>
      <c r="F110" s="460"/>
      <c r="G110" s="460"/>
      <c r="H110" s="460"/>
      <c r="I110" s="460"/>
      <c r="J110" s="461"/>
      <c r="K110" s="1"/>
    </row>
    <row r="111" spans="1:11" ht="14.25">
      <c r="A111" s="459"/>
      <c r="B111" s="460"/>
      <c r="C111" s="460"/>
      <c r="D111" s="460"/>
      <c r="E111" s="460"/>
      <c r="F111" s="460"/>
      <c r="G111" s="460"/>
      <c r="H111" s="460"/>
      <c r="I111" s="460"/>
      <c r="J111" s="461"/>
      <c r="K111" s="1"/>
    </row>
    <row r="112" spans="1:11">
      <c r="A112" s="459"/>
      <c r="B112" s="460"/>
      <c r="C112" s="460"/>
      <c r="D112" s="460"/>
      <c r="E112" s="460"/>
      <c r="F112" s="460"/>
      <c r="G112" s="460"/>
      <c r="H112" s="460"/>
      <c r="I112" s="460"/>
      <c r="J112" s="461"/>
    </row>
    <row r="113" spans="1:11" ht="14.25">
      <c r="A113" s="459"/>
      <c r="B113" s="460"/>
      <c r="C113" s="460"/>
      <c r="D113" s="460"/>
      <c r="E113" s="460"/>
      <c r="F113" s="460"/>
      <c r="G113" s="460"/>
      <c r="H113" s="460"/>
      <c r="I113" s="460"/>
      <c r="J113" s="461"/>
      <c r="K113" s="1"/>
    </row>
    <row r="114" spans="1:11" ht="14.25">
      <c r="A114" s="462"/>
      <c r="B114" s="463"/>
      <c r="C114" s="463"/>
      <c r="D114" s="463"/>
      <c r="E114" s="463"/>
      <c r="F114" s="463"/>
      <c r="G114" s="463"/>
      <c r="H114" s="463"/>
      <c r="I114" s="463"/>
      <c r="J114" s="464"/>
      <c r="K114" s="1"/>
    </row>
    <row r="115" spans="1:11" ht="14.25">
      <c r="B115" s="146"/>
      <c r="K115" s="1"/>
    </row>
    <row r="116" spans="1:11" ht="14.25">
      <c r="B116" s="146"/>
      <c r="K116" s="1"/>
    </row>
  </sheetData>
  <mergeCells count="8">
    <mergeCell ref="A105:J105"/>
    <mergeCell ref="A5:N5"/>
    <mergeCell ref="K2:L2"/>
    <mergeCell ref="A6:N6"/>
    <mergeCell ref="K3:L3"/>
    <mergeCell ref="H3:J3"/>
    <mergeCell ref="E3:G3"/>
    <mergeCell ref="A7:E7"/>
  </mergeCells>
  <phoneticPr fontId="126" type="noConversion"/>
  <conditionalFormatting sqref="M11:N11">
    <cfRule type="colorScale" priority="16">
      <colorScale>
        <cfvo type="num" val="-0.1"/>
        <cfvo type="num" val="0"/>
        <color rgb="FFF8696B"/>
        <color rgb="FF92D050"/>
      </colorScale>
    </cfRule>
  </conditionalFormatting>
  <conditionalFormatting sqref="M16:N16">
    <cfRule type="cellIs" dxfId="27" priority="13" operator="lessThan">
      <formula>0</formula>
    </cfRule>
    <cfRule type="cellIs" dxfId="26" priority="14" operator="greaterThan">
      <formula>0</formula>
    </cfRule>
  </conditionalFormatting>
  <conditionalFormatting sqref="M17:N17">
    <cfRule type="cellIs" dxfId="25" priority="1" operator="lessThan">
      <formula>0</formula>
    </cfRule>
    <cfRule type="cellIs" dxfId="24" priority="2" operator="greaterThan">
      <formula>0</formula>
    </cfRule>
  </conditionalFormatting>
  <printOptions horizontalCentered="1"/>
  <pageMargins left="0.24" right="0.19685039370078741" top="0.98425196850393704" bottom="0.46" header="0.51181102362204722" footer="0.17"/>
  <pageSetup paperSize="9" scale="62" orientation="portrait" r:id="rId1"/>
  <headerFooter alignWithMargins="0">
    <oddFooter>&amp;L&amp;D&amp;R&amp;F</oddFooter>
  </headerFooter>
  <customProperties>
    <customPr name="_pios_id" r:id="rId2"/>
    <customPr name="EpmWorksheetKeyString_GUID" r:id="rId3"/>
  </customProperties>
  <drawing r:id="rId4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27370B-9A85-4D8A-8E9C-D0DB6D16C8A7}">
  <sheetPr codeName="Tabelle6">
    <tabColor rgb="FF99FF33"/>
  </sheetPr>
  <dimension ref="A1:U116"/>
  <sheetViews>
    <sheetView showGridLines="0" showZeros="0" topLeftCell="A21" zoomScale="110" zoomScaleNormal="110" zoomScaleSheetLayoutView="85" workbookViewId="0">
      <selection activeCell="A41" sqref="A41:A45"/>
    </sheetView>
  </sheetViews>
  <sheetFormatPr defaultColWidth="11.375" defaultRowHeight="12.75"/>
  <cols>
    <col min="1" max="1" width="44.875" style="146" bestFit="1" customWidth="1"/>
    <col min="2" max="2" width="7.75" style="170" customWidth="1"/>
    <col min="3" max="9" width="9.625" style="146" customWidth="1"/>
    <col min="10" max="10" width="11.875" style="146" customWidth="1"/>
    <col min="11" max="11" width="10.625" style="146" bestFit="1" customWidth="1"/>
    <col min="12" max="12" width="6.625" style="146" customWidth="1"/>
    <col min="13" max="13" width="13.75" style="146" bestFit="1" customWidth="1"/>
    <col min="14" max="14" width="10.25" style="146" hidden="1" customWidth="1"/>
    <col min="15" max="18" width="9.125" style="146" customWidth="1"/>
    <col min="19" max="19" width="10.125" style="146" bestFit="1" customWidth="1"/>
    <col min="20" max="256" width="11.375" style="146"/>
    <col min="257" max="257" width="32.25" style="146" customWidth="1"/>
    <col min="258" max="258" width="8.875" style="146" customWidth="1"/>
    <col min="259" max="259" width="10.125" style="146" customWidth="1"/>
    <col min="260" max="260" width="8.125" style="146" customWidth="1"/>
    <col min="261" max="261" width="10.25" style="146" customWidth="1"/>
    <col min="262" max="262" width="9.125" style="146" customWidth="1"/>
    <col min="263" max="263" width="10.25" style="146" customWidth="1"/>
    <col min="264" max="264" width="8.125" style="146" customWidth="1"/>
    <col min="265" max="265" width="8.625" style="146" customWidth="1"/>
    <col min="266" max="267" width="8.125" style="146" customWidth="1"/>
    <col min="268" max="268" width="9.25" style="146" customWidth="1"/>
    <col min="269" max="274" width="9.125" style="146" customWidth="1"/>
    <col min="275" max="275" width="10.125" style="146" bestFit="1" customWidth="1"/>
    <col min="276" max="512" width="11.375" style="146"/>
    <col min="513" max="513" width="32.25" style="146" customWidth="1"/>
    <col min="514" max="514" width="8.875" style="146" customWidth="1"/>
    <col min="515" max="515" width="10.125" style="146" customWidth="1"/>
    <col min="516" max="516" width="8.125" style="146" customWidth="1"/>
    <col min="517" max="517" width="10.25" style="146" customWidth="1"/>
    <col min="518" max="518" width="9.125" style="146" customWidth="1"/>
    <col min="519" max="519" width="10.25" style="146" customWidth="1"/>
    <col min="520" max="520" width="8.125" style="146" customWidth="1"/>
    <col min="521" max="521" width="8.625" style="146" customWidth="1"/>
    <col min="522" max="523" width="8.125" style="146" customWidth="1"/>
    <col min="524" max="524" width="9.25" style="146" customWidth="1"/>
    <col min="525" max="530" width="9.125" style="146" customWidth="1"/>
    <col min="531" max="531" width="10.125" style="146" bestFit="1" customWidth="1"/>
    <col min="532" max="768" width="11.375" style="146"/>
    <col min="769" max="769" width="32.25" style="146" customWidth="1"/>
    <col min="770" max="770" width="8.875" style="146" customWidth="1"/>
    <col min="771" max="771" width="10.125" style="146" customWidth="1"/>
    <col min="772" max="772" width="8.125" style="146" customWidth="1"/>
    <col min="773" max="773" width="10.25" style="146" customWidth="1"/>
    <col min="774" max="774" width="9.125" style="146" customWidth="1"/>
    <col min="775" max="775" width="10.25" style="146" customWidth="1"/>
    <col min="776" max="776" width="8.125" style="146" customWidth="1"/>
    <col min="777" max="777" width="8.625" style="146" customWidth="1"/>
    <col min="778" max="779" width="8.125" style="146" customWidth="1"/>
    <col min="780" max="780" width="9.25" style="146" customWidth="1"/>
    <col min="781" max="786" width="9.125" style="146" customWidth="1"/>
    <col min="787" max="787" width="10.125" style="146" bestFit="1" customWidth="1"/>
    <col min="788" max="1024" width="11.375" style="146"/>
    <col min="1025" max="1025" width="32.25" style="146" customWidth="1"/>
    <col min="1026" max="1026" width="8.875" style="146" customWidth="1"/>
    <col min="1027" max="1027" width="10.125" style="146" customWidth="1"/>
    <col min="1028" max="1028" width="8.125" style="146" customWidth="1"/>
    <col min="1029" max="1029" width="10.25" style="146" customWidth="1"/>
    <col min="1030" max="1030" width="9.125" style="146" customWidth="1"/>
    <col min="1031" max="1031" width="10.25" style="146" customWidth="1"/>
    <col min="1032" max="1032" width="8.125" style="146" customWidth="1"/>
    <col min="1033" max="1033" width="8.625" style="146" customWidth="1"/>
    <col min="1034" max="1035" width="8.125" style="146" customWidth="1"/>
    <col min="1036" max="1036" width="9.25" style="146" customWidth="1"/>
    <col min="1037" max="1042" width="9.125" style="146" customWidth="1"/>
    <col min="1043" max="1043" width="10.125" style="146" bestFit="1" customWidth="1"/>
    <col min="1044" max="1280" width="11.375" style="146"/>
    <col min="1281" max="1281" width="32.25" style="146" customWidth="1"/>
    <col min="1282" max="1282" width="8.875" style="146" customWidth="1"/>
    <col min="1283" max="1283" width="10.125" style="146" customWidth="1"/>
    <col min="1284" max="1284" width="8.125" style="146" customWidth="1"/>
    <col min="1285" max="1285" width="10.25" style="146" customWidth="1"/>
    <col min="1286" max="1286" width="9.125" style="146" customWidth="1"/>
    <col min="1287" max="1287" width="10.25" style="146" customWidth="1"/>
    <col min="1288" max="1288" width="8.125" style="146" customWidth="1"/>
    <col min="1289" max="1289" width="8.625" style="146" customWidth="1"/>
    <col min="1290" max="1291" width="8.125" style="146" customWidth="1"/>
    <col min="1292" max="1292" width="9.25" style="146" customWidth="1"/>
    <col min="1293" max="1298" width="9.125" style="146" customWidth="1"/>
    <col min="1299" max="1299" width="10.125" style="146" bestFit="1" customWidth="1"/>
    <col min="1300" max="1536" width="11.375" style="146"/>
    <col min="1537" max="1537" width="32.25" style="146" customWidth="1"/>
    <col min="1538" max="1538" width="8.875" style="146" customWidth="1"/>
    <col min="1539" max="1539" width="10.125" style="146" customWidth="1"/>
    <col min="1540" max="1540" width="8.125" style="146" customWidth="1"/>
    <col min="1541" max="1541" width="10.25" style="146" customWidth="1"/>
    <col min="1542" max="1542" width="9.125" style="146" customWidth="1"/>
    <col min="1543" max="1543" width="10.25" style="146" customWidth="1"/>
    <col min="1544" max="1544" width="8.125" style="146" customWidth="1"/>
    <col min="1545" max="1545" width="8.625" style="146" customWidth="1"/>
    <col min="1546" max="1547" width="8.125" style="146" customWidth="1"/>
    <col min="1548" max="1548" width="9.25" style="146" customWidth="1"/>
    <col min="1549" max="1554" width="9.125" style="146" customWidth="1"/>
    <col min="1555" max="1555" width="10.125" style="146" bestFit="1" customWidth="1"/>
    <col min="1556" max="1792" width="11.375" style="146"/>
    <col min="1793" max="1793" width="32.25" style="146" customWidth="1"/>
    <col min="1794" max="1794" width="8.875" style="146" customWidth="1"/>
    <col min="1795" max="1795" width="10.125" style="146" customWidth="1"/>
    <col min="1796" max="1796" width="8.125" style="146" customWidth="1"/>
    <col min="1797" max="1797" width="10.25" style="146" customWidth="1"/>
    <col min="1798" max="1798" width="9.125" style="146" customWidth="1"/>
    <col min="1799" max="1799" width="10.25" style="146" customWidth="1"/>
    <col min="1800" max="1800" width="8.125" style="146" customWidth="1"/>
    <col min="1801" max="1801" width="8.625" style="146" customWidth="1"/>
    <col min="1802" max="1803" width="8.125" style="146" customWidth="1"/>
    <col min="1804" max="1804" width="9.25" style="146" customWidth="1"/>
    <col min="1805" max="1810" width="9.125" style="146" customWidth="1"/>
    <col min="1811" max="1811" width="10.125" style="146" bestFit="1" customWidth="1"/>
    <col min="1812" max="2048" width="11.375" style="146"/>
    <col min="2049" max="2049" width="32.25" style="146" customWidth="1"/>
    <col min="2050" max="2050" width="8.875" style="146" customWidth="1"/>
    <col min="2051" max="2051" width="10.125" style="146" customWidth="1"/>
    <col min="2052" max="2052" width="8.125" style="146" customWidth="1"/>
    <col min="2053" max="2053" width="10.25" style="146" customWidth="1"/>
    <col min="2054" max="2054" width="9.125" style="146" customWidth="1"/>
    <col min="2055" max="2055" width="10.25" style="146" customWidth="1"/>
    <col min="2056" max="2056" width="8.125" style="146" customWidth="1"/>
    <col min="2057" max="2057" width="8.625" style="146" customWidth="1"/>
    <col min="2058" max="2059" width="8.125" style="146" customWidth="1"/>
    <col min="2060" max="2060" width="9.25" style="146" customWidth="1"/>
    <col min="2061" max="2066" width="9.125" style="146" customWidth="1"/>
    <col min="2067" max="2067" width="10.125" style="146" bestFit="1" customWidth="1"/>
    <col min="2068" max="2304" width="11.375" style="146"/>
    <col min="2305" max="2305" width="32.25" style="146" customWidth="1"/>
    <col min="2306" max="2306" width="8.875" style="146" customWidth="1"/>
    <col min="2307" max="2307" width="10.125" style="146" customWidth="1"/>
    <col min="2308" max="2308" width="8.125" style="146" customWidth="1"/>
    <col min="2309" max="2309" width="10.25" style="146" customWidth="1"/>
    <col min="2310" max="2310" width="9.125" style="146" customWidth="1"/>
    <col min="2311" max="2311" width="10.25" style="146" customWidth="1"/>
    <col min="2312" max="2312" width="8.125" style="146" customWidth="1"/>
    <col min="2313" max="2313" width="8.625" style="146" customWidth="1"/>
    <col min="2314" max="2315" width="8.125" style="146" customWidth="1"/>
    <col min="2316" max="2316" width="9.25" style="146" customWidth="1"/>
    <col min="2317" max="2322" width="9.125" style="146" customWidth="1"/>
    <col min="2323" max="2323" width="10.125" style="146" bestFit="1" customWidth="1"/>
    <col min="2324" max="2560" width="11.375" style="146"/>
    <col min="2561" max="2561" width="32.25" style="146" customWidth="1"/>
    <col min="2562" max="2562" width="8.875" style="146" customWidth="1"/>
    <col min="2563" max="2563" width="10.125" style="146" customWidth="1"/>
    <col min="2564" max="2564" width="8.125" style="146" customWidth="1"/>
    <col min="2565" max="2565" width="10.25" style="146" customWidth="1"/>
    <col min="2566" max="2566" width="9.125" style="146" customWidth="1"/>
    <col min="2567" max="2567" width="10.25" style="146" customWidth="1"/>
    <col min="2568" max="2568" width="8.125" style="146" customWidth="1"/>
    <col min="2569" max="2569" width="8.625" style="146" customWidth="1"/>
    <col min="2570" max="2571" width="8.125" style="146" customWidth="1"/>
    <col min="2572" max="2572" width="9.25" style="146" customWidth="1"/>
    <col min="2573" max="2578" width="9.125" style="146" customWidth="1"/>
    <col min="2579" max="2579" width="10.125" style="146" bestFit="1" customWidth="1"/>
    <col min="2580" max="2816" width="11.375" style="146"/>
    <col min="2817" max="2817" width="32.25" style="146" customWidth="1"/>
    <col min="2818" max="2818" width="8.875" style="146" customWidth="1"/>
    <col min="2819" max="2819" width="10.125" style="146" customWidth="1"/>
    <col min="2820" max="2820" width="8.125" style="146" customWidth="1"/>
    <col min="2821" max="2821" width="10.25" style="146" customWidth="1"/>
    <col min="2822" max="2822" width="9.125" style="146" customWidth="1"/>
    <col min="2823" max="2823" width="10.25" style="146" customWidth="1"/>
    <col min="2824" max="2824" width="8.125" style="146" customWidth="1"/>
    <col min="2825" max="2825" width="8.625" style="146" customWidth="1"/>
    <col min="2826" max="2827" width="8.125" style="146" customWidth="1"/>
    <col min="2828" max="2828" width="9.25" style="146" customWidth="1"/>
    <col min="2829" max="2834" width="9.125" style="146" customWidth="1"/>
    <col min="2835" max="2835" width="10.125" style="146" bestFit="1" customWidth="1"/>
    <col min="2836" max="3072" width="11.375" style="146"/>
    <col min="3073" max="3073" width="32.25" style="146" customWidth="1"/>
    <col min="3074" max="3074" width="8.875" style="146" customWidth="1"/>
    <col min="3075" max="3075" width="10.125" style="146" customWidth="1"/>
    <col min="3076" max="3076" width="8.125" style="146" customWidth="1"/>
    <col min="3077" max="3077" width="10.25" style="146" customWidth="1"/>
    <col min="3078" max="3078" width="9.125" style="146" customWidth="1"/>
    <col min="3079" max="3079" width="10.25" style="146" customWidth="1"/>
    <col min="3080" max="3080" width="8.125" style="146" customWidth="1"/>
    <col min="3081" max="3081" width="8.625" style="146" customWidth="1"/>
    <col min="3082" max="3083" width="8.125" style="146" customWidth="1"/>
    <col min="3084" max="3084" width="9.25" style="146" customWidth="1"/>
    <col min="3085" max="3090" width="9.125" style="146" customWidth="1"/>
    <col min="3091" max="3091" width="10.125" style="146" bestFit="1" customWidth="1"/>
    <col min="3092" max="3328" width="11.375" style="146"/>
    <col min="3329" max="3329" width="32.25" style="146" customWidth="1"/>
    <col min="3330" max="3330" width="8.875" style="146" customWidth="1"/>
    <col min="3331" max="3331" width="10.125" style="146" customWidth="1"/>
    <col min="3332" max="3332" width="8.125" style="146" customWidth="1"/>
    <col min="3333" max="3333" width="10.25" style="146" customWidth="1"/>
    <col min="3334" max="3334" width="9.125" style="146" customWidth="1"/>
    <col min="3335" max="3335" width="10.25" style="146" customWidth="1"/>
    <col min="3336" max="3336" width="8.125" style="146" customWidth="1"/>
    <col min="3337" max="3337" width="8.625" style="146" customWidth="1"/>
    <col min="3338" max="3339" width="8.125" style="146" customWidth="1"/>
    <col min="3340" max="3340" width="9.25" style="146" customWidth="1"/>
    <col min="3341" max="3346" width="9.125" style="146" customWidth="1"/>
    <col min="3347" max="3347" width="10.125" style="146" bestFit="1" customWidth="1"/>
    <col min="3348" max="3584" width="11.375" style="146"/>
    <col min="3585" max="3585" width="32.25" style="146" customWidth="1"/>
    <col min="3586" max="3586" width="8.875" style="146" customWidth="1"/>
    <col min="3587" max="3587" width="10.125" style="146" customWidth="1"/>
    <col min="3588" max="3588" width="8.125" style="146" customWidth="1"/>
    <col min="3589" max="3589" width="10.25" style="146" customWidth="1"/>
    <col min="3590" max="3590" width="9.125" style="146" customWidth="1"/>
    <col min="3591" max="3591" width="10.25" style="146" customWidth="1"/>
    <col min="3592" max="3592" width="8.125" style="146" customWidth="1"/>
    <col min="3593" max="3593" width="8.625" style="146" customWidth="1"/>
    <col min="3594" max="3595" width="8.125" style="146" customWidth="1"/>
    <col min="3596" max="3596" width="9.25" style="146" customWidth="1"/>
    <col min="3597" max="3602" width="9.125" style="146" customWidth="1"/>
    <col min="3603" max="3603" width="10.125" style="146" bestFit="1" customWidth="1"/>
    <col min="3604" max="3840" width="11.375" style="146"/>
    <col min="3841" max="3841" width="32.25" style="146" customWidth="1"/>
    <col min="3842" max="3842" width="8.875" style="146" customWidth="1"/>
    <col min="3843" max="3843" width="10.125" style="146" customWidth="1"/>
    <col min="3844" max="3844" width="8.125" style="146" customWidth="1"/>
    <col min="3845" max="3845" width="10.25" style="146" customWidth="1"/>
    <col min="3846" max="3846" width="9.125" style="146" customWidth="1"/>
    <col min="3847" max="3847" width="10.25" style="146" customWidth="1"/>
    <col min="3848" max="3848" width="8.125" style="146" customWidth="1"/>
    <col min="3849" max="3849" width="8.625" style="146" customWidth="1"/>
    <col min="3850" max="3851" width="8.125" style="146" customWidth="1"/>
    <col min="3852" max="3852" width="9.25" style="146" customWidth="1"/>
    <col min="3853" max="3858" width="9.125" style="146" customWidth="1"/>
    <col min="3859" max="3859" width="10.125" style="146" bestFit="1" customWidth="1"/>
    <col min="3860" max="4096" width="11.375" style="146"/>
    <col min="4097" max="4097" width="32.25" style="146" customWidth="1"/>
    <col min="4098" max="4098" width="8.875" style="146" customWidth="1"/>
    <col min="4099" max="4099" width="10.125" style="146" customWidth="1"/>
    <col min="4100" max="4100" width="8.125" style="146" customWidth="1"/>
    <col min="4101" max="4101" width="10.25" style="146" customWidth="1"/>
    <col min="4102" max="4102" width="9.125" style="146" customWidth="1"/>
    <col min="4103" max="4103" width="10.25" style="146" customWidth="1"/>
    <col min="4104" max="4104" width="8.125" style="146" customWidth="1"/>
    <col min="4105" max="4105" width="8.625" style="146" customWidth="1"/>
    <col min="4106" max="4107" width="8.125" style="146" customWidth="1"/>
    <col min="4108" max="4108" width="9.25" style="146" customWidth="1"/>
    <col min="4109" max="4114" width="9.125" style="146" customWidth="1"/>
    <col min="4115" max="4115" width="10.125" style="146" bestFit="1" customWidth="1"/>
    <col min="4116" max="4352" width="11.375" style="146"/>
    <col min="4353" max="4353" width="32.25" style="146" customWidth="1"/>
    <col min="4354" max="4354" width="8.875" style="146" customWidth="1"/>
    <col min="4355" max="4355" width="10.125" style="146" customWidth="1"/>
    <col min="4356" max="4356" width="8.125" style="146" customWidth="1"/>
    <col min="4357" max="4357" width="10.25" style="146" customWidth="1"/>
    <col min="4358" max="4358" width="9.125" style="146" customWidth="1"/>
    <col min="4359" max="4359" width="10.25" style="146" customWidth="1"/>
    <col min="4360" max="4360" width="8.125" style="146" customWidth="1"/>
    <col min="4361" max="4361" width="8.625" style="146" customWidth="1"/>
    <col min="4362" max="4363" width="8.125" style="146" customWidth="1"/>
    <col min="4364" max="4364" width="9.25" style="146" customWidth="1"/>
    <col min="4365" max="4370" width="9.125" style="146" customWidth="1"/>
    <col min="4371" max="4371" width="10.125" style="146" bestFit="1" customWidth="1"/>
    <col min="4372" max="4608" width="11.375" style="146"/>
    <col min="4609" max="4609" width="32.25" style="146" customWidth="1"/>
    <col min="4610" max="4610" width="8.875" style="146" customWidth="1"/>
    <col min="4611" max="4611" width="10.125" style="146" customWidth="1"/>
    <col min="4612" max="4612" width="8.125" style="146" customWidth="1"/>
    <col min="4613" max="4613" width="10.25" style="146" customWidth="1"/>
    <col min="4614" max="4614" width="9.125" style="146" customWidth="1"/>
    <col min="4615" max="4615" width="10.25" style="146" customWidth="1"/>
    <col min="4616" max="4616" width="8.125" style="146" customWidth="1"/>
    <col min="4617" max="4617" width="8.625" style="146" customWidth="1"/>
    <col min="4618" max="4619" width="8.125" style="146" customWidth="1"/>
    <col min="4620" max="4620" width="9.25" style="146" customWidth="1"/>
    <col min="4621" max="4626" width="9.125" style="146" customWidth="1"/>
    <col min="4627" max="4627" width="10.125" style="146" bestFit="1" customWidth="1"/>
    <col min="4628" max="4864" width="11.375" style="146"/>
    <col min="4865" max="4865" width="32.25" style="146" customWidth="1"/>
    <col min="4866" max="4866" width="8.875" style="146" customWidth="1"/>
    <col min="4867" max="4867" width="10.125" style="146" customWidth="1"/>
    <col min="4868" max="4868" width="8.125" style="146" customWidth="1"/>
    <col min="4869" max="4869" width="10.25" style="146" customWidth="1"/>
    <col min="4870" max="4870" width="9.125" style="146" customWidth="1"/>
    <col min="4871" max="4871" width="10.25" style="146" customWidth="1"/>
    <col min="4872" max="4872" width="8.125" style="146" customWidth="1"/>
    <col min="4873" max="4873" width="8.625" style="146" customWidth="1"/>
    <col min="4874" max="4875" width="8.125" style="146" customWidth="1"/>
    <col min="4876" max="4876" width="9.25" style="146" customWidth="1"/>
    <col min="4877" max="4882" width="9.125" style="146" customWidth="1"/>
    <col min="4883" max="4883" width="10.125" style="146" bestFit="1" customWidth="1"/>
    <col min="4884" max="5120" width="11.375" style="146"/>
    <col min="5121" max="5121" width="32.25" style="146" customWidth="1"/>
    <col min="5122" max="5122" width="8.875" style="146" customWidth="1"/>
    <col min="5123" max="5123" width="10.125" style="146" customWidth="1"/>
    <col min="5124" max="5124" width="8.125" style="146" customWidth="1"/>
    <col min="5125" max="5125" width="10.25" style="146" customWidth="1"/>
    <col min="5126" max="5126" width="9.125" style="146" customWidth="1"/>
    <col min="5127" max="5127" width="10.25" style="146" customWidth="1"/>
    <col min="5128" max="5128" width="8.125" style="146" customWidth="1"/>
    <col min="5129" max="5129" width="8.625" style="146" customWidth="1"/>
    <col min="5130" max="5131" width="8.125" style="146" customWidth="1"/>
    <col min="5132" max="5132" width="9.25" style="146" customWidth="1"/>
    <col min="5133" max="5138" width="9.125" style="146" customWidth="1"/>
    <col min="5139" max="5139" width="10.125" style="146" bestFit="1" customWidth="1"/>
    <col min="5140" max="5376" width="11.375" style="146"/>
    <col min="5377" max="5377" width="32.25" style="146" customWidth="1"/>
    <col min="5378" max="5378" width="8.875" style="146" customWidth="1"/>
    <col min="5379" max="5379" width="10.125" style="146" customWidth="1"/>
    <col min="5380" max="5380" width="8.125" style="146" customWidth="1"/>
    <col min="5381" max="5381" width="10.25" style="146" customWidth="1"/>
    <col min="5382" max="5382" width="9.125" style="146" customWidth="1"/>
    <col min="5383" max="5383" width="10.25" style="146" customWidth="1"/>
    <col min="5384" max="5384" width="8.125" style="146" customWidth="1"/>
    <col min="5385" max="5385" width="8.625" style="146" customWidth="1"/>
    <col min="5386" max="5387" width="8.125" style="146" customWidth="1"/>
    <col min="5388" max="5388" width="9.25" style="146" customWidth="1"/>
    <col min="5389" max="5394" width="9.125" style="146" customWidth="1"/>
    <col min="5395" max="5395" width="10.125" style="146" bestFit="1" customWidth="1"/>
    <col min="5396" max="5632" width="11.375" style="146"/>
    <col min="5633" max="5633" width="32.25" style="146" customWidth="1"/>
    <col min="5634" max="5634" width="8.875" style="146" customWidth="1"/>
    <col min="5635" max="5635" width="10.125" style="146" customWidth="1"/>
    <col min="5636" max="5636" width="8.125" style="146" customWidth="1"/>
    <col min="5637" max="5637" width="10.25" style="146" customWidth="1"/>
    <col min="5638" max="5638" width="9.125" style="146" customWidth="1"/>
    <col min="5639" max="5639" width="10.25" style="146" customWidth="1"/>
    <col min="5640" max="5640" width="8.125" style="146" customWidth="1"/>
    <col min="5641" max="5641" width="8.625" style="146" customWidth="1"/>
    <col min="5642" max="5643" width="8.125" style="146" customWidth="1"/>
    <col min="5644" max="5644" width="9.25" style="146" customWidth="1"/>
    <col min="5645" max="5650" width="9.125" style="146" customWidth="1"/>
    <col min="5651" max="5651" width="10.125" style="146" bestFit="1" customWidth="1"/>
    <col min="5652" max="5888" width="11.375" style="146"/>
    <col min="5889" max="5889" width="32.25" style="146" customWidth="1"/>
    <col min="5890" max="5890" width="8.875" style="146" customWidth="1"/>
    <col min="5891" max="5891" width="10.125" style="146" customWidth="1"/>
    <col min="5892" max="5892" width="8.125" style="146" customWidth="1"/>
    <col min="5893" max="5893" width="10.25" style="146" customWidth="1"/>
    <col min="5894" max="5894" width="9.125" style="146" customWidth="1"/>
    <col min="5895" max="5895" width="10.25" style="146" customWidth="1"/>
    <col min="5896" max="5896" width="8.125" style="146" customWidth="1"/>
    <col min="5897" max="5897" width="8.625" style="146" customWidth="1"/>
    <col min="5898" max="5899" width="8.125" style="146" customWidth="1"/>
    <col min="5900" max="5900" width="9.25" style="146" customWidth="1"/>
    <col min="5901" max="5906" width="9.125" style="146" customWidth="1"/>
    <col min="5907" max="5907" width="10.125" style="146" bestFit="1" customWidth="1"/>
    <col min="5908" max="6144" width="11.375" style="146"/>
    <col min="6145" max="6145" width="32.25" style="146" customWidth="1"/>
    <col min="6146" max="6146" width="8.875" style="146" customWidth="1"/>
    <col min="6147" max="6147" width="10.125" style="146" customWidth="1"/>
    <col min="6148" max="6148" width="8.125" style="146" customWidth="1"/>
    <col min="6149" max="6149" width="10.25" style="146" customWidth="1"/>
    <col min="6150" max="6150" width="9.125" style="146" customWidth="1"/>
    <col min="6151" max="6151" width="10.25" style="146" customWidth="1"/>
    <col min="6152" max="6152" width="8.125" style="146" customWidth="1"/>
    <col min="6153" max="6153" width="8.625" style="146" customWidth="1"/>
    <col min="6154" max="6155" width="8.125" style="146" customWidth="1"/>
    <col min="6156" max="6156" width="9.25" style="146" customWidth="1"/>
    <col min="6157" max="6162" width="9.125" style="146" customWidth="1"/>
    <col min="6163" max="6163" width="10.125" style="146" bestFit="1" customWidth="1"/>
    <col min="6164" max="6400" width="11.375" style="146"/>
    <col min="6401" max="6401" width="32.25" style="146" customWidth="1"/>
    <col min="6402" max="6402" width="8.875" style="146" customWidth="1"/>
    <col min="6403" max="6403" width="10.125" style="146" customWidth="1"/>
    <col min="6404" max="6404" width="8.125" style="146" customWidth="1"/>
    <col min="6405" max="6405" width="10.25" style="146" customWidth="1"/>
    <col min="6406" max="6406" width="9.125" style="146" customWidth="1"/>
    <col min="6407" max="6407" width="10.25" style="146" customWidth="1"/>
    <col min="6408" max="6408" width="8.125" style="146" customWidth="1"/>
    <col min="6409" max="6409" width="8.625" style="146" customWidth="1"/>
    <col min="6410" max="6411" width="8.125" style="146" customWidth="1"/>
    <col min="6412" max="6412" width="9.25" style="146" customWidth="1"/>
    <col min="6413" max="6418" width="9.125" style="146" customWidth="1"/>
    <col min="6419" max="6419" width="10.125" style="146" bestFit="1" customWidth="1"/>
    <col min="6420" max="6656" width="11.375" style="146"/>
    <col min="6657" max="6657" width="32.25" style="146" customWidth="1"/>
    <col min="6658" max="6658" width="8.875" style="146" customWidth="1"/>
    <col min="6659" max="6659" width="10.125" style="146" customWidth="1"/>
    <col min="6660" max="6660" width="8.125" style="146" customWidth="1"/>
    <col min="6661" max="6661" width="10.25" style="146" customWidth="1"/>
    <col min="6662" max="6662" width="9.125" style="146" customWidth="1"/>
    <col min="6663" max="6663" width="10.25" style="146" customWidth="1"/>
    <col min="6664" max="6664" width="8.125" style="146" customWidth="1"/>
    <col min="6665" max="6665" width="8.625" style="146" customWidth="1"/>
    <col min="6666" max="6667" width="8.125" style="146" customWidth="1"/>
    <col min="6668" max="6668" width="9.25" style="146" customWidth="1"/>
    <col min="6669" max="6674" width="9.125" style="146" customWidth="1"/>
    <col min="6675" max="6675" width="10.125" style="146" bestFit="1" customWidth="1"/>
    <col min="6676" max="6912" width="11.375" style="146"/>
    <col min="6913" max="6913" width="32.25" style="146" customWidth="1"/>
    <col min="6914" max="6914" width="8.875" style="146" customWidth="1"/>
    <col min="6915" max="6915" width="10.125" style="146" customWidth="1"/>
    <col min="6916" max="6916" width="8.125" style="146" customWidth="1"/>
    <col min="6917" max="6917" width="10.25" style="146" customWidth="1"/>
    <col min="6918" max="6918" width="9.125" style="146" customWidth="1"/>
    <col min="6919" max="6919" width="10.25" style="146" customWidth="1"/>
    <col min="6920" max="6920" width="8.125" style="146" customWidth="1"/>
    <col min="6921" max="6921" width="8.625" style="146" customWidth="1"/>
    <col min="6922" max="6923" width="8.125" style="146" customWidth="1"/>
    <col min="6924" max="6924" width="9.25" style="146" customWidth="1"/>
    <col min="6925" max="6930" width="9.125" style="146" customWidth="1"/>
    <col min="6931" max="6931" width="10.125" style="146" bestFit="1" customWidth="1"/>
    <col min="6932" max="7168" width="11.375" style="146"/>
    <col min="7169" max="7169" width="32.25" style="146" customWidth="1"/>
    <col min="7170" max="7170" width="8.875" style="146" customWidth="1"/>
    <col min="7171" max="7171" width="10.125" style="146" customWidth="1"/>
    <col min="7172" max="7172" width="8.125" style="146" customWidth="1"/>
    <col min="7173" max="7173" width="10.25" style="146" customWidth="1"/>
    <col min="7174" max="7174" width="9.125" style="146" customWidth="1"/>
    <col min="7175" max="7175" width="10.25" style="146" customWidth="1"/>
    <col min="7176" max="7176" width="8.125" style="146" customWidth="1"/>
    <col min="7177" max="7177" width="8.625" style="146" customWidth="1"/>
    <col min="7178" max="7179" width="8.125" style="146" customWidth="1"/>
    <col min="7180" max="7180" width="9.25" style="146" customWidth="1"/>
    <col min="7181" max="7186" width="9.125" style="146" customWidth="1"/>
    <col min="7187" max="7187" width="10.125" style="146" bestFit="1" customWidth="1"/>
    <col min="7188" max="7424" width="11.375" style="146"/>
    <col min="7425" max="7425" width="32.25" style="146" customWidth="1"/>
    <col min="7426" max="7426" width="8.875" style="146" customWidth="1"/>
    <col min="7427" max="7427" width="10.125" style="146" customWidth="1"/>
    <col min="7428" max="7428" width="8.125" style="146" customWidth="1"/>
    <col min="7429" max="7429" width="10.25" style="146" customWidth="1"/>
    <col min="7430" max="7430" width="9.125" style="146" customWidth="1"/>
    <col min="7431" max="7431" width="10.25" style="146" customWidth="1"/>
    <col min="7432" max="7432" width="8.125" style="146" customWidth="1"/>
    <col min="7433" max="7433" width="8.625" style="146" customWidth="1"/>
    <col min="7434" max="7435" width="8.125" style="146" customWidth="1"/>
    <col min="7436" max="7436" width="9.25" style="146" customWidth="1"/>
    <col min="7437" max="7442" width="9.125" style="146" customWidth="1"/>
    <col min="7443" max="7443" width="10.125" style="146" bestFit="1" customWidth="1"/>
    <col min="7444" max="7680" width="11.375" style="146"/>
    <col min="7681" max="7681" width="32.25" style="146" customWidth="1"/>
    <col min="7682" max="7682" width="8.875" style="146" customWidth="1"/>
    <col min="7683" max="7683" width="10.125" style="146" customWidth="1"/>
    <col min="7684" max="7684" width="8.125" style="146" customWidth="1"/>
    <col min="7685" max="7685" width="10.25" style="146" customWidth="1"/>
    <col min="7686" max="7686" width="9.125" style="146" customWidth="1"/>
    <col min="7687" max="7687" width="10.25" style="146" customWidth="1"/>
    <col min="7688" max="7688" width="8.125" style="146" customWidth="1"/>
    <col min="7689" max="7689" width="8.625" style="146" customWidth="1"/>
    <col min="7690" max="7691" width="8.125" style="146" customWidth="1"/>
    <col min="7692" max="7692" width="9.25" style="146" customWidth="1"/>
    <col min="7693" max="7698" width="9.125" style="146" customWidth="1"/>
    <col min="7699" max="7699" width="10.125" style="146" bestFit="1" customWidth="1"/>
    <col min="7700" max="7936" width="11.375" style="146"/>
    <col min="7937" max="7937" width="32.25" style="146" customWidth="1"/>
    <col min="7938" max="7938" width="8.875" style="146" customWidth="1"/>
    <col min="7939" max="7939" width="10.125" style="146" customWidth="1"/>
    <col min="7940" max="7940" width="8.125" style="146" customWidth="1"/>
    <col min="7941" max="7941" width="10.25" style="146" customWidth="1"/>
    <col min="7942" max="7942" width="9.125" style="146" customWidth="1"/>
    <col min="7943" max="7943" width="10.25" style="146" customWidth="1"/>
    <col min="7944" max="7944" width="8.125" style="146" customWidth="1"/>
    <col min="7945" max="7945" width="8.625" style="146" customWidth="1"/>
    <col min="7946" max="7947" width="8.125" style="146" customWidth="1"/>
    <col min="7948" max="7948" width="9.25" style="146" customWidth="1"/>
    <col min="7949" max="7954" width="9.125" style="146" customWidth="1"/>
    <col min="7955" max="7955" width="10.125" style="146" bestFit="1" customWidth="1"/>
    <col min="7956" max="8192" width="11.375" style="146"/>
    <col min="8193" max="8193" width="32.25" style="146" customWidth="1"/>
    <col min="8194" max="8194" width="8.875" style="146" customWidth="1"/>
    <col min="8195" max="8195" width="10.125" style="146" customWidth="1"/>
    <col min="8196" max="8196" width="8.125" style="146" customWidth="1"/>
    <col min="8197" max="8197" width="10.25" style="146" customWidth="1"/>
    <col min="8198" max="8198" width="9.125" style="146" customWidth="1"/>
    <col min="8199" max="8199" width="10.25" style="146" customWidth="1"/>
    <col min="8200" max="8200" width="8.125" style="146" customWidth="1"/>
    <col min="8201" max="8201" width="8.625" style="146" customWidth="1"/>
    <col min="8202" max="8203" width="8.125" style="146" customWidth="1"/>
    <col min="8204" max="8204" width="9.25" style="146" customWidth="1"/>
    <col min="8205" max="8210" width="9.125" style="146" customWidth="1"/>
    <col min="8211" max="8211" width="10.125" style="146" bestFit="1" customWidth="1"/>
    <col min="8212" max="8448" width="11.375" style="146"/>
    <col min="8449" max="8449" width="32.25" style="146" customWidth="1"/>
    <col min="8450" max="8450" width="8.875" style="146" customWidth="1"/>
    <col min="8451" max="8451" width="10.125" style="146" customWidth="1"/>
    <col min="8452" max="8452" width="8.125" style="146" customWidth="1"/>
    <col min="8453" max="8453" width="10.25" style="146" customWidth="1"/>
    <col min="8454" max="8454" width="9.125" style="146" customWidth="1"/>
    <col min="8455" max="8455" width="10.25" style="146" customWidth="1"/>
    <col min="8456" max="8456" width="8.125" style="146" customWidth="1"/>
    <col min="8457" max="8457" width="8.625" style="146" customWidth="1"/>
    <col min="8458" max="8459" width="8.125" style="146" customWidth="1"/>
    <col min="8460" max="8460" width="9.25" style="146" customWidth="1"/>
    <col min="8461" max="8466" width="9.125" style="146" customWidth="1"/>
    <col min="8467" max="8467" width="10.125" style="146" bestFit="1" customWidth="1"/>
    <col min="8468" max="8704" width="11.375" style="146"/>
    <col min="8705" max="8705" width="32.25" style="146" customWidth="1"/>
    <col min="8706" max="8706" width="8.875" style="146" customWidth="1"/>
    <col min="8707" max="8707" width="10.125" style="146" customWidth="1"/>
    <col min="8708" max="8708" width="8.125" style="146" customWidth="1"/>
    <col min="8709" max="8709" width="10.25" style="146" customWidth="1"/>
    <col min="8710" max="8710" width="9.125" style="146" customWidth="1"/>
    <col min="8711" max="8711" width="10.25" style="146" customWidth="1"/>
    <col min="8712" max="8712" width="8.125" style="146" customWidth="1"/>
    <col min="8713" max="8713" width="8.625" style="146" customWidth="1"/>
    <col min="8714" max="8715" width="8.125" style="146" customWidth="1"/>
    <col min="8716" max="8716" width="9.25" style="146" customWidth="1"/>
    <col min="8717" max="8722" width="9.125" style="146" customWidth="1"/>
    <col min="8723" max="8723" width="10.125" style="146" bestFit="1" customWidth="1"/>
    <col min="8724" max="8960" width="11.375" style="146"/>
    <col min="8961" max="8961" width="32.25" style="146" customWidth="1"/>
    <col min="8962" max="8962" width="8.875" style="146" customWidth="1"/>
    <col min="8963" max="8963" width="10.125" style="146" customWidth="1"/>
    <col min="8964" max="8964" width="8.125" style="146" customWidth="1"/>
    <col min="8965" max="8965" width="10.25" style="146" customWidth="1"/>
    <col min="8966" max="8966" width="9.125" style="146" customWidth="1"/>
    <col min="8967" max="8967" width="10.25" style="146" customWidth="1"/>
    <col min="8968" max="8968" width="8.125" style="146" customWidth="1"/>
    <col min="8969" max="8969" width="8.625" style="146" customWidth="1"/>
    <col min="8970" max="8971" width="8.125" style="146" customWidth="1"/>
    <col min="8972" max="8972" width="9.25" style="146" customWidth="1"/>
    <col min="8973" max="8978" width="9.125" style="146" customWidth="1"/>
    <col min="8979" max="8979" width="10.125" style="146" bestFit="1" customWidth="1"/>
    <col min="8980" max="9216" width="11.375" style="146"/>
    <col min="9217" max="9217" width="32.25" style="146" customWidth="1"/>
    <col min="9218" max="9218" width="8.875" style="146" customWidth="1"/>
    <col min="9219" max="9219" width="10.125" style="146" customWidth="1"/>
    <col min="9220" max="9220" width="8.125" style="146" customWidth="1"/>
    <col min="9221" max="9221" width="10.25" style="146" customWidth="1"/>
    <col min="9222" max="9222" width="9.125" style="146" customWidth="1"/>
    <col min="9223" max="9223" width="10.25" style="146" customWidth="1"/>
    <col min="9224" max="9224" width="8.125" style="146" customWidth="1"/>
    <col min="9225" max="9225" width="8.625" style="146" customWidth="1"/>
    <col min="9226" max="9227" width="8.125" style="146" customWidth="1"/>
    <col min="9228" max="9228" width="9.25" style="146" customWidth="1"/>
    <col min="9229" max="9234" width="9.125" style="146" customWidth="1"/>
    <col min="9235" max="9235" width="10.125" style="146" bestFit="1" customWidth="1"/>
    <col min="9236" max="9472" width="11.375" style="146"/>
    <col min="9473" max="9473" width="32.25" style="146" customWidth="1"/>
    <col min="9474" max="9474" width="8.875" style="146" customWidth="1"/>
    <col min="9475" max="9475" width="10.125" style="146" customWidth="1"/>
    <col min="9476" max="9476" width="8.125" style="146" customWidth="1"/>
    <col min="9477" max="9477" width="10.25" style="146" customWidth="1"/>
    <col min="9478" max="9478" width="9.125" style="146" customWidth="1"/>
    <col min="9479" max="9479" width="10.25" style="146" customWidth="1"/>
    <col min="9480" max="9480" width="8.125" style="146" customWidth="1"/>
    <col min="9481" max="9481" width="8.625" style="146" customWidth="1"/>
    <col min="9482" max="9483" width="8.125" style="146" customWidth="1"/>
    <col min="9484" max="9484" width="9.25" style="146" customWidth="1"/>
    <col min="9485" max="9490" width="9.125" style="146" customWidth="1"/>
    <col min="9491" max="9491" width="10.125" style="146" bestFit="1" customWidth="1"/>
    <col min="9492" max="9728" width="11.375" style="146"/>
    <col min="9729" max="9729" width="32.25" style="146" customWidth="1"/>
    <col min="9730" max="9730" width="8.875" style="146" customWidth="1"/>
    <col min="9731" max="9731" width="10.125" style="146" customWidth="1"/>
    <col min="9732" max="9732" width="8.125" style="146" customWidth="1"/>
    <col min="9733" max="9733" width="10.25" style="146" customWidth="1"/>
    <col min="9734" max="9734" width="9.125" style="146" customWidth="1"/>
    <col min="9735" max="9735" width="10.25" style="146" customWidth="1"/>
    <col min="9736" max="9736" width="8.125" style="146" customWidth="1"/>
    <col min="9737" max="9737" width="8.625" style="146" customWidth="1"/>
    <col min="9738" max="9739" width="8.125" style="146" customWidth="1"/>
    <col min="9740" max="9740" width="9.25" style="146" customWidth="1"/>
    <col min="9741" max="9746" width="9.125" style="146" customWidth="1"/>
    <col min="9747" max="9747" width="10.125" style="146" bestFit="1" customWidth="1"/>
    <col min="9748" max="9984" width="11.375" style="146"/>
    <col min="9985" max="9985" width="32.25" style="146" customWidth="1"/>
    <col min="9986" max="9986" width="8.875" style="146" customWidth="1"/>
    <col min="9987" max="9987" width="10.125" style="146" customWidth="1"/>
    <col min="9988" max="9988" width="8.125" style="146" customWidth="1"/>
    <col min="9989" max="9989" width="10.25" style="146" customWidth="1"/>
    <col min="9990" max="9990" width="9.125" style="146" customWidth="1"/>
    <col min="9991" max="9991" width="10.25" style="146" customWidth="1"/>
    <col min="9992" max="9992" width="8.125" style="146" customWidth="1"/>
    <col min="9993" max="9993" width="8.625" style="146" customWidth="1"/>
    <col min="9994" max="9995" width="8.125" style="146" customWidth="1"/>
    <col min="9996" max="9996" width="9.25" style="146" customWidth="1"/>
    <col min="9997" max="10002" width="9.125" style="146" customWidth="1"/>
    <col min="10003" max="10003" width="10.125" style="146" bestFit="1" customWidth="1"/>
    <col min="10004" max="10240" width="11.375" style="146"/>
    <col min="10241" max="10241" width="32.25" style="146" customWidth="1"/>
    <col min="10242" max="10242" width="8.875" style="146" customWidth="1"/>
    <col min="10243" max="10243" width="10.125" style="146" customWidth="1"/>
    <col min="10244" max="10244" width="8.125" style="146" customWidth="1"/>
    <col min="10245" max="10245" width="10.25" style="146" customWidth="1"/>
    <col min="10246" max="10246" width="9.125" style="146" customWidth="1"/>
    <col min="10247" max="10247" width="10.25" style="146" customWidth="1"/>
    <col min="10248" max="10248" width="8.125" style="146" customWidth="1"/>
    <col min="10249" max="10249" width="8.625" style="146" customWidth="1"/>
    <col min="10250" max="10251" width="8.125" style="146" customWidth="1"/>
    <col min="10252" max="10252" width="9.25" style="146" customWidth="1"/>
    <col min="10253" max="10258" width="9.125" style="146" customWidth="1"/>
    <col min="10259" max="10259" width="10.125" style="146" bestFit="1" customWidth="1"/>
    <col min="10260" max="10496" width="11.375" style="146"/>
    <col min="10497" max="10497" width="32.25" style="146" customWidth="1"/>
    <col min="10498" max="10498" width="8.875" style="146" customWidth="1"/>
    <col min="10499" max="10499" width="10.125" style="146" customWidth="1"/>
    <col min="10500" max="10500" width="8.125" style="146" customWidth="1"/>
    <col min="10501" max="10501" width="10.25" style="146" customWidth="1"/>
    <col min="10502" max="10502" width="9.125" style="146" customWidth="1"/>
    <col min="10503" max="10503" width="10.25" style="146" customWidth="1"/>
    <col min="10504" max="10504" width="8.125" style="146" customWidth="1"/>
    <col min="10505" max="10505" width="8.625" style="146" customWidth="1"/>
    <col min="10506" max="10507" width="8.125" style="146" customWidth="1"/>
    <col min="10508" max="10508" width="9.25" style="146" customWidth="1"/>
    <col min="10509" max="10514" width="9.125" style="146" customWidth="1"/>
    <col min="10515" max="10515" width="10.125" style="146" bestFit="1" customWidth="1"/>
    <col min="10516" max="10752" width="11.375" style="146"/>
    <col min="10753" max="10753" width="32.25" style="146" customWidth="1"/>
    <col min="10754" max="10754" width="8.875" style="146" customWidth="1"/>
    <col min="10755" max="10755" width="10.125" style="146" customWidth="1"/>
    <col min="10756" max="10756" width="8.125" style="146" customWidth="1"/>
    <col min="10757" max="10757" width="10.25" style="146" customWidth="1"/>
    <col min="10758" max="10758" width="9.125" style="146" customWidth="1"/>
    <col min="10759" max="10759" width="10.25" style="146" customWidth="1"/>
    <col min="10760" max="10760" width="8.125" style="146" customWidth="1"/>
    <col min="10761" max="10761" width="8.625" style="146" customWidth="1"/>
    <col min="10762" max="10763" width="8.125" style="146" customWidth="1"/>
    <col min="10764" max="10764" width="9.25" style="146" customWidth="1"/>
    <col min="10765" max="10770" width="9.125" style="146" customWidth="1"/>
    <col min="10771" max="10771" width="10.125" style="146" bestFit="1" customWidth="1"/>
    <col min="10772" max="11008" width="11.375" style="146"/>
    <col min="11009" max="11009" width="32.25" style="146" customWidth="1"/>
    <col min="11010" max="11010" width="8.875" style="146" customWidth="1"/>
    <col min="11011" max="11011" width="10.125" style="146" customWidth="1"/>
    <col min="11012" max="11012" width="8.125" style="146" customWidth="1"/>
    <col min="11013" max="11013" width="10.25" style="146" customWidth="1"/>
    <col min="11014" max="11014" width="9.125" style="146" customWidth="1"/>
    <col min="11015" max="11015" width="10.25" style="146" customWidth="1"/>
    <col min="11016" max="11016" width="8.125" style="146" customWidth="1"/>
    <col min="11017" max="11017" width="8.625" style="146" customWidth="1"/>
    <col min="11018" max="11019" width="8.125" style="146" customWidth="1"/>
    <col min="11020" max="11020" width="9.25" style="146" customWidth="1"/>
    <col min="11021" max="11026" width="9.125" style="146" customWidth="1"/>
    <col min="11027" max="11027" width="10.125" style="146" bestFit="1" customWidth="1"/>
    <col min="11028" max="11264" width="11.375" style="146"/>
    <col min="11265" max="11265" width="32.25" style="146" customWidth="1"/>
    <col min="11266" max="11266" width="8.875" style="146" customWidth="1"/>
    <col min="11267" max="11267" width="10.125" style="146" customWidth="1"/>
    <col min="11268" max="11268" width="8.125" style="146" customWidth="1"/>
    <col min="11269" max="11269" width="10.25" style="146" customWidth="1"/>
    <col min="11270" max="11270" width="9.125" style="146" customWidth="1"/>
    <col min="11271" max="11271" width="10.25" style="146" customWidth="1"/>
    <col min="11272" max="11272" width="8.125" style="146" customWidth="1"/>
    <col min="11273" max="11273" width="8.625" style="146" customWidth="1"/>
    <col min="11274" max="11275" width="8.125" style="146" customWidth="1"/>
    <col min="11276" max="11276" width="9.25" style="146" customWidth="1"/>
    <col min="11277" max="11282" width="9.125" style="146" customWidth="1"/>
    <col min="11283" max="11283" width="10.125" style="146" bestFit="1" customWidth="1"/>
    <col min="11284" max="11520" width="11.375" style="146"/>
    <col min="11521" max="11521" width="32.25" style="146" customWidth="1"/>
    <col min="11522" max="11522" width="8.875" style="146" customWidth="1"/>
    <col min="11523" max="11523" width="10.125" style="146" customWidth="1"/>
    <col min="11524" max="11524" width="8.125" style="146" customWidth="1"/>
    <col min="11525" max="11525" width="10.25" style="146" customWidth="1"/>
    <col min="11526" max="11526" width="9.125" style="146" customWidth="1"/>
    <col min="11527" max="11527" width="10.25" style="146" customWidth="1"/>
    <col min="11528" max="11528" width="8.125" style="146" customWidth="1"/>
    <col min="11529" max="11529" width="8.625" style="146" customWidth="1"/>
    <col min="11530" max="11531" width="8.125" style="146" customWidth="1"/>
    <col min="11532" max="11532" width="9.25" style="146" customWidth="1"/>
    <col min="11533" max="11538" width="9.125" style="146" customWidth="1"/>
    <col min="11539" max="11539" width="10.125" style="146" bestFit="1" customWidth="1"/>
    <col min="11540" max="11776" width="11.375" style="146"/>
    <col min="11777" max="11777" width="32.25" style="146" customWidth="1"/>
    <col min="11778" max="11778" width="8.875" style="146" customWidth="1"/>
    <col min="11779" max="11779" width="10.125" style="146" customWidth="1"/>
    <col min="11780" max="11780" width="8.125" style="146" customWidth="1"/>
    <col min="11781" max="11781" width="10.25" style="146" customWidth="1"/>
    <col min="11782" max="11782" width="9.125" style="146" customWidth="1"/>
    <col min="11783" max="11783" width="10.25" style="146" customWidth="1"/>
    <col min="11784" max="11784" width="8.125" style="146" customWidth="1"/>
    <col min="11785" max="11785" width="8.625" style="146" customWidth="1"/>
    <col min="11786" max="11787" width="8.125" style="146" customWidth="1"/>
    <col min="11788" max="11788" width="9.25" style="146" customWidth="1"/>
    <col min="11789" max="11794" width="9.125" style="146" customWidth="1"/>
    <col min="11795" max="11795" width="10.125" style="146" bestFit="1" customWidth="1"/>
    <col min="11796" max="12032" width="11.375" style="146"/>
    <col min="12033" max="12033" width="32.25" style="146" customWidth="1"/>
    <col min="12034" max="12034" width="8.875" style="146" customWidth="1"/>
    <col min="12035" max="12035" width="10.125" style="146" customWidth="1"/>
    <col min="12036" max="12036" width="8.125" style="146" customWidth="1"/>
    <col min="12037" max="12037" width="10.25" style="146" customWidth="1"/>
    <col min="12038" max="12038" width="9.125" style="146" customWidth="1"/>
    <col min="12039" max="12039" width="10.25" style="146" customWidth="1"/>
    <col min="12040" max="12040" width="8.125" style="146" customWidth="1"/>
    <col min="12041" max="12041" width="8.625" style="146" customWidth="1"/>
    <col min="12042" max="12043" width="8.125" style="146" customWidth="1"/>
    <col min="12044" max="12044" width="9.25" style="146" customWidth="1"/>
    <col min="12045" max="12050" width="9.125" style="146" customWidth="1"/>
    <col min="12051" max="12051" width="10.125" style="146" bestFit="1" customWidth="1"/>
    <col min="12052" max="12288" width="11.375" style="146"/>
    <col min="12289" max="12289" width="32.25" style="146" customWidth="1"/>
    <col min="12290" max="12290" width="8.875" style="146" customWidth="1"/>
    <col min="12291" max="12291" width="10.125" style="146" customWidth="1"/>
    <col min="12292" max="12292" width="8.125" style="146" customWidth="1"/>
    <col min="12293" max="12293" width="10.25" style="146" customWidth="1"/>
    <col min="12294" max="12294" width="9.125" style="146" customWidth="1"/>
    <col min="12295" max="12295" width="10.25" style="146" customWidth="1"/>
    <col min="12296" max="12296" width="8.125" style="146" customWidth="1"/>
    <col min="12297" max="12297" width="8.625" style="146" customWidth="1"/>
    <col min="12298" max="12299" width="8.125" style="146" customWidth="1"/>
    <col min="12300" max="12300" width="9.25" style="146" customWidth="1"/>
    <col min="12301" max="12306" width="9.125" style="146" customWidth="1"/>
    <col min="12307" max="12307" width="10.125" style="146" bestFit="1" customWidth="1"/>
    <col min="12308" max="12544" width="11.375" style="146"/>
    <col min="12545" max="12545" width="32.25" style="146" customWidth="1"/>
    <col min="12546" max="12546" width="8.875" style="146" customWidth="1"/>
    <col min="12547" max="12547" width="10.125" style="146" customWidth="1"/>
    <col min="12548" max="12548" width="8.125" style="146" customWidth="1"/>
    <col min="12549" max="12549" width="10.25" style="146" customWidth="1"/>
    <col min="12550" max="12550" width="9.125" style="146" customWidth="1"/>
    <col min="12551" max="12551" width="10.25" style="146" customWidth="1"/>
    <col min="12552" max="12552" width="8.125" style="146" customWidth="1"/>
    <col min="12553" max="12553" width="8.625" style="146" customWidth="1"/>
    <col min="12554" max="12555" width="8.125" style="146" customWidth="1"/>
    <col min="12556" max="12556" width="9.25" style="146" customWidth="1"/>
    <col min="12557" max="12562" width="9.125" style="146" customWidth="1"/>
    <col min="12563" max="12563" width="10.125" style="146" bestFit="1" customWidth="1"/>
    <col min="12564" max="12800" width="11.375" style="146"/>
    <col min="12801" max="12801" width="32.25" style="146" customWidth="1"/>
    <col min="12802" max="12802" width="8.875" style="146" customWidth="1"/>
    <col min="12803" max="12803" width="10.125" style="146" customWidth="1"/>
    <col min="12804" max="12804" width="8.125" style="146" customWidth="1"/>
    <col min="12805" max="12805" width="10.25" style="146" customWidth="1"/>
    <col min="12806" max="12806" width="9.125" style="146" customWidth="1"/>
    <col min="12807" max="12807" width="10.25" style="146" customWidth="1"/>
    <col min="12808" max="12808" width="8.125" style="146" customWidth="1"/>
    <col min="12809" max="12809" width="8.625" style="146" customWidth="1"/>
    <col min="12810" max="12811" width="8.125" style="146" customWidth="1"/>
    <col min="12812" max="12812" width="9.25" style="146" customWidth="1"/>
    <col min="12813" max="12818" width="9.125" style="146" customWidth="1"/>
    <col min="12819" max="12819" width="10.125" style="146" bestFit="1" customWidth="1"/>
    <col min="12820" max="13056" width="11.375" style="146"/>
    <col min="13057" max="13057" width="32.25" style="146" customWidth="1"/>
    <col min="13058" max="13058" width="8.875" style="146" customWidth="1"/>
    <col min="13059" max="13059" width="10.125" style="146" customWidth="1"/>
    <col min="13060" max="13060" width="8.125" style="146" customWidth="1"/>
    <col min="13061" max="13061" width="10.25" style="146" customWidth="1"/>
    <col min="13062" max="13062" width="9.125" style="146" customWidth="1"/>
    <col min="13063" max="13063" width="10.25" style="146" customWidth="1"/>
    <col min="13064" max="13064" width="8.125" style="146" customWidth="1"/>
    <col min="13065" max="13065" width="8.625" style="146" customWidth="1"/>
    <col min="13066" max="13067" width="8.125" style="146" customWidth="1"/>
    <col min="13068" max="13068" width="9.25" style="146" customWidth="1"/>
    <col min="13069" max="13074" width="9.125" style="146" customWidth="1"/>
    <col min="13075" max="13075" width="10.125" style="146" bestFit="1" customWidth="1"/>
    <col min="13076" max="13312" width="11.375" style="146"/>
    <col min="13313" max="13313" width="32.25" style="146" customWidth="1"/>
    <col min="13314" max="13314" width="8.875" style="146" customWidth="1"/>
    <col min="13315" max="13315" width="10.125" style="146" customWidth="1"/>
    <col min="13316" max="13316" width="8.125" style="146" customWidth="1"/>
    <col min="13317" max="13317" width="10.25" style="146" customWidth="1"/>
    <col min="13318" max="13318" width="9.125" style="146" customWidth="1"/>
    <col min="13319" max="13319" width="10.25" style="146" customWidth="1"/>
    <col min="13320" max="13320" width="8.125" style="146" customWidth="1"/>
    <col min="13321" max="13321" width="8.625" style="146" customWidth="1"/>
    <col min="13322" max="13323" width="8.125" style="146" customWidth="1"/>
    <col min="13324" max="13324" width="9.25" style="146" customWidth="1"/>
    <col min="13325" max="13330" width="9.125" style="146" customWidth="1"/>
    <col min="13331" max="13331" width="10.125" style="146" bestFit="1" customWidth="1"/>
    <col min="13332" max="13568" width="11.375" style="146"/>
    <col min="13569" max="13569" width="32.25" style="146" customWidth="1"/>
    <col min="13570" max="13570" width="8.875" style="146" customWidth="1"/>
    <col min="13571" max="13571" width="10.125" style="146" customWidth="1"/>
    <col min="13572" max="13572" width="8.125" style="146" customWidth="1"/>
    <col min="13573" max="13573" width="10.25" style="146" customWidth="1"/>
    <col min="13574" max="13574" width="9.125" style="146" customWidth="1"/>
    <col min="13575" max="13575" width="10.25" style="146" customWidth="1"/>
    <col min="13576" max="13576" width="8.125" style="146" customWidth="1"/>
    <col min="13577" max="13577" width="8.625" style="146" customWidth="1"/>
    <col min="13578" max="13579" width="8.125" style="146" customWidth="1"/>
    <col min="13580" max="13580" width="9.25" style="146" customWidth="1"/>
    <col min="13581" max="13586" width="9.125" style="146" customWidth="1"/>
    <col min="13587" max="13587" width="10.125" style="146" bestFit="1" customWidth="1"/>
    <col min="13588" max="13824" width="11.375" style="146"/>
    <col min="13825" max="13825" width="32.25" style="146" customWidth="1"/>
    <col min="13826" max="13826" width="8.875" style="146" customWidth="1"/>
    <col min="13827" max="13827" width="10.125" style="146" customWidth="1"/>
    <col min="13828" max="13828" width="8.125" style="146" customWidth="1"/>
    <col min="13829" max="13829" width="10.25" style="146" customWidth="1"/>
    <col min="13830" max="13830" width="9.125" style="146" customWidth="1"/>
    <col min="13831" max="13831" width="10.25" style="146" customWidth="1"/>
    <col min="13832" max="13832" width="8.125" style="146" customWidth="1"/>
    <col min="13833" max="13833" width="8.625" style="146" customWidth="1"/>
    <col min="13834" max="13835" width="8.125" style="146" customWidth="1"/>
    <col min="13836" max="13836" width="9.25" style="146" customWidth="1"/>
    <col min="13837" max="13842" width="9.125" style="146" customWidth="1"/>
    <col min="13843" max="13843" width="10.125" style="146" bestFit="1" customWidth="1"/>
    <col min="13844" max="14080" width="11.375" style="146"/>
    <col min="14081" max="14081" width="32.25" style="146" customWidth="1"/>
    <col min="14082" max="14082" width="8.875" style="146" customWidth="1"/>
    <col min="14083" max="14083" width="10.125" style="146" customWidth="1"/>
    <col min="14084" max="14084" width="8.125" style="146" customWidth="1"/>
    <col min="14085" max="14085" width="10.25" style="146" customWidth="1"/>
    <col min="14086" max="14086" width="9.125" style="146" customWidth="1"/>
    <col min="14087" max="14087" width="10.25" style="146" customWidth="1"/>
    <col min="14088" max="14088" width="8.125" style="146" customWidth="1"/>
    <col min="14089" max="14089" width="8.625" style="146" customWidth="1"/>
    <col min="14090" max="14091" width="8.125" style="146" customWidth="1"/>
    <col min="14092" max="14092" width="9.25" style="146" customWidth="1"/>
    <col min="14093" max="14098" width="9.125" style="146" customWidth="1"/>
    <col min="14099" max="14099" width="10.125" style="146" bestFit="1" customWidth="1"/>
    <col min="14100" max="14336" width="11.375" style="146"/>
    <col min="14337" max="14337" width="32.25" style="146" customWidth="1"/>
    <col min="14338" max="14338" width="8.875" style="146" customWidth="1"/>
    <col min="14339" max="14339" width="10.125" style="146" customWidth="1"/>
    <col min="14340" max="14340" width="8.125" style="146" customWidth="1"/>
    <col min="14341" max="14341" width="10.25" style="146" customWidth="1"/>
    <col min="14342" max="14342" width="9.125" style="146" customWidth="1"/>
    <col min="14343" max="14343" width="10.25" style="146" customWidth="1"/>
    <col min="14344" max="14344" width="8.125" style="146" customWidth="1"/>
    <col min="14345" max="14345" width="8.625" style="146" customWidth="1"/>
    <col min="14346" max="14347" width="8.125" style="146" customWidth="1"/>
    <col min="14348" max="14348" width="9.25" style="146" customWidth="1"/>
    <col min="14349" max="14354" width="9.125" style="146" customWidth="1"/>
    <col min="14355" max="14355" width="10.125" style="146" bestFit="1" customWidth="1"/>
    <col min="14356" max="14592" width="11.375" style="146"/>
    <col min="14593" max="14593" width="32.25" style="146" customWidth="1"/>
    <col min="14594" max="14594" width="8.875" style="146" customWidth="1"/>
    <col min="14595" max="14595" width="10.125" style="146" customWidth="1"/>
    <col min="14596" max="14596" width="8.125" style="146" customWidth="1"/>
    <col min="14597" max="14597" width="10.25" style="146" customWidth="1"/>
    <col min="14598" max="14598" width="9.125" style="146" customWidth="1"/>
    <col min="14599" max="14599" width="10.25" style="146" customWidth="1"/>
    <col min="14600" max="14600" width="8.125" style="146" customWidth="1"/>
    <col min="14601" max="14601" width="8.625" style="146" customWidth="1"/>
    <col min="14602" max="14603" width="8.125" style="146" customWidth="1"/>
    <col min="14604" max="14604" width="9.25" style="146" customWidth="1"/>
    <col min="14605" max="14610" width="9.125" style="146" customWidth="1"/>
    <col min="14611" max="14611" width="10.125" style="146" bestFit="1" customWidth="1"/>
    <col min="14612" max="14848" width="11.375" style="146"/>
    <col min="14849" max="14849" width="32.25" style="146" customWidth="1"/>
    <col min="14850" max="14850" width="8.875" style="146" customWidth="1"/>
    <col min="14851" max="14851" width="10.125" style="146" customWidth="1"/>
    <col min="14852" max="14852" width="8.125" style="146" customWidth="1"/>
    <col min="14853" max="14853" width="10.25" style="146" customWidth="1"/>
    <col min="14854" max="14854" width="9.125" style="146" customWidth="1"/>
    <col min="14855" max="14855" width="10.25" style="146" customWidth="1"/>
    <col min="14856" max="14856" width="8.125" style="146" customWidth="1"/>
    <col min="14857" max="14857" width="8.625" style="146" customWidth="1"/>
    <col min="14858" max="14859" width="8.125" style="146" customWidth="1"/>
    <col min="14860" max="14860" width="9.25" style="146" customWidth="1"/>
    <col min="14861" max="14866" width="9.125" style="146" customWidth="1"/>
    <col min="14867" max="14867" width="10.125" style="146" bestFit="1" customWidth="1"/>
    <col min="14868" max="15104" width="11.375" style="146"/>
    <col min="15105" max="15105" width="32.25" style="146" customWidth="1"/>
    <col min="15106" max="15106" width="8.875" style="146" customWidth="1"/>
    <col min="15107" max="15107" width="10.125" style="146" customWidth="1"/>
    <col min="15108" max="15108" width="8.125" style="146" customWidth="1"/>
    <col min="15109" max="15109" width="10.25" style="146" customWidth="1"/>
    <col min="15110" max="15110" width="9.125" style="146" customWidth="1"/>
    <col min="15111" max="15111" width="10.25" style="146" customWidth="1"/>
    <col min="15112" max="15112" width="8.125" style="146" customWidth="1"/>
    <col min="15113" max="15113" width="8.625" style="146" customWidth="1"/>
    <col min="15114" max="15115" width="8.125" style="146" customWidth="1"/>
    <col min="15116" max="15116" width="9.25" style="146" customWidth="1"/>
    <col min="15117" max="15122" width="9.125" style="146" customWidth="1"/>
    <col min="15123" max="15123" width="10.125" style="146" bestFit="1" customWidth="1"/>
    <col min="15124" max="15360" width="11.375" style="146"/>
    <col min="15361" max="15361" width="32.25" style="146" customWidth="1"/>
    <col min="15362" max="15362" width="8.875" style="146" customWidth="1"/>
    <col min="15363" max="15363" width="10.125" style="146" customWidth="1"/>
    <col min="15364" max="15364" width="8.125" style="146" customWidth="1"/>
    <col min="15365" max="15365" width="10.25" style="146" customWidth="1"/>
    <col min="15366" max="15366" width="9.125" style="146" customWidth="1"/>
    <col min="15367" max="15367" width="10.25" style="146" customWidth="1"/>
    <col min="15368" max="15368" width="8.125" style="146" customWidth="1"/>
    <col min="15369" max="15369" width="8.625" style="146" customWidth="1"/>
    <col min="15370" max="15371" width="8.125" style="146" customWidth="1"/>
    <col min="15372" max="15372" width="9.25" style="146" customWidth="1"/>
    <col min="15373" max="15378" width="9.125" style="146" customWidth="1"/>
    <col min="15379" max="15379" width="10.125" style="146" bestFit="1" customWidth="1"/>
    <col min="15380" max="15616" width="11.375" style="146"/>
    <col min="15617" max="15617" width="32.25" style="146" customWidth="1"/>
    <col min="15618" max="15618" width="8.875" style="146" customWidth="1"/>
    <col min="15619" max="15619" width="10.125" style="146" customWidth="1"/>
    <col min="15620" max="15620" width="8.125" style="146" customWidth="1"/>
    <col min="15621" max="15621" width="10.25" style="146" customWidth="1"/>
    <col min="15622" max="15622" width="9.125" style="146" customWidth="1"/>
    <col min="15623" max="15623" width="10.25" style="146" customWidth="1"/>
    <col min="15624" max="15624" width="8.125" style="146" customWidth="1"/>
    <col min="15625" max="15625" width="8.625" style="146" customWidth="1"/>
    <col min="15626" max="15627" width="8.125" style="146" customWidth="1"/>
    <col min="15628" max="15628" width="9.25" style="146" customWidth="1"/>
    <col min="15629" max="15634" width="9.125" style="146" customWidth="1"/>
    <col min="15635" max="15635" width="10.125" style="146" bestFit="1" customWidth="1"/>
    <col min="15636" max="15872" width="11.375" style="146"/>
    <col min="15873" max="15873" width="32.25" style="146" customWidth="1"/>
    <col min="15874" max="15874" width="8.875" style="146" customWidth="1"/>
    <col min="15875" max="15875" width="10.125" style="146" customWidth="1"/>
    <col min="15876" max="15876" width="8.125" style="146" customWidth="1"/>
    <col min="15877" max="15877" width="10.25" style="146" customWidth="1"/>
    <col min="15878" max="15878" width="9.125" style="146" customWidth="1"/>
    <col min="15879" max="15879" width="10.25" style="146" customWidth="1"/>
    <col min="15880" max="15880" width="8.125" style="146" customWidth="1"/>
    <col min="15881" max="15881" width="8.625" style="146" customWidth="1"/>
    <col min="15882" max="15883" width="8.125" style="146" customWidth="1"/>
    <col min="15884" max="15884" width="9.25" style="146" customWidth="1"/>
    <col min="15885" max="15890" width="9.125" style="146" customWidth="1"/>
    <col min="15891" max="15891" width="10.125" style="146" bestFit="1" customWidth="1"/>
    <col min="15892" max="16128" width="11.375" style="146"/>
    <col min="16129" max="16129" width="32.25" style="146" customWidth="1"/>
    <col min="16130" max="16130" width="8.875" style="146" customWidth="1"/>
    <col min="16131" max="16131" width="10.125" style="146" customWidth="1"/>
    <col min="16132" max="16132" width="8.125" style="146" customWidth="1"/>
    <col min="16133" max="16133" width="10.25" style="146" customWidth="1"/>
    <col min="16134" max="16134" width="9.125" style="146" customWidth="1"/>
    <col min="16135" max="16135" width="10.25" style="146" customWidth="1"/>
    <col min="16136" max="16136" width="8.125" style="146" customWidth="1"/>
    <col min="16137" max="16137" width="8.625" style="146" customWidth="1"/>
    <col min="16138" max="16139" width="8.125" style="146" customWidth="1"/>
    <col min="16140" max="16140" width="9.25" style="146" customWidth="1"/>
    <col min="16141" max="16146" width="9.125" style="146" customWidth="1"/>
    <col min="16147" max="16147" width="10.125" style="146" bestFit="1" customWidth="1"/>
    <col min="16148" max="16384" width="11.375" style="146"/>
  </cols>
  <sheetData>
    <row r="1" spans="1:14" ht="27" customHeight="1">
      <c r="D1" s="477"/>
      <c r="N1" s="478" t="s">
        <v>199</v>
      </c>
    </row>
    <row r="2" spans="1:14" ht="18" customHeight="1">
      <c r="K2" s="1098" t="s">
        <v>200</v>
      </c>
      <c r="L2" s="1099"/>
      <c r="M2" s="1008">
        <f>'Input Cost_MS2'!B4</f>
        <v>0</v>
      </c>
      <c r="N2" s="1004"/>
    </row>
    <row r="3" spans="1:14" ht="15" customHeight="1">
      <c r="A3" s="234">
        <f>'Input Cost_MS2'!B3</f>
        <v>0</v>
      </c>
      <c r="B3" s="337">
        <f>'Input Cost_MS2'!B8</f>
        <v>0</v>
      </c>
      <c r="C3" s="143"/>
      <c r="D3" s="144"/>
      <c r="E3" s="1105">
        <f>'Input Cost_MS2'!B6</f>
        <v>0</v>
      </c>
      <c r="F3" s="1106"/>
      <c r="G3" s="1107"/>
      <c r="H3" s="1105">
        <f>'Input Cost_MS2'!B10</f>
        <v>0</v>
      </c>
      <c r="I3" s="1106"/>
      <c r="J3" s="1107"/>
      <c r="K3" s="1103">
        <f>'Input Cost_MS2'!B9</f>
        <v>0</v>
      </c>
      <c r="L3" s="1104"/>
      <c r="M3" s="1009">
        <f>'Input Cost_MS2'!B2</f>
        <v>0</v>
      </c>
      <c r="N3" s="1005"/>
    </row>
    <row r="4" spans="1:14">
      <c r="A4" s="147" t="s">
        <v>201</v>
      </c>
      <c r="B4" s="338" t="s">
        <v>202</v>
      </c>
      <c r="C4" s="149"/>
      <c r="D4" s="150"/>
      <c r="E4" s="148" t="s">
        <v>203</v>
      </c>
      <c r="F4" s="149"/>
      <c r="G4" s="150"/>
      <c r="H4" s="148" t="s">
        <v>204</v>
      </c>
      <c r="I4" s="149"/>
      <c r="J4" s="150"/>
      <c r="K4" s="148" t="s">
        <v>205</v>
      </c>
      <c r="L4" s="150"/>
      <c r="M4" s="1006" t="s">
        <v>206</v>
      </c>
      <c r="N4" s="1006"/>
    </row>
    <row r="5" spans="1:14" ht="21.75" customHeight="1">
      <c r="A5" s="1095"/>
      <c r="B5" s="1096"/>
      <c r="C5" s="1096"/>
      <c r="D5" s="1096"/>
      <c r="E5" s="1096"/>
      <c r="F5" s="1096"/>
      <c r="G5" s="1096"/>
      <c r="H5" s="1096"/>
      <c r="I5" s="1096"/>
      <c r="J5" s="1096"/>
      <c r="K5" s="1096"/>
      <c r="L5" s="1096"/>
      <c r="M5" s="1096"/>
      <c r="N5" s="1097"/>
    </row>
    <row r="6" spans="1:14" ht="15.75">
      <c r="A6" s="1100" t="s">
        <v>207</v>
      </c>
      <c r="B6" s="1101"/>
      <c r="C6" s="1101"/>
      <c r="D6" s="1101"/>
      <c r="E6" s="1101"/>
      <c r="F6" s="1101"/>
      <c r="G6" s="1101"/>
      <c r="H6" s="1101"/>
      <c r="I6" s="1101"/>
      <c r="J6" s="1101"/>
      <c r="K6" s="1101"/>
      <c r="L6" s="1101"/>
      <c r="M6" s="1101"/>
      <c r="N6" s="1102"/>
    </row>
    <row r="7" spans="1:14" ht="15" customHeight="1">
      <c r="A7" s="1108" t="s">
        <v>208</v>
      </c>
      <c r="B7" s="1109"/>
      <c r="C7" s="1109"/>
      <c r="D7" s="1109"/>
      <c r="E7" s="1110"/>
      <c r="F7" s="1023"/>
      <c r="G7" s="1023"/>
      <c r="H7" s="1023"/>
      <c r="I7" s="284" t="s">
        <v>209</v>
      </c>
      <c r="J7" s="919"/>
      <c r="K7" s="919"/>
      <c r="L7" s="919"/>
      <c r="M7" s="920" t="s">
        <v>210</v>
      </c>
      <c r="N7" s="269" t="s">
        <v>201</v>
      </c>
    </row>
    <row r="8" spans="1:14" ht="39" customHeight="1">
      <c r="B8" s="773"/>
      <c r="C8" s="776" t="s">
        <v>211</v>
      </c>
      <c r="D8" s="775" t="s">
        <v>212</v>
      </c>
      <c r="E8" s="775" t="s">
        <v>213</v>
      </c>
      <c r="H8" s="771"/>
      <c r="I8" s="921" t="s">
        <v>214</v>
      </c>
      <c r="J8" s="1024"/>
      <c r="K8" s="1024"/>
      <c r="L8" s="922" t="s">
        <v>215</v>
      </c>
      <c r="M8" s="997">
        <f>J22</f>
        <v>0</v>
      </c>
      <c r="N8" s="1025"/>
    </row>
    <row r="9" spans="1:14" ht="15" customHeight="1">
      <c r="A9" s="1026" t="s">
        <v>216</v>
      </c>
      <c r="B9" s="1027" t="s">
        <v>86</v>
      </c>
      <c r="C9" s="1028">
        <f>C10*'Project Costs_MS2'!C5/1000</f>
        <v>0</v>
      </c>
      <c r="D9" s="1029">
        <f>D10*'Project Costs_MS2'!C5/1000</f>
        <v>0</v>
      </c>
      <c r="E9" s="1029">
        <f>E10*'Project Costs_MS2'!C5/1000</f>
        <v>0</v>
      </c>
      <c r="G9" s="170"/>
      <c r="I9" s="926" t="s">
        <v>217</v>
      </c>
      <c r="J9" s="927"/>
      <c r="K9" s="927"/>
      <c r="L9" s="928" t="s">
        <v>86</v>
      </c>
      <c r="M9" s="998">
        <f>J37+J76</f>
        <v>0</v>
      </c>
      <c r="N9" s="994"/>
    </row>
    <row r="10" spans="1:14" ht="15" customHeight="1">
      <c r="A10" s="157" t="s">
        <v>218</v>
      </c>
      <c r="B10" s="466" t="s">
        <v>120</v>
      </c>
      <c r="C10" s="787">
        <f>SUM(C11:C15)</f>
        <v>0</v>
      </c>
      <c r="D10" s="467">
        <f>SUM(D11:D15)</f>
        <v>0</v>
      </c>
      <c r="E10" s="467">
        <f>SUM(E11:E15)</f>
        <v>0</v>
      </c>
      <c r="F10" s="772"/>
      <c r="G10" s="770"/>
      <c r="I10" s="951" t="s">
        <v>219</v>
      </c>
      <c r="J10" s="930"/>
      <c r="K10" s="930"/>
      <c r="L10" s="931" t="s">
        <v>86</v>
      </c>
      <c r="M10" s="932">
        <f>J62</f>
        <v>0</v>
      </c>
      <c r="N10" s="933">
        <f>J68</f>
        <v>0</v>
      </c>
    </row>
    <row r="11" spans="1:14" ht="15" customHeight="1">
      <c r="A11" s="155" t="s">
        <v>220</v>
      </c>
      <c r="B11" s="156" t="s">
        <v>120</v>
      </c>
      <c r="C11" s="774">
        <f>'Project Costs_MS2'!D13</f>
        <v>0</v>
      </c>
      <c r="D11" s="465">
        <f>'Project Costs_MS2'!E13</f>
        <v>0</v>
      </c>
      <c r="E11" s="465">
        <f>'Project Costs_MS2'!F13</f>
        <v>0</v>
      </c>
      <c r="G11" s="170"/>
      <c r="I11" s="934" t="s">
        <v>221</v>
      </c>
      <c r="J11" s="935"/>
      <c r="K11" s="935"/>
      <c r="L11" s="936" t="s">
        <v>86</v>
      </c>
      <c r="M11" s="937">
        <f>M9-M10</f>
        <v>0</v>
      </c>
      <c r="N11" s="938">
        <f>M9-N10</f>
        <v>0</v>
      </c>
    </row>
    <row r="12" spans="1:14" ht="15" customHeight="1">
      <c r="A12" s="155" t="s">
        <v>222</v>
      </c>
      <c r="B12" s="156" t="s">
        <v>120</v>
      </c>
      <c r="C12" s="774">
        <f>'Project Costs_MS2'!D14</f>
        <v>0</v>
      </c>
      <c r="D12" s="465">
        <f>'Project Costs_MS2'!E14</f>
        <v>0</v>
      </c>
      <c r="E12" s="465">
        <f>'Project Costs_MS2'!F14</f>
        <v>0</v>
      </c>
      <c r="G12" s="170"/>
      <c r="I12" s="930"/>
      <c r="J12" s="930"/>
      <c r="K12" s="930"/>
      <c r="L12" s="930"/>
      <c r="M12" s="1007"/>
      <c r="N12" s="930"/>
    </row>
    <row r="13" spans="1:14" ht="15" customHeight="1">
      <c r="A13" s="155" t="s">
        <v>223</v>
      </c>
      <c r="B13" s="156" t="s">
        <v>120</v>
      </c>
      <c r="C13" s="774">
        <f>'Project Costs_MS2'!D15</f>
        <v>0</v>
      </c>
      <c r="D13" s="465">
        <f>'Project Costs_MS2'!E15</f>
        <v>0</v>
      </c>
      <c r="E13" s="465">
        <f>'Project Costs_MS2'!F15</f>
        <v>0</v>
      </c>
      <c r="G13" s="170"/>
      <c r="I13" s="921" t="s">
        <v>224</v>
      </c>
      <c r="J13" s="1024"/>
      <c r="K13" s="1024"/>
      <c r="L13" s="939" t="s">
        <v>86</v>
      </c>
      <c r="M13" s="999">
        <f>'Lifecycle Calculation_MS2'!J17</f>
        <v>0</v>
      </c>
      <c r="N13" s="995"/>
    </row>
    <row r="14" spans="1:14" ht="15" customHeight="1">
      <c r="A14" s="155" t="s">
        <v>225</v>
      </c>
      <c r="B14" s="156" t="s">
        <v>120</v>
      </c>
      <c r="C14" s="774">
        <f>'Project Costs_MS2'!D16</f>
        <v>0</v>
      </c>
      <c r="D14" s="465">
        <f>'Project Costs_MS2'!E16</f>
        <v>0</v>
      </c>
      <c r="E14" s="465">
        <f>'Project Costs_MS2'!F16</f>
        <v>0</v>
      </c>
      <c r="G14" s="170"/>
      <c r="I14" s="940" t="s">
        <v>226</v>
      </c>
      <c r="J14" s="941"/>
      <c r="K14" s="941"/>
      <c r="L14" s="942" t="s">
        <v>148</v>
      </c>
      <c r="M14" s="943" t="str">
        <f>Amortization_MS2!K8</f>
        <v>&lt;1,0</v>
      </c>
      <c r="N14" s="943" t="str">
        <f>Amortization_MS2!K17</f>
        <v>&lt;1,0</v>
      </c>
    </row>
    <row r="15" spans="1:14" ht="15" customHeight="1">
      <c r="A15" s="155" t="s">
        <v>52</v>
      </c>
      <c r="B15" s="156" t="s">
        <v>120</v>
      </c>
      <c r="C15" s="966">
        <f>'Project Costs_MS2'!D17</f>
        <v>0</v>
      </c>
      <c r="D15" s="465">
        <f>'Project Costs_MS2'!E17</f>
        <v>0</v>
      </c>
      <c r="E15" s="465">
        <f>'Project Costs_MS2'!F17</f>
        <v>0</v>
      </c>
      <c r="G15" s="170"/>
      <c r="I15" s="929" t="s">
        <v>57</v>
      </c>
      <c r="J15" s="930"/>
      <c r="K15" s="930"/>
      <c r="L15" s="944" t="s">
        <v>98</v>
      </c>
      <c r="M15" s="1000">
        <f>IF(J71+J80=0,0,'Lifecycle Calculation_MS2'!B2)</f>
        <v>0</v>
      </c>
      <c r="N15" s="996"/>
    </row>
    <row r="16" spans="1:14" ht="15" customHeight="1">
      <c r="A16" s="1030"/>
      <c r="B16" s="1031"/>
      <c r="C16" s="188"/>
      <c r="D16" s="1032"/>
      <c r="E16" s="1032"/>
      <c r="G16" s="170"/>
      <c r="I16" s="945" t="s">
        <v>227</v>
      </c>
      <c r="J16" s="1033"/>
      <c r="K16" s="1033"/>
      <c r="L16" s="946" t="s">
        <v>86</v>
      </c>
      <c r="M16" s="1034">
        <f>IF(NPV('Project Costs_MS2'!C3,C86:I86)-M13=0,0,NPV('Project Costs_MS2'!C3,C86:I86)-M13)</f>
        <v>0</v>
      </c>
      <c r="N16" s="1034">
        <f>IF(NPV('Project Costs_MS2'!C3,C93:I93)-(M13)=0,0,NPV('Project Costs_MS2'!C3,C93:I93)-(M13))</f>
        <v>0</v>
      </c>
    </row>
    <row r="17" spans="1:19" ht="16.5" customHeight="1">
      <c r="C17" s="188"/>
      <c r="G17" s="170"/>
      <c r="I17" s="947" t="s">
        <v>227</v>
      </c>
      <c r="J17" s="948"/>
      <c r="K17" s="948"/>
      <c r="L17" s="949" t="s">
        <v>98</v>
      </c>
      <c r="M17" s="950">
        <f>IF(J37=0,0,M16/J37)</f>
        <v>0</v>
      </c>
      <c r="N17" s="950">
        <f>IF(J37=0,0,N16/J37)</f>
        <v>0</v>
      </c>
    </row>
    <row r="18" spans="1:19">
      <c r="B18" s="146"/>
      <c r="D18" s="222"/>
      <c r="I18" s="414"/>
    </row>
    <row r="19" spans="1:19">
      <c r="A19" s="159"/>
      <c r="B19" s="154"/>
      <c r="C19" s="236">
        <f>'Input Cost_MS2'!D115</f>
        <v>2026</v>
      </c>
      <c r="D19" s="237">
        <f t="shared" ref="D19:I19" si="0">C19+1</f>
        <v>2027</v>
      </c>
      <c r="E19" s="236">
        <f t="shared" si="0"/>
        <v>2028</v>
      </c>
      <c r="F19" s="237">
        <f t="shared" si="0"/>
        <v>2029</v>
      </c>
      <c r="G19" s="236">
        <f t="shared" si="0"/>
        <v>2030</v>
      </c>
      <c r="H19" s="237">
        <f t="shared" si="0"/>
        <v>2031</v>
      </c>
      <c r="I19" s="236">
        <f t="shared" si="0"/>
        <v>2032</v>
      </c>
      <c r="J19" s="238" t="s">
        <v>156</v>
      </c>
    </row>
    <row r="20" spans="1:19" s="162" customFormat="1" ht="15.75">
      <c r="A20" s="151" t="s">
        <v>228</v>
      </c>
      <c r="B20" s="152"/>
      <c r="C20" s="152"/>
      <c r="D20" s="161"/>
      <c r="E20" s="161"/>
      <c r="F20" s="161"/>
      <c r="G20" s="161"/>
      <c r="H20" s="161"/>
      <c r="I20" s="161"/>
      <c r="J20" s="153"/>
    </row>
    <row r="21" spans="1:19">
      <c r="A21" s="163" t="s">
        <v>229</v>
      </c>
      <c r="B21" s="1027" t="s">
        <v>230</v>
      </c>
      <c r="C21" s="171"/>
      <c r="D21" s="256"/>
      <c r="E21" s="257"/>
      <c r="F21" s="257"/>
      <c r="G21" s="257"/>
      <c r="H21" s="257"/>
      <c r="I21" s="253"/>
      <c r="J21" s="1035">
        <f>SUM(C21:I21)</f>
        <v>0</v>
      </c>
    </row>
    <row r="22" spans="1:19">
      <c r="A22" s="175" t="s">
        <v>231</v>
      </c>
      <c r="B22" s="176" t="s">
        <v>230</v>
      </c>
      <c r="C22" s="233">
        <f>detail_MS2!B47</f>
        <v>0</v>
      </c>
      <c r="D22" s="177">
        <f>detail_MS2!O47</f>
        <v>0</v>
      </c>
      <c r="E22" s="177">
        <f>detail_MS2!AB47</f>
        <v>0</v>
      </c>
      <c r="F22" s="177">
        <f>detail_MS2!AO47</f>
        <v>0</v>
      </c>
      <c r="G22" s="177">
        <f>detail_MS2!BB47</f>
        <v>0</v>
      </c>
      <c r="H22" s="177">
        <f>detail_MS2!BO47</f>
        <v>0</v>
      </c>
      <c r="I22" s="254">
        <f>detail_MS2!CB47</f>
        <v>0</v>
      </c>
      <c r="J22" s="213">
        <f>SUM(C22:I22)</f>
        <v>0</v>
      </c>
    </row>
    <row r="23" spans="1:19">
      <c r="A23" s="957" t="s">
        <v>232</v>
      </c>
      <c r="B23" s="925" t="s">
        <v>233</v>
      </c>
      <c r="C23" s="1036">
        <f>IF(C22=0,0,(C37*1000)/C22)</f>
        <v>0</v>
      </c>
      <c r="D23" s="958">
        <f t="shared" ref="D23:J23" si="1">IF(D22=0,0,(D37*1000)/D22)</f>
        <v>0</v>
      </c>
      <c r="E23" s="958">
        <f t="shared" si="1"/>
        <v>0</v>
      </c>
      <c r="F23" s="958">
        <f t="shared" si="1"/>
        <v>0</v>
      </c>
      <c r="G23" s="958">
        <f t="shared" si="1"/>
        <v>0</v>
      </c>
      <c r="H23" s="958">
        <f t="shared" si="1"/>
        <v>0</v>
      </c>
      <c r="I23" s="1036">
        <f t="shared" si="1"/>
        <v>0</v>
      </c>
      <c r="J23" s="959">
        <f t="shared" si="1"/>
        <v>0</v>
      </c>
      <c r="K23" s="413">
        <f>J23*3</f>
        <v>0</v>
      </c>
      <c r="L23" s="414"/>
      <c r="M23" s="414"/>
    </row>
    <row r="24" spans="1:19">
      <c r="A24" s="160" t="s">
        <v>234</v>
      </c>
      <c r="B24" s="156" t="s">
        <v>233</v>
      </c>
      <c r="C24" s="188">
        <f>IF(C22=0,0,(C38*1000)/C22)</f>
        <v>0</v>
      </c>
      <c r="D24" s="164" t="e">
        <f t="shared" ref="D24:J24" si="2">(D38*1000)/D22</f>
        <v>#DIV/0!</v>
      </c>
      <c r="E24" s="164" t="e">
        <f t="shared" si="2"/>
        <v>#DIV/0!</v>
      </c>
      <c r="F24" s="164" t="e">
        <f t="shared" si="2"/>
        <v>#DIV/0!</v>
      </c>
      <c r="G24" s="164" t="e">
        <f t="shared" si="2"/>
        <v>#DIV/0!</v>
      </c>
      <c r="H24" s="164" t="e">
        <f t="shared" si="2"/>
        <v>#DIV/0!</v>
      </c>
      <c r="I24" s="188" t="e">
        <f t="shared" si="2"/>
        <v>#DIV/0!</v>
      </c>
      <c r="J24" s="165" t="e">
        <f t="shared" si="2"/>
        <v>#DIV/0!</v>
      </c>
      <c r="K24" s="413"/>
      <c r="L24" s="414"/>
      <c r="M24" s="414"/>
    </row>
    <row r="25" spans="1:19">
      <c r="A25" s="160" t="s">
        <v>235</v>
      </c>
      <c r="B25" s="156" t="s">
        <v>233</v>
      </c>
      <c r="C25" s="188">
        <f>IF(C22=0,0,(C41*1000)/C22)</f>
        <v>0</v>
      </c>
      <c r="D25" s="164" t="e">
        <f t="shared" ref="D25:J25" si="3">(D41*1000)/D22</f>
        <v>#DIV/0!</v>
      </c>
      <c r="E25" s="164" t="e">
        <f t="shared" si="3"/>
        <v>#DIV/0!</v>
      </c>
      <c r="F25" s="164" t="e">
        <f t="shared" si="3"/>
        <v>#DIV/0!</v>
      </c>
      <c r="G25" s="164" t="e">
        <f t="shared" si="3"/>
        <v>#DIV/0!</v>
      </c>
      <c r="H25" s="164" t="e">
        <f t="shared" si="3"/>
        <v>#DIV/0!</v>
      </c>
      <c r="I25" s="188" t="e">
        <f t="shared" si="3"/>
        <v>#DIV/0!</v>
      </c>
      <c r="J25" s="165" t="e">
        <f t="shared" si="3"/>
        <v>#DIV/0!</v>
      </c>
      <c r="K25" s="413"/>
      <c r="L25" s="414"/>
      <c r="M25" s="414"/>
    </row>
    <row r="26" spans="1:19">
      <c r="A26" s="952" t="s">
        <v>236</v>
      </c>
      <c r="B26" s="924" t="s">
        <v>233</v>
      </c>
      <c r="C26" s="965">
        <f>IF(C22=0,0,(C46*1000)/C22)</f>
        <v>0</v>
      </c>
      <c r="D26" s="953" t="e">
        <f t="shared" ref="D26:J26" si="4">(D46*1000)/D22</f>
        <v>#DIV/0!</v>
      </c>
      <c r="E26" s="953" t="e">
        <f t="shared" si="4"/>
        <v>#DIV/0!</v>
      </c>
      <c r="F26" s="953" t="e">
        <f t="shared" si="4"/>
        <v>#DIV/0!</v>
      </c>
      <c r="G26" s="953" t="e">
        <f t="shared" si="4"/>
        <v>#DIV/0!</v>
      </c>
      <c r="H26" s="953" t="e">
        <f t="shared" si="4"/>
        <v>#DIV/0!</v>
      </c>
      <c r="I26" s="965" t="e">
        <f t="shared" si="4"/>
        <v>#DIV/0!</v>
      </c>
      <c r="J26" s="954" t="e">
        <f t="shared" si="4"/>
        <v>#DIV/0!</v>
      </c>
      <c r="K26" s="413"/>
      <c r="L26" s="414"/>
      <c r="M26" s="414"/>
    </row>
    <row r="27" spans="1:19">
      <c r="A27" s="160" t="s">
        <v>237</v>
      </c>
      <c r="B27" s="156" t="s">
        <v>233</v>
      </c>
      <c r="C27" s="188">
        <f t="shared" ref="C27:J27" si="5">IF(C22=0,0,(C47*1000)/C22)</f>
        <v>0</v>
      </c>
      <c r="D27" s="164">
        <f t="shared" si="5"/>
        <v>0</v>
      </c>
      <c r="E27" s="164">
        <f t="shared" si="5"/>
        <v>0</v>
      </c>
      <c r="F27" s="164">
        <f t="shared" si="5"/>
        <v>0</v>
      </c>
      <c r="G27" s="164">
        <f t="shared" si="5"/>
        <v>0</v>
      </c>
      <c r="H27" s="164">
        <f t="shared" si="5"/>
        <v>0</v>
      </c>
      <c r="I27" s="255">
        <f t="shared" si="5"/>
        <v>0</v>
      </c>
      <c r="J27" s="165">
        <f t="shared" si="5"/>
        <v>0</v>
      </c>
      <c r="K27" s="414"/>
      <c r="L27" s="414"/>
      <c r="M27" s="414"/>
    </row>
    <row r="28" spans="1:19">
      <c r="A28" s="952" t="s">
        <v>238</v>
      </c>
      <c r="B28" s="924" t="s">
        <v>233</v>
      </c>
      <c r="C28" s="965">
        <f>IF(C22=0,0,(C57*1000)/C22)</f>
        <v>0</v>
      </c>
      <c r="D28" s="953" t="e">
        <f t="shared" ref="D28:J28" si="6">(D57*1000)/D22</f>
        <v>#DIV/0!</v>
      </c>
      <c r="E28" s="953" t="e">
        <f t="shared" si="6"/>
        <v>#DIV/0!</v>
      </c>
      <c r="F28" s="953" t="e">
        <f t="shared" si="6"/>
        <v>#DIV/0!</v>
      </c>
      <c r="G28" s="953" t="e">
        <f t="shared" si="6"/>
        <v>#DIV/0!</v>
      </c>
      <c r="H28" s="953" t="e">
        <f t="shared" si="6"/>
        <v>#DIV/0!</v>
      </c>
      <c r="I28" s="965" t="e">
        <f t="shared" si="6"/>
        <v>#DIV/0!</v>
      </c>
      <c r="J28" s="954" t="e">
        <f t="shared" si="6"/>
        <v>#DIV/0!</v>
      </c>
      <c r="K28" s="413"/>
      <c r="L28" s="414"/>
      <c r="M28" s="414"/>
    </row>
    <row r="29" spans="1:19">
      <c r="A29" s="160" t="s">
        <v>239</v>
      </c>
      <c r="B29" s="156" t="s">
        <v>233</v>
      </c>
      <c r="C29" s="188">
        <f t="shared" ref="C29:J29" si="7">IF(C22=0,0,(C58*1000)/C22)</f>
        <v>0</v>
      </c>
      <c r="D29" s="164">
        <f t="shared" si="7"/>
        <v>0</v>
      </c>
      <c r="E29" s="164">
        <f t="shared" si="7"/>
        <v>0</v>
      </c>
      <c r="F29" s="164">
        <f t="shared" si="7"/>
        <v>0</v>
      </c>
      <c r="G29" s="164">
        <f t="shared" si="7"/>
        <v>0</v>
      </c>
      <c r="H29" s="164">
        <f t="shared" si="7"/>
        <v>0</v>
      </c>
      <c r="I29" s="255">
        <f t="shared" si="7"/>
        <v>0</v>
      </c>
      <c r="J29" s="165">
        <f t="shared" si="7"/>
        <v>0</v>
      </c>
      <c r="K29" s="414"/>
      <c r="L29" s="414"/>
      <c r="M29" s="414"/>
    </row>
    <row r="30" spans="1:19">
      <c r="A30" s="960" t="s">
        <v>240</v>
      </c>
      <c r="B30" s="466" t="s">
        <v>233</v>
      </c>
      <c r="C30" s="961">
        <f>IF(C22=0,0,(C68*1000)/C22)</f>
        <v>0</v>
      </c>
      <c r="D30" s="962">
        <f t="shared" ref="D30:J30" si="8">IF(D22=0,0,(D68*1000)/D22)</f>
        <v>0</v>
      </c>
      <c r="E30" s="962">
        <f t="shared" si="8"/>
        <v>0</v>
      </c>
      <c r="F30" s="962">
        <f t="shared" si="8"/>
        <v>0</v>
      </c>
      <c r="G30" s="962">
        <f t="shared" si="8"/>
        <v>0</v>
      </c>
      <c r="H30" s="962">
        <f t="shared" si="8"/>
        <v>0</v>
      </c>
      <c r="I30" s="963">
        <f t="shared" si="8"/>
        <v>0</v>
      </c>
      <c r="J30" s="964">
        <f t="shared" si="8"/>
        <v>0</v>
      </c>
      <c r="K30" s="414"/>
      <c r="L30" s="414"/>
      <c r="M30" s="414"/>
    </row>
    <row r="31" spans="1:19" s="214" customFormat="1">
      <c r="A31" s="474" t="s">
        <v>241</v>
      </c>
      <c r="B31" s="449" t="s">
        <v>98</v>
      </c>
      <c r="C31" s="955">
        <f>'Input Cost_MS2'!C22</f>
        <v>0</v>
      </c>
      <c r="D31" s="955">
        <f>'Input Cost_MS2'!C23</f>
        <v>0</v>
      </c>
      <c r="E31" s="955">
        <f>'Input Cost_MS2'!C24</f>
        <v>0</v>
      </c>
      <c r="F31" s="955">
        <f>'Input Cost_MS2'!C25</f>
        <v>0</v>
      </c>
      <c r="G31" s="955">
        <f>'Input Cost_MS2'!C26</f>
        <v>0</v>
      </c>
      <c r="H31" s="955">
        <f>'Input Cost_MS2'!C27</f>
        <v>0</v>
      </c>
      <c r="I31" s="955">
        <f>'Input Cost_MS2'!C28</f>
        <v>0</v>
      </c>
      <c r="J31" s="956">
        <f>IF(J34=0,0,J36/J34)</f>
        <v>0</v>
      </c>
      <c r="K31" s="415"/>
      <c r="L31" s="415"/>
      <c r="M31" s="415"/>
    </row>
    <row r="32" spans="1:19">
      <c r="A32" s="155"/>
      <c r="C32" s="166"/>
      <c r="D32" s="166"/>
      <c r="E32" s="166"/>
      <c r="F32" s="166"/>
      <c r="G32" s="166"/>
      <c r="H32" s="166"/>
      <c r="I32" s="166"/>
      <c r="J32" s="189"/>
      <c r="K32" s="416"/>
      <c r="L32" s="414"/>
      <c r="M32" s="414"/>
      <c r="R32" s="372"/>
      <c r="S32" s="372"/>
    </row>
    <row r="33" spans="1:21" s="162" customFormat="1" ht="15.75">
      <c r="A33" s="151" t="s">
        <v>242</v>
      </c>
      <c r="B33" s="152"/>
      <c r="C33" s="152"/>
      <c r="D33" s="161"/>
      <c r="E33" s="161"/>
      <c r="F33" s="161"/>
      <c r="G33" s="161"/>
      <c r="H33" s="161"/>
      <c r="I33" s="161"/>
      <c r="J33" s="153"/>
      <c r="K33" s="417"/>
      <c r="L33" s="417"/>
      <c r="M33" s="417"/>
    </row>
    <row r="34" spans="1:21">
      <c r="A34" s="160" t="s">
        <v>243</v>
      </c>
      <c r="B34" s="156" t="s">
        <v>86</v>
      </c>
      <c r="C34" s="1037">
        <f>detail_MS2!G47/1000</f>
        <v>0</v>
      </c>
      <c r="D34" s="169">
        <f>detail_MS2!T47/1000</f>
        <v>0</v>
      </c>
      <c r="E34" s="169">
        <f>detail_MS2!AG47/1000</f>
        <v>0</v>
      </c>
      <c r="F34" s="169">
        <f>detail_MS2!AT47/1000</f>
        <v>0</v>
      </c>
      <c r="G34" s="169">
        <f>detail_MS2!BG47/1000</f>
        <v>0</v>
      </c>
      <c r="H34" s="169">
        <f>detail_MS2!BT47/1000</f>
        <v>0</v>
      </c>
      <c r="I34" s="304">
        <f>detail_MS2!CG47/1000</f>
        <v>0</v>
      </c>
      <c r="J34" s="1038">
        <f t="shared" ref="J34:J39" si="9">SUM(C34:I34)</f>
        <v>0</v>
      </c>
      <c r="K34" s="418"/>
      <c r="L34" s="413"/>
      <c r="M34" s="414"/>
      <c r="O34" s="251"/>
      <c r="R34" s="188"/>
      <c r="S34" s="188"/>
    </row>
    <row r="35" spans="1:21">
      <c r="A35" s="160" t="s">
        <v>244</v>
      </c>
      <c r="B35" s="156" t="s">
        <v>86</v>
      </c>
      <c r="C35" s="182">
        <f>detail_MS2!I47/1000</f>
        <v>0</v>
      </c>
      <c r="D35" s="167">
        <f>detail_MS2!V47/1000</f>
        <v>0</v>
      </c>
      <c r="E35" s="167">
        <f>detail_MS2!AI47/1000</f>
        <v>0</v>
      </c>
      <c r="F35" s="167">
        <f>detail_MS2!AV47/1000</f>
        <v>0</v>
      </c>
      <c r="G35" s="167">
        <f>detail_MS2!BI47/1000</f>
        <v>0</v>
      </c>
      <c r="H35" s="167">
        <f>detail_MS2!BV47/1000</f>
        <v>0</v>
      </c>
      <c r="I35" s="305">
        <f>detail_MS2!CI47/1000</f>
        <v>0</v>
      </c>
      <c r="J35" s="228">
        <f t="shared" si="9"/>
        <v>0</v>
      </c>
      <c r="K35" s="419"/>
      <c r="L35" s="414"/>
      <c r="M35" s="414"/>
      <c r="N35" s="373"/>
      <c r="O35" s="251"/>
      <c r="Q35" s="373"/>
      <c r="R35" s="188"/>
      <c r="S35" s="240"/>
      <c r="T35" s="373"/>
    </row>
    <row r="36" spans="1:21">
      <c r="A36" s="160" t="s">
        <v>245</v>
      </c>
      <c r="B36" s="156" t="s">
        <v>86</v>
      </c>
      <c r="C36" s="182">
        <f>detail_MS2!J47/1000</f>
        <v>0</v>
      </c>
      <c r="D36" s="167">
        <f>detail_MS2!W47/1000</f>
        <v>0</v>
      </c>
      <c r="E36" s="167">
        <f>detail_MS2!AJ47/1000</f>
        <v>0</v>
      </c>
      <c r="F36" s="167">
        <f>detail_MS2!AW47/1000</f>
        <v>0</v>
      </c>
      <c r="G36" s="167">
        <f>detail_MS2!BJ47/1000</f>
        <v>0</v>
      </c>
      <c r="H36" s="167">
        <f>detail_MS2!BW47/1000</f>
        <v>0</v>
      </c>
      <c r="I36" s="305">
        <f>detail_MS2!CJ47/1000</f>
        <v>0</v>
      </c>
      <c r="J36" s="228">
        <f t="shared" si="9"/>
        <v>0</v>
      </c>
      <c r="K36" s="419"/>
      <c r="L36" s="414"/>
      <c r="M36" s="414"/>
      <c r="O36" s="251"/>
      <c r="R36" s="188"/>
      <c r="S36" s="188"/>
    </row>
    <row r="37" spans="1:21">
      <c r="A37" s="175" t="s">
        <v>246</v>
      </c>
      <c r="B37" s="176" t="s">
        <v>86</v>
      </c>
      <c r="C37" s="183">
        <f t="shared" ref="C37:I37" si="10">C34+C36</f>
        <v>0</v>
      </c>
      <c r="D37" s="177">
        <f t="shared" si="10"/>
        <v>0</v>
      </c>
      <c r="E37" s="177">
        <f t="shared" si="10"/>
        <v>0</v>
      </c>
      <c r="F37" s="177">
        <f t="shared" si="10"/>
        <v>0</v>
      </c>
      <c r="G37" s="177">
        <f t="shared" si="10"/>
        <v>0</v>
      </c>
      <c r="H37" s="177">
        <f t="shared" si="10"/>
        <v>0</v>
      </c>
      <c r="I37" s="306">
        <f t="shared" si="10"/>
        <v>0</v>
      </c>
      <c r="J37" s="213">
        <f t="shared" si="9"/>
        <v>0</v>
      </c>
      <c r="K37" s="414"/>
      <c r="L37" s="414"/>
      <c r="M37" s="414"/>
      <c r="N37" s="373"/>
      <c r="O37" s="251"/>
      <c r="Q37" s="373"/>
      <c r="R37" s="188"/>
      <c r="S37" s="240"/>
      <c r="T37" s="373"/>
    </row>
    <row r="38" spans="1:21" ht="15.75">
      <c r="A38" s="160" t="s">
        <v>247</v>
      </c>
      <c r="B38" s="156" t="s">
        <v>86</v>
      </c>
      <c r="C38" s="182">
        <f>'Lifecycle Calculation_MS2'!C61/1000</f>
        <v>0</v>
      </c>
      <c r="D38" s="167">
        <f>'Lifecycle Calculation_MS2'!D61/1000</f>
        <v>0</v>
      </c>
      <c r="E38" s="167">
        <f>'Lifecycle Calculation_MS2'!E61/1000</f>
        <v>0</v>
      </c>
      <c r="F38" s="167">
        <f>'Lifecycle Calculation_MS2'!F61/1000</f>
        <v>0</v>
      </c>
      <c r="G38" s="167">
        <f>'Lifecycle Calculation_MS2'!G61/1000</f>
        <v>0</v>
      </c>
      <c r="H38" s="167">
        <f>'Lifecycle Calculation_MS2'!H61/1000</f>
        <v>0</v>
      </c>
      <c r="I38" s="305">
        <f>'Lifecycle Calculation_MS2'!I61/1000</f>
        <v>0</v>
      </c>
      <c r="J38" s="228">
        <f t="shared" si="9"/>
        <v>0</v>
      </c>
      <c r="K38" s="420" t="e">
        <f>J38*1000/$J$22</f>
        <v>#DIV/0!</v>
      </c>
      <c r="L38" s="421" t="e">
        <f>J38/J46</f>
        <v>#DIV/0!</v>
      </c>
      <c r="M38" s="414"/>
      <c r="O38" s="251"/>
      <c r="R38" s="188"/>
      <c r="S38" s="374"/>
    </row>
    <row r="39" spans="1:21">
      <c r="A39" s="1039" t="s">
        <v>248</v>
      </c>
      <c r="B39" s="1040" t="s">
        <v>86</v>
      </c>
      <c r="C39" s="1041">
        <f t="shared" ref="C39:H39" si="11">C37-C38</f>
        <v>0</v>
      </c>
      <c r="D39" s="168">
        <f t="shared" si="11"/>
        <v>0</v>
      </c>
      <c r="E39" s="168">
        <f t="shared" si="11"/>
        <v>0</v>
      </c>
      <c r="F39" s="168">
        <f t="shared" si="11"/>
        <v>0</v>
      </c>
      <c r="G39" s="168">
        <f t="shared" si="11"/>
        <v>0</v>
      </c>
      <c r="H39" s="168">
        <f t="shared" si="11"/>
        <v>0</v>
      </c>
      <c r="I39" s="307">
        <f>I37-I38</f>
        <v>0</v>
      </c>
      <c r="J39" s="1042">
        <f t="shared" si="9"/>
        <v>0</v>
      </c>
      <c r="K39" s="422"/>
      <c r="L39" s="414"/>
      <c r="M39" s="414"/>
      <c r="N39" s="373"/>
      <c r="O39" s="251"/>
      <c r="Q39" s="375"/>
      <c r="R39" s="188"/>
      <c r="S39" s="376"/>
      <c r="T39" s="166"/>
    </row>
    <row r="40" spans="1:21">
      <c r="A40" s="178" t="s">
        <v>248</v>
      </c>
      <c r="B40" s="179" t="s">
        <v>98</v>
      </c>
      <c r="C40" s="184" t="str">
        <f t="shared" ref="C40:J40" si="12">IF(C37&gt;0,C39/C37,"")</f>
        <v/>
      </c>
      <c r="D40" s="180" t="str">
        <f t="shared" si="12"/>
        <v/>
      </c>
      <c r="E40" s="180" t="str">
        <f t="shared" si="12"/>
        <v/>
      </c>
      <c r="F40" s="180" t="str">
        <f t="shared" si="12"/>
        <v/>
      </c>
      <c r="G40" s="180" t="str">
        <f t="shared" si="12"/>
        <v/>
      </c>
      <c r="H40" s="180" t="str">
        <f t="shared" si="12"/>
        <v/>
      </c>
      <c r="I40" s="308" t="str">
        <f t="shared" si="12"/>
        <v/>
      </c>
      <c r="J40" s="311" t="str">
        <f t="shared" si="12"/>
        <v/>
      </c>
      <c r="K40" s="422"/>
      <c r="L40" s="414"/>
      <c r="M40" s="414"/>
    </row>
    <row r="41" spans="1:21">
      <c r="A41" s="160" t="s">
        <v>249</v>
      </c>
      <c r="B41" s="156" t="s">
        <v>86</v>
      </c>
      <c r="C41" s="182">
        <f>'Lifecycle Calculation_MS2'!C103/1000</f>
        <v>0</v>
      </c>
      <c r="D41" s="167">
        <f>'Lifecycle Calculation_MS2'!D103/1000</f>
        <v>0</v>
      </c>
      <c r="E41" s="167">
        <f>'Lifecycle Calculation_MS2'!E103/1000</f>
        <v>0</v>
      </c>
      <c r="F41" s="167">
        <f>'Lifecycle Calculation_MS2'!F103/1000</f>
        <v>0</v>
      </c>
      <c r="G41" s="167">
        <f>'Lifecycle Calculation_MS2'!G103/1000</f>
        <v>0</v>
      </c>
      <c r="H41" s="167">
        <f>'Lifecycle Calculation_MS2'!H103/1000</f>
        <v>0</v>
      </c>
      <c r="I41" s="305">
        <f>'Lifecycle Calculation_MS2'!I103/1000</f>
        <v>0</v>
      </c>
      <c r="J41" s="228">
        <f t="shared" ref="J41:J47" si="13">SUM(C41:I41)</f>
        <v>0</v>
      </c>
      <c r="K41" s="420" t="e">
        <f>J41*1000/$J$22</f>
        <v>#DIV/0!</v>
      </c>
      <c r="L41" s="421" t="e">
        <f>J41/J46</f>
        <v>#DIV/0!</v>
      </c>
      <c r="M41" s="414"/>
    </row>
    <row r="42" spans="1:21">
      <c r="A42" s="160" t="s">
        <v>250</v>
      </c>
      <c r="B42" s="156" t="s">
        <v>86</v>
      </c>
      <c r="C42" s="182">
        <f>'Lifecycle Calculation_MS2'!C145/1000</f>
        <v>0</v>
      </c>
      <c r="D42" s="167">
        <f>'Lifecycle Calculation_MS2'!D145/1000</f>
        <v>0</v>
      </c>
      <c r="E42" s="167">
        <f>'Lifecycle Calculation_MS2'!E145/1000</f>
        <v>0</v>
      </c>
      <c r="F42" s="167">
        <f>'Lifecycle Calculation_MS2'!F145/1000</f>
        <v>0</v>
      </c>
      <c r="G42" s="167">
        <f>'Lifecycle Calculation_MS2'!G145/1000</f>
        <v>0</v>
      </c>
      <c r="H42" s="167">
        <f>'Lifecycle Calculation_MS2'!H145/1000</f>
        <v>0</v>
      </c>
      <c r="I42" s="305">
        <f>'Lifecycle Calculation_MS2'!I145/1000</f>
        <v>0</v>
      </c>
      <c r="J42" s="228">
        <f t="shared" si="13"/>
        <v>0</v>
      </c>
      <c r="K42" s="422" t="e">
        <f>(J42+J98)*1000/$J$22</f>
        <v>#DIV/0!</v>
      </c>
      <c r="L42" s="414"/>
      <c r="M42" s="414"/>
    </row>
    <row r="43" spans="1:21">
      <c r="A43" s="160" t="s">
        <v>251</v>
      </c>
      <c r="B43" s="156" t="s">
        <v>86</v>
      </c>
      <c r="C43" s="182">
        <f>'Lifecycle Calculation_MS2'!C187/1000</f>
        <v>0</v>
      </c>
      <c r="D43" s="167">
        <f>'Lifecycle Calculation_MS2'!D187/1000</f>
        <v>0</v>
      </c>
      <c r="E43" s="167">
        <f>'Lifecycle Calculation_MS2'!E187/1000</f>
        <v>0</v>
      </c>
      <c r="F43" s="167">
        <f>'Lifecycle Calculation_MS2'!F187/1000</f>
        <v>0</v>
      </c>
      <c r="G43" s="167">
        <f>'Lifecycle Calculation_MS2'!G187/1000</f>
        <v>0</v>
      </c>
      <c r="H43" s="167">
        <f>'Lifecycle Calculation_MS2'!H187/1000</f>
        <v>0</v>
      </c>
      <c r="I43" s="305">
        <f>'Lifecycle Calculation_MS2'!I187/1000</f>
        <v>0</v>
      </c>
      <c r="J43" s="228">
        <f t="shared" si="13"/>
        <v>0</v>
      </c>
      <c r="K43" s="422" t="e">
        <f>(J43+J99)*1000/$J$22</f>
        <v>#DIV/0!</v>
      </c>
      <c r="L43" s="414"/>
      <c r="M43" s="414"/>
      <c r="O43" s="251"/>
      <c r="R43" s="188"/>
      <c r="S43" s="188"/>
      <c r="T43" s="188"/>
      <c r="U43" s="375"/>
    </row>
    <row r="44" spans="1:21">
      <c r="A44" s="715" t="s">
        <v>252</v>
      </c>
      <c r="B44" s="156" t="s">
        <v>86</v>
      </c>
      <c r="C44" s="182">
        <f>'Lifecycle Calculation_MS2'!C229/1000</f>
        <v>0</v>
      </c>
      <c r="D44" s="167">
        <f>'Lifecycle Calculation_MS2'!D229/1000</f>
        <v>0</v>
      </c>
      <c r="E44" s="167">
        <f>'Lifecycle Calculation_MS2'!E229/1000</f>
        <v>0</v>
      </c>
      <c r="F44" s="167">
        <f>'Lifecycle Calculation_MS2'!F229/1000</f>
        <v>0</v>
      </c>
      <c r="G44" s="167">
        <f>'Lifecycle Calculation_MS2'!G229/1000</f>
        <v>0</v>
      </c>
      <c r="H44" s="167">
        <f>'Lifecycle Calculation_MS2'!H229/1000</f>
        <v>0</v>
      </c>
      <c r="I44" s="305">
        <f>'Lifecycle Calculation_MS2'!I229/1000</f>
        <v>0</v>
      </c>
      <c r="J44" s="228">
        <f t="shared" si="13"/>
        <v>0</v>
      </c>
      <c r="K44" s="422" t="e">
        <f>((J44+J100)*1000)/$J$22</f>
        <v>#DIV/0!</v>
      </c>
      <c r="L44" s="414"/>
      <c r="M44" s="414"/>
      <c r="O44" s="251"/>
    </row>
    <row r="45" spans="1:21">
      <c r="A45" s="715" t="s">
        <v>253</v>
      </c>
      <c r="B45" s="156" t="s">
        <v>86</v>
      </c>
      <c r="C45" s="182">
        <f>'Lifecycle Calculation_MS2'!C271/1000</f>
        <v>0</v>
      </c>
      <c r="D45" s="167">
        <f>'Lifecycle Calculation_MS2'!D271/1000</f>
        <v>0</v>
      </c>
      <c r="E45" s="167">
        <f>'Lifecycle Calculation_MS2'!E271/1000</f>
        <v>0</v>
      </c>
      <c r="F45" s="167">
        <f>'Lifecycle Calculation_MS2'!F271/1000</f>
        <v>0</v>
      </c>
      <c r="G45" s="167">
        <f>'Lifecycle Calculation_MS2'!G271/1000</f>
        <v>0</v>
      </c>
      <c r="H45" s="167">
        <f>'Lifecycle Calculation_MS2'!H271/1000</f>
        <v>0</v>
      </c>
      <c r="I45" s="305">
        <f>'Lifecycle Calculation_MS2'!I271/1000</f>
        <v>0</v>
      </c>
      <c r="J45" s="228">
        <f t="shared" si="13"/>
        <v>0</v>
      </c>
      <c r="K45" s="422"/>
      <c r="L45" s="414"/>
      <c r="M45" s="414"/>
      <c r="O45" s="222"/>
      <c r="R45" s="188"/>
      <c r="S45" s="188"/>
      <c r="T45" s="188"/>
      <c r="U45" s="375"/>
    </row>
    <row r="46" spans="1:21">
      <c r="A46" s="175" t="s">
        <v>254</v>
      </c>
      <c r="B46" s="176" t="s">
        <v>86</v>
      </c>
      <c r="C46" s="183">
        <f>C38+C41+C42+C43+C44+C45</f>
        <v>0</v>
      </c>
      <c r="D46" s="177">
        <f t="shared" ref="D46:I46" si="14">D38+D41+D42+D43+D44+D45</f>
        <v>0</v>
      </c>
      <c r="E46" s="177">
        <f t="shared" si="14"/>
        <v>0</v>
      </c>
      <c r="F46" s="177">
        <f t="shared" si="14"/>
        <v>0</v>
      </c>
      <c r="G46" s="177">
        <f t="shared" si="14"/>
        <v>0</v>
      </c>
      <c r="H46" s="177">
        <f t="shared" si="14"/>
        <v>0</v>
      </c>
      <c r="I46" s="306">
        <f t="shared" si="14"/>
        <v>0</v>
      </c>
      <c r="J46" s="213">
        <f t="shared" si="13"/>
        <v>0</v>
      </c>
      <c r="K46" s="445" t="e">
        <f>J46*1000/$J$22</f>
        <v>#DIV/0!</v>
      </c>
      <c r="L46" s="414"/>
      <c r="M46" s="414"/>
      <c r="O46" s="222"/>
      <c r="R46" s="188"/>
      <c r="S46" s="188"/>
      <c r="T46" s="188">
        <f>S46-R46</f>
        <v>0</v>
      </c>
      <c r="U46" s="375"/>
    </row>
    <row r="47" spans="1:21">
      <c r="A47" s="1039" t="s">
        <v>255</v>
      </c>
      <c r="B47" s="1040" t="s">
        <v>86</v>
      </c>
      <c r="C47" s="1041">
        <f>C37-C46</f>
        <v>0</v>
      </c>
      <c r="D47" s="168">
        <f t="shared" ref="D47:I47" si="15">D37-D46</f>
        <v>0</v>
      </c>
      <c r="E47" s="168">
        <f t="shared" si="15"/>
        <v>0</v>
      </c>
      <c r="F47" s="168">
        <f t="shared" si="15"/>
        <v>0</v>
      </c>
      <c r="G47" s="168">
        <f t="shared" si="15"/>
        <v>0</v>
      </c>
      <c r="H47" s="168">
        <f t="shared" si="15"/>
        <v>0</v>
      </c>
      <c r="I47" s="307">
        <f t="shared" si="15"/>
        <v>0</v>
      </c>
      <c r="J47" s="1042">
        <f t="shared" si="13"/>
        <v>0</v>
      </c>
      <c r="K47" s="422"/>
      <c r="L47" s="414"/>
      <c r="M47" s="418"/>
      <c r="O47" s="222"/>
      <c r="R47" s="188"/>
    </row>
    <row r="48" spans="1:21">
      <c r="A48" s="178" t="s">
        <v>255</v>
      </c>
      <c r="B48" s="179" t="s">
        <v>98</v>
      </c>
      <c r="C48" s="185" t="str">
        <f t="shared" ref="C48:F48" si="16">IF(C37&gt;0,C47/C37,"")</f>
        <v/>
      </c>
      <c r="D48" s="181" t="str">
        <f t="shared" si="16"/>
        <v/>
      </c>
      <c r="E48" s="181" t="str">
        <f t="shared" si="16"/>
        <v/>
      </c>
      <c r="F48" s="181" t="str">
        <f t="shared" si="16"/>
        <v/>
      </c>
      <c r="G48" s="181" t="str">
        <f>IF(G37&gt;0,G47/G37,"")</f>
        <v/>
      </c>
      <c r="H48" s="181" t="str">
        <f>IF(H37&gt;0,H47/H37,"")</f>
        <v/>
      </c>
      <c r="I48" s="308" t="str">
        <f>IF(I37&gt;0,I47/I37,"")</f>
        <v/>
      </c>
      <c r="J48" s="311">
        <f>IF(J37=0,0,J47/J37)</f>
        <v>0</v>
      </c>
      <c r="K48" s="422"/>
      <c r="L48" s="414"/>
      <c r="M48" s="419"/>
    </row>
    <row r="49" spans="1:15">
      <c r="A49" s="173" t="s">
        <v>256</v>
      </c>
      <c r="B49" s="174" t="s">
        <v>86</v>
      </c>
      <c r="C49" s="186">
        <f>'Lifecycle Calculation_MS2'!C313/1000</f>
        <v>0</v>
      </c>
      <c r="D49" s="187">
        <f>'Lifecycle Calculation_MS2'!D313/1000</f>
        <v>0</v>
      </c>
      <c r="E49" s="187">
        <f>'Lifecycle Calculation_MS2'!E313/1000</f>
        <v>0</v>
      </c>
      <c r="F49" s="187">
        <f>'Lifecycle Calculation_MS2'!F313/1000</f>
        <v>0</v>
      </c>
      <c r="G49" s="187">
        <f>'Lifecycle Calculation_MS2'!G313/1000</f>
        <v>0</v>
      </c>
      <c r="H49" s="187">
        <f>'Lifecycle Calculation_MS2'!H313/1000</f>
        <v>0</v>
      </c>
      <c r="I49" s="309">
        <f>'Lifecycle Calculation_MS2'!I313/1000</f>
        <v>0</v>
      </c>
      <c r="J49" s="312">
        <f>SUM(C49:I49)</f>
        <v>0</v>
      </c>
      <c r="K49" s="422" t="e">
        <f>(J49+J101+J102+J103)*1000/$J$22</f>
        <v>#DIV/0!</v>
      </c>
      <c r="L49" s="414"/>
      <c r="M49" s="414"/>
    </row>
    <row r="50" spans="1:15">
      <c r="A50" s="173" t="s">
        <v>257</v>
      </c>
      <c r="B50" s="174" t="s">
        <v>86</v>
      </c>
      <c r="C50" s="186">
        <f>'Lifecycle Calculation_MS2'!C355/1000</f>
        <v>0</v>
      </c>
      <c r="D50" s="187">
        <f>'Lifecycle Calculation_MS2'!D355/1000</f>
        <v>0</v>
      </c>
      <c r="E50" s="187">
        <f>'Lifecycle Calculation_MS2'!E355/1000</f>
        <v>0</v>
      </c>
      <c r="F50" s="187">
        <f>'Lifecycle Calculation_MS2'!F355/1000</f>
        <v>0</v>
      </c>
      <c r="G50" s="187">
        <f>'Lifecycle Calculation_MS2'!G355/1000</f>
        <v>0</v>
      </c>
      <c r="H50" s="187">
        <f>'Lifecycle Calculation_MS2'!H355/1000</f>
        <v>0</v>
      </c>
      <c r="I50" s="309">
        <f>'Lifecycle Calculation_MS2'!I355/1000</f>
        <v>0</v>
      </c>
      <c r="J50" s="312"/>
      <c r="K50" s="422"/>
      <c r="L50" s="414"/>
      <c r="M50" s="414"/>
    </row>
    <row r="51" spans="1:15" ht="13.5" customHeight="1">
      <c r="A51" s="173" t="s">
        <v>258</v>
      </c>
      <c r="B51" s="174" t="s">
        <v>86</v>
      </c>
      <c r="C51" s="186">
        <f>'Lifecycle Calculation_MS2'!C397/1000</f>
        <v>0</v>
      </c>
      <c r="D51" s="187">
        <f>'Lifecycle Calculation_MS2'!D397/1000</f>
        <v>0</v>
      </c>
      <c r="E51" s="187">
        <f>'Lifecycle Calculation_MS2'!E397/1000</f>
        <v>0</v>
      </c>
      <c r="F51" s="187">
        <f>'Lifecycle Calculation_MS2'!F397/1000</f>
        <v>0</v>
      </c>
      <c r="G51" s="187">
        <f>'Lifecycle Calculation_MS2'!G397/1000</f>
        <v>0</v>
      </c>
      <c r="H51" s="187">
        <f>'Lifecycle Calculation_MS2'!H397/1000</f>
        <v>0</v>
      </c>
      <c r="I51" s="309">
        <f>'Lifecycle Calculation_MS2'!I397/1000</f>
        <v>0</v>
      </c>
      <c r="J51" s="312">
        <f>SUM(C51:I51)</f>
        <v>0</v>
      </c>
      <c r="K51" s="422"/>
      <c r="L51" s="414"/>
      <c r="M51" s="414"/>
    </row>
    <row r="52" spans="1:15">
      <c r="A52" s="175" t="s">
        <v>259</v>
      </c>
      <c r="B52" s="176" t="s">
        <v>86</v>
      </c>
      <c r="C52" s="183">
        <f>C46+C51+C50+C49</f>
        <v>0</v>
      </c>
      <c r="D52" s="177">
        <f t="shared" ref="D52:I52" si="17">D46+D51+D50+D49</f>
        <v>0</v>
      </c>
      <c r="E52" s="177">
        <f t="shared" si="17"/>
        <v>0</v>
      </c>
      <c r="F52" s="177">
        <f t="shared" si="17"/>
        <v>0</v>
      </c>
      <c r="G52" s="177">
        <f t="shared" si="17"/>
        <v>0</v>
      </c>
      <c r="H52" s="177">
        <f t="shared" si="17"/>
        <v>0</v>
      </c>
      <c r="I52" s="306">
        <f t="shared" si="17"/>
        <v>0</v>
      </c>
      <c r="J52" s="213">
        <f>SUM(C52:I52)</f>
        <v>0</v>
      </c>
      <c r="K52" s="422">
        <f>J52*0.19</f>
        <v>0</v>
      </c>
      <c r="L52" s="414"/>
      <c r="M52" s="422"/>
    </row>
    <row r="53" spans="1:15">
      <c r="A53" s="1043" t="s">
        <v>260</v>
      </c>
      <c r="B53" s="1027" t="s">
        <v>86</v>
      </c>
      <c r="C53" s="1037">
        <f>C37-C52</f>
        <v>0</v>
      </c>
      <c r="D53" s="169">
        <f t="shared" ref="D53:J53" si="18">D37-D52</f>
        <v>0</v>
      </c>
      <c r="E53" s="169">
        <f t="shared" si="18"/>
        <v>0</v>
      </c>
      <c r="F53" s="169">
        <f t="shared" si="18"/>
        <v>0</v>
      </c>
      <c r="G53" s="169">
        <f t="shared" si="18"/>
        <v>0</v>
      </c>
      <c r="H53" s="169">
        <f t="shared" si="18"/>
        <v>0</v>
      </c>
      <c r="I53" s="304">
        <f t="shared" si="18"/>
        <v>0</v>
      </c>
      <c r="J53" s="1038">
        <f t="shared" si="18"/>
        <v>0</v>
      </c>
      <c r="K53" s="422"/>
      <c r="L53" s="414"/>
      <c r="M53" s="414"/>
      <c r="O53" s="222"/>
    </row>
    <row r="54" spans="1:15" s="214" customFormat="1">
      <c r="A54" s="448" t="s">
        <v>260</v>
      </c>
      <c r="B54" s="449" t="s">
        <v>98</v>
      </c>
      <c r="C54" s="450">
        <f>IF(C37=0,0,(C37-C52)/C37)</f>
        <v>0</v>
      </c>
      <c r="D54" s="451">
        <f t="shared" ref="D54:J54" si="19">IF(D37=0,0,(D37-D52)/D37)</f>
        <v>0</v>
      </c>
      <c r="E54" s="451">
        <f t="shared" si="19"/>
        <v>0</v>
      </c>
      <c r="F54" s="451">
        <f t="shared" si="19"/>
        <v>0</v>
      </c>
      <c r="G54" s="451">
        <f t="shared" si="19"/>
        <v>0</v>
      </c>
      <c r="H54" s="451">
        <f t="shared" si="19"/>
        <v>0</v>
      </c>
      <c r="I54" s="452">
        <f t="shared" si="19"/>
        <v>0</v>
      </c>
      <c r="J54" s="453">
        <f t="shared" si="19"/>
        <v>0</v>
      </c>
      <c r="K54" s="423"/>
      <c r="L54" s="415"/>
      <c r="M54" s="415"/>
    </row>
    <row r="55" spans="1:15">
      <c r="A55" s="160" t="s">
        <v>21</v>
      </c>
      <c r="B55" s="156" t="s">
        <v>86</v>
      </c>
      <c r="C55" s="182">
        <f>'Lifecycle Calculation_MS2'!C439/1000</f>
        <v>0</v>
      </c>
      <c r="D55" s="167">
        <f>'Lifecycle Calculation_MS2'!D439/1000</f>
        <v>0</v>
      </c>
      <c r="E55" s="167">
        <f>'Lifecycle Calculation_MS2'!E439/1000</f>
        <v>0</v>
      </c>
      <c r="F55" s="167">
        <f>'Lifecycle Calculation_MS2'!F439/1000</f>
        <v>0</v>
      </c>
      <c r="G55" s="167">
        <f>'Lifecycle Calculation_MS2'!G439/1000</f>
        <v>0</v>
      </c>
      <c r="H55" s="167">
        <f>'Lifecycle Calculation_MS2'!H439/1000</f>
        <v>0</v>
      </c>
      <c r="I55" s="305">
        <f>'Lifecycle Calculation_MS2'!I439/1000</f>
        <v>0</v>
      </c>
      <c r="J55" s="228">
        <f>SUM(C55:I55)</f>
        <v>0</v>
      </c>
      <c r="K55" s="422"/>
      <c r="L55" s="414"/>
      <c r="M55" s="414"/>
      <c r="O55" s="222"/>
    </row>
    <row r="56" spans="1:15">
      <c r="A56" s="715" t="s">
        <v>261</v>
      </c>
      <c r="B56" s="156" t="s">
        <v>86</v>
      </c>
      <c r="C56" s="182">
        <f>'Project Costs_MS2'!J45/1000</f>
        <v>0</v>
      </c>
      <c r="D56" s="167">
        <f>'Project Costs_MS2'!J46/1000</f>
        <v>0</v>
      </c>
      <c r="E56" s="167">
        <f>'Project Costs_MS2'!J47/1000</f>
        <v>0</v>
      </c>
      <c r="F56" s="167">
        <f>'Project Costs_MS2'!J48/1000</f>
        <v>0</v>
      </c>
      <c r="G56" s="167">
        <f>'Project Costs_MS2'!J49/1000</f>
        <v>0</v>
      </c>
      <c r="H56" s="167">
        <f>'Project Costs_MS2'!J50/1000</f>
        <v>0</v>
      </c>
      <c r="I56" s="305">
        <f>'Project Costs_MS2'!J51/1000</f>
        <v>0</v>
      </c>
      <c r="J56" s="228">
        <f>SUM(C56:I56)</f>
        <v>0</v>
      </c>
      <c r="K56" s="422"/>
      <c r="L56" s="414"/>
      <c r="M56" s="414"/>
      <c r="O56" s="222"/>
    </row>
    <row r="57" spans="1:15">
      <c r="A57" s="901" t="s">
        <v>102</v>
      </c>
      <c r="B57" s="902" t="s">
        <v>86</v>
      </c>
      <c r="C57" s="903">
        <f>C52+C55+C56</f>
        <v>0</v>
      </c>
      <c r="D57" s="904">
        <f t="shared" ref="D57:J57" si="20">D52+D55+D56</f>
        <v>0</v>
      </c>
      <c r="E57" s="904">
        <f t="shared" si="20"/>
        <v>0</v>
      </c>
      <c r="F57" s="904">
        <f t="shared" si="20"/>
        <v>0</v>
      </c>
      <c r="G57" s="904">
        <f t="shared" si="20"/>
        <v>0</v>
      </c>
      <c r="H57" s="904">
        <f t="shared" si="20"/>
        <v>0</v>
      </c>
      <c r="I57" s="905">
        <f t="shared" si="20"/>
        <v>0</v>
      </c>
      <c r="J57" s="906">
        <f t="shared" si="20"/>
        <v>0</v>
      </c>
      <c r="K57" s="422" t="e">
        <f>J57*1000/$J$22</f>
        <v>#DIV/0!</v>
      </c>
      <c r="L57" s="414"/>
      <c r="M57" s="422" t="e">
        <f>K57*3</f>
        <v>#DIV/0!</v>
      </c>
    </row>
    <row r="58" spans="1:15">
      <c r="A58" s="1044" t="s">
        <v>262</v>
      </c>
      <c r="B58" s="1045" t="s">
        <v>86</v>
      </c>
      <c r="C58" s="1046">
        <f>C37-C52-C55-C56</f>
        <v>0</v>
      </c>
      <c r="D58" s="893">
        <f t="shared" ref="D58:J58" si="21">D37-D52-D55-D56</f>
        <v>0</v>
      </c>
      <c r="E58" s="893">
        <f t="shared" si="21"/>
        <v>0</v>
      </c>
      <c r="F58" s="893">
        <f t="shared" si="21"/>
        <v>0</v>
      </c>
      <c r="G58" s="893">
        <f t="shared" si="21"/>
        <v>0</v>
      </c>
      <c r="H58" s="893">
        <f t="shared" si="21"/>
        <v>0</v>
      </c>
      <c r="I58" s="894">
        <f t="shared" si="21"/>
        <v>0</v>
      </c>
      <c r="J58" s="1047">
        <f t="shared" si="21"/>
        <v>0</v>
      </c>
      <c r="K58" s="424" t="e">
        <f>(J58*1000)/J22</f>
        <v>#DIV/0!</v>
      </c>
      <c r="L58" s="414"/>
      <c r="M58" s="414"/>
    </row>
    <row r="59" spans="1:15">
      <c r="A59" s="895" t="s">
        <v>262</v>
      </c>
      <c r="B59" s="896" t="s">
        <v>98</v>
      </c>
      <c r="C59" s="897">
        <f>IF(C37=0,0,C58/C37)</f>
        <v>0</v>
      </c>
      <c r="D59" s="898">
        <f t="shared" ref="D59:I59" si="22">IF(D37=0,0,D58/D37)</f>
        <v>0</v>
      </c>
      <c r="E59" s="898">
        <f t="shared" si="22"/>
        <v>0</v>
      </c>
      <c r="F59" s="898">
        <f t="shared" si="22"/>
        <v>0</v>
      </c>
      <c r="G59" s="898">
        <f t="shared" si="22"/>
        <v>0</v>
      </c>
      <c r="H59" s="898">
        <f t="shared" si="22"/>
        <v>0</v>
      </c>
      <c r="I59" s="899">
        <f t="shared" si="22"/>
        <v>0</v>
      </c>
      <c r="J59" s="900">
        <f>IF(J37=0,0,J58/J37)</f>
        <v>0</v>
      </c>
      <c r="K59" s="222"/>
    </row>
    <row r="60" spans="1:15" s="811" customFormat="1">
      <c r="A60" s="1048" t="s">
        <v>166</v>
      </c>
      <c r="B60" s="1049" t="s">
        <v>86</v>
      </c>
      <c r="C60" s="1050">
        <f>IF('Project Costs_MS2'!$D$18=0,0,-C57*'Project Costs_MS2'!$C$6)</f>
        <v>0</v>
      </c>
      <c r="D60" s="808">
        <f>IF('Project Costs_MS2'!$D$18=0,0,-D57*'Project Costs_MS2'!$C$6)</f>
        <v>0</v>
      </c>
      <c r="E60" s="808">
        <f>IF('Project Costs_MS2'!$D$18=0,0,-E57*'Project Costs_MS2'!$C$6)</f>
        <v>0</v>
      </c>
      <c r="F60" s="808">
        <f>IF('Project Costs_MS2'!$D$18=0,0,-F57*'Project Costs_MS2'!$C$6)</f>
        <v>0</v>
      </c>
      <c r="G60" s="808">
        <f>IF('Project Costs_MS2'!$D$18=0,0,-G57*'Project Costs_MS2'!$C$6)</f>
        <v>0</v>
      </c>
      <c r="H60" s="808">
        <f>IF('Project Costs_MS2'!$D$18=0,0,-H57*'Project Costs_MS2'!$C$6)</f>
        <v>0</v>
      </c>
      <c r="I60" s="809">
        <f>IF('Project Costs_MS2'!$D$18=0,0,-I57*'Project Costs_MS2'!$C$6)</f>
        <v>0</v>
      </c>
      <c r="J60" s="1051">
        <f>SUM(C60:I60)</f>
        <v>0</v>
      </c>
      <c r="K60" s="810"/>
    </row>
    <row r="61" spans="1:15" s="811" customFormat="1">
      <c r="A61" s="812" t="s">
        <v>167</v>
      </c>
      <c r="B61" s="813" t="s">
        <v>86</v>
      </c>
      <c r="C61" s="814">
        <f>IF('Project Costs_MS2'!$J$18=0,0,(('Project Costs_MS2'!$J$18/1000)/$J$57*C57))</f>
        <v>0</v>
      </c>
      <c r="D61" s="815">
        <f>IF('Project Costs_MS2'!$J$18=0,0,(('Project Costs_MS2'!$J$18/1000)/$J$57*D57))</f>
        <v>0</v>
      </c>
      <c r="E61" s="815">
        <f>IF('Project Costs_MS2'!$J$18=0,0,(('Project Costs_MS2'!$J$18/1000)/$J$57*E57))</f>
        <v>0</v>
      </c>
      <c r="F61" s="815">
        <f>IF('Project Costs_MS2'!$J$18=0,0,(('Project Costs_MS2'!$J$18/1000)/$J$57*F57))</f>
        <v>0</v>
      </c>
      <c r="G61" s="815">
        <f>IF('Project Costs_MS2'!$J$18=0,0,(('Project Costs_MS2'!$J$18/1000)/$J$57*G57))</f>
        <v>0</v>
      </c>
      <c r="H61" s="815">
        <f>IF('Project Costs_MS2'!$J$18=0,0,(('Project Costs_MS2'!$J$18/1000)/$J$57*H57))</f>
        <v>0</v>
      </c>
      <c r="I61" s="816">
        <f>IF('Project Costs_MS2'!$J$18=0,0,(('Project Costs_MS2'!$J$18/1000)/$J$57*I57))</f>
        <v>0</v>
      </c>
      <c r="J61" s="817">
        <f>SUM(C61:I61)</f>
        <v>0</v>
      </c>
      <c r="K61" s="810"/>
    </row>
    <row r="62" spans="1:15" s="811" customFormat="1">
      <c r="A62" s="907" t="s">
        <v>263</v>
      </c>
      <c r="B62" s="908" t="s">
        <v>86</v>
      </c>
      <c r="C62" s="909">
        <f>C61+C60+C57</f>
        <v>0</v>
      </c>
      <c r="D62" s="910">
        <f t="shared" ref="D62:I62" si="23">D61+D60+D57</f>
        <v>0</v>
      </c>
      <c r="E62" s="910">
        <f t="shared" si="23"/>
        <v>0</v>
      </c>
      <c r="F62" s="910">
        <f t="shared" si="23"/>
        <v>0</v>
      </c>
      <c r="G62" s="910">
        <f t="shared" si="23"/>
        <v>0</v>
      </c>
      <c r="H62" s="910">
        <f t="shared" si="23"/>
        <v>0</v>
      </c>
      <c r="I62" s="911">
        <f t="shared" si="23"/>
        <v>0</v>
      </c>
      <c r="J62" s="912">
        <f>SUM(C62:I62)</f>
        <v>0</v>
      </c>
      <c r="K62" s="810"/>
    </row>
    <row r="63" spans="1:15" s="811" customFormat="1">
      <c r="A63" s="1052" t="s">
        <v>103</v>
      </c>
      <c r="B63" s="1053" t="s">
        <v>86</v>
      </c>
      <c r="C63" s="1054">
        <f>C37-C62</f>
        <v>0</v>
      </c>
      <c r="D63" s="818">
        <f t="shared" ref="D63:I63" si="24">D37-D62</f>
        <v>0</v>
      </c>
      <c r="E63" s="818">
        <f t="shared" si="24"/>
        <v>0</v>
      </c>
      <c r="F63" s="818">
        <f t="shared" si="24"/>
        <v>0</v>
      </c>
      <c r="G63" s="818">
        <f t="shared" si="24"/>
        <v>0</v>
      </c>
      <c r="H63" s="818">
        <f t="shared" si="24"/>
        <v>0</v>
      </c>
      <c r="I63" s="819">
        <f t="shared" si="24"/>
        <v>0</v>
      </c>
      <c r="J63" s="1055">
        <f>SUM(C63:I63)</f>
        <v>0</v>
      </c>
      <c r="K63" s="810"/>
    </row>
    <row r="64" spans="1:15" s="811" customFormat="1">
      <c r="A64" s="820" t="s">
        <v>165</v>
      </c>
      <c r="B64" s="821" t="s">
        <v>98</v>
      </c>
      <c r="C64" s="822" t="str">
        <f>IF(C37=0,"",C63/C37)</f>
        <v/>
      </c>
      <c r="D64" s="823" t="str">
        <f t="shared" ref="D64:J64" si="25">IF(D37=0,"",D63/D37)</f>
        <v/>
      </c>
      <c r="E64" s="823" t="str">
        <f t="shared" si="25"/>
        <v/>
      </c>
      <c r="F64" s="823" t="str">
        <f t="shared" si="25"/>
        <v/>
      </c>
      <c r="G64" s="823" t="str">
        <f t="shared" si="25"/>
        <v/>
      </c>
      <c r="H64" s="823" t="str">
        <f t="shared" si="25"/>
        <v/>
      </c>
      <c r="I64" s="824" t="str">
        <f t="shared" si="25"/>
        <v/>
      </c>
      <c r="J64" s="825" t="str">
        <f t="shared" si="25"/>
        <v/>
      </c>
      <c r="K64" s="810"/>
    </row>
    <row r="65" spans="1:11" s="811" customFormat="1" hidden="1">
      <c r="A65" s="812" t="s">
        <v>264</v>
      </c>
      <c r="B65" s="885" t="s">
        <v>86</v>
      </c>
      <c r="C65" s="891">
        <f>C57*(1-SUMIF(Grunddaten!$A$40:$A$45,'Input Cost_MS2'!$B$5,Grunddaten!$B$40:$B$45))*-1</f>
        <v>0</v>
      </c>
      <c r="D65" s="892">
        <f>D57*(1-SUMIF(Grunddaten!$A$40:$A$45,'Input Cost_MS2'!$B$5,Grunddaten!$B$40:$B$45))*-1</f>
        <v>0</v>
      </c>
      <c r="E65" s="892">
        <f>E57*(1-SUMIF(Grunddaten!$A$40:$A$45,'Input Cost_MS2'!$B$5,Grunddaten!$B$40:$B$45))*-1</f>
        <v>0</v>
      </c>
      <c r="F65" s="892">
        <f>F57*(1-SUMIF(Grunddaten!$A$40:$A$45,'Input Cost_MS2'!$B$5,Grunddaten!$B$40:$B$45))*-1</f>
        <v>0</v>
      </c>
      <c r="G65" s="892">
        <f>G57*(1-SUMIF(Grunddaten!$A$40:$A$45,'Input Cost_MS2'!$B$5,Grunddaten!$B$40:$B$45))*-1</f>
        <v>0</v>
      </c>
      <c r="H65" s="887">
        <f>H57*(1-SUMIF(Grunddaten!$A$40:$A$45,'Input Cost_MS2'!$B$5,Grunddaten!$B$40:$B$45))*-1</f>
        <v>0</v>
      </c>
      <c r="I65" s="888">
        <f>I57*(1-SUMIF(Grunddaten!$A$40:$A$45,'Input Cost_MS2'!$B$5,Grunddaten!$B$40:$B$45))*-1</f>
        <v>0</v>
      </c>
      <c r="J65" s="889">
        <f>SUM(C65:I65)</f>
        <v>0</v>
      </c>
      <c r="K65" s="810"/>
    </row>
    <row r="66" spans="1:11" s="811" customFormat="1" hidden="1">
      <c r="A66" s="812" t="s">
        <v>166</v>
      </c>
      <c r="B66" s="885" t="s">
        <v>86</v>
      </c>
      <c r="C66" s="890">
        <f>IF('Project Costs_MS2'!$D$18=0,0,-C57*('Project Costs_MS2'!$C$6*SUMIF(Grunddaten!$A$40:$A$45,'Input Cost_MS2'!$B$5,Grunddaten!$B$40:$B$45)))</f>
        <v>0</v>
      </c>
      <c r="D66" s="887">
        <f>IF('Project Costs_MS2'!$D$18=0,0,-D57*('Project Costs_MS2'!$C$6*SUMIF(Grunddaten!$A$40:$A$45,'Input Cost_MS2'!$B$5,Grunddaten!$B$40:$B$45)))</f>
        <v>0</v>
      </c>
      <c r="E66" s="887">
        <f>IF('Project Costs_MS2'!$D$18=0,0,-E57*('Project Costs_MS2'!$C$6*SUMIF(Grunddaten!$A$40:$A$45,'Input Cost_MS2'!$B$5,Grunddaten!$B$40:$B$45)))</f>
        <v>0</v>
      </c>
      <c r="F66" s="887">
        <f>IF('Project Costs_MS2'!$D$18=0,0,-F57*('Project Costs_MS2'!$C$6*SUMIF(Grunddaten!$A$40:$A$45,'Input Cost_MS2'!$B$5,Grunddaten!$B$40:$B$45)))</f>
        <v>0</v>
      </c>
      <c r="G66" s="887">
        <f>IF('Project Costs_MS2'!$D$18=0,0,-G57*('Project Costs_MS2'!$C$6*SUMIF(Grunddaten!$A$40:$A$45,'Input Cost_MS2'!$B$5,Grunddaten!$B$40:$B$45)))</f>
        <v>0</v>
      </c>
      <c r="H66" s="887">
        <f>IF('Project Costs_MS2'!$D$18=0,0,-H57*('Project Costs_MS2'!$C$6*SUMIF(Grunddaten!$A$40:$A$45,'Input Cost_MS2'!$B$5,Grunddaten!$B$40:$B$45)))</f>
        <v>0</v>
      </c>
      <c r="I66" s="888">
        <f>IF('Project Costs_MS2'!$D$18=0,0,-I57*('Project Costs_MS2'!$C$6*SUMIF(Grunddaten!$A$40:$A$45,'Input Cost_MS2'!$B$5,Grunddaten!$B$40:$B$45)))</f>
        <v>0</v>
      </c>
      <c r="J66" s="889">
        <f>SUM(C66:I66)</f>
        <v>0</v>
      </c>
      <c r="K66" s="810"/>
    </row>
    <row r="67" spans="1:11" s="811" customFormat="1" hidden="1">
      <c r="A67" s="812" t="s">
        <v>167</v>
      </c>
      <c r="B67" s="885" t="s">
        <v>86</v>
      </c>
      <c r="C67" s="890">
        <f>IF('Project Costs_MS2'!$J$18=0,0,(('Project Costs_MS2'!$J$18/1000)/$J$57*C57))</f>
        <v>0</v>
      </c>
      <c r="D67" s="887">
        <f>IF('Project Costs_MS2'!$J$18=0,0,(('Project Costs_MS2'!$J$18/1000)/$J$57*D57))</f>
        <v>0</v>
      </c>
      <c r="E67" s="887">
        <f>IF('Project Costs_MS2'!$J$18=0,0,(('Project Costs_MS2'!$J$18/1000)/$J$57*E57))</f>
        <v>0</v>
      </c>
      <c r="F67" s="887">
        <f>IF('Project Costs_MS2'!$J$18=0,0,(('Project Costs_MS2'!$J$18/1000)/$J$57*F57))</f>
        <v>0</v>
      </c>
      <c r="G67" s="887">
        <f>IF('Project Costs_MS2'!$J$18=0,0,(('Project Costs_MS2'!$J$18/1000)/$J$57*G57))</f>
        <v>0</v>
      </c>
      <c r="H67" s="887">
        <f>IF('Project Costs_MS2'!$J$18=0,0,(('Project Costs_MS2'!$J$18/1000)/$J$57*H57))</f>
        <v>0</v>
      </c>
      <c r="I67" s="888">
        <f>IF('Project Costs_MS2'!$J$18=0,0,(('Project Costs_MS2'!$J$18/1000)/$J$57*I57))</f>
        <v>0</v>
      </c>
      <c r="J67" s="889">
        <f>SUM(C67:I67)</f>
        <v>0</v>
      </c>
      <c r="K67" s="810"/>
    </row>
    <row r="68" spans="1:11" s="811" customFormat="1" hidden="1">
      <c r="A68" s="907" t="s">
        <v>265</v>
      </c>
      <c r="B68" s="908" t="s">
        <v>86</v>
      </c>
      <c r="C68" s="909">
        <f>C57+C65+C66+C67</f>
        <v>0</v>
      </c>
      <c r="D68" s="910">
        <f t="shared" ref="D68:I68" si="26">D57+D65+D66+D67</f>
        <v>0</v>
      </c>
      <c r="E68" s="910">
        <f t="shared" si="26"/>
        <v>0</v>
      </c>
      <c r="F68" s="910">
        <f t="shared" si="26"/>
        <v>0</v>
      </c>
      <c r="G68" s="910">
        <f t="shared" si="26"/>
        <v>0</v>
      </c>
      <c r="H68" s="910">
        <f t="shared" si="26"/>
        <v>0</v>
      </c>
      <c r="I68" s="911">
        <f t="shared" si="26"/>
        <v>0</v>
      </c>
      <c r="J68" s="912">
        <f>SUM(C68:I68)</f>
        <v>0</v>
      </c>
      <c r="K68" s="810"/>
    </row>
    <row r="69" spans="1:11" s="811" customFormat="1" hidden="1">
      <c r="A69" s="1052" t="s">
        <v>106</v>
      </c>
      <c r="B69" s="1053" t="s">
        <v>86</v>
      </c>
      <c r="C69" s="1054">
        <f>C37-C68</f>
        <v>0</v>
      </c>
      <c r="D69" s="818">
        <f t="shared" ref="D69:I69" si="27">D37-D68</f>
        <v>0</v>
      </c>
      <c r="E69" s="818">
        <f t="shared" si="27"/>
        <v>0</v>
      </c>
      <c r="F69" s="818">
        <f t="shared" si="27"/>
        <v>0</v>
      </c>
      <c r="G69" s="818">
        <f t="shared" si="27"/>
        <v>0</v>
      </c>
      <c r="H69" s="818">
        <f t="shared" si="27"/>
        <v>0</v>
      </c>
      <c r="I69" s="819">
        <f t="shared" si="27"/>
        <v>0</v>
      </c>
      <c r="J69" s="1055">
        <f>SUM(C69:I69)</f>
        <v>0</v>
      </c>
      <c r="K69" s="810"/>
    </row>
    <row r="70" spans="1:11" s="811" customFormat="1" hidden="1">
      <c r="A70" s="820" t="s">
        <v>165</v>
      </c>
      <c r="B70" s="821" t="s">
        <v>98</v>
      </c>
      <c r="C70" s="822" t="e">
        <f>C69/C37</f>
        <v>#DIV/0!</v>
      </c>
      <c r="D70" s="823" t="e">
        <f t="shared" ref="D70:J70" si="28">D69/D37</f>
        <v>#DIV/0!</v>
      </c>
      <c r="E70" s="823" t="e">
        <f t="shared" si="28"/>
        <v>#DIV/0!</v>
      </c>
      <c r="F70" s="823" t="e">
        <f t="shared" si="28"/>
        <v>#DIV/0!</v>
      </c>
      <c r="G70" s="823" t="e">
        <f t="shared" si="28"/>
        <v>#DIV/0!</v>
      </c>
      <c r="H70" s="823" t="e">
        <f t="shared" si="28"/>
        <v>#DIV/0!</v>
      </c>
      <c r="I70" s="824" t="e">
        <f t="shared" si="28"/>
        <v>#DIV/0!</v>
      </c>
      <c r="J70" s="825" t="e">
        <f t="shared" si="28"/>
        <v>#DIV/0!</v>
      </c>
      <c r="K70" s="810"/>
    </row>
    <row r="71" spans="1:11">
      <c r="A71" s="715" t="s">
        <v>266</v>
      </c>
      <c r="B71" s="156" t="s">
        <v>86</v>
      </c>
      <c r="C71" s="1056">
        <f>'Project Costs_MS2'!J30/1000-C80</f>
        <v>0</v>
      </c>
      <c r="D71" s="169">
        <f>'Lifecycle Calculation_MS2'!D7</f>
        <v>0</v>
      </c>
      <c r="E71" s="169">
        <f>'Lifecycle Calculation_MS2'!E7</f>
        <v>0</v>
      </c>
      <c r="F71" s="169">
        <f>'Lifecycle Calculation_MS2'!F7</f>
        <v>0</v>
      </c>
      <c r="G71" s="169">
        <f>'Lifecycle Calculation_MS2'!G7</f>
        <v>0</v>
      </c>
      <c r="H71" s="169">
        <f>'Lifecycle Calculation_MS2'!H7</f>
        <v>0</v>
      </c>
      <c r="I71" s="304">
        <f>'Lifecycle Calculation_MS2'!I7</f>
        <v>0</v>
      </c>
      <c r="J71" s="228">
        <f>SUM(C71:I71)</f>
        <v>0</v>
      </c>
    </row>
    <row r="72" spans="1:11">
      <c r="A72" s="715" t="s">
        <v>267</v>
      </c>
      <c r="B72" s="156" t="s">
        <v>86</v>
      </c>
      <c r="C72" s="182">
        <f>'Project Costs_MS2'!J41/1000</f>
        <v>0</v>
      </c>
      <c r="D72" s="167">
        <f>'Lifecycle Calculation_MS2'!D8</f>
        <v>0</v>
      </c>
      <c r="E72" s="167">
        <f>'Lifecycle Calculation_MS2'!E8</f>
        <v>0</v>
      </c>
      <c r="F72" s="167">
        <f>'Lifecycle Calculation_MS2'!F8</f>
        <v>0</v>
      </c>
      <c r="G72" s="167">
        <f>'Lifecycle Calculation_MS2'!G8</f>
        <v>0</v>
      </c>
      <c r="H72" s="167">
        <f>'Lifecycle Calculation_MS2'!H8</f>
        <v>0</v>
      </c>
      <c r="I72" s="716">
        <f>'Lifecycle Calculation_MS2'!I8</f>
        <v>0</v>
      </c>
      <c r="J72" s="228">
        <f>SUM(C72:I72)</f>
        <v>0</v>
      </c>
    </row>
    <row r="73" spans="1:11">
      <c r="A73" s="175" t="s">
        <v>268</v>
      </c>
      <c r="B73" s="176" t="s">
        <v>86</v>
      </c>
      <c r="C73" s="183">
        <f>C71+C72</f>
        <v>0</v>
      </c>
      <c r="D73" s="177">
        <f t="shared" ref="D73:J73" si="29">D71+D72</f>
        <v>0</v>
      </c>
      <c r="E73" s="177">
        <f t="shared" si="29"/>
        <v>0</v>
      </c>
      <c r="F73" s="177">
        <f t="shared" si="29"/>
        <v>0</v>
      </c>
      <c r="G73" s="177">
        <f t="shared" si="29"/>
        <v>0</v>
      </c>
      <c r="H73" s="177">
        <f t="shared" si="29"/>
        <v>0</v>
      </c>
      <c r="I73" s="306">
        <f t="shared" si="29"/>
        <v>0</v>
      </c>
      <c r="J73" s="213">
        <f t="shared" si="29"/>
        <v>0</v>
      </c>
    </row>
    <row r="74" spans="1:11">
      <c r="A74" s="160" t="s">
        <v>269</v>
      </c>
      <c r="B74" s="156" t="s">
        <v>86</v>
      </c>
      <c r="C74" s="182">
        <f>'Lifecycle Calculation_MS2'!C13</f>
        <v>0</v>
      </c>
      <c r="D74" s="167">
        <f>'Lifecycle Calculation_MS2'!D13</f>
        <v>0</v>
      </c>
      <c r="E74" s="167">
        <f>'Lifecycle Calculation_MS2'!E13</f>
        <v>0</v>
      </c>
      <c r="F74" s="167">
        <f>'Lifecycle Calculation_MS2'!F13</f>
        <v>0</v>
      </c>
      <c r="G74" s="167">
        <f>'Lifecycle Calculation_MS2'!G13</f>
        <v>0</v>
      </c>
      <c r="H74" s="167">
        <f>'Lifecycle Calculation_MS2'!H13</f>
        <v>0</v>
      </c>
      <c r="I74" s="305">
        <f>'Lifecycle Calculation_MS2'!I13</f>
        <v>0</v>
      </c>
      <c r="J74" s="228">
        <f>SUM(C74:I74)</f>
        <v>0</v>
      </c>
    </row>
    <row r="75" spans="1:11">
      <c r="A75" s="160" t="s">
        <v>270</v>
      </c>
      <c r="B75" s="156" t="s">
        <v>86</v>
      </c>
      <c r="C75" s="182">
        <f>'Lifecycle Calculation_MS2'!C12</f>
        <v>0</v>
      </c>
      <c r="D75" s="167">
        <f>'Lifecycle Calculation_MS2'!D12</f>
        <v>0</v>
      </c>
      <c r="E75" s="167">
        <f>'Lifecycle Calculation_MS2'!E12</f>
        <v>0</v>
      </c>
      <c r="F75" s="167">
        <f>'Lifecycle Calculation_MS2'!F12</f>
        <v>0</v>
      </c>
      <c r="G75" s="167">
        <f>'Lifecycle Calculation_MS2'!G12</f>
        <v>0</v>
      </c>
      <c r="H75" s="167">
        <f>'Lifecycle Calculation_MS2'!H12</f>
        <v>0</v>
      </c>
      <c r="I75" s="305">
        <f>'Lifecycle Calculation_MS2'!I12</f>
        <v>0</v>
      </c>
      <c r="J75" s="228">
        <f>SUM(C75:I75)</f>
        <v>0</v>
      </c>
    </row>
    <row r="76" spans="1:11">
      <c r="A76" s="175" t="s">
        <v>271</v>
      </c>
      <c r="B76" s="176" t="s">
        <v>86</v>
      </c>
      <c r="C76" s="183">
        <f>SUM(C74:C75)</f>
        <v>0</v>
      </c>
      <c r="D76" s="177">
        <f t="shared" ref="D76:J76" si="30">SUM(D74:D75)</f>
        <v>0</v>
      </c>
      <c r="E76" s="177">
        <f t="shared" si="30"/>
        <v>0</v>
      </c>
      <c r="F76" s="177">
        <f t="shared" si="30"/>
        <v>0</v>
      </c>
      <c r="G76" s="177">
        <f t="shared" si="30"/>
        <v>0</v>
      </c>
      <c r="H76" s="177">
        <f t="shared" si="30"/>
        <v>0</v>
      </c>
      <c r="I76" s="306">
        <f t="shared" si="30"/>
        <v>0</v>
      </c>
      <c r="J76" s="213">
        <f t="shared" si="30"/>
        <v>0</v>
      </c>
      <c r="K76" s="222"/>
    </row>
    <row r="77" spans="1:11">
      <c r="A77" s="1039" t="s">
        <v>272</v>
      </c>
      <c r="B77" s="1040" t="s">
        <v>86</v>
      </c>
      <c r="C77" s="1041">
        <f t="shared" ref="C77:I77" si="31">C58+C76-C73</f>
        <v>0</v>
      </c>
      <c r="D77" s="168">
        <f t="shared" si="31"/>
        <v>0</v>
      </c>
      <c r="E77" s="168">
        <f t="shared" si="31"/>
        <v>0</v>
      </c>
      <c r="F77" s="168">
        <f t="shared" si="31"/>
        <v>0</v>
      </c>
      <c r="G77" s="168">
        <f t="shared" si="31"/>
        <v>0</v>
      </c>
      <c r="H77" s="168">
        <f t="shared" si="31"/>
        <v>0</v>
      </c>
      <c r="I77" s="307">
        <f t="shared" si="31"/>
        <v>0</v>
      </c>
      <c r="J77" s="1042">
        <f>SUM(C77:I77)</f>
        <v>0</v>
      </c>
    </row>
    <row r="78" spans="1:11" s="214" customFormat="1">
      <c r="A78" s="217" t="s">
        <v>272</v>
      </c>
      <c r="B78" s="218" t="s">
        <v>98</v>
      </c>
      <c r="C78" s="303">
        <f t="shared" ref="C78:J78" si="32">IF(C37=0,0,C77/C37)</f>
        <v>0</v>
      </c>
      <c r="D78" s="219">
        <f t="shared" si="32"/>
        <v>0</v>
      </c>
      <c r="E78" s="219">
        <f t="shared" si="32"/>
        <v>0</v>
      </c>
      <c r="F78" s="219">
        <f t="shared" si="32"/>
        <v>0</v>
      </c>
      <c r="G78" s="219">
        <f t="shared" si="32"/>
        <v>0</v>
      </c>
      <c r="H78" s="219">
        <f t="shared" si="32"/>
        <v>0</v>
      </c>
      <c r="I78" s="310">
        <f t="shared" si="32"/>
        <v>0</v>
      </c>
      <c r="J78" s="313">
        <f t="shared" si="32"/>
        <v>0</v>
      </c>
    </row>
    <row r="79" spans="1:11">
      <c r="A79" s="715" t="s">
        <v>273</v>
      </c>
      <c r="B79" s="156" t="s">
        <v>86</v>
      </c>
      <c r="C79" s="989">
        <f>'Project Costs_MS2'!J18/1000</f>
        <v>0</v>
      </c>
      <c r="D79" s="167">
        <f>'Lifecycle Calculation_MS2'!D10</f>
        <v>0</v>
      </c>
      <c r="E79" s="167">
        <f>'Lifecycle Calculation_MS2'!E10</f>
        <v>0</v>
      </c>
      <c r="F79" s="167">
        <f>'Lifecycle Calculation_MS2'!F10</f>
        <v>0</v>
      </c>
      <c r="G79" s="167">
        <f>'Lifecycle Calculation_MS2'!G10</f>
        <v>0</v>
      </c>
      <c r="H79" s="167">
        <f>'Lifecycle Calculation_MS2'!H10</f>
        <v>0</v>
      </c>
      <c r="I79" s="305">
        <f>'Lifecycle Calculation_MS2'!I10</f>
        <v>0</v>
      </c>
      <c r="J79" s="228">
        <f>SUM(C79:I79)</f>
        <v>0</v>
      </c>
    </row>
    <row r="80" spans="1:11">
      <c r="A80" s="715" t="s">
        <v>274</v>
      </c>
      <c r="B80" s="156" t="s">
        <v>86</v>
      </c>
      <c r="C80" s="182">
        <f>'Project Costs_MS2'!J27/1000</f>
        <v>0</v>
      </c>
      <c r="D80" s="167">
        <f>'Lifecycle Calculation_MS2'!D9</f>
        <v>0</v>
      </c>
      <c r="E80" s="167">
        <f>'Lifecycle Calculation_MS2'!E9</f>
        <v>0</v>
      </c>
      <c r="F80" s="167">
        <f>'Lifecycle Calculation_MS2'!F9</f>
        <v>0</v>
      </c>
      <c r="G80" s="167">
        <f>'Lifecycle Calculation_MS2'!G9</f>
        <v>0</v>
      </c>
      <c r="H80" s="167">
        <f>'Lifecycle Calculation_MS2'!H9</f>
        <v>0</v>
      </c>
      <c r="I80" s="716">
        <f>'Lifecycle Calculation_MS2'!I9</f>
        <v>0</v>
      </c>
      <c r="J80" s="228">
        <f t="shared" ref="J80" si="33">SUM(C80:I80)</f>
        <v>0</v>
      </c>
    </row>
    <row r="81" spans="1:10">
      <c r="A81" s="913" t="s">
        <v>117</v>
      </c>
      <c r="B81" s="914" t="s">
        <v>86</v>
      </c>
      <c r="C81" s="915">
        <f>C80+C79+C72+C71-C76</f>
        <v>0</v>
      </c>
      <c r="D81" s="916">
        <f t="shared" ref="D81:J81" si="34">D80+D79+D72+D71-D76</f>
        <v>0</v>
      </c>
      <c r="E81" s="916">
        <f t="shared" si="34"/>
        <v>0</v>
      </c>
      <c r="F81" s="916">
        <f t="shared" si="34"/>
        <v>0</v>
      </c>
      <c r="G81" s="916">
        <f t="shared" si="34"/>
        <v>0</v>
      </c>
      <c r="H81" s="916">
        <f t="shared" si="34"/>
        <v>0</v>
      </c>
      <c r="I81" s="917">
        <f t="shared" si="34"/>
        <v>0</v>
      </c>
      <c r="J81" s="918">
        <f t="shared" si="34"/>
        <v>0</v>
      </c>
    </row>
    <row r="82" spans="1:10" s="214" customFormat="1">
      <c r="A82" s="146"/>
      <c r="B82" s="170"/>
      <c r="C82" s="146"/>
      <c r="D82" s="146"/>
      <c r="E82" s="146"/>
      <c r="F82" s="146"/>
      <c r="G82" s="146"/>
      <c r="H82" s="146"/>
      <c r="I82" s="146"/>
      <c r="J82" s="146"/>
    </row>
    <row r="83" spans="1:10" ht="15.75">
      <c r="A83" s="283" t="s">
        <v>275</v>
      </c>
      <c r="B83" s="161"/>
      <c r="C83" s="161"/>
      <c r="D83" s="161"/>
      <c r="E83" s="161"/>
      <c r="F83" s="161"/>
      <c r="G83" s="161"/>
      <c r="H83" s="161"/>
      <c r="I83" s="161"/>
      <c r="J83" s="235"/>
    </row>
    <row r="84" spans="1:10">
      <c r="A84" s="301" t="s">
        <v>276</v>
      </c>
      <c r="B84" s="156" t="s">
        <v>86</v>
      </c>
      <c r="C84" s="182">
        <f>IF('Project Costs_MS2'!$D$18=0,0,C57*'Project Costs_MS2'!$C$6)</f>
        <v>0</v>
      </c>
      <c r="D84" s="167">
        <f>IF('Project Costs_MS2'!$D$18=0,0,D57*'Project Costs_MS2'!$C$6)</f>
        <v>0</v>
      </c>
      <c r="E84" s="167">
        <f>IF('Project Costs_MS2'!$D$18=0,0,E57*'Project Costs_MS2'!$C$6)</f>
        <v>0</v>
      </c>
      <c r="F84" s="167">
        <f>IF('Project Costs_MS2'!$D$18=0,0,F57*'Project Costs_MS2'!$C$6)</f>
        <v>0</v>
      </c>
      <c r="G84" s="167">
        <f>IF('Project Costs_MS2'!$D$18=0,0,G57*'Project Costs_MS2'!$C$6)</f>
        <v>0</v>
      </c>
      <c r="H84" s="167">
        <f>IF('Project Costs_MS2'!$D$18=0,0,H57*'Project Costs_MS2'!$C$6)</f>
        <v>0</v>
      </c>
      <c r="I84" s="305">
        <f>IF('Project Costs_MS2'!$D$18=0,0,I57*'Project Costs_MS2'!$C$6)</f>
        <v>0</v>
      </c>
      <c r="J84" s="228">
        <f>SUM(C84:I84)</f>
        <v>0</v>
      </c>
    </row>
    <row r="85" spans="1:10">
      <c r="A85" s="301" t="s">
        <v>171</v>
      </c>
      <c r="B85" s="156" t="s">
        <v>86</v>
      </c>
      <c r="C85" s="182">
        <f>IF(C22=0,0,('Lifecycle Calculation_MS2'!$C$8+'Lifecycle Calculation_MS2'!$C$9)/'Project Costs_MS2'!$C$4)</f>
        <v>0</v>
      </c>
      <c r="D85" s="167">
        <f>IF(D22=0,0,('Lifecycle Calculation_MS2'!$C$8+'Lifecycle Calculation_MS2'!$C$9)/'Project Costs_MS2'!$C$4)</f>
        <v>0</v>
      </c>
      <c r="E85" s="167">
        <f>IF(E22=0,0,('Lifecycle Calculation_MS2'!$C$8+'Lifecycle Calculation_MS2'!$C$9)/'Project Costs_MS2'!$C$4)</f>
        <v>0</v>
      </c>
      <c r="F85" s="167">
        <f>IF(F22=0,0,('Lifecycle Calculation_MS2'!$C$8+'Lifecycle Calculation_MS2'!$C$9)/'Project Costs_MS2'!$C$4)</f>
        <v>0</v>
      </c>
      <c r="G85" s="167">
        <f>IF(G22=0,0,('Lifecycle Calculation_MS2'!$C$8+'Lifecycle Calculation_MS2'!$C$9)/'Project Costs_MS2'!$C$4)</f>
        <v>0</v>
      </c>
      <c r="H85" s="167">
        <f>IF(H22=0,0,('Lifecycle Calculation_MS2'!$C$8+'Lifecycle Calculation_MS2'!$C$9)/'Project Costs_MS2'!$C$4)</f>
        <v>0</v>
      </c>
      <c r="I85" s="305">
        <f>IF(I22=0,0,('Lifecycle Calculation_MS2'!$C$8+'Lifecycle Calculation_MS2'!$C$9)/'Project Costs_MS2'!$C$4)</f>
        <v>0</v>
      </c>
      <c r="J85" s="228">
        <f>IF(J22=0,0,('Lifecycle Calculation_MS2'!$J$8+'Lifecycle Calculation_MS2'!$J$9))</f>
        <v>0</v>
      </c>
    </row>
    <row r="86" spans="1:10">
      <c r="A86" s="301" t="s">
        <v>277</v>
      </c>
      <c r="B86" s="156" t="s">
        <v>86</v>
      </c>
      <c r="C86" s="182">
        <f t="shared" ref="C86:I86" si="35">C85+C84+C58</f>
        <v>0</v>
      </c>
      <c r="D86" s="167">
        <f t="shared" si="35"/>
        <v>0</v>
      </c>
      <c r="E86" s="167">
        <f t="shared" si="35"/>
        <v>0</v>
      </c>
      <c r="F86" s="167">
        <f t="shared" si="35"/>
        <v>0</v>
      </c>
      <c r="G86" s="167">
        <f t="shared" si="35"/>
        <v>0</v>
      </c>
      <c r="H86" s="167">
        <f t="shared" si="35"/>
        <v>0</v>
      </c>
      <c r="I86" s="305">
        <f t="shared" si="35"/>
        <v>0</v>
      </c>
      <c r="J86" s="228">
        <f>SUM(C86:I86)</f>
        <v>0</v>
      </c>
    </row>
    <row r="87" spans="1:10">
      <c r="A87" s="659" t="s">
        <v>278</v>
      </c>
      <c r="B87" s="158" t="s">
        <v>86</v>
      </c>
      <c r="C87" s="285">
        <f>C86*C88</f>
        <v>0</v>
      </c>
      <c r="D87" s="226">
        <f t="shared" ref="D87:I87" si="36">D86*D88</f>
        <v>0</v>
      </c>
      <c r="E87" s="226">
        <f t="shared" si="36"/>
        <v>0</v>
      </c>
      <c r="F87" s="226">
        <f t="shared" si="36"/>
        <v>0</v>
      </c>
      <c r="G87" s="226">
        <f t="shared" si="36"/>
        <v>0</v>
      </c>
      <c r="H87" s="226">
        <f t="shared" si="36"/>
        <v>0</v>
      </c>
      <c r="I87" s="314">
        <f t="shared" si="36"/>
        <v>0</v>
      </c>
      <c r="J87" s="229">
        <f>SUM(C87:I87)</f>
        <v>0</v>
      </c>
    </row>
    <row r="88" spans="1:10" hidden="1">
      <c r="A88" s="301" t="s">
        <v>279</v>
      </c>
      <c r="B88" s="156"/>
      <c r="C88" s="878">
        <f>1/(1+'Project Costs_MS2'!$C$3)^1</f>
        <v>0.92592592592592582</v>
      </c>
      <c r="D88" s="879">
        <f>1/(1+'Project Costs_MS2'!$C$3)^2</f>
        <v>0.85733882030178321</v>
      </c>
      <c r="E88" s="879">
        <f>1/(1+'Project Costs_MS2'!$C$3)^3</f>
        <v>0.79383224102016958</v>
      </c>
      <c r="F88" s="879">
        <f>1/(1+'Project Costs_MS2'!$C$3)^4</f>
        <v>0.73502985279645328</v>
      </c>
      <c r="G88" s="879">
        <f>1/(1+'Project Costs_MS2'!$C$3)^5</f>
        <v>0.68058319703375303</v>
      </c>
      <c r="H88" s="879">
        <f>1/(1+'Project Costs_MS2'!$C$3)^6</f>
        <v>0.63016962688310452</v>
      </c>
      <c r="I88" s="880">
        <f>1/(1+'Project Costs_MS2'!$C$3)^7</f>
        <v>0.58349039526213387</v>
      </c>
      <c r="J88" s="228"/>
    </row>
    <row r="90" spans="1:10" ht="15.75" hidden="1">
      <c r="A90" s="283" t="s">
        <v>280</v>
      </c>
      <c r="B90" s="161"/>
      <c r="C90" s="161"/>
      <c r="D90" s="161"/>
      <c r="E90" s="161"/>
      <c r="F90" s="161"/>
      <c r="G90" s="161"/>
      <c r="H90" s="161"/>
      <c r="I90" s="161"/>
      <c r="J90" s="235"/>
    </row>
    <row r="91" spans="1:10" hidden="1">
      <c r="A91" s="301" t="s">
        <v>276</v>
      </c>
      <c r="B91" s="156" t="s">
        <v>86</v>
      </c>
      <c r="C91" s="182">
        <f>C66*-1</f>
        <v>0</v>
      </c>
      <c r="D91" s="167">
        <f t="shared" ref="D91:I91" si="37">D66*-1</f>
        <v>0</v>
      </c>
      <c r="E91" s="167">
        <f t="shared" si="37"/>
        <v>0</v>
      </c>
      <c r="F91" s="167">
        <f t="shared" si="37"/>
        <v>0</v>
      </c>
      <c r="G91" s="167">
        <f t="shared" si="37"/>
        <v>0</v>
      </c>
      <c r="H91" s="167">
        <f t="shared" si="37"/>
        <v>0</v>
      </c>
      <c r="I91" s="305">
        <f t="shared" si="37"/>
        <v>0</v>
      </c>
      <c r="J91" s="228">
        <f>SUM(C91:I91)</f>
        <v>0</v>
      </c>
    </row>
    <row r="92" spans="1:10" hidden="1">
      <c r="A92" s="301" t="s">
        <v>171</v>
      </c>
      <c r="B92" s="156" t="s">
        <v>86</v>
      </c>
      <c r="C92" s="182">
        <f>IF(C27=0,0,('Lifecycle Calculation_MS2'!$C$8+'Lifecycle Calculation_MS2'!$C$9)/'Project Costs_MS2'!$C$4)</f>
        <v>0</v>
      </c>
      <c r="D92" s="167">
        <f>IF(D27=0,0,('Lifecycle Calculation_MS2'!$C$8+'Lifecycle Calculation_MS2'!$C$9)/'Project Costs_MS2'!$C$4)</f>
        <v>0</v>
      </c>
      <c r="E92" s="167">
        <f>IF(E27=0,0,('Lifecycle Calculation_MS2'!$C$8+'Lifecycle Calculation_MS2'!$C$9)/'Project Costs_MS2'!$C$4)</f>
        <v>0</v>
      </c>
      <c r="F92" s="167">
        <f>IF(F27=0,0,('Lifecycle Calculation_MS2'!$C$8+'Lifecycle Calculation_MS2'!$C$9)/'Project Costs_MS2'!$C$4)</f>
        <v>0</v>
      </c>
      <c r="G92" s="167">
        <f>IF(G27=0,0,('Lifecycle Calculation_MS2'!$C$8+'Lifecycle Calculation_MS2'!$C$9)/'Project Costs_MS2'!$C$4)</f>
        <v>0</v>
      </c>
      <c r="H92" s="167">
        <f>IF(H27=0,0,('Lifecycle Calculation_MS2'!$C$8+'Lifecycle Calculation_MS2'!$C$9)/'Project Costs_MS2'!$C$4)</f>
        <v>0</v>
      </c>
      <c r="I92" s="305">
        <f>IF(I27=0,0,('Lifecycle Calculation_MS2'!$C$8+'Lifecycle Calculation_MS2'!$C$9)/'Project Costs_MS2'!$C$4)</f>
        <v>0</v>
      </c>
      <c r="J92" s="228">
        <f>SUM(C92:I92)</f>
        <v>0</v>
      </c>
    </row>
    <row r="93" spans="1:10" hidden="1">
      <c r="A93" s="301" t="s">
        <v>277</v>
      </c>
      <c r="B93" s="156" t="s">
        <v>86</v>
      </c>
      <c r="C93" s="182">
        <f>C92+C69+C67</f>
        <v>0</v>
      </c>
      <c r="D93" s="167">
        <f t="shared" ref="D93:I93" si="38">D92+D69+D67</f>
        <v>0</v>
      </c>
      <c r="E93" s="167">
        <f t="shared" si="38"/>
        <v>0</v>
      </c>
      <c r="F93" s="167">
        <f t="shared" si="38"/>
        <v>0</v>
      </c>
      <c r="G93" s="167">
        <f t="shared" si="38"/>
        <v>0</v>
      </c>
      <c r="H93" s="167">
        <f t="shared" si="38"/>
        <v>0</v>
      </c>
      <c r="I93" s="305">
        <f t="shared" si="38"/>
        <v>0</v>
      </c>
      <c r="J93" s="228">
        <f>SUM(C93:I93)</f>
        <v>0</v>
      </c>
    </row>
    <row r="94" spans="1:10" hidden="1">
      <c r="A94" s="659" t="s">
        <v>278</v>
      </c>
      <c r="B94" s="158" t="s">
        <v>86</v>
      </c>
      <c r="C94" s="285">
        <f>C93*C88</f>
        <v>0</v>
      </c>
      <c r="D94" s="226">
        <f t="shared" ref="D94:I94" si="39">D93*D88</f>
        <v>0</v>
      </c>
      <c r="E94" s="226">
        <f t="shared" si="39"/>
        <v>0</v>
      </c>
      <c r="F94" s="226">
        <f t="shared" si="39"/>
        <v>0</v>
      </c>
      <c r="G94" s="226">
        <f t="shared" si="39"/>
        <v>0</v>
      </c>
      <c r="H94" s="226">
        <f t="shared" si="39"/>
        <v>0</v>
      </c>
      <c r="I94" s="314">
        <f t="shared" si="39"/>
        <v>0</v>
      </c>
      <c r="J94" s="229">
        <f>SUM(C94:I94)</f>
        <v>0</v>
      </c>
    </row>
    <row r="96" spans="1:10" ht="15.75" hidden="1">
      <c r="A96" s="283" t="s">
        <v>281</v>
      </c>
      <c r="B96" s="161"/>
      <c r="C96" s="161"/>
      <c r="D96" s="161"/>
      <c r="E96" s="161"/>
      <c r="F96" s="161"/>
      <c r="G96" s="161"/>
      <c r="H96" s="161"/>
      <c r="I96" s="161"/>
      <c r="J96" s="235"/>
    </row>
    <row r="97" spans="1:11" hidden="1">
      <c r="A97" s="284" t="s">
        <v>282</v>
      </c>
      <c r="B97" s="220"/>
      <c r="C97" s="230">
        <f>SUM(C98:C103)</f>
        <v>0</v>
      </c>
      <c r="D97" s="225">
        <f t="shared" ref="D97:I97" si="40">SUM(D98:D103)</f>
        <v>0</v>
      </c>
      <c r="E97" s="225">
        <f t="shared" si="40"/>
        <v>0</v>
      </c>
      <c r="F97" s="225">
        <f t="shared" si="40"/>
        <v>0</v>
      </c>
      <c r="G97" s="225">
        <f t="shared" si="40"/>
        <v>0</v>
      </c>
      <c r="H97" s="225">
        <f t="shared" si="40"/>
        <v>0</v>
      </c>
      <c r="I97" s="225">
        <f t="shared" si="40"/>
        <v>0</v>
      </c>
      <c r="J97" s="227">
        <f t="shared" ref="J97:J103" si="41">SUM(C97:I97)</f>
        <v>0</v>
      </c>
    </row>
    <row r="98" spans="1:11" ht="14.25" hidden="1">
      <c r="A98" s="1057" t="s">
        <v>250</v>
      </c>
      <c r="B98" s="1031"/>
      <c r="C98" s="1058">
        <f>'Lifecycle Calculation_MS1'!C481/1000</f>
        <v>0</v>
      </c>
      <c r="D98" s="169">
        <f>'Lifecycle Calculation_MS1'!D481/1000</f>
        <v>0</v>
      </c>
      <c r="E98" s="169">
        <f>'Lifecycle Calculation_MS1'!E481/1000</f>
        <v>0</v>
      </c>
      <c r="F98" s="169">
        <f>'Lifecycle Calculation_MS1'!F481/1000</f>
        <v>0</v>
      </c>
      <c r="G98" s="169">
        <f>'Lifecycle Calculation_MS1'!G481/1000</f>
        <v>0</v>
      </c>
      <c r="H98" s="169">
        <f>'Lifecycle Calculation_MS1'!H481/1000</f>
        <v>0</v>
      </c>
      <c r="I98" s="169">
        <f>'Lifecycle Calculation_MS1'!I481/1000</f>
        <v>0</v>
      </c>
      <c r="J98" s="1038">
        <f t="shared" si="41"/>
        <v>0</v>
      </c>
    </row>
    <row r="99" spans="1:11" ht="14.25" hidden="1">
      <c r="A99" s="221" t="s">
        <v>251</v>
      </c>
      <c r="C99" s="231">
        <f>'Lifecycle Calculation_MS1'!C523/1000</f>
        <v>0</v>
      </c>
      <c r="D99" s="167">
        <f>'Lifecycle Calculation_MS1'!D523/1000</f>
        <v>0</v>
      </c>
      <c r="E99" s="167">
        <f>'Lifecycle Calculation_MS1'!E523/1000</f>
        <v>0</v>
      </c>
      <c r="F99" s="167">
        <f>'Lifecycle Calculation_MS1'!F523/1000</f>
        <v>0</v>
      </c>
      <c r="G99" s="167">
        <f>'Lifecycle Calculation_MS1'!G523/1000</f>
        <v>0</v>
      </c>
      <c r="H99" s="167">
        <f>'Lifecycle Calculation_MS1'!H523/1000</f>
        <v>0</v>
      </c>
      <c r="I99" s="167">
        <f>'Lifecycle Calculation_MS1'!I523/1000</f>
        <v>0</v>
      </c>
      <c r="J99" s="228">
        <f t="shared" si="41"/>
        <v>0</v>
      </c>
    </row>
    <row r="100" spans="1:11" ht="14.25" hidden="1">
      <c r="A100" s="221" t="s">
        <v>283</v>
      </c>
      <c r="C100" s="231">
        <f>'Lifecycle Calculation_MS1'!C565/1000</f>
        <v>0</v>
      </c>
      <c r="D100" s="167">
        <f>'Lifecycle Calculation_MS1'!D565/1000</f>
        <v>0</v>
      </c>
      <c r="E100" s="167">
        <f>'Lifecycle Calculation_MS1'!E565/1000</f>
        <v>0</v>
      </c>
      <c r="F100" s="167">
        <f>'Lifecycle Calculation_MS1'!F565/1000</f>
        <v>0</v>
      </c>
      <c r="G100" s="167">
        <f>'Lifecycle Calculation_MS1'!G565/1000</f>
        <v>0</v>
      </c>
      <c r="H100" s="167">
        <f>'Lifecycle Calculation_MS1'!H565/1000</f>
        <v>0</v>
      </c>
      <c r="I100" s="167">
        <f>'Lifecycle Calculation_MS1'!I565/1000</f>
        <v>0</v>
      </c>
      <c r="J100" s="228">
        <f t="shared" si="41"/>
        <v>0</v>
      </c>
    </row>
    <row r="101" spans="1:11" ht="14.25" hidden="1">
      <c r="A101" s="221" t="s">
        <v>256</v>
      </c>
      <c r="C101" s="231">
        <f>'Lifecycle Calculation_MS1'!C607/1000</f>
        <v>0</v>
      </c>
      <c r="D101" s="167">
        <f>'Lifecycle Calculation_MS1'!D607/1000</f>
        <v>0</v>
      </c>
      <c r="E101" s="167">
        <f>'Lifecycle Calculation_MS1'!E607/1000</f>
        <v>0</v>
      </c>
      <c r="F101" s="167">
        <f>'Lifecycle Calculation_MS1'!F607/1000</f>
        <v>0</v>
      </c>
      <c r="G101" s="167">
        <f>'Lifecycle Calculation_MS1'!G607/1000</f>
        <v>0</v>
      </c>
      <c r="H101" s="167">
        <f>'Lifecycle Calculation_MS1'!H607/1000</f>
        <v>0</v>
      </c>
      <c r="I101" s="167">
        <f>'Lifecycle Calculation_MS1'!I607/1000</f>
        <v>0</v>
      </c>
      <c r="J101" s="228">
        <f t="shared" si="41"/>
        <v>0</v>
      </c>
    </row>
    <row r="102" spans="1:11" ht="14.25" hidden="1">
      <c r="A102" s="221" t="s">
        <v>257</v>
      </c>
      <c r="C102" s="231">
        <f>'Lifecycle Calculation_MS1'!C649/1000</f>
        <v>0</v>
      </c>
      <c r="D102" s="167">
        <f>'Lifecycle Calculation_MS1'!D649/1000</f>
        <v>0</v>
      </c>
      <c r="E102" s="167">
        <f>'Lifecycle Calculation_MS1'!E649/1000</f>
        <v>0</v>
      </c>
      <c r="F102" s="167">
        <f>'Lifecycle Calculation_MS1'!F649/1000</f>
        <v>0</v>
      </c>
      <c r="G102" s="167">
        <f>'Lifecycle Calculation_MS1'!G649/1000</f>
        <v>0</v>
      </c>
      <c r="H102" s="167">
        <f>'Lifecycle Calculation_MS1'!H649/1000</f>
        <v>0</v>
      </c>
      <c r="I102" s="167">
        <f>'Lifecycle Calculation_MS1'!I649/1000</f>
        <v>0</v>
      </c>
      <c r="J102" s="228">
        <f t="shared" si="41"/>
        <v>0</v>
      </c>
    </row>
    <row r="103" spans="1:11" ht="14.25" hidden="1">
      <c r="A103" s="223" t="s">
        <v>258</v>
      </c>
      <c r="B103" s="224"/>
      <c r="C103" s="232">
        <f>'Lifecycle Calculation_MS1'!C691/1000</f>
        <v>0</v>
      </c>
      <c r="D103" s="226">
        <f>'Lifecycle Calculation_MS1'!D691/1000</f>
        <v>0</v>
      </c>
      <c r="E103" s="226">
        <f>'Lifecycle Calculation_MS1'!E691/1000</f>
        <v>0</v>
      </c>
      <c r="F103" s="226">
        <f>'Lifecycle Calculation_MS1'!F691/1000</f>
        <v>0</v>
      </c>
      <c r="G103" s="226">
        <f>'Lifecycle Calculation_MS1'!G691/1000</f>
        <v>0</v>
      </c>
      <c r="H103" s="226">
        <f>'Lifecycle Calculation_MS1'!H691/1000</f>
        <v>0</v>
      </c>
      <c r="I103" s="226">
        <f>'Lifecycle Calculation_MS1'!I691/1000</f>
        <v>0</v>
      </c>
      <c r="J103" s="229">
        <f t="shared" si="41"/>
        <v>0</v>
      </c>
    </row>
    <row r="104" spans="1:11" ht="14.25">
      <c r="A104" s="1"/>
      <c r="C104" s="222"/>
      <c r="D104" s="222"/>
      <c r="E104" s="222"/>
      <c r="F104" s="222"/>
      <c r="G104" s="222"/>
      <c r="H104" s="222"/>
      <c r="I104" s="222"/>
      <c r="J104" s="222"/>
    </row>
    <row r="105" spans="1:11">
      <c r="A105" s="1092" t="s">
        <v>284</v>
      </c>
      <c r="B105" s="1093"/>
      <c r="C105" s="1093"/>
      <c r="D105" s="1093"/>
      <c r="E105" s="1093"/>
      <c r="F105" s="1093"/>
      <c r="G105" s="1093"/>
      <c r="H105" s="1093"/>
      <c r="I105" s="1093"/>
      <c r="J105" s="1094"/>
    </row>
    <row r="106" spans="1:11">
      <c r="A106" s="459"/>
      <c r="B106" s="460"/>
      <c r="C106" s="460"/>
      <c r="D106" s="460"/>
      <c r="E106" s="460"/>
      <c r="F106" s="460"/>
      <c r="G106" s="460"/>
      <c r="H106" s="460"/>
      <c r="I106" s="460"/>
      <c r="J106" s="461"/>
    </row>
    <row r="107" spans="1:11">
      <c r="A107" s="459"/>
      <c r="B107" s="460"/>
      <c r="C107" s="460"/>
      <c r="D107" s="460"/>
      <c r="E107" s="460"/>
      <c r="F107" s="460"/>
      <c r="G107" s="460"/>
      <c r="H107" s="460"/>
      <c r="I107" s="460"/>
      <c r="J107" s="461"/>
    </row>
    <row r="108" spans="1:11" ht="14.25">
      <c r="A108" s="459"/>
      <c r="B108" s="460"/>
      <c r="C108" s="460"/>
      <c r="D108" s="460"/>
      <c r="E108" s="460"/>
      <c r="F108" s="460"/>
      <c r="G108" s="460"/>
      <c r="H108" s="460"/>
      <c r="I108" s="460"/>
      <c r="J108" s="461"/>
      <c r="K108" s="1"/>
    </row>
    <row r="109" spans="1:11">
      <c r="A109" s="459"/>
      <c r="B109" s="460"/>
      <c r="C109" s="460"/>
      <c r="D109" s="460"/>
      <c r="E109" s="460"/>
      <c r="F109" s="460"/>
      <c r="G109" s="460"/>
      <c r="H109" s="460"/>
      <c r="I109" s="460"/>
      <c r="J109" s="461"/>
    </row>
    <row r="110" spans="1:11" ht="14.25">
      <c r="A110" s="459"/>
      <c r="B110" s="460"/>
      <c r="C110" s="460"/>
      <c r="D110" s="460"/>
      <c r="E110" s="460"/>
      <c r="F110" s="460"/>
      <c r="G110" s="460"/>
      <c r="H110" s="460"/>
      <c r="I110" s="460"/>
      <c r="J110" s="461"/>
      <c r="K110" s="1"/>
    </row>
    <row r="111" spans="1:11" ht="14.25">
      <c r="A111" s="459"/>
      <c r="B111" s="460"/>
      <c r="C111" s="460"/>
      <c r="D111" s="460"/>
      <c r="E111" s="460"/>
      <c r="F111" s="460"/>
      <c r="G111" s="460"/>
      <c r="H111" s="460"/>
      <c r="I111" s="460"/>
      <c r="J111" s="461"/>
      <c r="K111" s="1"/>
    </row>
    <row r="112" spans="1:11">
      <c r="A112" s="459"/>
      <c r="B112" s="460"/>
      <c r="C112" s="460"/>
      <c r="D112" s="460"/>
      <c r="E112" s="460"/>
      <c r="F112" s="460"/>
      <c r="G112" s="460"/>
      <c r="H112" s="460"/>
      <c r="I112" s="460"/>
      <c r="J112" s="461"/>
    </row>
    <row r="113" spans="1:11" ht="14.25">
      <c r="A113" s="459"/>
      <c r="B113" s="460"/>
      <c r="C113" s="460"/>
      <c r="D113" s="460"/>
      <c r="E113" s="460"/>
      <c r="F113" s="460"/>
      <c r="G113" s="460"/>
      <c r="H113" s="460"/>
      <c r="I113" s="460"/>
      <c r="J113" s="461"/>
      <c r="K113" s="1"/>
    </row>
    <row r="114" spans="1:11" ht="14.25">
      <c r="A114" s="462"/>
      <c r="B114" s="463"/>
      <c r="C114" s="463"/>
      <c r="D114" s="463"/>
      <c r="E114" s="463"/>
      <c r="F114" s="463"/>
      <c r="G114" s="463"/>
      <c r="H114" s="463"/>
      <c r="I114" s="463"/>
      <c r="J114" s="464"/>
      <c r="K114" s="1"/>
    </row>
    <row r="115" spans="1:11" ht="14.25">
      <c r="B115" s="146"/>
      <c r="K115" s="1"/>
    </row>
    <row r="116" spans="1:11" ht="14.25">
      <c r="B116" s="146"/>
      <c r="K116" s="1"/>
    </row>
  </sheetData>
  <mergeCells count="8">
    <mergeCell ref="A105:J105"/>
    <mergeCell ref="A6:N6"/>
    <mergeCell ref="A7:E7"/>
    <mergeCell ref="A5:N5"/>
    <mergeCell ref="K2:L2"/>
    <mergeCell ref="E3:G3"/>
    <mergeCell ref="H3:J3"/>
    <mergeCell ref="K3:L3"/>
  </mergeCells>
  <phoneticPr fontId="126" type="noConversion"/>
  <conditionalFormatting sqref="M11:N11">
    <cfRule type="colorScale" priority="5">
      <colorScale>
        <cfvo type="num" val="-0.1"/>
        <cfvo type="num" val="0"/>
        <color rgb="FFF8696B"/>
        <color rgb="FF92D050"/>
      </colorScale>
    </cfRule>
  </conditionalFormatting>
  <conditionalFormatting sqref="M16:N16">
    <cfRule type="cellIs" dxfId="23" priority="3" operator="lessThan">
      <formula>0</formula>
    </cfRule>
    <cfRule type="cellIs" dxfId="22" priority="4" operator="greaterThan">
      <formula>0</formula>
    </cfRule>
  </conditionalFormatting>
  <conditionalFormatting sqref="M17:N17">
    <cfRule type="cellIs" dxfId="21" priority="1" operator="lessThan">
      <formula>0</formula>
    </cfRule>
    <cfRule type="cellIs" dxfId="20" priority="2" operator="greaterThan">
      <formula>0</formula>
    </cfRule>
  </conditionalFormatting>
  <printOptions horizontalCentered="1"/>
  <pageMargins left="0.24" right="0.19685039370078741" top="0.98425196850393704" bottom="0.46" header="0.51181102362204722" footer="0.17"/>
  <pageSetup paperSize="9" scale="62" orientation="portrait" r:id="rId1"/>
  <headerFooter alignWithMargins="0">
    <oddFooter>&amp;L&amp;D&amp;R&amp;F</oddFooter>
  </headerFooter>
  <customProperties>
    <customPr name="_pios_id" r:id="rId2"/>
    <customPr name="EpmWorksheetKeyString_GUID" r:id="rId3"/>
  </customProperties>
  <drawing r:id="rId4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4C9519-0762-4B1C-AD63-CD01F79BB8B4}">
  <sheetPr codeName="Tabelle23">
    <tabColor rgb="FF99FF33"/>
  </sheetPr>
  <dimension ref="A1:U116"/>
  <sheetViews>
    <sheetView showGridLines="0" showZeros="0" topLeftCell="A22" zoomScale="110" zoomScaleNormal="110" zoomScaleSheetLayoutView="85" workbookViewId="0">
      <selection activeCell="A41" sqref="A41:A45"/>
    </sheetView>
  </sheetViews>
  <sheetFormatPr defaultColWidth="11.375" defaultRowHeight="12.75"/>
  <cols>
    <col min="1" max="1" width="44.875" style="146" bestFit="1" customWidth="1"/>
    <col min="2" max="2" width="7.75" style="170" customWidth="1"/>
    <col min="3" max="9" width="9.625" style="146" customWidth="1"/>
    <col min="10" max="10" width="11.875" style="146" customWidth="1"/>
    <col min="11" max="11" width="10.625" style="146" bestFit="1" customWidth="1"/>
    <col min="12" max="12" width="6.625" style="146" customWidth="1"/>
    <col min="13" max="13" width="13.75" style="146" bestFit="1" customWidth="1"/>
    <col min="14" max="14" width="10.25" style="146" hidden="1" customWidth="1"/>
    <col min="15" max="18" width="9.125" style="146" customWidth="1"/>
    <col min="19" max="19" width="10.125" style="146" bestFit="1" customWidth="1"/>
    <col min="20" max="256" width="11.375" style="146"/>
    <col min="257" max="257" width="32.25" style="146" customWidth="1"/>
    <col min="258" max="258" width="8.875" style="146" customWidth="1"/>
    <col min="259" max="259" width="10.125" style="146" customWidth="1"/>
    <col min="260" max="260" width="8.125" style="146" customWidth="1"/>
    <col min="261" max="261" width="10.25" style="146" customWidth="1"/>
    <col min="262" max="262" width="9.125" style="146" customWidth="1"/>
    <col min="263" max="263" width="10.25" style="146" customWidth="1"/>
    <col min="264" max="264" width="8.125" style="146" customWidth="1"/>
    <col min="265" max="265" width="8.625" style="146" customWidth="1"/>
    <col min="266" max="267" width="8.125" style="146" customWidth="1"/>
    <col min="268" max="268" width="9.25" style="146" customWidth="1"/>
    <col min="269" max="274" width="9.125" style="146" customWidth="1"/>
    <col min="275" max="275" width="10.125" style="146" bestFit="1" customWidth="1"/>
    <col min="276" max="512" width="11.375" style="146"/>
    <col min="513" max="513" width="32.25" style="146" customWidth="1"/>
    <col min="514" max="514" width="8.875" style="146" customWidth="1"/>
    <col min="515" max="515" width="10.125" style="146" customWidth="1"/>
    <col min="516" max="516" width="8.125" style="146" customWidth="1"/>
    <col min="517" max="517" width="10.25" style="146" customWidth="1"/>
    <col min="518" max="518" width="9.125" style="146" customWidth="1"/>
    <col min="519" max="519" width="10.25" style="146" customWidth="1"/>
    <col min="520" max="520" width="8.125" style="146" customWidth="1"/>
    <col min="521" max="521" width="8.625" style="146" customWidth="1"/>
    <col min="522" max="523" width="8.125" style="146" customWidth="1"/>
    <col min="524" max="524" width="9.25" style="146" customWidth="1"/>
    <col min="525" max="530" width="9.125" style="146" customWidth="1"/>
    <col min="531" max="531" width="10.125" style="146" bestFit="1" customWidth="1"/>
    <col min="532" max="768" width="11.375" style="146"/>
    <col min="769" max="769" width="32.25" style="146" customWidth="1"/>
    <col min="770" max="770" width="8.875" style="146" customWidth="1"/>
    <col min="771" max="771" width="10.125" style="146" customWidth="1"/>
    <col min="772" max="772" width="8.125" style="146" customWidth="1"/>
    <col min="773" max="773" width="10.25" style="146" customWidth="1"/>
    <col min="774" max="774" width="9.125" style="146" customWidth="1"/>
    <col min="775" max="775" width="10.25" style="146" customWidth="1"/>
    <col min="776" max="776" width="8.125" style="146" customWidth="1"/>
    <col min="777" max="777" width="8.625" style="146" customWidth="1"/>
    <col min="778" max="779" width="8.125" style="146" customWidth="1"/>
    <col min="780" max="780" width="9.25" style="146" customWidth="1"/>
    <col min="781" max="786" width="9.125" style="146" customWidth="1"/>
    <col min="787" max="787" width="10.125" style="146" bestFit="1" customWidth="1"/>
    <col min="788" max="1024" width="11.375" style="146"/>
    <col min="1025" max="1025" width="32.25" style="146" customWidth="1"/>
    <col min="1026" max="1026" width="8.875" style="146" customWidth="1"/>
    <col min="1027" max="1027" width="10.125" style="146" customWidth="1"/>
    <col min="1028" max="1028" width="8.125" style="146" customWidth="1"/>
    <col min="1029" max="1029" width="10.25" style="146" customWidth="1"/>
    <col min="1030" max="1030" width="9.125" style="146" customWidth="1"/>
    <col min="1031" max="1031" width="10.25" style="146" customWidth="1"/>
    <col min="1032" max="1032" width="8.125" style="146" customWidth="1"/>
    <col min="1033" max="1033" width="8.625" style="146" customWidth="1"/>
    <col min="1034" max="1035" width="8.125" style="146" customWidth="1"/>
    <col min="1036" max="1036" width="9.25" style="146" customWidth="1"/>
    <col min="1037" max="1042" width="9.125" style="146" customWidth="1"/>
    <col min="1043" max="1043" width="10.125" style="146" bestFit="1" customWidth="1"/>
    <col min="1044" max="1280" width="11.375" style="146"/>
    <col min="1281" max="1281" width="32.25" style="146" customWidth="1"/>
    <col min="1282" max="1282" width="8.875" style="146" customWidth="1"/>
    <col min="1283" max="1283" width="10.125" style="146" customWidth="1"/>
    <col min="1284" max="1284" width="8.125" style="146" customWidth="1"/>
    <col min="1285" max="1285" width="10.25" style="146" customWidth="1"/>
    <col min="1286" max="1286" width="9.125" style="146" customWidth="1"/>
    <col min="1287" max="1287" width="10.25" style="146" customWidth="1"/>
    <col min="1288" max="1288" width="8.125" style="146" customWidth="1"/>
    <col min="1289" max="1289" width="8.625" style="146" customWidth="1"/>
    <col min="1290" max="1291" width="8.125" style="146" customWidth="1"/>
    <col min="1292" max="1292" width="9.25" style="146" customWidth="1"/>
    <col min="1293" max="1298" width="9.125" style="146" customWidth="1"/>
    <col min="1299" max="1299" width="10.125" style="146" bestFit="1" customWidth="1"/>
    <col min="1300" max="1536" width="11.375" style="146"/>
    <col min="1537" max="1537" width="32.25" style="146" customWidth="1"/>
    <col min="1538" max="1538" width="8.875" style="146" customWidth="1"/>
    <col min="1539" max="1539" width="10.125" style="146" customWidth="1"/>
    <col min="1540" max="1540" width="8.125" style="146" customWidth="1"/>
    <col min="1541" max="1541" width="10.25" style="146" customWidth="1"/>
    <col min="1542" max="1542" width="9.125" style="146" customWidth="1"/>
    <col min="1543" max="1543" width="10.25" style="146" customWidth="1"/>
    <col min="1544" max="1544" width="8.125" style="146" customWidth="1"/>
    <col min="1545" max="1545" width="8.625" style="146" customWidth="1"/>
    <col min="1546" max="1547" width="8.125" style="146" customWidth="1"/>
    <col min="1548" max="1548" width="9.25" style="146" customWidth="1"/>
    <col min="1549" max="1554" width="9.125" style="146" customWidth="1"/>
    <col min="1555" max="1555" width="10.125" style="146" bestFit="1" customWidth="1"/>
    <col min="1556" max="1792" width="11.375" style="146"/>
    <col min="1793" max="1793" width="32.25" style="146" customWidth="1"/>
    <col min="1794" max="1794" width="8.875" style="146" customWidth="1"/>
    <col min="1795" max="1795" width="10.125" style="146" customWidth="1"/>
    <col min="1796" max="1796" width="8.125" style="146" customWidth="1"/>
    <col min="1797" max="1797" width="10.25" style="146" customWidth="1"/>
    <col min="1798" max="1798" width="9.125" style="146" customWidth="1"/>
    <col min="1799" max="1799" width="10.25" style="146" customWidth="1"/>
    <col min="1800" max="1800" width="8.125" style="146" customWidth="1"/>
    <col min="1801" max="1801" width="8.625" style="146" customWidth="1"/>
    <col min="1802" max="1803" width="8.125" style="146" customWidth="1"/>
    <col min="1804" max="1804" width="9.25" style="146" customWidth="1"/>
    <col min="1805" max="1810" width="9.125" style="146" customWidth="1"/>
    <col min="1811" max="1811" width="10.125" style="146" bestFit="1" customWidth="1"/>
    <col min="1812" max="2048" width="11.375" style="146"/>
    <col min="2049" max="2049" width="32.25" style="146" customWidth="1"/>
    <col min="2050" max="2050" width="8.875" style="146" customWidth="1"/>
    <col min="2051" max="2051" width="10.125" style="146" customWidth="1"/>
    <col min="2052" max="2052" width="8.125" style="146" customWidth="1"/>
    <col min="2053" max="2053" width="10.25" style="146" customWidth="1"/>
    <col min="2054" max="2054" width="9.125" style="146" customWidth="1"/>
    <col min="2055" max="2055" width="10.25" style="146" customWidth="1"/>
    <col min="2056" max="2056" width="8.125" style="146" customWidth="1"/>
    <col min="2057" max="2057" width="8.625" style="146" customWidth="1"/>
    <col min="2058" max="2059" width="8.125" style="146" customWidth="1"/>
    <col min="2060" max="2060" width="9.25" style="146" customWidth="1"/>
    <col min="2061" max="2066" width="9.125" style="146" customWidth="1"/>
    <col min="2067" max="2067" width="10.125" style="146" bestFit="1" customWidth="1"/>
    <col min="2068" max="2304" width="11.375" style="146"/>
    <col min="2305" max="2305" width="32.25" style="146" customWidth="1"/>
    <col min="2306" max="2306" width="8.875" style="146" customWidth="1"/>
    <col min="2307" max="2307" width="10.125" style="146" customWidth="1"/>
    <col min="2308" max="2308" width="8.125" style="146" customWidth="1"/>
    <col min="2309" max="2309" width="10.25" style="146" customWidth="1"/>
    <col min="2310" max="2310" width="9.125" style="146" customWidth="1"/>
    <col min="2311" max="2311" width="10.25" style="146" customWidth="1"/>
    <col min="2312" max="2312" width="8.125" style="146" customWidth="1"/>
    <col min="2313" max="2313" width="8.625" style="146" customWidth="1"/>
    <col min="2314" max="2315" width="8.125" style="146" customWidth="1"/>
    <col min="2316" max="2316" width="9.25" style="146" customWidth="1"/>
    <col min="2317" max="2322" width="9.125" style="146" customWidth="1"/>
    <col min="2323" max="2323" width="10.125" style="146" bestFit="1" customWidth="1"/>
    <col min="2324" max="2560" width="11.375" style="146"/>
    <col min="2561" max="2561" width="32.25" style="146" customWidth="1"/>
    <col min="2562" max="2562" width="8.875" style="146" customWidth="1"/>
    <col min="2563" max="2563" width="10.125" style="146" customWidth="1"/>
    <col min="2564" max="2564" width="8.125" style="146" customWidth="1"/>
    <col min="2565" max="2565" width="10.25" style="146" customWidth="1"/>
    <col min="2566" max="2566" width="9.125" style="146" customWidth="1"/>
    <col min="2567" max="2567" width="10.25" style="146" customWidth="1"/>
    <col min="2568" max="2568" width="8.125" style="146" customWidth="1"/>
    <col min="2569" max="2569" width="8.625" style="146" customWidth="1"/>
    <col min="2570" max="2571" width="8.125" style="146" customWidth="1"/>
    <col min="2572" max="2572" width="9.25" style="146" customWidth="1"/>
    <col min="2573" max="2578" width="9.125" style="146" customWidth="1"/>
    <col min="2579" max="2579" width="10.125" style="146" bestFit="1" customWidth="1"/>
    <col min="2580" max="2816" width="11.375" style="146"/>
    <col min="2817" max="2817" width="32.25" style="146" customWidth="1"/>
    <col min="2818" max="2818" width="8.875" style="146" customWidth="1"/>
    <col min="2819" max="2819" width="10.125" style="146" customWidth="1"/>
    <col min="2820" max="2820" width="8.125" style="146" customWidth="1"/>
    <col min="2821" max="2821" width="10.25" style="146" customWidth="1"/>
    <col min="2822" max="2822" width="9.125" style="146" customWidth="1"/>
    <col min="2823" max="2823" width="10.25" style="146" customWidth="1"/>
    <col min="2824" max="2824" width="8.125" style="146" customWidth="1"/>
    <col min="2825" max="2825" width="8.625" style="146" customWidth="1"/>
    <col min="2826" max="2827" width="8.125" style="146" customWidth="1"/>
    <col min="2828" max="2828" width="9.25" style="146" customWidth="1"/>
    <col min="2829" max="2834" width="9.125" style="146" customWidth="1"/>
    <col min="2835" max="2835" width="10.125" style="146" bestFit="1" customWidth="1"/>
    <col min="2836" max="3072" width="11.375" style="146"/>
    <col min="3073" max="3073" width="32.25" style="146" customWidth="1"/>
    <col min="3074" max="3074" width="8.875" style="146" customWidth="1"/>
    <col min="3075" max="3075" width="10.125" style="146" customWidth="1"/>
    <col min="3076" max="3076" width="8.125" style="146" customWidth="1"/>
    <col min="3077" max="3077" width="10.25" style="146" customWidth="1"/>
    <col min="3078" max="3078" width="9.125" style="146" customWidth="1"/>
    <col min="3079" max="3079" width="10.25" style="146" customWidth="1"/>
    <col min="3080" max="3080" width="8.125" style="146" customWidth="1"/>
    <col min="3081" max="3081" width="8.625" style="146" customWidth="1"/>
    <col min="3082" max="3083" width="8.125" style="146" customWidth="1"/>
    <col min="3084" max="3084" width="9.25" style="146" customWidth="1"/>
    <col min="3085" max="3090" width="9.125" style="146" customWidth="1"/>
    <col min="3091" max="3091" width="10.125" style="146" bestFit="1" customWidth="1"/>
    <col min="3092" max="3328" width="11.375" style="146"/>
    <col min="3329" max="3329" width="32.25" style="146" customWidth="1"/>
    <col min="3330" max="3330" width="8.875" style="146" customWidth="1"/>
    <col min="3331" max="3331" width="10.125" style="146" customWidth="1"/>
    <col min="3332" max="3332" width="8.125" style="146" customWidth="1"/>
    <col min="3333" max="3333" width="10.25" style="146" customWidth="1"/>
    <col min="3334" max="3334" width="9.125" style="146" customWidth="1"/>
    <col min="3335" max="3335" width="10.25" style="146" customWidth="1"/>
    <col min="3336" max="3336" width="8.125" style="146" customWidth="1"/>
    <col min="3337" max="3337" width="8.625" style="146" customWidth="1"/>
    <col min="3338" max="3339" width="8.125" style="146" customWidth="1"/>
    <col min="3340" max="3340" width="9.25" style="146" customWidth="1"/>
    <col min="3341" max="3346" width="9.125" style="146" customWidth="1"/>
    <col min="3347" max="3347" width="10.125" style="146" bestFit="1" customWidth="1"/>
    <col min="3348" max="3584" width="11.375" style="146"/>
    <col min="3585" max="3585" width="32.25" style="146" customWidth="1"/>
    <col min="3586" max="3586" width="8.875" style="146" customWidth="1"/>
    <col min="3587" max="3587" width="10.125" style="146" customWidth="1"/>
    <col min="3588" max="3588" width="8.125" style="146" customWidth="1"/>
    <col min="3589" max="3589" width="10.25" style="146" customWidth="1"/>
    <col min="3590" max="3590" width="9.125" style="146" customWidth="1"/>
    <col min="3591" max="3591" width="10.25" style="146" customWidth="1"/>
    <col min="3592" max="3592" width="8.125" style="146" customWidth="1"/>
    <col min="3593" max="3593" width="8.625" style="146" customWidth="1"/>
    <col min="3594" max="3595" width="8.125" style="146" customWidth="1"/>
    <col min="3596" max="3596" width="9.25" style="146" customWidth="1"/>
    <col min="3597" max="3602" width="9.125" style="146" customWidth="1"/>
    <col min="3603" max="3603" width="10.125" style="146" bestFit="1" customWidth="1"/>
    <col min="3604" max="3840" width="11.375" style="146"/>
    <col min="3841" max="3841" width="32.25" style="146" customWidth="1"/>
    <col min="3842" max="3842" width="8.875" style="146" customWidth="1"/>
    <col min="3843" max="3843" width="10.125" style="146" customWidth="1"/>
    <col min="3844" max="3844" width="8.125" style="146" customWidth="1"/>
    <col min="3845" max="3845" width="10.25" style="146" customWidth="1"/>
    <col min="3846" max="3846" width="9.125" style="146" customWidth="1"/>
    <col min="3847" max="3847" width="10.25" style="146" customWidth="1"/>
    <col min="3848" max="3848" width="8.125" style="146" customWidth="1"/>
    <col min="3849" max="3849" width="8.625" style="146" customWidth="1"/>
    <col min="3850" max="3851" width="8.125" style="146" customWidth="1"/>
    <col min="3852" max="3852" width="9.25" style="146" customWidth="1"/>
    <col min="3853" max="3858" width="9.125" style="146" customWidth="1"/>
    <col min="3859" max="3859" width="10.125" style="146" bestFit="1" customWidth="1"/>
    <col min="3860" max="4096" width="11.375" style="146"/>
    <col min="4097" max="4097" width="32.25" style="146" customWidth="1"/>
    <col min="4098" max="4098" width="8.875" style="146" customWidth="1"/>
    <col min="4099" max="4099" width="10.125" style="146" customWidth="1"/>
    <col min="4100" max="4100" width="8.125" style="146" customWidth="1"/>
    <col min="4101" max="4101" width="10.25" style="146" customWidth="1"/>
    <col min="4102" max="4102" width="9.125" style="146" customWidth="1"/>
    <col min="4103" max="4103" width="10.25" style="146" customWidth="1"/>
    <col min="4104" max="4104" width="8.125" style="146" customWidth="1"/>
    <col min="4105" max="4105" width="8.625" style="146" customWidth="1"/>
    <col min="4106" max="4107" width="8.125" style="146" customWidth="1"/>
    <col min="4108" max="4108" width="9.25" style="146" customWidth="1"/>
    <col min="4109" max="4114" width="9.125" style="146" customWidth="1"/>
    <col min="4115" max="4115" width="10.125" style="146" bestFit="1" customWidth="1"/>
    <col min="4116" max="4352" width="11.375" style="146"/>
    <col min="4353" max="4353" width="32.25" style="146" customWidth="1"/>
    <col min="4354" max="4354" width="8.875" style="146" customWidth="1"/>
    <col min="4355" max="4355" width="10.125" style="146" customWidth="1"/>
    <col min="4356" max="4356" width="8.125" style="146" customWidth="1"/>
    <col min="4357" max="4357" width="10.25" style="146" customWidth="1"/>
    <col min="4358" max="4358" width="9.125" style="146" customWidth="1"/>
    <col min="4359" max="4359" width="10.25" style="146" customWidth="1"/>
    <col min="4360" max="4360" width="8.125" style="146" customWidth="1"/>
    <col min="4361" max="4361" width="8.625" style="146" customWidth="1"/>
    <col min="4362" max="4363" width="8.125" style="146" customWidth="1"/>
    <col min="4364" max="4364" width="9.25" style="146" customWidth="1"/>
    <col min="4365" max="4370" width="9.125" style="146" customWidth="1"/>
    <col min="4371" max="4371" width="10.125" style="146" bestFit="1" customWidth="1"/>
    <col min="4372" max="4608" width="11.375" style="146"/>
    <col min="4609" max="4609" width="32.25" style="146" customWidth="1"/>
    <col min="4610" max="4610" width="8.875" style="146" customWidth="1"/>
    <col min="4611" max="4611" width="10.125" style="146" customWidth="1"/>
    <col min="4612" max="4612" width="8.125" style="146" customWidth="1"/>
    <col min="4613" max="4613" width="10.25" style="146" customWidth="1"/>
    <col min="4614" max="4614" width="9.125" style="146" customWidth="1"/>
    <col min="4615" max="4615" width="10.25" style="146" customWidth="1"/>
    <col min="4616" max="4616" width="8.125" style="146" customWidth="1"/>
    <col min="4617" max="4617" width="8.625" style="146" customWidth="1"/>
    <col min="4618" max="4619" width="8.125" style="146" customWidth="1"/>
    <col min="4620" max="4620" width="9.25" style="146" customWidth="1"/>
    <col min="4621" max="4626" width="9.125" style="146" customWidth="1"/>
    <col min="4627" max="4627" width="10.125" style="146" bestFit="1" customWidth="1"/>
    <col min="4628" max="4864" width="11.375" style="146"/>
    <col min="4865" max="4865" width="32.25" style="146" customWidth="1"/>
    <col min="4866" max="4866" width="8.875" style="146" customWidth="1"/>
    <col min="4867" max="4867" width="10.125" style="146" customWidth="1"/>
    <col min="4868" max="4868" width="8.125" style="146" customWidth="1"/>
    <col min="4869" max="4869" width="10.25" style="146" customWidth="1"/>
    <col min="4870" max="4870" width="9.125" style="146" customWidth="1"/>
    <col min="4871" max="4871" width="10.25" style="146" customWidth="1"/>
    <col min="4872" max="4872" width="8.125" style="146" customWidth="1"/>
    <col min="4873" max="4873" width="8.625" style="146" customWidth="1"/>
    <col min="4874" max="4875" width="8.125" style="146" customWidth="1"/>
    <col min="4876" max="4876" width="9.25" style="146" customWidth="1"/>
    <col min="4877" max="4882" width="9.125" style="146" customWidth="1"/>
    <col min="4883" max="4883" width="10.125" style="146" bestFit="1" customWidth="1"/>
    <col min="4884" max="5120" width="11.375" style="146"/>
    <col min="5121" max="5121" width="32.25" style="146" customWidth="1"/>
    <col min="5122" max="5122" width="8.875" style="146" customWidth="1"/>
    <col min="5123" max="5123" width="10.125" style="146" customWidth="1"/>
    <col min="5124" max="5124" width="8.125" style="146" customWidth="1"/>
    <col min="5125" max="5125" width="10.25" style="146" customWidth="1"/>
    <col min="5126" max="5126" width="9.125" style="146" customWidth="1"/>
    <col min="5127" max="5127" width="10.25" style="146" customWidth="1"/>
    <col min="5128" max="5128" width="8.125" style="146" customWidth="1"/>
    <col min="5129" max="5129" width="8.625" style="146" customWidth="1"/>
    <col min="5130" max="5131" width="8.125" style="146" customWidth="1"/>
    <col min="5132" max="5132" width="9.25" style="146" customWidth="1"/>
    <col min="5133" max="5138" width="9.125" style="146" customWidth="1"/>
    <col min="5139" max="5139" width="10.125" style="146" bestFit="1" customWidth="1"/>
    <col min="5140" max="5376" width="11.375" style="146"/>
    <col min="5377" max="5377" width="32.25" style="146" customWidth="1"/>
    <col min="5378" max="5378" width="8.875" style="146" customWidth="1"/>
    <col min="5379" max="5379" width="10.125" style="146" customWidth="1"/>
    <col min="5380" max="5380" width="8.125" style="146" customWidth="1"/>
    <col min="5381" max="5381" width="10.25" style="146" customWidth="1"/>
    <col min="5382" max="5382" width="9.125" style="146" customWidth="1"/>
    <col min="5383" max="5383" width="10.25" style="146" customWidth="1"/>
    <col min="5384" max="5384" width="8.125" style="146" customWidth="1"/>
    <col min="5385" max="5385" width="8.625" style="146" customWidth="1"/>
    <col min="5386" max="5387" width="8.125" style="146" customWidth="1"/>
    <col min="5388" max="5388" width="9.25" style="146" customWidth="1"/>
    <col min="5389" max="5394" width="9.125" style="146" customWidth="1"/>
    <col min="5395" max="5395" width="10.125" style="146" bestFit="1" customWidth="1"/>
    <col min="5396" max="5632" width="11.375" style="146"/>
    <col min="5633" max="5633" width="32.25" style="146" customWidth="1"/>
    <col min="5634" max="5634" width="8.875" style="146" customWidth="1"/>
    <col min="5635" max="5635" width="10.125" style="146" customWidth="1"/>
    <col min="5636" max="5636" width="8.125" style="146" customWidth="1"/>
    <col min="5637" max="5637" width="10.25" style="146" customWidth="1"/>
    <col min="5638" max="5638" width="9.125" style="146" customWidth="1"/>
    <col min="5639" max="5639" width="10.25" style="146" customWidth="1"/>
    <col min="5640" max="5640" width="8.125" style="146" customWidth="1"/>
    <col min="5641" max="5641" width="8.625" style="146" customWidth="1"/>
    <col min="5642" max="5643" width="8.125" style="146" customWidth="1"/>
    <col min="5644" max="5644" width="9.25" style="146" customWidth="1"/>
    <col min="5645" max="5650" width="9.125" style="146" customWidth="1"/>
    <col min="5651" max="5651" width="10.125" style="146" bestFit="1" customWidth="1"/>
    <col min="5652" max="5888" width="11.375" style="146"/>
    <col min="5889" max="5889" width="32.25" style="146" customWidth="1"/>
    <col min="5890" max="5890" width="8.875" style="146" customWidth="1"/>
    <col min="5891" max="5891" width="10.125" style="146" customWidth="1"/>
    <col min="5892" max="5892" width="8.125" style="146" customWidth="1"/>
    <col min="5893" max="5893" width="10.25" style="146" customWidth="1"/>
    <col min="5894" max="5894" width="9.125" style="146" customWidth="1"/>
    <col min="5895" max="5895" width="10.25" style="146" customWidth="1"/>
    <col min="5896" max="5896" width="8.125" style="146" customWidth="1"/>
    <col min="5897" max="5897" width="8.625" style="146" customWidth="1"/>
    <col min="5898" max="5899" width="8.125" style="146" customWidth="1"/>
    <col min="5900" max="5900" width="9.25" style="146" customWidth="1"/>
    <col min="5901" max="5906" width="9.125" style="146" customWidth="1"/>
    <col min="5907" max="5907" width="10.125" style="146" bestFit="1" customWidth="1"/>
    <col min="5908" max="6144" width="11.375" style="146"/>
    <col min="6145" max="6145" width="32.25" style="146" customWidth="1"/>
    <col min="6146" max="6146" width="8.875" style="146" customWidth="1"/>
    <col min="6147" max="6147" width="10.125" style="146" customWidth="1"/>
    <col min="6148" max="6148" width="8.125" style="146" customWidth="1"/>
    <col min="6149" max="6149" width="10.25" style="146" customWidth="1"/>
    <col min="6150" max="6150" width="9.125" style="146" customWidth="1"/>
    <col min="6151" max="6151" width="10.25" style="146" customWidth="1"/>
    <col min="6152" max="6152" width="8.125" style="146" customWidth="1"/>
    <col min="6153" max="6153" width="8.625" style="146" customWidth="1"/>
    <col min="6154" max="6155" width="8.125" style="146" customWidth="1"/>
    <col min="6156" max="6156" width="9.25" style="146" customWidth="1"/>
    <col min="6157" max="6162" width="9.125" style="146" customWidth="1"/>
    <col min="6163" max="6163" width="10.125" style="146" bestFit="1" customWidth="1"/>
    <col min="6164" max="6400" width="11.375" style="146"/>
    <col min="6401" max="6401" width="32.25" style="146" customWidth="1"/>
    <col min="6402" max="6402" width="8.875" style="146" customWidth="1"/>
    <col min="6403" max="6403" width="10.125" style="146" customWidth="1"/>
    <col min="6404" max="6404" width="8.125" style="146" customWidth="1"/>
    <col min="6405" max="6405" width="10.25" style="146" customWidth="1"/>
    <col min="6406" max="6406" width="9.125" style="146" customWidth="1"/>
    <col min="6407" max="6407" width="10.25" style="146" customWidth="1"/>
    <col min="6408" max="6408" width="8.125" style="146" customWidth="1"/>
    <col min="6409" max="6409" width="8.625" style="146" customWidth="1"/>
    <col min="6410" max="6411" width="8.125" style="146" customWidth="1"/>
    <col min="6412" max="6412" width="9.25" style="146" customWidth="1"/>
    <col min="6413" max="6418" width="9.125" style="146" customWidth="1"/>
    <col min="6419" max="6419" width="10.125" style="146" bestFit="1" customWidth="1"/>
    <col min="6420" max="6656" width="11.375" style="146"/>
    <col min="6657" max="6657" width="32.25" style="146" customWidth="1"/>
    <col min="6658" max="6658" width="8.875" style="146" customWidth="1"/>
    <col min="6659" max="6659" width="10.125" style="146" customWidth="1"/>
    <col min="6660" max="6660" width="8.125" style="146" customWidth="1"/>
    <col min="6661" max="6661" width="10.25" style="146" customWidth="1"/>
    <col min="6662" max="6662" width="9.125" style="146" customWidth="1"/>
    <col min="6663" max="6663" width="10.25" style="146" customWidth="1"/>
    <col min="6664" max="6664" width="8.125" style="146" customWidth="1"/>
    <col min="6665" max="6665" width="8.625" style="146" customWidth="1"/>
    <col min="6666" max="6667" width="8.125" style="146" customWidth="1"/>
    <col min="6668" max="6668" width="9.25" style="146" customWidth="1"/>
    <col min="6669" max="6674" width="9.125" style="146" customWidth="1"/>
    <col min="6675" max="6675" width="10.125" style="146" bestFit="1" customWidth="1"/>
    <col min="6676" max="6912" width="11.375" style="146"/>
    <col min="6913" max="6913" width="32.25" style="146" customWidth="1"/>
    <col min="6914" max="6914" width="8.875" style="146" customWidth="1"/>
    <col min="6915" max="6915" width="10.125" style="146" customWidth="1"/>
    <col min="6916" max="6916" width="8.125" style="146" customWidth="1"/>
    <col min="6917" max="6917" width="10.25" style="146" customWidth="1"/>
    <col min="6918" max="6918" width="9.125" style="146" customWidth="1"/>
    <col min="6919" max="6919" width="10.25" style="146" customWidth="1"/>
    <col min="6920" max="6920" width="8.125" style="146" customWidth="1"/>
    <col min="6921" max="6921" width="8.625" style="146" customWidth="1"/>
    <col min="6922" max="6923" width="8.125" style="146" customWidth="1"/>
    <col min="6924" max="6924" width="9.25" style="146" customWidth="1"/>
    <col min="6925" max="6930" width="9.125" style="146" customWidth="1"/>
    <col min="6931" max="6931" width="10.125" style="146" bestFit="1" customWidth="1"/>
    <col min="6932" max="7168" width="11.375" style="146"/>
    <col min="7169" max="7169" width="32.25" style="146" customWidth="1"/>
    <col min="7170" max="7170" width="8.875" style="146" customWidth="1"/>
    <col min="7171" max="7171" width="10.125" style="146" customWidth="1"/>
    <col min="7172" max="7172" width="8.125" style="146" customWidth="1"/>
    <col min="7173" max="7173" width="10.25" style="146" customWidth="1"/>
    <col min="7174" max="7174" width="9.125" style="146" customWidth="1"/>
    <col min="7175" max="7175" width="10.25" style="146" customWidth="1"/>
    <col min="7176" max="7176" width="8.125" style="146" customWidth="1"/>
    <col min="7177" max="7177" width="8.625" style="146" customWidth="1"/>
    <col min="7178" max="7179" width="8.125" style="146" customWidth="1"/>
    <col min="7180" max="7180" width="9.25" style="146" customWidth="1"/>
    <col min="7181" max="7186" width="9.125" style="146" customWidth="1"/>
    <col min="7187" max="7187" width="10.125" style="146" bestFit="1" customWidth="1"/>
    <col min="7188" max="7424" width="11.375" style="146"/>
    <col min="7425" max="7425" width="32.25" style="146" customWidth="1"/>
    <col min="7426" max="7426" width="8.875" style="146" customWidth="1"/>
    <col min="7427" max="7427" width="10.125" style="146" customWidth="1"/>
    <col min="7428" max="7428" width="8.125" style="146" customWidth="1"/>
    <col min="7429" max="7429" width="10.25" style="146" customWidth="1"/>
    <col min="7430" max="7430" width="9.125" style="146" customWidth="1"/>
    <col min="7431" max="7431" width="10.25" style="146" customWidth="1"/>
    <col min="7432" max="7432" width="8.125" style="146" customWidth="1"/>
    <col min="7433" max="7433" width="8.625" style="146" customWidth="1"/>
    <col min="7434" max="7435" width="8.125" style="146" customWidth="1"/>
    <col min="7436" max="7436" width="9.25" style="146" customWidth="1"/>
    <col min="7437" max="7442" width="9.125" style="146" customWidth="1"/>
    <col min="7443" max="7443" width="10.125" style="146" bestFit="1" customWidth="1"/>
    <col min="7444" max="7680" width="11.375" style="146"/>
    <col min="7681" max="7681" width="32.25" style="146" customWidth="1"/>
    <col min="7682" max="7682" width="8.875" style="146" customWidth="1"/>
    <col min="7683" max="7683" width="10.125" style="146" customWidth="1"/>
    <col min="7684" max="7684" width="8.125" style="146" customWidth="1"/>
    <col min="7685" max="7685" width="10.25" style="146" customWidth="1"/>
    <col min="7686" max="7686" width="9.125" style="146" customWidth="1"/>
    <col min="7687" max="7687" width="10.25" style="146" customWidth="1"/>
    <col min="7688" max="7688" width="8.125" style="146" customWidth="1"/>
    <col min="7689" max="7689" width="8.625" style="146" customWidth="1"/>
    <col min="7690" max="7691" width="8.125" style="146" customWidth="1"/>
    <col min="7692" max="7692" width="9.25" style="146" customWidth="1"/>
    <col min="7693" max="7698" width="9.125" style="146" customWidth="1"/>
    <col min="7699" max="7699" width="10.125" style="146" bestFit="1" customWidth="1"/>
    <col min="7700" max="7936" width="11.375" style="146"/>
    <col min="7937" max="7937" width="32.25" style="146" customWidth="1"/>
    <col min="7938" max="7938" width="8.875" style="146" customWidth="1"/>
    <col min="7939" max="7939" width="10.125" style="146" customWidth="1"/>
    <col min="7940" max="7940" width="8.125" style="146" customWidth="1"/>
    <col min="7941" max="7941" width="10.25" style="146" customWidth="1"/>
    <col min="7942" max="7942" width="9.125" style="146" customWidth="1"/>
    <col min="7943" max="7943" width="10.25" style="146" customWidth="1"/>
    <col min="7944" max="7944" width="8.125" style="146" customWidth="1"/>
    <col min="7945" max="7945" width="8.625" style="146" customWidth="1"/>
    <col min="7946" max="7947" width="8.125" style="146" customWidth="1"/>
    <col min="7948" max="7948" width="9.25" style="146" customWidth="1"/>
    <col min="7949" max="7954" width="9.125" style="146" customWidth="1"/>
    <col min="7955" max="7955" width="10.125" style="146" bestFit="1" customWidth="1"/>
    <col min="7956" max="8192" width="11.375" style="146"/>
    <col min="8193" max="8193" width="32.25" style="146" customWidth="1"/>
    <col min="8194" max="8194" width="8.875" style="146" customWidth="1"/>
    <col min="8195" max="8195" width="10.125" style="146" customWidth="1"/>
    <col min="8196" max="8196" width="8.125" style="146" customWidth="1"/>
    <col min="8197" max="8197" width="10.25" style="146" customWidth="1"/>
    <col min="8198" max="8198" width="9.125" style="146" customWidth="1"/>
    <col min="8199" max="8199" width="10.25" style="146" customWidth="1"/>
    <col min="8200" max="8200" width="8.125" style="146" customWidth="1"/>
    <col min="8201" max="8201" width="8.625" style="146" customWidth="1"/>
    <col min="8202" max="8203" width="8.125" style="146" customWidth="1"/>
    <col min="8204" max="8204" width="9.25" style="146" customWidth="1"/>
    <col min="8205" max="8210" width="9.125" style="146" customWidth="1"/>
    <col min="8211" max="8211" width="10.125" style="146" bestFit="1" customWidth="1"/>
    <col min="8212" max="8448" width="11.375" style="146"/>
    <col min="8449" max="8449" width="32.25" style="146" customWidth="1"/>
    <col min="8450" max="8450" width="8.875" style="146" customWidth="1"/>
    <col min="8451" max="8451" width="10.125" style="146" customWidth="1"/>
    <col min="8452" max="8452" width="8.125" style="146" customWidth="1"/>
    <col min="8453" max="8453" width="10.25" style="146" customWidth="1"/>
    <col min="8454" max="8454" width="9.125" style="146" customWidth="1"/>
    <col min="8455" max="8455" width="10.25" style="146" customWidth="1"/>
    <col min="8456" max="8456" width="8.125" style="146" customWidth="1"/>
    <col min="8457" max="8457" width="8.625" style="146" customWidth="1"/>
    <col min="8458" max="8459" width="8.125" style="146" customWidth="1"/>
    <col min="8460" max="8460" width="9.25" style="146" customWidth="1"/>
    <col min="8461" max="8466" width="9.125" style="146" customWidth="1"/>
    <col min="8467" max="8467" width="10.125" style="146" bestFit="1" customWidth="1"/>
    <col min="8468" max="8704" width="11.375" style="146"/>
    <col min="8705" max="8705" width="32.25" style="146" customWidth="1"/>
    <col min="8706" max="8706" width="8.875" style="146" customWidth="1"/>
    <col min="8707" max="8707" width="10.125" style="146" customWidth="1"/>
    <col min="8708" max="8708" width="8.125" style="146" customWidth="1"/>
    <col min="8709" max="8709" width="10.25" style="146" customWidth="1"/>
    <col min="8710" max="8710" width="9.125" style="146" customWidth="1"/>
    <col min="8711" max="8711" width="10.25" style="146" customWidth="1"/>
    <col min="8712" max="8712" width="8.125" style="146" customWidth="1"/>
    <col min="8713" max="8713" width="8.625" style="146" customWidth="1"/>
    <col min="8714" max="8715" width="8.125" style="146" customWidth="1"/>
    <col min="8716" max="8716" width="9.25" style="146" customWidth="1"/>
    <col min="8717" max="8722" width="9.125" style="146" customWidth="1"/>
    <col min="8723" max="8723" width="10.125" style="146" bestFit="1" customWidth="1"/>
    <col min="8724" max="8960" width="11.375" style="146"/>
    <col min="8961" max="8961" width="32.25" style="146" customWidth="1"/>
    <col min="8962" max="8962" width="8.875" style="146" customWidth="1"/>
    <col min="8963" max="8963" width="10.125" style="146" customWidth="1"/>
    <col min="8964" max="8964" width="8.125" style="146" customWidth="1"/>
    <col min="8965" max="8965" width="10.25" style="146" customWidth="1"/>
    <col min="8966" max="8966" width="9.125" style="146" customWidth="1"/>
    <col min="8967" max="8967" width="10.25" style="146" customWidth="1"/>
    <col min="8968" max="8968" width="8.125" style="146" customWidth="1"/>
    <col min="8969" max="8969" width="8.625" style="146" customWidth="1"/>
    <col min="8970" max="8971" width="8.125" style="146" customWidth="1"/>
    <col min="8972" max="8972" width="9.25" style="146" customWidth="1"/>
    <col min="8973" max="8978" width="9.125" style="146" customWidth="1"/>
    <col min="8979" max="8979" width="10.125" style="146" bestFit="1" customWidth="1"/>
    <col min="8980" max="9216" width="11.375" style="146"/>
    <col min="9217" max="9217" width="32.25" style="146" customWidth="1"/>
    <col min="9218" max="9218" width="8.875" style="146" customWidth="1"/>
    <col min="9219" max="9219" width="10.125" style="146" customWidth="1"/>
    <col min="9220" max="9220" width="8.125" style="146" customWidth="1"/>
    <col min="9221" max="9221" width="10.25" style="146" customWidth="1"/>
    <col min="9222" max="9222" width="9.125" style="146" customWidth="1"/>
    <col min="9223" max="9223" width="10.25" style="146" customWidth="1"/>
    <col min="9224" max="9224" width="8.125" style="146" customWidth="1"/>
    <col min="9225" max="9225" width="8.625" style="146" customWidth="1"/>
    <col min="9226" max="9227" width="8.125" style="146" customWidth="1"/>
    <col min="9228" max="9228" width="9.25" style="146" customWidth="1"/>
    <col min="9229" max="9234" width="9.125" style="146" customWidth="1"/>
    <col min="9235" max="9235" width="10.125" style="146" bestFit="1" customWidth="1"/>
    <col min="9236" max="9472" width="11.375" style="146"/>
    <col min="9473" max="9473" width="32.25" style="146" customWidth="1"/>
    <col min="9474" max="9474" width="8.875" style="146" customWidth="1"/>
    <col min="9475" max="9475" width="10.125" style="146" customWidth="1"/>
    <col min="9476" max="9476" width="8.125" style="146" customWidth="1"/>
    <col min="9477" max="9477" width="10.25" style="146" customWidth="1"/>
    <col min="9478" max="9478" width="9.125" style="146" customWidth="1"/>
    <col min="9479" max="9479" width="10.25" style="146" customWidth="1"/>
    <col min="9480" max="9480" width="8.125" style="146" customWidth="1"/>
    <col min="9481" max="9481" width="8.625" style="146" customWidth="1"/>
    <col min="9482" max="9483" width="8.125" style="146" customWidth="1"/>
    <col min="9484" max="9484" width="9.25" style="146" customWidth="1"/>
    <col min="9485" max="9490" width="9.125" style="146" customWidth="1"/>
    <col min="9491" max="9491" width="10.125" style="146" bestFit="1" customWidth="1"/>
    <col min="9492" max="9728" width="11.375" style="146"/>
    <col min="9729" max="9729" width="32.25" style="146" customWidth="1"/>
    <col min="9730" max="9730" width="8.875" style="146" customWidth="1"/>
    <col min="9731" max="9731" width="10.125" style="146" customWidth="1"/>
    <col min="9732" max="9732" width="8.125" style="146" customWidth="1"/>
    <col min="9733" max="9733" width="10.25" style="146" customWidth="1"/>
    <col min="9734" max="9734" width="9.125" style="146" customWidth="1"/>
    <col min="9735" max="9735" width="10.25" style="146" customWidth="1"/>
    <col min="9736" max="9736" width="8.125" style="146" customWidth="1"/>
    <col min="9737" max="9737" width="8.625" style="146" customWidth="1"/>
    <col min="9738" max="9739" width="8.125" style="146" customWidth="1"/>
    <col min="9740" max="9740" width="9.25" style="146" customWidth="1"/>
    <col min="9741" max="9746" width="9.125" style="146" customWidth="1"/>
    <col min="9747" max="9747" width="10.125" style="146" bestFit="1" customWidth="1"/>
    <col min="9748" max="9984" width="11.375" style="146"/>
    <col min="9985" max="9985" width="32.25" style="146" customWidth="1"/>
    <col min="9986" max="9986" width="8.875" style="146" customWidth="1"/>
    <col min="9987" max="9987" width="10.125" style="146" customWidth="1"/>
    <col min="9988" max="9988" width="8.125" style="146" customWidth="1"/>
    <col min="9989" max="9989" width="10.25" style="146" customWidth="1"/>
    <col min="9990" max="9990" width="9.125" style="146" customWidth="1"/>
    <col min="9991" max="9991" width="10.25" style="146" customWidth="1"/>
    <col min="9992" max="9992" width="8.125" style="146" customWidth="1"/>
    <col min="9993" max="9993" width="8.625" style="146" customWidth="1"/>
    <col min="9994" max="9995" width="8.125" style="146" customWidth="1"/>
    <col min="9996" max="9996" width="9.25" style="146" customWidth="1"/>
    <col min="9997" max="10002" width="9.125" style="146" customWidth="1"/>
    <col min="10003" max="10003" width="10.125" style="146" bestFit="1" customWidth="1"/>
    <col min="10004" max="10240" width="11.375" style="146"/>
    <col min="10241" max="10241" width="32.25" style="146" customWidth="1"/>
    <col min="10242" max="10242" width="8.875" style="146" customWidth="1"/>
    <col min="10243" max="10243" width="10.125" style="146" customWidth="1"/>
    <col min="10244" max="10244" width="8.125" style="146" customWidth="1"/>
    <col min="10245" max="10245" width="10.25" style="146" customWidth="1"/>
    <col min="10246" max="10246" width="9.125" style="146" customWidth="1"/>
    <col min="10247" max="10247" width="10.25" style="146" customWidth="1"/>
    <col min="10248" max="10248" width="8.125" style="146" customWidth="1"/>
    <col min="10249" max="10249" width="8.625" style="146" customWidth="1"/>
    <col min="10250" max="10251" width="8.125" style="146" customWidth="1"/>
    <col min="10252" max="10252" width="9.25" style="146" customWidth="1"/>
    <col min="10253" max="10258" width="9.125" style="146" customWidth="1"/>
    <col min="10259" max="10259" width="10.125" style="146" bestFit="1" customWidth="1"/>
    <col min="10260" max="10496" width="11.375" style="146"/>
    <col min="10497" max="10497" width="32.25" style="146" customWidth="1"/>
    <col min="10498" max="10498" width="8.875" style="146" customWidth="1"/>
    <col min="10499" max="10499" width="10.125" style="146" customWidth="1"/>
    <col min="10500" max="10500" width="8.125" style="146" customWidth="1"/>
    <col min="10501" max="10501" width="10.25" style="146" customWidth="1"/>
    <col min="10502" max="10502" width="9.125" style="146" customWidth="1"/>
    <col min="10503" max="10503" width="10.25" style="146" customWidth="1"/>
    <col min="10504" max="10504" width="8.125" style="146" customWidth="1"/>
    <col min="10505" max="10505" width="8.625" style="146" customWidth="1"/>
    <col min="10506" max="10507" width="8.125" style="146" customWidth="1"/>
    <col min="10508" max="10508" width="9.25" style="146" customWidth="1"/>
    <col min="10509" max="10514" width="9.125" style="146" customWidth="1"/>
    <col min="10515" max="10515" width="10.125" style="146" bestFit="1" customWidth="1"/>
    <col min="10516" max="10752" width="11.375" style="146"/>
    <col min="10753" max="10753" width="32.25" style="146" customWidth="1"/>
    <col min="10754" max="10754" width="8.875" style="146" customWidth="1"/>
    <col min="10755" max="10755" width="10.125" style="146" customWidth="1"/>
    <col min="10756" max="10756" width="8.125" style="146" customWidth="1"/>
    <col min="10757" max="10757" width="10.25" style="146" customWidth="1"/>
    <col min="10758" max="10758" width="9.125" style="146" customWidth="1"/>
    <col min="10759" max="10759" width="10.25" style="146" customWidth="1"/>
    <col min="10760" max="10760" width="8.125" style="146" customWidth="1"/>
    <col min="10761" max="10761" width="8.625" style="146" customWidth="1"/>
    <col min="10762" max="10763" width="8.125" style="146" customWidth="1"/>
    <col min="10764" max="10764" width="9.25" style="146" customWidth="1"/>
    <col min="10765" max="10770" width="9.125" style="146" customWidth="1"/>
    <col min="10771" max="10771" width="10.125" style="146" bestFit="1" customWidth="1"/>
    <col min="10772" max="11008" width="11.375" style="146"/>
    <col min="11009" max="11009" width="32.25" style="146" customWidth="1"/>
    <col min="11010" max="11010" width="8.875" style="146" customWidth="1"/>
    <col min="11011" max="11011" width="10.125" style="146" customWidth="1"/>
    <col min="11012" max="11012" width="8.125" style="146" customWidth="1"/>
    <col min="11013" max="11013" width="10.25" style="146" customWidth="1"/>
    <col min="11014" max="11014" width="9.125" style="146" customWidth="1"/>
    <col min="11015" max="11015" width="10.25" style="146" customWidth="1"/>
    <col min="11016" max="11016" width="8.125" style="146" customWidth="1"/>
    <col min="11017" max="11017" width="8.625" style="146" customWidth="1"/>
    <col min="11018" max="11019" width="8.125" style="146" customWidth="1"/>
    <col min="11020" max="11020" width="9.25" style="146" customWidth="1"/>
    <col min="11021" max="11026" width="9.125" style="146" customWidth="1"/>
    <col min="11027" max="11027" width="10.125" style="146" bestFit="1" customWidth="1"/>
    <col min="11028" max="11264" width="11.375" style="146"/>
    <col min="11265" max="11265" width="32.25" style="146" customWidth="1"/>
    <col min="11266" max="11266" width="8.875" style="146" customWidth="1"/>
    <col min="11267" max="11267" width="10.125" style="146" customWidth="1"/>
    <col min="11268" max="11268" width="8.125" style="146" customWidth="1"/>
    <col min="11269" max="11269" width="10.25" style="146" customWidth="1"/>
    <col min="11270" max="11270" width="9.125" style="146" customWidth="1"/>
    <col min="11271" max="11271" width="10.25" style="146" customWidth="1"/>
    <col min="11272" max="11272" width="8.125" style="146" customWidth="1"/>
    <col min="11273" max="11273" width="8.625" style="146" customWidth="1"/>
    <col min="11274" max="11275" width="8.125" style="146" customWidth="1"/>
    <col min="11276" max="11276" width="9.25" style="146" customWidth="1"/>
    <col min="11277" max="11282" width="9.125" style="146" customWidth="1"/>
    <col min="11283" max="11283" width="10.125" style="146" bestFit="1" customWidth="1"/>
    <col min="11284" max="11520" width="11.375" style="146"/>
    <col min="11521" max="11521" width="32.25" style="146" customWidth="1"/>
    <col min="11522" max="11522" width="8.875" style="146" customWidth="1"/>
    <col min="11523" max="11523" width="10.125" style="146" customWidth="1"/>
    <col min="11524" max="11524" width="8.125" style="146" customWidth="1"/>
    <col min="11525" max="11525" width="10.25" style="146" customWidth="1"/>
    <col min="11526" max="11526" width="9.125" style="146" customWidth="1"/>
    <col min="11527" max="11527" width="10.25" style="146" customWidth="1"/>
    <col min="11528" max="11528" width="8.125" style="146" customWidth="1"/>
    <col min="11529" max="11529" width="8.625" style="146" customWidth="1"/>
    <col min="11530" max="11531" width="8.125" style="146" customWidth="1"/>
    <col min="11532" max="11532" width="9.25" style="146" customWidth="1"/>
    <col min="11533" max="11538" width="9.125" style="146" customWidth="1"/>
    <col min="11539" max="11539" width="10.125" style="146" bestFit="1" customWidth="1"/>
    <col min="11540" max="11776" width="11.375" style="146"/>
    <col min="11777" max="11777" width="32.25" style="146" customWidth="1"/>
    <col min="11778" max="11778" width="8.875" style="146" customWidth="1"/>
    <col min="11779" max="11779" width="10.125" style="146" customWidth="1"/>
    <col min="11780" max="11780" width="8.125" style="146" customWidth="1"/>
    <col min="11781" max="11781" width="10.25" style="146" customWidth="1"/>
    <col min="11782" max="11782" width="9.125" style="146" customWidth="1"/>
    <col min="11783" max="11783" width="10.25" style="146" customWidth="1"/>
    <col min="11784" max="11784" width="8.125" style="146" customWidth="1"/>
    <col min="11785" max="11785" width="8.625" style="146" customWidth="1"/>
    <col min="11786" max="11787" width="8.125" style="146" customWidth="1"/>
    <col min="11788" max="11788" width="9.25" style="146" customWidth="1"/>
    <col min="11789" max="11794" width="9.125" style="146" customWidth="1"/>
    <col min="11795" max="11795" width="10.125" style="146" bestFit="1" customWidth="1"/>
    <col min="11796" max="12032" width="11.375" style="146"/>
    <col min="12033" max="12033" width="32.25" style="146" customWidth="1"/>
    <col min="12034" max="12034" width="8.875" style="146" customWidth="1"/>
    <col min="12035" max="12035" width="10.125" style="146" customWidth="1"/>
    <col min="12036" max="12036" width="8.125" style="146" customWidth="1"/>
    <col min="12037" max="12037" width="10.25" style="146" customWidth="1"/>
    <col min="12038" max="12038" width="9.125" style="146" customWidth="1"/>
    <col min="12039" max="12039" width="10.25" style="146" customWidth="1"/>
    <col min="12040" max="12040" width="8.125" style="146" customWidth="1"/>
    <col min="12041" max="12041" width="8.625" style="146" customWidth="1"/>
    <col min="12042" max="12043" width="8.125" style="146" customWidth="1"/>
    <col min="12044" max="12044" width="9.25" style="146" customWidth="1"/>
    <col min="12045" max="12050" width="9.125" style="146" customWidth="1"/>
    <col min="12051" max="12051" width="10.125" style="146" bestFit="1" customWidth="1"/>
    <col min="12052" max="12288" width="11.375" style="146"/>
    <col min="12289" max="12289" width="32.25" style="146" customWidth="1"/>
    <col min="12290" max="12290" width="8.875" style="146" customWidth="1"/>
    <col min="12291" max="12291" width="10.125" style="146" customWidth="1"/>
    <col min="12292" max="12292" width="8.125" style="146" customWidth="1"/>
    <col min="12293" max="12293" width="10.25" style="146" customWidth="1"/>
    <col min="12294" max="12294" width="9.125" style="146" customWidth="1"/>
    <col min="12295" max="12295" width="10.25" style="146" customWidth="1"/>
    <col min="12296" max="12296" width="8.125" style="146" customWidth="1"/>
    <col min="12297" max="12297" width="8.625" style="146" customWidth="1"/>
    <col min="12298" max="12299" width="8.125" style="146" customWidth="1"/>
    <col min="12300" max="12300" width="9.25" style="146" customWidth="1"/>
    <col min="12301" max="12306" width="9.125" style="146" customWidth="1"/>
    <col min="12307" max="12307" width="10.125" style="146" bestFit="1" customWidth="1"/>
    <col min="12308" max="12544" width="11.375" style="146"/>
    <col min="12545" max="12545" width="32.25" style="146" customWidth="1"/>
    <col min="12546" max="12546" width="8.875" style="146" customWidth="1"/>
    <col min="12547" max="12547" width="10.125" style="146" customWidth="1"/>
    <col min="12548" max="12548" width="8.125" style="146" customWidth="1"/>
    <col min="12549" max="12549" width="10.25" style="146" customWidth="1"/>
    <col min="12550" max="12550" width="9.125" style="146" customWidth="1"/>
    <col min="12551" max="12551" width="10.25" style="146" customWidth="1"/>
    <col min="12552" max="12552" width="8.125" style="146" customWidth="1"/>
    <col min="12553" max="12553" width="8.625" style="146" customWidth="1"/>
    <col min="12554" max="12555" width="8.125" style="146" customWidth="1"/>
    <col min="12556" max="12556" width="9.25" style="146" customWidth="1"/>
    <col min="12557" max="12562" width="9.125" style="146" customWidth="1"/>
    <col min="12563" max="12563" width="10.125" style="146" bestFit="1" customWidth="1"/>
    <col min="12564" max="12800" width="11.375" style="146"/>
    <col min="12801" max="12801" width="32.25" style="146" customWidth="1"/>
    <col min="12802" max="12802" width="8.875" style="146" customWidth="1"/>
    <col min="12803" max="12803" width="10.125" style="146" customWidth="1"/>
    <col min="12804" max="12804" width="8.125" style="146" customWidth="1"/>
    <col min="12805" max="12805" width="10.25" style="146" customWidth="1"/>
    <col min="12806" max="12806" width="9.125" style="146" customWidth="1"/>
    <col min="12807" max="12807" width="10.25" style="146" customWidth="1"/>
    <col min="12808" max="12808" width="8.125" style="146" customWidth="1"/>
    <col min="12809" max="12809" width="8.625" style="146" customWidth="1"/>
    <col min="12810" max="12811" width="8.125" style="146" customWidth="1"/>
    <col min="12812" max="12812" width="9.25" style="146" customWidth="1"/>
    <col min="12813" max="12818" width="9.125" style="146" customWidth="1"/>
    <col min="12819" max="12819" width="10.125" style="146" bestFit="1" customWidth="1"/>
    <col min="12820" max="13056" width="11.375" style="146"/>
    <col min="13057" max="13057" width="32.25" style="146" customWidth="1"/>
    <col min="13058" max="13058" width="8.875" style="146" customWidth="1"/>
    <col min="13059" max="13059" width="10.125" style="146" customWidth="1"/>
    <col min="13060" max="13060" width="8.125" style="146" customWidth="1"/>
    <col min="13061" max="13061" width="10.25" style="146" customWidth="1"/>
    <col min="13062" max="13062" width="9.125" style="146" customWidth="1"/>
    <col min="13063" max="13063" width="10.25" style="146" customWidth="1"/>
    <col min="13064" max="13064" width="8.125" style="146" customWidth="1"/>
    <col min="13065" max="13065" width="8.625" style="146" customWidth="1"/>
    <col min="13066" max="13067" width="8.125" style="146" customWidth="1"/>
    <col min="13068" max="13068" width="9.25" style="146" customWidth="1"/>
    <col min="13069" max="13074" width="9.125" style="146" customWidth="1"/>
    <col min="13075" max="13075" width="10.125" style="146" bestFit="1" customWidth="1"/>
    <col min="13076" max="13312" width="11.375" style="146"/>
    <col min="13313" max="13313" width="32.25" style="146" customWidth="1"/>
    <col min="13314" max="13314" width="8.875" style="146" customWidth="1"/>
    <col min="13315" max="13315" width="10.125" style="146" customWidth="1"/>
    <col min="13316" max="13316" width="8.125" style="146" customWidth="1"/>
    <col min="13317" max="13317" width="10.25" style="146" customWidth="1"/>
    <col min="13318" max="13318" width="9.125" style="146" customWidth="1"/>
    <col min="13319" max="13319" width="10.25" style="146" customWidth="1"/>
    <col min="13320" max="13320" width="8.125" style="146" customWidth="1"/>
    <col min="13321" max="13321" width="8.625" style="146" customWidth="1"/>
    <col min="13322" max="13323" width="8.125" style="146" customWidth="1"/>
    <col min="13324" max="13324" width="9.25" style="146" customWidth="1"/>
    <col min="13325" max="13330" width="9.125" style="146" customWidth="1"/>
    <col min="13331" max="13331" width="10.125" style="146" bestFit="1" customWidth="1"/>
    <col min="13332" max="13568" width="11.375" style="146"/>
    <col min="13569" max="13569" width="32.25" style="146" customWidth="1"/>
    <col min="13570" max="13570" width="8.875" style="146" customWidth="1"/>
    <col min="13571" max="13571" width="10.125" style="146" customWidth="1"/>
    <col min="13572" max="13572" width="8.125" style="146" customWidth="1"/>
    <col min="13573" max="13573" width="10.25" style="146" customWidth="1"/>
    <col min="13574" max="13574" width="9.125" style="146" customWidth="1"/>
    <col min="13575" max="13575" width="10.25" style="146" customWidth="1"/>
    <col min="13576" max="13576" width="8.125" style="146" customWidth="1"/>
    <col min="13577" max="13577" width="8.625" style="146" customWidth="1"/>
    <col min="13578" max="13579" width="8.125" style="146" customWidth="1"/>
    <col min="13580" max="13580" width="9.25" style="146" customWidth="1"/>
    <col min="13581" max="13586" width="9.125" style="146" customWidth="1"/>
    <col min="13587" max="13587" width="10.125" style="146" bestFit="1" customWidth="1"/>
    <col min="13588" max="13824" width="11.375" style="146"/>
    <col min="13825" max="13825" width="32.25" style="146" customWidth="1"/>
    <col min="13826" max="13826" width="8.875" style="146" customWidth="1"/>
    <col min="13827" max="13827" width="10.125" style="146" customWidth="1"/>
    <col min="13828" max="13828" width="8.125" style="146" customWidth="1"/>
    <col min="13829" max="13829" width="10.25" style="146" customWidth="1"/>
    <col min="13830" max="13830" width="9.125" style="146" customWidth="1"/>
    <col min="13831" max="13831" width="10.25" style="146" customWidth="1"/>
    <col min="13832" max="13832" width="8.125" style="146" customWidth="1"/>
    <col min="13833" max="13833" width="8.625" style="146" customWidth="1"/>
    <col min="13834" max="13835" width="8.125" style="146" customWidth="1"/>
    <col min="13836" max="13836" width="9.25" style="146" customWidth="1"/>
    <col min="13837" max="13842" width="9.125" style="146" customWidth="1"/>
    <col min="13843" max="13843" width="10.125" style="146" bestFit="1" customWidth="1"/>
    <col min="13844" max="14080" width="11.375" style="146"/>
    <col min="14081" max="14081" width="32.25" style="146" customWidth="1"/>
    <col min="14082" max="14082" width="8.875" style="146" customWidth="1"/>
    <col min="14083" max="14083" width="10.125" style="146" customWidth="1"/>
    <col min="14084" max="14084" width="8.125" style="146" customWidth="1"/>
    <col min="14085" max="14085" width="10.25" style="146" customWidth="1"/>
    <col min="14086" max="14086" width="9.125" style="146" customWidth="1"/>
    <col min="14087" max="14087" width="10.25" style="146" customWidth="1"/>
    <col min="14088" max="14088" width="8.125" style="146" customWidth="1"/>
    <col min="14089" max="14089" width="8.625" style="146" customWidth="1"/>
    <col min="14090" max="14091" width="8.125" style="146" customWidth="1"/>
    <col min="14092" max="14092" width="9.25" style="146" customWidth="1"/>
    <col min="14093" max="14098" width="9.125" style="146" customWidth="1"/>
    <col min="14099" max="14099" width="10.125" style="146" bestFit="1" customWidth="1"/>
    <col min="14100" max="14336" width="11.375" style="146"/>
    <col min="14337" max="14337" width="32.25" style="146" customWidth="1"/>
    <col min="14338" max="14338" width="8.875" style="146" customWidth="1"/>
    <col min="14339" max="14339" width="10.125" style="146" customWidth="1"/>
    <col min="14340" max="14340" width="8.125" style="146" customWidth="1"/>
    <col min="14341" max="14341" width="10.25" style="146" customWidth="1"/>
    <col min="14342" max="14342" width="9.125" style="146" customWidth="1"/>
    <col min="14343" max="14343" width="10.25" style="146" customWidth="1"/>
    <col min="14344" max="14344" width="8.125" style="146" customWidth="1"/>
    <col min="14345" max="14345" width="8.625" style="146" customWidth="1"/>
    <col min="14346" max="14347" width="8.125" style="146" customWidth="1"/>
    <col min="14348" max="14348" width="9.25" style="146" customWidth="1"/>
    <col min="14349" max="14354" width="9.125" style="146" customWidth="1"/>
    <col min="14355" max="14355" width="10.125" style="146" bestFit="1" customWidth="1"/>
    <col min="14356" max="14592" width="11.375" style="146"/>
    <col min="14593" max="14593" width="32.25" style="146" customWidth="1"/>
    <col min="14594" max="14594" width="8.875" style="146" customWidth="1"/>
    <col min="14595" max="14595" width="10.125" style="146" customWidth="1"/>
    <col min="14596" max="14596" width="8.125" style="146" customWidth="1"/>
    <col min="14597" max="14597" width="10.25" style="146" customWidth="1"/>
    <col min="14598" max="14598" width="9.125" style="146" customWidth="1"/>
    <col min="14599" max="14599" width="10.25" style="146" customWidth="1"/>
    <col min="14600" max="14600" width="8.125" style="146" customWidth="1"/>
    <col min="14601" max="14601" width="8.625" style="146" customWidth="1"/>
    <col min="14602" max="14603" width="8.125" style="146" customWidth="1"/>
    <col min="14604" max="14604" width="9.25" style="146" customWidth="1"/>
    <col min="14605" max="14610" width="9.125" style="146" customWidth="1"/>
    <col min="14611" max="14611" width="10.125" style="146" bestFit="1" customWidth="1"/>
    <col min="14612" max="14848" width="11.375" style="146"/>
    <col min="14849" max="14849" width="32.25" style="146" customWidth="1"/>
    <col min="14850" max="14850" width="8.875" style="146" customWidth="1"/>
    <col min="14851" max="14851" width="10.125" style="146" customWidth="1"/>
    <col min="14852" max="14852" width="8.125" style="146" customWidth="1"/>
    <col min="14853" max="14853" width="10.25" style="146" customWidth="1"/>
    <col min="14854" max="14854" width="9.125" style="146" customWidth="1"/>
    <col min="14855" max="14855" width="10.25" style="146" customWidth="1"/>
    <col min="14856" max="14856" width="8.125" style="146" customWidth="1"/>
    <col min="14857" max="14857" width="8.625" style="146" customWidth="1"/>
    <col min="14858" max="14859" width="8.125" style="146" customWidth="1"/>
    <col min="14860" max="14860" width="9.25" style="146" customWidth="1"/>
    <col min="14861" max="14866" width="9.125" style="146" customWidth="1"/>
    <col min="14867" max="14867" width="10.125" style="146" bestFit="1" customWidth="1"/>
    <col min="14868" max="15104" width="11.375" style="146"/>
    <col min="15105" max="15105" width="32.25" style="146" customWidth="1"/>
    <col min="15106" max="15106" width="8.875" style="146" customWidth="1"/>
    <col min="15107" max="15107" width="10.125" style="146" customWidth="1"/>
    <col min="15108" max="15108" width="8.125" style="146" customWidth="1"/>
    <col min="15109" max="15109" width="10.25" style="146" customWidth="1"/>
    <col min="15110" max="15110" width="9.125" style="146" customWidth="1"/>
    <col min="15111" max="15111" width="10.25" style="146" customWidth="1"/>
    <col min="15112" max="15112" width="8.125" style="146" customWidth="1"/>
    <col min="15113" max="15113" width="8.625" style="146" customWidth="1"/>
    <col min="15114" max="15115" width="8.125" style="146" customWidth="1"/>
    <col min="15116" max="15116" width="9.25" style="146" customWidth="1"/>
    <col min="15117" max="15122" width="9.125" style="146" customWidth="1"/>
    <col min="15123" max="15123" width="10.125" style="146" bestFit="1" customWidth="1"/>
    <col min="15124" max="15360" width="11.375" style="146"/>
    <col min="15361" max="15361" width="32.25" style="146" customWidth="1"/>
    <col min="15362" max="15362" width="8.875" style="146" customWidth="1"/>
    <col min="15363" max="15363" width="10.125" style="146" customWidth="1"/>
    <col min="15364" max="15364" width="8.125" style="146" customWidth="1"/>
    <col min="15365" max="15365" width="10.25" style="146" customWidth="1"/>
    <col min="15366" max="15366" width="9.125" style="146" customWidth="1"/>
    <col min="15367" max="15367" width="10.25" style="146" customWidth="1"/>
    <col min="15368" max="15368" width="8.125" style="146" customWidth="1"/>
    <col min="15369" max="15369" width="8.625" style="146" customWidth="1"/>
    <col min="15370" max="15371" width="8.125" style="146" customWidth="1"/>
    <col min="15372" max="15372" width="9.25" style="146" customWidth="1"/>
    <col min="15373" max="15378" width="9.125" style="146" customWidth="1"/>
    <col min="15379" max="15379" width="10.125" style="146" bestFit="1" customWidth="1"/>
    <col min="15380" max="15616" width="11.375" style="146"/>
    <col min="15617" max="15617" width="32.25" style="146" customWidth="1"/>
    <col min="15618" max="15618" width="8.875" style="146" customWidth="1"/>
    <col min="15619" max="15619" width="10.125" style="146" customWidth="1"/>
    <col min="15620" max="15620" width="8.125" style="146" customWidth="1"/>
    <col min="15621" max="15621" width="10.25" style="146" customWidth="1"/>
    <col min="15622" max="15622" width="9.125" style="146" customWidth="1"/>
    <col min="15623" max="15623" width="10.25" style="146" customWidth="1"/>
    <col min="15624" max="15624" width="8.125" style="146" customWidth="1"/>
    <col min="15625" max="15625" width="8.625" style="146" customWidth="1"/>
    <col min="15626" max="15627" width="8.125" style="146" customWidth="1"/>
    <col min="15628" max="15628" width="9.25" style="146" customWidth="1"/>
    <col min="15629" max="15634" width="9.125" style="146" customWidth="1"/>
    <col min="15635" max="15635" width="10.125" style="146" bestFit="1" customWidth="1"/>
    <col min="15636" max="15872" width="11.375" style="146"/>
    <col min="15873" max="15873" width="32.25" style="146" customWidth="1"/>
    <col min="15874" max="15874" width="8.875" style="146" customWidth="1"/>
    <col min="15875" max="15875" width="10.125" style="146" customWidth="1"/>
    <col min="15876" max="15876" width="8.125" style="146" customWidth="1"/>
    <col min="15877" max="15877" width="10.25" style="146" customWidth="1"/>
    <col min="15878" max="15878" width="9.125" style="146" customWidth="1"/>
    <col min="15879" max="15879" width="10.25" style="146" customWidth="1"/>
    <col min="15880" max="15880" width="8.125" style="146" customWidth="1"/>
    <col min="15881" max="15881" width="8.625" style="146" customWidth="1"/>
    <col min="15882" max="15883" width="8.125" style="146" customWidth="1"/>
    <col min="15884" max="15884" width="9.25" style="146" customWidth="1"/>
    <col min="15885" max="15890" width="9.125" style="146" customWidth="1"/>
    <col min="15891" max="15891" width="10.125" style="146" bestFit="1" customWidth="1"/>
    <col min="15892" max="16128" width="11.375" style="146"/>
    <col min="16129" max="16129" width="32.25" style="146" customWidth="1"/>
    <col min="16130" max="16130" width="8.875" style="146" customWidth="1"/>
    <col min="16131" max="16131" width="10.125" style="146" customWidth="1"/>
    <col min="16132" max="16132" width="8.125" style="146" customWidth="1"/>
    <col min="16133" max="16133" width="10.25" style="146" customWidth="1"/>
    <col min="16134" max="16134" width="9.125" style="146" customWidth="1"/>
    <col min="16135" max="16135" width="10.25" style="146" customWidth="1"/>
    <col min="16136" max="16136" width="8.125" style="146" customWidth="1"/>
    <col min="16137" max="16137" width="8.625" style="146" customWidth="1"/>
    <col min="16138" max="16139" width="8.125" style="146" customWidth="1"/>
    <col min="16140" max="16140" width="9.25" style="146" customWidth="1"/>
    <col min="16141" max="16146" width="9.125" style="146" customWidth="1"/>
    <col min="16147" max="16147" width="10.125" style="146" bestFit="1" customWidth="1"/>
    <col min="16148" max="16384" width="11.375" style="146"/>
  </cols>
  <sheetData>
    <row r="1" spans="1:14" ht="27" customHeight="1">
      <c r="D1" s="477"/>
      <c r="N1" s="478" t="s">
        <v>199</v>
      </c>
    </row>
    <row r="2" spans="1:14" ht="18" customHeight="1">
      <c r="K2" s="1098" t="s">
        <v>200</v>
      </c>
      <c r="L2" s="1099"/>
      <c r="M2" s="1008" t="str">
        <f>'Input Cost_MS3'!B4</f>
        <v>MS 3</v>
      </c>
      <c r="N2" s="1003"/>
    </row>
    <row r="3" spans="1:14" ht="15" customHeight="1">
      <c r="A3" s="234" t="str">
        <f>'Input Cost_MS3'!B3</f>
        <v>SV272 connector</v>
      </c>
      <c r="B3" s="337" t="str">
        <f>'Input Cost_MS3'!B8</f>
        <v>AS</v>
      </c>
      <c r="C3" s="143"/>
      <c r="D3" s="144"/>
      <c r="E3" s="1105" t="str">
        <f>'Input Cost_MS3'!B6</f>
        <v>CALB</v>
      </c>
      <c r="F3" s="1106"/>
      <c r="G3" s="1107"/>
      <c r="H3" s="1105">
        <f>'Input Cost_MS3'!B10</f>
        <v>0</v>
      </c>
      <c r="I3" s="1106"/>
      <c r="J3" s="1107"/>
      <c r="K3" s="1103" t="str">
        <f>'Input Cost_MS3'!B9</f>
        <v>P4017</v>
      </c>
      <c r="L3" s="1104"/>
      <c r="M3" s="1009">
        <f>'Input Cost_MS3'!B2</f>
        <v>45742</v>
      </c>
      <c r="N3" s="145"/>
    </row>
    <row r="4" spans="1:14">
      <c r="A4" s="147" t="s">
        <v>201</v>
      </c>
      <c r="B4" s="338" t="s">
        <v>202</v>
      </c>
      <c r="C4" s="149"/>
      <c r="D4" s="150"/>
      <c r="E4" s="148" t="s">
        <v>203</v>
      </c>
      <c r="F4" s="149"/>
      <c r="G4" s="150"/>
      <c r="H4" s="148" t="s">
        <v>204</v>
      </c>
      <c r="I4" s="149"/>
      <c r="J4" s="150"/>
      <c r="K4" s="148" t="s">
        <v>205</v>
      </c>
      <c r="L4" s="150"/>
      <c r="M4" s="1006" t="s">
        <v>206</v>
      </c>
      <c r="N4" s="150"/>
    </row>
    <row r="5" spans="1:14" ht="21.75" customHeight="1">
      <c r="A5" s="1095"/>
      <c r="B5" s="1096"/>
      <c r="C5" s="1096"/>
      <c r="D5" s="1096"/>
      <c r="E5" s="1096"/>
      <c r="F5" s="1096"/>
      <c r="G5" s="1096"/>
      <c r="H5" s="1096"/>
      <c r="I5" s="1096"/>
      <c r="J5" s="1096"/>
      <c r="K5" s="1096"/>
      <c r="L5" s="1096"/>
      <c r="M5" s="1096"/>
      <c r="N5" s="1097"/>
    </row>
    <row r="6" spans="1:14" ht="15.75">
      <c r="A6" s="1100" t="s">
        <v>207</v>
      </c>
      <c r="B6" s="1101"/>
      <c r="C6" s="1101"/>
      <c r="D6" s="1101"/>
      <c r="E6" s="1101"/>
      <c r="F6" s="1101"/>
      <c r="G6" s="1101"/>
      <c r="H6" s="1101"/>
      <c r="I6" s="1101"/>
      <c r="J6" s="1101"/>
      <c r="K6" s="1101"/>
      <c r="L6" s="1101"/>
      <c r="M6" s="1101"/>
      <c r="N6" s="1102"/>
    </row>
    <row r="7" spans="1:14" ht="15" customHeight="1">
      <c r="A7" s="1108" t="s">
        <v>208</v>
      </c>
      <c r="B7" s="1109"/>
      <c r="C7" s="1109"/>
      <c r="D7" s="1109"/>
      <c r="E7" s="1110"/>
      <c r="F7" s="1023"/>
      <c r="G7" s="1023"/>
      <c r="H7" s="1023"/>
      <c r="I7" s="284" t="s">
        <v>209</v>
      </c>
      <c r="J7" s="919"/>
      <c r="K7" s="919"/>
      <c r="L7" s="919"/>
      <c r="M7" s="920" t="s">
        <v>210</v>
      </c>
      <c r="N7" s="269" t="s">
        <v>201</v>
      </c>
    </row>
    <row r="8" spans="1:14" ht="39" customHeight="1">
      <c r="B8" s="773"/>
      <c r="C8" s="776" t="s">
        <v>211</v>
      </c>
      <c r="D8" s="775" t="s">
        <v>212</v>
      </c>
      <c r="E8" s="775" t="s">
        <v>213</v>
      </c>
      <c r="H8" s="771"/>
      <c r="I8" s="921" t="s">
        <v>214</v>
      </c>
      <c r="J8" s="1024"/>
      <c r="K8" s="1024"/>
      <c r="L8" s="922" t="s">
        <v>215</v>
      </c>
      <c r="M8" s="997">
        <f>J22</f>
        <v>1106450</v>
      </c>
      <c r="N8" s="1025"/>
    </row>
    <row r="9" spans="1:14" ht="15" customHeight="1">
      <c r="A9" s="1026" t="s">
        <v>216</v>
      </c>
      <c r="B9" s="1027" t="s">
        <v>86</v>
      </c>
      <c r="C9" s="1028">
        <f>C10*'Project Costs_MS3'!C5/1000</f>
        <v>0</v>
      </c>
      <c r="D9" s="1029">
        <f>D10*'Project Costs_MS3'!C5/1000</f>
        <v>0</v>
      </c>
      <c r="E9" s="1029">
        <f>E10*'Project Costs_MS3'!C5/1000</f>
        <v>0</v>
      </c>
      <c r="G9" s="170"/>
      <c r="I9" s="926" t="s">
        <v>217</v>
      </c>
      <c r="J9" s="927"/>
      <c r="K9" s="927"/>
      <c r="L9" s="928" t="s">
        <v>86</v>
      </c>
      <c r="M9" s="998">
        <f>J37+J76</f>
        <v>0</v>
      </c>
      <c r="N9" s="994"/>
    </row>
    <row r="10" spans="1:14" ht="15" customHeight="1">
      <c r="A10" s="157" t="s">
        <v>218</v>
      </c>
      <c r="B10" s="466" t="s">
        <v>120</v>
      </c>
      <c r="C10" s="787">
        <f>SUM(C11:C15)</f>
        <v>0</v>
      </c>
      <c r="D10" s="467">
        <f>SUM(D11:D15)</f>
        <v>0</v>
      </c>
      <c r="E10" s="467">
        <f>SUM(E11:E15)</f>
        <v>0</v>
      </c>
      <c r="F10" s="772"/>
      <c r="G10" s="770"/>
      <c r="I10" s="951" t="s">
        <v>219</v>
      </c>
      <c r="J10" s="930"/>
      <c r="K10" s="930"/>
      <c r="L10" s="931" t="s">
        <v>86</v>
      </c>
      <c r="M10" s="932">
        <f>J62</f>
        <v>0</v>
      </c>
      <c r="N10" s="933">
        <f>J68</f>
        <v>0</v>
      </c>
    </row>
    <row r="11" spans="1:14" ht="15" customHeight="1">
      <c r="A11" s="155" t="s">
        <v>220</v>
      </c>
      <c r="B11" s="156" t="s">
        <v>120</v>
      </c>
      <c r="C11" s="774">
        <f>'Project Costs_MS3'!D13</f>
        <v>0</v>
      </c>
      <c r="D11" s="465">
        <f>'Project Costs_MS3'!E13</f>
        <v>0</v>
      </c>
      <c r="E11" s="465">
        <f>'Project Costs_MS3'!F13</f>
        <v>0</v>
      </c>
      <c r="G11" s="170"/>
      <c r="I11" s="934" t="s">
        <v>221</v>
      </c>
      <c r="J11" s="935"/>
      <c r="K11" s="935"/>
      <c r="L11" s="936" t="s">
        <v>86</v>
      </c>
      <c r="M11" s="937">
        <f>M9-M10</f>
        <v>0</v>
      </c>
      <c r="N11" s="938">
        <f>M9-N10</f>
        <v>0</v>
      </c>
    </row>
    <row r="12" spans="1:14" ht="15" customHeight="1">
      <c r="A12" s="155" t="s">
        <v>222</v>
      </c>
      <c r="B12" s="156" t="s">
        <v>120</v>
      </c>
      <c r="C12" s="774">
        <f>'Project Costs_MS3'!D14</f>
        <v>0</v>
      </c>
      <c r="D12" s="465">
        <f>'Project Costs_MS3'!E14</f>
        <v>0</v>
      </c>
      <c r="E12" s="465">
        <f>'Project Costs_MS3'!F14</f>
        <v>0</v>
      </c>
      <c r="G12" s="170"/>
      <c r="I12" s="930"/>
      <c r="J12" s="930"/>
      <c r="K12" s="930"/>
      <c r="L12" s="930"/>
      <c r="M12" s="1002"/>
      <c r="N12" s="1001"/>
    </row>
    <row r="13" spans="1:14" ht="15" customHeight="1">
      <c r="A13" s="155" t="s">
        <v>223</v>
      </c>
      <c r="B13" s="156" t="s">
        <v>120</v>
      </c>
      <c r="C13" s="774">
        <f>'Project Costs_MS3'!D15</f>
        <v>0</v>
      </c>
      <c r="D13" s="465">
        <f>'Project Costs_MS3'!E15</f>
        <v>0</v>
      </c>
      <c r="E13" s="465">
        <f>'Project Costs_MS3'!F15</f>
        <v>0</v>
      </c>
      <c r="G13" s="170"/>
      <c r="I13" s="921" t="s">
        <v>224</v>
      </c>
      <c r="J13" s="1024"/>
      <c r="K13" s="1024"/>
      <c r="L13" s="939" t="s">
        <v>86</v>
      </c>
      <c r="M13" s="999">
        <f>'Lifecycle Calculation_MS3'!J17</f>
        <v>0</v>
      </c>
      <c r="N13" s="995"/>
    </row>
    <row r="14" spans="1:14" ht="15" customHeight="1">
      <c r="A14" s="155" t="s">
        <v>225</v>
      </c>
      <c r="B14" s="156" t="s">
        <v>120</v>
      </c>
      <c r="C14" s="774">
        <f>'Project Costs_MS3'!D16</f>
        <v>0</v>
      </c>
      <c r="D14" s="465">
        <f>'Project Costs_MS3'!E16</f>
        <v>0</v>
      </c>
      <c r="E14" s="465">
        <f>'Project Costs_MS3'!F16</f>
        <v>0</v>
      </c>
      <c r="G14" s="170"/>
      <c r="I14" s="940" t="s">
        <v>226</v>
      </c>
      <c r="J14" s="941"/>
      <c r="K14" s="941"/>
      <c r="L14" s="942" t="s">
        <v>148</v>
      </c>
      <c r="M14" s="943" t="str">
        <f>Amortization_MS3!K8</f>
        <v>&lt;1,0</v>
      </c>
      <c r="N14" s="943" t="str">
        <f>Amortization_MS3!K17</f>
        <v>&lt;1,0</v>
      </c>
    </row>
    <row r="15" spans="1:14" ht="15" customHeight="1">
      <c r="A15" s="155" t="s">
        <v>52</v>
      </c>
      <c r="B15" s="156" t="s">
        <v>120</v>
      </c>
      <c r="C15" s="966">
        <f>'Project Costs_MS3'!D17</f>
        <v>0</v>
      </c>
      <c r="D15" s="465">
        <f>'Project Costs_MS3'!E17</f>
        <v>0</v>
      </c>
      <c r="E15" s="465">
        <f>'Project Costs_MS3'!F17</f>
        <v>0</v>
      </c>
      <c r="G15" s="170"/>
      <c r="I15" s="929" t="s">
        <v>57</v>
      </c>
      <c r="J15" s="930"/>
      <c r="K15" s="930"/>
      <c r="L15" s="944" t="s">
        <v>98</v>
      </c>
      <c r="M15" s="1000">
        <f>IF(J71+J80=0,0,'Lifecycle Calculation_MS3'!B2)</f>
        <v>0</v>
      </c>
      <c r="N15" s="996"/>
    </row>
    <row r="16" spans="1:14" ht="15" customHeight="1">
      <c r="A16" s="1030"/>
      <c r="B16" s="1031"/>
      <c r="C16" s="188"/>
      <c r="D16" s="1032"/>
      <c r="E16" s="1032"/>
      <c r="G16" s="170"/>
      <c r="I16" s="945" t="s">
        <v>227</v>
      </c>
      <c r="J16" s="1033"/>
      <c r="K16" s="1033"/>
      <c r="L16" s="946" t="s">
        <v>86</v>
      </c>
      <c r="M16" s="1034">
        <f>IF(NPV('Project Costs_MS3'!C3,C86:I86)-M13=0,0,NPV('Project Costs_MS3'!C3,C86:I86)-M13)</f>
        <v>0</v>
      </c>
      <c r="N16" s="1034">
        <f>IF(NPV('Project Costs_MS3'!C3,C93:I93)-(M13)=0,0,NPV('Project Costs_MS3'!C3,C93:I93)-(M13))</f>
        <v>0</v>
      </c>
    </row>
    <row r="17" spans="1:19" ht="16.5" customHeight="1">
      <c r="C17" s="188"/>
      <c r="G17" s="170"/>
      <c r="I17" s="947" t="s">
        <v>227</v>
      </c>
      <c r="J17" s="948"/>
      <c r="K17" s="948"/>
      <c r="L17" s="949" t="s">
        <v>98</v>
      </c>
      <c r="M17" s="950">
        <f>IF(J37=0,0,M16/J37)</f>
        <v>0</v>
      </c>
      <c r="N17" s="950">
        <f>IF(J37=0,0,N16/J37)</f>
        <v>0</v>
      </c>
    </row>
    <row r="18" spans="1:19">
      <c r="B18" s="146"/>
      <c r="D18" s="222"/>
      <c r="I18" s="414"/>
    </row>
    <row r="19" spans="1:19">
      <c r="A19" s="159"/>
      <c r="B19" s="154"/>
      <c r="C19" s="236">
        <f>'Input Cost_MS3'!D115</f>
        <v>2025</v>
      </c>
      <c r="D19" s="237">
        <f t="shared" ref="D19:I19" si="0">C19+1</f>
        <v>2026</v>
      </c>
      <c r="E19" s="236">
        <f t="shared" si="0"/>
        <v>2027</v>
      </c>
      <c r="F19" s="237">
        <f t="shared" si="0"/>
        <v>2028</v>
      </c>
      <c r="G19" s="236">
        <f t="shared" si="0"/>
        <v>2029</v>
      </c>
      <c r="H19" s="237">
        <f t="shared" si="0"/>
        <v>2030</v>
      </c>
      <c r="I19" s="236">
        <f t="shared" si="0"/>
        <v>2031</v>
      </c>
      <c r="J19" s="238" t="s">
        <v>156</v>
      </c>
    </row>
    <row r="20" spans="1:19" s="162" customFormat="1" ht="15.75">
      <c r="A20" s="151" t="s">
        <v>228</v>
      </c>
      <c r="B20" s="152"/>
      <c r="C20" s="152"/>
      <c r="D20" s="161"/>
      <c r="E20" s="161"/>
      <c r="F20" s="161"/>
      <c r="G20" s="161"/>
      <c r="H20" s="161"/>
      <c r="I20" s="161"/>
      <c r="J20" s="153"/>
    </row>
    <row r="21" spans="1:19">
      <c r="A21" s="163" t="s">
        <v>229</v>
      </c>
      <c r="B21" s="1027" t="s">
        <v>230</v>
      </c>
      <c r="C21" s="171"/>
      <c r="D21" s="256"/>
      <c r="E21" s="257"/>
      <c r="F21" s="257"/>
      <c r="G21" s="257"/>
      <c r="H21" s="257"/>
      <c r="I21" s="253"/>
      <c r="J21" s="1035">
        <f>SUM(C21:I21)</f>
        <v>0</v>
      </c>
    </row>
    <row r="22" spans="1:19">
      <c r="A22" s="175" t="s">
        <v>231</v>
      </c>
      <c r="B22" s="176" t="s">
        <v>230</v>
      </c>
      <c r="C22" s="233">
        <f>detail_MS3!B47</f>
        <v>272250</v>
      </c>
      <c r="D22" s="177">
        <f>detail_MS3!O47</f>
        <v>225000</v>
      </c>
      <c r="E22" s="177">
        <f>detail_MS3!AB47</f>
        <v>166000</v>
      </c>
      <c r="F22" s="177">
        <f>detail_MS3!AO47</f>
        <v>207600</v>
      </c>
      <c r="G22" s="177">
        <f>detail_MS3!BB47</f>
        <v>235600</v>
      </c>
      <c r="H22" s="177">
        <f>detail_MS3!BO47</f>
        <v>0</v>
      </c>
      <c r="I22" s="254">
        <f>detail_MS3!CB47</f>
        <v>0</v>
      </c>
      <c r="J22" s="213">
        <f>SUM(C22:I22)</f>
        <v>1106450</v>
      </c>
    </row>
    <row r="23" spans="1:19">
      <c r="A23" s="957" t="s">
        <v>232</v>
      </c>
      <c r="B23" s="925" t="s">
        <v>233</v>
      </c>
      <c r="C23" s="1036">
        <f>IF(C22=0,0,(C37*1000)/C22)</f>
        <v>0</v>
      </c>
      <c r="D23" s="958">
        <f t="shared" ref="D23:J23" si="1">IF(D22=0,0,(D37*1000)/D22)</f>
        <v>0</v>
      </c>
      <c r="E23" s="958">
        <f t="shared" si="1"/>
        <v>0</v>
      </c>
      <c r="F23" s="958">
        <f t="shared" si="1"/>
        <v>0</v>
      </c>
      <c r="G23" s="958">
        <f t="shared" si="1"/>
        <v>0</v>
      </c>
      <c r="H23" s="958">
        <f t="shared" si="1"/>
        <v>0</v>
      </c>
      <c r="I23" s="1036">
        <f t="shared" si="1"/>
        <v>0</v>
      </c>
      <c r="J23" s="959">
        <f t="shared" si="1"/>
        <v>0</v>
      </c>
      <c r="K23" s="413">
        <f>J23*3</f>
        <v>0</v>
      </c>
      <c r="L23" s="414"/>
      <c r="M23" s="414"/>
    </row>
    <row r="24" spans="1:19">
      <c r="A24" s="160" t="s">
        <v>234</v>
      </c>
      <c r="B24" s="156" t="s">
        <v>233</v>
      </c>
      <c r="C24" s="188">
        <f>(C38*1000)/C22</f>
        <v>0</v>
      </c>
      <c r="D24" s="164">
        <f t="shared" ref="D24:J24" si="2">(D38*1000)/D22</f>
        <v>0</v>
      </c>
      <c r="E24" s="164">
        <f t="shared" si="2"/>
        <v>0</v>
      </c>
      <c r="F24" s="164">
        <f t="shared" si="2"/>
        <v>0</v>
      </c>
      <c r="G24" s="164">
        <f t="shared" si="2"/>
        <v>0</v>
      </c>
      <c r="H24" s="164" t="e">
        <f t="shared" si="2"/>
        <v>#DIV/0!</v>
      </c>
      <c r="I24" s="188" t="e">
        <f t="shared" si="2"/>
        <v>#DIV/0!</v>
      </c>
      <c r="J24" s="165">
        <f t="shared" si="2"/>
        <v>0</v>
      </c>
      <c r="K24" s="413"/>
      <c r="L24" s="414"/>
      <c r="M24" s="414"/>
    </row>
    <row r="25" spans="1:19">
      <c r="A25" s="160" t="s">
        <v>235</v>
      </c>
      <c r="B25" s="156" t="s">
        <v>233</v>
      </c>
      <c r="C25" s="188">
        <f>(C41*1000)/C22</f>
        <v>0</v>
      </c>
      <c r="D25" s="164">
        <f t="shared" ref="D25:J25" si="3">(D41*1000)/D22</f>
        <v>0</v>
      </c>
      <c r="E25" s="164">
        <f t="shared" si="3"/>
        <v>0</v>
      </c>
      <c r="F25" s="164">
        <f t="shared" si="3"/>
        <v>0</v>
      </c>
      <c r="G25" s="164">
        <f t="shared" si="3"/>
        <v>0</v>
      </c>
      <c r="H25" s="164" t="e">
        <f t="shared" si="3"/>
        <v>#DIV/0!</v>
      </c>
      <c r="I25" s="188" t="e">
        <f t="shared" si="3"/>
        <v>#DIV/0!</v>
      </c>
      <c r="J25" s="165">
        <f t="shared" si="3"/>
        <v>0</v>
      </c>
      <c r="K25" s="413"/>
      <c r="L25" s="414"/>
      <c r="M25" s="414"/>
    </row>
    <row r="26" spans="1:19">
      <c r="A26" s="952" t="s">
        <v>236</v>
      </c>
      <c r="B26" s="924" t="s">
        <v>233</v>
      </c>
      <c r="C26" s="965">
        <f>(C46*1000)/C22</f>
        <v>0</v>
      </c>
      <c r="D26" s="953">
        <f t="shared" ref="D26:J26" si="4">(D46*1000)/D22</f>
        <v>0</v>
      </c>
      <c r="E26" s="953">
        <f t="shared" si="4"/>
        <v>0</v>
      </c>
      <c r="F26" s="953">
        <f t="shared" si="4"/>
        <v>0</v>
      </c>
      <c r="G26" s="953">
        <f t="shared" si="4"/>
        <v>0</v>
      </c>
      <c r="H26" s="953" t="e">
        <f t="shared" si="4"/>
        <v>#DIV/0!</v>
      </c>
      <c r="I26" s="965" t="e">
        <f t="shared" si="4"/>
        <v>#DIV/0!</v>
      </c>
      <c r="J26" s="954">
        <f t="shared" si="4"/>
        <v>0</v>
      </c>
      <c r="K26" s="413"/>
      <c r="L26" s="414"/>
      <c r="M26" s="414"/>
    </row>
    <row r="27" spans="1:19">
      <c r="A27" s="160" t="s">
        <v>237</v>
      </c>
      <c r="B27" s="156" t="s">
        <v>233</v>
      </c>
      <c r="C27" s="188">
        <f t="shared" ref="C27:J27" si="5">IF(C22=0,0,(C47*1000)/C22)</f>
        <v>0</v>
      </c>
      <c r="D27" s="164">
        <f t="shared" si="5"/>
        <v>0</v>
      </c>
      <c r="E27" s="164">
        <f t="shared" si="5"/>
        <v>0</v>
      </c>
      <c r="F27" s="164">
        <f t="shared" si="5"/>
        <v>0</v>
      </c>
      <c r="G27" s="164">
        <f t="shared" si="5"/>
        <v>0</v>
      </c>
      <c r="H27" s="164">
        <f t="shared" si="5"/>
        <v>0</v>
      </c>
      <c r="I27" s="255">
        <f t="shared" si="5"/>
        <v>0</v>
      </c>
      <c r="J27" s="165">
        <f t="shared" si="5"/>
        <v>0</v>
      </c>
      <c r="K27" s="414"/>
      <c r="L27" s="414"/>
      <c r="M27" s="414"/>
    </row>
    <row r="28" spans="1:19">
      <c r="A28" s="952" t="s">
        <v>238</v>
      </c>
      <c r="B28" s="924" t="s">
        <v>233</v>
      </c>
      <c r="C28" s="965">
        <f>(C57*1000)/C22</f>
        <v>0</v>
      </c>
      <c r="D28" s="953">
        <f t="shared" ref="D28:J28" si="6">(D57*1000)/D22</f>
        <v>0</v>
      </c>
      <c r="E28" s="953">
        <f t="shared" si="6"/>
        <v>0</v>
      </c>
      <c r="F28" s="953">
        <f t="shared" si="6"/>
        <v>0</v>
      </c>
      <c r="G28" s="953">
        <f t="shared" si="6"/>
        <v>0</v>
      </c>
      <c r="H28" s="953" t="e">
        <f t="shared" si="6"/>
        <v>#DIV/0!</v>
      </c>
      <c r="I28" s="965" t="e">
        <f t="shared" si="6"/>
        <v>#DIV/0!</v>
      </c>
      <c r="J28" s="954">
        <f t="shared" si="6"/>
        <v>0</v>
      </c>
      <c r="K28" s="413"/>
      <c r="L28" s="414"/>
      <c r="M28" s="414"/>
    </row>
    <row r="29" spans="1:19">
      <c r="A29" s="160" t="s">
        <v>239</v>
      </c>
      <c r="B29" s="156" t="s">
        <v>233</v>
      </c>
      <c r="C29" s="188">
        <f t="shared" ref="C29:J29" si="7">IF(C22=0,0,(C58*1000)/C22)</f>
        <v>0</v>
      </c>
      <c r="D29" s="164">
        <f t="shared" si="7"/>
        <v>0</v>
      </c>
      <c r="E29" s="164">
        <f t="shared" si="7"/>
        <v>0</v>
      </c>
      <c r="F29" s="164">
        <f t="shared" si="7"/>
        <v>0</v>
      </c>
      <c r="G29" s="164">
        <f t="shared" si="7"/>
        <v>0</v>
      </c>
      <c r="H29" s="164">
        <f t="shared" si="7"/>
        <v>0</v>
      </c>
      <c r="I29" s="255">
        <f t="shared" si="7"/>
        <v>0</v>
      </c>
      <c r="J29" s="165">
        <f t="shared" si="7"/>
        <v>0</v>
      </c>
      <c r="K29" s="414"/>
      <c r="L29" s="414"/>
      <c r="M29" s="414"/>
    </row>
    <row r="30" spans="1:19">
      <c r="A30" s="960" t="s">
        <v>240</v>
      </c>
      <c r="B30" s="466" t="s">
        <v>233</v>
      </c>
      <c r="C30" s="961">
        <f>(C68*1000)/C22</f>
        <v>0</v>
      </c>
      <c r="D30" s="962">
        <f t="shared" ref="D30:J30" si="8">(D68*1000)/D22</f>
        <v>0</v>
      </c>
      <c r="E30" s="962">
        <f t="shared" si="8"/>
        <v>0</v>
      </c>
      <c r="F30" s="962">
        <f t="shared" si="8"/>
        <v>0</v>
      </c>
      <c r="G30" s="962">
        <f t="shared" si="8"/>
        <v>0</v>
      </c>
      <c r="H30" s="962" t="e">
        <f t="shared" si="8"/>
        <v>#DIV/0!</v>
      </c>
      <c r="I30" s="963" t="e">
        <f t="shared" si="8"/>
        <v>#DIV/0!</v>
      </c>
      <c r="J30" s="964">
        <f t="shared" si="8"/>
        <v>0</v>
      </c>
      <c r="K30" s="414"/>
      <c r="L30" s="414"/>
      <c r="M30" s="414"/>
    </row>
    <row r="31" spans="1:19" s="214" customFormat="1">
      <c r="A31" s="474" t="s">
        <v>241</v>
      </c>
      <c r="B31" s="449" t="s">
        <v>98</v>
      </c>
      <c r="C31" s="955">
        <f>'Input Cost_MS3'!C22</f>
        <v>0</v>
      </c>
      <c r="D31" s="955">
        <f>'Input Cost_MS3'!C23</f>
        <v>0</v>
      </c>
      <c r="E31" s="955">
        <f>'Input Cost_MS3'!C24</f>
        <v>0</v>
      </c>
      <c r="F31" s="955">
        <f>'Input Cost_MS3'!C25</f>
        <v>0</v>
      </c>
      <c r="G31" s="955">
        <f>'Input Cost_MS3'!C26</f>
        <v>0</v>
      </c>
      <c r="H31" s="955">
        <f>'Input Cost_MS3'!C27</f>
        <v>0</v>
      </c>
      <c r="I31" s="955">
        <f>'Input Cost_MS3'!C28</f>
        <v>0</v>
      </c>
      <c r="J31" s="956">
        <f>IF(J34=0,0,J36/J34)</f>
        <v>0</v>
      </c>
      <c r="K31" s="415"/>
      <c r="L31" s="415"/>
      <c r="M31" s="415"/>
    </row>
    <row r="32" spans="1:19">
      <c r="A32" s="155"/>
      <c r="C32" s="166"/>
      <c r="D32" s="166"/>
      <c r="E32" s="166"/>
      <c r="F32" s="166"/>
      <c r="G32" s="166"/>
      <c r="H32" s="166"/>
      <c r="I32" s="166"/>
      <c r="J32" s="189"/>
      <c r="K32" s="416"/>
      <c r="L32" s="414"/>
      <c r="M32" s="414"/>
      <c r="R32" s="372"/>
      <c r="S32" s="372"/>
    </row>
    <row r="33" spans="1:21" s="162" customFormat="1" ht="15.75">
      <c r="A33" s="151" t="s">
        <v>242</v>
      </c>
      <c r="B33" s="152"/>
      <c r="C33" s="152"/>
      <c r="D33" s="161"/>
      <c r="E33" s="161"/>
      <c r="F33" s="161"/>
      <c r="G33" s="161"/>
      <c r="H33" s="161"/>
      <c r="I33" s="161"/>
      <c r="J33" s="153"/>
      <c r="K33" s="417"/>
      <c r="L33" s="417"/>
      <c r="M33" s="417"/>
    </row>
    <row r="34" spans="1:21">
      <c r="A34" s="160" t="s">
        <v>243</v>
      </c>
      <c r="B34" s="156" t="s">
        <v>86</v>
      </c>
      <c r="C34" s="1037">
        <f>detail_MS3!G47/1000</f>
        <v>0</v>
      </c>
      <c r="D34" s="169">
        <f>detail_MS3!T47/1000</f>
        <v>0</v>
      </c>
      <c r="E34" s="169">
        <f>detail_MS3!AG47/1000</f>
        <v>0</v>
      </c>
      <c r="F34" s="169">
        <f>detail_MS3!AT47/1000</f>
        <v>0</v>
      </c>
      <c r="G34" s="169">
        <f>detail_MS3!BG47/1000</f>
        <v>0</v>
      </c>
      <c r="H34" s="169">
        <f>detail_MS3!BT47/1000</f>
        <v>0</v>
      </c>
      <c r="I34" s="304">
        <f>detail_MS3!CG47/1000</f>
        <v>0</v>
      </c>
      <c r="J34" s="1038">
        <f t="shared" ref="J34:J39" si="9">SUM(C34:I34)</f>
        <v>0</v>
      </c>
      <c r="K34" s="418"/>
      <c r="L34" s="413"/>
      <c r="M34" s="414"/>
      <c r="O34" s="251"/>
      <c r="R34" s="188"/>
      <c r="S34" s="188"/>
    </row>
    <row r="35" spans="1:21">
      <c r="A35" s="160" t="s">
        <v>244</v>
      </c>
      <c r="B35" s="156" t="s">
        <v>86</v>
      </c>
      <c r="C35" s="182">
        <f>detail_MS3!I47/1000</f>
        <v>0</v>
      </c>
      <c r="D35" s="167">
        <f>detail_MS3!V47/1000</f>
        <v>0</v>
      </c>
      <c r="E35" s="167">
        <f>detail_MS3!AI47/1000</f>
        <v>0</v>
      </c>
      <c r="F35" s="167">
        <f>detail_MS3!AV47/1000</f>
        <v>0</v>
      </c>
      <c r="G35" s="167">
        <f>detail_MS3!BI47/1000</f>
        <v>0</v>
      </c>
      <c r="H35" s="167">
        <f>detail_MS3!BV47/1000</f>
        <v>0</v>
      </c>
      <c r="I35" s="305">
        <f>detail_MS3!CI47/1000</f>
        <v>0</v>
      </c>
      <c r="J35" s="228">
        <f t="shared" si="9"/>
        <v>0</v>
      </c>
      <c r="K35" s="419"/>
      <c r="L35" s="414"/>
      <c r="M35" s="414"/>
      <c r="N35" s="373"/>
      <c r="O35" s="251"/>
      <c r="Q35" s="373"/>
      <c r="R35" s="188"/>
      <c r="S35" s="240"/>
      <c r="T35" s="373"/>
    </row>
    <row r="36" spans="1:21">
      <c r="A36" s="160" t="s">
        <v>245</v>
      </c>
      <c r="B36" s="156" t="s">
        <v>86</v>
      </c>
      <c r="C36" s="182">
        <f>detail_MS3!J47/1000</f>
        <v>0</v>
      </c>
      <c r="D36" s="167">
        <f>detail_MS3!W47/1000</f>
        <v>0</v>
      </c>
      <c r="E36" s="167">
        <f>detail_MS3!AJ47/1000</f>
        <v>0</v>
      </c>
      <c r="F36" s="167">
        <f>detail_MS3!AW47/1000</f>
        <v>0</v>
      </c>
      <c r="G36" s="167">
        <f>detail_MS3!BJ47/1000</f>
        <v>0</v>
      </c>
      <c r="H36" s="167">
        <f>detail_MS3!BW47/1000</f>
        <v>0</v>
      </c>
      <c r="I36" s="305">
        <f>detail_MS3!CJ47/1000</f>
        <v>0</v>
      </c>
      <c r="J36" s="228">
        <f t="shared" si="9"/>
        <v>0</v>
      </c>
      <c r="K36" s="419"/>
      <c r="L36" s="414"/>
      <c r="M36" s="414"/>
      <c r="O36" s="251"/>
      <c r="R36" s="188"/>
      <c r="S36" s="188"/>
    </row>
    <row r="37" spans="1:21">
      <c r="A37" s="175" t="s">
        <v>246</v>
      </c>
      <c r="B37" s="176" t="s">
        <v>86</v>
      </c>
      <c r="C37" s="183">
        <f t="shared" ref="C37:I37" si="10">C34+C36</f>
        <v>0</v>
      </c>
      <c r="D37" s="177">
        <f t="shared" si="10"/>
        <v>0</v>
      </c>
      <c r="E37" s="177">
        <f t="shared" si="10"/>
        <v>0</v>
      </c>
      <c r="F37" s="177">
        <f t="shared" si="10"/>
        <v>0</v>
      </c>
      <c r="G37" s="177">
        <f t="shared" si="10"/>
        <v>0</v>
      </c>
      <c r="H37" s="177">
        <f t="shared" si="10"/>
        <v>0</v>
      </c>
      <c r="I37" s="306">
        <f t="shared" si="10"/>
        <v>0</v>
      </c>
      <c r="J37" s="213">
        <f t="shared" si="9"/>
        <v>0</v>
      </c>
      <c r="K37" s="414"/>
      <c r="L37" s="414"/>
      <c r="M37" s="414"/>
      <c r="N37" s="373"/>
      <c r="O37" s="251"/>
      <c r="Q37" s="373"/>
      <c r="R37" s="188"/>
      <c r="S37" s="240"/>
      <c r="T37" s="373"/>
    </row>
    <row r="38" spans="1:21" ht="15.75">
      <c r="A38" s="160" t="s">
        <v>247</v>
      </c>
      <c r="B38" s="156" t="s">
        <v>86</v>
      </c>
      <c r="C38" s="182">
        <f>'Lifecycle Calculation_MS3'!C61/1000</f>
        <v>0</v>
      </c>
      <c r="D38" s="167">
        <f>'Lifecycle Calculation_MS3'!D61/1000</f>
        <v>0</v>
      </c>
      <c r="E38" s="167">
        <f>'Lifecycle Calculation_MS3'!E61/1000</f>
        <v>0</v>
      </c>
      <c r="F38" s="167">
        <f>'Lifecycle Calculation_MS3'!F61/1000</f>
        <v>0</v>
      </c>
      <c r="G38" s="167">
        <f>'Lifecycle Calculation_MS3'!G61/1000</f>
        <v>0</v>
      </c>
      <c r="H38" s="167">
        <f>'Lifecycle Calculation_MS3'!H61/1000</f>
        <v>0</v>
      </c>
      <c r="I38" s="305">
        <f>'Lifecycle Calculation_MS3'!I61/1000</f>
        <v>0</v>
      </c>
      <c r="J38" s="228">
        <f t="shared" si="9"/>
        <v>0</v>
      </c>
      <c r="K38" s="420">
        <f>J38*1000/$J$22</f>
        <v>0</v>
      </c>
      <c r="L38" s="421" t="e">
        <f>J38/J46</f>
        <v>#DIV/0!</v>
      </c>
      <c r="M38" s="414"/>
      <c r="O38" s="251"/>
      <c r="R38" s="188"/>
      <c r="S38" s="374"/>
    </row>
    <row r="39" spans="1:21">
      <c r="A39" s="1039" t="s">
        <v>248</v>
      </c>
      <c r="B39" s="1040" t="s">
        <v>86</v>
      </c>
      <c r="C39" s="1041">
        <f t="shared" ref="C39:H39" si="11">C37-C38</f>
        <v>0</v>
      </c>
      <c r="D39" s="168">
        <f t="shared" si="11"/>
        <v>0</v>
      </c>
      <c r="E39" s="168">
        <f t="shared" si="11"/>
        <v>0</v>
      </c>
      <c r="F39" s="168">
        <f t="shared" si="11"/>
        <v>0</v>
      </c>
      <c r="G39" s="168">
        <f t="shared" si="11"/>
        <v>0</v>
      </c>
      <c r="H39" s="168">
        <f t="shared" si="11"/>
        <v>0</v>
      </c>
      <c r="I39" s="307">
        <f>I37-I38</f>
        <v>0</v>
      </c>
      <c r="J39" s="1042">
        <f t="shared" si="9"/>
        <v>0</v>
      </c>
      <c r="K39" s="422"/>
      <c r="L39" s="414"/>
      <c r="M39" s="414"/>
      <c r="N39" s="373"/>
      <c r="O39" s="251"/>
      <c r="Q39" s="375"/>
      <c r="R39" s="188"/>
      <c r="S39" s="376"/>
      <c r="T39" s="166"/>
    </row>
    <row r="40" spans="1:21">
      <c r="A40" s="178" t="s">
        <v>248</v>
      </c>
      <c r="B40" s="179" t="s">
        <v>98</v>
      </c>
      <c r="C40" s="184" t="str">
        <f t="shared" ref="C40:J40" si="12">IF(C37&gt;0,C39/C37,"")</f>
        <v/>
      </c>
      <c r="D40" s="180" t="str">
        <f t="shared" si="12"/>
        <v/>
      </c>
      <c r="E40" s="180" t="str">
        <f t="shared" si="12"/>
        <v/>
      </c>
      <c r="F40" s="180" t="str">
        <f t="shared" si="12"/>
        <v/>
      </c>
      <c r="G40" s="180" t="str">
        <f t="shared" si="12"/>
        <v/>
      </c>
      <c r="H40" s="180" t="str">
        <f t="shared" si="12"/>
        <v/>
      </c>
      <c r="I40" s="308" t="str">
        <f t="shared" si="12"/>
        <v/>
      </c>
      <c r="J40" s="311" t="str">
        <f t="shared" si="12"/>
        <v/>
      </c>
      <c r="K40" s="422"/>
      <c r="L40" s="414"/>
      <c r="M40" s="414"/>
    </row>
    <row r="41" spans="1:21">
      <c r="A41" s="160" t="s">
        <v>249</v>
      </c>
      <c r="B41" s="156" t="s">
        <v>86</v>
      </c>
      <c r="C41" s="182">
        <f>'Lifecycle Calculation_MS3'!C103/1000</f>
        <v>0</v>
      </c>
      <c r="D41" s="167">
        <f>'Lifecycle Calculation_MS3'!D103/1000</f>
        <v>0</v>
      </c>
      <c r="E41" s="167">
        <f>'Lifecycle Calculation_MS3'!E103/1000</f>
        <v>0</v>
      </c>
      <c r="F41" s="167">
        <f>'Lifecycle Calculation_MS3'!F103/1000</f>
        <v>0</v>
      </c>
      <c r="G41" s="167">
        <f>'Lifecycle Calculation_MS3'!G103/1000</f>
        <v>0</v>
      </c>
      <c r="H41" s="167">
        <f>'Lifecycle Calculation_MS3'!H103/1000</f>
        <v>0</v>
      </c>
      <c r="I41" s="305">
        <f>'Lifecycle Calculation_MS3'!I103/1000</f>
        <v>0</v>
      </c>
      <c r="J41" s="228">
        <f t="shared" ref="J41:J47" si="13">SUM(C41:I41)</f>
        <v>0</v>
      </c>
      <c r="K41" s="420">
        <f>J41*1000/$J$22</f>
        <v>0</v>
      </c>
      <c r="L41" s="421" t="e">
        <f>J41/J46</f>
        <v>#DIV/0!</v>
      </c>
      <c r="M41" s="414"/>
    </row>
    <row r="42" spans="1:21">
      <c r="A42" s="160" t="s">
        <v>250</v>
      </c>
      <c r="B42" s="156" t="s">
        <v>86</v>
      </c>
      <c r="C42" s="182">
        <f>'Lifecycle Calculation_MS3'!C145/1000</f>
        <v>0</v>
      </c>
      <c r="D42" s="167">
        <f>'Lifecycle Calculation_MS3'!D145/1000</f>
        <v>0</v>
      </c>
      <c r="E42" s="167">
        <f>'Lifecycle Calculation_MS3'!E145/1000</f>
        <v>0</v>
      </c>
      <c r="F42" s="167">
        <f>'Lifecycle Calculation_MS3'!F145/1000</f>
        <v>0</v>
      </c>
      <c r="G42" s="167">
        <f>'Lifecycle Calculation_MS3'!G145/1000</f>
        <v>0</v>
      </c>
      <c r="H42" s="167">
        <f>'Lifecycle Calculation_MS3'!H145/1000</f>
        <v>0</v>
      </c>
      <c r="I42" s="305">
        <f>'Lifecycle Calculation_MS3'!I145/1000</f>
        <v>0</v>
      </c>
      <c r="J42" s="228">
        <f t="shared" si="13"/>
        <v>0</v>
      </c>
      <c r="K42" s="422">
        <f>(J42+J98)*1000/$J$22</f>
        <v>0</v>
      </c>
      <c r="L42" s="414"/>
      <c r="M42" s="414"/>
    </row>
    <row r="43" spans="1:21">
      <c r="A43" s="160" t="s">
        <v>251</v>
      </c>
      <c r="B43" s="156" t="s">
        <v>86</v>
      </c>
      <c r="C43" s="182">
        <f>'Lifecycle Calculation_MS3'!C187/1000</f>
        <v>0</v>
      </c>
      <c r="D43" s="167">
        <f>'Lifecycle Calculation_MS3'!D187/1000</f>
        <v>0</v>
      </c>
      <c r="E43" s="167">
        <f>'Lifecycle Calculation_MS3'!E187/1000</f>
        <v>0</v>
      </c>
      <c r="F43" s="167">
        <f>'Lifecycle Calculation_MS3'!F187/1000</f>
        <v>0</v>
      </c>
      <c r="G43" s="167">
        <f>'Lifecycle Calculation_MS3'!G187/1000</f>
        <v>0</v>
      </c>
      <c r="H43" s="167">
        <f>'Lifecycle Calculation_MS3'!H187/1000</f>
        <v>0</v>
      </c>
      <c r="I43" s="305">
        <f>'Lifecycle Calculation_MS3'!I187/1000</f>
        <v>0</v>
      </c>
      <c r="J43" s="228">
        <f t="shared" si="13"/>
        <v>0</v>
      </c>
      <c r="K43" s="422">
        <f>(J43+J99)*1000/$J$22</f>
        <v>0</v>
      </c>
      <c r="L43" s="414"/>
      <c r="M43" s="414"/>
      <c r="O43" s="251"/>
      <c r="R43" s="188"/>
      <c r="S43" s="188"/>
      <c r="T43" s="188"/>
      <c r="U43" s="375"/>
    </row>
    <row r="44" spans="1:21">
      <c r="A44" s="715" t="s">
        <v>252</v>
      </c>
      <c r="B44" s="156" t="s">
        <v>86</v>
      </c>
      <c r="C44" s="182">
        <f>'Lifecycle Calculation_MS3'!C229/1000</f>
        <v>0</v>
      </c>
      <c r="D44" s="167">
        <f>'Lifecycle Calculation_MS3'!D229/1000</f>
        <v>0</v>
      </c>
      <c r="E44" s="167">
        <f>'Lifecycle Calculation_MS3'!E229/1000</f>
        <v>0</v>
      </c>
      <c r="F44" s="167">
        <f>'Lifecycle Calculation_MS3'!F229/1000</f>
        <v>0</v>
      </c>
      <c r="G44" s="167">
        <f>'Lifecycle Calculation_MS3'!G229/1000</f>
        <v>0</v>
      </c>
      <c r="H44" s="167">
        <f>'Lifecycle Calculation_MS3'!H229/1000</f>
        <v>0</v>
      </c>
      <c r="I44" s="305">
        <f>'Lifecycle Calculation_MS3'!I229/1000</f>
        <v>0</v>
      </c>
      <c r="J44" s="228">
        <f t="shared" si="13"/>
        <v>0</v>
      </c>
      <c r="K44" s="422">
        <f>((J44+J100)*1000)/$J$22</f>
        <v>0</v>
      </c>
      <c r="L44" s="414"/>
      <c r="M44" s="414"/>
      <c r="O44" s="251"/>
    </row>
    <row r="45" spans="1:21">
      <c r="A45" s="715" t="s">
        <v>253</v>
      </c>
      <c r="B45" s="156" t="s">
        <v>86</v>
      </c>
      <c r="C45" s="182">
        <f>'Lifecycle Calculation_MS3'!C271/1000</f>
        <v>0</v>
      </c>
      <c r="D45" s="167">
        <f>'Lifecycle Calculation_MS3'!D271/1000</f>
        <v>0</v>
      </c>
      <c r="E45" s="167">
        <f>'Lifecycle Calculation_MS3'!E271/1000</f>
        <v>0</v>
      </c>
      <c r="F45" s="167">
        <f>'Lifecycle Calculation_MS3'!F271/1000</f>
        <v>0</v>
      </c>
      <c r="G45" s="167">
        <f>'Lifecycle Calculation_MS3'!G271/1000</f>
        <v>0</v>
      </c>
      <c r="H45" s="167">
        <f>'Lifecycle Calculation_MS3'!H271/1000</f>
        <v>0</v>
      </c>
      <c r="I45" s="305">
        <f>'Lifecycle Calculation_MS3'!I271/1000</f>
        <v>0</v>
      </c>
      <c r="J45" s="228">
        <f t="shared" si="13"/>
        <v>0</v>
      </c>
      <c r="K45" s="422"/>
      <c r="L45" s="414"/>
      <c r="M45" s="414"/>
      <c r="O45" s="222"/>
      <c r="R45" s="188"/>
      <c r="S45" s="188"/>
      <c r="T45" s="188"/>
      <c r="U45" s="375"/>
    </row>
    <row r="46" spans="1:21">
      <c r="A46" s="175" t="s">
        <v>254</v>
      </c>
      <c r="B46" s="176" t="s">
        <v>86</v>
      </c>
      <c r="C46" s="183">
        <f>C38+C41+C42+C43+C44+C45</f>
        <v>0</v>
      </c>
      <c r="D46" s="177">
        <f t="shared" ref="D46:I46" si="14">D38+D41+D42+D43+D44+D45</f>
        <v>0</v>
      </c>
      <c r="E46" s="177">
        <f t="shared" si="14"/>
        <v>0</v>
      </c>
      <c r="F46" s="177">
        <f t="shared" si="14"/>
        <v>0</v>
      </c>
      <c r="G46" s="177">
        <f t="shared" si="14"/>
        <v>0</v>
      </c>
      <c r="H46" s="177">
        <f t="shared" si="14"/>
        <v>0</v>
      </c>
      <c r="I46" s="306">
        <f t="shared" si="14"/>
        <v>0</v>
      </c>
      <c r="J46" s="213">
        <f t="shared" si="13"/>
        <v>0</v>
      </c>
      <c r="K46" s="445">
        <f>J46*1000/$J$22</f>
        <v>0</v>
      </c>
      <c r="L46" s="414"/>
      <c r="M46" s="414"/>
      <c r="O46" s="222"/>
      <c r="R46" s="188"/>
      <c r="S46" s="188"/>
      <c r="T46" s="188">
        <f>S46-R46</f>
        <v>0</v>
      </c>
      <c r="U46" s="375"/>
    </row>
    <row r="47" spans="1:21">
      <c r="A47" s="1039" t="s">
        <v>255</v>
      </c>
      <c r="B47" s="1040" t="s">
        <v>86</v>
      </c>
      <c r="C47" s="1041">
        <f>C37-C46</f>
        <v>0</v>
      </c>
      <c r="D47" s="168">
        <f t="shared" ref="D47:I47" si="15">D37-D46</f>
        <v>0</v>
      </c>
      <c r="E47" s="168">
        <f t="shared" si="15"/>
        <v>0</v>
      </c>
      <c r="F47" s="168">
        <f t="shared" si="15"/>
        <v>0</v>
      </c>
      <c r="G47" s="168">
        <f t="shared" si="15"/>
        <v>0</v>
      </c>
      <c r="H47" s="168">
        <f t="shared" si="15"/>
        <v>0</v>
      </c>
      <c r="I47" s="307">
        <f t="shared" si="15"/>
        <v>0</v>
      </c>
      <c r="J47" s="1042">
        <f t="shared" si="13"/>
        <v>0</v>
      </c>
      <c r="K47" s="422"/>
      <c r="L47" s="414"/>
      <c r="M47" s="418"/>
      <c r="O47" s="222"/>
      <c r="R47" s="188"/>
    </row>
    <row r="48" spans="1:21">
      <c r="A48" s="178" t="s">
        <v>255</v>
      </c>
      <c r="B48" s="179" t="s">
        <v>98</v>
      </c>
      <c r="C48" s="185" t="str">
        <f t="shared" ref="C48:F48" si="16">IF(C37&gt;0,C47/C37,"")</f>
        <v/>
      </c>
      <c r="D48" s="181" t="str">
        <f t="shared" si="16"/>
        <v/>
      </c>
      <c r="E48" s="181" t="str">
        <f t="shared" si="16"/>
        <v/>
      </c>
      <c r="F48" s="181" t="str">
        <f t="shared" si="16"/>
        <v/>
      </c>
      <c r="G48" s="181" t="str">
        <f>IF(G37&gt;0,G47/G37,"")</f>
        <v/>
      </c>
      <c r="H48" s="181" t="str">
        <f>IF(H37&gt;0,H47/H37,"")</f>
        <v/>
      </c>
      <c r="I48" s="308" t="str">
        <f>IF(I37&gt;0,I47/I37,"")</f>
        <v/>
      </c>
      <c r="J48" s="311">
        <f>IF(J37=0,0,J47/J37)</f>
        <v>0</v>
      </c>
      <c r="K48" s="422"/>
      <c r="L48" s="414"/>
      <c r="M48" s="419"/>
    </row>
    <row r="49" spans="1:15">
      <c r="A49" s="173" t="s">
        <v>256</v>
      </c>
      <c r="B49" s="174" t="s">
        <v>86</v>
      </c>
      <c r="C49" s="186">
        <f>'Lifecycle Calculation_MS3'!C313/1000</f>
        <v>0</v>
      </c>
      <c r="D49" s="187">
        <f>'Lifecycle Calculation_MS3'!D313/1000</f>
        <v>0</v>
      </c>
      <c r="E49" s="187">
        <f>'Lifecycle Calculation_MS3'!E313/1000</f>
        <v>0</v>
      </c>
      <c r="F49" s="187">
        <f>'Lifecycle Calculation_MS3'!F313/1000</f>
        <v>0</v>
      </c>
      <c r="G49" s="187">
        <f>'Lifecycle Calculation_MS3'!G313/1000</f>
        <v>0</v>
      </c>
      <c r="H49" s="187">
        <f>'Lifecycle Calculation_MS3'!H313/1000</f>
        <v>0</v>
      </c>
      <c r="I49" s="309">
        <f>'Lifecycle Calculation_MS3'!I313/1000</f>
        <v>0</v>
      </c>
      <c r="J49" s="312">
        <f>SUM(C49:I49)</f>
        <v>0</v>
      </c>
      <c r="K49" s="422">
        <f>(J49+J101+J102+J103)*1000/$J$22</f>
        <v>0</v>
      </c>
      <c r="L49" s="414"/>
      <c r="M49" s="414"/>
    </row>
    <row r="50" spans="1:15">
      <c r="A50" s="173" t="s">
        <v>257</v>
      </c>
      <c r="B50" s="174" t="s">
        <v>86</v>
      </c>
      <c r="C50" s="186">
        <f>'Lifecycle Calculation_MS3'!C355/1000</f>
        <v>0</v>
      </c>
      <c r="D50" s="187">
        <f>'Lifecycle Calculation_MS3'!D355/1000</f>
        <v>0</v>
      </c>
      <c r="E50" s="187">
        <f>'Lifecycle Calculation_MS3'!E355/1000</f>
        <v>0</v>
      </c>
      <c r="F50" s="187">
        <f>'Lifecycle Calculation_MS3'!F355/1000</f>
        <v>0</v>
      </c>
      <c r="G50" s="187">
        <f>'Lifecycle Calculation_MS3'!G355/1000</f>
        <v>0</v>
      </c>
      <c r="H50" s="187">
        <f>'Lifecycle Calculation_MS3'!H355/1000</f>
        <v>0</v>
      </c>
      <c r="I50" s="309">
        <f>'Lifecycle Calculation_MS3'!I355/1000</f>
        <v>0</v>
      </c>
      <c r="J50" s="312"/>
      <c r="K50" s="422"/>
      <c r="L50" s="414"/>
      <c r="M50" s="414"/>
    </row>
    <row r="51" spans="1:15" ht="13.5" customHeight="1">
      <c r="A51" s="173" t="s">
        <v>258</v>
      </c>
      <c r="B51" s="174" t="s">
        <v>86</v>
      </c>
      <c r="C51" s="186">
        <f>'Lifecycle Calculation_MS3'!C397/1000</f>
        <v>0</v>
      </c>
      <c r="D51" s="187">
        <f>'Lifecycle Calculation_MS3'!D397/1000</f>
        <v>0</v>
      </c>
      <c r="E51" s="187">
        <f>'Lifecycle Calculation_MS3'!E397/1000</f>
        <v>0</v>
      </c>
      <c r="F51" s="187">
        <f>'Lifecycle Calculation_MS3'!F397/1000</f>
        <v>0</v>
      </c>
      <c r="G51" s="187">
        <f>'Lifecycle Calculation_MS3'!G397/1000</f>
        <v>0</v>
      </c>
      <c r="H51" s="187">
        <f>'Lifecycle Calculation_MS3'!H397/1000</f>
        <v>0</v>
      </c>
      <c r="I51" s="309">
        <f>'Lifecycle Calculation_MS3'!I397/1000</f>
        <v>0</v>
      </c>
      <c r="J51" s="312">
        <f>SUM(C51:I51)</f>
        <v>0</v>
      </c>
      <c r="K51" s="422"/>
      <c r="L51" s="414"/>
      <c r="M51" s="414"/>
    </row>
    <row r="52" spans="1:15">
      <c r="A52" s="175" t="s">
        <v>259</v>
      </c>
      <c r="B52" s="176" t="s">
        <v>86</v>
      </c>
      <c r="C52" s="183">
        <f>C46+C51+C50+C49</f>
        <v>0</v>
      </c>
      <c r="D52" s="177">
        <f t="shared" ref="D52:I52" si="17">D46+D51+D50+D49</f>
        <v>0</v>
      </c>
      <c r="E52" s="177">
        <f t="shared" si="17"/>
        <v>0</v>
      </c>
      <c r="F52" s="177">
        <f t="shared" si="17"/>
        <v>0</v>
      </c>
      <c r="G52" s="177">
        <f t="shared" si="17"/>
        <v>0</v>
      </c>
      <c r="H52" s="177">
        <f t="shared" si="17"/>
        <v>0</v>
      </c>
      <c r="I52" s="306">
        <f t="shared" si="17"/>
        <v>0</v>
      </c>
      <c r="J52" s="213">
        <f>SUM(C52:I52)</f>
        <v>0</v>
      </c>
      <c r="K52" s="422">
        <f>J52*0.19</f>
        <v>0</v>
      </c>
      <c r="L52" s="414"/>
      <c r="M52" s="422"/>
    </row>
    <row r="53" spans="1:15">
      <c r="A53" s="1043" t="s">
        <v>260</v>
      </c>
      <c r="B53" s="1027" t="s">
        <v>86</v>
      </c>
      <c r="C53" s="1037">
        <f>C37-C52</f>
        <v>0</v>
      </c>
      <c r="D53" s="169">
        <f t="shared" ref="D53:J53" si="18">D37-D52</f>
        <v>0</v>
      </c>
      <c r="E53" s="169">
        <f t="shared" si="18"/>
        <v>0</v>
      </c>
      <c r="F53" s="169">
        <f t="shared" si="18"/>
        <v>0</v>
      </c>
      <c r="G53" s="169">
        <f t="shared" si="18"/>
        <v>0</v>
      </c>
      <c r="H53" s="169">
        <f t="shared" si="18"/>
        <v>0</v>
      </c>
      <c r="I53" s="304">
        <f t="shared" si="18"/>
        <v>0</v>
      </c>
      <c r="J53" s="1038">
        <f t="shared" si="18"/>
        <v>0</v>
      </c>
      <c r="K53" s="422"/>
      <c r="L53" s="414"/>
      <c r="M53" s="414"/>
      <c r="O53" s="222"/>
    </row>
    <row r="54" spans="1:15" s="214" customFormat="1">
      <c r="A54" s="448" t="s">
        <v>260</v>
      </c>
      <c r="B54" s="449" t="s">
        <v>98</v>
      </c>
      <c r="C54" s="450">
        <f>IF(C37=0,0,(C37-C52)/C37)</f>
        <v>0</v>
      </c>
      <c r="D54" s="451">
        <f t="shared" ref="D54:J54" si="19">IF(D37=0,0,(D37-D52)/D37)</f>
        <v>0</v>
      </c>
      <c r="E54" s="451">
        <f t="shared" si="19"/>
        <v>0</v>
      </c>
      <c r="F54" s="451">
        <f t="shared" si="19"/>
        <v>0</v>
      </c>
      <c r="G54" s="451">
        <f t="shared" si="19"/>
        <v>0</v>
      </c>
      <c r="H54" s="451">
        <f t="shared" si="19"/>
        <v>0</v>
      </c>
      <c r="I54" s="452">
        <f t="shared" si="19"/>
        <v>0</v>
      </c>
      <c r="J54" s="453">
        <f t="shared" si="19"/>
        <v>0</v>
      </c>
      <c r="K54" s="423"/>
      <c r="L54" s="415"/>
      <c r="M54" s="415"/>
    </row>
    <row r="55" spans="1:15">
      <c r="A55" s="160" t="s">
        <v>21</v>
      </c>
      <c r="B55" s="156" t="s">
        <v>86</v>
      </c>
      <c r="C55" s="182">
        <f>'Lifecycle Calculation_MS3'!C439/1000</f>
        <v>0</v>
      </c>
      <c r="D55" s="167">
        <f>'Lifecycle Calculation_MS3'!D439/1000</f>
        <v>0</v>
      </c>
      <c r="E55" s="167">
        <f>'Lifecycle Calculation_MS3'!E439/1000</f>
        <v>0</v>
      </c>
      <c r="F55" s="167">
        <f>'Lifecycle Calculation_MS3'!F439/1000</f>
        <v>0</v>
      </c>
      <c r="G55" s="167">
        <f>'Lifecycle Calculation_MS3'!G439/1000</f>
        <v>0</v>
      </c>
      <c r="H55" s="167">
        <f>'Lifecycle Calculation_MS3'!H439/1000</f>
        <v>0</v>
      </c>
      <c r="I55" s="305">
        <f>'Lifecycle Calculation_MS3'!I439/1000</f>
        <v>0</v>
      </c>
      <c r="J55" s="228">
        <f>SUM(C55:I55)</f>
        <v>0</v>
      </c>
      <c r="K55" s="422"/>
      <c r="L55" s="414"/>
      <c r="M55" s="414"/>
      <c r="O55" s="222"/>
    </row>
    <row r="56" spans="1:15">
      <c r="A56" s="715" t="s">
        <v>261</v>
      </c>
      <c r="B56" s="156" t="s">
        <v>86</v>
      </c>
      <c r="C56" s="182">
        <f>'Project Costs_MS3'!J45/1000</f>
        <v>0</v>
      </c>
      <c r="D56" s="167">
        <f>'Project Costs_MS3'!J46/1000</f>
        <v>0</v>
      </c>
      <c r="E56" s="167">
        <f>'Project Costs_MS3'!J47/1000</f>
        <v>0</v>
      </c>
      <c r="F56" s="167">
        <f>'Project Costs_MS3'!J48/1000</f>
        <v>0</v>
      </c>
      <c r="G56" s="167">
        <f>'Project Costs_MS3'!J49/1000</f>
        <v>0</v>
      </c>
      <c r="H56" s="167">
        <f>'Project Costs_MS3'!J50/1000</f>
        <v>0</v>
      </c>
      <c r="I56" s="305">
        <f>'Project Costs_MS3'!J51/1000</f>
        <v>0</v>
      </c>
      <c r="J56" s="228">
        <f>SUM(C56:I56)</f>
        <v>0</v>
      </c>
      <c r="K56" s="422"/>
      <c r="L56" s="414"/>
      <c r="M56" s="414"/>
      <c r="O56" s="222"/>
    </row>
    <row r="57" spans="1:15">
      <c r="A57" s="901" t="s">
        <v>102</v>
      </c>
      <c r="B57" s="902" t="s">
        <v>86</v>
      </c>
      <c r="C57" s="903">
        <f>C52+C55+C56</f>
        <v>0</v>
      </c>
      <c r="D57" s="904">
        <f t="shared" ref="D57:J57" si="20">D52+D55+D56</f>
        <v>0</v>
      </c>
      <c r="E57" s="904">
        <f t="shared" si="20"/>
        <v>0</v>
      </c>
      <c r="F57" s="904">
        <f t="shared" si="20"/>
        <v>0</v>
      </c>
      <c r="G57" s="904">
        <f t="shared" si="20"/>
        <v>0</v>
      </c>
      <c r="H57" s="904">
        <f t="shared" si="20"/>
        <v>0</v>
      </c>
      <c r="I57" s="905">
        <f t="shared" si="20"/>
        <v>0</v>
      </c>
      <c r="J57" s="906">
        <f t="shared" si="20"/>
        <v>0</v>
      </c>
      <c r="K57" s="422">
        <f>J57*1000/$J$22</f>
        <v>0</v>
      </c>
      <c r="L57" s="414"/>
      <c r="M57" s="422">
        <f>K57*3</f>
        <v>0</v>
      </c>
    </row>
    <row r="58" spans="1:15">
      <c r="A58" s="1044" t="s">
        <v>262</v>
      </c>
      <c r="B58" s="1045" t="s">
        <v>86</v>
      </c>
      <c r="C58" s="1046">
        <f>C37-C52-C55-C56</f>
        <v>0</v>
      </c>
      <c r="D58" s="893">
        <f t="shared" ref="D58:J58" si="21">D37-D52-D55-D56</f>
        <v>0</v>
      </c>
      <c r="E58" s="893">
        <f t="shared" si="21"/>
        <v>0</v>
      </c>
      <c r="F58" s="893">
        <f t="shared" si="21"/>
        <v>0</v>
      </c>
      <c r="G58" s="893">
        <f t="shared" si="21"/>
        <v>0</v>
      </c>
      <c r="H58" s="893">
        <f t="shared" si="21"/>
        <v>0</v>
      </c>
      <c r="I58" s="894">
        <f t="shared" si="21"/>
        <v>0</v>
      </c>
      <c r="J58" s="1047">
        <f t="shared" si="21"/>
        <v>0</v>
      </c>
      <c r="K58" s="424">
        <f>(J58*1000)/J22</f>
        <v>0</v>
      </c>
      <c r="L58" s="414"/>
      <c r="M58" s="414"/>
    </row>
    <row r="59" spans="1:15">
      <c r="A59" s="895" t="s">
        <v>262</v>
      </c>
      <c r="B59" s="896" t="s">
        <v>98</v>
      </c>
      <c r="C59" s="897">
        <f>IF(C37=0,0,C58/C37)</f>
        <v>0</v>
      </c>
      <c r="D59" s="898">
        <f t="shared" ref="D59:I59" si="22">IF(D37=0,0,D58/D37)</f>
        <v>0</v>
      </c>
      <c r="E59" s="898">
        <f t="shared" si="22"/>
        <v>0</v>
      </c>
      <c r="F59" s="898">
        <f t="shared" si="22"/>
        <v>0</v>
      </c>
      <c r="G59" s="898">
        <f t="shared" si="22"/>
        <v>0</v>
      </c>
      <c r="H59" s="898">
        <f t="shared" si="22"/>
        <v>0</v>
      </c>
      <c r="I59" s="899">
        <f t="shared" si="22"/>
        <v>0</v>
      </c>
      <c r="J59" s="900">
        <f>IF(J37=0,0,J58/J37)</f>
        <v>0</v>
      </c>
      <c r="K59" s="222"/>
    </row>
    <row r="60" spans="1:15" s="811" customFormat="1">
      <c r="A60" s="1048" t="s">
        <v>166</v>
      </c>
      <c r="B60" s="1049" t="s">
        <v>86</v>
      </c>
      <c r="C60" s="1050">
        <f>IF('Project Costs_MS3'!$D$18=0,0,-C57*'Project Costs_MS3'!$C$6)</f>
        <v>0</v>
      </c>
      <c r="D60" s="808">
        <f>IF('Project Costs_MS3'!$D$18=0,0,-D57*'Project Costs_MS3'!$C$6)</f>
        <v>0</v>
      </c>
      <c r="E60" s="808">
        <f>IF('Project Costs_MS3'!$D$18=0,0,-E57*'Project Costs_MS3'!$C$6)</f>
        <v>0</v>
      </c>
      <c r="F60" s="808">
        <f>IF('Project Costs_MS3'!$D$18=0,0,-F57*'Project Costs_MS3'!$C$6)</f>
        <v>0</v>
      </c>
      <c r="G60" s="808">
        <f>IF('Project Costs_MS3'!$D$18=0,0,-G57*'Project Costs_MS3'!$C$6)</f>
        <v>0</v>
      </c>
      <c r="H60" s="808">
        <f>IF('Project Costs_MS3'!$D$18=0,0,-H57*'Project Costs_MS3'!$C$6)</f>
        <v>0</v>
      </c>
      <c r="I60" s="809">
        <f>IF('Project Costs_MS3'!$D$18=0,0,-I57*'Project Costs_MS3'!$C$6)</f>
        <v>0</v>
      </c>
      <c r="J60" s="1051">
        <f>SUM(C60:I60)</f>
        <v>0</v>
      </c>
      <c r="K60" s="810"/>
    </row>
    <row r="61" spans="1:15" s="811" customFormat="1">
      <c r="A61" s="812" t="s">
        <v>167</v>
      </c>
      <c r="B61" s="813" t="s">
        <v>86</v>
      </c>
      <c r="C61" s="814">
        <f>IF('Project Costs_MS3'!$J$18=0,0,(('Project Costs_MS3'!$J$18/1000)/$J$57*C57))</f>
        <v>0</v>
      </c>
      <c r="D61" s="815">
        <f>IF('Project Costs_MS3'!$J$18=0,0,(('Project Costs_MS3'!$J$18/1000)/$J$57*D57))</f>
        <v>0</v>
      </c>
      <c r="E61" s="815">
        <f>IF('Project Costs_MS3'!$J$18=0,0,(('Project Costs_MS3'!$J$18/1000)/$J$57*E57))</f>
        <v>0</v>
      </c>
      <c r="F61" s="815">
        <f>IF('Project Costs_MS3'!$J$18=0,0,(('Project Costs_MS3'!$J$18/1000)/$J$57*F57))</f>
        <v>0</v>
      </c>
      <c r="G61" s="815">
        <f>IF('Project Costs_MS3'!$J$18=0,0,(('Project Costs_MS3'!$J$18/1000)/$J$57*G57))</f>
        <v>0</v>
      </c>
      <c r="H61" s="815">
        <f>IF('Project Costs_MS3'!$J$18=0,0,(('Project Costs_MS3'!$J$18/1000)/$J$57*H57))</f>
        <v>0</v>
      </c>
      <c r="I61" s="816">
        <f>IF('Project Costs_MS3'!$J$18=0,0,(('Project Costs_MS3'!$J$18/1000)/$J$57*I57))</f>
        <v>0</v>
      </c>
      <c r="J61" s="817">
        <f>SUM(C61:I61)</f>
        <v>0</v>
      </c>
      <c r="K61" s="810"/>
    </row>
    <row r="62" spans="1:15" s="811" customFormat="1">
      <c r="A62" s="907" t="s">
        <v>263</v>
      </c>
      <c r="B62" s="908" t="s">
        <v>86</v>
      </c>
      <c r="C62" s="909">
        <f>C61+C60+C57</f>
        <v>0</v>
      </c>
      <c r="D62" s="910">
        <f t="shared" ref="D62:I62" si="23">D61+D60+D57</f>
        <v>0</v>
      </c>
      <c r="E62" s="910">
        <f t="shared" si="23"/>
        <v>0</v>
      </c>
      <c r="F62" s="910">
        <f t="shared" si="23"/>
        <v>0</v>
      </c>
      <c r="G62" s="910">
        <f t="shared" si="23"/>
        <v>0</v>
      </c>
      <c r="H62" s="910">
        <f t="shared" si="23"/>
        <v>0</v>
      </c>
      <c r="I62" s="911">
        <f t="shared" si="23"/>
        <v>0</v>
      </c>
      <c r="J62" s="912">
        <f>SUM(C62:I62)</f>
        <v>0</v>
      </c>
      <c r="K62" s="810"/>
    </row>
    <row r="63" spans="1:15" s="811" customFormat="1">
      <c r="A63" s="1052" t="s">
        <v>103</v>
      </c>
      <c r="B63" s="1053" t="s">
        <v>86</v>
      </c>
      <c r="C63" s="1054">
        <f>C37-C62</f>
        <v>0</v>
      </c>
      <c r="D63" s="818">
        <f t="shared" ref="D63:I63" si="24">D37-D62</f>
        <v>0</v>
      </c>
      <c r="E63" s="818">
        <f t="shared" si="24"/>
        <v>0</v>
      </c>
      <c r="F63" s="818">
        <f t="shared" si="24"/>
        <v>0</v>
      </c>
      <c r="G63" s="818">
        <f t="shared" si="24"/>
        <v>0</v>
      </c>
      <c r="H63" s="818">
        <f t="shared" si="24"/>
        <v>0</v>
      </c>
      <c r="I63" s="819">
        <f t="shared" si="24"/>
        <v>0</v>
      </c>
      <c r="J63" s="1055">
        <f>SUM(C63:I63)</f>
        <v>0</v>
      </c>
      <c r="K63" s="810"/>
    </row>
    <row r="64" spans="1:15" s="811" customFormat="1">
      <c r="A64" s="820" t="s">
        <v>165</v>
      </c>
      <c r="B64" s="821" t="s">
        <v>98</v>
      </c>
      <c r="C64" s="822" t="str">
        <f>IF(C37=0,"",C63/C37)</f>
        <v/>
      </c>
      <c r="D64" s="823" t="str">
        <f t="shared" ref="D64:J64" si="25">IF(D37=0,"",D63/D37)</f>
        <v/>
      </c>
      <c r="E64" s="823" t="str">
        <f t="shared" si="25"/>
        <v/>
      </c>
      <c r="F64" s="823" t="str">
        <f t="shared" si="25"/>
        <v/>
      </c>
      <c r="G64" s="823" t="str">
        <f t="shared" si="25"/>
        <v/>
      </c>
      <c r="H64" s="823" t="str">
        <f t="shared" si="25"/>
        <v/>
      </c>
      <c r="I64" s="824" t="str">
        <f t="shared" si="25"/>
        <v/>
      </c>
      <c r="J64" s="825" t="str">
        <f t="shared" si="25"/>
        <v/>
      </c>
      <c r="K64" s="810"/>
    </row>
    <row r="65" spans="1:11" s="811" customFormat="1" hidden="1">
      <c r="A65" s="812" t="s">
        <v>264</v>
      </c>
      <c r="B65" s="885" t="s">
        <v>86</v>
      </c>
      <c r="C65" s="891">
        <f>C57*(1-SUMIF(Grunddaten!$A$40:$A$45,'Input Cost_MS3'!$B$5,Grunddaten!$B$40:$B$45))*-1</f>
        <v>0</v>
      </c>
      <c r="D65" s="892">
        <f>D57*(1-SUMIF(Grunddaten!$A$40:$A$45,'Input Cost_MS3'!$B$5,Grunddaten!$B$40:$B$45))*-1</f>
        <v>0</v>
      </c>
      <c r="E65" s="892">
        <f>E57*(1-SUMIF(Grunddaten!$A$40:$A$45,'Input Cost_MS3'!$B$5,Grunddaten!$B$40:$B$45))*-1</f>
        <v>0</v>
      </c>
      <c r="F65" s="892">
        <f>F57*(1-SUMIF(Grunddaten!$A$40:$A$45,'Input Cost_MS3'!$B$5,Grunddaten!$B$40:$B$45))*-1</f>
        <v>0</v>
      </c>
      <c r="G65" s="892">
        <f>G57*(1-SUMIF(Grunddaten!$A$40:$A$45,'Input Cost_MS3'!$B$5,Grunddaten!$B$40:$B$45))*-1</f>
        <v>0</v>
      </c>
      <c r="H65" s="887">
        <f>H57*(1-SUMIF(Grunddaten!$A$40:$A$45,'Input Cost_MS3'!$B$5,Grunddaten!$B$40:$B$45))*-1</f>
        <v>0</v>
      </c>
      <c r="I65" s="888">
        <f>I57*(1-SUMIF(Grunddaten!$A$40:$A$45,'Input Cost_MS3'!$B$5,Grunddaten!$B$40:$B$45))*-1</f>
        <v>0</v>
      </c>
      <c r="J65" s="889">
        <f>SUM(C65:I65)</f>
        <v>0</v>
      </c>
      <c r="K65" s="810"/>
    </row>
    <row r="66" spans="1:11" s="811" customFormat="1" hidden="1">
      <c r="A66" s="812" t="s">
        <v>166</v>
      </c>
      <c r="B66" s="885" t="s">
        <v>86</v>
      </c>
      <c r="C66" s="890">
        <f>IF('Project Costs_MS3'!$D$18=0,0,-C57*('Project Costs_MS3'!$C$6*SUMIF(Grunddaten!$A$40:$A$45,'Input Cost_MS3'!$B$5,Grunddaten!$B$40:$B$45)))</f>
        <v>0</v>
      </c>
      <c r="D66" s="887">
        <f>IF('Project Costs_MS3'!$D$18=0,0,-D57*('Project Costs_MS3'!$C$6*SUMIF(Grunddaten!$A$40:$A$45,'Input Cost_MS3'!$B$5,Grunddaten!$B$40:$B$45)))</f>
        <v>0</v>
      </c>
      <c r="E66" s="887">
        <f>IF('Project Costs_MS3'!$D$18=0,0,-E57*('Project Costs_MS3'!$C$6*SUMIF(Grunddaten!$A$40:$A$45,'Input Cost_MS3'!$B$5,Grunddaten!$B$40:$B$45)))</f>
        <v>0</v>
      </c>
      <c r="F66" s="887">
        <f>IF('Project Costs_MS3'!$D$18=0,0,-F57*('Project Costs_MS3'!$C$6*SUMIF(Grunddaten!$A$40:$A$45,'Input Cost_MS3'!$B$5,Grunddaten!$B$40:$B$45)))</f>
        <v>0</v>
      </c>
      <c r="G66" s="887">
        <f>IF('Project Costs_MS3'!$D$18=0,0,-G57*('Project Costs_MS3'!$C$6*SUMIF(Grunddaten!$A$40:$A$45,'Input Cost_MS3'!$B$5,Grunddaten!$B$40:$B$45)))</f>
        <v>0</v>
      </c>
      <c r="H66" s="887">
        <f>IF('Project Costs_MS3'!$D$18=0,0,-H57*('Project Costs_MS3'!$C$6*SUMIF(Grunddaten!$A$40:$A$45,'Input Cost_MS3'!$B$5,Grunddaten!$B$40:$B$45)))</f>
        <v>0</v>
      </c>
      <c r="I66" s="888">
        <f>IF('Project Costs_MS3'!$D$18=0,0,-I57*('Project Costs_MS3'!$C$6*SUMIF(Grunddaten!$A$40:$A$45,'Input Cost_MS3'!$B$5,Grunddaten!$B$40:$B$45)))</f>
        <v>0</v>
      </c>
      <c r="J66" s="889">
        <f>SUM(C66:I66)</f>
        <v>0</v>
      </c>
      <c r="K66" s="810"/>
    </row>
    <row r="67" spans="1:11" s="811" customFormat="1" hidden="1">
      <c r="A67" s="812" t="s">
        <v>167</v>
      </c>
      <c r="B67" s="885" t="s">
        <v>86</v>
      </c>
      <c r="C67" s="890">
        <f>IF('Project Costs_MS3'!$J$18=0,0,(('Project Costs_MS3'!$J$18/1000)/$J$57*C57))</f>
        <v>0</v>
      </c>
      <c r="D67" s="887">
        <f>IF('Project Costs_MS3'!$J$18=0,0,(('Project Costs_MS3'!$J$18/1000)/$J$57*D57))</f>
        <v>0</v>
      </c>
      <c r="E67" s="887">
        <f>IF('Project Costs_MS3'!$J$18=0,0,(('Project Costs_MS3'!$J$18/1000)/$J$57*E57))</f>
        <v>0</v>
      </c>
      <c r="F67" s="887">
        <f>IF('Project Costs_MS3'!$J$18=0,0,(('Project Costs_MS3'!$J$18/1000)/$J$57*F57))</f>
        <v>0</v>
      </c>
      <c r="G67" s="887">
        <f>IF('Project Costs_MS3'!$J$18=0,0,(('Project Costs_MS3'!$J$18/1000)/$J$57*G57))</f>
        <v>0</v>
      </c>
      <c r="H67" s="887">
        <f>IF('Project Costs_MS3'!$J$18=0,0,(('Project Costs_MS3'!$J$18/1000)/$J$57*H57))</f>
        <v>0</v>
      </c>
      <c r="I67" s="888">
        <f>IF('Project Costs_MS3'!$J$18=0,0,(('Project Costs_MS3'!$J$18/1000)/$J$57*I57))</f>
        <v>0</v>
      </c>
      <c r="J67" s="889">
        <f>SUM(C67:I67)</f>
        <v>0</v>
      </c>
      <c r="K67" s="810"/>
    </row>
    <row r="68" spans="1:11" s="811" customFormat="1" hidden="1">
      <c r="A68" s="907" t="s">
        <v>265</v>
      </c>
      <c r="B68" s="908" t="s">
        <v>86</v>
      </c>
      <c r="C68" s="909">
        <f>C57+C65+C66+C67</f>
        <v>0</v>
      </c>
      <c r="D68" s="910">
        <f t="shared" ref="D68:I68" si="26">D57+D65+D66+D67</f>
        <v>0</v>
      </c>
      <c r="E68" s="910">
        <f t="shared" si="26"/>
        <v>0</v>
      </c>
      <c r="F68" s="910">
        <f t="shared" si="26"/>
        <v>0</v>
      </c>
      <c r="G68" s="910">
        <f t="shared" si="26"/>
        <v>0</v>
      </c>
      <c r="H68" s="910">
        <f t="shared" si="26"/>
        <v>0</v>
      </c>
      <c r="I68" s="911">
        <f t="shared" si="26"/>
        <v>0</v>
      </c>
      <c r="J68" s="912">
        <f>SUM(C68:I68)</f>
        <v>0</v>
      </c>
      <c r="K68" s="810"/>
    </row>
    <row r="69" spans="1:11" s="811" customFormat="1" hidden="1">
      <c r="A69" s="1052" t="s">
        <v>106</v>
      </c>
      <c r="B69" s="1053" t="s">
        <v>86</v>
      </c>
      <c r="C69" s="1054">
        <f>C37-C68</f>
        <v>0</v>
      </c>
      <c r="D69" s="818">
        <f t="shared" ref="D69:I69" si="27">D37-D68</f>
        <v>0</v>
      </c>
      <c r="E69" s="818">
        <f t="shared" si="27"/>
        <v>0</v>
      </c>
      <c r="F69" s="818">
        <f t="shared" si="27"/>
        <v>0</v>
      </c>
      <c r="G69" s="818">
        <f t="shared" si="27"/>
        <v>0</v>
      </c>
      <c r="H69" s="818">
        <f t="shared" si="27"/>
        <v>0</v>
      </c>
      <c r="I69" s="819">
        <f t="shared" si="27"/>
        <v>0</v>
      </c>
      <c r="J69" s="1055">
        <f>SUM(C69:I69)</f>
        <v>0</v>
      </c>
      <c r="K69" s="810"/>
    </row>
    <row r="70" spans="1:11" s="811" customFormat="1" hidden="1">
      <c r="A70" s="820" t="s">
        <v>165</v>
      </c>
      <c r="B70" s="821" t="s">
        <v>98</v>
      </c>
      <c r="C70" s="822" t="e">
        <f>C69/C37</f>
        <v>#DIV/0!</v>
      </c>
      <c r="D70" s="823" t="e">
        <f t="shared" ref="D70:J70" si="28">D69/D37</f>
        <v>#DIV/0!</v>
      </c>
      <c r="E70" s="823" t="e">
        <f t="shared" si="28"/>
        <v>#DIV/0!</v>
      </c>
      <c r="F70" s="823" t="e">
        <f t="shared" si="28"/>
        <v>#DIV/0!</v>
      </c>
      <c r="G70" s="823" t="e">
        <f t="shared" si="28"/>
        <v>#DIV/0!</v>
      </c>
      <c r="H70" s="823" t="e">
        <f t="shared" si="28"/>
        <v>#DIV/0!</v>
      </c>
      <c r="I70" s="824" t="e">
        <f t="shared" si="28"/>
        <v>#DIV/0!</v>
      </c>
      <c r="J70" s="825" t="e">
        <f t="shared" si="28"/>
        <v>#DIV/0!</v>
      </c>
      <c r="K70" s="810"/>
    </row>
    <row r="71" spans="1:11">
      <c r="A71" s="715" t="s">
        <v>266</v>
      </c>
      <c r="B71" s="156" t="s">
        <v>86</v>
      </c>
      <c r="C71" s="1056">
        <f>'Project Costs_MS3'!J30/1000-C80</f>
        <v>0</v>
      </c>
      <c r="D71" s="169">
        <f>'Lifecycle Calculation_MS3'!D7</f>
        <v>0</v>
      </c>
      <c r="E71" s="169">
        <f>'Lifecycle Calculation_MS3'!E7</f>
        <v>0</v>
      </c>
      <c r="F71" s="169">
        <f>'Lifecycle Calculation_MS3'!F7</f>
        <v>0</v>
      </c>
      <c r="G71" s="169">
        <f>'Lifecycle Calculation_MS3'!G7</f>
        <v>0</v>
      </c>
      <c r="H71" s="169">
        <f>'Lifecycle Calculation_MS3'!H7</f>
        <v>0</v>
      </c>
      <c r="I71" s="304">
        <f>'Lifecycle Calculation_MS3'!I7</f>
        <v>0</v>
      </c>
      <c r="J71" s="228">
        <f>SUM(C71:I71)</f>
        <v>0</v>
      </c>
    </row>
    <row r="72" spans="1:11">
      <c r="A72" s="715" t="s">
        <v>267</v>
      </c>
      <c r="B72" s="156" t="s">
        <v>86</v>
      </c>
      <c r="C72" s="182">
        <f>'Project Costs_MS3'!J41/1000</f>
        <v>0</v>
      </c>
      <c r="D72" s="167">
        <f>'Lifecycle Calculation_MS3'!D8</f>
        <v>0</v>
      </c>
      <c r="E72" s="167">
        <f>'Lifecycle Calculation_MS3'!E8</f>
        <v>0</v>
      </c>
      <c r="F72" s="167">
        <f>'Lifecycle Calculation_MS3'!F8</f>
        <v>0</v>
      </c>
      <c r="G72" s="167">
        <f>'Lifecycle Calculation_MS3'!G8</f>
        <v>0</v>
      </c>
      <c r="H72" s="167">
        <f>'Lifecycle Calculation_MS3'!H8</f>
        <v>0</v>
      </c>
      <c r="I72" s="716">
        <f>'Lifecycle Calculation_MS3'!I8</f>
        <v>0</v>
      </c>
      <c r="J72" s="228">
        <f>SUM(C72:I72)</f>
        <v>0</v>
      </c>
    </row>
    <row r="73" spans="1:11">
      <c r="A73" s="175" t="s">
        <v>268</v>
      </c>
      <c r="B73" s="176" t="s">
        <v>86</v>
      </c>
      <c r="C73" s="183">
        <f>C71+C72</f>
        <v>0</v>
      </c>
      <c r="D73" s="177">
        <f t="shared" ref="D73:J73" si="29">D71+D72</f>
        <v>0</v>
      </c>
      <c r="E73" s="177">
        <f t="shared" si="29"/>
        <v>0</v>
      </c>
      <c r="F73" s="177">
        <f t="shared" si="29"/>
        <v>0</v>
      </c>
      <c r="G73" s="177">
        <f t="shared" si="29"/>
        <v>0</v>
      </c>
      <c r="H73" s="177">
        <f t="shared" si="29"/>
        <v>0</v>
      </c>
      <c r="I73" s="306">
        <f t="shared" si="29"/>
        <v>0</v>
      </c>
      <c r="J73" s="213">
        <f t="shared" si="29"/>
        <v>0</v>
      </c>
    </row>
    <row r="74" spans="1:11">
      <c r="A74" s="160" t="s">
        <v>269</v>
      </c>
      <c r="B74" s="156" t="s">
        <v>86</v>
      </c>
      <c r="C74" s="182">
        <f>'Lifecycle Calculation_MS3'!C13</f>
        <v>0</v>
      </c>
      <c r="D74" s="167">
        <f>'Lifecycle Calculation_MS3'!D13</f>
        <v>0</v>
      </c>
      <c r="E74" s="167">
        <f>'Lifecycle Calculation_MS3'!E13</f>
        <v>0</v>
      </c>
      <c r="F74" s="167">
        <f>'Lifecycle Calculation_MS3'!F13</f>
        <v>0</v>
      </c>
      <c r="G74" s="167">
        <f>'Lifecycle Calculation_MS3'!G13</f>
        <v>0</v>
      </c>
      <c r="H74" s="167">
        <f>'Lifecycle Calculation_MS3'!H13</f>
        <v>0</v>
      </c>
      <c r="I74" s="305">
        <f>'Lifecycle Calculation_MS3'!I13</f>
        <v>0</v>
      </c>
      <c r="J74" s="228">
        <f>SUM(C74:I74)</f>
        <v>0</v>
      </c>
    </row>
    <row r="75" spans="1:11">
      <c r="A75" s="160" t="s">
        <v>270</v>
      </c>
      <c r="B75" s="156" t="s">
        <v>86</v>
      </c>
      <c r="C75" s="182">
        <f>'Lifecycle Calculation_MS3'!C12</f>
        <v>0</v>
      </c>
      <c r="D75" s="167">
        <f>'Lifecycle Calculation_MS3'!D12</f>
        <v>0</v>
      </c>
      <c r="E75" s="167">
        <f>'Lifecycle Calculation_MS3'!E12</f>
        <v>0</v>
      </c>
      <c r="F75" s="167">
        <f>'Lifecycle Calculation_MS3'!F12</f>
        <v>0</v>
      </c>
      <c r="G75" s="167">
        <f>'Lifecycle Calculation_MS3'!G12</f>
        <v>0</v>
      </c>
      <c r="H75" s="167">
        <f>'Lifecycle Calculation_MS3'!H12</f>
        <v>0</v>
      </c>
      <c r="I75" s="305">
        <f>'Lifecycle Calculation_MS3'!I12</f>
        <v>0</v>
      </c>
      <c r="J75" s="228">
        <f>SUM(C75:I75)</f>
        <v>0</v>
      </c>
    </row>
    <row r="76" spans="1:11">
      <c r="A76" s="175" t="s">
        <v>271</v>
      </c>
      <c r="B76" s="176" t="s">
        <v>86</v>
      </c>
      <c r="C76" s="183">
        <f>SUM(C74:C75)</f>
        <v>0</v>
      </c>
      <c r="D76" s="177">
        <f t="shared" ref="D76:J76" si="30">SUM(D74:D75)</f>
        <v>0</v>
      </c>
      <c r="E76" s="177">
        <f t="shared" si="30"/>
        <v>0</v>
      </c>
      <c r="F76" s="177">
        <f t="shared" si="30"/>
        <v>0</v>
      </c>
      <c r="G76" s="177">
        <f t="shared" si="30"/>
        <v>0</v>
      </c>
      <c r="H76" s="177">
        <f t="shared" si="30"/>
        <v>0</v>
      </c>
      <c r="I76" s="306">
        <f t="shared" si="30"/>
        <v>0</v>
      </c>
      <c r="J76" s="213">
        <f t="shared" si="30"/>
        <v>0</v>
      </c>
      <c r="K76" s="222"/>
    </row>
    <row r="77" spans="1:11">
      <c r="A77" s="1039" t="s">
        <v>272</v>
      </c>
      <c r="B77" s="1040" t="s">
        <v>86</v>
      </c>
      <c r="C77" s="1041">
        <f t="shared" ref="C77:I77" si="31">C58+C76-C73</f>
        <v>0</v>
      </c>
      <c r="D77" s="168">
        <f t="shared" si="31"/>
        <v>0</v>
      </c>
      <c r="E77" s="168">
        <f t="shared" si="31"/>
        <v>0</v>
      </c>
      <c r="F77" s="168">
        <f t="shared" si="31"/>
        <v>0</v>
      </c>
      <c r="G77" s="168">
        <f t="shared" si="31"/>
        <v>0</v>
      </c>
      <c r="H77" s="168">
        <f t="shared" si="31"/>
        <v>0</v>
      </c>
      <c r="I77" s="307">
        <f t="shared" si="31"/>
        <v>0</v>
      </c>
      <c r="J77" s="1042">
        <f>SUM(C77:I77)</f>
        <v>0</v>
      </c>
    </row>
    <row r="78" spans="1:11" s="214" customFormat="1">
      <c r="A78" s="217" t="s">
        <v>272</v>
      </c>
      <c r="B78" s="218" t="s">
        <v>98</v>
      </c>
      <c r="C78" s="303">
        <f t="shared" ref="C78:J78" si="32">IF(C37=0,0,C77/C37)</f>
        <v>0</v>
      </c>
      <c r="D78" s="219">
        <f t="shared" si="32"/>
        <v>0</v>
      </c>
      <c r="E78" s="219">
        <f t="shared" si="32"/>
        <v>0</v>
      </c>
      <c r="F78" s="219">
        <f t="shared" si="32"/>
        <v>0</v>
      </c>
      <c r="G78" s="219">
        <f t="shared" si="32"/>
        <v>0</v>
      </c>
      <c r="H78" s="219">
        <f t="shared" si="32"/>
        <v>0</v>
      </c>
      <c r="I78" s="310">
        <f t="shared" si="32"/>
        <v>0</v>
      </c>
      <c r="J78" s="313">
        <f t="shared" si="32"/>
        <v>0</v>
      </c>
    </row>
    <row r="79" spans="1:11">
      <c r="A79" s="715" t="s">
        <v>273</v>
      </c>
      <c r="B79" s="156" t="s">
        <v>86</v>
      </c>
      <c r="C79" s="989">
        <f>'Project Costs_MS3'!J18/1000</f>
        <v>0</v>
      </c>
      <c r="D79" s="167">
        <f>'Lifecycle Calculation_MS3'!D10</f>
        <v>0</v>
      </c>
      <c r="E79" s="167">
        <f>'Lifecycle Calculation_MS3'!E10</f>
        <v>0</v>
      </c>
      <c r="F79" s="167">
        <f>'Lifecycle Calculation_MS3'!F10</f>
        <v>0</v>
      </c>
      <c r="G79" s="167">
        <f>'Lifecycle Calculation_MS3'!G10</f>
        <v>0</v>
      </c>
      <c r="H79" s="167">
        <f>'Lifecycle Calculation_MS3'!H10</f>
        <v>0</v>
      </c>
      <c r="I79" s="305">
        <f>'Lifecycle Calculation_MS3'!I10</f>
        <v>0</v>
      </c>
      <c r="J79" s="228">
        <f>SUM(C79:I79)</f>
        <v>0</v>
      </c>
    </row>
    <row r="80" spans="1:11">
      <c r="A80" s="715" t="s">
        <v>274</v>
      </c>
      <c r="B80" s="156" t="s">
        <v>86</v>
      </c>
      <c r="C80" s="182">
        <f>'Project Costs_MS3'!J27/1000</f>
        <v>0</v>
      </c>
      <c r="D80" s="167">
        <f>'Lifecycle Calculation_MS3'!D9</f>
        <v>0</v>
      </c>
      <c r="E80" s="167">
        <f>'Lifecycle Calculation_MS3'!E9</f>
        <v>0</v>
      </c>
      <c r="F80" s="167">
        <f>'Lifecycle Calculation_MS3'!F9</f>
        <v>0</v>
      </c>
      <c r="G80" s="167">
        <f>'Lifecycle Calculation_MS3'!G9</f>
        <v>0</v>
      </c>
      <c r="H80" s="167">
        <f>'Lifecycle Calculation_MS3'!H9</f>
        <v>0</v>
      </c>
      <c r="I80" s="716">
        <f>'Lifecycle Calculation_MS3'!I9</f>
        <v>0</v>
      </c>
      <c r="J80" s="228">
        <f t="shared" ref="J80" si="33">SUM(C80:I80)</f>
        <v>0</v>
      </c>
    </row>
    <row r="81" spans="1:10">
      <c r="A81" s="913" t="s">
        <v>117</v>
      </c>
      <c r="B81" s="914" t="s">
        <v>86</v>
      </c>
      <c r="C81" s="915">
        <f>C80+C79+C72+C71-C76</f>
        <v>0</v>
      </c>
      <c r="D81" s="916">
        <f t="shared" ref="D81:J81" si="34">D80+D79+D72+D71-D76</f>
        <v>0</v>
      </c>
      <c r="E81" s="916">
        <f t="shared" si="34"/>
        <v>0</v>
      </c>
      <c r="F81" s="916">
        <f t="shared" si="34"/>
        <v>0</v>
      </c>
      <c r="G81" s="916">
        <f t="shared" si="34"/>
        <v>0</v>
      </c>
      <c r="H81" s="916">
        <f t="shared" si="34"/>
        <v>0</v>
      </c>
      <c r="I81" s="917">
        <f t="shared" si="34"/>
        <v>0</v>
      </c>
      <c r="J81" s="918">
        <f t="shared" si="34"/>
        <v>0</v>
      </c>
    </row>
    <row r="82" spans="1:10" s="214" customFormat="1">
      <c r="A82" s="146"/>
      <c r="B82" s="170"/>
      <c r="C82" s="146"/>
      <c r="D82" s="146"/>
      <c r="E82" s="146"/>
      <c r="F82" s="146"/>
      <c r="G82" s="146"/>
      <c r="H82" s="146"/>
      <c r="I82" s="146"/>
      <c r="J82" s="146"/>
    </row>
    <row r="83" spans="1:10" ht="15.75">
      <c r="A83" s="283" t="s">
        <v>275</v>
      </c>
      <c r="B83" s="161"/>
      <c r="C83" s="161"/>
      <c r="D83" s="161"/>
      <c r="E83" s="161"/>
      <c r="F83" s="161"/>
      <c r="G83" s="161"/>
      <c r="H83" s="161"/>
      <c r="I83" s="161"/>
      <c r="J83" s="235"/>
    </row>
    <row r="84" spans="1:10">
      <c r="A84" s="301" t="s">
        <v>276</v>
      </c>
      <c r="B84" s="156" t="s">
        <v>86</v>
      </c>
      <c r="C84" s="182">
        <f>IF('Project Costs_MS3'!$D$18=0,0,C57*'Project Costs_MS3'!$C$6)</f>
        <v>0</v>
      </c>
      <c r="D84" s="167">
        <f>IF('Project Costs_MS3'!$D$18=0,0,D57*'Project Costs_MS3'!$C$6)</f>
        <v>0</v>
      </c>
      <c r="E84" s="167">
        <f>IF('Project Costs_MS3'!$D$18=0,0,E57*'Project Costs_MS3'!$C$6)</f>
        <v>0</v>
      </c>
      <c r="F84" s="167">
        <f>IF('Project Costs_MS3'!$D$18=0,0,F57*'Project Costs_MS3'!$C$6)</f>
        <v>0</v>
      </c>
      <c r="G84" s="167">
        <f>IF('Project Costs_MS3'!$D$18=0,0,G57*'Project Costs_MS3'!$C$6)</f>
        <v>0</v>
      </c>
      <c r="H84" s="167">
        <f>IF('Project Costs_MS3'!$D$18=0,0,H57*'Project Costs_MS3'!$C$6)</f>
        <v>0</v>
      </c>
      <c r="I84" s="305">
        <f>IF('Project Costs_MS3'!$D$18=0,0,I57*'Project Costs_MS3'!$C$6)</f>
        <v>0</v>
      </c>
      <c r="J84" s="228">
        <f>SUM(C84:I84)</f>
        <v>0</v>
      </c>
    </row>
    <row r="85" spans="1:10">
      <c r="A85" s="301" t="s">
        <v>171</v>
      </c>
      <c r="B85" s="156" t="s">
        <v>86</v>
      </c>
      <c r="C85" s="182">
        <f>IF(C22=0,0,('Lifecycle Calculation_MS3'!$C$8+'Lifecycle Calculation_MS3'!$C$9)/'Project Costs_MS3'!$C$4)</f>
        <v>0</v>
      </c>
      <c r="D85" s="167">
        <f>IF(D22=0,0,('Lifecycle Calculation_MS3'!$C$8+'Lifecycle Calculation_MS3'!$C$9)/'Project Costs_MS3'!$C$4)</f>
        <v>0</v>
      </c>
      <c r="E85" s="167">
        <f>IF(E22=0,0,('Lifecycle Calculation_MS3'!$C$8+'Lifecycle Calculation_MS3'!$C$9)/'Project Costs_MS3'!$C$4)</f>
        <v>0</v>
      </c>
      <c r="F85" s="167">
        <f>IF(F22=0,0,('Lifecycle Calculation_MS3'!$C$8+'Lifecycle Calculation_MS3'!$C$9)/'Project Costs_MS3'!$C$4)</f>
        <v>0</v>
      </c>
      <c r="G85" s="167">
        <f>IF(G22=0,0,('Lifecycle Calculation_MS3'!$C$8+'Lifecycle Calculation_MS3'!$C$9)/'Project Costs_MS3'!$C$4)</f>
        <v>0</v>
      </c>
      <c r="H85" s="167">
        <f>IF(H22=0,0,('Lifecycle Calculation_MS3'!$C$8+'Lifecycle Calculation_MS3'!$C$9)/'Project Costs_MS3'!$C$4)</f>
        <v>0</v>
      </c>
      <c r="I85" s="305">
        <f>IF(I22=0,0,('Lifecycle Calculation_MS3'!$C$8+'Lifecycle Calculation_MS3'!$C$9)/'Project Costs_MS3'!$C$4)</f>
        <v>0</v>
      </c>
      <c r="J85" s="228">
        <f>IF(J22=0,0,('Lifecycle Calculation_MS3'!$J$8+'Lifecycle Calculation_MS3'!$J$9))</f>
        <v>0</v>
      </c>
    </row>
    <row r="86" spans="1:10">
      <c r="A86" s="301" t="s">
        <v>277</v>
      </c>
      <c r="B86" s="156" t="s">
        <v>86</v>
      </c>
      <c r="C86" s="182">
        <f t="shared" ref="C86:I86" si="35">C85+C84+C58</f>
        <v>0</v>
      </c>
      <c r="D86" s="167">
        <f t="shared" si="35"/>
        <v>0</v>
      </c>
      <c r="E86" s="167">
        <f t="shared" si="35"/>
        <v>0</v>
      </c>
      <c r="F86" s="167">
        <f t="shared" si="35"/>
        <v>0</v>
      </c>
      <c r="G86" s="167">
        <f t="shared" si="35"/>
        <v>0</v>
      </c>
      <c r="H86" s="167">
        <f t="shared" si="35"/>
        <v>0</v>
      </c>
      <c r="I86" s="305">
        <f t="shared" si="35"/>
        <v>0</v>
      </c>
      <c r="J86" s="228">
        <f>SUM(C86:I86)</f>
        <v>0</v>
      </c>
    </row>
    <row r="87" spans="1:10">
      <c r="A87" s="659" t="s">
        <v>278</v>
      </c>
      <c r="B87" s="158" t="s">
        <v>86</v>
      </c>
      <c r="C87" s="285">
        <f>C86*C88</f>
        <v>0</v>
      </c>
      <c r="D87" s="226">
        <f t="shared" ref="D87:I87" si="36">D86*D88</f>
        <v>0</v>
      </c>
      <c r="E87" s="226">
        <f t="shared" si="36"/>
        <v>0</v>
      </c>
      <c r="F87" s="226">
        <f t="shared" si="36"/>
        <v>0</v>
      </c>
      <c r="G87" s="226">
        <f t="shared" si="36"/>
        <v>0</v>
      </c>
      <c r="H87" s="226">
        <f t="shared" si="36"/>
        <v>0</v>
      </c>
      <c r="I87" s="314">
        <f t="shared" si="36"/>
        <v>0</v>
      </c>
      <c r="J87" s="229">
        <f>SUM(C87:I87)</f>
        <v>0</v>
      </c>
    </row>
    <row r="88" spans="1:10" hidden="1">
      <c r="A88" s="301" t="s">
        <v>279</v>
      </c>
      <c r="B88" s="156"/>
      <c r="C88" s="878">
        <f>1/(1+'Project Costs_MS3'!$C$3)^1</f>
        <v>0.92592592592592582</v>
      </c>
      <c r="D88" s="879">
        <f>1/(1+'Project Costs_MS3'!$C$3)^2</f>
        <v>0.85733882030178321</v>
      </c>
      <c r="E88" s="879">
        <f>1/(1+'Project Costs_MS3'!$C$3)^3</f>
        <v>0.79383224102016958</v>
      </c>
      <c r="F88" s="879">
        <f>1/(1+'Project Costs_MS3'!$C$3)^4</f>
        <v>0.73502985279645328</v>
      </c>
      <c r="G88" s="879">
        <f>1/(1+'Project Costs_MS3'!$C$3)^5</f>
        <v>0.68058319703375303</v>
      </c>
      <c r="H88" s="879">
        <f>1/(1+'Project Costs_MS3'!$C$3)^6</f>
        <v>0.63016962688310452</v>
      </c>
      <c r="I88" s="880">
        <f>1/(1+'Project Costs_MS3'!$C$3)^7</f>
        <v>0.58349039526213387</v>
      </c>
      <c r="J88" s="228"/>
    </row>
    <row r="90" spans="1:10" ht="15.75" hidden="1">
      <c r="A90" s="283" t="s">
        <v>280</v>
      </c>
      <c r="B90" s="161"/>
      <c r="C90" s="161"/>
      <c r="D90" s="161"/>
      <c r="E90" s="161"/>
      <c r="F90" s="161"/>
      <c r="G90" s="161"/>
      <c r="H90" s="161"/>
      <c r="I90" s="161"/>
      <c r="J90" s="235"/>
    </row>
    <row r="91" spans="1:10" hidden="1">
      <c r="A91" s="301" t="s">
        <v>276</v>
      </c>
      <c r="B91" s="156" t="s">
        <v>86</v>
      </c>
      <c r="C91" s="182">
        <f>C66*-1</f>
        <v>0</v>
      </c>
      <c r="D91" s="167">
        <f t="shared" ref="D91:I91" si="37">D66*-1</f>
        <v>0</v>
      </c>
      <c r="E91" s="167">
        <f t="shared" si="37"/>
        <v>0</v>
      </c>
      <c r="F91" s="167">
        <f t="shared" si="37"/>
        <v>0</v>
      </c>
      <c r="G91" s="167">
        <f t="shared" si="37"/>
        <v>0</v>
      </c>
      <c r="H91" s="167">
        <f t="shared" si="37"/>
        <v>0</v>
      </c>
      <c r="I91" s="305">
        <f t="shared" si="37"/>
        <v>0</v>
      </c>
      <c r="J91" s="228">
        <f>SUM(C91:I91)</f>
        <v>0</v>
      </c>
    </row>
    <row r="92" spans="1:10" hidden="1">
      <c r="A92" s="301" t="s">
        <v>171</v>
      </c>
      <c r="B92" s="156" t="s">
        <v>86</v>
      </c>
      <c r="C92" s="182">
        <f>IF(C27=0,0,('Lifecycle Calculation_MS3'!$C$8+'Lifecycle Calculation_MS3'!$C$9)/'Project Costs_MS3'!$C$4)</f>
        <v>0</v>
      </c>
      <c r="D92" s="167">
        <f>IF(D27=0,0,('Lifecycle Calculation_MS3'!$C$8+'Lifecycle Calculation_MS3'!$C$9)/'Project Costs_MS3'!$C$4)</f>
        <v>0</v>
      </c>
      <c r="E92" s="167">
        <f>IF(E27=0,0,('Lifecycle Calculation_MS3'!$C$8+'Lifecycle Calculation_MS3'!$C$9)/'Project Costs_MS3'!$C$4)</f>
        <v>0</v>
      </c>
      <c r="F92" s="167">
        <f>IF(F27=0,0,('Lifecycle Calculation_MS3'!$C$8+'Lifecycle Calculation_MS3'!$C$9)/'Project Costs_MS3'!$C$4)</f>
        <v>0</v>
      </c>
      <c r="G92" s="167">
        <f>IF(G27=0,0,('Lifecycle Calculation_MS3'!$C$8+'Lifecycle Calculation_MS3'!$C$9)/'Project Costs_MS3'!$C$4)</f>
        <v>0</v>
      </c>
      <c r="H92" s="167">
        <f>IF(H27=0,0,('Lifecycle Calculation_MS3'!$C$8+'Lifecycle Calculation_MS3'!$C$9)/'Project Costs_MS3'!$C$4)</f>
        <v>0</v>
      </c>
      <c r="I92" s="305">
        <f>IF(I27=0,0,('Lifecycle Calculation_MS3'!$C$8+'Lifecycle Calculation_MS3'!$C$9)/'Project Costs_MS3'!$C$4)</f>
        <v>0</v>
      </c>
      <c r="J92" s="228">
        <f>SUM(C92:I92)</f>
        <v>0</v>
      </c>
    </row>
    <row r="93" spans="1:10" hidden="1">
      <c r="A93" s="301" t="s">
        <v>277</v>
      </c>
      <c r="B93" s="156" t="s">
        <v>86</v>
      </c>
      <c r="C93" s="182">
        <f>C92+C69+C67</f>
        <v>0</v>
      </c>
      <c r="D93" s="167">
        <f t="shared" ref="D93:I93" si="38">D92+D69+D67</f>
        <v>0</v>
      </c>
      <c r="E93" s="167">
        <f t="shared" si="38"/>
        <v>0</v>
      </c>
      <c r="F93" s="167">
        <f t="shared" si="38"/>
        <v>0</v>
      </c>
      <c r="G93" s="167">
        <f t="shared" si="38"/>
        <v>0</v>
      </c>
      <c r="H93" s="167">
        <f t="shared" si="38"/>
        <v>0</v>
      </c>
      <c r="I93" s="305">
        <f t="shared" si="38"/>
        <v>0</v>
      </c>
      <c r="J93" s="228">
        <f>SUM(C93:I93)</f>
        <v>0</v>
      </c>
    </row>
    <row r="94" spans="1:10" hidden="1">
      <c r="A94" s="659" t="s">
        <v>278</v>
      </c>
      <c r="B94" s="158" t="s">
        <v>86</v>
      </c>
      <c r="C94" s="285">
        <f>C93*C88</f>
        <v>0</v>
      </c>
      <c r="D94" s="226">
        <f t="shared" ref="D94:I94" si="39">D93*D88</f>
        <v>0</v>
      </c>
      <c r="E94" s="226">
        <f t="shared" si="39"/>
        <v>0</v>
      </c>
      <c r="F94" s="226">
        <f t="shared" si="39"/>
        <v>0</v>
      </c>
      <c r="G94" s="226">
        <f t="shared" si="39"/>
        <v>0</v>
      </c>
      <c r="H94" s="226">
        <f t="shared" si="39"/>
        <v>0</v>
      </c>
      <c r="I94" s="314">
        <f t="shared" si="39"/>
        <v>0</v>
      </c>
      <c r="J94" s="229">
        <f>SUM(C94:I94)</f>
        <v>0</v>
      </c>
    </row>
    <row r="96" spans="1:10" ht="15.75" hidden="1">
      <c r="A96" s="283" t="s">
        <v>281</v>
      </c>
      <c r="B96" s="161"/>
      <c r="C96" s="161"/>
      <c r="D96" s="161"/>
      <c r="E96" s="161"/>
      <c r="F96" s="161"/>
      <c r="G96" s="161"/>
      <c r="H96" s="161"/>
      <c r="I96" s="161"/>
      <c r="J96" s="235"/>
    </row>
    <row r="97" spans="1:11" hidden="1">
      <c r="A97" s="284" t="s">
        <v>282</v>
      </c>
      <c r="B97" s="220"/>
      <c r="C97" s="230">
        <f>SUM(C98:C103)</f>
        <v>0</v>
      </c>
      <c r="D97" s="225">
        <f t="shared" ref="D97:I97" si="40">SUM(D98:D103)</f>
        <v>0</v>
      </c>
      <c r="E97" s="225">
        <f t="shared" si="40"/>
        <v>0</v>
      </c>
      <c r="F97" s="225">
        <f t="shared" si="40"/>
        <v>0</v>
      </c>
      <c r="G97" s="225">
        <f t="shared" si="40"/>
        <v>0</v>
      </c>
      <c r="H97" s="225">
        <f t="shared" si="40"/>
        <v>0</v>
      </c>
      <c r="I97" s="225">
        <f t="shared" si="40"/>
        <v>0</v>
      </c>
      <c r="J97" s="227">
        <f t="shared" ref="J97:J103" si="41">SUM(C97:I97)</f>
        <v>0</v>
      </c>
    </row>
    <row r="98" spans="1:11" ht="14.25" hidden="1">
      <c r="A98" s="1057" t="s">
        <v>250</v>
      </c>
      <c r="B98" s="1031"/>
      <c r="C98" s="1058">
        <f>'Lifecycle Calculation_MS1'!C481/1000</f>
        <v>0</v>
      </c>
      <c r="D98" s="169">
        <f>'Lifecycle Calculation_MS1'!D481/1000</f>
        <v>0</v>
      </c>
      <c r="E98" s="169">
        <f>'Lifecycle Calculation_MS1'!E481/1000</f>
        <v>0</v>
      </c>
      <c r="F98" s="169">
        <f>'Lifecycle Calculation_MS1'!F481/1000</f>
        <v>0</v>
      </c>
      <c r="G98" s="169">
        <f>'Lifecycle Calculation_MS1'!G481/1000</f>
        <v>0</v>
      </c>
      <c r="H98" s="169">
        <f>'Lifecycle Calculation_MS1'!H481/1000</f>
        <v>0</v>
      </c>
      <c r="I98" s="169">
        <f>'Lifecycle Calculation_MS1'!I481/1000</f>
        <v>0</v>
      </c>
      <c r="J98" s="1038">
        <f t="shared" si="41"/>
        <v>0</v>
      </c>
    </row>
    <row r="99" spans="1:11" ht="14.25" hidden="1">
      <c r="A99" s="221" t="s">
        <v>251</v>
      </c>
      <c r="C99" s="231">
        <f>'Lifecycle Calculation_MS1'!C523/1000</f>
        <v>0</v>
      </c>
      <c r="D99" s="167">
        <f>'Lifecycle Calculation_MS1'!D523/1000</f>
        <v>0</v>
      </c>
      <c r="E99" s="167">
        <f>'Lifecycle Calculation_MS1'!E523/1000</f>
        <v>0</v>
      </c>
      <c r="F99" s="167">
        <f>'Lifecycle Calculation_MS1'!F523/1000</f>
        <v>0</v>
      </c>
      <c r="G99" s="167">
        <f>'Lifecycle Calculation_MS1'!G523/1000</f>
        <v>0</v>
      </c>
      <c r="H99" s="167">
        <f>'Lifecycle Calculation_MS1'!H523/1000</f>
        <v>0</v>
      </c>
      <c r="I99" s="167">
        <f>'Lifecycle Calculation_MS1'!I523/1000</f>
        <v>0</v>
      </c>
      <c r="J99" s="228">
        <f t="shared" si="41"/>
        <v>0</v>
      </c>
    </row>
    <row r="100" spans="1:11" ht="14.25" hidden="1">
      <c r="A100" s="221" t="s">
        <v>283</v>
      </c>
      <c r="C100" s="231">
        <f>'Lifecycle Calculation_MS1'!C565/1000</f>
        <v>0</v>
      </c>
      <c r="D100" s="167">
        <f>'Lifecycle Calculation_MS1'!D565/1000</f>
        <v>0</v>
      </c>
      <c r="E100" s="167">
        <f>'Lifecycle Calculation_MS1'!E565/1000</f>
        <v>0</v>
      </c>
      <c r="F100" s="167">
        <f>'Lifecycle Calculation_MS1'!F565/1000</f>
        <v>0</v>
      </c>
      <c r="G100" s="167">
        <f>'Lifecycle Calculation_MS1'!G565/1000</f>
        <v>0</v>
      </c>
      <c r="H100" s="167">
        <f>'Lifecycle Calculation_MS1'!H565/1000</f>
        <v>0</v>
      </c>
      <c r="I100" s="167">
        <f>'Lifecycle Calculation_MS1'!I565/1000</f>
        <v>0</v>
      </c>
      <c r="J100" s="228">
        <f t="shared" si="41"/>
        <v>0</v>
      </c>
    </row>
    <row r="101" spans="1:11" ht="14.25" hidden="1">
      <c r="A101" s="221" t="s">
        <v>256</v>
      </c>
      <c r="C101" s="231">
        <f>'Lifecycle Calculation_MS1'!C607/1000</f>
        <v>0</v>
      </c>
      <c r="D101" s="167">
        <f>'Lifecycle Calculation_MS1'!D607/1000</f>
        <v>0</v>
      </c>
      <c r="E101" s="167">
        <f>'Lifecycle Calculation_MS1'!E607/1000</f>
        <v>0</v>
      </c>
      <c r="F101" s="167">
        <f>'Lifecycle Calculation_MS1'!F607/1000</f>
        <v>0</v>
      </c>
      <c r="G101" s="167">
        <f>'Lifecycle Calculation_MS1'!G607/1000</f>
        <v>0</v>
      </c>
      <c r="H101" s="167">
        <f>'Lifecycle Calculation_MS1'!H607/1000</f>
        <v>0</v>
      </c>
      <c r="I101" s="167">
        <f>'Lifecycle Calculation_MS1'!I607/1000</f>
        <v>0</v>
      </c>
      <c r="J101" s="228">
        <f t="shared" si="41"/>
        <v>0</v>
      </c>
    </row>
    <row r="102" spans="1:11" ht="14.25" hidden="1">
      <c r="A102" s="221" t="s">
        <v>257</v>
      </c>
      <c r="C102" s="231">
        <f>'Lifecycle Calculation_MS1'!C649/1000</f>
        <v>0</v>
      </c>
      <c r="D102" s="167">
        <f>'Lifecycle Calculation_MS1'!D649/1000</f>
        <v>0</v>
      </c>
      <c r="E102" s="167">
        <f>'Lifecycle Calculation_MS1'!E649/1000</f>
        <v>0</v>
      </c>
      <c r="F102" s="167">
        <f>'Lifecycle Calculation_MS1'!F649/1000</f>
        <v>0</v>
      </c>
      <c r="G102" s="167">
        <f>'Lifecycle Calculation_MS1'!G649/1000</f>
        <v>0</v>
      </c>
      <c r="H102" s="167">
        <f>'Lifecycle Calculation_MS1'!H649/1000</f>
        <v>0</v>
      </c>
      <c r="I102" s="167">
        <f>'Lifecycle Calculation_MS1'!I649/1000</f>
        <v>0</v>
      </c>
      <c r="J102" s="228">
        <f t="shared" si="41"/>
        <v>0</v>
      </c>
    </row>
    <row r="103" spans="1:11" ht="14.25" hidden="1">
      <c r="A103" s="223" t="s">
        <v>258</v>
      </c>
      <c r="B103" s="224"/>
      <c r="C103" s="232">
        <f>'Lifecycle Calculation_MS1'!C691/1000</f>
        <v>0</v>
      </c>
      <c r="D103" s="226">
        <f>'Lifecycle Calculation_MS1'!D691/1000</f>
        <v>0</v>
      </c>
      <c r="E103" s="226">
        <f>'Lifecycle Calculation_MS1'!E691/1000</f>
        <v>0</v>
      </c>
      <c r="F103" s="226">
        <f>'Lifecycle Calculation_MS1'!F691/1000</f>
        <v>0</v>
      </c>
      <c r="G103" s="226">
        <f>'Lifecycle Calculation_MS1'!G691/1000</f>
        <v>0</v>
      </c>
      <c r="H103" s="226">
        <f>'Lifecycle Calculation_MS1'!H691/1000</f>
        <v>0</v>
      </c>
      <c r="I103" s="226">
        <f>'Lifecycle Calculation_MS1'!I691/1000</f>
        <v>0</v>
      </c>
      <c r="J103" s="229">
        <f t="shared" si="41"/>
        <v>0</v>
      </c>
    </row>
    <row r="104" spans="1:11" ht="14.25">
      <c r="A104" s="1"/>
      <c r="C104" s="222"/>
      <c r="D104" s="222"/>
      <c r="E104" s="222"/>
      <c r="F104" s="222"/>
      <c r="G104" s="222"/>
      <c r="H104" s="222"/>
      <c r="I104" s="222"/>
      <c r="J104" s="222"/>
    </row>
    <row r="105" spans="1:11">
      <c r="A105" s="1092" t="s">
        <v>284</v>
      </c>
      <c r="B105" s="1093"/>
      <c r="C105" s="1093"/>
      <c r="D105" s="1093"/>
      <c r="E105" s="1093"/>
      <c r="F105" s="1093"/>
      <c r="G105" s="1093"/>
      <c r="H105" s="1093"/>
      <c r="I105" s="1093"/>
      <c r="J105" s="1094"/>
    </row>
    <row r="106" spans="1:11">
      <c r="A106" s="459"/>
      <c r="B106" s="460"/>
      <c r="C106" s="460"/>
      <c r="D106" s="460"/>
      <c r="E106" s="460"/>
      <c r="F106" s="460"/>
      <c r="G106" s="460"/>
      <c r="H106" s="460"/>
      <c r="I106" s="460"/>
      <c r="J106" s="461"/>
    </row>
    <row r="107" spans="1:11">
      <c r="A107" s="459"/>
      <c r="B107" s="460"/>
      <c r="C107" s="460"/>
      <c r="D107" s="460"/>
      <c r="E107" s="460"/>
      <c r="F107" s="460"/>
      <c r="G107" s="460"/>
      <c r="H107" s="460"/>
      <c r="I107" s="460"/>
      <c r="J107" s="461"/>
    </row>
    <row r="108" spans="1:11" ht="14.25">
      <c r="A108" s="459"/>
      <c r="B108" s="460"/>
      <c r="C108" s="460"/>
      <c r="D108" s="460"/>
      <c r="E108" s="460"/>
      <c r="F108" s="460"/>
      <c r="G108" s="460"/>
      <c r="H108" s="460"/>
      <c r="I108" s="460"/>
      <c r="J108" s="461"/>
      <c r="K108" s="1"/>
    </row>
    <row r="109" spans="1:11">
      <c r="A109" s="459"/>
      <c r="B109" s="460"/>
      <c r="C109" s="460"/>
      <c r="D109" s="460"/>
      <c r="E109" s="460"/>
      <c r="F109" s="460"/>
      <c r="G109" s="460"/>
      <c r="H109" s="460"/>
      <c r="I109" s="460"/>
      <c r="J109" s="461"/>
    </row>
    <row r="110" spans="1:11" ht="14.25">
      <c r="A110" s="459"/>
      <c r="B110" s="460"/>
      <c r="C110" s="460"/>
      <c r="D110" s="460"/>
      <c r="E110" s="460"/>
      <c r="F110" s="460"/>
      <c r="G110" s="460"/>
      <c r="H110" s="460"/>
      <c r="I110" s="460"/>
      <c r="J110" s="461"/>
      <c r="K110" s="1"/>
    </row>
    <row r="111" spans="1:11" ht="14.25">
      <c r="A111" s="459"/>
      <c r="B111" s="460"/>
      <c r="C111" s="460"/>
      <c r="D111" s="460"/>
      <c r="E111" s="460"/>
      <c r="F111" s="460"/>
      <c r="G111" s="460"/>
      <c r="H111" s="460"/>
      <c r="I111" s="460"/>
      <c r="J111" s="461"/>
      <c r="K111" s="1"/>
    </row>
    <row r="112" spans="1:11">
      <c r="A112" s="459"/>
      <c r="B112" s="460"/>
      <c r="C112" s="460"/>
      <c r="D112" s="460"/>
      <c r="E112" s="460"/>
      <c r="F112" s="460"/>
      <c r="G112" s="460"/>
      <c r="H112" s="460"/>
      <c r="I112" s="460"/>
      <c r="J112" s="461"/>
    </row>
    <row r="113" spans="1:11" ht="14.25">
      <c r="A113" s="459"/>
      <c r="B113" s="460"/>
      <c r="C113" s="460"/>
      <c r="D113" s="460"/>
      <c r="E113" s="460"/>
      <c r="F113" s="460"/>
      <c r="G113" s="460"/>
      <c r="H113" s="460"/>
      <c r="I113" s="460"/>
      <c r="J113" s="461"/>
      <c r="K113" s="1"/>
    </row>
    <row r="114" spans="1:11" ht="14.25">
      <c r="A114" s="462"/>
      <c r="B114" s="463"/>
      <c r="C114" s="463"/>
      <c r="D114" s="463"/>
      <c r="E114" s="463"/>
      <c r="F114" s="463"/>
      <c r="G114" s="463"/>
      <c r="H114" s="463"/>
      <c r="I114" s="463"/>
      <c r="J114" s="464"/>
      <c r="K114" s="1"/>
    </row>
    <row r="115" spans="1:11" ht="14.25">
      <c r="B115" s="146"/>
      <c r="K115" s="1"/>
    </row>
    <row r="116" spans="1:11" ht="14.25">
      <c r="B116" s="146"/>
      <c r="K116" s="1"/>
    </row>
  </sheetData>
  <mergeCells count="8">
    <mergeCell ref="A105:J105"/>
    <mergeCell ref="A6:N6"/>
    <mergeCell ref="A7:E7"/>
    <mergeCell ref="A5:N5"/>
    <mergeCell ref="K2:L2"/>
    <mergeCell ref="E3:G3"/>
    <mergeCell ref="H3:J3"/>
    <mergeCell ref="K3:L3"/>
  </mergeCells>
  <phoneticPr fontId="126" type="noConversion"/>
  <conditionalFormatting sqref="M11:N11">
    <cfRule type="colorScale" priority="5">
      <colorScale>
        <cfvo type="num" val="-0.1"/>
        <cfvo type="num" val="0"/>
        <color rgb="FFF8696B"/>
        <color rgb="FF92D050"/>
      </colorScale>
    </cfRule>
  </conditionalFormatting>
  <conditionalFormatting sqref="M16:N16">
    <cfRule type="cellIs" dxfId="19" priority="3" operator="lessThan">
      <formula>0</formula>
    </cfRule>
    <cfRule type="cellIs" dxfId="18" priority="4" operator="greaterThan">
      <formula>0</formula>
    </cfRule>
  </conditionalFormatting>
  <conditionalFormatting sqref="M17:N17">
    <cfRule type="cellIs" dxfId="17" priority="1" operator="lessThan">
      <formula>0</formula>
    </cfRule>
    <cfRule type="cellIs" dxfId="16" priority="2" operator="greaterThan">
      <formula>0</formula>
    </cfRule>
  </conditionalFormatting>
  <printOptions horizontalCentered="1"/>
  <pageMargins left="0.24" right="0.19685039370078741" top="0.98425196850393704" bottom="0.46" header="0.51181102362204722" footer="0.17"/>
  <pageSetup paperSize="9" scale="62" orientation="portrait" r:id="rId1"/>
  <headerFooter alignWithMargins="0">
    <oddFooter>&amp;L&amp;D&amp;R&amp;F</oddFooter>
  </headerFooter>
  <customProperties>
    <customPr name="_pios_id" r:id="rId2"/>
    <customPr name="EpmWorksheetKeyString_GUID" r:id="rId3"/>
  </customProperties>
  <drawing r:id="rId4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EC1CF2-794D-4416-B772-05990FC623EE}">
  <sheetPr codeName="Tabelle24">
    <tabColor rgb="FF99FF33"/>
  </sheetPr>
  <dimension ref="A1:U116"/>
  <sheetViews>
    <sheetView showGridLines="0" showZeros="0" topLeftCell="A15" zoomScale="110" zoomScaleNormal="110" zoomScaleSheetLayoutView="85" workbookViewId="0">
      <selection activeCell="A41" sqref="A41:A45"/>
    </sheetView>
  </sheetViews>
  <sheetFormatPr defaultColWidth="11.375" defaultRowHeight="12.75"/>
  <cols>
    <col min="1" max="1" width="44.875" style="146" bestFit="1" customWidth="1"/>
    <col min="2" max="2" width="7.75" style="170" customWidth="1"/>
    <col min="3" max="9" width="9.625" style="146" customWidth="1"/>
    <col min="10" max="10" width="11.875" style="146" customWidth="1"/>
    <col min="11" max="11" width="10.625" style="146" bestFit="1" customWidth="1"/>
    <col min="12" max="12" width="6.625" style="146" customWidth="1"/>
    <col min="13" max="13" width="13.75" style="146" bestFit="1" customWidth="1"/>
    <col min="14" max="14" width="10.25" style="146" hidden="1" customWidth="1"/>
    <col min="15" max="18" width="9.125" style="146" customWidth="1"/>
    <col min="19" max="19" width="10.125" style="146" bestFit="1" customWidth="1"/>
    <col min="20" max="256" width="11.375" style="146"/>
    <col min="257" max="257" width="32.25" style="146" customWidth="1"/>
    <col min="258" max="258" width="8.875" style="146" customWidth="1"/>
    <col min="259" max="259" width="10.125" style="146" customWidth="1"/>
    <col min="260" max="260" width="8.125" style="146" customWidth="1"/>
    <col min="261" max="261" width="10.25" style="146" customWidth="1"/>
    <col min="262" max="262" width="9.125" style="146" customWidth="1"/>
    <col min="263" max="263" width="10.25" style="146" customWidth="1"/>
    <col min="264" max="264" width="8.125" style="146" customWidth="1"/>
    <col min="265" max="265" width="8.625" style="146" customWidth="1"/>
    <col min="266" max="267" width="8.125" style="146" customWidth="1"/>
    <col min="268" max="268" width="9.25" style="146" customWidth="1"/>
    <col min="269" max="274" width="9.125" style="146" customWidth="1"/>
    <col min="275" max="275" width="10.125" style="146" bestFit="1" customWidth="1"/>
    <col min="276" max="512" width="11.375" style="146"/>
    <col min="513" max="513" width="32.25" style="146" customWidth="1"/>
    <col min="514" max="514" width="8.875" style="146" customWidth="1"/>
    <col min="515" max="515" width="10.125" style="146" customWidth="1"/>
    <col min="516" max="516" width="8.125" style="146" customWidth="1"/>
    <col min="517" max="517" width="10.25" style="146" customWidth="1"/>
    <col min="518" max="518" width="9.125" style="146" customWidth="1"/>
    <col min="519" max="519" width="10.25" style="146" customWidth="1"/>
    <col min="520" max="520" width="8.125" style="146" customWidth="1"/>
    <col min="521" max="521" width="8.625" style="146" customWidth="1"/>
    <col min="522" max="523" width="8.125" style="146" customWidth="1"/>
    <col min="524" max="524" width="9.25" style="146" customWidth="1"/>
    <col min="525" max="530" width="9.125" style="146" customWidth="1"/>
    <col min="531" max="531" width="10.125" style="146" bestFit="1" customWidth="1"/>
    <col min="532" max="768" width="11.375" style="146"/>
    <col min="769" max="769" width="32.25" style="146" customWidth="1"/>
    <col min="770" max="770" width="8.875" style="146" customWidth="1"/>
    <col min="771" max="771" width="10.125" style="146" customWidth="1"/>
    <col min="772" max="772" width="8.125" style="146" customWidth="1"/>
    <col min="773" max="773" width="10.25" style="146" customWidth="1"/>
    <col min="774" max="774" width="9.125" style="146" customWidth="1"/>
    <col min="775" max="775" width="10.25" style="146" customWidth="1"/>
    <col min="776" max="776" width="8.125" style="146" customWidth="1"/>
    <col min="777" max="777" width="8.625" style="146" customWidth="1"/>
    <col min="778" max="779" width="8.125" style="146" customWidth="1"/>
    <col min="780" max="780" width="9.25" style="146" customWidth="1"/>
    <col min="781" max="786" width="9.125" style="146" customWidth="1"/>
    <col min="787" max="787" width="10.125" style="146" bestFit="1" customWidth="1"/>
    <col min="788" max="1024" width="11.375" style="146"/>
    <col min="1025" max="1025" width="32.25" style="146" customWidth="1"/>
    <col min="1026" max="1026" width="8.875" style="146" customWidth="1"/>
    <col min="1027" max="1027" width="10.125" style="146" customWidth="1"/>
    <col min="1028" max="1028" width="8.125" style="146" customWidth="1"/>
    <col min="1029" max="1029" width="10.25" style="146" customWidth="1"/>
    <col min="1030" max="1030" width="9.125" style="146" customWidth="1"/>
    <col min="1031" max="1031" width="10.25" style="146" customWidth="1"/>
    <col min="1032" max="1032" width="8.125" style="146" customWidth="1"/>
    <col min="1033" max="1033" width="8.625" style="146" customWidth="1"/>
    <col min="1034" max="1035" width="8.125" style="146" customWidth="1"/>
    <col min="1036" max="1036" width="9.25" style="146" customWidth="1"/>
    <col min="1037" max="1042" width="9.125" style="146" customWidth="1"/>
    <col min="1043" max="1043" width="10.125" style="146" bestFit="1" customWidth="1"/>
    <col min="1044" max="1280" width="11.375" style="146"/>
    <col min="1281" max="1281" width="32.25" style="146" customWidth="1"/>
    <col min="1282" max="1282" width="8.875" style="146" customWidth="1"/>
    <col min="1283" max="1283" width="10.125" style="146" customWidth="1"/>
    <col min="1284" max="1284" width="8.125" style="146" customWidth="1"/>
    <col min="1285" max="1285" width="10.25" style="146" customWidth="1"/>
    <col min="1286" max="1286" width="9.125" style="146" customWidth="1"/>
    <col min="1287" max="1287" width="10.25" style="146" customWidth="1"/>
    <col min="1288" max="1288" width="8.125" style="146" customWidth="1"/>
    <col min="1289" max="1289" width="8.625" style="146" customWidth="1"/>
    <col min="1290" max="1291" width="8.125" style="146" customWidth="1"/>
    <col min="1292" max="1292" width="9.25" style="146" customWidth="1"/>
    <col min="1293" max="1298" width="9.125" style="146" customWidth="1"/>
    <col min="1299" max="1299" width="10.125" style="146" bestFit="1" customWidth="1"/>
    <col min="1300" max="1536" width="11.375" style="146"/>
    <col min="1537" max="1537" width="32.25" style="146" customWidth="1"/>
    <col min="1538" max="1538" width="8.875" style="146" customWidth="1"/>
    <col min="1539" max="1539" width="10.125" style="146" customWidth="1"/>
    <col min="1540" max="1540" width="8.125" style="146" customWidth="1"/>
    <col min="1541" max="1541" width="10.25" style="146" customWidth="1"/>
    <col min="1542" max="1542" width="9.125" style="146" customWidth="1"/>
    <col min="1543" max="1543" width="10.25" style="146" customWidth="1"/>
    <col min="1544" max="1544" width="8.125" style="146" customWidth="1"/>
    <col min="1545" max="1545" width="8.625" style="146" customWidth="1"/>
    <col min="1546" max="1547" width="8.125" style="146" customWidth="1"/>
    <col min="1548" max="1548" width="9.25" style="146" customWidth="1"/>
    <col min="1549" max="1554" width="9.125" style="146" customWidth="1"/>
    <col min="1555" max="1555" width="10.125" style="146" bestFit="1" customWidth="1"/>
    <col min="1556" max="1792" width="11.375" style="146"/>
    <col min="1793" max="1793" width="32.25" style="146" customWidth="1"/>
    <col min="1794" max="1794" width="8.875" style="146" customWidth="1"/>
    <col min="1795" max="1795" width="10.125" style="146" customWidth="1"/>
    <col min="1796" max="1796" width="8.125" style="146" customWidth="1"/>
    <col min="1797" max="1797" width="10.25" style="146" customWidth="1"/>
    <col min="1798" max="1798" width="9.125" style="146" customWidth="1"/>
    <col min="1799" max="1799" width="10.25" style="146" customWidth="1"/>
    <col min="1800" max="1800" width="8.125" style="146" customWidth="1"/>
    <col min="1801" max="1801" width="8.625" style="146" customWidth="1"/>
    <col min="1802" max="1803" width="8.125" style="146" customWidth="1"/>
    <col min="1804" max="1804" width="9.25" style="146" customWidth="1"/>
    <col min="1805" max="1810" width="9.125" style="146" customWidth="1"/>
    <col min="1811" max="1811" width="10.125" style="146" bestFit="1" customWidth="1"/>
    <col min="1812" max="2048" width="11.375" style="146"/>
    <col min="2049" max="2049" width="32.25" style="146" customWidth="1"/>
    <col min="2050" max="2050" width="8.875" style="146" customWidth="1"/>
    <col min="2051" max="2051" width="10.125" style="146" customWidth="1"/>
    <col min="2052" max="2052" width="8.125" style="146" customWidth="1"/>
    <col min="2053" max="2053" width="10.25" style="146" customWidth="1"/>
    <col min="2054" max="2054" width="9.125" style="146" customWidth="1"/>
    <col min="2055" max="2055" width="10.25" style="146" customWidth="1"/>
    <col min="2056" max="2056" width="8.125" style="146" customWidth="1"/>
    <col min="2057" max="2057" width="8.625" style="146" customWidth="1"/>
    <col min="2058" max="2059" width="8.125" style="146" customWidth="1"/>
    <col min="2060" max="2060" width="9.25" style="146" customWidth="1"/>
    <col min="2061" max="2066" width="9.125" style="146" customWidth="1"/>
    <col min="2067" max="2067" width="10.125" style="146" bestFit="1" customWidth="1"/>
    <col min="2068" max="2304" width="11.375" style="146"/>
    <col min="2305" max="2305" width="32.25" style="146" customWidth="1"/>
    <col min="2306" max="2306" width="8.875" style="146" customWidth="1"/>
    <col min="2307" max="2307" width="10.125" style="146" customWidth="1"/>
    <col min="2308" max="2308" width="8.125" style="146" customWidth="1"/>
    <col min="2309" max="2309" width="10.25" style="146" customWidth="1"/>
    <col min="2310" max="2310" width="9.125" style="146" customWidth="1"/>
    <col min="2311" max="2311" width="10.25" style="146" customWidth="1"/>
    <col min="2312" max="2312" width="8.125" style="146" customWidth="1"/>
    <col min="2313" max="2313" width="8.625" style="146" customWidth="1"/>
    <col min="2314" max="2315" width="8.125" style="146" customWidth="1"/>
    <col min="2316" max="2316" width="9.25" style="146" customWidth="1"/>
    <col min="2317" max="2322" width="9.125" style="146" customWidth="1"/>
    <col min="2323" max="2323" width="10.125" style="146" bestFit="1" customWidth="1"/>
    <col min="2324" max="2560" width="11.375" style="146"/>
    <col min="2561" max="2561" width="32.25" style="146" customWidth="1"/>
    <col min="2562" max="2562" width="8.875" style="146" customWidth="1"/>
    <col min="2563" max="2563" width="10.125" style="146" customWidth="1"/>
    <col min="2564" max="2564" width="8.125" style="146" customWidth="1"/>
    <col min="2565" max="2565" width="10.25" style="146" customWidth="1"/>
    <col min="2566" max="2566" width="9.125" style="146" customWidth="1"/>
    <col min="2567" max="2567" width="10.25" style="146" customWidth="1"/>
    <col min="2568" max="2568" width="8.125" style="146" customWidth="1"/>
    <col min="2569" max="2569" width="8.625" style="146" customWidth="1"/>
    <col min="2570" max="2571" width="8.125" style="146" customWidth="1"/>
    <col min="2572" max="2572" width="9.25" style="146" customWidth="1"/>
    <col min="2573" max="2578" width="9.125" style="146" customWidth="1"/>
    <col min="2579" max="2579" width="10.125" style="146" bestFit="1" customWidth="1"/>
    <col min="2580" max="2816" width="11.375" style="146"/>
    <col min="2817" max="2817" width="32.25" style="146" customWidth="1"/>
    <col min="2818" max="2818" width="8.875" style="146" customWidth="1"/>
    <col min="2819" max="2819" width="10.125" style="146" customWidth="1"/>
    <col min="2820" max="2820" width="8.125" style="146" customWidth="1"/>
    <col min="2821" max="2821" width="10.25" style="146" customWidth="1"/>
    <col min="2822" max="2822" width="9.125" style="146" customWidth="1"/>
    <col min="2823" max="2823" width="10.25" style="146" customWidth="1"/>
    <col min="2824" max="2824" width="8.125" style="146" customWidth="1"/>
    <col min="2825" max="2825" width="8.625" style="146" customWidth="1"/>
    <col min="2826" max="2827" width="8.125" style="146" customWidth="1"/>
    <col min="2828" max="2828" width="9.25" style="146" customWidth="1"/>
    <col min="2829" max="2834" width="9.125" style="146" customWidth="1"/>
    <col min="2835" max="2835" width="10.125" style="146" bestFit="1" customWidth="1"/>
    <col min="2836" max="3072" width="11.375" style="146"/>
    <col min="3073" max="3073" width="32.25" style="146" customWidth="1"/>
    <col min="3074" max="3074" width="8.875" style="146" customWidth="1"/>
    <col min="3075" max="3075" width="10.125" style="146" customWidth="1"/>
    <col min="3076" max="3076" width="8.125" style="146" customWidth="1"/>
    <col min="3077" max="3077" width="10.25" style="146" customWidth="1"/>
    <col min="3078" max="3078" width="9.125" style="146" customWidth="1"/>
    <col min="3079" max="3079" width="10.25" style="146" customWidth="1"/>
    <col min="3080" max="3080" width="8.125" style="146" customWidth="1"/>
    <col min="3081" max="3081" width="8.625" style="146" customWidth="1"/>
    <col min="3082" max="3083" width="8.125" style="146" customWidth="1"/>
    <col min="3084" max="3084" width="9.25" style="146" customWidth="1"/>
    <col min="3085" max="3090" width="9.125" style="146" customWidth="1"/>
    <col min="3091" max="3091" width="10.125" style="146" bestFit="1" customWidth="1"/>
    <col min="3092" max="3328" width="11.375" style="146"/>
    <col min="3329" max="3329" width="32.25" style="146" customWidth="1"/>
    <col min="3330" max="3330" width="8.875" style="146" customWidth="1"/>
    <col min="3331" max="3331" width="10.125" style="146" customWidth="1"/>
    <col min="3332" max="3332" width="8.125" style="146" customWidth="1"/>
    <col min="3333" max="3333" width="10.25" style="146" customWidth="1"/>
    <col min="3334" max="3334" width="9.125" style="146" customWidth="1"/>
    <col min="3335" max="3335" width="10.25" style="146" customWidth="1"/>
    <col min="3336" max="3336" width="8.125" style="146" customWidth="1"/>
    <col min="3337" max="3337" width="8.625" style="146" customWidth="1"/>
    <col min="3338" max="3339" width="8.125" style="146" customWidth="1"/>
    <col min="3340" max="3340" width="9.25" style="146" customWidth="1"/>
    <col min="3341" max="3346" width="9.125" style="146" customWidth="1"/>
    <col min="3347" max="3347" width="10.125" style="146" bestFit="1" customWidth="1"/>
    <col min="3348" max="3584" width="11.375" style="146"/>
    <col min="3585" max="3585" width="32.25" style="146" customWidth="1"/>
    <col min="3586" max="3586" width="8.875" style="146" customWidth="1"/>
    <col min="3587" max="3587" width="10.125" style="146" customWidth="1"/>
    <col min="3588" max="3588" width="8.125" style="146" customWidth="1"/>
    <col min="3589" max="3589" width="10.25" style="146" customWidth="1"/>
    <col min="3590" max="3590" width="9.125" style="146" customWidth="1"/>
    <col min="3591" max="3591" width="10.25" style="146" customWidth="1"/>
    <col min="3592" max="3592" width="8.125" style="146" customWidth="1"/>
    <col min="3593" max="3593" width="8.625" style="146" customWidth="1"/>
    <col min="3594" max="3595" width="8.125" style="146" customWidth="1"/>
    <col min="3596" max="3596" width="9.25" style="146" customWidth="1"/>
    <col min="3597" max="3602" width="9.125" style="146" customWidth="1"/>
    <col min="3603" max="3603" width="10.125" style="146" bestFit="1" customWidth="1"/>
    <col min="3604" max="3840" width="11.375" style="146"/>
    <col min="3841" max="3841" width="32.25" style="146" customWidth="1"/>
    <col min="3842" max="3842" width="8.875" style="146" customWidth="1"/>
    <col min="3843" max="3843" width="10.125" style="146" customWidth="1"/>
    <col min="3844" max="3844" width="8.125" style="146" customWidth="1"/>
    <col min="3845" max="3845" width="10.25" style="146" customWidth="1"/>
    <col min="3846" max="3846" width="9.125" style="146" customWidth="1"/>
    <col min="3847" max="3847" width="10.25" style="146" customWidth="1"/>
    <col min="3848" max="3848" width="8.125" style="146" customWidth="1"/>
    <col min="3849" max="3849" width="8.625" style="146" customWidth="1"/>
    <col min="3850" max="3851" width="8.125" style="146" customWidth="1"/>
    <col min="3852" max="3852" width="9.25" style="146" customWidth="1"/>
    <col min="3853" max="3858" width="9.125" style="146" customWidth="1"/>
    <col min="3859" max="3859" width="10.125" style="146" bestFit="1" customWidth="1"/>
    <col min="3860" max="4096" width="11.375" style="146"/>
    <col min="4097" max="4097" width="32.25" style="146" customWidth="1"/>
    <col min="4098" max="4098" width="8.875" style="146" customWidth="1"/>
    <col min="4099" max="4099" width="10.125" style="146" customWidth="1"/>
    <col min="4100" max="4100" width="8.125" style="146" customWidth="1"/>
    <col min="4101" max="4101" width="10.25" style="146" customWidth="1"/>
    <col min="4102" max="4102" width="9.125" style="146" customWidth="1"/>
    <col min="4103" max="4103" width="10.25" style="146" customWidth="1"/>
    <col min="4104" max="4104" width="8.125" style="146" customWidth="1"/>
    <col min="4105" max="4105" width="8.625" style="146" customWidth="1"/>
    <col min="4106" max="4107" width="8.125" style="146" customWidth="1"/>
    <col min="4108" max="4108" width="9.25" style="146" customWidth="1"/>
    <col min="4109" max="4114" width="9.125" style="146" customWidth="1"/>
    <col min="4115" max="4115" width="10.125" style="146" bestFit="1" customWidth="1"/>
    <col min="4116" max="4352" width="11.375" style="146"/>
    <col min="4353" max="4353" width="32.25" style="146" customWidth="1"/>
    <col min="4354" max="4354" width="8.875" style="146" customWidth="1"/>
    <col min="4355" max="4355" width="10.125" style="146" customWidth="1"/>
    <col min="4356" max="4356" width="8.125" style="146" customWidth="1"/>
    <col min="4357" max="4357" width="10.25" style="146" customWidth="1"/>
    <col min="4358" max="4358" width="9.125" style="146" customWidth="1"/>
    <col min="4359" max="4359" width="10.25" style="146" customWidth="1"/>
    <col min="4360" max="4360" width="8.125" style="146" customWidth="1"/>
    <col min="4361" max="4361" width="8.625" style="146" customWidth="1"/>
    <col min="4362" max="4363" width="8.125" style="146" customWidth="1"/>
    <col min="4364" max="4364" width="9.25" style="146" customWidth="1"/>
    <col min="4365" max="4370" width="9.125" style="146" customWidth="1"/>
    <col min="4371" max="4371" width="10.125" style="146" bestFit="1" customWidth="1"/>
    <col min="4372" max="4608" width="11.375" style="146"/>
    <col min="4609" max="4609" width="32.25" style="146" customWidth="1"/>
    <col min="4610" max="4610" width="8.875" style="146" customWidth="1"/>
    <col min="4611" max="4611" width="10.125" style="146" customWidth="1"/>
    <col min="4612" max="4612" width="8.125" style="146" customWidth="1"/>
    <col min="4613" max="4613" width="10.25" style="146" customWidth="1"/>
    <col min="4614" max="4614" width="9.125" style="146" customWidth="1"/>
    <col min="4615" max="4615" width="10.25" style="146" customWidth="1"/>
    <col min="4616" max="4616" width="8.125" style="146" customWidth="1"/>
    <col min="4617" max="4617" width="8.625" style="146" customWidth="1"/>
    <col min="4618" max="4619" width="8.125" style="146" customWidth="1"/>
    <col min="4620" max="4620" width="9.25" style="146" customWidth="1"/>
    <col min="4621" max="4626" width="9.125" style="146" customWidth="1"/>
    <col min="4627" max="4627" width="10.125" style="146" bestFit="1" customWidth="1"/>
    <col min="4628" max="4864" width="11.375" style="146"/>
    <col min="4865" max="4865" width="32.25" style="146" customWidth="1"/>
    <col min="4866" max="4866" width="8.875" style="146" customWidth="1"/>
    <col min="4867" max="4867" width="10.125" style="146" customWidth="1"/>
    <col min="4868" max="4868" width="8.125" style="146" customWidth="1"/>
    <col min="4869" max="4869" width="10.25" style="146" customWidth="1"/>
    <col min="4870" max="4870" width="9.125" style="146" customWidth="1"/>
    <col min="4871" max="4871" width="10.25" style="146" customWidth="1"/>
    <col min="4872" max="4872" width="8.125" style="146" customWidth="1"/>
    <col min="4873" max="4873" width="8.625" style="146" customWidth="1"/>
    <col min="4874" max="4875" width="8.125" style="146" customWidth="1"/>
    <col min="4876" max="4876" width="9.25" style="146" customWidth="1"/>
    <col min="4877" max="4882" width="9.125" style="146" customWidth="1"/>
    <col min="4883" max="4883" width="10.125" style="146" bestFit="1" customWidth="1"/>
    <col min="4884" max="5120" width="11.375" style="146"/>
    <col min="5121" max="5121" width="32.25" style="146" customWidth="1"/>
    <col min="5122" max="5122" width="8.875" style="146" customWidth="1"/>
    <col min="5123" max="5123" width="10.125" style="146" customWidth="1"/>
    <col min="5124" max="5124" width="8.125" style="146" customWidth="1"/>
    <col min="5125" max="5125" width="10.25" style="146" customWidth="1"/>
    <col min="5126" max="5126" width="9.125" style="146" customWidth="1"/>
    <col min="5127" max="5127" width="10.25" style="146" customWidth="1"/>
    <col min="5128" max="5128" width="8.125" style="146" customWidth="1"/>
    <col min="5129" max="5129" width="8.625" style="146" customWidth="1"/>
    <col min="5130" max="5131" width="8.125" style="146" customWidth="1"/>
    <col min="5132" max="5132" width="9.25" style="146" customWidth="1"/>
    <col min="5133" max="5138" width="9.125" style="146" customWidth="1"/>
    <col min="5139" max="5139" width="10.125" style="146" bestFit="1" customWidth="1"/>
    <col min="5140" max="5376" width="11.375" style="146"/>
    <col min="5377" max="5377" width="32.25" style="146" customWidth="1"/>
    <col min="5378" max="5378" width="8.875" style="146" customWidth="1"/>
    <col min="5379" max="5379" width="10.125" style="146" customWidth="1"/>
    <col min="5380" max="5380" width="8.125" style="146" customWidth="1"/>
    <col min="5381" max="5381" width="10.25" style="146" customWidth="1"/>
    <col min="5382" max="5382" width="9.125" style="146" customWidth="1"/>
    <col min="5383" max="5383" width="10.25" style="146" customWidth="1"/>
    <col min="5384" max="5384" width="8.125" style="146" customWidth="1"/>
    <col min="5385" max="5385" width="8.625" style="146" customWidth="1"/>
    <col min="5386" max="5387" width="8.125" style="146" customWidth="1"/>
    <col min="5388" max="5388" width="9.25" style="146" customWidth="1"/>
    <col min="5389" max="5394" width="9.125" style="146" customWidth="1"/>
    <col min="5395" max="5395" width="10.125" style="146" bestFit="1" customWidth="1"/>
    <col min="5396" max="5632" width="11.375" style="146"/>
    <col min="5633" max="5633" width="32.25" style="146" customWidth="1"/>
    <col min="5634" max="5634" width="8.875" style="146" customWidth="1"/>
    <col min="5635" max="5635" width="10.125" style="146" customWidth="1"/>
    <col min="5636" max="5636" width="8.125" style="146" customWidth="1"/>
    <col min="5637" max="5637" width="10.25" style="146" customWidth="1"/>
    <col min="5638" max="5638" width="9.125" style="146" customWidth="1"/>
    <col min="5639" max="5639" width="10.25" style="146" customWidth="1"/>
    <col min="5640" max="5640" width="8.125" style="146" customWidth="1"/>
    <col min="5641" max="5641" width="8.625" style="146" customWidth="1"/>
    <col min="5642" max="5643" width="8.125" style="146" customWidth="1"/>
    <col min="5644" max="5644" width="9.25" style="146" customWidth="1"/>
    <col min="5645" max="5650" width="9.125" style="146" customWidth="1"/>
    <col min="5651" max="5651" width="10.125" style="146" bestFit="1" customWidth="1"/>
    <col min="5652" max="5888" width="11.375" style="146"/>
    <col min="5889" max="5889" width="32.25" style="146" customWidth="1"/>
    <col min="5890" max="5890" width="8.875" style="146" customWidth="1"/>
    <col min="5891" max="5891" width="10.125" style="146" customWidth="1"/>
    <col min="5892" max="5892" width="8.125" style="146" customWidth="1"/>
    <col min="5893" max="5893" width="10.25" style="146" customWidth="1"/>
    <col min="5894" max="5894" width="9.125" style="146" customWidth="1"/>
    <col min="5895" max="5895" width="10.25" style="146" customWidth="1"/>
    <col min="5896" max="5896" width="8.125" style="146" customWidth="1"/>
    <col min="5897" max="5897" width="8.625" style="146" customWidth="1"/>
    <col min="5898" max="5899" width="8.125" style="146" customWidth="1"/>
    <col min="5900" max="5900" width="9.25" style="146" customWidth="1"/>
    <col min="5901" max="5906" width="9.125" style="146" customWidth="1"/>
    <col min="5907" max="5907" width="10.125" style="146" bestFit="1" customWidth="1"/>
    <col min="5908" max="6144" width="11.375" style="146"/>
    <col min="6145" max="6145" width="32.25" style="146" customWidth="1"/>
    <col min="6146" max="6146" width="8.875" style="146" customWidth="1"/>
    <col min="6147" max="6147" width="10.125" style="146" customWidth="1"/>
    <col min="6148" max="6148" width="8.125" style="146" customWidth="1"/>
    <col min="6149" max="6149" width="10.25" style="146" customWidth="1"/>
    <col min="6150" max="6150" width="9.125" style="146" customWidth="1"/>
    <col min="6151" max="6151" width="10.25" style="146" customWidth="1"/>
    <col min="6152" max="6152" width="8.125" style="146" customWidth="1"/>
    <col min="6153" max="6153" width="8.625" style="146" customWidth="1"/>
    <col min="6154" max="6155" width="8.125" style="146" customWidth="1"/>
    <col min="6156" max="6156" width="9.25" style="146" customWidth="1"/>
    <col min="6157" max="6162" width="9.125" style="146" customWidth="1"/>
    <col min="6163" max="6163" width="10.125" style="146" bestFit="1" customWidth="1"/>
    <col min="6164" max="6400" width="11.375" style="146"/>
    <col min="6401" max="6401" width="32.25" style="146" customWidth="1"/>
    <col min="6402" max="6402" width="8.875" style="146" customWidth="1"/>
    <col min="6403" max="6403" width="10.125" style="146" customWidth="1"/>
    <col min="6404" max="6404" width="8.125" style="146" customWidth="1"/>
    <col min="6405" max="6405" width="10.25" style="146" customWidth="1"/>
    <col min="6406" max="6406" width="9.125" style="146" customWidth="1"/>
    <col min="6407" max="6407" width="10.25" style="146" customWidth="1"/>
    <col min="6408" max="6408" width="8.125" style="146" customWidth="1"/>
    <col min="6409" max="6409" width="8.625" style="146" customWidth="1"/>
    <col min="6410" max="6411" width="8.125" style="146" customWidth="1"/>
    <col min="6412" max="6412" width="9.25" style="146" customWidth="1"/>
    <col min="6413" max="6418" width="9.125" style="146" customWidth="1"/>
    <col min="6419" max="6419" width="10.125" style="146" bestFit="1" customWidth="1"/>
    <col min="6420" max="6656" width="11.375" style="146"/>
    <col min="6657" max="6657" width="32.25" style="146" customWidth="1"/>
    <col min="6658" max="6658" width="8.875" style="146" customWidth="1"/>
    <col min="6659" max="6659" width="10.125" style="146" customWidth="1"/>
    <col min="6660" max="6660" width="8.125" style="146" customWidth="1"/>
    <col min="6661" max="6661" width="10.25" style="146" customWidth="1"/>
    <col min="6662" max="6662" width="9.125" style="146" customWidth="1"/>
    <col min="6663" max="6663" width="10.25" style="146" customWidth="1"/>
    <col min="6664" max="6664" width="8.125" style="146" customWidth="1"/>
    <col min="6665" max="6665" width="8.625" style="146" customWidth="1"/>
    <col min="6666" max="6667" width="8.125" style="146" customWidth="1"/>
    <col min="6668" max="6668" width="9.25" style="146" customWidth="1"/>
    <col min="6669" max="6674" width="9.125" style="146" customWidth="1"/>
    <col min="6675" max="6675" width="10.125" style="146" bestFit="1" customWidth="1"/>
    <col min="6676" max="6912" width="11.375" style="146"/>
    <col min="6913" max="6913" width="32.25" style="146" customWidth="1"/>
    <col min="6914" max="6914" width="8.875" style="146" customWidth="1"/>
    <col min="6915" max="6915" width="10.125" style="146" customWidth="1"/>
    <col min="6916" max="6916" width="8.125" style="146" customWidth="1"/>
    <col min="6917" max="6917" width="10.25" style="146" customWidth="1"/>
    <col min="6918" max="6918" width="9.125" style="146" customWidth="1"/>
    <col min="6919" max="6919" width="10.25" style="146" customWidth="1"/>
    <col min="6920" max="6920" width="8.125" style="146" customWidth="1"/>
    <col min="6921" max="6921" width="8.625" style="146" customWidth="1"/>
    <col min="6922" max="6923" width="8.125" style="146" customWidth="1"/>
    <col min="6924" max="6924" width="9.25" style="146" customWidth="1"/>
    <col min="6925" max="6930" width="9.125" style="146" customWidth="1"/>
    <col min="6931" max="6931" width="10.125" style="146" bestFit="1" customWidth="1"/>
    <col min="6932" max="7168" width="11.375" style="146"/>
    <col min="7169" max="7169" width="32.25" style="146" customWidth="1"/>
    <col min="7170" max="7170" width="8.875" style="146" customWidth="1"/>
    <col min="7171" max="7171" width="10.125" style="146" customWidth="1"/>
    <col min="7172" max="7172" width="8.125" style="146" customWidth="1"/>
    <col min="7173" max="7173" width="10.25" style="146" customWidth="1"/>
    <col min="7174" max="7174" width="9.125" style="146" customWidth="1"/>
    <col min="7175" max="7175" width="10.25" style="146" customWidth="1"/>
    <col min="7176" max="7176" width="8.125" style="146" customWidth="1"/>
    <col min="7177" max="7177" width="8.625" style="146" customWidth="1"/>
    <col min="7178" max="7179" width="8.125" style="146" customWidth="1"/>
    <col min="7180" max="7180" width="9.25" style="146" customWidth="1"/>
    <col min="7181" max="7186" width="9.125" style="146" customWidth="1"/>
    <col min="7187" max="7187" width="10.125" style="146" bestFit="1" customWidth="1"/>
    <col min="7188" max="7424" width="11.375" style="146"/>
    <col min="7425" max="7425" width="32.25" style="146" customWidth="1"/>
    <col min="7426" max="7426" width="8.875" style="146" customWidth="1"/>
    <col min="7427" max="7427" width="10.125" style="146" customWidth="1"/>
    <col min="7428" max="7428" width="8.125" style="146" customWidth="1"/>
    <col min="7429" max="7429" width="10.25" style="146" customWidth="1"/>
    <col min="7430" max="7430" width="9.125" style="146" customWidth="1"/>
    <col min="7431" max="7431" width="10.25" style="146" customWidth="1"/>
    <col min="7432" max="7432" width="8.125" style="146" customWidth="1"/>
    <col min="7433" max="7433" width="8.625" style="146" customWidth="1"/>
    <col min="7434" max="7435" width="8.125" style="146" customWidth="1"/>
    <col min="7436" max="7436" width="9.25" style="146" customWidth="1"/>
    <col min="7437" max="7442" width="9.125" style="146" customWidth="1"/>
    <col min="7443" max="7443" width="10.125" style="146" bestFit="1" customWidth="1"/>
    <col min="7444" max="7680" width="11.375" style="146"/>
    <col min="7681" max="7681" width="32.25" style="146" customWidth="1"/>
    <col min="7682" max="7682" width="8.875" style="146" customWidth="1"/>
    <col min="7683" max="7683" width="10.125" style="146" customWidth="1"/>
    <col min="7684" max="7684" width="8.125" style="146" customWidth="1"/>
    <col min="7685" max="7685" width="10.25" style="146" customWidth="1"/>
    <col min="7686" max="7686" width="9.125" style="146" customWidth="1"/>
    <col min="7687" max="7687" width="10.25" style="146" customWidth="1"/>
    <col min="7688" max="7688" width="8.125" style="146" customWidth="1"/>
    <col min="7689" max="7689" width="8.625" style="146" customWidth="1"/>
    <col min="7690" max="7691" width="8.125" style="146" customWidth="1"/>
    <col min="7692" max="7692" width="9.25" style="146" customWidth="1"/>
    <col min="7693" max="7698" width="9.125" style="146" customWidth="1"/>
    <col min="7699" max="7699" width="10.125" style="146" bestFit="1" customWidth="1"/>
    <col min="7700" max="7936" width="11.375" style="146"/>
    <col min="7937" max="7937" width="32.25" style="146" customWidth="1"/>
    <col min="7938" max="7938" width="8.875" style="146" customWidth="1"/>
    <col min="7939" max="7939" width="10.125" style="146" customWidth="1"/>
    <col min="7940" max="7940" width="8.125" style="146" customWidth="1"/>
    <col min="7941" max="7941" width="10.25" style="146" customWidth="1"/>
    <col min="7942" max="7942" width="9.125" style="146" customWidth="1"/>
    <col min="7943" max="7943" width="10.25" style="146" customWidth="1"/>
    <col min="7944" max="7944" width="8.125" style="146" customWidth="1"/>
    <col min="7945" max="7945" width="8.625" style="146" customWidth="1"/>
    <col min="7946" max="7947" width="8.125" style="146" customWidth="1"/>
    <col min="7948" max="7948" width="9.25" style="146" customWidth="1"/>
    <col min="7949" max="7954" width="9.125" style="146" customWidth="1"/>
    <col min="7955" max="7955" width="10.125" style="146" bestFit="1" customWidth="1"/>
    <col min="7956" max="8192" width="11.375" style="146"/>
    <col min="8193" max="8193" width="32.25" style="146" customWidth="1"/>
    <col min="8194" max="8194" width="8.875" style="146" customWidth="1"/>
    <col min="8195" max="8195" width="10.125" style="146" customWidth="1"/>
    <col min="8196" max="8196" width="8.125" style="146" customWidth="1"/>
    <col min="8197" max="8197" width="10.25" style="146" customWidth="1"/>
    <col min="8198" max="8198" width="9.125" style="146" customWidth="1"/>
    <col min="8199" max="8199" width="10.25" style="146" customWidth="1"/>
    <col min="8200" max="8200" width="8.125" style="146" customWidth="1"/>
    <col min="8201" max="8201" width="8.625" style="146" customWidth="1"/>
    <col min="8202" max="8203" width="8.125" style="146" customWidth="1"/>
    <col min="8204" max="8204" width="9.25" style="146" customWidth="1"/>
    <col min="8205" max="8210" width="9.125" style="146" customWidth="1"/>
    <col min="8211" max="8211" width="10.125" style="146" bestFit="1" customWidth="1"/>
    <col min="8212" max="8448" width="11.375" style="146"/>
    <col min="8449" max="8449" width="32.25" style="146" customWidth="1"/>
    <col min="8450" max="8450" width="8.875" style="146" customWidth="1"/>
    <col min="8451" max="8451" width="10.125" style="146" customWidth="1"/>
    <col min="8452" max="8452" width="8.125" style="146" customWidth="1"/>
    <col min="8453" max="8453" width="10.25" style="146" customWidth="1"/>
    <col min="8454" max="8454" width="9.125" style="146" customWidth="1"/>
    <col min="8455" max="8455" width="10.25" style="146" customWidth="1"/>
    <col min="8456" max="8456" width="8.125" style="146" customWidth="1"/>
    <col min="8457" max="8457" width="8.625" style="146" customWidth="1"/>
    <col min="8458" max="8459" width="8.125" style="146" customWidth="1"/>
    <col min="8460" max="8460" width="9.25" style="146" customWidth="1"/>
    <col min="8461" max="8466" width="9.125" style="146" customWidth="1"/>
    <col min="8467" max="8467" width="10.125" style="146" bestFit="1" customWidth="1"/>
    <col min="8468" max="8704" width="11.375" style="146"/>
    <col min="8705" max="8705" width="32.25" style="146" customWidth="1"/>
    <col min="8706" max="8706" width="8.875" style="146" customWidth="1"/>
    <col min="8707" max="8707" width="10.125" style="146" customWidth="1"/>
    <col min="8708" max="8708" width="8.125" style="146" customWidth="1"/>
    <col min="8709" max="8709" width="10.25" style="146" customWidth="1"/>
    <col min="8710" max="8710" width="9.125" style="146" customWidth="1"/>
    <col min="8711" max="8711" width="10.25" style="146" customWidth="1"/>
    <col min="8712" max="8712" width="8.125" style="146" customWidth="1"/>
    <col min="8713" max="8713" width="8.625" style="146" customWidth="1"/>
    <col min="8714" max="8715" width="8.125" style="146" customWidth="1"/>
    <col min="8716" max="8716" width="9.25" style="146" customWidth="1"/>
    <col min="8717" max="8722" width="9.125" style="146" customWidth="1"/>
    <col min="8723" max="8723" width="10.125" style="146" bestFit="1" customWidth="1"/>
    <col min="8724" max="8960" width="11.375" style="146"/>
    <col min="8961" max="8961" width="32.25" style="146" customWidth="1"/>
    <col min="8962" max="8962" width="8.875" style="146" customWidth="1"/>
    <col min="8963" max="8963" width="10.125" style="146" customWidth="1"/>
    <col min="8964" max="8964" width="8.125" style="146" customWidth="1"/>
    <col min="8965" max="8965" width="10.25" style="146" customWidth="1"/>
    <col min="8966" max="8966" width="9.125" style="146" customWidth="1"/>
    <col min="8967" max="8967" width="10.25" style="146" customWidth="1"/>
    <col min="8968" max="8968" width="8.125" style="146" customWidth="1"/>
    <col min="8969" max="8969" width="8.625" style="146" customWidth="1"/>
    <col min="8970" max="8971" width="8.125" style="146" customWidth="1"/>
    <col min="8972" max="8972" width="9.25" style="146" customWidth="1"/>
    <col min="8973" max="8978" width="9.125" style="146" customWidth="1"/>
    <col min="8979" max="8979" width="10.125" style="146" bestFit="1" customWidth="1"/>
    <col min="8980" max="9216" width="11.375" style="146"/>
    <col min="9217" max="9217" width="32.25" style="146" customWidth="1"/>
    <col min="9218" max="9218" width="8.875" style="146" customWidth="1"/>
    <col min="9219" max="9219" width="10.125" style="146" customWidth="1"/>
    <col min="9220" max="9220" width="8.125" style="146" customWidth="1"/>
    <col min="9221" max="9221" width="10.25" style="146" customWidth="1"/>
    <col min="9222" max="9222" width="9.125" style="146" customWidth="1"/>
    <col min="9223" max="9223" width="10.25" style="146" customWidth="1"/>
    <col min="9224" max="9224" width="8.125" style="146" customWidth="1"/>
    <col min="9225" max="9225" width="8.625" style="146" customWidth="1"/>
    <col min="9226" max="9227" width="8.125" style="146" customWidth="1"/>
    <col min="9228" max="9228" width="9.25" style="146" customWidth="1"/>
    <col min="9229" max="9234" width="9.125" style="146" customWidth="1"/>
    <col min="9235" max="9235" width="10.125" style="146" bestFit="1" customWidth="1"/>
    <col min="9236" max="9472" width="11.375" style="146"/>
    <col min="9473" max="9473" width="32.25" style="146" customWidth="1"/>
    <col min="9474" max="9474" width="8.875" style="146" customWidth="1"/>
    <col min="9475" max="9475" width="10.125" style="146" customWidth="1"/>
    <col min="9476" max="9476" width="8.125" style="146" customWidth="1"/>
    <col min="9477" max="9477" width="10.25" style="146" customWidth="1"/>
    <col min="9478" max="9478" width="9.125" style="146" customWidth="1"/>
    <col min="9479" max="9479" width="10.25" style="146" customWidth="1"/>
    <col min="9480" max="9480" width="8.125" style="146" customWidth="1"/>
    <col min="9481" max="9481" width="8.625" style="146" customWidth="1"/>
    <col min="9482" max="9483" width="8.125" style="146" customWidth="1"/>
    <col min="9484" max="9484" width="9.25" style="146" customWidth="1"/>
    <col min="9485" max="9490" width="9.125" style="146" customWidth="1"/>
    <col min="9491" max="9491" width="10.125" style="146" bestFit="1" customWidth="1"/>
    <col min="9492" max="9728" width="11.375" style="146"/>
    <col min="9729" max="9729" width="32.25" style="146" customWidth="1"/>
    <col min="9730" max="9730" width="8.875" style="146" customWidth="1"/>
    <col min="9731" max="9731" width="10.125" style="146" customWidth="1"/>
    <col min="9732" max="9732" width="8.125" style="146" customWidth="1"/>
    <col min="9733" max="9733" width="10.25" style="146" customWidth="1"/>
    <col min="9734" max="9734" width="9.125" style="146" customWidth="1"/>
    <col min="9735" max="9735" width="10.25" style="146" customWidth="1"/>
    <col min="9736" max="9736" width="8.125" style="146" customWidth="1"/>
    <col min="9737" max="9737" width="8.625" style="146" customWidth="1"/>
    <col min="9738" max="9739" width="8.125" style="146" customWidth="1"/>
    <col min="9740" max="9740" width="9.25" style="146" customWidth="1"/>
    <col min="9741" max="9746" width="9.125" style="146" customWidth="1"/>
    <col min="9747" max="9747" width="10.125" style="146" bestFit="1" customWidth="1"/>
    <col min="9748" max="9984" width="11.375" style="146"/>
    <col min="9985" max="9985" width="32.25" style="146" customWidth="1"/>
    <col min="9986" max="9986" width="8.875" style="146" customWidth="1"/>
    <col min="9987" max="9987" width="10.125" style="146" customWidth="1"/>
    <col min="9988" max="9988" width="8.125" style="146" customWidth="1"/>
    <col min="9989" max="9989" width="10.25" style="146" customWidth="1"/>
    <col min="9990" max="9990" width="9.125" style="146" customWidth="1"/>
    <col min="9991" max="9991" width="10.25" style="146" customWidth="1"/>
    <col min="9992" max="9992" width="8.125" style="146" customWidth="1"/>
    <col min="9993" max="9993" width="8.625" style="146" customWidth="1"/>
    <col min="9994" max="9995" width="8.125" style="146" customWidth="1"/>
    <col min="9996" max="9996" width="9.25" style="146" customWidth="1"/>
    <col min="9997" max="10002" width="9.125" style="146" customWidth="1"/>
    <col min="10003" max="10003" width="10.125" style="146" bestFit="1" customWidth="1"/>
    <col min="10004" max="10240" width="11.375" style="146"/>
    <col min="10241" max="10241" width="32.25" style="146" customWidth="1"/>
    <col min="10242" max="10242" width="8.875" style="146" customWidth="1"/>
    <col min="10243" max="10243" width="10.125" style="146" customWidth="1"/>
    <col min="10244" max="10244" width="8.125" style="146" customWidth="1"/>
    <col min="10245" max="10245" width="10.25" style="146" customWidth="1"/>
    <col min="10246" max="10246" width="9.125" style="146" customWidth="1"/>
    <col min="10247" max="10247" width="10.25" style="146" customWidth="1"/>
    <col min="10248" max="10248" width="8.125" style="146" customWidth="1"/>
    <col min="10249" max="10249" width="8.625" style="146" customWidth="1"/>
    <col min="10250" max="10251" width="8.125" style="146" customWidth="1"/>
    <col min="10252" max="10252" width="9.25" style="146" customWidth="1"/>
    <col min="10253" max="10258" width="9.125" style="146" customWidth="1"/>
    <col min="10259" max="10259" width="10.125" style="146" bestFit="1" customWidth="1"/>
    <col min="10260" max="10496" width="11.375" style="146"/>
    <col min="10497" max="10497" width="32.25" style="146" customWidth="1"/>
    <col min="10498" max="10498" width="8.875" style="146" customWidth="1"/>
    <col min="10499" max="10499" width="10.125" style="146" customWidth="1"/>
    <col min="10500" max="10500" width="8.125" style="146" customWidth="1"/>
    <col min="10501" max="10501" width="10.25" style="146" customWidth="1"/>
    <col min="10502" max="10502" width="9.125" style="146" customWidth="1"/>
    <col min="10503" max="10503" width="10.25" style="146" customWidth="1"/>
    <col min="10504" max="10504" width="8.125" style="146" customWidth="1"/>
    <col min="10505" max="10505" width="8.625" style="146" customWidth="1"/>
    <col min="10506" max="10507" width="8.125" style="146" customWidth="1"/>
    <col min="10508" max="10508" width="9.25" style="146" customWidth="1"/>
    <col min="10509" max="10514" width="9.125" style="146" customWidth="1"/>
    <col min="10515" max="10515" width="10.125" style="146" bestFit="1" customWidth="1"/>
    <col min="10516" max="10752" width="11.375" style="146"/>
    <col min="10753" max="10753" width="32.25" style="146" customWidth="1"/>
    <col min="10754" max="10754" width="8.875" style="146" customWidth="1"/>
    <col min="10755" max="10755" width="10.125" style="146" customWidth="1"/>
    <col min="10756" max="10756" width="8.125" style="146" customWidth="1"/>
    <col min="10757" max="10757" width="10.25" style="146" customWidth="1"/>
    <col min="10758" max="10758" width="9.125" style="146" customWidth="1"/>
    <col min="10759" max="10759" width="10.25" style="146" customWidth="1"/>
    <col min="10760" max="10760" width="8.125" style="146" customWidth="1"/>
    <col min="10761" max="10761" width="8.625" style="146" customWidth="1"/>
    <col min="10762" max="10763" width="8.125" style="146" customWidth="1"/>
    <col min="10764" max="10764" width="9.25" style="146" customWidth="1"/>
    <col min="10765" max="10770" width="9.125" style="146" customWidth="1"/>
    <col min="10771" max="10771" width="10.125" style="146" bestFit="1" customWidth="1"/>
    <col min="10772" max="11008" width="11.375" style="146"/>
    <col min="11009" max="11009" width="32.25" style="146" customWidth="1"/>
    <col min="11010" max="11010" width="8.875" style="146" customWidth="1"/>
    <col min="11011" max="11011" width="10.125" style="146" customWidth="1"/>
    <col min="11012" max="11012" width="8.125" style="146" customWidth="1"/>
    <col min="11013" max="11013" width="10.25" style="146" customWidth="1"/>
    <col min="11014" max="11014" width="9.125" style="146" customWidth="1"/>
    <col min="11015" max="11015" width="10.25" style="146" customWidth="1"/>
    <col min="11016" max="11016" width="8.125" style="146" customWidth="1"/>
    <col min="11017" max="11017" width="8.625" style="146" customWidth="1"/>
    <col min="11018" max="11019" width="8.125" style="146" customWidth="1"/>
    <col min="11020" max="11020" width="9.25" style="146" customWidth="1"/>
    <col min="11021" max="11026" width="9.125" style="146" customWidth="1"/>
    <col min="11027" max="11027" width="10.125" style="146" bestFit="1" customWidth="1"/>
    <col min="11028" max="11264" width="11.375" style="146"/>
    <col min="11265" max="11265" width="32.25" style="146" customWidth="1"/>
    <col min="11266" max="11266" width="8.875" style="146" customWidth="1"/>
    <col min="11267" max="11267" width="10.125" style="146" customWidth="1"/>
    <col min="11268" max="11268" width="8.125" style="146" customWidth="1"/>
    <col min="11269" max="11269" width="10.25" style="146" customWidth="1"/>
    <col min="11270" max="11270" width="9.125" style="146" customWidth="1"/>
    <col min="11271" max="11271" width="10.25" style="146" customWidth="1"/>
    <col min="11272" max="11272" width="8.125" style="146" customWidth="1"/>
    <col min="11273" max="11273" width="8.625" style="146" customWidth="1"/>
    <col min="11274" max="11275" width="8.125" style="146" customWidth="1"/>
    <col min="11276" max="11276" width="9.25" style="146" customWidth="1"/>
    <col min="11277" max="11282" width="9.125" style="146" customWidth="1"/>
    <col min="11283" max="11283" width="10.125" style="146" bestFit="1" customWidth="1"/>
    <col min="11284" max="11520" width="11.375" style="146"/>
    <col min="11521" max="11521" width="32.25" style="146" customWidth="1"/>
    <col min="11522" max="11522" width="8.875" style="146" customWidth="1"/>
    <col min="11523" max="11523" width="10.125" style="146" customWidth="1"/>
    <col min="11524" max="11524" width="8.125" style="146" customWidth="1"/>
    <col min="11525" max="11525" width="10.25" style="146" customWidth="1"/>
    <col min="11526" max="11526" width="9.125" style="146" customWidth="1"/>
    <col min="11527" max="11527" width="10.25" style="146" customWidth="1"/>
    <col min="11528" max="11528" width="8.125" style="146" customWidth="1"/>
    <col min="11529" max="11529" width="8.625" style="146" customWidth="1"/>
    <col min="11530" max="11531" width="8.125" style="146" customWidth="1"/>
    <col min="11532" max="11532" width="9.25" style="146" customWidth="1"/>
    <col min="11533" max="11538" width="9.125" style="146" customWidth="1"/>
    <col min="11539" max="11539" width="10.125" style="146" bestFit="1" customWidth="1"/>
    <col min="11540" max="11776" width="11.375" style="146"/>
    <col min="11777" max="11777" width="32.25" style="146" customWidth="1"/>
    <col min="11778" max="11778" width="8.875" style="146" customWidth="1"/>
    <col min="11779" max="11779" width="10.125" style="146" customWidth="1"/>
    <col min="11780" max="11780" width="8.125" style="146" customWidth="1"/>
    <col min="11781" max="11781" width="10.25" style="146" customWidth="1"/>
    <col min="11782" max="11782" width="9.125" style="146" customWidth="1"/>
    <col min="11783" max="11783" width="10.25" style="146" customWidth="1"/>
    <col min="11784" max="11784" width="8.125" style="146" customWidth="1"/>
    <col min="11785" max="11785" width="8.625" style="146" customWidth="1"/>
    <col min="11786" max="11787" width="8.125" style="146" customWidth="1"/>
    <col min="11788" max="11788" width="9.25" style="146" customWidth="1"/>
    <col min="11789" max="11794" width="9.125" style="146" customWidth="1"/>
    <col min="11795" max="11795" width="10.125" style="146" bestFit="1" customWidth="1"/>
    <col min="11796" max="12032" width="11.375" style="146"/>
    <col min="12033" max="12033" width="32.25" style="146" customWidth="1"/>
    <col min="12034" max="12034" width="8.875" style="146" customWidth="1"/>
    <col min="12035" max="12035" width="10.125" style="146" customWidth="1"/>
    <col min="12036" max="12036" width="8.125" style="146" customWidth="1"/>
    <col min="12037" max="12037" width="10.25" style="146" customWidth="1"/>
    <col min="12038" max="12038" width="9.125" style="146" customWidth="1"/>
    <col min="12039" max="12039" width="10.25" style="146" customWidth="1"/>
    <col min="12040" max="12040" width="8.125" style="146" customWidth="1"/>
    <col min="12041" max="12041" width="8.625" style="146" customWidth="1"/>
    <col min="12042" max="12043" width="8.125" style="146" customWidth="1"/>
    <col min="12044" max="12044" width="9.25" style="146" customWidth="1"/>
    <col min="12045" max="12050" width="9.125" style="146" customWidth="1"/>
    <col min="12051" max="12051" width="10.125" style="146" bestFit="1" customWidth="1"/>
    <col min="12052" max="12288" width="11.375" style="146"/>
    <col min="12289" max="12289" width="32.25" style="146" customWidth="1"/>
    <col min="12290" max="12290" width="8.875" style="146" customWidth="1"/>
    <col min="12291" max="12291" width="10.125" style="146" customWidth="1"/>
    <col min="12292" max="12292" width="8.125" style="146" customWidth="1"/>
    <col min="12293" max="12293" width="10.25" style="146" customWidth="1"/>
    <col min="12294" max="12294" width="9.125" style="146" customWidth="1"/>
    <col min="12295" max="12295" width="10.25" style="146" customWidth="1"/>
    <col min="12296" max="12296" width="8.125" style="146" customWidth="1"/>
    <col min="12297" max="12297" width="8.625" style="146" customWidth="1"/>
    <col min="12298" max="12299" width="8.125" style="146" customWidth="1"/>
    <col min="12300" max="12300" width="9.25" style="146" customWidth="1"/>
    <col min="12301" max="12306" width="9.125" style="146" customWidth="1"/>
    <col min="12307" max="12307" width="10.125" style="146" bestFit="1" customWidth="1"/>
    <col min="12308" max="12544" width="11.375" style="146"/>
    <col min="12545" max="12545" width="32.25" style="146" customWidth="1"/>
    <col min="12546" max="12546" width="8.875" style="146" customWidth="1"/>
    <col min="12547" max="12547" width="10.125" style="146" customWidth="1"/>
    <col min="12548" max="12548" width="8.125" style="146" customWidth="1"/>
    <col min="12549" max="12549" width="10.25" style="146" customWidth="1"/>
    <col min="12550" max="12550" width="9.125" style="146" customWidth="1"/>
    <col min="12551" max="12551" width="10.25" style="146" customWidth="1"/>
    <col min="12552" max="12552" width="8.125" style="146" customWidth="1"/>
    <col min="12553" max="12553" width="8.625" style="146" customWidth="1"/>
    <col min="12554" max="12555" width="8.125" style="146" customWidth="1"/>
    <col min="12556" max="12556" width="9.25" style="146" customWidth="1"/>
    <col min="12557" max="12562" width="9.125" style="146" customWidth="1"/>
    <col min="12563" max="12563" width="10.125" style="146" bestFit="1" customWidth="1"/>
    <col min="12564" max="12800" width="11.375" style="146"/>
    <col min="12801" max="12801" width="32.25" style="146" customWidth="1"/>
    <col min="12802" max="12802" width="8.875" style="146" customWidth="1"/>
    <col min="12803" max="12803" width="10.125" style="146" customWidth="1"/>
    <col min="12804" max="12804" width="8.125" style="146" customWidth="1"/>
    <col min="12805" max="12805" width="10.25" style="146" customWidth="1"/>
    <col min="12806" max="12806" width="9.125" style="146" customWidth="1"/>
    <col min="12807" max="12807" width="10.25" style="146" customWidth="1"/>
    <col min="12808" max="12808" width="8.125" style="146" customWidth="1"/>
    <col min="12809" max="12809" width="8.625" style="146" customWidth="1"/>
    <col min="12810" max="12811" width="8.125" style="146" customWidth="1"/>
    <col min="12812" max="12812" width="9.25" style="146" customWidth="1"/>
    <col min="12813" max="12818" width="9.125" style="146" customWidth="1"/>
    <col min="12819" max="12819" width="10.125" style="146" bestFit="1" customWidth="1"/>
    <col min="12820" max="13056" width="11.375" style="146"/>
    <col min="13057" max="13057" width="32.25" style="146" customWidth="1"/>
    <col min="13058" max="13058" width="8.875" style="146" customWidth="1"/>
    <col min="13059" max="13059" width="10.125" style="146" customWidth="1"/>
    <col min="13060" max="13060" width="8.125" style="146" customWidth="1"/>
    <col min="13061" max="13061" width="10.25" style="146" customWidth="1"/>
    <col min="13062" max="13062" width="9.125" style="146" customWidth="1"/>
    <col min="13063" max="13063" width="10.25" style="146" customWidth="1"/>
    <col min="13064" max="13064" width="8.125" style="146" customWidth="1"/>
    <col min="13065" max="13065" width="8.625" style="146" customWidth="1"/>
    <col min="13066" max="13067" width="8.125" style="146" customWidth="1"/>
    <col min="13068" max="13068" width="9.25" style="146" customWidth="1"/>
    <col min="13069" max="13074" width="9.125" style="146" customWidth="1"/>
    <col min="13075" max="13075" width="10.125" style="146" bestFit="1" customWidth="1"/>
    <col min="13076" max="13312" width="11.375" style="146"/>
    <col min="13313" max="13313" width="32.25" style="146" customWidth="1"/>
    <col min="13314" max="13314" width="8.875" style="146" customWidth="1"/>
    <col min="13315" max="13315" width="10.125" style="146" customWidth="1"/>
    <col min="13316" max="13316" width="8.125" style="146" customWidth="1"/>
    <col min="13317" max="13317" width="10.25" style="146" customWidth="1"/>
    <col min="13318" max="13318" width="9.125" style="146" customWidth="1"/>
    <col min="13319" max="13319" width="10.25" style="146" customWidth="1"/>
    <col min="13320" max="13320" width="8.125" style="146" customWidth="1"/>
    <col min="13321" max="13321" width="8.625" style="146" customWidth="1"/>
    <col min="13322" max="13323" width="8.125" style="146" customWidth="1"/>
    <col min="13324" max="13324" width="9.25" style="146" customWidth="1"/>
    <col min="13325" max="13330" width="9.125" style="146" customWidth="1"/>
    <col min="13331" max="13331" width="10.125" style="146" bestFit="1" customWidth="1"/>
    <col min="13332" max="13568" width="11.375" style="146"/>
    <col min="13569" max="13569" width="32.25" style="146" customWidth="1"/>
    <col min="13570" max="13570" width="8.875" style="146" customWidth="1"/>
    <col min="13571" max="13571" width="10.125" style="146" customWidth="1"/>
    <col min="13572" max="13572" width="8.125" style="146" customWidth="1"/>
    <col min="13573" max="13573" width="10.25" style="146" customWidth="1"/>
    <col min="13574" max="13574" width="9.125" style="146" customWidth="1"/>
    <col min="13575" max="13575" width="10.25" style="146" customWidth="1"/>
    <col min="13576" max="13576" width="8.125" style="146" customWidth="1"/>
    <col min="13577" max="13577" width="8.625" style="146" customWidth="1"/>
    <col min="13578" max="13579" width="8.125" style="146" customWidth="1"/>
    <col min="13580" max="13580" width="9.25" style="146" customWidth="1"/>
    <col min="13581" max="13586" width="9.125" style="146" customWidth="1"/>
    <col min="13587" max="13587" width="10.125" style="146" bestFit="1" customWidth="1"/>
    <col min="13588" max="13824" width="11.375" style="146"/>
    <col min="13825" max="13825" width="32.25" style="146" customWidth="1"/>
    <col min="13826" max="13826" width="8.875" style="146" customWidth="1"/>
    <col min="13827" max="13827" width="10.125" style="146" customWidth="1"/>
    <col min="13828" max="13828" width="8.125" style="146" customWidth="1"/>
    <col min="13829" max="13829" width="10.25" style="146" customWidth="1"/>
    <col min="13830" max="13830" width="9.125" style="146" customWidth="1"/>
    <col min="13831" max="13831" width="10.25" style="146" customWidth="1"/>
    <col min="13832" max="13832" width="8.125" style="146" customWidth="1"/>
    <col min="13833" max="13833" width="8.625" style="146" customWidth="1"/>
    <col min="13834" max="13835" width="8.125" style="146" customWidth="1"/>
    <col min="13836" max="13836" width="9.25" style="146" customWidth="1"/>
    <col min="13837" max="13842" width="9.125" style="146" customWidth="1"/>
    <col min="13843" max="13843" width="10.125" style="146" bestFit="1" customWidth="1"/>
    <col min="13844" max="14080" width="11.375" style="146"/>
    <col min="14081" max="14081" width="32.25" style="146" customWidth="1"/>
    <col min="14082" max="14082" width="8.875" style="146" customWidth="1"/>
    <col min="14083" max="14083" width="10.125" style="146" customWidth="1"/>
    <col min="14084" max="14084" width="8.125" style="146" customWidth="1"/>
    <col min="14085" max="14085" width="10.25" style="146" customWidth="1"/>
    <col min="14086" max="14086" width="9.125" style="146" customWidth="1"/>
    <col min="14087" max="14087" width="10.25" style="146" customWidth="1"/>
    <col min="14088" max="14088" width="8.125" style="146" customWidth="1"/>
    <col min="14089" max="14089" width="8.625" style="146" customWidth="1"/>
    <col min="14090" max="14091" width="8.125" style="146" customWidth="1"/>
    <col min="14092" max="14092" width="9.25" style="146" customWidth="1"/>
    <col min="14093" max="14098" width="9.125" style="146" customWidth="1"/>
    <col min="14099" max="14099" width="10.125" style="146" bestFit="1" customWidth="1"/>
    <col min="14100" max="14336" width="11.375" style="146"/>
    <col min="14337" max="14337" width="32.25" style="146" customWidth="1"/>
    <col min="14338" max="14338" width="8.875" style="146" customWidth="1"/>
    <col min="14339" max="14339" width="10.125" style="146" customWidth="1"/>
    <col min="14340" max="14340" width="8.125" style="146" customWidth="1"/>
    <col min="14341" max="14341" width="10.25" style="146" customWidth="1"/>
    <col min="14342" max="14342" width="9.125" style="146" customWidth="1"/>
    <col min="14343" max="14343" width="10.25" style="146" customWidth="1"/>
    <col min="14344" max="14344" width="8.125" style="146" customWidth="1"/>
    <col min="14345" max="14345" width="8.625" style="146" customWidth="1"/>
    <col min="14346" max="14347" width="8.125" style="146" customWidth="1"/>
    <col min="14348" max="14348" width="9.25" style="146" customWidth="1"/>
    <col min="14349" max="14354" width="9.125" style="146" customWidth="1"/>
    <col min="14355" max="14355" width="10.125" style="146" bestFit="1" customWidth="1"/>
    <col min="14356" max="14592" width="11.375" style="146"/>
    <col min="14593" max="14593" width="32.25" style="146" customWidth="1"/>
    <col min="14594" max="14594" width="8.875" style="146" customWidth="1"/>
    <col min="14595" max="14595" width="10.125" style="146" customWidth="1"/>
    <col min="14596" max="14596" width="8.125" style="146" customWidth="1"/>
    <col min="14597" max="14597" width="10.25" style="146" customWidth="1"/>
    <col min="14598" max="14598" width="9.125" style="146" customWidth="1"/>
    <col min="14599" max="14599" width="10.25" style="146" customWidth="1"/>
    <col min="14600" max="14600" width="8.125" style="146" customWidth="1"/>
    <col min="14601" max="14601" width="8.625" style="146" customWidth="1"/>
    <col min="14602" max="14603" width="8.125" style="146" customWidth="1"/>
    <col min="14604" max="14604" width="9.25" style="146" customWidth="1"/>
    <col min="14605" max="14610" width="9.125" style="146" customWidth="1"/>
    <col min="14611" max="14611" width="10.125" style="146" bestFit="1" customWidth="1"/>
    <col min="14612" max="14848" width="11.375" style="146"/>
    <col min="14849" max="14849" width="32.25" style="146" customWidth="1"/>
    <col min="14850" max="14850" width="8.875" style="146" customWidth="1"/>
    <col min="14851" max="14851" width="10.125" style="146" customWidth="1"/>
    <col min="14852" max="14852" width="8.125" style="146" customWidth="1"/>
    <col min="14853" max="14853" width="10.25" style="146" customWidth="1"/>
    <col min="14854" max="14854" width="9.125" style="146" customWidth="1"/>
    <col min="14855" max="14855" width="10.25" style="146" customWidth="1"/>
    <col min="14856" max="14856" width="8.125" style="146" customWidth="1"/>
    <col min="14857" max="14857" width="8.625" style="146" customWidth="1"/>
    <col min="14858" max="14859" width="8.125" style="146" customWidth="1"/>
    <col min="14860" max="14860" width="9.25" style="146" customWidth="1"/>
    <col min="14861" max="14866" width="9.125" style="146" customWidth="1"/>
    <col min="14867" max="14867" width="10.125" style="146" bestFit="1" customWidth="1"/>
    <col min="14868" max="15104" width="11.375" style="146"/>
    <col min="15105" max="15105" width="32.25" style="146" customWidth="1"/>
    <col min="15106" max="15106" width="8.875" style="146" customWidth="1"/>
    <col min="15107" max="15107" width="10.125" style="146" customWidth="1"/>
    <col min="15108" max="15108" width="8.125" style="146" customWidth="1"/>
    <col min="15109" max="15109" width="10.25" style="146" customWidth="1"/>
    <col min="15110" max="15110" width="9.125" style="146" customWidth="1"/>
    <col min="15111" max="15111" width="10.25" style="146" customWidth="1"/>
    <col min="15112" max="15112" width="8.125" style="146" customWidth="1"/>
    <col min="15113" max="15113" width="8.625" style="146" customWidth="1"/>
    <col min="15114" max="15115" width="8.125" style="146" customWidth="1"/>
    <col min="15116" max="15116" width="9.25" style="146" customWidth="1"/>
    <col min="15117" max="15122" width="9.125" style="146" customWidth="1"/>
    <col min="15123" max="15123" width="10.125" style="146" bestFit="1" customWidth="1"/>
    <col min="15124" max="15360" width="11.375" style="146"/>
    <col min="15361" max="15361" width="32.25" style="146" customWidth="1"/>
    <col min="15362" max="15362" width="8.875" style="146" customWidth="1"/>
    <col min="15363" max="15363" width="10.125" style="146" customWidth="1"/>
    <col min="15364" max="15364" width="8.125" style="146" customWidth="1"/>
    <col min="15365" max="15365" width="10.25" style="146" customWidth="1"/>
    <col min="15366" max="15366" width="9.125" style="146" customWidth="1"/>
    <col min="15367" max="15367" width="10.25" style="146" customWidth="1"/>
    <col min="15368" max="15368" width="8.125" style="146" customWidth="1"/>
    <col min="15369" max="15369" width="8.625" style="146" customWidth="1"/>
    <col min="15370" max="15371" width="8.125" style="146" customWidth="1"/>
    <col min="15372" max="15372" width="9.25" style="146" customWidth="1"/>
    <col min="15373" max="15378" width="9.125" style="146" customWidth="1"/>
    <col min="15379" max="15379" width="10.125" style="146" bestFit="1" customWidth="1"/>
    <col min="15380" max="15616" width="11.375" style="146"/>
    <col min="15617" max="15617" width="32.25" style="146" customWidth="1"/>
    <col min="15618" max="15618" width="8.875" style="146" customWidth="1"/>
    <col min="15619" max="15619" width="10.125" style="146" customWidth="1"/>
    <col min="15620" max="15620" width="8.125" style="146" customWidth="1"/>
    <col min="15621" max="15621" width="10.25" style="146" customWidth="1"/>
    <col min="15622" max="15622" width="9.125" style="146" customWidth="1"/>
    <col min="15623" max="15623" width="10.25" style="146" customWidth="1"/>
    <col min="15624" max="15624" width="8.125" style="146" customWidth="1"/>
    <col min="15625" max="15625" width="8.625" style="146" customWidth="1"/>
    <col min="15626" max="15627" width="8.125" style="146" customWidth="1"/>
    <col min="15628" max="15628" width="9.25" style="146" customWidth="1"/>
    <col min="15629" max="15634" width="9.125" style="146" customWidth="1"/>
    <col min="15635" max="15635" width="10.125" style="146" bestFit="1" customWidth="1"/>
    <col min="15636" max="15872" width="11.375" style="146"/>
    <col min="15873" max="15873" width="32.25" style="146" customWidth="1"/>
    <col min="15874" max="15874" width="8.875" style="146" customWidth="1"/>
    <col min="15875" max="15875" width="10.125" style="146" customWidth="1"/>
    <col min="15876" max="15876" width="8.125" style="146" customWidth="1"/>
    <col min="15877" max="15877" width="10.25" style="146" customWidth="1"/>
    <col min="15878" max="15878" width="9.125" style="146" customWidth="1"/>
    <col min="15879" max="15879" width="10.25" style="146" customWidth="1"/>
    <col min="15880" max="15880" width="8.125" style="146" customWidth="1"/>
    <col min="15881" max="15881" width="8.625" style="146" customWidth="1"/>
    <col min="15882" max="15883" width="8.125" style="146" customWidth="1"/>
    <col min="15884" max="15884" width="9.25" style="146" customWidth="1"/>
    <col min="15885" max="15890" width="9.125" style="146" customWidth="1"/>
    <col min="15891" max="15891" width="10.125" style="146" bestFit="1" customWidth="1"/>
    <col min="15892" max="16128" width="11.375" style="146"/>
    <col min="16129" max="16129" width="32.25" style="146" customWidth="1"/>
    <col min="16130" max="16130" width="8.875" style="146" customWidth="1"/>
    <col min="16131" max="16131" width="10.125" style="146" customWidth="1"/>
    <col min="16132" max="16132" width="8.125" style="146" customWidth="1"/>
    <col min="16133" max="16133" width="10.25" style="146" customWidth="1"/>
    <col min="16134" max="16134" width="9.125" style="146" customWidth="1"/>
    <col min="16135" max="16135" width="10.25" style="146" customWidth="1"/>
    <col min="16136" max="16136" width="8.125" style="146" customWidth="1"/>
    <col min="16137" max="16137" width="8.625" style="146" customWidth="1"/>
    <col min="16138" max="16139" width="8.125" style="146" customWidth="1"/>
    <col min="16140" max="16140" width="9.25" style="146" customWidth="1"/>
    <col min="16141" max="16146" width="9.125" style="146" customWidth="1"/>
    <col min="16147" max="16147" width="10.125" style="146" bestFit="1" customWidth="1"/>
    <col min="16148" max="16384" width="11.375" style="146"/>
  </cols>
  <sheetData>
    <row r="1" spans="1:14" ht="27" customHeight="1">
      <c r="D1" s="477"/>
      <c r="N1" s="478" t="s">
        <v>199</v>
      </c>
    </row>
    <row r="2" spans="1:14" ht="18" customHeight="1">
      <c r="K2" s="1098" t="s">
        <v>200</v>
      </c>
      <c r="L2" s="1099"/>
      <c r="M2" s="1008">
        <f>'Input Cost_MS4'!B4</f>
        <v>0</v>
      </c>
      <c r="N2" s="1003"/>
    </row>
    <row r="3" spans="1:14" ht="15" customHeight="1">
      <c r="A3" s="234">
        <f>'Input Cost_MS4'!B3</f>
        <v>0</v>
      </c>
      <c r="B3" s="337">
        <f>'Input Cost_MS4'!B8</f>
        <v>0</v>
      </c>
      <c r="C3" s="143"/>
      <c r="D3" s="144"/>
      <c r="E3" s="1105">
        <f>'Input Cost_MS4'!B6</f>
        <v>0</v>
      </c>
      <c r="F3" s="1106"/>
      <c r="G3" s="1107"/>
      <c r="H3" s="1105">
        <f>'Input Cost_MS4'!B10</f>
        <v>0</v>
      </c>
      <c r="I3" s="1106"/>
      <c r="J3" s="1107"/>
      <c r="K3" s="1103">
        <f>'Input Cost_MS4'!B9</f>
        <v>0</v>
      </c>
      <c r="L3" s="1104"/>
      <c r="M3" s="1009">
        <f>'Input Cost_MS4'!B2</f>
        <v>0</v>
      </c>
      <c r="N3" s="145"/>
    </row>
    <row r="4" spans="1:14">
      <c r="A4" s="147" t="s">
        <v>201</v>
      </c>
      <c r="B4" s="338" t="s">
        <v>202</v>
      </c>
      <c r="C4" s="149"/>
      <c r="D4" s="150"/>
      <c r="E4" s="148" t="s">
        <v>203</v>
      </c>
      <c r="F4" s="149"/>
      <c r="G4" s="150"/>
      <c r="H4" s="148" t="s">
        <v>204</v>
      </c>
      <c r="I4" s="149"/>
      <c r="J4" s="150"/>
      <c r="K4" s="148" t="s">
        <v>205</v>
      </c>
      <c r="L4" s="150"/>
      <c r="M4" s="1006" t="s">
        <v>206</v>
      </c>
      <c r="N4" s="150"/>
    </row>
    <row r="5" spans="1:14" ht="21.75" customHeight="1">
      <c r="A5" s="1095"/>
      <c r="B5" s="1096"/>
      <c r="C5" s="1096"/>
      <c r="D5" s="1096"/>
      <c r="E5" s="1096"/>
      <c r="F5" s="1096"/>
      <c r="G5" s="1096"/>
      <c r="H5" s="1096"/>
      <c r="I5" s="1096"/>
      <c r="J5" s="1096"/>
      <c r="K5" s="1096"/>
      <c r="L5" s="1096"/>
      <c r="M5" s="1096"/>
      <c r="N5" s="1097"/>
    </row>
    <row r="6" spans="1:14" ht="15.75">
      <c r="A6" s="1100" t="s">
        <v>207</v>
      </c>
      <c r="B6" s="1101"/>
      <c r="C6" s="1101"/>
      <c r="D6" s="1101"/>
      <c r="E6" s="1101"/>
      <c r="F6" s="1101"/>
      <c r="G6" s="1101"/>
      <c r="H6" s="1101"/>
      <c r="I6" s="1101"/>
      <c r="J6" s="1101"/>
      <c r="K6" s="1101"/>
      <c r="L6" s="1101"/>
      <c r="M6" s="1101"/>
      <c r="N6" s="1102"/>
    </row>
    <row r="7" spans="1:14" ht="15" customHeight="1">
      <c r="A7" s="1108" t="s">
        <v>208</v>
      </c>
      <c r="B7" s="1109"/>
      <c r="C7" s="1109"/>
      <c r="D7" s="1109"/>
      <c r="E7" s="1110"/>
      <c r="F7" s="1023"/>
      <c r="G7" s="1023"/>
      <c r="H7" s="1023"/>
      <c r="I7" s="284" t="s">
        <v>209</v>
      </c>
      <c r="J7" s="919"/>
      <c r="K7" s="919"/>
      <c r="L7" s="919"/>
      <c r="M7" s="920" t="s">
        <v>210</v>
      </c>
      <c r="N7" s="269" t="s">
        <v>201</v>
      </c>
    </row>
    <row r="8" spans="1:14" ht="39" customHeight="1">
      <c r="B8" s="773"/>
      <c r="C8" s="776" t="s">
        <v>211</v>
      </c>
      <c r="D8" s="775" t="s">
        <v>212</v>
      </c>
      <c r="E8" s="775" t="s">
        <v>213</v>
      </c>
      <c r="H8" s="771"/>
      <c r="I8" s="921" t="s">
        <v>214</v>
      </c>
      <c r="J8" s="1024"/>
      <c r="K8" s="1024"/>
      <c r="L8" s="922" t="s">
        <v>215</v>
      </c>
      <c r="M8" s="997">
        <f>J22</f>
        <v>0</v>
      </c>
      <c r="N8" s="1025"/>
    </row>
    <row r="9" spans="1:14" ht="15" customHeight="1">
      <c r="A9" s="1026" t="s">
        <v>216</v>
      </c>
      <c r="B9" s="1027" t="s">
        <v>86</v>
      </c>
      <c r="C9" s="1028">
        <f>C10*'Project Costs_MS4'!C5/1000</f>
        <v>0</v>
      </c>
      <c r="D9" s="1029">
        <f>D10*'Project Costs_MS4'!C5/1000</f>
        <v>0</v>
      </c>
      <c r="E9" s="1029">
        <f>E10*'Project Costs_MS4'!C5/1000</f>
        <v>0</v>
      </c>
      <c r="G9" s="170"/>
      <c r="I9" s="926" t="s">
        <v>217</v>
      </c>
      <c r="J9" s="927"/>
      <c r="K9" s="927"/>
      <c r="L9" s="928" t="s">
        <v>86</v>
      </c>
      <c r="M9" s="998">
        <f>J37+J76</f>
        <v>0</v>
      </c>
      <c r="N9" s="994"/>
    </row>
    <row r="10" spans="1:14" ht="15" customHeight="1">
      <c r="A10" s="157" t="s">
        <v>218</v>
      </c>
      <c r="B10" s="466" t="s">
        <v>120</v>
      </c>
      <c r="C10" s="787">
        <f>SUM(C11:C15)</f>
        <v>0</v>
      </c>
      <c r="D10" s="467">
        <f>SUM(D11:D15)</f>
        <v>0</v>
      </c>
      <c r="E10" s="467">
        <f>SUM(E11:E15)</f>
        <v>0</v>
      </c>
      <c r="F10" s="772"/>
      <c r="G10" s="770"/>
      <c r="I10" s="951" t="s">
        <v>219</v>
      </c>
      <c r="J10" s="930"/>
      <c r="K10" s="930"/>
      <c r="L10" s="931" t="s">
        <v>86</v>
      </c>
      <c r="M10" s="932">
        <f>J62</f>
        <v>0</v>
      </c>
      <c r="N10" s="933">
        <f>J68</f>
        <v>0</v>
      </c>
    </row>
    <row r="11" spans="1:14" ht="15" customHeight="1">
      <c r="A11" s="155" t="s">
        <v>220</v>
      </c>
      <c r="B11" s="156" t="s">
        <v>120</v>
      </c>
      <c r="C11" s="774">
        <f>'Project Costs_MS4'!D13</f>
        <v>0</v>
      </c>
      <c r="D11" s="465">
        <f>'Project Costs_MS4'!E13</f>
        <v>0</v>
      </c>
      <c r="E11" s="465">
        <f>'Project Costs_MS4'!F13</f>
        <v>0</v>
      </c>
      <c r="G11" s="170"/>
      <c r="I11" s="934" t="s">
        <v>221</v>
      </c>
      <c r="J11" s="935"/>
      <c r="K11" s="935"/>
      <c r="L11" s="936" t="s">
        <v>86</v>
      </c>
      <c r="M11" s="937">
        <f>M9-M10</f>
        <v>0</v>
      </c>
      <c r="N11" s="938">
        <f>M9-N10</f>
        <v>0</v>
      </c>
    </row>
    <row r="12" spans="1:14" ht="15" customHeight="1">
      <c r="A12" s="155" t="s">
        <v>222</v>
      </c>
      <c r="B12" s="156" t="s">
        <v>120</v>
      </c>
      <c r="C12" s="774">
        <f>'Project Costs_MS4'!D14</f>
        <v>0</v>
      </c>
      <c r="D12" s="465">
        <f>'Project Costs_MS4'!E14</f>
        <v>0</v>
      </c>
      <c r="E12" s="465">
        <f>'Project Costs_MS4'!F14</f>
        <v>0</v>
      </c>
      <c r="G12" s="170"/>
      <c r="I12" s="930"/>
      <c r="J12" s="930"/>
      <c r="K12" s="930"/>
      <c r="L12" s="930"/>
      <c r="M12" s="1001"/>
      <c r="N12" s="930"/>
    </row>
    <row r="13" spans="1:14" ht="15" customHeight="1">
      <c r="A13" s="155" t="s">
        <v>223</v>
      </c>
      <c r="B13" s="156" t="s">
        <v>120</v>
      </c>
      <c r="C13" s="774">
        <f>'Project Costs_MS4'!D15</f>
        <v>0</v>
      </c>
      <c r="D13" s="465">
        <f>'Project Costs_MS4'!E15</f>
        <v>0</v>
      </c>
      <c r="E13" s="465">
        <f>'Project Costs_MS4'!F15</f>
        <v>0</v>
      </c>
      <c r="G13" s="170"/>
      <c r="I13" s="921" t="s">
        <v>224</v>
      </c>
      <c r="J13" s="1024"/>
      <c r="K13" s="1024"/>
      <c r="L13" s="939" t="s">
        <v>86</v>
      </c>
      <c r="M13" s="999">
        <f>'Lifecycle Calculation_MS4'!J17</f>
        <v>0</v>
      </c>
      <c r="N13" s="995"/>
    </row>
    <row r="14" spans="1:14" ht="15" customHeight="1">
      <c r="A14" s="155" t="s">
        <v>225</v>
      </c>
      <c r="B14" s="156" t="s">
        <v>120</v>
      </c>
      <c r="C14" s="774">
        <f>'Project Costs_MS4'!D16</f>
        <v>0</v>
      </c>
      <c r="D14" s="465">
        <f>'Project Costs_MS4'!E16</f>
        <v>0</v>
      </c>
      <c r="E14" s="465">
        <f>'Project Costs_MS4'!F16</f>
        <v>0</v>
      </c>
      <c r="G14" s="170"/>
      <c r="I14" s="940" t="s">
        <v>226</v>
      </c>
      <c r="J14" s="941"/>
      <c r="K14" s="941"/>
      <c r="L14" s="942" t="s">
        <v>148</v>
      </c>
      <c r="M14" s="943" t="str">
        <f>Amortization_MS4!K8</f>
        <v>&lt;1,0</v>
      </c>
      <c r="N14" s="943" t="str">
        <f>Amortization_MS4!K17</f>
        <v>&lt;1,0</v>
      </c>
    </row>
    <row r="15" spans="1:14" ht="15" customHeight="1">
      <c r="A15" s="155" t="s">
        <v>52</v>
      </c>
      <c r="B15" s="156" t="s">
        <v>120</v>
      </c>
      <c r="C15" s="966">
        <f>'Project Costs_MS4'!D17</f>
        <v>0</v>
      </c>
      <c r="D15" s="465">
        <f>'Project Costs_MS4'!E17</f>
        <v>0</v>
      </c>
      <c r="E15" s="465">
        <f>'Project Costs_MS4'!F17</f>
        <v>0</v>
      </c>
      <c r="G15" s="170"/>
      <c r="I15" s="929" t="s">
        <v>57</v>
      </c>
      <c r="J15" s="930"/>
      <c r="K15" s="930"/>
      <c r="L15" s="944" t="s">
        <v>98</v>
      </c>
      <c r="M15" s="1000">
        <f>IF(J71+J80=0,0,'Lifecycle Calculation_MS4'!B2)</f>
        <v>0</v>
      </c>
      <c r="N15" s="996"/>
    </row>
    <row r="16" spans="1:14" ht="15" customHeight="1">
      <c r="A16" s="1030"/>
      <c r="B16" s="1031"/>
      <c r="C16" s="188"/>
      <c r="D16" s="1032"/>
      <c r="E16" s="1032"/>
      <c r="G16" s="170"/>
      <c r="I16" s="945" t="s">
        <v>227</v>
      </c>
      <c r="J16" s="1033"/>
      <c r="K16" s="1033"/>
      <c r="L16" s="946" t="s">
        <v>86</v>
      </c>
      <c r="M16" s="1034">
        <f>IF(NPV('Project Costs_MS4'!C3,C86:I86)-M13=0,0,NPV('Project Costs_MS4'!C3,C86:I86)-M13)</f>
        <v>0</v>
      </c>
      <c r="N16" s="1034">
        <f>IF(NPV('Project Costs_MS4'!C3,C93:I93)-(M13)=0,0,NPV('Project Costs_MS4'!C3,C93:I93)-(M13))</f>
        <v>0</v>
      </c>
    </row>
    <row r="17" spans="1:19" ht="16.5" customHeight="1">
      <c r="C17" s="188"/>
      <c r="G17" s="170"/>
      <c r="I17" s="947" t="s">
        <v>227</v>
      </c>
      <c r="J17" s="948"/>
      <c r="K17" s="948"/>
      <c r="L17" s="949" t="s">
        <v>98</v>
      </c>
      <c r="M17" s="950">
        <f>IF(J37=0,0,M16/J37)</f>
        <v>0</v>
      </c>
      <c r="N17" s="950">
        <f>IF(J37=0,0,N16/J37)</f>
        <v>0</v>
      </c>
    </row>
    <row r="18" spans="1:19">
      <c r="B18" s="146"/>
      <c r="D18" s="222"/>
      <c r="I18" s="414"/>
    </row>
    <row r="19" spans="1:19">
      <c r="A19" s="159"/>
      <c r="B19" s="154"/>
      <c r="C19" s="236">
        <f>'Input Cost_MS4'!D115</f>
        <v>2026</v>
      </c>
      <c r="D19" s="237">
        <f t="shared" ref="D19:I19" si="0">C19+1</f>
        <v>2027</v>
      </c>
      <c r="E19" s="236">
        <f t="shared" si="0"/>
        <v>2028</v>
      </c>
      <c r="F19" s="237">
        <f t="shared" si="0"/>
        <v>2029</v>
      </c>
      <c r="G19" s="236">
        <f t="shared" si="0"/>
        <v>2030</v>
      </c>
      <c r="H19" s="237">
        <f t="shared" si="0"/>
        <v>2031</v>
      </c>
      <c r="I19" s="236">
        <f t="shared" si="0"/>
        <v>2032</v>
      </c>
      <c r="J19" s="238" t="s">
        <v>156</v>
      </c>
    </row>
    <row r="20" spans="1:19" s="162" customFormat="1" ht="15.75">
      <c r="A20" s="151" t="s">
        <v>228</v>
      </c>
      <c r="B20" s="152"/>
      <c r="C20" s="152"/>
      <c r="D20" s="161"/>
      <c r="E20" s="161"/>
      <c r="F20" s="161"/>
      <c r="G20" s="161"/>
      <c r="H20" s="161"/>
      <c r="I20" s="161"/>
      <c r="J20" s="153"/>
    </row>
    <row r="21" spans="1:19">
      <c r="A21" s="163" t="s">
        <v>229</v>
      </c>
      <c r="B21" s="1027" t="s">
        <v>230</v>
      </c>
      <c r="C21" s="171"/>
      <c r="D21" s="256"/>
      <c r="E21" s="257"/>
      <c r="F21" s="257"/>
      <c r="G21" s="257"/>
      <c r="H21" s="257"/>
      <c r="I21" s="253"/>
      <c r="J21" s="1035">
        <f>SUM(C21:I21)</f>
        <v>0</v>
      </c>
    </row>
    <row r="22" spans="1:19">
      <c r="A22" s="175" t="s">
        <v>231</v>
      </c>
      <c r="B22" s="176" t="s">
        <v>230</v>
      </c>
      <c r="C22" s="233">
        <f>detail_MS4!B47</f>
        <v>0</v>
      </c>
      <c r="D22" s="177">
        <f>detail_MS4!O47</f>
        <v>0</v>
      </c>
      <c r="E22" s="177">
        <f>detail_MS4!AB47</f>
        <v>0</v>
      </c>
      <c r="F22" s="177">
        <f>detail_MS4!AO47</f>
        <v>0</v>
      </c>
      <c r="G22" s="177">
        <f>detail_MS4!BB47</f>
        <v>0</v>
      </c>
      <c r="H22" s="177">
        <f>detail_MS4!BO47</f>
        <v>0</v>
      </c>
      <c r="I22" s="254">
        <f>detail_MS4!CB47</f>
        <v>0</v>
      </c>
      <c r="J22" s="213">
        <f>SUM(C22:I22)</f>
        <v>0</v>
      </c>
    </row>
    <row r="23" spans="1:19">
      <c r="A23" s="957" t="s">
        <v>232</v>
      </c>
      <c r="B23" s="925" t="s">
        <v>233</v>
      </c>
      <c r="C23" s="1036">
        <f>IF(C22=0,0,(C37*1000)/C22)</f>
        <v>0</v>
      </c>
      <c r="D23" s="958">
        <f t="shared" ref="D23:J23" si="1">IF(D22=0,0,(D37*1000)/D22)</f>
        <v>0</v>
      </c>
      <c r="E23" s="958">
        <f t="shared" si="1"/>
        <v>0</v>
      </c>
      <c r="F23" s="958">
        <f t="shared" si="1"/>
        <v>0</v>
      </c>
      <c r="G23" s="958">
        <f t="shared" si="1"/>
        <v>0</v>
      </c>
      <c r="H23" s="958">
        <f t="shared" si="1"/>
        <v>0</v>
      </c>
      <c r="I23" s="1036">
        <f t="shared" si="1"/>
        <v>0</v>
      </c>
      <c r="J23" s="959">
        <f t="shared" si="1"/>
        <v>0</v>
      </c>
      <c r="K23" s="413">
        <f>J23*3</f>
        <v>0</v>
      </c>
      <c r="L23" s="414"/>
      <c r="M23" s="414"/>
    </row>
    <row r="24" spans="1:19">
      <c r="A24" s="160" t="s">
        <v>234</v>
      </c>
      <c r="B24" s="156" t="s">
        <v>233</v>
      </c>
      <c r="C24" s="188" t="e">
        <f>(C38*1000)/C22</f>
        <v>#DIV/0!</v>
      </c>
      <c r="D24" s="164" t="e">
        <f t="shared" ref="D24:J24" si="2">(D38*1000)/D22</f>
        <v>#DIV/0!</v>
      </c>
      <c r="E24" s="164" t="e">
        <f t="shared" si="2"/>
        <v>#DIV/0!</v>
      </c>
      <c r="F24" s="164" t="e">
        <f t="shared" si="2"/>
        <v>#DIV/0!</v>
      </c>
      <c r="G24" s="164" t="e">
        <f t="shared" si="2"/>
        <v>#DIV/0!</v>
      </c>
      <c r="H24" s="164" t="e">
        <f t="shared" si="2"/>
        <v>#DIV/0!</v>
      </c>
      <c r="I24" s="188" t="e">
        <f t="shared" si="2"/>
        <v>#DIV/0!</v>
      </c>
      <c r="J24" s="165" t="e">
        <f t="shared" si="2"/>
        <v>#DIV/0!</v>
      </c>
      <c r="K24" s="413"/>
      <c r="L24" s="414"/>
      <c r="M24" s="414"/>
    </row>
    <row r="25" spans="1:19">
      <c r="A25" s="160" t="s">
        <v>235</v>
      </c>
      <c r="B25" s="156" t="s">
        <v>233</v>
      </c>
      <c r="C25" s="188" t="e">
        <f>(C41*1000)/C22</f>
        <v>#DIV/0!</v>
      </c>
      <c r="D25" s="164" t="e">
        <f t="shared" ref="D25:J25" si="3">(D41*1000)/D22</f>
        <v>#DIV/0!</v>
      </c>
      <c r="E25" s="164" t="e">
        <f t="shared" si="3"/>
        <v>#DIV/0!</v>
      </c>
      <c r="F25" s="164" t="e">
        <f t="shared" si="3"/>
        <v>#DIV/0!</v>
      </c>
      <c r="G25" s="164" t="e">
        <f t="shared" si="3"/>
        <v>#DIV/0!</v>
      </c>
      <c r="H25" s="164" t="e">
        <f t="shared" si="3"/>
        <v>#DIV/0!</v>
      </c>
      <c r="I25" s="188" t="e">
        <f t="shared" si="3"/>
        <v>#DIV/0!</v>
      </c>
      <c r="J25" s="165" t="e">
        <f t="shared" si="3"/>
        <v>#DIV/0!</v>
      </c>
      <c r="K25" s="413"/>
      <c r="L25" s="414"/>
      <c r="M25" s="414"/>
    </row>
    <row r="26" spans="1:19">
      <c r="A26" s="952" t="s">
        <v>236</v>
      </c>
      <c r="B26" s="924" t="s">
        <v>233</v>
      </c>
      <c r="C26" s="965" t="e">
        <f>(C46*1000)/C22</f>
        <v>#DIV/0!</v>
      </c>
      <c r="D26" s="953" t="e">
        <f t="shared" ref="D26:J26" si="4">(D46*1000)/D22</f>
        <v>#DIV/0!</v>
      </c>
      <c r="E26" s="953" t="e">
        <f t="shared" si="4"/>
        <v>#DIV/0!</v>
      </c>
      <c r="F26" s="953" t="e">
        <f t="shared" si="4"/>
        <v>#DIV/0!</v>
      </c>
      <c r="G26" s="953" t="e">
        <f t="shared" si="4"/>
        <v>#DIV/0!</v>
      </c>
      <c r="H26" s="953" t="e">
        <f t="shared" si="4"/>
        <v>#DIV/0!</v>
      </c>
      <c r="I26" s="965" t="e">
        <f t="shared" si="4"/>
        <v>#DIV/0!</v>
      </c>
      <c r="J26" s="954" t="e">
        <f t="shared" si="4"/>
        <v>#DIV/0!</v>
      </c>
      <c r="K26" s="413"/>
      <c r="L26" s="414"/>
      <c r="M26" s="414"/>
    </row>
    <row r="27" spans="1:19">
      <c r="A27" s="160" t="s">
        <v>237</v>
      </c>
      <c r="B27" s="156" t="s">
        <v>233</v>
      </c>
      <c r="C27" s="188">
        <f t="shared" ref="C27:J27" si="5">IF(C22=0,0,(C47*1000)/C22)</f>
        <v>0</v>
      </c>
      <c r="D27" s="164">
        <f t="shared" si="5"/>
        <v>0</v>
      </c>
      <c r="E27" s="164">
        <f t="shared" si="5"/>
        <v>0</v>
      </c>
      <c r="F27" s="164">
        <f t="shared" si="5"/>
        <v>0</v>
      </c>
      <c r="G27" s="164">
        <f t="shared" si="5"/>
        <v>0</v>
      </c>
      <c r="H27" s="164">
        <f t="shared" si="5"/>
        <v>0</v>
      </c>
      <c r="I27" s="255">
        <f t="shared" si="5"/>
        <v>0</v>
      </c>
      <c r="J27" s="165">
        <f t="shared" si="5"/>
        <v>0</v>
      </c>
      <c r="K27" s="414"/>
      <c r="L27" s="414"/>
      <c r="M27" s="414"/>
    </row>
    <row r="28" spans="1:19">
      <c r="A28" s="952" t="s">
        <v>238</v>
      </c>
      <c r="B28" s="924" t="s">
        <v>233</v>
      </c>
      <c r="C28" s="965" t="e">
        <f>(C57*1000)/C22</f>
        <v>#DIV/0!</v>
      </c>
      <c r="D28" s="953" t="e">
        <f t="shared" ref="D28:J28" si="6">(D57*1000)/D22</f>
        <v>#DIV/0!</v>
      </c>
      <c r="E28" s="953" t="e">
        <f t="shared" si="6"/>
        <v>#DIV/0!</v>
      </c>
      <c r="F28" s="953" t="e">
        <f t="shared" si="6"/>
        <v>#DIV/0!</v>
      </c>
      <c r="G28" s="953" t="e">
        <f t="shared" si="6"/>
        <v>#DIV/0!</v>
      </c>
      <c r="H28" s="953" t="e">
        <f t="shared" si="6"/>
        <v>#DIV/0!</v>
      </c>
      <c r="I28" s="965" t="e">
        <f t="shared" si="6"/>
        <v>#DIV/0!</v>
      </c>
      <c r="J28" s="954" t="e">
        <f t="shared" si="6"/>
        <v>#DIV/0!</v>
      </c>
      <c r="K28" s="413"/>
      <c r="L28" s="414"/>
      <c r="M28" s="414"/>
    </row>
    <row r="29" spans="1:19">
      <c r="A29" s="160" t="s">
        <v>239</v>
      </c>
      <c r="B29" s="156" t="s">
        <v>233</v>
      </c>
      <c r="C29" s="188">
        <f t="shared" ref="C29:J29" si="7">IF(C22=0,0,(C58*1000)/C22)</f>
        <v>0</v>
      </c>
      <c r="D29" s="164">
        <f t="shared" si="7"/>
        <v>0</v>
      </c>
      <c r="E29" s="164">
        <f t="shared" si="7"/>
        <v>0</v>
      </c>
      <c r="F29" s="164">
        <f t="shared" si="7"/>
        <v>0</v>
      </c>
      <c r="G29" s="164">
        <f t="shared" si="7"/>
        <v>0</v>
      </c>
      <c r="H29" s="164">
        <f t="shared" si="7"/>
        <v>0</v>
      </c>
      <c r="I29" s="255">
        <f t="shared" si="7"/>
        <v>0</v>
      </c>
      <c r="J29" s="165">
        <f t="shared" si="7"/>
        <v>0</v>
      </c>
      <c r="K29" s="414"/>
      <c r="L29" s="414"/>
      <c r="M29" s="414"/>
    </row>
    <row r="30" spans="1:19">
      <c r="A30" s="960" t="s">
        <v>240</v>
      </c>
      <c r="B30" s="466" t="s">
        <v>233</v>
      </c>
      <c r="C30" s="961" t="e">
        <f>(C68*1000)/C22</f>
        <v>#DIV/0!</v>
      </c>
      <c r="D30" s="962" t="e">
        <f t="shared" ref="D30:J30" si="8">(D68*1000)/D22</f>
        <v>#DIV/0!</v>
      </c>
      <c r="E30" s="962" t="e">
        <f t="shared" si="8"/>
        <v>#DIV/0!</v>
      </c>
      <c r="F30" s="962" t="e">
        <f t="shared" si="8"/>
        <v>#DIV/0!</v>
      </c>
      <c r="G30" s="962" t="e">
        <f t="shared" si="8"/>
        <v>#DIV/0!</v>
      </c>
      <c r="H30" s="962" t="e">
        <f t="shared" si="8"/>
        <v>#DIV/0!</v>
      </c>
      <c r="I30" s="963" t="e">
        <f t="shared" si="8"/>
        <v>#DIV/0!</v>
      </c>
      <c r="J30" s="964" t="e">
        <f t="shared" si="8"/>
        <v>#DIV/0!</v>
      </c>
      <c r="K30" s="414"/>
      <c r="L30" s="414"/>
      <c r="M30" s="414"/>
    </row>
    <row r="31" spans="1:19" s="214" customFormat="1">
      <c r="A31" s="474" t="s">
        <v>241</v>
      </c>
      <c r="B31" s="449" t="s">
        <v>98</v>
      </c>
      <c r="C31" s="955">
        <f>'Input Cost_MS4'!C22</f>
        <v>0</v>
      </c>
      <c r="D31" s="955">
        <f>'Input Cost_MS4'!C23</f>
        <v>0</v>
      </c>
      <c r="E31" s="955">
        <f>'Input Cost_MS4'!C24</f>
        <v>0</v>
      </c>
      <c r="F31" s="955">
        <f>'Input Cost_MS4'!C25</f>
        <v>0</v>
      </c>
      <c r="G31" s="955">
        <f>'Input Cost_MS4'!C26</f>
        <v>0</v>
      </c>
      <c r="H31" s="955">
        <f>'Input Cost_MS4'!C27</f>
        <v>0</v>
      </c>
      <c r="I31" s="955">
        <f>'Input Cost_MS4'!C28</f>
        <v>0</v>
      </c>
      <c r="J31" s="956">
        <f>IF(J34=0,0,J36/J34)</f>
        <v>0</v>
      </c>
      <c r="K31" s="415"/>
      <c r="L31" s="415"/>
      <c r="M31" s="415"/>
    </row>
    <row r="32" spans="1:19">
      <c r="A32" s="155"/>
      <c r="C32" s="166"/>
      <c r="D32" s="166"/>
      <c r="E32" s="166"/>
      <c r="F32" s="166"/>
      <c r="G32" s="166"/>
      <c r="H32" s="166"/>
      <c r="I32" s="166"/>
      <c r="J32" s="189"/>
      <c r="K32" s="416"/>
      <c r="L32" s="414"/>
      <c r="M32" s="414"/>
      <c r="R32" s="372"/>
      <c r="S32" s="372"/>
    </row>
    <row r="33" spans="1:21" s="162" customFormat="1" ht="15.75">
      <c r="A33" s="151" t="s">
        <v>242</v>
      </c>
      <c r="B33" s="152"/>
      <c r="C33" s="152"/>
      <c r="D33" s="161"/>
      <c r="E33" s="161"/>
      <c r="F33" s="161"/>
      <c r="G33" s="161"/>
      <c r="H33" s="161"/>
      <c r="I33" s="161"/>
      <c r="J33" s="153"/>
      <c r="K33" s="417"/>
      <c r="L33" s="417"/>
      <c r="M33" s="417"/>
    </row>
    <row r="34" spans="1:21">
      <c r="A34" s="160" t="s">
        <v>243</v>
      </c>
      <c r="B34" s="156" t="s">
        <v>86</v>
      </c>
      <c r="C34" s="1037">
        <f>detail_MS4!G47/1000</f>
        <v>0</v>
      </c>
      <c r="D34" s="169">
        <f>detail_MS4!T47/1000</f>
        <v>0</v>
      </c>
      <c r="E34" s="169">
        <f>detail_MS4!AG47/1000</f>
        <v>0</v>
      </c>
      <c r="F34" s="169">
        <f>detail_MS4!AT47/1000</f>
        <v>0</v>
      </c>
      <c r="G34" s="169">
        <f>detail_MS4!BG47/1000</f>
        <v>0</v>
      </c>
      <c r="H34" s="169">
        <f>detail_MS4!BT47/1000</f>
        <v>0</v>
      </c>
      <c r="I34" s="304">
        <f>detail_MS4!CG47/1000</f>
        <v>0</v>
      </c>
      <c r="J34" s="1038">
        <f t="shared" ref="J34:J39" si="9">SUM(C34:I34)</f>
        <v>0</v>
      </c>
      <c r="K34" s="418"/>
      <c r="L34" s="413"/>
      <c r="M34" s="414"/>
      <c r="O34" s="251"/>
      <c r="R34" s="188"/>
      <c r="S34" s="188"/>
    </row>
    <row r="35" spans="1:21">
      <c r="A35" s="160" t="s">
        <v>244</v>
      </c>
      <c r="B35" s="156" t="s">
        <v>86</v>
      </c>
      <c r="C35" s="182">
        <f>detail_MS4!I47/1000</f>
        <v>0</v>
      </c>
      <c r="D35" s="167">
        <f>detail_MS4!V47/1000</f>
        <v>0</v>
      </c>
      <c r="E35" s="167">
        <f>detail_MS4!AI47/1000</f>
        <v>0</v>
      </c>
      <c r="F35" s="167">
        <f>detail_MS4!AV47/1000</f>
        <v>0</v>
      </c>
      <c r="G35" s="167">
        <f>detail_MS4!BI47/1000</f>
        <v>0</v>
      </c>
      <c r="H35" s="167">
        <f>detail_MS4!BV47/1000</f>
        <v>0</v>
      </c>
      <c r="I35" s="305">
        <f>detail_MS4!CI47/1000</f>
        <v>0</v>
      </c>
      <c r="J35" s="228">
        <f t="shared" si="9"/>
        <v>0</v>
      </c>
      <c r="K35" s="419"/>
      <c r="L35" s="414"/>
      <c r="M35" s="414"/>
      <c r="N35" s="373"/>
      <c r="O35" s="251"/>
      <c r="Q35" s="373"/>
      <c r="R35" s="188"/>
      <c r="S35" s="240"/>
      <c r="T35" s="373"/>
    </row>
    <row r="36" spans="1:21">
      <c r="A36" s="160" t="s">
        <v>245</v>
      </c>
      <c r="B36" s="156" t="s">
        <v>86</v>
      </c>
      <c r="C36" s="182">
        <f>detail_MS4!J47/1000</f>
        <v>0</v>
      </c>
      <c r="D36" s="167">
        <f>detail_MS4!W47/1000</f>
        <v>0</v>
      </c>
      <c r="E36" s="167">
        <f>detail_MS4!AJ47/1000</f>
        <v>0</v>
      </c>
      <c r="F36" s="167">
        <f>detail_MS4!AW47/1000</f>
        <v>0</v>
      </c>
      <c r="G36" s="167">
        <f>detail_MS4!BJ47/1000</f>
        <v>0</v>
      </c>
      <c r="H36" s="167">
        <f>detail_MS4!BW47/1000</f>
        <v>0</v>
      </c>
      <c r="I36" s="305">
        <f>detail_MS4!CJ47/1000</f>
        <v>0</v>
      </c>
      <c r="J36" s="228">
        <f t="shared" si="9"/>
        <v>0</v>
      </c>
      <c r="K36" s="419"/>
      <c r="L36" s="414"/>
      <c r="M36" s="414"/>
      <c r="O36" s="251"/>
      <c r="R36" s="188"/>
      <c r="S36" s="188"/>
    </row>
    <row r="37" spans="1:21">
      <c r="A37" s="175" t="s">
        <v>246</v>
      </c>
      <c r="B37" s="176" t="s">
        <v>86</v>
      </c>
      <c r="C37" s="183">
        <f t="shared" ref="C37:I37" si="10">C34+C36</f>
        <v>0</v>
      </c>
      <c r="D37" s="177">
        <f t="shared" si="10"/>
        <v>0</v>
      </c>
      <c r="E37" s="177">
        <f t="shared" si="10"/>
        <v>0</v>
      </c>
      <c r="F37" s="177">
        <f t="shared" si="10"/>
        <v>0</v>
      </c>
      <c r="G37" s="177">
        <f t="shared" si="10"/>
        <v>0</v>
      </c>
      <c r="H37" s="177">
        <f t="shared" si="10"/>
        <v>0</v>
      </c>
      <c r="I37" s="306">
        <f t="shared" si="10"/>
        <v>0</v>
      </c>
      <c r="J37" s="213">
        <f t="shared" si="9"/>
        <v>0</v>
      </c>
      <c r="K37" s="414"/>
      <c r="L37" s="414"/>
      <c r="M37" s="414"/>
      <c r="N37" s="373"/>
      <c r="O37" s="251"/>
      <c r="Q37" s="373"/>
      <c r="R37" s="188"/>
      <c r="S37" s="240"/>
      <c r="T37" s="373"/>
    </row>
    <row r="38" spans="1:21" ht="15.75">
      <c r="A38" s="160" t="s">
        <v>247</v>
      </c>
      <c r="B38" s="156" t="s">
        <v>86</v>
      </c>
      <c r="C38" s="182">
        <f>'Lifecycle Calculation_MS4'!C61/1000</f>
        <v>0</v>
      </c>
      <c r="D38" s="167">
        <f>'Lifecycle Calculation_MS4'!D61/1000</f>
        <v>0</v>
      </c>
      <c r="E38" s="167">
        <f>'Lifecycle Calculation_MS4'!E61/1000</f>
        <v>0</v>
      </c>
      <c r="F38" s="167">
        <f>'Lifecycle Calculation_MS4'!F61/1000</f>
        <v>0</v>
      </c>
      <c r="G38" s="167">
        <f>'Lifecycle Calculation_MS4'!G61/1000</f>
        <v>0</v>
      </c>
      <c r="H38" s="167">
        <f>'Lifecycle Calculation_MS4'!H61/1000</f>
        <v>0</v>
      </c>
      <c r="I38" s="305">
        <f>'Lifecycle Calculation_MS4'!I61/1000</f>
        <v>0</v>
      </c>
      <c r="J38" s="228">
        <f t="shared" si="9"/>
        <v>0</v>
      </c>
      <c r="K38" s="420" t="e">
        <f>J38*1000/$J$22</f>
        <v>#DIV/0!</v>
      </c>
      <c r="L38" s="421" t="e">
        <f>J38/J46</f>
        <v>#DIV/0!</v>
      </c>
      <c r="M38" s="414"/>
      <c r="O38" s="251"/>
      <c r="R38" s="188"/>
      <c r="S38" s="374"/>
    </row>
    <row r="39" spans="1:21">
      <c r="A39" s="1039" t="s">
        <v>248</v>
      </c>
      <c r="B39" s="1040" t="s">
        <v>86</v>
      </c>
      <c r="C39" s="1041">
        <f t="shared" ref="C39:H39" si="11">C37-C38</f>
        <v>0</v>
      </c>
      <c r="D39" s="168">
        <f t="shared" si="11"/>
        <v>0</v>
      </c>
      <c r="E39" s="168">
        <f t="shared" si="11"/>
        <v>0</v>
      </c>
      <c r="F39" s="168">
        <f t="shared" si="11"/>
        <v>0</v>
      </c>
      <c r="G39" s="168">
        <f t="shared" si="11"/>
        <v>0</v>
      </c>
      <c r="H39" s="168">
        <f t="shared" si="11"/>
        <v>0</v>
      </c>
      <c r="I39" s="307">
        <f>I37-I38</f>
        <v>0</v>
      </c>
      <c r="J39" s="1042">
        <f t="shared" si="9"/>
        <v>0</v>
      </c>
      <c r="K39" s="422"/>
      <c r="L39" s="414"/>
      <c r="M39" s="414"/>
      <c r="N39" s="373"/>
      <c r="O39" s="251"/>
      <c r="Q39" s="375"/>
      <c r="R39" s="188"/>
      <c r="S39" s="376"/>
      <c r="T39" s="166"/>
    </row>
    <row r="40" spans="1:21">
      <c r="A40" s="178" t="s">
        <v>248</v>
      </c>
      <c r="B40" s="179" t="s">
        <v>98</v>
      </c>
      <c r="C40" s="184" t="str">
        <f t="shared" ref="C40:J40" si="12">IF(C37&gt;0,C39/C37,"")</f>
        <v/>
      </c>
      <c r="D40" s="180" t="str">
        <f t="shared" si="12"/>
        <v/>
      </c>
      <c r="E40" s="180" t="str">
        <f t="shared" si="12"/>
        <v/>
      </c>
      <c r="F40" s="180" t="str">
        <f t="shared" si="12"/>
        <v/>
      </c>
      <c r="G40" s="180" t="str">
        <f t="shared" si="12"/>
        <v/>
      </c>
      <c r="H40" s="180" t="str">
        <f t="shared" si="12"/>
        <v/>
      </c>
      <c r="I40" s="308" t="str">
        <f t="shared" si="12"/>
        <v/>
      </c>
      <c r="J40" s="311" t="str">
        <f t="shared" si="12"/>
        <v/>
      </c>
      <c r="K40" s="422"/>
      <c r="L40" s="414"/>
      <c r="M40" s="414"/>
    </row>
    <row r="41" spans="1:21">
      <c r="A41" s="160" t="s">
        <v>249</v>
      </c>
      <c r="B41" s="156" t="s">
        <v>86</v>
      </c>
      <c r="C41" s="182">
        <f>'Lifecycle Calculation_MS4'!C103/1000</f>
        <v>0</v>
      </c>
      <c r="D41" s="167">
        <f>'Lifecycle Calculation_MS4'!D103/1000</f>
        <v>0</v>
      </c>
      <c r="E41" s="167">
        <f>'Lifecycle Calculation_MS4'!E103/1000</f>
        <v>0</v>
      </c>
      <c r="F41" s="167">
        <f>'Lifecycle Calculation_MS4'!F103/1000</f>
        <v>0</v>
      </c>
      <c r="G41" s="167">
        <f>'Lifecycle Calculation_MS4'!G103/1000</f>
        <v>0</v>
      </c>
      <c r="H41" s="167">
        <f>'Lifecycle Calculation_MS4'!H103/1000</f>
        <v>0</v>
      </c>
      <c r="I41" s="305">
        <f>'Lifecycle Calculation_MS4'!I103/1000</f>
        <v>0</v>
      </c>
      <c r="J41" s="228">
        <f t="shared" ref="J41:J47" si="13">SUM(C41:I41)</f>
        <v>0</v>
      </c>
      <c r="K41" s="420" t="e">
        <f>J41*1000/$J$22</f>
        <v>#DIV/0!</v>
      </c>
      <c r="L41" s="421" t="e">
        <f>J41/J46</f>
        <v>#DIV/0!</v>
      </c>
      <c r="M41" s="414"/>
    </row>
    <row r="42" spans="1:21">
      <c r="A42" s="160" t="s">
        <v>250</v>
      </c>
      <c r="B42" s="156" t="s">
        <v>86</v>
      </c>
      <c r="C42" s="182">
        <f>'Lifecycle Calculation_MS4'!C145/1000</f>
        <v>0</v>
      </c>
      <c r="D42" s="167">
        <f>'Lifecycle Calculation_MS4'!D145/1000</f>
        <v>0</v>
      </c>
      <c r="E42" s="167">
        <f>'Lifecycle Calculation_MS4'!E145/1000</f>
        <v>0</v>
      </c>
      <c r="F42" s="167">
        <f>'Lifecycle Calculation_MS4'!F145/1000</f>
        <v>0</v>
      </c>
      <c r="G42" s="167">
        <f>'Lifecycle Calculation_MS4'!G145/1000</f>
        <v>0</v>
      </c>
      <c r="H42" s="167">
        <f>'Lifecycle Calculation_MS4'!H145/1000</f>
        <v>0</v>
      </c>
      <c r="I42" s="305">
        <f>'Lifecycle Calculation_MS4'!I145/1000</f>
        <v>0</v>
      </c>
      <c r="J42" s="228">
        <f t="shared" si="13"/>
        <v>0</v>
      </c>
      <c r="K42" s="422" t="e">
        <f>(J42+J98)*1000/$J$22</f>
        <v>#DIV/0!</v>
      </c>
      <c r="L42" s="414"/>
      <c r="M42" s="414"/>
    </row>
    <row r="43" spans="1:21">
      <c r="A43" s="160" t="s">
        <v>251</v>
      </c>
      <c r="B43" s="156" t="s">
        <v>86</v>
      </c>
      <c r="C43" s="182">
        <f>'Lifecycle Calculation_MS4'!C187/1000</f>
        <v>0</v>
      </c>
      <c r="D43" s="167">
        <f>'Lifecycle Calculation_MS4'!D187/1000</f>
        <v>0</v>
      </c>
      <c r="E43" s="167">
        <f>'Lifecycle Calculation_MS4'!E187/1000</f>
        <v>0</v>
      </c>
      <c r="F43" s="167">
        <f>'Lifecycle Calculation_MS4'!F187/1000</f>
        <v>0</v>
      </c>
      <c r="G43" s="167">
        <f>'Lifecycle Calculation_MS4'!G187/1000</f>
        <v>0</v>
      </c>
      <c r="H43" s="167">
        <f>'Lifecycle Calculation_MS4'!H187/1000</f>
        <v>0</v>
      </c>
      <c r="I43" s="305">
        <f>'Lifecycle Calculation_MS4'!I187/1000</f>
        <v>0</v>
      </c>
      <c r="J43" s="228">
        <f t="shared" si="13"/>
        <v>0</v>
      </c>
      <c r="K43" s="422" t="e">
        <f>(J43+J99)*1000/$J$22</f>
        <v>#DIV/0!</v>
      </c>
      <c r="L43" s="414"/>
      <c r="M43" s="414"/>
      <c r="O43" s="251"/>
      <c r="R43" s="188"/>
      <c r="S43" s="188"/>
      <c r="T43" s="188"/>
      <c r="U43" s="375"/>
    </row>
    <row r="44" spans="1:21">
      <c r="A44" s="715" t="s">
        <v>252</v>
      </c>
      <c r="B44" s="156" t="s">
        <v>86</v>
      </c>
      <c r="C44" s="182">
        <f>'Lifecycle Calculation_MS4'!C229/1000</f>
        <v>0</v>
      </c>
      <c r="D44" s="167">
        <f>'Lifecycle Calculation_MS4'!D229/1000</f>
        <v>0</v>
      </c>
      <c r="E44" s="167">
        <f>'Lifecycle Calculation_MS4'!E229/1000</f>
        <v>0</v>
      </c>
      <c r="F44" s="167">
        <f>'Lifecycle Calculation_MS4'!F229/1000</f>
        <v>0</v>
      </c>
      <c r="G44" s="167">
        <f>'Lifecycle Calculation_MS4'!G229/1000</f>
        <v>0</v>
      </c>
      <c r="H44" s="167">
        <f>'Lifecycle Calculation_MS4'!H229/1000</f>
        <v>0</v>
      </c>
      <c r="I44" s="305">
        <f>'Lifecycle Calculation_MS4'!I229/1000</f>
        <v>0</v>
      </c>
      <c r="J44" s="228">
        <f t="shared" si="13"/>
        <v>0</v>
      </c>
      <c r="K44" s="422" t="e">
        <f>((J44+J100)*1000)/$J$22</f>
        <v>#DIV/0!</v>
      </c>
      <c r="L44" s="414"/>
      <c r="M44" s="414"/>
      <c r="O44" s="251"/>
    </row>
    <row r="45" spans="1:21">
      <c r="A45" s="715" t="s">
        <v>253</v>
      </c>
      <c r="B45" s="156" t="s">
        <v>86</v>
      </c>
      <c r="C45" s="182">
        <f>'Lifecycle Calculation_MS4'!C271/1000</f>
        <v>0</v>
      </c>
      <c r="D45" s="167">
        <f>'Lifecycle Calculation_MS4'!D271/1000</f>
        <v>0</v>
      </c>
      <c r="E45" s="167">
        <f>'Lifecycle Calculation_MS4'!E271/1000</f>
        <v>0</v>
      </c>
      <c r="F45" s="167">
        <f>'Lifecycle Calculation_MS4'!F271/1000</f>
        <v>0</v>
      </c>
      <c r="G45" s="167">
        <f>'Lifecycle Calculation_MS4'!G271/1000</f>
        <v>0</v>
      </c>
      <c r="H45" s="167">
        <f>'Lifecycle Calculation_MS4'!H271/1000</f>
        <v>0</v>
      </c>
      <c r="I45" s="305">
        <f>'Lifecycle Calculation_MS4'!I271/1000</f>
        <v>0</v>
      </c>
      <c r="J45" s="228">
        <f t="shared" si="13"/>
        <v>0</v>
      </c>
      <c r="K45" s="422"/>
      <c r="L45" s="414"/>
      <c r="M45" s="414"/>
      <c r="O45" s="222"/>
      <c r="R45" s="188"/>
      <c r="S45" s="188"/>
      <c r="T45" s="188"/>
      <c r="U45" s="375"/>
    </row>
    <row r="46" spans="1:21">
      <c r="A46" s="175" t="s">
        <v>254</v>
      </c>
      <c r="B46" s="176" t="s">
        <v>86</v>
      </c>
      <c r="C46" s="183">
        <f>C38+C41+C42+C43+C44+C45</f>
        <v>0</v>
      </c>
      <c r="D46" s="177">
        <f t="shared" ref="D46:I46" si="14">D38+D41+D42+D43+D44+D45</f>
        <v>0</v>
      </c>
      <c r="E46" s="177">
        <f t="shared" si="14"/>
        <v>0</v>
      </c>
      <c r="F46" s="177">
        <f t="shared" si="14"/>
        <v>0</v>
      </c>
      <c r="G46" s="177">
        <f t="shared" si="14"/>
        <v>0</v>
      </c>
      <c r="H46" s="177">
        <f t="shared" si="14"/>
        <v>0</v>
      </c>
      <c r="I46" s="306">
        <f t="shared" si="14"/>
        <v>0</v>
      </c>
      <c r="J46" s="213">
        <f t="shared" si="13"/>
        <v>0</v>
      </c>
      <c r="K46" s="445" t="e">
        <f>J46*1000/$J$22</f>
        <v>#DIV/0!</v>
      </c>
      <c r="L46" s="414"/>
      <c r="M46" s="414"/>
      <c r="O46" s="222"/>
      <c r="R46" s="188"/>
      <c r="S46" s="188"/>
      <c r="T46" s="188">
        <f>S46-R46</f>
        <v>0</v>
      </c>
      <c r="U46" s="375"/>
    </row>
    <row r="47" spans="1:21">
      <c r="A47" s="1039" t="s">
        <v>255</v>
      </c>
      <c r="B47" s="1040" t="s">
        <v>86</v>
      </c>
      <c r="C47" s="1041">
        <f>C37-C46</f>
        <v>0</v>
      </c>
      <c r="D47" s="168">
        <f t="shared" ref="D47:I47" si="15">D37-D46</f>
        <v>0</v>
      </c>
      <c r="E47" s="168">
        <f t="shared" si="15"/>
        <v>0</v>
      </c>
      <c r="F47" s="168">
        <f t="shared" si="15"/>
        <v>0</v>
      </c>
      <c r="G47" s="168">
        <f t="shared" si="15"/>
        <v>0</v>
      </c>
      <c r="H47" s="168">
        <f t="shared" si="15"/>
        <v>0</v>
      </c>
      <c r="I47" s="307">
        <f t="shared" si="15"/>
        <v>0</v>
      </c>
      <c r="J47" s="1042">
        <f t="shared" si="13"/>
        <v>0</v>
      </c>
      <c r="K47" s="422"/>
      <c r="L47" s="414"/>
      <c r="M47" s="418"/>
      <c r="O47" s="222"/>
      <c r="R47" s="188"/>
    </row>
    <row r="48" spans="1:21">
      <c r="A48" s="178" t="s">
        <v>255</v>
      </c>
      <c r="B48" s="179" t="s">
        <v>98</v>
      </c>
      <c r="C48" s="185" t="str">
        <f t="shared" ref="C48:F48" si="16">IF(C37&gt;0,C47/C37,"")</f>
        <v/>
      </c>
      <c r="D48" s="181" t="str">
        <f t="shared" si="16"/>
        <v/>
      </c>
      <c r="E48" s="181" t="str">
        <f t="shared" si="16"/>
        <v/>
      </c>
      <c r="F48" s="181" t="str">
        <f t="shared" si="16"/>
        <v/>
      </c>
      <c r="G48" s="181" t="str">
        <f>IF(G37&gt;0,G47/G37,"")</f>
        <v/>
      </c>
      <c r="H48" s="181" t="str">
        <f>IF(H37&gt;0,H47/H37,"")</f>
        <v/>
      </c>
      <c r="I48" s="308" t="str">
        <f>IF(I37&gt;0,I47/I37,"")</f>
        <v/>
      </c>
      <c r="J48" s="311">
        <f>IF(J37=0,0,J47/J37)</f>
        <v>0</v>
      </c>
      <c r="K48" s="422"/>
      <c r="L48" s="414"/>
      <c r="M48" s="419"/>
    </row>
    <row r="49" spans="1:15">
      <c r="A49" s="173" t="s">
        <v>256</v>
      </c>
      <c r="B49" s="174" t="s">
        <v>86</v>
      </c>
      <c r="C49" s="186">
        <f>'Lifecycle Calculation_MS4'!C313/1000</f>
        <v>0</v>
      </c>
      <c r="D49" s="187">
        <f>'Lifecycle Calculation_MS4'!D313/1000</f>
        <v>0</v>
      </c>
      <c r="E49" s="187">
        <f>'Lifecycle Calculation_MS4'!E313/1000</f>
        <v>0</v>
      </c>
      <c r="F49" s="187">
        <f>'Lifecycle Calculation_MS4'!F313/1000</f>
        <v>0</v>
      </c>
      <c r="G49" s="187">
        <f>'Lifecycle Calculation_MS4'!G313/1000</f>
        <v>0</v>
      </c>
      <c r="H49" s="187">
        <f>'Lifecycle Calculation_MS4'!H313/1000</f>
        <v>0</v>
      </c>
      <c r="I49" s="309">
        <f>'Lifecycle Calculation_MS4'!I313/1000</f>
        <v>0</v>
      </c>
      <c r="J49" s="312">
        <f>SUM(C49:I49)</f>
        <v>0</v>
      </c>
      <c r="K49" s="422" t="e">
        <f>(J49+J101+J102+J103)*1000/$J$22</f>
        <v>#DIV/0!</v>
      </c>
      <c r="L49" s="414"/>
      <c r="M49" s="414"/>
    </row>
    <row r="50" spans="1:15">
      <c r="A50" s="173" t="s">
        <v>257</v>
      </c>
      <c r="B50" s="174" t="s">
        <v>86</v>
      </c>
      <c r="C50" s="186">
        <f>'Lifecycle Calculation_MS4'!C355/1000</f>
        <v>0</v>
      </c>
      <c r="D50" s="187">
        <f>'Lifecycle Calculation_MS4'!D355/1000</f>
        <v>0</v>
      </c>
      <c r="E50" s="187">
        <f>'Lifecycle Calculation_MS4'!E355/1000</f>
        <v>0</v>
      </c>
      <c r="F50" s="187">
        <f>'Lifecycle Calculation_MS4'!F355/1000</f>
        <v>0</v>
      </c>
      <c r="G50" s="187">
        <f>'Lifecycle Calculation_MS4'!G355/1000</f>
        <v>0</v>
      </c>
      <c r="H50" s="187">
        <f>'Lifecycle Calculation_MS4'!H355/1000</f>
        <v>0</v>
      </c>
      <c r="I50" s="309">
        <f>'Lifecycle Calculation_MS4'!I355/1000</f>
        <v>0</v>
      </c>
      <c r="J50" s="312"/>
      <c r="K50" s="422"/>
      <c r="L50" s="414"/>
      <c r="M50" s="414"/>
    </row>
    <row r="51" spans="1:15" ht="13.5" customHeight="1">
      <c r="A51" s="173" t="s">
        <v>258</v>
      </c>
      <c r="B51" s="174" t="s">
        <v>86</v>
      </c>
      <c r="C51" s="186">
        <f>'Lifecycle Calculation_MS4'!C397/1000</f>
        <v>0</v>
      </c>
      <c r="D51" s="187">
        <f>'Lifecycle Calculation_MS4'!D397/1000</f>
        <v>0</v>
      </c>
      <c r="E51" s="187">
        <f>'Lifecycle Calculation_MS4'!E397/1000</f>
        <v>0</v>
      </c>
      <c r="F51" s="187">
        <f>'Lifecycle Calculation_MS4'!F397/1000</f>
        <v>0</v>
      </c>
      <c r="G51" s="187">
        <f>'Lifecycle Calculation_MS4'!G397/1000</f>
        <v>0</v>
      </c>
      <c r="H51" s="187">
        <f>'Lifecycle Calculation_MS4'!H397/1000</f>
        <v>0</v>
      </c>
      <c r="I51" s="309">
        <f>'Lifecycle Calculation_MS4'!I397/1000</f>
        <v>0</v>
      </c>
      <c r="J51" s="312">
        <f>SUM(C51:I51)</f>
        <v>0</v>
      </c>
      <c r="K51" s="422"/>
      <c r="L51" s="414"/>
      <c r="M51" s="414"/>
    </row>
    <row r="52" spans="1:15">
      <c r="A52" s="175" t="s">
        <v>259</v>
      </c>
      <c r="B52" s="176" t="s">
        <v>86</v>
      </c>
      <c r="C52" s="183">
        <f>C46+C51+C50+C49</f>
        <v>0</v>
      </c>
      <c r="D52" s="177">
        <f t="shared" ref="D52:I52" si="17">D46+D51+D50+D49</f>
        <v>0</v>
      </c>
      <c r="E52" s="177">
        <f t="shared" si="17"/>
        <v>0</v>
      </c>
      <c r="F52" s="177">
        <f t="shared" si="17"/>
        <v>0</v>
      </c>
      <c r="G52" s="177">
        <f t="shared" si="17"/>
        <v>0</v>
      </c>
      <c r="H52" s="177">
        <f t="shared" si="17"/>
        <v>0</v>
      </c>
      <c r="I52" s="306">
        <f t="shared" si="17"/>
        <v>0</v>
      </c>
      <c r="J52" s="213">
        <f>SUM(C52:I52)</f>
        <v>0</v>
      </c>
      <c r="K52" s="422">
        <f>J52*0.19</f>
        <v>0</v>
      </c>
      <c r="L52" s="414"/>
      <c r="M52" s="422"/>
    </row>
    <row r="53" spans="1:15">
      <c r="A53" s="1043" t="s">
        <v>260</v>
      </c>
      <c r="B53" s="1027" t="s">
        <v>86</v>
      </c>
      <c r="C53" s="1037">
        <f>C37-C52</f>
        <v>0</v>
      </c>
      <c r="D53" s="169">
        <f t="shared" ref="D53:J53" si="18">D37-D52</f>
        <v>0</v>
      </c>
      <c r="E53" s="169">
        <f t="shared" si="18"/>
        <v>0</v>
      </c>
      <c r="F53" s="169">
        <f t="shared" si="18"/>
        <v>0</v>
      </c>
      <c r="G53" s="169">
        <f t="shared" si="18"/>
        <v>0</v>
      </c>
      <c r="H53" s="169">
        <f t="shared" si="18"/>
        <v>0</v>
      </c>
      <c r="I53" s="304">
        <f t="shared" si="18"/>
        <v>0</v>
      </c>
      <c r="J53" s="1038">
        <f t="shared" si="18"/>
        <v>0</v>
      </c>
      <c r="K53" s="422"/>
      <c r="L53" s="414"/>
      <c r="M53" s="414"/>
      <c r="O53" s="222"/>
    </row>
    <row r="54" spans="1:15" s="214" customFormat="1">
      <c r="A54" s="448" t="s">
        <v>260</v>
      </c>
      <c r="B54" s="449" t="s">
        <v>98</v>
      </c>
      <c r="C54" s="450">
        <f>IF(C37=0,0,(C37-C52)/C37)</f>
        <v>0</v>
      </c>
      <c r="D54" s="451">
        <f t="shared" ref="D54:J54" si="19">IF(D37=0,0,(D37-D52)/D37)</f>
        <v>0</v>
      </c>
      <c r="E54" s="451">
        <f t="shared" si="19"/>
        <v>0</v>
      </c>
      <c r="F54" s="451">
        <f t="shared" si="19"/>
        <v>0</v>
      </c>
      <c r="G54" s="451">
        <f t="shared" si="19"/>
        <v>0</v>
      </c>
      <c r="H54" s="451">
        <f t="shared" si="19"/>
        <v>0</v>
      </c>
      <c r="I54" s="452">
        <f t="shared" si="19"/>
        <v>0</v>
      </c>
      <c r="J54" s="453">
        <f t="shared" si="19"/>
        <v>0</v>
      </c>
      <c r="K54" s="423"/>
      <c r="L54" s="415"/>
      <c r="M54" s="415"/>
    </row>
    <row r="55" spans="1:15">
      <c r="A55" s="160" t="s">
        <v>21</v>
      </c>
      <c r="B55" s="156" t="s">
        <v>86</v>
      </c>
      <c r="C55" s="182">
        <f>'Lifecycle Calculation_MS4'!C439/1000</f>
        <v>0</v>
      </c>
      <c r="D55" s="167">
        <f>'Lifecycle Calculation_MS4'!D439/1000</f>
        <v>0</v>
      </c>
      <c r="E55" s="167">
        <f>'Lifecycle Calculation_MS4'!E439/1000</f>
        <v>0</v>
      </c>
      <c r="F55" s="167">
        <f>'Lifecycle Calculation_MS4'!F439/1000</f>
        <v>0</v>
      </c>
      <c r="G55" s="167">
        <f>'Lifecycle Calculation_MS4'!G439/1000</f>
        <v>0</v>
      </c>
      <c r="H55" s="167">
        <f>'Lifecycle Calculation_MS4'!H439/1000</f>
        <v>0</v>
      </c>
      <c r="I55" s="305">
        <f>'Lifecycle Calculation_MS4'!I439/1000</f>
        <v>0</v>
      </c>
      <c r="J55" s="228">
        <f>SUM(C55:I55)</f>
        <v>0</v>
      </c>
      <c r="K55" s="422"/>
      <c r="L55" s="414"/>
      <c r="M55" s="414"/>
      <c r="O55" s="222"/>
    </row>
    <row r="56" spans="1:15">
      <c r="A56" s="715" t="s">
        <v>261</v>
      </c>
      <c r="B56" s="156" t="s">
        <v>86</v>
      </c>
      <c r="C56" s="182">
        <f>'Project Costs_MS4'!J45/1000</f>
        <v>0</v>
      </c>
      <c r="D56" s="167">
        <f>'Project Costs_MS4'!J46/1000</f>
        <v>0</v>
      </c>
      <c r="E56" s="167">
        <f>'Project Costs_MS4'!J47/1000</f>
        <v>0</v>
      </c>
      <c r="F56" s="167">
        <f>'Project Costs_MS4'!J48/1000</f>
        <v>0</v>
      </c>
      <c r="G56" s="167">
        <f>'Project Costs_MS4'!J49/1000</f>
        <v>0</v>
      </c>
      <c r="H56" s="167">
        <f>'Project Costs_MS4'!J50/1000</f>
        <v>0</v>
      </c>
      <c r="I56" s="305">
        <f>'Project Costs_MS4'!J51/1000</f>
        <v>0</v>
      </c>
      <c r="J56" s="228">
        <f>SUM(C56:I56)</f>
        <v>0</v>
      </c>
      <c r="K56" s="422"/>
      <c r="L56" s="414"/>
      <c r="M56" s="414"/>
      <c r="O56" s="222"/>
    </row>
    <row r="57" spans="1:15">
      <c r="A57" s="901" t="s">
        <v>102</v>
      </c>
      <c r="B57" s="902" t="s">
        <v>86</v>
      </c>
      <c r="C57" s="903">
        <f>C52+C55+C56</f>
        <v>0</v>
      </c>
      <c r="D57" s="904">
        <f t="shared" ref="D57:J57" si="20">D52+D55+D56</f>
        <v>0</v>
      </c>
      <c r="E57" s="904">
        <f t="shared" si="20"/>
        <v>0</v>
      </c>
      <c r="F57" s="904">
        <f t="shared" si="20"/>
        <v>0</v>
      </c>
      <c r="G57" s="904">
        <f t="shared" si="20"/>
        <v>0</v>
      </c>
      <c r="H57" s="904">
        <f t="shared" si="20"/>
        <v>0</v>
      </c>
      <c r="I57" s="905">
        <f t="shared" si="20"/>
        <v>0</v>
      </c>
      <c r="J57" s="906">
        <f t="shared" si="20"/>
        <v>0</v>
      </c>
      <c r="K57" s="422" t="e">
        <f>J57*1000/$J$22</f>
        <v>#DIV/0!</v>
      </c>
      <c r="L57" s="414"/>
      <c r="M57" s="422" t="e">
        <f>K57*3</f>
        <v>#DIV/0!</v>
      </c>
    </row>
    <row r="58" spans="1:15">
      <c r="A58" s="1044" t="s">
        <v>262</v>
      </c>
      <c r="B58" s="1045" t="s">
        <v>86</v>
      </c>
      <c r="C58" s="1046">
        <f>C37-C52-C55-C56</f>
        <v>0</v>
      </c>
      <c r="D58" s="893">
        <f t="shared" ref="D58:J58" si="21">D37-D52-D55-D56</f>
        <v>0</v>
      </c>
      <c r="E58" s="893">
        <f t="shared" si="21"/>
        <v>0</v>
      </c>
      <c r="F58" s="893">
        <f t="shared" si="21"/>
        <v>0</v>
      </c>
      <c r="G58" s="893">
        <f t="shared" si="21"/>
        <v>0</v>
      </c>
      <c r="H58" s="893">
        <f t="shared" si="21"/>
        <v>0</v>
      </c>
      <c r="I58" s="894">
        <f t="shared" si="21"/>
        <v>0</v>
      </c>
      <c r="J58" s="1047">
        <f t="shared" si="21"/>
        <v>0</v>
      </c>
      <c r="K58" s="424" t="e">
        <f>(J58*1000)/J22</f>
        <v>#DIV/0!</v>
      </c>
      <c r="L58" s="414"/>
      <c r="M58" s="414"/>
    </row>
    <row r="59" spans="1:15">
      <c r="A59" s="895" t="s">
        <v>262</v>
      </c>
      <c r="B59" s="896" t="s">
        <v>98</v>
      </c>
      <c r="C59" s="897">
        <f>IF(C37=0,0,C58/C37)</f>
        <v>0</v>
      </c>
      <c r="D59" s="898">
        <f t="shared" ref="D59:I59" si="22">IF(D37=0,0,D58/D37)</f>
        <v>0</v>
      </c>
      <c r="E59" s="898">
        <f t="shared" si="22"/>
        <v>0</v>
      </c>
      <c r="F59" s="898">
        <f t="shared" si="22"/>
        <v>0</v>
      </c>
      <c r="G59" s="898">
        <f t="shared" si="22"/>
        <v>0</v>
      </c>
      <c r="H59" s="898">
        <f t="shared" si="22"/>
        <v>0</v>
      </c>
      <c r="I59" s="899">
        <f t="shared" si="22"/>
        <v>0</v>
      </c>
      <c r="J59" s="900">
        <f>IF(J37=0,0,J58/J37)</f>
        <v>0</v>
      </c>
      <c r="K59" s="222"/>
    </row>
    <row r="60" spans="1:15" s="811" customFormat="1">
      <c r="A60" s="1048" t="s">
        <v>166</v>
      </c>
      <c r="B60" s="1049" t="s">
        <v>86</v>
      </c>
      <c r="C60" s="1050">
        <f>IF('Project Costs_MS4'!$D$18=0,0,-C57*'Project Costs_MS4'!$C$6)</f>
        <v>0</v>
      </c>
      <c r="D60" s="808">
        <f>IF('Project Costs_MS4'!$D$18=0,0,-D57*'Project Costs_MS4'!$C$6)</f>
        <v>0</v>
      </c>
      <c r="E60" s="808">
        <f>IF('Project Costs_MS4'!$D$18=0,0,-E57*'Project Costs_MS4'!$C$6)</f>
        <v>0</v>
      </c>
      <c r="F60" s="808">
        <f>IF('Project Costs_MS4'!$D$18=0,0,-F57*'Project Costs_MS4'!$C$6)</f>
        <v>0</v>
      </c>
      <c r="G60" s="808">
        <f>IF('Project Costs_MS4'!$D$18=0,0,-G57*'Project Costs_MS4'!$C$6)</f>
        <v>0</v>
      </c>
      <c r="H60" s="808">
        <f>IF('Project Costs_MS4'!$D$18=0,0,-H57*'Project Costs_MS4'!$C$6)</f>
        <v>0</v>
      </c>
      <c r="I60" s="809">
        <f>IF('Project Costs_MS4'!$D$18=0,0,-I57*'Project Costs_MS4'!$C$6)</f>
        <v>0</v>
      </c>
      <c r="J60" s="1051">
        <f>SUM(C60:I60)</f>
        <v>0</v>
      </c>
      <c r="K60" s="810"/>
    </row>
    <row r="61" spans="1:15" s="811" customFormat="1">
      <c r="A61" s="812" t="s">
        <v>167</v>
      </c>
      <c r="B61" s="813" t="s">
        <v>86</v>
      </c>
      <c r="C61" s="814">
        <f>IF('Project Costs_MS4'!$J$18=0,0,(('Project Costs_MS4'!$J$18/1000)/$J$57*C57))</f>
        <v>0</v>
      </c>
      <c r="D61" s="815">
        <f>IF('Project Costs_MS4'!$J$18=0,0,(('Project Costs_MS4'!$J$18/1000)/$J$57*D57))</f>
        <v>0</v>
      </c>
      <c r="E61" s="815">
        <f>IF('Project Costs_MS4'!$J$18=0,0,(('Project Costs_MS4'!$J$18/1000)/$J$57*E57))</f>
        <v>0</v>
      </c>
      <c r="F61" s="815">
        <f>IF('Project Costs_MS4'!$J$18=0,0,(('Project Costs_MS4'!$J$18/1000)/$J$57*F57))</f>
        <v>0</v>
      </c>
      <c r="G61" s="815">
        <f>IF('Project Costs_MS4'!$J$18=0,0,(('Project Costs_MS4'!$J$18/1000)/$J$57*G57))</f>
        <v>0</v>
      </c>
      <c r="H61" s="815">
        <f>IF('Project Costs_MS4'!$J$18=0,0,(('Project Costs_MS4'!$J$18/1000)/$J$57*H57))</f>
        <v>0</v>
      </c>
      <c r="I61" s="816">
        <f>IF('Project Costs_MS4'!$J$18=0,0,(('Project Costs_MS4'!$J$18/1000)/$J$57*I57))</f>
        <v>0</v>
      </c>
      <c r="J61" s="817">
        <f>SUM(C61:I61)</f>
        <v>0</v>
      </c>
      <c r="K61" s="810"/>
    </row>
    <row r="62" spans="1:15" s="811" customFormat="1">
      <c r="A62" s="907" t="s">
        <v>263</v>
      </c>
      <c r="B62" s="908" t="s">
        <v>86</v>
      </c>
      <c r="C62" s="909">
        <f>C61+C60+C57</f>
        <v>0</v>
      </c>
      <c r="D62" s="910">
        <f t="shared" ref="D62:I62" si="23">D61+D60+D57</f>
        <v>0</v>
      </c>
      <c r="E62" s="910">
        <f t="shared" si="23"/>
        <v>0</v>
      </c>
      <c r="F62" s="910">
        <f t="shared" si="23"/>
        <v>0</v>
      </c>
      <c r="G62" s="910">
        <f t="shared" si="23"/>
        <v>0</v>
      </c>
      <c r="H62" s="910">
        <f t="shared" si="23"/>
        <v>0</v>
      </c>
      <c r="I62" s="911">
        <f t="shared" si="23"/>
        <v>0</v>
      </c>
      <c r="J62" s="912">
        <f>SUM(C62:I62)</f>
        <v>0</v>
      </c>
      <c r="K62" s="810"/>
    </row>
    <row r="63" spans="1:15" s="811" customFormat="1">
      <c r="A63" s="1052" t="s">
        <v>103</v>
      </c>
      <c r="B63" s="1053" t="s">
        <v>86</v>
      </c>
      <c r="C63" s="1054">
        <f>C37-C62</f>
        <v>0</v>
      </c>
      <c r="D63" s="818">
        <f t="shared" ref="D63:I63" si="24">D37-D62</f>
        <v>0</v>
      </c>
      <c r="E63" s="818">
        <f t="shared" si="24"/>
        <v>0</v>
      </c>
      <c r="F63" s="818">
        <f t="shared" si="24"/>
        <v>0</v>
      </c>
      <c r="G63" s="818">
        <f t="shared" si="24"/>
        <v>0</v>
      </c>
      <c r="H63" s="818">
        <f t="shared" si="24"/>
        <v>0</v>
      </c>
      <c r="I63" s="819">
        <f t="shared" si="24"/>
        <v>0</v>
      </c>
      <c r="J63" s="1055">
        <f>SUM(C63:I63)</f>
        <v>0</v>
      </c>
      <c r="K63" s="810"/>
    </row>
    <row r="64" spans="1:15" s="811" customFormat="1">
      <c r="A64" s="820" t="s">
        <v>165</v>
      </c>
      <c r="B64" s="821" t="s">
        <v>98</v>
      </c>
      <c r="C64" s="822" t="str">
        <f>IF(C37=0,"",C63/C37)</f>
        <v/>
      </c>
      <c r="D64" s="823" t="str">
        <f t="shared" ref="D64:J64" si="25">IF(D37=0,"",D63/D37)</f>
        <v/>
      </c>
      <c r="E64" s="823" t="str">
        <f t="shared" si="25"/>
        <v/>
      </c>
      <c r="F64" s="823" t="str">
        <f t="shared" si="25"/>
        <v/>
      </c>
      <c r="G64" s="823" t="str">
        <f t="shared" si="25"/>
        <v/>
      </c>
      <c r="H64" s="823" t="str">
        <f t="shared" si="25"/>
        <v/>
      </c>
      <c r="I64" s="824" t="str">
        <f t="shared" si="25"/>
        <v/>
      </c>
      <c r="J64" s="825" t="str">
        <f t="shared" si="25"/>
        <v/>
      </c>
      <c r="K64" s="810"/>
    </row>
    <row r="65" spans="1:11" s="811" customFormat="1" hidden="1">
      <c r="A65" s="812" t="s">
        <v>264</v>
      </c>
      <c r="B65" s="885" t="s">
        <v>86</v>
      </c>
      <c r="C65" s="891">
        <f>C57*(1-SUMIF(Grunddaten!$A$40:$A$45,'Input Cost_MS4'!$B$5,Grunddaten!$B$40:$B$45))*-1</f>
        <v>0</v>
      </c>
      <c r="D65" s="892">
        <f>D57*(1-SUMIF(Grunddaten!$A$40:$A$45,'Input Cost_MS4'!$B$5,Grunddaten!$B$40:$B$45))*-1</f>
        <v>0</v>
      </c>
      <c r="E65" s="892">
        <f>E57*(1-SUMIF(Grunddaten!$A$40:$A$45,'Input Cost_MS4'!$B$5,Grunddaten!$B$40:$B$45))*-1</f>
        <v>0</v>
      </c>
      <c r="F65" s="892">
        <f>F57*(1-SUMIF(Grunddaten!$A$40:$A$45,'Input Cost_MS4'!$B$5,Grunddaten!$B$40:$B$45))*-1</f>
        <v>0</v>
      </c>
      <c r="G65" s="892">
        <f>G57*(1-SUMIF(Grunddaten!$A$40:$A$45,'Input Cost_MS4'!$B$5,Grunddaten!$B$40:$B$45))*-1</f>
        <v>0</v>
      </c>
      <c r="H65" s="887">
        <f>H57*(1-SUMIF(Grunddaten!$A$40:$A$45,'Input Cost_MS4'!$B$5,Grunddaten!$B$40:$B$45))*-1</f>
        <v>0</v>
      </c>
      <c r="I65" s="888">
        <f>I57*(1-SUMIF(Grunddaten!$A$40:$A$45,'Input Cost_MS4'!$B$5,Grunddaten!$B$40:$B$45))*-1</f>
        <v>0</v>
      </c>
      <c r="J65" s="889">
        <f>SUM(C65:I65)</f>
        <v>0</v>
      </c>
      <c r="K65" s="810"/>
    </row>
    <row r="66" spans="1:11" s="811" customFormat="1" hidden="1">
      <c r="A66" s="812" t="s">
        <v>166</v>
      </c>
      <c r="B66" s="885" t="s">
        <v>86</v>
      </c>
      <c r="C66" s="890">
        <f>IF('Project Costs_MS4'!$D$18=0,0,-C57*('Project Costs_MS4'!$C$6*SUMIF(Grunddaten!$A$40:$A$45,'Input Cost_MS4'!$B$5,Grunddaten!$B$40:$B$45)))</f>
        <v>0</v>
      </c>
      <c r="D66" s="887">
        <f>IF('Project Costs_MS4'!$D$18=0,0,-D57*('Project Costs_MS4'!$C$6*SUMIF(Grunddaten!$A$40:$A$45,'Input Cost_MS4'!$B$5,Grunddaten!$B$40:$B$45)))</f>
        <v>0</v>
      </c>
      <c r="E66" s="887">
        <f>IF('Project Costs_MS4'!$D$18=0,0,-E57*('Project Costs_MS4'!$C$6*SUMIF(Grunddaten!$A$40:$A$45,'Input Cost_MS4'!$B$5,Grunddaten!$B$40:$B$45)))</f>
        <v>0</v>
      </c>
      <c r="F66" s="887">
        <f>IF('Project Costs_MS4'!$D$18=0,0,-F57*('Project Costs_MS4'!$C$6*SUMIF(Grunddaten!$A$40:$A$45,'Input Cost_MS4'!$B$5,Grunddaten!$B$40:$B$45)))</f>
        <v>0</v>
      </c>
      <c r="G66" s="887">
        <f>IF('Project Costs_MS4'!$D$18=0,0,-G57*('Project Costs_MS4'!$C$6*SUMIF(Grunddaten!$A$40:$A$45,'Input Cost_MS4'!$B$5,Grunddaten!$B$40:$B$45)))</f>
        <v>0</v>
      </c>
      <c r="H66" s="887">
        <f>IF('Project Costs_MS4'!$D$18=0,0,-H57*('Project Costs_MS4'!$C$6*SUMIF(Grunddaten!$A$40:$A$45,'Input Cost_MS4'!$B$5,Grunddaten!$B$40:$B$45)))</f>
        <v>0</v>
      </c>
      <c r="I66" s="888">
        <f>IF('Project Costs_MS4'!$D$18=0,0,-I57*('Project Costs_MS4'!$C$6*SUMIF(Grunddaten!$A$40:$A$45,'Input Cost_MS4'!$B$5,Grunddaten!$B$40:$B$45)))</f>
        <v>0</v>
      </c>
      <c r="J66" s="889">
        <f>SUM(C66:I66)</f>
        <v>0</v>
      </c>
      <c r="K66" s="810"/>
    </row>
    <row r="67" spans="1:11" s="811" customFormat="1" hidden="1">
      <c r="A67" s="812" t="s">
        <v>167</v>
      </c>
      <c r="B67" s="885" t="s">
        <v>86</v>
      </c>
      <c r="C67" s="890">
        <f>IF('Project Costs_MS4'!$J$18=0,0,(('Project Costs_MS4'!$J$18/1000)/$J$57*C57))</f>
        <v>0</v>
      </c>
      <c r="D67" s="887">
        <f>IF('Project Costs_MS4'!$J$18=0,0,(('Project Costs_MS4'!$J$18/1000)/$J$57*D57))</f>
        <v>0</v>
      </c>
      <c r="E67" s="887">
        <f>IF('Project Costs_MS4'!$J$18=0,0,(('Project Costs_MS4'!$J$18/1000)/$J$57*E57))</f>
        <v>0</v>
      </c>
      <c r="F67" s="887">
        <f>IF('Project Costs_MS4'!$J$18=0,0,(('Project Costs_MS4'!$J$18/1000)/$J$57*F57))</f>
        <v>0</v>
      </c>
      <c r="G67" s="887">
        <f>IF('Project Costs_MS4'!$J$18=0,0,(('Project Costs_MS4'!$J$18/1000)/$J$57*G57))</f>
        <v>0</v>
      </c>
      <c r="H67" s="887">
        <f>IF('Project Costs_MS4'!$J$18=0,0,(('Project Costs_MS4'!$J$18/1000)/$J$57*H57))</f>
        <v>0</v>
      </c>
      <c r="I67" s="888">
        <f>IF('Project Costs_MS4'!$J$18=0,0,(('Project Costs_MS4'!$J$18/1000)/$J$57*I57))</f>
        <v>0</v>
      </c>
      <c r="J67" s="889">
        <f>SUM(C67:I67)</f>
        <v>0</v>
      </c>
      <c r="K67" s="810"/>
    </row>
    <row r="68" spans="1:11" s="811" customFormat="1" hidden="1">
      <c r="A68" s="907" t="s">
        <v>265</v>
      </c>
      <c r="B68" s="908" t="s">
        <v>86</v>
      </c>
      <c r="C68" s="909">
        <f>C57+C65+C66+C67</f>
        <v>0</v>
      </c>
      <c r="D68" s="910">
        <f t="shared" ref="D68:I68" si="26">D57+D65+D66+D67</f>
        <v>0</v>
      </c>
      <c r="E68" s="910">
        <f t="shared" si="26"/>
        <v>0</v>
      </c>
      <c r="F68" s="910">
        <f t="shared" si="26"/>
        <v>0</v>
      </c>
      <c r="G68" s="910">
        <f t="shared" si="26"/>
        <v>0</v>
      </c>
      <c r="H68" s="910">
        <f t="shared" si="26"/>
        <v>0</v>
      </c>
      <c r="I68" s="911">
        <f t="shared" si="26"/>
        <v>0</v>
      </c>
      <c r="J68" s="912">
        <f>SUM(C68:I68)</f>
        <v>0</v>
      </c>
      <c r="K68" s="810"/>
    </row>
    <row r="69" spans="1:11" s="811" customFormat="1" hidden="1">
      <c r="A69" s="1052" t="s">
        <v>106</v>
      </c>
      <c r="B69" s="1053" t="s">
        <v>86</v>
      </c>
      <c r="C69" s="1054">
        <f>C37-C68</f>
        <v>0</v>
      </c>
      <c r="D69" s="818">
        <f t="shared" ref="D69:I69" si="27">D37-D68</f>
        <v>0</v>
      </c>
      <c r="E69" s="818">
        <f t="shared" si="27"/>
        <v>0</v>
      </c>
      <c r="F69" s="818">
        <f t="shared" si="27"/>
        <v>0</v>
      </c>
      <c r="G69" s="818">
        <f t="shared" si="27"/>
        <v>0</v>
      </c>
      <c r="H69" s="818">
        <f t="shared" si="27"/>
        <v>0</v>
      </c>
      <c r="I69" s="819">
        <f t="shared" si="27"/>
        <v>0</v>
      </c>
      <c r="J69" s="1055">
        <f>SUM(C69:I69)</f>
        <v>0</v>
      </c>
      <c r="K69" s="810"/>
    </row>
    <row r="70" spans="1:11" s="811" customFormat="1" hidden="1">
      <c r="A70" s="820" t="s">
        <v>165</v>
      </c>
      <c r="B70" s="821" t="s">
        <v>98</v>
      </c>
      <c r="C70" s="822" t="e">
        <f>C69/C37</f>
        <v>#DIV/0!</v>
      </c>
      <c r="D70" s="823" t="e">
        <f t="shared" ref="D70:J70" si="28">D69/D37</f>
        <v>#DIV/0!</v>
      </c>
      <c r="E70" s="823" t="e">
        <f t="shared" si="28"/>
        <v>#DIV/0!</v>
      </c>
      <c r="F70" s="823" t="e">
        <f t="shared" si="28"/>
        <v>#DIV/0!</v>
      </c>
      <c r="G70" s="823" t="e">
        <f t="shared" si="28"/>
        <v>#DIV/0!</v>
      </c>
      <c r="H70" s="823" t="e">
        <f t="shared" si="28"/>
        <v>#DIV/0!</v>
      </c>
      <c r="I70" s="824" t="e">
        <f t="shared" si="28"/>
        <v>#DIV/0!</v>
      </c>
      <c r="J70" s="825" t="e">
        <f t="shared" si="28"/>
        <v>#DIV/0!</v>
      </c>
      <c r="K70" s="810"/>
    </row>
    <row r="71" spans="1:11">
      <c r="A71" s="715" t="s">
        <v>266</v>
      </c>
      <c r="B71" s="156" t="s">
        <v>86</v>
      </c>
      <c r="C71" s="1056">
        <f>'Project Costs_MS4'!J30/1000-C80</f>
        <v>0</v>
      </c>
      <c r="D71" s="169">
        <f>'Lifecycle Calculation_MS4'!D7</f>
        <v>0</v>
      </c>
      <c r="E71" s="169">
        <f>'Lifecycle Calculation_MS4'!E7</f>
        <v>0</v>
      </c>
      <c r="F71" s="169">
        <f>'Lifecycle Calculation_MS4'!F7</f>
        <v>0</v>
      </c>
      <c r="G71" s="169">
        <f>'Lifecycle Calculation_MS4'!G7</f>
        <v>0</v>
      </c>
      <c r="H71" s="169">
        <f>'Lifecycle Calculation_MS4'!H7</f>
        <v>0</v>
      </c>
      <c r="I71" s="304">
        <f>'Lifecycle Calculation_MS4'!I7</f>
        <v>0</v>
      </c>
      <c r="J71" s="228">
        <f>SUM(C71:I71)</f>
        <v>0</v>
      </c>
    </row>
    <row r="72" spans="1:11">
      <c r="A72" s="715" t="s">
        <v>267</v>
      </c>
      <c r="B72" s="156" t="s">
        <v>86</v>
      </c>
      <c r="C72" s="182">
        <f>'Project Costs_MS4'!J41/1000</f>
        <v>0</v>
      </c>
      <c r="D72" s="167">
        <f>'Lifecycle Calculation_MS4'!D8</f>
        <v>0</v>
      </c>
      <c r="E72" s="167">
        <f>'Lifecycle Calculation_MS4'!E8</f>
        <v>0</v>
      </c>
      <c r="F72" s="167">
        <f>'Lifecycle Calculation_MS4'!F8</f>
        <v>0</v>
      </c>
      <c r="G72" s="167">
        <f>'Lifecycle Calculation_MS4'!G8</f>
        <v>0</v>
      </c>
      <c r="H72" s="167">
        <f>'Lifecycle Calculation_MS4'!H8</f>
        <v>0</v>
      </c>
      <c r="I72" s="716">
        <f>'Lifecycle Calculation_MS4'!I8</f>
        <v>0</v>
      </c>
      <c r="J72" s="228">
        <f>SUM(C72:I72)</f>
        <v>0</v>
      </c>
    </row>
    <row r="73" spans="1:11">
      <c r="A73" s="175" t="s">
        <v>268</v>
      </c>
      <c r="B73" s="176" t="s">
        <v>86</v>
      </c>
      <c r="C73" s="183">
        <f>C71+C72</f>
        <v>0</v>
      </c>
      <c r="D73" s="177">
        <f t="shared" ref="D73:J73" si="29">D71+D72</f>
        <v>0</v>
      </c>
      <c r="E73" s="177">
        <f t="shared" si="29"/>
        <v>0</v>
      </c>
      <c r="F73" s="177">
        <f t="shared" si="29"/>
        <v>0</v>
      </c>
      <c r="G73" s="177">
        <f t="shared" si="29"/>
        <v>0</v>
      </c>
      <c r="H73" s="177">
        <f t="shared" si="29"/>
        <v>0</v>
      </c>
      <c r="I73" s="306">
        <f t="shared" si="29"/>
        <v>0</v>
      </c>
      <c r="J73" s="213">
        <f t="shared" si="29"/>
        <v>0</v>
      </c>
    </row>
    <row r="74" spans="1:11">
      <c r="A74" s="160" t="s">
        <v>269</v>
      </c>
      <c r="B74" s="156" t="s">
        <v>86</v>
      </c>
      <c r="C74" s="182">
        <f>'Lifecycle Calculation_MS4'!C13</f>
        <v>0</v>
      </c>
      <c r="D74" s="167">
        <f>'Lifecycle Calculation_MS4'!D13</f>
        <v>0</v>
      </c>
      <c r="E74" s="167">
        <f>'Lifecycle Calculation_MS4'!E13</f>
        <v>0</v>
      </c>
      <c r="F74" s="167">
        <f>'Lifecycle Calculation_MS4'!F13</f>
        <v>0</v>
      </c>
      <c r="G74" s="167">
        <f>'Lifecycle Calculation_MS4'!G13</f>
        <v>0</v>
      </c>
      <c r="H74" s="167">
        <f>'Lifecycle Calculation_MS4'!H13</f>
        <v>0</v>
      </c>
      <c r="I74" s="305">
        <f>'Lifecycle Calculation_MS4'!I13</f>
        <v>0</v>
      </c>
      <c r="J74" s="228">
        <f>SUM(C74:I74)</f>
        <v>0</v>
      </c>
    </row>
    <row r="75" spans="1:11">
      <c r="A75" s="160" t="s">
        <v>270</v>
      </c>
      <c r="B75" s="156" t="s">
        <v>86</v>
      </c>
      <c r="C75" s="182">
        <f>'Lifecycle Calculation_MS4'!C12</f>
        <v>0</v>
      </c>
      <c r="D75" s="167">
        <f>'Lifecycle Calculation_MS4'!D12</f>
        <v>0</v>
      </c>
      <c r="E75" s="167">
        <f>'Lifecycle Calculation_MS4'!E12</f>
        <v>0</v>
      </c>
      <c r="F75" s="167">
        <f>'Lifecycle Calculation_MS4'!F12</f>
        <v>0</v>
      </c>
      <c r="G75" s="167">
        <f>'Lifecycle Calculation_MS4'!G12</f>
        <v>0</v>
      </c>
      <c r="H75" s="167">
        <f>'Lifecycle Calculation_MS4'!H12</f>
        <v>0</v>
      </c>
      <c r="I75" s="305">
        <f>'Lifecycle Calculation_MS4'!I12</f>
        <v>0</v>
      </c>
      <c r="J75" s="228">
        <f>SUM(C75:I75)</f>
        <v>0</v>
      </c>
    </row>
    <row r="76" spans="1:11">
      <c r="A76" s="175" t="s">
        <v>271</v>
      </c>
      <c r="B76" s="176" t="s">
        <v>86</v>
      </c>
      <c r="C76" s="183">
        <f>SUM(C74:C75)</f>
        <v>0</v>
      </c>
      <c r="D76" s="177">
        <f t="shared" ref="D76:J76" si="30">SUM(D74:D75)</f>
        <v>0</v>
      </c>
      <c r="E76" s="177">
        <f t="shared" si="30"/>
        <v>0</v>
      </c>
      <c r="F76" s="177">
        <f t="shared" si="30"/>
        <v>0</v>
      </c>
      <c r="G76" s="177">
        <f t="shared" si="30"/>
        <v>0</v>
      </c>
      <c r="H76" s="177">
        <f t="shared" si="30"/>
        <v>0</v>
      </c>
      <c r="I76" s="306">
        <f t="shared" si="30"/>
        <v>0</v>
      </c>
      <c r="J76" s="213">
        <f t="shared" si="30"/>
        <v>0</v>
      </c>
      <c r="K76" s="222"/>
    </row>
    <row r="77" spans="1:11" hidden="1">
      <c r="A77" s="1039" t="s">
        <v>272</v>
      </c>
      <c r="B77" s="1040" t="s">
        <v>86</v>
      </c>
      <c r="C77" s="1041">
        <f t="shared" ref="C77:I77" si="31">C58+C76-C73</f>
        <v>0</v>
      </c>
      <c r="D77" s="168">
        <f t="shared" si="31"/>
        <v>0</v>
      </c>
      <c r="E77" s="168">
        <f t="shared" si="31"/>
        <v>0</v>
      </c>
      <c r="F77" s="168">
        <f t="shared" si="31"/>
        <v>0</v>
      </c>
      <c r="G77" s="168">
        <f t="shared" si="31"/>
        <v>0</v>
      </c>
      <c r="H77" s="168">
        <f t="shared" si="31"/>
        <v>0</v>
      </c>
      <c r="I77" s="307">
        <f t="shared" si="31"/>
        <v>0</v>
      </c>
      <c r="J77" s="1042">
        <f>SUM(C77:I77)</f>
        <v>0</v>
      </c>
    </row>
    <row r="78" spans="1:11" s="214" customFormat="1" hidden="1">
      <c r="A78" s="217" t="s">
        <v>272</v>
      </c>
      <c r="B78" s="218" t="s">
        <v>98</v>
      </c>
      <c r="C78" s="303">
        <f t="shared" ref="C78:J78" si="32">IF(C37=0,0,C77/C37)</f>
        <v>0</v>
      </c>
      <c r="D78" s="219">
        <f t="shared" si="32"/>
        <v>0</v>
      </c>
      <c r="E78" s="219">
        <f t="shared" si="32"/>
        <v>0</v>
      </c>
      <c r="F78" s="219">
        <f t="shared" si="32"/>
        <v>0</v>
      </c>
      <c r="G78" s="219">
        <f t="shared" si="32"/>
        <v>0</v>
      </c>
      <c r="H78" s="219">
        <f t="shared" si="32"/>
        <v>0</v>
      </c>
      <c r="I78" s="310">
        <f t="shared" si="32"/>
        <v>0</v>
      </c>
      <c r="J78" s="313">
        <f t="shared" si="32"/>
        <v>0</v>
      </c>
    </row>
    <row r="79" spans="1:11">
      <c r="A79" s="715" t="s">
        <v>273</v>
      </c>
      <c r="B79" s="156" t="s">
        <v>86</v>
      </c>
      <c r="C79" s="989">
        <f>'Project Costs_MS4'!J18/1000</f>
        <v>0</v>
      </c>
      <c r="D79" s="167">
        <f>'Lifecycle Calculation_MS4'!D10</f>
        <v>0</v>
      </c>
      <c r="E79" s="167">
        <f>'Lifecycle Calculation_MS4'!E10</f>
        <v>0</v>
      </c>
      <c r="F79" s="167">
        <f>'Lifecycle Calculation_MS4'!F10</f>
        <v>0</v>
      </c>
      <c r="G79" s="167">
        <f>'Lifecycle Calculation_MS4'!G10</f>
        <v>0</v>
      </c>
      <c r="H79" s="167">
        <f>'Lifecycle Calculation_MS4'!H10</f>
        <v>0</v>
      </c>
      <c r="I79" s="305">
        <f>'Lifecycle Calculation_MS4'!I10</f>
        <v>0</v>
      </c>
      <c r="J79" s="228">
        <f>SUM(C79:I79)</f>
        <v>0</v>
      </c>
    </row>
    <row r="80" spans="1:11">
      <c r="A80" s="715" t="s">
        <v>274</v>
      </c>
      <c r="B80" s="156" t="s">
        <v>86</v>
      </c>
      <c r="C80" s="182">
        <f>'Project Costs_MS4'!J27/1000</f>
        <v>0</v>
      </c>
      <c r="D80" s="167">
        <f>'Lifecycle Calculation_MS4'!D9</f>
        <v>0</v>
      </c>
      <c r="E80" s="167">
        <f>'Lifecycle Calculation_MS4'!E9</f>
        <v>0</v>
      </c>
      <c r="F80" s="167">
        <f>'Lifecycle Calculation_MS4'!F9</f>
        <v>0</v>
      </c>
      <c r="G80" s="167">
        <f>'Lifecycle Calculation_MS4'!G9</f>
        <v>0</v>
      </c>
      <c r="H80" s="167">
        <f>'Lifecycle Calculation_MS4'!H9</f>
        <v>0</v>
      </c>
      <c r="I80" s="716">
        <f>'Lifecycle Calculation_MS4'!I9</f>
        <v>0</v>
      </c>
      <c r="J80" s="228">
        <f t="shared" ref="J80" si="33">SUM(C80:I80)</f>
        <v>0</v>
      </c>
    </row>
    <row r="81" spans="1:10">
      <c r="A81" s="913" t="s">
        <v>117</v>
      </c>
      <c r="B81" s="914" t="s">
        <v>86</v>
      </c>
      <c r="C81" s="915">
        <f>C80+C79+C72+C71-C76</f>
        <v>0</v>
      </c>
      <c r="D81" s="916">
        <f t="shared" ref="D81:J81" si="34">D80+D79+D72+D71-D76</f>
        <v>0</v>
      </c>
      <c r="E81" s="916">
        <f t="shared" si="34"/>
        <v>0</v>
      </c>
      <c r="F81" s="916">
        <f t="shared" si="34"/>
        <v>0</v>
      </c>
      <c r="G81" s="916">
        <f t="shared" si="34"/>
        <v>0</v>
      </c>
      <c r="H81" s="916">
        <f t="shared" si="34"/>
        <v>0</v>
      </c>
      <c r="I81" s="917">
        <f t="shared" si="34"/>
        <v>0</v>
      </c>
      <c r="J81" s="918">
        <f t="shared" si="34"/>
        <v>0</v>
      </c>
    </row>
    <row r="82" spans="1:10" s="214" customFormat="1">
      <c r="A82" s="146"/>
      <c r="B82" s="170"/>
      <c r="C82" s="146"/>
      <c r="D82" s="146"/>
      <c r="E82" s="146"/>
      <c r="F82" s="146"/>
      <c r="G82" s="146"/>
      <c r="H82" s="146"/>
      <c r="I82" s="146"/>
      <c r="J82" s="146"/>
    </row>
    <row r="83" spans="1:10" ht="15.75">
      <c r="A83" s="283" t="s">
        <v>275</v>
      </c>
      <c r="B83" s="161"/>
      <c r="C83" s="161"/>
      <c r="D83" s="161"/>
      <c r="E83" s="161"/>
      <c r="F83" s="161"/>
      <c r="G83" s="161"/>
      <c r="H83" s="161"/>
      <c r="I83" s="161"/>
      <c r="J83" s="235"/>
    </row>
    <row r="84" spans="1:10">
      <c r="A84" s="301" t="s">
        <v>276</v>
      </c>
      <c r="B84" s="156" t="s">
        <v>86</v>
      </c>
      <c r="C84" s="182">
        <f>IF('Project Costs_MS4'!$D$18=0,0,C57*'Project Costs_MS4'!$C$6)</f>
        <v>0</v>
      </c>
      <c r="D84" s="167">
        <f>IF('Project Costs_MS4'!$D$18=0,0,D57*'Project Costs_MS4'!$C$6)</f>
        <v>0</v>
      </c>
      <c r="E84" s="167">
        <f>IF('Project Costs_MS4'!$D$18=0,0,E57*'Project Costs_MS4'!$C$6)</f>
        <v>0</v>
      </c>
      <c r="F84" s="167">
        <f>IF('Project Costs_MS4'!$D$18=0,0,F57*'Project Costs_MS4'!$C$6)</f>
        <v>0</v>
      </c>
      <c r="G84" s="167">
        <f>IF('Project Costs_MS4'!$D$18=0,0,G57*'Project Costs_MS4'!$C$6)</f>
        <v>0</v>
      </c>
      <c r="H84" s="167">
        <f>IF('Project Costs_MS4'!$D$18=0,0,H57*'Project Costs_MS4'!$C$6)</f>
        <v>0</v>
      </c>
      <c r="I84" s="305">
        <f>IF('Project Costs_MS4'!$D$18=0,0,I57*'Project Costs_MS4'!$C$6)</f>
        <v>0</v>
      </c>
      <c r="J84" s="228">
        <f>SUM(C84:I84)</f>
        <v>0</v>
      </c>
    </row>
    <row r="85" spans="1:10">
      <c r="A85" s="301" t="s">
        <v>171</v>
      </c>
      <c r="B85" s="156" t="s">
        <v>86</v>
      </c>
      <c r="C85" s="182">
        <f>IF(C22=0,0,('Lifecycle Calculation_MS4'!$C$8+'Lifecycle Calculation_MS4'!$C$9)/'Project Costs_MS4'!$C$4)</f>
        <v>0</v>
      </c>
      <c r="D85" s="167">
        <f>IF(D22=0,0,('Lifecycle Calculation_MS4'!$C$8+'Lifecycle Calculation_MS4'!$C$9)/'Project Costs_MS4'!$C$4)</f>
        <v>0</v>
      </c>
      <c r="E85" s="167">
        <f>IF(E22=0,0,('Lifecycle Calculation_MS4'!$C$8+'Lifecycle Calculation_MS4'!$C$9)/'Project Costs_MS4'!$C$4)</f>
        <v>0</v>
      </c>
      <c r="F85" s="167">
        <f>IF(F22=0,0,('Lifecycle Calculation_MS4'!$C$8+'Lifecycle Calculation_MS4'!$C$9)/'Project Costs_MS4'!$C$4)</f>
        <v>0</v>
      </c>
      <c r="G85" s="167">
        <f>IF(G22=0,0,('Lifecycle Calculation_MS4'!$C$8+'Lifecycle Calculation_MS4'!$C$9)/'Project Costs_MS4'!$C$4)</f>
        <v>0</v>
      </c>
      <c r="H85" s="167">
        <f>IF(H22=0,0,('Lifecycle Calculation_MS4'!$C$8+'Lifecycle Calculation_MS4'!$C$9)/'Project Costs_MS4'!$C$4)</f>
        <v>0</v>
      </c>
      <c r="I85" s="305">
        <f>IF(I22=0,0,('Lifecycle Calculation_MS4'!$C$8+'Lifecycle Calculation_MS4'!$C$9)/'Project Costs_MS4'!$C$4)</f>
        <v>0</v>
      </c>
      <c r="J85" s="228">
        <f>IF(J22=0,0,('Lifecycle Calculation_MS4'!$J$8+'Lifecycle Calculation_MS4'!$J$9))</f>
        <v>0</v>
      </c>
    </row>
    <row r="86" spans="1:10">
      <c r="A86" s="301" t="s">
        <v>277</v>
      </c>
      <c r="B86" s="156" t="s">
        <v>86</v>
      </c>
      <c r="C86" s="182">
        <f t="shared" ref="C86:I86" si="35">C85+C84+C58</f>
        <v>0</v>
      </c>
      <c r="D86" s="167">
        <f t="shared" si="35"/>
        <v>0</v>
      </c>
      <c r="E86" s="167">
        <f t="shared" si="35"/>
        <v>0</v>
      </c>
      <c r="F86" s="167">
        <f t="shared" si="35"/>
        <v>0</v>
      </c>
      <c r="G86" s="167">
        <f t="shared" si="35"/>
        <v>0</v>
      </c>
      <c r="H86" s="167">
        <f t="shared" si="35"/>
        <v>0</v>
      </c>
      <c r="I86" s="305">
        <f t="shared" si="35"/>
        <v>0</v>
      </c>
      <c r="J86" s="228">
        <f>SUM(C86:I86)</f>
        <v>0</v>
      </c>
    </row>
    <row r="87" spans="1:10">
      <c r="A87" s="659" t="s">
        <v>278</v>
      </c>
      <c r="B87" s="158" t="s">
        <v>86</v>
      </c>
      <c r="C87" s="285">
        <f>C86*C88</f>
        <v>0</v>
      </c>
      <c r="D87" s="226">
        <f t="shared" ref="D87:I87" si="36">D86*D88</f>
        <v>0</v>
      </c>
      <c r="E87" s="226">
        <f t="shared" si="36"/>
        <v>0</v>
      </c>
      <c r="F87" s="226">
        <f t="shared" si="36"/>
        <v>0</v>
      </c>
      <c r="G87" s="226">
        <f t="shared" si="36"/>
        <v>0</v>
      </c>
      <c r="H87" s="226">
        <f t="shared" si="36"/>
        <v>0</v>
      </c>
      <c r="I87" s="314">
        <f t="shared" si="36"/>
        <v>0</v>
      </c>
      <c r="J87" s="229">
        <f>SUM(C87:I87)</f>
        <v>0</v>
      </c>
    </row>
    <row r="88" spans="1:10" hidden="1">
      <c r="A88" s="301" t="s">
        <v>279</v>
      </c>
      <c r="B88" s="156"/>
      <c r="C88" s="878">
        <f>1/(1+'Project Costs_MS4'!$C$3)^1</f>
        <v>0.92592592592592582</v>
      </c>
      <c r="D88" s="879">
        <f>1/(1+'Project Costs_MS4'!$C$3)^2</f>
        <v>0.85733882030178321</v>
      </c>
      <c r="E88" s="879">
        <f>1/(1+'Project Costs_MS4'!$C$3)^3</f>
        <v>0.79383224102016958</v>
      </c>
      <c r="F88" s="879">
        <f>1/(1+'Project Costs_MS4'!$C$3)^4</f>
        <v>0.73502985279645328</v>
      </c>
      <c r="G88" s="879">
        <f>1/(1+'Project Costs_MS4'!$C$3)^5</f>
        <v>0.68058319703375303</v>
      </c>
      <c r="H88" s="879">
        <f>1/(1+'Project Costs_MS4'!$C$3)^6</f>
        <v>0.63016962688310452</v>
      </c>
      <c r="I88" s="880">
        <f>1/(1+'Project Costs_MS4'!$C$3)^7</f>
        <v>0.58349039526213387</v>
      </c>
      <c r="J88" s="228"/>
    </row>
    <row r="90" spans="1:10" ht="15.75" hidden="1">
      <c r="A90" s="283" t="s">
        <v>280</v>
      </c>
      <c r="B90" s="161"/>
      <c r="C90" s="161"/>
      <c r="D90" s="161"/>
      <c r="E90" s="161"/>
      <c r="F90" s="161"/>
      <c r="G90" s="161"/>
      <c r="H90" s="161"/>
      <c r="I90" s="161"/>
      <c r="J90" s="235"/>
    </row>
    <row r="91" spans="1:10" hidden="1">
      <c r="A91" s="301" t="s">
        <v>276</v>
      </c>
      <c r="B91" s="156" t="s">
        <v>86</v>
      </c>
      <c r="C91" s="182">
        <f>C66*-1</f>
        <v>0</v>
      </c>
      <c r="D91" s="167">
        <f t="shared" ref="D91:I91" si="37">D66*-1</f>
        <v>0</v>
      </c>
      <c r="E91" s="167">
        <f t="shared" si="37"/>
        <v>0</v>
      </c>
      <c r="F91" s="167">
        <f t="shared" si="37"/>
        <v>0</v>
      </c>
      <c r="G91" s="167">
        <f t="shared" si="37"/>
        <v>0</v>
      </c>
      <c r="H91" s="167">
        <f t="shared" si="37"/>
        <v>0</v>
      </c>
      <c r="I91" s="305">
        <f t="shared" si="37"/>
        <v>0</v>
      </c>
      <c r="J91" s="228">
        <f>SUM(C91:I91)</f>
        <v>0</v>
      </c>
    </row>
    <row r="92" spans="1:10" hidden="1">
      <c r="A92" s="301" t="s">
        <v>171</v>
      </c>
      <c r="B92" s="156" t="s">
        <v>86</v>
      </c>
      <c r="C92" s="182">
        <f>IF(C27=0,0,('Lifecycle Calculation_MS4'!$C$8+'Lifecycle Calculation_MS4'!$C$9)/'Project Costs_MS4'!$C$4)</f>
        <v>0</v>
      </c>
      <c r="D92" s="167">
        <f>IF(D27=0,0,('Lifecycle Calculation_MS4'!$C$8+'Lifecycle Calculation_MS4'!$C$9)/'Project Costs_MS4'!$C$4)</f>
        <v>0</v>
      </c>
      <c r="E92" s="167">
        <f>IF(E27=0,0,('Lifecycle Calculation_MS4'!$C$8+'Lifecycle Calculation_MS4'!$C$9)/'Project Costs_MS4'!$C$4)</f>
        <v>0</v>
      </c>
      <c r="F92" s="167">
        <f>IF(F27=0,0,('Lifecycle Calculation_MS4'!$C$8+'Lifecycle Calculation_MS4'!$C$9)/'Project Costs_MS4'!$C$4)</f>
        <v>0</v>
      </c>
      <c r="G92" s="167">
        <f>IF(G27=0,0,('Lifecycle Calculation_MS4'!$C$8+'Lifecycle Calculation_MS4'!$C$9)/'Project Costs_MS4'!$C$4)</f>
        <v>0</v>
      </c>
      <c r="H92" s="167">
        <f>IF(H27=0,0,('Lifecycle Calculation_MS4'!$C$8+'Lifecycle Calculation_MS4'!$C$9)/'Project Costs_MS4'!$C$4)</f>
        <v>0</v>
      </c>
      <c r="I92" s="305">
        <f>IF(I27=0,0,('Lifecycle Calculation_MS4'!$C$8+'Lifecycle Calculation_MS4'!$C$9)/'Project Costs_MS4'!$C$4)</f>
        <v>0</v>
      </c>
      <c r="J92" s="228">
        <f>SUM(C92:I92)</f>
        <v>0</v>
      </c>
    </row>
    <row r="93" spans="1:10" hidden="1">
      <c r="A93" s="301" t="s">
        <v>277</v>
      </c>
      <c r="B93" s="156" t="s">
        <v>86</v>
      </c>
      <c r="C93" s="182">
        <f>C92+C69+C67</f>
        <v>0</v>
      </c>
      <c r="D93" s="167">
        <f t="shared" ref="D93:I93" si="38">D92+D69+D67</f>
        <v>0</v>
      </c>
      <c r="E93" s="167">
        <f t="shared" si="38"/>
        <v>0</v>
      </c>
      <c r="F93" s="167">
        <f t="shared" si="38"/>
        <v>0</v>
      </c>
      <c r="G93" s="167">
        <f t="shared" si="38"/>
        <v>0</v>
      </c>
      <c r="H93" s="167">
        <f t="shared" si="38"/>
        <v>0</v>
      </c>
      <c r="I93" s="305">
        <f t="shared" si="38"/>
        <v>0</v>
      </c>
      <c r="J93" s="228">
        <f>SUM(C93:I93)</f>
        <v>0</v>
      </c>
    </row>
    <row r="94" spans="1:10" hidden="1">
      <c r="A94" s="659" t="s">
        <v>278</v>
      </c>
      <c r="B94" s="158" t="s">
        <v>86</v>
      </c>
      <c r="C94" s="285">
        <f>C93*C88</f>
        <v>0</v>
      </c>
      <c r="D94" s="226">
        <f t="shared" ref="D94:I94" si="39">D93*D88</f>
        <v>0</v>
      </c>
      <c r="E94" s="226">
        <f t="shared" si="39"/>
        <v>0</v>
      </c>
      <c r="F94" s="226">
        <f t="shared" si="39"/>
        <v>0</v>
      </c>
      <c r="G94" s="226">
        <f t="shared" si="39"/>
        <v>0</v>
      </c>
      <c r="H94" s="226">
        <f t="shared" si="39"/>
        <v>0</v>
      </c>
      <c r="I94" s="314">
        <f t="shared" si="39"/>
        <v>0</v>
      </c>
      <c r="J94" s="229">
        <f>SUM(C94:I94)</f>
        <v>0</v>
      </c>
    </row>
    <row r="96" spans="1:10" ht="15.75" hidden="1">
      <c r="A96" s="283" t="s">
        <v>281</v>
      </c>
      <c r="B96" s="161"/>
      <c r="C96" s="161"/>
      <c r="D96" s="161"/>
      <c r="E96" s="161"/>
      <c r="F96" s="161"/>
      <c r="G96" s="161"/>
      <c r="H96" s="161"/>
      <c r="I96" s="161"/>
      <c r="J96" s="235"/>
    </row>
    <row r="97" spans="1:11" hidden="1">
      <c r="A97" s="284" t="s">
        <v>282</v>
      </c>
      <c r="B97" s="220"/>
      <c r="C97" s="230">
        <f>SUM(C98:C103)</f>
        <v>0</v>
      </c>
      <c r="D97" s="225">
        <f t="shared" ref="D97:I97" si="40">SUM(D98:D103)</f>
        <v>0</v>
      </c>
      <c r="E97" s="225">
        <f t="shared" si="40"/>
        <v>0</v>
      </c>
      <c r="F97" s="225">
        <f t="shared" si="40"/>
        <v>0</v>
      </c>
      <c r="G97" s="225">
        <f t="shared" si="40"/>
        <v>0</v>
      </c>
      <c r="H97" s="225">
        <f t="shared" si="40"/>
        <v>0</v>
      </c>
      <c r="I97" s="225">
        <f t="shared" si="40"/>
        <v>0</v>
      </c>
      <c r="J97" s="227">
        <f t="shared" ref="J97:J103" si="41">SUM(C97:I97)</f>
        <v>0</v>
      </c>
    </row>
    <row r="98" spans="1:11" ht="14.25" hidden="1">
      <c r="A98" s="1057" t="s">
        <v>250</v>
      </c>
      <c r="B98" s="1031"/>
      <c r="C98" s="1058">
        <f>'Lifecycle Calculation_MS1'!C481/1000</f>
        <v>0</v>
      </c>
      <c r="D98" s="169">
        <f>'Lifecycle Calculation_MS1'!D481/1000</f>
        <v>0</v>
      </c>
      <c r="E98" s="169">
        <f>'Lifecycle Calculation_MS1'!E481/1000</f>
        <v>0</v>
      </c>
      <c r="F98" s="169">
        <f>'Lifecycle Calculation_MS1'!F481/1000</f>
        <v>0</v>
      </c>
      <c r="G98" s="169">
        <f>'Lifecycle Calculation_MS1'!G481/1000</f>
        <v>0</v>
      </c>
      <c r="H98" s="169">
        <f>'Lifecycle Calculation_MS1'!H481/1000</f>
        <v>0</v>
      </c>
      <c r="I98" s="169">
        <f>'Lifecycle Calculation_MS1'!I481/1000</f>
        <v>0</v>
      </c>
      <c r="J98" s="1038">
        <f t="shared" si="41"/>
        <v>0</v>
      </c>
    </row>
    <row r="99" spans="1:11" ht="14.25" hidden="1">
      <c r="A99" s="221" t="s">
        <v>251</v>
      </c>
      <c r="C99" s="231">
        <f>'Lifecycle Calculation_MS1'!C523/1000</f>
        <v>0</v>
      </c>
      <c r="D99" s="167">
        <f>'Lifecycle Calculation_MS1'!D523/1000</f>
        <v>0</v>
      </c>
      <c r="E99" s="167">
        <f>'Lifecycle Calculation_MS1'!E523/1000</f>
        <v>0</v>
      </c>
      <c r="F99" s="167">
        <f>'Lifecycle Calculation_MS1'!F523/1000</f>
        <v>0</v>
      </c>
      <c r="G99" s="167">
        <f>'Lifecycle Calculation_MS1'!G523/1000</f>
        <v>0</v>
      </c>
      <c r="H99" s="167">
        <f>'Lifecycle Calculation_MS1'!H523/1000</f>
        <v>0</v>
      </c>
      <c r="I99" s="167">
        <f>'Lifecycle Calculation_MS1'!I523/1000</f>
        <v>0</v>
      </c>
      <c r="J99" s="228">
        <f t="shared" si="41"/>
        <v>0</v>
      </c>
    </row>
    <row r="100" spans="1:11" ht="14.25" hidden="1">
      <c r="A100" s="221" t="s">
        <v>283</v>
      </c>
      <c r="C100" s="231">
        <f>'Lifecycle Calculation_MS1'!C565/1000</f>
        <v>0</v>
      </c>
      <c r="D100" s="167">
        <f>'Lifecycle Calculation_MS1'!D565/1000</f>
        <v>0</v>
      </c>
      <c r="E100" s="167">
        <f>'Lifecycle Calculation_MS1'!E565/1000</f>
        <v>0</v>
      </c>
      <c r="F100" s="167">
        <f>'Lifecycle Calculation_MS1'!F565/1000</f>
        <v>0</v>
      </c>
      <c r="G100" s="167">
        <f>'Lifecycle Calculation_MS1'!G565/1000</f>
        <v>0</v>
      </c>
      <c r="H100" s="167">
        <f>'Lifecycle Calculation_MS1'!H565/1000</f>
        <v>0</v>
      </c>
      <c r="I100" s="167">
        <f>'Lifecycle Calculation_MS1'!I565/1000</f>
        <v>0</v>
      </c>
      <c r="J100" s="228">
        <f t="shared" si="41"/>
        <v>0</v>
      </c>
    </row>
    <row r="101" spans="1:11" ht="14.25" hidden="1">
      <c r="A101" s="221" t="s">
        <v>256</v>
      </c>
      <c r="C101" s="231">
        <f>'Lifecycle Calculation_MS1'!C607/1000</f>
        <v>0</v>
      </c>
      <c r="D101" s="167">
        <f>'Lifecycle Calculation_MS1'!D607/1000</f>
        <v>0</v>
      </c>
      <c r="E101" s="167">
        <f>'Lifecycle Calculation_MS1'!E607/1000</f>
        <v>0</v>
      </c>
      <c r="F101" s="167">
        <f>'Lifecycle Calculation_MS1'!F607/1000</f>
        <v>0</v>
      </c>
      <c r="G101" s="167">
        <f>'Lifecycle Calculation_MS1'!G607/1000</f>
        <v>0</v>
      </c>
      <c r="H101" s="167">
        <f>'Lifecycle Calculation_MS1'!H607/1000</f>
        <v>0</v>
      </c>
      <c r="I101" s="167">
        <f>'Lifecycle Calculation_MS1'!I607/1000</f>
        <v>0</v>
      </c>
      <c r="J101" s="228">
        <f t="shared" si="41"/>
        <v>0</v>
      </c>
    </row>
    <row r="102" spans="1:11" ht="14.25" hidden="1">
      <c r="A102" s="221" t="s">
        <v>257</v>
      </c>
      <c r="C102" s="231">
        <f>'Lifecycle Calculation_MS1'!C649/1000</f>
        <v>0</v>
      </c>
      <c r="D102" s="167">
        <f>'Lifecycle Calculation_MS1'!D649/1000</f>
        <v>0</v>
      </c>
      <c r="E102" s="167">
        <f>'Lifecycle Calculation_MS1'!E649/1000</f>
        <v>0</v>
      </c>
      <c r="F102" s="167">
        <f>'Lifecycle Calculation_MS1'!F649/1000</f>
        <v>0</v>
      </c>
      <c r="G102" s="167">
        <f>'Lifecycle Calculation_MS1'!G649/1000</f>
        <v>0</v>
      </c>
      <c r="H102" s="167">
        <f>'Lifecycle Calculation_MS1'!H649/1000</f>
        <v>0</v>
      </c>
      <c r="I102" s="167">
        <f>'Lifecycle Calculation_MS1'!I649/1000</f>
        <v>0</v>
      </c>
      <c r="J102" s="228">
        <f t="shared" si="41"/>
        <v>0</v>
      </c>
    </row>
    <row r="103" spans="1:11" ht="14.25" hidden="1">
      <c r="A103" s="223" t="s">
        <v>258</v>
      </c>
      <c r="B103" s="224"/>
      <c r="C103" s="232">
        <f>'Lifecycle Calculation_MS1'!C691/1000</f>
        <v>0</v>
      </c>
      <c r="D103" s="226">
        <f>'Lifecycle Calculation_MS1'!D691/1000</f>
        <v>0</v>
      </c>
      <c r="E103" s="226">
        <f>'Lifecycle Calculation_MS1'!E691/1000</f>
        <v>0</v>
      </c>
      <c r="F103" s="226">
        <f>'Lifecycle Calculation_MS1'!F691/1000</f>
        <v>0</v>
      </c>
      <c r="G103" s="226">
        <f>'Lifecycle Calculation_MS1'!G691/1000</f>
        <v>0</v>
      </c>
      <c r="H103" s="226">
        <f>'Lifecycle Calculation_MS1'!H691/1000</f>
        <v>0</v>
      </c>
      <c r="I103" s="226">
        <f>'Lifecycle Calculation_MS1'!I691/1000</f>
        <v>0</v>
      </c>
      <c r="J103" s="229">
        <f t="shared" si="41"/>
        <v>0</v>
      </c>
    </row>
    <row r="104" spans="1:11" ht="14.25">
      <c r="A104" s="1"/>
      <c r="C104" s="222"/>
      <c r="D104" s="222"/>
      <c r="E104" s="222"/>
      <c r="F104" s="222"/>
      <c r="G104" s="222"/>
      <c r="H104" s="222"/>
      <c r="I104" s="222"/>
      <c r="J104" s="222"/>
    </row>
    <row r="105" spans="1:11">
      <c r="A105" s="1092" t="s">
        <v>284</v>
      </c>
      <c r="B105" s="1093"/>
      <c r="C105" s="1093"/>
      <c r="D105" s="1093"/>
      <c r="E105" s="1093"/>
      <c r="F105" s="1093"/>
      <c r="G105" s="1093"/>
      <c r="H105" s="1093"/>
      <c r="I105" s="1093"/>
      <c r="J105" s="1094"/>
    </row>
    <row r="106" spans="1:11">
      <c r="A106" s="459"/>
      <c r="B106" s="460"/>
      <c r="C106" s="460"/>
      <c r="D106" s="460"/>
      <c r="E106" s="460"/>
      <c r="F106" s="460"/>
      <c r="G106" s="460"/>
      <c r="H106" s="460"/>
      <c r="I106" s="460"/>
      <c r="J106" s="461"/>
    </row>
    <row r="107" spans="1:11">
      <c r="A107" s="459"/>
      <c r="B107" s="460"/>
      <c r="C107" s="460"/>
      <c r="D107" s="460"/>
      <c r="E107" s="460"/>
      <c r="F107" s="460"/>
      <c r="G107" s="460"/>
      <c r="H107" s="460"/>
      <c r="I107" s="460"/>
      <c r="J107" s="461"/>
    </row>
    <row r="108" spans="1:11" ht="14.25">
      <c r="A108" s="459"/>
      <c r="B108" s="460"/>
      <c r="C108" s="460"/>
      <c r="D108" s="460"/>
      <c r="E108" s="460"/>
      <c r="F108" s="460"/>
      <c r="G108" s="460"/>
      <c r="H108" s="460"/>
      <c r="I108" s="460"/>
      <c r="J108" s="461"/>
      <c r="K108" s="1"/>
    </row>
    <row r="109" spans="1:11">
      <c r="A109" s="459"/>
      <c r="B109" s="460"/>
      <c r="C109" s="460"/>
      <c r="D109" s="460"/>
      <c r="E109" s="460"/>
      <c r="F109" s="460"/>
      <c r="G109" s="460"/>
      <c r="H109" s="460"/>
      <c r="I109" s="460"/>
      <c r="J109" s="461"/>
    </row>
    <row r="110" spans="1:11" ht="14.25">
      <c r="A110" s="459"/>
      <c r="B110" s="460"/>
      <c r="C110" s="460"/>
      <c r="D110" s="460"/>
      <c r="E110" s="460"/>
      <c r="F110" s="460"/>
      <c r="G110" s="460"/>
      <c r="H110" s="460"/>
      <c r="I110" s="460"/>
      <c r="J110" s="461"/>
      <c r="K110" s="1"/>
    </row>
    <row r="111" spans="1:11" ht="14.25">
      <c r="A111" s="459"/>
      <c r="B111" s="460"/>
      <c r="C111" s="460"/>
      <c r="D111" s="460"/>
      <c r="E111" s="460"/>
      <c r="F111" s="460"/>
      <c r="G111" s="460"/>
      <c r="H111" s="460"/>
      <c r="I111" s="460"/>
      <c r="J111" s="461"/>
      <c r="K111" s="1"/>
    </row>
    <row r="112" spans="1:11">
      <c r="A112" s="459"/>
      <c r="B112" s="460"/>
      <c r="C112" s="460"/>
      <c r="D112" s="460"/>
      <c r="E112" s="460"/>
      <c r="F112" s="460"/>
      <c r="G112" s="460"/>
      <c r="H112" s="460"/>
      <c r="I112" s="460"/>
      <c r="J112" s="461"/>
    </row>
    <row r="113" spans="1:11" ht="14.25">
      <c r="A113" s="459"/>
      <c r="B113" s="460"/>
      <c r="C113" s="460"/>
      <c r="D113" s="460"/>
      <c r="E113" s="460"/>
      <c r="F113" s="460"/>
      <c r="G113" s="460"/>
      <c r="H113" s="460"/>
      <c r="I113" s="460"/>
      <c r="J113" s="461"/>
      <c r="K113" s="1"/>
    </row>
    <row r="114" spans="1:11" ht="14.25">
      <c r="A114" s="462"/>
      <c r="B114" s="463"/>
      <c r="C114" s="463"/>
      <c r="D114" s="463"/>
      <c r="E114" s="463"/>
      <c r="F114" s="463"/>
      <c r="G114" s="463"/>
      <c r="H114" s="463"/>
      <c r="I114" s="463"/>
      <c r="J114" s="464"/>
      <c r="K114" s="1"/>
    </row>
    <row r="115" spans="1:11" ht="14.25">
      <c r="B115" s="146"/>
      <c r="K115" s="1"/>
    </row>
    <row r="116" spans="1:11" ht="14.25">
      <c r="B116" s="146"/>
      <c r="K116" s="1"/>
    </row>
  </sheetData>
  <mergeCells count="8">
    <mergeCell ref="A105:J105"/>
    <mergeCell ref="A6:N6"/>
    <mergeCell ref="A7:E7"/>
    <mergeCell ref="A5:N5"/>
    <mergeCell ref="K2:L2"/>
    <mergeCell ref="E3:G3"/>
    <mergeCell ref="H3:J3"/>
    <mergeCell ref="K3:L3"/>
  </mergeCells>
  <phoneticPr fontId="126" type="noConversion"/>
  <conditionalFormatting sqref="M11:N11">
    <cfRule type="colorScale" priority="5">
      <colorScale>
        <cfvo type="num" val="-0.1"/>
        <cfvo type="num" val="0"/>
        <color rgb="FFF8696B"/>
        <color rgb="FF92D050"/>
      </colorScale>
    </cfRule>
  </conditionalFormatting>
  <conditionalFormatting sqref="M16:N16">
    <cfRule type="cellIs" dxfId="15" priority="3" operator="lessThan">
      <formula>0</formula>
    </cfRule>
    <cfRule type="cellIs" dxfId="14" priority="4" operator="greaterThan">
      <formula>0</formula>
    </cfRule>
  </conditionalFormatting>
  <conditionalFormatting sqref="M17:N17">
    <cfRule type="cellIs" dxfId="13" priority="1" operator="lessThan">
      <formula>0</formula>
    </cfRule>
    <cfRule type="cellIs" dxfId="12" priority="2" operator="greaterThan">
      <formula>0</formula>
    </cfRule>
  </conditionalFormatting>
  <printOptions horizontalCentered="1"/>
  <pageMargins left="0.24" right="0.19685039370078741" top="0.98425196850393704" bottom="0.46" header="0.51181102362204722" footer="0.17"/>
  <pageSetup paperSize="9" scale="62" orientation="portrait" r:id="rId1"/>
  <headerFooter alignWithMargins="0">
    <oddFooter>&amp;L&amp;D&amp;R&amp;F</oddFooter>
  </headerFooter>
  <customProperties>
    <customPr name="_pios_id" r:id="rId2"/>
    <customPr name="EpmWorksheetKeyString_GUID" r:id="rId3"/>
  </customProperties>
  <drawing r:id="rId4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5A96EA-7C51-433D-B85A-74AB88B0F05A}">
  <sheetPr codeName="Tabelle30">
    <tabColor rgb="FF99FF33"/>
  </sheetPr>
  <dimension ref="A1:U116"/>
  <sheetViews>
    <sheetView showGridLines="0" showZeros="0" topLeftCell="A15" zoomScale="110" zoomScaleNormal="110" zoomScaleSheetLayoutView="85" workbookViewId="0">
      <selection activeCell="A41" sqref="A41:A45"/>
    </sheetView>
  </sheetViews>
  <sheetFormatPr defaultColWidth="11.375" defaultRowHeight="12.75"/>
  <cols>
    <col min="1" max="1" width="44.875" style="146" bestFit="1" customWidth="1"/>
    <col min="2" max="2" width="7.75" style="170" customWidth="1"/>
    <col min="3" max="9" width="9.625" style="146" customWidth="1"/>
    <col min="10" max="10" width="11.875" style="146" customWidth="1"/>
    <col min="11" max="11" width="10.625" style="146" bestFit="1" customWidth="1"/>
    <col min="12" max="12" width="6.625" style="146" customWidth="1"/>
    <col min="13" max="13" width="13.75" style="146" bestFit="1" customWidth="1"/>
    <col min="14" max="14" width="10.25" style="146" hidden="1" customWidth="1"/>
    <col min="15" max="18" width="9.125" style="146" customWidth="1"/>
    <col min="19" max="19" width="10.125" style="146" bestFit="1" customWidth="1"/>
    <col min="20" max="256" width="11.375" style="146"/>
    <col min="257" max="257" width="32.25" style="146" customWidth="1"/>
    <col min="258" max="258" width="8.875" style="146" customWidth="1"/>
    <col min="259" max="259" width="10.125" style="146" customWidth="1"/>
    <col min="260" max="260" width="8.125" style="146" customWidth="1"/>
    <col min="261" max="261" width="10.25" style="146" customWidth="1"/>
    <col min="262" max="262" width="9.125" style="146" customWidth="1"/>
    <col min="263" max="263" width="10.25" style="146" customWidth="1"/>
    <col min="264" max="264" width="8.125" style="146" customWidth="1"/>
    <col min="265" max="265" width="8.625" style="146" customWidth="1"/>
    <col min="266" max="267" width="8.125" style="146" customWidth="1"/>
    <col min="268" max="268" width="9.25" style="146" customWidth="1"/>
    <col min="269" max="274" width="9.125" style="146" customWidth="1"/>
    <col min="275" max="275" width="10.125" style="146" bestFit="1" customWidth="1"/>
    <col min="276" max="512" width="11.375" style="146"/>
    <col min="513" max="513" width="32.25" style="146" customWidth="1"/>
    <col min="514" max="514" width="8.875" style="146" customWidth="1"/>
    <col min="515" max="515" width="10.125" style="146" customWidth="1"/>
    <col min="516" max="516" width="8.125" style="146" customWidth="1"/>
    <col min="517" max="517" width="10.25" style="146" customWidth="1"/>
    <col min="518" max="518" width="9.125" style="146" customWidth="1"/>
    <col min="519" max="519" width="10.25" style="146" customWidth="1"/>
    <col min="520" max="520" width="8.125" style="146" customWidth="1"/>
    <col min="521" max="521" width="8.625" style="146" customWidth="1"/>
    <col min="522" max="523" width="8.125" style="146" customWidth="1"/>
    <col min="524" max="524" width="9.25" style="146" customWidth="1"/>
    <col min="525" max="530" width="9.125" style="146" customWidth="1"/>
    <col min="531" max="531" width="10.125" style="146" bestFit="1" customWidth="1"/>
    <col min="532" max="768" width="11.375" style="146"/>
    <col min="769" max="769" width="32.25" style="146" customWidth="1"/>
    <col min="770" max="770" width="8.875" style="146" customWidth="1"/>
    <col min="771" max="771" width="10.125" style="146" customWidth="1"/>
    <col min="772" max="772" width="8.125" style="146" customWidth="1"/>
    <col min="773" max="773" width="10.25" style="146" customWidth="1"/>
    <col min="774" max="774" width="9.125" style="146" customWidth="1"/>
    <col min="775" max="775" width="10.25" style="146" customWidth="1"/>
    <col min="776" max="776" width="8.125" style="146" customWidth="1"/>
    <col min="777" max="777" width="8.625" style="146" customWidth="1"/>
    <col min="778" max="779" width="8.125" style="146" customWidth="1"/>
    <col min="780" max="780" width="9.25" style="146" customWidth="1"/>
    <col min="781" max="786" width="9.125" style="146" customWidth="1"/>
    <col min="787" max="787" width="10.125" style="146" bestFit="1" customWidth="1"/>
    <col min="788" max="1024" width="11.375" style="146"/>
    <col min="1025" max="1025" width="32.25" style="146" customWidth="1"/>
    <col min="1026" max="1026" width="8.875" style="146" customWidth="1"/>
    <col min="1027" max="1027" width="10.125" style="146" customWidth="1"/>
    <col min="1028" max="1028" width="8.125" style="146" customWidth="1"/>
    <col min="1029" max="1029" width="10.25" style="146" customWidth="1"/>
    <col min="1030" max="1030" width="9.125" style="146" customWidth="1"/>
    <col min="1031" max="1031" width="10.25" style="146" customWidth="1"/>
    <col min="1032" max="1032" width="8.125" style="146" customWidth="1"/>
    <col min="1033" max="1033" width="8.625" style="146" customWidth="1"/>
    <col min="1034" max="1035" width="8.125" style="146" customWidth="1"/>
    <col min="1036" max="1036" width="9.25" style="146" customWidth="1"/>
    <col min="1037" max="1042" width="9.125" style="146" customWidth="1"/>
    <col min="1043" max="1043" width="10.125" style="146" bestFit="1" customWidth="1"/>
    <col min="1044" max="1280" width="11.375" style="146"/>
    <col min="1281" max="1281" width="32.25" style="146" customWidth="1"/>
    <col min="1282" max="1282" width="8.875" style="146" customWidth="1"/>
    <col min="1283" max="1283" width="10.125" style="146" customWidth="1"/>
    <col min="1284" max="1284" width="8.125" style="146" customWidth="1"/>
    <col min="1285" max="1285" width="10.25" style="146" customWidth="1"/>
    <col min="1286" max="1286" width="9.125" style="146" customWidth="1"/>
    <col min="1287" max="1287" width="10.25" style="146" customWidth="1"/>
    <col min="1288" max="1288" width="8.125" style="146" customWidth="1"/>
    <col min="1289" max="1289" width="8.625" style="146" customWidth="1"/>
    <col min="1290" max="1291" width="8.125" style="146" customWidth="1"/>
    <col min="1292" max="1292" width="9.25" style="146" customWidth="1"/>
    <col min="1293" max="1298" width="9.125" style="146" customWidth="1"/>
    <col min="1299" max="1299" width="10.125" style="146" bestFit="1" customWidth="1"/>
    <col min="1300" max="1536" width="11.375" style="146"/>
    <col min="1537" max="1537" width="32.25" style="146" customWidth="1"/>
    <col min="1538" max="1538" width="8.875" style="146" customWidth="1"/>
    <col min="1539" max="1539" width="10.125" style="146" customWidth="1"/>
    <col min="1540" max="1540" width="8.125" style="146" customWidth="1"/>
    <col min="1541" max="1541" width="10.25" style="146" customWidth="1"/>
    <col min="1542" max="1542" width="9.125" style="146" customWidth="1"/>
    <col min="1543" max="1543" width="10.25" style="146" customWidth="1"/>
    <col min="1544" max="1544" width="8.125" style="146" customWidth="1"/>
    <col min="1545" max="1545" width="8.625" style="146" customWidth="1"/>
    <col min="1546" max="1547" width="8.125" style="146" customWidth="1"/>
    <col min="1548" max="1548" width="9.25" style="146" customWidth="1"/>
    <col min="1549" max="1554" width="9.125" style="146" customWidth="1"/>
    <col min="1555" max="1555" width="10.125" style="146" bestFit="1" customWidth="1"/>
    <col min="1556" max="1792" width="11.375" style="146"/>
    <col min="1793" max="1793" width="32.25" style="146" customWidth="1"/>
    <col min="1794" max="1794" width="8.875" style="146" customWidth="1"/>
    <col min="1795" max="1795" width="10.125" style="146" customWidth="1"/>
    <col min="1796" max="1796" width="8.125" style="146" customWidth="1"/>
    <col min="1797" max="1797" width="10.25" style="146" customWidth="1"/>
    <col min="1798" max="1798" width="9.125" style="146" customWidth="1"/>
    <col min="1799" max="1799" width="10.25" style="146" customWidth="1"/>
    <col min="1800" max="1800" width="8.125" style="146" customWidth="1"/>
    <col min="1801" max="1801" width="8.625" style="146" customWidth="1"/>
    <col min="1802" max="1803" width="8.125" style="146" customWidth="1"/>
    <col min="1804" max="1804" width="9.25" style="146" customWidth="1"/>
    <col min="1805" max="1810" width="9.125" style="146" customWidth="1"/>
    <col min="1811" max="1811" width="10.125" style="146" bestFit="1" customWidth="1"/>
    <col min="1812" max="2048" width="11.375" style="146"/>
    <col min="2049" max="2049" width="32.25" style="146" customWidth="1"/>
    <col min="2050" max="2050" width="8.875" style="146" customWidth="1"/>
    <col min="2051" max="2051" width="10.125" style="146" customWidth="1"/>
    <col min="2052" max="2052" width="8.125" style="146" customWidth="1"/>
    <col min="2053" max="2053" width="10.25" style="146" customWidth="1"/>
    <col min="2054" max="2054" width="9.125" style="146" customWidth="1"/>
    <col min="2055" max="2055" width="10.25" style="146" customWidth="1"/>
    <col min="2056" max="2056" width="8.125" style="146" customWidth="1"/>
    <col min="2057" max="2057" width="8.625" style="146" customWidth="1"/>
    <col min="2058" max="2059" width="8.125" style="146" customWidth="1"/>
    <col min="2060" max="2060" width="9.25" style="146" customWidth="1"/>
    <col min="2061" max="2066" width="9.125" style="146" customWidth="1"/>
    <col min="2067" max="2067" width="10.125" style="146" bestFit="1" customWidth="1"/>
    <col min="2068" max="2304" width="11.375" style="146"/>
    <col min="2305" max="2305" width="32.25" style="146" customWidth="1"/>
    <col min="2306" max="2306" width="8.875" style="146" customWidth="1"/>
    <col min="2307" max="2307" width="10.125" style="146" customWidth="1"/>
    <col min="2308" max="2308" width="8.125" style="146" customWidth="1"/>
    <col min="2309" max="2309" width="10.25" style="146" customWidth="1"/>
    <col min="2310" max="2310" width="9.125" style="146" customWidth="1"/>
    <col min="2311" max="2311" width="10.25" style="146" customWidth="1"/>
    <col min="2312" max="2312" width="8.125" style="146" customWidth="1"/>
    <col min="2313" max="2313" width="8.625" style="146" customWidth="1"/>
    <col min="2314" max="2315" width="8.125" style="146" customWidth="1"/>
    <col min="2316" max="2316" width="9.25" style="146" customWidth="1"/>
    <col min="2317" max="2322" width="9.125" style="146" customWidth="1"/>
    <col min="2323" max="2323" width="10.125" style="146" bestFit="1" customWidth="1"/>
    <col min="2324" max="2560" width="11.375" style="146"/>
    <col min="2561" max="2561" width="32.25" style="146" customWidth="1"/>
    <col min="2562" max="2562" width="8.875" style="146" customWidth="1"/>
    <col min="2563" max="2563" width="10.125" style="146" customWidth="1"/>
    <col min="2564" max="2564" width="8.125" style="146" customWidth="1"/>
    <col min="2565" max="2565" width="10.25" style="146" customWidth="1"/>
    <col min="2566" max="2566" width="9.125" style="146" customWidth="1"/>
    <col min="2567" max="2567" width="10.25" style="146" customWidth="1"/>
    <col min="2568" max="2568" width="8.125" style="146" customWidth="1"/>
    <col min="2569" max="2569" width="8.625" style="146" customWidth="1"/>
    <col min="2570" max="2571" width="8.125" style="146" customWidth="1"/>
    <col min="2572" max="2572" width="9.25" style="146" customWidth="1"/>
    <col min="2573" max="2578" width="9.125" style="146" customWidth="1"/>
    <col min="2579" max="2579" width="10.125" style="146" bestFit="1" customWidth="1"/>
    <col min="2580" max="2816" width="11.375" style="146"/>
    <col min="2817" max="2817" width="32.25" style="146" customWidth="1"/>
    <col min="2818" max="2818" width="8.875" style="146" customWidth="1"/>
    <col min="2819" max="2819" width="10.125" style="146" customWidth="1"/>
    <col min="2820" max="2820" width="8.125" style="146" customWidth="1"/>
    <col min="2821" max="2821" width="10.25" style="146" customWidth="1"/>
    <col min="2822" max="2822" width="9.125" style="146" customWidth="1"/>
    <col min="2823" max="2823" width="10.25" style="146" customWidth="1"/>
    <col min="2824" max="2824" width="8.125" style="146" customWidth="1"/>
    <col min="2825" max="2825" width="8.625" style="146" customWidth="1"/>
    <col min="2826" max="2827" width="8.125" style="146" customWidth="1"/>
    <col min="2828" max="2828" width="9.25" style="146" customWidth="1"/>
    <col min="2829" max="2834" width="9.125" style="146" customWidth="1"/>
    <col min="2835" max="2835" width="10.125" style="146" bestFit="1" customWidth="1"/>
    <col min="2836" max="3072" width="11.375" style="146"/>
    <col min="3073" max="3073" width="32.25" style="146" customWidth="1"/>
    <col min="3074" max="3074" width="8.875" style="146" customWidth="1"/>
    <col min="3075" max="3075" width="10.125" style="146" customWidth="1"/>
    <col min="3076" max="3076" width="8.125" style="146" customWidth="1"/>
    <col min="3077" max="3077" width="10.25" style="146" customWidth="1"/>
    <col min="3078" max="3078" width="9.125" style="146" customWidth="1"/>
    <col min="3079" max="3079" width="10.25" style="146" customWidth="1"/>
    <col min="3080" max="3080" width="8.125" style="146" customWidth="1"/>
    <col min="3081" max="3081" width="8.625" style="146" customWidth="1"/>
    <col min="3082" max="3083" width="8.125" style="146" customWidth="1"/>
    <col min="3084" max="3084" width="9.25" style="146" customWidth="1"/>
    <col min="3085" max="3090" width="9.125" style="146" customWidth="1"/>
    <col min="3091" max="3091" width="10.125" style="146" bestFit="1" customWidth="1"/>
    <col min="3092" max="3328" width="11.375" style="146"/>
    <col min="3329" max="3329" width="32.25" style="146" customWidth="1"/>
    <col min="3330" max="3330" width="8.875" style="146" customWidth="1"/>
    <col min="3331" max="3331" width="10.125" style="146" customWidth="1"/>
    <col min="3332" max="3332" width="8.125" style="146" customWidth="1"/>
    <col min="3333" max="3333" width="10.25" style="146" customWidth="1"/>
    <col min="3334" max="3334" width="9.125" style="146" customWidth="1"/>
    <col min="3335" max="3335" width="10.25" style="146" customWidth="1"/>
    <col min="3336" max="3336" width="8.125" style="146" customWidth="1"/>
    <col min="3337" max="3337" width="8.625" style="146" customWidth="1"/>
    <col min="3338" max="3339" width="8.125" style="146" customWidth="1"/>
    <col min="3340" max="3340" width="9.25" style="146" customWidth="1"/>
    <col min="3341" max="3346" width="9.125" style="146" customWidth="1"/>
    <col min="3347" max="3347" width="10.125" style="146" bestFit="1" customWidth="1"/>
    <col min="3348" max="3584" width="11.375" style="146"/>
    <col min="3585" max="3585" width="32.25" style="146" customWidth="1"/>
    <col min="3586" max="3586" width="8.875" style="146" customWidth="1"/>
    <col min="3587" max="3587" width="10.125" style="146" customWidth="1"/>
    <col min="3588" max="3588" width="8.125" style="146" customWidth="1"/>
    <col min="3589" max="3589" width="10.25" style="146" customWidth="1"/>
    <col min="3590" max="3590" width="9.125" style="146" customWidth="1"/>
    <col min="3591" max="3591" width="10.25" style="146" customWidth="1"/>
    <col min="3592" max="3592" width="8.125" style="146" customWidth="1"/>
    <col min="3593" max="3593" width="8.625" style="146" customWidth="1"/>
    <col min="3594" max="3595" width="8.125" style="146" customWidth="1"/>
    <col min="3596" max="3596" width="9.25" style="146" customWidth="1"/>
    <col min="3597" max="3602" width="9.125" style="146" customWidth="1"/>
    <col min="3603" max="3603" width="10.125" style="146" bestFit="1" customWidth="1"/>
    <col min="3604" max="3840" width="11.375" style="146"/>
    <col min="3841" max="3841" width="32.25" style="146" customWidth="1"/>
    <col min="3842" max="3842" width="8.875" style="146" customWidth="1"/>
    <col min="3843" max="3843" width="10.125" style="146" customWidth="1"/>
    <col min="3844" max="3844" width="8.125" style="146" customWidth="1"/>
    <col min="3845" max="3845" width="10.25" style="146" customWidth="1"/>
    <col min="3846" max="3846" width="9.125" style="146" customWidth="1"/>
    <col min="3847" max="3847" width="10.25" style="146" customWidth="1"/>
    <col min="3848" max="3848" width="8.125" style="146" customWidth="1"/>
    <col min="3849" max="3849" width="8.625" style="146" customWidth="1"/>
    <col min="3850" max="3851" width="8.125" style="146" customWidth="1"/>
    <col min="3852" max="3852" width="9.25" style="146" customWidth="1"/>
    <col min="3853" max="3858" width="9.125" style="146" customWidth="1"/>
    <col min="3859" max="3859" width="10.125" style="146" bestFit="1" customWidth="1"/>
    <col min="3860" max="4096" width="11.375" style="146"/>
    <col min="4097" max="4097" width="32.25" style="146" customWidth="1"/>
    <col min="4098" max="4098" width="8.875" style="146" customWidth="1"/>
    <col min="4099" max="4099" width="10.125" style="146" customWidth="1"/>
    <col min="4100" max="4100" width="8.125" style="146" customWidth="1"/>
    <col min="4101" max="4101" width="10.25" style="146" customWidth="1"/>
    <col min="4102" max="4102" width="9.125" style="146" customWidth="1"/>
    <col min="4103" max="4103" width="10.25" style="146" customWidth="1"/>
    <col min="4104" max="4104" width="8.125" style="146" customWidth="1"/>
    <col min="4105" max="4105" width="8.625" style="146" customWidth="1"/>
    <col min="4106" max="4107" width="8.125" style="146" customWidth="1"/>
    <col min="4108" max="4108" width="9.25" style="146" customWidth="1"/>
    <col min="4109" max="4114" width="9.125" style="146" customWidth="1"/>
    <col min="4115" max="4115" width="10.125" style="146" bestFit="1" customWidth="1"/>
    <col min="4116" max="4352" width="11.375" style="146"/>
    <col min="4353" max="4353" width="32.25" style="146" customWidth="1"/>
    <col min="4354" max="4354" width="8.875" style="146" customWidth="1"/>
    <col min="4355" max="4355" width="10.125" style="146" customWidth="1"/>
    <col min="4356" max="4356" width="8.125" style="146" customWidth="1"/>
    <col min="4357" max="4357" width="10.25" style="146" customWidth="1"/>
    <col min="4358" max="4358" width="9.125" style="146" customWidth="1"/>
    <col min="4359" max="4359" width="10.25" style="146" customWidth="1"/>
    <col min="4360" max="4360" width="8.125" style="146" customWidth="1"/>
    <col min="4361" max="4361" width="8.625" style="146" customWidth="1"/>
    <col min="4362" max="4363" width="8.125" style="146" customWidth="1"/>
    <col min="4364" max="4364" width="9.25" style="146" customWidth="1"/>
    <col min="4365" max="4370" width="9.125" style="146" customWidth="1"/>
    <col min="4371" max="4371" width="10.125" style="146" bestFit="1" customWidth="1"/>
    <col min="4372" max="4608" width="11.375" style="146"/>
    <col min="4609" max="4609" width="32.25" style="146" customWidth="1"/>
    <col min="4610" max="4610" width="8.875" style="146" customWidth="1"/>
    <col min="4611" max="4611" width="10.125" style="146" customWidth="1"/>
    <col min="4612" max="4612" width="8.125" style="146" customWidth="1"/>
    <col min="4613" max="4613" width="10.25" style="146" customWidth="1"/>
    <col min="4614" max="4614" width="9.125" style="146" customWidth="1"/>
    <col min="4615" max="4615" width="10.25" style="146" customWidth="1"/>
    <col min="4616" max="4616" width="8.125" style="146" customWidth="1"/>
    <col min="4617" max="4617" width="8.625" style="146" customWidth="1"/>
    <col min="4618" max="4619" width="8.125" style="146" customWidth="1"/>
    <col min="4620" max="4620" width="9.25" style="146" customWidth="1"/>
    <col min="4621" max="4626" width="9.125" style="146" customWidth="1"/>
    <col min="4627" max="4627" width="10.125" style="146" bestFit="1" customWidth="1"/>
    <col min="4628" max="4864" width="11.375" style="146"/>
    <col min="4865" max="4865" width="32.25" style="146" customWidth="1"/>
    <col min="4866" max="4866" width="8.875" style="146" customWidth="1"/>
    <col min="4867" max="4867" width="10.125" style="146" customWidth="1"/>
    <col min="4868" max="4868" width="8.125" style="146" customWidth="1"/>
    <col min="4869" max="4869" width="10.25" style="146" customWidth="1"/>
    <col min="4870" max="4870" width="9.125" style="146" customWidth="1"/>
    <col min="4871" max="4871" width="10.25" style="146" customWidth="1"/>
    <col min="4872" max="4872" width="8.125" style="146" customWidth="1"/>
    <col min="4873" max="4873" width="8.625" style="146" customWidth="1"/>
    <col min="4874" max="4875" width="8.125" style="146" customWidth="1"/>
    <col min="4876" max="4876" width="9.25" style="146" customWidth="1"/>
    <col min="4877" max="4882" width="9.125" style="146" customWidth="1"/>
    <col min="4883" max="4883" width="10.125" style="146" bestFit="1" customWidth="1"/>
    <col min="4884" max="5120" width="11.375" style="146"/>
    <col min="5121" max="5121" width="32.25" style="146" customWidth="1"/>
    <col min="5122" max="5122" width="8.875" style="146" customWidth="1"/>
    <col min="5123" max="5123" width="10.125" style="146" customWidth="1"/>
    <col min="5124" max="5124" width="8.125" style="146" customWidth="1"/>
    <col min="5125" max="5125" width="10.25" style="146" customWidth="1"/>
    <col min="5126" max="5126" width="9.125" style="146" customWidth="1"/>
    <col min="5127" max="5127" width="10.25" style="146" customWidth="1"/>
    <col min="5128" max="5128" width="8.125" style="146" customWidth="1"/>
    <col min="5129" max="5129" width="8.625" style="146" customWidth="1"/>
    <col min="5130" max="5131" width="8.125" style="146" customWidth="1"/>
    <col min="5132" max="5132" width="9.25" style="146" customWidth="1"/>
    <col min="5133" max="5138" width="9.125" style="146" customWidth="1"/>
    <col min="5139" max="5139" width="10.125" style="146" bestFit="1" customWidth="1"/>
    <col min="5140" max="5376" width="11.375" style="146"/>
    <col min="5377" max="5377" width="32.25" style="146" customWidth="1"/>
    <col min="5378" max="5378" width="8.875" style="146" customWidth="1"/>
    <col min="5379" max="5379" width="10.125" style="146" customWidth="1"/>
    <col min="5380" max="5380" width="8.125" style="146" customWidth="1"/>
    <col min="5381" max="5381" width="10.25" style="146" customWidth="1"/>
    <col min="5382" max="5382" width="9.125" style="146" customWidth="1"/>
    <col min="5383" max="5383" width="10.25" style="146" customWidth="1"/>
    <col min="5384" max="5384" width="8.125" style="146" customWidth="1"/>
    <col min="5385" max="5385" width="8.625" style="146" customWidth="1"/>
    <col min="5386" max="5387" width="8.125" style="146" customWidth="1"/>
    <col min="5388" max="5388" width="9.25" style="146" customWidth="1"/>
    <col min="5389" max="5394" width="9.125" style="146" customWidth="1"/>
    <col min="5395" max="5395" width="10.125" style="146" bestFit="1" customWidth="1"/>
    <col min="5396" max="5632" width="11.375" style="146"/>
    <col min="5633" max="5633" width="32.25" style="146" customWidth="1"/>
    <col min="5634" max="5634" width="8.875" style="146" customWidth="1"/>
    <col min="5635" max="5635" width="10.125" style="146" customWidth="1"/>
    <col min="5636" max="5636" width="8.125" style="146" customWidth="1"/>
    <col min="5637" max="5637" width="10.25" style="146" customWidth="1"/>
    <col min="5638" max="5638" width="9.125" style="146" customWidth="1"/>
    <col min="5639" max="5639" width="10.25" style="146" customWidth="1"/>
    <col min="5640" max="5640" width="8.125" style="146" customWidth="1"/>
    <col min="5641" max="5641" width="8.625" style="146" customWidth="1"/>
    <col min="5642" max="5643" width="8.125" style="146" customWidth="1"/>
    <col min="5644" max="5644" width="9.25" style="146" customWidth="1"/>
    <col min="5645" max="5650" width="9.125" style="146" customWidth="1"/>
    <col min="5651" max="5651" width="10.125" style="146" bestFit="1" customWidth="1"/>
    <col min="5652" max="5888" width="11.375" style="146"/>
    <col min="5889" max="5889" width="32.25" style="146" customWidth="1"/>
    <col min="5890" max="5890" width="8.875" style="146" customWidth="1"/>
    <col min="5891" max="5891" width="10.125" style="146" customWidth="1"/>
    <col min="5892" max="5892" width="8.125" style="146" customWidth="1"/>
    <col min="5893" max="5893" width="10.25" style="146" customWidth="1"/>
    <col min="5894" max="5894" width="9.125" style="146" customWidth="1"/>
    <col min="5895" max="5895" width="10.25" style="146" customWidth="1"/>
    <col min="5896" max="5896" width="8.125" style="146" customWidth="1"/>
    <col min="5897" max="5897" width="8.625" style="146" customWidth="1"/>
    <col min="5898" max="5899" width="8.125" style="146" customWidth="1"/>
    <col min="5900" max="5900" width="9.25" style="146" customWidth="1"/>
    <col min="5901" max="5906" width="9.125" style="146" customWidth="1"/>
    <col min="5907" max="5907" width="10.125" style="146" bestFit="1" customWidth="1"/>
    <col min="5908" max="6144" width="11.375" style="146"/>
    <col min="6145" max="6145" width="32.25" style="146" customWidth="1"/>
    <col min="6146" max="6146" width="8.875" style="146" customWidth="1"/>
    <col min="6147" max="6147" width="10.125" style="146" customWidth="1"/>
    <col min="6148" max="6148" width="8.125" style="146" customWidth="1"/>
    <col min="6149" max="6149" width="10.25" style="146" customWidth="1"/>
    <col min="6150" max="6150" width="9.125" style="146" customWidth="1"/>
    <col min="6151" max="6151" width="10.25" style="146" customWidth="1"/>
    <col min="6152" max="6152" width="8.125" style="146" customWidth="1"/>
    <col min="6153" max="6153" width="8.625" style="146" customWidth="1"/>
    <col min="6154" max="6155" width="8.125" style="146" customWidth="1"/>
    <col min="6156" max="6156" width="9.25" style="146" customWidth="1"/>
    <col min="6157" max="6162" width="9.125" style="146" customWidth="1"/>
    <col min="6163" max="6163" width="10.125" style="146" bestFit="1" customWidth="1"/>
    <col min="6164" max="6400" width="11.375" style="146"/>
    <col min="6401" max="6401" width="32.25" style="146" customWidth="1"/>
    <col min="6402" max="6402" width="8.875" style="146" customWidth="1"/>
    <col min="6403" max="6403" width="10.125" style="146" customWidth="1"/>
    <col min="6404" max="6404" width="8.125" style="146" customWidth="1"/>
    <col min="6405" max="6405" width="10.25" style="146" customWidth="1"/>
    <col min="6406" max="6406" width="9.125" style="146" customWidth="1"/>
    <col min="6407" max="6407" width="10.25" style="146" customWidth="1"/>
    <col min="6408" max="6408" width="8.125" style="146" customWidth="1"/>
    <col min="6409" max="6409" width="8.625" style="146" customWidth="1"/>
    <col min="6410" max="6411" width="8.125" style="146" customWidth="1"/>
    <col min="6412" max="6412" width="9.25" style="146" customWidth="1"/>
    <col min="6413" max="6418" width="9.125" style="146" customWidth="1"/>
    <col min="6419" max="6419" width="10.125" style="146" bestFit="1" customWidth="1"/>
    <col min="6420" max="6656" width="11.375" style="146"/>
    <col min="6657" max="6657" width="32.25" style="146" customWidth="1"/>
    <col min="6658" max="6658" width="8.875" style="146" customWidth="1"/>
    <col min="6659" max="6659" width="10.125" style="146" customWidth="1"/>
    <col min="6660" max="6660" width="8.125" style="146" customWidth="1"/>
    <col min="6661" max="6661" width="10.25" style="146" customWidth="1"/>
    <col min="6662" max="6662" width="9.125" style="146" customWidth="1"/>
    <col min="6663" max="6663" width="10.25" style="146" customWidth="1"/>
    <col min="6664" max="6664" width="8.125" style="146" customWidth="1"/>
    <col min="6665" max="6665" width="8.625" style="146" customWidth="1"/>
    <col min="6666" max="6667" width="8.125" style="146" customWidth="1"/>
    <col min="6668" max="6668" width="9.25" style="146" customWidth="1"/>
    <col min="6669" max="6674" width="9.125" style="146" customWidth="1"/>
    <col min="6675" max="6675" width="10.125" style="146" bestFit="1" customWidth="1"/>
    <col min="6676" max="6912" width="11.375" style="146"/>
    <col min="6913" max="6913" width="32.25" style="146" customWidth="1"/>
    <col min="6914" max="6914" width="8.875" style="146" customWidth="1"/>
    <col min="6915" max="6915" width="10.125" style="146" customWidth="1"/>
    <col min="6916" max="6916" width="8.125" style="146" customWidth="1"/>
    <col min="6917" max="6917" width="10.25" style="146" customWidth="1"/>
    <col min="6918" max="6918" width="9.125" style="146" customWidth="1"/>
    <col min="6919" max="6919" width="10.25" style="146" customWidth="1"/>
    <col min="6920" max="6920" width="8.125" style="146" customWidth="1"/>
    <col min="6921" max="6921" width="8.625" style="146" customWidth="1"/>
    <col min="6922" max="6923" width="8.125" style="146" customWidth="1"/>
    <col min="6924" max="6924" width="9.25" style="146" customWidth="1"/>
    <col min="6925" max="6930" width="9.125" style="146" customWidth="1"/>
    <col min="6931" max="6931" width="10.125" style="146" bestFit="1" customWidth="1"/>
    <col min="6932" max="7168" width="11.375" style="146"/>
    <col min="7169" max="7169" width="32.25" style="146" customWidth="1"/>
    <col min="7170" max="7170" width="8.875" style="146" customWidth="1"/>
    <col min="7171" max="7171" width="10.125" style="146" customWidth="1"/>
    <col min="7172" max="7172" width="8.125" style="146" customWidth="1"/>
    <col min="7173" max="7173" width="10.25" style="146" customWidth="1"/>
    <col min="7174" max="7174" width="9.125" style="146" customWidth="1"/>
    <col min="7175" max="7175" width="10.25" style="146" customWidth="1"/>
    <col min="7176" max="7176" width="8.125" style="146" customWidth="1"/>
    <col min="7177" max="7177" width="8.625" style="146" customWidth="1"/>
    <col min="7178" max="7179" width="8.125" style="146" customWidth="1"/>
    <col min="7180" max="7180" width="9.25" style="146" customWidth="1"/>
    <col min="7181" max="7186" width="9.125" style="146" customWidth="1"/>
    <col min="7187" max="7187" width="10.125" style="146" bestFit="1" customWidth="1"/>
    <col min="7188" max="7424" width="11.375" style="146"/>
    <col min="7425" max="7425" width="32.25" style="146" customWidth="1"/>
    <col min="7426" max="7426" width="8.875" style="146" customWidth="1"/>
    <col min="7427" max="7427" width="10.125" style="146" customWidth="1"/>
    <col min="7428" max="7428" width="8.125" style="146" customWidth="1"/>
    <col min="7429" max="7429" width="10.25" style="146" customWidth="1"/>
    <col min="7430" max="7430" width="9.125" style="146" customWidth="1"/>
    <col min="7431" max="7431" width="10.25" style="146" customWidth="1"/>
    <col min="7432" max="7432" width="8.125" style="146" customWidth="1"/>
    <col min="7433" max="7433" width="8.625" style="146" customWidth="1"/>
    <col min="7434" max="7435" width="8.125" style="146" customWidth="1"/>
    <col min="7436" max="7436" width="9.25" style="146" customWidth="1"/>
    <col min="7437" max="7442" width="9.125" style="146" customWidth="1"/>
    <col min="7443" max="7443" width="10.125" style="146" bestFit="1" customWidth="1"/>
    <col min="7444" max="7680" width="11.375" style="146"/>
    <col min="7681" max="7681" width="32.25" style="146" customWidth="1"/>
    <col min="7682" max="7682" width="8.875" style="146" customWidth="1"/>
    <col min="7683" max="7683" width="10.125" style="146" customWidth="1"/>
    <col min="7684" max="7684" width="8.125" style="146" customWidth="1"/>
    <col min="7685" max="7685" width="10.25" style="146" customWidth="1"/>
    <col min="7686" max="7686" width="9.125" style="146" customWidth="1"/>
    <col min="7687" max="7687" width="10.25" style="146" customWidth="1"/>
    <col min="7688" max="7688" width="8.125" style="146" customWidth="1"/>
    <col min="7689" max="7689" width="8.625" style="146" customWidth="1"/>
    <col min="7690" max="7691" width="8.125" style="146" customWidth="1"/>
    <col min="7692" max="7692" width="9.25" style="146" customWidth="1"/>
    <col min="7693" max="7698" width="9.125" style="146" customWidth="1"/>
    <col min="7699" max="7699" width="10.125" style="146" bestFit="1" customWidth="1"/>
    <col min="7700" max="7936" width="11.375" style="146"/>
    <col min="7937" max="7937" width="32.25" style="146" customWidth="1"/>
    <col min="7938" max="7938" width="8.875" style="146" customWidth="1"/>
    <col min="7939" max="7939" width="10.125" style="146" customWidth="1"/>
    <col min="7940" max="7940" width="8.125" style="146" customWidth="1"/>
    <col min="7941" max="7941" width="10.25" style="146" customWidth="1"/>
    <col min="7942" max="7942" width="9.125" style="146" customWidth="1"/>
    <col min="7943" max="7943" width="10.25" style="146" customWidth="1"/>
    <col min="7944" max="7944" width="8.125" style="146" customWidth="1"/>
    <col min="7945" max="7945" width="8.625" style="146" customWidth="1"/>
    <col min="7946" max="7947" width="8.125" style="146" customWidth="1"/>
    <col min="7948" max="7948" width="9.25" style="146" customWidth="1"/>
    <col min="7949" max="7954" width="9.125" style="146" customWidth="1"/>
    <col min="7955" max="7955" width="10.125" style="146" bestFit="1" customWidth="1"/>
    <col min="7956" max="8192" width="11.375" style="146"/>
    <col min="8193" max="8193" width="32.25" style="146" customWidth="1"/>
    <col min="8194" max="8194" width="8.875" style="146" customWidth="1"/>
    <col min="8195" max="8195" width="10.125" style="146" customWidth="1"/>
    <col min="8196" max="8196" width="8.125" style="146" customWidth="1"/>
    <col min="8197" max="8197" width="10.25" style="146" customWidth="1"/>
    <col min="8198" max="8198" width="9.125" style="146" customWidth="1"/>
    <col min="8199" max="8199" width="10.25" style="146" customWidth="1"/>
    <col min="8200" max="8200" width="8.125" style="146" customWidth="1"/>
    <col min="8201" max="8201" width="8.625" style="146" customWidth="1"/>
    <col min="8202" max="8203" width="8.125" style="146" customWidth="1"/>
    <col min="8204" max="8204" width="9.25" style="146" customWidth="1"/>
    <col min="8205" max="8210" width="9.125" style="146" customWidth="1"/>
    <col min="8211" max="8211" width="10.125" style="146" bestFit="1" customWidth="1"/>
    <col min="8212" max="8448" width="11.375" style="146"/>
    <col min="8449" max="8449" width="32.25" style="146" customWidth="1"/>
    <col min="8450" max="8450" width="8.875" style="146" customWidth="1"/>
    <col min="8451" max="8451" width="10.125" style="146" customWidth="1"/>
    <col min="8452" max="8452" width="8.125" style="146" customWidth="1"/>
    <col min="8453" max="8453" width="10.25" style="146" customWidth="1"/>
    <col min="8454" max="8454" width="9.125" style="146" customWidth="1"/>
    <col min="8455" max="8455" width="10.25" style="146" customWidth="1"/>
    <col min="8456" max="8456" width="8.125" style="146" customWidth="1"/>
    <col min="8457" max="8457" width="8.625" style="146" customWidth="1"/>
    <col min="8458" max="8459" width="8.125" style="146" customWidth="1"/>
    <col min="8460" max="8460" width="9.25" style="146" customWidth="1"/>
    <col min="8461" max="8466" width="9.125" style="146" customWidth="1"/>
    <col min="8467" max="8467" width="10.125" style="146" bestFit="1" customWidth="1"/>
    <col min="8468" max="8704" width="11.375" style="146"/>
    <col min="8705" max="8705" width="32.25" style="146" customWidth="1"/>
    <col min="8706" max="8706" width="8.875" style="146" customWidth="1"/>
    <col min="8707" max="8707" width="10.125" style="146" customWidth="1"/>
    <col min="8708" max="8708" width="8.125" style="146" customWidth="1"/>
    <col min="8709" max="8709" width="10.25" style="146" customWidth="1"/>
    <col min="8710" max="8710" width="9.125" style="146" customWidth="1"/>
    <col min="8711" max="8711" width="10.25" style="146" customWidth="1"/>
    <col min="8712" max="8712" width="8.125" style="146" customWidth="1"/>
    <col min="8713" max="8713" width="8.625" style="146" customWidth="1"/>
    <col min="8714" max="8715" width="8.125" style="146" customWidth="1"/>
    <col min="8716" max="8716" width="9.25" style="146" customWidth="1"/>
    <col min="8717" max="8722" width="9.125" style="146" customWidth="1"/>
    <col min="8723" max="8723" width="10.125" style="146" bestFit="1" customWidth="1"/>
    <col min="8724" max="8960" width="11.375" style="146"/>
    <col min="8961" max="8961" width="32.25" style="146" customWidth="1"/>
    <col min="8962" max="8962" width="8.875" style="146" customWidth="1"/>
    <col min="8963" max="8963" width="10.125" style="146" customWidth="1"/>
    <col min="8964" max="8964" width="8.125" style="146" customWidth="1"/>
    <col min="8965" max="8965" width="10.25" style="146" customWidth="1"/>
    <col min="8966" max="8966" width="9.125" style="146" customWidth="1"/>
    <col min="8967" max="8967" width="10.25" style="146" customWidth="1"/>
    <col min="8968" max="8968" width="8.125" style="146" customWidth="1"/>
    <col min="8969" max="8969" width="8.625" style="146" customWidth="1"/>
    <col min="8970" max="8971" width="8.125" style="146" customWidth="1"/>
    <col min="8972" max="8972" width="9.25" style="146" customWidth="1"/>
    <col min="8973" max="8978" width="9.125" style="146" customWidth="1"/>
    <col min="8979" max="8979" width="10.125" style="146" bestFit="1" customWidth="1"/>
    <col min="8980" max="9216" width="11.375" style="146"/>
    <col min="9217" max="9217" width="32.25" style="146" customWidth="1"/>
    <col min="9218" max="9218" width="8.875" style="146" customWidth="1"/>
    <col min="9219" max="9219" width="10.125" style="146" customWidth="1"/>
    <col min="9220" max="9220" width="8.125" style="146" customWidth="1"/>
    <col min="9221" max="9221" width="10.25" style="146" customWidth="1"/>
    <col min="9222" max="9222" width="9.125" style="146" customWidth="1"/>
    <col min="9223" max="9223" width="10.25" style="146" customWidth="1"/>
    <col min="9224" max="9224" width="8.125" style="146" customWidth="1"/>
    <col min="9225" max="9225" width="8.625" style="146" customWidth="1"/>
    <col min="9226" max="9227" width="8.125" style="146" customWidth="1"/>
    <col min="9228" max="9228" width="9.25" style="146" customWidth="1"/>
    <col min="9229" max="9234" width="9.125" style="146" customWidth="1"/>
    <col min="9235" max="9235" width="10.125" style="146" bestFit="1" customWidth="1"/>
    <col min="9236" max="9472" width="11.375" style="146"/>
    <col min="9473" max="9473" width="32.25" style="146" customWidth="1"/>
    <col min="9474" max="9474" width="8.875" style="146" customWidth="1"/>
    <col min="9475" max="9475" width="10.125" style="146" customWidth="1"/>
    <col min="9476" max="9476" width="8.125" style="146" customWidth="1"/>
    <col min="9477" max="9477" width="10.25" style="146" customWidth="1"/>
    <col min="9478" max="9478" width="9.125" style="146" customWidth="1"/>
    <col min="9479" max="9479" width="10.25" style="146" customWidth="1"/>
    <col min="9480" max="9480" width="8.125" style="146" customWidth="1"/>
    <col min="9481" max="9481" width="8.625" style="146" customWidth="1"/>
    <col min="9482" max="9483" width="8.125" style="146" customWidth="1"/>
    <col min="9484" max="9484" width="9.25" style="146" customWidth="1"/>
    <col min="9485" max="9490" width="9.125" style="146" customWidth="1"/>
    <col min="9491" max="9491" width="10.125" style="146" bestFit="1" customWidth="1"/>
    <col min="9492" max="9728" width="11.375" style="146"/>
    <col min="9729" max="9729" width="32.25" style="146" customWidth="1"/>
    <col min="9730" max="9730" width="8.875" style="146" customWidth="1"/>
    <col min="9731" max="9731" width="10.125" style="146" customWidth="1"/>
    <col min="9732" max="9732" width="8.125" style="146" customWidth="1"/>
    <col min="9733" max="9733" width="10.25" style="146" customWidth="1"/>
    <col min="9734" max="9734" width="9.125" style="146" customWidth="1"/>
    <col min="9735" max="9735" width="10.25" style="146" customWidth="1"/>
    <col min="9736" max="9736" width="8.125" style="146" customWidth="1"/>
    <col min="9737" max="9737" width="8.625" style="146" customWidth="1"/>
    <col min="9738" max="9739" width="8.125" style="146" customWidth="1"/>
    <col min="9740" max="9740" width="9.25" style="146" customWidth="1"/>
    <col min="9741" max="9746" width="9.125" style="146" customWidth="1"/>
    <col min="9747" max="9747" width="10.125" style="146" bestFit="1" customWidth="1"/>
    <col min="9748" max="9984" width="11.375" style="146"/>
    <col min="9985" max="9985" width="32.25" style="146" customWidth="1"/>
    <col min="9986" max="9986" width="8.875" style="146" customWidth="1"/>
    <col min="9987" max="9987" width="10.125" style="146" customWidth="1"/>
    <col min="9988" max="9988" width="8.125" style="146" customWidth="1"/>
    <col min="9989" max="9989" width="10.25" style="146" customWidth="1"/>
    <col min="9990" max="9990" width="9.125" style="146" customWidth="1"/>
    <col min="9991" max="9991" width="10.25" style="146" customWidth="1"/>
    <col min="9992" max="9992" width="8.125" style="146" customWidth="1"/>
    <col min="9993" max="9993" width="8.625" style="146" customWidth="1"/>
    <col min="9994" max="9995" width="8.125" style="146" customWidth="1"/>
    <col min="9996" max="9996" width="9.25" style="146" customWidth="1"/>
    <col min="9997" max="10002" width="9.125" style="146" customWidth="1"/>
    <col min="10003" max="10003" width="10.125" style="146" bestFit="1" customWidth="1"/>
    <col min="10004" max="10240" width="11.375" style="146"/>
    <col min="10241" max="10241" width="32.25" style="146" customWidth="1"/>
    <col min="10242" max="10242" width="8.875" style="146" customWidth="1"/>
    <col min="10243" max="10243" width="10.125" style="146" customWidth="1"/>
    <col min="10244" max="10244" width="8.125" style="146" customWidth="1"/>
    <col min="10245" max="10245" width="10.25" style="146" customWidth="1"/>
    <col min="10246" max="10246" width="9.125" style="146" customWidth="1"/>
    <col min="10247" max="10247" width="10.25" style="146" customWidth="1"/>
    <col min="10248" max="10248" width="8.125" style="146" customWidth="1"/>
    <col min="10249" max="10249" width="8.625" style="146" customWidth="1"/>
    <col min="10250" max="10251" width="8.125" style="146" customWidth="1"/>
    <col min="10252" max="10252" width="9.25" style="146" customWidth="1"/>
    <col min="10253" max="10258" width="9.125" style="146" customWidth="1"/>
    <col min="10259" max="10259" width="10.125" style="146" bestFit="1" customWidth="1"/>
    <col min="10260" max="10496" width="11.375" style="146"/>
    <col min="10497" max="10497" width="32.25" style="146" customWidth="1"/>
    <col min="10498" max="10498" width="8.875" style="146" customWidth="1"/>
    <col min="10499" max="10499" width="10.125" style="146" customWidth="1"/>
    <col min="10500" max="10500" width="8.125" style="146" customWidth="1"/>
    <col min="10501" max="10501" width="10.25" style="146" customWidth="1"/>
    <col min="10502" max="10502" width="9.125" style="146" customWidth="1"/>
    <col min="10503" max="10503" width="10.25" style="146" customWidth="1"/>
    <col min="10504" max="10504" width="8.125" style="146" customWidth="1"/>
    <col min="10505" max="10505" width="8.625" style="146" customWidth="1"/>
    <col min="10506" max="10507" width="8.125" style="146" customWidth="1"/>
    <col min="10508" max="10508" width="9.25" style="146" customWidth="1"/>
    <col min="10509" max="10514" width="9.125" style="146" customWidth="1"/>
    <col min="10515" max="10515" width="10.125" style="146" bestFit="1" customWidth="1"/>
    <col min="10516" max="10752" width="11.375" style="146"/>
    <col min="10753" max="10753" width="32.25" style="146" customWidth="1"/>
    <col min="10754" max="10754" width="8.875" style="146" customWidth="1"/>
    <col min="10755" max="10755" width="10.125" style="146" customWidth="1"/>
    <col min="10756" max="10756" width="8.125" style="146" customWidth="1"/>
    <col min="10757" max="10757" width="10.25" style="146" customWidth="1"/>
    <col min="10758" max="10758" width="9.125" style="146" customWidth="1"/>
    <col min="10759" max="10759" width="10.25" style="146" customWidth="1"/>
    <col min="10760" max="10760" width="8.125" style="146" customWidth="1"/>
    <col min="10761" max="10761" width="8.625" style="146" customWidth="1"/>
    <col min="10762" max="10763" width="8.125" style="146" customWidth="1"/>
    <col min="10764" max="10764" width="9.25" style="146" customWidth="1"/>
    <col min="10765" max="10770" width="9.125" style="146" customWidth="1"/>
    <col min="10771" max="10771" width="10.125" style="146" bestFit="1" customWidth="1"/>
    <col min="10772" max="11008" width="11.375" style="146"/>
    <col min="11009" max="11009" width="32.25" style="146" customWidth="1"/>
    <col min="11010" max="11010" width="8.875" style="146" customWidth="1"/>
    <col min="11011" max="11011" width="10.125" style="146" customWidth="1"/>
    <col min="11012" max="11012" width="8.125" style="146" customWidth="1"/>
    <col min="11013" max="11013" width="10.25" style="146" customWidth="1"/>
    <col min="11014" max="11014" width="9.125" style="146" customWidth="1"/>
    <col min="11015" max="11015" width="10.25" style="146" customWidth="1"/>
    <col min="11016" max="11016" width="8.125" style="146" customWidth="1"/>
    <col min="11017" max="11017" width="8.625" style="146" customWidth="1"/>
    <col min="11018" max="11019" width="8.125" style="146" customWidth="1"/>
    <col min="11020" max="11020" width="9.25" style="146" customWidth="1"/>
    <col min="11021" max="11026" width="9.125" style="146" customWidth="1"/>
    <col min="11027" max="11027" width="10.125" style="146" bestFit="1" customWidth="1"/>
    <col min="11028" max="11264" width="11.375" style="146"/>
    <col min="11265" max="11265" width="32.25" style="146" customWidth="1"/>
    <col min="11266" max="11266" width="8.875" style="146" customWidth="1"/>
    <col min="11267" max="11267" width="10.125" style="146" customWidth="1"/>
    <col min="11268" max="11268" width="8.125" style="146" customWidth="1"/>
    <col min="11269" max="11269" width="10.25" style="146" customWidth="1"/>
    <col min="11270" max="11270" width="9.125" style="146" customWidth="1"/>
    <col min="11271" max="11271" width="10.25" style="146" customWidth="1"/>
    <col min="11272" max="11272" width="8.125" style="146" customWidth="1"/>
    <col min="11273" max="11273" width="8.625" style="146" customWidth="1"/>
    <col min="11274" max="11275" width="8.125" style="146" customWidth="1"/>
    <col min="11276" max="11276" width="9.25" style="146" customWidth="1"/>
    <col min="11277" max="11282" width="9.125" style="146" customWidth="1"/>
    <col min="11283" max="11283" width="10.125" style="146" bestFit="1" customWidth="1"/>
    <col min="11284" max="11520" width="11.375" style="146"/>
    <col min="11521" max="11521" width="32.25" style="146" customWidth="1"/>
    <col min="11522" max="11522" width="8.875" style="146" customWidth="1"/>
    <col min="11523" max="11523" width="10.125" style="146" customWidth="1"/>
    <col min="11524" max="11524" width="8.125" style="146" customWidth="1"/>
    <col min="11525" max="11525" width="10.25" style="146" customWidth="1"/>
    <col min="11526" max="11526" width="9.125" style="146" customWidth="1"/>
    <col min="11527" max="11527" width="10.25" style="146" customWidth="1"/>
    <col min="11528" max="11528" width="8.125" style="146" customWidth="1"/>
    <col min="11529" max="11529" width="8.625" style="146" customWidth="1"/>
    <col min="11530" max="11531" width="8.125" style="146" customWidth="1"/>
    <col min="11532" max="11532" width="9.25" style="146" customWidth="1"/>
    <col min="11533" max="11538" width="9.125" style="146" customWidth="1"/>
    <col min="11539" max="11539" width="10.125" style="146" bestFit="1" customWidth="1"/>
    <col min="11540" max="11776" width="11.375" style="146"/>
    <col min="11777" max="11777" width="32.25" style="146" customWidth="1"/>
    <col min="11778" max="11778" width="8.875" style="146" customWidth="1"/>
    <col min="11779" max="11779" width="10.125" style="146" customWidth="1"/>
    <col min="11780" max="11780" width="8.125" style="146" customWidth="1"/>
    <col min="11781" max="11781" width="10.25" style="146" customWidth="1"/>
    <col min="11782" max="11782" width="9.125" style="146" customWidth="1"/>
    <col min="11783" max="11783" width="10.25" style="146" customWidth="1"/>
    <col min="11784" max="11784" width="8.125" style="146" customWidth="1"/>
    <col min="11785" max="11785" width="8.625" style="146" customWidth="1"/>
    <col min="11786" max="11787" width="8.125" style="146" customWidth="1"/>
    <col min="11788" max="11788" width="9.25" style="146" customWidth="1"/>
    <col min="11789" max="11794" width="9.125" style="146" customWidth="1"/>
    <col min="11795" max="11795" width="10.125" style="146" bestFit="1" customWidth="1"/>
    <col min="11796" max="12032" width="11.375" style="146"/>
    <col min="12033" max="12033" width="32.25" style="146" customWidth="1"/>
    <col min="12034" max="12034" width="8.875" style="146" customWidth="1"/>
    <col min="12035" max="12035" width="10.125" style="146" customWidth="1"/>
    <col min="12036" max="12036" width="8.125" style="146" customWidth="1"/>
    <col min="12037" max="12037" width="10.25" style="146" customWidth="1"/>
    <col min="12038" max="12038" width="9.125" style="146" customWidth="1"/>
    <col min="12039" max="12039" width="10.25" style="146" customWidth="1"/>
    <col min="12040" max="12040" width="8.125" style="146" customWidth="1"/>
    <col min="12041" max="12041" width="8.625" style="146" customWidth="1"/>
    <col min="12042" max="12043" width="8.125" style="146" customWidth="1"/>
    <col min="12044" max="12044" width="9.25" style="146" customWidth="1"/>
    <col min="12045" max="12050" width="9.125" style="146" customWidth="1"/>
    <col min="12051" max="12051" width="10.125" style="146" bestFit="1" customWidth="1"/>
    <col min="12052" max="12288" width="11.375" style="146"/>
    <col min="12289" max="12289" width="32.25" style="146" customWidth="1"/>
    <col min="12290" max="12290" width="8.875" style="146" customWidth="1"/>
    <col min="12291" max="12291" width="10.125" style="146" customWidth="1"/>
    <col min="12292" max="12292" width="8.125" style="146" customWidth="1"/>
    <col min="12293" max="12293" width="10.25" style="146" customWidth="1"/>
    <col min="12294" max="12294" width="9.125" style="146" customWidth="1"/>
    <col min="12295" max="12295" width="10.25" style="146" customWidth="1"/>
    <col min="12296" max="12296" width="8.125" style="146" customWidth="1"/>
    <col min="12297" max="12297" width="8.625" style="146" customWidth="1"/>
    <col min="12298" max="12299" width="8.125" style="146" customWidth="1"/>
    <col min="12300" max="12300" width="9.25" style="146" customWidth="1"/>
    <col min="12301" max="12306" width="9.125" style="146" customWidth="1"/>
    <col min="12307" max="12307" width="10.125" style="146" bestFit="1" customWidth="1"/>
    <col min="12308" max="12544" width="11.375" style="146"/>
    <col min="12545" max="12545" width="32.25" style="146" customWidth="1"/>
    <col min="12546" max="12546" width="8.875" style="146" customWidth="1"/>
    <col min="12547" max="12547" width="10.125" style="146" customWidth="1"/>
    <col min="12548" max="12548" width="8.125" style="146" customWidth="1"/>
    <col min="12549" max="12549" width="10.25" style="146" customWidth="1"/>
    <col min="12550" max="12550" width="9.125" style="146" customWidth="1"/>
    <col min="12551" max="12551" width="10.25" style="146" customWidth="1"/>
    <col min="12552" max="12552" width="8.125" style="146" customWidth="1"/>
    <col min="12553" max="12553" width="8.625" style="146" customWidth="1"/>
    <col min="12554" max="12555" width="8.125" style="146" customWidth="1"/>
    <col min="12556" max="12556" width="9.25" style="146" customWidth="1"/>
    <col min="12557" max="12562" width="9.125" style="146" customWidth="1"/>
    <col min="12563" max="12563" width="10.125" style="146" bestFit="1" customWidth="1"/>
    <col min="12564" max="12800" width="11.375" style="146"/>
    <col min="12801" max="12801" width="32.25" style="146" customWidth="1"/>
    <col min="12802" max="12802" width="8.875" style="146" customWidth="1"/>
    <col min="12803" max="12803" width="10.125" style="146" customWidth="1"/>
    <col min="12804" max="12804" width="8.125" style="146" customWidth="1"/>
    <col min="12805" max="12805" width="10.25" style="146" customWidth="1"/>
    <col min="12806" max="12806" width="9.125" style="146" customWidth="1"/>
    <col min="12807" max="12807" width="10.25" style="146" customWidth="1"/>
    <col min="12808" max="12808" width="8.125" style="146" customWidth="1"/>
    <col min="12809" max="12809" width="8.625" style="146" customWidth="1"/>
    <col min="12810" max="12811" width="8.125" style="146" customWidth="1"/>
    <col min="12812" max="12812" width="9.25" style="146" customWidth="1"/>
    <col min="12813" max="12818" width="9.125" style="146" customWidth="1"/>
    <col min="12819" max="12819" width="10.125" style="146" bestFit="1" customWidth="1"/>
    <col min="12820" max="13056" width="11.375" style="146"/>
    <col min="13057" max="13057" width="32.25" style="146" customWidth="1"/>
    <col min="13058" max="13058" width="8.875" style="146" customWidth="1"/>
    <col min="13059" max="13059" width="10.125" style="146" customWidth="1"/>
    <col min="13060" max="13060" width="8.125" style="146" customWidth="1"/>
    <col min="13061" max="13061" width="10.25" style="146" customWidth="1"/>
    <col min="13062" max="13062" width="9.125" style="146" customWidth="1"/>
    <col min="13063" max="13063" width="10.25" style="146" customWidth="1"/>
    <col min="13064" max="13064" width="8.125" style="146" customWidth="1"/>
    <col min="13065" max="13065" width="8.625" style="146" customWidth="1"/>
    <col min="13066" max="13067" width="8.125" style="146" customWidth="1"/>
    <col min="13068" max="13068" width="9.25" style="146" customWidth="1"/>
    <col min="13069" max="13074" width="9.125" style="146" customWidth="1"/>
    <col min="13075" max="13075" width="10.125" style="146" bestFit="1" customWidth="1"/>
    <col min="13076" max="13312" width="11.375" style="146"/>
    <col min="13313" max="13313" width="32.25" style="146" customWidth="1"/>
    <col min="13314" max="13314" width="8.875" style="146" customWidth="1"/>
    <col min="13315" max="13315" width="10.125" style="146" customWidth="1"/>
    <col min="13316" max="13316" width="8.125" style="146" customWidth="1"/>
    <col min="13317" max="13317" width="10.25" style="146" customWidth="1"/>
    <col min="13318" max="13318" width="9.125" style="146" customWidth="1"/>
    <col min="13319" max="13319" width="10.25" style="146" customWidth="1"/>
    <col min="13320" max="13320" width="8.125" style="146" customWidth="1"/>
    <col min="13321" max="13321" width="8.625" style="146" customWidth="1"/>
    <col min="13322" max="13323" width="8.125" style="146" customWidth="1"/>
    <col min="13324" max="13324" width="9.25" style="146" customWidth="1"/>
    <col min="13325" max="13330" width="9.125" style="146" customWidth="1"/>
    <col min="13331" max="13331" width="10.125" style="146" bestFit="1" customWidth="1"/>
    <col min="13332" max="13568" width="11.375" style="146"/>
    <col min="13569" max="13569" width="32.25" style="146" customWidth="1"/>
    <col min="13570" max="13570" width="8.875" style="146" customWidth="1"/>
    <col min="13571" max="13571" width="10.125" style="146" customWidth="1"/>
    <col min="13572" max="13572" width="8.125" style="146" customWidth="1"/>
    <col min="13573" max="13573" width="10.25" style="146" customWidth="1"/>
    <col min="13574" max="13574" width="9.125" style="146" customWidth="1"/>
    <col min="13575" max="13575" width="10.25" style="146" customWidth="1"/>
    <col min="13576" max="13576" width="8.125" style="146" customWidth="1"/>
    <col min="13577" max="13577" width="8.625" style="146" customWidth="1"/>
    <col min="13578" max="13579" width="8.125" style="146" customWidth="1"/>
    <col min="13580" max="13580" width="9.25" style="146" customWidth="1"/>
    <col min="13581" max="13586" width="9.125" style="146" customWidth="1"/>
    <col min="13587" max="13587" width="10.125" style="146" bestFit="1" customWidth="1"/>
    <col min="13588" max="13824" width="11.375" style="146"/>
    <col min="13825" max="13825" width="32.25" style="146" customWidth="1"/>
    <col min="13826" max="13826" width="8.875" style="146" customWidth="1"/>
    <col min="13827" max="13827" width="10.125" style="146" customWidth="1"/>
    <col min="13828" max="13828" width="8.125" style="146" customWidth="1"/>
    <col min="13829" max="13829" width="10.25" style="146" customWidth="1"/>
    <col min="13830" max="13830" width="9.125" style="146" customWidth="1"/>
    <col min="13831" max="13831" width="10.25" style="146" customWidth="1"/>
    <col min="13832" max="13832" width="8.125" style="146" customWidth="1"/>
    <col min="13833" max="13833" width="8.625" style="146" customWidth="1"/>
    <col min="13834" max="13835" width="8.125" style="146" customWidth="1"/>
    <col min="13836" max="13836" width="9.25" style="146" customWidth="1"/>
    <col min="13837" max="13842" width="9.125" style="146" customWidth="1"/>
    <col min="13843" max="13843" width="10.125" style="146" bestFit="1" customWidth="1"/>
    <col min="13844" max="14080" width="11.375" style="146"/>
    <col min="14081" max="14081" width="32.25" style="146" customWidth="1"/>
    <col min="14082" max="14082" width="8.875" style="146" customWidth="1"/>
    <col min="14083" max="14083" width="10.125" style="146" customWidth="1"/>
    <col min="14084" max="14084" width="8.125" style="146" customWidth="1"/>
    <col min="14085" max="14085" width="10.25" style="146" customWidth="1"/>
    <col min="14086" max="14086" width="9.125" style="146" customWidth="1"/>
    <col min="14087" max="14087" width="10.25" style="146" customWidth="1"/>
    <col min="14088" max="14088" width="8.125" style="146" customWidth="1"/>
    <col min="14089" max="14089" width="8.625" style="146" customWidth="1"/>
    <col min="14090" max="14091" width="8.125" style="146" customWidth="1"/>
    <col min="14092" max="14092" width="9.25" style="146" customWidth="1"/>
    <col min="14093" max="14098" width="9.125" style="146" customWidth="1"/>
    <col min="14099" max="14099" width="10.125" style="146" bestFit="1" customWidth="1"/>
    <col min="14100" max="14336" width="11.375" style="146"/>
    <col min="14337" max="14337" width="32.25" style="146" customWidth="1"/>
    <col min="14338" max="14338" width="8.875" style="146" customWidth="1"/>
    <col min="14339" max="14339" width="10.125" style="146" customWidth="1"/>
    <col min="14340" max="14340" width="8.125" style="146" customWidth="1"/>
    <col min="14341" max="14341" width="10.25" style="146" customWidth="1"/>
    <col min="14342" max="14342" width="9.125" style="146" customWidth="1"/>
    <col min="14343" max="14343" width="10.25" style="146" customWidth="1"/>
    <col min="14344" max="14344" width="8.125" style="146" customWidth="1"/>
    <col min="14345" max="14345" width="8.625" style="146" customWidth="1"/>
    <col min="14346" max="14347" width="8.125" style="146" customWidth="1"/>
    <col min="14348" max="14348" width="9.25" style="146" customWidth="1"/>
    <col min="14349" max="14354" width="9.125" style="146" customWidth="1"/>
    <col min="14355" max="14355" width="10.125" style="146" bestFit="1" customWidth="1"/>
    <col min="14356" max="14592" width="11.375" style="146"/>
    <col min="14593" max="14593" width="32.25" style="146" customWidth="1"/>
    <col min="14594" max="14594" width="8.875" style="146" customWidth="1"/>
    <col min="14595" max="14595" width="10.125" style="146" customWidth="1"/>
    <col min="14596" max="14596" width="8.125" style="146" customWidth="1"/>
    <col min="14597" max="14597" width="10.25" style="146" customWidth="1"/>
    <col min="14598" max="14598" width="9.125" style="146" customWidth="1"/>
    <col min="14599" max="14599" width="10.25" style="146" customWidth="1"/>
    <col min="14600" max="14600" width="8.125" style="146" customWidth="1"/>
    <col min="14601" max="14601" width="8.625" style="146" customWidth="1"/>
    <col min="14602" max="14603" width="8.125" style="146" customWidth="1"/>
    <col min="14604" max="14604" width="9.25" style="146" customWidth="1"/>
    <col min="14605" max="14610" width="9.125" style="146" customWidth="1"/>
    <col min="14611" max="14611" width="10.125" style="146" bestFit="1" customWidth="1"/>
    <col min="14612" max="14848" width="11.375" style="146"/>
    <col min="14849" max="14849" width="32.25" style="146" customWidth="1"/>
    <col min="14850" max="14850" width="8.875" style="146" customWidth="1"/>
    <col min="14851" max="14851" width="10.125" style="146" customWidth="1"/>
    <col min="14852" max="14852" width="8.125" style="146" customWidth="1"/>
    <col min="14853" max="14853" width="10.25" style="146" customWidth="1"/>
    <col min="14854" max="14854" width="9.125" style="146" customWidth="1"/>
    <col min="14855" max="14855" width="10.25" style="146" customWidth="1"/>
    <col min="14856" max="14856" width="8.125" style="146" customWidth="1"/>
    <col min="14857" max="14857" width="8.625" style="146" customWidth="1"/>
    <col min="14858" max="14859" width="8.125" style="146" customWidth="1"/>
    <col min="14860" max="14860" width="9.25" style="146" customWidth="1"/>
    <col min="14861" max="14866" width="9.125" style="146" customWidth="1"/>
    <col min="14867" max="14867" width="10.125" style="146" bestFit="1" customWidth="1"/>
    <col min="14868" max="15104" width="11.375" style="146"/>
    <col min="15105" max="15105" width="32.25" style="146" customWidth="1"/>
    <col min="15106" max="15106" width="8.875" style="146" customWidth="1"/>
    <col min="15107" max="15107" width="10.125" style="146" customWidth="1"/>
    <col min="15108" max="15108" width="8.125" style="146" customWidth="1"/>
    <col min="15109" max="15109" width="10.25" style="146" customWidth="1"/>
    <col min="15110" max="15110" width="9.125" style="146" customWidth="1"/>
    <col min="15111" max="15111" width="10.25" style="146" customWidth="1"/>
    <col min="15112" max="15112" width="8.125" style="146" customWidth="1"/>
    <col min="15113" max="15113" width="8.625" style="146" customWidth="1"/>
    <col min="15114" max="15115" width="8.125" style="146" customWidth="1"/>
    <col min="15116" max="15116" width="9.25" style="146" customWidth="1"/>
    <col min="15117" max="15122" width="9.125" style="146" customWidth="1"/>
    <col min="15123" max="15123" width="10.125" style="146" bestFit="1" customWidth="1"/>
    <col min="15124" max="15360" width="11.375" style="146"/>
    <col min="15361" max="15361" width="32.25" style="146" customWidth="1"/>
    <col min="15362" max="15362" width="8.875" style="146" customWidth="1"/>
    <col min="15363" max="15363" width="10.125" style="146" customWidth="1"/>
    <col min="15364" max="15364" width="8.125" style="146" customWidth="1"/>
    <col min="15365" max="15365" width="10.25" style="146" customWidth="1"/>
    <col min="15366" max="15366" width="9.125" style="146" customWidth="1"/>
    <col min="15367" max="15367" width="10.25" style="146" customWidth="1"/>
    <col min="15368" max="15368" width="8.125" style="146" customWidth="1"/>
    <col min="15369" max="15369" width="8.625" style="146" customWidth="1"/>
    <col min="15370" max="15371" width="8.125" style="146" customWidth="1"/>
    <col min="15372" max="15372" width="9.25" style="146" customWidth="1"/>
    <col min="15373" max="15378" width="9.125" style="146" customWidth="1"/>
    <col min="15379" max="15379" width="10.125" style="146" bestFit="1" customWidth="1"/>
    <col min="15380" max="15616" width="11.375" style="146"/>
    <col min="15617" max="15617" width="32.25" style="146" customWidth="1"/>
    <col min="15618" max="15618" width="8.875" style="146" customWidth="1"/>
    <col min="15619" max="15619" width="10.125" style="146" customWidth="1"/>
    <col min="15620" max="15620" width="8.125" style="146" customWidth="1"/>
    <col min="15621" max="15621" width="10.25" style="146" customWidth="1"/>
    <col min="15622" max="15622" width="9.125" style="146" customWidth="1"/>
    <col min="15623" max="15623" width="10.25" style="146" customWidth="1"/>
    <col min="15624" max="15624" width="8.125" style="146" customWidth="1"/>
    <col min="15625" max="15625" width="8.625" style="146" customWidth="1"/>
    <col min="15626" max="15627" width="8.125" style="146" customWidth="1"/>
    <col min="15628" max="15628" width="9.25" style="146" customWidth="1"/>
    <col min="15629" max="15634" width="9.125" style="146" customWidth="1"/>
    <col min="15635" max="15635" width="10.125" style="146" bestFit="1" customWidth="1"/>
    <col min="15636" max="15872" width="11.375" style="146"/>
    <col min="15873" max="15873" width="32.25" style="146" customWidth="1"/>
    <col min="15874" max="15874" width="8.875" style="146" customWidth="1"/>
    <col min="15875" max="15875" width="10.125" style="146" customWidth="1"/>
    <col min="15876" max="15876" width="8.125" style="146" customWidth="1"/>
    <col min="15877" max="15877" width="10.25" style="146" customWidth="1"/>
    <col min="15878" max="15878" width="9.125" style="146" customWidth="1"/>
    <col min="15879" max="15879" width="10.25" style="146" customWidth="1"/>
    <col min="15880" max="15880" width="8.125" style="146" customWidth="1"/>
    <col min="15881" max="15881" width="8.625" style="146" customWidth="1"/>
    <col min="15882" max="15883" width="8.125" style="146" customWidth="1"/>
    <col min="15884" max="15884" width="9.25" style="146" customWidth="1"/>
    <col min="15885" max="15890" width="9.125" style="146" customWidth="1"/>
    <col min="15891" max="15891" width="10.125" style="146" bestFit="1" customWidth="1"/>
    <col min="15892" max="16128" width="11.375" style="146"/>
    <col min="16129" max="16129" width="32.25" style="146" customWidth="1"/>
    <col min="16130" max="16130" width="8.875" style="146" customWidth="1"/>
    <col min="16131" max="16131" width="10.125" style="146" customWidth="1"/>
    <col min="16132" max="16132" width="8.125" style="146" customWidth="1"/>
    <col min="16133" max="16133" width="10.25" style="146" customWidth="1"/>
    <col min="16134" max="16134" width="9.125" style="146" customWidth="1"/>
    <col min="16135" max="16135" width="10.25" style="146" customWidth="1"/>
    <col min="16136" max="16136" width="8.125" style="146" customWidth="1"/>
    <col min="16137" max="16137" width="8.625" style="146" customWidth="1"/>
    <col min="16138" max="16139" width="8.125" style="146" customWidth="1"/>
    <col min="16140" max="16140" width="9.25" style="146" customWidth="1"/>
    <col min="16141" max="16146" width="9.125" style="146" customWidth="1"/>
    <col min="16147" max="16147" width="10.125" style="146" bestFit="1" customWidth="1"/>
    <col min="16148" max="16384" width="11.375" style="146"/>
  </cols>
  <sheetData>
    <row r="1" spans="1:14" ht="27" customHeight="1">
      <c r="D1" s="477"/>
      <c r="N1" s="478" t="s">
        <v>199</v>
      </c>
    </row>
    <row r="2" spans="1:14" ht="18" customHeight="1">
      <c r="K2" s="1098" t="s">
        <v>200</v>
      </c>
      <c r="L2" s="1099"/>
      <c r="M2" s="1008">
        <f>'Input Cost_MS5'!B4</f>
        <v>0</v>
      </c>
      <c r="N2" s="1003"/>
    </row>
    <row r="3" spans="1:14" ht="15" customHeight="1">
      <c r="A3" s="234">
        <f>'Input Cost_MS5'!B3</f>
        <v>0</v>
      </c>
      <c r="B3" s="337">
        <f>'Input Cost_MS5'!B8</f>
        <v>0</v>
      </c>
      <c r="C3" s="143"/>
      <c r="D3" s="144"/>
      <c r="E3" s="1105">
        <f>'Input Cost_MS5'!B6</f>
        <v>0</v>
      </c>
      <c r="F3" s="1106"/>
      <c r="G3" s="1107"/>
      <c r="H3" s="1105">
        <f>'Input Cost_MS5'!B10</f>
        <v>0</v>
      </c>
      <c r="I3" s="1106"/>
      <c r="J3" s="1107"/>
      <c r="K3" s="1103">
        <f>'Input Cost_MS5'!B9</f>
        <v>0</v>
      </c>
      <c r="L3" s="1104"/>
      <c r="M3" s="1009">
        <f>'Input Cost_MS5'!B2</f>
        <v>0</v>
      </c>
      <c r="N3" s="145"/>
    </row>
    <row r="4" spans="1:14">
      <c r="A4" s="147" t="s">
        <v>201</v>
      </c>
      <c r="B4" s="338" t="s">
        <v>202</v>
      </c>
      <c r="C4" s="149"/>
      <c r="D4" s="150"/>
      <c r="E4" s="148" t="s">
        <v>203</v>
      </c>
      <c r="F4" s="149"/>
      <c r="G4" s="150"/>
      <c r="H4" s="148" t="s">
        <v>204</v>
      </c>
      <c r="I4" s="149"/>
      <c r="J4" s="150"/>
      <c r="K4" s="148" t="s">
        <v>205</v>
      </c>
      <c r="L4" s="150"/>
      <c r="M4" s="1006" t="s">
        <v>206</v>
      </c>
      <c r="N4" s="150"/>
    </row>
    <row r="5" spans="1:14" ht="21.75" customHeight="1">
      <c r="A5" s="1095"/>
      <c r="B5" s="1096"/>
      <c r="C5" s="1096"/>
      <c r="D5" s="1096"/>
      <c r="E5" s="1096"/>
      <c r="F5" s="1096"/>
      <c r="G5" s="1096"/>
      <c r="H5" s="1096"/>
      <c r="I5" s="1096"/>
      <c r="J5" s="1096"/>
      <c r="K5" s="1096"/>
      <c r="L5" s="1096"/>
      <c r="M5" s="1096"/>
      <c r="N5" s="1097"/>
    </row>
    <row r="6" spans="1:14" ht="15.75">
      <c r="A6" s="1100" t="s">
        <v>207</v>
      </c>
      <c r="B6" s="1101"/>
      <c r="C6" s="1101"/>
      <c r="D6" s="1101"/>
      <c r="E6" s="1101"/>
      <c r="F6" s="1101"/>
      <c r="G6" s="1101"/>
      <c r="H6" s="1101"/>
      <c r="I6" s="1101"/>
      <c r="J6" s="1101"/>
      <c r="K6" s="1101"/>
      <c r="L6" s="1101"/>
      <c r="M6" s="1101"/>
      <c r="N6" s="1102"/>
    </row>
    <row r="7" spans="1:14" ht="15" customHeight="1">
      <c r="A7" s="1108" t="s">
        <v>208</v>
      </c>
      <c r="B7" s="1109"/>
      <c r="C7" s="1109"/>
      <c r="D7" s="1109"/>
      <c r="E7" s="1110"/>
      <c r="F7" s="1023"/>
      <c r="G7" s="1023"/>
      <c r="H7" s="1023"/>
      <c r="I7" s="284" t="s">
        <v>209</v>
      </c>
      <c r="J7" s="919"/>
      <c r="K7" s="919"/>
      <c r="L7" s="919"/>
      <c r="M7" s="920" t="s">
        <v>210</v>
      </c>
      <c r="N7" s="269" t="s">
        <v>201</v>
      </c>
    </row>
    <row r="8" spans="1:14" ht="39" customHeight="1">
      <c r="B8" s="773"/>
      <c r="C8" s="776" t="s">
        <v>211</v>
      </c>
      <c r="D8" s="775" t="s">
        <v>212</v>
      </c>
      <c r="E8" s="775" t="s">
        <v>213</v>
      </c>
      <c r="H8" s="771"/>
      <c r="I8" s="921" t="s">
        <v>214</v>
      </c>
      <c r="J8" s="1024"/>
      <c r="K8" s="1024"/>
      <c r="L8" s="922" t="s">
        <v>215</v>
      </c>
      <c r="M8" s="997">
        <f>J22</f>
        <v>0</v>
      </c>
      <c r="N8" s="1025"/>
    </row>
    <row r="9" spans="1:14" ht="15" customHeight="1">
      <c r="A9" s="1026" t="s">
        <v>216</v>
      </c>
      <c r="B9" s="1027" t="s">
        <v>86</v>
      </c>
      <c r="C9" s="1028">
        <f>C10*'Project Costs_MS5'!C5/1000</f>
        <v>0</v>
      </c>
      <c r="D9" s="1029">
        <f>D10*'Project Costs_MS5'!C5/1000</f>
        <v>0</v>
      </c>
      <c r="E9" s="1029">
        <f>E10*'Project Costs_MS5'!C5/1000</f>
        <v>0</v>
      </c>
      <c r="G9" s="170"/>
      <c r="I9" s="926" t="s">
        <v>217</v>
      </c>
      <c r="J9" s="927"/>
      <c r="K9" s="927"/>
      <c r="L9" s="928" t="s">
        <v>86</v>
      </c>
      <c r="M9" s="998">
        <f>J37+J76</f>
        <v>0</v>
      </c>
      <c r="N9" s="994"/>
    </row>
    <row r="10" spans="1:14" ht="15" customHeight="1">
      <c r="A10" s="157" t="s">
        <v>218</v>
      </c>
      <c r="B10" s="466" t="s">
        <v>120</v>
      </c>
      <c r="C10" s="787">
        <f>SUM(C11:C15)</f>
        <v>0</v>
      </c>
      <c r="D10" s="467">
        <f>SUM(D11:D15)</f>
        <v>0</v>
      </c>
      <c r="E10" s="467">
        <f>SUM(E11:E15)</f>
        <v>0</v>
      </c>
      <c r="F10" s="772"/>
      <c r="G10" s="770"/>
      <c r="I10" s="951" t="s">
        <v>219</v>
      </c>
      <c r="J10" s="930"/>
      <c r="K10" s="930"/>
      <c r="L10" s="931" t="s">
        <v>86</v>
      </c>
      <c r="M10" s="932">
        <f>J62</f>
        <v>0</v>
      </c>
      <c r="N10" s="933">
        <f>J68</f>
        <v>0</v>
      </c>
    </row>
    <row r="11" spans="1:14" ht="15" customHeight="1">
      <c r="A11" s="155" t="s">
        <v>220</v>
      </c>
      <c r="B11" s="156" t="s">
        <v>120</v>
      </c>
      <c r="C11" s="774">
        <f>'Project Costs_MS5'!D13</f>
        <v>0</v>
      </c>
      <c r="D11" s="465">
        <f>'Project Costs_MS5'!E13</f>
        <v>0</v>
      </c>
      <c r="E11" s="465">
        <f>'Project Costs_MS5'!F13</f>
        <v>0</v>
      </c>
      <c r="G11" s="170"/>
      <c r="I11" s="934" t="s">
        <v>221</v>
      </c>
      <c r="J11" s="935"/>
      <c r="K11" s="935"/>
      <c r="L11" s="936" t="s">
        <v>86</v>
      </c>
      <c r="M11" s="937">
        <f>M9-M10</f>
        <v>0</v>
      </c>
      <c r="N11" s="938">
        <f>M9-N10</f>
        <v>0</v>
      </c>
    </row>
    <row r="12" spans="1:14" ht="15" customHeight="1">
      <c r="A12" s="155" t="s">
        <v>222</v>
      </c>
      <c r="B12" s="156" t="s">
        <v>120</v>
      </c>
      <c r="C12" s="774">
        <f>'Project Costs_MS5'!D14</f>
        <v>0</v>
      </c>
      <c r="D12" s="465">
        <f>'Project Costs_MS5'!E14</f>
        <v>0</v>
      </c>
      <c r="E12" s="465">
        <f>'Project Costs_MS5'!F14</f>
        <v>0</v>
      </c>
      <c r="G12" s="170"/>
      <c r="I12" s="930"/>
      <c r="J12" s="930"/>
      <c r="K12" s="930"/>
      <c r="L12" s="930"/>
      <c r="M12" s="1001"/>
      <c r="N12" s="930"/>
    </row>
    <row r="13" spans="1:14" ht="15" customHeight="1">
      <c r="A13" s="155" t="s">
        <v>223</v>
      </c>
      <c r="B13" s="156" t="s">
        <v>120</v>
      </c>
      <c r="C13" s="774">
        <f>'Project Costs_MS5'!D15</f>
        <v>0</v>
      </c>
      <c r="D13" s="465">
        <f>'Project Costs_MS5'!E15</f>
        <v>0</v>
      </c>
      <c r="E13" s="465">
        <f>'Project Costs_MS5'!F15</f>
        <v>0</v>
      </c>
      <c r="G13" s="170"/>
      <c r="I13" s="921" t="s">
        <v>224</v>
      </c>
      <c r="J13" s="1024"/>
      <c r="K13" s="1024"/>
      <c r="L13" s="939" t="s">
        <v>86</v>
      </c>
      <c r="M13" s="999">
        <f>'Lifecycle Calculation_MS5'!J17</f>
        <v>0</v>
      </c>
      <c r="N13" s="995"/>
    </row>
    <row r="14" spans="1:14" ht="15" customHeight="1">
      <c r="A14" s="155" t="s">
        <v>225</v>
      </c>
      <c r="B14" s="156" t="s">
        <v>120</v>
      </c>
      <c r="C14" s="774">
        <f>'Project Costs_MS5'!D16</f>
        <v>0</v>
      </c>
      <c r="D14" s="465">
        <f>'Project Costs_MS5'!E16</f>
        <v>0</v>
      </c>
      <c r="E14" s="465">
        <f>'Project Costs_MS5'!F16</f>
        <v>0</v>
      </c>
      <c r="G14" s="170"/>
      <c r="I14" s="940" t="s">
        <v>226</v>
      </c>
      <c r="J14" s="941"/>
      <c r="K14" s="941"/>
      <c r="L14" s="942" t="s">
        <v>148</v>
      </c>
      <c r="M14" s="943" t="str">
        <f>Amortization_MS5!K8</f>
        <v>&lt;1,0</v>
      </c>
      <c r="N14" s="943" t="str">
        <f>Amortization_MS5!K17</f>
        <v>&lt;1,0</v>
      </c>
    </row>
    <row r="15" spans="1:14" ht="15" customHeight="1">
      <c r="A15" s="155" t="s">
        <v>52</v>
      </c>
      <c r="B15" s="156" t="s">
        <v>120</v>
      </c>
      <c r="C15" s="966">
        <f>'Project Costs_MS5'!D17</f>
        <v>0</v>
      </c>
      <c r="D15" s="465">
        <f>'Project Costs_MS5'!E17</f>
        <v>0</v>
      </c>
      <c r="E15" s="465">
        <f>'Project Costs_MS5'!F17</f>
        <v>0</v>
      </c>
      <c r="G15" s="170"/>
      <c r="I15" s="929" t="s">
        <v>57</v>
      </c>
      <c r="J15" s="930"/>
      <c r="K15" s="930"/>
      <c r="L15" s="944" t="s">
        <v>98</v>
      </c>
      <c r="M15" s="1000">
        <f>IF(J71+J80=0,0,'Lifecycle Calculation_MS5'!B2)</f>
        <v>0</v>
      </c>
      <c r="N15" s="996"/>
    </row>
    <row r="16" spans="1:14" ht="15" customHeight="1">
      <c r="A16" s="1030"/>
      <c r="B16" s="1031"/>
      <c r="C16" s="188"/>
      <c r="D16" s="1032"/>
      <c r="E16" s="1032"/>
      <c r="G16" s="170"/>
      <c r="I16" s="945" t="s">
        <v>227</v>
      </c>
      <c r="J16" s="1033"/>
      <c r="K16" s="1033"/>
      <c r="L16" s="946" t="s">
        <v>86</v>
      </c>
      <c r="M16" s="1034">
        <f>IF(NPV('Project Costs_MS5'!C3,C86:I86)-M13=0,0,NPV('Project Costs_MS5'!C3,C86:I86)-M13)</f>
        <v>0</v>
      </c>
      <c r="N16" s="1034">
        <f>IF(NPV('Project Costs_MS5'!C3,C93:I93)-(M13)=0,0,NPV('Project Costs_MS5'!C3,C93:I93)-(M13))</f>
        <v>0</v>
      </c>
    </row>
    <row r="17" spans="1:19" ht="16.5" customHeight="1">
      <c r="C17" s="188"/>
      <c r="G17" s="170"/>
      <c r="I17" s="947" t="s">
        <v>227</v>
      </c>
      <c r="J17" s="948"/>
      <c r="K17" s="948"/>
      <c r="L17" s="949" t="s">
        <v>98</v>
      </c>
      <c r="M17" s="950">
        <f>IF(J37=0,0,M16/J37)</f>
        <v>0</v>
      </c>
      <c r="N17" s="950">
        <f>IF(J37=0,0,N16/J37)</f>
        <v>0</v>
      </c>
    </row>
    <row r="18" spans="1:19">
      <c r="B18" s="146"/>
      <c r="D18" s="222"/>
      <c r="I18" s="414"/>
    </row>
    <row r="19" spans="1:19">
      <c r="A19" s="159"/>
      <c r="B19" s="154"/>
      <c r="C19" s="236">
        <f>'Input Cost_MS5'!D115</f>
        <v>2026</v>
      </c>
      <c r="D19" s="237">
        <f t="shared" ref="D19:I19" si="0">C19+1</f>
        <v>2027</v>
      </c>
      <c r="E19" s="236">
        <f t="shared" si="0"/>
        <v>2028</v>
      </c>
      <c r="F19" s="237">
        <f t="shared" si="0"/>
        <v>2029</v>
      </c>
      <c r="G19" s="236">
        <f t="shared" si="0"/>
        <v>2030</v>
      </c>
      <c r="H19" s="237">
        <f t="shared" si="0"/>
        <v>2031</v>
      </c>
      <c r="I19" s="236">
        <f t="shared" si="0"/>
        <v>2032</v>
      </c>
      <c r="J19" s="238" t="s">
        <v>156</v>
      </c>
    </row>
    <row r="20" spans="1:19" s="162" customFormat="1" ht="15.75">
      <c r="A20" s="151" t="s">
        <v>228</v>
      </c>
      <c r="B20" s="152"/>
      <c r="C20" s="152"/>
      <c r="D20" s="161"/>
      <c r="E20" s="161"/>
      <c r="F20" s="161"/>
      <c r="G20" s="161"/>
      <c r="H20" s="161"/>
      <c r="I20" s="161"/>
      <c r="J20" s="153"/>
    </row>
    <row r="21" spans="1:19">
      <c r="A21" s="163" t="s">
        <v>229</v>
      </c>
      <c r="B21" s="1027" t="s">
        <v>230</v>
      </c>
      <c r="C21" s="171"/>
      <c r="D21" s="256"/>
      <c r="E21" s="257"/>
      <c r="F21" s="257"/>
      <c r="G21" s="257"/>
      <c r="H21" s="257"/>
      <c r="I21" s="253"/>
      <c r="J21" s="1035">
        <f>SUM(C21:I21)</f>
        <v>0</v>
      </c>
    </row>
    <row r="22" spans="1:19">
      <c r="A22" s="175" t="s">
        <v>231</v>
      </c>
      <c r="B22" s="176" t="s">
        <v>230</v>
      </c>
      <c r="C22" s="233">
        <f>detail_MS5!B47</f>
        <v>0</v>
      </c>
      <c r="D22" s="177">
        <f>detail_MS5!O47</f>
        <v>0</v>
      </c>
      <c r="E22" s="177">
        <f>detail_MS5!AB47</f>
        <v>0</v>
      </c>
      <c r="F22" s="177">
        <f>detail_MS5!AO47</f>
        <v>0</v>
      </c>
      <c r="G22" s="177">
        <f>detail_MS5!BB47</f>
        <v>0</v>
      </c>
      <c r="H22" s="177">
        <f>detail_MS5!BO47</f>
        <v>0</v>
      </c>
      <c r="I22" s="254">
        <f>detail_MS5!CB47</f>
        <v>0</v>
      </c>
      <c r="J22" s="213">
        <f>SUM(C22:I22)</f>
        <v>0</v>
      </c>
    </row>
    <row r="23" spans="1:19">
      <c r="A23" s="957" t="s">
        <v>232</v>
      </c>
      <c r="B23" s="925" t="s">
        <v>233</v>
      </c>
      <c r="C23" s="1036">
        <f>IF(C22=0,0,(C37*1000)/C22)</f>
        <v>0</v>
      </c>
      <c r="D23" s="958">
        <f t="shared" ref="D23:J23" si="1">IF(D22=0,0,(D37*1000)/D22)</f>
        <v>0</v>
      </c>
      <c r="E23" s="958">
        <f t="shared" si="1"/>
        <v>0</v>
      </c>
      <c r="F23" s="958">
        <f t="shared" si="1"/>
        <v>0</v>
      </c>
      <c r="G23" s="958">
        <f t="shared" si="1"/>
        <v>0</v>
      </c>
      <c r="H23" s="958">
        <f t="shared" si="1"/>
        <v>0</v>
      </c>
      <c r="I23" s="1036">
        <f t="shared" si="1"/>
        <v>0</v>
      </c>
      <c r="J23" s="959">
        <f t="shared" si="1"/>
        <v>0</v>
      </c>
      <c r="K23" s="413">
        <f>J23*3</f>
        <v>0</v>
      </c>
      <c r="L23" s="414"/>
      <c r="M23" s="414"/>
    </row>
    <row r="24" spans="1:19">
      <c r="A24" s="160" t="s">
        <v>234</v>
      </c>
      <c r="B24" s="156" t="s">
        <v>233</v>
      </c>
      <c r="C24" s="188" t="e">
        <f>(C38*1000)/C22</f>
        <v>#DIV/0!</v>
      </c>
      <c r="D24" s="164" t="e">
        <f t="shared" ref="D24:J24" si="2">(D38*1000)/D22</f>
        <v>#DIV/0!</v>
      </c>
      <c r="E24" s="164" t="e">
        <f t="shared" si="2"/>
        <v>#DIV/0!</v>
      </c>
      <c r="F24" s="164" t="e">
        <f t="shared" si="2"/>
        <v>#DIV/0!</v>
      </c>
      <c r="G24" s="164" t="e">
        <f t="shared" si="2"/>
        <v>#DIV/0!</v>
      </c>
      <c r="H24" s="164" t="e">
        <f t="shared" si="2"/>
        <v>#DIV/0!</v>
      </c>
      <c r="I24" s="188" t="e">
        <f t="shared" si="2"/>
        <v>#DIV/0!</v>
      </c>
      <c r="J24" s="165" t="e">
        <f t="shared" si="2"/>
        <v>#DIV/0!</v>
      </c>
      <c r="K24" s="413"/>
      <c r="L24" s="414"/>
      <c r="M24" s="414"/>
    </row>
    <row r="25" spans="1:19">
      <c r="A25" s="160" t="s">
        <v>235</v>
      </c>
      <c r="B25" s="156" t="s">
        <v>233</v>
      </c>
      <c r="C25" s="188" t="e">
        <f>(C41*1000)/C22</f>
        <v>#DIV/0!</v>
      </c>
      <c r="D25" s="164" t="e">
        <f t="shared" ref="D25:J25" si="3">(D41*1000)/D22</f>
        <v>#DIV/0!</v>
      </c>
      <c r="E25" s="164" t="e">
        <f t="shared" si="3"/>
        <v>#DIV/0!</v>
      </c>
      <c r="F25" s="164" t="e">
        <f t="shared" si="3"/>
        <v>#DIV/0!</v>
      </c>
      <c r="G25" s="164" t="e">
        <f t="shared" si="3"/>
        <v>#DIV/0!</v>
      </c>
      <c r="H25" s="164" t="e">
        <f t="shared" si="3"/>
        <v>#DIV/0!</v>
      </c>
      <c r="I25" s="188" t="e">
        <f t="shared" si="3"/>
        <v>#DIV/0!</v>
      </c>
      <c r="J25" s="165" t="e">
        <f t="shared" si="3"/>
        <v>#DIV/0!</v>
      </c>
      <c r="K25" s="413"/>
      <c r="L25" s="414"/>
      <c r="M25" s="414"/>
    </row>
    <row r="26" spans="1:19">
      <c r="A26" s="952" t="s">
        <v>236</v>
      </c>
      <c r="B26" s="924" t="s">
        <v>233</v>
      </c>
      <c r="C26" s="965" t="e">
        <f>(C46*1000)/C22</f>
        <v>#DIV/0!</v>
      </c>
      <c r="D26" s="953" t="e">
        <f t="shared" ref="D26:J26" si="4">(D46*1000)/D22</f>
        <v>#DIV/0!</v>
      </c>
      <c r="E26" s="953" t="e">
        <f t="shared" si="4"/>
        <v>#DIV/0!</v>
      </c>
      <c r="F26" s="953" t="e">
        <f t="shared" si="4"/>
        <v>#DIV/0!</v>
      </c>
      <c r="G26" s="953" t="e">
        <f t="shared" si="4"/>
        <v>#DIV/0!</v>
      </c>
      <c r="H26" s="953" t="e">
        <f t="shared" si="4"/>
        <v>#DIV/0!</v>
      </c>
      <c r="I26" s="965" t="e">
        <f t="shared" si="4"/>
        <v>#DIV/0!</v>
      </c>
      <c r="J26" s="954" t="e">
        <f t="shared" si="4"/>
        <v>#DIV/0!</v>
      </c>
      <c r="K26" s="413"/>
      <c r="L26" s="414"/>
      <c r="M26" s="414"/>
    </row>
    <row r="27" spans="1:19">
      <c r="A27" s="160" t="s">
        <v>237</v>
      </c>
      <c r="B27" s="156" t="s">
        <v>233</v>
      </c>
      <c r="C27" s="188">
        <f t="shared" ref="C27:J27" si="5">IF(C22=0,0,(C47*1000)/C22)</f>
        <v>0</v>
      </c>
      <c r="D27" s="164">
        <f t="shared" si="5"/>
        <v>0</v>
      </c>
      <c r="E27" s="164">
        <f t="shared" si="5"/>
        <v>0</v>
      </c>
      <c r="F27" s="164">
        <f t="shared" si="5"/>
        <v>0</v>
      </c>
      <c r="G27" s="164">
        <f t="shared" si="5"/>
        <v>0</v>
      </c>
      <c r="H27" s="164">
        <f t="shared" si="5"/>
        <v>0</v>
      </c>
      <c r="I27" s="255">
        <f t="shared" si="5"/>
        <v>0</v>
      </c>
      <c r="J27" s="165">
        <f t="shared" si="5"/>
        <v>0</v>
      </c>
      <c r="K27" s="414"/>
      <c r="L27" s="414"/>
      <c r="M27" s="414"/>
    </row>
    <row r="28" spans="1:19">
      <c r="A28" s="952" t="s">
        <v>238</v>
      </c>
      <c r="B28" s="924" t="s">
        <v>233</v>
      </c>
      <c r="C28" s="965" t="e">
        <f>(C57*1000)/C22</f>
        <v>#DIV/0!</v>
      </c>
      <c r="D28" s="953" t="e">
        <f t="shared" ref="D28:J28" si="6">(D57*1000)/D22</f>
        <v>#DIV/0!</v>
      </c>
      <c r="E28" s="953" t="e">
        <f t="shared" si="6"/>
        <v>#DIV/0!</v>
      </c>
      <c r="F28" s="953" t="e">
        <f t="shared" si="6"/>
        <v>#DIV/0!</v>
      </c>
      <c r="G28" s="953" t="e">
        <f t="shared" si="6"/>
        <v>#DIV/0!</v>
      </c>
      <c r="H28" s="953" t="e">
        <f t="shared" si="6"/>
        <v>#DIV/0!</v>
      </c>
      <c r="I28" s="965" t="e">
        <f t="shared" si="6"/>
        <v>#DIV/0!</v>
      </c>
      <c r="J28" s="954" t="e">
        <f t="shared" si="6"/>
        <v>#DIV/0!</v>
      </c>
      <c r="K28" s="413"/>
      <c r="L28" s="414"/>
      <c r="M28" s="414"/>
    </row>
    <row r="29" spans="1:19">
      <c r="A29" s="160" t="s">
        <v>239</v>
      </c>
      <c r="B29" s="156" t="s">
        <v>233</v>
      </c>
      <c r="C29" s="188">
        <f t="shared" ref="C29:J29" si="7">IF(C22=0,0,(C58*1000)/C22)</f>
        <v>0</v>
      </c>
      <c r="D29" s="164">
        <f t="shared" si="7"/>
        <v>0</v>
      </c>
      <c r="E29" s="164">
        <f t="shared" si="7"/>
        <v>0</v>
      </c>
      <c r="F29" s="164">
        <f t="shared" si="7"/>
        <v>0</v>
      </c>
      <c r="G29" s="164">
        <f t="shared" si="7"/>
        <v>0</v>
      </c>
      <c r="H29" s="164">
        <f t="shared" si="7"/>
        <v>0</v>
      </c>
      <c r="I29" s="255">
        <f t="shared" si="7"/>
        <v>0</v>
      </c>
      <c r="J29" s="165">
        <f t="shared" si="7"/>
        <v>0</v>
      </c>
      <c r="K29" s="414"/>
      <c r="L29" s="414"/>
      <c r="M29" s="414"/>
    </row>
    <row r="30" spans="1:19">
      <c r="A30" s="960" t="s">
        <v>240</v>
      </c>
      <c r="B30" s="466" t="s">
        <v>233</v>
      </c>
      <c r="C30" s="961" t="e">
        <f>(C68*1000)/C22</f>
        <v>#DIV/0!</v>
      </c>
      <c r="D30" s="962" t="e">
        <f t="shared" ref="D30:J30" si="8">(D68*1000)/D22</f>
        <v>#DIV/0!</v>
      </c>
      <c r="E30" s="962" t="e">
        <f t="shared" si="8"/>
        <v>#DIV/0!</v>
      </c>
      <c r="F30" s="962" t="e">
        <f t="shared" si="8"/>
        <v>#DIV/0!</v>
      </c>
      <c r="G30" s="962" t="e">
        <f t="shared" si="8"/>
        <v>#DIV/0!</v>
      </c>
      <c r="H30" s="962" t="e">
        <f t="shared" si="8"/>
        <v>#DIV/0!</v>
      </c>
      <c r="I30" s="963" t="e">
        <f t="shared" si="8"/>
        <v>#DIV/0!</v>
      </c>
      <c r="J30" s="964" t="e">
        <f t="shared" si="8"/>
        <v>#DIV/0!</v>
      </c>
      <c r="K30" s="414"/>
      <c r="L30" s="414"/>
      <c r="M30" s="414"/>
    </row>
    <row r="31" spans="1:19" s="214" customFormat="1">
      <c r="A31" s="474" t="s">
        <v>241</v>
      </c>
      <c r="B31" s="449" t="s">
        <v>98</v>
      </c>
      <c r="C31" s="955">
        <f>'Input Cost_MS5'!C22</f>
        <v>0</v>
      </c>
      <c r="D31" s="955">
        <f>'Input Cost_MS5'!C23</f>
        <v>0</v>
      </c>
      <c r="E31" s="955">
        <f>'Input Cost_MS5'!C24</f>
        <v>0</v>
      </c>
      <c r="F31" s="955">
        <f>'Input Cost_MS5'!C25</f>
        <v>0</v>
      </c>
      <c r="G31" s="955">
        <f>'Input Cost_MS5'!C26</f>
        <v>0</v>
      </c>
      <c r="H31" s="955">
        <f>'Input Cost_MS5'!C27</f>
        <v>0</v>
      </c>
      <c r="I31" s="955">
        <f>'Input Cost_MS5'!C28</f>
        <v>0</v>
      </c>
      <c r="J31" s="956">
        <f>IF(J34=0,0,J36/J34)</f>
        <v>0</v>
      </c>
      <c r="K31" s="415"/>
      <c r="L31" s="415"/>
      <c r="M31" s="415"/>
    </row>
    <row r="32" spans="1:19">
      <c r="A32" s="155"/>
      <c r="C32" s="166"/>
      <c r="D32" s="166"/>
      <c r="E32" s="166"/>
      <c r="F32" s="166"/>
      <c r="G32" s="166"/>
      <c r="H32" s="166"/>
      <c r="I32" s="166"/>
      <c r="J32" s="189"/>
      <c r="K32" s="416"/>
      <c r="L32" s="414"/>
      <c r="M32" s="414"/>
      <c r="R32" s="372"/>
      <c r="S32" s="372"/>
    </row>
    <row r="33" spans="1:21" s="162" customFormat="1" ht="15.75">
      <c r="A33" s="151" t="s">
        <v>242</v>
      </c>
      <c r="B33" s="152"/>
      <c r="C33" s="152"/>
      <c r="D33" s="161"/>
      <c r="E33" s="161"/>
      <c r="F33" s="161"/>
      <c r="G33" s="161"/>
      <c r="H33" s="161"/>
      <c r="I33" s="161"/>
      <c r="J33" s="153"/>
      <c r="K33" s="417"/>
      <c r="L33" s="417"/>
      <c r="M33" s="417"/>
    </row>
    <row r="34" spans="1:21">
      <c r="A34" s="160" t="s">
        <v>243</v>
      </c>
      <c r="B34" s="156" t="s">
        <v>86</v>
      </c>
      <c r="C34" s="1037">
        <f>detail_MS5!G47/1000</f>
        <v>0</v>
      </c>
      <c r="D34" s="169">
        <f>detail_MS5!T47/1000</f>
        <v>0</v>
      </c>
      <c r="E34" s="169">
        <f>detail_MS5!AG47/1000</f>
        <v>0</v>
      </c>
      <c r="F34" s="169">
        <f>detail_MS5!AT47/1000</f>
        <v>0</v>
      </c>
      <c r="G34" s="169">
        <f>detail_MS5!BG47/1000</f>
        <v>0</v>
      </c>
      <c r="H34" s="169">
        <f>detail_MS5!BT47/1000</f>
        <v>0</v>
      </c>
      <c r="I34" s="304">
        <f>detail_MS5!CG47/1000</f>
        <v>0</v>
      </c>
      <c r="J34" s="1038">
        <f t="shared" ref="J34:J39" si="9">SUM(C34:I34)</f>
        <v>0</v>
      </c>
      <c r="K34" s="418"/>
      <c r="L34" s="413"/>
      <c r="M34" s="414"/>
      <c r="O34" s="251"/>
      <c r="R34" s="188"/>
      <c r="S34" s="188"/>
    </row>
    <row r="35" spans="1:21">
      <c r="A35" s="160" t="s">
        <v>244</v>
      </c>
      <c r="B35" s="156" t="s">
        <v>86</v>
      </c>
      <c r="C35" s="182">
        <f>detail_MS5!I47/1000</f>
        <v>0</v>
      </c>
      <c r="D35" s="167">
        <f>detail_MS5!V47/1000</f>
        <v>0</v>
      </c>
      <c r="E35" s="167">
        <f>detail_MS5!AI47/1000</f>
        <v>0</v>
      </c>
      <c r="F35" s="167">
        <f>detail_MS5!AV47/1000</f>
        <v>0</v>
      </c>
      <c r="G35" s="167">
        <f>detail_MS5!BI47/1000</f>
        <v>0</v>
      </c>
      <c r="H35" s="167">
        <f>detail_MS5!BV47/1000</f>
        <v>0</v>
      </c>
      <c r="I35" s="305">
        <f>detail_MS5!CI47/1000</f>
        <v>0</v>
      </c>
      <c r="J35" s="228">
        <f t="shared" si="9"/>
        <v>0</v>
      </c>
      <c r="K35" s="419"/>
      <c r="L35" s="414"/>
      <c r="M35" s="414"/>
      <c r="N35" s="373"/>
      <c r="O35" s="251"/>
      <c r="Q35" s="373"/>
      <c r="R35" s="188"/>
      <c r="S35" s="240"/>
      <c r="T35" s="373"/>
    </row>
    <row r="36" spans="1:21">
      <c r="A36" s="160" t="s">
        <v>245</v>
      </c>
      <c r="B36" s="156" t="s">
        <v>86</v>
      </c>
      <c r="C36" s="182">
        <f>detail_MS5!J47/1000</f>
        <v>0</v>
      </c>
      <c r="D36" s="167">
        <f>detail_MS5!W47/1000</f>
        <v>0</v>
      </c>
      <c r="E36" s="167">
        <f>detail_MS5!AJ47/1000</f>
        <v>0</v>
      </c>
      <c r="F36" s="167">
        <f>detail_MS5!AW47/1000</f>
        <v>0</v>
      </c>
      <c r="G36" s="167">
        <f>detail_MS5!BJ47/1000</f>
        <v>0</v>
      </c>
      <c r="H36" s="167">
        <f>detail_MS5!BW47/1000</f>
        <v>0</v>
      </c>
      <c r="I36" s="305">
        <f>detail_MS5!CJ47/1000</f>
        <v>0</v>
      </c>
      <c r="J36" s="228">
        <f t="shared" si="9"/>
        <v>0</v>
      </c>
      <c r="K36" s="419"/>
      <c r="L36" s="414"/>
      <c r="M36" s="414"/>
      <c r="O36" s="251"/>
      <c r="R36" s="188"/>
      <c r="S36" s="188"/>
    </row>
    <row r="37" spans="1:21">
      <c r="A37" s="175" t="s">
        <v>246</v>
      </c>
      <c r="B37" s="176" t="s">
        <v>86</v>
      </c>
      <c r="C37" s="183">
        <f t="shared" ref="C37:I37" si="10">C34+C36</f>
        <v>0</v>
      </c>
      <c r="D37" s="177">
        <f t="shared" si="10"/>
        <v>0</v>
      </c>
      <c r="E37" s="177">
        <f t="shared" si="10"/>
        <v>0</v>
      </c>
      <c r="F37" s="177">
        <f t="shared" si="10"/>
        <v>0</v>
      </c>
      <c r="G37" s="177">
        <f t="shared" si="10"/>
        <v>0</v>
      </c>
      <c r="H37" s="177">
        <f t="shared" si="10"/>
        <v>0</v>
      </c>
      <c r="I37" s="306">
        <f t="shared" si="10"/>
        <v>0</v>
      </c>
      <c r="J37" s="213">
        <f t="shared" si="9"/>
        <v>0</v>
      </c>
      <c r="K37" s="414"/>
      <c r="L37" s="414"/>
      <c r="M37" s="414"/>
      <c r="N37" s="373"/>
      <c r="O37" s="251"/>
      <c r="Q37" s="373"/>
      <c r="R37" s="188"/>
      <c r="S37" s="240"/>
      <c r="T37" s="373"/>
    </row>
    <row r="38" spans="1:21" ht="15.75">
      <c r="A38" s="160" t="s">
        <v>247</v>
      </c>
      <c r="B38" s="156" t="s">
        <v>86</v>
      </c>
      <c r="C38" s="182">
        <f>'Lifecycle Calculation_MS5'!C61/1000</f>
        <v>0</v>
      </c>
      <c r="D38" s="167">
        <f>'Lifecycle Calculation_MS5'!D61/1000</f>
        <v>0</v>
      </c>
      <c r="E38" s="167">
        <f>'Lifecycle Calculation_MS5'!E61/1000</f>
        <v>0</v>
      </c>
      <c r="F38" s="167">
        <f>'Lifecycle Calculation_MS5'!F61/1000</f>
        <v>0</v>
      </c>
      <c r="G38" s="167">
        <f>'Lifecycle Calculation_MS5'!G61/1000</f>
        <v>0</v>
      </c>
      <c r="H38" s="167">
        <f>'Lifecycle Calculation_MS5'!H61/1000</f>
        <v>0</v>
      </c>
      <c r="I38" s="305">
        <f>'Lifecycle Calculation_MS5'!I61/1000</f>
        <v>0</v>
      </c>
      <c r="J38" s="228">
        <f t="shared" si="9"/>
        <v>0</v>
      </c>
      <c r="K38" s="420" t="e">
        <f>J38*1000/$J$22</f>
        <v>#DIV/0!</v>
      </c>
      <c r="L38" s="421" t="e">
        <f>J38/J46</f>
        <v>#DIV/0!</v>
      </c>
      <c r="M38" s="414"/>
      <c r="O38" s="251"/>
      <c r="R38" s="188"/>
      <c r="S38" s="374"/>
    </row>
    <row r="39" spans="1:21">
      <c r="A39" s="1039" t="s">
        <v>248</v>
      </c>
      <c r="B39" s="1040" t="s">
        <v>86</v>
      </c>
      <c r="C39" s="1041">
        <f t="shared" ref="C39:H39" si="11">C37-C38</f>
        <v>0</v>
      </c>
      <c r="D39" s="168">
        <f t="shared" si="11"/>
        <v>0</v>
      </c>
      <c r="E39" s="168">
        <f t="shared" si="11"/>
        <v>0</v>
      </c>
      <c r="F39" s="168">
        <f t="shared" si="11"/>
        <v>0</v>
      </c>
      <c r="G39" s="168">
        <f t="shared" si="11"/>
        <v>0</v>
      </c>
      <c r="H39" s="168">
        <f t="shared" si="11"/>
        <v>0</v>
      </c>
      <c r="I39" s="307">
        <f>I37-I38</f>
        <v>0</v>
      </c>
      <c r="J39" s="1042">
        <f t="shared" si="9"/>
        <v>0</v>
      </c>
      <c r="K39" s="422"/>
      <c r="L39" s="414"/>
      <c r="M39" s="414"/>
      <c r="N39" s="373"/>
      <c r="O39" s="251"/>
      <c r="Q39" s="375"/>
      <c r="R39" s="188"/>
      <c r="S39" s="376"/>
      <c r="T39" s="166"/>
    </row>
    <row r="40" spans="1:21">
      <c r="A40" s="178" t="s">
        <v>248</v>
      </c>
      <c r="B40" s="179" t="s">
        <v>98</v>
      </c>
      <c r="C40" s="184" t="str">
        <f t="shared" ref="C40:J40" si="12">IF(C37&gt;0,C39/C37,"")</f>
        <v/>
      </c>
      <c r="D40" s="180" t="str">
        <f t="shared" si="12"/>
        <v/>
      </c>
      <c r="E40" s="180" t="str">
        <f t="shared" si="12"/>
        <v/>
      </c>
      <c r="F40" s="180" t="str">
        <f t="shared" si="12"/>
        <v/>
      </c>
      <c r="G40" s="180" t="str">
        <f t="shared" si="12"/>
        <v/>
      </c>
      <c r="H40" s="180" t="str">
        <f t="shared" si="12"/>
        <v/>
      </c>
      <c r="I40" s="308" t="str">
        <f t="shared" si="12"/>
        <v/>
      </c>
      <c r="J40" s="311" t="str">
        <f t="shared" si="12"/>
        <v/>
      </c>
      <c r="K40" s="422"/>
      <c r="L40" s="414"/>
      <c r="M40" s="414"/>
    </row>
    <row r="41" spans="1:21">
      <c r="A41" s="160" t="s">
        <v>249</v>
      </c>
      <c r="B41" s="156" t="s">
        <v>86</v>
      </c>
      <c r="C41" s="182">
        <f>'Lifecycle Calculation_MS5'!C103/1000</f>
        <v>0</v>
      </c>
      <c r="D41" s="167">
        <f>'Lifecycle Calculation_MS5'!D103/1000</f>
        <v>0</v>
      </c>
      <c r="E41" s="167">
        <f>'Lifecycle Calculation_MS5'!E103/1000</f>
        <v>0</v>
      </c>
      <c r="F41" s="167">
        <f>'Lifecycle Calculation_MS5'!F103/1000</f>
        <v>0</v>
      </c>
      <c r="G41" s="167">
        <f>'Lifecycle Calculation_MS5'!G103/1000</f>
        <v>0</v>
      </c>
      <c r="H41" s="167">
        <f>'Lifecycle Calculation_MS5'!H103/1000</f>
        <v>0</v>
      </c>
      <c r="I41" s="305">
        <f>'Lifecycle Calculation_MS5'!I103/1000</f>
        <v>0</v>
      </c>
      <c r="J41" s="228">
        <f t="shared" ref="J41:J47" si="13">SUM(C41:I41)</f>
        <v>0</v>
      </c>
      <c r="K41" s="420" t="e">
        <f>J41*1000/$J$22</f>
        <v>#DIV/0!</v>
      </c>
      <c r="L41" s="421" t="e">
        <f>J41/J46</f>
        <v>#DIV/0!</v>
      </c>
      <c r="M41" s="414"/>
    </row>
    <row r="42" spans="1:21">
      <c r="A42" s="160" t="s">
        <v>250</v>
      </c>
      <c r="B42" s="156" t="s">
        <v>86</v>
      </c>
      <c r="C42" s="182">
        <f>'Lifecycle Calculation_MS5'!C145/1000</f>
        <v>0</v>
      </c>
      <c r="D42" s="167">
        <f>'Lifecycle Calculation_MS5'!D145/1000</f>
        <v>0</v>
      </c>
      <c r="E42" s="167">
        <f>'Lifecycle Calculation_MS5'!E145/1000</f>
        <v>0</v>
      </c>
      <c r="F42" s="167">
        <f>'Lifecycle Calculation_MS5'!F145/1000</f>
        <v>0</v>
      </c>
      <c r="G42" s="167">
        <f>'Lifecycle Calculation_MS5'!G145/1000</f>
        <v>0</v>
      </c>
      <c r="H42" s="167">
        <f>'Lifecycle Calculation_MS5'!H145/1000</f>
        <v>0</v>
      </c>
      <c r="I42" s="305">
        <f>'Lifecycle Calculation_MS5'!I145/1000</f>
        <v>0</v>
      </c>
      <c r="J42" s="228">
        <f t="shared" si="13"/>
        <v>0</v>
      </c>
      <c r="K42" s="422" t="e">
        <f>(J42+J98)*1000/$J$22</f>
        <v>#DIV/0!</v>
      </c>
      <c r="L42" s="414"/>
      <c r="M42" s="414"/>
    </row>
    <row r="43" spans="1:21">
      <c r="A43" s="160" t="s">
        <v>251</v>
      </c>
      <c r="B43" s="156" t="s">
        <v>86</v>
      </c>
      <c r="C43" s="182">
        <f>'Lifecycle Calculation_MS5'!C187/1000</f>
        <v>0</v>
      </c>
      <c r="D43" s="167">
        <f>'Lifecycle Calculation_MS5'!D187/1000</f>
        <v>0</v>
      </c>
      <c r="E43" s="167">
        <f>'Lifecycle Calculation_MS5'!E187/1000</f>
        <v>0</v>
      </c>
      <c r="F43" s="167">
        <f>'Lifecycle Calculation_MS5'!F187/1000</f>
        <v>0</v>
      </c>
      <c r="G43" s="167">
        <f>'Lifecycle Calculation_MS5'!G187/1000</f>
        <v>0</v>
      </c>
      <c r="H43" s="167">
        <f>'Lifecycle Calculation_MS5'!H187/1000</f>
        <v>0</v>
      </c>
      <c r="I43" s="305">
        <f>'Lifecycle Calculation_MS5'!I187/1000</f>
        <v>0</v>
      </c>
      <c r="J43" s="228">
        <f t="shared" si="13"/>
        <v>0</v>
      </c>
      <c r="K43" s="422" t="e">
        <f>(J43+J99)*1000/$J$22</f>
        <v>#DIV/0!</v>
      </c>
      <c r="L43" s="414"/>
      <c r="M43" s="414"/>
      <c r="O43" s="251"/>
      <c r="R43" s="188"/>
      <c r="S43" s="188"/>
      <c r="T43" s="188"/>
      <c r="U43" s="375"/>
    </row>
    <row r="44" spans="1:21">
      <c r="A44" s="715" t="s">
        <v>252</v>
      </c>
      <c r="B44" s="156" t="s">
        <v>86</v>
      </c>
      <c r="C44" s="182">
        <f>'Lifecycle Calculation_MS5'!C229/1000</f>
        <v>0</v>
      </c>
      <c r="D44" s="167">
        <f>'Lifecycle Calculation_MS5'!D229/1000</f>
        <v>0</v>
      </c>
      <c r="E44" s="167">
        <f>'Lifecycle Calculation_MS5'!E229/1000</f>
        <v>0</v>
      </c>
      <c r="F44" s="167">
        <f>'Lifecycle Calculation_MS5'!F229/1000</f>
        <v>0</v>
      </c>
      <c r="G44" s="167">
        <f>'Lifecycle Calculation_MS5'!G229/1000</f>
        <v>0</v>
      </c>
      <c r="H44" s="167">
        <f>'Lifecycle Calculation_MS5'!H229/1000</f>
        <v>0</v>
      </c>
      <c r="I44" s="305">
        <f>'Lifecycle Calculation_MS5'!I229/1000</f>
        <v>0</v>
      </c>
      <c r="J44" s="228">
        <f t="shared" si="13"/>
        <v>0</v>
      </c>
      <c r="K44" s="422" t="e">
        <f>((J44+J100)*1000)/$J$22</f>
        <v>#DIV/0!</v>
      </c>
      <c r="L44" s="414"/>
      <c r="M44" s="414"/>
      <c r="O44" s="251"/>
    </row>
    <row r="45" spans="1:21">
      <c r="A45" s="715" t="s">
        <v>253</v>
      </c>
      <c r="B45" s="156" t="s">
        <v>86</v>
      </c>
      <c r="C45" s="182">
        <f>'Lifecycle Calculation_MS5'!C271/1000</f>
        <v>0</v>
      </c>
      <c r="D45" s="167">
        <f>'Lifecycle Calculation_MS5'!D271/1000</f>
        <v>0</v>
      </c>
      <c r="E45" s="167">
        <f>'Lifecycle Calculation_MS5'!E271/1000</f>
        <v>0</v>
      </c>
      <c r="F45" s="167">
        <f>'Lifecycle Calculation_MS5'!F271/1000</f>
        <v>0</v>
      </c>
      <c r="G45" s="167">
        <f>'Lifecycle Calculation_MS5'!G271/1000</f>
        <v>0</v>
      </c>
      <c r="H45" s="167">
        <f>'Lifecycle Calculation_MS5'!H271/1000</f>
        <v>0</v>
      </c>
      <c r="I45" s="305">
        <f>'Lifecycle Calculation_MS5'!I271/1000</f>
        <v>0</v>
      </c>
      <c r="J45" s="228">
        <f t="shared" si="13"/>
        <v>0</v>
      </c>
      <c r="K45" s="422"/>
      <c r="L45" s="414"/>
      <c r="M45" s="414"/>
      <c r="O45" s="222"/>
      <c r="R45" s="188"/>
      <c r="S45" s="188"/>
      <c r="T45" s="188"/>
      <c r="U45" s="375"/>
    </row>
    <row r="46" spans="1:21">
      <c r="A46" s="175" t="s">
        <v>254</v>
      </c>
      <c r="B46" s="176" t="s">
        <v>86</v>
      </c>
      <c r="C46" s="183">
        <f>C38+C41+C42+C43+C44+C45</f>
        <v>0</v>
      </c>
      <c r="D46" s="177">
        <f t="shared" ref="D46:I46" si="14">D38+D41+D42+D43+D44+D45</f>
        <v>0</v>
      </c>
      <c r="E46" s="177">
        <f t="shared" si="14"/>
        <v>0</v>
      </c>
      <c r="F46" s="177">
        <f t="shared" si="14"/>
        <v>0</v>
      </c>
      <c r="G46" s="177">
        <f t="shared" si="14"/>
        <v>0</v>
      </c>
      <c r="H46" s="177">
        <f t="shared" si="14"/>
        <v>0</v>
      </c>
      <c r="I46" s="306">
        <f t="shared" si="14"/>
        <v>0</v>
      </c>
      <c r="J46" s="213">
        <f t="shared" si="13"/>
        <v>0</v>
      </c>
      <c r="K46" s="445" t="e">
        <f>J46*1000/$J$22</f>
        <v>#DIV/0!</v>
      </c>
      <c r="L46" s="414"/>
      <c r="M46" s="414"/>
      <c r="O46" s="222"/>
      <c r="R46" s="188"/>
      <c r="S46" s="188"/>
      <c r="T46" s="188">
        <f>S46-R46</f>
        <v>0</v>
      </c>
      <c r="U46" s="375"/>
    </row>
    <row r="47" spans="1:21">
      <c r="A47" s="1039" t="s">
        <v>255</v>
      </c>
      <c r="B47" s="1040" t="s">
        <v>86</v>
      </c>
      <c r="C47" s="1041">
        <f>C37-C46</f>
        <v>0</v>
      </c>
      <c r="D47" s="168">
        <f t="shared" ref="D47:I47" si="15">D37-D46</f>
        <v>0</v>
      </c>
      <c r="E47" s="168">
        <f t="shared" si="15"/>
        <v>0</v>
      </c>
      <c r="F47" s="168">
        <f t="shared" si="15"/>
        <v>0</v>
      </c>
      <c r="G47" s="168">
        <f t="shared" si="15"/>
        <v>0</v>
      </c>
      <c r="H47" s="168">
        <f t="shared" si="15"/>
        <v>0</v>
      </c>
      <c r="I47" s="307">
        <f t="shared" si="15"/>
        <v>0</v>
      </c>
      <c r="J47" s="1042">
        <f t="shared" si="13"/>
        <v>0</v>
      </c>
      <c r="K47" s="422"/>
      <c r="L47" s="414"/>
      <c r="M47" s="418"/>
      <c r="O47" s="222"/>
      <c r="R47" s="188"/>
    </row>
    <row r="48" spans="1:21">
      <c r="A48" s="178" t="s">
        <v>255</v>
      </c>
      <c r="B48" s="179" t="s">
        <v>98</v>
      </c>
      <c r="C48" s="185" t="str">
        <f t="shared" ref="C48:F48" si="16">IF(C37&gt;0,C47/C37,"")</f>
        <v/>
      </c>
      <c r="D48" s="181" t="str">
        <f t="shared" si="16"/>
        <v/>
      </c>
      <c r="E48" s="181" t="str">
        <f t="shared" si="16"/>
        <v/>
      </c>
      <c r="F48" s="181" t="str">
        <f t="shared" si="16"/>
        <v/>
      </c>
      <c r="G48" s="181" t="str">
        <f>IF(G37&gt;0,G47/G37,"")</f>
        <v/>
      </c>
      <c r="H48" s="181" t="str">
        <f>IF(H37&gt;0,H47/H37,"")</f>
        <v/>
      </c>
      <c r="I48" s="308" t="str">
        <f>IF(I37&gt;0,I47/I37,"")</f>
        <v/>
      </c>
      <c r="J48" s="311">
        <f>IF(J37=0,0,J47/J37)</f>
        <v>0</v>
      </c>
      <c r="K48" s="422"/>
      <c r="L48" s="414"/>
      <c r="M48" s="419"/>
    </row>
    <row r="49" spans="1:15">
      <c r="A49" s="173" t="s">
        <v>256</v>
      </c>
      <c r="B49" s="174" t="s">
        <v>86</v>
      </c>
      <c r="C49" s="186">
        <f>'Lifecycle Calculation_MS5'!C313/1000</f>
        <v>0</v>
      </c>
      <c r="D49" s="187">
        <f>'Lifecycle Calculation_MS5'!D313/1000</f>
        <v>0</v>
      </c>
      <c r="E49" s="187">
        <f>'Lifecycle Calculation_MS5'!E313/1000</f>
        <v>0</v>
      </c>
      <c r="F49" s="187">
        <f>'Lifecycle Calculation_MS5'!F313/1000</f>
        <v>0</v>
      </c>
      <c r="G49" s="187">
        <f>'Lifecycle Calculation_MS5'!G313/1000</f>
        <v>0</v>
      </c>
      <c r="H49" s="187">
        <f>'Lifecycle Calculation_MS5'!H313/1000</f>
        <v>0</v>
      </c>
      <c r="I49" s="309">
        <f>'Lifecycle Calculation_MS5'!I313/1000</f>
        <v>0</v>
      </c>
      <c r="J49" s="312">
        <f>SUM(C49:I49)</f>
        <v>0</v>
      </c>
      <c r="K49" s="422" t="e">
        <f>(J49+J101+J102+J103)*1000/$J$22</f>
        <v>#DIV/0!</v>
      </c>
      <c r="L49" s="414"/>
      <c r="M49" s="414"/>
    </row>
    <row r="50" spans="1:15">
      <c r="A50" s="173" t="s">
        <v>257</v>
      </c>
      <c r="B50" s="174" t="s">
        <v>86</v>
      </c>
      <c r="C50" s="186">
        <f>'Lifecycle Calculation_MS5'!C355/1000</f>
        <v>0</v>
      </c>
      <c r="D50" s="187">
        <f>'Lifecycle Calculation_MS5'!D355/1000</f>
        <v>0</v>
      </c>
      <c r="E50" s="187">
        <f>'Lifecycle Calculation_MS5'!E355/1000</f>
        <v>0</v>
      </c>
      <c r="F50" s="187">
        <f>'Lifecycle Calculation_MS5'!F355/1000</f>
        <v>0</v>
      </c>
      <c r="G50" s="187">
        <f>'Lifecycle Calculation_MS5'!G355/1000</f>
        <v>0</v>
      </c>
      <c r="H50" s="187">
        <f>'Lifecycle Calculation_MS5'!H355/1000</f>
        <v>0</v>
      </c>
      <c r="I50" s="309">
        <f>'Lifecycle Calculation_MS5'!I355/1000</f>
        <v>0</v>
      </c>
      <c r="J50" s="312"/>
      <c r="K50" s="422"/>
      <c r="L50" s="414"/>
      <c r="M50" s="414"/>
    </row>
    <row r="51" spans="1:15" ht="13.5" customHeight="1">
      <c r="A51" s="173" t="s">
        <v>258</v>
      </c>
      <c r="B51" s="174" t="s">
        <v>86</v>
      </c>
      <c r="C51" s="186">
        <f>'Lifecycle Calculation_MS5'!C397/1000</f>
        <v>0</v>
      </c>
      <c r="D51" s="187">
        <f>'Lifecycle Calculation_MS5'!D397/1000</f>
        <v>0</v>
      </c>
      <c r="E51" s="187">
        <f>'Lifecycle Calculation_MS5'!E397/1000</f>
        <v>0</v>
      </c>
      <c r="F51" s="187">
        <f>'Lifecycle Calculation_MS5'!F397/1000</f>
        <v>0</v>
      </c>
      <c r="G51" s="187">
        <f>'Lifecycle Calculation_MS5'!G397/1000</f>
        <v>0</v>
      </c>
      <c r="H51" s="187">
        <f>'Lifecycle Calculation_MS5'!H397/1000</f>
        <v>0</v>
      </c>
      <c r="I51" s="309">
        <f>'Lifecycle Calculation_MS5'!I397/1000</f>
        <v>0</v>
      </c>
      <c r="J51" s="312">
        <f>SUM(C51:I51)</f>
        <v>0</v>
      </c>
      <c r="K51" s="422"/>
      <c r="L51" s="414"/>
      <c r="M51" s="414"/>
    </row>
    <row r="52" spans="1:15">
      <c r="A52" s="175" t="s">
        <v>259</v>
      </c>
      <c r="B52" s="176" t="s">
        <v>86</v>
      </c>
      <c r="C52" s="183">
        <f>C46+C51+C50+C49</f>
        <v>0</v>
      </c>
      <c r="D52" s="177">
        <f t="shared" ref="D52:I52" si="17">D46+D51+D50+D49</f>
        <v>0</v>
      </c>
      <c r="E52" s="177">
        <f t="shared" si="17"/>
        <v>0</v>
      </c>
      <c r="F52" s="177">
        <f t="shared" si="17"/>
        <v>0</v>
      </c>
      <c r="G52" s="177">
        <f t="shared" si="17"/>
        <v>0</v>
      </c>
      <c r="H52" s="177">
        <f t="shared" si="17"/>
        <v>0</v>
      </c>
      <c r="I52" s="306">
        <f t="shared" si="17"/>
        <v>0</v>
      </c>
      <c r="J52" s="213">
        <f>SUM(C52:I52)</f>
        <v>0</v>
      </c>
      <c r="K52" s="422">
        <f>J52*0.19</f>
        <v>0</v>
      </c>
      <c r="L52" s="414"/>
      <c r="M52" s="422"/>
    </row>
    <row r="53" spans="1:15">
      <c r="A53" s="1043" t="s">
        <v>260</v>
      </c>
      <c r="B53" s="1027" t="s">
        <v>86</v>
      </c>
      <c r="C53" s="1037">
        <f>C37-C52</f>
        <v>0</v>
      </c>
      <c r="D53" s="169">
        <f t="shared" ref="D53:J53" si="18">D37-D52</f>
        <v>0</v>
      </c>
      <c r="E53" s="169">
        <f t="shared" si="18"/>
        <v>0</v>
      </c>
      <c r="F53" s="169">
        <f t="shared" si="18"/>
        <v>0</v>
      </c>
      <c r="G53" s="169">
        <f t="shared" si="18"/>
        <v>0</v>
      </c>
      <c r="H53" s="169">
        <f t="shared" si="18"/>
        <v>0</v>
      </c>
      <c r="I53" s="304">
        <f t="shared" si="18"/>
        <v>0</v>
      </c>
      <c r="J53" s="1038">
        <f t="shared" si="18"/>
        <v>0</v>
      </c>
      <c r="K53" s="422"/>
      <c r="L53" s="414"/>
      <c r="M53" s="414"/>
      <c r="O53" s="222"/>
    </row>
    <row r="54" spans="1:15" s="214" customFormat="1">
      <c r="A54" s="448" t="s">
        <v>260</v>
      </c>
      <c r="B54" s="449" t="s">
        <v>98</v>
      </c>
      <c r="C54" s="450">
        <f>IF(C37=0,0,(C37-C52)/C37)</f>
        <v>0</v>
      </c>
      <c r="D54" s="451">
        <f t="shared" ref="D54:J54" si="19">IF(D37=0,0,(D37-D52)/D37)</f>
        <v>0</v>
      </c>
      <c r="E54" s="451">
        <f t="shared" si="19"/>
        <v>0</v>
      </c>
      <c r="F54" s="451">
        <f t="shared" si="19"/>
        <v>0</v>
      </c>
      <c r="G54" s="451">
        <f t="shared" si="19"/>
        <v>0</v>
      </c>
      <c r="H54" s="451">
        <f t="shared" si="19"/>
        <v>0</v>
      </c>
      <c r="I54" s="452">
        <f t="shared" si="19"/>
        <v>0</v>
      </c>
      <c r="J54" s="453">
        <f t="shared" si="19"/>
        <v>0</v>
      </c>
      <c r="K54" s="423"/>
      <c r="L54" s="415"/>
      <c r="M54" s="415"/>
    </row>
    <row r="55" spans="1:15">
      <c r="A55" s="160" t="s">
        <v>21</v>
      </c>
      <c r="B55" s="156" t="s">
        <v>86</v>
      </c>
      <c r="C55" s="182">
        <f>'Lifecycle Calculation_MS5'!C439/1000</f>
        <v>0</v>
      </c>
      <c r="D55" s="167">
        <f>'Lifecycle Calculation_MS5'!D439/1000</f>
        <v>0</v>
      </c>
      <c r="E55" s="167">
        <f>'Lifecycle Calculation_MS5'!E439/1000</f>
        <v>0</v>
      </c>
      <c r="F55" s="167">
        <f>'Lifecycle Calculation_MS5'!F439/1000</f>
        <v>0</v>
      </c>
      <c r="G55" s="167">
        <f>'Lifecycle Calculation_MS5'!G439/1000</f>
        <v>0</v>
      </c>
      <c r="H55" s="167">
        <f>'Lifecycle Calculation_MS5'!H439/1000</f>
        <v>0</v>
      </c>
      <c r="I55" s="305">
        <f>'Lifecycle Calculation_MS5'!I439/1000</f>
        <v>0</v>
      </c>
      <c r="J55" s="228">
        <f>SUM(C55:I55)</f>
        <v>0</v>
      </c>
      <c r="K55" s="422"/>
      <c r="L55" s="414"/>
      <c r="M55" s="414"/>
      <c r="O55" s="222"/>
    </row>
    <row r="56" spans="1:15">
      <c r="A56" s="715" t="s">
        <v>261</v>
      </c>
      <c r="B56" s="156" t="s">
        <v>86</v>
      </c>
      <c r="C56" s="182">
        <f>'Project Costs_MS5'!J45/1000</f>
        <v>0</v>
      </c>
      <c r="D56" s="167">
        <f>'Project Costs_MS5'!J46/1000</f>
        <v>0</v>
      </c>
      <c r="E56" s="167">
        <f>'Project Costs_MS5'!J47/1000</f>
        <v>0</v>
      </c>
      <c r="F56" s="167">
        <f>'Project Costs_MS5'!J48/1000</f>
        <v>0</v>
      </c>
      <c r="G56" s="167">
        <f>'Project Costs_MS5'!J49/1000</f>
        <v>0</v>
      </c>
      <c r="H56" s="167">
        <f>'Project Costs_MS5'!J50/1000</f>
        <v>0</v>
      </c>
      <c r="I56" s="305">
        <f>'Project Costs_MS5'!J51/1000</f>
        <v>0</v>
      </c>
      <c r="J56" s="228">
        <f>SUM(C56:I56)</f>
        <v>0</v>
      </c>
      <c r="K56" s="422"/>
      <c r="L56" s="414"/>
      <c r="M56" s="414"/>
      <c r="O56" s="222"/>
    </row>
    <row r="57" spans="1:15">
      <c r="A57" s="901" t="s">
        <v>102</v>
      </c>
      <c r="B57" s="902" t="s">
        <v>86</v>
      </c>
      <c r="C57" s="903">
        <f>C52+C55+C56</f>
        <v>0</v>
      </c>
      <c r="D57" s="904">
        <f t="shared" ref="D57:J57" si="20">D52+D55+D56</f>
        <v>0</v>
      </c>
      <c r="E57" s="904">
        <f t="shared" si="20"/>
        <v>0</v>
      </c>
      <c r="F57" s="904">
        <f t="shared" si="20"/>
        <v>0</v>
      </c>
      <c r="G57" s="904">
        <f t="shared" si="20"/>
        <v>0</v>
      </c>
      <c r="H57" s="904">
        <f t="shared" si="20"/>
        <v>0</v>
      </c>
      <c r="I57" s="905">
        <f t="shared" si="20"/>
        <v>0</v>
      </c>
      <c r="J57" s="906">
        <f t="shared" si="20"/>
        <v>0</v>
      </c>
      <c r="K57" s="422" t="e">
        <f>J57*1000/$J$22</f>
        <v>#DIV/0!</v>
      </c>
      <c r="L57" s="414"/>
      <c r="M57" s="422" t="e">
        <f>K57*3</f>
        <v>#DIV/0!</v>
      </c>
    </row>
    <row r="58" spans="1:15">
      <c r="A58" s="1044" t="s">
        <v>262</v>
      </c>
      <c r="B58" s="1045" t="s">
        <v>86</v>
      </c>
      <c r="C58" s="1046">
        <f>C37-C52-C55-C56</f>
        <v>0</v>
      </c>
      <c r="D58" s="893">
        <f t="shared" ref="D58:J58" si="21">D37-D52-D55-D56</f>
        <v>0</v>
      </c>
      <c r="E58" s="893">
        <f t="shared" si="21"/>
        <v>0</v>
      </c>
      <c r="F58" s="893">
        <f t="shared" si="21"/>
        <v>0</v>
      </c>
      <c r="G58" s="893">
        <f t="shared" si="21"/>
        <v>0</v>
      </c>
      <c r="H58" s="893">
        <f t="shared" si="21"/>
        <v>0</v>
      </c>
      <c r="I58" s="894">
        <f t="shared" si="21"/>
        <v>0</v>
      </c>
      <c r="J58" s="1047">
        <f t="shared" si="21"/>
        <v>0</v>
      </c>
      <c r="K58" s="424" t="e">
        <f>(J58*1000)/J22</f>
        <v>#DIV/0!</v>
      </c>
      <c r="L58" s="414"/>
      <c r="M58" s="414"/>
    </row>
    <row r="59" spans="1:15">
      <c r="A59" s="895" t="s">
        <v>262</v>
      </c>
      <c r="B59" s="896" t="s">
        <v>98</v>
      </c>
      <c r="C59" s="897">
        <f>IF(C37=0,0,C58/C37)</f>
        <v>0</v>
      </c>
      <c r="D59" s="898">
        <f t="shared" ref="D59:I59" si="22">IF(D37=0,0,D58/D37)</f>
        <v>0</v>
      </c>
      <c r="E59" s="898">
        <f t="shared" si="22"/>
        <v>0</v>
      </c>
      <c r="F59" s="898">
        <f t="shared" si="22"/>
        <v>0</v>
      </c>
      <c r="G59" s="898">
        <f t="shared" si="22"/>
        <v>0</v>
      </c>
      <c r="H59" s="898">
        <f t="shared" si="22"/>
        <v>0</v>
      </c>
      <c r="I59" s="899">
        <f t="shared" si="22"/>
        <v>0</v>
      </c>
      <c r="J59" s="900">
        <f>IF(J37=0,0,J58/J37)</f>
        <v>0</v>
      </c>
      <c r="K59" s="222"/>
    </row>
    <row r="60" spans="1:15" s="811" customFormat="1">
      <c r="A60" s="1048" t="s">
        <v>166</v>
      </c>
      <c r="B60" s="1049" t="s">
        <v>86</v>
      </c>
      <c r="C60" s="1050">
        <f>IF('Project Costs_MS5'!$D$18=0,0,-C57*'Project Costs_MS5'!$C$6)</f>
        <v>0</v>
      </c>
      <c r="D60" s="808">
        <f>IF('Project Costs_MS5'!$D$18=0,0,-D57*'Project Costs_MS5'!$C$6)</f>
        <v>0</v>
      </c>
      <c r="E60" s="808">
        <f>IF('Project Costs_MS5'!$D$18=0,0,-E57*'Project Costs_MS5'!$C$6)</f>
        <v>0</v>
      </c>
      <c r="F60" s="808">
        <f>IF('Project Costs_MS5'!$D$18=0,0,-F57*'Project Costs_MS5'!$C$6)</f>
        <v>0</v>
      </c>
      <c r="G60" s="808">
        <f>IF('Project Costs_MS5'!$D$18=0,0,-G57*'Project Costs_MS5'!$C$6)</f>
        <v>0</v>
      </c>
      <c r="H60" s="808">
        <f>IF('Project Costs_MS5'!$D$18=0,0,-H57*'Project Costs_MS5'!$C$6)</f>
        <v>0</v>
      </c>
      <c r="I60" s="809">
        <f>IF('Project Costs_MS5'!$D$18=0,0,-I57*'Project Costs_MS5'!$C$6)</f>
        <v>0</v>
      </c>
      <c r="J60" s="1051">
        <f>SUM(C60:I60)</f>
        <v>0</v>
      </c>
      <c r="K60" s="810"/>
    </row>
    <row r="61" spans="1:15" s="811" customFormat="1">
      <c r="A61" s="812" t="s">
        <v>167</v>
      </c>
      <c r="B61" s="813" t="s">
        <v>86</v>
      </c>
      <c r="C61" s="814">
        <f>IF('Project Costs_MS5'!$J$18=0,0,(('Project Costs_MS5'!$J$18/1000)/$J$57*C57))</f>
        <v>0</v>
      </c>
      <c r="D61" s="815">
        <f>IF('Project Costs_MS5'!$J$18=0,0,(('Project Costs_MS5'!$J$18/1000)/$J$57*D57))</f>
        <v>0</v>
      </c>
      <c r="E61" s="815">
        <f>IF('Project Costs_MS5'!$J$18=0,0,(('Project Costs_MS5'!$J$18/1000)/$J$57*E57))</f>
        <v>0</v>
      </c>
      <c r="F61" s="815">
        <f>IF('Project Costs_MS5'!$J$18=0,0,(('Project Costs_MS5'!$J$18/1000)/$J$57*F57))</f>
        <v>0</v>
      </c>
      <c r="G61" s="815">
        <f>IF('Project Costs_MS5'!$J$18=0,0,(('Project Costs_MS5'!$J$18/1000)/$J$57*G57))</f>
        <v>0</v>
      </c>
      <c r="H61" s="815">
        <f>IF('Project Costs_MS5'!$J$18=0,0,(('Project Costs_MS5'!$J$18/1000)/$J$57*H57))</f>
        <v>0</v>
      </c>
      <c r="I61" s="816">
        <f>IF('Project Costs_MS5'!$J$18=0,0,(('Project Costs_MS5'!$J$18/1000)/$J$57*I57))</f>
        <v>0</v>
      </c>
      <c r="J61" s="817">
        <f>SUM(C61:I61)</f>
        <v>0</v>
      </c>
      <c r="K61" s="810"/>
    </row>
    <row r="62" spans="1:15" s="811" customFormat="1">
      <c r="A62" s="907" t="s">
        <v>263</v>
      </c>
      <c r="B62" s="908" t="s">
        <v>86</v>
      </c>
      <c r="C62" s="909">
        <f>C61+C60+C57</f>
        <v>0</v>
      </c>
      <c r="D62" s="910">
        <f t="shared" ref="D62:I62" si="23">D61+D60+D57</f>
        <v>0</v>
      </c>
      <c r="E62" s="910">
        <f t="shared" si="23"/>
        <v>0</v>
      </c>
      <c r="F62" s="910">
        <f t="shared" si="23"/>
        <v>0</v>
      </c>
      <c r="G62" s="910">
        <f t="shared" si="23"/>
        <v>0</v>
      </c>
      <c r="H62" s="910">
        <f t="shared" si="23"/>
        <v>0</v>
      </c>
      <c r="I62" s="911">
        <f t="shared" si="23"/>
        <v>0</v>
      </c>
      <c r="J62" s="912">
        <f>SUM(C62:I62)</f>
        <v>0</v>
      </c>
      <c r="K62" s="810"/>
    </row>
    <row r="63" spans="1:15" s="811" customFormat="1">
      <c r="A63" s="1052" t="s">
        <v>103</v>
      </c>
      <c r="B63" s="1053" t="s">
        <v>86</v>
      </c>
      <c r="C63" s="1054">
        <f>C37-C62</f>
        <v>0</v>
      </c>
      <c r="D63" s="818">
        <f t="shared" ref="D63:I63" si="24">D37-D62</f>
        <v>0</v>
      </c>
      <c r="E63" s="818">
        <f t="shared" si="24"/>
        <v>0</v>
      </c>
      <c r="F63" s="818">
        <f t="shared" si="24"/>
        <v>0</v>
      </c>
      <c r="G63" s="818">
        <f t="shared" si="24"/>
        <v>0</v>
      </c>
      <c r="H63" s="818">
        <f t="shared" si="24"/>
        <v>0</v>
      </c>
      <c r="I63" s="819">
        <f t="shared" si="24"/>
        <v>0</v>
      </c>
      <c r="J63" s="1055">
        <f>SUM(C63:I63)</f>
        <v>0</v>
      </c>
      <c r="K63" s="810"/>
    </row>
    <row r="64" spans="1:15" s="811" customFormat="1">
      <c r="A64" s="820" t="s">
        <v>165</v>
      </c>
      <c r="B64" s="821" t="s">
        <v>98</v>
      </c>
      <c r="C64" s="822" t="str">
        <f>IF(C37=0,"",C63/C37)</f>
        <v/>
      </c>
      <c r="D64" s="823" t="str">
        <f t="shared" ref="D64:J64" si="25">IF(D37=0,"",D63/D37)</f>
        <v/>
      </c>
      <c r="E64" s="823" t="str">
        <f t="shared" si="25"/>
        <v/>
      </c>
      <c r="F64" s="823" t="str">
        <f t="shared" si="25"/>
        <v/>
      </c>
      <c r="G64" s="823" t="str">
        <f t="shared" si="25"/>
        <v/>
      </c>
      <c r="H64" s="823" t="str">
        <f t="shared" si="25"/>
        <v/>
      </c>
      <c r="I64" s="824" t="str">
        <f t="shared" si="25"/>
        <v/>
      </c>
      <c r="J64" s="825" t="str">
        <f t="shared" si="25"/>
        <v/>
      </c>
      <c r="K64" s="810"/>
    </row>
    <row r="65" spans="1:11" s="811" customFormat="1" hidden="1">
      <c r="A65" s="812" t="s">
        <v>264</v>
      </c>
      <c r="B65" s="885" t="s">
        <v>86</v>
      </c>
      <c r="C65" s="891">
        <f>C57*(1-SUMIF(Grunddaten!$A$40:$A$45,'Input Cost_MS5'!$B$5,Grunddaten!$B$40:$B$45))*-1</f>
        <v>0</v>
      </c>
      <c r="D65" s="892">
        <f>D57*(1-SUMIF(Grunddaten!$A$40:$A$45,'Input Cost_MS5'!$B$5,Grunddaten!$B$40:$B$45))*-1</f>
        <v>0</v>
      </c>
      <c r="E65" s="892">
        <f>E57*(1-SUMIF(Grunddaten!$A$40:$A$45,'Input Cost_MS5'!$B$5,Grunddaten!$B$40:$B$45))*-1</f>
        <v>0</v>
      </c>
      <c r="F65" s="892">
        <f>F57*(1-SUMIF(Grunddaten!$A$40:$A$45,'Input Cost_MS5'!$B$5,Grunddaten!$B$40:$B$45))*-1</f>
        <v>0</v>
      </c>
      <c r="G65" s="892">
        <f>G57*(1-SUMIF(Grunddaten!$A$40:$A$45,'Input Cost_MS5'!$B$5,Grunddaten!$B$40:$B$45))*-1</f>
        <v>0</v>
      </c>
      <c r="H65" s="887">
        <f>H57*(1-SUMIF(Grunddaten!$A$40:$A$45,'Input Cost_MS5'!$B$5,Grunddaten!$B$40:$B$45))*-1</f>
        <v>0</v>
      </c>
      <c r="I65" s="888">
        <f>I57*(1-SUMIF(Grunddaten!$A$40:$A$45,'Input Cost_MS5'!$B$5,Grunddaten!$B$40:$B$45))*-1</f>
        <v>0</v>
      </c>
      <c r="J65" s="889">
        <f>SUM(C65:I65)</f>
        <v>0</v>
      </c>
      <c r="K65" s="810"/>
    </row>
    <row r="66" spans="1:11" s="811" customFormat="1" hidden="1">
      <c r="A66" s="812" t="s">
        <v>166</v>
      </c>
      <c r="B66" s="885" t="s">
        <v>86</v>
      </c>
      <c r="C66" s="890">
        <f>IF('Project Costs_MS5'!$D$18=0,0,-C57*('Project Costs_MS5'!$C$6*SUMIF(Grunddaten!$A$40:$A$45,'Input Cost_MS5'!$B$5,Grunddaten!$B$40:$B$45)))</f>
        <v>0</v>
      </c>
      <c r="D66" s="887">
        <f>IF('Project Costs_MS5'!$D$18=0,0,-D57*('Project Costs_MS5'!$C$6*SUMIF(Grunddaten!$A$40:$A$45,'Input Cost_MS5'!$B$5,Grunddaten!$B$40:$B$45)))</f>
        <v>0</v>
      </c>
      <c r="E66" s="887">
        <f>IF('Project Costs_MS5'!$D$18=0,0,-E57*('Project Costs_MS5'!$C$6*SUMIF(Grunddaten!$A$40:$A$45,'Input Cost_MS5'!$B$5,Grunddaten!$B$40:$B$45)))</f>
        <v>0</v>
      </c>
      <c r="F66" s="887">
        <f>IF('Project Costs_MS5'!$D$18=0,0,-F57*('Project Costs_MS5'!$C$6*SUMIF(Grunddaten!$A$40:$A$45,'Input Cost_MS5'!$B$5,Grunddaten!$B$40:$B$45)))</f>
        <v>0</v>
      </c>
      <c r="G66" s="887">
        <f>IF('Project Costs_MS5'!$D$18=0,0,-G57*('Project Costs_MS5'!$C$6*SUMIF(Grunddaten!$A$40:$A$45,'Input Cost_MS5'!$B$5,Grunddaten!$B$40:$B$45)))</f>
        <v>0</v>
      </c>
      <c r="H66" s="887">
        <f>IF('Project Costs_MS5'!$D$18=0,0,-H57*('Project Costs_MS5'!$C$6*SUMIF(Grunddaten!$A$40:$A$45,'Input Cost_MS5'!$B$5,Grunddaten!$B$40:$B$45)))</f>
        <v>0</v>
      </c>
      <c r="I66" s="888">
        <f>IF('Project Costs_MS5'!$D$18=0,0,-I57*('Project Costs_MS5'!$C$6*SUMIF(Grunddaten!$A$40:$A$45,'Input Cost_MS5'!$B$5,Grunddaten!$B$40:$B$45)))</f>
        <v>0</v>
      </c>
      <c r="J66" s="889">
        <f>SUM(C66:I66)</f>
        <v>0</v>
      </c>
      <c r="K66" s="810"/>
    </row>
    <row r="67" spans="1:11" s="811" customFormat="1" hidden="1">
      <c r="A67" s="812" t="s">
        <v>167</v>
      </c>
      <c r="B67" s="885" t="s">
        <v>86</v>
      </c>
      <c r="C67" s="890">
        <f>IF('Project Costs_MS5'!$J$18=0,0,(('Project Costs_MS5'!$J$18/1000)/$J$57*C57))</f>
        <v>0</v>
      </c>
      <c r="D67" s="887">
        <f>IF('Project Costs_MS5'!$J$18=0,0,(('Project Costs_MS5'!$J$18/1000)/$J$57*D57))</f>
        <v>0</v>
      </c>
      <c r="E67" s="887">
        <f>IF('Project Costs_MS5'!$J$18=0,0,(('Project Costs_MS5'!$J$18/1000)/$J$57*E57))</f>
        <v>0</v>
      </c>
      <c r="F67" s="887">
        <f>IF('Project Costs_MS5'!$J$18=0,0,(('Project Costs_MS5'!$J$18/1000)/$J$57*F57))</f>
        <v>0</v>
      </c>
      <c r="G67" s="887">
        <f>IF('Project Costs_MS5'!$J$18=0,0,(('Project Costs_MS5'!$J$18/1000)/$J$57*G57))</f>
        <v>0</v>
      </c>
      <c r="H67" s="887">
        <f>IF('Project Costs_MS5'!$J$18=0,0,(('Project Costs_MS5'!$J$18/1000)/$J$57*H57))</f>
        <v>0</v>
      </c>
      <c r="I67" s="888">
        <f>IF('Project Costs_MS5'!$J$18=0,0,(('Project Costs_MS5'!$J$18/1000)/$J$57*I57))</f>
        <v>0</v>
      </c>
      <c r="J67" s="889">
        <f>SUM(C67:I67)</f>
        <v>0</v>
      </c>
      <c r="K67" s="810"/>
    </row>
    <row r="68" spans="1:11" s="811" customFormat="1" hidden="1">
      <c r="A68" s="907" t="s">
        <v>265</v>
      </c>
      <c r="B68" s="908" t="s">
        <v>86</v>
      </c>
      <c r="C68" s="909">
        <f>C57+C65+C66+C67</f>
        <v>0</v>
      </c>
      <c r="D68" s="910">
        <f t="shared" ref="D68:I68" si="26">D57+D65+D66+D67</f>
        <v>0</v>
      </c>
      <c r="E68" s="910">
        <f t="shared" si="26"/>
        <v>0</v>
      </c>
      <c r="F68" s="910">
        <f t="shared" si="26"/>
        <v>0</v>
      </c>
      <c r="G68" s="910">
        <f t="shared" si="26"/>
        <v>0</v>
      </c>
      <c r="H68" s="910">
        <f t="shared" si="26"/>
        <v>0</v>
      </c>
      <c r="I68" s="911">
        <f t="shared" si="26"/>
        <v>0</v>
      </c>
      <c r="J68" s="912">
        <f>SUM(C68:I68)</f>
        <v>0</v>
      </c>
      <c r="K68" s="810"/>
    </row>
    <row r="69" spans="1:11" s="811" customFormat="1" hidden="1">
      <c r="A69" s="1052" t="s">
        <v>106</v>
      </c>
      <c r="B69" s="1053" t="s">
        <v>86</v>
      </c>
      <c r="C69" s="1054">
        <f>C37-C68</f>
        <v>0</v>
      </c>
      <c r="D69" s="818">
        <f t="shared" ref="D69:I69" si="27">D37-D68</f>
        <v>0</v>
      </c>
      <c r="E69" s="818">
        <f t="shared" si="27"/>
        <v>0</v>
      </c>
      <c r="F69" s="818">
        <f t="shared" si="27"/>
        <v>0</v>
      </c>
      <c r="G69" s="818">
        <f t="shared" si="27"/>
        <v>0</v>
      </c>
      <c r="H69" s="818">
        <f t="shared" si="27"/>
        <v>0</v>
      </c>
      <c r="I69" s="819">
        <f t="shared" si="27"/>
        <v>0</v>
      </c>
      <c r="J69" s="1055">
        <f>SUM(C69:I69)</f>
        <v>0</v>
      </c>
      <c r="K69" s="810"/>
    </row>
    <row r="70" spans="1:11" s="811" customFormat="1" hidden="1">
      <c r="A70" s="820" t="s">
        <v>165</v>
      </c>
      <c r="B70" s="821" t="s">
        <v>98</v>
      </c>
      <c r="C70" s="822" t="e">
        <f>C69/C37</f>
        <v>#DIV/0!</v>
      </c>
      <c r="D70" s="823" t="e">
        <f t="shared" ref="D70:J70" si="28">D69/D37</f>
        <v>#DIV/0!</v>
      </c>
      <c r="E70" s="823" t="e">
        <f t="shared" si="28"/>
        <v>#DIV/0!</v>
      </c>
      <c r="F70" s="823" t="e">
        <f t="shared" si="28"/>
        <v>#DIV/0!</v>
      </c>
      <c r="G70" s="823" t="e">
        <f t="shared" si="28"/>
        <v>#DIV/0!</v>
      </c>
      <c r="H70" s="823" t="e">
        <f t="shared" si="28"/>
        <v>#DIV/0!</v>
      </c>
      <c r="I70" s="824" t="e">
        <f t="shared" si="28"/>
        <v>#DIV/0!</v>
      </c>
      <c r="J70" s="825" t="e">
        <f t="shared" si="28"/>
        <v>#DIV/0!</v>
      </c>
      <c r="K70" s="810"/>
    </row>
    <row r="71" spans="1:11">
      <c r="A71" s="715" t="s">
        <v>266</v>
      </c>
      <c r="B71" s="156" t="s">
        <v>86</v>
      </c>
      <c r="C71" s="1056">
        <f>'Project Costs_MS5'!J30/1000-C80</f>
        <v>0</v>
      </c>
      <c r="D71" s="169">
        <f>'Lifecycle Calculation_MS5'!D7</f>
        <v>0</v>
      </c>
      <c r="E71" s="169">
        <f>'Lifecycle Calculation_MS5'!E7</f>
        <v>0</v>
      </c>
      <c r="F71" s="169">
        <f>'Lifecycle Calculation_MS5'!F7</f>
        <v>0</v>
      </c>
      <c r="G71" s="169">
        <f>'Lifecycle Calculation_MS5'!G7</f>
        <v>0</v>
      </c>
      <c r="H71" s="169">
        <f>'Lifecycle Calculation_MS5'!H7</f>
        <v>0</v>
      </c>
      <c r="I71" s="304">
        <f>'Lifecycle Calculation_MS5'!I7</f>
        <v>0</v>
      </c>
      <c r="J71" s="228">
        <f>SUM(C71:I71)</f>
        <v>0</v>
      </c>
    </row>
    <row r="72" spans="1:11">
      <c r="A72" s="715" t="s">
        <v>267</v>
      </c>
      <c r="B72" s="156" t="s">
        <v>86</v>
      </c>
      <c r="C72" s="182">
        <f>'Project Costs_MS5'!J41/1000</f>
        <v>0</v>
      </c>
      <c r="D72" s="167">
        <f>'Lifecycle Calculation_MS5'!D8</f>
        <v>0</v>
      </c>
      <c r="E72" s="167">
        <f>'Lifecycle Calculation_MS5'!E8</f>
        <v>0</v>
      </c>
      <c r="F72" s="167">
        <f>'Lifecycle Calculation_MS5'!F8</f>
        <v>0</v>
      </c>
      <c r="G72" s="167">
        <f>'Lifecycle Calculation_MS5'!G8</f>
        <v>0</v>
      </c>
      <c r="H72" s="167">
        <f>'Lifecycle Calculation_MS5'!H8</f>
        <v>0</v>
      </c>
      <c r="I72" s="716">
        <f>'Lifecycle Calculation_MS5'!I8</f>
        <v>0</v>
      </c>
      <c r="J72" s="228">
        <f>SUM(C72:I72)</f>
        <v>0</v>
      </c>
    </row>
    <row r="73" spans="1:11">
      <c r="A73" s="175" t="s">
        <v>268</v>
      </c>
      <c r="B73" s="176" t="s">
        <v>86</v>
      </c>
      <c r="C73" s="183">
        <f>C71+C72</f>
        <v>0</v>
      </c>
      <c r="D73" s="177">
        <f t="shared" ref="D73:J73" si="29">D71+D72</f>
        <v>0</v>
      </c>
      <c r="E73" s="177">
        <f t="shared" si="29"/>
        <v>0</v>
      </c>
      <c r="F73" s="177">
        <f t="shared" si="29"/>
        <v>0</v>
      </c>
      <c r="G73" s="177">
        <f t="shared" si="29"/>
        <v>0</v>
      </c>
      <c r="H73" s="177">
        <f t="shared" si="29"/>
        <v>0</v>
      </c>
      <c r="I73" s="306">
        <f t="shared" si="29"/>
        <v>0</v>
      </c>
      <c r="J73" s="213">
        <f t="shared" si="29"/>
        <v>0</v>
      </c>
    </row>
    <row r="74" spans="1:11">
      <c r="A74" s="160" t="s">
        <v>269</v>
      </c>
      <c r="B74" s="156" t="s">
        <v>86</v>
      </c>
      <c r="C74" s="182">
        <f>'Lifecycle Calculation_MS5'!C13</f>
        <v>0</v>
      </c>
      <c r="D74" s="167">
        <f>'Lifecycle Calculation_MS5'!D13</f>
        <v>0</v>
      </c>
      <c r="E74" s="167">
        <f>'Lifecycle Calculation_MS5'!E13</f>
        <v>0</v>
      </c>
      <c r="F74" s="167">
        <f>'Lifecycle Calculation_MS5'!F13</f>
        <v>0</v>
      </c>
      <c r="G74" s="167">
        <f>'Lifecycle Calculation_MS5'!G13</f>
        <v>0</v>
      </c>
      <c r="H74" s="167">
        <f>'Lifecycle Calculation_MS5'!H13</f>
        <v>0</v>
      </c>
      <c r="I74" s="305">
        <f>'Lifecycle Calculation_MS5'!I13</f>
        <v>0</v>
      </c>
      <c r="J74" s="228">
        <f>SUM(C74:I74)</f>
        <v>0</v>
      </c>
    </row>
    <row r="75" spans="1:11">
      <c r="A75" s="160" t="s">
        <v>270</v>
      </c>
      <c r="B75" s="156" t="s">
        <v>86</v>
      </c>
      <c r="C75" s="182">
        <f>'Lifecycle Calculation_MS5'!C12</f>
        <v>0</v>
      </c>
      <c r="D75" s="167">
        <f>'Lifecycle Calculation_MS5'!D12</f>
        <v>0</v>
      </c>
      <c r="E75" s="167">
        <f>'Lifecycle Calculation_MS5'!E12</f>
        <v>0</v>
      </c>
      <c r="F75" s="167">
        <f>'Lifecycle Calculation_MS5'!F12</f>
        <v>0</v>
      </c>
      <c r="G75" s="167">
        <f>'Lifecycle Calculation_MS5'!G12</f>
        <v>0</v>
      </c>
      <c r="H75" s="167">
        <f>'Lifecycle Calculation_MS5'!H12</f>
        <v>0</v>
      </c>
      <c r="I75" s="305">
        <f>'Lifecycle Calculation_MS5'!I12</f>
        <v>0</v>
      </c>
      <c r="J75" s="228">
        <f>SUM(C75:I75)</f>
        <v>0</v>
      </c>
    </row>
    <row r="76" spans="1:11">
      <c r="A76" s="175" t="s">
        <v>271</v>
      </c>
      <c r="B76" s="176" t="s">
        <v>86</v>
      </c>
      <c r="C76" s="183">
        <f>SUM(C74:C75)</f>
        <v>0</v>
      </c>
      <c r="D76" s="177">
        <f t="shared" ref="D76:J76" si="30">SUM(D74:D75)</f>
        <v>0</v>
      </c>
      <c r="E76" s="177">
        <f t="shared" si="30"/>
        <v>0</v>
      </c>
      <c r="F76" s="177">
        <f t="shared" si="30"/>
        <v>0</v>
      </c>
      <c r="G76" s="177">
        <f t="shared" si="30"/>
        <v>0</v>
      </c>
      <c r="H76" s="177">
        <f t="shared" si="30"/>
        <v>0</v>
      </c>
      <c r="I76" s="306">
        <f t="shared" si="30"/>
        <v>0</v>
      </c>
      <c r="J76" s="213">
        <f t="shared" si="30"/>
        <v>0</v>
      </c>
      <c r="K76" s="222"/>
    </row>
    <row r="77" spans="1:11" hidden="1">
      <c r="A77" s="1039" t="s">
        <v>272</v>
      </c>
      <c r="B77" s="1040" t="s">
        <v>86</v>
      </c>
      <c r="C77" s="1041">
        <f t="shared" ref="C77:I77" si="31">C58+C76-C73</f>
        <v>0</v>
      </c>
      <c r="D77" s="168">
        <f t="shared" si="31"/>
        <v>0</v>
      </c>
      <c r="E77" s="168">
        <f t="shared" si="31"/>
        <v>0</v>
      </c>
      <c r="F77" s="168">
        <f t="shared" si="31"/>
        <v>0</v>
      </c>
      <c r="G77" s="168">
        <f t="shared" si="31"/>
        <v>0</v>
      </c>
      <c r="H77" s="168">
        <f t="shared" si="31"/>
        <v>0</v>
      </c>
      <c r="I77" s="307">
        <f t="shared" si="31"/>
        <v>0</v>
      </c>
      <c r="J77" s="1042">
        <f>SUM(C77:I77)</f>
        <v>0</v>
      </c>
    </row>
    <row r="78" spans="1:11" s="214" customFormat="1" hidden="1">
      <c r="A78" s="217" t="s">
        <v>272</v>
      </c>
      <c r="B78" s="218" t="s">
        <v>98</v>
      </c>
      <c r="C78" s="303">
        <f t="shared" ref="C78:J78" si="32">IF(C37=0,0,C77/C37)</f>
        <v>0</v>
      </c>
      <c r="D78" s="219">
        <f t="shared" si="32"/>
        <v>0</v>
      </c>
      <c r="E78" s="219">
        <f t="shared" si="32"/>
        <v>0</v>
      </c>
      <c r="F78" s="219">
        <f t="shared" si="32"/>
        <v>0</v>
      </c>
      <c r="G78" s="219">
        <f t="shared" si="32"/>
        <v>0</v>
      </c>
      <c r="H78" s="219">
        <f t="shared" si="32"/>
        <v>0</v>
      </c>
      <c r="I78" s="310">
        <f t="shared" si="32"/>
        <v>0</v>
      </c>
      <c r="J78" s="313">
        <f t="shared" si="32"/>
        <v>0</v>
      </c>
    </row>
    <row r="79" spans="1:11">
      <c r="A79" s="715" t="s">
        <v>273</v>
      </c>
      <c r="B79" s="156" t="s">
        <v>86</v>
      </c>
      <c r="C79" s="989">
        <f>'Project Costs_MS5'!J18/1000</f>
        <v>0</v>
      </c>
      <c r="D79" s="167">
        <f>'Lifecycle Calculation_MS5'!D10</f>
        <v>0</v>
      </c>
      <c r="E79" s="167">
        <f>'Lifecycle Calculation_MS5'!E10</f>
        <v>0</v>
      </c>
      <c r="F79" s="167">
        <f>'Lifecycle Calculation_MS5'!F10</f>
        <v>0</v>
      </c>
      <c r="G79" s="167">
        <f>'Lifecycle Calculation_MS5'!G10</f>
        <v>0</v>
      </c>
      <c r="H79" s="167">
        <f>'Lifecycle Calculation_MS5'!H10</f>
        <v>0</v>
      </c>
      <c r="I79" s="305">
        <f>'Lifecycle Calculation_MS5'!I10</f>
        <v>0</v>
      </c>
      <c r="J79" s="228">
        <f>SUM(C79:I79)</f>
        <v>0</v>
      </c>
    </row>
    <row r="80" spans="1:11">
      <c r="A80" s="715" t="s">
        <v>274</v>
      </c>
      <c r="B80" s="156" t="s">
        <v>86</v>
      </c>
      <c r="C80" s="182">
        <f>'Project Costs_MS5'!J27/1000</f>
        <v>0</v>
      </c>
      <c r="D80" s="167">
        <f>'Lifecycle Calculation_MS5'!D9</f>
        <v>0</v>
      </c>
      <c r="E80" s="167">
        <f>'Lifecycle Calculation_MS5'!E9</f>
        <v>0</v>
      </c>
      <c r="F80" s="167">
        <f>'Lifecycle Calculation_MS5'!F9</f>
        <v>0</v>
      </c>
      <c r="G80" s="167">
        <f>'Lifecycle Calculation_MS5'!G9</f>
        <v>0</v>
      </c>
      <c r="H80" s="167">
        <f>'Lifecycle Calculation_MS5'!H9</f>
        <v>0</v>
      </c>
      <c r="I80" s="716">
        <f>'Lifecycle Calculation_MS5'!I9</f>
        <v>0</v>
      </c>
      <c r="J80" s="228">
        <f t="shared" ref="J80" si="33">SUM(C80:I80)</f>
        <v>0</v>
      </c>
    </row>
    <row r="81" spans="1:10">
      <c r="A81" s="913" t="s">
        <v>117</v>
      </c>
      <c r="B81" s="914" t="s">
        <v>86</v>
      </c>
      <c r="C81" s="915">
        <f>C80+C79+C72+C71-C76</f>
        <v>0</v>
      </c>
      <c r="D81" s="916">
        <f t="shared" ref="D81:J81" si="34">D80+D79+D72+D71-D76</f>
        <v>0</v>
      </c>
      <c r="E81" s="916">
        <f t="shared" si="34"/>
        <v>0</v>
      </c>
      <c r="F81" s="916">
        <f t="shared" si="34"/>
        <v>0</v>
      </c>
      <c r="G81" s="916">
        <f t="shared" si="34"/>
        <v>0</v>
      </c>
      <c r="H81" s="916">
        <f t="shared" si="34"/>
        <v>0</v>
      </c>
      <c r="I81" s="917">
        <f t="shared" si="34"/>
        <v>0</v>
      </c>
      <c r="J81" s="918">
        <f t="shared" si="34"/>
        <v>0</v>
      </c>
    </row>
    <row r="82" spans="1:10" s="214" customFormat="1">
      <c r="A82" s="146"/>
      <c r="B82" s="170"/>
      <c r="C82" s="146"/>
      <c r="D82" s="146"/>
      <c r="E82" s="146"/>
      <c r="F82" s="146"/>
      <c r="G82" s="146"/>
      <c r="H82" s="146"/>
      <c r="I82" s="146"/>
      <c r="J82" s="146"/>
    </row>
    <row r="83" spans="1:10" ht="15.75">
      <c r="A83" s="283" t="s">
        <v>275</v>
      </c>
      <c r="B83" s="161"/>
      <c r="C83" s="161"/>
      <c r="D83" s="161"/>
      <c r="E83" s="161"/>
      <c r="F83" s="161"/>
      <c r="G83" s="161"/>
      <c r="H83" s="161"/>
      <c r="I83" s="161"/>
      <c r="J83" s="235"/>
    </row>
    <row r="84" spans="1:10">
      <c r="A84" s="301" t="s">
        <v>276</v>
      </c>
      <c r="B84" s="156" t="s">
        <v>86</v>
      </c>
      <c r="C84" s="182">
        <f>IF('Project Costs_MS5'!$D$18=0,0,C57*'Project Costs_MS5'!$C$6)</f>
        <v>0</v>
      </c>
      <c r="D84" s="167">
        <f>IF('Project Costs_MS5'!$D$18=0,0,D57*'Project Costs_MS5'!$C$6)</f>
        <v>0</v>
      </c>
      <c r="E84" s="167">
        <f>IF('Project Costs_MS5'!$D$18=0,0,E57*'Project Costs_MS5'!$C$6)</f>
        <v>0</v>
      </c>
      <c r="F84" s="167">
        <f>IF('Project Costs_MS5'!$D$18=0,0,F57*'Project Costs_MS5'!$C$6)</f>
        <v>0</v>
      </c>
      <c r="G84" s="167">
        <f>IF('Project Costs_MS5'!$D$18=0,0,G57*'Project Costs_MS5'!$C$6)</f>
        <v>0</v>
      </c>
      <c r="H84" s="167">
        <f>IF('Project Costs_MS5'!$D$18=0,0,H57*'Project Costs_MS5'!$C$6)</f>
        <v>0</v>
      </c>
      <c r="I84" s="305">
        <f>IF('Project Costs_MS5'!$D$18=0,0,I57*'Project Costs_MS5'!$C$6)</f>
        <v>0</v>
      </c>
      <c r="J84" s="228">
        <f>SUM(C84:I84)</f>
        <v>0</v>
      </c>
    </row>
    <row r="85" spans="1:10">
      <c r="A85" s="301" t="s">
        <v>171</v>
      </c>
      <c r="B85" s="156" t="s">
        <v>86</v>
      </c>
      <c r="C85" s="182">
        <f>IF(C22=0,0,('Lifecycle Calculation_MS5'!$C$8+'Lifecycle Calculation_MS5'!$C$9)/'Project Costs_MS5'!$C$4)</f>
        <v>0</v>
      </c>
      <c r="D85" s="167">
        <f>IF(D22=0,0,('Lifecycle Calculation_MS5'!$C$8+'Lifecycle Calculation_MS5'!$C$9)/'Project Costs_MS5'!$C$4)</f>
        <v>0</v>
      </c>
      <c r="E85" s="167">
        <f>IF(E22=0,0,('Lifecycle Calculation_MS5'!$C$8+'Lifecycle Calculation_MS5'!$C$9)/'Project Costs_MS5'!$C$4)</f>
        <v>0</v>
      </c>
      <c r="F85" s="167">
        <f>IF(F22=0,0,('Lifecycle Calculation_MS5'!$C$8+'Lifecycle Calculation_MS5'!$C$9)/'Project Costs_MS5'!$C$4)</f>
        <v>0</v>
      </c>
      <c r="G85" s="167">
        <f>IF(G22=0,0,('Lifecycle Calculation_MS5'!$C$8+'Lifecycle Calculation_MS5'!$C$9)/'Project Costs_MS5'!$C$4)</f>
        <v>0</v>
      </c>
      <c r="H85" s="167">
        <f>IF(H22=0,0,('Lifecycle Calculation_MS5'!$C$8+'Lifecycle Calculation_MS5'!$C$9)/'Project Costs_MS5'!$C$4)</f>
        <v>0</v>
      </c>
      <c r="I85" s="305">
        <f>IF(I22=0,0,('Lifecycle Calculation_MS5'!$C$8+'Lifecycle Calculation_MS5'!$C$9)/'Project Costs_MS5'!$C$4)</f>
        <v>0</v>
      </c>
      <c r="J85" s="228">
        <f>IF(J22=0,0,('Lifecycle Calculation_MS5'!$J$8+'Lifecycle Calculation_MS5'!$J$9))</f>
        <v>0</v>
      </c>
    </row>
    <row r="86" spans="1:10">
      <c r="A86" s="301" t="s">
        <v>277</v>
      </c>
      <c r="B86" s="156" t="s">
        <v>86</v>
      </c>
      <c r="C86" s="182">
        <f t="shared" ref="C86:I86" si="35">C85+C84+C58</f>
        <v>0</v>
      </c>
      <c r="D86" s="167">
        <f t="shared" si="35"/>
        <v>0</v>
      </c>
      <c r="E86" s="167">
        <f t="shared" si="35"/>
        <v>0</v>
      </c>
      <c r="F86" s="167">
        <f t="shared" si="35"/>
        <v>0</v>
      </c>
      <c r="G86" s="167">
        <f t="shared" si="35"/>
        <v>0</v>
      </c>
      <c r="H86" s="167">
        <f t="shared" si="35"/>
        <v>0</v>
      </c>
      <c r="I86" s="305">
        <f t="shared" si="35"/>
        <v>0</v>
      </c>
      <c r="J86" s="228">
        <f>SUM(C86:I86)</f>
        <v>0</v>
      </c>
    </row>
    <row r="87" spans="1:10">
      <c r="A87" s="659" t="s">
        <v>278</v>
      </c>
      <c r="B87" s="158" t="s">
        <v>86</v>
      </c>
      <c r="C87" s="285">
        <f>C86*C88</f>
        <v>0</v>
      </c>
      <c r="D87" s="226">
        <f t="shared" ref="D87:I87" si="36">D86*D88</f>
        <v>0</v>
      </c>
      <c r="E87" s="226">
        <f t="shared" si="36"/>
        <v>0</v>
      </c>
      <c r="F87" s="226">
        <f t="shared" si="36"/>
        <v>0</v>
      </c>
      <c r="G87" s="226">
        <f t="shared" si="36"/>
        <v>0</v>
      </c>
      <c r="H87" s="226">
        <f t="shared" si="36"/>
        <v>0</v>
      </c>
      <c r="I87" s="314">
        <f t="shared" si="36"/>
        <v>0</v>
      </c>
      <c r="J87" s="229">
        <f>SUM(C87:I87)</f>
        <v>0</v>
      </c>
    </row>
    <row r="88" spans="1:10" hidden="1">
      <c r="A88" s="301" t="s">
        <v>279</v>
      </c>
      <c r="B88" s="156"/>
      <c r="C88" s="878">
        <f>1/(1+'Project Costs_MS5'!$C$3)^1</f>
        <v>0.92592592592592582</v>
      </c>
      <c r="D88" s="879">
        <f>1/(1+'Project Costs_MS5'!$C$3)^2</f>
        <v>0.85733882030178321</v>
      </c>
      <c r="E88" s="879">
        <f>1/(1+'Project Costs_MS5'!$C$3)^3</f>
        <v>0.79383224102016958</v>
      </c>
      <c r="F88" s="879">
        <f>1/(1+'Project Costs_MS5'!$C$3)^4</f>
        <v>0.73502985279645328</v>
      </c>
      <c r="G88" s="879">
        <f>1/(1+'Project Costs_MS5'!$C$3)^5</f>
        <v>0.68058319703375303</v>
      </c>
      <c r="H88" s="879">
        <f>1/(1+'Project Costs_MS5'!$C$3)^6</f>
        <v>0.63016962688310452</v>
      </c>
      <c r="I88" s="880">
        <f>1/(1+'Project Costs_MS5'!$C$3)^7</f>
        <v>0.58349039526213387</v>
      </c>
      <c r="J88" s="228"/>
    </row>
    <row r="90" spans="1:10" ht="15.75" hidden="1">
      <c r="A90" s="283" t="s">
        <v>280</v>
      </c>
      <c r="B90" s="161"/>
      <c r="C90" s="161"/>
      <c r="D90" s="161"/>
      <c r="E90" s="161"/>
      <c r="F90" s="161"/>
      <c r="G90" s="161"/>
      <c r="H90" s="161"/>
      <c r="I90" s="161"/>
      <c r="J90" s="235"/>
    </row>
    <row r="91" spans="1:10" hidden="1">
      <c r="A91" s="301" t="s">
        <v>276</v>
      </c>
      <c r="B91" s="156" t="s">
        <v>86</v>
      </c>
      <c r="C91" s="182">
        <f>C66*-1</f>
        <v>0</v>
      </c>
      <c r="D91" s="167">
        <f t="shared" ref="D91:I91" si="37">D66*-1</f>
        <v>0</v>
      </c>
      <c r="E91" s="167">
        <f t="shared" si="37"/>
        <v>0</v>
      </c>
      <c r="F91" s="167">
        <f t="shared" si="37"/>
        <v>0</v>
      </c>
      <c r="G91" s="167">
        <f t="shared" si="37"/>
        <v>0</v>
      </c>
      <c r="H91" s="167">
        <f t="shared" si="37"/>
        <v>0</v>
      </c>
      <c r="I91" s="305">
        <f t="shared" si="37"/>
        <v>0</v>
      </c>
      <c r="J91" s="228">
        <f>SUM(C91:I91)</f>
        <v>0</v>
      </c>
    </row>
    <row r="92" spans="1:10" hidden="1">
      <c r="A92" s="301" t="s">
        <v>171</v>
      </c>
      <c r="B92" s="156" t="s">
        <v>86</v>
      </c>
      <c r="C92" s="182">
        <f>IF(C27=0,0,('Lifecycle Calculation_MS5'!$C$8+'Lifecycle Calculation_MS5'!$C$9)/'Project Costs_MS5'!$C$4)</f>
        <v>0</v>
      </c>
      <c r="D92" s="167">
        <f>IF(D27=0,0,('Lifecycle Calculation_MS5'!$C$8+'Lifecycle Calculation_MS5'!$C$9)/'Project Costs_MS5'!$C$4)</f>
        <v>0</v>
      </c>
      <c r="E92" s="167">
        <f>IF(E27=0,0,('Lifecycle Calculation_MS5'!$C$8+'Lifecycle Calculation_MS5'!$C$9)/'Project Costs_MS5'!$C$4)</f>
        <v>0</v>
      </c>
      <c r="F92" s="167">
        <f>IF(F27=0,0,('Lifecycle Calculation_MS5'!$C$8+'Lifecycle Calculation_MS5'!$C$9)/'Project Costs_MS5'!$C$4)</f>
        <v>0</v>
      </c>
      <c r="G92" s="167">
        <f>IF(G27=0,0,('Lifecycle Calculation_MS5'!$C$8+'Lifecycle Calculation_MS5'!$C$9)/'Project Costs_MS5'!$C$4)</f>
        <v>0</v>
      </c>
      <c r="H92" s="167">
        <f>IF(H27=0,0,('Lifecycle Calculation_MS5'!$C$8+'Lifecycle Calculation_MS5'!$C$9)/'Project Costs_MS5'!$C$4)</f>
        <v>0</v>
      </c>
      <c r="I92" s="305">
        <f>IF(I27=0,0,('Lifecycle Calculation_MS5'!$C$8+'Lifecycle Calculation_MS5'!$C$9)/'Project Costs_MS5'!$C$4)</f>
        <v>0</v>
      </c>
      <c r="J92" s="228">
        <f>SUM(C92:I92)</f>
        <v>0</v>
      </c>
    </row>
    <row r="93" spans="1:10" hidden="1">
      <c r="A93" s="301" t="s">
        <v>277</v>
      </c>
      <c r="B93" s="156" t="s">
        <v>86</v>
      </c>
      <c r="C93" s="182">
        <f>C92+C69+C67</f>
        <v>0</v>
      </c>
      <c r="D93" s="167">
        <f t="shared" ref="D93:I93" si="38">D92+D69+D67</f>
        <v>0</v>
      </c>
      <c r="E93" s="167">
        <f t="shared" si="38"/>
        <v>0</v>
      </c>
      <c r="F93" s="167">
        <f t="shared" si="38"/>
        <v>0</v>
      </c>
      <c r="G93" s="167">
        <f t="shared" si="38"/>
        <v>0</v>
      </c>
      <c r="H93" s="167">
        <f t="shared" si="38"/>
        <v>0</v>
      </c>
      <c r="I93" s="305">
        <f t="shared" si="38"/>
        <v>0</v>
      </c>
      <c r="J93" s="228">
        <f>SUM(C93:I93)</f>
        <v>0</v>
      </c>
    </row>
    <row r="94" spans="1:10" hidden="1">
      <c r="A94" s="659" t="s">
        <v>278</v>
      </c>
      <c r="B94" s="158" t="s">
        <v>86</v>
      </c>
      <c r="C94" s="285">
        <f>C93*C88</f>
        <v>0</v>
      </c>
      <c r="D94" s="226">
        <f t="shared" ref="D94:I94" si="39">D93*D88</f>
        <v>0</v>
      </c>
      <c r="E94" s="226">
        <f t="shared" si="39"/>
        <v>0</v>
      </c>
      <c r="F94" s="226">
        <f t="shared" si="39"/>
        <v>0</v>
      </c>
      <c r="G94" s="226">
        <f t="shared" si="39"/>
        <v>0</v>
      </c>
      <c r="H94" s="226">
        <f t="shared" si="39"/>
        <v>0</v>
      </c>
      <c r="I94" s="314">
        <f t="shared" si="39"/>
        <v>0</v>
      </c>
      <c r="J94" s="229">
        <f>SUM(C94:I94)</f>
        <v>0</v>
      </c>
    </row>
    <row r="96" spans="1:10" ht="15.75" hidden="1">
      <c r="A96" s="283" t="s">
        <v>281</v>
      </c>
      <c r="B96" s="161"/>
      <c r="C96" s="161"/>
      <c r="D96" s="161"/>
      <c r="E96" s="161"/>
      <c r="F96" s="161"/>
      <c r="G96" s="161"/>
      <c r="H96" s="161"/>
      <c r="I96" s="161"/>
      <c r="J96" s="235"/>
    </row>
    <row r="97" spans="1:11" hidden="1">
      <c r="A97" s="284" t="s">
        <v>282</v>
      </c>
      <c r="B97" s="220"/>
      <c r="C97" s="230">
        <f>SUM(C98:C103)</f>
        <v>0</v>
      </c>
      <c r="D97" s="225">
        <f t="shared" ref="D97:I97" si="40">SUM(D98:D103)</f>
        <v>0</v>
      </c>
      <c r="E97" s="225">
        <f t="shared" si="40"/>
        <v>0</v>
      </c>
      <c r="F97" s="225">
        <f t="shared" si="40"/>
        <v>0</v>
      </c>
      <c r="G97" s="225">
        <f t="shared" si="40"/>
        <v>0</v>
      </c>
      <c r="H97" s="225">
        <f t="shared" si="40"/>
        <v>0</v>
      </c>
      <c r="I97" s="225">
        <f t="shared" si="40"/>
        <v>0</v>
      </c>
      <c r="J97" s="227">
        <f t="shared" ref="J97:J103" si="41">SUM(C97:I97)</f>
        <v>0</v>
      </c>
    </row>
    <row r="98" spans="1:11" ht="14.25" hidden="1">
      <c r="A98" s="1057" t="s">
        <v>250</v>
      </c>
      <c r="B98" s="1031"/>
      <c r="C98" s="1058">
        <f>'Lifecycle Calculation_MS1'!C481/1000</f>
        <v>0</v>
      </c>
      <c r="D98" s="169">
        <f>'Lifecycle Calculation_MS1'!D481/1000</f>
        <v>0</v>
      </c>
      <c r="E98" s="169">
        <f>'Lifecycle Calculation_MS1'!E481/1000</f>
        <v>0</v>
      </c>
      <c r="F98" s="169">
        <f>'Lifecycle Calculation_MS1'!F481/1000</f>
        <v>0</v>
      </c>
      <c r="G98" s="169">
        <f>'Lifecycle Calculation_MS1'!G481/1000</f>
        <v>0</v>
      </c>
      <c r="H98" s="169">
        <f>'Lifecycle Calculation_MS1'!H481/1000</f>
        <v>0</v>
      </c>
      <c r="I98" s="169">
        <f>'Lifecycle Calculation_MS1'!I481/1000</f>
        <v>0</v>
      </c>
      <c r="J98" s="1038">
        <f t="shared" si="41"/>
        <v>0</v>
      </c>
    </row>
    <row r="99" spans="1:11" ht="14.25" hidden="1">
      <c r="A99" s="221" t="s">
        <v>251</v>
      </c>
      <c r="C99" s="231">
        <f>'Lifecycle Calculation_MS1'!C523/1000</f>
        <v>0</v>
      </c>
      <c r="D99" s="167">
        <f>'Lifecycle Calculation_MS1'!D523/1000</f>
        <v>0</v>
      </c>
      <c r="E99" s="167">
        <f>'Lifecycle Calculation_MS1'!E523/1000</f>
        <v>0</v>
      </c>
      <c r="F99" s="167">
        <f>'Lifecycle Calculation_MS1'!F523/1000</f>
        <v>0</v>
      </c>
      <c r="G99" s="167">
        <f>'Lifecycle Calculation_MS1'!G523/1000</f>
        <v>0</v>
      </c>
      <c r="H99" s="167">
        <f>'Lifecycle Calculation_MS1'!H523/1000</f>
        <v>0</v>
      </c>
      <c r="I99" s="167">
        <f>'Lifecycle Calculation_MS1'!I523/1000</f>
        <v>0</v>
      </c>
      <c r="J99" s="228">
        <f t="shared" si="41"/>
        <v>0</v>
      </c>
    </row>
    <row r="100" spans="1:11" ht="14.25" hidden="1">
      <c r="A100" s="221" t="s">
        <v>283</v>
      </c>
      <c r="C100" s="231">
        <f>'Lifecycle Calculation_MS1'!C565/1000</f>
        <v>0</v>
      </c>
      <c r="D100" s="167">
        <f>'Lifecycle Calculation_MS1'!D565/1000</f>
        <v>0</v>
      </c>
      <c r="E100" s="167">
        <f>'Lifecycle Calculation_MS1'!E565/1000</f>
        <v>0</v>
      </c>
      <c r="F100" s="167">
        <f>'Lifecycle Calculation_MS1'!F565/1000</f>
        <v>0</v>
      </c>
      <c r="G100" s="167">
        <f>'Lifecycle Calculation_MS1'!G565/1000</f>
        <v>0</v>
      </c>
      <c r="H100" s="167">
        <f>'Lifecycle Calculation_MS1'!H565/1000</f>
        <v>0</v>
      </c>
      <c r="I100" s="167">
        <f>'Lifecycle Calculation_MS1'!I565/1000</f>
        <v>0</v>
      </c>
      <c r="J100" s="228">
        <f t="shared" si="41"/>
        <v>0</v>
      </c>
    </row>
    <row r="101" spans="1:11" ht="14.25" hidden="1">
      <c r="A101" s="221" t="s">
        <v>256</v>
      </c>
      <c r="C101" s="231">
        <f>'Lifecycle Calculation_MS1'!C607/1000</f>
        <v>0</v>
      </c>
      <c r="D101" s="167">
        <f>'Lifecycle Calculation_MS1'!D607/1000</f>
        <v>0</v>
      </c>
      <c r="E101" s="167">
        <f>'Lifecycle Calculation_MS1'!E607/1000</f>
        <v>0</v>
      </c>
      <c r="F101" s="167">
        <f>'Lifecycle Calculation_MS1'!F607/1000</f>
        <v>0</v>
      </c>
      <c r="G101" s="167">
        <f>'Lifecycle Calculation_MS1'!G607/1000</f>
        <v>0</v>
      </c>
      <c r="H101" s="167">
        <f>'Lifecycle Calculation_MS1'!H607/1000</f>
        <v>0</v>
      </c>
      <c r="I101" s="167">
        <f>'Lifecycle Calculation_MS1'!I607/1000</f>
        <v>0</v>
      </c>
      <c r="J101" s="228">
        <f t="shared" si="41"/>
        <v>0</v>
      </c>
    </row>
    <row r="102" spans="1:11" ht="14.25" hidden="1">
      <c r="A102" s="221" t="s">
        <v>257</v>
      </c>
      <c r="C102" s="231">
        <f>'Lifecycle Calculation_MS1'!C649/1000</f>
        <v>0</v>
      </c>
      <c r="D102" s="167">
        <f>'Lifecycle Calculation_MS1'!D649/1000</f>
        <v>0</v>
      </c>
      <c r="E102" s="167">
        <f>'Lifecycle Calculation_MS1'!E649/1000</f>
        <v>0</v>
      </c>
      <c r="F102" s="167">
        <f>'Lifecycle Calculation_MS1'!F649/1000</f>
        <v>0</v>
      </c>
      <c r="G102" s="167">
        <f>'Lifecycle Calculation_MS1'!G649/1000</f>
        <v>0</v>
      </c>
      <c r="H102" s="167">
        <f>'Lifecycle Calculation_MS1'!H649/1000</f>
        <v>0</v>
      </c>
      <c r="I102" s="167">
        <f>'Lifecycle Calculation_MS1'!I649/1000</f>
        <v>0</v>
      </c>
      <c r="J102" s="228">
        <f t="shared" si="41"/>
        <v>0</v>
      </c>
    </row>
    <row r="103" spans="1:11" ht="14.25" hidden="1">
      <c r="A103" s="223" t="s">
        <v>258</v>
      </c>
      <c r="B103" s="224"/>
      <c r="C103" s="232">
        <f>'Lifecycle Calculation_MS1'!C691/1000</f>
        <v>0</v>
      </c>
      <c r="D103" s="226">
        <f>'Lifecycle Calculation_MS1'!D691/1000</f>
        <v>0</v>
      </c>
      <c r="E103" s="226">
        <f>'Lifecycle Calculation_MS1'!E691/1000</f>
        <v>0</v>
      </c>
      <c r="F103" s="226">
        <f>'Lifecycle Calculation_MS1'!F691/1000</f>
        <v>0</v>
      </c>
      <c r="G103" s="226">
        <f>'Lifecycle Calculation_MS1'!G691/1000</f>
        <v>0</v>
      </c>
      <c r="H103" s="226">
        <f>'Lifecycle Calculation_MS1'!H691/1000</f>
        <v>0</v>
      </c>
      <c r="I103" s="226">
        <f>'Lifecycle Calculation_MS1'!I691/1000</f>
        <v>0</v>
      </c>
      <c r="J103" s="229">
        <f t="shared" si="41"/>
        <v>0</v>
      </c>
    </row>
    <row r="104" spans="1:11" ht="14.25">
      <c r="A104" s="1"/>
      <c r="C104" s="222"/>
      <c r="D104" s="222"/>
      <c r="E104" s="222"/>
      <c r="F104" s="222"/>
      <c r="G104" s="222"/>
      <c r="H104" s="222"/>
      <c r="I104" s="222"/>
      <c r="J104" s="222"/>
    </row>
    <row r="105" spans="1:11">
      <c r="A105" s="1092" t="s">
        <v>284</v>
      </c>
      <c r="B105" s="1093"/>
      <c r="C105" s="1093"/>
      <c r="D105" s="1093"/>
      <c r="E105" s="1093"/>
      <c r="F105" s="1093"/>
      <c r="G105" s="1093"/>
      <c r="H105" s="1093"/>
      <c r="I105" s="1093"/>
      <c r="J105" s="1094"/>
    </row>
    <row r="106" spans="1:11">
      <c r="A106" s="459"/>
      <c r="B106" s="460"/>
      <c r="C106" s="460"/>
      <c r="D106" s="460"/>
      <c r="E106" s="460"/>
      <c r="F106" s="460"/>
      <c r="G106" s="460"/>
      <c r="H106" s="460"/>
      <c r="I106" s="460"/>
      <c r="J106" s="461"/>
    </row>
    <row r="107" spans="1:11">
      <c r="A107" s="459"/>
      <c r="B107" s="460"/>
      <c r="C107" s="460"/>
      <c r="D107" s="460"/>
      <c r="E107" s="460"/>
      <c r="F107" s="460"/>
      <c r="G107" s="460"/>
      <c r="H107" s="460"/>
      <c r="I107" s="460"/>
      <c r="J107" s="461"/>
    </row>
    <row r="108" spans="1:11" ht="14.25">
      <c r="A108" s="459"/>
      <c r="B108" s="460"/>
      <c r="C108" s="460"/>
      <c r="D108" s="460"/>
      <c r="E108" s="460"/>
      <c r="F108" s="460"/>
      <c r="G108" s="460"/>
      <c r="H108" s="460"/>
      <c r="I108" s="460"/>
      <c r="J108" s="461"/>
      <c r="K108" s="1"/>
    </row>
    <row r="109" spans="1:11">
      <c r="A109" s="459"/>
      <c r="B109" s="460"/>
      <c r="C109" s="460"/>
      <c r="D109" s="460"/>
      <c r="E109" s="460"/>
      <c r="F109" s="460"/>
      <c r="G109" s="460"/>
      <c r="H109" s="460"/>
      <c r="I109" s="460"/>
      <c r="J109" s="461"/>
    </row>
    <row r="110" spans="1:11" ht="14.25">
      <c r="A110" s="459"/>
      <c r="B110" s="460"/>
      <c r="C110" s="460"/>
      <c r="D110" s="460"/>
      <c r="E110" s="460"/>
      <c r="F110" s="460"/>
      <c r="G110" s="460"/>
      <c r="H110" s="460"/>
      <c r="I110" s="460"/>
      <c r="J110" s="461"/>
      <c r="K110" s="1"/>
    </row>
    <row r="111" spans="1:11" ht="14.25">
      <c r="A111" s="459"/>
      <c r="B111" s="460"/>
      <c r="C111" s="460"/>
      <c r="D111" s="460"/>
      <c r="E111" s="460"/>
      <c r="F111" s="460"/>
      <c r="G111" s="460"/>
      <c r="H111" s="460"/>
      <c r="I111" s="460"/>
      <c r="J111" s="461"/>
      <c r="K111" s="1"/>
    </row>
    <row r="112" spans="1:11">
      <c r="A112" s="459"/>
      <c r="B112" s="460"/>
      <c r="C112" s="460"/>
      <c r="D112" s="460"/>
      <c r="E112" s="460"/>
      <c r="F112" s="460"/>
      <c r="G112" s="460"/>
      <c r="H112" s="460"/>
      <c r="I112" s="460"/>
      <c r="J112" s="461"/>
    </row>
    <row r="113" spans="1:11" ht="14.25">
      <c r="A113" s="459"/>
      <c r="B113" s="460"/>
      <c r="C113" s="460"/>
      <c r="D113" s="460"/>
      <c r="E113" s="460"/>
      <c r="F113" s="460"/>
      <c r="G113" s="460"/>
      <c r="H113" s="460"/>
      <c r="I113" s="460"/>
      <c r="J113" s="461"/>
      <c r="K113" s="1"/>
    </row>
    <row r="114" spans="1:11" ht="14.25">
      <c r="A114" s="462"/>
      <c r="B114" s="463"/>
      <c r="C114" s="463"/>
      <c r="D114" s="463"/>
      <c r="E114" s="463"/>
      <c r="F114" s="463"/>
      <c r="G114" s="463"/>
      <c r="H114" s="463"/>
      <c r="I114" s="463"/>
      <c r="J114" s="464"/>
      <c r="K114" s="1"/>
    </row>
    <row r="115" spans="1:11" ht="14.25">
      <c r="B115" s="146"/>
      <c r="K115" s="1"/>
    </row>
    <row r="116" spans="1:11" ht="14.25">
      <c r="B116" s="146"/>
      <c r="K116" s="1"/>
    </row>
  </sheetData>
  <mergeCells count="8">
    <mergeCell ref="A105:J105"/>
    <mergeCell ref="A6:N6"/>
    <mergeCell ref="A7:E7"/>
    <mergeCell ref="A5:N5"/>
    <mergeCell ref="K2:L2"/>
    <mergeCell ref="E3:G3"/>
    <mergeCell ref="H3:J3"/>
    <mergeCell ref="K3:L3"/>
  </mergeCells>
  <phoneticPr fontId="126" type="noConversion"/>
  <conditionalFormatting sqref="M11:N11">
    <cfRule type="colorScale" priority="5">
      <colorScale>
        <cfvo type="num" val="-0.1"/>
        <cfvo type="num" val="0"/>
        <color rgb="FFF8696B"/>
        <color rgb="FF92D050"/>
      </colorScale>
    </cfRule>
  </conditionalFormatting>
  <conditionalFormatting sqref="M16:N16">
    <cfRule type="cellIs" dxfId="11" priority="3" operator="lessThan">
      <formula>0</formula>
    </cfRule>
    <cfRule type="cellIs" dxfId="10" priority="4" operator="greaterThan">
      <formula>0</formula>
    </cfRule>
  </conditionalFormatting>
  <conditionalFormatting sqref="M17:N17">
    <cfRule type="cellIs" dxfId="9" priority="1" operator="lessThan">
      <formula>0</formula>
    </cfRule>
    <cfRule type="cellIs" dxfId="8" priority="2" operator="greaterThan">
      <formula>0</formula>
    </cfRule>
  </conditionalFormatting>
  <printOptions horizontalCentered="1"/>
  <pageMargins left="0.24" right="0.19685039370078741" top="0.98425196850393704" bottom="0.46" header="0.51181102362204722" footer="0.17"/>
  <pageSetup paperSize="9" scale="62" orientation="portrait" r:id="rId1"/>
  <headerFooter alignWithMargins="0">
    <oddFooter>&amp;L&amp;D&amp;R&amp;F</oddFooter>
  </headerFooter>
  <customProperties>
    <customPr name="_pios_id" r:id="rId2"/>
    <customPr name="EpmWorksheetKeyString_GUID" r:id="rId3"/>
  </customProperties>
  <drawing r:id="rId4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DEC659-EDC2-44CE-8889-FCC9F2EA095B}">
  <sheetPr codeName="Tabelle33">
    <tabColor rgb="FF99FF33"/>
  </sheetPr>
  <dimension ref="A1:U116"/>
  <sheetViews>
    <sheetView showGridLines="0" showZeros="0" topLeftCell="A15" zoomScale="110" zoomScaleNormal="110" zoomScaleSheetLayoutView="85" workbookViewId="0">
      <selection activeCell="A41" sqref="A41:A45"/>
    </sheetView>
  </sheetViews>
  <sheetFormatPr defaultColWidth="11.375" defaultRowHeight="12.75"/>
  <cols>
    <col min="1" max="1" width="44.875" style="146" bestFit="1" customWidth="1"/>
    <col min="2" max="2" width="7.75" style="170" customWidth="1"/>
    <col min="3" max="9" width="9.625" style="146" customWidth="1"/>
    <col min="10" max="10" width="11.875" style="146" customWidth="1"/>
    <col min="11" max="11" width="10.625" style="146" bestFit="1" customWidth="1"/>
    <col min="12" max="12" width="6.625" style="146" customWidth="1"/>
    <col min="13" max="13" width="13.75" style="146" bestFit="1" customWidth="1"/>
    <col min="14" max="14" width="10.25" style="146" hidden="1" customWidth="1"/>
    <col min="15" max="18" width="9.125" style="146" customWidth="1"/>
    <col min="19" max="19" width="10.125" style="146" bestFit="1" customWidth="1"/>
    <col min="20" max="256" width="11.375" style="146"/>
    <col min="257" max="257" width="32.25" style="146" customWidth="1"/>
    <col min="258" max="258" width="8.875" style="146" customWidth="1"/>
    <col min="259" max="259" width="10.125" style="146" customWidth="1"/>
    <col min="260" max="260" width="8.125" style="146" customWidth="1"/>
    <col min="261" max="261" width="10.25" style="146" customWidth="1"/>
    <col min="262" max="262" width="9.125" style="146" customWidth="1"/>
    <col min="263" max="263" width="10.25" style="146" customWidth="1"/>
    <col min="264" max="264" width="8.125" style="146" customWidth="1"/>
    <col min="265" max="265" width="8.625" style="146" customWidth="1"/>
    <col min="266" max="267" width="8.125" style="146" customWidth="1"/>
    <col min="268" max="268" width="9.25" style="146" customWidth="1"/>
    <col min="269" max="274" width="9.125" style="146" customWidth="1"/>
    <col min="275" max="275" width="10.125" style="146" bestFit="1" customWidth="1"/>
    <col min="276" max="512" width="11.375" style="146"/>
    <col min="513" max="513" width="32.25" style="146" customWidth="1"/>
    <col min="514" max="514" width="8.875" style="146" customWidth="1"/>
    <col min="515" max="515" width="10.125" style="146" customWidth="1"/>
    <col min="516" max="516" width="8.125" style="146" customWidth="1"/>
    <col min="517" max="517" width="10.25" style="146" customWidth="1"/>
    <col min="518" max="518" width="9.125" style="146" customWidth="1"/>
    <col min="519" max="519" width="10.25" style="146" customWidth="1"/>
    <col min="520" max="520" width="8.125" style="146" customWidth="1"/>
    <col min="521" max="521" width="8.625" style="146" customWidth="1"/>
    <col min="522" max="523" width="8.125" style="146" customWidth="1"/>
    <col min="524" max="524" width="9.25" style="146" customWidth="1"/>
    <col min="525" max="530" width="9.125" style="146" customWidth="1"/>
    <col min="531" max="531" width="10.125" style="146" bestFit="1" customWidth="1"/>
    <col min="532" max="768" width="11.375" style="146"/>
    <col min="769" max="769" width="32.25" style="146" customWidth="1"/>
    <col min="770" max="770" width="8.875" style="146" customWidth="1"/>
    <col min="771" max="771" width="10.125" style="146" customWidth="1"/>
    <col min="772" max="772" width="8.125" style="146" customWidth="1"/>
    <col min="773" max="773" width="10.25" style="146" customWidth="1"/>
    <col min="774" max="774" width="9.125" style="146" customWidth="1"/>
    <col min="775" max="775" width="10.25" style="146" customWidth="1"/>
    <col min="776" max="776" width="8.125" style="146" customWidth="1"/>
    <col min="777" max="777" width="8.625" style="146" customWidth="1"/>
    <col min="778" max="779" width="8.125" style="146" customWidth="1"/>
    <col min="780" max="780" width="9.25" style="146" customWidth="1"/>
    <col min="781" max="786" width="9.125" style="146" customWidth="1"/>
    <col min="787" max="787" width="10.125" style="146" bestFit="1" customWidth="1"/>
    <col min="788" max="1024" width="11.375" style="146"/>
    <col min="1025" max="1025" width="32.25" style="146" customWidth="1"/>
    <col min="1026" max="1026" width="8.875" style="146" customWidth="1"/>
    <col min="1027" max="1027" width="10.125" style="146" customWidth="1"/>
    <col min="1028" max="1028" width="8.125" style="146" customWidth="1"/>
    <col min="1029" max="1029" width="10.25" style="146" customWidth="1"/>
    <col min="1030" max="1030" width="9.125" style="146" customWidth="1"/>
    <col min="1031" max="1031" width="10.25" style="146" customWidth="1"/>
    <col min="1032" max="1032" width="8.125" style="146" customWidth="1"/>
    <col min="1033" max="1033" width="8.625" style="146" customWidth="1"/>
    <col min="1034" max="1035" width="8.125" style="146" customWidth="1"/>
    <col min="1036" max="1036" width="9.25" style="146" customWidth="1"/>
    <col min="1037" max="1042" width="9.125" style="146" customWidth="1"/>
    <col min="1043" max="1043" width="10.125" style="146" bestFit="1" customWidth="1"/>
    <col min="1044" max="1280" width="11.375" style="146"/>
    <col min="1281" max="1281" width="32.25" style="146" customWidth="1"/>
    <col min="1282" max="1282" width="8.875" style="146" customWidth="1"/>
    <col min="1283" max="1283" width="10.125" style="146" customWidth="1"/>
    <col min="1284" max="1284" width="8.125" style="146" customWidth="1"/>
    <col min="1285" max="1285" width="10.25" style="146" customWidth="1"/>
    <col min="1286" max="1286" width="9.125" style="146" customWidth="1"/>
    <col min="1287" max="1287" width="10.25" style="146" customWidth="1"/>
    <col min="1288" max="1288" width="8.125" style="146" customWidth="1"/>
    <col min="1289" max="1289" width="8.625" style="146" customWidth="1"/>
    <col min="1290" max="1291" width="8.125" style="146" customWidth="1"/>
    <col min="1292" max="1292" width="9.25" style="146" customWidth="1"/>
    <col min="1293" max="1298" width="9.125" style="146" customWidth="1"/>
    <col min="1299" max="1299" width="10.125" style="146" bestFit="1" customWidth="1"/>
    <col min="1300" max="1536" width="11.375" style="146"/>
    <col min="1537" max="1537" width="32.25" style="146" customWidth="1"/>
    <col min="1538" max="1538" width="8.875" style="146" customWidth="1"/>
    <col min="1539" max="1539" width="10.125" style="146" customWidth="1"/>
    <col min="1540" max="1540" width="8.125" style="146" customWidth="1"/>
    <col min="1541" max="1541" width="10.25" style="146" customWidth="1"/>
    <col min="1542" max="1542" width="9.125" style="146" customWidth="1"/>
    <col min="1543" max="1543" width="10.25" style="146" customWidth="1"/>
    <col min="1544" max="1544" width="8.125" style="146" customWidth="1"/>
    <col min="1545" max="1545" width="8.625" style="146" customWidth="1"/>
    <col min="1546" max="1547" width="8.125" style="146" customWidth="1"/>
    <col min="1548" max="1548" width="9.25" style="146" customWidth="1"/>
    <col min="1549" max="1554" width="9.125" style="146" customWidth="1"/>
    <col min="1555" max="1555" width="10.125" style="146" bestFit="1" customWidth="1"/>
    <col min="1556" max="1792" width="11.375" style="146"/>
    <col min="1793" max="1793" width="32.25" style="146" customWidth="1"/>
    <col min="1794" max="1794" width="8.875" style="146" customWidth="1"/>
    <col min="1795" max="1795" width="10.125" style="146" customWidth="1"/>
    <col min="1796" max="1796" width="8.125" style="146" customWidth="1"/>
    <col min="1797" max="1797" width="10.25" style="146" customWidth="1"/>
    <col min="1798" max="1798" width="9.125" style="146" customWidth="1"/>
    <col min="1799" max="1799" width="10.25" style="146" customWidth="1"/>
    <col min="1800" max="1800" width="8.125" style="146" customWidth="1"/>
    <col min="1801" max="1801" width="8.625" style="146" customWidth="1"/>
    <col min="1802" max="1803" width="8.125" style="146" customWidth="1"/>
    <col min="1804" max="1804" width="9.25" style="146" customWidth="1"/>
    <col min="1805" max="1810" width="9.125" style="146" customWidth="1"/>
    <col min="1811" max="1811" width="10.125" style="146" bestFit="1" customWidth="1"/>
    <col min="1812" max="2048" width="11.375" style="146"/>
    <col min="2049" max="2049" width="32.25" style="146" customWidth="1"/>
    <col min="2050" max="2050" width="8.875" style="146" customWidth="1"/>
    <col min="2051" max="2051" width="10.125" style="146" customWidth="1"/>
    <col min="2052" max="2052" width="8.125" style="146" customWidth="1"/>
    <col min="2053" max="2053" width="10.25" style="146" customWidth="1"/>
    <col min="2054" max="2054" width="9.125" style="146" customWidth="1"/>
    <col min="2055" max="2055" width="10.25" style="146" customWidth="1"/>
    <col min="2056" max="2056" width="8.125" style="146" customWidth="1"/>
    <col min="2057" max="2057" width="8.625" style="146" customWidth="1"/>
    <col min="2058" max="2059" width="8.125" style="146" customWidth="1"/>
    <col min="2060" max="2060" width="9.25" style="146" customWidth="1"/>
    <col min="2061" max="2066" width="9.125" style="146" customWidth="1"/>
    <col min="2067" max="2067" width="10.125" style="146" bestFit="1" customWidth="1"/>
    <col min="2068" max="2304" width="11.375" style="146"/>
    <col min="2305" max="2305" width="32.25" style="146" customWidth="1"/>
    <col min="2306" max="2306" width="8.875" style="146" customWidth="1"/>
    <col min="2307" max="2307" width="10.125" style="146" customWidth="1"/>
    <col min="2308" max="2308" width="8.125" style="146" customWidth="1"/>
    <col min="2309" max="2309" width="10.25" style="146" customWidth="1"/>
    <col min="2310" max="2310" width="9.125" style="146" customWidth="1"/>
    <col min="2311" max="2311" width="10.25" style="146" customWidth="1"/>
    <col min="2312" max="2312" width="8.125" style="146" customWidth="1"/>
    <col min="2313" max="2313" width="8.625" style="146" customWidth="1"/>
    <col min="2314" max="2315" width="8.125" style="146" customWidth="1"/>
    <col min="2316" max="2316" width="9.25" style="146" customWidth="1"/>
    <col min="2317" max="2322" width="9.125" style="146" customWidth="1"/>
    <col min="2323" max="2323" width="10.125" style="146" bestFit="1" customWidth="1"/>
    <col min="2324" max="2560" width="11.375" style="146"/>
    <col min="2561" max="2561" width="32.25" style="146" customWidth="1"/>
    <col min="2562" max="2562" width="8.875" style="146" customWidth="1"/>
    <col min="2563" max="2563" width="10.125" style="146" customWidth="1"/>
    <col min="2564" max="2564" width="8.125" style="146" customWidth="1"/>
    <col min="2565" max="2565" width="10.25" style="146" customWidth="1"/>
    <col min="2566" max="2566" width="9.125" style="146" customWidth="1"/>
    <col min="2567" max="2567" width="10.25" style="146" customWidth="1"/>
    <col min="2568" max="2568" width="8.125" style="146" customWidth="1"/>
    <col min="2569" max="2569" width="8.625" style="146" customWidth="1"/>
    <col min="2570" max="2571" width="8.125" style="146" customWidth="1"/>
    <col min="2572" max="2572" width="9.25" style="146" customWidth="1"/>
    <col min="2573" max="2578" width="9.125" style="146" customWidth="1"/>
    <col min="2579" max="2579" width="10.125" style="146" bestFit="1" customWidth="1"/>
    <col min="2580" max="2816" width="11.375" style="146"/>
    <col min="2817" max="2817" width="32.25" style="146" customWidth="1"/>
    <col min="2818" max="2818" width="8.875" style="146" customWidth="1"/>
    <col min="2819" max="2819" width="10.125" style="146" customWidth="1"/>
    <col min="2820" max="2820" width="8.125" style="146" customWidth="1"/>
    <col min="2821" max="2821" width="10.25" style="146" customWidth="1"/>
    <col min="2822" max="2822" width="9.125" style="146" customWidth="1"/>
    <col min="2823" max="2823" width="10.25" style="146" customWidth="1"/>
    <col min="2824" max="2824" width="8.125" style="146" customWidth="1"/>
    <col min="2825" max="2825" width="8.625" style="146" customWidth="1"/>
    <col min="2826" max="2827" width="8.125" style="146" customWidth="1"/>
    <col min="2828" max="2828" width="9.25" style="146" customWidth="1"/>
    <col min="2829" max="2834" width="9.125" style="146" customWidth="1"/>
    <col min="2835" max="2835" width="10.125" style="146" bestFit="1" customWidth="1"/>
    <col min="2836" max="3072" width="11.375" style="146"/>
    <col min="3073" max="3073" width="32.25" style="146" customWidth="1"/>
    <col min="3074" max="3074" width="8.875" style="146" customWidth="1"/>
    <col min="3075" max="3075" width="10.125" style="146" customWidth="1"/>
    <col min="3076" max="3076" width="8.125" style="146" customWidth="1"/>
    <col min="3077" max="3077" width="10.25" style="146" customWidth="1"/>
    <col min="3078" max="3078" width="9.125" style="146" customWidth="1"/>
    <col min="3079" max="3079" width="10.25" style="146" customWidth="1"/>
    <col min="3080" max="3080" width="8.125" style="146" customWidth="1"/>
    <col min="3081" max="3081" width="8.625" style="146" customWidth="1"/>
    <col min="3082" max="3083" width="8.125" style="146" customWidth="1"/>
    <col min="3084" max="3084" width="9.25" style="146" customWidth="1"/>
    <col min="3085" max="3090" width="9.125" style="146" customWidth="1"/>
    <col min="3091" max="3091" width="10.125" style="146" bestFit="1" customWidth="1"/>
    <col min="3092" max="3328" width="11.375" style="146"/>
    <col min="3329" max="3329" width="32.25" style="146" customWidth="1"/>
    <col min="3330" max="3330" width="8.875" style="146" customWidth="1"/>
    <col min="3331" max="3331" width="10.125" style="146" customWidth="1"/>
    <col min="3332" max="3332" width="8.125" style="146" customWidth="1"/>
    <col min="3333" max="3333" width="10.25" style="146" customWidth="1"/>
    <col min="3334" max="3334" width="9.125" style="146" customWidth="1"/>
    <col min="3335" max="3335" width="10.25" style="146" customWidth="1"/>
    <col min="3336" max="3336" width="8.125" style="146" customWidth="1"/>
    <col min="3337" max="3337" width="8.625" style="146" customWidth="1"/>
    <col min="3338" max="3339" width="8.125" style="146" customWidth="1"/>
    <col min="3340" max="3340" width="9.25" style="146" customWidth="1"/>
    <col min="3341" max="3346" width="9.125" style="146" customWidth="1"/>
    <col min="3347" max="3347" width="10.125" style="146" bestFit="1" customWidth="1"/>
    <col min="3348" max="3584" width="11.375" style="146"/>
    <col min="3585" max="3585" width="32.25" style="146" customWidth="1"/>
    <col min="3586" max="3586" width="8.875" style="146" customWidth="1"/>
    <col min="3587" max="3587" width="10.125" style="146" customWidth="1"/>
    <col min="3588" max="3588" width="8.125" style="146" customWidth="1"/>
    <col min="3589" max="3589" width="10.25" style="146" customWidth="1"/>
    <col min="3590" max="3590" width="9.125" style="146" customWidth="1"/>
    <col min="3591" max="3591" width="10.25" style="146" customWidth="1"/>
    <col min="3592" max="3592" width="8.125" style="146" customWidth="1"/>
    <col min="3593" max="3593" width="8.625" style="146" customWidth="1"/>
    <col min="3594" max="3595" width="8.125" style="146" customWidth="1"/>
    <col min="3596" max="3596" width="9.25" style="146" customWidth="1"/>
    <col min="3597" max="3602" width="9.125" style="146" customWidth="1"/>
    <col min="3603" max="3603" width="10.125" style="146" bestFit="1" customWidth="1"/>
    <col min="3604" max="3840" width="11.375" style="146"/>
    <col min="3841" max="3841" width="32.25" style="146" customWidth="1"/>
    <col min="3842" max="3842" width="8.875" style="146" customWidth="1"/>
    <col min="3843" max="3843" width="10.125" style="146" customWidth="1"/>
    <col min="3844" max="3844" width="8.125" style="146" customWidth="1"/>
    <col min="3845" max="3845" width="10.25" style="146" customWidth="1"/>
    <col min="3846" max="3846" width="9.125" style="146" customWidth="1"/>
    <col min="3847" max="3847" width="10.25" style="146" customWidth="1"/>
    <col min="3848" max="3848" width="8.125" style="146" customWidth="1"/>
    <col min="3849" max="3849" width="8.625" style="146" customWidth="1"/>
    <col min="3850" max="3851" width="8.125" style="146" customWidth="1"/>
    <col min="3852" max="3852" width="9.25" style="146" customWidth="1"/>
    <col min="3853" max="3858" width="9.125" style="146" customWidth="1"/>
    <col min="3859" max="3859" width="10.125" style="146" bestFit="1" customWidth="1"/>
    <col min="3860" max="4096" width="11.375" style="146"/>
    <col min="4097" max="4097" width="32.25" style="146" customWidth="1"/>
    <col min="4098" max="4098" width="8.875" style="146" customWidth="1"/>
    <col min="4099" max="4099" width="10.125" style="146" customWidth="1"/>
    <col min="4100" max="4100" width="8.125" style="146" customWidth="1"/>
    <col min="4101" max="4101" width="10.25" style="146" customWidth="1"/>
    <col min="4102" max="4102" width="9.125" style="146" customWidth="1"/>
    <col min="4103" max="4103" width="10.25" style="146" customWidth="1"/>
    <col min="4104" max="4104" width="8.125" style="146" customWidth="1"/>
    <col min="4105" max="4105" width="8.625" style="146" customWidth="1"/>
    <col min="4106" max="4107" width="8.125" style="146" customWidth="1"/>
    <col min="4108" max="4108" width="9.25" style="146" customWidth="1"/>
    <col min="4109" max="4114" width="9.125" style="146" customWidth="1"/>
    <col min="4115" max="4115" width="10.125" style="146" bestFit="1" customWidth="1"/>
    <col min="4116" max="4352" width="11.375" style="146"/>
    <col min="4353" max="4353" width="32.25" style="146" customWidth="1"/>
    <col min="4354" max="4354" width="8.875" style="146" customWidth="1"/>
    <col min="4355" max="4355" width="10.125" style="146" customWidth="1"/>
    <col min="4356" max="4356" width="8.125" style="146" customWidth="1"/>
    <col min="4357" max="4357" width="10.25" style="146" customWidth="1"/>
    <col min="4358" max="4358" width="9.125" style="146" customWidth="1"/>
    <col min="4359" max="4359" width="10.25" style="146" customWidth="1"/>
    <col min="4360" max="4360" width="8.125" style="146" customWidth="1"/>
    <col min="4361" max="4361" width="8.625" style="146" customWidth="1"/>
    <col min="4362" max="4363" width="8.125" style="146" customWidth="1"/>
    <col min="4364" max="4364" width="9.25" style="146" customWidth="1"/>
    <col min="4365" max="4370" width="9.125" style="146" customWidth="1"/>
    <col min="4371" max="4371" width="10.125" style="146" bestFit="1" customWidth="1"/>
    <col min="4372" max="4608" width="11.375" style="146"/>
    <col min="4609" max="4609" width="32.25" style="146" customWidth="1"/>
    <col min="4610" max="4610" width="8.875" style="146" customWidth="1"/>
    <col min="4611" max="4611" width="10.125" style="146" customWidth="1"/>
    <col min="4612" max="4612" width="8.125" style="146" customWidth="1"/>
    <col min="4613" max="4613" width="10.25" style="146" customWidth="1"/>
    <col min="4614" max="4614" width="9.125" style="146" customWidth="1"/>
    <col min="4615" max="4615" width="10.25" style="146" customWidth="1"/>
    <col min="4616" max="4616" width="8.125" style="146" customWidth="1"/>
    <col min="4617" max="4617" width="8.625" style="146" customWidth="1"/>
    <col min="4618" max="4619" width="8.125" style="146" customWidth="1"/>
    <col min="4620" max="4620" width="9.25" style="146" customWidth="1"/>
    <col min="4621" max="4626" width="9.125" style="146" customWidth="1"/>
    <col min="4627" max="4627" width="10.125" style="146" bestFit="1" customWidth="1"/>
    <col min="4628" max="4864" width="11.375" style="146"/>
    <col min="4865" max="4865" width="32.25" style="146" customWidth="1"/>
    <col min="4866" max="4866" width="8.875" style="146" customWidth="1"/>
    <col min="4867" max="4867" width="10.125" style="146" customWidth="1"/>
    <col min="4868" max="4868" width="8.125" style="146" customWidth="1"/>
    <col min="4869" max="4869" width="10.25" style="146" customWidth="1"/>
    <col min="4870" max="4870" width="9.125" style="146" customWidth="1"/>
    <col min="4871" max="4871" width="10.25" style="146" customWidth="1"/>
    <col min="4872" max="4872" width="8.125" style="146" customWidth="1"/>
    <col min="4873" max="4873" width="8.625" style="146" customWidth="1"/>
    <col min="4874" max="4875" width="8.125" style="146" customWidth="1"/>
    <col min="4876" max="4876" width="9.25" style="146" customWidth="1"/>
    <col min="4877" max="4882" width="9.125" style="146" customWidth="1"/>
    <col min="4883" max="4883" width="10.125" style="146" bestFit="1" customWidth="1"/>
    <col min="4884" max="5120" width="11.375" style="146"/>
    <col min="5121" max="5121" width="32.25" style="146" customWidth="1"/>
    <col min="5122" max="5122" width="8.875" style="146" customWidth="1"/>
    <col min="5123" max="5123" width="10.125" style="146" customWidth="1"/>
    <col min="5124" max="5124" width="8.125" style="146" customWidth="1"/>
    <col min="5125" max="5125" width="10.25" style="146" customWidth="1"/>
    <col min="5126" max="5126" width="9.125" style="146" customWidth="1"/>
    <col min="5127" max="5127" width="10.25" style="146" customWidth="1"/>
    <col min="5128" max="5128" width="8.125" style="146" customWidth="1"/>
    <col min="5129" max="5129" width="8.625" style="146" customWidth="1"/>
    <col min="5130" max="5131" width="8.125" style="146" customWidth="1"/>
    <col min="5132" max="5132" width="9.25" style="146" customWidth="1"/>
    <col min="5133" max="5138" width="9.125" style="146" customWidth="1"/>
    <col min="5139" max="5139" width="10.125" style="146" bestFit="1" customWidth="1"/>
    <col min="5140" max="5376" width="11.375" style="146"/>
    <col min="5377" max="5377" width="32.25" style="146" customWidth="1"/>
    <col min="5378" max="5378" width="8.875" style="146" customWidth="1"/>
    <col min="5379" max="5379" width="10.125" style="146" customWidth="1"/>
    <col min="5380" max="5380" width="8.125" style="146" customWidth="1"/>
    <col min="5381" max="5381" width="10.25" style="146" customWidth="1"/>
    <col min="5382" max="5382" width="9.125" style="146" customWidth="1"/>
    <col min="5383" max="5383" width="10.25" style="146" customWidth="1"/>
    <col min="5384" max="5384" width="8.125" style="146" customWidth="1"/>
    <col min="5385" max="5385" width="8.625" style="146" customWidth="1"/>
    <col min="5386" max="5387" width="8.125" style="146" customWidth="1"/>
    <col min="5388" max="5388" width="9.25" style="146" customWidth="1"/>
    <col min="5389" max="5394" width="9.125" style="146" customWidth="1"/>
    <col min="5395" max="5395" width="10.125" style="146" bestFit="1" customWidth="1"/>
    <col min="5396" max="5632" width="11.375" style="146"/>
    <col min="5633" max="5633" width="32.25" style="146" customWidth="1"/>
    <col min="5634" max="5634" width="8.875" style="146" customWidth="1"/>
    <col min="5635" max="5635" width="10.125" style="146" customWidth="1"/>
    <col min="5636" max="5636" width="8.125" style="146" customWidth="1"/>
    <col min="5637" max="5637" width="10.25" style="146" customWidth="1"/>
    <col min="5638" max="5638" width="9.125" style="146" customWidth="1"/>
    <col min="5639" max="5639" width="10.25" style="146" customWidth="1"/>
    <col min="5640" max="5640" width="8.125" style="146" customWidth="1"/>
    <col min="5641" max="5641" width="8.625" style="146" customWidth="1"/>
    <col min="5642" max="5643" width="8.125" style="146" customWidth="1"/>
    <col min="5644" max="5644" width="9.25" style="146" customWidth="1"/>
    <col min="5645" max="5650" width="9.125" style="146" customWidth="1"/>
    <col min="5651" max="5651" width="10.125" style="146" bestFit="1" customWidth="1"/>
    <col min="5652" max="5888" width="11.375" style="146"/>
    <col min="5889" max="5889" width="32.25" style="146" customWidth="1"/>
    <col min="5890" max="5890" width="8.875" style="146" customWidth="1"/>
    <col min="5891" max="5891" width="10.125" style="146" customWidth="1"/>
    <col min="5892" max="5892" width="8.125" style="146" customWidth="1"/>
    <col min="5893" max="5893" width="10.25" style="146" customWidth="1"/>
    <col min="5894" max="5894" width="9.125" style="146" customWidth="1"/>
    <col min="5895" max="5895" width="10.25" style="146" customWidth="1"/>
    <col min="5896" max="5896" width="8.125" style="146" customWidth="1"/>
    <col min="5897" max="5897" width="8.625" style="146" customWidth="1"/>
    <col min="5898" max="5899" width="8.125" style="146" customWidth="1"/>
    <col min="5900" max="5900" width="9.25" style="146" customWidth="1"/>
    <col min="5901" max="5906" width="9.125" style="146" customWidth="1"/>
    <col min="5907" max="5907" width="10.125" style="146" bestFit="1" customWidth="1"/>
    <col min="5908" max="6144" width="11.375" style="146"/>
    <col min="6145" max="6145" width="32.25" style="146" customWidth="1"/>
    <col min="6146" max="6146" width="8.875" style="146" customWidth="1"/>
    <col min="6147" max="6147" width="10.125" style="146" customWidth="1"/>
    <col min="6148" max="6148" width="8.125" style="146" customWidth="1"/>
    <col min="6149" max="6149" width="10.25" style="146" customWidth="1"/>
    <col min="6150" max="6150" width="9.125" style="146" customWidth="1"/>
    <col min="6151" max="6151" width="10.25" style="146" customWidth="1"/>
    <col min="6152" max="6152" width="8.125" style="146" customWidth="1"/>
    <col min="6153" max="6153" width="8.625" style="146" customWidth="1"/>
    <col min="6154" max="6155" width="8.125" style="146" customWidth="1"/>
    <col min="6156" max="6156" width="9.25" style="146" customWidth="1"/>
    <col min="6157" max="6162" width="9.125" style="146" customWidth="1"/>
    <col min="6163" max="6163" width="10.125" style="146" bestFit="1" customWidth="1"/>
    <col min="6164" max="6400" width="11.375" style="146"/>
    <col min="6401" max="6401" width="32.25" style="146" customWidth="1"/>
    <col min="6402" max="6402" width="8.875" style="146" customWidth="1"/>
    <col min="6403" max="6403" width="10.125" style="146" customWidth="1"/>
    <col min="6404" max="6404" width="8.125" style="146" customWidth="1"/>
    <col min="6405" max="6405" width="10.25" style="146" customWidth="1"/>
    <col min="6406" max="6406" width="9.125" style="146" customWidth="1"/>
    <col min="6407" max="6407" width="10.25" style="146" customWidth="1"/>
    <col min="6408" max="6408" width="8.125" style="146" customWidth="1"/>
    <col min="6409" max="6409" width="8.625" style="146" customWidth="1"/>
    <col min="6410" max="6411" width="8.125" style="146" customWidth="1"/>
    <col min="6412" max="6412" width="9.25" style="146" customWidth="1"/>
    <col min="6413" max="6418" width="9.125" style="146" customWidth="1"/>
    <col min="6419" max="6419" width="10.125" style="146" bestFit="1" customWidth="1"/>
    <col min="6420" max="6656" width="11.375" style="146"/>
    <col min="6657" max="6657" width="32.25" style="146" customWidth="1"/>
    <col min="6658" max="6658" width="8.875" style="146" customWidth="1"/>
    <col min="6659" max="6659" width="10.125" style="146" customWidth="1"/>
    <col min="6660" max="6660" width="8.125" style="146" customWidth="1"/>
    <col min="6661" max="6661" width="10.25" style="146" customWidth="1"/>
    <col min="6662" max="6662" width="9.125" style="146" customWidth="1"/>
    <col min="6663" max="6663" width="10.25" style="146" customWidth="1"/>
    <col min="6664" max="6664" width="8.125" style="146" customWidth="1"/>
    <col min="6665" max="6665" width="8.625" style="146" customWidth="1"/>
    <col min="6666" max="6667" width="8.125" style="146" customWidth="1"/>
    <col min="6668" max="6668" width="9.25" style="146" customWidth="1"/>
    <col min="6669" max="6674" width="9.125" style="146" customWidth="1"/>
    <col min="6675" max="6675" width="10.125" style="146" bestFit="1" customWidth="1"/>
    <col min="6676" max="6912" width="11.375" style="146"/>
    <col min="6913" max="6913" width="32.25" style="146" customWidth="1"/>
    <col min="6914" max="6914" width="8.875" style="146" customWidth="1"/>
    <col min="6915" max="6915" width="10.125" style="146" customWidth="1"/>
    <col min="6916" max="6916" width="8.125" style="146" customWidth="1"/>
    <col min="6917" max="6917" width="10.25" style="146" customWidth="1"/>
    <col min="6918" max="6918" width="9.125" style="146" customWidth="1"/>
    <col min="6919" max="6919" width="10.25" style="146" customWidth="1"/>
    <col min="6920" max="6920" width="8.125" style="146" customWidth="1"/>
    <col min="6921" max="6921" width="8.625" style="146" customWidth="1"/>
    <col min="6922" max="6923" width="8.125" style="146" customWidth="1"/>
    <col min="6924" max="6924" width="9.25" style="146" customWidth="1"/>
    <col min="6925" max="6930" width="9.125" style="146" customWidth="1"/>
    <col min="6931" max="6931" width="10.125" style="146" bestFit="1" customWidth="1"/>
    <col min="6932" max="7168" width="11.375" style="146"/>
    <col min="7169" max="7169" width="32.25" style="146" customWidth="1"/>
    <col min="7170" max="7170" width="8.875" style="146" customWidth="1"/>
    <col min="7171" max="7171" width="10.125" style="146" customWidth="1"/>
    <col min="7172" max="7172" width="8.125" style="146" customWidth="1"/>
    <col min="7173" max="7173" width="10.25" style="146" customWidth="1"/>
    <col min="7174" max="7174" width="9.125" style="146" customWidth="1"/>
    <col min="7175" max="7175" width="10.25" style="146" customWidth="1"/>
    <col min="7176" max="7176" width="8.125" style="146" customWidth="1"/>
    <col min="7177" max="7177" width="8.625" style="146" customWidth="1"/>
    <col min="7178" max="7179" width="8.125" style="146" customWidth="1"/>
    <col min="7180" max="7180" width="9.25" style="146" customWidth="1"/>
    <col min="7181" max="7186" width="9.125" style="146" customWidth="1"/>
    <col min="7187" max="7187" width="10.125" style="146" bestFit="1" customWidth="1"/>
    <col min="7188" max="7424" width="11.375" style="146"/>
    <col min="7425" max="7425" width="32.25" style="146" customWidth="1"/>
    <col min="7426" max="7426" width="8.875" style="146" customWidth="1"/>
    <col min="7427" max="7427" width="10.125" style="146" customWidth="1"/>
    <col min="7428" max="7428" width="8.125" style="146" customWidth="1"/>
    <col min="7429" max="7429" width="10.25" style="146" customWidth="1"/>
    <col min="7430" max="7430" width="9.125" style="146" customWidth="1"/>
    <col min="7431" max="7431" width="10.25" style="146" customWidth="1"/>
    <col min="7432" max="7432" width="8.125" style="146" customWidth="1"/>
    <col min="7433" max="7433" width="8.625" style="146" customWidth="1"/>
    <col min="7434" max="7435" width="8.125" style="146" customWidth="1"/>
    <col min="7436" max="7436" width="9.25" style="146" customWidth="1"/>
    <col min="7437" max="7442" width="9.125" style="146" customWidth="1"/>
    <col min="7443" max="7443" width="10.125" style="146" bestFit="1" customWidth="1"/>
    <col min="7444" max="7680" width="11.375" style="146"/>
    <col min="7681" max="7681" width="32.25" style="146" customWidth="1"/>
    <col min="7682" max="7682" width="8.875" style="146" customWidth="1"/>
    <col min="7683" max="7683" width="10.125" style="146" customWidth="1"/>
    <col min="7684" max="7684" width="8.125" style="146" customWidth="1"/>
    <col min="7685" max="7685" width="10.25" style="146" customWidth="1"/>
    <col min="7686" max="7686" width="9.125" style="146" customWidth="1"/>
    <col min="7687" max="7687" width="10.25" style="146" customWidth="1"/>
    <col min="7688" max="7688" width="8.125" style="146" customWidth="1"/>
    <col min="7689" max="7689" width="8.625" style="146" customWidth="1"/>
    <col min="7690" max="7691" width="8.125" style="146" customWidth="1"/>
    <col min="7692" max="7692" width="9.25" style="146" customWidth="1"/>
    <col min="7693" max="7698" width="9.125" style="146" customWidth="1"/>
    <col min="7699" max="7699" width="10.125" style="146" bestFit="1" customWidth="1"/>
    <col min="7700" max="7936" width="11.375" style="146"/>
    <col min="7937" max="7937" width="32.25" style="146" customWidth="1"/>
    <col min="7938" max="7938" width="8.875" style="146" customWidth="1"/>
    <col min="7939" max="7939" width="10.125" style="146" customWidth="1"/>
    <col min="7940" max="7940" width="8.125" style="146" customWidth="1"/>
    <col min="7941" max="7941" width="10.25" style="146" customWidth="1"/>
    <col min="7942" max="7942" width="9.125" style="146" customWidth="1"/>
    <col min="7943" max="7943" width="10.25" style="146" customWidth="1"/>
    <col min="7944" max="7944" width="8.125" style="146" customWidth="1"/>
    <col min="7945" max="7945" width="8.625" style="146" customWidth="1"/>
    <col min="7946" max="7947" width="8.125" style="146" customWidth="1"/>
    <col min="7948" max="7948" width="9.25" style="146" customWidth="1"/>
    <col min="7949" max="7954" width="9.125" style="146" customWidth="1"/>
    <col min="7955" max="7955" width="10.125" style="146" bestFit="1" customWidth="1"/>
    <col min="7956" max="8192" width="11.375" style="146"/>
    <col min="8193" max="8193" width="32.25" style="146" customWidth="1"/>
    <col min="8194" max="8194" width="8.875" style="146" customWidth="1"/>
    <col min="8195" max="8195" width="10.125" style="146" customWidth="1"/>
    <col min="8196" max="8196" width="8.125" style="146" customWidth="1"/>
    <col min="8197" max="8197" width="10.25" style="146" customWidth="1"/>
    <col min="8198" max="8198" width="9.125" style="146" customWidth="1"/>
    <col min="8199" max="8199" width="10.25" style="146" customWidth="1"/>
    <col min="8200" max="8200" width="8.125" style="146" customWidth="1"/>
    <col min="8201" max="8201" width="8.625" style="146" customWidth="1"/>
    <col min="8202" max="8203" width="8.125" style="146" customWidth="1"/>
    <col min="8204" max="8204" width="9.25" style="146" customWidth="1"/>
    <col min="8205" max="8210" width="9.125" style="146" customWidth="1"/>
    <col min="8211" max="8211" width="10.125" style="146" bestFit="1" customWidth="1"/>
    <col min="8212" max="8448" width="11.375" style="146"/>
    <col min="8449" max="8449" width="32.25" style="146" customWidth="1"/>
    <col min="8450" max="8450" width="8.875" style="146" customWidth="1"/>
    <col min="8451" max="8451" width="10.125" style="146" customWidth="1"/>
    <col min="8452" max="8452" width="8.125" style="146" customWidth="1"/>
    <col min="8453" max="8453" width="10.25" style="146" customWidth="1"/>
    <col min="8454" max="8454" width="9.125" style="146" customWidth="1"/>
    <col min="8455" max="8455" width="10.25" style="146" customWidth="1"/>
    <col min="8456" max="8456" width="8.125" style="146" customWidth="1"/>
    <col min="8457" max="8457" width="8.625" style="146" customWidth="1"/>
    <col min="8458" max="8459" width="8.125" style="146" customWidth="1"/>
    <col min="8460" max="8460" width="9.25" style="146" customWidth="1"/>
    <col min="8461" max="8466" width="9.125" style="146" customWidth="1"/>
    <col min="8467" max="8467" width="10.125" style="146" bestFit="1" customWidth="1"/>
    <col min="8468" max="8704" width="11.375" style="146"/>
    <col min="8705" max="8705" width="32.25" style="146" customWidth="1"/>
    <col min="8706" max="8706" width="8.875" style="146" customWidth="1"/>
    <col min="8707" max="8707" width="10.125" style="146" customWidth="1"/>
    <col min="8708" max="8708" width="8.125" style="146" customWidth="1"/>
    <col min="8709" max="8709" width="10.25" style="146" customWidth="1"/>
    <col min="8710" max="8710" width="9.125" style="146" customWidth="1"/>
    <col min="8711" max="8711" width="10.25" style="146" customWidth="1"/>
    <col min="8712" max="8712" width="8.125" style="146" customWidth="1"/>
    <col min="8713" max="8713" width="8.625" style="146" customWidth="1"/>
    <col min="8714" max="8715" width="8.125" style="146" customWidth="1"/>
    <col min="8716" max="8716" width="9.25" style="146" customWidth="1"/>
    <col min="8717" max="8722" width="9.125" style="146" customWidth="1"/>
    <col min="8723" max="8723" width="10.125" style="146" bestFit="1" customWidth="1"/>
    <col min="8724" max="8960" width="11.375" style="146"/>
    <col min="8961" max="8961" width="32.25" style="146" customWidth="1"/>
    <col min="8962" max="8962" width="8.875" style="146" customWidth="1"/>
    <col min="8963" max="8963" width="10.125" style="146" customWidth="1"/>
    <col min="8964" max="8964" width="8.125" style="146" customWidth="1"/>
    <col min="8965" max="8965" width="10.25" style="146" customWidth="1"/>
    <col min="8966" max="8966" width="9.125" style="146" customWidth="1"/>
    <col min="8967" max="8967" width="10.25" style="146" customWidth="1"/>
    <col min="8968" max="8968" width="8.125" style="146" customWidth="1"/>
    <col min="8969" max="8969" width="8.625" style="146" customWidth="1"/>
    <col min="8970" max="8971" width="8.125" style="146" customWidth="1"/>
    <col min="8972" max="8972" width="9.25" style="146" customWidth="1"/>
    <col min="8973" max="8978" width="9.125" style="146" customWidth="1"/>
    <col min="8979" max="8979" width="10.125" style="146" bestFit="1" customWidth="1"/>
    <col min="8980" max="9216" width="11.375" style="146"/>
    <col min="9217" max="9217" width="32.25" style="146" customWidth="1"/>
    <col min="9218" max="9218" width="8.875" style="146" customWidth="1"/>
    <col min="9219" max="9219" width="10.125" style="146" customWidth="1"/>
    <col min="9220" max="9220" width="8.125" style="146" customWidth="1"/>
    <col min="9221" max="9221" width="10.25" style="146" customWidth="1"/>
    <col min="9222" max="9222" width="9.125" style="146" customWidth="1"/>
    <col min="9223" max="9223" width="10.25" style="146" customWidth="1"/>
    <col min="9224" max="9224" width="8.125" style="146" customWidth="1"/>
    <col min="9225" max="9225" width="8.625" style="146" customWidth="1"/>
    <col min="9226" max="9227" width="8.125" style="146" customWidth="1"/>
    <col min="9228" max="9228" width="9.25" style="146" customWidth="1"/>
    <col min="9229" max="9234" width="9.125" style="146" customWidth="1"/>
    <col min="9235" max="9235" width="10.125" style="146" bestFit="1" customWidth="1"/>
    <col min="9236" max="9472" width="11.375" style="146"/>
    <col min="9473" max="9473" width="32.25" style="146" customWidth="1"/>
    <col min="9474" max="9474" width="8.875" style="146" customWidth="1"/>
    <col min="9475" max="9475" width="10.125" style="146" customWidth="1"/>
    <col min="9476" max="9476" width="8.125" style="146" customWidth="1"/>
    <col min="9477" max="9477" width="10.25" style="146" customWidth="1"/>
    <col min="9478" max="9478" width="9.125" style="146" customWidth="1"/>
    <col min="9479" max="9479" width="10.25" style="146" customWidth="1"/>
    <col min="9480" max="9480" width="8.125" style="146" customWidth="1"/>
    <col min="9481" max="9481" width="8.625" style="146" customWidth="1"/>
    <col min="9482" max="9483" width="8.125" style="146" customWidth="1"/>
    <col min="9484" max="9484" width="9.25" style="146" customWidth="1"/>
    <col min="9485" max="9490" width="9.125" style="146" customWidth="1"/>
    <col min="9491" max="9491" width="10.125" style="146" bestFit="1" customWidth="1"/>
    <col min="9492" max="9728" width="11.375" style="146"/>
    <col min="9729" max="9729" width="32.25" style="146" customWidth="1"/>
    <col min="9730" max="9730" width="8.875" style="146" customWidth="1"/>
    <col min="9731" max="9731" width="10.125" style="146" customWidth="1"/>
    <col min="9732" max="9732" width="8.125" style="146" customWidth="1"/>
    <col min="9733" max="9733" width="10.25" style="146" customWidth="1"/>
    <col min="9734" max="9734" width="9.125" style="146" customWidth="1"/>
    <col min="9735" max="9735" width="10.25" style="146" customWidth="1"/>
    <col min="9736" max="9736" width="8.125" style="146" customWidth="1"/>
    <col min="9737" max="9737" width="8.625" style="146" customWidth="1"/>
    <col min="9738" max="9739" width="8.125" style="146" customWidth="1"/>
    <col min="9740" max="9740" width="9.25" style="146" customWidth="1"/>
    <col min="9741" max="9746" width="9.125" style="146" customWidth="1"/>
    <col min="9747" max="9747" width="10.125" style="146" bestFit="1" customWidth="1"/>
    <col min="9748" max="9984" width="11.375" style="146"/>
    <col min="9985" max="9985" width="32.25" style="146" customWidth="1"/>
    <col min="9986" max="9986" width="8.875" style="146" customWidth="1"/>
    <col min="9987" max="9987" width="10.125" style="146" customWidth="1"/>
    <col min="9988" max="9988" width="8.125" style="146" customWidth="1"/>
    <col min="9989" max="9989" width="10.25" style="146" customWidth="1"/>
    <col min="9990" max="9990" width="9.125" style="146" customWidth="1"/>
    <col min="9991" max="9991" width="10.25" style="146" customWidth="1"/>
    <col min="9992" max="9992" width="8.125" style="146" customWidth="1"/>
    <col min="9993" max="9993" width="8.625" style="146" customWidth="1"/>
    <col min="9994" max="9995" width="8.125" style="146" customWidth="1"/>
    <col min="9996" max="9996" width="9.25" style="146" customWidth="1"/>
    <col min="9997" max="10002" width="9.125" style="146" customWidth="1"/>
    <col min="10003" max="10003" width="10.125" style="146" bestFit="1" customWidth="1"/>
    <col min="10004" max="10240" width="11.375" style="146"/>
    <col min="10241" max="10241" width="32.25" style="146" customWidth="1"/>
    <col min="10242" max="10242" width="8.875" style="146" customWidth="1"/>
    <col min="10243" max="10243" width="10.125" style="146" customWidth="1"/>
    <col min="10244" max="10244" width="8.125" style="146" customWidth="1"/>
    <col min="10245" max="10245" width="10.25" style="146" customWidth="1"/>
    <col min="10246" max="10246" width="9.125" style="146" customWidth="1"/>
    <col min="10247" max="10247" width="10.25" style="146" customWidth="1"/>
    <col min="10248" max="10248" width="8.125" style="146" customWidth="1"/>
    <col min="10249" max="10249" width="8.625" style="146" customWidth="1"/>
    <col min="10250" max="10251" width="8.125" style="146" customWidth="1"/>
    <col min="10252" max="10252" width="9.25" style="146" customWidth="1"/>
    <col min="10253" max="10258" width="9.125" style="146" customWidth="1"/>
    <col min="10259" max="10259" width="10.125" style="146" bestFit="1" customWidth="1"/>
    <col min="10260" max="10496" width="11.375" style="146"/>
    <col min="10497" max="10497" width="32.25" style="146" customWidth="1"/>
    <col min="10498" max="10498" width="8.875" style="146" customWidth="1"/>
    <col min="10499" max="10499" width="10.125" style="146" customWidth="1"/>
    <col min="10500" max="10500" width="8.125" style="146" customWidth="1"/>
    <col min="10501" max="10501" width="10.25" style="146" customWidth="1"/>
    <col min="10502" max="10502" width="9.125" style="146" customWidth="1"/>
    <col min="10503" max="10503" width="10.25" style="146" customWidth="1"/>
    <col min="10504" max="10504" width="8.125" style="146" customWidth="1"/>
    <col min="10505" max="10505" width="8.625" style="146" customWidth="1"/>
    <col min="10506" max="10507" width="8.125" style="146" customWidth="1"/>
    <col min="10508" max="10508" width="9.25" style="146" customWidth="1"/>
    <col min="10509" max="10514" width="9.125" style="146" customWidth="1"/>
    <col min="10515" max="10515" width="10.125" style="146" bestFit="1" customWidth="1"/>
    <col min="10516" max="10752" width="11.375" style="146"/>
    <col min="10753" max="10753" width="32.25" style="146" customWidth="1"/>
    <col min="10754" max="10754" width="8.875" style="146" customWidth="1"/>
    <col min="10755" max="10755" width="10.125" style="146" customWidth="1"/>
    <col min="10756" max="10756" width="8.125" style="146" customWidth="1"/>
    <col min="10757" max="10757" width="10.25" style="146" customWidth="1"/>
    <col min="10758" max="10758" width="9.125" style="146" customWidth="1"/>
    <col min="10759" max="10759" width="10.25" style="146" customWidth="1"/>
    <col min="10760" max="10760" width="8.125" style="146" customWidth="1"/>
    <col min="10761" max="10761" width="8.625" style="146" customWidth="1"/>
    <col min="10762" max="10763" width="8.125" style="146" customWidth="1"/>
    <col min="10764" max="10764" width="9.25" style="146" customWidth="1"/>
    <col min="10765" max="10770" width="9.125" style="146" customWidth="1"/>
    <col min="10771" max="10771" width="10.125" style="146" bestFit="1" customWidth="1"/>
    <col min="10772" max="11008" width="11.375" style="146"/>
    <col min="11009" max="11009" width="32.25" style="146" customWidth="1"/>
    <col min="11010" max="11010" width="8.875" style="146" customWidth="1"/>
    <col min="11011" max="11011" width="10.125" style="146" customWidth="1"/>
    <col min="11012" max="11012" width="8.125" style="146" customWidth="1"/>
    <col min="11013" max="11013" width="10.25" style="146" customWidth="1"/>
    <col min="11014" max="11014" width="9.125" style="146" customWidth="1"/>
    <col min="11015" max="11015" width="10.25" style="146" customWidth="1"/>
    <col min="11016" max="11016" width="8.125" style="146" customWidth="1"/>
    <col min="11017" max="11017" width="8.625" style="146" customWidth="1"/>
    <col min="11018" max="11019" width="8.125" style="146" customWidth="1"/>
    <col min="11020" max="11020" width="9.25" style="146" customWidth="1"/>
    <col min="11021" max="11026" width="9.125" style="146" customWidth="1"/>
    <col min="11027" max="11027" width="10.125" style="146" bestFit="1" customWidth="1"/>
    <col min="11028" max="11264" width="11.375" style="146"/>
    <col min="11265" max="11265" width="32.25" style="146" customWidth="1"/>
    <col min="11266" max="11266" width="8.875" style="146" customWidth="1"/>
    <col min="11267" max="11267" width="10.125" style="146" customWidth="1"/>
    <col min="11268" max="11268" width="8.125" style="146" customWidth="1"/>
    <col min="11269" max="11269" width="10.25" style="146" customWidth="1"/>
    <col min="11270" max="11270" width="9.125" style="146" customWidth="1"/>
    <col min="11271" max="11271" width="10.25" style="146" customWidth="1"/>
    <col min="11272" max="11272" width="8.125" style="146" customWidth="1"/>
    <col min="11273" max="11273" width="8.625" style="146" customWidth="1"/>
    <col min="11274" max="11275" width="8.125" style="146" customWidth="1"/>
    <col min="11276" max="11276" width="9.25" style="146" customWidth="1"/>
    <col min="11277" max="11282" width="9.125" style="146" customWidth="1"/>
    <col min="11283" max="11283" width="10.125" style="146" bestFit="1" customWidth="1"/>
    <col min="11284" max="11520" width="11.375" style="146"/>
    <col min="11521" max="11521" width="32.25" style="146" customWidth="1"/>
    <col min="11522" max="11522" width="8.875" style="146" customWidth="1"/>
    <col min="11523" max="11523" width="10.125" style="146" customWidth="1"/>
    <col min="11524" max="11524" width="8.125" style="146" customWidth="1"/>
    <col min="11525" max="11525" width="10.25" style="146" customWidth="1"/>
    <col min="11526" max="11526" width="9.125" style="146" customWidth="1"/>
    <col min="11527" max="11527" width="10.25" style="146" customWidth="1"/>
    <col min="11528" max="11528" width="8.125" style="146" customWidth="1"/>
    <col min="11529" max="11529" width="8.625" style="146" customWidth="1"/>
    <col min="11530" max="11531" width="8.125" style="146" customWidth="1"/>
    <col min="11532" max="11532" width="9.25" style="146" customWidth="1"/>
    <col min="11533" max="11538" width="9.125" style="146" customWidth="1"/>
    <col min="11539" max="11539" width="10.125" style="146" bestFit="1" customWidth="1"/>
    <col min="11540" max="11776" width="11.375" style="146"/>
    <col min="11777" max="11777" width="32.25" style="146" customWidth="1"/>
    <col min="11778" max="11778" width="8.875" style="146" customWidth="1"/>
    <col min="11779" max="11779" width="10.125" style="146" customWidth="1"/>
    <col min="11780" max="11780" width="8.125" style="146" customWidth="1"/>
    <col min="11781" max="11781" width="10.25" style="146" customWidth="1"/>
    <col min="11782" max="11782" width="9.125" style="146" customWidth="1"/>
    <col min="11783" max="11783" width="10.25" style="146" customWidth="1"/>
    <col min="11784" max="11784" width="8.125" style="146" customWidth="1"/>
    <col min="11785" max="11785" width="8.625" style="146" customWidth="1"/>
    <col min="11786" max="11787" width="8.125" style="146" customWidth="1"/>
    <col min="11788" max="11788" width="9.25" style="146" customWidth="1"/>
    <col min="11789" max="11794" width="9.125" style="146" customWidth="1"/>
    <col min="11795" max="11795" width="10.125" style="146" bestFit="1" customWidth="1"/>
    <col min="11796" max="12032" width="11.375" style="146"/>
    <col min="12033" max="12033" width="32.25" style="146" customWidth="1"/>
    <col min="12034" max="12034" width="8.875" style="146" customWidth="1"/>
    <col min="12035" max="12035" width="10.125" style="146" customWidth="1"/>
    <col min="12036" max="12036" width="8.125" style="146" customWidth="1"/>
    <col min="12037" max="12037" width="10.25" style="146" customWidth="1"/>
    <col min="12038" max="12038" width="9.125" style="146" customWidth="1"/>
    <col min="12039" max="12039" width="10.25" style="146" customWidth="1"/>
    <col min="12040" max="12040" width="8.125" style="146" customWidth="1"/>
    <col min="12041" max="12041" width="8.625" style="146" customWidth="1"/>
    <col min="12042" max="12043" width="8.125" style="146" customWidth="1"/>
    <col min="12044" max="12044" width="9.25" style="146" customWidth="1"/>
    <col min="12045" max="12050" width="9.125" style="146" customWidth="1"/>
    <col min="12051" max="12051" width="10.125" style="146" bestFit="1" customWidth="1"/>
    <col min="12052" max="12288" width="11.375" style="146"/>
    <col min="12289" max="12289" width="32.25" style="146" customWidth="1"/>
    <col min="12290" max="12290" width="8.875" style="146" customWidth="1"/>
    <col min="12291" max="12291" width="10.125" style="146" customWidth="1"/>
    <col min="12292" max="12292" width="8.125" style="146" customWidth="1"/>
    <col min="12293" max="12293" width="10.25" style="146" customWidth="1"/>
    <col min="12294" max="12294" width="9.125" style="146" customWidth="1"/>
    <col min="12295" max="12295" width="10.25" style="146" customWidth="1"/>
    <col min="12296" max="12296" width="8.125" style="146" customWidth="1"/>
    <col min="12297" max="12297" width="8.625" style="146" customWidth="1"/>
    <col min="12298" max="12299" width="8.125" style="146" customWidth="1"/>
    <col min="12300" max="12300" width="9.25" style="146" customWidth="1"/>
    <col min="12301" max="12306" width="9.125" style="146" customWidth="1"/>
    <col min="12307" max="12307" width="10.125" style="146" bestFit="1" customWidth="1"/>
    <col min="12308" max="12544" width="11.375" style="146"/>
    <col min="12545" max="12545" width="32.25" style="146" customWidth="1"/>
    <col min="12546" max="12546" width="8.875" style="146" customWidth="1"/>
    <col min="12547" max="12547" width="10.125" style="146" customWidth="1"/>
    <col min="12548" max="12548" width="8.125" style="146" customWidth="1"/>
    <col min="12549" max="12549" width="10.25" style="146" customWidth="1"/>
    <col min="12550" max="12550" width="9.125" style="146" customWidth="1"/>
    <col min="12551" max="12551" width="10.25" style="146" customWidth="1"/>
    <col min="12552" max="12552" width="8.125" style="146" customWidth="1"/>
    <col min="12553" max="12553" width="8.625" style="146" customWidth="1"/>
    <col min="12554" max="12555" width="8.125" style="146" customWidth="1"/>
    <col min="12556" max="12556" width="9.25" style="146" customWidth="1"/>
    <col min="12557" max="12562" width="9.125" style="146" customWidth="1"/>
    <col min="12563" max="12563" width="10.125" style="146" bestFit="1" customWidth="1"/>
    <col min="12564" max="12800" width="11.375" style="146"/>
    <col min="12801" max="12801" width="32.25" style="146" customWidth="1"/>
    <col min="12802" max="12802" width="8.875" style="146" customWidth="1"/>
    <col min="12803" max="12803" width="10.125" style="146" customWidth="1"/>
    <col min="12804" max="12804" width="8.125" style="146" customWidth="1"/>
    <col min="12805" max="12805" width="10.25" style="146" customWidth="1"/>
    <col min="12806" max="12806" width="9.125" style="146" customWidth="1"/>
    <col min="12807" max="12807" width="10.25" style="146" customWidth="1"/>
    <col min="12808" max="12808" width="8.125" style="146" customWidth="1"/>
    <col min="12809" max="12809" width="8.625" style="146" customWidth="1"/>
    <col min="12810" max="12811" width="8.125" style="146" customWidth="1"/>
    <col min="12812" max="12812" width="9.25" style="146" customWidth="1"/>
    <col min="12813" max="12818" width="9.125" style="146" customWidth="1"/>
    <col min="12819" max="12819" width="10.125" style="146" bestFit="1" customWidth="1"/>
    <col min="12820" max="13056" width="11.375" style="146"/>
    <col min="13057" max="13057" width="32.25" style="146" customWidth="1"/>
    <col min="13058" max="13058" width="8.875" style="146" customWidth="1"/>
    <col min="13059" max="13059" width="10.125" style="146" customWidth="1"/>
    <col min="13060" max="13060" width="8.125" style="146" customWidth="1"/>
    <col min="13061" max="13061" width="10.25" style="146" customWidth="1"/>
    <col min="13062" max="13062" width="9.125" style="146" customWidth="1"/>
    <col min="13063" max="13063" width="10.25" style="146" customWidth="1"/>
    <col min="13064" max="13064" width="8.125" style="146" customWidth="1"/>
    <col min="13065" max="13065" width="8.625" style="146" customWidth="1"/>
    <col min="13066" max="13067" width="8.125" style="146" customWidth="1"/>
    <col min="13068" max="13068" width="9.25" style="146" customWidth="1"/>
    <col min="13069" max="13074" width="9.125" style="146" customWidth="1"/>
    <col min="13075" max="13075" width="10.125" style="146" bestFit="1" customWidth="1"/>
    <col min="13076" max="13312" width="11.375" style="146"/>
    <col min="13313" max="13313" width="32.25" style="146" customWidth="1"/>
    <col min="13314" max="13314" width="8.875" style="146" customWidth="1"/>
    <col min="13315" max="13315" width="10.125" style="146" customWidth="1"/>
    <col min="13316" max="13316" width="8.125" style="146" customWidth="1"/>
    <col min="13317" max="13317" width="10.25" style="146" customWidth="1"/>
    <col min="13318" max="13318" width="9.125" style="146" customWidth="1"/>
    <col min="13319" max="13319" width="10.25" style="146" customWidth="1"/>
    <col min="13320" max="13320" width="8.125" style="146" customWidth="1"/>
    <col min="13321" max="13321" width="8.625" style="146" customWidth="1"/>
    <col min="13322" max="13323" width="8.125" style="146" customWidth="1"/>
    <col min="13324" max="13324" width="9.25" style="146" customWidth="1"/>
    <col min="13325" max="13330" width="9.125" style="146" customWidth="1"/>
    <col min="13331" max="13331" width="10.125" style="146" bestFit="1" customWidth="1"/>
    <col min="13332" max="13568" width="11.375" style="146"/>
    <col min="13569" max="13569" width="32.25" style="146" customWidth="1"/>
    <col min="13570" max="13570" width="8.875" style="146" customWidth="1"/>
    <col min="13571" max="13571" width="10.125" style="146" customWidth="1"/>
    <col min="13572" max="13572" width="8.125" style="146" customWidth="1"/>
    <col min="13573" max="13573" width="10.25" style="146" customWidth="1"/>
    <col min="13574" max="13574" width="9.125" style="146" customWidth="1"/>
    <col min="13575" max="13575" width="10.25" style="146" customWidth="1"/>
    <col min="13576" max="13576" width="8.125" style="146" customWidth="1"/>
    <col min="13577" max="13577" width="8.625" style="146" customWidth="1"/>
    <col min="13578" max="13579" width="8.125" style="146" customWidth="1"/>
    <col min="13580" max="13580" width="9.25" style="146" customWidth="1"/>
    <col min="13581" max="13586" width="9.125" style="146" customWidth="1"/>
    <col min="13587" max="13587" width="10.125" style="146" bestFit="1" customWidth="1"/>
    <col min="13588" max="13824" width="11.375" style="146"/>
    <col min="13825" max="13825" width="32.25" style="146" customWidth="1"/>
    <col min="13826" max="13826" width="8.875" style="146" customWidth="1"/>
    <col min="13827" max="13827" width="10.125" style="146" customWidth="1"/>
    <col min="13828" max="13828" width="8.125" style="146" customWidth="1"/>
    <col min="13829" max="13829" width="10.25" style="146" customWidth="1"/>
    <col min="13830" max="13830" width="9.125" style="146" customWidth="1"/>
    <col min="13831" max="13831" width="10.25" style="146" customWidth="1"/>
    <col min="13832" max="13832" width="8.125" style="146" customWidth="1"/>
    <col min="13833" max="13833" width="8.625" style="146" customWidth="1"/>
    <col min="13834" max="13835" width="8.125" style="146" customWidth="1"/>
    <col min="13836" max="13836" width="9.25" style="146" customWidth="1"/>
    <col min="13837" max="13842" width="9.125" style="146" customWidth="1"/>
    <col min="13843" max="13843" width="10.125" style="146" bestFit="1" customWidth="1"/>
    <col min="13844" max="14080" width="11.375" style="146"/>
    <col min="14081" max="14081" width="32.25" style="146" customWidth="1"/>
    <col min="14082" max="14082" width="8.875" style="146" customWidth="1"/>
    <col min="14083" max="14083" width="10.125" style="146" customWidth="1"/>
    <col min="14084" max="14084" width="8.125" style="146" customWidth="1"/>
    <col min="14085" max="14085" width="10.25" style="146" customWidth="1"/>
    <col min="14086" max="14086" width="9.125" style="146" customWidth="1"/>
    <col min="14087" max="14087" width="10.25" style="146" customWidth="1"/>
    <col min="14088" max="14088" width="8.125" style="146" customWidth="1"/>
    <col min="14089" max="14089" width="8.625" style="146" customWidth="1"/>
    <col min="14090" max="14091" width="8.125" style="146" customWidth="1"/>
    <col min="14092" max="14092" width="9.25" style="146" customWidth="1"/>
    <col min="14093" max="14098" width="9.125" style="146" customWidth="1"/>
    <col min="14099" max="14099" width="10.125" style="146" bestFit="1" customWidth="1"/>
    <col min="14100" max="14336" width="11.375" style="146"/>
    <col min="14337" max="14337" width="32.25" style="146" customWidth="1"/>
    <col min="14338" max="14338" width="8.875" style="146" customWidth="1"/>
    <col min="14339" max="14339" width="10.125" style="146" customWidth="1"/>
    <col min="14340" max="14340" width="8.125" style="146" customWidth="1"/>
    <col min="14341" max="14341" width="10.25" style="146" customWidth="1"/>
    <col min="14342" max="14342" width="9.125" style="146" customWidth="1"/>
    <col min="14343" max="14343" width="10.25" style="146" customWidth="1"/>
    <col min="14344" max="14344" width="8.125" style="146" customWidth="1"/>
    <col min="14345" max="14345" width="8.625" style="146" customWidth="1"/>
    <col min="14346" max="14347" width="8.125" style="146" customWidth="1"/>
    <col min="14348" max="14348" width="9.25" style="146" customWidth="1"/>
    <col min="14349" max="14354" width="9.125" style="146" customWidth="1"/>
    <col min="14355" max="14355" width="10.125" style="146" bestFit="1" customWidth="1"/>
    <col min="14356" max="14592" width="11.375" style="146"/>
    <col min="14593" max="14593" width="32.25" style="146" customWidth="1"/>
    <col min="14594" max="14594" width="8.875" style="146" customWidth="1"/>
    <col min="14595" max="14595" width="10.125" style="146" customWidth="1"/>
    <col min="14596" max="14596" width="8.125" style="146" customWidth="1"/>
    <col min="14597" max="14597" width="10.25" style="146" customWidth="1"/>
    <col min="14598" max="14598" width="9.125" style="146" customWidth="1"/>
    <col min="14599" max="14599" width="10.25" style="146" customWidth="1"/>
    <col min="14600" max="14600" width="8.125" style="146" customWidth="1"/>
    <col min="14601" max="14601" width="8.625" style="146" customWidth="1"/>
    <col min="14602" max="14603" width="8.125" style="146" customWidth="1"/>
    <col min="14604" max="14604" width="9.25" style="146" customWidth="1"/>
    <col min="14605" max="14610" width="9.125" style="146" customWidth="1"/>
    <col min="14611" max="14611" width="10.125" style="146" bestFit="1" customWidth="1"/>
    <col min="14612" max="14848" width="11.375" style="146"/>
    <col min="14849" max="14849" width="32.25" style="146" customWidth="1"/>
    <col min="14850" max="14850" width="8.875" style="146" customWidth="1"/>
    <col min="14851" max="14851" width="10.125" style="146" customWidth="1"/>
    <col min="14852" max="14852" width="8.125" style="146" customWidth="1"/>
    <col min="14853" max="14853" width="10.25" style="146" customWidth="1"/>
    <col min="14854" max="14854" width="9.125" style="146" customWidth="1"/>
    <col min="14855" max="14855" width="10.25" style="146" customWidth="1"/>
    <col min="14856" max="14856" width="8.125" style="146" customWidth="1"/>
    <col min="14857" max="14857" width="8.625" style="146" customWidth="1"/>
    <col min="14858" max="14859" width="8.125" style="146" customWidth="1"/>
    <col min="14860" max="14860" width="9.25" style="146" customWidth="1"/>
    <col min="14861" max="14866" width="9.125" style="146" customWidth="1"/>
    <col min="14867" max="14867" width="10.125" style="146" bestFit="1" customWidth="1"/>
    <col min="14868" max="15104" width="11.375" style="146"/>
    <col min="15105" max="15105" width="32.25" style="146" customWidth="1"/>
    <col min="15106" max="15106" width="8.875" style="146" customWidth="1"/>
    <col min="15107" max="15107" width="10.125" style="146" customWidth="1"/>
    <col min="15108" max="15108" width="8.125" style="146" customWidth="1"/>
    <col min="15109" max="15109" width="10.25" style="146" customWidth="1"/>
    <col min="15110" max="15110" width="9.125" style="146" customWidth="1"/>
    <col min="15111" max="15111" width="10.25" style="146" customWidth="1"/>
    <col min="15112" max="15112" width="8.125" style="146" customWidth="1"/>
    <col min="15113" max="15113" width="8.625" style="146" customWidth="1"/>
    <col min="15114" max="15115" width="8.125" style="146" customWidth="1"/>
    <col min="15116" max="15116" width="9.25" style="146" customWidth="1"/>
    <col min="15117" max="15122" width="9.125" style="146" customWidth="1"/>
    <col min="15123" max="15123" width="10.125" style="146" bestFit="1" customWidth="1"/>
    <col min="15124" max="15360" width="11.375" style="146"/>
    <col min="15361" max="15361" width="32.25" style="146" customWidth="1"/>
    <col min="15362" max="15362" width="8.875" style="146" customWidth="1"/>
    <col min="15363" max="15363" width="10.125" style="146" customWidth="1"/>
    <col min="15364" max="15364" width="8.125" style="146" customWidth="1"/>
    <col min="15365" max="15365" width="10.25" style="146" customWidth="1"/>
    <col min="15366" max="15366" width="9.125" style="146" customWidth="1"/>
    <col min="15367" max="15367" width="10.25" style="146" customWidth="1"/>
    <col min="15368" max="15368" width="8.125" style="146" customWidth="1"/>
    <col min="15369" max="15369" width="8.625" style="146" customWidth="1"/>
    <col min="15370" max="15371" width="8.125" style="146" customWidth="1"/>
    <col min="15372" max="15372" width="9.25" style="146" customWidth="1"/>
    <col min="15373" max="15378" width="9.125" style="146" customWidth="1"/>
    <col min="15379" max="15379" width="10.125" style="146" bestFit="1" customWidth="1"/>
    <col min="15380" max="15616" width="11.375" style="146"/>
    <col min="15617" max="15617" width="32.25" style="146" customWidth="1"/>
    <col min="15618" max="15618" width="8.875" style="146" customWidth="1"/>
    <col min="15619" max="15619" width="10.125" style="146" customWidth="1"/>
    <col min="15620" max="15620" width="8.125" style="146" customWidth="1"/>
    <col min="15621" max="15621" width="10.25" style="146" customWidth="1"/>
    <col min="15622" max="15622" width="9.125" style="146" customWidth="1"/>
    <col min="15623" max="15623" width="10.25" style="146" customWidth="1"/>
    <col min="15624" max="15624" width="8.125" style="146" customWidth="1"/>
    <col min="15625" max="15625" width="8.625" style="146" customWidth="1"/>
    <col min="15626" max="15627" width="8.125" style="146" customWidth="1"/>
    <col min="15628" max="15628" width="9.25" style="146" customWidth="1"/>
    <col min="15629" max="15634" width="9.125" style="146" customWidth="1"/>
    <col min="15635" max="15635" width="10.125" style="146" bestFit="1" customWidth="1"/>
    <col min="15636" max="15872" width="11.375" style="146"/>
    <col min="15873" max="15873" width="32.25" style="146" customWidth="1"/>
    <col min="15874" max="15874" width="8.875" style="146" customWidth="1"/>
    <col min="15875" max="15875" width="10.125" style="146" customWidth="1"/>
    <col min="15876" max="15876" width="8.125" style="146" customWidth="1"/>
    <col min="15877" max="15877" width="10.25" style="146" customWidth="1"/>
    <col min="15878" max="15878" width="9.125" style="146" customWidth="1"/>
    <col min="15879" max="15879" width="10.25" style="146" customWidth="1"/>
    <col min="15880" max="15880" width="8.125" style="146" customWidth="1"/>
    <col min="15881" max="15881" width="8.625" style="146" customWidth="1"/>
    <col min="15882" max="15883" width="8.125" style="146" customWidth="1"/>
    <col min="15884" max="15884" width="9.25" style="146" customWidth="1"/>
    <col min="15885" max="15890" width="9.125" style="146" customWidth="1"/>
    <col min="15891" max="15891" width="10.125" style="146" bestFit="1" customWidth="1"/>
    <col min="15892" max="16128" width="11.375" style="146"/>
    <col min="16129" max="16129" width="32.25" style="146" customWidth="1"/>
    <col min="16130" max="16130" width="8.875" style="146" customWidth="1"/>
    <col min="16131" max="16131" width="10.125" style="146" customWidth="1"/>
    <col min="16132" max="16132" width="8.125" style="146" customWidth="1"/>
    <col min="16133" max="16133" width="10.25" style="146" customWidth="1"/>
    <col min="16134" max="16134" width="9.125" style="146" customWidth="1"/>
    <col min="16135" max="16135" width="10.25" style="146" customWidth="1"/>
    <col min="16136" max="16136" width="8.125" style="146" customWidth="1"/>
    <col min="16137" max="16137" width="8.625" style="146" customWidth="1"/>
    <col min="16138" max="16139" width="8.125" style="146" customWidth="1"/>
    <col min="16140" max="16140" width="9.25" style="146" customWidth="1"/>
    <col min="16141" max="16146" width="9.125" style="146" customWidth="1"/>
    <col min="16147" max="16147" width="10.125" style="146" bestFit="1" customWidth="1"/>
    <col min="16148" max="16384" width="11.375" style="146"/>
  </cols>
  <sheetData>
    <row r="1" spans="1:14" ht="27" customHeight="1">
      <c r="D1" s="477"/>
      <c r="N1" s="478" t="s">
        <v>199</v>
      </c>
    </row>
    <row r="2" spans="1:14" ht="18" customHeight="1">
      <c r="K2" s="1098" t="s">
        <v>200</v>
      </c>
      <c r="L2" s="1099"/>
      <c r="M2" s="1008">
        <f>'Input Cost_MS6'!B4</f>
        <v>0</v>
      </c>
      <c r="N2" s="1003"/>
    </row>
    <row r="3" spans="1:14" ht="15" customHeight="1">
      <c r="A3" s="234">
        <f>'Input Cost_MS6'!B3</f>
        <v>0</v>
      </c>
      <c r="B3" s="337">
        <f>'Input Cost_MS6'!B8</f>
        <v>0</v>
      </c>
      <c r="C3" s="143"/>
      <c r="D3" s="144"/>
      <c r="E3" s="1105">
        <f>'Input Cost_MS6'!B6</f>
        <v>0</v>
      </c>
      <c r="F3" s="1106"/>
      <c r="G3" s="1107"/>
      <c r="H3" s="1105">
        <f>'Input Cost_MS6'!B10</f>
        <v>0</v>
      </c>
      <c r="I3" s="1106"/>
      <c r="J3" s="1107"/>
      <c r="K3" s="1103">
        <f>'Input Cost_MS6'!B9</f>
        <v>0</v>
      </c>
      <c r="L3" s="1104"/>
      <c r="M3" s="1009">
        <f>'Input Cost_MS6'!B2</f>
        <v>0</v>
      </c>
      <c r="N3" s="145"/>
    </row>
    <row r="4" spans="1:14">
      <c r="A4" s="147" t="s">
        <v>201</v>
      </c>
      <c r="B4" s="338" t="s">
        <v>202</v>
      </c>
      <c r="C4" s="149"/>
      <c r="D4" s="150"/>
      <c r="E4" s="148" t="s">
        <v>203</v>
      </c>
      <c r="F4" s="149"/>
      <c r="G4" s="150"/>
      <c r="H4" s="148" t="s">
        <v>204</v>
      </c>
      <c r="I4" s="149"/>
      <c r="J4" s="150"/>
      <c r="K4" s="148" t="s">
        <v>205</v>
      </c>
      <c r="L4" s="150"/>
      <c r="M4" s="1006" t="s">
        <v>206</v>
      </c>
      <c r="N4" s="150"/>
    </row>
    <row r="5" spans="1:14" ht="21.75" customHeight="1">
      <c r="A5" s="1095"/>
      <c r="B5" s="1096"/>
      <c r="C5" s="1096"/>
      <c r="D5" s="1096"/>
      <c r="E5" s="1096"/>
      <c r="F5" s="1096"/>
      <c r="G5" s="1096"/>
      <c r="H5" s="1096"/>
      <c r="I5" s="1096"/>
      <c r="J5" s="1096"/>
      <c r="K5" s="1096"/>
      <c r="L5" s="1096"/>
      <c r="M5" s="1096"/>
      <c r="N5" s="1097"/>
    </row>
    <row r="6" spans="1:14" ht="15.75">
      <c r="A6" s="1100" t="s">
        <v>207</v>
      </c>
      <c r="B6" s="1101"/>
      <c r="C6" s="1101"/>
      <c r="D6" s="1101"/>
      <c r="E6" s="1101"/>
      <c r="F6" s="1101"/>
      <c r="G6" s="1101"/>
      <c r="H6" s="1101"/>
      <c r="I6" s="1101"/>
      <c r="J6" s="1101"/>
      <c r="K6" s="1101"/>
      <c r="L6" s="1101"/>
      <c r="M6" s="1101"/>
      <c r="N6" s="1102"/>
    </row>
    <row r="7" spans="1:14" ht="15" customHeight="1">
      <c r="A7" s="1108" t="s">
        <v>208</v>
      </c>
      <c r="B7" s="1109"/>
      <c r="C7" s="1109"/>
      <c r="D7" s="1109"/>
      <c r="E7" s="1110"/>
      <c r="F7" s="1023"/>
      <c r="G7" s="1023"/>
      <c r="H7" s="1023"/>
      <c r="I7" s="284" t="s">
        <v>209</v>
      </c>
      <c r="J7" s="919"/>
      <c r="K7" s="919"/>
      <c r="L7" s="919"/>
      <c r="M7" s="920" t="s">
        <v>210</v>
      </c>
      <c r="N7" s="269" t="s">
        <v>201</v>
      </c>
    </row>
    <row r="8" spans="1:14" ht="39" customHeight="1">
      <c r="B8" s="773"/>
      <c r="C8" s="776" t="s">
        <v>211</v>
      </c>
      <c r="D8" s="775" t="s">
        <v>212</v>
      </c>
      <c r="E8" s="775" t="s">
        <v>213</v>
      </c>
      <c r="H8" s="771"/>
      <c r="I8" s="921" t="s">
        <v>214</v>
      </c>
      <c r="J8" s="1024"/>
      <c r="K8" s="1024"/>
      <c r="L8" s="922" t="s">
        <v>215</v>
      </c>
      <c r="M8" s="997">
        <f>J22</f>
        <v>0</v>
      </c>
      <c r="N8" s="1025"/>
    </row>
    <row r="9" spans="1:14" ht="15" customHeight="1">
      <c r="A9" s="1026" t="s">
        <v>216</v>
      </c>
      <c r="B9" s="1027" t="s">
        <v>86</v>
      </c>
      <c r="C9" s="1028">
        <f>C10*'Project Costs_MS6'!C5/1000</f>
        <v>0</v>
      </c>
      <c r="D9" s="1029">
        <f>D10*'Project Costs_MS6'!C5/1000</f>
        <v>0</v>
      </c>
      <c r="E9" s="1029">
        <f>E10*'Project Costs_MS6'!C5/1000</f>
        <v>0</v>
      </c>
      <c r="G9" s="170"/>
      <c r="I9" s="926" t="s">
        <v>217</v>
      </c>
      <c r="J9" s="927"/>
      <c r="K9" s="927"/>
      <c r="L9" s="928" t="s">
        <v>86</v>
      </c>
      <c r="M9" s="998">
        <f>J37+J76</f>
        <v>0</v>
      </c>
      <c r="N9" s="994"/>
    </row>
    <row r="10" spans="1:14" ht="15" customHeight="1">
      <c r="A10" s="157" t="s">
        <v>218</v>
      </c>
      <c r="B10" s="466" t="s">
        <v>120</v>
      </c>
      <c r="C10" s="787">
        <f>SUM(C11:C15)</f>
        <v>0</v>
      </c>
      <c r="D10" s="467">
        <f>SUM(D11:D15)</f>
        <v>0</v>
      </c>
      <c r="E10" s="467">
        <f>SUM(E11:E15)</f>
        <v>0</v>
      </c>
      <c r="F10" s="772"/>
      <c r="G10" s="770"/>
      <c r="I10" s="951" t="s">
        <v>219</v>
      </c>
      <c r="J10" s="930"/>
      <c r="K10" s="930"/>
      <c r="L10" s="931" t="s">
        <v>86</v>
      </c>
      <c r="M10" s="932">
        <f>J62</f>
        <v>0</v>
      </c>
      <c r="N10" s="933">
        <f>J68</f>
        <v>0</v>
      </c>
    </row>
    <row r="11" spans="1:14" ht="15" customHeight="1">
      <c r="A11" s="155" t="s">
        <v>220</v>
      </c>
      <c r="B11" s="156" t="s">
        <v>120</v>
      </c>
      <c r="C11" s="774">
        <f>'Project Costs_MS6'!D13</f>
        <v>0</v>
      </c>
      <c r="D11" s="465">
        <f>'Project Costs_MS6'!E13</f>
        <v>0</v>
      </c>
      <c r="E11" s="465">
        <f>'Project Costs_MS6'!F13</f>
        <v>0</v>
      </c>
      <c r="G11" s="170"/>
      <c r="I11" s="934" t="s">
        <v>221</v>
      </c>
      <c r="J11" s="935"/>
      <c r="K11" s="935"/>
      <c r="L11" s="936" t="s">
        <v>86</v>
      </c>
      <c r="M11" s="937">
        <f>M9-M10</f>
        <v>0</v>
      </c>
      <c r="N11" s="938">
        <f>M9-N10</f>
        <v>0</v>
      </c>
    </row>
    <row r="12" spans="1:14" ht="15" customHeight="1">
      <c r="A12" s="155" t="s">
        <v>222</v>
      </c>
      <c r="B12" s="156" t="s">
        <v>120</v>
      </c>
      <c r="C12" s="774">
        <f>'Project Costs_MS6'!D14</f>
        <v>0</v>
      </c>
      <c r="D12" s="465">
        <f>'Project Costs_MS6'!E14</f>
        <v>0</v>
      </c>
      <c r="E12" s="465">
        <f>'Project Costs_MS6'!F14</f>
        <v>0</v>
      </c>
      <c r="G12" s="170"/>
      <c r="I12" s="930"/>
      <c r="J12" s="930"/>
      <c r="K12" s="930"/>
      <c r="L12" s="930"/>
      <c r="M12" s="1001"/>
      <c r="N12" s="930"/>
    </row>
    <row r="13" spans="1:14" ht="15" customHeight="1">
      <c r="A13" s="155" t="s">
        <v>223</v>
      </c>
      <c r="B13" s="156" t="s">
        <v>120</v>
      </c>
      <c r="C13" s="774">
        <f>'Project Costs_MS6'!D15</f>
        <v>0</v>
      </c>
      <c r="D13" s="465">
        <f>'Project Costs_MS6'!E15</f>
        <v>0</v>
      </c>
      <c r="E13" s="465">
        <f>'Project Costs_MS6'!F15</f>
        <v>0</v>
      </c>
      <c r="G13" s="170"/>
      <c r="I13" s="921" t="s">
        <v>224</v>
      </c>
      <c r="J13" s="1024"/>
      <c r="K13" s="1024"/>
      <c r="L13" s="939" t="s">
        <v>86</v>
      </c>
      <c r="M13" s="999">
        <f>'Lifecycle Calculation_MS6'!J17</f>
        <v>0</v>
      </c>
      <c r="N13" s="995"/>
    </row>
    <row r="14" spans="1:14" ht="15" customHeight="1">
      <c r="A14" s="155" t="s">
        <v>225</v>
      </c>
      <c r="B14" s="156" t="s">
        <v>120</v>
      </c>
      <c r="C14" s="774">
        <f>'Project Costs_MS6'!D16</f>
        <v>0</v>
      </c>
      <c r="D14" s="465">
        <f>'Project Costs_MS6'!E16</f>
        <v>0</v>
      </c>
      <c r="E14" s="465">
        <f>'Project Costs_MS6'!F16</f>
        <v>0</v>
      </c>
      <c r="G14" s="170"/>
      <c r="I14" s="940" t="s">
        <v>226</v>
      </c>
      <c r="J14" s="941"/>
      <c r="K14" s="941"/>
      <c r="L14" s="942" t="s">
        <v>148</v>
      </c>
      <c r="M14" s="943" t="str">
        <f>Amortization_MS6!K8</f>
        <v>&lt;1,0</v>
      </c>
      <c r="N14" s="943" t="str">
        <f>Amortization_MS6!K17</f>
        <v>&lt;1,0</v>
      </c>
    </row>
    <row r="15" spans="1:14" ht="15" customHeight="1">
      <c r="A15" s="155" t="s">
        <v>52</v>
      </c>
      <c r="B15" s="156" t="s">
        <v>120</v>
      </c>
      <c r="C15" s="966">
        <f>'Project Costs_MS6'!D17</f>
        <v>0</v>
      </c>
      <c r="D15" s="465">
        <f>'Project Costs_MS6'!E17</f>
        <v>0</v>
      </c>
      <c r="E15" s="465">
        <f>'Project Costs_MS6'!F17</f>
        <v>0</v>
      </c>
      <c r="G15" s="170"/>
      <c r="I15" s="929" t="s">
        <v>57</v>
      </c>
      <c r="J15" s="930"/>
      <c r="K15" s="930"/>
      <c r="L15" s="944" t="s">
        <v>98</v>
      </c>
      <c r="M15" s="1000">
        <f>IF(J71+J80=0,0,'Lifecycle Calculation_MS6'!B2)</f>
        <v>0</v>
      </c>
      <c r="N15" s="996"/>
    </row>
    <row r="16" spans="1:14" ht="15" customHeight="1">
      <c r="A16" s="1030"/>
      <c r="B16" s="1031"/>
      <c r="C16" s="188"/>
      <c r="D16" s="1032"/>
      <c r="E16" s="1032"/>
      <c r="G16" s="170"/>
      <c r="I16" s="945" t="s">
        <v>227</v>
      </c>
      <c r="J16" s="1033"/>
      <c r="K16" s="1033"/>
      <c r="L16" s="946" t="s">
        <v>86</v>
      </c>
      <c r="M16" s="1034">
        <f>IF(NPV('Project Costs_MS6'!C3,C86:I86)-M13=0,0,NPV('Project Costs_MS6'!C3,C86:I86)-M13)</f>
        <v>0</v>
      </c>
      <c r="N16" s="1034">
        <f>IF(NPV('Project Costs_MS6'!C3,C93:I93)-(M13)=0,0,NPV('Project Costs_MS6'!C3,C93:I93)-(M13))</f>
        <v>0</v>
      </c>
    </row>
    <row r="17" spans="1:19" ht="16.5" customHeight="1">
      <c r="C17" s="188"/>
      <c r="G17" s="170"/>
      <c r="I17" s="947" t="s">
        <v>227</v>
      </c>
      <c r="J17" s="948"/>
      <c r="K17" s="948"/>
      <c r="L17" s="949" t="s">
        <v>98</v>
      </c>
      <c r="M17" s="950">
        <f>IF(J37=0,0,M16/J37)</f>
        <v>0</v>
      </c>
      <c r="N17" s="950">
        <f>IF(J37=0,0,N16/J37)</f>
        <v>0</v>
      </c>
    </row>
    <row r="18" spans="1:19">
      <c r="B18" s="146"/>
      <c r="D18" s="222"/>
      <c r="I18" s="414"/>
    </row>
    <row r="19" spans="1:19">
      <c r="A19" s="159"/>
      <c r="B19" s="154"/>
      <c r="C19" s="236">
        <f>'Input Cost_MS6'!D115</f>
        <v>2026</v>
      </c>
      <c r="D19" s="237">
        <f t="shared" ref="D19:I19" si="0">C19+1</f>
        <v>2027</v>
      </c>
      <c r="E19" s="236">
        <f t="shared" si="0"/>
        <v>2028</v>
      </c>
      <c r="F19" s="237">
        <f t="shared" si="0"/>
        <v>2029</v>
      </c>
      <c r="G19" s="236">
        <f t="shared" si="0"/>
        <v>2030</v>
      </c>
      <c r="H19" s="237">
        <f t="shared" si="0"/>
        <v>2031</v>
      </c>
      <c r="I19" s="236">
        <f t="shared" si="0"/>
        <v>2032</v>
      </c>
      <c r="J19" s="238" t="s">
        <v>156</v>
      </c>
    </row>
    <row r="20" spans="1:19" s="162" customFormat="1" ht="15.75">
      <c r="A20" s="151" t="s">
        <v>228</v>
      </c>
      <c r="B20" s="152"/>
      <c r="C20" s="152"/>
      <c r="D20" s="161"/>
      <c r="E20" s="161"/>
      <c r="F20" s="161"/>
      <c r="G20" s="161"/>
      <c r="H20" s="161"/>
      <c r="I20" s="161"/>
      <c r="J20" s="153"/>
    </row>
    <row r="21" spans="1:19">
      <c r="A21" s="163" t="s">
        <v>229</v>
      </c>
      <c r="B21" s="1027" t="s">
        <v>230</v>
      </c>
      <c r="C21" s="171"/>
      <c r="D21" s="256"/>
      <c r="E21" s="257"/>
      <c r="F21" s="257"/>
      <c r="G21" s="257"/>
      <c r="H21" s="257"/>
      <c r="I21" s="253"/>
      <c r="J21" s="1035">
        <f>SUM(C21:I21)</f>
        <v>0</v>
      </c>
    </row>
    <row r="22" spans="1:19">
      <c r="A22" s="175" t="s">
        <v>231</v>
      </c>
      <c r="B22" s="176" t="s">
        <v>230</v>
      </c>
      <c r="C22" s="233">
        <f>detail_MS6!B47</f>
        <v>0</v>
      </c>
      <c r="D22" s="177">
        <f>detail_MS6!O47</f>
        <v>0</v>
      </c>
      <c r="E22" s="177">
        <f>detail_MS6!AB47</f>
        <v>0</v>
      </c>
      <c r="F22" s="177">
        <f>detail_MS6!AO47</f>
        <v>0</v>
      </c>
      <c r="G22" s="177">
        <f>detail_MS6!BB47</f>
        <v>0</v>
      </c>
      <c r="H22" s="177">
        <f>detail_MS6!BO47</f>
        <v>0</v>
      </c>
      <c r="I22" s="254">
        <f>detail_MS6!CB47</f>
        <v>0</v>
      </c>
      <c r="J22" s="213">
        <f>SUM(C22:I22)</f>
        <v>0</v>
      </c>
    </row>
    <row r="23" spans="1:19">
      <c r="A23" s="957" t="s">
        <v>232</v>
      </c>
      <c r="B23" s="925" t="s">
        <v>233</v>
      </c>
      <c r="C23" s="1036">
        <f>IF(C22=0,0,(C37*1000)/C22)</f>
        <v>0</v>
      </c>
      <c r="D23" s="958">
        <f t="shared" ref="D23:J23" si="1">IF(D22=0,0,(D37*1000)/D22)</f>
        <v>0</v>
      </c>
      <c r="E23" s="958">
        <f t="shared" si="1"/>
        <v>0</v>
      </c>
      <c r="F23" s="958">
        <f t="shared" si="1"/>
        <v>0</v>
      </c>
      <c r="G23" s="958">
        <f t="shared" si="1"/>
        <v>0</v>
      </c>
      <c r="H23" s="958">
        <f t="shared" si="1"/>
        <v>0</v>
      </c>
      <c r="I23" s="1036">
        <f t="shared" si="1"/>
        <v>0</v>
      </c>
      <c r="J23" s="959">
        <f t="shared" si="1"/>
        <v>0</v>
      </c>
      <c r="K23" s="413">
        <f>J23*3</f>
        <v>0</v>
      </c>
      <c r="L23" s="414"/>
      <c r="M23" s="414"/>
    </row>
    <row r="24" spans="1:19">
      <c r="A24" s="160" t="s">
        <v>234</v>
      </c>
      <c r="B24" s="156" t="s">
        <v>233</v>
      </c>
      <c r="C24" s="188" t="e">
        <f>(C38*1000)/C22</f>
        <v>#DIV/0!</v>
      </c>
      <c r="D24" s="164" t="e">
        <f t="shared" ref="D24:J24" si="2">(D38*1000)/D22</f>
        <v>#DIV/0!</v>
      </c>
      <c r="E24" s="164" t="e">
        <f t="shared" si="2"/>
        <v>#DIV/0!</v>
      </c>
      <c r="F24" s="164" t="e">
        <f t="shared" si="2"/>
        <v>#DIV/0!</v>
      </c>
      <c r="G24" s="164" t="e">
        <f t="shared" si="2"/>
        <v>#DIV/0!</v>
      </c>
      <c r="H24" s="164" t="e">
        <f t="shared" si="2"/>
        <v>#DIV/0!</v>
      </c>
      <c r="I24" s="188" t="e">
        <f t="shared" si="2"/>
        <v>#DIV/0!</v>
      </c>
      <c r="J24" s="165" t="e">
        <f t="shared" si="2"/>
        <v>#DIV/0!</v>
      </c>
      <c r="K24" s="413"/>
      <c r="L24" s="414"/>
      <c r="M24" s="414"/>
    </row>
    <row r="25" spans="1:19">
      <c r="A25" s="160" t="s">
        <v>235</v>
      </c>
      <c r="B25" s="156" t="s">
        <v>233</v>
      </c>
      <c r="C25" s="188" t="e">
        <f>(C41*1000)/C22</f>
        <v>#DIV/0!</v>
      </c>
      <c r="D25" s="164" t="e">
        <f t="shared" ref="D25:J25" si="3">(D41*1000)/D22</f>
        <v>#DIV/0!</v>
      </c>
      <c r="E25" s="164" t="e">
        <f t="shared" si="3"/>
        <v>#DIV/0!</v>
      </c>
      <c r="F25" s="164" t="e">
        <f t="shared" si="3"/>
        <v>#DIV/0!</v>
      </c>
      <c r="G25" s="164" t="e">
        <f t="shared" si="3"/>
        <v>#DIV/0!</v>
      </c>
      <c r="H25" s="164" t="e">
        <f t="shared" si="3"/>
        <v>#DIV/0!</v>
      </c>
      <c r="I25" s="188" t="e">
        <f t="shared" si="3"/>
        <v>#DIV/0!</v>
      </c>
      <c r="J25" s="165" t="e">
        <f t="shared" si="3"/>
        <v>#DIV/0!</v>
      </c>
      <c r="K25" s="413"/>
      <c r="L25" s="414"/>
      <c r="M25" s="414"/>
    </row>
    <row r="26" spans="1:19">
      <c r="A26" s="952" t="s">
        <v>236</v>
      </c>
      <c r="B26" s="924" t="s">
        <v>233</v>
      </c>
      <c r="C26" s="965" t="e">
        <f>(C46*1000)/C22</f>
        <v>#DIV/0!</v>
      </c>
      <c r="D26" s="953" t="e">
        <f t="shared" ref="D26:J26" si="4">(D46*1000)/D22</f>
        <v>#DIV/0!</v>
      </c>
      <c r="E26" s="953" t="e">
        <f t="shared" si="4"/>
        <v>#DIV/0!</v>
      </c>
      <c r="F26" s="953" t="e">
        <f t="shared" si="4"/>
        <v>#DIV/0!</v>
      </c>
      <c r="G26" s="953" t="e">
        <f t="shared" si="4"/>
        <v>#DIV/0!</v>
      </c>
      <c r="H26" s="953" t="e">
        <f t="shared" si="4"/>
        <v>#DIV/0!</v>
      </c>
      <c r="I26" s="965" t="e">
        <f t="shared" si="4"/>
        <v>#DIV/0!</v>
      </c>
      <c r="J26" s="954" t="e">
        <f t="shared" si="4"/>
        <v>#DIV/0!</v>
      </c>
      <c r="K26" s="413"/>
      <c r="L26" s="414"/>
      <c r="M26" s="414"/>
    </row>
    <row r="27" spans="1:19">
      <c r="A27" s="160" t="s">
        <v>237</v>
      </c>
      <c r="B27" s="156" t="s">
        <v>233</v>
      </c>
      <c r="C27" s="188">
        <f t="shared" ref="C27:J27" si="5">IF(C22=0,0,(C47*1000)/C22)</f>
        <v>0</v>
      </c>
      <c r="D27" s="164">
        <f t="shared" si="5"/>
        <v>0</v>
      </c>
      <c r="E27" s="164">
        <f t="shared" si="5"/>
        <v>0</v>
      </c>
      <c r="F27" s="164">
        <f t="shared" si="5"/>
        <v>0</v>
      </c>
      <c r="G27" s="164">
        <f t="shared" si="5"/>
        <v>0</v>
      </c>
      <c r="H27" s="164">
        <f t="shared" si="5"/>
        <v>0</v>
      </c>
      <c r="I27" s="255">
        <f t="shared" si="5"/>
        <v>0</v>
      </c>
      <c r="J27" s="165">
        <f t="shared" si="5"/>
        <v>0</v>
      </c>
      <c r="K27" s="414"/>
      <c r="L27" s="414"/>
      <c r="M27" s="414"/>
    </row>
    <row r="28" spans="1:19">
      <c r="A28" s="952" t="s">
        <v>238</v>
      </c>
      <c r="B28" s="924" t="s">
        <v>233</v>
      </c>
      <c r="C28" s="965" t="e">
        <f>(C57*1000)/C22</f>
        <v>#DIV/0!</v>
      </c>
      <c r="D28" s="953" t="e">
        <f t="shared" ref="D28:J28" si="6">(D57*1000)/D22</f>
        <v>#DIV/0!</v>
      </c>
      <c r="E28" s="953" t="e">
        <f t="shared" si="6"/>
        <v>#DIV/0!</v>
      </c>
      <c r="F28" s="953" t="e">
        <f t="shared" si="6"/>
        <v>#DIV/0!</v>
      </c>
      <c r="G28" s="953" t="e">
        <f t="shared" si="6"/>
        <v>#DIV/0!</v>
      </c>
      <c r="H28" s="953" t="e">
        <f t="shared" si="6"/>
        <v>#DIV/0!</v>
      </c>
      <c r="I28" s="965" t="e">
        <f t="shared" si="6"/>
        <v>#DIV/0!</v>
      </c>
      <c r="J28" s="954" t="e">
        <f t="shared" si="6"/>
        <v>#DIV/0!</v>
      </c>
      <c r="K28" s="413"/>
      <c r="L28" s="414"/>
      <c r="M28" s="414"/>
    </row>
    <row r="29" spans="1:19">
      <c r="A29" s="160" t="s">
        <v>239</v>
      </c>
      <c r="B29" s="156" t="s">
        <v>233</v>
      </c>
      <c r="C29" s="188">
        <f t="shared" ref="C29:J29" si="7">IF(C22=0,0,(C58*1000)/C22)</f>
        <v>0</v>
      </c>
      <c r="D29" s="164">
        <f t="shared" si="7"/>
        <v>0</v>
      </c>
      <c r="E29" s="164">
        <f t="shared" si="7"/>
        <v>0</v>
      </c>
      <c r="F29" s="164">
        <f t="shared" si="7"/>
        <v>0</v>
      </c>
      <c r="G29" s="164">
        <f t="shared" si="7"/>
        <v>0</v>
      </c>
      <c r="H29" s="164">
        <f t="shared" si="7"/>
        <v>0</v>
      </c>
      <c r="I29" s="255">
        <f t="shared" si="7"/>
        <v>0</v>
      </c>
      <c r="J29" s="165">
        <f t="shared" si="7"/>
        <v>0</v>
      </c>
      <c r="K29" s="414"/>
      <c r="L29" s="414"/>
      <c r="M29" s="414"/>
    </row>
    <row r="30" spans="1:19">
      <c r="A30" s="960" t="s">
        <v>240</v>
      </c>
      <c r="B30" s="466" t="s">
        <v>233</v>
      </c>
      <c r="C30" s="961" t="e">
        <f>(C68*1000)/C22</f>
        <v>#DIV/0!</v>
      </c>
      <c r="D30" s="962" t="e">
        <f t="shared" ref="D30:J30" si="8">(D68*1000)/D22</f>
        <v>#DIV/0!</v>
      </c>
      <c r="E30" s="962" t="e">
        <f t="shared" si="8"/>
        <v>#DIV/0!</v>
      </c>
      <c r="F30" s="962" t="e">
        <f t="shared" si="8"/>
        <v>#DIV/0!</v>
      </c>
      <c r="G30" s="962" t="e">
        <f t="shared" si="8"/>
        <v>#DIV/0!</v>
      </c>
      <c r="H30" s="962" t="e">
        <f t="shared" si="8"/>
        <v>#DIV/0!</v>
      </c>
      <c r="I30" s="963" t="e">
        <f t="shared" si="8"/>
        <v>#DIV/0!</v>
      </c>
      <c r="J30" s="964" t="e">
        <f t="shared" si="8"/>
        <v>#DIV/0!</v>
      </c>
      <c r="K30" s="414"/>
      <c r="L30" s="414"/>
      <c r="M30" s="414"/>
    </row>
    <row r="31" spans="1:19" s="214" customFormat="1">
      <c r="A31" s="474" t="s">
        <v>241</v>
      </c>
      <c r="B31" s="449" t="s">
        <v>98</v>
      </c>
      <c r="C31" s="955">
        <f>'Input Cost_MS6'!C22</f>
        <v>0</v>
      </c>
      <c r="D31" s="955">
        <f>'Input Cost_MS6'!C23</f>
        <v>0</v>
      </c>
      <c r="E31" s="955">
        <f>'Input Cost_MS6'!C24</f>
        <v>0</v>
      </c>
      <c r="F31" s="955">
        <f>'Input Cost_MS6'!C25</f>
        <v>0</v>
      </c>
      <c r="G31" s="955">
        <f>'Input Cost_MS6'!C26</f>
        <v>0</v>
      </c>
      <c r="H31" s="955">
        <f>'Input Cost_MS6'!C27</f>
        <v>0</v>
      </c>
      <c r="I31" s="955">
        <f>'Input Cost_MS6'!C28</f>
        <v>0</v>
      </c>
      <c r="J31" s="956">
        <f>IF(J34=0,0,J36/J34)</f>
        <v>0</v>
      </c>
      <c r="K31" s="415"/>
      <c r="L31" s="415"/>
      <c r="M31" s="415"/>
    </row>
    <row r="32" spans="1:19">
      <c r="A32" s="155"/>
      <c r="C32" s="166"/>
      <c r="D32" s="166"/>
      <c r="E32" s="166"/>
      <c r="F32" s="166"/>
      <c r="G32" s="166"/>
      <c r="H32" s="166"/>
      <c r="I32" s="166"/>
      <c r="J32" s="189"/>
      <c r="K32" s="416"/>
      <c r="L32" s="414"/>
      <c r="M32" s="414"/>
      <c r="R32" s="372"/>
      <c r="S32" s="372"/>
    </row>
    <row r="33" spans="1:21" s="162" customFormat="1" ht="15.75">
      <c r="A33" s="151" t="s">
        <v>242</v>
      </c>
      <c r="B33" s="152"/>
      <c r="C33" s="152"/>
      <c r="D33" s="161"/>
      <c r="E33" s="161"/>
      <c r="F33" s="161"/>
      <c r="G33" s="161"/>
      <c r="H33" s="161"/>
      <c r="I33" s="161"/>
      <c r="J33" s="153"/>
      <c r="K33" s="417"/>
      <c r="L33" s="417"/>
      <c r="M33" s="417"/>
    </row>
    <row r="34" spans="1:21">
      <c r="A34" s="160" t="s">
        <v>243</v>
      </c>
      <c r="B34" s="156" t="s">
        <v>86</v>
      </c>
      <c r="C34" s="1037">
        <f>detail_MS6!G47/1000</f>
        <v>0</v>
      </c>
      <c r="D34" s="169">
        <f>detail_MS6!T47/1000</f>
        <v>0</v>
      </c>
      <c r="E34" s="169">
        <f>detail_MS6!AG47/1000</f>
        <v>0</v>
      </c>
      <c r="F34" s="169">
        <f>detail_MS6!AT47/1000</f>
        <v>0</v>
      </c>
      <c r="G34" s="169">
        <f>detail_MS6!BG47/1000</f>
        <v>0</v>
      </c>
      <c r="H34" s="169">
        <f>detail_MS6!BT47/1000</f>
        <v>0</v>
      </c>
      <c r="I34" s="304">
        <f>detail_MS6!CG47/1000</f>
        <v>0</v>
      </c>
      <c r="J34" s="1038">
        <f t="shared" ref="J34:J39" si="9">SUM(C34:I34)</f>
        <v>0</v>
      </c>
      <c r="K34" s="418"/>
      <c r="L34" s="413"/>
      <c r="M34" s="414"/>
      <c r="O34" s="251"/>
      <c r="R34" s="188"/>
      <c r="S34" s="188"/>
    </row>
    <row r="35" spans="1:21">
      <c r="A35" s="160" t="s">
        <v>244</v>
      </c>
      <c r="B35" s="156" t="s">
        <v>86</v>
      </c>
      <c r="C35" s="182">
        <f>detail_MS6!I47/1000</f>
        <v>0</v>
      </c>
      <c r="D35" s="167">
        <f>detail_MS6!V47/1000</f>
        <v>0</v>
      </c>
      <c r="E35" s="167">
        <f>detail_MS6!AI47/1000</f>
        <v>0</v>
      </c>
      <c r="F35" s="167">
        <f>detail_MS6!AV47/1000</f>
        <v>0</v>
      </c>
      <c r="G35" s="167">
        <f>detail_MS6!BI47/1000</f>
        <v>0</v>
      </c>
      <c r="H35" s="167">
        <f>detail_MS6!BV47/1000</f>
        <v>0</v>
      </c>
      <c r="I35" s="305">
        <f>detail_MS6!CI47/1000</f>
        <v>0</v>
      </c>
      <c r="J35" s="228">
        <f t="shared" si="9"/>
        <v>0</v>
      </c>
      <c r="K35" s="419"/>
      <c r="L35" s="414"/>
      <c r="M35" s="414"/>
      <c r="N35" s="373"/>
      <c r="O35" s="251"/>
      <c r="Q35" s="373"/>
      <c r="R35" s="188"/>
      <c r="S35" s="240"/>
      <c r="T35" s="373"/>
    </row>
    <row r="36" spans="1:21">
      <c r="A36" s="160" t="s">
        <v>245</v>
      </c>
      <c r="B36" s="156" t="s">
        <v>86</v>
      </c>
      <c r="C36" s="182">
        <f>detail_MS6!J47/1000</f>
        <v>0</v>
      </c>
      <c r="D36" s="167">
        <f>detail_MS6!W47/1000</f>
        <v>0</v>
      </c>
      <c r="E36" s="167">
        <f>detail_MS6!AJ47/1000</f>
        <v>0</v>
      </c>
      <c r="F36" s="167">
        <f>detail_MS6!AW47/1000</f>
        <v>0</v>
      </c>
      <c r="G36" s="167">
        <f>detail_MS6!BJ47/1000</f>
        <v>0</v>
      </c>
      <c r="H36" s="167">
        <f>detail_MS6!BW47/1000</f>
        <v>0</v>
      </c>
      <c r="I36" s="305">
        <f>detail_MS6!CJ47/1000</f>
        <v>0</v>
      </c>
      <c r="J36" s="228">
        <f t="shared" si="9"/>
        <v>0</v>
      </c>
      <c r="K36" s="419"/>
      <c r="L36" s="414"/>
      <c r="M36" s="414"/>
      <c r="O36" s="251"/>
      <c r="R36" s="188"/>
      <c r="S36" s="188"/>
    </row>
    <row r="37" spans="1:21">
      <c r="A37" s="175" t="s">
        <v>246</v>
      </c>
      <c r="B37" s="176" t="s">
        <v>86</v>
      </c>
      <c r="C37" s="183">
        <f t="shared" ref="C37:I37" si="10">C34+C36</f>
        <v>0</v>
      </c>
      <c r="D37" s="177">
        <f t="shared" si="10"/>
        <v>0</v>
      </c>
      <c r="E37" s="177">
        <f t="shared" si="10"/>
        <v>0</v>
      </c>
      <c r="F37" s="177">
        <f t="shared" si="10"/>
        <v>0</v>
      </c>
      <c r="G37" s="177">
        <f t="shared" si="10"/>
        <v>0</v>
      </c>
      <c r="H37" s="177">
        <f t="shared" si="10"/>
        <v>0</v>
      </c>
      <c r="I37" s="306">
        <f t="shared" si="10"/>
        <v>0</v>
      </c>
      <c r="J37" s="213">
        <f t="shared" si="9"/>
        <v>0</v>
      </c>
      <c r="K37" s="414"/>
      <c r="L37" s="414"/>
      <c r="M37" s="414"/>
      <c r="N37" s="373"/>
      <c r="O37" s="251"/>
      <c r="Q37" s="373"/>
      <c r="R37" s="188"/>
      <c r="S37" s="240"/>
      <c r="T37" s="373"/>
    </row>
    <row r="38" spans="1:21" ht="15.75">
      <c r="A38" s="160" t="s">
        <v>247</v>
      </c>
      <c r="B38" s="156" t="s">
        <v>86</v>
      </c>
      <c r="C38" s="182">
        <f>'Lifecycle Calculation_MS6'!C61/1000</f>
        <v>0</v>
      </c>
      <c r="D38" s="167">
        <f>'Lifecycle Calculation_MS6'!D61/1000</f>
        <v>0</v>
      </c>
      <c r="E38" s="167">
        <f>'Lifecycle Calculation_MS6'!E61/1000</f>
        <v>0</v>
      </c>
      <c r="F38" s="167">
        <f>'Lifecycle Calculation_MS6'!F61/1000</f>
        <v>0</v>
      </c>
      <c r="G38" s="167">
        <f>'Lifecycle Calculation_MS6'!G61/1000</f>
        <v>0</v>
      </c>
      <c r="H38" s="167">
        <f>'Lifecycle Calculation_MS6'!H61/1000</f>
        <v>0</v>
      </c>
      <c r="I38" s="305">
        <f>'Lifecycle Calculation_MS6'!I61/1000</f>
        <v>0</v>
      </c>
      <c r="J38" s="228">
        <f t="shared" si="9"/>
        <v>0</v>
      </c>
      <c r="K38" s="420" t="e">
        <f>J38*1000/$J$22</f>
        <v>#DIV/0!</v>
      </c>
      <c r="L38" s="421" t="e">
        <f>J38/J46</f>
        <v>#DIV/0!</v>
      </c>
      <c r="M38" s="414"/>
      <c r="O38" s="251"/>
      <c r="R38" s="188"/>
      <c r="S38" s="374"/>
    </row>
    <row r="39" spans="1:21">
      <c r="A39" s="1039" t="s">
        <v>248</v>
      </c>
      <c r="B39" s="1040" t="s">
        <v>86</v>
      </c>
      <c r="C39" s="1041">
        <f t="shared" ref="C39:H39" si="11">C37-C38</f>
        <v>0</v>
      </c>
      <c r="D39" s="168">
        <f t="shared" si="11"/>
        <v>0</v>
      </c>
      <c r="E39" s="168">
        <f t="shared" si="11"/>
        <v>0</v>
      </c>
      <c r="F39" s="168">
        <f t="shared" si="11"/>
        <v>0</v>
      </c>
      <c r="G39" s="168">
        <f t="shared" si="11"/>
        <v>0</v>
      </c>
      <c r="H39" s="168">
        <f t="shared" si="11"/>
        <v>0</v>
      </c>
      <c r="I39" s="307">
        <f>I37-I38</f>
        <v>0</v>
      </c>
      <c r="J39" s="1042">
        <f t="shared" si="9"/>
        <v>0</v>
      </c>
      <c r="K39" s="422"/>
      <c r="L39" s="414"/>
      <c r="M39" s="414"/>
      <c r="N39" s="373"/>
      <c r="O39" s="251"/>
      <c r="Q39" s="375"/>
      <c r="R39" s="188"/>
      <c r="S39" s="376"/>
      <c r="T39" s="166"/>
    </row>
    <row r="40" spans="1:21">
      <c r="A40" s="178" t="s">
        <v>248</v>
      </c>
      <c r="B40" s="179" t="s">
        <v>98</v>
      </c>
      <c r="C40" s="184" t="str">
        <f t="shared" ref="C40:J40" si="12">IF(C37&gt;0,C39/C37,"")</f>
        <v/>
      </c>
      <c r="D40" s="180" t="str">
        <f t="shared" si="12"/>
        <v/>
      </c>
      <c r="E40" s="180" t="str">
        <f t="shared" si="12"/>
        <v/>
      </c>
      <c r="F40" s="180" t="str">
        <f t="shared" si="12"/>
        <v/>
      </c>
      <c r="G40" s="180" t="str">
        <f t="shared" si="12"/>
        <v/>
      </c>
      <c r="H40" s="180" t="str">
        <f t="shared" si="12"/>
        <v/>
      </c>
      <c r="I40" s="308" t="str">
        <f t="shared" si="12"/>
        <v/>
      </c>
      <c r="J40" s="311" t="str">
        <f t="shared" si="12"/>
        <v/>
      </c>
      <c r="K40" s="422"/>
      <c r="L40" s="414"/>
      <c r="M40" s="414"/>
    </row>
    <row r="41" spans="1:21">
      <c r="A41" s="160" t="s">
        <v>249</v>
      </c>
      <c r="B41" s="156" t="s">
        <v>86</v>
      </c>
      <c r="C41" s="182">
        <f>'Lifecycle Calculation_MS6'!C103/1000</f>
        <v>0</v>
      </c>
      <c r="D41" s="167">
        <f>'Lifecycle Calculation_MS6'!D103/1000</f>
        <v>0</v>
      </c>
      <c r="E41" s="167">
        <f>'Lifecycle Calculation_MS6'!E103/1000</f>
        <v>0</v>
      </c>
      <c r="F41" s="167">
        <f>'Lifecycle Calculation_MS6'!F103/1000</f>
        <v>0</v>
      </c>
      <c r="G41" s="167">
        <f>'Lifecycle Calculation_MS6'!G103/1000</f>
        <v>0</v>
      </c>
      <c r="H41" s="167">
        <f>'Lifecycle Calculation_MS6'!H103/1000</f>
        <v>0</v>
      </c>
      <c r="I41" s="305">
        <f>'Lifecycle Calculation_MS6'!I103/1000</f>
        <v>0</v>
      </c>
      <c r="J41" s="228">
        <f t="shared" ref="J41:J47" si="13">SUM(C41:I41)</f>
        <v>0</v>
      </c>
      <c r="K41" s="420" t="e">
        <f>J41*1000/$J$22</f>
        <v>#DIV/0!</v>
      </c>
      <c r="L41" s="421" t="e">
        <f>J41/J46</f>
        <v>#DIV/0!</v>
      </c>
      <c r="M41" s="414"/>
    </row>
    <row r="42" spans="1:21">
      <c r="A42" s="160" t="s">
        <v>250</v>
      </c>
      <c r="B42" s="156" t="s">
        <v>86</v>
      </c>
      <c r="C42" s="182">
        <f>'Lifecycle Calculation_MS6'!C145/1000</f>
        <v>0</v>
      </c>
      <c r="D42" s="167">
        <f>'Lifecycle Calculation_MS6'!D145/1000</f>
        <v>0</v>
      </c>
      <c r="E42" s="167">
        <f>'Lifecycle Calculation_MS6'!E145/1000</f>
        <v>0</v>
      </c>
      <c r="F42" s="167">
        <f>'Lifecycle Calculation_MS6'!F145/1000</f>
        <v>0</v>
      </c>
      <c r="G42" s="167">
        <f>'Lifecycle Calculation_MS6'!G145/1000</f>
        <v>0</v>
      </c>
      <c r="H42" s="167">
        <f>'Lifecycle Calculation_MS6'!H145/1000</f>
        <v>0</v>
      </c>
      <c r="I42" s="305">
        <f>'Lifecycle Calculation_MS6'!I145/1000</f>
        <v>0</v>
      </c>
      <c r="J42" s="228">
        <f t="shared" si="13"/>
        <v>0</v>
      </c>
      <c r="K42" s="422" t="e">
        <f>(J42+J98)*1000/$J$22</f>
        <v>#DIV/0!</v>
      </c>
      <c r="L42" s="414"/>
      <c r="M42" s="414"/>
    </row>
    <row r="43" spans="1:21">
      <c r="A43" s="160" t="s">
        <v>251</v>
      </c>
      <c r="B43" s="156" t="s">
        <v>86</v>
      </c>
      <c r="C43" s="182">
        <f>'Lifecycle Calculation_MS6'!C187/1000</f>
        <v>0</v>
      </c>
      <c r="D43" s="167">
        <f>'Lifecycle Calculation_MS6'!D187/1000</f>
        <v>0</v>
      </c>
      <c r="E43" s="167">
        <f>'Lifecycle Calculation_MS6'!E187/1000</f>
        <v>0</v>
      </c>
      <c r="F43" s="167">
        <f>'Lifecycle Calculation_MS6'!F187/1000</f>
        <v>0</v>
      </c>
      <c r="G43" s="167">
        <f>'Lifecycle Calculation_MS6'!G187/1000</f>
        <v>0</v>
      </c>
      <c r="H43" s="167">
        <f>'Lifecycle Calculation_MS6'!H187/1000</f>
        <v>0</v>
      </c>
      <c r="I43" s="305">
        <f>'Lifecycle Calculation_MS6'!I187/1000</f>
        <v>0</v>
      </c>
      <c r="J43" s="228">
        <f t="shared" si="13"/>
        <v>0</v>
      </c>
      <c r="K43" s="422" t="e">
        <f>(J43+J99)*1000/$J$22</f>
        <v>#DIV/0!</v>
      </c>
      <c r="L43" s="414"/>
      <c r="M43" s="414"/>
      <c r="O43" s="251"/>
      <c r="R43" s="188"/>
      <c r="S43" s="188"/>
      <c r="T43" s="188"/>
      <c r="U43" s="375"/>
    </row>
    <row r="44" spans="1:21">
      <c r="A44" s="715" t="s">
        <v>252</v>
      </c>
      <c r="B44" s="156" t="s">
        <v>86</v>
      </c>
      <c r="C44" s="182">
        <f>'Lifecycle Calculation_MS6'!C229/1000</f>
        <v>0</v>
      </c>
      <c r="D44" s="167">
        <f>'Lifecycle Calculation_MS6'!D229/1000</f>
        <v>0</v>
      </c>
      <c r="E44" s="167">
        <f>'Lifecycle Calculation_MS6'!E229/1000</f>
        <v>0</v>
      </c>
      <c r="F44" s="167">
        <f>'Lifecycle Calculation_MS6'!F229/1000</f>
        <v>0</v>
      </c>
      <c r="G44" s="167">
        <f>'Lifecycle Calculation_MS6'!G229/1000</f>
        <v>0</v>
      </c>
      <c r="H44" s="167">
        <f>'Lifecycle Calculation_MS6'!H229/1000</f>
        <v>0</v>
      </c>
      <c r="I44" s="305">
        <f>'Lifecycle Calculation_MS6'!I229/1000</f>
        <v>0</v>
      </c>
      <c r="J44" s="228">
        <f t="shared" si="13"/>
        <v>0</v>
      </c>
      <c r="K44" s="422" t="e">
        <f>((J44+J100)*1000)/$J$22</f>
        <v>#DIV/0!</v>
      </c>
      <c r="L44" s="414"/>
      <c r="M44" s="414"/>
      <c r="O44" s="251"/>
    </row>
    <row r="45" spans="1:21">
      <c r="A45" s="715" t="s">
        <v>253</v>
      </c>
      <c r="B45" s="156" t="s">
        <v>86</v>
      </c>
      <c r="C45" s="182">
        <f>'Lifecycle Calculation_MS6'!C271/1000</f>
        <v>0</v>
      </c>
      <c r="D45" s="167">
        <f>'Lifecycle Calculation_MS6'!D271/1000</f>
        <v>0</v>
      </c>
      <c r="E45" s="167">
        <f>'Lifecycle Calculation_MS6'!E271/1000</f>
        <v>0</v>
      </c>
      <c r="F45" s="167">
        <f>'Lifecycle Calculation_MS6'!F271/1000</f>
        <v>0</v>
      </c>
      <c r="G45" s="167">
        <f>'Lifecycle Calculation_MS6'!G271/1000</f>
        <v>0</v>
      </c>
      <c r="H45" s="167">
        <f>'Lifecycle Calculation_MS6'!H271/1000</f>
        <v>0</v>
      </c>
      <c r="I45" s="305">
        <f>'Lifecycle Calculation_MS6'!I271/1000</f>
        <v>0</v>
      </c>
      <c r="J45" s="228">
        <f t="shared" si="13"/>
        <v>0</v>
      </c>
      <c r="K45" s="422"/>
      <c r="L45" s="414"/>
      <c r="M45" s="414"/>
      <c r="O45" s="222"/>
      <c r="R45" s="188"/>
      <c r="S45" s="188"/>
      <c r="T45" s="188"/>
      <c r="U45" s="375"/>
    </row>
    <row r="46" spans="1:21">
      <c r="A46" s="175" t="s">
        <v>254</v>
      </c>
      <c r="B46" s="176" t="s">
        <v>86</v>
      </c>
      <c r="C46" s="183">
        <f>C38+C41+C42+C43+C44+C45</f>
        <v>0</v>
      </c>
      <c r="D46" s="177">
        <f t="shared" ref="D46:I46" si="14">D38+D41+D42+D43+D44+D45</f>
        <v>0</v>
      </c>
      <c r="E46" s="177">
        <f t="shared" si="14"/>
        <v>0</v>
      </c>
      <c r="F46" s="177">
        <f t="shared" si="14"/>
        <v>0</v>
      </c>
      <c r="G46" s="177">
        <f t="shared" si="14"/>
        <v>0</v>
      </c>
      <c r="H46" s="177">
        <f t="shared" si="14"/>
        <v>0</v>
      </c>
      <c r="I46" s="306">
        <f t="shared" si="14"/>
        <v>0</v>
      </c>
      <c r="J46" s="213">
        <f t="shared" si="13"/>
        <v>0</v>
      </c>
      <c r="K46" s="445" t="e">
        <f>J46*1000/$J$22</f>
        <v>#DIV/0!</v>
      </c>
      <c r="L46" s="414"/>
      <c r="M46" s="414"/>
      <c r="O46" s="222"/>
      <c r="R46" s="188"/>
      <c r="S46" s="188"/>
      <c r="T46" s="188">
        <f>S46-R46</f>
        <v>0</v>
      </c>
      <c r="U46" s="375"/>
    </row>
    <row r="47" spans="1:21">
      <c r="A47" s="1039" t="s">
        <v>255</v>
      </c>
      <c r="B47" s="1040" t="s">
        <v>86</v>
      </c>
      <c r="C47" s="1041">
        <f>C37-C46</f>
        <v>0</v>
      </c>
      <c r="D47" s="168">
        <f t="shared" ref="D47:I47" si="15">D37-D46</f>
        <v>0</v>
      </c>
      <c r="E47" s="168">
        <f t="shared" si="15"/>
        <v>0</v>
      </c>
      <c r="F47" s="168">
        <f t="shared" si="15"/>
        <v>0</v>
      </c>
      <c r="G47" s="168">
        <f t="shared" si="15"/>
        <v>0</v>
      </c>
      <c r="H47" s="168">
        <f t="shared" si="15"/>
        <v>0</v>
      </c>
      <c r="I47" s="307">
        <f t="shared" si="15"/>
        <v>0</v>
      </c>
      <c r="J47" s="1042">
        <f t="shared" si="13"/>
        <v>0</v>
      </c>
      <c r="K47" s="422"/>
      <c r="L47" s="414"/>
      <c r="M47" s="418"/>
      <c r="O47" s="222"/>
      <c r="R47" s="188"/>
    </row>
    <row r="48" spans="1:21">
      <c r="A48" s="178" t="s">
        <v>255</v>
      </c>
      <c r="B48" s="179" t="s">
        <v>98</v>
      </c>
      <c r="C48" s="185" t="str">
        <f t="shared" ref="C48:F48" si="16">IF(C37&gt;0,C47/C37,"")</f>
        <v/>
      </c>
      <c r="D48" s="181" t="str">
        <f t="shared" si="16"/>
        <v/>
      </c>
      <c r="E48" s="181" t="str">
        <f t="shared" si="16"/>
        <v/>
      </c>
      <c r="F48" s="181" t="str">
        <f t="shared" si="16"/>
        <v/>
      </c>
      <c r="G48" s="181" t="str">
        <f>IF(G37&gt;0,G47/G37,"")</f>
        <v/>
      </c>
      <c r="H48" s="181" t="str">
        <f>IF(H37&gt;0,H47/H37,"")</f>
        <v/>
      </c>
      <c r="I48" s="308" t="str">
        <f>IF(I37&gt;0,I47/I37,"")</f>
        <v/>
      </c>
      <c r="J48" s="311">
        <f>IF(J37=0,0,J47/J37)</f>
        <v>0</v>
      </c>
      <c r="K48" s="422"/>
      <c r="L48" s="414"/>
      <c r="M48" s="419"/>
    </row>
    <row r="49" spans="1:15">
      <c r="A49" s="173" t="s">
        <v>256</v>
      </c>
      <c r="B49" s="174" t="s">
        <v>86</v>
      </c>
      <c r="C49" s="186">
        <f>'Lifecycle Calculation_MS6'!C313/1000</f>
        <v>0</v>
      </c>
      <c r="D49" s="187">
        <f>'Lifecycle Calculation_MS6'!D313/1000</f>
        <v>0</v>
      </c>
      <c r="E49" s="187">
        <f>'Lifecycle Calculation_MS6'!E313/1000</f>
        <v>0</v>
      </c>
      <c r="F49" s="187">
        <f>'Lifecycle Calculation_MS6'!F313/1000</f>
        <v>0</v>
      </c>
      <c r="G49" s="187">
        <f>'Lifecycle Calculation_MS6'!G313/1000</f>
        <v>0</v>
      </c>
      <c r="H49" s="187">
        <f>'Lifecycle Calculation_MS6'!H313/1000</f>
        <v>0</v>
      </c>
      <c r="I49" s="309">
        <f>'Lifecycle Calculation_MS6'!I313/1000</f>
        <v>0</v>
      </c>
      <c r="J49" s="312">
        <f>SUM(C49:I49)</f>
        <v>0</v>
      </c>
      <c r="K49" s="422" t="e">
        <f>(J49+J101+J102+J103)*1000/$J$22</f>
        <v>#DIV/0!</v>
      </c>
      <c r="L49" s="414"/>
      <c r="M49" s="414"/>
    </row>
    <row r="50" spans="1:15">
      <c r="A50" s="173" t="s">
        <v>257</v>
      </c>
      <c r="B50" s="174" t="s">
        <v>86</v>
      </c>
      <c r="C50" s="186">
        <f>'Lifecycle Calculation_MS6'!C355/1000</f>
        <v>0</v>
      </c>
      <c r="D50" s="187">
        <f>'Lifecycle Calculation_MS6'!D355/1000</f>
        <v>0</v>
      </c>
      <c r="E50" s="187">
        <f>'Lifecycle Calculation_MS6'!E355/1000</f>
        <v>0</v>
      </c>
      <c r="F50" s="187">
        <f>'Lifecycle Calculation_MS6'!F355/1000</f>
        <v>0</v>
      </c>
      <c r="G50" s="187">
        <f>'Lifecycle Calculation_MS6'!G355/1000</f>
        <v>0</v>
      </c>
      <c r="H50" s="187">
        <f>'Lifecycle Calculation_MS6'!H355/1000</f>
        <v>0</v>
      </c>
      <c r="I50" s="309">
        <f>'Lifecycle Calculation_MS6'!I355/1000</f>
        <v>0</v>
      </c>
      <c r="J50" s="312"/>
      <c r="K50" s="422"/>
      <c r="L50" s="414"/>
      <c r="M50" s="414"/>
    </row>
    <row r="51" spans="1:15" ht="13.5" customHeight="1">
      <c r="A51" s="173" t="s">
        <v>258</v>
      </c>
      <c r="B51" s="174" t="s">
        <v>86</v>
      </c>
      <c r="C51" s="186">
        <f>'Lifecycle Calculation_MS6'!C397/1000</f>
        <v>0</v>
      </c>
      <c r="D51" s="187">
        <f>'Lifecycle Calculation_MS6'!D397/1000</f>
        <v>0</v>
      </c>
      <c r="E51" s="187">
        <f>'Lifecycle Calculation_MS6'!E397/1000</f>
        <v>0</v>
      </c>
      <c r="F51" s="187">
        <f>'Lifecycle Calculation_MS6'!F397/1000</f>
        <v>0</v>
      </c>
      <c r="G51" s="187">
        <f>'Lifecycle Calculation_MS6'!G397/1000</f>
        <v>0</v>
      </c>
      <c r="H51" s="187">
        <f>'Lifecycle Calculation_MS6'!H397/1000</f>
        <v>0</v>
      </c>
      <c r="I51" s="309">
        <f>'Lifecycle Calculation_MS6'!I397/1000</f>
        <v>0</v>
      </c>
      <c r="J51" s="312">
        <f>SUM(C51:I51)</f>
        <v>0</v>
      </c>
      <c r="K51" s="422"/>
      <c r="L51" s="414"/>
      <c r="M51" s="414"/>
    </row>
    <row r="52" spans="1:15">
      <c r="A52" s="175" t="s">
        <v>259</v>
      </c>
      <c r="B52" s="176" t="s">
        <v>86</v>
      </c>
      <c r="C52" s="183">
        <f>C46+C51+C50+C49</f>
        <v>0</v>
      </c>
      <c r="D52" s="177">
        <f t="shared" ref="D52:I52" si="17">D46+D51+D50+D49</f>
        <v>0</v>
      </c>
      <c r="E52" s="177">
        <f t="shared" si="17"/>
        <v>0</v>
      </c>
      <c r="F52" s="177">
        <f t="shared" si="17"/>
        <v>0</v>
      </c>
      <c r="G52" s="177">
        <f t="shared" si="17"/>
        <v>0</v>
      </c>
      <c r="H52" s="177">
        <f t="shared" si="17"/>
        <v>0</v>
      </c>
      <c r="I52" s="306">
        <f t="shared" si="17"/>
        <v>0</v>
      </c>
      <c r="J52" s="213">
        <f>SUM(C52:I52)</f>
        <v>0</v>
      </c>
      <c r="K52" s="422">
        <f>J52*0.19</f>
        <v>0</v>
      </c>
      <c r="L52" s="414"/>
      <c r="M52" s="422"/>
    </row>
    <row r="53" spans="1:15">
      <c r="A53" s="1043" t="s">
        <v>260</v>
      </c>
      <c r="B53" s="1027" t="s">
        <v>86</v>
      </c>
      <c r="C53" s="1037">
        <f>C37-C52</f>
        <v>0</v>
      </c>
      <c r="D53" s="169">
        <f t="shared" ref="D53:J53" si="18">D37-D52</f>
        <v>0</v>
      </c>
      <c r="E53" s="169">
        <f t="shared" si="18"/>
        <v>0</v>
      </c>
      <c r="F53" s="169">
        <f t="shared" si="18"/>
        <v>0</v>
      </c>
      <c r="G53" s="169">
        <f t="shared" si="18"/>
        <v>0</v>
      </c>
      <c r="H53" s="169">
        <f t="shared" si="18"/>
        <v>0</v>
      </c>
      <c r="I53" s="304">
        <f t="shared" si="18"/>
        <v>0</v>
      </c>
      <c r="J53" s="1038">
        <f t="shared" si="18"/>
        <v>0</v>
      </c>
      <c r="K53" s="422"/>
      <c r="L53" s="414"/>
      <c r="M53" s="414"/>
      <c r="O53" s="222"/>
    </row>
    <row r="54" spans="1:15" s="214" customFormat="1">
      <c r="A54" s="448" t="s">
        <v>260</v>
      </c>
      <c r="B54" s="449" t="s">
        <v>98</v>
      </c>
      <c r="C54" s="450">
        <f>IF(C37=0,0,(C37-C52)/C37)</f>
        <v>0</v>
      </c>
      <c r="D54" s="451">
        <f t="shared" ref="D54:J54" si="19">IF(D37=0,0,(D37-D52)/D37)</f>
        <v>0</v>
      </c>
      <c r="E54" s="451">
        <f t="shared" si="19"/>
        <v>0</v>
      </c>
      <c r="F54" s="451">
        <f t="shared" si="19"/>
        <v>0</v>
      </c>
      <c r="G54" s="451">
        <f t="shared" si="19"/>
        <v>0</v>
      </c>
      <c r="H54" s="451">
        <f t="shared" si="19"/>
        <v>0</v>
      </c>
      <c r="I54" s="452">
        <f t="shared" si="19"/>
        <v>0</v>
      </c>
      <c r="J54" s="453">
        <f t="shared" si="19"/>
        <v>0</v>
      </c>
      <c r="K54" s="423"/>
      <c r="L54" s="415"/>
      <c r="M54" s="415"/>
    </row>
    <row r="55" spans="1:15">
      <c r="A55" s="160" t="s">
        <v>21</v>
      </c>
      <c r="B55" s="156" t="s">
        <v>86</v>
      </c>
      <c r="C55" s="182">
        <f>'Lifecycle Calculation_MS6'!C439/1000</f>
        <v>0</v>
      </c>
      <c r="D55" s="167">
        <f>'Lifecycle Calculation_MS6'!D439/1000</f>
        <v>0</v>
      </c>
      <c r="E55" s="167">
        <f>'Lifecycle Calculation_MS6'!E439/1000</f>
        <v>0</v>
      </c>
      <c r="F55" s="167">
        <f>'Lifecycle Calculation_MS6'!F439/1000</f>
        <v>0</v>
      </c>
      <c r="G55" s="167">
        <f>'Lifecycle Calculation_MS6'!G439/1000</f>
        <v>0</v>
      </c>
      <c r="H55" s="167">
        <f>'Lifecycle Calculation_MS6'!H439/1000</f>
        <v>0</v>
      </c>
      <c r="I55" s="305">
        <f>'Lifecycle Calculation_MS6'!I439/1000</f>
        <v>0</v>
      </c>
      <c r="J55" s="228">
        <f>SUM(C55:I55)</f>
        <v>0</v>
      </c>
      <c r="K55" s="422"/>
      <c r="L55" s="414"/>
      <c r="M55" s="414"/>
      <c r="O55" s="222"/>
    </row>
    <row r="56" spans="1:15">
      <c r="A56" s="715" t="s">
        <v>261</v>
      </c>
      <c r="B56" s="156" t="s">
        <v>86</v>
      </c>
      <c r="C56" s="182">
        <f>'Project Costs_MS6'!J45/1000</f>
        <v>0</v>
      </c>
      <c r="D56" s="167">
        <f>'Project Costs_MS6'!J46/1000</f>
        <v>0</v>
      </c>
      <c r="E56" s="167">
        <f>'Project Costs_MS6'!J47/1000</f>
        <v>0</v>
      </c>
      <c r="F56" s="167">
        <f>'Project Costs_MS6'!J48/1000</f>
        <v>0</v>
      </c>
      <c r="G56" s="167">
        <f>'Project Costs_MS6'!J49/1000</f>
        <v>0</v>
      </c>
      <c r="H56" s="167">
        <f>'Project Costs_MS6'!J50/1000</f>
        <v>0</v>
      </c>
      <c r="I56" s="305">
        <f>'Project Costs_MS6'!J51/1000</f>
        <v>0</v>
      </c>
      <c r="J56" s="228">
        <f>SUM(C56:I56)</f>
        <v>0</v>
      </c>
      <c r="K56" s="422"/>
      <c r="L56" s="414"/>
      <c r="M56" s="414"/>
      <c r="O56" s="222"/>
    </row>
    <row r="57" spans="1:15">
      <c r="A57" s="901" t="s">
        <v>102</v>
      </c>
      <c r="B57" s="902" t="s">
        <v>86</v>
      </c>
      <c r="C57" s="903">
        <f>C52+C55+C56</f>
        <v>0</v>
      </c>
      <c r="D57" s="904">
        <f t="shared" ref="D57:J57" si="20">D52+D55+D56</f>
        <v>0</v>
      </c>
      <c r="E57" s="904">
        <f t="shared" si="20"/>
        <v>0</v>
      </c>
      <c r="F57" s="904">
        <f t="shared" si="20"/>
        <v>0</v>
      </c>
      <c r="G57" s="904">
        <f t="shared" si="20"/>
        <v>0</v>
      </c>
      <c r="H57" s="904">
        <f t="shared" si="20"/>
        <v>0</v>
      </c>
      <c r="I57" s="905">
        <f t="shared" si="20"/>
        <v>0</v>
      </c>
      <c r="J57" s="906">
        <f t="shared" si="20"/>
        <v>0</v>
      </c>
      <c r="K57" s="422" t="e">
        <f>J57*1000/$J$22</f>
        <v>#DIV/0!</v>
      </c>
      <c r="L57" s="414"/>
      <c r="M57" s="422" t="e">
        <f>K57*3</f>
        <v>#DIV/0!</v>
      </c>
    </row>
    <row r="58" spans="1:15">
      <c r="A58" s="1044" t="s">
        <v>262</v>
      </c>
      <c r="B58" s="1045" t="s">
        <v>86</v>
      </c>
      <c r="C58" s="1046">
        <f>C37-C52-C55-C56</f>
        <v>0</v>
      </c>
      <c r="D58" s="893">
        <f t="shared" ref="D58:J58" si="21">D37-D52-D55-D56</f>
        <v>0</v>
      </c>
      <c r="E58" s="893">
        <f t="shared" si="21"/>
        <v>0</v>
      </c>
      <c r="F58" s="893">
        <f t="shared" si="21"/>
        <v>0</v>
      </c>
      <c r="G58" s="893">
        <f t="shared" si="21"/>
        <v>0</v>
      </c>
      <c r="H58" s="893">
        <f t="shared" si="21"/>
        <v>0</v>
      </c>
      <c r="I58" s="894">
        <f t="shared" si="21"/>
        <v>0</v>
      </c>
      <c r="J58" s="1047">
        <f t="shared" si="21"/>
        <v>0</v>
      </c>
      <c r="K58" s="424" t="e">
        <f>(J58*1000)/J22</f>
        <v>#DIV/0!</v>
      </c>
      <c r="L58" s="414"/>
      <c r="M58" s="414"/>
    </row>
    <row r="59" spans="1:15">
      <c r="A59" s="895" t="s">
        <v>262</v>
      </c>
      <c r="B59" s="896" t="s">
        <v>98</v>
      </c>
      <c r="C59" s="897">
        <f>IF(C37=0,0,C58/C37)</f>
        <v>0</v>
      </c>
      <c r="D59" s="898">
        <f t="shared" ref="D59:I59" si="22">IF(D37=0,0,D58/D37)</f>
        <v>0</v>
      </c>
      <c r="E59" s="898">
        <f t="shared" si="22"/>
        <v>0</v>
      </c>
      <c r="F59" s="898">
        <f t="shared" si="22"/>
        <v>0</v>
      </c>
      <c r="G59" s="898">
        <f t="shared" si="22"/>
        <v>0</v>
      </c>
      <c r="H59" s="898">
        <f t="shared" si="22"/>
        <v>0</v>
      </c>
      <c r="I59" s="899">
        <f t="shared" si="22"/>
        <v>0</v>
      </c>
      <c r="J59" s="900">
        <f>IF(J37=0,0,J58/J37)</f>
        <v>0</v>
      </c>
      <c r="K59" s="222"/>
    </row>
    <row r="60" spans="1:15" s="811" customFormat="1">
      <c r="A60" s="1048" t="s">
        <v>166</v>
      </c>
      <c r="B60" s="1049" t="s">
        <v>86</v>
      </c>
      <c r="C60" s="1050">
        <f>IF('Project Costs_MS6'!$D$18=0,0,-C57*'Project Costs_MS6'!$C$6)</f>
        <v>0</v>
      </c>
      <c r="D60" s="808">
        <f>IF('Project Costs_MS6'!$D$18=0,0,-D57*'Project Costs_MS6'!$C$6)</f>
        <v>0</v>
      </c>
      <c r="E60" s="808">
        <f>IF('Project Costs_MS6'!$D$18=0,0,-E57*'Project Costs_MS6'!$C$6)</f>
        <v>0</v>
      </c>
      <c r="F60" s="808">
        <f>IF('Project Costs_MS6'!$D$18=0,0,-F57*'Project Costs_MS6'!$C$6)</f>
        <v>0</v>
      </c>
      <c r="G60" s="808">
        <f>IF('Project Costs_MS6'!$D$18=0,0,-G57*'Project Costs_MS6'!$C$6)</f>
        <v>0</v>
      </c>
      <c r="H60" s="808">
        <f>IF('Project Costs_MS6'!$D$18=0,0,-H57*'Project Costs_MS6'!$C$6)</f>
        <v>0</v>
      </c>
      <c r="I60" s="809">
        <f>IF('Project Costs_MS6'!$D$18=0,0,-I57*'Project Costs_MS6'!$C$6)</f>
        <v>0</v>
      </c>
      <c r="J60" s="1051">
        <f>SUM(C60:I60)</f>
        <v>0</v>
      </c>
      <c r="K60" s="810"/>
    </row>
    <row r="61" spans="1:15" s="811" customFormat="1">
      <c r="A61" s="812" t="s">
        <v>167</v>
      </c>
      <c r="B61" s="813" t="s">
        <v>86</v>
      </c>
      <c r="C61" s="814">
        <f>IF('Project Costs_MS6'!$J$18=0,0,(('Project Costs_MS6'!$J$18/1000)/$J$57*C57))</f>
        <v>0</v>
      </c>
      <c r="D61" s="815">
        <f>IF('Project Costs_MS6'!$J$18=0,0,(('Project Costs_MS6'!$J$18/1000)/$J$57*D57))</f>
        <v>0</v>
      </c>
      <c r="E61" s="815">
        <f>IF('Project Costs_MS6'!$J$18=0,0,(('Project Costs_MS6'!$J$18/1000)/$J$57*E57))</f>
        <v>0</v>
      </c>
      <c r="F61" s="815">
        <f>IF('Project Costs_MS6'!$J$18=0,0,(('Project Costs_MS6'!$J$18/1000)/$J$57*F57))</f>
        <v>0</v>
      </c>
      <c r="G61" s="815">
        <f>IF('Project Costs_MS6'!$J$18=0,0,(('Project Costs_MS6'!$J$18/1000)/$J$57*G57))</f>
        <v>0</v>
      </c>
      <c r="H61" s="815">
        <f>IF('Project Costs_MS6'!$J$18=0,0,(('Project Costs_MS6'!$J$18/1000)/$J$57*H57))</f>
        <v>0</v>
      </c>
      <c r="I61" s="816">
        <f>IF('Project Costs_MS6'!$J$18=0,0,(('Project Costs_MS6'!$J$18/1000)/$J$57*I57))</f>
        <v>0</v>
      </c>
      <c r="J61" s="817">
        <f>SUM(C61:I61)</f>
        <v>0</v>
      </c>
      <c r="K61" s="810"/>
    </row>
    <row r="62" spans="1:15" s="811" customFormat="1">
      <c r="A62" s="907" t="s">
        <v>263</v>
      </c>
      <c r="B62" s="908" t="s">
        <v>86</v>
      </c>
      <c r="C62" s="909">
        <f>C61+C60+C57</f>
        <v>0</v>
      </c>
      <c r="D62" s="910">
        <f t="shared" ref="D62:I62" si="23">D61+D60+D57</f>
        <v>0</v>
      </c>
      <c r="E62" s="910">
        <f t="shared" si="23"/>
        <v>0</v>
      </c>
      <c r="F62" s="910">
        <f t="shared" si="23"/>
        <v>0</v>
      </c>
      <c r="G62" s="910">
        <f t="shared" si="23"/>
        <v>0</v>
      </c>
      <c r="H62" s="910">
        <f t="shared" si="23"/>
        <v>0</v>
      </c>
      <c r="I62" s="911">
        <f t="shared" si="23"/>
        <v>0</v>
      </c>
      <c r="J62" s="912">
        <f>SUM(C62:I62)</f>
        <v>0</v>
      </c>
      <c r="K62" s="810"/>
    </row>
    <row r="63" spans="1:15" s="811" customFormat="1">
      <c r="A63" s="1052" t="s">
        <v>103</v>
      </c>
      <c r="B63" s="1053" t="s">
        <v>86</v>
      </c>
      <c r="C63" s="1054">
        <f>C37-C62</f>
        <v>0</v>
      </c>
      <c r="D63" s="818">
        <f t="shared" ref="D63:I63" si="24">D37-D62</f>
        <v>0</v>
      </c>
      <c r="E63" s="818">
        <f t="shared" si="24"/>
        <v>0</v>
      </c>
      <c r="F63" s="818">
        <f t="shared" si="24"/>
        <v>0</v>
      </c>
      <c r="G63" s="818">
        <f t="shared" si="24"/>
        <v>0</v>
      </c>
      <c r="H63" s="818">
        <f t="shared" si="24"/>
        <v>0</v>
      </c>
      <c r="I63" s="819">
        <f t="shared" si="24"/>
        <v>0</v>
      </c>
      <c r="J63" s="1055">
        <f>SUM(C63:I63)</f>
        <v>0</v>
      </c>
      <c r="K63" s="810"/>
    </row>
    <row r="64" spans="1:15" s="811" customFormat="1">
      <c r="A64" s="820" t="s">
        <v>165</v>
      </c>
      <c r="B64" s="821" t="s">
        <v>98</v>
      </c>
      <c r="C64" s="822" t="str">
        <f>IF(C37=0,"",C63/C37)</f>
        <v/>
      </c>
      <c r="D64" s="823" t="str">
        <f t="shared" ref="D64:J64" si="25">IF(D37=0,"",D63/D37)</f>
        <v/>
      </c>
      <c r="E64" s="823" t="str">
        <f t="shared" si="25"/>
        <v/>
      </c>
      <c r="F64" s="823" t="str">
        <f t="shared" si="25"/>
        <v/>
      </c>
      <c r="G64" s="823" t="str">
        <f t="shared" si="25"/>
        <v/>
      </c>
      <c r="H64" s="823" t="str">
        <f t="shared" si="25"/>
        <v/>
      </c>
      <c r="I64" s="824" t="str">
        <f t="shared" si="25"/>
        <v/>
      </c>
      <c r="J64" s="825" t="str">
        <f t="shared" si="25"/>
        <v/>
      </c>
      <c r="K64" s="810"/>
    </row>
    <row r="65" spans="1:11" s="811" customFormat="1" hidden="1">
      <c r="A65" s="812" t="s">
        <v>264</v>
      </c>
      <c r="B65" s="885" t="s">
        <v>86</v>
      </c>
      <c r="C65" s="891">
        <f>C57*(1-SUMIF(Grunddaten!$A$40:$A$45,'Input Cost_MS6'!$B$5,Grunddaten!$B$40:$B$45))*-1</f>
        <v>0</v>
      </c>
      <c r="D65" s="892">
        <f>D57*(1-SUMIF(Grunddaten!$A$40:$A$45,'Input Cost_MS6'!$B$5,Grunddaten!$B$40:$B$45))*-1</f>
        <v>0</v>
      </c>
      <c r="E65" s="892">
        <f>E57*(1-SUMIF(Grunddaten!$A$40:$A$45,'Input Cost_MS6'!$B$5,Grunddaten!$B$40:$B$45))*-1</f>
        <v>0</v>
      </c>
      <c r="F65" s="892">
        <f>F57*(1-SUMIF(Grunddaten!$A$40:$A$45,'Input Cost_MS6'!$B$5,Grunddaten!$B$40:$B$45))*-1</f>
        <v>0</v>
      </c>
      <c r="G65" s="892">
        <f>G57*(1-SUMIF(Grunddaten!$A$40:$A$45,'Input Cost_MS6'!$B$5,Grunddaten!$B$40:$B$45))*-1</f>
        <v>0</v>
      </c>
      <c r="H65" s="887">
        <f>H57*(1-SUMIF(Grunddaten!$A$40:$A$45,'Input Cost_MS6'!$B$5,Grunddaten!$B$40:$B$45))*-1</f>
        <v>0</v>
      </c>
      <c r="I65" s="888">
        <f>I57*(1-SUMIF(Grunddaten!$A$40:$A$45,'Input Cost_MS6'!$B$5,Grunddaten!$B$40:$B$45))*-1</f>
        <v>0</v>
      </c>
      <c r="J65" s="889">
        <f>SUM(C65:I65)</f>
        <v>0</v>
      </c>
      <c r="K65" s="810"/>
    </row>
    <row r="66" spans="1:11" s="811" customFormat="1" hidden="1">
      <c r="A66" s="812" t="s">
        <v>166</v>
      </c>
      <c r="B66" s="885" t="s">
        <v>86</v>
      </c>
      <c r="C66" s="890">
        <f>IF('Project Costs_MS6'!$D$18=0,0,-C57*('Project Costs_MS6'!$C$6*SUMIF(Grunddaten!$A$40:$A$45,'Input Cost_MS6'!$B$5,Grunddaten!$B$40:$B$45)))</f>
        <v>0</v>
      </c>
      <c r="D66" s="887">
        <f>IF('Project Costs_MS6'!$D$18=0,0,-D57*('Project Costs_MS6'!$C$6*SUMIF(Grunddaten!$A$40:$A$45,'Input Cost_MS6'!$B$5,Grunddaten!$B$40:$B$45)))</f>
        <v>0</v>
      </c>
      <c r="E66" s="887">
        <f>IF('Project Costs_MS6'!$D$18=0,0,-E57*('Project Costs_MS6'!$C$6*SUMIF(Grunddaten!$A$40:$A$45,'Input Cost_MS6'!$B$5,Grunddaten!$B$40:$B$45)))</f>
        <v>0</v>
      </c>
      <c r="F66" s="887">
        <f>IF('Project Costs_MS6'!$D$18=0,0,-F57*('Project Costs_MS6'!$C$6*SUMIF(Grunddaten!$A$40:$A$45,'Input Cost_MS6'!$B$5,Grunddaten!$B$40:$B$45)))</f>
        <v>0</v>
      </c>
      <c r="G66" s="887">
        <f>IF('Project Costs_MS6'!$D$18=0,0,-G57*('Project Costs_MS6'!$C$6*SUMIF(Grunddaten!$A$40:$A$45,'Input Cost_MS6'!$B$5,Grunddaten!$B$40:$B$45)))</f>
        <v>0</v>
      </c>
      <c r="H66" s="887">
        <f>IF('Project Costs_MS6'!$D$18=0,0,-H57*('Project Costs_MS6'!$C$6*SUMIF(Grunddaten!$A$40:$A$45,'Input Cost_MS6'!$B$5,Grunddaten!$B$40:$B$45)))</f>
        <v>0</v>
      </c>
      <c r="I66" s="888">
        <f>IF('Project Costs_MS6'!$D$18=0,0,-I57*('Project Costs_MS6'!$C$6*SUMIF(Grunddaten!$A$40:$A$45,'Input Cost_MS6'!$B$5,Grunddaten!$B$40:$B$45)))</f>
        <v>0</v>
      </c>
      <c r="J66" s="889">
        <f>SUM(C66:I66)</f>
        <v>0</v>
      </c>
      <c r="K66" s="810"/>
    </row>
    <row r="67" spans="1:11" s="811" customFormat="1" hidden="1">
      <c r="A67" s="812" t="s">
        <v>167</v>
      </c>
      <c r="B67" s="885" t="s">
        <v>86</v>
      </c>
      <c r="C67" s="890">
        <f>IF('Project Costs_MS6'!$J$18=0,0,(('Project Costs_MS6'!$J$18/1000)/$J$57*C57))</f>
        <v>0</v>
      </c>
      <c r="D67" s="887">
        <f>IF('Project Costs_MS6'!$J$18=0,0,(('Project Costs_MS6'!$J$18/1000)/$J$57*D57))</f>
        <v>0</v>
      </c>
      <c r="E67" s="887">
        <f>IF('Project Costs_MS6'!$J$18=0,0,(('Project Costs_MS6'!$J$18/1000)/$J$57*E57))</f>
        <v>0</v>
      </c>
      <c r="F67" s="887">
        <f>IF('Project Costs_MS6'!$J$18=0,0,(('Project Costs_MS6'!$J$18/1000)/$J$57*F57))</f>
        <v>0</v>
      </c>
      <c r="G67" s="887">
        <f>IF('Project Costs_MS6'!$J$18=0,0,(('Project Costs_MS6'!$J$18/1000)/$J$57*G57))</f>
        <v>0</v>
      </c>
      <c r="H67" s="887">
        <f>IF('Project Costs_MS6'!$J$18=0,0,(('Project Costs_MS6'!$J$18/1000)/$J$57*H57))</f>
        <v>0</v>
      </c>
      <c r="I67" s="888">
        <f>IF('Project Costs_MS6'!$J$18=0,0,(('Project Costs_MS6'!$J$18/1000)/$J$57*I57))</f>
        <v>0</v>
      </c>
      <c r="J67" s="889">
        <f>SUM(C67:I67)</f>
        <v>0</v>
      </c>
      <c r="K67" s="810"/>
    </row>
    <row r="68" spans="1:11" s="811" customFormat="1" hidden="1">
      <c r="A68" s="907" t="s">
        <v>265</v>
      </c>
      <c r="B68" s="908" t="s">
        <v>86</v>
      </c>
      <c r="C68" s="909">
        <f>C57+C65+C66+C67</f>
        <v>0</v>
      </c>
      <c r="D68" s="910">
        <f t="shared" ref="D68:I68" si="26">D57+D65+D66+D67</f>
        <v>0</v>
      </c>
      <c r="E68" s="910">
        <f t="shared" si="26"/>
        <v>0</v>
      </c>
      <c r="F68" s="910">
        <f t="shared" si="26"/>
        <v>0</v>
      </c>
      <c r="G68" s="910">
        <f t="shared" si="26"/>
        <v>0</v>
      </c>
      <c r="H68" s="910">
        <f t="shared" si="26"/>
        <v>0</v>
      </c>
      <c r="I68" s="911">
        <f t="shared" si="26"/>
        <v>0</v>
      </c>
      <c r="J68" s="912">
        <f>SUM(C68:I68)</f>
        <v>0</v>
      </c>
      <c r="K68" s="810"/>
    </row>
    <row r="69" spans="1:11" s="811" customFormat="1" hidden="1">
      <c r="A69" s="1052" t="s">
        <v>106</v>
      </c>
      <c r="B69" s="1053" t="s">
        <v>86</v>
      </c>
      <c r="C69" s="1054">
        <f>C37-C68</f>
        <v>0</v>
      </c>
      <c r="D69" s="818">
        <f t="shared" ref="D69:I69" si="27">D37-D68</f>
        <v>0</v>
      </c>
      <c r="E69" s="818">
        <f t="shared" si="27"/>
        <v>0</v>
      </c>
      <c r="F69" s="818">
        <f t="shared" si="27"/>
        <v>0</v>
      </c>
      <c r="G69" s="818">
        <f t="shared" si="27"/>
        <v>0</v>
      </c>
      <c r="H69" s="818">
        <f t="shared" si="27"/>
        <v>0</v>
      </c>
      <c r="I69" s="819">
        <f t="shared" si="27"/>
        <v>0</v>
      </c>
      <c r="J69" s="1055">
        <f>SUM(C69:I69)</f>
        <v>0</v>
      </c>
      <c r="K69" s="810"/>
    </row>
    <row r="70" spans="1:11" s="811" customFormat="1" hidden="1">
      <c r="A70" s="820" t="s">
        <v>165</v>
      </c>
      <c r="B70" s="821" t="s">
        <v>98</v>
      </c>
      <c r="C70" s="822" t="e">
        <f>C69/C37</f>
        <v>#DIV/0!</v>
      </c>
      <c r="D70" s="823" t="e">
        <f t="shared" ref="D70:J70" si="28">D69/D37</f>
        <v>#DIV/0!</v>
      </c>
      <c r="E70" s="823" t="e">
        <f t="shared" si="28"/>
        <v>#DIV/0!</v>
      </c>
      <c r="F70" s="823" t="e">
        <f t="shared" si="28"/>
        <v>#DIV/0!</v>
      </c>
      <c r="G70" s="823" t="e">
        <f t="shared" si="28"/>
        <v>#DIV/0!</v>
      </c>
      <c r="H70" s="823" t="e">
        <f t="shared" si="28"/>
        <v>#DIV/0!</v>
      </c>
      <c r="I70" s="824" t="e">
        <f t="shared" si="28"/>
        <v>#DIV/0!</v>
      </c>
      <c r="J70" s="825" t="e">
        <f t="shared" si="28"/>
        <v>#DIV/0!</v>
      </c>
      <c r="K70" s="810"/>
    </row>
    <row r="71" spans="1:11">
      <c r="A71" s="715" t="s">
        <v>266</v>
      </c>
      <c r="B71" s="156" t="s">
        <v>86</v>
      </c>
      <c r="C71" s="1056">
        <f>'Project Costs_MS6'!J30/1000-C80</f>
        <v>0</v>
      </c>
      <c r="D71" s="169">
        <f>'Lifecycle Calculation_MS6'!D7</f>
        <v>0</v>
      </c>
      <c r="E71" s="169">
        <f>'Lifecycle Calculation_MS6'!E7</f>
        <v>0</v>
      </c>
      <c r="F71" s="169">
        <f>'Lifecycle Calculation_MS6'!F7</f>
        <v>0</v>
      </c>
      <c r="G71" s="169">
        <f>'Lifecycle Calculation_MS6'!G7</f>
        <v>0</v>
      </c>
      <c r="H71" s="169">
        <f>'Lifecycle Calculation_MS6'!H7</f>
        <v>0</v>
      </c>
      <c r="I71" s="304">
        <f>'Lifecycle Calculation_MS6'!I7</f>
        <v>0</v>
      </c>
      <c r="J71" s="228">
        <f>SUM(C71:I71)</f>
        <v>0</v>
      </c>
    </row>
    <row r="72" spans="1:11">
      <c r="A72" s="715" t="s">
        <v>267</v>
      </c>
      <c r="B72" s="156" t="s">
        <v>86</v>
      </c>
      <c r="C72" s="182">
        <f>'Project Costs_MS6'!J41/1000</f>
        <v>0</v>
      </c>
      <c r="D72" s="167">
        <f>'Lifecycle Calculation_MS6'!D8</f>
        <v>0</v>
      </c>
      <c r="E72" s="167">
        <f>'Lifecycle Calculation_MS6'!E8</f>
        <v>0</v>
      </c>
      <c r="F72" s="167">
        <f>'Lifecycle Calculation_MS6'!F8</f>
        <v>0</v>
      </c>
      <c r="G72" s="167">
        <f>'Lifecycle Calculation_MS6'!G8</f>
        <v>0</v>
      </c>
      <c r="H72" s="167">
        <f>'Lifecycle Calculation_MS6'!H8</f>
        <v>0</v>
      </c>
      <c r="I72" s="716">
        <f>'Lifecycle Calculation_MS6'!I8</f>
        <v>0</v>
      </c>
      <c r="J72" s="228">
        <f>SUM(C72:I72)</f>
        <v>0</v>
      </c>
    </row>
    <row r="73" spans="1:11">
      <c r="A73" s="175" t="s">
        <v>268</v>
      </c>
      <c r="B73" s="176" t="s">
        <v>86</v>
      </c>
      <c r="C73" s="183">
        <f>C71+C72</f>
        <v>0</v>
      </c>
      <c r="D73" s="177">
        <f t="shared" ref="D73:J73" si="29">D71+D72</f>
        <v>0</v>
      </c>
      <c r="E73" s="177">
        <f t="shared" si="29"/>
        <v>0</v>
      </c>
      <c r="F73" s="177">
        <f t="shared" si="29"/>
        <v>0</v>
      </c>
      <c r="G73" s="177">
        <f t="shared" si="29"/>
        <v>0</v>
      </c>
      <c r="H73" s="177">
        <f t="shared" si="29"/>
        <v>0</v>
      </c>
      <c r="I73" s="306">
        <f t="shared" si="29"/>
        <v>0</v>
      </c>
      <c r="J73" s="213">
        <f t="shared" si="29"/>
        <v>0</v>
      </c>
    </row>
    <row r="74" spans="1:11">
      <c r="A74" s="160" t="s">
        <v>269</v>
      </c>
      <c r="B74" s="156" t="s">
        <v>86</v>
      </c>
      <c r="C74" s="182">
        <f>'Lifecycle Calculation_MS6'!C13</f>
        <v>0</v>
      </c>
      <c r="D74" s="167">
        <f>'Lifecycle Calculation_MS6'!D13</f>
        <v>0</v>
      </c>
      <c r="E74" s="167">
        <f>'Lifecycle Calculation_MS6'!E13</f>
        <v>0</v>
      </c>
      <c r="F74" s="167">
        <f>'Lifecycle Calculation_MS6'!F13</f>
        <v>0</v>
      </c>
      <c r="G74" s="167">
        <f>'Lifecycle Calculation_MS6'!G13</f>
        <v>0</v>
      </c>
      <c r="H74" s="167">
        <f>'Lifecycle Calculation_MS6'!H13</f>
        <v>0</v>
      </c>
      <c r="I74" s="305">
        <f>'Lifecycle Calculation_MS6'!I13</f>
        <v>0</v>
      </c>
      <c r="J74" s="228">
        <f>SUM(C74:I74)</f>
        <v>0</v>
      </c>
    </row>
    <row r="75" spans="1:11">
      <c r="A75" s="160" t="s">
        <v>270</v>
      </c>
      <c r="B75" s="156" t="s">
        <v>86</v>
      </c>
      <c r="C75" s="182">
        <f>'Lifecycle Calculation_MS6'!C12</f>
        <v>0</v>
      </c>
      <c r="D75" s="167">
        <f>'Lifecycle Calculation_MS6'!D12</f>
        <v>0</v>
      </c>
      <c r="E75" s="167">
        <f>'Lifecycle Calculation_MS6'!E12</f>
        <v>0</v>
      </c>
      <c r="F75" s="167">
        <f>'Lifecycle Calculation_MS6'!F12</f>
        <v>0</v>
      </c>
      <c r="G75" s="167">
        <f>'Lifecycle Calculation_MS6'!G12</f>
        <v>0</v>
      </c>
      <c r="H75" s="167">
        <f>'Lifecycle Calculation_MS6'!H12</f>
        <v>0</v>
      </c>
      <c r="I75" s="305">
        <f>'Lifecycle Calculation_MS6'!I12</f>
        <v>0</v>
      </c>
      <c r="J75" s="228">
        <f>SUM(C75:I75)</f>
        <v>0</v>
      </c>
    </row>
    <row r="76" spans="1:11">
      <c r="A76" s="175" t="s">
        <v>271</v>
      </c>
      <c r="B76" s="176" t="s">
        <v>86</v>
      </c>
      <c r="C76" s="183">
        <f>SUM(C74:C75)</f>
        <v>0</v>
      </c>
      <c r="D76" s="177">
        <f t="shared" ref="D76:J76" si="30">SUM(D74:D75)</f>
        <v>0</v>
      </c>
      <c r="E76" s="177">
        <f t="shared" si="30"/>
        <v>0</v>
      </c>
      <c r="F76" s="177">
        <f t="shared" si="30"/>
        <v>0</v>
      </c>
      <c r="G76" s="177">
        <f t="shared" si="30"/>
        <v>0</v>
      </c>
      <c r="H76" s="177">
        <f t="shared" si="30"/>
        <v>0</v>
      </c>
      <c r="I76" s="306">
        <f t="shared" si="30"/>
        <v>0</v>
      </c>
      <c r="J76" s="213">
        <f t="shared" si="30"/>
        <v>0</v>
      </c>
      <c r="K76" s="222"/>
    </row>
    <row r="77" spans="1:11" hidden="1">
      <c r="A77" s="1039" t="s">
        <v>272</v>
      </c>
      <c r="B77" s="1040" t="s">
        <v>86</v>
      </c>
      <c r="C77" s="1041">
        <f t="shared" ref="C77:I77" si="31">C58+C76-C73</f>
        <v>0</v>
      </c>
      <c r="D77" s="168">
        <f t="shared" si="31"/>
        <v>0</v>
      </c>
      <c r="E77" s="168">
        <f t="shared" si="31"/>
        <v>0</v>
      </c>
      <c r="F77" s="168">
        <f t="shared" si="31"/>
        <v>0</v>
      </c>
      <c r="G77" s="168">
        <f t="shared" si="31"/>
        <v>0</v>
      </c>
      <c r="H77" s="168">
        <f t="shared" si="31"/>
        <v>0</v>
      </c>
      <c r="I77" s="307">
        <f t="shared" si="31"/>
        <v>0</v>
      </c>
      <c r="J77" s="1042">
        <f>SUM(C77:I77)</f>
        <v>0</v>
      </c>
    </row>
    <row r="78" spans="1:11" s="214" customFormat="1" hidden="1">
      <c r="A78" s="217" t="s">
        <v>272</v>
      </c>
      <c r="B78" s="218" t="s">
        <v>98</v>
      </c>
      <c r="C78" s="303">
        <f t="shared" ref="C78:J78" si="32">IF(C37=0,0,C77/C37)</f>
        <v>0</v>
      </c>
      <c r="D78" s="219">
        <f t="shared" si="32"/>
        <v>0</v>
      </c>
      <c r="E78" s="219">
        <f t="shared" si="32"/>
        <v>0</v>
      </c>
      <c r="F78" s="219">
        <f t="shared" si="32"/>
        <v>0</v>
      </c>
      <c r="G78" s="219">
        <f t="shared" si="32"/>
        <v>0</v>
      </c>
      <c r="H78" s="219">
        <f t="shared" si="32"/>
        <v>0</v>
      </c>
      <c r="I78" s="310">
        <f t="shared" si="32"/>
        <v>0</v>
      </c>
      <c r="J78" s="313">
        <f t="shared" si="32"/>
        <v>0</v>
      </c>
    </row>
    <row r="79" spans="1:11">
      <c r="A79" s="715" t="s">
        <v>273</v>
      </c>
      <c r="B79" s="156" t="s">
        <v>86</v>
      </c>
      <c r="C79" s="989">
        <f>'Project Costs_MS6'!J18/1000</f>
        <v>0</v>
      </c>
      <c r="D79" s="167">
        <f>'Lifecycle Calculation_MS6'!D10</f>
        <v>0</v>
      </c>
      <c r="E79" s="167">
        <f>'Lifecycle Calculation_MS6'!E10</f>
        <v>0</v>
      </c>
      <c r="F79" s="167">
        <f>'Lifecycle Calculation_MS6'!F10</f>
        <v>0</v>
      </c>
      <c r="G79" s="167">
        <f>'Lifecycle Calculation_MS6'!G10</f>
        <v>0</v>
      </c>
      <c r="H79" s="167">
        <f>'Lifecycle Calculation_MS6'!H10</f>
        <v>0</v>
      </c>
      <c r="I79" s="305">
        <f>'Lifecycle Calculation_MS6'!I10</f>
        <v>0</v>
      </c>
      <c r="J79" s="228">
        <f>SUM(C79:I79)</f>
        <v>0</v>
      </c>
    </row>
    <row r="80" spans="1:11">
      <c r="A80" s="715" t="s">
        <v>274</v>
      </c>
      <c r="B80" s="156" t="s">
        <v>86</v>
      </c>
      <c r="C80" s="182">
        <f>'Project Costs_MS6'!J27/1000</f>
        <v>0</v>
      </c>
      <c r="D80" s="167">
        <f>'Lifecycle Calculation_MS6'!D9</f>
        <v>0</v>
      </c>
      <c r="E80" s="167">
        <f>'Lifecycle Calculation_MS6'!E9</f>
        <v>0</v>
      </c>
      <c r="F80" s="167">
        <f>'Lifecycle Calculation_MS6'!F9</f>
        <v>0</v>
      </c>
      <c r="G80" s="167">
        <f>'Lifecycle Calculation_MS6'!G9</f>
        <v>0</v>
      </c>
      <c r="H80" s="167">
        <f>'Lifecycle Calculation_MS6'!H9</f>
        <v>0</v>
      </c>
      <c r="I80" s="716">
        <f>'Lifecycle Calculation_MS6'!I9</f>
        <v>0</v>
      </c>
      <c r="J80" s="228">
        <f t="shared" ref="J80" si="33">SUM(C80:I80)</f>
        <v>0</v>
      </c>
    </row>
    <row r="81" spans="1:10">
      <c r="A81" s="913" t="s">
        <v>117</v>
      </c>
      <c r="B81" s="914" t="s">
        <v>86</v>
      </c>
      <c r="C81" s="915">
        <f>C80+C79+C72+C71-C76</f>
        <v>0</v>
      </c>
      <c r="D81" s="916">
        <f t="shared" ref="D81:J81" si="34">D80+D79+D72+D71-D76</f>
        <v>0</v>
      </c>
      <c r="E81" s="916">
        <f t="shared" si="34"/>
        <v>0</v>
      </c>
      <c r="F81" s="916">
        <f t="shared" si="34"/>
        <v>0</v>
      </c>
      <c r="G81" s="916">
        <f t="shared" si="34"/>
        <v>0</v>
      </c>
      <c r="H81" s="916">
        <f t="shared" si="34"/>
        <v>0</v>
      </c>
      <c r="I81" s="917">
        <f t="shared" si="34"/>
        <v>0</v>
      </c>
      <c r="J81" s="918">
        <f t="shared" si="34"/>
        <v>0</v>
      </c>
    </row>
    <row r="82" spans="1:10" s="214" customFormat="1">
      <c r="A82" s="146"/>
      <c r="B82" s="170"/>
      <c r="C82" s="146"/>
      <c r="D82" s="146"/>
      <c r="E82" s="146"/>
      <c r="F82" s="146"/>
      <c r="G82" s="146"/>
      <c r="H82" s="146"/>
      <c r="I82" s="146"/>
      <c r="J82" s="146"/>
    </row>
    <row r="83" spans="1:10" ht="15.75">
      <c r="A83" s="283" t="s">
        <v>275</v>
      </c>
      <c r="B83" s="161"/>
      <c r="C83" s="161"/>
      <c r="D83" s="161"/>
      <c r="E83" s="161"/>
      <c r="F83" s="161"/>
      <c r="G83" s="161"/>
      <c r="H83" s="161"/>
      <c r="I83" s="161"/>
      <c r="J83" s="235"/>
    </row>
    <row r="84" spans="1:10">
      <c r="A84" s="301" t="s">
        <v>276</v>
      </c>
      <c r="B84" s="156" t="s">
        <v>86</v>
      </c>
      <c r="C84" s="182">
        <f>IF('Project Costs_MS6'!$D$18=0,0,C57*'Project Costs_MS6'!$C$6)</f>
        <v>0</v>
      </c>
      <c r="D84" s="167">
        <f>IF('Project Costs_MS6'!$D$18=0,0,D57*'Project Costs_MS6'!$C$6)</f>
        <v>0</v>
      </c>
      <c r="E84" s="167">
        <f>IF('Project Costs_MS6'!$D$18=0,0,E57*'Project Costs_MS6'!$C$6)</f>
        <v>0</v>
      </c>
      <c r="F84" s="167">
        <f>IF('Project Costs_MS6'!$D$18=0,0,F57*'Project Costs_MS6'!$C$6)</f>
        <v>0</v>
      </c>
      <c r="G84" s="167">
        <f>IF('Project Costs_MS6'!$D$18=0,0,G57*'Project Costs_MS6'!$C$6)</f>
        <v>0</v>
      </c>
      <c r="H84" s="167">
        <f>IF('Project Costs_MS6'!$D$18=0,0,H57*'Project Costs_MS6'!$C$6)</f>
        <v>0</v>
      </c>
      <c r="I84" s="305">
        <f>IF('Project Costs_MS6'!$D$18=0,0,I57*'Project Costs_MS6'!$C$6)</f>
        <v>0</v>
      </c>
      <c r="J84" s="228">
        <f>SUM(C84:I84)</f>
        <v>0</v>
      </c>
    </row>
    <row r="85" spans="1:10">
      <c r="A85" s="301" t="s">
        <v>171</v>
      </c>
      <c r="B85" s="156" t="s">
        <v>86</v>
      </c>
      <c r="C85" s="182">
        <f>IF(C22=0,0,('Lifecycle Calculation_MS6'!$C$8+'Lifecycle Calculation_MS6'!$C$9)/'Project Costs_MS6'!$C$4)</f>
        <v>0</v>
      </c>
      <c r="D85" s="167">
        <f>IF(D22=0,0,('Lifecycle Calculation_MS6'!$C$8+'Lifecycle Calculation_MS6'!$C$9)/'Project Costs_MS6'!$C$4)</f>
        <v>0</v>
      </c>
      <c r="E85" s="167">
        <f>IF(E22=0,0,('Lifecycle Calculation_MS6'!$C$8+'Lifecycle Calculation_MS6'!$C$9)/'Project Costs_MS6'!$C$4)</f>
        <v>0</v>
      </c>
      <c r="F85" s="167">
        <f>IF(F22=0,0,('Lifecycle Calculation_MS6'!$C$8+'Lifecycle Calculation_MS6'!$C$9)/'Project Costs_MS6'!$C$4)</f>
        <v>0</v>
      </c>
      <c r="G85" s="167">
        <f>IF(G22=0,0,('Lifecycle Calculation_MS6'!$C$8+'Lifecycle Calculation_MS6'!$C$9)/'Project Costs_MS6'!$C$4)</f>
        <v>0</v>
      </c>
      <c r="H85" s="167">
        <f>IF(H22=0,0,('Lifecycle Calculation_MS6'!$C$8+'Lifecycle Calculation_MS6'!$C$9)/'Project Costs_MS6'!$C$4)</f>
        <v>0</v>
      </c>
      <c r="I85" s="305">
        <f>IF(I22=0,0,('Lifecycle Calculation_MS6'!$C$8+'Lifecycle Calculation_MS6'!$C$9)/'Project Costs_MS6'!$C$4)</f>
        <v>0</v>
      </c>
      <c r="J85" s="228">
        <f>IF(J22=0,0,('Lifecycle Calculation_MS6'!$J$8+'Lifecycle Calculation_MS6'!$J$9))</f>
        <v>0</v>
      </c>
    </row>
    <row r="86" spans="1:10">
      <c r="A86" s="301" t="s">
        <v>277</v>
      </c>
      <c r="B86" s="156" t="s">
        <v>86</v>
      </c>
      <c r="C86" s="182">
        <f t="shared" ref="C86:I86" si="35">C85+C84+C58</f>
        <v>0</v>
      </c>
      <c r="D86" s="167">
        <f t="shared" si="35"/>
        <v>0</v>
      </c>
      <c r="E86" s="167">
        <f t="shared" si="35"/>
        <v>0</v>
      </c>
      <c r="F86" s="167">
        <f t="shared" si="35"/>
        <v>0</v>
      </c>
      <c r="G86" s="167">
        <f t="shared" si="35"/>
        <v>0</v>
      </c>
      <c r="H86" s="167">
        <f t="shared" si="35"/>
        <v>0</v>
      </c>
      <c r="I86" s="305">
        <f t="shared" si="35"/>
        <v>0</v>
      </c>
      <c r="J86" s="228">
        <f>SUM(C86:I86)</f>
        <v>0</v>
      </c>
    </row>
    <row r="87" spans="1:10">
      <c r="A87" s="659" t="s">
        <v>278</v>
      </c>
      <c r="B87" s="158" t="s">
        <v>86</v>
      </c>
      <c r="C87" s="285">
        <f>C86*C88</f>
        <v>0</v>
      </c>
      <c r="D87" s="226">
        <f t="shared" ref="D87:I87" si="36">D86*D88</f>
        <v>0</v>
      </c>
      <c r="E87" s="226">
        <f t="shared" si="36"/>
        <v>0</v>
      </c>
      <c r="F87" s="226">
        <f t="shared" si="36"/>
        <v>0</v>
      </c>
      <c r="G87" s="226">
        <f t="shared" si="36"/>
        <v>0</v>
      </c>
      <c r="H87" s="226">
        <f t="shared" si="36"/>
        <v>0</v>
      </c>
      <c r="I87" s="314">
        <f t="shared" si="36"/>
        <v>0</v>
      </c>
      <c r="J87" s="229">
        <f>SUM(C87:I87)</f>
        <v>0</v>
      </c>
    </row>
    <row r="88" spans="1:10" hidden="1">
      <c r="A88" s="301" t="s">
        <v>279</v>
      </c>
      <c r="B88" s="156"/>
      <c r="C88" s="878">
        <f>1/(1+'Project Costs_MS6'!$C$3)^1</f>
        <v>0.92592592592592582</v>
      </c>
      <c r="D88" s="879">
        <f>1/(1+'Project Costs_MS6'!$C$3)^2</f>
        <v>0.85733882030178321</v>
      </c>
      <c r="E88" s="879">
        <f>1/(1+'Project Costs_MS6'!$C$3)^3</f>
        <v>0.79383224102016958</v>
      </c>
      <c r="F88" s="879">
        <f>1/(1+'Project Costs_MS6'!$C$3)^4</f>
        <v>0.73502985279645328</v>
      </c>
      <c r="G88" s="879">
        <f>1/(1+'Project Costs_MS6'!$C$3)^5</f>
        <v>0.68058319703375303</v>
      </c>
      <c r="H88" s="879">
        <f>1/(1+'Project Costs_MS6'!$C$3)^6</f>
        <v>0.63016962688310452</v>
      </c>
      <c r="I88" s="880">
        <f>1/(1+'Project Costs_MS6'!$C$3)^7</f>
        <v>0.58349039526213387</v>
      </c>
      <c r="J88" s="228"/>
    </row>
    <row r="90" spans="1:10" ht="15.75" hidden="1">
      <c r="A90" s="283" t="s">
        <v>280</v>
      </c>
      <c r="B90" s="161"/>
      <c r="C90" s="161"/>
      <c r="D90" s="161"/>
      <c r="E90" s="161"/>
      <c r="F90" s="161"/>
      <c r="G90" s="161"/>
      <c r="H90" s="161"/>
      <c r="I90" s="161"/>
      <c r="J90" s="235"/>
    </row>
    <row r="91" spans="1:10" hidden="1">
      <c r="A91" s="301" t="s">
        <v>276</v>
      </c>
      <c r="B91" s="156" t="s">
        <v>86</v>
      </c>
      <c r="C91" s="182">
        <f>C66*-1</f>
        <v>0</v>
      </c>
      <c r="D91" s="167">
        <f t="shared" ref="D91:I91" si="37">D66*-1</f>
        <v>0</v>
      </c>
      <c r="E91" s="167">
        <f t="shared" si="37"/>
        <v>0</v>
      </c>
      <c r="F91" s="167">
        <f t="shared" si="37"/>
        <v>0</v>
      </c>
      <c r="G91" s="167">
        <f t="shared" si="37"/>
        <v>0</v>
      </c>
      <c r="H91" s="167">
        <f t="shared" si="37"/>
        <v>0</v>
      </c>
      <c r="I91" s="305">
        <f t="shared" si="37"/>
        <v>0</v>
      </c>
      <c r="J91" s="228">
        <f>SUM(C91:I91)</f>
        <v>0</v>
      </c>
    </row>
    <row r="92" spans="1:10" hidden="1">
      <c r="A92" s="301" t="s">
        <v>171</v>
      </c>
      <c r="B92" s="156" t="s">
        <v>86</v>
      </c>
      <c r="C92" s="182">
        <f>IF(C27=0,0,('Lifecycle Calculation_MS6'!$C$8+'Lifecycle Calculation_MS6'!$C$9)/'Project Costs_MS6'!$C$4)</f>
        <v>0</v>
      </c>
      <c r="D92" s="167">
        <f>IF(D27=0,0,('Lifecycle Calculation_MS6'!$C$8+'Lifecycle Calculation_MS6'!$C$9)/'Project Costs_MS6'!$C$4)</f>
        <v>0</v>
      </c>
      <c r="E92" s="167">
        <f>IF(E27=0,0,('Lifecycle Calculation_MS6'!$C$8+'Lifecycle Calculation_MS6'!$C$9)/'Project Costs_MS6'!$C$4)</f>
        <v>0</v>
      </c>
      <c r="F92" s="167">
        <f>IF(F27=0,0,('Lifecycle Calculation_MS6'!$C$8+'Lifecycle Calculation_MS6'!$C$9)/'Project Costs_MS6'!$C$4)</f>
        <v>0</v>
      </c>
      <c r="G92" s="167">
        <f>IF(G27=0,0,('Lifecycle Calculation_MS6'!$C$8+'Lifecycle Calculation_MS6'!$C$9)/'Project Costs_MS6'!$C$4)</f>
        <v>0</v>
      </c>
      <c r="H92" s="167">
        <f>IF(H27=0,0,('Lifecycle Calculation_MS6'!$C$8+'Lifecycle Calculation_MS6'!$C$9)/'Project Costs_MS6'!$C$4)</f>
        <v>0</v>
      </c>
      <c r="I92" s="305">
        <f>IF(I27=0,0,('Lifecycle Calculation_MS6'!$C$8+'Lifecycle Calculation_MS6'!$C$9)/'Project Costs_MS6'!$C$4)</f>
        <v>0</v>
      </c>
      <c r="J92" s="228">
        <f>SUM(C92:I92)</f>
        <v>0</v>
      </c>
    </row>
    <row r="93" spans="1:10" hidden="1">
      <c r="A93" s="301" t="s">
        <v>277</v>
      </c>
      <c r="B93" s="156" t="s">
        <v>86</v>
      </c>
      <c r="C93" s="182">
        <f>C92+C69+C67</f>
        <v>0</v>
      </c>
      <c r="D93" s="167">
        <f t="shared" ref="D93:I93" si="38">D92+D69+D67</f>
        <v>0</v>
      </c>
      <c r="E93" s="167">
        <f t="shared" si="38"/>
        <v>0</v>
      </c>
      <c r="F93" s="167">
        <f t="shared" si="38"/>
        <v>0</v>
      </c>
      <c r="G93" s="167">
        <f t="shared" si="38"/>
        <v>0</v>
      </c>
      <c r="H93" s="167">
        <f t="shared" si="38"/>
        <v>0</v>
      </c>
      <c r="I93" s="305">
        <f t="shared" si="38"/>
        <v>0</v>
      </c>
      <c r="J93" s="228">
        <f>SUM(C93:I93)</f>
        <v>0</v>
      </c>
    </row>
    <row r="94" spans="1:10" hidden="1">
      <c r="A94" s="659" t="s">
        <v>278</v>
      </c>
      <c r="B94" s="158" t="s">
        <v>86</v>
      </c>
      <c r="C94" s="285">
        <f>C93*C88</f>
        <v>0</v>
      </c>
      <c r="D94" s="226">
        <f t="shared" ref="D94:I94" si="39">D93*D88</f>
        <v>0</v>
      </c>
      <c r="E94" s="226">
        <f t="shared" si="39"/>
        <v>0</v>
      </c>
      <c r="F94" s="226">
        <f t="shared" si="39"/>
        <v>0</v>
      </c>
      <c r="G94" s="226">
        <f t="shared" si="39"/>
        <v>0</v>
      </c>
      <c r="H94" s="226">
        <f t="shared" si="39"/>
        <v>0</v>
      </c>
      <c r="I94" s="314">
        <f t="shared" si="39"/>
        <v>0</v>
      </c>
      <c r="J94" s="229">
        <f>SUM(C94:I94)</f>
        <v>0</v>
      </c>
    </row>
    <row r="96" spans="1:10" ht="15.75" hidden="1">
      <c r="A96" s="283" t="s">
        <v>281</v>
      </c>
      <c r="B96" s="161"/>
      <c r="C96" s="161"/>
      <c r="D96" s="161"/>
      <c r="E96" s="161"/>
      <c r="F96" s="161"/>
      <c r="G96" s="161"/>
      <c r="H96" s="161"/>
      <c r="I96" s="161"/>
      <c r="J96" s="235"/>
    </row>
    <row r="97" spans="1:11" hidden="1">
      <c r="A97" s="284" t="s">
        <v>282</v>
      </c>
      <c r="B97" s="220"/>
      <c r="C97" s="230">
        <f>SUM(C98:C103)</f>
        <v>0</v>
      </c>
      <c r="D97" s="225">
        <f t="shared" ref="D97:I97" si="40">SUM(D98:D103)</f>
        <v>0</v>
      </c>
      <c r="E97" s="225">
        <f t="shared" si="40"/>
        <v>0</v>
      </c>
      <c r="F97" s="225">
        <f t="shared" si="40"/>
        <v>0</v>
      </c>
      <c r="G97" s="225">
        <f t="shared" si="40"/>
        <v>0</v>
      </c>
      <c r="H97" s="225">
        <f t="shared" si="40"/>
        <v>0</v>
      </c>
      <c r="I97" s="225">
        <f t="shared" si="40"/>
        <v>0</v>
      </c>
      <c r="J97" s="227">
        <f t="shared" ref="J97:J103" si="41">SUM(C97:I97)</f>
        <v>0</v>
      </c>
    </row>
    <row r="98" spans="1:11" ht="14.25" hidden="1">
      <c r="A98" s="1057" t="s">
        <v>250</v>
      </c>
      <c r="B98" s="1031"/>
      <c r="C98" s="1058">
        <f>'Lifecycle Calculation_MS1'!C481/1000</f>
        <v>0</v>
      </c>
      <c r="D98" s="169">
        <f>'Lifecycle Calculation_MS1'!D481/1000</f>
        <v>0</v>
      </c>
      <c r="E98" s="169">
        <f>'Lifecycle Calculation_MS1'!E481/1000</f>
        <v>0</v>
      </c>
      <c r="F98" s="169">
        <f>'Lifecycle Calculation_MS1'!F481/1000</f>
        <v>0</v>
      </c>
      <c r="G98" s="169">
        <f>'Lifecycle Calculation_MS1'!G481/1000</f>
        <v>0</v>
      </c>
      <c r="H98" s="169">
        <f>'Lifecycle Calculation_MS1'!H481/1000</f>
        <v>0</v>
      </c>
      <c r="I98" s="169">
        <f>'Lifecycle Calculation_MS1'!I481/1000</f>
        <v>0</v>
      </c>
      <c r="J98" s="1038">
        <f t="shared" si="41"/>
        <v>0</v>
      </c>
    </row>
    <row r="99" spans="1:11" ht="14.25" hidden="1">
      <c r="A99" s="221" t="s">
        <v>251</v>
      </c>
      <c r="C99" s="231">
        <f>'Lifecycle Calculation_MS1'!C523/1000</f>
        <v>0</v>
      </c>
      <c r="D99" s="167">
        <f>'Lifecycle Calculation_MS1'!D523/1000</f>
        <v>0</v>
      </c>
      <c r="E99" s="167">
        <f>'Lifecycle Calculation_MS1'!E523/1000</f>
        <v>0</v>
      </c>
      <c r="F99" s="167">
        <f>'Lifecycle Calculation_MS1'!F523/1000</f>
        <v>0</v>
      </c>
      <c r="G99" s="167">
        <f>'Lifecycle Calculation_MS1'!G523/1000</f>
        <v>0</v>
      </c>
      <c r="H99" s="167">
        <f>'Lifecycle Calculation_MS1'!H523/1000</f>
        <v>0</v>
      </c>
      <c r="I99" s="167">
        <f>'Lifecycle Calculation_MS1'!I523/1000</f>
        <v>0</v>
      </c>
      <c r="J99" s="228">
        <f t="shared" si="41"/>
        <v>0</v>
      </c>
    </row>
    <row r="100" spans="1:11" ht="14.25" hidden="1">
      <c r="A100" s="221" t="s">
        <v>283</v>
      </c>
      <c r="C100" s="231">
        <f>'Lifecycle Calculation_MS1'!C565/1000</f>
        <v>0</v>
      </c>
      <c r="D100" s="167">
        <f>'Lifecycle Calculation_MS1'!D565/1000</f>
        <v>0</v>
      </c>
      <c r="E100" s="167">
        <f>'Lifecycle Calculation_MS1'!E565/1000</f>
        <v>0</v>
      </c>
      <c r="F100" s="167">
        <f>'Lifecycle Calculation_MS1'!F565/1000</f>
        <v>0</v>
      </c>
      <c r="G100" s="167">
        <f>'Lifecycle Calculation_MS1'!G565/1000</f>
        <v>0</v>
      </c>
      <c r="H100" s="167">
        <f>'Lifecycle Calculation_MS1'!H565/1000</f>
        <v>0</v>
      </c>
      <c r="I100" s="167">
        <f>'Lifecycle Calculation_MS1'!I565/1000</f>
        <v>0</v>
      </c>
      <c r="J100" s="228">
        <f t="shared" si="41"/>
        <v>0</v>
      </c>
    </row>
    <row r="101" spans="1:11" ht="14.25" hidden="1">
      <c r="A101" s="221" t="s">
        <v>256</v>
      </c>
      <c r="C101" s="231">
        <f>'Lifecycle Calculation_MS1'!C607/1000</f>
        <v>0</v>
      </c>
      <c r="D101" s="167">
        <f>'Lifecycle Calculation_MS1'!D607/1000</f>
        <v>0</v>
      </c>
      <c r="E101" s="167">
        <f>'Lifecycle Calculation_MS1'!E607/1000</f>
        <v>0</v>
      </c>
      <c r="F101" s="167">
        <f>'Lifecycle Calculation_MS1'!F607/1000</f>
        <v>0</v>
      </c>
      <c r="G101" s="167">
        <f>'Lifecycle Calculation_MS1'!G607/1000</f>
        <v>0</v>
      </c>
      <c r="H101" s="167">
        <f>'Lifecycle Calculation_MS1'!H607/1000</f>
        <v>0</v>
      </c>
      <c r="I101" s="167">
        <f>'Lifecycle Calculation_MS1'!I607/1000</f>
        <v>0</v>
      </c>
      <c r="J101" s="228">
        <f t="shared" si="41"/>
        <v>0</v>
      </c>
    </row>
    <row r="102" spans="1:11" ht="14.25" hidden="1">
      <c r="A102" s="221" t="s">
        <v>257</v>
      </c>
      <c r="C102" s="231">
        <f>'Lifecycle Calculation_MS1'!C649/1000</f>
        <v>0</v>
      </c>
      <c r="D102" s="167">
        <f>'Lifecycle Calculation_MS1'!D649/1000</f>
        <v>0</v>
      </c>
      <c r="E102" s="167">
        <f>'Lifecycle Calculation_MS1'!E649/1000</f>
        <v>0</v>
      </c>
      <c r="F102" s="167">
        <f>'Lifecycle Calculation_MS1'!F649/1000</f>
        <v>0</v>
      </c>
      <c r="G102" s="167">
        <f>'Lifecycle Calculation_MS1'!G649/1000</f>
        <v>0</v>
      </c>
      <c r="H102" s="167">
        <f>'Lifecycle Calculation_MS1'!H649/1000</f>
        <v>0</v>
      </c>
      <c r="I102" s="167">
        <f>'Lifecycle Calculation_MS1'!I649/1000</f>
        <v>0</v>
      </c>
      <c r="J102" s="228">
        <f t="shared" si="41"/>
        <v>0</v>
      </c>
    </row>
    <row r="103" spans="1:11" ht="14.25" hidden="1">
      <c r="A103" s="223" t="s">
        <v>258</v>
      </c>
      <c r="B103" s="224"/>
      <c r="C103" s="232">
        <f>'Lifecycle Calculation_MS1'!C691/1000</f>
        <v>0</v>
      </c>
      <c r="D103" s="226">
        <f>'Lifecycle Calculation_MS1'!D691/1000</f>
        <v>0</v>
      </c>
      <c r="E103" s="226">
        <f>'Lifecycle Calculation_MS1'!E691/1000</f>
        <v>0</v>
      </c>
      <c r="F103" s="226">
        <f>'Lifecycle Calculation_MS1'!F691/1000</f>
        <v>0</v>
      </c>
      <c r="G103" s="226">
        <f>'Lifecycle Calculation_MS1'!G691/1000</f>
        <v>0</v>
      </c>
      <c r="H103" s="226">
        <f>'Lifecycle Calculation_MS1'!H691/1000</f>
        <v>0</v>
      </c>
      <c r="I103" s="226">
        <f>'Lifecycle Calculation_MS1'!I691/1000</f>
        <v>0</v>
      </c>
      <c r="J103" s="229">
        <f t="shared" si="41"/>
        <v>0</v>
      </c>
    </row>
    <row r="104" spans="1:11" ht="14.25">
      <c r="A104" s="1"/>
      <c r="C104" s="222"/>
      <c r="D104" s="222"/>
      <c r="E104" s="222"/>
      <c r="F104" s="222"/>
      <c r="G104" s="222"/>
      <c r="H104" s="222"/>
      <c r="I104" s="222"/>
      <c r="J104" s="222"/>
    </row>
    <row r="105" spans="1:11">
      <c r="A105" s="1092" t="s">
        <v>284</v>
      </c>
      <c r="B105" s="1093"/>
      <c r="C105" s="1093"/>
      <c r="D105" s="1093"/>
      <c r="E105" s="1093"/>
      <c r="F105" s="1093"/>
      <c r="G105" s="1093"/>
      <c r="H105" s="1093"/>
      <c r="I105" s="1093"/>
      <c r="J105" s="1094"/>
    </row>
    <row r="106" spans="1:11">
      <c r="A106" s="459"/>
      <c r="B106" s="460"/>
      <c r="C106" s="460"/>
      <c r="D106" s="460"/>
      <c r="E106" s="460"/>
      <c r="F106" s="460"/>
      <c r="G106" s="460"/>
      <c r="H106" s="460"/>
      <c r="I106" s="460"/>
      <c r="J106" s="461"/>
    </row>
    <row r="107" spans="1:11">
      <c r="A107" s="459"/>
      <c r="B107" s="460"/>
      <c r="C107" s="460"/>
      <c r="D107" s="460"/>
      <c r="E107" s="460"/>
      <c r="F107" s="460"/>
      <c r="G107" s="460"/>
      <c r="H107" s="460"/>
      <c r="I107" s="460"/>
      <c r="J107" s="461"/>
    </row>
    <row r="108" spans="1:11" ht="14.25">
      <c r="A108" s="459"/>
      <c r="B108" s="460"/>
      <c r="C108" s="460"/>
      <c r="D108" s="460"/>
      <c r="E108" s="460"/>
      <c r="F108" s="460"/>
      <c r="G108" s="460"/>
      <c r="H108" s="460"/>
      <c r="I108" s="460"/>
      <c r="J108" s="461"/>
      <c r="K108" s="1"/>
    </row>
    <row r="109" spans="1:11">
      <c r="A109" s="459"/>
      <c r="B109" s="460"/>
      <c r="C109" s="460"/>
      <c r="D109" s="460"/>
      <c r="E109" s="460"/>
      <c r="F109" s="460"/>
      <c r="G109" s="460"/>
      <c r="H109" s="460"/>
      <c r="I109" s="460"/>
      <c r="J109" s="461"/>
    </row>
    <row r="110" spans="1:11" ht="14.25">
      <c r="A110" s="459"/>
      <c r="B110" s="460"/>
      <c r="C110" s="460"/>
      <c r="D110" s="460"/>
      <c r="E110" s="460"/>
      <c r="F110" s="460"/>
      <c r="G110" s="460"/>
      <c r="H110" s="460"/>
      <c r="I110" s="460"/>
      <c r="J110" s="461"/>
      <c r="K110" s="1"/>
    </row>
    <row r="111" spans="1:11" ht="14.25">
      <c r="A111" s="459"/>
      <c r="B111" s="460"/>
      <c r="C111" s="460"/>
      <c r="D111" s="460"/>
      <c r="E111" s="460"/>
      <c r="F111" s="460"/>
      <c r="G111" s="460"/>
      <c r="H111" s="460"/>
      <c r="I111" s="460"/>
      <c r="J111" s="461"/>
      <c r="K111" s="1"/>
    </row>
    <row r="112" spans="1:11">
      <c r="A112" s="459"/>
      <c r="B112" s="460"/>
      <c r="C112" s="460"/>
      <c r="D112" s="460"/>
      <c r="E112" s="460"/>
      <c r="F112" s="460"/>
      <c r="G112" s="460"/>
      <c r="H112" s="460"/>
      <c r="I112" s="460"/>
      <c r="J112" s="461"/>
    </row>
    <row r="113" spans="1:11" ht="14.25">
      <c r="A113" s="459"/>
      <c r="B113" s="460"/>
      <c r="C113" s="460"/>
      <c r="D113" s="460"/>
      <c r="E113" s="460"/>
      <c r="F113" s="460"/>
      <c r="G113" s="460"/>
      <c r="H113" s="460"/>
      <c r="I113" s="460"/>
      <c r="J113" s="461"/>
      <c r="K113" s="1"/>
    </row>
    <row r="114" spans="1:11" ht="14.25">
      <c r="A114" s="462"/>
      <c r="B114" s="463"/>
      <c r="C114" s="463"/>
      <c r="D114" s="463"/>
      <c r="E114" s="463"/>
      <c r="F114" s="463"/>
      <c r="G114" s="463"/>
      <c r="H114" s="463"/>
      <c r="I114" s="463"/>
      <c r="J114" s="464"/>
      <c r="K114" s="1"/>
    </row>
    <row r="115" spans="1:11" ht="14.25">
      <c r="B115" s="146"/>
      <c r="K115" s="1"/>
    </row>
    <row r="116" spans="1:11" ht="14.25">
      <c r="B116" s="146"/>
      <c r="K116" s="1"/>
    </row>
  </sheetData>
  <mergeCells count="8">
    <mergeCell ref="A105:J105"/>
    <mergeCell ref="A6:N6"/>
    <mergeCell ref="A7:E7"/>
    <mergeCell ref="A5:N5"/>
    <mergeCell ref="K2:L2"/>
    <mergeCell ref="E3:G3"/>
    <mergeCell ref="H3:J3"/>
    <mergeCell ref="K3:L3"/>
  </mergeCells>
  <phoneticPr fontId="126" type="noConversion"/>
  <conditionalFormatting sqref="M11:N11">
    <cfRule type="colorScale" priority="5">
      <colorScale>
        <cfvo type="num" val="-0.1"/>
        <cfvo type="num" val="0"/>
        <color rgb="FFF8696B"/>
        <color rgb="FF92D050"/>
      </colorScale>
    </cfRule>
  </conditionalFormatting>
  <conditionalFormatting sqref="M16:N16">
    <cfRule type="cellIs" dxfId="7" priority="3" operator="lessThan">
      <formula>0</formula>
    </cfRule>
    <cfRule type="cellIs" dxfId="6" priority="4" operator="greaterThan">
      <formula>0</formula>
    </cfRule>
  </conditionalFormatting>
  <conditionalFormatting sqref="M17:N17">
    <cfRule type="cellIs" dxfId="5" priority="1" operator="lessThan">
      <formula>0</formula>
    </cfRule>
    <cfRule type="cellIs" dxfId="4" priority="2" operator="greaterThan">
      <formula>0</formula>
    </cfRule>
  </conditionalFormatting>
  <printOptions horizontalCentered="1"/>
  <pageMargins left="0.24" right="0.19685039370078741" top="0.98425196850393704" bottom="0.46" header="0.51181102362204722" footer="0.17"/>
  <pageSetup paperSize="9" scale="62" orientation="portrait" r:id="rId1"/>
  <headerFooter alignWithMargins="0">
    <oddFooter>&amp;L&amp;D&amp;R&amp;F</oddFooter>
  </headerFooter>
  <customProperties>
    <customPr name="_pios_id" r:id="rId2"/>
    <customPr name="EpmWorksheetKeyString_GUID" r:id="rId3"/>
  </customProperties>
  <drawing r:id="rId4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C93444-3F94-47D1-978D-343890454E9F}">
  <sheetPr codeName="Tabelle36">
    <tabColor rgb="FF99FF33"/>
  </sheetPr>
  <dimension ref="A1:U116"/>
  <sheetViews>
    <sheetView showGridLines="0" showZeros="0" topLeftCell="A15" zoomScale="110" zoomScaleNormal="110" zoomScaleSheetLayoutView="85" workbookViewId="0">
      <selection activeCell="A43" sqref="A43"/>
    </sheetView>
  </sheetViews>
  <sheetFormatPr defaultColWidth="11.375" defaultRowHeight="12.75"/>
  <cols>
    <col min="1" max="1" width="44.875" style="146" bestFit="1" customWidth="1"/>
    <col min="2" max="2" width="7.75" style="170" customWidth="1"/>
    <col min="3" max="9" width="9.625" style="146" customWidth="1"/>
    <col min="10" max="10" width="11.875" style="146" customWidth="1"/>
    <col min="11" max="11" width="10.625" style="146" bestFit="1" customWidth="1"/>
    <col min="12" max="12" width="6.625" style="146" customWidth="1"/>
    <col min="13" max="13" width="13.75" style="146" bestFit="1" customWidth="1"/>
    <col min="14" max="14" width="10.25" style="146" hidden="1" customWidth="1"/>
    <col min="15" max="18" width="9.125" style="146" customWidth="1"/>
    <col min="19" max="19" width="10.125" style="146" bestFit="1" customWidth="1"/>
    <col min="20" max="256" width="11.375" style="146"/>
    <col min="257" max="257" width="32.25" style="146" customWidth="1"/>
    <col min="258" max="258" width="8.875" style="146" customWidth="1"/>
    <col min="259" max="259" width="10.125" style="146" customWidth="1"/>
    <col min="260" max="260" width="8.125" style="146" customWidth="1"/>
    <col min="261" max="261" width="10.25" style="146" customWidth="1"/>
    <col min="262" max="262" width="9.125" style="146" customWidth="1"/>
    <col min="263" max="263" width="10.25" style="146" customWidth="1"/>
    <col min="264" max="264" width="8.125" style="146" customWidth="1"/>
    <col min="265" max="265" width="8.625" style="146" customWidth="1"/>
    <col min="266" max="267" width="8.125" style="146" customWidth="1"/>
    <col min="268" max="268" width="9.25" style="146" customWidth="1"/>
    <col min="269" max="274" width="9.125" style="146" customWidth="1"/>
    <col min="275" max="275" width="10.125" style="146" bestFit="1" customWidth="1"/>
    <col min="276" max="512" width="11.375" style="146"/>
    <col min="513" max="513" width="32.25" style="146" customWidth="1"/>
    <col min="514" max="514" width="8.875" style="146" customWidth="1"/>
    <col min="515" max="515" width="10.125" style="146" customWidth="1"/>
    <col min="516" max="516" width="8.125" style="146" customWidth="1"/>
    <col min="517" max="517" width="10.25" style="146" customWidth="1"/>
    <col min="518" max="518" width="9.125" style="146" customWidth="1"/>
    <col min="519" max="519" width="10.25" style="146" customWidth="1"/>
    <col min="520" max="520" width="8.125" style="146" customWidth="1"/>
    <col min="521" max="521" width="8.625" style="146" customWidth="1"/>
    <col min="522" max="523" width="8.125" style="146" customWidth="1"/>
    <col min="524" max="524" width="9.25" style="146" customWidth="1"/>
    <col min="525" max="530" width="9.125" style="146" customWidth="1"/>
    <col min="531" max="531" width="10.125" style="146" bestFit="1" customWidth="1"/>
    <col min="532" max="768" width="11.375" style="146"/>
    <col min="769" max="769" width="32.25" style="146" customWidth="1"/>
    <col min="770" max="770" width="8.875" style="146" customWidth="1"/>
    <col min="771" max="771" width="10.125" style="146" customWidth="1"/>
    <col min="772" max="772" width="8.125" style="146" customWidth="1"/>
    <col min="773" max="773" width="10.25" style="146" customWidth="1"/>
    <col min="774" max="774" width="9.125" style="146" customWidth="1"/>
    <col min="775" max="775" width="10.25" style="146" customWidth="1"/>
    <col min="776" max="776" width="8.125" style="146" customWidth="1"/>
    <col min="777" max="777" width="8.625" style="146" customWidth="1"/>
    <col min="778" max="779" width="8.125" style="146" customWidth="1"/>
    <col min="780" max="780" width="9.25" style="146" customWidth="1"/>
    <col min="781" max="786" width="9.125" style="146" customWidth="1"/>
    <col min="787" max="787" width="10.125" style="146" bestFit="1" customWidth="1"/>
    <col min="788" max="1024" width="11.375" style="146"/>
    <col min="1025" max="1025" width="32.25" style="146" customWidth="1"/>
    <col min="1026" max="1026" width="8.875" style="146" customWidth="1"/>
    <col min="1027" max="1027" width="10.125" style="146" customWidth="1"/>
    <col min="1028" max="1028" width="8.125" style="146" customWidth="1"/>
    <col min="1029" max="1029" width="10.25" style="146" customWidth="1"/>
    <col min="1030" max="1030" width="9.125" style="146" customWidth="1"/>
    <col min="1031" max="1031" width="10.25" style="146" customWidth="1"/>
    <col min="1032" max="1032" width="8.125" style="146" customWidth="1"/>
    <col min="1033" max="1033" width="8.625" style="146" customWidth="1"/>
    <col min="1034" max="1035" width="8.125" style="146" customWidth="1"/>
    <col min="1036" max="1036" width="9.25" style="146" customWidth="1"/>
    <col min="1037" max="1042" width="9.125" style="146" customWidth="1"/>
    <col min="1043" max="1043" width="10.125" style="146" bestFit="1" customWidth="1"/>
    <col min="1044" max="1280" width="11.375" style="146"/>
    <col min="1281" max="1281" width="32.25" style="146" customWidth="1"/>
    <col min="1282" max="1282" width="8.875" style="146" customWidth="1"/>
    <col min="1283" max="1283" width="10.125" style="146" customWidth="1"/>
    <col min="1284" max="1284" width="8.125" style="146" customWidth="1"/>
    <col min="1285" max="1285" width="10.25" style="146" customWidth="1"/>
    <col min="1286" max="1286" width="9.125" style="146" customWidth="1"/>
    <col min="1287" max="1287" width="10.25" style="146" customWidth="1"/>
    <col min="1288" max="1288" width="8.125" style="146" customWidth="1"/>
    <col min="1289" max="1289" width="8.625" style="146" customWidth="1"/>
    <col min="1290" max="1291" width="8.125" style="146" customWidth="1"/>
    <col min="1292" max="1292" width="9.25" style="146" customWidth="1"/>
    <col min="1293" max="1298" width="9.125" style="146" customWidth="1"/>
    <col min="1299" max="1299" width="10.125" style="146" bestFit="1" customWidth="1"/>
    <col min="1300" max="1536" width="11.375" style="146"/>
    <col min="1537" max="1537" width="32.25" style="146" customWidth="1"/>
    <col min="1538" max="1538" width="8.875" style="146" customWidth="1"/>
    <col min="1539" max="1539" width="10.125" style="146" customWidth="1"/>
    <col min="1540" max="1540" width="8.125" style="146" customWidth="1"/>
    <col min="1541" max="1541" width="10.25" style="146" customWidth="1"/>
    <col min="1542" max="1542" width="9.125" style="146" customWidth="1"/>
    <col min="1543" max="1543" width="10.25" style="146" customWidth="1"/>
    <col min="1544" max="1544" width="8.125" style="146" customWidth="1"/>
    <col min="1545" max="1545" width="8.625" style="146" customWidth="1"/>
    <col min="1546" max="1547" width="8.125" style="146" customWidth="1"/>
    <col min="1548" max="1548" width="9.25" style="146" customWidth="1"/>
    <col min="1549" max="1554" width="9.125" style="146" customWidth="1"/>
    <col min="1555" max="1555" width="10.125" style="146" bestFit="1" customWidth="1"/>
    <col min="1556" max="1792" width="11.375" style="146"/>
    <col min="1793" max="1793" width="32.25" style="146" customWidth="1"/>
    <col min="1794" max="1794" width="8.875" style="146" customWidth="1"/>
    <col min="1795" max="1795" width="10.125" style="146" customWidth="1"/>
    <col min="1796" max="1796" width="8.125" style="146" customWidth="1"/>
    <col min="1797" max="1797" width="10.25" style="146" customWidth="1"/>
    <col min="1798" max="1798" width="9.125" style="146" customWidth="1"/>
    <col min="1799" max="1799" width="10.25" style="146" customWidth="1"/>
    <col min="1800" max="1800" width="8.125" style="146" customWidth="1"/>
    <col min="1801" max="1801" width="8.625" style="146" customWidth="1"/>
    <col min="1802" max="1803" width="8.125" style="146" customWidth="1"/>
    <col min="1804" max="1804" width="9.25" style="146" customWidth="1"/>
    <col min="1805" max="1810" width="9.125" style="146" customWidth="1"/>
    <col min="1811" max="1811" width="10.125" style="146" bestFit="1" customWidth="1"/>
    <col min="1812" max="2048" width="11.375" style="146"/>
    <col min="2049" max="2049" width="32.25" style="146" customWidth="1"/>
    <col min="2050" max="2050" width="8.875" style="146" customWidth="1"/>
    <col min="2051" max="2051" width="10.125" style="146" customWidth="1"/>
    <col min="2052" max="2052" width="8.125" style="146" customWidth="1"/>
    <col min="2053" max="2053" width="10.25" style="146" customWidth="1"/>
    <col min="2054" max="2054" width="9.125" style="146" customWidth="1"/>
    <col min="2055" max="2055" width="10.25" style="146" customWidth="1"/>
    <col min="2056" max="2056" width="8.125" style="146" customWidth="1"/>
    <col min="2057" max="2057" width="8.625" style="146" customWidth="1"/>
    <col min="2058" max="2059" width="8.125" style="146" customWidth="1"/>
    <col min="2060" max="2060" width="9.25" style="146" customWidth="1"/>
    <col min="2061" max="2066" width="9.125" style="146" customWidth="1"/>
    <col min="2067" max="2067" width="10.125" style="146" bestFit="1" customWidth="1"/>
    <col min="2068" max="2304" width="11.375" style="146"/>
    <col min="2305" max="2305" width="32.25" style="146" customWidth="1"/>
    <col min="2306" max="2306" width="8.875" style="146" customWidth="1"/>
    <col min="2307" max="2307" width="10.125" style="146" customWidth="1"/>
    <col min="2308" max="2308" width="8.125" style="146" customWidth="1"/>
    <col min="2309" max="2309" width="10.25" style="146" customWidth="1"/>
    <col min="2310" max="2310" width="9.125" style="146" customWidth="1"/>
    <col min="2311" max="2311" width="10.25" style="146" customWidth="1"/>
    <col min="2312" max="2312" width="8.125" style="146" customWidth="1"/>
    <col min="2313" max="2313" width="8.625" style="146" customWidth="1"/>
    <col min="2314" max="2315" width="8.125" style="146" customWidth="1"/>
    <col min="2316" max="2316" width="9.25" style="146" customWidth="1"/>
    <col min="2317" max="2322" width="9.125" style="146" customWidth="1"/>
    <col min="2323" max="2323" width="10.125" style="146" bestFit="1" customWidth="1"/>
    <col min="2324" max="2560" width="11.375" style="146"/>
    <col min="2561" max="2561" width="32.25" style="146" customWidth="1"/>
    <col min="2562" max="2562" width="8.875" style="146" customWidth="1"/>
    <col min="2563" max="2563" width="10.125" style="146" customWidth="1"/>
    <col min="2564" max="2564" width="8.125" style="146" customWidth="1"/>
    <col min="2565" max="2565" width="10.25" style="146" customWidth="1"/>
    <col min="2566" max="2566" width="9.125" style="146" customWidth="1"/>
    <col min="2567" max="2567" width="10.25" style="146" customWidth="1"/>
    <col min="2568" max="2568" width="8.125" style="146" customWidth="1"/>
    <col min="2569" max="2569" width="8.625" style="146" customWidth="1"/>
    <col min="2570" max="2571" width="8.125" style="146" customWidth="1"/>
    <col min="2572" max="2572" width="9.25" style="146" customWidth="1"/>
    <col min="2573" max="2578" width="9.125" style="146" customWidth="1"/>
    <col min="2579" max="2579" width="10.125" style="146" bestFit="1" customWidth="1"/>
    <col min="2580" max="2816" width="11.375" style="146"/>
    <col min="2817" max="2817" width="32.25" style="146" customWidth="1"/>
    <col min="2818" max="2818" width="8.875" style="146" customWidth="1"/>
    <col min="2819" max="2819" width="10.125" style="146" customWidth="1"/>
    <col min="2820" max="2820" width="8.125" style="146" customWidth="1"/>
    <col min="2821" max="2821" width="10.25" style="146" customWidth="1"/>
    <col min="2822" max="2822" width="9.125" style="146" customWidth="1"/>
    <col min="2823" max="2823" width="10.25" style="146" customWidth="1"/>
    <col min="2824" max="2824" width="8.125" style="146" customWidth="1"/>
    <col min="2825" max="2825" width="8.625" style="146" customWidth="1"/>
    <col min="2826" max="2827" width="8.125" style="146" customWidth="1"/>
    <col min="2828" max="2828" width="9.25" style="146" customWidth="1"/>
    <col min="2829" max="2834" width="9.125" style="146" customWidth="1"/>
    <col min="2835" max="2835" width="10.125" style="146" bestFit="1" customWidth="1"/>
    <col min="2836" max="3072" width="11.375" style="146"/>
    <col min="3073" max="3073" width="32.25" style="146" customWidth="1"/>
    <col min="3074" max="3074" width="8.875" style="146" customWidth="1"/>
    <col min="3075" max="3075" width="10.125" style="146" customWidth="1"/>
    <col min="3076" max="3076" width="8.125" style="146" customWidth="1"/>
    <col min="3077" max="3077" width="10.25" style="146" customWidth="1"/>
    <col min="3078" max="3078" width="9.125" style="146" customWidth="1"/>
    <col min="3079" max="3079" width="10.25" style="146" customWidth="1"/>
    <col min="3080" max="3080" width="8.125" style="146" customWidth="1"/>
    <col min="3081" max="3081" width="8.625" style="146" customWidth="1"/>
    <col min="3082" max="3083" width="8.125" style="146" customWidth="1"/>
    <col min="3084" max="3084" width="9.25" style="146" customWidth="1"/>
    <col min="3085" max="3090" width="9.125" style="146" customWidth="1"/>
    <col min="3091" max="3091" width="10.125" style="146" bestFit="1" customWidth="1"/>
    <col min="3092" max="3328" width="11.375" style="146"/>
    <col min="3329" max="3329" width="32.25" style="146" customWidth="1"/>
    <col min="3330" max="3330" width="8.875" style="146" customWidth="1"/>
    <col min="3331" max="3331" width="10.125" style="146" customWidth="1"/>
    <col min="3332" max="3332" width="8.125" style="146" customWidth="1"/>
    <col min="3333" max="3333" width="10.25" style="146" customWidth="1"/>
    <col min="3334" max="3334" width="9.125" style="146" customWidth="1"/>
    <col min="3335" max="3335" width="10.25" style="146" customWidth="1"/>
    <col min="3336" max="3336" width="8.125" style="146" customWidth="1"/>
    <col min="3337" max="3337" width="8.625" style="146" customWidth="1"/>
    <col min="3338" max="3339" width="8.125" style="146" customWidth="1"/>
    <col min="3340" max="3340" width="9.25" style="146" customWidth="1"/>
    <col min="3341" max="3346" width="9.125" style="146" customWidth="1"/>
    <col min="3347" max="3347" width="10.125" style="146" bestFit="1" customWidth="1"/>
    <col min="3348" max="3584" width="11.375" style="146"/>
    <col min="3585" max="3585" width="32.25" style="146" customWidth="1"/>
    <col min="3586" max="3586" width="8.875" style="146" customWidth="1"/>
    <col min="3587" max="3587" width="10.125" style="146" customWidth="1"/>
    <col min="3588" max="3588" width="8.125" style="146" customWidth="1"/>
    <col min="3589" max="3589" width="10.25" style="146" customWidth="1"/>
    <col min="3590" max="3590" width="9.125" style="146" customWidth="1"/>
    <col min="3591" max="3591" width="10.25" style="146" customWidth="1"/>
    <col min="3592" max="3592" width="8.125" style="146" customWidth="1"/>
    <col min="3593" max="3593" width="8.625" style="146" customWidth="1"/>
    <col min="3594" max="3595" width="8.125" style="146" customWidth="1"/>
    <col min="3596" max="3596" width="9.25" style="146" customWidth="1"/>
    <col min="3597" max="3602" width="9.125" style="146" customWidth="1"/>
    <col min="3603" max="3603" width="10.125" style="146" bestFit="1" customWidth="1"/>
    <col min="3604" max="3840" width="11.375" style="146"/>
    <col min="3841" max="3841" width="32.25" style="146" customWidth="1"/>
    <col min="3842" max="3842" width="8.875" style="146" customWidth="1"/>
    <col min="3843" max="3843" width="10.125" style="146" customWidth="1"/>
    <col min="3844" max="3844" width="8.125" style="146" customWidth="1"/>
    <col min="3845" max="3845" width="10.25" style="146" customWidth="1"/>
    <col min="3846" max="3846" width="9.125" style="146" customWidth="1"/>
    <col min="3847" max="3847" width="10.25" style="146" customWidth="1"/>
    <col min="3848" max="3848" width="8.125" style="146" customWidth="1"/>
    <col min="3849" max="3849" width="8.625" style="146" customWidth="1"/>
    <col min="3850" max="3851" width="8.125" style="146" customWidth="1"/>
    <col min="3852" max="3852" width="9.25" style="146" customWidth="1"/>
    <col min="3853" max="3858" width="9.125" style="146" customWidth="1"/>
    <col min="3859" max="3859" width="10.125" style="146" bestFit="1" customWidth="1"/>
    <col min="3860" max="4096" width="11.375" style="146"/>
    <col min="4097" max="4097" width="32.25" style="146" customWidth="1"/>
    <col min="4098" max="4098" width="8.875" style="146" customWidth="1"/>
    <col min="4099" max="4099" width="10.125" style="146" customWidth="1"/>
    <col min="4100" max="4100" width="8.125" style="146" customWidth="1"/>
    <col min="4101" max="4101" width="10.25" style="146" customWidth="1"/>
    <col min="4102" max="4102" width="9.125" style="146" customWidth="1"/>
    <col min="4103" max="4103" width="10.25" style="146" customWidth="1"/>
    <col min="4104" max="4104" width="8.125" style="146" customWidth="1"/>
    <col min="4105" max="4105" width="8.625" style="146" customWidth="1"/>
    <col min="4106" max="4107" width="8.125" style="146" customWidth="1"/>
    <col min="4108" max="4108" width="9.25" style="146" customWidth="1"/>
    <col min="4109" max="4114" width="9.125" style="146" customWidth="1"/>
    <col min="4115" max="4115" width="10.125" style="146" bestFit="1" customWidth="1"/>
    <col min="4116" max="4352" width="11.375" style="146"/>
    <col min="4353" max="4353" width="32.25" style="146" customWidth="1"/>
    <col min="4354" max="4354" width="8.875" style="146" customWidth="1"/>
    <col min="4355" max="4355" width="10.125" style="146" customWidth="1"/>
    <col min="4356" max="4356" width="8.125" style="146" customWidth="1"/>
    <col min="4357" max="4357" width="10.25" style="146" customWidth="1"/>
    <col min="4358" max="4358" width="9.125" style="146" customWidth="1"/>
    <col min="4359" max="4359" width="10.25" style="146" customWidth="1"/>
    <col min="4360" max="4360" width="8.125" style="146" customWidth="1"/>
    <col min="4361" max="4361" width="8.625" style="146" customWidth="1"/>
    <col min="4362" max="4363" width="8.125" style="146" customWidth="1"/>
    <col min="4364" max="4364" width="9.25" style="146" customWidth="1"/>
    <col min="4365" max="4370" width="9.125" style="146" customWidth="1"/>
    <col min="4371" max="4371" width="10.125" style="146" bestFit="1" customWidth="1"/>
    <col min="4372" max="4608" width="11.375" style="146"/>
    <col min="4609" max="4609" width="32.25" style="146" customWidth="1"/>
    <col min="4610" max="4610" width="8.875" style="146" customWidth="1"/>
    <col min="4611" max="4611" width="10.125" style="146" customWidth="1"/>
    <col min="4612" max="4612" width="8.125" style="146" customWidth="1"/>
    <col min="4613" max="4613" width="10.25" style="146" customWidth="1"/>
    <col min="4614" max="4614" width="9.125" style="146" customWidth="1"/>
    <col min="4615" max="4615" width="10.25" style="146" customWidth="1"/>
    <col min="4616" max="4616" width="8.125" style="146" customWidth="1"/>
    <col min="4617" max="4617" width="8.625" style="146" customWidth="1"/>
    <col min="4618" max="4619" width="8.125" style="146" customWidth="1"/>
    <col min="4620" max="4620" width="9.25" style="146" customWidth="1"/>
    <col min="4621" max="4626" width="9.125" style="146" customWidth="1"/>
    <col min="4627" max="4627" width="10.125" style="146" bestFit="1" customWidth="1"/>
    <col min="4628" max="4864" width="11.375" style="146"/>
    <col min="4865" max="4865" width="32.25" style="146" customWidth="1"/>
    <col min="4866" max="4866" width="8.875" style="146" customWidth="1"/>
    <col min="4867" max="4867" width="10.125" style="146" customWidth="1"/>
    <col min="4868" max="4868" width="8.125" style="146" customWidth="1"/>
    <col min="4869" max="4869" width="10.25" style="146" customWidth="1"/>
    <col min="4870" max="4870" width="9.125" style="146" customWidth="1"/>
    <col min="4871" max="4871" width="10.25" style="146" customWidth="1"/>
    <col min="4872" max="4872" width="8.125" style="146" customWidth="1"/>
    <col min="4873" max="4873" width="8.625" style="146" customWidth="1"/>
    <col min="4874" max="4875" width="8.125" style="146" customWidth="1"/>
    <col min="4876" max="4876" width="9.25" style="146" customWidth="1"/>
    <col min="4877" max="4882" width="9.125" style="146" customWidth="1"/>
    <col min="4883" max="4883" width="10.125" style="146" bestFit="1" customWidth="1"/>
    <col min="4884" max="5120" width="11.375" style="146"/>
    <col min="5121" max="5121" width="32.25" style="146" customWidth="1"/>
    <col min="5122" max="5122" width="8.875" style="146" customWidth="1"/>
    <col min="5123" max="5123" width="10.125" style="146" customWidth="1"/>
    <col min="5124" max="5124" width="8.125" style="146" customWidth="1"/>
    <col min="5125" max="5125" width="10.25" style="146" customWidth="1"/>
    <col min="5126" max="5126" width="9.125" style="146" customWidth="1"/>
    <col min="5127" max="5127" width="10.25" style="146" customWidth="1"/>
    <col min="5128" max="5128" width="8.125" style="146" customWidth="1"/>
    <col min="5129" max="5129" width="8.625" style="146" customWidth="1"/>
    <col min="5130" max="5131" width="8.125" style="146" customWidth="1"/>
    <col min="5132" max="5132" width="9.25" style="146" customWidth="1"/>
    <col min="5133" max="5138" width="9.125" style="146" customWidth="1"/>
    <col min="5139" max="5139" width="10.125" style="146" bestFit="1" customWidth="1"/>
    <col min="5140" max="5376" width="11.375" style="146"/>
    <col min="5377" max="5377" width="32.25" style="146" customWidth="1"/>
    <col min="5378" max="5378" width="8.875" style="146" customWidth="1"/>
    <col min="5379" max="5379" width="10.125" style="146" customWidth="1"/>
    <col min="5380" max="5380" width="8.125" style="146" customWidth="1"/>
    <col min="5381" max="5381" width="10.25" style="146" customWidth="1"/>
    <col min="5382" max="5382" width="9.125" style="146" customWidth="1"/>
    <col min="5383" max="5383" width="10.25" style="146" customWidth="1"/>
    <col min="5384" max="5384" width="8.125" style="146" customWidth="1"/>
    <col min="5385" max="5385" width="8.625" style="146" customWidth="1"/>
    <col min="5386" max="5387" width="8.125" style="146" customWidth="1"/>
    <col min="5388" max="5388" width="9.25" style="146" customWidth="1"/>
    <col min="5389" max="5394" width="9.125" style="146" customWidth="1"/>
    <col min="5395" max="5395" width="10.125" style="146" bestFit="1" customWidth="1"/>
    <col min="5396" max="5632" width="11.375" style="146"/>
    <col min="5633" max="5633" width="32.25" style="146" customWidth="1"/>
    <col min="5634" max="5634" width="8.875" style="146" customWidth="1"/>
    <col min="5635" max="5635" width="10.125" style="146" customWidth="1"/>
    <col min="5636" max="5636" width="8.125" style="146" customWidth="1"/>
    <col min="5637" max="5637" width="10.25" style="146" customWidth="1"/>
    <col min="5638" max="5638" width="9.125" style="146" customWidth="1"/>
    <col min="5639" max="5639" width="10.25" style="146" customWidth="1"/>
    <col min="5640" max="5640" width="8.125" style="146" customWidth="1"/>
    <col min="5641" max="5641" width="8.625" style="146" customWidth="1"/>
    <col min="5642" max="5643" width="8.125" style="146" customWidth="1"/>
    <col min="5644" max="5644" width="9.25" style="146" customWidth="1"/>
    <col min="5645" max="5650" width="9.125" style="146" customWidth="1"/>
    <col min="5651" max="5651" width="10.125" style="146" bestFit="1" customWidth="1"/>
    <col min="5652" max="5888" width="11.375" style="146"/>
    <col min="5889" max="5889" width="32.25" style="146" customWidth="1"/>
    <col min="5890" max="5890" width="8.875" style="146" customWidth="1"/>
    <col min="5891" max="5891" width="10.125" style="146" customWidth="1"/>
    <col min="5892" max="5892" width="8.125" style="146" customWidth="1"/>
    <col min="5893" max="5893" width="10.25" style="146" customWidth="1"/>
    <col min="5894" max="5894" width="9.125" style="146" customWidth="1"/>
    <col min="5895" max="5895" width="10.25" style="146" customWidth="1"/>
    <col min="5896" max="5896" width="8.125" style="146" customWidth="1"/>
    <col min="5897" max="5897" width="8.625" style="146" customWidth="1"/>
    <col min="5898" max="5899" width="8.125" style="146" customWidth="1"/>
    <col min="5900" max="5900" width="9.25" style="146" customWidth="1"/>
    <col min="5901" max="5906" width="9.125" style="146" customWidth="1"/>
    <col min="5907" max="5907" width="10.125" style="146" bestFit="1" customWidth="1"/>
    <col min="5908" max="6144" width="11.375" style="146"/>
    <col min="6145" max="6145" width="32.25" style="146" customWidth="1"/>
    <col min="6146" max="6146" width="8.875" style="146" customWidth="1"/>
    <col min="6147" max="6147" width="10.125" style="146" customWidth="1"/>
    <col min="6148" max="6148" width="8.125" style="146" customWidth="1"/>
    <col min="6149" max="6149" width="10.25" style="146" customWidth="1"/>
    <col min="6150" max="6150" width="9.125" style="146" customWidth="1"/>
    <col min="6151" max="6151" width="10.25" style="146" customWidth="1"/>
    <col min="6152" max="6152" width="8.125" style="146" customWidth="1"/>
    <col min="6153" max="6153" width="8.625" style="146" customWidth="1"/>
    <col min="6154" max="6155" width="8.125" style="146" customWidth="1"/>
    <col min="6156" max="6156" width="9.25" style="146" customWidth="1"/>
    <col min="6157" max="6162" width="9.125" style="146" customWidth="1"/>
    <col min="6163" max="6163" width="10.125" style="146" bestFit="1" customWidth="1"/>
    <col min="6164" max="6400" width="11.375" style="146"/>
    <col min="6401" max="6401" width="32.25" style="146" customWidth="1"/>
    <col min="6402" max="6402" width="8.875" style="146" customWidth="1"/>
    <col min="6403" max="6403" width="10.125" style="146" customWidth="1"/>
    <col min="6404" max="6404" width="8.125" style="146" customWidth="1"/>
    <col min="6405" max="6405" width="10.25" style="146" customWidth="1"/>
    <col min="6406" max="6406" width="9.125" style="146" customWidth="1"/>
    <col min="6407" max="6407" width="10.25" style="146" customWidth="1"/>
    <col min="6408" max="6408" width="8.125" style="146" customWidth="1"/>
    <col min="6409" max="6409" width="8.625" style="146" customWidth="1"/>
    <col min="6410" max="6411" width="8.125" style="146" customWidth="1"/>
    <col min="6412" max="6412" width="9.25" style="146" customWidth="1"/>
    <col min="6413" max="6418" width="9.125" style="146" customWidth="1"/>
    <col min="6419" max="6419" width="10.125" style="146" bestFit="1" customWidth="1"/>
    <col min="6420" max="6656" width="11.375" style="146"/>
    <col min="6657" max="6657" width="32.25" style="146" customWidth="1"/>
    <col min="6658" max="6658" width="8.875" style="146" customWidth="1"/>
    <col min="6659" max="6659" width="10.125" style="146" customWidth="1"/>
    <col min="6660" max="6660" width="8.125" style="146" customWidth="1"/>
    <col min="6661" max="6661" width="10.25" style="146" customWidth="1"/>
    <col min="6662" max="6662" width="9.125" style="146" customWidth="1"/>
    <col min="6663" max="6663" width="10.25" style="146" customWidth="1"/>
    <col min="6664" max="6664" width="8.125" style="146" customWidth="1"/>
    <col min="6665" max="6665" width="8.625" style="146" customWidth="1"/>
    <col min="6666" max="6667" width="8.125" style="146" customWidth="1"/>
    <col min="6668" max="6668" width="9.25" style="146" customWidth="1"/>
    <col min="6669" max="6674" width="9.125" style="146" customWidth="1"/>
    <col min="6675" max="6675" width="10.125" style="146" bestFit="1" customWidth="1"/>
    <col min="6676" max="6912" width="11.375" style="146"/>
    <col min="6913" max="6913" width="32.25" style="146" customWidth="1"/>
    <col min="6914" max="6914" width="8.875" style="146" customWidth="1"/>
    <col min="6915" max="6915" width="10.125" style="146" customWidth="1"/>
    <col min="6916" max="6916" width="8.125" style="146" customWidth="1"/>
    <col min="6917" max="6917" width="10.25" style="146" customWidth="1"/>
    <col min="6918" max="6918" width="9.125" style="146" customWidth="1"/>
    <col min="6919" max="6919" width="10.25" style="146" customWidth="1"/>
    <col min="6920" max="6920" width="8.125" style="146" customWidth="1"/>
    <col min="6921" max="6921" width="8.625" style="146" customWidth="1"/>
    <col min="6922" max="6923" width="8.125" style="146" customWidth="1"/>
    <col min="6924" max="6924" width="9.25" style="146" customWidth="1"/>
    <col min="6925" max="6930" width="9.125" style="146" customWidth="1"/>
    <col min="6931" max="6931" width="10.125" style="146" bestFit="1" customWidth="1"/>
    <col min="6932" max="7168" width="11.375" style="146"/>
    <col min="7169" max="7169" width="32.25" style="146" customWidth="1"/>
    <col min="7170" max="7170" width="8.875" style="146" customWidth="1"/>
    <col min="7171" max="7171" width="10.125" style="146" customWidth="1"/>
    <col min="7172" max="7172" width="8.125" style="146" customWidth="1"/>
    <col min="7173" max="7173" width="10.25" style="146" customWidth="1"/>
    <col min="7174" max="7174" width="9.125" style="146" customWidth="1"/>
    <col min="7175" max="7175" width="10.25" style="146" customWidth="1"/>
    <col min="7176" max="7176" width="8.125" style="146" customWidth="1"/>
    <col min="7177" max="7177" width="8.625" style="146" customWidth="1"/>
    <col min="7178" max="7179" width="8.125" style="146" customWidth="1"/>
    <col min="7180" max="7180" width="9.25" style="146" customWidth="1"/>
    <col min="7181" max="7186" width="9.125" style="146" customWidth="1"/>
    <col min="7187" max="7187" width="10.125" style="146" bestFit="1" customWidth="1"/>
    <col min="7188" max="7424" width="11.375" style="146"/>
    <col min="7425" max="7425" width="32.25" style="146" customWidth="1"/>
    <col min="7426" max="7426" width="8.875" style="146" customWidth="1"/>
    <col min="7427" max="7427" width="10.125" style="146" customWidth="1"/>
    <col min="7428" max="7428" width="8.125" style="146" customWidth="1"/>
    <col min="7429" max="7429" width="10.25" style="146" customWidth="1"/>
    <col min="7430" max="7430" width="9.125" style="146" customWidth="1"/>
    <col min="7431" max="7431" width="10.25" style="146" customWidth="1"/>
    <col min="7432" max="7432" width="8.125" style="146" customWidth="1"/>
    <col min="7433" max="7433" width="8.625" style="146" customWidth="1"/>
    <col min="7434" max="7435" width="8.125" style="146" customWidth="1"/>
    <col min="7436" max="7436" width="9.25" style="146" customWidth="1"/>
    <col min="7437" max="7442" width="9.125" style="146" customWidth="1"/>
    <col min="7443" max="7443" width="10.125" style="146" bestFit="1" customWidth="1"/>
    <col min="7444" max="7680" width="11.375" style="146"/>
    <col min="7681" max="7681" width="32.25" style="146" customWidth="1"/>
    <col min="7682" max="7682" width="8.875" style="146" customWidth="1"/>
    <col min="7683" max="7683" width="10.125" style="146" customWidth="1"/>
    <col min="7684" max="7684" width="8.125" style="146" customWidth="1"/>
    <col min="7685" max="7685" width="10.25" style="146" customWidth="1"/>
    <col min="7686" max="7686" width="9.125" style="146" customWidth="1"/>
    <col min="7687" max="7687" width="10.25" style="146" customWidth="1"/>
    <col min="7688" max="7688" width="8.125" style="146" customWidth="1"/>
    <col min="7689" max="7689" width="8.625" style="146" customWidth="1"/>
    <col min="7690" max="7691" width="8.125" style="146" customWidth="1"/>
    <col min="7692" max="7692" width="9.25" style="146" customWidth="1"/>
    <col min="7693" max="7698" width="9.125" style="146" customWidth="1"/>
    <col min="7699" max="7699" width="10.125" style="146" bestFit="1" customWidth="1"/>
    <col min="7700" max="7936" width="11.375" style="146"/>
    <col min="7937" max="7937" width="32.25" style="146" customWidth="1"/>
    <col min="7938" max="7938" width="8.875" style="146" customWidth="1"/>
    <col min="7939" max="7939" width="10.125" style="146" customWidth="1"/>
    <col min="7940" max="7940" width="8.125" style="146" customWidth="1"/>
    <col min="7941" max="7941" width="10.25" style="146" customWidth="1"/>
    <col min="7942" max="7942" width="9.125" style="146" customWidth="1"/>
    <col min="7943" max="7943" width="10.25" style="146" customWidth="1"/>
    <col min="7944" max="7944" width="8.125" style="146" customWidth="1"/>
    <col min="7945" max="7945" width="8.625" style="146" customWidth="1"/>
    <col min="7946" max="7947" width="8.125" style="146" customWidth="1"/>
    <col min="7948" max="7948" width="9.25" style="146" customWidth="1"/>
    <col min="7949" max="7954" width="9.125" style="146" customWidth="1"/>
    <col min="7955" max="7955" width="10.125" style="146" bestFit="1" customWidth="1"/>
    <col min="7956" max="8192" width="11.375" style="146"/>
    <col min="8193" max="8193" width="32.25" style="146" customWidth="1"/>
    <col min="8194" max="8194" width="8.875" style="146" customWidth="1"/>
    <col min="8195" max="8195" width="10.125" style="146" customWidth="1"/>
    <col min="8196" max="8196" width="8.125" style="146" customWidth="1"/>
    <col min="8197" max="8197" width="10.25" style="146" customWidth="1"/>
    <col min="8198" max="8198" width="9.125" style="146" customWidth="1"/>
    <col min="8199" max="8199" width="10.25" style="146" customWidth="1"/>
    <col min="8200" max="8200" width="8.125" style="146" customWidth="1"/>
    <col min="8201" max="8201" width="8.625" style="146" customWidth="1"/>
    <col min="8202" max="8203" width="8.125" style="146" customWidth="1"/>
    <col min="8204" max="8204" width="9.25" style="146" customWidth="1"/>
    <col min="8205" max="8210" width="9.125" style="146" customWidth="1"/>
    <col min="8211" max="8211" width="10.125" style="146" bestFit="1" customWidth="1"/>
    <col min="8212" max="8448" width="11.375" style="146"/>
    <col min="8449" max="8449" width="32.25" style="146" customWidth="1"/>
    <col min="8450" max="8450" width="8.875" style="146" customWidth="1"/>
    <col min="8451" max="8451" width="10.125" style="146" customWidth="1"/>
    <col min="8452" max="8452" width="8.125" style="146" customWidth="1"/>
    <col min="8453" max="8453" width="10.25" style="146" customWidth="1"/>
    <col min="8454" max="8454" width="9.125" style="146" customWidth="1"/>
    <col min="8455" max="8455" width="10.25" style="146" customWidth="1"/>
    <col min="8456" max="8456" width="8.125" style="146" customWidth="1"/>
    <col min="8457" max="8457" width="8.625" style="146" customWidth="1"/>
    <col min="8458" max="8459" width="8.125" style="146" customWidth="1"/>
    <col min="8460" max="8460" width="9.25" style="146" customWidth="1"/>
    <col min="8461" max="8466" width="9.125" style="146" customWidth="1"/>
    <col min="8467" max="8467" width="10.125" style="146" bestFit="1" customWidth="1"/>
    <col min="8468" max="8704" width="11.375" style="146"/>
    <col min="8705" max="8705" width="32.25" style="146" customWidth="1"/>
    <col min="8706" max="8706" width="8.875" style="146" customWidth="1"/>
    <col min="8707" max="8707" width="10.125" style="146" customWidth="1"/>
    <col min="8708" max="8708" width="8.125" style="146" customWidth="1"/>
    <col min="8709" max="8709" width="10.25" style="146" customWidth="1"/>
    <col min="8710" max="8710" width="9.125" style="146" customWidth="1"/>
    <col min="8711" max="8711" width="10.25" style="146" customWidth="1"/>
    <col min="8712" max="8712" width="8.125" style="146" customWidth="1"/>
    <col min="8713" max="8713" width="8.625" style="146" customWidth="1"/>
    <col min="8714" max="8715" width="8.125" style="146" customWidth="1"/>
    <col min="8716" max="8716" width="9.25" style="146" customWidth="1"/>
    <col min="8717" max="8722" width="9.125" style="146" customWidth="1"/>
    <col min="8723" max="8723" width="10.125" style="146" bestFit="1" customWidth="1"/>
    <col min="8724" max="8960" width="11.375" style="146"/>
    <col min="8961" max="8961" width="32.25" style="146" customWidth="1"/>
    <col min="8962" max="8962" width="8.875" style="146" customWidth="1"/>
    <col min="8963" max="8963" width="10.125" style="146" customWidth="1"/>
    <col min="8964" max="8964" width="8.125" style="146" customWidth="1"/>
    <col min="8965" max="8965" width="10.25" style="146" customWidth="1"/>
    <col min="8966" max="8966" width="9.125" style="146" customWidth="1"/>
    <col min="8967" max="8967" width="10.25" style="146" customWidth="1"/>
    <col min="8968" max="8968" width="8.125" style="146" customWidth="1"/>
    <col min="8969" max="8969" width="8.625" style="146" customWidth="1"/>
    <col min="8970" max="8971" width="8.125" style="146" customWidth="1"/>
    <col min="8972" max="8972" width="9.25" style="146" customWidth="1"/>
    <col min="8973" max="8978" width="9.125" style="146" customWidth="1"/>
    <col min="8979" max="8979" width="10.125" style="146" bestFit="1" customWidth="1"/>
    <col min="8980" max="9216" width="11.375" style="146"/>
    <col min="9217" max="9217" width="32.25" style="146" customWidth="1"/>
    <col min="9218" max="9218" width="8.875" style="146" customWidth="1"/>
    <col min="9219" max="9219" width="10.125" style="146" customWidth="1"/>
    <col min="9220" max="9220" width="8.125" style="146" customWidth="1"/>
    <col min="9221" max="9221" width="10.25" style="146" customWidth="1"/>
    <col min="9222" max="9222" width="9.125" style="146" customWidth="1"/>
    <col min="9223" max="9223" width="10.25" style="146" customWidth="1"/>
    <col min="9224" max="9224" width="8.125" style="146" customWidth="1"/>
    <col min="9225" max="9225" width="8.625" style="146" customWidth="1"/>
    <col min="9226" max="9227" width="8.125" style="146" customWidth="1"/>
    <col min="9228" max="9228" width="9.25" style="146" customWidth="1"/>
    <col min="9229" max="9234" width="9.125" style="146" customWidth="1"/>
    <col min="9235" max="9235" width="10.125" style="146" bestFit="1" customWidth="1"/>
    <col min="9236" max="9472" width="11.375" style="146"/>
    <col min="9473" max="9473" width="32.25" style="146" customWidth="1"/>
    <col min="9474" max="9474" width="8.875" style="146" customWidth="1"/>
    <col min="9475" max="9475" width="10.125" style="146" customWidth="1"/>
    <col min="9476" max="9476" width="8.125" style="146" customWidth="1"/>
    <col min="9477" max="9477" width="10.25" style="146" customWidth="1"/>
    <col min="9478" max="9478" width="9.125" style="146" customWidth="1"/>
    <col min="9479" max="9479" width="10.25" style="146" customWidth="1"/>
    <col min="9480" max="9480" width="8.125" style="146" customWidth="1"/>
    <col min="9481" max="9481" width="8.625" style="146" customWidth="1"/>
    <col min="9482" max="9483" width="8.125" style="146" customWidth="1"/>
    <col min="9484" max="9484" width="9.25" style="146" customWidth="1"/>
    <col min="9485" max="9490" width="9.125" style="146" customWidth="1"/>
    <col min="9491" max="9491" width="10.125" style="146" bestFit="1" customWidth="1"/>
    <col min="9492" max="9728" width="11.375" style="146"/>
    <col min="9729" max="9729" width="32.25" style="146" customWidth="1"/>
    <col min="9730" max="9730" width="8.875" style="146" customWidth="1"/>
    <col min="9731" max="9731" width="10.125" style="146" customWidth="1"/>
    <col min="9732" max="9732" width="8.125" style="146" customWidth="1"/>
    <col min="9733" max="9733" width="10.25" style="146" customWidth="1"/>
    <col min="9734" max="9734" width="9.125" style="146" customWidth="1"/>
    <col min="9735" max="9735" width="10.25" style="146" customWidth="1"/>
    <col min="9736" max="9736" width="8.125" style="146" customWidth="1"/>
    <col min="9737" max="9737" width="8.625" style="146" customWidth="1"/>
    <col min="9738" max="9739" width="8.125" style="146" customWidth="1"/>
    <col min="9740" max="9740" width="9.25" style="146" customWidth="1"/>
    <col min="9741" max="9746" width="9.125" style="146" customWidth="1"/>
    <col min="9747" max="9747" width="10.125" style="146" bestFit="1" customWidth="1"/>
    <col min="9748" max="9984" width="11.375" style="146"/>
    <col min="9985" max="9985" width="32.25" style="146" customWidth="1"/>
    <col min="9986" max="9986" width="8.875" style="146" customWidth="1"/>
    <col min="9987" max="9987" width="10.125" style="146" customWidth="1"/>
    <col min="9988" max="9988" width="8.125" style="146" customWidth="1"/>
    <col min="9989" max="9989" width="10.25" style="146" customWidth="1"/>
    <col min="9990" max="9990" width="9.125" style="146" customWidth="1"/>
    <col min="9991" max="9991" width="10.25" style="146" customWidth="1"/>
    <col min="9992" max="9992" width="8.125" style="146" customWidth="1"/>
    <col min="9993" max="9993" width="8.625" style="146" customWidth="1"/>
    <col min="9994" max="9995" width="8.125" style="146" customWidth="1"/>
    <col min="9996" max="9996" width="9.25" style="146" customWidth="1"/>
    <col min="9997" max="10002" width="9.125" style="146" customWidth="1"/>
    <col min="10003" max="10003" width="10.125" style="146" bestFit="1" customWidth="1"/>
    <col min="10004" max="10240" width="11.375" style="146"/>
    <col min="10241" max="10241" width="32.25" style="146" customWidth="1"/>
    <col min="10242" max="10242" width="8.875" style="146" customWidth="1"/>
    <col min="10243" max="10243" width="10.125" style="146" customWidth="1"/>
    <col min="10244" max="10244" width="8.125" style="146" customWidth="1"/>
    <col min="10245" max="10245" width="10.25" style="146" customWidth="1"/>
    <col min="10246" max="10246" width="9.125" style="146" customWidth="1"/>
    <col min="10247" max="10247" width="10.25" style="146" customWidth="1"/>
    <col min="10248" max="10248" width="8.125" style="146" customWidth="1"/>
    <col min="10249" max="10249" width="8.625" style="146" customWidth="1"/>
    <col min="10250" max="10251" width="8.125" style="146" customWidth="1"/>
    <col min="10252" max="10252" width="9.25" style="146" customWidth="1"/>
    <col min="10253" max="10258" width="9.125" style="146" customWidth="1"/>
    <col min="10259" max="10259" width="10.125" style="146" bestFit="1" customWidth="1"/>
    <col min="10260" max="10496" width="11.375" style="146"/>
    <col min="10497" max="10497" width="32.25" style="146" customWidth="1"/>
    <col min="10498" max="10498" width="8.875" style="146" customWidth="1"/>
    <col min="10499" max="10499" width="10.125" style="146" customWidth="1"/>
    <col min="10500" max="10500" width="8.125" style="146" customWidth="1"/>
    <col min="10501" max="10501" width="10.25" style="146" customWidth="1"/>
    <col min="10502" max="10502" width="9.125" style="146" customWidth="1"/>
    <col min="10503" max="10503" width="10.25" style="146" customWidth="1"/>
    <col min="10504" max="10504" width="8.125" style="146" customWidth="1"/>
    <col min="10505" max="10505" width="8.625" style="146" customWidth="1"/>
    <col min="10506" max="10507" width="8.125" style="146" customWidth="1"/>
    <col min="10508" max="10508" width="9.25" style="146" customWidth="1"/>
    <col min="10509" max="10514" width="9.125" style="146" customWidth="1"/>
    <col min="10515" max="10515" width="10.125" style="146" bestFit="1" customWidth="1"/>
    <col min="10516" max="10752" width="11.375" style="146"/>
    <col min="10753" max="10753" width="32.25" style="146" customWidth="1"/>
    <col min="10754" max="10754" width="8.875" style="146" customWidth="1"/>
    <col min="10755" max="10755" width="10.125" style="146" customWidth="1"/>
    <col min="10756" max="10756" width="8.125" style="146" customWidth="1"/>
    <col min="10757" max="10757" width="10.25" style="146" customWidth="1"/>
    <col min="10758" max="10758" width="9.125" style="146" customWidth="1"/>
    <col min="10759" max="10759" width="10.25" style="146" customWidth="1"/>
    <col min="10760" max="10760" width="8.125" style="146" customWidth="1"/>
    <col min="10761" max="10761" width="8.625" style="146" customWidth="1"/>
    <col min="10762" max="10763" width="8.125" style="146" customWidth="1"/>
    <col min="10764" max="10764" width="9.25" style="146" customWidth="1"/>
    <col min="10765" max="10770" width="9.125" style="146" customWidth="1"/>
    <col min="10771" max="10771" width="10.125" style="146" bestFit="1" customWidth="1"/>
    <col min="10772" max="11008" width="11.375" style="146"/>
    <col min="11009" max="11009" width="32.25" style="146" customWidth="1"/>
    <col min="11010" max="11010" width="8.875" style="146" customWidth="1"/>
    <col min="11011" max="11011" width="10.125" style="146" customWidth="1"/>
    <col min="11012" max="11012" width="8.125" style="146" customWidth="1"/>
    <col min="11013" max="11013" width="10.25" style="146" customWidth="1"/>
    <col min="11014" max="11014" width="9.125" style="146" customWidth="1"/>
    <col min="11015" max="11015" width="10.25" style="146" customWidth="1"/>
    <col min="11016" max="11016" width="8.125" style="146" customWidth="1"/>
    <col min="11017" max="11017" width="8.625" style="146" customWidth="1"/>
    <col min="11018" max="11019" width="8.125" style="146" customWidth="1"/>
    <col min="11020" max="11020" width="9.25" style="146" customWidth="1"/>
    <col min="11021" max="11026" width="9.125" style="146" customWidth="1"/>
    <col min="11027" max="11027" width="10.125" style="146" bestFit="1" customWidth="1"/>
    <col min="11028" max="11264" width="11.375" style="146"/>
    <col min="11265" max="11265" width="32.25" style="146" customWidth="1"/>
    <col min="11266" max="11266" width="8.875" style="146" customWidth="1"/>
    <col min="11267" max="11267" width="10.125" style="146" customWidth="1"/>
    <col min="11268" max="11268" width="8.125" style="146" customWidth="1"/>
    <col min="11269" max="11269" width="10.25" style="146" customWidth="1"/>
    <col min="11270" max="11270" width="9.125" style="146" customWidth="1"/>
    <col min="11271" max="11271" width="10.25" style="146" customWidth="1"/>
    <col min="11272" max="11272" width="8.125" style="146" customWidth="1"/>
    <col min="11273" max="11273" width="8.625" style="146" customWidth="1"/>
    <col min="11274" max="11275" width="8.125" style="146" customWidth="1"/>
    <col min="11276" max="11276" width="9.25" style="146" customWidth="1"/>
    <col min="11277" max="11282" width="9.125" style="146" customWidth="1"/>
    <col min="11283" max="11283" width="10.125" style="146" bestFit="1" customWidth="1"/>
    <col min="11284" max="11520" width="11.375" style="146"/>
    <col min="11521" max="11521" width="32.25" style="146" customWidth="1"/>
    <col min="11522" max="11522" width="8.875" style="146" customWidth="1"/>
    <col min="11523" max="11523" width="10.125" style="146" customWidth="1"/>
    <col min="11524" max="11524" width="8.125" style="146" customWidth="1"/>
    <col min="11525" max="11525" width="10.25" style="146" customWidth="1"/>
    <col min="11526" max="11526" width="9.125" style="146" customWidth="1"/>
    <col min="11527" max="11527" width="10.25" style="146" customWidth="1"/>
    <col min="11528" max="11528" width="8.125" style="146" customWidth="1"/>
    <col min="11529" max="11529" width="8.625" style="146" customWidth="1"/>
    <col min="11530" max="11531" width="8.125" style="146" customWidth="1"/>
    <col min="11532" max="11532" width="9.25" style="146" customWidth="1"/>
    <col min="11533" max="11538" width="9.125" style="146" customWidth="1"/>
    <col min="11539" max="11539" width="10.125" style="146" bestFit="1" customWidth="1"/>
    <col min="11540" max="11776" width="11.375" style="146"/>
    <col min="11777" max="11777" width="32.25" style="146" customWidth="1"/>
    <col min="11778" max="11778" width="8.875" style="146" customWidth="1"/>
    <col min="11779" max="11779" width="10.125" style="146" customWidth="1"/>
    <col min="11780" max="11780" width="8.125" style="146" customWidth="1"/>
    <col min="11781" max="11781" width="10.25" style="146" customWidth="1"/>
    <col min="11782" max="11782" width="9.125" style="146" customWidth="1"/>
    <col min="11783" max="11783" width="10.25" style="146" customWidth="1"/>
    <col min="11784" max="11784" width="8.125" style="146" customWidth="1"/>
    <col min="11785" max="11785" width="8.625" style="146" customWidth="1"/>
    <col min="11786" max="11787" width="8.125" style="146" customWidth="1"/>
    <col min="11788" max="11788" width="9.25" style="146" customWidth="1"/>
    <col min="11789" max="11794" width="9.125" style="146" customWidth="1"/>
    <col min="11795" max="11795" width="10.125" style="146" bestFit="1" customWidth="1"/>
    <col min="11796" max="12032" width="11.375" style="146"/>
    <col min="12033" max="12033" width="32.25" style="146" customWidth="1"/>
    <col min="12034" max="12034" width="8.875" style="146" customWidth="1"/>
    <col min="12035" max="12035" width="10.125" style="146" customWidth="1"/>
    <col min="12036" max="12036" width="8.125" style="146" customWidth="1"/>
    <col min="12037" max="12037" width="10.25" style="146" customWidth="1"/>
    <col min="12038" max="12038" width="9.125" style="146" customWidth="1"/>
    <col min="12039" max="12039" width="10.25" style="146" customWidth="1"/>
    <col min="12040" max="12040" width="8.125" style="146" customWidth="1"/>
    <col min="12041" max="12041" width="8.625" style="146" customWidth="1"/>
    <col min="12042" max="12043" width="8.125" style="146" customWidth="1"/>
    <col min="12044" max="12044" width="9.25" style="146" customWidth="1"/>
    <col min="12045" max="12050" width="9.125" style="146" customWidth="1"/>
    <col min="12051" max="12051" width="10.125" style="146" bestFit="1" customWidth="1"/>
    <col min="12052" max="12288" width="11.375" style="146"/>
    <col min="12289" max="12289" width="32.25" style="146" customWidth="1"/>
    <col min="12290" max="12290" width="8.875" style="146" customWidth="1"/>
    <col min="12291" max="12291" width="10.125" style="146" customWidth="1"/>
    <col min="12292" max="12292" width="8.125" style="146" customWidth="1"/>
    <col min="12293" max="12293" width="10.25" style="146" customWidth="1"/>
    <col min="12294" max="12294" width="9.125" style="146" customWidth="1"/>
    <col min="12295" max="12295" width="10.25" style="146" customWidth="1"/>
    <col min="12296" max="12296" width="8.125" style="146" customWidth="1"/>
    <col min="12297" max="12297" width="8.625" style="146" customWidth="1"/>
    <col min="12298" max="12299" width="8.125" style="146" customWidth="1"/>
    <col min="12300" max="12300" width="9.25" style="146" customWidth="1"/>
    <col min="12301" max="12306" width="9.125" style="146" customWidth="1"/>
    <col min="12307" max="12307" width="10.125" style="146" bestFit="1" customWidth="1"/>
    <col min="12308" max="12544" width="11.375" style="146"/>
    <col min="12545" max="12545" width="32.25" style="146" customWidth="1"/>
    <col min="12546" max="12546" width="8.875" style="146" customWidth="1"/>
    <col min="12547" max="12547" width="10.125" style="146" customWidth="1"/>
    <col min="12548" max="12548" width="8.125" style="146" customWidth="1"/>
    <col min="12549" max="12549" width="10.25" style="146" customWidth="1"/>
    <col min="12550" max="12550" width="9.125" style="146" customWidth="1"/>
    <col min="12551" max="12551" width="10.25" style="146" customWidth="1"/>
    <col min="12552" max="12552" width="8.125" style="146" customWidth="1"/>
    <col min="12553" max="12553" width="8.625" style="146" customWidth="1"/>
    <col min="12554" max="12555" width="8.125" style="146" customWidth="1"/>
    <col min="12556" max="12556" width="9.25" style="146" customWidth="1"/>
    <col min="12557" max="12562" width="9.125" style="146" customWidth="1"/>
    <col min="12563" max="12563" width="10.125" style="146" bestFit="1" customWidth="1"/>
    <col min="12564" max="12800" width="11.375" style="146"/>
    <col min="12801" max="12801" width="32.25" style="146" customWidth="1"/>
    <col min="12802" max="12802" width="8.875" style="146" customWidth="1"/>
    <col min="12803" max="12803" width="10.125" style="146" customWidth="1"/>
    <col min="12804" max="12804" width="8.125" style="146" customWidth="1"/>
    <col min="12805" max="12805" width="10.25" style="146" customWidth="1"/>
    <col min="12806" max="12806" width="9.125" style="146" customWidth="1"/>
    <col min="12807" max="12807" width="10.25" style="146" customWidth="1"/>
    <col min="12808" max="12808" width="8.125" style="146" customWidth="1"/>
    <col min="12809" max="12809" width="8.625" style="146" customWidth="1"/>
    <col min="12810" max="12811" width="8.125" style="146" customWidth="1"/>
    <col min="12812" max="12812" width="9.25" style="146" customWidth="1"/>
    <col min="12813" max="12818" width="9.125" style="146" customWidth="1"/>
    <col min="12819" max="12819" width="10.125" style="146" bestFit="1" customWidth="1"/>
    <col min="12820" max="13056" width="11.375" style="146"/>
    <col min="13057" max="13057" width="32.25" style="146" customWidth="1"/>
    <col min="13058" max="13058" width="8.875" style="146" customWidth="1"/>
    <col min="13059" max="13059" width="10.125" style="146" customWidth="1"/>
    <col min="13060" max="13060" width="8.125" style="146" customWidth="1"/>
    <col min="13061" max="13061" width="10.25" style="146" customWidth="1"/>
    <col min="13062" max="13062" width="9.125" style="146" customWidth="1"/>
    <col min="13063" max="13063" width="10.25" style="146" customWidth="1"/>
    <col min="13064" max="13064" width="8.125" style="146" customWidth="1"/>
    <col min="13065" max="13065" width="8.625" style="146" customWidth="1"/>
    <col min="13066" max="13067" width="8.125" style="146" customWidth="1"/>
    <col min="13068" max="13068" width="9.25" style="146" customWidth="1"/>
    <col min="13069" max="13074" width="9.125" style="146" customWidth="1"/>
    <col min="13075" max="13075" width="10.125" style="146" bestFit="1" customWidth="1"/>
    <col min="13076" max="13312" width="11.375" style="146"/>
    <col min="13313" max="13313" width="32.25" style="146" customWidth="1"/>
    <col min="13314" max="13314" width="8.875" style="146" customWidth="1"/>
    <col min="13315" max="13315" width="10.125" style="146" customWidth="1"/>
    <col min="13316" max="13316" width="8.125" style="146" customWidth="1"/>
    <col min="13317" max="13317" width="10.25" style="146" customWidth="1"/>
    <col min="13318" max="13318" width="9.125" style="146" customWidth="1"/>
    <col min="13319" max="13319" width="10.25" style="146" customWidth="1"/>
    <col min="13320" max="13320" width="8.125" style="146" customWidth="1"/>
    <col min="13321" max="13321" width="8.625" style="146" customWidth="1"/>
    <col min="13322" max="13323" width="8.125" style="146" customWidth="1"/>
    <col min="13324" max="13324" width="9.25" style="146" customWidth="1"/>
    <col min="13325" max="13330" width="9.125" style="146" customWidth="1"/>
    <col min="13331" max="13331" width="10.125" style="146" bestFit="1" customWidth="1"/>
    <col min="13332" max="13568" width="11.375" style="146"/>
    <col min="13569" max="13569" width="32.25" style="146" customWidth="1"/>
    <col min="13570" max="13570" width="8.875" style="146" customWidth="1"/>
    <col min="13571" max="13571" width="10.125" style="146" customWidth="1"/>
    <col min="13572" max="13572" width="8.125" style="146" customWidth="1"/>
    <col min="13573" max="13573" width="10.25" style="146" customWidth="1"/>
    <col min="13574" max="13574" width="9.125" style="146" customWidth="1"/>
    <col min="13575" max="13575" width="10.25" style="146" customWidth="1"/>
    <col min="13576" max="13576" width="8.125" style="146" customWidth="1"/>
    <col min="13577" max="13577" width="8.625" style="146" customWidth="1"/>
    <col min="13578" max="13579" width="8.125" style="146" customWidth="1"/>
    <col min="13580" max="13580" width="9.25" style="146" customWidth="1"/>
    <col min="13581" max="13586" width="9.125" style="146" customWidth="1"/>
    <col min="13587" max="13587" width="10.125" style="146" bestFit="1" customWidth="1"/>
    <col min="13588" max="13824" width="11.375" style="146"/>
    <col min="13825" max="13825" width="32.25" style="146" customWidth="1"/>
    <col min="13826" max="13826" width="8.875" style="146" customWidth="1"/>
    <col min="13827" max="13827" width="10.125" style="146" customWidth="1"/>
    <col min="13828" max="13828" width="8.125" style="146" customWidth="1"/>
    <col min="13829" max="13829" width="10.25" style="146" customWidth="1"/>
    <col min="13830" max="13830" width="9.125" style="146" customWidth="1"/>
    <col min="13831" max="13831" width="10.25" style="146" customWidth="1"/>
    <col min="13832" max="13832" width="8.125" style="146" customWidth="1"/>
    <col min="13833" max="13833" width="8.625" style="146" customWidth="1"/>
    <col min="13834" max="13835" width="8.125" style="146" customWidth="1"/>
    <col min="13836" max="13836" width="9.25" style="146" customWidth="1"/>
    <col min="13837" max="13842" width="9.125" style="146" customWidth="1"/>
    <col min="13843" max="13843" width="10.125" style="146" bestFit="1" customWidth="1"/>
    <col min="13844" max="14080" width="11.375" style="146"/>
    <col min="14081" max="14081" width="32.25" style="146" customWidth="1"/>
    <col min="14082" max="14082" width="8.875" style="146" customWidth="1"/>
    <col min="14083" max="14083" width="10.125" style="146" customWidth="1"/>
    <col min="14084" max="14084" width="8.125" style="146" customWidth="1"/>
    <col min="14085" max="14085" width="10.25" style="146" customWidth="1"/>
    <col min="14086" max="14086" width="9.125" style="146" customWidth="1"/>
    <col min="14087" max="14087" width="10.25" style="146" customWidth="1"/>
    <col min="14088" max="14088" width="8.125" style="146" customWidth="1"/>
    <col min="14089" max="14089" width="8.625" style="146" customWidth="1"/>
    <col min="14090" max="14091" width="8.125" style="146" customWidth="1"/>
    <col min="14092" max="14092" width="9.25" style="146" customWidth="1"/>
    <col min="14093" max="14098" width="9.125" style="146" customWidth="1"/>
    <col min="14099" max="14099" width="10.125" style="146" bestFit="1" customWidth="1"/>
    <col min="14100" max="14336" width="11.375" style="146"/>
    <col min="14337" max="14337" width="32.25" style="146" customWidth="1"/>
    <col min="14338" max="14338" width="8.875" style="146" customWidth="1"/>
    <col min="14339" max="14339" width="10.125" style="146" customWidth="1"/>
    <col min="14340" max="14340" width="8.125" style="146" customWidth="1"/>
    <col min="14341" max="14341" width="10.25" style="146" customWidth="1"/>
    <col min="14342" max="14342" width="9.125" style="146" customWidth="1"/>
    <col min="14343" max="14343" width="10.25" style="146" customWidth="1"/>
    <col min="14344" max="14344" width="8.125" style="146" customWidth="1"/>
    <col min="14345" max="14345" width="8.625" style="146" customWidth="1"/>
    <col min="14346" max="14347" width="8.125" style="146" customWidth="1"/>
    <col min="14348" max="14348" width="9.25" style="146" customWidth="1"/>
    <col min="14349" max="14354" width="9.125" style="146" customWidth="1"/>
    <col min="14355" max="14355" width="10.125" style="146" bestFit="1" customWidth="1"/>
    <col min="14356" max="14592" width="11.375" style="146"/>
    <col min="14593" max="14593" width="32.25" style="146" customWidth="1"/>
    <col min="14594" max="14594" width="8.875" style="146" customWidth="1"/>
    <col min="14595" max="14595" width="10.125" style="146" customWidth="1"/>
    <col min="14596" max="14596" width="8.125" style="146" customWidth="1"/>
    <col min="14597" max="14597" width="10.25" style="146" customWidth="1"/>
    <col min="14598" max="14598" width="9.125" style="146" customWidth="1"/>
    <col min="14599" max="14599" width="10.25" style="146" customWidth="1"/>
    <col min="14600" max="14600" width="8.125" style="146" customWidth="1"/>
    <col min="14601" max="14601" width="8.625" style="146" customWidth="1"/>
    <col min="14602" max="14603" width="8.125" style="146" customWidth="1"/>
    <col min="14604" max="14604" width="9.25" style="146" customWidth="1"/>
    <col min="14605" max="14610" width="9.125" style="146" customWidth="1"/>
    <col min="14611" max="14611" width="10.125" style="146" bestFit="1" customWidth="1"/>
    <col min="14612" max="14848" width="11.375" style="146"/>
    <col min="14849" max="14849" width="32.25" style="146" customWidth="1"/>
    <col min="14850" max="14850" width="8.875" style="146" customWidth="1"/>
    <col min="14851" max="14851" width="10.125" style="146" customWidth="1"/>
    <col min="14852" max="14852" width="8.125" style="146" customWidth="1"/>
    <col min="14853" max="14853" width="10.25" style="146" customWidth="1"/>
    <col min="14854" max="14854" width="9.125" style="146" customWidth="1"/>
    <col min="14855" max="14855" width="10.25" style="146" customWidth="1"/>
    <col min="14856" max="14856" width="8.125" style="146" customWidth="1"/>
    <col min="14857" max="14857" width="8.625" style="146" customWidth="1"/>
    <col min="14858" max="14859" width="8.125" style="146" customWidth="1"/>
    <col min="14860" max="14860" width="9.25" style="146" customWidth="1"/>
    <col min="14861" max="14866" width="9.125" style="146" customWidth="1"/>
    <col min="14867" max="14867" width="10.125" style="146" bestFit="1" customWidth="1"/>
    <col min="14868" max="15104" width="11.375" style="146"/>
    <col min="15105" max="15105" width="32.25" style="146" customWidth="1"/>
    <col min="15106" max="15106" width="8.875" style="146" customWidth="1"/>
    <col min="15107" max="15107" width="10.125" style="146" customWidth="1"/>
    <col min="15108" max="15108" width="8.125" style="146" customWidth="1"/>
    <col min="15109" max="15109" width="10.25" style="146" customWidth="1"/>
    <col min="15110" max="15110" width="9.125" style="146" customWidth="1"/>
    <col min="15111" max="15111" width="10.25" style="146" customWidth="1"/>
    <col min="15112" max="15112" width="8.125" style="146" customWidth="1"/>
    <col min="15113" max="15113" width="8.625" style="146" customWidth="1"/>
    <col min="15114" max="15115" width="8.125" style="146" customWidth="1"/>
    <col min="15116" max="15116" width="9.25" style="146" customWidth="1"/>
    <col min="15117" max="15122" width="9.125" style="146" customWidth="1"/>
    <col min="15123" max="15123" width="10.125" style="146" bestFit="1" customWidth="1"/>
    <col min="15124" max="15360" width="11.375" style="146"/>
    <col min="15361" max="15361" width="32.25" style="146" customWidth="1"/>
    <col min="15362" max="15362" width="8.875" style="146" customWidth="1"/>
    <col min="15363" max="15363" width="10.125" style="146" customWidth="1"/>
    <col min="15364" max="15364" width="8.125" style="146" customWidth="1"/>
    <col min="15365" max="15365" width="10.25" style="146" customWidth="1"/>
    <col min="15366" max="15366" width="9.125" style="146" customWidth="1"/>
    <col min="15367" max="15367" width="10.25" style="146" customWidth="1"/>
    <col min="15368" max="15368" width="8.125" style="146" customWidth="1"/>
    <col min="15369" max="15369" width="8.625" style="146" customWidth="1"/>
    <col min="15370" max="15371" width="8.125" style="146" customWidth="1"/>
    <col min="15372" max="15372" width="9.25" style="146" customWidth="1"/>
    <col min="15373" max="15378" width="9.125" style="146" customWidth="1"/>
    <col min="15379" max="15379" width="10.125" style="146" bestFit="1" customWidth="1"/>
    <col min="15380" max="15616" width="11.375" style="146"/>
    <col min="15617" max="15617" width="32.25" style="146" customWidth="1"/>
    <col min="15618" max="15618" width="8.875" style="146" customWidth="1"/>
    <col min="15619" max="15619" width="10.125" style="146" customWidth="1"/>
    <col min="15620" max="15620" width="8.125" style="146" customWidth="1"/>
    <col min="15621" max="15621" width="10.25" style="146" customWidth="1"/>
    <col min="15622" max="15622" width="9.125" style="146" customWidth="1"/>
    <col min="15623" max="15623" width="10.25" style="146" customWidth="1"/>
    <col min="15624" max="15624" width="8.125" style="146" customWidth="1"/>
    <col min="15625" max="15625" width="8.625" style="146" customWidth="1"/>
    <col min="15626" max="15627" width="8.125" style="146" customWidth="1"/>
    <col min="15628" max="15628" width="9.25" style="146" customWidth="1"/>
    <col min="15629" max="15634" width="9.125" style="146" customWidth="1"/>
    <col min="15635" max="15635" width="10.125" style="146" bestFit="1" customWidth="1"/>
    <col min="15636" max="15872" width="11.375" style="146"/>
    <col min="15873" max="15873" width="32.25" style="146" customWidth="1"/>
    <col min="15874" max="15874" width="8.875" style="146" customWidth="1"/>
    <col min="15875" max="15875" width="10.125" style="146" customWidth="1"/>
    <col min="15876" max="15876" width="8.125" style="146" customWidth="1"/>
    <col min="15877" max="15877" width="10.25" style="146" customWidth="1"/>
    <col min="15878" max="15878" width="9.125" style="146" customWidth="1"/>
    <col min="15879" max="15879" width="10.25" style="146" customWidth="1"/>
    <col min="15880" max="15880" width="8.125" style="146" customWidth="1"/>
    <col min="15881" max="15881" width="8.625" style="146" customWidth="1"/>
    <col min="15882" max="15883" width="8.125" style="146" customWidth="1"/>
    <col min="15884" max="15884" width="9.25" style="146" customWidth="1"/>
    <col min="15885" max="15890" width="9.125" style="146" customWidth="1"/>
    <col min="15891" max="15891" width="10.125" style="146" bestFit="1" customWidth="1"/>
    <col min="15892" max="16128" width="11.375" style="146"/>
    <col min="16129" max="16129" width="32.25" style="146" customWidth="1"/>
    <col min="16130" max="16130" width="8.875" style="146" customWidth="1"/>
    <col min="16131" max="16131" width="10.125" style="146" customWidth="1"/>
    <col min="16132" max="16132" width="8.125" style="146" customWidth="1"/>
    <col min="16133" max="16133" width="10.25" style="146" customWidth="1"/>
    <col min="16134" max="16134" width="9.125" style="146" customWidth="1"/>
    <col min="16135" max="16135" width="10.25" style="146" customWidth="1"/>
    <col min="16136" max="16136" width="8.125" style="146" customWidth="1"/>
    <col min="16137" max="16137" width="8.625" style="146" customWidth="1"/>
    <col min="16138" max="16139" width="8.125" style="146" customWidth="1"/>
    <col min="16140" max="16140" width="9.25" style="146" customWidth="1"/>
    <col min="16141" max="16146" width="9.125" style="146" customWidth="1"/>
    <col min="16147" max="16147" width="10.125" style="146" bestFit="1" customWidth="1"/>
    <col min="16148" max="16384" width="11.375" style="146"/>
  </cols>
  <sheetData>
    <row r="1" spans="1:14" ht="27" customHeight="1">
      <c r="D1" s="477"/>
      <c r="N1" s="478" t="s">
        <v>199</v>
      </c>
    </row>
    <row r="2" spans="1:14" ht="18" customHeight="1">
      <c r="K2" s="1098" t="s">
        <v>200</v>
      </c>
      <c r="L2" s="1099"/>
      <c r="M2" s="1008">
        <f>'Input Cost_MS6+1'!B4</f>
        <v>0</v>
      </c>
      <c r="N2" s="1003"/>
    </row>
    <row r="3" spans="1:14" ht="15" customHeight="1">
      <c r="A3" s="234">
        <f>'Input Cost_MS6+1'!B3</f>
        <v>0</v>
      </c>
      <c r="B3" s="337">
        <f>'Input Cost_MS6+1'!B8</f>
        <v>0</v>
      </c>
      <c r="C3" s="143"/>
      <c r="D3" s="144"/>
      <c r="E3" s="1105">
        <f>'Input Cost_MS6+1'!B6</f>
        <v>0</v>
      </c>
      <c r="F3" s="1106"/>
      <c r="G3" s="1107"/>
      <c r="H3" s="1105">
        <f>'Input Cost_MS6+1'!B10</f>
        <v>0</v>
      </c>
      <c r="I3" s="1106"/>
      <c r="J3" s="1107"/>
      <c r="K3" s="1103">
        <f>'Input Cost_MS6+1'!B9</f>
        <v>0</v>
      </c>
      <c r="L3" s="1104"/>
      <c r="M3" s="1009">
        <f>'Input Cost_MS6+1'!B2</f>
        <v>0</v>
      </c>
      <c r="N3" s="145"/>
    </row>
    <row r="4" spans="1:14">
      <c r="A4" s="147" t="s">
        <v>201</v>
      </c>
      <c r="B4" s="338" t="s">
        <v>202</v>
      </c>
      <c r="C4" s="149"/>
      <c r="D4" s="150"/>
      <c r="E4" s="148" t="s">
        <v>203</v>
      </c>
      <c r="F4" s="149"/>
      <c r="G4" s="150"/>
      <c r="H4" s="148" t="s">
        <v>204</v>
      </c>
      <c r="I4" s="149"/>
      <c r="J4" s="150"/>
      <c r="K4" s="148" t="s">
        <v>205</v>
      </c>
      <c r="L4" s="150"/>
      <c r="M4" s="1006" t="s">
        <v>206</v>
      </c>
      <c r="N4" s="150"/>
    </row>
    <row r="5" spans="1:14" ht="21.75" customHeight="1">
      <c r="A5" s="1095"/>
      <c r="B5" s="1096"/>
      <c r="C5" s="1096"/>
      <c r="D5" s="1096"/>
      <c r="E5" s="1096"/>
      <c r="F5" s="1096"/>
      <c r="G5" s="1096"/>
      <c r="H5" s="1096"/>
      <c r="I5" s="1096"/>
      <c r="J5" s="1096"/>
      <c r="K5" s="1096"/>
      <c r="L5" s="1096"/>
      <c r="M5" s="1096"/>
      <c r="N5" s="1097"/>
    </row>
    <row r="6" spans="1:14" ht="15.75">
      <c r="A6" s="1100" t="s">
        <v>207</v>
      </c>
      <c r="B6" s="1101"/>
      <c r="C6" s="1101"/>
      <c r="D6" s="1101"/>
      <c r="E6" s="1101"/>
      <c r="F6" s="1101"/>
      <c r="G6" s="1101"/>
      <c r="H6" s="1101"/>
      <c r="I6" s="1101"/>
      <c r="J6" s="1101"/>
      <c r="K6" s="1101"/>
      <c r="L6" s="1101"/>
      <c r="M6" s="1101"/>
      <c r="N6" s="1102"/>
    </row>
    <row r="7" spans="1:14" ht="15" customHeight="1">
      <c r="A7" s="1108" t="s">
        <v>208</v>
      </c>
      <c r="B7" s="1109"/>
      <c r="C7" s="1109"/>
      <c r="D7" s="1109"/>
      <c r="E7" s="1110"/>
      <c r="F7" s="1023"/>
      <c r="G7" s="1023"/>
      <c r="H7" s="1023"/>
      <c r="I7" s="284" t="s">
        <v>209</v>
      </c>
      <c r="J7" s="919"/>
      <c r="K7" s="919"/>
      <c r="L7" s="919"/>
      <c r="M7" s="920" t="s">
        <v>210</v>
      </c>
      <c r="N7" s="269" t="s">
        <v>201</v>
      </c>
    </row>
    <row r="8" spans="1:14" ht="39" customHeight="1">
      <c r="B8" s="773"/>
      <c r="C8" s="776" t="s">
        <v>211</v>
      </c>
      <c r="D8" s="775" t="s">
        <v>212</v>
      </c>
      <c r="E8" s="775" t="s">
        <v>213</v>
      </c>
      <c r="H8" s="771"/>
      <c r="I8" s="921" t="s">
        <v>214</v>
      </c>
      <c r="J8" s="1024"/>
      <c r="K8" s="1024"/>
      <c r="L8" s="922" t="s">
        <v>215</v>
      </c>
      <c r="M8" s="997">
        <f>J22</f>
        <v>0</v>
      </c>
      <c r="N8" s="1025"/>
    </row>
    <row r="9" spans="1:14" ht="15" customHeight="1">
      <c r="A9" s="1026" t="s">
        <v>216</v>
      </c>
      <c r="B9" s="1027" t="s">
        <v>86</v>
      </c>
      <c r="C9" s="1028">
        <f>C10*'Project Costs_MS6+1'!C5/1000</f>
        <v>0</v>
      </c>
      <c r="D9" s="1029">
        <f>D10*'Project Costs_MS6+1'!C5/1000</f>
        <v>0</v>
      </c>
      <c r="E9" s="1029">
        <f>E10*'Project Costs_MS6+1'!C5/1000</f>
        <v>0</v>
      </c>
      <c r="G9" s="170"/>
      <c r="I9" s="926" t="s">
        <v>217</v>
      </c>
      <c r="J9" s="927"/>
      <c r="K9" s="927"/>
      <c r="L9" s="928" t="s">
        <v>86</v>
      </c>
      <c r="M9" s="998">
        <f>J37+J76</f>
        <v>0</v>
      </c>
      <c r="N9" s="994"/>
    </row>
    <row r="10" spans="1:14" ht="15" customHeight="1">
      <c r="A10" s="157" t="s">
        <v>218</v>
      </c>
      <c r="B10" s="466" t="s">
        <v>120</v>
      </c>
      <c r="C10" s="787">
        <f>SUM(C11:C15)</f>
        <v>0</v>
      </c>
      <c r="D10" s="467">
        <f>SUM(D11:D15)</f>
        <v>0</v>
      </c>
      <c r="E10" s="467">
        <f>SUM(E11:E15)</f>
        <v>0</v>
      </c>
      <c r="F10" s="772"/>
      <c r="G10" s="770"/>
      <c r="I10" s="951" t="s">
        <v>219</v>
      </c>
      <c r="J10" s="930"/>
      <c r="K10" s="930"/>
      <c r="L10" s="931" t="s">
        <v>86</v>
      </c>
      <c r="M10" s="932">
        <f>J62</f>
        <v>0</v>
      </c>
      <c r="N10" s="933">
        <f>J68</f>
        <v>0</v>
      </c>
    </row>
    <row r="11" spans="1:14" ht="15" customHeight="1">
      <c r="A11" s="155" t="s">
        <v>220</v>
      </c>
      <c r="B11" s="156" t="s">
        <v>120</v>
      </c>
      <c r="C11" s="774">
        <f>'Project Costs_MS6+1'!D13</f>
        <v>0</v>
      </c>
      <c r="D11" s="465">
        <f>'Project Costs_MS6+1'!E13</f>
        <v>0</v>
      </c>
      <c r="E11" s="465">
        <f>'Project Costs_MS6+1'!F13</f>
        <v>0</v>
      </c>
      <c r="G11" s="170"/>
      <c r="I11" s="934" t="s">
        <v>221</v>
      </c>
      <c r="J11" s="935"/>
      <c r="K11" s="935"/>
      <c r="L11" s="936" t="s">
        <v>86</v>
      </c>
      <c r="M11" s="937">
        <f>M9-M10</f>
        <v>0</v>
      </c>
      <c r="N11" s="938">
        <f>M9-N10</f>
        <v>0</v>
      </c>
    </row>
    <row r="12" spans="1:14" ht="15" customHeight="1">
      <c r="A12" s="155" t="s">
        <v>222</v>
      </c>
      <c r="B12" s="156" t="s">
        <v>120</v>
      </c>
      <c r="C12" s="774">
        <f>'Project Costs_MS6+1'!D14</f>
        <v>0</v>
      </c>
      <c r="D12" s="465">
        <f>'Project Costs_MS6+1'!E14</f>
        <v>0</v>
      </c>
      <c r="E12" s="465">
        <f>'Project Costs_MS6+1'!F14</f>
        <v>0</v>
      </c>
      <c r="G12" s="170"/>
      <c r="I12" s="930"/>
      <c r="J12" s="930"/>
      <c r="K12" s="930"/>
      <c r="L12" s="930"/>
      <c r="M12" s="1001"/>
      <c r="N12" s="930"/>
    </row>
    <row r="13" spans="1:14" ht="15" customHeight="1">
      <c r="A13" s="155" t="s">
        <v>223</v>
      </c>
      <c r="B13" s="156" t="s">
        <v>120</v>
      </c>
      <c r="C13" s="774">
        <f>'Project Costs_MS6+1'!D15</f>
        <v>0</v>
      </c>
      <c r="D13" s="465">
        <f>'Project Costs_MS6+1'!E15</f>
        <v>0</v>
      </c>
      <c r="E13" s="465">
        <f>'Project Costs_MS6+1'!F15</f>
        <v>0</v>
      </c>
      <c r="G13" s="170"/>
      <c r="I13" s="921" t="s">
        <v>224</v>
      </c>
      <c r="J13" s="1024"/>
      <c r="K13" s="1024"/>
      <c r="L13" s="939" t="s">
        <v>86</v>
      </c>
      <c r="M13" s="999">
        <f>'Lifecycle Calculation_MS6+1'!J17</f>
        <v>0</v>
      </c>
      <c r="N13" s="995"/>
    </row>
    <row r="14" spans="1:14" ht="15" customHeight="1">
      <c r="A14" s="155" t="s">
        <v>225</v>
      </c>
      <c r="B14" s="156" t="s">
        <v>120</v>
      </c>
      <c r="C14" s="774">
        <f>'Project Costs_MS6+1'!D16</f>
        <v>0</v>
      </c>
      <c r="D14" s="465">
        <f>'Project Costs_MS6+1'!E16</f>
        <v>0</v>
      </c>
      <c r="E14" s="465">
        <f>'Project Costs_MS6+1'!F16</f>
        <v>0</v>
      </c>
      <c r="G14" s="170"/>
      <c r="I14" s="940" t="s">
        <v>226</v>
      </c>
      <c r="J14" s="941"/>
      <c r="K14" s="941"/>
      <c r="L14" s="942" t="s">
        <v>148</v>
      </c>
      <c r="M14" s="943" t="str">
        <f>'Amortization_MS6+1'!K8</f>
        <v>&lt;1,0</v>
      </c>
      <c r="N14" s="943" t="str">
        <f>'Amortization_MS6+1'!K17</f>
        <v>&lt;1,0</v>
      </c>
    </row>
    <row r="15" spans="1:14" ht="15" customHeight="1">
      <c r="A15" s="155" t="s">
        <v>52</v>
      </c>
      <c r="B15" s="156" t="s">
        <v>120</v>
      </c>
      <c r="C15" s="966">
        <f>'Project Costs_MS6+1'!D17</f>
        <v>0</v>
      </c>
      <c r="D15" s="465">
        <f>'Project Costs_MS6+1'!E17</f>
        <v>0</v>
      </c>
      <c r="E15" s="465">
        <f>'Project Costs_MS6+1'!F17</f>
        <v>0</v>
      </c>
      <c r="G15" s="170"/>
      <c r="I15" s="929" t="s">
        <v>57</v>
      </c>
      <c r="J15" s="930"/>
      <c r="K15" s="930"/>
      <c r="L15" s="944" t="s">
        <v>98</v>
      </c>
      <c r="M15" s="1000">
        <f>IF(J71+J80=0,0,'Lifecycle Calculation_MS6+1'!B2)</f>
        <v>0</v>
      </c>
      <c r="N15" s="996"/>
    </row>
    <row r="16" spans="1:14" ht="15" customHeight="1">
      <c r="A16" s="1030"/>
      <c r="B16" s="1031"/>
      <c r="C16" s="188"/>
      <c r="D16" s="1032"/>
      <c r="E16" s="1032"/>
      <c r="G16" s="170"/>
      <c r="I16" s="945" t="s">
        <v>227</v>
      </c>
      <c r="J16" s="1033"/>
      <c r="K16" s="1033"/>
      <c r="L16" s="946" t="s">
        <v>86</v>
      </c>
      <c r="M16" s="1034">
        <f>IF(NPV('Project Costs_MS6+1'!C3,C86:I86)-M13=0,0,NPV('Project Costs_MS6+1'!C3,C86:I86)-M13)</f>
        <v>0</v>
      </c>
      <c r="N16" s="1034">
        <f>IF(NPV('Project Costs_MS6+1'!C3,C93:I93)-(M13)=0,0,NPV('Project Costs_MS6+1'!C3,C93:I93)-(M13))</f>
        <v>0</v>
      </c>
    </row>
    <row r="17" spans="1:19" ht="16.5" customHeight="1">
      <c r="C17" s="188"/>
      <c r="G17" s="170"/>
      <c r="I17" s="947" t="s">
        <v>227</v>
      </c>
      <c r="J17" s="948"/>
      <c r="K17" s="948"/>
      <c r="L17" s="949" t="s">
        <v>98</v>
      </c>
      <c r="M17" s="950">
        <f>IF(J37=0,0,M16/J37)</f>
        <v>0</v>
      </c>
      <c r="N17" s="950">
        <f>IF(J37=0,0,N16/J37)</f>
        <v>0</v>
      </c>
    </row>
    <row r="18" spans="1:19">
      <c r="B18" s="146"/>
      <c r="D18" s="222"/>
      <c r="I18" s="414"/>
    </row>
    <row r="19" spans="1:19">
      <c r="A19" s="159"/>
      <c r="B19" s="154"/>
      <c r="C19" s="236">
        <f>'Input Cost_MS6+1'!D115</f>
        <v>2026</v>
      </c>
      <c r="D19" s="237">
        <f t="shared" ref="D19:I19" si="0">C19+1</f>
        <v>2027</v>
      </c>
      <c r="E19" s="236">
        <f t="shared" si="0"/>
        <v>2028</v>
      </c>
      <c r="F19" s="237">
        <f t="shared" si="0"/>
        <v>2029</v>
      </c>
      <c r="G19" s="236">
        <f t="shared" si="0"/>
        <v>2030</v>
      </c>
      <c r="H19" s="237">
        <f t="shared" si="0"/>
        <v>2031</v>
      </c>
      <c r="I19" s="236">
        <f t="shared" si="0"/>
        <v>2032</v>
      </c>
      <c r="J19" s="238" t="s">
        <v>156</v>
      </c>
    </row>
    <row r="20" spans="1:19" s="162" customFormat="1" ht="15.75">
      <c r="A20" s="151" t="s">
        <v>228</v>
      </c>
      <c r="B20" s="152"/>
      <c r="C20" s="152"/>
      <c r="D20" s="161"/>
      <c r="E20" s="161"/>
      <c r="F20" s="161"/>
      <c r="G20" s="161"/>
      <c r="H20" s="161"/>
      <c r="I20" s="161"/>
      <c r="J20" s="153"/>
    </row>
    <row r="21" spans="1:19">
      <c r="A21" s="163" t="s">
        <v>229</v>
      </c>
      <c r="B21" s="1027" t="s">
        <v>230</v>
      </c>
      <c r="C21" s="171"/>
      <c r="D21" s="256"/>
      <c r="E21" s="257"/>
      <c r="F21" s="257"/>
      <c r="G21" s="257"/>
      <c r="H21" s="257"/>
      <c r="I21" s="253"/>
      <c r="J21" s="1035">
        <f>SUM(C21:I21)</f>
        <v>0</v>
      </c>
    </row>
    <row r="22" spans="1:19">
      <c r="A22" s="175" t="s">
        <v>231</v>
      </c>
      <c r="B22" s="176" t="s">
        <v>230</v>
      </c>
      <c r="C22" s="233">
        <f>'detail_MS6+1'!B47</f>
        <v>0</v>
      </c>
      <c r="D22" s="177">
        <f>'detail_MS6+1'!O47</f>
        <v>0</v>
      </c>
      <c r="E22" s="177">
        <f>'detail_MS6+1'!AB47</f>
        <v>0</v>
      </c>
      <c r="F22" s="177">
        <f>'detail_MS6+1'!AO47</f>
        <v>0</v>
      </c>
      <c r="G22" s="177">
        <f>'detail_MS6+1'!BB47</f>
        <v>0</v>
      </c>
      <c r="H22" s="177">
        <f>'detail_MS6+1'!BO47</f>
        <v>0</v>
      </c>
      <c r="I22" s="254">
        <f>'detail_MS6+1'!CB47</f>
        <v>0</v>
      </c>
      <c r="J22" s="213">
        <f>SUM(C22:I22)</f>
        <v>0</v>
      </c>
    </row>
    <row r="23" spans="1:19">
      <c r="A23" s="957" t="s">
        <v>232</v>
      </c>
      <c r="B23" s="925" t="s">
        <v>233</v>
      </c>
      <c r="C23" s="1036">
        <f>IF(C22=0,0,(C37*1000)/C22)</f>
        <v>0</v>
      </c>
      <c r="D23" s="958">
        <f t="shared" ref="D23:J23" si="1">IF(D22=0,0,(D37*1000)/D22)</f>
        <v>0</v>
      </c>
      <c r="E23" s="958">
        <f t="shared" si="1"/>
        <v>0</v>
      </c>
      <c r="F23" s="958">
        <f t="shared" si="1"/>
        <v>0</v>
      </c>
      <c r="G23" s="958">
        <f t="shared" si="1"/>
        <v>0</v>
      </c>
      <c r="H23" s="958">
        <f t="shared" si="1"/>
        <v>0</v>
      </c>
      <c r="I23" s="1036">
        <f t="shared" si="1"/>
        <v>0</v>
      </c>
      <c r="J23" s="959">
        <f t="shared" si="1"/>
        <v>0</v>
      </c>
      <c r="K23" s="413">
        <f>J23*3</f>
        <v>0</v>
      </c>
      <c r="L23" s="414"/>
      <c r="M23" s="414"/>
    </row>
    <row r="24" spans="1:19">
      <c r="A24" s="160" t="s">
        <v>234</v>
      </c>
      <c r="B24" s="156" t="s">
        <v>233</v>
      </c>
      <c r="C24" s="188" t="e">
        <f>(C38*1000)/C22</f>
        <v>#DIV/0!</v>
      </c>
      <c r="D24" s="164" t="e">
        <f t="shared" ref="D24:J24" si="2">(D38*1000)/D22</f>
        <v>#DIV/0!</v>
      </c>
      <c r="E24" s="164" t="e">
        <f t="shared" si="2"/>
        <v>#DIV/0!</v>
      </c>
      <c r="F24" s="164" t="e">
        <f t="shared" si="2"/>
        <v>#DIV/0!</v>
      </c>
      <c r="G24" s="164" t="e">
        <f t="shared" si="2"/>
        <v>#DIV/0!</v>
      </c>
      <c r="H24" s="164" t="e">
        <f t="shared" si="2"/>
        <v>#DIV/0!</v>
      </c>
      <c r="I24" s="188" t="e">
        <f t="shared" si="2"/>
        <v>#DIV/0!</v>
      </c>
      <c r="J24" s="165" t="e">
        <f t="shared" si="2"/>
        <v>#DIV/0!</v>
      </c>
      <c r="K24" s="413"/>
      <c r="L24" s="414"/>
      <c r="M24" s="414"/>
    </row>
    <row r="25" spans="1:19">
      <c r="A25" s="160" t="s">
        <v>235</v>
      </c>
      <c r="B25" s="156" t="s">
        <v>233</v>
      </c>
      <c r="C25" s="188" t="e">
        <f>(C41*1000)/C22</f>
        <v>#DIV/0!</v>
      </c>
      <c r="D25" s="164" t="e">
        <f t="shared" ref="D25:J25" si="3">(D41*1000)/D22</f>
        <v>#DIV/0!</v>
      </c>
      <c r="E25" s="164" t="e">
        <f t="shared" si="3"/>
        <v>#DIV/0!</v>
      </c>
      <c r="F25" s="164" t="e">
        <f t="shared" si="3"/>
        <v>#DIV/0!</v>
      </c>
      <c r="G25" s="164" t="e">
        <f t="shared" si="3"/>
        <v>#DIV/0!</v>
      </c>
      <c r="H25" s="164" t="e">
        <f t="shared" si="3"/>
        <v>#DIV/0!</v>
      </c>
      <c r="I25" s="188" t="e">
        <f t="shared" si="3"/>
        <v>#DIV/0!</v>
      </c>
      <c r="J25" s="165" t="e">
        <f t="shared" si="3"/>
        <v>#DIV/0!</v>
      </c>
      <c r="K25" s="413"/>
      <c r="L25" s="414"/>
      <c r="M25" s="414"/>
    </row>
    <row r="26" spans="1:19">
      <c r="A26" s="952" t="s">
        <v>236</v>
      </c>
      <c r="B26" s="924" t="s">
        <v>233</v>
      </c>
      <c r="C26" s="965" t="e">
        <f>(C46*1000)/C22</f>
        <v>#DIV/0!</v>
      </c>
      <c r="D26" s="953" t="e">
        <f t="shared" ref="D26:J26" si="4">(D46*1000)/D22</f>
        <v>#DIV/0!</v>
      </c>
      <c r="E26" s="953" t="e">
        <f t="shared" si="4"/>
        <v>#DIV/0!</v>
      </c>
      <c r="F26" s="953" t="e">
        <f t="shared" si="4"/>
        <v>#DIV/0!</v>
      </c>
      <c r="G26" s="953" t="e">
        <f t="shared" si="4"/>
        <v>#DIV/0!</v>
      </c>
      <c r="H26" s="953" t="e">
        <f t="shared" si="4"/>
        <v>#DIV/0!</v>
      </c>
      <c r="I26" s="965" t="e">
        <f t="shared" si="4"/>
        <v>#DIV/0!</v>
      </c>
      <c r="J26" s="954" t="e">
        <f t="shared" si="4"/>
        <v>#DIV/0!</v>
      </c>
      <c r="K26" s="413"/>
      <c r="L26" s="414"/>
      <c r="M26" s="414"/>
    </row>
    <row r="27" spans="1:19">
      <c r="A27" s="160" t="s">
        <v>237</v>
      </c>
      <c r="B27" s="156" t="s">
        <v>233</v>
      </c>
      <c r="C27" s="188">
        <f t="shared" ref="C27:J27" si="5">IF(C22=0,0,(C47*1000)/C22)</f>
        <v>0</v>
      </c>
      <c r="D27" s="164">
        <f t="shared" si="5"/>
        <v>0</v>
      </c>
      <c r="E27" s="164">
        <f t="shared" si="5"/>
        <v>0</v>
      </c>
      <c r="F27" s="164">
        <f t="shared" si="5"/>
        <v>0</v>
      </c>
      <c r="G27" s="164">
        <f t="shared" si="5"/>
        <v>0</v>
      </c>
      <c r="H27" s="164">
        <f t="shared" si="5"/>
        <v>0</v>
      </c>
      <c r="I27" s="255">
        <f t="shared" si="5"/>
        <v>0</v>
      </c>
      <c r="J27" s="165">
        <f t="shared" si="5"/>
        <v>0</v>
      </c>
      <c r="K27" s="414"/>
      <c r="L27" s="414"/>
      <c r="M27" s="414"/>
    </row>
    <row r="28" spans="1:19">
      <c r="A28" s="952" t="s">
        <v>238</v>
      </c>
      <c r="B28" s="924" t="s">
        <v>233</v>
      </c>
      <c r="C28" s="965" t="e">
        <f>(C57*1000)/C22</f>
        <v>#DIV/0!</v>
      </c>
      <c r="D28" s="953" t="e">
        <f t="shared" ref="D28:J28" si="6">(D57*1000)/D22</f>
        <v>#DIV/0!</v>
      </c>
      <c r="E28" s="953" t="e">
        <f t="shared" si="6"/>
        <v>#DIV/0!</v>
      </c>
      <c r="F28" s="953" t="e">
        <f t="shared" si="6"/>
        <v>#DIV/0!</v>
      </c>
      <c r="G28" s="953" t="e">
        <f t="shared" si="6"/>
        <v>#DIV/0!</v>
      </c>
      <c r="H28" s="953" t="e">
        <f t="shared" si="6"/>
        <v>#DIV/0!</v>
      </c>
      <c r="I28" s="965" t="e">
        <f t="shared" si="6"/>
        <v>#DIV/0!</v>
      </c>
      <c r="J28" s="954" t="e">
        <f t="shared" si="6"/>
        <v>#DIV/0!</v>
      </c>
      <c r="K28" s="413"/>
      <c r="L28" s="414"/>
      <c r="M28" s="414"/>
    </row>
    <row r="29" spans="1:19">
      <c r="A29" s="160" t="s">
        <v>239</v>
      </c>
      <c r="B29" s="156" t="s">
        <v>233</v>
      </c>
      <c r="C29" s="188">
        <f t="shared" ref="C29:J29" si="7">IF(C22=0,0,(C58*1000)/C22)</f>
        <v>0</v>
      </c>
      <c r="D29" s="164">
        <f t="shared" si="7"/>
        <v>0</v>
      </c>
      <c r="E29" s="164">
        <f t="shared" si="7"/>
        <v>0</v>
      </c>
      <c r="F29" s="164">
        <f t="shared" si="7"/>
        <v>0</v>
      </c>
      <c r="G29" s="164">
        <f t="shared" si="7"/>
        <v>0</v>
      </c>
      <c r="H29" s="164">
        <f t="shared" si="7"/>
        <v>0</v>
      </c>
      <c r="I29" s="255">
        <f t="shared" si="7"/>
        <v>0</v>
      </c>
      <c r="J29" s="165">
        <f t="shared" si="7"/>
        <v>0</v>
      </c>
      <c r="K29" s="414"/>
      <c r="L29" s="414"/>
      <c r="M29" s="414"/>
    </row>
    <row r="30" spans="1:19">
      <c r="A30" s="960" t="s">
        <v>240</v>
      </c>
      <c r="B30" s="466" t="s">
        <v>233</v>
      </c>
      <c r="C30" s="961" t="e">
        <f>(C68*1000)/C22</f>
        <v>#DIV/0!</v>
      </c>
      <c r="D30" s="962" t="e">
        <f t="shared" ref="D30:J30" si="8">(D68*1000)/D22</f>
        <v>#DIV/0!</v>
      </c>
      <c r="E30" s="962" t="e">
        <f t="shared" si="8"/>
        <v>#DIV/0!</v>
      </c>
      <c r="F30" s="962" t="e">
        <f t="shared" si="8"/>
        <v>#DIV/0!</v>
      </c>
      <c r="G30" s="962" t="e">
        <f t="shared" si="8"/>
        <v>#DIV/0!</v>
      </c>
      <c r="H30" s="962" t="e">
        <f t="shared" si="8"/>
        <v>#DIV/0!</v>
      </c>
      <c r="I30" s="963" t="e">
        <f t="shared" si="8"/>
        <v>#DIV/0!</v>
      </c>
      <c r="J30" s="964" t="e">
        <f t="shared" si="8"/>
        <v>#DIV/0!</v>
      </c>
      <c r="K30" s="414"/>
      <c r="L30" s="414"/>
      <c r="M30" s="414"/>
    </row>
    <row r="31" spans="1:19" s="214" customFormat="1">
      <c r="A31" s="474" t="s">
        <v>241</v>
      </c>
      <c r="B31" s="449" t="s">
        <v>98</v>
      </c>
      <c r="C31" s="955">
        <f>'Input Cost_MS6+1'!C22</f>
        <v>0</v>
      </c>
      <c r="D31" s="955">
        <f>'Input Cost_MS6+1'!C23</f>
        <v>0</v>
      </c>
      <c r="E31" s="955">
        <f>'Input Cost_MS6+1'!C24</f>
        <v>0</v>
      </c>
      <c r="F31" s="955">
        <f>'Input Cost_MS6+1'!C25</f>
        <v>0</v>
      </c>
      <c r="G31" s="955">
        <f>'Input Cost_MS6+1'!C26</f>
        <v>0</v>
      </c>
      <c r="H31" s="955">
        <f>'Input Cost_MS6+1'!C27</f>
        <v>0</v>
      </c>
      <c r="I31" s="955">
        <f>'Input Cost_MS6+1'!C28</f>
        <v>0</v>
      </c>
      <c r="J31" s="956">
        <f>IF(J34=0,0,J36/J34)</f>
        <v>0</v>
      </c>
      <c r="K31" s="415"/>
      <c r="L31" s="415"/>
      <c r="M31" s="415"/>
    </row>
    <row r="32" spans="1:19">
      <c r="A32" s="155"/>
      <c r="C32" s="166"/>
      <c r="D32" s="166"/>
      <c r="E32" s="166"/>
      <c r="F32" s="166"/>
      <c r="G32" s="166"/>
      <c r="H32" s="166"/>
      <c r="I32" s="166"/>
      <c r="J32" s="189"/>
      <c r="K32" s="416"/>
      <c r="L32" s="414"/>
      <c r="M32" s="414"/>
      <c r="R32" s="372"/>
      <c r="S32" s="372"/>
    </row>
    <row r="33" spans="1:21" s="162" customFormat="1" ht="15.75">
      <c r="A33" s="151" t="s">
        <v>242</v>
      </c>
      <c r="B33" s="152"/>
      <c r="C33" s="152"/>
      <c r="D33" s="161"/>
      <c r="E33" s="161"/>
      <c r="F33" s="161"/>
      <c r="G33" s="161"/>
      <c r="H33" s="161"/>
      <c r="I33" s="161"/>
      <c r="J33" s="153"/>
      <c r="K33" s="417"/>
      <c r="L33" s="417"/>
      <c r="M33" s="417"/>
    </row>
    <row r="34" spans="1:21">
      <c r="A34" s="160" t="s">
        <v>243</v>
      </c>
      <c r="B34" s="156" t="s">
        <v>86</v>
      </c>
      <c r="C34" s="1037">
        <f>'detail_MS6+1'!G47/1000</f>
        <v>0</v>
      </c>
      <c r="D34" s="169">
        <f>'detail_MS6+1'!T47/1000</f>
        <v>0</v>
      </c>
      <c r="E34" s="169">
        <f>'detail_MS6+1'!AG47/1000</f>
        <v>0</v>
      </c>
      <c r="F34" s="169">
        <f>'detail_MS6+1'!AT47/1000</f>
        <v>0</v>
      </c>
      <c r="G34" s="169">
        <f>'detail_MS6+1'!BG47/1000</f>
        <v>0</v>
      </c>
      <c r="H34" s="169">
        <f>'detail_MS6+1'!BT47/1000</f>
        <v>0</v>
      </c>
      <c r="I34" s="304">
        <f>'detail_MS6+1'!CG47/1000</f>
        <v>0</v>
      </c>
      <c r="J34" s="1038">
        <f t="shared" ref="J34:J39" si="9">SUM(C34:I34)</f>
        <v>0</v>
      </c>
      <c r="K34" s="418"/>
      <c r="L34" s="413"/>
      <c r="M34" s="414"/>
      <c r="O34" s="251"/>
      <c r="R34" s="188"/>
      <c r="S34" s="188"/>
    </row>
    <row r="35" spans="1:21">
      <c r="A35" s="160" t="s">
        <v>244</v>
      </c>
      <c r="B35" s="156" t="s">
        <v>86</v>
      </c>
      <c r="C35" s="182">
        <f>'detail_MS6+1'!I47/1000</f>
        <v>0</v>
      </c>
      <c r="D35" s="167">
        <f>'detail_MS6+1'!V47/1000</f>
        <v>0</v>
      </c>
      <c r="E35" s="167">
        <f>'detail_MS6+1'!AI47/1000</f>
        <v>0</v>
      </c>
      <c r="F35" s="167">
        <f>'detail_MS6+1'!AV47/1000</f>
        <v>0</v>
      </c>
      <c r="G35" s="167">
        <f>'detail_MS6+1'!BI47/1000</f>
        <v>0</v>
      </c>
      <c r="H35" s="167">
        <f>'detail_MS6+1'!BV47/1000</f>
        <v>0</v>
      </c>
      <c r="I35" s="305">
        <f>'detail_MS6+1'!CI47/1000</f>
        <v>0</v>
      </c>
      <c r="J35" s="228">
        <f t="shared" si="9"/>
        <v>0</v>
      </c>
      <c r="K35" s="419"/>
      <c r="L35" s="414"/>
      <c r="M35" s="414"/>
      <c r="N35" s="373"/>
      <c r="O35" s="251"/>
      <c r="Q35" s="373"/>
      <c r="R35" s="188"/>
      <c r="S35" s="240"/>
      <c r="T35" s="373"/>
    </row>
    <row r="36" spans="1:21">
      <c r="A36" s="160" t="s">
        <v>245</v>
      </c>
      <c r="B36" s="156" t="s">
        <v>86</v>
      </c>
      <c r="C36" s="182">
        <f>'detail_MS6+1'!J47/1000</f>
        <v>0</v>
      </c>
      <c r="D36" s="167">
        <f>'detail_MS6+1'!W47/1000</f>
        <v>0</v>
      </c>
      <c r="E36" s="167">
        <f>'detail_MS6+1'!AJ47/1000</f>
        <v>0</v>
      </c>
      <c r="F36" s="167">
        <f>'detail_MS6+1'!AW47/1000</f>
        <v>0</v>
      </c>
      <c r="G36" s="167">
        <f>'detail_MS6+1'!BJ47/1000</f>
        <v>0</v>
      </c>
      <c r="H36" s="167">
        <f>'detail_MS6+1'!BW47/1000</f>
        <v>0</v>
      </c>
      <c r="I36" s="305">
        <f>'detail_MS6+1'!CJ47/1000</f>
        <v>0</v>
      </c>
      <c r="J36" s="228">
        <f t="shared" si="9"/>
        <v>0</v>
      </c>
      <c r="K36" s="419"/>
      <c r="L36" s="414"/>
      <c r="M36" s="414"/>
      <c r="O36" s="251"/>
      <c r="R36" s="188"/>
      <c r="S36" s="188"/>
    </row>
    <row r="37" spans="1:21">
      <c r="A37" s="175" t="s">
        <v>246</v>
      </c>
      <c r="B37" s="176" t="s">
        <v>86</v>
      </c>
      <c r="C37" s="183">
        <f t="shared" ref="C37:I37" si="10">C34+C36</f>
        <v>0</v>
      </c>
      <c r="D37" s="177">
        <f t="shared" si="10"/>
        <v>0</v>
      </c>
      <c r="E37" s="177">
        <f t="shared" si="10"/>
        <v>0</v>
      </c>
      <c r="F37" s="177">
        <f t="shared" si="10"/>
        <v>0</v>
      </c>
      <c r="G37" s="177">
        <f t="shared" si="10"/>
        <v>0</v>
      </c>
      <c r="H37" s="177">
        <f t="shared" si="10"/>
        <v>0</v>
      </c>
      <c r="I37" s="306">
        <f t="shared" si="10"/>
        <v>0</v>
      </c>
      <c r="J37" s="213">
        <f t="shared" si="9"/>
        <v>0</v>
      </c>
      <c r="K37" s="414"/>
      <c r="L37" s="414"/>
      <c r="M37" s="414"/>
      <c r="N37" s="373"/>
      <c r="O37" s="251"/>
      <c r="Q37" s="373"/>
      <c r="R37" s="188"/>
      <c r="S37" s="240"/>
      <c r="T37" s="373"/>
    </row>
    <row r="38" spans="1:21" ht="15.75">
      <c r="A38" s="160" t="s">
        <v>247</v>
      </c>
      <c r="B38" s="156" t="s">
        <v>86</v>
      </c>
      <c r="C38" s="182">
        <f>'Lifecycle Calculation_MS6+1'!C61/1000</f>
        <v>0</v>
      </c>
      <c r="D38" s="167">
        <f>'Lifecycle Calculation_MS6+1'!D61/1000</f>
        <v>0</v>
      </c>
      <c r="E38" s="167">
        <f>'Lifecycle Calculation_MS6+1'!E61/1000</f>
        <v>0</v>
      </c>
      <c r="F38" s="167">
        <f>'Lifecycle Calculation_MS6+1'!F61/1000</f>
        <v>0</v>
      </c>
      <c r="G38" s="167">
        <f>'Lifecycle Calculation_MS6+1'!G61/1000</f>
        <v>0</v>
      </c>
      <c r="H38" s="167">
        <f>'Lifecycle Calculation_MS6+1'!H61/1000</f>
        <v>0</v>
      </c>
      <c r="I38" s="305">
        <f>'Lifecycle Calculation_MS6+1'!I61/1000</f>
        <v>0</v>
      </c>
      <c r="J38" s="228">
        <f t="shared" si="9"/>
        <v>0</v>
      </c>
      <c r="K38" s="420" t="e">
        <f>J38*1000/$J$22</f>
        <v>#DIV/0!</v>
      </c>
      <c r="L38" s="421" t="e">
        <f>J38/J46</f>
        <v>#DIV/0!</v>
      </c>
      <c r="M38" s="414"/>
      <c r="O38" s="251"/>
      <c r="R38" s="188"/>
      <c r="S38" s="374"/>
    </row>
    <row r="39" spans="1:21">
      <c r="A39" s="1039" t="s">
        <v>248</v>
      </c>
      <c r="B39" s="1040" t="s">
        <v>86</v>
      </c>
      <c r="C39" s="1041">
        <f t="shared" ref="C39:H39" si="11">C37-C38</f>
        <v>0</v>
      </c>
      <c r="D39" s="168">
        <f t="shared" si="11"/>
        <v>0</v>
      </c>
      <c r="E39" s="168">
        <f t="shared" si="11"/>
        <v>0</v>
      </c>
      <c r="F39" s="168">
        <f t="shared" si="11"/>
        <v>0</v>
      </c>
      <c r="G39" s="168">
        <f t="shared" si="11"/>
        <v>0</v>
      </c>
      <c r="H39" s="168">
        <f t="shared" si="11"/>
        <v>0</v>
      </c>
      <c r="I39" s="307">
        <f>I37-I38</f>
        <v>0</v>
      </c>
      <c r="J39" s="1042">
        <f t="shared" si="9"/>
        <v>0</v>
      </c>
      <c r="K39" s="422"/>
      <c r="L39" s="414"/>
      <c r="M39" s="414"/>
      <c r="N39" s="373"/>
      <c r="O39" s="251"/>
      <c r="Q39" s="375"/>
      <c r="R39" s="188"/>
      <c r="S39" s="376"/>
      <c r="T39" s="166"/>
    </row>
    <row r="40" spans="1:21">
      <c r="A40" s="178" t="s">
        <v>248</v>
      </c>
      <c r="B40" s="179" t="s">
        <v>98</v>
      </c>
      <c r="C40" s="184" t="str">
        <f t="shared" ref="C40:J40" si="12">IF(C37&gt;0,C39/C37,"")</f>
        <v/>
      </c>
      <c r="D40" s="180" t="str">
        <f t="shared" si="12"/>
        <v/>
      </c>
      <c r="E40" s="180" t="str">
        <f t="shared" si="12"/>
        <v/>
      </c>
      <c r="F40" s="180" t="str">
        <f t="shared" si="12"/>
        <v/>
      </c>
      <c r="G40" s="180" t="str">
        <f t="shared" si="12"/>
        <v/>
      </c>
      <c r="H40" s="180" t="str">
        <f t="shared" si="12"/>
        <v/>
      </c>
      <c r="I40" s="308" t="str">
        <f t="shared" si="12"/>
        <v/>
      </c>
      <c r="J40" s="311" t="str">
        <f t="shared" si="12"/>
        <v/>
      </c>
      <c r="K40" s="422"/>
      <c r="L40" s="414"/>
      <c r="M40" s="414"/>
    </row>
    <row r="41" spans="1:21">
      <c r="A41" s="160" t="s">
        <v>249</v>
      </c>
      <c r="B41" s="156" t="s">
        <v>86</v>
      </c>
      <c r="C41" s="182">
        <f>'Lifecycle Calculation_MS6+1'!C103/1000</f>
        <v>0</v>
      </c>
      <c r="D41" s="167">
        <f>'Lifecycle Calculation_MS6+1'!D103/1000</f>
        <v>0</v>
      </c>
      <c r="E41" s="167">
        <f>'Lifecycle Calculation_MS6+1'!E103/1000</f>
        <v>0</v>
      </c>
      <c r="F41" s="167">
        <f>'Lifecycle Calculation_MS6+1'!F103/1000</f>
        <v>0</v>
      </c>
      <c r="G41" s="167">
        <f>'Lifecycle Calculation_MS6+1'!G103/1000</f>
        <v>0</v>
      </c>
      <c r="H41" s="167">
        <f>'Lifecycle Calculation_MS6+1'!H103/1000</f>
        <v>0</v>
      </c>
      <c r="I41" s="305">
        <f>'Lifecycle Calculation_MS6+1'!I103/1000</f>
        <v>0</v>
      </c>
      <c r="J41" s="228">
        <f t="shared" ref="J41:J47" si="13">SUM(C41:I41)</f>
        <v>0</v>
      </c>
      <c r="K41" s="420" t="e">
        <f>J41*1000/$J$22</f>
        <v>#DIV/0!</v>
      </c>
      <c r="L41" s="421" t="e">
        <f>J41/J46</f>
        <v>#DIV/0!</v>
      </c>
      <c r="M41" s="414"/>
    </row>
    <row r="42" spans="1:21">
      <c r="A42" s="160" t="s">
        <v>250</v>
      </c>
      <c r="B42" s="156" t="s">
        <v>86</v>
      </c>
      <c r="C42" s="182">
        <f>'Lifecycle Calculation_MS6+1'!C145/1000</f>
        <v>0</v>
      </c>
      <c r="D42" s="167">
        <f>'Lifecycle Calculation_MS6+1'!D145/1000</f>
        <v>0</v>
      </c>
      <c r="E42" s="167">
        <f>'Lifecycle Calculation_MS6+1'!E145/1000</f>
        <v>0</v>
      </c>
      <c r="F42" s="167">
        <f>'Lifecycle Calculation_MS6+1'!F145/1000</f>
        <v>0</v>
      </c>
      <c r="G42" s="167">
        <f>'Lifecycle Calculation_MS6+1'!G145/1000</f>
        <v>0</v>
      </c>
      <c r="H42" s="167">
        <f>'Lifecycle Calculation_MS6+1'!H145/1000</f>
        <v>0</v>
      </c>
      <c r="I42" s="305">
        <f>'Lifecycle Calculation_MS6+1'!I145/1000</f>
        <v>0</v>
      </c>
      <c r="J42" s="228">
        <f t="shared" si="13"/>
        <v>0</v>
      </c>
      <c r="K42" s="422" t="e">
        <f>(J42+J98)*1000/$J$22</f>
        <v>#DIV/0!</v>
      </c>
      <c r="L42" s="414"/>
      <c r="M42" s="414"/>
    </row>
    <row r="43" spans="1:21">
      <c r="A43" s="160" t="s">
        <v>251</v>
      </c>
      <c r="B43" s="156" t="s">
        <v>86</v>
      </c>
      <c r="C43" s="182">
        <f>'Lifecycle Calculation_MS6+1'!C187/1000</f>
        <v>0</v>
      </c>
      <c r="D43" s="167">
        <f>'Lifecycle Calculation_MS6+1'!D187/1000</f>
        <v>0</v>
      </c>
      <c r="E43" s="167">
        <f>'Lifecycle Calculation_MS6+1'!E187/1000</f>
        <v>0</v>
      </c>
      <c r="F43" s="167">
        <f>'Lifecycle Calculation_MS6+1'!F187/1000</f>
        <v>0</v>
      </c>
      <c r="G43" s="167">
        <f>'Lifecycle Calculation_MS6+1'!G187/1000</f>
        <v>0</v>
      </c>
      <c r="H43" s="167">
        <f>'Lifecycle Calculation_MS6+1'!H187/1000</f>
        <v>0</v>
      </c>
      <c r="I43" s="305">
        <f>'Lifecycle Calculation_MS6+1'!I187/1000</f>
        <v>0</v>
      </c>
      <c r="J43" s="228">
        <f t="shared" si="13"/>
        <v>0</v>
      </c>
      <c r="K43" s="422" t="e">
        <f>(J43+J99)*1000/$J$22</f>
        <v>#DIV/0!</v>
      </c>
      <c r="L43" s="414"/>
      <c r="M43" s="414"/>
      <c r="O43" s="251"/>
      <c r="R43" s="188"/>
      <c r="S43" s="188"/>
      <c r="T43" s="188"/>
      <c r="U43" s="375"/>
    </row>
    <row r="44" spans="1:21">
      <c r="A44" s="715" t="s">
        <v>252</v>
      </c>
      <c r="B44" s="156" t="s">
        <v>86</v>
      </c>
      <c r="C44" s="182">
        <f>'Lifecycle Calculation_MS6+1'!C229/1000</f>
        <v>0</v>
      </c>
      <c r="D44" s="167">
        <f>'Lifecycle Calculation_MS6+1'!D229/1000</f>
        <v>0</v>
      </c>
      <c r="E44" s="167">
        <f>'Lifecycle Calculation_MS6+1'!E229/1000</f>
        <v>0</v>
      </c>
      <c r="F44" s="167">
        <f>'Lifecycle Calculation_MS6+1'!F229/1000</f>
        <v>0</v>
      </c>
      <c r="G44" s="167">
        <f>'Lifecycle Calculation_MS6+1'!G229/1000</f>
        <v>0</v>
      </c>
      <c r="H44" s="167">
        <f>'Lifecycle Calculation_MS6+1'!H229/1000</f>
        <v>0</v>
      </c>
      <c r="I44" s="305">
        <f>'Lifecycle Calculation_MS6+1'!I229/1000</f>
        <v>0</v>
      </c>
      <c r="J44" s="228">
        <f t="shared" si="13"/>
        <v>0</v>
      </c>
      <c r="K44" s="422" t="e">
        <f>((J44+J100)*1000)/$J$22</f>
        <v>#DIV/0!</v>
      </c>
      <c r="L44" s="414"/>
      <c r="M44" s="414"/>
      <c r="O44" s="251"/>
    </row>
    <row r="45" spans="1:21">
      <c r="A45" s="715" t="s">
        <v>253</v>
      </c>
      <c r="B45" s="156" t="s">
        <v>86</v>
      </c>
      <c r="C45" s="182">
        <f>'Lifecycle Calculation_MS6+1'!C271/1000</f>
        <v>0</v>
      </c>
      <c r="D45" s="167">
        <f>'Lifecycle Calculation_MS6+1'!D271/1000</f>
        <v>0</v>
      </c>
      <c r="E45" s="167">
        <f>'Lifecycle Calculation_MS6+1'!E271/1000</f>
        <v>0</v>
      </c>
      <c r="F45" s="167">
        <f>'Lifecycle Calculation_MS6+1'!F271/1000</f>
        <v>0</v>
      </c>
      <c r="G45" s="167">
        <f>'Lifecycle Calculation_MS6+1'!G271/1000</f>
        <v>0</v>
      </c>
      <c r="H45" s="167">
        <f>'Lifecycle Calculation_MS6+1'!H271/1000</f>
        <v>0</v>
      </c>
      <c r="I45" s="305">
        <f>'Lifecycle Calculation_MS6+1'!I271/1000</f>
        <v>0</v>
      </c>
      <c r="J45" s="228">
        <f t="shared" si="13"/>
        <v>0</v>
      </c>
      <c r="K45" s="422"/>
      <c r="L45" s="414"/>
      <c r="M45" s="414"/>
      <c r="O45" s="222"/>
      <c r="R45" s="188"/>
      <c r="S45" s="188"/>
      <c r="T45" s="188"/>
      <c r="U45" s="375"/>
    </row>
    <row r="46" spans="1:21">
      <c r="A46" s="175" t="s">
        <v>254</v>
      </c>
      <c r="B46" s="176" t="s">
        <v>86</v>
      </c>
      <c r="C46" s="183">
        <f>C38+C41+C42+C43+C44+C45</f>
        <v>0</v>
      </c>
      <c r="D46" s="177">
        <f t="shared" ref="D46:I46" si="14">D38+D41+D42+D43+D44+D45</f>
        <v>0</v>
      </c>
      <c r="E46" s="177">
        <f t="shared" si="14"/>
        <v>0</v>
      </c>
      <c r="F46" s="177">
        <f t="shared" si="14"/>
        <v>0</v>
      </c>
      <c r="G46" s="177">
        <f t="shared" si="14"/>
        <v>0</v>
      </c>
      <c r="H46" s="177">
        <f t="shared" si="14"/>
        <v>0</v>
      </c>
      <c r="I46" s="306">
        <f t="shared" si="14"/>
        <v>0</v>
      </c>
      <c r="J46" s="213">
        <f t="shared" si="13"/>
        <v>0</v>
      </c>
      <c r="K46" s="445" t="e">
        <f>J46*1000/$J$22</f>
        <v>#DIV/0!</v>
      </c>
      <c r="L46" s="414"/>
      <c r="M46" s="414"/>
      <c r="O46" s="222"/>
      <c r="R46" s="188"/>
      <c r="S46" s="188"/>
      <c r="T46" s="188">
        <f>S46-R46</f>
        <v>0</v>
      </c>
      <c r="U46" s="375"/>
    </row>
    <row r="47" spans="1:21">
      <c r="A47" s="1039" t="s">
        <v>255</v>
      </c>
      <c r="B47" s="1040" t="s">
        <v>86</v>
      </c>
      <c r="C47" s="1041">
        <f>C37-C46</f>
        <v>0</v>
      </c>
      <c r="D47" s="168">
        <f t="shared" ref="D47:I47" si="15">D37-D46</f>
        <v>0</v>
      </c>
      <c r="E47" s="168">
        <f t="shared" si="15"/>
        <v>0</v>
      </c>
      <c r="F47" s="168">
        <f t="shared" si="15"/>
        <v>0</v>
      </c>
      <c r="G47" s="168">
        <f t="shared" si="15"/>
        <v>0</v>
      </c>
      <c r="H47" s="168">
        <f t="shared" si="15"/>
        <v>0</v>
      </c>
      <c r="I47" s="307">
        <f t="shared" si="15"/>
        <v>0</v>
      </c>
      <c r="J47" s="1042">
        <f t="shared" si="13"/>
        <v>0</v>
      </c>
      <c r="K47" s="422"/>
      <c r="L47" s="414"/>
      <c r="M47" s="418"/>
      <c r="O47" s="222"/>
      <c r="R47" s="188"/>
    </row>
    <row r="48" spans="1:21">
      <c r="A48" s="178" t="s">
        <v>255</v>
      </c>
      <c r="B48" s="179" t="s">
        <v>98</v>
      </c>
      <c r="C48" s="185" t="str">
        <f t="shared" ref="C48:F48" si="16">IF(C37&gt;0,C47/C37,"")</f>
        <v/>
      </c>
      <c r="D48" s="181" t="str">
        <f t="shared" si="16"/>
        <v/>
      </c>
      <c r="E48" s="181" t="str">
        <f t="shared" si="16"/>
        <v/>
      </c>
      <c r="F48" s="181" t="str">
        <f t="shared" si="16"/>
        <v/>
      </c>
      <c r="G48" s="181" t="str">
        <f>IF(G37&gt;0,G47/G37,"")</f>
        <v/>
      </c>
      <c r="H48" s="181" t="str">
        <f>IF(H37&gt;0,H47/H37,"")</f>
        <v/>
      </c>
      <c r="I48" s="308" t="str">
        <f>IF(I37&gt;0,I47/I37,"")</f>
        <v/>
      </c>
      <c r="J48" s="311">
        <f>IF(J37=0,0,J47/J37)</f>
        <v>0</v>
      </c>
      <c r="K48" s="422"/>
      <c r="L48" s="414"/>
      <c r="M48" s="419"/>
    </row>
    <row r="49" spans="1:15">
      <c r="A49" s="173" t="s">
        <v>256</v>
      </c>
      <c r="B49" s="174" t="s">
        <v>86</v>
      </c>
      <c r="C49" s="186">
        <f>'Lifecycle Calculation_MS6+1'!C313/1000</f>
        <v>0</v>
      </c>
      <c r="D49" s="187">
        <f>'Lifecycle Calculation_MS6+1'!D313/1000</f>
        <v>0</v>
      </c>
      <c r="E49" s="187">
        <f>'Lifecycle Calculation_MS6+1'!E313/1000</f>
        <v>0</v>
      </c>
      <c r="F49" s="187">
        <f>'Lifecycle Calculation_MS6+1'!F313/1000</f>
        <v>0</v>
      </c>
      <c r="G49" s="187">
        <f>'Lifecycle Calculation_MS6+1'!G313/1000</f>
        <v>0</v>
      </c>
      <c r="H49" s="187">
        <f>'Lifecycle Calculation_MS6+1'!H313/1000</f>
        <v>0</v>
      </c>
      <c r="I49" s="309">
        <f>'Lifecycle Calculation_MS6+1'!I313/1000</f>
        <v>0</v>
      </c>
      <c r="J49" s="312">
        <f>SUM(C49:I49)</f>
        <v>0</v>
      </c>
      <c r="K49" s="422" t="e">
        <f>(J49+J101+J102+J103)*1000/$J$22</f>
        <v>#DIV/0!</v>
      </c>
      <c r="L49" s="414"/>
      <c r="M49" s="414"/>
    </row>
    <row r="50" spans="1:15">
      <c r="A50" s="173" t="s">
        <v>257</v>
      </c>
      <c r="B50" s="174" t="s">
        <v>86</v>
      </c>
      <c r="C50" s="186">
        <f>'Lifecycle Calculation_MS6+1'!C355/1000</f>
        <v>0</v>
      </c>
      <c r="D50" s="187">
        <f>'Lifecycle Calculation_MS6+1'!D355/1000</f>
        <v>0</v>
      </c>
      <c r="E50" s="187">
        <f>'Lifecycle Calculation_MS6+1'!E355/1000</f>
        <v>0</v>
      </c>
      <c r="F50" s="187">
        <f>'Lifecycle Calculation_MS6+1'!F355/1000</f>
        <v>0</v>
      </c>
      <c r="G50" s="187">
        <f>'Lifecycle Calculation_MS6+1'!G355/1000</f>
        <v>0</v>
      </c>
      <c r="H50" s="187">
        <f>'Lifecycle Calculation_MS6+1'!H355/1000</f>
        <v>0</v>
      </c>
      <c r="I50" s="309">
        <f>'Lifecycle Calculation_MS6+1'!I355/1000</f>
        <v>0</v>
      </c>
      <c r="J50" s="312"/>
      <c r="K50" s="422"/>
      <c r="L50" s="414"/>
      <c r="M50" s="414"/>
    </row>
    <row r="51" spans="1:15" ht="13.5" customHeight="1">
      <c r="A51" s="173" t="s">
        <v>258</v>
      </c>
      <c r="B51" s="174" t="s">
        <v>86</v>
      </c>
      <c r="C51" s="186">
        <f>'Lifecycle Calculation_MS6+1'!C397/1000</f>
        <v>0</v>
      </c>
      <c r="D51" s="187">
        <f>'Lifecycle Calculation_MS6+1'!D397/1000</f>
        <v>0</v>
      </c>
      <c r="E51" s="187">
        <f>'Lifecycle Calculation_MS6+1'!E397/1000</f>
        <v>0</v>
      </c>
      <c r="F51" s="187">
        <f>'Lifecycle Calculation_MS6+1'!F397/1000</f>
        <v>0</v>
      </c>
      <c r="G51" s="187">
        <f>'Lifecycle Calculation_MS6+1'!G397/1000</f>
        <v>0</v>
      </c>
      <c r="H51" s="187">
        <f>'Lifecycle Calculation_MS6+1'!H397/1000</f>
        <v>0</v>
      </c>
      <c r="I51" s="309">
        <f>'Lifecycle Calculation_MS6+1'!I397/1000</f>
        <v>0</v>
      </c>
      <c r="J51" s="312">
        <f>SUM(C51:I51)</f>
        <v>0</v>
      </c>
      <c r="K51" s="422"/>
      <c r="L51" s="414"/>
      <c r="M51" s="414"/>
    </row>
    <row r="52" spans="1:15">
      <c r="A52" s="175" t="s">
        <v>259</v>
      </c>
      <c r="B52" s="176" t="s">
        <v>86</v>
      </c>
      <c r="C52" s="183">
        <f>C46+C51+C50+C49</f>
        <v>0</v>
      </c>
      <c r="D52" s="177">
        <f t="shared" ref="D52:I52" si="17">D46+D51+D50+D49</f>
        <v>0</v>
      </c>
      <c r="E52" s="177">
        <f t="shared" si="17"/>
        <v>0</v>
      </c>
      <c r="F52" s="177">
        <f t="shared" si="17"/>
        <v>0</v>
      </c>
      <c r="G52" s="177">
        <f t="shared" si="17"/>
        <v>0</v>
      </c>
      <c r="H52" s="177">
        <f t="shared" si="17"/>
        <v>0</v>
      </c>
      <c r="I52" s="306">
        <f t="shared" si="17"/>
        <v>0</v>
      </c>
      <c r="J52" s="213">
        <f>SUM(C52:I52)</f>
        <v>0</v>
      </c>
      <c r="K52" s="422">
        <f>J52*0.19</f>
        <v>0</v>
      </c>
      <c r="L52" s="414"/>
      <c r="M52" s="422"/>
    </row>
    <row r="53" spans="1:15">
      <c r="A53" s="1043" t="s">
        <v>260</v>
      </c>
      <c r="B53" s="1027" t="s">
        <v>86</v>
      </c>
      <c r="C53" s="1037">
        <f>C37-C52</f>
        <v>0</v>
      </c>
      <c r="D53" s="169">
        <f t="shared" ref="D53:J53" si="18">D37-D52</f>
        <v>0</v>
      </c>
      <c r="E53" s="169">
        <f t="shared" si="18"/>
        <v>0</v>
      </c>
      <c r="F53" s="169">
        <f t="shared" si="18"/>
        <v>0</v>
      </c>
      <c r="G53" s="169">
        <f t="shared" si="18"/>
        <v>0</v>
      </c>
      <c r="H53" s="169">
        <f t="shared" si="18"/>
        <v>0</v>
      </c>
      <c r="I53" s="304">
        <f t="shared" si="18"/>
        <v>0</v>
      </c>
      <c r="J53" s="1038">
        <f t="shared" si="18"/>
        <v>0</v>
      </c>
      <c r="K53" s="422"/>
      <c r="L53" s="414"/>
      <c r="M53" s="414"/>
      <c r="O53" s="222"/>
    </row>
    <row r="54" spans="1:15" s="214" customFormat="1">
      <c r="A54" s="448" t="s">
        <v>260</v>
      </c>
      <c r="B54" s="449" t="s">
        <v>98</v>
      </c>
      <c r="C54" s="450">
        <f>IF(C37=0,0,(C37-C52)/C37)</f>
        <v>0</v>
      </c>
      <c r="D54" s="451">
        <f t="shared" ref="D54:J54" si="19">IF(D37=0,0,(D37-D52)/D37)</f>
        <v>0</v>
      </c>
      <c r="E54" s="451">
        <f t="shared" si="19"/>
        <v>0</v>
      </c>
      <c r="F54" s="451">
        <f t="shared" si="19"/>
        <v>0</v>
      </c>
      <c r="G54" s="451">
        <f t="shared" si="19"/>
        <v>0</v>
      </c>
      <c r="H54" s="451">
        <f t="shared" si="19"/>
        <v>0</v>
      </c>
      <c r="I54" s="452">
        <f t="shared" si="19"/>
        <v>0</v>
      </c>
      <c r="J54" s="453">
        <f t="shared" si="19"/>
        <v>0</v>
      </c>
      <c r="K54" s="423"/>
      <c r="L54" s="415"/>
      <c r="M54" s="415"/>
    </row>
    <row r="55" spans="1:15">
      <c r="A55" s="160" t="s">
        <v>21</v>
      </c>
      <c r="B55" s="156" t="s">
        <v>86</v>
      </c>
      <c r="C55" s="182">
        <f>'Lifecycle Calculation_MS6+1'!C439/1000</f>
        <v>0</v>
      </c>
      <c r="D55" s="167">
        <f>'Lifecycle Calculation_MS6+1'!D439/1000</f>
        <v>0</v>
      </c>
      <c r="E55" s="167">
        <f>'Lifecycle Calculation_MS6+1'!E439/1000</f>
        <v>0</v>
      </c>
      <c r="F55" s="167">
        <f>'Lifecycle Calculation_MS6+1'!F439/1000</f>
        <v>0</v>
      </c>
      <c r="G55" s="167">
        <f>'Lifecycle Calculation_MS6+1'!G439/1000</f>
        <v>0</v>
      </c>
      <c r="H55" s="167">
        <f>'Lifecycle Calculation_MS6+1'!H439/1000</f>
        <v>0</v>
      </c>
      <c r="I55" s="305">
        <f>'Lifecycle Calculation_MS6+1'!I439/1000</f>
        <v>0</v>
      </c>
      <c r="J55" s="228">
        <f>SUM(C55:I55)</f>
        <v>0</v>
      </c>
      <c r="K55" s="422"/>
      <c r="L55" s="414"/>
      <c r="M55" s="414"/>
      <c r="O55" s="222"/>
    </row>
    <row r="56" spans="1:15">
      <c r="A56" s="715" t="s">
        <v>261</v>
      </c>
      <c r="B56" s="156" t="s">
        <v>86</v>
      </c>
      <c r="C56" s="182">
        <f>'Project Costs_MS6+1'!J45/1000</f>
        <v>0</v>
      </c>
      <c r="D56" s="167">
        <f>'Project Costs_MS6+1'!J46/1000</f>
        <v>0</v>
      </c>
      <c r="E56" s="167">
        <f>'Project Costs_MS6+1'!J47/1000</f>
        <v>0</v>
      </c>
      <c r="F56" s="167">
        <f>'Project Costs_MS6+1'!J48/1000</f>
        <v>0</v>
      </c>
      <c r="G56" s="167">
        <f>'Project Costs_MS6+1'!J49/1000</f>
        <v>0</v>
      </c>
      <c r="H56" s="167">
        <f>'Project Costs_MS6+1'!J50/1000</f>
        <v>0</v>
      </c>
      <c r="I56" s="305">
        <f>'Project Costs_MS6+1'!J51/1000</f>
        <v>0</v>
      </c>
      <c r="J56" s="228">
        <f>SUM(C56:I56)</f>
        <v>0</v>
      </c>
      <c r="K56" s="422"/>
      <c r="L56" s="414"/>
      <c r="M56" s="414"/>
      <c r="O56" s="222"/>
    </row>
    <row r="57" spans="1:15">
      <c r="A57" s="901" t="s">
        <v>102</v>
      </c>
      <c r="B57" s="902" t="s">
        <v>86</v>
      </c>
      <c r="C57" s="903">
        <f>C52+C55+C56</f>
        <v>0</v>
      </c>
      <c r="D57" s="904">
        <f t="shared" ref="D57:J57" si="20">D52+D55+D56</f>
        <v>0</v>
      </c>
      <c r="E57" s="904">
        <f t="shared" si="20"/>
        <v>0</v>
      </c>
      <c r="F57" s="904">
        <f t="shared" si="20"/>
        <v>0</v>
      </c>
      <c r="G57" s="904">
        <f t="shared" si="20"/>
        <v>0</v>
      </c>
      <c r="H57" s="904">
        <f t="shared" si="20"/>
        <v>0</v>
      </c>
      <c r="I57" s="905">
        <f t="shared" si="20"/>
        <v>0</v>
      </c>
      <c r="J57" s="906">
        <f t="shared" si="20"/>
        <v>0</v>
      </c>
      <c r="K57" s="422" t="e">
        <f>J57*1000/$J$22</f>
        <v>#DIV/0!</v>
      </c>
      <c r="L57" s="414"/>
      <c r="M57" s="422" t="e">
        <f>K57*3</f>
        <v>#DIV/0!</v>
      </c>
    </row>
    <row r="58" spans="1:15">
      <c r="A58" s="1044" t="s">
        <v>262</v>
      </c>
      <c r="B58" s="1045" t="s">
        <v>86</v>
      </c>
      <c r="C58" s="1046">
        <f>C37-C52-C55-C56</f>
        <v>0</v>
      </c>
      <c r="D58" s="893">
        <f t="shared" ref="D58:J58" si="21">D37-D52-D55-D56</f>
        <v>0</v>
      </c>
      <c r="E58" s="893">
        <f t="shared" si="21"/>
        <v>0</v>
      </c>
      <c r="F58" s="893">
        <f t="shared" si="21"/>
        <v>0</v>
      </c>
      <c r="G58" s="893">
        <f t="shared" si="21"/>
        <v>0</v>
      </c>
      <c r="H58" s="893">
        <f t="shared" si="21"/>
        <v>0</v>
      </c>
      <c r="I58" s="894">
        <f t="shared" si="21"/>
        <v>0</v>
      </c>
      <c r="J58" s="1047">
        <f t="shared" si="21"/>
        <v>0</v>
      </c>
      <c r="K58" s="424" t="e">
        <f>(J58*1000)/J22</f>
        <v>#DIV/0!</v>
      </c>
      <c r="L58" s="414"/>
      <c r="M58" s="414"/>
    </row>
    <row r="59" spans="1:15">
      <c r="A59" s="895" t="s">
        <v>262</v>
      </c>
      <c r="B59" s="896" t="s">
        <v>98</v>
      </c>
      <c r="C59" s="897">
        <f>IF(C37=0,0,C58/C37)</f>
        <v>0</v>
      </c>
      <c r="D59" s="898">
        <f t="shared" ref="D59:I59" si="22">IF(D37=0,0,D58/D37)</f>
        <v>0</v>
      </c>
      <c r="E59" s="898">
        <f t="shared" si="22"/>
        <v>0</v>
      </c>
      <c r="F59" s="898">
        <f t="shared" si="22"/>
        <v>0</v>
      </c>
      <c r="G59" s="898">
        <f t="shared" si="22"/>
        <v>0</v>
      </c>
      <c r="H59" s="898">
        <f t="shared" si="22"/>
        <v>0</v>
      </c>
      <c r="I59" s="899">
        <f t="shared" si="22"/>
        <v>0</v>
      </c>
      <c r="J59" s="900">
        <f>IF(J37=0,0,J58/J37)</f>
        <v>0</v>
      </c>
      <c r="K59" s="222"/>
    </row>
    <row r="60" spans="1:15" s="811" customFormat="1">
      <c r="A60" s="1048" t="s">
        <v>166</v>
      </c>
      <c r="B60" s="1049" t="s">
        <v>86</v>
      </c>
      <c r="C60" s="1050">
        <f>IF('Project Costs_MS6+1'!$D$18=0,0,-C57*'Project Costs_MS6+1'!$C$6)</f>
        <v>0</v>
      </c>
      <c r="D60" s="808">
        <f>IF('Project Costs_MS6+1'!$D$18=0,0,-D57*'Project Costs_MS6+1'!$C$6)</f>
        <v>0</v>
      </c>
      <c r="E60" s="808">
        <f>IF('Project Costs_MS6+1'!$D$18=0,0,-E57*'Project Costs_MS6+1'!$C$6)</f>
        <v>0</v>
      </c>
      <c r="F60" s="808">
        <f>IF('Project Costs_MS6+1'!$D$18=0,0,-F57*'Project Costs_MS6+1'!$C$6)</f>
        <v>0</v>
      </c>
      <c r="G60" s="808">
        <f>IF('Project Costs_MS6+1'!$D$18=0,0,-G57*'Project Costs_MS6+1'!$C$6)</f>
        <v>0</v>
      </c>
      <c r="H60" s="808">
        <f>IF('Project Costs_MS6+1'!$D$18=0,0,-H57*'Project Costs_MS6+1'!$C$6)</f>
        <v>0</v>
      </c>
      <c r="I60" s="809">
        <f>IF('Project Costs_MS6+1'!$D$18=0,0,-I57*'Project Costs_MS6+1'!$C$6)</f>
        <v>0</v>
      </c>
      <c r="J60" s="1051">
        <f>SUM(C60:I60)</f>
        <v>0</v>
      </c>
      <c r="K60" s="810"/>
    </row>
    <row r="61" spans="1:15" s="811" customFormat="1">
      <c r="A61" s="812" t="s">
        <v>167</v>
      </c>
      <c r="B61" s="813" t="s">
        <v>86</v>
      </c>
      <c r="C61" s="814">
        <f>IF('Project Costs_MS6+1'!$J$18=0,0,(('Project Costs_MS6+1'!$J$18/1000)/$J$57*C57))</f>
        <v>0</v>
      </c>
      <c r="D61" s="815">
        <f>IF('Project Costs_MS6+1'!$J$18=0,0,(('Project Costs_MS6+1'!$J$18/1000)/$J$57*D57))</f>
        <v>0</v>
      </c>
      <c r="E61" s="815">
        <f>IF('Project Costs_MS6+1'!$J$18=0,0,(('Project Costs_MS6+1'!$J$18/1000)/$J$57*E57))</f>
        <v>0</v>
      </c>
      <c r="F61" s="815">
        <f>IF('Project Costs_MS6+1'!$J$18=0,0,(('Project Costs_MS6+1'!$J$18/1000)/$J$57*F57))</f>
        <v>0</v>
      </c>
      <c r="G61" s="815">
        <f>IF('Project Costs_MS6+1'!$J$18=0,0,(('Project Costs_MS6+1'!$J$18/1000)/$J$57*G57))</f>
        <v>0</v>
      </c>
      <c r="H61" s="815">
        <f>IF('Project Costs_MS6+1'!$J$18=0,0,(('Project Costs_MS6+1'!$J$18/1000)/$J$57*H57))</f>
        <v>0</v>
      </c>
      <c r="I61" s="816">
        <f>IF('Project Costs_MS6+1'!$J$18=0,0,(('Project Costs_MS6+1'!$J$18/1000)/$J$57*I57))</f>
        <v>0</v>
      </c>
      <c r="J61" s="817">
        <f>SUM(C61:I61)</f>
        <v>0</v>
      </c>
      <c r="K61" s="810"/>
    </row>
    <row r="62" spans="1:15" s="811" customFormat="1">
      <c r="A62" s="907" t="s">
        <v>263</v>
      </c>
      <c r="B62" s="908" t="s">
        <v>86</v>
      </c>
      <c r="C62" s="909">
        <f>C61+C60+C57</f>
        <v>0</v>
      </c>
      <c r="D62" s="910">
        <f t="shared" ref="D62:I62" si="23">D61+D60+D57</f>
        <v>0</v>
      </c>
      <c r="E62" s="910">
        <f t="shared" si="23"/>
        <v>0</v>
      </c>
      <c r="F62" s="910">
        <f t="shared" si="23"/>
        <v>0</v>
      </c>
      <c r="G62" s="910">
        <f t="shared" si="23"/>
        <v>0</v>
      </c>
      <c r="H62" s="910">
        <f t="shared" si="23"/>
        <v>0</v>
      </c>
      <c r="I62" s="911">
        <f t="shared" si="23"/>
        <v>0</v>
      </c>
      <c r="J62" s="912">
        <f>SUM(C62:I62)</f>
        <v>0</v>
      </c>
      <c r="K62" s="810"/>
    </row>
    <row r="63" spans="1:15" s="811" customFormat="1">
      <c r="A63" s="1052" t="s">
        <v>103</v>
      </c>
      <c r="B63" s="1053" t="s">
        <v>86</v>
      </c>
      <c r="C63" s="1054">
        <f>C37-C62</f>
        <v>0</v>
      </c>
      <c r="D63" s="818">
        <f t="shared" ref="D63:I63" si="24">D37-D62</f>
        <v>0</v>
      </c>
      <c r="E63" s="818">
        <f t="shared" si="24"/>
        <v>0</v>
      </c>
      <c r="F63" s="818">
        <f t="shared" si="24"/>
        <v>0</v>
      </c>
      <c r="G63" s="818">
        <f t="shared" si="24"/>
        <v>0</v>
      </c>
      <c r="H63" s="818">
        <f t="shared" si="24"/>
        <v>0</v>
      </c>
      <c r="I63" s="819">
        <f t="shared" si="24"/>
        <v>0</v>
      </c>
      <c r="J63" s="1055">
        <f>SUM(C63:I63)</f>
        <v>0</v>
      </c>
      <c r="K63" s="810"/>
    </row>
    <row r="64" spans="1:15" s="811" customFormat="1">
      <c r="A64" s="820" t="s">
        <v>165</v>
      </c>
      <c r="B64" s="821" t="s">
        <v>98</v>
      </c>
      <c r="C64" s="822" t="str">
        <f>IF(C37=0,"",C63/C37)</f>
        <v/>
      </c>
      <c r="D64" s="823" t="str">
        <f t="shared" ref="D64:J64" si="25">IF(D37=0,"",D63/D37)</f>
        <v/>
      </c>
      <c r="E64" s="823" t="str">
        <f t="shared" si="25"/>
        <v/>
      </c>
      <c r="F64" s="823" t="str">
        <f t="shared" si="25"/>
        <v/>
      </c>
      <c r="G64" s="823" t="str">
        <f t="shared" si="25"/>
        <v/>
      </c>
      <c r="H64" s="823" t="str">
        <f t="shared" si="25"/>
        <v/>
      </c>
      <c r="I64" s="824" t="str">
        <f t="shared" si="25"/>
        <v/>
      </c>
      <c r="J64" s="825" t="str">
        <f t="shared" si="25"/>
        <v/>
      </c>
      <c r="K64" s="810"/>
    </row>
    <row r="65" spans="1:11" s="811" customFormat="1" hidden="1">
      <c r="A65" s="812" t="s">
        <v>264</v>
      </c>
      <c r="B65" s="885" t="s">
        <v>86</v>
      </c>
      <c r="C65" s="891">
        <f>C57*(1-SUMIF(Grunddaten!$A$40:$A$45,'Input Cost_MS6+1'!$B$5,Grunddaten!$B$40:$B$45))*-1</f>
        <v>0</v>
      </c>
      <c r="D65" s="892">
        <f>D57*(1-SUMIF(Grunddaten!$A$40:$A$45,'Input Cost_MS6+1'!$B$5,Grunddaten!$B$40:$B$45))*-1</f>
        <v>0</v>
      </c>
      <c r="E65" s="892">
        <f>E57*(1-SUMIF(Grunddaten!$A$40:$A$45,'Input Cost_MS6+1'!$B$5,Grunddaten!$B$40:$B$45))*-1</f>
        <v>0</v>
      </c>
      <c r="F65" s="892">
        <f>F57*(1-SUMIF(Grunddaten!$A$40:$A$45,'Input Cost_MS6+1'!$B$5,Grunddaten!$B$40:$B$45))*-1</f>
        <v>0</v>
      </c>
      <c r="G65" s="892">
        <f>G57*(1-SUMIF(Grunddaten!$A$40:$A$45,'Input Cost_MS6+1'!$B$5,Grunddaten!$B$40:$B$45))*-1</f>
        <v>0</v>
      </c>
      <c r="H65" s="887">
        <f>H57*(1-SUMIF(Grunddaten!$A$40:$A$45,'Input Cost_MS6+1'!$B$5,Grunddaten!$B$40:$B$45))*-1</f>
        <v>0</v>
      </c>
      <c r="I65" s="888">
        <f>I57*(1-SUMIF(Grunddaten!$A$40:$A$45,'Input Cost_MS6+1'!$B$5,Grunddaten!$B$40:$B$45))*-1</f>
        <v>0</v>
      </c>
      <c r="J65" s="889">
        <f>SUM(C65:I65)</f>
        <v>0</v>
      </c>
      <c r="K65" s="810"/>
    </row>
    <row r="66" spans="1:11" s="811" customFormat="1" hidden="1">
      <c r="A66" s="812" t="s">
        <v>166</v>
      </c>
      <c r="B66" s="885" t="s">
        <v>86</v>
      </c>
      <c r="C66" s="890">
        <f>IF('Project Costs_MS6+1'!$D$18=0,0,-C57*('Project Costs_MS6+1'!$C$6*SUMIF(Grunddaten!$A$40:$A$45,'Input Cost_MS6+1'!$B$5,Grunddaten!$B$40:$B$45)))</f>
        <v>0</v>
      </c>
      <c r="D66" s="887">
        <f>IF('Project Costs_MS6+1'!$D$18=0,0,-D57*('Project Costs_MS6+1'!$C$6*SUMIF(Grunddaten!$A$40:$A$45,'Input Cost_MS6+1'!$B$5,Grunddaten!$B$40:$B$45)))</f>
        <v>0</v>
      </c>
      <c r="E66" s="887">
        <f>IF('Project Costs_MS6+1'!$D$18=0,0,-E57*('Project Costs_MS6+1'!$C$6*SUMIF(Grunddaten!$A$40:$A$45,'Input Cost_MS6+1'!$B$5,Grunddaten!$B$40:$B$45)))</f>
        <v>0</v>
      </c>
      <c r="F66" s="887">
        <f>IF('Project Costs_MS6+1'!$D$18=0,0,-F57*('Project Costs_MS6+1'!$C$6*SUMIF(Grunddaten!$A$40:$A$45,'Input Cost_MS6+1'!$B$5,Grunddaten!$B$40:$B$45)))</f>
        <v>0</v>
      </c>
      <c r="G66" s="887">
        <f>IF('Project Costs_MS6+1'!$D$18=0,0,-G57*('Project Costs_MS6+1'!$C$6*SUMIF(Grunddaten!$A$40:$A$45,'Input Cost_MS6+1'!$B$5,Grunddaten!$B$40:$B$45)))</f>
        <v>0</v>
      </c>
      <c r="H66" s="887">
        <f>IF('Project Costs_MS6+1'!$D$18=0,0,-H57*('Project Costs_MS6+1'!$C$6*SUMIF(Grunddaten!$A$40:$A$45,'Input Cost_MS6+1'!$B$5,Grunddaten!$B$40:$B$45)))</f>
        <v>0</v>
      </c>
      <c r="I66" s="888">
        <f>IF('Project Costs_MS6+1'!$D$18=0,0,-I57*('Project Costs_MS6+1'!$C$6*SUMIF(Grunddaten!$A$40:$A$45,'Input Cost_MS6+1'!$B$5,Grunddaten!$B$40:$B$45)))</f>
        <v>0</v>
      </c>
      <c r="J66" s="889">
        <f>SUM(C66:I66)</f>
        <v>0</v>
      </c>
      <c r="K66" s="810"/>
    </row>
    <row r="67" spans="1:11" s="811" customFormat="1" hidden="1">
      <c r="A67" s="812" t="s">
        <v>167</v>
      </c>
      <c r="B67" s="885" t="s">
        <v>86</v>
      </c>
      <c r="C67" s="890">
        <f>IF('Project Costs_MS6+1'!$J$18=0,0,(('Project Costs_MS6+1'!$J$18/1000)/$J$57*C57))</f>
        <v>0</v>
      </c>
      <c r="D67" s="887">
        <f>IF('Project Costs_MS6+1'!$J$18=0,0,(('Project Costs_MS6+1'!$J$18/1000)/$J$57*D57))</f>
        <v>0</v>
      </c>
      <c r="E67" s="887">
        <f>IF('Project Costs_MS6+1'!$J$18=0,0,(('Project Costs_MS6+1'!$J$18/1000)/$J$57*E57))</f>
        <v>0</v>
      </c>
      <c r="F67" s="887">
        <f>IF('Project Costs_MS6+1'!$J$18=0,0,(('Project Costs_MS6+1'!$J$18/1000)/$J$57*F57))</f>
        <v>0</v>
      </c>
      <c r="G67" s="887">
        <f>IF('Project Costs_MS6+1'!$J$18=0,0,(('Project Costs_MS6+1'!$J$18/1000)/$J$57*G57))</f>
        <v>0</v>
      </c>
      <c r="H67" s="887">
        <f>IF('Project Costs_MS6+1'!$J$18=0,0,(('Project Costs_MS6+1'!$J$18/1000)/$J$57*H57))</f>
        <v>0</v>
      </c>
      <c r="I67" s="888">
        <f>IF('Project Costs_MS6+1'!$J$18=0,0,(('Project Costs_MS6+1'!$J$18/1000)/$J$57*I57))</f>
        <v>0</v>
      </c>
      <c r="J67" s="889">
        <f>SUM(C67:I67)</f>
        <v>0</v>
      </c>
      <c r="K67" s="810"/>
    </row>
    <row r="68" spans="1:11" s="811" customFormat="1" hidden="1">
      <c r="A68" s="907" t="s">
        <v>265</v>
      </c>
      <c r="B68" s="908" t="s">
        <v>86</v>
      </c>
      <c r="C68" s="909">
        <f>C57+C65+C66+C67</f>
        <v>0</v>
      </c>
      <c r="D68" s="910">
        <f t="shared" ref="D68:I68" si="26">D57+D65+D66+D67</f>
        <v>0</v>
      </c>
      <c r="E68" s="910">
        <f t="shared" si="26"/>
        <v>0</v>
      </c>
      <c r="F68" s="910">
        <f t="shared" si="26"/>
        <v>0</v>
      </c>
      <c r="G68" s="910">
        <f t="shared" si="26"/>
        <v>0</v>
      </c>
      <c r="H68" s="910">
        <f t="shared" si="26"/>
        <v>0</v>
      </c>
      <c r="I68" s="911">
        <f t="shared" si="26"/>
        <v>0</v>
      </c>
      <c r="J68" s="912">
        <f>SUM(C68:I68)</f>
        <v>0</v>
      </c>
      <c r="K68" s="810"/>
    </row>
    <row r="69" spans="1:11" s="811" customFormat="1" hidden="1">
      <c r="A69" s="1052" t="s">
        <v>106</v>
      </c>
      <c r="B69" s="1053" t="s">
        <v>86</v>
      </c>
      <c r="C69" s="1054">
        <f>C37-C68</f>
        <v>0</v>
      </c>
      <c r="D69" s="818">
        <f t="shared" ref="D69:I69" si="27">D37-D68</f>
        <v>0</v>
      </c>
      <c r="E69" s="818">
        <f t="shared" si="27"/>
        <v>0</v>
      </c>
      <c r="F69" s="818">
        <f t="shared" si="27"/>
        <v>0</v>
      </c>
      <c r="G69" s="818">
        <f t="shared" si="27"/>
        <v>0</v>
      </c>
      <c r="H69" s="818">
        <f t="shared" si="27"/>
        <v>0</v>
      </c>
      <c r="I69" s="819">
        <f t="shared" si="27"/>
        <v>0</v>
      </c>
      <c r="J69" s="1055">
        <f>SUM(C69:I69)</f>
        <v>0</v>
      </c>
      <c r="K69" s="810"/>
    </row>
    <row r="70" spans="1:11" s="811" customFormat="1" hidden="1">
      <c r="A70" s="820" t="s">
        <v>165</v>
      </c>
      <c r="B70" s="821" t="s">
        <v>98</v>
      </c>
      <c r="C70" s="822" t="e">
        <f>C69/C37</f>
        <v>#DIV/0!</v>
      </c>
      <c r="D70" s="823" t="e">
        <f t="shared" ref="D70:J70" si="28">D69/D37</f>
        <v>#DIV/0!</v>
      </c>
      <c r="E70" s="823" t="e">
        <f t="shared" si="28"/>
        <v>#DIV/0!</v>
      </c>
      <c r="F70" s="823" t="e">
        <f t="shared" si="28"/>
        <v>#DIV/0!</v>
      </c>
      <c r="G70" s="823" t="e">
        <f t="shared" si="28"/>
        <v>#DIV/0!</v>
      </c>
      <c r="H70" s="823" t="e">
        <f t="shared" si="28"/>
        <v>#DIV/0!</v>
      </c>
      <c r="I70" s="824" t="e">
        <f t="shared" si="28"/>
        <v>#DIV/0!</v>
      </c>
      <c r="J70" s="825" t="e">
        <f t="shared" si="28"/>
        <v>#DIV/0!</v>
      </c>
      <c r="K70" s="810"/>
    </row>
    <row r="71" spans="1:11">
      <c r="A71" s="715" t="s">
        <v>266</v>
      </c>
      <c r="B71" s="156" t="s">
        <v>86</v>
      </c>
      <c r="C71" s="1056">
        <f>'Project Costs_MS6+1'!J30/1000-C80</f>
        <v>0</v>
      </c>
      <c r="D71" s="169">
        <f>'Lifecycle Calculation_MS6+1'!D7</f>
        <v>0</v>
      </c>
      <c r="E71" s="169">
        <f>'Lifecycle Calculation_MS6+1'!E7</f>
        <v>0</v>
      </c>
      <c r="F71" s="169">
        <f>'Lifecycle Calculation_MS6+1'!F7</f>
        <v>0</v>
      </c>
      <c r="G71" s="169">
        <f>'Lifecycle Calculation_MS6+1'!G7</f>
        <v>0</v>
      </c>
      <c r="H71" s="169">
        <f>'Lifecycle Calculation_MS6+1'!H7</f>
        <v>0</v>
      </c>
      <c r="I71" s="304">
        <f>'Lifecycle Calculation_MS6+1'!I7</f>
        <v>0</v>
      </c>
      <c r="J71" s="228">
        <f>SUM(C71:I71)</f>
        <v>0</v>
      </c>
    </row>
    <row r="72" spans="1:11">
      <c r="A72" s="715" t="s">
        <v>267</v>
      </c>
      <c r="B72" s="156" t="s">
        <v>86</v>
      </c>
      <c r="C72" s="182">
        <f>'Project Costs_MS6+1'!J41/1000</f>
        <v>0</v>
      </c>
      <c r="D72" s="167">
        <f>'Lifecycle Calculation_MS6+1'!D8</f>
        <v>0</v>
      </c>
      <c r="E72" s="167">
        <f>'Lifecycle Calculation_MS6+1'!E8</f>
        <v>0</v>
      </c>
      <c r="F72" s="167">
        <f>'Lifecycle Calculation_MS6+1'!F8</f>
        <v>0</v>
      </c>
      <c r="G72" s="167">
        <f>'Lifecycle Calculation_MS6+1'!G8</f>
        <v>0</v>
      </c>
      <c r="H72" s="167">
        <f>'Lifecycle Calculation_MS6+1'!H8</f>
        <v>0</v>
      </c>
      <c r="I72" s="716">
        <f>'Lifecycle Calculation_MS6+1'!I8</f>
        <v>0</v>
      </c>
      <c r="J72" s="228">
        <f>SUM(C72:I72)</f>
        <v>0</v>
      </c>
    </row>
    <row r="73" spans="1:11">
      <c r="A73" s="175" t="s">
        <v>268</v>
      </c>
      <c r="B73" s="176" t="s">
        <v>86</v>
      </c>
      <c r="C73" s="183">
        <f>C71+C72</f>
        <v>0</v>
      </c>
      <c r="D73" s="177">
        <f t="shared" ref="D73:J73" si="29">D71+D72</f>
        <v>0</v>
      </c>
      <c r="E73" s="177">
        <f t="shared" si="29"/>
        <v>0</v>
      </c>
      <c r="F73" s="177">
        <f t="shared" si="29"/>
        <v>0</v>
      </c>
      <c r="G73" s="177">
        <f t="shared" si="29"/>
        <v>0</v>
      </c>
      <c r="H73" s="177">
        <f t="shared" si="29"/>
        <v>0</v>
      </c>
      <c r="I73" s="306">
        <f t="shared" si="29"/>
        <v>0</v>
      </c>
      <c r="J73" s="213">
        <f t="shared" si="29"/>
        <v>0</v>
      </c>
    </row>
    <row r="74" spans="1:11">
      <c r="A74" s="160" t="s">
        <v>269</v>
      </c>
      <c r="B74" s="156" t="s">
        <v>86</v>
      </c>
      <c r="C74" s="182">
        <f>'Lifecycle Calculation_MS6+1'!C13</f>
        <v>0</v>
      </c>
      <c r="D74" s="167">
        <f>'Lifecycle Calculation_MS6+1'!D13</f>
        <v>0</v>
      </c>
      <c r="E74" s="167">
        <f>'Lifecycle Calculation_MS6+1'!E13</f>
        <v>0</v>
      </c>
      <c r="F74" s="167">
        <f>'Lifecycle Calculation_MS6+1'!F13</f>
        <v>0</v>
      </c>
      <c r="G74" s="167">
        <f>'Lifecycle Calculation_MS6+1'!G13</f>
        <v>0</v>
      </c>
      <c r="H74" s="167">
        <f>'Lifecycle Calculation_MS6+1'!H13</f>
        <v>0</v>
      </c>
      <c r="I74" s="305">
        <f>'Lifecycle Calculation_MS6+1'!I13</f>
        <v>0</v>
      </c>
      <c r="J74" s="228">
        <f>SUM(C74:I74)</f>
        <v>0</v>
      </c>
    </row>
    <row r="75" spans="1:11">
      <c r="A75" s="160" t="s">
        <v>270</v>
      </c>
      <c r="B75" s="156" t="s">
        <v>86</v>
      </c>
      <c r="C75" s="182">
        <f>'Lifecycle Calculation_MS6+1'!C12</f>
        <v>0</v>
      </c>
      <c r="D75" s="167">
        <f>'Lifecycle Calculation_MS6+1'!D12</f>
        <v>0</v>
      </c>
      <c r="E75" s="167">
        <f>'Lifecycle Calculation_MS6+1'!E12</f>
        <v>0</v>
      </c>
      <c r="F75" s="167">
        <f>'Lifecycle Calculation_MS6+1'!F12</f>
        <v>0</v>
      </c>
      <c r="G75" s="167">
        <f>'Lifecycle Calculation_MS6+1'!G12</f>
        <v>0</v>
      </c>
      <c r="H75" s="167">
        <f>'Lifecycle Calculation_MS6+1'!H12</f>
        <v>0</v>
      </c>
      <c r="I75" s="305">
        <f>'Lifecycle Calculation_MS6+1'!I12</f>
        <v>0</v>
      </c>
      <c r="J75" s="228">
        <f>SUM(C75:I75)</f>
        <v>0</v>
      </c>
    </row>
    <row r="76" spans="1:11">
      <c r="A76" s="175" t="s">
        <v>271</v>
      </c>
      <c r="B76" s="176" t="s">
        <v>86</v>
      </c>
      <c r="C76" s="183">
        <f>SUM(C74:C75)</f>
        <v>0</v>
      </c>
      <c r="D76" s="177">
        <f t="shared" ref="D76:J76" si="30">SUM(D74:D75)</f>
        <v>0</v>
      </c>
      <c r="E76" s="177">
        <f t="shared" si="30"/>
        <v>0</v>
      </c>
      <c r="F76" s="177">
        <f t="shared" si="30"/>
        <v>0</v>
      </c>
      <c r="G76" s="177">
        <f t="shared" si="30"/>
        <v>0</v>
      </c>
      <c r="H76" s="177">
        <f t="shared" si="30"/>
        <v>0</v>
      </c>
      <c r="I76" s="306">
        <f t="shared" si="30"/>
        <v>0</v>
      </c>
      <c r="J76" s="213">
        <f t="shared" si="30"/>
        <v>0</v>
      </c>
      <c r="K76" s="222"/>
    </row>
    <row r="77" spans="1:11" hidden="1">
      <c r="A77" s="1039" t="s">
        <v>272</v>
      </c>
      <c r="B77" s="1040" t="s">
        <v>86</v>
      </c>
      <c r="C77" s="1041">
        <f t="shared" ref="C77:I77" si="31">C58+C76-C73</f>
        <v>0</v>
      </c>
      <c r="D77" s="168">
        <f t="shared" si="31"/>
        <v>0</v>
      </c>
      <c r="E77" s="168">
        <f t="shared" si="31"/>
        <v>0</v>
      </c>
      <c r="F77" s="168">
        <f t="shared" si="31"/>
        <v>0</v>
      </c>
      <c r="G77" s="168">
        <f t="shared" si="31"/>
        <v>0</v>
      </c>
      <c r="H77" s="168">
        <f t="shared" si="31"/>
        <v>0</v>
      </c>
      <c r="I77" s="307">
        <f t="shared" si="31"/>
        <v>0</v>
      </c>
      <c r="J77" s="1042">
        <f>SUM(C77:I77)</f>
        <v>0</v>
      </c>
    </row>
    <row r="78" spans="1:11" s="214" customFormat="1" hidden="1">
      <c r="A78" s="217" t="s">
        <v>272</v>
      </c>
      <c r="B78" s="218" t="s">
        <v>98</v>
      </c>
      <c r="C78" s="303">
        <f t="shared" ref="C78:J78" si="32">IF(C37=0,0,C77/C37)</f>
        <v>0</v>
      </c>
      <c r="D78" s="219">
        <f t="shared" si="32"/>
        <v>0</v>
      </c>
      <c r="E78" s="219">
        <f t="shared" si="32"/>
        <v>0</v>
      </c>
      <c r="F78" s="219">
        <f t="shared" si="32"/>
        <v>0</v>
      </c>
      <c r="G78" s="219">
        <f t="shared" si="32"/>
        <v>0</v>
      </c>
      <c r="H78" s="219">
        <f t="shared" si="32"/>
        <v>0</v>
      </c>
      <c r="I78" s="310">
        <f t="shared" si="32"/>
        <v>0</v>
      </c>
      <c r="J78" s="313">
        <f t="shared" si="32"/>
        <v>0</v>
      </c>
    </row>
    <row r="79" spans="1:11">
      <c r="A79" s="715" t="s">
        <v>273</v>
      </c>
      <c r="B79" s="156" t="s">
        <v>86</v>
      </c>
      <c r="C79" s="989">
        <f>'Project Costs_MS6+1'!J18/1000</f>
        <v>0</v>
      </c>
      <c r="D79" s="167">
        <f>'Lifecycle Calculation_MS6+1'!D10</f>
        <v>0</v>
      </c>
      <c r="E79" s="167">
        <f>'Lifecycle Calculation_MS6+1'!E10</f>
        <v>0</v>
      </c>
      <c r="F79" s="167">
        <f>'Lifecycle Calculation_MS6+1'!F10</f>
        <v>0</v>
      </c>
      <c r="G79" s="167">
        <f>'Lifecycle Calculation_MS6+1'!G10</f>
        <v>0</v>
      </c>
      <c r="H79" s="167">
        <f>'Lifecycle Calculation_MS6+1'!H10</f>
        <v>0</v>
      </c>
      <c r="I79" s="305">
        <f>'Lifecycle Calculation_MS6+1'!I10</f>
        <v>0</v>
      </c>
      <c r="J79" s="228">
        <f>SUM(C79:I79)</f>
        <v>0</v>
      </c>
    </row>
    <row r="80" spans="1:11">
      <c r="A80" s="715" t="s">
        <v>274</v>
      </c>
      <c r="B80" s="156" t="s">
        <v>86</v>
      </c>
      <c r="C80" s="182">
        <f>'Project Costs_MS6+1'!J27/1000</f>
        <v>0</v>
      </c>
      <c r="D80" s="167">
        <f>'Lifecycle Calculation_MS6+1'!D9</f>
        <v>0</v>
      </c>
      <c r="E80" s="167">
        <f>'Lifecycle Calculation_MS6+1'!E9</f>
        <v>0</v>
      </c>
      <c r="F80" s="167">
        <f>'Lifecycle Calculation_MS6+1'!F9</f>
        <v>0</v>
      </c>
      <c r="G80" s="167">
        <f>'Lifecycle Calculation_MS6+1'!G9</f>
        <v>0</v>
      </c>
      <c r="H80" s="167">
        <f>'Lifecycle Calculation_MS6+1'!H9</f>
        <v>0</v>
      </c>
      <c r="I80" s="716">
        <f>'Lifecycle Calculation_MS6+1'!I9</f>
        <v>0</v>
      </c>
      <c r="J80" s="228">
        <f t="shared" ref="J80" si="33">SUM(C80:I80)</f>
        <v>0</v>
      </c>
    </row>
    <row r="81" spans="1:10">
      <c r="A81" s="913" t="s">
        <v>117</v>
      </c>
      <c r="B81" s="914" t="s">
        <v>86</v>
      </c>
      <c r="C81" s="915">
        <f>C80+C79+C72+C71-C76</f>
        <v>0</v>
      </c>
      <c r="D81" s="916">
        <f t="shared" ref="D81:J81" si="34">D80+D79+D72+D71-D76</f>
        <v>0</v>
      </c>
      <c r="E81" s="916">
        <f t="shared" si="34"/>
        <v>0</v>
      </c>
      <c r="F81" s="916">
        <f t="shared" si="34"/>
        <v>0</v>
      </c>
      <c r="G81" s="916">
        <f t="shared" si="34"/>
        <v>0</v>
      </c>
      <c r="H81" s="916">
        <f t="shared" si="34"/>
        <v>0</v>
      </c>
      <c r="I81" s="917">
        <f t="shared" si="34"/>
        <v>0</v>
      </c>
      <c r="J81" s="918">
        <f t="shared" si="34"/>
        <v>0</v>
      </c>
    </row>
    <row r="82" spans="1:10" s="214" customFormat="1">
      <c r="A82" s="146"/>
      <c r="B82" s="170"/>
      <c r="C82" s="146"/>
      <c r="D82" s="146"/>
      <c r="E82" s="146"/>
      <c r="F82" s="146"/>
      <c r="G82" s="146"/>
      <c r="H82" s="146"/>
      <c r="I82" s="146"/>
      <c r="J82" s="146"/>
    </row>
    <row r="83" spans="1:10" ht="15.75">
      <c r="A83" s="283" t="s">
        <v>275</v>
      </c>
      <c r="B83" s="161"/>
      <c r="C83" s="161"/>
      <c r="D83" s="161"/>
      <c r="E83" s="161"/>
      <c r="F83" s="161"/>
      <c r="G83" s="161"/>
      <c r="H83" s="161"/>
      <c r="I83" s="161"/>
      <c r="J83" s="235"/>
    </row>
    <row r="84" spans="1:10">
      <c r="A84" s="301" t="s">
        <v>276</v>
      </c>
      <c r="B84" s="156" t="s">
        <v>86</v>
      </c>
      <c r="C84" s="182">
        <f>IF('Project Costs_MS6+1'!$D$18=0,0,C57*'Project Costs_MS6+1'!$C$6)</f>
        <v>0</v>
      </c>
      <c r="D84" s="167">
        <f>IF('Project Costs_MS6+1'!$D$18=0,0,D57*'Project Costs_MS6+1'!$C$6)</f>
        <v>0</v>
      </c>
      <c r="E84" s="167">
        <f>IF('Project Costs_MS6+1'!$D$18=0,0,E57*'Project Costs_MS6+1'!$C$6)</f>
        <v>0</v>
      </c>
      <c r="F84" s="167">
        <f>IF('Project Costs_MS6+1'!$D$18=0,0,F57*'Project Costs_MS6+1'!$C$6)</f>
        <v>0</v>
      </c>
      <c r="G84" s="167">
        <f>IF('Project Costs_MS6+1'!$D$18=0,0,G57*'Project Costs_MS6+1'!$C$6)</f>
        <v>0</v>
      </c>
      <c r="H84" s="167">
        <f>IF('Project Costs_MS6+1'!$D$18=0,0,H57*'Project Costs_MS6+1'!$C$6)</f>
        <v>0</v>
      </c>
      <c r="I84" s="305">
        <f>IF('Project Costs_MS6+1'!$D$18=0,0,I57*'Project Costs_MS6+1'!$C$6)</f>
        <v>0</v>
      </c>
      <c r="J84" s="228">
        <f>SUM(C84:I84)</f>
        <v>0</v>
      </c>
    </row>
    <row r="85" spans="1:10">
      <c r="A85" s="301" t="s">
        <v>171</v>
      </c>
      <c r="B85" s="156" t="s">
        <v>86</v>
      </c>
      <c r="C85" s="182">
        <f>IF(C22=0,0,('Lifecycle Calculation_MS6+1'!$C$8+'Lifecycle Calculation_MS6+1'!$C$9)/'Project Costs_MS6+1'!$C$4)</f>
        <v>0</v>
      </c>
      <c r="D85" s="167">
        <f>IF(D22=0,0,('Lifecycle Calculation_MS6+1'!$C$8+'Lifecycle Calculation_MS6+1'!$C$9)/'Project Costs_MS6+1'!$C$4)</f>
        <v>0</v>
      </c>
      <c r="E85" s="167">
        <f>IF(E22=0,0,('Lifecycle Calculation_MS6+1'!$C$8+'Lifecycle Calculation_MS6+1'!$C$9)/'Project Costs_MS6+1'!$C$4)</f>
        <v>0</v>
      </c>
      <c r="F85" s="167">
        <f>IF(F22=0,0,('Lifecycle Calculation_MS6+1'!$C$8+'Lifecycle Calculation_MS6+1'!$C$9)/'Project Costs_MS6+1'!$C$4)</f>
        <v>0</v>
      </c>
      <c r="G85" s="167">
        <f>IF(G22=0,0,('Lifecycle Calculation_MS6+1'!$C$8+'Lifecycle Calculation_MS6+1'!$C$9)/'Project Costs_MS6+1'!$C$4)</f>
        <v>0</v>
      </c>
      <c r="H85" s="167">
        <f>IF(H22=0,0,('Lifecycle Calculation_MS6+1'!$C$8+'Lifecycle Calculation_MS6+1'!$C$9)/'Project Costs_MS6+1'!$C$4)</f>
        <v>0</v>
      </c>
      <c r="I85" s="305">
        <f>IF(I22=0,0,('Lifecycle Calculation_MS6+1'!$C$8+'Lifecycle Calculation_MS6+1'!$C$9)/'Project Costs_MS6+1'!$C$4)</f>
        <v>0</v>
      </c>
      <c r="J85" s="228">
        <f>IF(J22=0,0,('Lifecycle Calculation_MS6+1'!$J$8+'Lifecycle Calculation_MS6+1'!$J$9))</f>
        <v>0</v>
      </c>
    </row>
    <row r="86" spans="1:10">
      <c r="A86" s="301" t="s">
        <v>277</v>
      </c>
      <c r="B86" s="156" t="s">
        <v>86</v>
      </c>
      <c r="C86" s="182">
        <f t="shared" ref="C86:I86" si="35">C85+C84+C58</f>
        <v>0</v>
      </c>
      <c r="D86" s="167">
        <f t="shared" si="35"/>
        <v>0</v>
      </c>
      <c r="E86" s="167">
        <f t="shared" si="35"/>
        <v>0</v>
      </c>
      <c r="F86" s="167">
        <f t="shared" si="35"/>
        <v>0</v>
      </c>
      <c r="G86" s="167">
        <f t="shared" si="35"/>
        <v>0</v>
      </c>
      <c r="H86" s="167">
        <f t="shared" si="35"/>
        <v>0</v>
      </c>
      <c r="I86" s="305">
        <f t="shared" si="35"/>
        <v>0</v>
      </c>
      <c r="J86" s="228">
        <f>SUM(C86:I86)</f>
        <v>0</v>
      </c>
    </row>
    <row r="87" spans="1:10">
      <c r="A87" s="659" t="s">
        <v>278</v>
      </c>
      <c r="B87" s="158" t="s">
        <v>86</v>
      </c>
      <c r="C87" s="285">
        <f>C86*C88</f>
        <v>0</v>
      </c>
      <c r="D87" s="226">
        <f t="shared" ref="D87:I87" si="36">D86*D88</f>
        <v>0</v>
      </c>
      <c r="E87" s="226">
        <f t="shared" si="36"/>
        <v>0</v>
      </c>
      <c r="F87" s="226">
        <f t="shared" si="36"/>
        <v>0</v>
      </c>
      <c r="G87" s="226">
        <f t="shared" si="36"/>
        <v>0</v>
      </c>
      <c r="H87" s="226">
        <f t="shared" si="36"/>
        <v>0</v>
      </c>
      <c r="I87" s="314">
        <f t="shared" si="36"/>
        <v>0</v>
      </c>
      <c r="J87" s="229">
        <f>SUM(C87:I87)</f>
        <v>0</v>
      </c>
    </row>
    <row r="88" spans="1:10" hidden="1">
      <c r="A88" s="301" t="s">
        <v>279</v>
      </c>
      <c r="B88" s="156"/>
      <c r="C88" s="878">
        <f>1/(1+'Project Costs_MS6+1'!$C$3)^1</f>
        <v>0.92592592592592582</v>
      </c>
      <c r="D88" s="879">
        <f>1/(1+'Project Costs_MS6+1'!$C$3)^2</f>
        <v>0.85733882030178321</v>
      </c>
      <c r="E88" s="879">
        <f>1/(1+'Project Costs_MS6+1'!$C$3)^3</f>
        <v>0.79383224102016958</v>
      </c>
      <c r="F88" s="879">
        <f>1/(1+'Project Costs_MS6+1'!$C$3)^4</f>
        <v>0.73502985279645328</v>
      </c>
      <c r="G88" s="879">
        <f>1/(1+'Project Costs_MS6+1'!$C$3)^5</f>
        <v>0.68058319703375303</v>
      </c>
      <c r="H88" s="879">
        <f>1/(1+'Project Costs_MS6+1'!$C$3)^6</f>
        <v>0.63016962688310452</v>
      </c>
      <c r="I88" s="880">
        <f>1/(1+'Project Costs_MS6+1'!$C$3)^7</f>
        <v>0.58349039526213387</v>
      </c>
      <c r="J88" s="228"/>
    </row>
    <row r="90" spans="1:10" ht="15.75" hidden="1">
      <c r="A90" s="283" t="s">
        <v>280</v>
      </c>
      <c r="B90" s="161"/>
      <c r="C90" s="161"/>
      <c r="D90" s="161"/>
      <c r="E90" s="161"/>
      <c r="F90" s="161"/>
      <c r="G90" s="161"/>
      <c r="H90" s="161"/>
      <c r="I90" s="161"/>
      <c r="J90" s="235"/>
    </row>
    <row r="91" spans="1:10" hidden="1">
      <c r="A91" s="301" t="s">
        <v>276</v>
      </c>
      <c r="B91" s="156" t="s">
        <v>86</v>
      </c>
      <c r="C91" s="182">
        <f>C66*-1</f>
        <v>0</v>
      </c>
      <c r="D91" s="167">
        <f t="shared" ref="D91:I91" si="37">D66*-1</f>
        <v>0</v>
      </c>
      <c r="E91" s="167">
        <f t="shared" si="37"/>
        <v>0</v>
      </c>
      <c r="F91" s="167">
        <f t="shared" si="37"/>
        <v>0</v>
      </c>
      <c r="G91" s="167">
        <f t="shared" si="37"/>
        <v>0</v>
      </c>
      <c r="H91" s="167">
        <f t="shared" si="37"/>
        <v>0</v>
      </c>
      <c r="I91" s="305">
        <f t="shared" si="37"/>
        <v>0</v>
      </c>
      <c r="J91" s="228">
        <f>SUM(C91:I91)</f>
        <v>0</v>
      </c>
    </row>
    <row r="92" spans="1:10" hidden="1">
      <c r="A92" s="301" t="s">
        <v>171</v>
      </c>
      <c r="B92" s="156" t="s">
        <v>86</v>
      </c>
      <c r="C92" s="182">
        <f>IF(C27=0,0,('Lifecycle Calculation_MS6+1'!$C$8+'Lifecycle Calculation_MS6+1'!$C$9)/'Project Costs_MS6+1'!$C$4)</f>
        <v>0</v>
      </c>
      <c r="D92" s="167">
        <f>IF(D27=0,0,('Lifecycle Calculation_MS6+1'!$C$8+'Lifecycle Calculation_MS6+1'!$C$9)/'Project Costs_MS6+1'!$C$4)</f>
        <v>0</v>
      </c>
      <c r="E92" s="167">
        <f>IF(E27=0,0,('Lifecycle Calculation_MS6+1'!$C$8+'Lifecycle Calculation_MS6+1'!$C$9)/'Project Costs_MS6+1'!$C$4)</f>
        <v>0</v>
      </c>
      <c r="F92" s="167">
        <f>IF(F27=0,0,('Lifecycle Calculation_MS6+1'!$C$8+'Lifecycle Calculation_MS6+1'!$C$9)/'Project Costs_MS6+1'!$C$4)</f>
        <v>0</v>
      </c>
      <c r="G92" s="167">
        <f>IF(G27=0,0,('Lifecycle Calculation_MS6+1'!$C$8+'Lifecycle Calculation_MS6+1'!$C$9)/'Project Costs_MS6+1'!$C$4)</f>
        <v>0</v>
      </c>
      <c r="H92" s="167">
        <f>IF(H27=0,0,('Lifecycle Calculation_MS6+1'!$C$8+'Lifecycle Calculation_MS6+1'!$C$9)/'Project Costs_MS6+1'!$C$4)</f>
        <v>0</v>
      </c>
      <c r="I92" s="305">
        <f>IF(I27=0,0,('Lifecycle Calculation_MS6+1'!$C$8+'Lifecycle Calculation_MS6+1'!$C$9)/'Project Costs_MS6+1'!$C$4)</f>
        <v>0</v>
      </c>
      <c r="J92" s="228">
        <f>SUM(C92:I92)</f>
        <v>0</v>
      </c>
    </row>
    <row r="93" spans="1:10" hidden="1">
      <c r="A93" s="301" t="s">
        <v>277</v>
      </c>
      <c r="B93" s="156" t="s">
        <v>86</v>
      </c>
      <c r="C93" s="182">
        <f>C92+C69+C67</f>
        <v>0</v>
      </c>
      <c r="D93" s="167">
        <f t="shared" ref="D93:I93" si="38">D92+D69+D67</f>
        <v>0</v>
      </c>
      <c r="E93" s="167">
        <f t="shared" si="38"/>
        <v>0</v>
      </c>
      <c r="F93" s="167">
        <f t="shared" si="38"/>
        <v>0</v>
      </c>
      <c r="G93" s="167">
        <f t="shared" si="38"/>
        <v>0</v>
      </c>
      <c r="H93" s="167">
        <f t="shared" si="38"/>
        <v>0</v>
      </c>
      <c r="I93" s="305">
        <f t="shared" si="38"/>
        <v>0</v>
      </c>
      <c r="J93" s="228">
        <f>SUM(C93:I93)</f>
        <v>0</v>
      </c>
    </row>
    <row r="94" spans="1:10" hidden="1">
      <c r="A94" s="659" t="s">
        <v>278</v>
      </c>
      <c r="B94" s="158" t="s">
        <v>86</v>
      </c>
      <c r="C94" s="285">
        <f>C93*C88</f>
        <v>0</v>
      </c>
      <c r="D94" s="226">
        <f t="shared" ref="D94:I94" si="39">D93*D88</f>
        <v>0</v>
      </c>
      <c r="E94" s="226">
        <f t="shared" si="39"/>
        <v>0</v>
      </c>
      <c r="F94" s="226">
        <f t="shared" si="39"/>
        <v>0</v>
      </c>
      <c r="G94" s="226">
        <f t="shared" si="39"/>
        <v>0</v>
      </c>
      <c r="H94" s="226">
        <f t="shared" si="39"/>
        <v>0</v>
      </c>
      <c r="I94" s="314">
        <f t="shared" si="39"/>
        <v>0</v>
      </c>
      <c r="J94" s="229">
        <f>SUM(C94:I94)</f>
        <v>0</v>
      </c>
    </row>
    <row r="96" spans="1:10" ht="15.75" hidden="1">
      <c r="A96" s="283" t="s">
        <v>281</v>
      </c>
      <c r="B96" s="161"/>
      <c r="C96" s="161"/>
      <c r="D96" s="161"/>
      <c r="E96" s="161"/>
      <c r="F96" s="161"/>
      <c r="G96" s="161"/>
      <c r="H96" s="161"/>
      <c r="I96" s="161"/>
      <c r="J96" s="235"/>
    </row>
    <row r="97" spans="1:11" hidden="1">
      <c r="A97" s="284" t="s">
        <v>282</v>
      </c>
      <c r="B97" s="220"/>
      <c r="C97" s="230">
        <f>SUM(C98:C103)</f>
        <v>0</v>
      </c>
      <c r="D97" s="225">
        <f t="shared" ref="D97:I97" si="40">SUM(D98:D103)</f>
        <v>0</v>
      </c>
      <c r="E97" s="225">
        <f t="shared" si="40"/>
        <v>0</v>
      </c>
      <c r="F97" s="225">
        <f t="shared" si="40"/>
        <v>0</v>
      </c>
      <c r="G97" s="225">
        <f t="shared" si="40"/>
        <v>0</v>
      </c>
      <c r="H97" s="225">
        <f t="shared" si="40"/>
        <v>0</v>
      </c>
      <c r="I97" s="225">
        <f t="shared" si="40"/>
        <v>0</v>
      </c>
      <c r="J97" s="227">
        <f t="shared" ref="J97:J103" si="41">SUM(C97:I97)</f>
        <v>0</v>
      </c>
    </row>
    <row r="98" spans="1:11" ht="14.25" hidden="1">
      <c r="A98" s="1057" t="s">
        <v>250</v>
      </c>
      <c r="B98" s="1031"/>
      <c r="C98" s="1058">
        <f>'Lifecycle Calculation_MS1'!C481/1000</f>
        <v>0</v>
      </c>
      <c r="D98" s="169">
        <f>'Lifecycle Calculation_MS1'!D481/1000</f>
        <v>0</v>
      </c>
      <c r="E98" s="169">
        <f>'Lifecycle Calculation_MS1'!E481/1000</f>
        <v>0</v>
      </c>
      <c r="F98" s="169">
        <f>'Lifecycle Calculation_MS1'!F481/1000</f>
        <v>0</v>
      </c>
      <c r="G98" s="169">
        <f>'Lifecycle Calculation_MS1'!G481/1000</f>
        <v>0</v>
      </c>
      <c r="H98" s="169">
        <f>'Lifecycle Calculation_MS1'!H481/1000</f>
        <v>0</v>
      </c>
      <c r="I98" s="169">
        <f>'Lifecycle Calculation_MS1'!I481/1000</f>
        <v>0</v>
      </c>
      <c r="J98" s="1038">
        <f t="shared" si="41"/>
        <v>0</v>
      </c>
    </row>
    <row r="99" spans="1:11" ht="14.25" hidden="1">
      <c r="A99" s="221" t="s">
        <v>251</v>
      </c>
      <c r="C99" s="231">
        <f>'Lifecycle Calculation_MS1'!C523/1000</f>
        <v>0</v>
      </c>
      <c r="D99" s="167">
        <f>'Lifecycle Calculation_MS1'!D523/1000</f>
        <v>0</v>
      </c>
      <c r="E99" s="167">
        <f>'Lifecycle Calculation_MS1'!E523/1000</f>
        <v>0</v>
      </c>
      <c r="F99" s="167">
        <f>'Lifecycle Calculation_MS1'!F523/1000</f>
        <v>0</v>
      </c>
      <c r="G99" s="167">
        <f>'Lifecycle Calculation_MS1'!G523/1000</f>
        <v>0</v>
      </c>
      <c r="H99" s="167">
        <f>'Lifecycle Calculation_MS1'!H523/1000</f>
        <v>0</v>
      </c>
      <c r="I99" s="167">
        <f>'Lifecycle Calculation_MS1'!I523/1000</f>
        <v>0</v>
      </c>
      <c r="J99" s="228">
        <f t="shared" si="41"/>
        <v>0</v>
      </c>
    </row>
    <row r="100" spans="1:11" ht="14.25" hidden="1">
      <c r="A100" s="221" t="s">
        <v>283</v>
      </c>
      <c r="C100" s="231">
        <f>'Lifecycle Calculation_MS1'!C565/1000</f>
        <v>0</v>
      </c>
      <c r="D100" s="167">
        <f>'Lifecycle Calculation_MS1'!D565/1000</f>
        <v>0</v>
      </c>
      <c r="E100" s="167">
        <f>'Lifecycle Calculation_MS1'!E565/1000</f>
        <v>0</v>
      </c>
      <c r="F100" s="167">
        <f>'Lifecycle Calculation_MS1'!F565/1000</f>
        <v>0</v>
      </c>
      <c r="G100" s="167">
        <f>'Lifecycle Calculation_MS1'!G565/1000</f>
        <v>0</v>
      </c>
      <c r="H100" s="167">
        <f>'Lifecycle Calculation_MS1'!H565/1000</f>
        <v>0</v>
      </c>
      <c r="I100" s="167">
        <f>'Lifecycle Calculation_MS1'!I565/1000</f>
        <v>0</v>
      </c>
      <c r="J100" s="228">
        <f t="shared" si="41"/>
        <v>0</v>
      </c>
    </row>
    <row r="101" spans="1:11" ht="14.25" hidden="1">
      <c r="A101" s="221" t="s">
        <v>256</v>
      </c>
      <c r="C101" s="231">
        <f>'Lifecycle Calculation_MS1'!C607/1000</f>
        <v>0</v>
      </c>
      <c r="D101" s="167">
        <f>'Lifecycle Calculation_MS1'!D607/1000</f>
        <v>0</v>
      </c>
      <c r="E101" s="167">
        <f>'Lifecycle Calculation_MS1'!E607/1000</f>
        <v>0</v>
      </c>
      <c r="F101" s="167">
        <f>'Lifecycle Calculation_MS1'!F607/1000</f>
        <v>0</v>
      </c>
      <c r="G101" s="167">
        <f>'Lifecycle Calculation_MS1'!G607/1000</f>
        <v>0</v>
      </c>
      <c r="H101" s="167">
        <f>'Lifecycle Calculation_MS1'!H607/1000</f>
        <v>0</v>
      </c>
      <c r="I101" s="167">
        <f>'Lifecycle Calculation_MS1'!I607/1000</f>
        <v>0</v>
      </c>
      <c r="J101" s="228">
        <f t="shared" si="41"/>
        <v>0</v>
      </c>
    </row>
    <row r="102" spans="1:11" ht="14.25" hidden="1">
      <c r="A102" s="221" t="s">
        <v>257</v>
      </c>
      <c r="C102" s="231">
        <f>'Lifecycle Calculation_MS1'!C649/1000</f>
        <v>0</v>
      </c>
      <c r="D102" s="167">
        <f>'Lifecycle Calculation_MS1'!D649/1000</f>
        <v>0</v>
      </c>
      <c r="E102" s="167">
        <f>'Lifecycle Calculation_MS1'!E649/1000</f>
        <v>0</v>
      </c>
      <c r="F102" s="167">
        <f>'Lifecycle Calculation_MS1'!F649/1000</f>
        <v>0</v>
      </c>
      <c r="G102" s="167">
        <f>'Lifecycle Calculation_MS1'!G649/1000</f>
        <v>0</v>
      </c>
      <c r="H102" s="167">
        <f>'Lifecycle Calculation_MS1'!H649/1000</f>
        <v>0</v>
      </c>
      <c r="I102" s="167">
        <f>'Lifecycle Calculation_MS1'!I649/1000</f>
        <v>0</v>
      </c>
      <c r="J102" s="228">
        <f t="shared" si="41"/>
        <v>0</v>
      </c>
    </row>
    <row r="103" spans="1:11" ht="14.25" hidden="1">
      <c r="A103" s="223" t="s">
        <v>258</v>
      </c>
      <c r="B103" s="224"/>
      <c r="C103" s="232">
        <f>'Lifecycle Calculation_MS1'!C691/1000</f>
        <v>0</v>
      </c>
      <c r="D103" s="226">
        <f>'Lifecycle Calculation_MS1'!D691/1000</f>
        <v>0</v>
      </c>
      <c r="E103" s="226">
        <f>'Lifecycle Calculation_MS1'!E691/1000</f>
        <v>0</v>
      </c>
      <c r="F103" s="226">
        <f>'Lifecycle Calculation_MS1'!F691/1000</f>
        <v>0</v>
      </c>
      <c r="G103" s="226">
        <f>'Lifecycle Calculation_MS1'!G691/1000</f>
        <v>0</v>
      </c>
      <c r="H103" s="226">
        <f>'Lifecycle Calculation_MS1'!H691/1000</f>
        <v>0</v>
      </c>
      <c r="I103" s="226">
        <f>'Lifecycle Calculation_MS1'!I691/1000</f>
        <v>0</v>
      </c>
      <c r="J103" s="229">
        <f t="shared" si="41"/>
        <v>0</v>
      </c>
    </row>
    <row r="104" spans="1:11" ht="14.25">
      <c r="A104" s="1"/>
      <c r="C104" s="222"/>
      <c r="D104" s="222"/>
      <c r="E104" s="222"/>
      <c r="F104" s="222"/>
      <c r="G104" s="222"/>
      <c r="H104" s="222"/>
      <c r="I104" s="222"/>
      <c r="J104" s="222"/>
    </row>
    <row r="105" spans="1:11">
      <c r="A105" s="1092" t="s">
        <v>284</v>
      </c>
      <c r="B105" s="1093"/>
      <c r="C105" s="1093"/>
      <c r="D105" s="1093"/>
      <c r="E105" s="1093"/>
      <c r="F105" s="1093"/>
      <c r="G105" s="1093"/>
      <c r="H105" s="1093"/>
      <c r="I105" s="1093"/>
      <c r="J105" s="1094"/>
    </row>
    <row r="106" spans="1:11">
      <c r="A106" s="459"/>
      <c r="B106" s="460"/>
      <c r="C106" s="460"/>
      <c r="D106" s="460"/>
      <c r="E106" s="460"/>
      <c r="F106" s="460"/>
      <c r="G106" s="460"/>
      <c r="H106" s="460"/>
      <c r="I106" s="460"/>
      <c r="J106" s="461"/>
    </row>
    <row r="107" spans="1:11">
      <c r="A107" s="459"/>
      <c r="B107" s="460"/>
      <c r="C107" s="460"/>
      <c r="D107" s="460"/>
      <c r="E107" s="460"/>
      <c r="F107" s="460"/>
      <c r="G107" s="460"/>
      <c r="H107" s="460"/>
      <c r="I107" s="460"/>
      <c r="J107" s="461"/>
    </row>
    <row r="108" spans="1:11" ht="14.25">
      <c r="A108" s="459"/>
      <c r="B108" s="460"/>
      <c r="C108" s="460"/>
      <c r="D108" s="460"/>
      <c r="E108" s="460"/>
      <c r="F108" s="460"/>
      <c r="G108" s="460"/>
      <c r="H108" s="460"/>
      <c r="I108" s="460"/>
      <c r="J108" s="461"/>
      <c r="K108" s="1"/>
    </row>
    <row r="109" spans="1:11">
      <c r="A109" s="459"/>
      <c r="B109" s="460"/>
      <c r="C109" s="460"/>
      <c r="D109" s="460"/>
      <c r="E109" s="460"/>
      <c r="F109" s="460"/>
      <c r="G109" s="460"/>
      <c r="H109" s="460"/>
      <c r="I109" s="460"/>
      <c r="J109" s="461"/>
    </row>
    <row r="110" spans="1:11" ht="14.25">
      <c r="A110" s="459"/>
      <c r="B110" s="460"/>
      <c r="C110" s="460"/>
      <c r="D110" s="460"/>
      <c r="E110" s="460"/>
      <c r="F110" s="460"/>
      <c r="G110" s="460"/>
      <c r="H110" s="460"/>
      <c r="I110" s="460"/>
      <c r="J110" s="461"/>
      <c r="K110" s="1"/>
    </row>
    <row r="111" spans="1:11" ht="14.25">
      <c r="A111" s="459"/>
      <c r="B111" s="460"/>
      <c r="C111" s="460"/>
      <c r="D111" s="460"/>
      <c r="E111" s="460"/>
      <c r="F111" s="460"/>
      <c r="G111" s="460"/>
      <c r="H111" s="460"/>
      <c r="I111" s="460"/>
      <c r="J111" s="461"/>
      <c r="K111" s="1"/>
    </row>
    <row r="112" spans="1:11">
      <c r="A112" s="459"/>
      <c r="B112" s="460"/>
      <c r="C112" s="460"/>
      <c r="D112" s="460"/>
      <c r="E112" s="460"/>
      <c r="F112" s="460"/>
      <c r="G112" s="460"/>
      <c r="H112" s="460"/>
      <c r="I112" s="460"/>
      <c r="J112" s="461"/>
    </row>
    <row r="113" spans="1:11" ht="14.25">
      <c r="A113" s="459"/>
      <c r="B113" s="460"/>
      <c r="C113" s="460"/>
      <c r="D113" s="460"/>
      <c r="E113" s="460"/>
      <c r="F113" s="460"/>
      <c r="G113" s="460"/>
      <c r="H113" s="460"/>
      <c r="I113" s="460"/>
      <c r="J113" s="461"/>
      <c r="K113" s="1"/>
    </row>
    <row r="114" spans="1:11" ht="14.25">
      <c r="A114" s="462"/>
      <c r="B114" s="463"/>
      <c r="C114" s="463"/>
      <c r="D114" s="463"/>
      <c r="E114" s="463"/>
      <c r="F114" s="463"/>
      <c r="G114" s="463"/>
      <c r="H114" s="463"/>
      <c r="I114" s="463"/>
      <c r="J114" s="464"/>
      <c r="K114" s="1"/>
    </row>
    <row r="115" spans="1:11" ht="14.25">
      <c r="B115" s="146"/>
      <c r="K115" s="1"/>
    </row>
    <row r="116" spans="1:11" ht="14.25">
      <c r="B116" s="146"/>
      <c r="K116" s="1"/>
    </row>
  </sheetData>
  <mergeCells count="8">
    <mergeCell ref="A105:J105"/>
    <mergeCell ref="A6:N6"/>
    <mergeCell ref="A7:E7"/>
    <mergeCell ref="A5:N5"/>
    <mergeCell ref="K2:L2"/>
    <mergeCell ref="E3:G3"/>
    <mergeCell ref="H3:J3"/>
    <mergeCell ref="K3:L3"/>
  </mergeCells>
  <phoneticPr fontId="126" type="noConversion"/>
  <conditionalFormatting sqref="M11:N11">
    <cfRule type="colorScale" priority="5">
      <colorScale>
        <cfvo type="num" val="-0.1"/>
        <cfvo type="num" val="0"/>
        <color rgb="FFF8696B"/>
        <color rgb="FF92D050"/>
      </colorScale>
    </cfRule>
  </conditionalFormatting>
  <conditionalFormatting sqref="M16:N16">
    <cfRule type="cellIs" dxfId="3" priority="3" operator="lessThan">
      <formula>0</formula>
    </cfRule>
    <cfRule type="cellIs" dxfId="2" priority="4" operator="greaterThan">
      <formula>0</formula>
    </cfRule>
  </conditionalFormatting>
  <conditionalFormatting sqref="M17:N17">
    <cfRule type="cellIs" dxfId="1" priority="1" operator="lessThan">
      <formula>0</formula>
    </cfRule>
    <cfRule type="cellIs" dxfId="0" priority="2" operator="greaterThan">
      <formula>0</formula>
    </cfRule>
  </conditionalFormatting>
  <printOptions horizontalCentered="1"/>
  <pageMargins left="0.24" right="0.19685039370078741" top="0.98425196850393704" bottom="0.46" header="0.51181102362204722" footer="0.17"/>
  <pageSetup paperSize="9" scale="62" orientation="portrait" r:id="rId1"/>
  <headerFooter alignWithMargins="0">
    <oddFooter>&amp;L&amp;D&amp;R&amp;F</oddFooter>
  </headerFooter>
  <customProperties>
    <customPr name="_pios_id" r:id="rId2"/>
    <customPr name="EpmWorksheetKeyString_GUID" r:id="rId3"/>
  </customProperties>
  <drawing r:id="rId4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Tabelle1">
    <tabColor theme="7" tint="0.59999389629810485"/>
    <pageSetUpPr fitToPage="1"/>
  </sheetPr>
  <dimension ref="A1:AR130"/>
  <sheetViews>
    <sheetView showZeros="0" zoomScale="80" zoomScaleNormal="80" workbookViewId="0">
      <pane xSplit="3" ySplit="12" topLeftCell="D13" activePane="bottomRight" state="frozen"/>
      <selection pane="topRight" activeCell="J17" sqref="J17"/>
      <selection pane="bottomLeft" activeCell="J17" sqref="J17"/>
      <selection pane="bottomRight" activeCell="B5" sqref="B5"/>
    </sheetView>
  </sheetViews>
  <sheetFormatPr defaultColWidth="11.375" defaultRowHeight="13.5" outlineLevelRow="1"/>
  <cols>
    <col min="1" max="1" width="48.75" style="1" bestFit="1" customWidth="1"/>
    <col min="2" max="2" width="10" style="1" customWidth="1"/>
    <col min="3" max="3" width="9.25" style="1" customWidth="1"/>
    <col min="4" max="11" width="11.75" style="1" customWidth="1"/>
    <col min="12" max="43" width="11.875" style="1" customWidth="1"/>
    <col min="44" max="16384" width="11.375" style="1"/>
  </cols>
  <sheetData>
    <row r="1" spans="1:43" ht="22.5">
      <c r="A1" s="1111" t="s">
        <v>285</v>
      </c>
      <c r="B1" s="1112"/>
      <c r="C1" s="1112"/>
      <c r="D1" s="1112"/>
      <c r="E1" s="1112"/>
      <c r="F1" s="1112"/>
      <c r="G1" s="1112"/>
      <c r="H1" s="1112"/>
      <c r="I1" s="1112"/>
      <c r="J1" s="1112"/>
      <c r="K1" s="1112"/>
      <c r="L1" s="1112"/>
      <c r="M1" s="1112"/>
      <c r="N1" s="1112"/>
      <c r="O1" s="1112"/>
      <c r="P1" s="1112"/>
      <c r="Q1" s="1112"/>
      <c r="R1" s="1112"/>
      <c r="S1" s="1112"/>
      <c r="T1" s="1112"/>
      <c r="U1" s="1112"/>
      <c r="V1" s="1112"/>
      <c r="W1" s="1112"/>
      <c r="X1" s="1112"/>
      <c r="Y1" s="1112"/>
      <c r="Z1" s="1112"/>
      <c r="AA1" s="1112"/>
      <c r="AB1" s="1112"/>
      <c r="AC1" s="1112"/>
      <c r="AD1" s="1112"/>
      <c r="AE1" s="1112"/>
      <c r="AF1" s="1112"/>
      <c r="AG1" s="1112"/>
      <c r="AH1" s="1112"/>
      <c r="AI1" s="1112"/>
      <c r="AJ1" s="1112"/>
      <c r="AK1" s="1112"/>
      <c r="AL1" s="1112"/>
      <c r="AM1" s="1112"/>
      <c r="AN1" s="1112"/>
      <c r="AO1" s="1112"/>
      <c r="AP1" s="1112"/>
      <c r="AQ1" s="1113"/>
    </row>
    <row r="2" spans="1:43" ht="16.5" customHeight="1">
      <c r="A2" s="561" t="s">
        <v>286</v>
      </c>
      <c r="B2" s="1120">
        <v>45742</v>
      </c>
      <c r="C2" s="1121"/>
      <c r="D2" s="1059"/>
      <c r="E2" s="1060"/>
      <c r="F2" s="1116"/>
      <c r="G2" s="1060"/>
      <c r="H2" s="1060"/>
      <c r="I2" s="1060"/>
      <c r="J2" s="1060"/>
      <c r="K2" s="1060"/>
      <c r="L2" s="1060"/>
      <c r="M2" s="1060"/>
      <c r="N2" s="1060"/>
      <c r="O2" s="1060"/>
      <c r="P2" s="1060"/>
      <c r="Q2" s="1060"/>
      <c r="R2" s="1060"/>
      <c r="S2" s="1060"/>
      <c r="T2" s="1060"/>
      <c r="U2" s="1060"/>
      <c r="V2" s="1060"/>
      <c r="W2" s="1060"/>
      <c r="X2" s="1060"/>
      <c r="Y2" s="1060"/>
      <c r="Z2" s="1060"/>
      <c r="AA2" s="1060"/>
      <c r="AB2" s="1060"/>
      <c r="AC2" s="1060"/>
      <c r="AD2" s="1060"/>
      <c r="AE2" s="1060"/>
      <c r="AF2" s="1060"/>
      <c r="AG2" s="1060"/>
      <c r="AH2" s="1060"/>
      <c r="AI2" s="1060"/>
      <c r="AJ2" s="1060"/>
      <c r="AK2" s="1060"/>
      <c r="AL2" s="1060"/>
      <c r="AM2" s="1060"/>
      <c r="AN2" s="1060"/>
      <c r="AO2" s="1060"/>
      <c r="AP2" s="1060"/>
      <c r="AQ2" s="1061"/>
    </row>
    <row r="3" spans="1:43" s="74" customFormat="1" ht="16.5" customHeight="1">
      <c r="A3" s="561" t="s">
        <v>287</v>
      </c>
      <c r="B3" s="861" t="s">
        <v>478</v>
      </c>
      <c r="C3" s="862"/>
      <c r="D3" s="335"/>
      <c r="E3" s="247"/>
      <c r="F3" s="1117"/>
      <c r="G3" s="335"/>
      <c r="H3" s="335"/>
      <c r="I3" s="335"/>
      <c r="J3" s="335"/>
      <c r="K3" s="335"/>
      <c r="L3" s="335"/>
      <c r="M3" s="335"/>
      <c r="N3" s="335"/>
      <c r="O3" s="335"/>
      <c r="P3" s="335"/>
      <c r="Q3" s="335"/>
      <c r="R3" s="335"/>
      <c r="S3" s="335"/>
      <c r="T3" s="335"/>
      <c r="U3" s="335"/>
      <c r="V3" s="335"/>
      <c r="W3" s="335"/>
      <c r="X3" s="335"/>
      <c r="Y3" s="335"/>
      <c r="Z3" s="335"/>
      <c r="AA3" s="335"/>
      <c r="AB3" s="335"/>
      <c r="AC3" s="335"/>
      <c r="AD3" s="335"/>
      <c r="AE3" s="335"/>
      <c r="AF3" s="335"/>
      <c r="AG3" s="335"/>
      <c r="AH3" s="335"/>
      <c r="AI3" s="335"/>
      <c r="AJ3" s="335"/>
      <c r="AK3" s="335"/>
      <c r="AL3" s="335"/>
      <c r="AM3" s="335"/>
      <c r="AN3" s="335"/>
      <c r="AO3" s="335"/>
      <c r="AP3" s="335"/>
      <c r="AQ3" s="336"/>
    </row>
    <row r="4" spans="1:43" s="74" customFormat="1" ht="16.5" customHeight="1">
      <c r="A4" s="561" t="s">
        <v>288</v>
      </c>
      <c r="B4" s="863" t="s">
        <v>192</v>
      </c>
      <c r="C4" s="864"/>
      <c r="D4" s="335"/>
      <c r="E4" s="247"/>
      <c r="F4" s="1117"/>
      <c r="G4" s="335"/>
      <c r="H4" s="335"/>
      <c r="I4" s="335"/>
      <c r="J4" s="335"/>
      <c r="K4" s="335"/>
      <c r="L4" s="335"/>
      <c r="M4" s="335"/>
      <c r="N4" s="335"/>
      <c r="O4" s="335"/>
      <c r="P4" s="335"/>
      <c r="Q4" s="335"/>
      <c r="R4" s="335"/>
      <c r="S4" s="335"/>
      <c r="T4" s="335"/>
      <c r="U4" s="335"/>
      <c r="V4" s="335"/>
      <c r="W4" s="335"/>
      <c r="X4" s="335"/>
      <c r="Y4" s="335"/>
      <c r="Z4" s="335"/>
      <c r="AA4" s="335"/>
      <c r="AB4" s="335"/>
      <c r="AC4" s="335"/>
      <c r="AD4" s="335"/>
      <c r="AE4" s="335"/>
      <c r="AF4" s="335"/>
      <c r="AG4" s="335"/>
      <c r="AH4" s="335"/>
      <c r="AI4" s="335"/>
      <c r="AJ4" s="335"/>
      <c r="AK4" s="335"/>
      <c r="AL4" s="335"/>
      <c r="AM4" s="335"/>
      <c r="AN4" s="335"/>
      <c r="AO4" s="335"/>
      <c r="AP4" s="335"/>
      <c r="AQ4" s="336"/>
    </row>
    <row r="5" spans="1:43" s="74" customFormat="1" ht="16.5" customHeight="1">
      <c r="A5" s="561" t="s">
        <v>289</v>
      </c>
      <c r="B5" s="863" t="s">
        <v>37</v>
      </c>
      <c r="C5" s="864"/>
      <c r="D5" s="335"/>
      <c r="E5" s="247"/>
      <c r="F5" s="1117"/>
      <c r="G5" s="335"/>
      <c r="H5" s="335"/>
      <c r="I5" s="335"/>
      <c r="J5" s="335"/>
      <c r="K5" s="335"/>
      <c r="L5" s="335"/>
      <c r="M5" s="335"/>
      <c r="N5" s="335"/>
      <c r="O5" s="335"/>
      <c r="P5" s="335"/>
      <c r="Q5" s="335"/>
      <c r="R5" s="335"/>
      <c r="S5" s="335"/>
      <c r="T5" s="335"/>
      <c r="U5" s="335"/>
      <c r="V5" s="335"/>
      <c r="W5" s="335"/>
      <c r="X5" s="335"/>
      <c r="Y5" s="335"/>
      <c r="Z5" s="335"/>
      <c r="AA5" s="335"/>
      <c r="AB5" s="335"/>
      <c r="AC5" s="335"/>
      <c r="AD5" s="335"/>
      <c r="AE5" s="335"/>
      <c r="AF5" s="335"/>
      <c r="AG5" s="335"/>
      <c r="AH5" s="335"/>
      <c r="AI5" s="335"/>
      <c r="AJ5" s="335"/>
      <c r="AK5" s="335"/>
      <c r="AL5" s="335"/>
      <c r="AM5" s="335"/>
      <c r="AN5" s="335"/>
      <c r="AO5" s="335"/>
      <c r="AP5" s="335"/>
      <c r="AQ5" s="336"/>
    </row>
    <row r="6" spans="1:43" s="74" customFormat="1" ht="16.5" customHeight="1">
      <c r="A6" s="561" t="s">
        <v>61</v>
      </c>
      <c r="B6" s="1122">
        <v>111</v>
      </c>
      <c r="C6" s="1123"/>
      <c r="D6" s="247"/>
      <c r="E6" s="247"/>
      <c r="F6" s="1117"/>
      <c r="G6" s="247"/>
      <c r="H6" s="247"/>
      <c r="I6" s="247"/>
      <c r="J6" s="247"/>
      <c r="K6" s="247"/>
      <c r="L6" s="247"/>
      <c r="M6" s="247"/>
      <c r="N6" s="247"/>
      <c r="O6" s="247"/>
      <c r="P6" s="247"/>
      <c r="Q6" s="247"/>
      <c r="R6" s="247"/>
      <c r="S6" s="247"/>
      <c r="T6" s="247"/>
      <c r="U6" s="247"/>
      <c r="V6" s="247"/>
      <c r="W6" s="247"/>
      <c r="X6" s="247"/>
      <c r="Y6" s="247"/>
      <c r="Z6" s="247"/>
      <c r="AA6" s="247"/>
      <c r="AB6" s="247"/>
      <c r="AC6" s="247"/>
      <c r="AD6" s="247"/>
      <c r="AE6" s="247"/>
      <c r="AF6" s="247"/>
      <c r="AG6" s="247"/>
      <c r="AH6" s="247"/>
      <c r="AI6" s="247"/>
      <c r="AJ6" s="247"/>
      <c r="AK6" s="247"/>
      <c r="AL6" s="247"/>
      <c r="AM6" s="247"/>
      <c r="AN6" s="247"/>
      <c r="AO6" s="247"/>
      <c r="AP6" s="247"/>
      <c r="AQ6" s="248"/>
    </row>
    <row r="7" spans="1:43" s="74" customFormat="1" ht="16.5" customHeight="1">
      <c r="A7" s="561" t="s">
        <v>290</v>
      </c>
      <c r="B7" s="860">
        <f>COUNT(D13:D19)</f>
        <v>7</v>
      </c>
      <c r="C7" s="561"/>
      <c r="D7" s="247"/>
      <c r="E7" s="247"/>
      <c r="F7" s="857"/>
      <c r="G7" s="247"/>
      <c r="H7" s="247"/>
      <c r="I7" s="247"/>
      <c r="J7" s="247"/>
      <c r="K7" s="247"/>
      <c r="L7" s="247"/>
      <c r="M7" s="247"/>
      <c r="N7" s="247"/>
      <c r="O7" s="247"/>
      <c r="P7" s="247"/>
      <c r="Q7" s="247"/>
      <c r="R7" s="247"/>
      <c r="S7" s="247"/>
      <c r="T7" s="247"/>
      <c r="U7" s="247"/>
      <c r="V7" s="247"/>
      <c r="W7" s="247"/>
      <c r="X7" s="247"/>
      <c r="Y7" s="247"/>
      <c r="Z7" s="247"/>
      <c r="AA7" s="247"/>
      <c r="AB7" s="247"/>
      <c r="AC7" s="247"/>
      <c r="AD7" s="247"/>
      <c r="AE7" s="247"/>
      <c r="AF7" s="247"/>
      <c r="AG7" s="247"/>
      <c r="AH7" s="247"/>
      <c r="AI7" s="247"/>
      <c r="AJ7" s="247"/>
      <c r="AK7" s="247"/>
      <c r="AL7" s="247"/>
      <c r="AM7" s="247"/>
      <c r="AN7" s="247"/>
      <c r="AO7" s="247"/>
      <c r="AP7" s="247"/>
      <c r="AQ7" s="248"/>
    </row>
    <row r="8" spans="1:43" s="74" customFormat="1" ht="16.5" customHeight="1">
      <c r="A8" s="561" t="s">
        <v>291</v>
      </c>
      <c r="B8" s="1124" t="s">
        <v>476</v>
      </c>
      <c r="C8" s="1125"/>
      <c r="D8" s="247"/>
      <c r="E8" s="247"/>
      <c r="F8" s="247"/>
      <c r="G8" s="247"/>
      <c r="H8" s="247"/>
      <c r="I8" s="247"/>
      <c r="J8" s="247"/>
      <c r="K8" s="247"/>
      <c r="L8" s="247"/>
      <c r="M8" s="247"/>
      <c r="N8" s="247"/>
      <c r="O8" s="247"/>
      <c r="P8" s="247"/>
      <c r="Q8" s="247"/>
      <c r="R8" s="247"/>
      <c r="S8" s="247"/>
      <c r="T8" s="247"/>
      <c r="U8" s="247"/>
      <c r="V8" s="247"/>
      <c r="W8" s="247"/>
      <c r="X8" s="247"/>
      <c r="Y8" s="247"/>
      <c r="Z8" s="247"/>
      <c r="AA8" s="392"/>
      <c r="AB8" s="392"/>
      <c r="AC8" s="392"/>
      <c r="AD8" s="392"/>
      <c r="AE8" s="392"/>
      <c r="AF8" s="392"/>
      <c r="AG8" s="392"/>
      <c r="AH8" s="392"/>
      <c r="AI8" s="392"/>
      <c r="AJ8" s="392"/>
      <c r="AK8" s="392"/>
      <c r="AL8" s="392"/>
      <c r="AM8" s="392"/>
      <c r="AN8" s="392"/>
      <c r="AO8" s="392"/>
      <c r="AP8" s="392"/>
      <c r="AQ8" s="393"/>
    </row>
    <row r="9" spans="1:43" s="74" customFormat="1" ht="16.5" customHeight="1">
      <c r="A9" s="561" t="s">
        <v>292</v>
      </c>
      <c r="B9" s="1124">
        <v>2222</v>
      </c>
      <c r="C9" s="1125"/>
      <c r="D9" s="476"/>
      <c r="E9" s="476"/>
      <c r="F9" s="476"/>
      <c r="G9" s="476"/>
      <c r="H9" s="476"/>
      <c r="I9" s="476"/>
      <c r="J9" s="476"/>
      <c r="K9" s="476"/>
      <c r="L9" s="247"/>
      <c r="M9" s="247"/>
      <c r="N9" s="247"/>
      <c r="O9" s="247"/>
      <c r="P9" s="247"/>
      <c r="Q9" s="247"/>
      <c r="R9" s="247"/>
      <c r="S9" s="247"/>
      <c r="T9" s="247"/>
      <c r="U9" s="247"/>
      <c r="V9" s="247"/>
      <c r="W9" s="247"/>
      <c r="X9" s="247"/>
      <c r="Y9" s="247"/>
      <c r="Z9" s="247"/>
      <c r="AA9" s="392"/>
      <c r="AB9" s="392"/>
      <c r="AC9" s="392"/>
      <c r="AD9" s="392"/>
      <c r="AE9" s="392"/>
      <c r="AF9" s="392"/>
      <c r="AG9" s="392"/>
      <c r="AH9" s="392"/>
      <c r="AI9" s="392"/>
      <c r="AJ9" s="392"/>
      <c r="AK9" s="392"/>
      <c r="AL9" s="392"/>
      <c r="AM9" s="392"/>
      <c r="AN9" s="392"/>
      <c r="AO9" s="392"/>
      <c r="AP9" s="392"/>
      <c r="AQ9" s="393"/>
    </row>
    <row r="10" spans="1:43" s="74" customFormat="1" ht="16.5" customHeight="1">
      <c r="A10" s="561" t="s">
        <v>62</v>
      </c>
      <c r="B10" s="1126">
        <v>222</v>
      </c>
      <c r="C10" s="1127"/>
      <c r="D10" s="394">
        <v>1</v>
      </c>
      <c r="E10" s="394">
        <f>D10+1</f>
        <v>2</v>
      </c>
      <c r="F10" s="394">
        <f t="shared" ref="F10:AQ10" si="0">E10+1</f>
        <v>3</v>
      </c>
      <c r="G10" s="394">
        <f t="shared" si="0"/>
        <v>4</v>
      </c>
      <c r="H10" s="394">
        <f t="shared" si="0"/>
        <v>5</v>
      </c>
      <c r="I10" s="394">
        <f t="shared" si="0"/>
        <v>6</v>
      </c>
      <c r="J10" s="394">
        <f t="shared" si="0"/>
        <v>7</v>
      </c>
      <c r="K10" s="394">
        <f t="shared" si="0"/>
        <v>8</v>
      </c>
      <c r="L10" s="394">
        <f t="shared" si="0"/>
        <v>9</v>
      </c>
      <c r="M10" s="394">
        <f t="shared" si="0"/>
        <v>10</v>
      </c>
      <c r="N10" s="394">
        <f t="shared" si="0"/>
        <v>11</v>
      </c>
      <c r="O10" s="394">
        <f t="shared" si="0"/>
        <v>12</v>
      </c>
      <c r="P10" s="394">
        <f t="shared" si="0"/>
        <v>13</v>
      </c>
      <c r="Q10" s="394">
        <f t="shared" si="0"/>
        <v>14</v>
      </c>
      <c r="R10" s="394">
        <f t="shared" si="0"/>
        <v>15</v>
      </c>
      <c r="S10" s="394">
        <f t="shared" si="0"/>
        <v>16</v>
      </c>
      <c r="T10" s="394">
        <f t="shared" si="0"/>
        <v>17</v>
      </c>
      <c r="U10" s="394">
        <f t="shared" si="0"/>
        <v>18</v>
      </c>
      <c r="V10" s="394">
        <f t="shared" si="0"/>
        <v>19</v>
      </c>
      <c r="W10" s="394">
        <f t="shared" si="0"/>
        <v>20</v>
      </c>
      <c r="X10" s="394">
        <f t="shared" si="0"/>
        <v>21</v>
      </c>
      <c r="Y10" s="394">
        <f t="shared" si="0"/>
        <v>22</v>
      </c>
      <c r="Z10" s="394">
        <f t="shared" si="0"/>
        <v>23</v>
      </c>
      <c r="AA10" s="394">
        <f t="shared" si="0"/>
        <v>24</v>
      </c>
      <c r="AB10" s="394">
        <f t="shared" si="0"/>
        <v>25</v>
      </c>
      <c r="AC10" s="394">
        <f t="shared" si="0"/>
        <v>26</v>
      </c>
      <c r="AD10" s="394">
        <f t="shared" si="0"/>
        <v>27</v>
      </c>
      <c r="AE10" s="394">
        <f t="shared" si="0"/>
        <v>28</v>
      </c>
      <c r="AF10" s="394">
        <f t="shared" si="0"/>
        <v>29</v>
      </c>
      <c r="AG10" s="394">
        <f t="shared" si="0"/>
        <v>30</v>
      </c>
      <c r="AH10" s="394">
        <f t="shared" si="0"/>
        <v>31</v>
      </c>
      <c r="AI10" s="394">
        <f t="shared" si="0"/>
        <v>32</v>
      </c>
      <c r="AJ10" s="394">
        <f t="shared" si="0"/>
        <v>33</v>
      </c>
      <c r="AK10" s="394">
        <f t="shared" si="0"/>
        <v>34</v>
      </c>
      <c r="AL10" s="394">
        <f t="shared" si="0"/>
        <v>35</v>
      </c>
      <c r="AM10" s="394">
        <f t="shared" si="0"/>
        <v>36</v>
      </c>
      <c r="AN10" s="394">
        <f t="shared" si="0"/>
        <v>37</v>
      </c>
      <c r="AO10" s="394">
        <f t="shared" si="0"/>
        <v>38</v>
      </c>
      <c r="AP10" s="394">
        <f t="shared" si="0"/>
        <v>39</v>
      </c>
      <c r="AQ10" s="395">
        <f t="shared" si="0"/>
        <v>40</v>
      </c>
    </row>
    <row r="11" spans="1:43" s="3" customFormat="1" ht="21" customHeight="1">
      <c r="A11" s="1118" t="s">
        <v>293</v>
      </c>
      <c r="B11" s="1062" t="s">
        <v>294</v>
      </c>
      <c r="C11" s="1063"/>
      <c r="D11" s="1064"/>
      <c r="E11" s="570"/>
      <c r="F11" s="570"/>
      <c r="G11" s="570"/>
      <c r="H11" s="570"/>
      <c r="I11" s="570"/>
      <c r="J11" s="570"/>
      <c r="K11" s="570"/>
      <c r="L11" s="570"/>
      <c r="M11" s="570"/>
      <c r="N11" s="570"/>
      <c r="O11" s="570"/>
      <c r="P11" s="570"/>
      <c r="Q11" s="570"/>
      <c r="R11" s="570"/>
      <c r="S11" s="570"/>
      <c r="T11" s="570"/>
      <c r="U11" s="570"/>
      <c r="V11" s="570"/>
      <c r="W11" s="570"/>
      <c r="X11" s="570"/>
      <c r="Y11" s="570"/>
      <c r="Z11" s="570"/>
      <c r="AA11" s="570"/>
      <c r="AB11" s="570"/>
      <c r="AC11" s="570"/>
      <c r="AD11" s="570"/>
      <c r="AE11" s="570"/>
      <c r="AF11" s="570"/>
      <c r="AG11" s="570"/>
      <c r="AH11" s="570"/>
      <c r="AI11" s="570"/>
      <c r="AJ11" s="570"/>
      <c r="AK11" s="570"/>
      <c r="AL11" s="570"/>
      <c r="AM11" s="570"/>
      <c r="AN11" s="570"/>
      <c r="AO11" s="570"/>
      <c r="AP11" s="570"/>
      <c r="AQ11" s="713"/>
    </row>
    <row r="12" spans="1:43" ht="21" customHeight="1">
      <c r="A12" s="1119"/>
      <c r="B12" s="562" t="s">
        <v>295</v>
      </c>
      <c r="C12" s="563"/>
      <c r="D12" s="571"/>
      <c r="E12" s="572"/>
      <c r="F12" s="573"/>
      <c r="G12" s="572"/>
      <c r="H12" s="572"/>
      <c r="I12" s="573"/>
      <c r="J12" s="573"/>
      <c r="K12" s="573"/>
      <c r="L12" s="573"/>
      <c r="M12" s="573"/>
      <c r="N12" s="573"/>
      <c r="O12" s="573"/>
      <c r="P12" s="573"/>
      <c r="Q12" s="573"/>
      <c r="R12" s="573"/>
      <c r="S12" s="573"/>
      <c r="T12" s="573"/>
      <c r="U12" s="573"/>
      <c r="V12" s="574"/>
      <c r="W12" s="574"/>
      <c r="X12" s="574"/>
      <c r="Y12" s="574"/>
      <c r="Z12" s="574"/>
      <c r="AA12" s="574"/>
      <c r="AB12" s="574"/>
      <c r="AC12" s="573"/>
      <c r="AD12" s="574"/>
      <c r="AE12" s="574"/>
      <c r="AF12" s="574"/>
      <c r="AG12" s="574"/>
      <c r="AH12" s="574"/>
      <c r="AI12" s="574"/>
      <c r="AJ12" s="574"/>
      <c r="AK12" s="574"/>
      <c r="AL12" s="574"/>
      <c r="AM12" s="574"/>
      <c r="AN12" s="574"/>
      <c r="AO12" s="574"/>
      <c r="AP12" s="574"/>
      <c r="AQ12" s="575"/>
    </row>
    <row r="13" spans="1:43" ht="15.75" customHeight="1">
      <c r="A13" s="567" t="s">
        <v>296</v>
      </c>
      <c r="B13" s="568">
        <f>A22</f>
        <v>2026</v>
      </c>
      <c r="C13" s="569"/>
      <c r="D13" s="576">
        <v>1000</v>
      </c>
      <c r="E13" s="576">
        <v>1000</v>
      </c>
      <c r="F13" s="577"/>
      <c r="G13" s="578"/>
      <c r="H13" s="577"/>
      <c r="I13" s="577"/>
      <c r="J13" s="577"/>
      <c r="K13" s="577"/>
      <c r="L13" s="577"/>
      <c r="M13" s="577"/>
      <c r="N13" s="577"/>
      <c r="O13" s="577"/>
      <c r="P13" s="577"/>
      <c r="Q13" s="577"/>
      <c r="R13" s="577"/>
      <c r="S13" s="577"/>
      <c r="T13" s="577"/>
      <c r="U13" s="577"/>
      <c r="V13" s="577"/>
      <c r="W13" s="577"/>
      <c r="X13" s="577"/>
      <c r="Y13" s="577"/>
      <c r="Z13" s="577"/>
      <c r="AA13" s="577"/>
      <c r="AB13" s="577"/>
      <c r="AC13" s="577"/>
      <c r="AD13" s="577"/>
      <c r="AE13" s="577"/>
      <c r="AF13" s="577"/>
      <c r="AG13" s="577"/>
      <c r="AH13" s="577"/>
      <c r="AI13" s="577"/>
      <c r="AJ13" s="577"/>
      <c r="AK13" s="577"/>
      <c r="AL13" s="577"/>
      <c r="AM13" s="577"/>
      <c r="AN13" s="577"/>
      <c r="AO13" s="577"/>
      <c r="AP13" s="577"/>
      <c r="AQ13" s="579"/>
    </row>
    <row r="14" spans="1:43" ht="15.75" customHeight="1">
      <c r="A14" s="567" t="s">
        <v>296</v>
      </c>
      <c r="B14" s="568">
        <f>A23</f>
        <v>2027</v>
      </c>
      <c r="C14" s="569"/>
      <c r="D14" s="576">
        <v>1000</v>
      </c>
      <c r="E14" s="576">
        <v>1000</v>
      </c>
      <c r="F14" s="577"/>
      <c r="G14" s="578"/>
      <c r="H14" s="577"/>
      <c r="I14" s="577"/>
      <c r="J14" s="577"/>
      <c r="K14" s="577"/>
      <c r="L14" s="577"/>
      <c r="M14" s="577"/>
      <c r="N14" s="577"/>
      <c r="O14" s="577"/>
      <c r="P14" s="577"/>
      <c r="Q14" s="577"/>
      <c r="R14" s="577"/>
      <c r="S14" s="577"/>
      <c r="T14" s="577"/>
      <c r="U14" s="577"/>
      <c r="V14" s="577"/>
      <c r="W14" s="577"/>
      <c r="X14" s="577"/>
      <c r="Y14" s="577"/>
      <c r="Z14" s="577"/>
      <c r="AA14" s="577"/>
      <c r="AB14" s="577"/>
      <c r="AC14" s="577"/>
      <c r="AD14" s="577"/>
      <c r="AE14" s="577"/>
      <c r="AF14" s="577"/>
      <c r="AG14" s="577"/>
      <c r="AH14" s="577"/>
      <c r="AI14" s="577"/>
      <c r="AJ14" s="577"/>
      <c r="AK14" s="577"/>
      <c r="AL14" s="577"/>
      <c r="AM14" s="577"/>
      <c r="AN14" s="577"/>
      <c r="AO14" s="577"/>
      <c r="AP14" s="577"/>
      <c r="AQ14" s="579"/>
    </row>
    <row r="15" spans="1:43" ht="15.75" customHeight="1">
      <c r="A15" s="567" t="s">
        <v>296</v>
      </c>
      <c r="B15" s="568">
        <f>A24</f>
        <v>2028</v>
      </c>
      <c r="C15" s="569"/>
      <c r="D15" s="576">
        <v>1000</v>
      </c>
      <c r="E15" s="576">
        <v>1000</v>
      </c>
      <c r="F15" s="577"/>
      <c r="G15" s="578"/>
      <c r="H15" s="577"/>
      <c r="I15" s="577"/>
      <c r="J15" s="577"/>
      <c r="K15" s="577"/>
      <c r="L15" s="577"/>
      <c r="M15" s="577"/>
      <c r="N15" s="577"/>
      <c r="O15" s="577"/>
      <c r="P15" s="577"/>
      <c r="Q15" s="577"/>
      <c r="R15" s="577"/>
      <c r="S15" s="577"/>
      <c r="T15" s="577"/>
      <c r="U15" s="577"/>
      <c r="V15" s="577"/>
      <c r="W15" s="577"/>
      <c r="X15" s="577"/>
      <c r="Y15" s="577"/>
      <c r="Z15" s="577"/>
      <c r="AA15" s="577"/>
      <c r="AB15" s="577"/>
      <c r="AC15" s="577"/>
      <c r="AD15" s="577"/>
      <c r="AE15" s="577"/>
      <c r="AF15" s="577"/>
      <c r="AG15" s="577"/>
      <c r="AH15" s="577"/>
      <c r="AI15" s="577"/>
      <c r="AJ15" s="577"/>
      <c r="AK15" s="577"/>
      <c r="AL15" s="577"/>
      <c r="AM15" s="577"/>
      <c r="AN15" s="577"/>
      <c r="AO15" s="577"/>
      <c r="AP15" s="577"/>
      <c r="AQ15" s="579"/>
    </row>
    <row r="16" spans="1:43" ht="15.75" customHeight="1">
      <c r="A16" s="567" t="s">
        <v>296</v>
      </c>
      <c r="B16" s="568">
        <f>A25</f>
        <v>2029</v>
      </c>
      <c r="C16" s="569"/>
      <c r="D16" s="576">
        <v>1000</v>
      </c>
      <c r="E16" s="576">
        <v>1000</v>
      </c>
      <c r="F16" s="577"/>
      <c r="G16" s="578"/>
      <c r="H16" s="577"/>
      <c r="I16" s="577"/>
      <c r="J16" s="577"/>
      <c r="K16" s="577"/>
      <c r="L16" s="577"/>
      <c r="M16" s="577"/>
      <c r="N16" s="577"/>
      <c r="O16" s="577"/>
      <c r="P16" s="577"/>
      <c r="Q16" s="577"/>
      <c r="R16" s="577"/>
      <c r="S16" s="577"/>
      <c r="T16" s="577"/>
      <c r="U16" s="577"/>
      <c r="V16" s="577"/>
      <c r="W16" s="577"/>
      <c r="X16" s="577"/>
      <c r="Y16" s="577"/>
      <c r="Z16" s="577"/>
      <c r="AA16" s="577"/>
      <c r="AB16" s="577"/>
      <c r="AC16" s="577"/>
      <c r="AD16" s="577"/>
      <c r="AE16" s="577"/>
      <c r="AF16" s="577"/>
      <c r="AG16" s="577"/>
      <c r="AH16" s="577"/>
      <c r="AI16" s="577"/>
      <c r="AJ16" s="577"/>
      <c r="AK16" s="577"/>
      <c r="AL16" s="577"/>
      <c r="AM16" s="577"/>
      <c r="AN16" s="577"/>
      <c r="AO16" s="577"/>
      <c r="AP16" s="577"/>
      <c r="AQ16" s="579"/>
    </row>
    <row r="17" spans="1:43" ht="15.75" customHeight="1">
      <c r="A17" s="567" t="s">
        <v>296</v>
      </c>
      <c r="B17" s="568">
        <f>A26</f>
        <v>2030</v>
      </c>
      <c r="C17" s="569"/>
      <c r="D17" s="576">
        <v>1000</v>
      </c>
      <c r="E17" s="576">
        <v>1000</v>
      </c>
      <c r="F17" s="577"/>
      <c r="G17" s="578"/>
      <c r="H17" s="577"/>
      <c r="I17" s="577"/>
      <c r="J17" s="577"/>
      <c r="K17" s="577"/>
      <c r="L17" s="577"/>
      <c r="M17" s="577"/>
      <c r="N17" s="577"/>
      <c r="O17" s="577"/>
      <c r="P17" s="577"/>
      <c r="Q17" s="577"/>
      <c r="R17" s="577"/>
      <c r="S17" s="577"/>
      <c r="T17" s="577"/>
      <c r="U17" s="577"/>
      <c r="V17" s="577"/>
      <c r="W17" s="577"/>
      <c r="X17" s="577"/>
      <c r="Y17" s="577"/>
      <c r="Z17" s="577"/>
      <c r="AA17" s="577"/>
      <c r="AB17" s="577"/>
      <c r="AC17" s="577"/>
      <c r="AD17" s="577"/>
      <c r="AE17" s="577"/>
      <c r="AF17" s="577"/>
      <c r="AG17" s="577"/>
      <c r="AH17" s="577"/>
      <c r="AI17" s="577"/>
      <c r="AJ17" s="577"/>
      <c r="AK17" s="577"/>
      <c r="AL17" s="577"/>
      <c r="AM17" s="577"/>
      <c r="AN17" s="577"/>
      <c r="AO17" s="577"/>
      <c r="AP17" s="577"/>
      <c r="AQ17" s="579"/>
    </row>
    <row r="18" spans="1:43" ht="15.75" customHeight="1">
      <c r="A18" s="567" t="s">
        <v>296</v>
      </c>
      <c r="B18" s="568">
        <f t="shared" ref="B18:B19" si="1">A27</f>
        <v>2031</v>
      </c>
      <c r="C18" s="569"/>
      <c r="D18" s="576">
        <v>1000</v>
      </c>
      <c r="E18" s="576">
        <v>1000</v>
      </c>
      <c r="F18" s="577"/>
      <c r="G18" s="578"/>
      <c r="H18" s="577"/>
      <c r="I18" s="577"/>
      <c r="J18" s="577"/>
      <c r="K18" s="577"/>
      <c r="L18" s="577"/>
      <c r="M18" s="577"/>
      <c r="N18" s="577"/>
      <c r="O18" s="577"/>
      <c r="P18" s="577"/>
      <c r="Q18" s="577"/>
      <c r="R18" s="577"/>
      <c r="S18" s="577"/>
      <c r="T18" s="577"/>
      <c r="U18" s="577"/>
      <c r="V18" s="577"/>
      <c r="W18" s="577"/>
      <c r="X18" s="577"/>
      <c r="Y18" s="577"/>
      <c r="Z18" s="577"/>
      <c r="AA18" s="577"/>
      <c r="AB18" s="577"/>
      <c r="AC18" s="577"/>
      <c r="AD18" s="577"/>
      <c r="AE18" s="577"/>
      <c r="AF18" s="577"/>
      <c r="AG18" s="577"/>
      <c r="AH18" s="577"/>
      <c r="AI18" s="577"/>
      <c r="AJ18" s="577"/>
      <c r="AK18" s="577"/>
      <c r="AL18" s="577"/>
      <c r="AM18" s="577"/>
      <c r="AN18" s="577"/>
      <c r="AO18" s="577"/>
      <c r="AP18" s="577"/>
      <c r="AQ18" s="579"/>
    </row>
    <row r="19" spans="1:43" ht="15.75" customHeight="1">
      <c r="A19" s="564" t="s">
        <v>296</v>
      </c>
      <c r="B19" s="565">
        <f t="shared" si="1"/>
        <v>2032</v>
      </c>
      <c r="C19" s="566"/>
      <c r="D19" s="576">
        <v>1000</v>
      </c>
      <c r="E19" s="576">
        <v>1000</v>
      </c>
      <c r="F19" s="581"/>
      <c r="G19" s="582"/>
      <c r="H19" s="581"/>
      <c r="I19" s="581"/>
      <c r="J19" s="581"/>
      <c r="K19" s="581"/>
      <c r="L19" s="581"/>
      <c r="M19" s="581"/>
      <c r="N19" s="581"/>
      <c r="O19" s="581"/>
      <c r="P19" s="581"/>
      <c r="Q19" s="581"/>
      <c r="R19" s="581"/>
      <c r="S19" s="581"/>
      <c r="T19" s="581"/>
      <c r="U19" s="581"/>
      <c r="V19" s="581"/>
      <c r="W19" s="581"/>
      <c r="X19" s="581"/>
      <c r="Y19" s="581"/>
      <c r="Z19" s="581"/>
      <c r="AA19" s="581"/>
      <c r="AB19" s="581"/>
      <c r="AC19" s="581"/>
      <c r="AD19" s="581"/>
      <c r="AE19" s="581"/>
      <c r="AF19" s="581"/>
      <c r="AG19" s="581"/>
      <c r="AH19" s="581"/>
      <c r="AI19" s="581"/>
      <c r="AJ19" s="581"/>
      <c r="AK19" s="581"/>
      <c r="AL19" s="581"/>
      <c r="AM19" s="581"/>
      <c r="AN19" s="581"/>
      <c r="AO19" s="581"/>
      <c r="AP19" s="581"/>
      <c r="AQ19" s="583"/>
    </row>
    <row r="20" spans="1:43" ht="14.25" customHeight="1">
      <c r="A20" s="64"/>
      <c r="B20" s="65"/>
      <c r="C20" s="65"/>
      <c r="D20" s="718">
        <f>SUM(D13:D19)</f>
        <v>7000</v>
      </c>
      <c r="E20" s="718">
        <f>SUM(E13:E19)</f>
        <v>7000</v>
      </c>
      <c r="F20" s="718">
        <f t="shared" ref="F20:AQ20" si="2">SUM(F13:F19)</f>
        <v>0</v>
      </c>
      <c r="G20" s="718">
        <f t="shared" si="2"/>
        <v>0</v>
      </c>
      <c r="H20" s="718">
        <f t="shared" si="2"/>
        <v>0</v>
      </c>
      <c r="I20" s="718">
        <f t="shared" si="2"/>
        <v>0</v>
      </c>
      <c r="J20" s="718">
        <f t="shared" si="2"/>
        <v>0</v>
      </c>
      <c r="K20" s="718">
        <f t="shared" si="2"/>
        <v>0</v>
      </c>
      <c r="L20" s="718">
        <f t="shared" si="2"/>
        <v>0</v>
      </c>
      <c r="M20" s="718">
        <f t="shared" si="2"/>
        <v>0</v>
      </c>
      <c r="N20" s="718">
        <f t="shared" si="2"/>
        <v>0</v>
      </c>
      <c r="O20" s="718">
        <f t="shared" si="2"/>
        <v>0</v>
      </c>
      <c r="P20" s="718">
        <f t="shared" si="2"/>
        <v>0</v>
      </c>
      <c r="Q20" s="718">
        <f t="shared" si="2"/>
        <v>0</v>
      </c>
      <c r="R20" s="718">
        <f t="shared" si="2"/>
        <v>0</v>
      </c>
      <c r="S20" s="718">
        <f t="shared" si="2"/>
        <v>0</v>
      </c>
      <c r="T20" s="718">
        <f t="shared" si="2"/>
        <v>0</v>
      </c>
      <c r="U20" s="718">
        <f t="shared" si="2"/>
        <v>0</v>
      </c>
      <c r="V20" s="718">
        <f t="shared" si="2"/>
        <v>0</v>
      </c>
      <c r="W20" s="718">
        <f t="shared" si="2"/>
        <v>0</v>
      </c>
      <c r="X20" s="718">
        <f t="shared" si="2"/>
        <v>0</v>
      </c>
      <c r="Y20" s="718">
        <f t="shared" si="2"/>
        <v>0</v>
      </c>
      <c r="Z20" s="718">
        <f t="shared" si="2"/>
        <v>0</v>
      </c>
      <c r="AA20" s="718">
        <f t="shared" si="2"/>
        <v>0</v>
      </c>
      <c r="AB20" s="718">
        <f t="shared" si="2"/>
        <v>0</v>
      </c>
      <c r="AC20" s="718">
        <f t="shared" si="2"/>
        <v>0</v>
      </c>
      <c r="AD20" s="718">
        <f t="shared" si="2"/>
        <v>0</v>
      </c>
      <c r="AE20" s="718">
        <f t="shared" si="2"/>
        <v>0</v>
      </c>
      <c r="AF20" s="718">
        <f t="shared" si="2"/>
        <v>0</v>
      </c>
      <c r="AG20" s="718">
        <f t="shared" si="2"/>
        <v>0</v>
      </c>
      <c r="AH20" s="718">
        <f t="shared" si="2"/>
        <v>0</v>
      </c>
      <c r="AI20" s="718">
        <f t="shared" si="2"/>
        <v>0</v>
      </c>
      <c r="AJ20" s="718">
        <f t="shared" si="2"/>
        <v>0</v>
      </c>
      <c r="AK20" s="718">
        <f t="shared" si="2"/>
        <v>0</v>
      </c>
      <c r="AL20" s="718">
        <f t="shared" si="2"/>
        <v>0</v>
      </c>
      <c r="AM20" s="718">
        <f t="shared" si="2"/>
        <v>0</v>
      </c>
      <c r="AN20" s="718">
        <f t="shared" si="2"/>
        <v>0</v>
      </c>
      <c r="AO20" s="718">
        <f t="shared" si="2"/>
        <v>0</v>
      </c>
      <c r="AP20" s="718">
        <f t="shared" si="2"/>
        <v>0</v>
      </c>
      <c r="AQ20" s="718">
        <f t="shared" si="2"/>
        <v>0</v>
      </c>
    </row>
    <row r="21" spans="1:43" ht="22.5">
      <c r="A21" s="377" t="s">
        <v>297</v>
      </c>
      <c r="B21" s="378"/>
      <c r="C21" s="378"/>
      <c r="D21" s="396"/>
      <c r="E21" s="378"/>
      <c r="F21" s="378"/>
      <c r="G21" s="378"/>
      <c r="H21" s="378"/>
      <c r="I21" s="378"/>
      <c r="J21" s="378"/>
      <c r="K21" s="378"/>
      <c r="L21" s="378"/>
      <c r="M21" s="378"/>
      <c r="N21" s="378"/>
      <c r="O21" s="378"/>
      <c r="P21" s="378"/>
      <c r="Q21" s="378"/>
      <c r="R21" s="378"/>
      <c r="S21" s="378"/>
      <c r="T21" s="378"/>
      <c r="U21" s="378"/>
      <c r="V21" s="378"/>
      <c r="W21" s="378"/>
      <c r="X21" s="378"/>
      <c r="Y21" s="378"/>
      <c r="Z21" s="378"/>
      <c r="AA21" s="378"/>
      <c r="AB21" s="378"/>
      <c r="AC21" s="378"/>
      <c r="AD21" s="378"/>
      <c r="AE21" s="378"/>
      <c r="AF21" s="378"/>
      <c r="AG21" s="378"/>
      <c r="AH21" s="378"/>
      <c r="AI21" s="378"/>
      <c r="AJ21" s="378"/>
      <c r="AK21" s="378"/>
      <c r="AL21" s="378"/>
      <c r="AM21" s="378"/>
      <c r="AN21" s="378"/>
      <c r="AO21" s="378"/>
      <c r="AP21" s="378"/>
      <c r="AQ21" s="379"/>
    </row>
    <row r="22" spans="1:43" s="74" customFormat="1" ht="15" customHeight="1">
      <c r="A22" s="1065">
        <f>D115</f>
        <v>2026</v>
      </c>
      <c r="B22" s="1066" t="s">
        <v>98</v>
      </c>
      <c r="C22" s="584">
        <v>0.23</v>
      </c>
      <c r="D22" s="1067">
        <f t="shared" ref="D22:AQ22" si="3">IF(D39&gt;0,$C$22,0)</f>
        <v>0.23</v>
      </c>
      <c r="E22" s="586">
        <f t="shared" si="3"/>
        <v>0</v>
      </c>
      <c r="F22" s="586">
        <f t="shared" si="3"/>
        <v>0</v>
      </c>
      <c r="G22" s="881">
        <f t="shared" si="3"/>
        <v>0</v>
      </c>
      <c r="H22" s="586">
        <f t="shared" si="3"/>
        <v>0</v>
      </c>
      <c r="I22" s="586">
        <f t="shared" si="3"/>
        <v>0</v>
      </c>
      <c r="J22" s="586">
        <f t="shared" si="3"/>
        <v>0</v>
      </c>
      <c r="K22" s="586">
        <f t="shared" si="3"/>
        <v>0</v>
      </c>
      <c r="L22" s="586">
        <f t="shared" si="3"/>
        <v>0</v>
      </c>
      <c r="M22" s="586">
        <f t="shared" si="3"/>
        <v>0</v>
      </c>
      <c r="N22" s="586">
        <f t="shared" si="3"/>
        <v>0</v>
      </c>
      <c r="O22" s="586">
        <f t="shared" si="3"/>
        <v>0</v>
      </c>
      <c r="P22" s="586">
        <f t="shared" si="3"/>
        <v>0</v>
      </c>
      <c r="Q22" s="586">
        <f t="shared" si="3"/>
        <v>0</v>
      </c>
      <c r="R22" s="586">
        <f t="shared" si="3"/>
        <v>0</v>
      </c>
      <c r="S22" s="586">
        <f t="shared" si="3"/>
        <v>0</v>
      </c>
      <c r="T22" s="586">
        <f t="shared" si="3"/>
        <v>0</v>
      </c>
      <c r="U22" s="586">
        <f t="shared" si="3"/>
        <v>0</v>
      </c>
      <c r="V22" s="586">
        <f t="shared" si="3"/>
        <v>0</v>
      </c>
      <c r="W22" s="586">
        <f t="shared" si="3"/>
        <v>0</v>
      </c>
      <c r="X22" s="586">
        <f t="shared" si="3"/>
        <v>0</v>
      </c>
      <c r="Y22" s="586">
        <f t="shared" si="3"/>
        <v>0</v>
      </c>
      <c r="Z22" s="586">
        <f t="shared" si="3"/>
        <v>0</v>
      </c>
      <c r="AA22" s="586">
        <f t="shared" si="3"/>
        <v>0</v>
      </c>
      <c r="AB22" s="586">
        <f t="shared" si="3"/>
        <v>0</v>
      </c>
      <c r="AC22" s="586">
        <f t="shared" si="3"/>
        <v>0</v>
      </c>
      <c r="AD22" s="586">
        <f t="shared" si="3"/>
        <v>0</v>
      </c>
      <c r="AE22" s="586">
        <f t="shared" si="3"/>
        <v>0</v>
      </c>
      <c r="AF22" s="586">
        <f t="shared" si="3"/>
        <v>0</v>
      </c>
      <c r="AG22" s="586">
        <f t="shared" si="3"/>
        <v>0</v>
      </c>
      <c r="AH22" s="586">
        <f t="shared" si="3"/>
        <v>0</v>
      </c>
      <c r="AI22" s="586">
        <f t="shared" si="3"/>
        <v>0</v>
      </c>
      <c r="AJ22" s="586">
        <f t="shared" si="3"/>
        <v>0</v>
      </c>
      <c r="AK22" s="586">
        <f t="shared" si="3"/>
        <v>0</v>
      </c>
      <c r="AL22" s="586">
        <f t="shared" si="3"/>
        <v>0</v>
      </c>
      <c r="AM22" s="586">
        <f t="shared" si="3"/>
        <v>0</v>
      </c>
      <c r="AN22" s="586">
        <f t="shared" si="3"/>
        <v>0</v>
      </c>
      <c r="AO22" s="586">
        <f t="shared" si="3"/>
        <v>0</v>
      </c>
      <c r="AP22" s="586">
        <f t="shared" si="3"/>
        <v>0</v>
      </c>
      <c r="AQ22" s="587">
        <f t="shared" si="3"/>
        <v>0</v>
      </c>
    </row>
    <row r="23" spans="1:43" s="74" customFormat="1" ht="15" customHeight="1">
      <c r="A23" s="597">
        <f>A22+1</f>
        <v>2027</v>
      </c>
      <c r="B23" s="598" t="s">
        <v>98</v>
      </c>
      <c r="C23" s="584">
        <v>0.33</v>
      </c>
      <c r="D23" s="588">
        <f t="shared" ref="D23:AQ23" si="4">IF(D39&gt;0,$C$23,0)</f>
        <v>0.33</v>
      </c>
      <c r="E23" s="589">
        <f t="shared" si="4"/>
        <v>0</v>
      </c>
      <c r="F23" s="589">
        <f t="shared" si="4"/>
        <v>0</v>
      </c>
      <c r="G23" s="590">
        <f t="shared" si="4"/>
        <v>0</v>
      </c>
      <c r="H23" s="589">
        <f t="shared" si="4"/>
        <v>0</v>
      </c>
      <c r="I23" s="589">
        <f t="shared" si="4"/>
        <v>0</v>
      </c>
      <c r="J23" s="589">
        <f t="shared" si="4"/>
        <v>0</v>
      </c>
      <c r="K23" s="589">
        <f t="shared" si="4"/>
        <v>0</v>
      </c>
      <c r="L23" s="589">
        <f t="shared" si="4"/>
        <v>0</v>
      </c>
      <c r="M23" s="589">
        <f t="shared" si="4"/>
        <v>0</v>
      </c>
      <c r="N23" s="589">
        <f t="shared" si="4"/>
        <v>0</v>
      </c>
      <c r="O23" s="589">
        <f t="shared" si="4"/>
        <v>0</v>
      </c>
      <c r="P23" s="589">
        <f t="shared" si="4"/>
        <v>0</v>
      </c>
      <c r="Q23" s="589">
        <f t="shared" si="4"/>
        <v>0</v>
      </c>
      <c r="R23" s="589">
        <f t="shared" si="4"/>
        <v>0</v>
      </c>
      <c r="S23" s="589">
        <f t="shared" si="4"/>
        <v>0</v>
      </c>
      <c r="T23" s="589">
        <f t="shared" si="4"/>
        <v>0</v>
      </c>
      <c r="U23" s="589">
        <f t="shared" si="4"/>
        <v>0</v>
      </c>
      <c r="V23" s="589">
        <f t="shared" si="4"/>
        <v>0</v>
      </c>
      <c r="W23" s="589">
        <f t="shared" si="4"/>
        <v>0</v>
      </c>
      <c r="X23" s="589">
        <f t="shared" si="4"/>
        <v>0</v>
      </c>
      <c r="Y23" s="589">
        <f t="shared" si="4"/>
        <v>0</v>
      </c>
      <c r="Z23" s="589">
        <f t="shared" si="4"/>
        <v>0</v>
      </c>
      <c r="AA23" s="589">
        <f t="shared" si="4"/>
        <v>0</v>
      </c>
      <c r="AB23" s="589">
        <f t="shared" si="4"/>
        <v>0</v>
      </c>
      <c r="AC23" s="589">
        <f t="shared" si="4"/>
        <v>0</v>
      </c>
      <c r="AD23" s="589">
        <f t="shared" si="4"/>
        <v>0</v>
      </c>
      <c r="AE23" s="589">
        <f t="shared" si="4"/>
        <v>0</v>
      </c>
      <c r="AF23" s="589">
        <f t="shared" si="4"/>
        <v>0</v>
      </c>
      <c r="AG23" s="589">
        <f t="shared" si="4"/>
        <v>0</v>
      </c>
      <c r="AH23" s="589">
        <f t="shared" si="4"/>
        <v>0</v>
      </c>
      <c r="AI23" s="589">
        <f t="shared" si="4"/>
        <v>0</v>
      </c>
      <c r="AJ23" s="589">
        <f t="shared" si="4"/>
        <v>0</v>
      </c>
      <c r="AK23" s="589">
        <f t="shared" si="4"/>
        <v>0</v>
      </c>
      <c r="AL23" s="589">
        <f t="shared" si="4"/>
        <v>0</v>
      </c>
      <c r="AM23" s="589">
        <f t="shared" si="4"/>
        <v>0</v>
      </c>
      <c r="AN23" s="589">
        <f t="shared" si="4"/>
        <v>0</v>
      </c>
      <c r="AO23" s="589">
        <f t="shared" si="4"/>
        <v>0</v>
      </c>
      <c r="AP23" s="589">
        <f t="shared" si="4"/>
        <v>0</v>
      </c>
      <c r="AQ23" s="591">
        <f t="shared" si="4"/>
        <v>0</v>
      </c>
    </row>
    <row r="24" spans="1:43" s="74" customFormat="1" ht="15" customHeight="1">
      <c r="A24" s="597">
        <f t="shared" ref="A24:A28" si="5">A23+1</f>
        <v>2028</v>
      </c>
      <c r="B24" s="598" t="s">
        <v>98</v>
      </c>
      <c r="C24" s="584"/>
      <c r="D24" s="588">
        <f t="shared" ref="D24:AQ24" si="6">IF(D39&gt;0,$C$24,0)</f>
        <v>0</v>
      </c>
      <c r="E24" s="589">
        <f t="shared" si="6"/>
        <v>0</v>
      </c>
      <c r="F24" s="589">
        <f t="shared" si="6"/>
        <v>0</v>
      </c>
      <c r="G24" s="590">
        <f t="shared" si="6"/>
        <v>0</v>
      </c>
      <c r="H24" s="589">
        <f t="shared" si="6"/>
        <v>0</v>
      </c>
      <c r="I24" s="589">
        <f t="shared" si="6"/>
        <v>0</v>
      </c>
      <c r="J24" s="589">
        <f t="shared" si="6"/>
        <v>0</v>
      </c>
      <c r="K24" s="589">
        <f t="shared" si="6"/>
        <v>0</v>
      </c>
      <c r="L24" s="589">
        <f t="shared" si="6"/>
        <v>0</v>
      </c>
      <c r="M24" s="589">
        <f t="shared" si="6"/>
        <v>0</v>
      </c>
      <c r="N24" s="589">
        <f t="shared" si="6"/>
        <v>0</v>
      </c>
      <c r="O24" s="589">
        <f t="shared" si="6"/>
        <v>0</v>
      </c>
      <c r="P24" s="589">
        <f t="shared" si="6"/>
        <v>0</v>
      </c>
      <c r="Q24" s="589">
        <f t="shared" si="6"/>
        <v>0</v>
      </c>
      <c r="R24" s="589">
        <f t="shared" si="6"/>
        <v>0</v>
      </c>
      <c r="S24" s="589">
        <f t="shared" si="6"/>
        <v>0</v>
      </c>
      <c r="T24" s="589">
        <f t="shared" si="6"/>
        <v>0</v>
      </c>
      <c r="U24" s="589">
        <f t="shared" si="6"/>
        <v>0</v>
      </c>
      <c r="V24" s="589">
        <f t="shared" si="6"/>
        <v>0</v>
      </c>
      <c r="W24" s="589">
        <f t="shared" si="6"/>
        <v>0</v>
      </c>
      <c r="X24" s="589">
        <f t="shared" si="6"/>
        <v>0</v>
      </c>
      <c r="Y24" s="589">
        <f t="shared" si="6"/>
        <v>0</v>
      </c>
      <c r="Z24" s="589">
        <f t="shared" si="6"/>
        <v>0</v>
      </c>
      <c r="AA24" s="589">
        <f t="shared" si="6"/>
        <v>0</v>
      </c>
      <c r="AB24" s="589">
        <f t="shared" si="6"/>
        <v>0</v>
      </c>
      <c r="AC24" s="589">
        <f t="shared" si="6"/>
        <v>0</v>
      </c>
      <c r="AD24" s="589">
        <f t="shared" si="6"/>
        <v>0</v>
      </c>
      <c r="AE24" s="589">
        <f t="shared" si="6"/>
        <v>0</v>
      </c>
      <c r="AF24" s="589">
        <f t="shared" si="6"/>
        <v>0</v>
      </c>
      <c r="AG24" s="589">
        <f t="shared" si="6"/>
        <v>0</v>
      </c>
      <c r="AH24" s="589">
        <f t="shared" si="6"/>
        <v>0</v>
      </c>
      <c r="AI24" s="589">
        <f t="shared" si="6"/>
        <v>0</v>
      </c>
      <c r="AJ24" s="589">
        <f t="shared" si="6"/>
        <v>0</v>
      </c>
      <c r="AK24" s="589">
        <f t="shared" si="6"/>
        <v>0</v>
      </c>
      <c r="AL24" s="589">
        <f t="shared" si="6"/>
        <v>0</v>
      </c>
      <c r="AM24" s="589">
        <f t="shared" si="6"/>
        <v>0</v>
      </c>
      <c r="AN24" s="589">
        <f t="shared" si="6"/>
        <v>0</v>
      </c>
      <c r="AO24" s="589">
        <f t="shared" si="6"/>
        <v>0</v>
      </c>
      <c r="AP24" s="589">
        <f t="shared" si="6"/>
        <v>0</v>
      </c>
      <c r="AQ24" s="591">
        <f t="shared" si="6"/>
        <v>0</v>
      </c>
    </row>
    <row r="25" spans="1:43" s="74" customFormat="1" ht="15" customHeight="1">
      <c r="A25" s="597">
        <f t="shared" si="5"/>
        <v>2029</v>
      </c>
      <c r="B25" s="598" t="s">
        <v>98</v>
      </c>
      <c r="C25" s="584"/>
      <c r="D25" s="588">
        <f t="shared" ref="D25:AQ25" si="7">IF(D39&gt;0,$C$25,0)</f>
        <v>0</v>
      </c>
      <c r="E25" s="589">
        <f t="shared" si="7"/>
        <v>0</v>
      </c>
      <c r="F25" s="589">
        <f t="shared" si="7"/>
        <v>0</v>
      </c>
      <c r="G25" s="590">
        <f t="shared" si="7"/>
        <v>0</v>
      </c>
      <c r="H25" s="589">
        <f t="shared" si="7"/>
        <v>0</v>
      </c>
      <c r="I25" s="589">
        <f t="shared" si="7"/>
        <v>0</v>
      </c>
      <c r="J25" s="589">
        <f t="shared" si="7"/>
        <v>0</v>
      </c>
      <c r="K25" s="589">
        <f t="shared" si="7"/>
        <v>0</v>
      </c>
      <c r="L25" s="589">
        <f t="shared" si="7"/>
        <v>0</v>
      </c>
      <c r="M25" s="589">
        <f t="shared" si="7"/>
        <v>0</v>
      </c>
      <c r="N25" s="589">
        <f t="shared" si="7"/>
        <v>0</v>
      </c>
      <c r="O25" s="589">
        <f t="shared" si="7"/>
        <v>0</v>
      </c>
      <c r="P25" s="589">
        <f t="shared" si="7"/>
        <v>0</v>
      </c>
      <c r="Q25" s="589">
        <f t="shared" si="7"/>
        <v>0</v>
      </c>
      <c r="R25" s="589">
        <f t="shared" si="7"/>
        <v>0</v>
      </c>
      <c r="S25" s="589">
        <f t="shared" si="7"/>
        <v>0</v>
      </c>
      <c r="T25" s="589">
        <f t="shared" si="7"/>
        <v>0</v>
      </c>
      <c r="U25" s="589">
        <f t="shared" si="7"/>
        <v>0</v>
      </c>
      <c r="V25" s="589">
        <f t="shared" si="7"/>
        <v>0</v>
      </c>
      <c r="W25" s="589">
        <f t="shared" si="7"/>
        <v>0</v>
      </c>
      <c r="X25" s="589">
        <f t="shared" si="7"/>
        <v>0</v>
      </c>
      <c r="Y25" s="589">
        <f t="shared" si="7"/>
        <v>0</v>
      </c>
      <c r="Z25" s="589">
        <f t="shared" si="7"/>
        <v>0</v>
      </c>
      <c r="AA25" s="589">
        <f t="shared" si="7"/>
        <v>0</v>
      </c>
      <c r="AB25" s="589">
        <f t="shared" si="7"/>
        <v>0</v>
      </c>
      <c r="AC25" s="589">
        <f t="shared" si="7"/>
        <v>0</v>
      </c>
      <c r="AD25" s="589">
        <f t="shared" si="7"/>
        <v>0</v>
      </c>
      <c r="AE25" s="589">
        <f t="shared" si="7"/>
        <v>0</v>
      </c>
      <c r="AF25" s="589">
        <f t="shared" si="7"/>
        <v>0</v>
      </c>
      <c r="AG25" s="589">
        <f t="shared" si="7"/>
        <v>0</v>
      </c>
      <c r="AH25" s="589">
        <f t="shared" si="7"/>
        <v>0</v>
      </c>
      <c r="AI25" s="589">
        <f t="shared" si="7"/>
        <v>0</v>
      </c>
      <c r="AJ25" s="589">
        <f t="shared" si="7"/>
        <v>0</v>
      </c>
      <c r="AK25" s="589">
        <f t="shared" si="7"/>
        <v>0</v>
      </c>
      <c r="AL25" s="589">
        <f t="shared" si="7"/>
        <v>0</v>
      </c>
      <c r="AM25" s="589">
        <f t="shared" si="7"/>
        <v>0</v>
      </c>
      <c r="AN25" s="589">
        <f t="shared" si="7"/>
        <v>0</v>
      </c>
      <c r="AO25" s="589">
        <f t="shared" si="7"/>
        <v>0</v>
      </c>
      <c r="AP25" s="589">
        <f t="shared" si="7"/>
        <v>0</v>
      </c>
      <c r="AQ25" s="591">
        <f t="shared" si="7"/>
        <v>0</v>
      </c>
    </row>
    <row r="26" spans="1:43" s="74" customFormat="1" ht="15" customHeight="1">
      <c r="A26" s="597">
        <f t="shared" si="5"/>
        <v>2030</v>
      </c>
      <c r="B26" s="598" t="s">
        <v>98</v>
      </c>
      <c r="C26" s="584"/>
      <c r="D26" s="588">
        <f t="shared" ref="D26:AQ26" si="8">IF(D39&gt;0,$C$26,0)</f>
        <v>0</v>
      </c>
      <c r="E26" s="589">
        <f t="shared" si="8"/>
        <v>0</v>
      </c>
      <c r="F26" s="589">
        <f t="shared" si="8"/>
        <v>0</v>
      </c>
      <c r="G26" s="592">
        <f t="shared" si="8"/>
        <v>0</v>
      </c>
      <c r="H26" s="589">
        <f t="shared" si="8"/>
        <v>0</v>
      </c>
      <c r="I26" s="589">
        <f t="shared" si="8"/>
        <v>0</v>
      </c>
      <c r="J26" s="589">
        <f t="shared" si="8"/>
        <v>0</v>
      </c>
      <c r="K26" s="589">
        <f t="shared" si="8"/>
        <v>0</v>
      </c>
      <c r="L26" s="589">
        <f t="shared" si="8"/>
        <v>0</v>
      </c>
      <c r="M26" s="589">
        <f t="shared" si="8"/>
        <v>0</v>
      </c>
      <c r="N26" s="589">
        <f t="shared" si="8"/>
        <v>0</v>
      </c>
      <c r="O26" s="589">
        <f t="shared" si="8"/>
        <v>0</v>
      </c>
      <c r="P26" s="589">
        <f t="shared" si="8"/>
        <v>0</v>
      </c>
      <c r="Q26" s="589">
        <f t="shared" si="8"/>
        <v>0</v>
      </c>
      <c r="R26" s="589">
        <f t="shared" si="8"/>
        <v>0</v>
      </c>
      <c r="S26" s="589">
        <f t="shared" si="8"/>
        <v>0</v>
      </c>
      <c r="T26" s="589">
        <f t="shared" si="8"/>
        <v>0</v>
      </c>
      <c r="U26" s="589">
        <f t="shared" si="8"/>
        <v>0</v>
      </c>
      <c r="V26" s="589">
        <f t="shared" si="8"/>
        <v>0</v>
      </c>
      <c r="W26" s="589">
        <f t="shared" si="8"/>
        <v>0</v>
      </c>
      <c r="X26" s="589">
        <f t="shared" si="8"/>
        <v>0</v>
      </c>
      <c r="Y26" s="589">
        <f t="shared" si="8"/>
        <v>0</v>
      </c>
      <c r="Z26" s="589">
        <f t="shared" si="8"/>
        <v>0</v>
      </c>
      <c r="AA26" s="589">
        <f t="shared" si="8"/>
        <v>0</v>
      </c>
      <c r="AB26" s="589">
        <f t="shared" si="8"/>
        <v>0</v>
      </c>
      <c r="AC26" s="589">
        <f t="shared" si="8"/>
        <v>0</v>
      </c>
      <c r="AD26" s="589">
        <f t="shared" si="8"/>
        <v>0</v>
      </c>
      <c r="AE26" s="589">
        <f t="shared" si="8"/>
        <v>0</v>
      </c>
      <c r="AF26" s="589">
        <f t="shared" si="8"/>
        <v>0</v>
      </c>
      <c r="AG26" s="589">
        <f t="shared" si="8"/>
        <v>0</v>
      </c>
      <c r="AH26" s="589">
        <f t="shared" si="8"/>
        <v>0</v>
      </c>
      <c r="AI26" s="589">
        <f t="shared" si="8"/>
        <v>0</v>
      </c>
      <c r="AJ26" s="589">
        <f t="shared" si="8"/>
        <v>0</v>
      </c>
      <c r="AK26" s="589">
        <f t="shared" si="8"/>
        <v>0</v>
      </c>
      <c r="AL26" s="589">
        <f t="shared" si="8"/>
        <v>0</v>
      </c>
      <c r="AM26" s="589">
        <f t="shared" si="8"/>
        <v>0</v>
      </c>
      <c r="AN26" s="589">
        <f t="shared" si="8"/>
        <v>0</v>
      </c>
      <c r="AO26" s="589">
        <f t="shared" si="8"/>
        <v>0</v>
      </c>
      <c r="AP26" s="589">
        <f t="shared" si="8"/>
        <v>0</v>
      </c>
      <c r="AQ26" s="591">
        <f t="shared" si="8"/>
        <v>0</v>
      </c>
    </row>
    <row r="27" spans="1:43" s="74" customFormat="1" ht="15" customHeight="1">
      <c r="A27" s="597">
        <f t="shared" si="5"/>
        <v>2031</v>
      </c>
      <c r="B27" s="598" t="s">
        <v>98</v>
      </c>
      <c r="C27" s="584"/>
      <c r="D27" s="588">
        <f t="shared" ref="D27:AQ27" si="9">IF(D39&gt;0,$C$27,0)</f>
        <v>0</v>
      </c>
      <c r="E27" s="589">
        <f t="shared" si="9"/>
        <v>0</v>
      </c>
      <c r="F27" s="589">
        <f t="shared" si="9"/>
        <v>0</v>
      </c>
      <c r="G27" s="590">
        <f t="shared" si="9"/>
        <v>0</v>
      </c>
      <c r="H27" s="589">
        <f t="shared" si="9"/>
        <v>0</v>
      </c>
      <c r="I27" s="589">
        <f t="shared" si="9"/>
        <v>0</v>
      </c>
      <c r="J27" s="589">
        <f t="shared" si="9"/>
        <v>0</v>
      </c>
      <c r="K27" s="589">
        <f t="shared" si="9"/>
        <v>0</v>
      </c>
      <c r="L27" s="589">
        <f t="shared" si="9"/>
        <v>0</v>
      </c>
      <c r="M27" s="589">
        <f t="shared" si="9"/>
        <v>0</v>
      </c>
      <c r="N27" s="589">
        <f t="shared" si="9"/>
        <v>0</v>
      </c>
      <c r="O27" s="589">
        <f t="shared" si="9"/>
        <v>0</v>
      </c>
      <c r="P27" s="589">
        <f t="shared" si="9"/>
        <v>0</v>
      </c>
      <c r="Q27" s="589">
        <f t="shared" si="9"/>
        <v>0</v>
      </c>
      <c r="R27" s="589">
        <f t="shared" si="9"/>
        <v>0</v>
      </c>
      <c r="S27" s="589">
        <f t="shared" si="9"/>
        <v>0</v>
      </c>
      <c r="T27" s="589">
        <f t="shared" si="9"/>
        <v>0</v>
      </c>
      <c r="U27" s="589">
        <f t="shared" si="9"/>
        <v>0</v>
      </c>
      <c r="V27" s="589">
        <f t="shared" si="9"/>
        <v>0</v>
      </c>
      <c r="W27" s="589">
        <f t="shared" si="9"/>
        <v>0</v>
      </c>
      <c r="X27" s="589">
        <f t="shared" si="9"/>
        <v>0</v>
      </c>
      <c r="Y27" s="589">
        <f t="shared" si="9"/>
        <v>0</v>
      </c>
      <c r="Z27" s="589">
        <f t="shared" si="9"/>
        <v>0</v>
      </c>
      <c r="AA27" s="589">
        <f t="shared" si="9"/>
        <v>0</v>
      </c>
      <c r="AB27" s="589">
        <f t="shared" si="9"/>
        <v>0</v>
      </c>
      <c r="AC27" s="589">
        <f t="shared" si="9"/>
        <v>0</v>
      </c>
      <c r="AD27" s="589">
        <f t="shared" si="9"/>
        <v>0</v>
      </c>
      <c r="AE27" s="589">
        <f t="shared" si="9"/>
        <v>0</v>
      </c>
      <c r="AF27" s="589">
        <f t="shared" si="9"/>
        <v>0</v>
      </c>
      <c r="AG27" s="589">
        <f t="shared" si="9"/>
        <v>0</v>
      </c>
      <c r="AH27" s="589">
        <f t="shared" si="9"/>
        <v>0</v>
      </c>
      <c r="AI27" s="589">
        <f t="shared" si="9"/>
        <v>0</v>
      </c>
      <c r="AJ27" s="589">
        <f t="shared" si="9"/>
        <v>0</v>
      </c>
      <c r="AK27" s="589">
        <f t="shared" si="9"/>
        <v>0</v>
      </c>
      <c r="AL27" s="589">
        <f t="shared" si="9"/>
        <v>0</v>
      </c>
      <c r="AM27" s="589">
        <f t="shared" si="9"/>
        <v>0</v>
      </c>
      <c r="AN27" s="589">
        <f t="shared" si="9"/>
        <v>0</v>
      </c>
      <c r="AO27" s="589">
        <f t="shared" si="9"/>
        <v>0</v>
      </c>
      <c r="AP27" s="589">
        <f t="shared" si="9"/>
        <v>0</v>
      </c>
      <c r="AQ27" s="591">
        <f t="shared" si="9"/>
        <v>0</v>
      </c>
    </row>
    <row r="28" spans="1:43" s="74" customFormat="1" ht="15" customHeight="1">
      <c r="A28" s="341">
        <f t="shared" si="5"/>
        <v>2032</v>
      </c>
      <c r="B28" s="599" t="s">
        <v>98</v>
      </c>
      <c r="C28" s="585"/>
      <c r="D28" s="593">
        <f t="shared" ref="D28:AQ28" si="10">IF(D39&gt;0,$C$28,0)</f>
        <v>0</v>
      </c>
      <c r="E28" s="594">
        <f t="shared" si="10"/>
        <v>0</v>
      </c>
      <c r="F28" s="594">
        <f t="shared" si="10"/>
        <v>0</v>
      </c>
      <c r="G28" s="595">
        <f t="shared" si="10"/>
        <v>0</v>
      </c>
      <c r="H28" s="594">
        <f t="shared" si="10"/>
        <v>0</v>
      </c>
      <c r="I28" s="594">
        <f t="shared" si="10"/>
        <v>0</v>
      </c>
      <c r="J28" s="594">
        <f t="shared" si="10"/>
        <v>0</v>
      </c>
      <c r="K28" s="594">
        <f t="shared" si="10"/>
        <v>0</v>
      </c>
      <c r="L28" s="594">
        <f t="shared" si="10"/>
        <v>0</v>
      </c>
      <c r="M28" s="594">
        <f t="shared" si="10"/>
        <v>0</v>
      </c>
      <c r="N28" s="594">
        <f t="shared" si="10"/>
        <v>0</v>
      </c>
      <c r="O28" s="594">
        <f t="shared" si="10"/>
        <v>0</v>
      </c>
      <c r="P28" s="594">
        <f t="shared" si="10"/>
        <v>0</v>
      </c>
      <c r="Q28" s="594">
        <f t="shared" si="10"/>
        <v>0</v>
      </c>
      <c r="R28" s="594">
        <f t="shared" si="10"/>
        <v>0</v>
      </c>
      <c r="S28" s="594">
        <f t="shared" si="10"/>
        <v>0</v>
      </c>
      <c r="T28" s="594">
        <f t="shared" si="10"/>
        <v>0</v>
      </c>
      <c r="U28" s="594">
        <f t="shared" si="10"/>
        <v>0</v>
      </c>
      <c r="V28" s="594">
        <f t="shared" si="10"/>
        <v>0</v>
      </c>
      <c r="W28" s="594">
        <f t="shared" si="10"/>
        <v>0</v>
      </c>
      <c r="X28" s="594">
        <f t="shared" si="10"/>
        <v>0</v>
      </c>
      <c r="Y28" s="594">
        <f t="shared" si="10"/>
        <v>0</v>
      </c>
      <c r="Z28" s="594">
        <f t="shared" si="10"/>
        <v>0</v>
      </c>
      <c r="AA28" s="594">
        <f t="shared" si="10"/>
        <v>0</v>
      </c>
      <c r="AB28" s="594">
        <f t="shared" si="10"/>
        <v>0</v>
      </c>
      <c r="AC28" s="594">
        <f t="shared" si="10"/>
        <v>0</v>
      </c>
      <c r="AD28" s="594">
        <f t="shared" si="10"/>
        <v>0</v>
      </c>
      <c r="AE28" s="594">
        <f t="shared" si="10"/>
        <v>0</v>
      </c>
      <c r="AF28" s="594">
        <f t="shared" si="10"/>
        <v>0</v>
      </c>
      <c r="AG28" s="594">
        <f t="shared" si="10"/>
        <v>0</v>
      </c>
      <c r="AH28" s="594">
        <f t="shared" si="10"/>
        <v>0</v>
      </c>
      <c r="AI28" s="594">
        <f t="shared" si="10"/>
        <v>0</v>
      </c>
      <c r="AJ28" s="594">
        <f t="shared" si="10"/>
        <v>0</v>
      </c>
      <c r="AK28" s="594">
        <f t="shared" si="10"/>
        <v>0</v>
      </c>
      <c r="AL28" s="594">
        <f t="shared" si="10"/>
        <v>0</v>
      </c>
      <c r="AM28" s="594">
        <f t="shared" si="10"/>
        <v>0</v>
      </c>
      <c r="AN28" s="594">
        <f t="shared" si="10"/>
        <v>0</v>
      </c>
      <c r="AO28" s="594">
        <f t="shared" si="10"/>
        <v>0</v>
      </c>
      <c r="AP28" s="594">
        <f t="shared" si="10"/>
        <v>0</v>
      </c>
      <c r="AQ28" s="596">
        <f t="shared" si="10"/>
        <v>0</v>
      </c>
    </row>
    <row r="29" spans="1:43" s="74" customFormat="1" ht="10.5" customHeight="1">
      <c r="A29" s="341"/>
      <c r="B29" s="342"/>
      <c r="C29" s="343"/>
      <c r="D29" s="344"/>
      <c r="E29" s="344"/>
      <c r="F29" s="344"/>
      <c r="G29" s="344"/>
      <c r="H29" s="344"/>
      <c r="I29" s="344"/>
      <c r="J29" s="344"/>
      <c r="K29" s="344"/>
      <c r="L29" s="344"/>
      <c r="M29" s="344"/>
      <c r="N29" s="344"/>
      <c r="O29" s="344"/>
      <c r="P29" s="344"/>
      <c r="Q29" s="344"/>
      <c r="R29" s="344"/>
      <c r="S29" s="344"/>
      <c r="T29" s="344"/>
      <c r="U29" s="344"/>
      <c r="V29" s="344"/>
      <c r="W29" s="344"/>
      <c r="X29" s="344"/>
      <c r="Y29" s="344"/>
      <c r="Z29" s="344"/>
      <c r="AA29" s="344"/>
      <c r="AB29" s="344"/>
      <c r="AC29" s="344"/>
      <c r="AD29" s="344"/>
      <c r="AE29" s="344"/>
      <c r="AF29" s="344"/>
      <c r="AG29" s="344"/>
      <c r="AH29" s="344"/>
      <c r="AI29" s="344"/>
      <c r="AJ29" s="344"/>
      <c r="AK29" s="344"/>
      <c r="AL29" s="344"/>
      <c r="AM29" s="344"/>
      <c r="AN29" s="344"/>
      <c r="AO29" s="344"/>
      <c r="AP29" s="344"/>
      <c r="AQ29" s="345"/>
    </row>
    <row r="30" spans="1:43" ht="22.5">
      <c r="A30" s="377" t="s">
        <v>13</v>
      </c>
      <c r="B30" s="378"/>
      <c r="C30" s="378"/>
      <c r="D30" s="396"/>
      <c r="E30" s="378"/>
      <c r="F30" s="378"/>
      <c r="G30" s="378"/>
      <c r="H30" s="378"/>
      <c r="I30" s="378"/>
      <c r="J30" s="378"/>
      <c r="K30" s="378"/>
      <c r="L30" s="378"/>
      <c r="M30" s="378"/>
      <c r="N30" s="378"/>
      <c r="O30" s="378"/>
      <c r="P30" s="378"/>
      <c r="Q30" s="378"/>
      <c r="R30" s="378"/>
      <c r="S30" s="378"/>
      <c r="T30" s="378"/>
      <c r="U30" s="378"/>
      <c r="V30" s="378"/>
      <c r="W30" s="378"/>
      <c r="X30" s="378"/>
      <c r="Y30" s="378"/>
      <c r="Z30" s="378"/>
      <c r="AA30" s="378"/>
      <c r="AB30" s="378"/>
      <c r="AC30" s="378"/>
      <c r="AD30" s="378"/>
      <c r="AE30" s="378"/>
      <c r="AF30" s="378"/>
      <c r="AG30" s="378"/>
      <c r="AH30" s="378"/>
      <c r="AI30" s="378"/>
      <c r="AJ30" s="378"/>
      <c r="AK30" s="378"/>
      <c r="AL30" s="378"/>
      <c r="AM30" s="378"/>
      <c r="AN30" s="378"/>
      <c r="AO30" s="378"/>
      <c r="AP30" s="378"/>
      <c r="AQ30" s="379"/>
    </row>
    <row r="31" spans="1:43" s="74" customFormat="1" ht="16.5" customHeight="1">
      <c r="A31" s="606" t="s">
        <v>298</v>
      </c>
      <c r="B31" s="607" t="s">
        <v>299</v>
      </c>
      <c r="C31" s="602"/>
      <c r="D31" s="68">
        <f>D39</f>
        <v>333</v>
      </c>
      <c r="E31" s="68">
        <f t="shared" ref="E31:AQ31" si="11">E39</f>
        <v>0</v>
      </c>
      <c r="F31" s="68">
        <f t="shared" si="11"/>
        <v>0</v>
      </c>
      <c r="G31" s="68">
        <f t="shared" si="11"/>
        <v>0</v>
      </c>
      <c r="H31" s="68">
        <f t="shared" si="11"/>
        <v>0</v>
      </c>
      <c r="I31" s="68">
        <f t="shared" si="11"/>
        <v>0</v>
      </c>
      <c r="J31" s="68">
        <f t="shared" si="11"/>
        <v>0</v>
      </c>
      <c r="K31" s="68">
        <f t="shared" si="11"/>
        <v>0</v>
      </c>
      <c r="L31" s="68">
        <f t="shared" si="11"/>
        <v>0</v>
      </c>
      <c r="M31" s="68">
        <f t="shared" si="11"/>
        <v>0</v>
      </c>
      <c r="N31" s="68">
        <f t="shared" si="11"/>
        <v>0</v>
      </c>
      <c r="O31" s="68">
        <f t="shared" si="11"/>
        <v>0</v>
      </c>
      <c r="P31" s="68">
        <f t="shared" si="11"/>
        <v>0</v>
      </c>
      <c r="Q31" s="68">
        <f t="shared" si="11"/>
        <v>0</v>
      </c>
      <c r="R31" s="68">
        <f t="shared" si="11"/>
        <v>0</v>
      </c>
      <c r="S31" s="68">
        <f t="shared" si="11"/>
        <v>0</v>
      </c>
      <c r="T31" s="68">
        <f t="shared" si="11"/>
        <v>0</v>
      </c>
      <c r="U31" s="68">
        <f t="shared" si="11"/>
        <v>0</v>
      </c>
      <c r="V31" s="68">
        <f t="shared" si="11"/>
        <v>0</v>
      </c>
      <c r="W31" s="68">
        <f t="shared" si="11"/>
        <v>0</v>
      </c>
      <c r="X31" s="616">
        <f t="shared" si="11"/>
        <v>0</v>
      </c>
      <c r="Y31" s="68">
        <f t="shared" si="11"/>
        <v>0</v>
      </c>
      <c r="Z31" s="68">
        <f t="shared" si="11"/>
        <v>0</v>
      </c>
      <c r="AA31" s="68">
        <f t="shared" si="11"/>
        <v>0</v>
      </c>
      <c r="AB31" s="68">
        <f t="shared" si="11"/>
        <v>0</v>
      </c>
      <c r="AC31" s="68">
        <f t="shared" si="11"/>
        <v>0</v>
      </c>
      <c r="AD31" s="68">
        <f t="shared" si="11"/>
        <v>0</v>
      </c>
      <c r="AE31" s="68">
        <f t="shared" si="11"/>
        <v>0</v>
      </c>
      <c r="AF31" s="68">
        <f t="shared" si="11"/>
        <v>0</v>
      </c>
      <c r="AG31" s="68">
        <f t="shared" si="11"/>
        <v>0</v>
      </c>
      <c r="AH31" s="68">
        <f t="shared" si="11"/>
        <v>0</v>
      </c>
      <c r="AI31" s="68">
        <f t="shared" si="11"/>
        <v>0</v>
      </c>
      <c r="AJ31" s="68">
        <f t="shared" si="11"/>
        <v>0</v>
      </c>
      <c r="AK31" s="68">
        <f t="shared" si="11"/>
        <v>0</v>
      </c>
      <c r="AL31" s="68">
        <f t="shared" si="11"/>
        <v>0</v>
      </c>
      <c r="AM31" s="68">
        <f t="shared" si="11"/>
        <v>0</v>
      </c>
      <c r="AN31" s="68">
        <f t="shared" si="11"/>
        <v>0</v>
      </c>
      <c r="AO31" s="68">
        <f t="shared" si="11"/>
        <v>0</v>
      </c>
      <c r="AP31" s="68">
        <f t="shared" si="11"/>
        <v>0</v>
      </c>
      <c r="AQ31" s="69">
        <f t="shared" si="11"/>
        <v>0</v>
      </c>
    </row>
    <row r="32" spans="1:43" s="74" customFormat="1" ht="16.5" customHeight="1">
      <c r="A32" s="606" t="s">
        <v>300</v>
      </c>
      <c r="B32" s="607" t="s">
        <v>299</v>
      </c>
      <c r="C32" s="602"/>
      <c r="D32" s="624">
        <v>3333</v>
      </c>
      <c r="E32" s="624"/>
      <c r="F32" s="624"/>
      <c r="G32" s="624"/>
      <c r="H32" s="624"/>
      <c r="I32" s="624"/>
      <c r="J32" s="624"/>
      <c r="K32" s="624"/>
      <c r="L32" s="624"/>
      <c r="M32" s="624"/>
      <c r="N32" s="624"/>
      <c r="O32" s="624"/>
      <c r="P32" s="624"/>
      <c r="Q32" s="624"/>
      <c r="R32" s="624"/>
      <c r="S32" s="624"/>
      <c r="T32" s="624"/>
      <c r="U32" s="624"/>
      <c r="V32" s="624"/>
      <c r="W32" s="624"/>
      <c r="X32" s="625"/>
      <c r="Y32" s="624"/>
      <c r="Z32" s="624"/>
      <c r="AA32" s="624"/>
      <c r="AB32" s="624"/>
      <c r="AC32" s="624"/>
      <c r="AD32" s="624"/>
      <c r="AE32" s="624"/>
      <c r="AF32" s="624"/>
      <c r="AG32" s="624"/>
      <c r="AH32" s="624"/>
      <c r="AI32" s="624"/>
      <c r="AJ32" s="624"/>
      <c r="AK32" s="624"/>
      <c r="AL32" s="624"/>
      <c r="AM32" s="624"/>
      <c r="AN32" s="624"/>
      <c r="AO32" s="624"/>
      <c r="AP32" s="624"/>
      <c r="AQ32" s="626"/>
    </row>
    <row r="33" spans="1:44" s="74" customFormat="1" ht="16.5" customHeight="1">
      <c r="A33" s="606" t="s">
        <v>301</v>
      </c>
      <c r="B33" s="607" t="s">
        <v>299</v>
      </c>
      <c r="C33" s="602"/>
      <c r="D33" s="624">
        <v>333</v>
      </c>
      <c r="E33" s="624"/>
      <c r="F33" s="624"/>
      <c r="G33" s="624"/>
      <c r="H33" s="624"/>
      <c r="I33" s="624"/>
      <c r="J33" s="624"/>
      <c r="K33" s="624"/>
      <c r="L33" s="624"/>
      <c r="M33" s="624"/>
      <c r="N33" s="624"/>
      <c r="O33" s="624"/>
      <c r="P33" s="624"/>
      <c r="Q33" s="624"/>
      <c r="R33" s="624"/>
      <c r="S33" s="624"/>
      <c r="T33" s="624"/>
      <c r="U33" s="624"/>
      <c r="V33" s="624"/>
      <c r="W33" s="624"/>
      <c r="X33" s="625"/>
      <c r="Y33" s="624"/>
      <c r="Z33" s="624"/>
      <c r="AA33" s="624"/>
      <c r="AB33" s="624"/>
      <c r="AC33" s="624"/>
      <c r="AD33" s="624"/>
      <c r="AE33" s="624"/>
      <c r="AF33" s="624"/>
      <c r="AG33" s="624"/>
      <c r="AH33" s="624"/>
      <c r="AI33" s="624"/>
      <c r="AJ33" s="624"/>
      <c r="AK33" s="624"/>
      <c r="AL33" s="624"/>
      <c r="AM33" s="624"/>
      <c r="AN33" s="624"/>
      <c r="AO33" s="624"/>
      <c r="AP33" s="624"/>
      <c r="AQ33" s="626"/>
    </row>
    <row r="34" spans="1:44" s="74" customFormat="1" ht="16.5" customHeight="1">
      <c r="A34" s="608" t="s">
        <v>302</v>
      </c>
      <c r="B34" s="609" t="s">
        <v>299</v>
      </c>
      <c r="C34" s="610"/>
      <c r="D34" s="627">
        <v>33</v>
      </c>
      <c r="E34" s="627"/>
      <c r="F34" s="627"/>
      <c r="G34" s="627"/>
      <c r="H34" s="627"/>
      <c r="I34" s="627"/>
      <c r="J34" s="627"/>
      <c r="K34" s="627"/>
      <c r="L34" s="627"/>
      <c r="M34" s="627"/>
      <c r="N34" s="627"/>
      <c r="O34" s="627"/>
      <c r="P34" s="627"/>
      <c r="Q34" s="627"/>
      <c r="R34" s="627"/>
      <c r="S34" s="627"/>
      <c r="T34" s="627"/>
      <c r="U34" s="627"/>
      <c r="V34" s="627"/>
      <c r="W34" s="627"/>
      <c r="X34" s="628"/>
      <c r="Y34" s="627"/>
      <c r="Z34" s="627"/>
      <c r="AA34" s="627"/>
      <c r="AB34" s="627"/>
      <c r="AC34" s="627"/>
      <c r="AD34" s="627"/>
      <c r="AE34" s="627"/>
      <c r="AF34" s="627"/>
      <c r="AG34" s="627"/>
      <c r="AH34" s="627"/>
      <c r="AI34" s="627"/>
      <c r="AJ34" s="627"/>
      <c r="AK34" s="627"/>
      <c r="AL34" s="627"/>
      <c r="AM34" s="627"/>
      <c r="AN34" s="627"/>
      <c r="AO34" s="627"/>
      <c r="AP34" s="627"/>
      <c r="AQ34" s="629"/>
    </row>
    <row r="35" spans="1:44" s="74" customFormat="1" ht="10.5" customHeight="1">
      <c r="A35" s="341"/>
      <c r="B35" s="342"/>
      <c r="C35" s="343"/>
      <c r="D35" s="344"/>
      <c r="E35" s="344"/>
      <c r="F35" s="344"/>
      <c r="G35" s="344"/>
      <c r="H35" s="344"/>
      <c r="I35" s="344"/>
      <c r="J35" s="344"/>
      <c r="K35" s="344"/>
      <c r="L35" s="344"/>
      <c r="M35" s="344"/>
      <c r="N35" s="344"/>
      <c r="O35" s="344"/>
      <c r="P35" s="344"/>
      <c r="Q35" s="344"/>
      <c r="R35" s="344"/>
      <c r="S35" s="344"/>
      <c r="T35" s="344"/>
      <c r="U35" s="344"/>
      <c r="V35" s="344"/>
      <c r="W35" s="344"/>
      <c r="X35" s="344"/>
      <c r="Y35" s="344"/>
      <c r="Z35" s="344"/>
      <c r="AA35" s="344"/>
      <c r="AB35" s="344"/>
      <c r="AC35" s="344"/>
      <c r="AD35" s="344"/>
      <c r="AE35" s="344"/>
      <c r="AF35" s="344"/>
      <c r="AG35" s="344"/>
      <c r="AH35" s="344"/>
      <c r="AI35" s="344"/>
      <c r="AJ35" s="344"/>
      <c r="AK35" s="344"/>
      <c r="AL35" s="344"/>
      <c r="AM35" s="344"/>
      <c r="AN35" s="344"/>
      <c r="AO35" s="344"/>
      <c r="AP35" s="344"/>
      <c r="AQ35" s="345"/>
    </row>
    <row r="36" spans="1:44" ht="22.5">
      <c r="A36" s="377" t="s">
        <v>303</v>
      </c>
      <c r="B36" s="378"/>
      <c r="C36" s="378"/>
      <c r="D36" s="378"/>
      <c r="E36" s="378"/>
      <c r="F36" s="378"/>
      <c r="G36" s="378"/>
      <c r="H36" s="378"/>
      <c r="I36" s="378"/>
      <c r="J36" s="378"/>
      <c r="K36" s="378"/>
      <c r="L36" s="378"/>
      <c r="M36" s="378"/>
      <c r="N36" s="378"/>
      <c r="O36" s="378"/>
      <c r="P36" s="378"/>
      <c r="Q36" s="378"/>
      <c r="R36" s="378"/>
      <c r="S36" s="378"/>
      <c r="T36" s="378"/>
      <c r="U36" s="378"/>
      <c r="V36" s="378"/>
      <c r="W36" s="378"/>
      <c r="X36" s="378"/>
      <c r="Y36" s="378"/>
      <c r="Z36" s="378"/>
      <c r="AA36" s="378"/>
      <c r="AB36" s="378"/>
      <c r="AC36" s="378"/>
      <c r="AD36" s="378"/>
      <c r="AE36" s="378"/>
      <c r="AF36" s="378"/>
      <c r="AG36" s="378"/>
      <c r="AH36" s="378"/>
      <c r="AI36" s="378"/>
      <c r="AJ36" s="378"/>
      <c r="AK36" s="378"/>
      <c r="AL36" s="378"/>
      <c r="AM36" s="378"/>
      <c r="AN36" s="378"/>
      <c r="AO36" s="378"/>
      <c r="AP36" s="378"/>
      <c r="AQ36" s="379"/>
    </row>
    <row r="37" spans="1:44" ht="16.5" customHeight="1">
      <c r="A37" s="1068" t="s">
        <v>304</v>
      </c>
      <c r="B37" s="600"/>
      <c r="C37" s="600"/>
      <c r="D37" s="620">
        <v>2026</v>
      </c>
      <c r="E37" s="612">
        <f t="shared" ref="E37:G38" si="12">D37</f>
        <v>2026</v>
      </c>
      <c r="F37" s="612">
        <f t="shared" si="12"/>
        <v>2026</v>
      </c>
      <c r="G37" s="612">
        <f t="shared" si="12"/>
        <v>2026</v>
      </c>
      <c r="H37" s="612">
        <f t="shared" ref="H37" si="13">G37</f>
        <v>2026</v>
      </c>
      <c r="I37" s="612">
        <f>H37</f>
        <v>2026</v>
      </c>
      <c r="J37" s="612">
        <f t="shared" ref="J37:J38" si="14">I37</f>
        <v>2026</v>
      </c>
      <c r="K37" s="612">
        <f t="shared" ref="K37:K38" si="15">J37</f>
        <v>2026</v>
      </c>
      <c r="L37" s="612">
        <f>K37</f>
        <v>2026</v>
      </c>
      <c r="M37" s="612">
        <f t="shared" ref="M37:M38" si="16">L37</f>
        <v>2026</v>
      </c>
      <c r="N37" s="612">
        <f t="shared" ref="N37:N38" si="17">M37</f>
        <v>2026</v>
      </c>
      <c r="O37" s="612">
        <f>N37</f>
        <v>2026</v>
      </c>
      <c r="P37" s="612">
        <f t="shared" ref="P37:Q38" si="18">O37</f>
        <v>2026</v>
      </c>
      <c r="Q37" s="612">
        <f t="shared" si="18"/>
        <v>2026</v>
      </c>
      <c r="R37" s="612">
        <f t="shared" ref="R37:R38" si="19">Q37</f>
        <v>2026</v>
      </c>
      <c r="S37" s="612">
        <f t="shared" ref="S37:W38" si="20">R37</f>
        <v>2026</v>
      </c>
      <c r="T37" s="612">
        <f t="shared" si="20"/>
        <v>2026</v>
      </c>
      <c r="U37" s="612">
        <f t="shared" si="20"/>
        <v>2026</v>
      </c>
      <c r="V37" s="612">
        <f t="shared" si="20"/>
        <v>2026</v>
      </c>
      <c r="W37" s="612">
        <f t="shared" si="20"/>
        <v>2026</v>
      </c>
      <c r="X37" s="882">
        <f t="shared" ref="X37:X38" si="21">W37</f>
        <v>2026</v>
      </c>
      <c r="Y37" s="612">
        <f t="shared" ref="Y37:Y38" si="22">X37</f>
        <v>2026</v>
      </c>
      <c r="Z37" s="612">
        <f t="shared" ref="Z37:Z38" si="23">Y37</f>
        <v>2026</v>
      </c>
      <c r="AA37" s="612">
        <f t="shared" ref="AA37:AA38" si="24">Z37</f>
        <v>2026</v>
      </c>
      <c r="AB37" s="612">
        <f t="shared" ref="AB37:AB38" si="25">AA37</f>
        <v>2026</v>
      </c>
      <c r="AC37" s="612">
        <f t="shared" ref="AC37:AF38" si="26">AB37</f>
        <v>2026</v>
      </c>
      <c r="AD37" s="612">
        <f t="shared" si="26"/>
        <v>2026</v>
      </c>
      <c r="AE37" s="612">
        <f t="shared" si="26"/>
        <v>2026</v>
      </c>
      <c r="AF37" s="612">
        <f t="shared" si="26"/>
        <v>2026</v>
      </c>
      <c r="AG37" s="612">
        <f t="shared" ref="AG37:AH38" si="27">AF37</f>
        <v>2026</v>
      </c>
      <c r="AH37" s="612">
        <f t="shared" si="27"/>
        <v>2026</v>
      </c>
      <c r="AI37" s="612">
        <f t="shared" ref="AI37:AI38" si="28">AH37</f>
        <v>2026</v>
      </c>
      <c r="AJ37" s="612">
        <f t="shared" ref="AJ37:AJ38" si="29">AI37</f>
        <v>2026</v>
      </c>
      <c r="AK37" s="612">
        <f t="shared" ref="AK37:AK38" si="30">AJ37</f>
        <v>2026</v>
      </c>
      <c r="AL37" s="612">
        <f t="shared" ref="AL37:AL38" si="31">AK37</f>
        <v>2026</v>
      </c>
      <c r="AM37" s="612">
        <f t="shared" ref="AM37:AM38" si="32">AL37</f>
        <v>2026</v>
      </c>
      <c r="AN37" s="612">
        <f t="shared" ref="AN37:AN38" si="33">AM37</f>
        <v>2026</v>
      </c>
      <c r="AO37" s="612">
        <f t="shared" ref="AO37:AO38" si="34">AN37</f>
        <v>2026</v>
      </c>
      <c r="AP37" s="612">
        <f t="shared" ref="AP37:AP38" si="35">AO37</f>
        <v>2026</v>
      </c>
      <c r="AQ37" s="613">
        <f t="shared" ref="AQ37:AQ38" si="36">AP37</f>
        <v>2026</v>
      </c>
    </row>
    <row r="38" spans="1:44" ht="16.5" customHeight="1">
      <c r="A38" s="601" t="s">
        <v>305</v>
      </c>
      <c r="B38" s="602"/>
      <c r="C38" s="602"/>
      <c r="D38" s="611" t="s">
        <v>306</v>
      </c>
      <c r="E38" s="611" t="str">
        <f t="shared" si="12"/>
        <v>EUR</v>
      </c>
      <c r="F38" s="611" t="str">
        <f t="shared" si="12"/>
        <v>EUR</v>
      </c>
      <c r="G38" s="611" t="str">
        <f t="shared" si="12"/>
        <v>EUR</v>
      </c>
      <c r="H38" s="611" t="str">
        <f t="shared" ref="H38" si="37">G38</f>
        <v>EUR</v>
      </c>
      <c r="I38" s="611" t="str">
        <f>H38</f>
        <v>EUR</v>
      </c>
      <c r="J38" s="611" t="str">
        <f t="shared" si="14"/>
        <v>EUR</v>
      </c>
      <c r="K38" s="611" t="str">
        <f t="shared" si="15"/>
        <v>EUR</v>
      </c>
      <c r="L38" s="611" t="str">
        <f>K38</f>
        <v>EUR</v>
      </c>
      <c r="M38" s="611" t="str">
        <f t="shared" si="16"/>
        <v>EUR</v>
      </c>
      <c r="N38" s="611" t="str">
        <f t="shared" si="17"/>
        <v>EUR</v>
      </c>
      <c r="O38" s="611" t="str">
        <f>N38</f>
        <v>EUR</v>
      </c>
      <c r="P38" s="611" t="str">
        <f t="shared" si="18"/>
        <v>EUR</v>
      </c>
      <c r="Q38" s="611" t="str">
        <f t="shared" si="18"/>
        <v>EUR</v>
      </c>
      <c r="R38" s="611" t="str">
        <f t="shared" si="19"/>
        <v>EUR</v>
      </c>
      <c r="S38" s="611" t="str">
        <f t="shared" si="20"/>
        <v>EUR</v>
      </c>
      <c r="T38" s="611" t="str">
        <f t="shared" si="20"/>
        <v>EUR</v>
      </c>
      <c r="U38" s="611" t="str">
        <f t="shared" si="20"/>
        <v>EUR</v>
      </c>
      <c r="V38" s="611" t="str">
        <f t="shared" si="20"/>
        <v>EUR</v>
      </c>
      <c r="W38" s="611" t="str">
        <f t="shared" si="20"/>
        <v>EUR</v>
      </c>
      <c r="X38" s="614" t="str">
        <f t="shared" si="21"/>
        <v>EUR</v>
      </c>
      <c r="Y38" s="611" t="str">
        <f t="shared" si="22"/>
        <v>EUR</v>
      </c>
      <c r="Z38" s="611" t="str">
        <f t="shared" si="23"/>
        <v>EUR</v>
      </c>
      <c r="AA38" s="611" t="str">
        <f t="shared" si="24"/>
        <v>EUR</v>
      </c>
      <c r="AB38" s="611" t="str">
        <f t="shared" si="25"/>
        <v>EUR</v>
      </c>
      <c r="AC38" s="611" t="str">
        <f t="shared" si="26"/>
        <v>EUR</v>
      </c>
      <c r="AD38" s="611" t="str">
        <f t="shared" si="26"/>
        <v>EUR</v>
      </c>
      <c r="AE38" s="611" t="str">
        <f t="shared" si="26"/>
        <v>EUR</v>
      </c>
      <c r="AF38" s="611" t="str">
        <f t="shared" si="26"/>
        <v>EUR</v>
      </c>
      <c r="AG38" s="611" t="str">
        <f t="shared" si="27"/>
        <v>EUR</v>
      </c>
      <c r="AH38" s="611" t="str">
        <f t="shared" si="27"/>
        <v>EUR</v>
      </c>
      <c r="AI38" s="611" t="str">
        <f t="shared" si="28"/>
        <v>EUR</v>
      </c>
      <c r="AJ38" s="611" t="str">
        <f t="shared" si="29"/>
        <v>EUR</v>
      </c>
      <c r="AK38" s="611" t="str">
        <f t="shared" si="30"/>
        <v>EUR</v>
      </c>
      <c r="AL38" s="611" t="str">
        <f t="shared" si="31"/>
        <v>EUR</v>
      </c>
      <c r="AM38" s="611" t="str">
        <f t="shared" si="32"/>
        <v>EUR</v>
      </c>
      <c r="AN38" s="611" t="str">
        <f t="shared" si="33"/>
        <v>EUR</v>
      </c>
      <c r="AO38" s="611" t="str">
        <f t="shared" si="34"/>
        <v>EUR</v>
      </c>
      <c r="AP38" s="611" t="str">
        <f t="shared" si="35"/>
        <v>EUR</v>
      </c>
      <c r="AQ38" s="615" t="str">
        <f t="shared" si="36"/>
        <v>EUR</v>
      </c>
    </row>
    <row r="39" spans="1:44" s="83" customFormat="1" ht="16.5" customHeight="1">
      <c r="A39" s="603" t="s">
        <v>13</v>
      </c>
      <c r="B39" s="604" t="str">
        <f>IF(D38="PLN","PLN/100","€/100")</f>
        <v>€/100</v>
      </c>
      <c r="C39" s="605"/>
      <c r="D39" s="621">
        <v>333</v>
      </c>
      <c r="E39" s="621"/>
      <c r="F39" s="621"/>
      <c r="G39" s="621"/>
      <c r="H39" s="621"/>
      <c r="I39" s="621"/>
      <c r="J39" s="621"/>
      <c r="K39" s="621"/>
      <c r="L39" s="621"/>
      <c r="M39" s="621"/>
      <c r="N39" s="621"/>
      <c r="O39" s="621"/>
      <c r="P39" s="621"/>
      <c r="Q39" s="621"/>
      <c r="R39" s="621"/>
      <c r="S39" s="621"/>
      <c r="T39" s="621"/>
      <c r="U39" s="621"/>
      <c r="V39" s="621"/>
      <c r="W39" s="621"/>
      <c r="X39" s="622"/>
      <c r="Y39" s="621"/>
      <c r="Z39" s="621"/>
      <c r="AA39" s="621"/>
      <c r="AB39" s="621"/>
      <c r="AC39" s="621"/>
      <c r="AD39" s="621"/>
      <c r="AE39" s="621"/>
      <c r="AF39" s="621"/>
      <c r="AG39" s="621"/>
      <c r="AH39" s="621"/>
      <c r="AI39" s="621"/>
      <c r="AJ39" s="621"/>
      <c r="AK39" s="621"/>
      <c r="AL39" s="621"/>
      <c r="AM39" s="621"/>
      <c r="AN39" s="621"/>
      <c r="AO39" s="621"/>
      <c r="AP39" s="621"/>
      <c r="AQ39" s="623"/>
    </row>
    <row r="40" spans="1:44" s="74" customFormat="1" ht="16.5" customHeight="1">
      <c r="A40" s="606" t="s">
        <v>307</v>
      </c>
      <c r="B40" s="607" t="str">
        <f>IF(D37="PLN","PLN/100","€/100")</f>
        <v>€/100</v>
      </c>
      <c r="C40" s="602"/>
      <c r="D40" s="624">
        <v>444</v>
      </c>
      <c r="E40" s="624"/>
      <c r="F40" s="624"/>
      <c r="G40" s="624"/>
      <c r="H40" s="624"/>
      <c r="I40" s="624"/>
      <c r="J40" s="624"/>
      <c r="K40" s="624"/>
      <c r="L40" s="624"/>
      <c r="M40" s="624"/>
      <c r="N40" s="624"/>
      <c r="O40" s="624"/>
      <c r="P40" s="624"/>
      <c r="Q40" s="624"/>
      <c r="R40" s="624"/>
      <c r="S40" s="624"/>
      <c r="T40" s="624"/>
      <c r="U40" s="624"/>
      <c r="V40" s="624"/>
      <c r="W40" s="624"/>
      <c r="X40" s="625"/>
      <c r="Y40" s="624"/>
      <c r="Z40" s="624"/>
      <c r="AA40" s="624"/>
      <c r="AB40" s="624"/>
      <c r="AC40" s="624"/>
      <c r="AD40" s="624"/>
      <c r="AE40" s="624"/>
      <c r="AF40" s="624"/>
      <c r="AG40" s="624"/>
      <c r="AH40" s="624"/>
      <c r="AI40" s="624"/>
      <c r="AJ40" s="624"/>
      <c r="AK40" s="624"/>
      <c r="AL40" s="624"/>
      <c r="AM40" s="624"/>
      <c r="AN40" s="624"/>
      <c r="AO40" s="624"/>
      <c r="AP40" s="624"/>
      <c r="AQ40" s="626"/>
    </row>
    <row r="41" spans="1:44" s="74" customFormat="1" ht="16.5" customHeight="1">
      <c r="A41" s="606" t="s">
        <v>308</v>
      </c>
      <c r="B41" s="607" t="str">
        <f>IF(D38="PLN","PLN/100","€/100")</f>
        <v>€/100</v>
      </c>
      <c r="C41" s="602"/>
      <c r="D41" s="617">
        <f>D40-D42</f>
        <v>0</v>
      </c>
      <c r="E41" s="617">
        <f>E40-E42</f>
        <v>0</v>
      </c>
      <c r="F41" s="617">
        <f>F40-F42</f>
        <v>0</v>
      </c>
      <c r="G41" s="617">
        <f>G40-G42</f>
        <v>0</v>
      </c>
      <c r="H41" s="617">
        <f t="shared" ref="H41" si="38">H40-H42</f>
        <v>0</v>
      </c>
      <c r="I41" s="617">
        <f>I40-I42</f>
        <v>0</v>
      </c>
      <c r="J41" s="617">
        <f t="shared" ref="J41" si="39">J40-J42</f>
        <v>0</v>
      </c>
      <c r="K41" s="617">
        <f t="shared" ref="K41" si="40">K40-K42</f>
        <v>0</v>
      </c>
      <c r="L41" s="617">
        <f t="shared" ref="L41:M41" si="41">L40-L42</f>
        <v>0</v>
      </c>
      <c r="M41" s="617">
        <f t="shared" si="41"/>
        <v>0</v>
      </c>
      <c r="N41" s="617">
        <f t="shared" ref="N41:AB41" si="42">N40-N42</f>
        <v>0</v>
      </c>
      <c r="O41" s="617">
        <f t="shared" si="42"/>
        <v>0</v>
      </c>
      <c r="P41" s="617">
        <f t="shared" si="42"/>
        <v>0</v>
      </c>
      <c r="Q41" s="617">
        <f t="shared" si="42"/>
        <v>0</v>
      </c>
      <c r="R41" s="617">
        <f t="shared" si="42"/>
        <v>0</v>
      </c>
      <c r="S41" s="617">
        <f t="shared" si="42"/>
        <v>0</v>
      </c>
      <c r="T41" s="617">
        <f t="shared" si="42"/>
        <v>0</v>
      </c>
      <c r="U41" s="617">
        <f t="shared" si="42"/>
        <v>0</v>
      </c>
      <c r="V41" s="617">
        <f t="shared" si="42"/>
        <v>0</v>
      </c>
      <c r="W41" s="617">
        <f t="shared" si="42"/>
        <v>0</v>
      </c>
      <c r="X41" s="618">
        <f t="shared" si="42"/>
        <v>0</v>
      </c>
      <c r="Y41" s="617">
        <f t="shared" si="42"/>
        <v>0</v>
      </c>
      <c r="Z41" s="617">
        <f t="shared" si="42"/>
        <v>0</v>
      </c>
      <c r="AA41" s="617">
        <f t="shared" si="42"/>
        <v>0</v>
      </c>
      <c r="AB41" s="617">
        <f t="shared" si="42"/>
        <v>0</v>
      </c>
      <c r="AC41" s="617">
        <f t="shared" ref="AC41:AG41" si="43">AC40-AC42</f>
        <v>0</v>
      </c>
      <c r="AD41" s="617">
        <f t="shared" si="43"/>
        <v>0</v>
      </c>
      <c r="AE41" s="617">
        <f t="shared" si="43"/>
        <v>0</v>
      </c>
      <c r="AF41" s="617">
        <f t="shared" si="43"/>
        <v>0</v>
      </c>
      <c r="AG41" s="617">
        <f t="shared" si="43"/>
        <v>0</v>
      </c>
      <c r="AH41" s="617">
        <f t="shared" ref="AH41:AQ41" si="44">AH40-AH42</f>
        <v>0</v>
      </c>
      <c r="AI41" s="617">
        <f t="shared" si="44"/>
        <v>0</v>
      </c>
      <c r="AJ41" s="617">
        <f t="shared" si="44"/>
        <v>0</v>
      </c>
      <c r="AK41" s="617">
        <f t="shared" si="44"/>
        <v>0</v>
      </c>
      <c r="AL41" s="617">
        <f t="shared" si="44"/>
        <v>0</v>
      </c>
      <c r="AM41" s="617">
        <f t="shared" si="44"/>
        <v>0</v>
      </c>
      <c r="AN41" s="617">
        <f t="shared" si="44"/>
        <v>0</v>
      </c>
      <c r="AO41" s="617">
        <f t="shared" si="44"/>
        <v>0</v>
      </c>
      <c r="AP41" s="617">
        <f t="shared" si="44"/>
        <v>0</v>
      </c>
      <c r="AQ41" s="619">
        <f t="shared" si="44"/>
        <v>0</v>
      </c>
      <c r="AR41" s="1"/>
    </row>
    <row r="42" spans="1:44" s="74" customFormat="1" ht="16.5" customHeight="1">
      <c r="A42" s="606" t="s">
        <v>309</v>
      </c>
      <c r="B42" s="607" t="str">
        <f>IF(D38="PLN","PLN/100","€/100")</f>
        <v>€/100</v>
      </c>
      <c r="C42" s="602"/>
      <c r="D42" s="624">
        <v>444</v>
      </c>
      <c r="E42" s="624"/>
      <c r="F42" s="624"/>
      <c r="G42" s="624"/>
      <c r="H42" s="624"/>
      <c r="I42" s="624"/>
      <c r="J42" s="624"/>
      <c r="K42" s="624"/>
      <c r="L42" s="624"/>
      <c r="M42" s="624"/>
      <c r="N42" s="624"/>
      <c r="O42" s="624"/>
      <c r="P42" s="624"/>
      <c r="Q42" s="624"/>
      <c r="R42" s="624"/>
      <c r="S42" s="624"/>
      <c r="T42" s="624"/>
      <c r="U42" s="624"/>
      <c r="V42" s="624"/>
      <c r="W42" s="624"/>
      <c r="X42" s="625"/>
      <c r="Y42" s="624"/>
      <c r="Z42" s="624"/>
      <c r="AA42" s="624"/>
      <c r="AB42" s="624"/>
      <c r="AC42" s="624"/>
      <c r="AD42" s="624"/>
      <c r="AE42" s="624"/>
      <c r="AF42" s="624"/>
      <c r="AG42" s="624"/>
      <c r="AH42" s="624"/>
      <c r="AI42" s="624"/>
      <c r="AJ42" s="624"/>
      <c r="AK42" s="624"/>
      <c r="AL42" s="624"/>
      <c r="AM42" s="624"/>
      <c r="AN42" s="624"/>
      <c r="AO42" s="624"/>
      <c r="AP42" s="624"/>
      <c r="AQ42" s="626"/>
      <c r="AR42" s="1"/>
    </row>
    <row r="43" spans="1:44" s="74" customFormat="1" ht="16.5" customHeight="1">
      <c r="A43" s="606" t="s">
        <v>310</v>
      </c>
      <c r="B43" s="607" t="str">
        <f>IF(D38="PLN","PLN/100","€/100")</f>
        <v>€/100</v>
      </c>
      <c r="C43" s="602"/>
      <c r="D43" s="624"/>
      <c r="E43" s="624"/>
      <c r="F43" s="624"/>
      <c r="G43" s="624"/>
      <c r="H43" s="624"/>
      <c r="I43" s="624"/>
      <c r="J43" s="624"/>
      <c r="K43" s="624"/>
      <c r="L43" s="624"/>
      <c r="M43" s="624"/>
      <c r="N43" s="624"/>
      <c r="O43" s="624"/>
      <c r="P43" s="624"/>
      <c r="Q43" s="624"/>
      <c r="R43" s="624"/>
      <c r="S43" s="624"/>
      <c r="T43" s="624"/>
      <c r="U43" s="624"/>
      <c r="V43" s="624"/>
      <c r="W43" s="624"/>
      <c r="X43" s="625"/>
      <c r="Y43" s="624"/>
      <c r="Z43" s="624"/>
      <c r="AA43" s="624"/>
      <c r="AB43" s="624"/>
      <c r="AC43" s="624"/>
      <c r="AD43" s="624"/>
      <c r="AE43" s="624"/>
      <c r="AF43" s="624"/>
      <c r="AG43" s="624"/>
      <c r="AH43" s="624"/>
      <c r="AI43" s="624"/>
      <c r="AJ43" s="624"/>
      <c r="AK43" s="624"/>
      <c r="AL43" s="624"/>
      <c r="AM43" s="624"/>
      <c r="AN43" s="624"/>
      <c r="AO43" s="624"/>
      <c r="AP43" s="624"/>
      <c r="AQ43" s="626"/>
      <c r="AR43" s="1"/>
    </row>
    <row r="44" spans="1:44" s="74" customFormat="1" ht="16.5" customHeight="1">
      <c r="A44" s="606" t="s">
        <v>311</v>
      </c>
      <c r="B44" s="607" t="str">
        <f>IF(D39="PLN","PLN/100","€/100")</f>
        <v>€/100</v>
      </c>
      <c r="C44" s="602"/>
      <c r="D44" s="624"/>
      <c r="E44" s="624"/>
      <c r="F44" s="624"/>
      <c r="G44" s="624"/>
      <c r="H44" s="624"/>
      <c r="I44" s="624"/>
      <c r="J44" s="624"/>
      <c r="K44" s="624"/>
      <c r="L44" s="624"/>
      <c r="M44" s="624"/>
      <c r="N44" s="624"/>
      <c r="O44" s="624"/>
      <c r="P44" s="624"/>
      <c r="Q44" s="624"/>
      <c r="R44" s="624"/>
      <c r="S44" s="624"/>
      <c r="T44" s="624"/>
      <c r="U44" s="624"/>
      <c r="V44" s="624"/>
      <c r="W44" s="624"/>
      <c r="X44" s="625"/>
      <c r="Y44" s="624"/>
      <c r="Z44" s="624"/>
      <c r="AA44" s="624"/>
      <c r="AB44" s="624"/>
      <c r="AC44" s="624"/>
      <c r="AD44" s="624"/>
      <c r="AE44" s="624"/>
      <c r="AF44" s="624"/>
      <c r="AG44" s="624"/>
      <c r="AH44" s="624"/>
      <c r="AI44" s="624"/>
      <c r="AJ44" s="624"/>
      <c r="AK44" s="624"/>
      <c r="AL44" s="624"/>
      <c r="AM44" s="624"/>
      <c r="AN44" s="624"/>
      <c r="AO44" s="624"/>
      <c r="AP44" s="624"/>
      <c r="AQ44" s="626"/>
      <c r="AR44" s="1"/>
    </row>
    <row r="45" spans="1:44" s="74" customFormat="1" ht="16.5" customHeight="1">
      <c r="A45" s="606" t="s">
        <v>312</v>
      </c>
      <c r="B45" s="607" t="str">
        <f>IF(D40="PLN","PLN/100","€/100")</f>
        <v>€/100</v>
      </c>
      <c r="C45" s="630">
        <v>0.03</v>
      </c>
      <c r="D45" s="624"/>
      <c r="E45" s="624"/>
      <c r="F45" s="624"/>
      <c r="G45" s="624"/>
      <c r="H45" s="624"/>
      <c r="I45" s="624"/>
      <c r="J45" s="624"/>
      <c r="K45" s="624"/>
      <c r="L45" s="624"/>
      <c r="M45" s="624"/>
      <c r="N45" s="624"/>
      <c r="O45" s="624"/>
      <c r="P45" s="624"/>
      <c r="Q45" s="624"/>
      <c r="R45" s="624"/>
      <c r="S45" s="624"/>
      <c r="T45" s="624"/>
      <c r="U45" s="624"/>
      <c r="V45" s="624"/>
      <c r="W45" s="624"/>
      <c r="X45" s="625"/>
      <c r="Y45" s="624"/>
      <c r="Z45" s="624"/>
      <c r="AA45" s="624"/>
      <c r="AB45" s="624"/>
      <c r="AC45" s="624"/>
      <c r="AD45" s="624"/>
      <c r="AE45" s="624"/>
      <c r="AF45" s="624"/>
      <c r="AG45" s="624"/>
      <c r="AH45" s="624"/>
      <c r="AI45" s="624"/>
      <c r="AJ45" s="624"/>
      <c r="AK45" s="624"/>
      <c r="AL45" s="624"/>
      <c r="AM45" s="624"/>
      <c r="AN45" s="624"/>
      <c r="AO45" s="624"/>
      <c r="AP45" s="624"/>
      <c r="AQ45" s="626"/>
      <c r="AR45" s="1"/>
    </row>
    <row r="46" spans="1:44" s="74" customFormat="1" ht="16.5" customHeight="1">
      <c r="A46" s="606" t="s">
        <v>313</v>
      </c>
      <c r="B46" s="607" t="str">
        <f>IF(D38="PLN","PLN/100","€/100")</f>
        <v>€/100</v>
      </c>
      <c r="C46" s="602"/>
      <c r="D46" s="624"/>
      <c r="E46" s="624"/>
      <c r="F46" s="624"/>
      <c r="G46" s="624"/>
      <c r="H46" s="624"/>
      <c r="I46" s="624"/>
      <c r="J46" s="624"/>
      <c r="K46" s="624"/>
      <c r="L46" s="624"/>
      <c r="M46" s="624"/>
      <c r="N46" s="624"/>
      <c r="O46" s="624"/>
      <c r="P46" s="624"/>
      <c r="Q46" s="624"/>
      <c r="R46" s="624"/>
      <c r="S46" s="624"/>
      <c r="T46" s="624"/>
      <c r="U46" s="624"/>
      <c r="V46" s="624"/>
      <c r="W46" s="624"/>
      <c r="X46" s="625"/>
      <c r="Y46" s="624"/>
      <c r="Z46" s="624"/>
      <c r="AA46" s="624"/>
      <c r="AB46" s="624"/>
      <c r="AC46" s="624"/>
      <c r="AD46" s="624"/>
      <c r="AE46" s="624"/>
      <c r="AF46" s="624"/>
      <c r="AG46" s="624"/>
      <c r="AH46" s="624"/>
      <c r="AI46" s="624"/>
      <c r="AJ46" s="624"/>
      <c r="AK46" s="624"/>
      <c r="AL46" s="624"/>
      <c r="AM46" s="624"/>
      <c r="AN46" s="624"/>
      <c r="AO46" s="624"/>
      <c r="AP46" s="624"/>
      <c r="AQ46" s="626"/>
      <c r="AR46" s="1"/>
    </row>
    <row r="47" spans="1:44" s="74" customFormat="1" ht="16.5" hidden="1" customHeight="1">
      <c r="A47" s="606" t="s">
        <v>314</v>
      </c>
      <c r="B47" s="607" t="str">
        <f>IF(D38="PLN","PLN/100","€/100")</f>
        <v>€/100</v>
      </c>
      <c r="C47" s="602"/>
      <c r="D47" s="624"/>
      <c r="E47" s="624"/>
      <c r="F47" s="624"/>
      <c r="G47" s="624"/>
      <c r="H47" s="624"/>
      <c r="I47" s="624"/>
      <c r="J47" s="624"/>
      <c r="K47" s="624"/>
      <c r="L47" s="624"/>
      <c r="M47" s="624"/>
      <c r="N47" s="624"/>
      <c r="O47" s="624"/>
      <c r="P47" s="624"/>
      <c r="Q47" s="624"/>
      <c r="R47" s="624"/>
      <c r="S47" s="624"/>
      <c r="T47" s="624"/>
      <c r="U47" s="624"/>
      <c r="V47" s="624"/>
      <c r="W47" s="624"/>
      <c r="X47" s="624"/>
      <c r="Y47" s="625"/>
      <c r="Z47" s="624"/>
      <c r="AA47" s="624"/>
      <c r="AB47" s="624"/>
      <c r="AC47" s="624"/>
      <c r="AD47" s="625"/>
      <c r="AE47" s="624"/>
      <c r="AF47" s="624"/>
      <c r="AG47" s="624"/>
      <c r="AH47" s="624"/>
      <c r="AI47" s="624"/>
      <c r="AJ47" s="624"/>
      <c r="AK47" s="624"/>
      <c r="AL47" s="624"/>
      <c r="AM47" s="624"/>
      <c r="AN47" s="624"/>
      <c r="AO47" s="624"/>
      <c r="AP47" s="624"/>
      <c r="AQ47" s="626"/>
    </row>
    <row r="48" spans="1:44" s="74" customFormat="1" ht="16.5" hidden="1" customHeight="1">
      <c r="A48" s="606" t="s">
        <v>315</v>
      </c>
      <c r="B48" s="607" t="str">
        <f>IF(D38="PLN","PLN/100","€/100")</f>
        <v>€/100</v>
      </c>
      <c r="C48" s="602"/>
      <c r="D48" s="624"/>
      <c r="E48" s="624"/>
      <c r="F48" s="624"/>
      <c r="G48" s="624"/>
      <c r="H48" s="624"/>
      <c r="I48" s="624"/>
      <c r="J48" s="624"/>
      <c r="K48" s="624"/>
      <c r="L48" s="624"/>
      <c r="M48" s="624"/>
      <c r="N48" s="624"/>
      <c r="O48" s="624"/>
      <c r="P48" s="624"/>
      <c r="Q48" s="624"/>
      <c r="R48" s="624"/>
      <c r="S48" s="624"/>
      <c r="T48" s="624"/>
      <c r="U48" s="624"/>
      <c r="V48" s="624"/>
      <c r="W48" s="624"/>
      <c r="X48" s="624"/>
      <c r="Y48" s="625"/>
      <c r="Z48" s="624"/>
      <c r="AA48" s="624"/>
      <c r="AB48" s="624"/>
      <c r="AC48" s="624"/>
      <c r="AD48" s="625"/>
      <c r="AE48" s="624"/>
      <c r="AF48" s="624"/>
      <c r="AG48" s="624"/>
      <c r="AH48" s="624"/>
      <c r="AI48" s="624"/>
      <c r="AJ48" s="624"/>
      <c r="AK48" s="624"/>
      <c r="AL48" s="624"/>
      <c r="AM48" s="624"/>
      <c r="AN48" s="624"/>
      <c r="AO48" s="624"/>
      <c r="AP48" s="624"/>
      <c r="AQ48" s="626"/>
    </row>
    <row r="49" spans="1:43" s="74" customFormat="1" ht="16.5" customHeight="1" collapsed="1">
      <c r="A49" s="608" t="s">
        <v>78</v>
      </c>
      <c r="B49" s="609" t="str">
        <f>IF(D38="PLN","PLN/100","€/100")</f>
        <v>€/100</v>
      </c>
      <c r="C49" s="610"/>
      <c r="D49" s="627"/>
      <c r="E49" s="627"/>
      <c r="F49" s="627"/>
      <c r="G49" s="627"/>
      <c r="H49" s="627"/>
      <c r="I49" s="627"/>
      <c r="J49" s="627"/>
      <c r="K49" s="627"/>
      <c r="L49" s="627"/>
      <c r="M49" s="627"/>
      <c r="N49" s="627"/>
      <c r="O49" s="627"/>
      <c r="P49" s="627"/>
      <c r="Q49" s="627"/>
      <c r="R49" s="627"/>
      <c r="S49" s="627"/>
      <c r="T49" s="627"/>
      <c r="U49" s="627"/>
      <c r="V49" s="627"/>
      <c r="W49" s="627"/>
      <c r="X49" s="627"/>
      <c r="Y49" s="628"/>
      <c r="Z49" s="627"/>
      <c r="AA49" s="627"/>
      <c r="AB49" s="627"/>
      <c r="AC49" s="627"/>
      <c r="AD49" s="628"/>
      <c r="AE49" s="627"/>
      <c r="AF49" s="627"/>
      <c r="AG49" s="627"/>
      <c r="AH49" s="627"/>
      <c r="AI49" s="627"/>
      <c r="AJ49" s="627"/>
      <c r="AK49" s="627"/>
      <c r="AL49" s="627"/>
      <c r="AM49" s="627"/>
      <c r="AN49" s="627"/>
      <c r="AO49" s="627"/>
      <c r="AP49" s="627"/>
      <c r="AQ49" s="629"/>
    </row>
    <row r="50" spans="1:43" ht="22.5" hidden="1">
      <c r="A50" s="1114" t="s">
        <v>316</v>
      </c>
      <c r="B50" s="1115"/>
      <c r="C50" s="1115"/>
      <c r="D50" s="1115"/>
      <c r="E50" s="1115"/>
      <c r="F50" s="1115"/>
      <c r="G50" s="1115"/>
      <c r="H50" s="1115"/>
      <c r="I50" s="1115"/>
      <c r="J50" s="1115"/>
      <c r="K50" s="1115"/>
      <c r="L50" s="1115"/>
      <c r="M50" s="1115"/>
    </row>
    <row r="51" spans="1:43" ht="18.75" hidden="1" customHeight="1">
      <c r="A51" s="385" t="s">
        <v>317</v>
      </c>
      <c r="B51" s="386" t="s">
        <v>318</v>
      </c>
      <c r="C51" s="386"/>
      <c r="D51" s="387">
        <v>2013</v>
      </c>
      <c r="E51" s="388">
        <f>D51</f>
        <v>2013</v>
      </c>
      <c r="F51" s="388">
        <f t="shared" ref="F51:I52" si="45">E51</f>
        <v>2013</v>
      </c>
      <c r="G51" s="388">
        <f t="shared" si="45"/>
        <v>2013</v>
      </c>
      <c r="H51" s="388">
        <f t="shared" si="45"/>
        <v>2013</v>
      </c>
      <c r="I51" s="388">
        <f t="shared" si="45"/>
        <v>2013</v>
      </c>
      <c r="J51" s="388">
        <f t="shared" ref="J51:J52" si="46">I51</f>
        <v>2013</v>
      </c>
      <c r="K51" s="388">
        <f t="shared" ref="K51:K52" si="47">J51</f>
        <v>2013</v>
      </c>
      <c r="L51" s="388">
        <f t="shared" ref="L51:L52" si="48">K51</f>
        <v>2013</v>
      </c>
      <c r="M51" s="388">
        <f t="shared" ref="M51:Q52" si="49">L51</f>
        <v>2013</v>
      </c>
      <c r="N51" s="1069">
        <f t="shared" si="49"/>
        <v>2013</v>
      </c>
      <c r="O51" s="75">
        <f t="shared" si="49"/>
        <v>2013</v>
      </c>
      <c r="P51" s="75">
        <f t="shared" si="49"/>
        <v>2013</v>
      </c>
      <c r="Q51" s="75">
        <f t="shared" si="49"/>
        <v>2013</v>
      </c>
      <c r="R51" s="75"/>
      <c r="S51" s="75"/>
      <c r="T51" s="75"/>
      <c r="U51" s="75"/>
      <c r="V51" s="75"/>
      <c r="W51" s="75"/>
      <c r="X51" s="75"/>
      <c r="Y51" s="75"/>
      <c r="Z51" s="75"/>
      <c r="AA51" s="75"/>
      <c r="AB51" s="75"/>
      <c r="AC51" s="75"/>
      <c r="AD51" s="75"/>
      <c r="AE51" s="75"/>
      <c r="AF51" s="75"/>
      <c r="AG51" s="75"/>
      <c r="AH51" s="75"/>
      <c r="AI51" s="75"/>
      <c r="AJ51" s="75"/>
      <c r="AK51" s="75"/>
      <c r="AL51" s="75"/>
      <c r="AM51" s="75"/>
      <c r="AN51" s="75"/>
      <c r="AO51" s="75"/>
      <c r="AP51" s="75"/>
      <c r="AQ51" s="75">
        <f>Q51</f>
        <v>2013</v>
      </c>
    </row>
    <row r="52" spans="1:43" ht="18.75" hidden="1" customHeight="1">
      <c r="A52" s="385" t="s">
        <v>319</v>
      </c>
      <c r="B52" s="386"/>
      <c r="C52" s="386"/>
      <c r="D52" s="384" t="s">
        <v>320</v>
      </c>
      <c r="E52" s="66" t="str">
        <f>D52</f>
        <v>USD</v>
      </c>
      <c r="F52" s="66" t="str">
        <f t="shared" si="45"/>
        <v>USD</v>
      </c>
      <c r="G52" s="66" t="str">
        <f t="shared" si="45"/>
        <v>USD</v>
      </c>
      <c r="H52" s="66" t="str">
        <f t="shared" si="45"/>
        <v>USD</v>
      </c>
      <c r="I52" s="66" t="str">
        <f t="shared" si="45"/>
        <v>USD</v>
      </c>
      <c r="J52" s="66" t="str">
        <f t="shared" si="46"/>
        <v>USD</v>
      </c>
      <c r="K52" s="66" t="str">
        <f t="shared" si="47"/>
        <v>USD</v>
      </c>
      <c r="L52" s="66" t="str">
        <f t="shared" si="48"/>
        <v>USD</v>
      </c>
      <c r="M52" s="66" t="str">
        <f t="shared" si="49"/>
        <v>USD</v>
      </c>
      <c r="N52" s="381" t="str">
        <f t="shared" si="49"/>
        <v>USD</v>
      </c>
      <c r="O52" s="67" t="str">
        <f t="shared" si="49"/>
        <v>USD</v>
      </c>
      <c r="P52" s="67" t="str">
        <f t="shared" si="49"/>
        <v>USD</v>
      </c>
      <c r="Q52" s="67" t="str">
        <f t="shared" si="49"/>
        <v>USD</v>
      </c>
      <c r="R52" s="67"/>
      <c r="S52" s="67"/>
      <c r="T52" s="67"/>
      <c r="U52" s="67"/>
      <c r="V52" s="67"/>
      <c r="W52" s="67"/>
      <c r="X52" s="67"/>
      <c r="Y52" s="67"/>
      <c r="Z52" s="67"/>
      <c r="AA52" s="67"/>
      <c r="AB52" s="67"/>
      <c r="AC52" s="67"/>
      <c r="AD52" s="67"/>
      <c r="AE52" s="67"/>
      <c r="AF52" s="67"/>
      <c r="AG52" s="67"/>
      <c r="AH52" s="67"/>
      <c r="AI52" s="67"/>
      <c r="AJ52" s="67"/>
      <c r="AK52" s="67"/>
      <c r="AL52" s="67"/>
      <c r="AM52" s="67"/>
      <c r="AN52" s="67"/>
      <c r="AO52" s="67"/>
      <c r="AP52" s="67"/>
      <c r="AQ52" s="67" t="str">
        <f>Q52</f>
        <v>USD</v>
      </c>
    </row>
    <row r="53" spans="1:43" ht="18.75" hidden="1" customHeight="1">
      <c r="A53" s="385" t="s">
        <v>321</v>
      </c>
      <c r="B53" s="386" t="s">
        <v>318</v>
      </c>
      <c r="C53" s="386"/>
      <c r="D53" s="68"/>
      <c r="E53" s="68"/>
      <c r="F53" s="68"/>
      <c r="G53" s="68"/>
      <c r="H53" s="68"/>
      <c r="I53" s="68"/>
      <c r="J53" s="68"/>
      <c r="K53" s="68"/>
      <c r="L53" s="68"/>
      <c r="M53" s="68"/>
      <c r="N53" s="382"/>
      <c r="O53" s="69"/>
      <c r="P53" s="69"/>
      <c r="Q53" s="69"/>
      <c r="R53" s="69"/>
      <c r="S53" s="69"/>
      <c r="T53" s="69"/>
      <c r="U53" s="69"/>
      <c r="V53" s="69"/>
      <c r="W53" s="69"/>
      <c r="X53" s="69"/>
      <c r="Y53" s="69"/>
      <c r="Z53" s="69"/>
      <c r="AA53" s="69"/>
      <c r="AB53" s="69"/>
      <c r="AC53" s="69"/>
      <c r="AD53" s="69"/>
      <c r="AE53" s="69"/>
      <c r="AF53" s="69"/>
      <c r="AG53" s="69"/>
      <c r="AH53" s="69"/>
      <c r="AI53" s="69"/>
      <c r="AJ53" s="69"/>
      <c r="AK53" s="69"/>
      <c r="AL53" s="69"/>
      <c r="AM53" s="69"/>
      <c r="AN53" s="69"/>
      <c r="AO53" s="69"/>
      <c r="AP53" s="69"/>
      <c r="AQ53" s="69"/>
    </row>
    <row r="54" spans="1:43" ht="18.75" hidden="1" customHeight="1">
      <c r="A54" s="385" t="s">
        <v>322</v>
      </c>
      <c r="B54" s="386" t="str">
        <f>IF(D52="USD","USD/h","€/h")</f>
        <v>USD/h</v>
      </c>
      <c r="C54" s="386"/>
      <c r="D54" s="68"/>
      <c r="E54" s="68"/>
      <c r="F54" s="68"/>
      <c r="G54" s="68"/>
      <c r="H54" s="68"/>
      <c r="I54" s="68"/>
      <c r="J54" s="68"/>
      <c r="K54" s="68"/>
      <c r="L54" s="68"/>
      <c r="M54" s="68"/>
      <c r="N54" s="382"/>
      <c r="O54" s="69"/>
      <c r="P54" s="69"/>
      <c r="Q54" s="69"/>
      <c r="R54" s="69"/>
      <c r="S54" s="69"/>
      <c r="T54" s="69"/>
      <c r="U54" s="69"/>
      <c r="V54" s="69"/>
      <c r="W54" s="69"/>
      <c r="X54" s="69"/>
      <c r="Y54" s="69"/>
      <c r="Z54" s="69"/>
      <c r="AA54" s="69"/>
      <c r="AB54" s="69"/>
      <c r="AC54" s="69"/>
      <c r="AD54" s="69"/>
      <c r="AE54" s="69"/>
      <c r="AF54" s="69"/>
      <c r="AG54" s="69"/>
      <c r="AH54" s="69"/>
      <c r="AI54" s="69"/>
      <c r="AJ54" s="69"/>
      <c r="AK54" s="69"/>
      <c r="AL54" s="69"/>
      <c r="AM54" s="69"/>
      <c r="AN54" s="69"/>
      <c r="AO54" s="69"/>
      <c r="AP54" s="69"/>
      <c r="AQ54" s="69"/>
    </row>
    <row r="55" spans="1:43" ht="18.75" hidden="1" customHeight="1">
      <c r="A55" s="385" t="s">
        <v>323</v>
      </c>
      <c r="B55" s="386" t="s">
        <v>324</v>
      </c>
      <c r="C55" s="386"/>
      <c r="D55" s="68"/>
      <c r="E55" s="68"/>
      <c r="F55" s="68"/>
      <c r="G55" s="68"/>
      <c r="H55" s="68"/>
      <c r="I55" s="68"/>
      <c r="J55" s="68"/>
      <c r="K55" s="68"/>
      <c r="L55" s="68"/>
      <c r="M55" s="68"/>
      <c r="N55" s="382"/>
      <c r="O55" s="69"/>
      <c r="P55" s="69"/>
      <c r="Q55" s="69"/>
      <c r="R55" s="69"/>
      <c r="S55" s="69"/>
      <c r="T55" s="69"/>
      <c r="U55" s="69"/>
      <c r="V55" s="69"/>
      <c r="W55" s="69"/>
      <c r="X55" s="69"/>
      <c r="Y55" s="69"/>
      <c r="Z55" s="69"/>
      <c r="AA55" s="69"/>
      <c r="AB55" s="69"/>
      <c r="AC55" s="69"/>
      <c r="AD55" s="69"/>
      <c r="AE55" s="69"/>
      <c r="AF55" s="69"/>
      <c r="AG55" s="69"/>
      <c r="AH55" s="69"/>
      <c r="AI55" s="69"/>
      <c r="AJ55" s="69"/>
      <c r="AK55" s="69"/>
      <c r="AL55" s="69"/>
      <c r="AM55" s="69"/>
      <c r="AN55" s="69"/>
      <c r="AO55" s="69"/>
      <c r="AP55" s="69"/>
      <c r="AQ55" s="69"/>
    </row>
    <row r="56" spans="1:43" ht="18.75" hidden="1" customHeight="1">
      <c r="A56" s="385" t="s">
        <v>325</v>
      </c>
      <c r="B56" s="386" t="str">
        <f>IF(D52="USD","USD/100","€/100")</f>
        <v>USD/100</v>
      </c>
      <c r="C56" s="389"/>
      <c r="D56" s="68"/>
      <c r="E56" s="68"/>
      <c r="F56" s="68"/>
      <c r="G56" s="68"/>
      <c r="H56" s="68"/>
      <c r="I56" s="68"/>
      <c r="J56" s="68"/>
      <c r="K56" s="68"/>
      <c r="L56" s="68"/>
      <c r="M56" s="68"/>
      <c r="N56" s="382"/>
      <c r="O56" s="69"/>
      <c r="P56" s="69"/>
      <c r="Q56" s="69"/>
      <c r="R56" s="69"/>
      <c r="S56" s="69"/>
      <c r="T56" s="69"/>
      <c r="U56" s="69"/>
      <c r="V56" s="69"/>
      <c r="W56" s="69"/>
      <c r="X56" s="69"/>
      <c r="Y56" s="69"/>
      <c r="Z56" s="69"/>
      <c r="AA56" s="69"/>
      <c r="AB56" s="69"/>
      <c r="AC56" s="69"/>
      <c r="AD56" s="69"/>
      <c r="AE56" s="69"/>
      <c r="AF56" s="69"/>
      <c r="AG56" s="69"/>
      <c r="AH56" s="69"/>
      <c r="AI56" s="69"/>
      <c r="AJ56" s="69"/>
      <c r="AK56" s="69"/>
      <c r="AL56" s="69"/>
      <c r="AM56" s="69"/>
      <c r="AN56" s="69"/>
      <c r="AO56" s="69"/>
      <c r="AP56" s="69"/>
      <c r="AQ56" s="69"/>
    </row>
    <row r="57" spans="1:43" ht="18.75" hidden="1" customHeight="1">
      <c r="A57" s="385" t="s">
        <v>326</v>
      </c>
      <c r="B57" s="386" t="str">
        <f t="shared" ref="B57:B63" si="50">B56</f>
        <v>USD/100</v>
      </c>
      <c r="C57" s="389"/>
      <c r="D57" s="68"/>
      <c r="E57" s="68"/>
      <c r="F57" s="68"/>
      <c r="G57" s="68"/>
      <c r="H57" s="68"/>
      <c r="I57" s="68"/>
      <c r="J57" s="68"/>
      <c r="K57" s="68"/>
      <c r="L57" s="68"/>
      <c r="M57" s="68"/>
      <c r="N57" s="382"/>
      <c r="O57" s="69"/>
      <c r="P57" s="69"/>
      <c r="Q57" s="69"/>
      <c r="R57" s="69"/>
      <c r="S57" s="69"/>
      <c r="T57" s="69"/>
      <c r="U57" s="69"/>
      <c r="V57" s="69"/>
      <c r="W57" s="69"/>
      <c r="X57" s="69"/>
      <c r="Y57" s="69"/>
      <c r="Z57" s="69"/>
      <c r="AA57" s="69"/>
      <c r="AB57" s="69"/>
      <c r="AC57" s="69"/>
      <c r="AD57" s="69"/>
      <c r="AE57" s="69"/>
      <c r="AF57" s="69"/>
      <c r="AG57" s="69"/>
      <c r="AH57" s="69"/>
      <c r="AI57" s="69"/>
      <c r="AJ57" s="69"/>
      <c r="AK57" s="69"/>
      <c r="AL57" s="69"/>
      <c r="AM57" s="69"/>
      <c r="AN57" s="69"/>
      <c r="AO57" s="69"/>
      <c r="AP57" s="69"/>
      <c r="AQ57" s="69"/>
    </row>
    <row r="58" spans="1:43" ht="18.75" hidden="1" customHeight="1">
      <c r="A58" s="385" t="s">
        <v>327</v>
      </c>
      <c r="B58" s="386" t="str">
        <f t="shared" si="50"/>
        <v>USD/100</v>
      </c>
      <c r="C58" s="389"/>
      <c r="D58" s="68"/>
      <c r="E58" s="68"/>
      <c r="F58" s="68"/>
      <c r="G58" s="68"/>
      <c r="H58" s="68"/>
      <c r="I58" s="68"/>
      <c r="J58" s="68"/>
      <c r="K58" s="68"/>
      <c r="L58" s="68"/>
      <c r="M58" s="68"/>
      <c r="N58" s="382"/>
      <c r="O58" s="69"/>
      <c r="P58" s="69"/>
      <c r="Q58" s="69"/>
      <c r="R58" s="69"/>
      <c r="S58" s="69"/>
      <c r="T58" s="69"/>
      <c r="U58" s="69"/>
      <c r="V58" s="69"/>
      <c r="W58" s="69"/>
      <c r="X58" s="69"/>
      <c r="Y58" s="69"/>
      <c r="Z58" s="69"/>
      <c r="AA58" s="69"/>
      <c r="AB58" s="69"/>
      <c r="AC58" s="69"/>
      <c r="AD58" s="69"/>
      <c r="AE58" s="69"/>
      <c r="AF58" s="69"/>
      <c r="AG58" s="69"/>
      <c r="AH58" s="69"/>
      <c r="AI58" s="69"/>
      <c r="AJ58" s="69"/>
      <c r="AK58" s="69"/>
      <c r="AL58" s="69"/>
      <c r="AM58" s="69"/>
      <c r="AN58" s="69"/>
      <c r="AO58" s="69"/>
      <c r="AP58" s="69"/>
      <c r="AQ58" s="69"/>
    </row>
    <row r="59" spans="1:43" s="74" customFormat="1" ht="18.75" hidden="1" customHeight="1">
      <c r="A59" s="390" t="s">
        <v>328</v>
      </c>
      <c r="B59" s="391" t="str">
        <f t="shared" si="50"/>
        <v>USD/100</v>
      </c>
      <c r="C59" s="389"/>
      <c r="D59" s="68"/>
      <c r="E59" s="68"/>
      <c r="F59" s="68"/>
      <c r="G59" s="68"/>
      <c r="H59" s="68"/>
      <c r="I59" s="68"/>
      <c r="J59" s="68"/>
      <c r="K59" s="68"/>
      <c r="L59" s="68"/>
      <c r="M59" s="68"/>
      <c r="N59" s="382"/>
      <c r="O59" s="69"/>
      <c r="P59" s="69"/>
      <c r="Q59" s="69"/>
      <c r="R59" s="69"/>
      <c r="S59" s="69"/>
      <c r="T59" s="69"/>
      <c r="U59" s="69"/>
      <c r="V59" s="69"/>
      <c r="W59" s="69"/>
      <c r="X59" s="69"/>
      <c r="Y59" s="69"/>
      <c r="Z59" s="69"/>
      <c r="AA59" s="69"/>
      <c r="AB59" s="69"/>
      <c r="AC59" s="69"/>
      <c r="AD59" s="69"/>
      <c r="AE59" s="69"/>
      <c r="AF59" s="69"/>
      <c r="AG59" s="69"/>
      <c r="AH59" s="69"/>
      <c r="AI59" s="69"/>
      <c r="AJ59" s="69"/>
      <c r="AK59" s="69"/>
      <c r="AL59" s="69"/>
      <c r="AM59" s="69"/>
      <c r="AN59" s="69"/>
      <c r="AO59" s="69"/>
      <c r="AP59" s="69"/>
      <c r="AQ59" s="69"/>
    </row>
    <row r="60" spans="1:43" s="74" customFormat="1" ht="18.75" hidden="1" customHeight="1">
      <c r="A60" s="390" t="s">
        <v>329</v>
      </c>
      <c r="B60" s="391" t="str">
        <f t="shared" si="50"/>
        <v>USD/100</v>
      </c>
      <c r="C60" s="389"/>
      <c r="D60" s="68"/>
      <c r="E60" s="68"/>
      <c r="F60" s="68"/>
      <c r="G60" s="68"/>
      <c r="H60" s="68"/>
      <c r="I60" s="68"/>
      <c r="J60" s="68"/>
      <c r="K60" s="68"/>
      <c r="L60" s="68"/>
      <c r="M60" s="68"/>
      <c r="N60" s="382"/>
      <c r="O60" s="69"/>
      <c r="P60" s="69"/>
      <c r="Q60" s="69"/>
      <c r="R60" s="69"/>
      <c r="S60" s="69"/>
      <c r="T60" s="69"/>
      <c r="U60" s="69"/>
      <c r="V60" s="69"/>
      <c r="W60" s="69"/>
      <c r="X60" s="69"/>
      <c r="Y60" s="69"/>
      <c r="Z60" s="69"/>
      <c r="AA60" s="69"/>
      <c r="AB60" s="69"/>
      <c r="AC60" s="69"/>
      <c r="AD60" s="69"/>
      <c r="AE60" s="69"/>
      <c r="AF60" s="69"/>
      <c r="AG60" s="69"/>
      <c r="AH60" s="69"/>
      <c r="AI60" s="69"/>
      <c r="AJ60" s="69"/>
      <c r="AK60" s="69"/>
      <c r="AL60" s="69"/>
      <c r="AM60" s="69"/>
      <c r="AN60" s="69"/>
      <c r="AO60" s="69"/>
      <c r="AP60" s="69"/>
      <c r="AQ60" s="69"/>
    </row>
    <row r="61" spans="1:43" ht="18.75" hidden="1" customHeight="1">
      <c r="A61" s="385" t="s">
        <v>314</v>
      </c>
      <c r="B61" s="386" t="str">
        <f t="shared" si="50"/>
        <v>USD/100</v>
      </c>
      <c r="C61" s="389"/>
      <c r="D61" s="68"/>
      <c r="E61" s="68"/>
      <c r="F61" s="68"/>
      <c r="G61" s="68"/>
      <c r="H61" s="68"/>
      <c r="I61" s="68"/>
      <c r="J61" s="68"/>
      <c r="K61" s="68"/>
      <c r="L61" s="68"/>
      <c r="M61" s="68"/>
      <c r="N61" s="382"/>
      <c r="O61" s="69"/>
      <c r="P61" s="69"/>
      <c r="Q61" s="69"/>
      <c r="R61" s="69"/>
      <c r="S61" s="69"/>
      <c r="T61" s="69"/>
      <c r="U61" s="69"/>
      <c r="V61" s="69"/>
      <c r="W61" s="69"/>
      <c r="X61" s="69"/>
      <c r="Y61" s="69"/>
      <c r="Z61" s="69"/>
      <c r="AA61" s="69"/>
      <c r="AB61" s="69"/>
      <c r="AC61" s="69"/>
      <c r="AD61" s="69"/>
      <c r="AE61" s="69"/>
      <c r="AF61" s="69"/>
      <c r="AG61" s="69"/>
      <c r="AH61" s="69"/>
      <c r="AI61" s="69"/>
      <c r="AJ61" s="69"/>
      <c r="AK61" s="69"/>
      <c r="AL61" s="69"/>
      <c r="AM61" s="69"/>
      <c r="AN61" s="69"/>
      <c r="AO61" s="69"/>
      <c r="AP61" s="69"/>
      <c r="AQ61" s="69"/>
    </row>
    <row r="62" spans="1:43" ht="18.75" hidden="1" customHeight="1">
      <c r="A62" s="385" t="s">
        <v>315</v>
      </c>
      <c r="B62" s="386" t="str">
        <f t="shared" si="50"/>
        <v>USD/100</v>
      </c>
      <c r="C62" s="389"/>
      <c r="D62" s="68"/>
      <c r="E62" s="68"/>
      <c r="F62" s="68"/>
      <c r="G62" s="68"/>
      <c r="H62" s="68"/>
      <c r="I62" s="68"/>
      <c r="J62" s="68"/>
      <c r="K62" s="68"/>
      <c r="L62" s="68"/>
      <c r="M62" s="68"/>
      <c r="N62" s="382"/>
      <c r="O62" s="69"/>
      <c r="P62" s="69"/>
      <c r="Q62" s="69"/>
      <c r="R62" s="69"/>
      <c r="S62" s="69"/>
      <c r="T62" s="69"/>
      <c r="U62" s="69"/>
      <c r="V62" s="69"/>
      <c r="W62" s="69"/>
      <c r="X62" s="69"/>
      <c r="Y62" s="69"/>
      <c r="Z62" s="69"/>
      <c r="AA62" s="69"/>
      <c r="AB62" s="69"/>
      <c r="AC62" s="69"/>
      <c r="AD62" s="69"/>
      <c r="AE62" s="69"/>
      <c r="AF62" s="69"/>
      <c r="AG62" s="69"/>
      <c r="AH62" s="69"/>
      <c r="AI62" s="69"/>
      <c r="AJ62" s="69"/>
      <c r="AK62" s="69"/>
      <c r="AL62" s="69"/>
      <c r="AM62" s="69"/>
      <c r="AN62" s="69"/>
      <c r="AO62" s="69"/>
      <c r="AP62" s="69"/>
      <c r="AQ62" s="69"/>
    </row>
    <row r="63" spans="1:43" ht="18.75" hidden="1" customHeight="1">
      <c r="A63" s="385" t="s">
        <v>330</v>
      </c>
      <c r="B63" s="386" t="str">
        <f t="shared" si="50"/>
        <v>USD/100</v>
      </c>
      <c r="C63" s="389"/>
      <c r="D63" s="68"/>
      <c r="E63" s="68"/>
      <c r="F63" s="68"/>
      <c r="G63" s="68"/>
      <c r="H63" s="68"/>
      <c r="I63" s="68"/>
      <c r="J63" s="68"/>
      <c r="K63" s="68"/>
      <c r="L63" s="68"/>
      <c r="M63" s="68"/>
      <c r="N63" s="383"/>
      <c r="O63" s="84"/>
      <c r="P63" s="84"/>
      <c r="Q63" s="84"/>
      <c r="R63" s="84"/>
      <c r="S63" s="84"/>
      <c r="T63" s="84"/>
      <c r="U63" s="84"/>
      <c r="V63" s="84"/>
      <c r="W63" s="84"/>
      <c r="X63" s="84"/>
      <c r="Y63" s="84"/>
      <c r="Z63" s="84"/>
      <c r="AA63" s="84"/>
      <c r="AB63" s="84"/>
      <c r="AC63" s="84"/>
      <c r="AD63" s="84"/>
      <c r="AE63" s="84"/>
      <c r="AF63" s="84"/>
      <c r="AG63" s="84"/>
      <c r="AH63" s="84"/>
      <c r="AI63" s="84"/>
      <c r="AJ63" s="84"/>
      <c r="AK63" s="84"/>
      <c r="AL63" s="84"/>
      <c r="AM63" s="84"/>
      <c r="AN63" s="84"/>
      <c r="AO63" s="84"/>
      <c r="AP63" s="84"/>
      <c r="AQ63" s="84"/>
    </row>
    <row r="64" spans="1:43" ht="22.5" hidden="1">
      <c r="A64" s="1114" t="s">
        <v>331</v>
      </c>
      <c r="B64" s="1115"/>
      <c r="C64" s="1115"/>
      <c r="D64" s="1115"/>
      <c r="E64" s="1115"/>
      <c r="F64" s="1115"/>
      <c r="G64" s="1115"/>
      <c r="H64" s="1115"/>
      <c r="I64" s="1115"/>
      <c r="J64" s="1115"/>
      <c r="K64" s="1115"/>
      <c r="L64" s="1115"/>
      <c r="M64" s="1115"/>
    </row>
    <row r="65" spans="1:43" ht="18.75" hidden="1" customHeight="1">
      <c r="A65" s="385" t="s">
        <v>317</v>
      </c>
      <c r="B65" s="386" t="s">
        <v>318</v>
      </c>
      <c r="C65" s="386"/>
      <c r="D65" s="387"/>
      <c r="E65" s="388">
        <f>D65</f>
        <v>0</v>
      </c>
      <c r="F65" s="388">
        <f t="shared" ref="F65:I66" si="51">E65</f>
        <v>0</v>
      </c>
      <c r="G65" s="388">
        <f t="shared" si="51"/>
        <v>0</v>
      </c>
      <c r="H65" s="388">
        <f t="shared" si="51"/>
        <v>0</v>
      </c>
      <c r="I65" s="388">
        <f t="shared" si="51"/>
        <v>0</v>
      </c>
      <c r="J65" s="388">
        <f t="shared" ref="J65:J66" si="52">I65</f>
        <v>0</v>
      </c>
      <c r="K65" s="388">
        <f t="shared" ref="K65:K66" si="53">J65</f>
        <v>0</v>
      </c>
      <c r="L65" s="388">
        <f t="shared" ref="L65:L66" si="54">K65</f>
        <v>0</v>
      </c>
      <c r="M65" s="388">
        <f t="shared" ref="M65:Q66" si="55">L65</f>
        <v>0</v>
      </c>
      <c r="N65" s="1069">
        <f t="shared" si="55"/>
        <v>0</v>
      </c>
      <c r="O65" s="75">
        <f t="shared" si="55"/>
        <v>0</v>
      </c>
      <c r="P65" s="75">
        <f t="shared" si="55"/>
        <v>0</v>
      </c>
      <c r="Q65" s="75">
        <f t="shared" si="55"/>
        <v>0</v>
      </c>
      <c r="R65" s="75"/>
      <c r="S65" s="75"/>
      <c r="T65" s="75"/>
      <c r="U65" s="75"/>
      <c r="V65" s="75"/>
      <c r="W65" s="75"/>
      <c r="X65" s="75"/>
      <c r="Y65" s="75"/>
      <c r="Z65" s="75"/>
      <c r="AA65" s="75"/>
      <c r="AB65" s="75"/>
      <c r="AC65" s="75"/>
      <c r="AD65" s="75"/>
      <c r="AE65" s="75"/>
      <c r="AF65" s="75"/>
      <c r="AG65" s="75"/>
      <c r="AH65" s="75"/>
      <c r="AI65" s="75"/>
      <c r="AJ65" s="75"/>
      <c r="AK65" s="75"/>
      <c r="AL65" s="75"/>
      <c r="AM65" s="75"/>
      <c r="AN65" s="75"/>
      <c r="AO65" s="75"/>
      <c r="AP65" s="75"/>
      <c r="AQ65" s="75">
        <f>Q65</f>
        <v>0</v>
      </c>
    </row>
    <row r="66" spans="1:43" ht="18.75" hidden="1" customHeight="1">
      <c r="A66" s="385" t="s">
        <v>319</v>
      </c>
      <c r="B66" s="386"/>
      <c r="C66" s="386"/>
      <c r="D66" s="384" t="s">
        <v>332</v>
      </c>
      <c r="E66" s="66" t="str">
        <f>D66</f>
        <v>CNY</v>
      </c>
      <c r="F66" s="66" t="str">
        <f t="shared" si="51"/>
        <v>CNY</v>
      </c>
      <c r="G66" s="66" t="str">
        <f t="shared" si="51"/>
        <v>CNY</v>
      </c>
      <c r="H66" s="66" t="str">
        <f t="shared" si="51"/>
        <v>CNY</v>
      </c>
      <c r="I66" s="66" t="str">
        <f t="shared" si="51"/>
        <v>CNY</v>
      </c>
      <c r="J66" s="66" t="str">
        <f t="shared" si="52"/>
        <v>CNY</v>
      </c>
      <c r="K66" s="66" t="str">
        <f t="shared" si="53"/>
        <v>CNY</v>
      </c>
      <c r="L66" s="66" t="str">
        <f t="shared" si="54"/>
        <v>CNY</v>
      </c>
      <c r="M66" s="66" t="str">
        <f t="shared" si="55"/>
        <v>CNY</v>
      </c>
      <c r="N66" s="381" t="str">
        <f t="shared" si="55"/>
        <v>CNY</v>
      </c>
      <c r="O66" s="67" t="str">
        <f t="shared" si="55"/>
        <v>CNY</v>
      </c>
      <c r="P66" s="67" t="str">
        <f t="shared" si="55"/>
        <v>CNY</v>
      </c>
      <c r="Q66" s="67" t="str">
        <f t="shared" si="55"/>
        <v>CNY</v>
      </c>
      <c r="R66" s="67"/>
      <c r="S66" s="67"/>
      <c r="T66" s="67"/>
      <c r="U66" s="67"/>
      <c r="V66" s="67"/>
      <c r="W66" s="67"/>
      <c r="X66" s="67"/>
      <c r="Y66" s="67"/>
      <c r="Z66" s="67"/>
      <c r="AA66" s="67"/>
      <c r="AB66" s="67"/>
      <c r="AC66" s="67"/>
      <c r="AD66" s="67"/>
      <c r="AE66" s="67"/>
      <c r="AF66" s="67"/>
      <c r="AG66" s="67"/>
      <c r="AH66" s="67"/>
      <c r="AI66" s="67"/>
      <c r="AJ66" s="67"/>
      <c r="AK66" s="67"/>
      <c r="AL66" s="67"/>
      <c r="AM66" s="67"/>
      <c r="AN66" s="67"/>
      <c r="AO66" s="67"/>
      <c r="AP66" s="67"/>
      <c r="AQ66" s="67" t="str">
        <f>Q66</f>
        <v>CNY</v>
      </c>
    </row>
    <row r="67" spans="1:43" ht="18.75" hidden="1" customHeight="1">
      <c r="A67" s="385" t="s">
        <v>321</v>
      </c>
      <c r="B67" s="386" t="s">
        <v>318</v>
      </c>
      <c r="C67" s="386"/>
      <c r="D67" s="68"/>
      <c r="E67" s="68"/>
      <c r="F67" s="68"/>
      <c r="G67" s="68"/>
      <c r="H67" s="68"/>
      <c r="I67" s="68"/>
      <c r="J67" s="68"/>
      <c r="K67" s="68"/>
      <c r="L67" s="68"/>
      <c r="M67" s="68"/>
      <c r="N67" s="382"/>
      <c r="O67" s="69"/>
      <c r="P67" s="69"/>
      <c r="Q67" s="69"/>
      <c r="R67" s="69"/>
      <c r="S67" s="69"/>
      <c r="T67" s="69"/>
      <c r="U67" s="69"/>
      <c r="V67" s="69"/>
      <c r="W67" s="69"/>
      <c r="X67" s="69"/>
      <c r="Y67" s="69"/>
      <c r="Z67" s="69"/>
      <c r="AA67" s="69"/>
      <c r="AB67" s="69"/>
      <c r="AC67" s="69"/>
      <c r="AD67" s="69"/>
      <c r="AE67" s="69"/>
      <c r="AF67" s="69"/>
      <c r="AG67" s="69"/>
      <c r="AH67" s="69"/>
      <c r="AI67" s="69"/>
      <c r="AJ67" s="69"/>
      <c r="AK67" s="69"/>
      <c r="AL67" s="69"/>
      <c r="AM67" s="69"/>
      <c r="AN67" s="69"/>
      <c r="AO67" s="69"/>
      <c r="AP67" s="69"/>
      <c r="AQ67" s="69"/>
    </row>
    <row r="68" spans="1:43" ht="18.75" hidden="1" customHeight="1">
      <c r="A68" s="385" t="s">
        <v>322</v>
      </c>
      <c r="B68" s="386" t="str">
        <f>IF(D66="CNY","CNY/h","€/h")</f>
        <v>CNY/h</v>
      </c>
      <c r="C68" s="386"/>
      <c r="D68" s="68"/>
      <c r="E68" s="68"/>
      <c r="F68" s="68"/>
      <c r="G68" s="68"/>
      <c r="H68" s="68"/>
      <c r="I68" s="68"/>
      <c r="J68" s="68"/>
      <c r="K68" s="68"/>
      <c r="L68" s="68"/>
      <c r="M68" s="68"/>
      <c r="N68" s="382"/>
      <c r="O68" s="69"/>
      <c r="P68" s="69"/>
      <c r="Q68" s="69"/>
      <c r="R68" s="69"/>
      <c r="S68" s="69"/>
      <c r="T68" s="69"/>
      <c r="U68" s="69"/>
      <c r="V68" s="69"/>
      <c r="W68" s="69"/>
      <c r="X68" s="69"/>
      <c r="Y68" s="69"/>
      <c r="Z68" s="69"/>
      <c r="AA68" s="69"/>
      <c r="AB68" s="69"/>
      <c r="AC68" s="69"/>
      <c r="AD68" s="69"/>
      <c r="AE68" s="69"/>
      <c r="AF68" s="69"/>
      <c r="AG68" s="69"/>
      <c r="AH68" s="69"/>
      <c r="AI68" s="69"/>
      <c r="AJ68" s="69"/>
      <c r="AK68" s="69"/>
      <c r="AL68" s="69"/>
      <c r="AM68" s="69"/>
      <c r="AN68" s="69"/>
      <c r="AO68" s="69"/>
      <c r="AP68" s="69"/>
      <c r="AQ68" s="69"/>
    </row>
    <row r="69" spans="1:43" ht="18.75" hidden="1" customHeight="1">
      <c r="A69" s="385" t="s">
        <v>323</v>
      </c>
      <c r="B69" s="386" t="s">
        <v>324</v>
      </c>
      <c r="C69" s="386"/>
      <c r="D69" s="68"/>
      <c r="E69" s="68"/>
      <c r="F69" s="68"/>
      <c r="G69" s="68"/>
      <c r="H69" s="68"/>
      <c r="I69" s="68"/>
      <c r="J69" s="68"/>
      <c r="K69" s="68"/>
      <c r="L69" s="68"/>
      <c r="M69" s="68"/>
      <c r="N69" s="382"/>
      <c r="O69" s="69"/>
      <c r="P69" s="69"/>
      <c r="Q69" s="69"/>
      <c r="R69" s="69"/>
      <c r="S69" s="69"/>
      <c r="T69" s="69"/>
      <c r="U69" s="69"/>
      <c r="V69" s="69"/>
      <c r="W69" s="69"/>
      <c r="X69" s="69"/>
      <c r="Y69" s="69"/>
      <c r="Z69" s="69"/>
      <c r="AA69" s="69"/>
      <c r="AB69" s="69"/>
      <c r="AC69" s="69"/>
      <c r="AD69" s="69"/>
      <c r="AE69" s="69"/>
      <c r="AF69" s="69"/>
      <c r="AG69" s="69"/>
      <c r="AH69" s="69"/>
      <c r="AI69" s="69"/>
      <c r="AJ69" s="69"/>
      <c r="AK69" s="69"/>
      <c r="AL69" s="69"/>
      <c r="AM69" s="69"/>
      <c r="AN69" s="69"/>
      <c r="AO69" s="69"/>
      <c r="AP69" s="69"/>
      <c r="AQ69" s="69"/>
    </row>
    <row r="70" spans="1:43" ht="18.75" hidden="1" customHeight="1">
      <c r="A70" s="385" t="s">
        <v>325</v>
      </c>
      <c r="B70" s="386" t="str">
        <f>IF(D66="CNY","CNY/100","€/100")</f>
        <v>CNY/100</v>
      </c>
      <c r="C70" s="389"/>
      <c r="D70" s="68"/>
      <c r="E70" s="68"/>
      <c r="F70" s="68"/>
      <c r="G70" s="68"/>
      <c r="H70" s="68"/>
      <c r="I70" s="68"/>
      <c r="J70" s="68"/>
      <c r="K70" s="68"/>
      <c r="L70" s="68"/>
      <c r="M70" s="68"/>
      <c r="N70" s="382"/>
      <c r="O70" s="69"/>
      <c r="P70" s="69"/>
      <c r="Q70" s="69"/>
      <c r="R70" s="69"/>
      <c r="S70" s="69"/>
      <c r="T70" s="69"/>
      <c r="U70" s="69"/>
      <c r="V70" s="69"/>
      <c r="W70" s="69"/>
      <c r="X70" s="69"/>
      <c r="Y70" s="69"/>
      <c r="Z70" s="69"/>
      <c r="AA70" s="69"/>
      <c r="AB70" s="69"/>
      <c r="AC70" s="69"/>
      <c r="AD70" s="69"/>
      <c r="AE70" s="69"/>
      <c r="AF70" s="69"/>
      <c r="AG70" s="69"/>
      <c r="AH70" s="69"/>
      <c r="AI70" s="69"/>
      <c r="AJ70" s="69"/>
      <c r="AK70" s="69"/>
      <c r="AL70" s="69"/>
      <c r="AM70" s="69"/>
      <c r="AN70" s="69"/>
      <c r="AO70" s="69"/>
      <c r="AP70" s="69"/>
      <c r="AQ70" s="69"/>
    </row>
    <row r="71" spans="1:43" ht="18.75" hidden="1" customHeight="1">
      <c r="A71" s="385" t="s">
        <v>326</v>
      </c>
      <c r="B71" s="386" t="str">
        <f t="shared" ref="B71:B77" si="56">B70</f>
        <v>CNY/100</v>
      </c>
      <c r="C71" s="389"/>
      <c r="D71" s="68"/>
      <c r="E71" s="68"/>
      <c r="F71" s="68"/>
      <c r="G71" s="68"/>
      <c r="H71" s="68"/>
      <c r="I71" s="68"/>
      <c r="J71" s="68"/>
      <c r="K71" s="68"/>
      <c r="L71" s="68"/>
      <c r="M71" s="68"/>
      <c r="N71" s="382"/>
      <c r="O71" s="69"/>
      <c r="P71" s="69"/>
      <c r="Q71" s="69"/>
      <c r="R71" s="69"/>
      <c r="S71" s="69"/>
      <c r="T71" s="69"/>
      <c r="U71" s="69"/>
      <c r="V71" s="69"/>
      <c r="W71" s="69"/>
      <c r="X71" s="69"/>
      <c r="Y71" s="69"/>
      <c r="Z71" s="69"/>
      <c r="AA71" s="69"/>
      <c r="AB71" s="69"/>
      <c r="AC71" s="69"/>
      <c r="AD71" s="69"/>
      <c r="AE71" s="69"/>
      <c r="AF71" s="69"/>
      <c r="AG71" s="69"/>
      <c r="AH71" s="69"/>
      <c r="AI71" s="69"/>
      <c r="AJ71" s="69"/>
      <c r="AK71" s="69"/>
      <c r="AL71" s="69"/>
      <c r="AM71" s="69"/>
      <c r="AN71" s="69"/>
      <c r="AO71" s="69"/>
      <c r="AP71" s="69"/>
      <c r="AQ71" s="69"/>
    </row>
    <row r="72" spans="1:43" ht="18.75" hidden="1" customHeight="1">
      <c r="A72" s="385" t="s">
        <v>327</v>
      </c>
      <c r="B72" s="386" t="str">
        <f t="shared" si="56"/>
        <v>CNY/100</v>
      </c>
      <c r="C72" s="389"/>
      <c r="D72" s="68"/>
      <c r="E72" s="68"/>
      <c r="F72" s="68"/>
      <c r="G72" s="68"/>
      <c r="H72" s="68"/>
      <c r="I72" s="68"/>
      <c r="J72" s="68"/>
      <c r="K72" s="68"/>
      <c r="L72" s="68"/>
      <c r="M72" s="68"/>
      <c r="N72" s="382"/>
      <c r="O72" s="69"/>
      <c r="P72" s="69"/>
      <c r="Q72" s="69"/>
      <c r="R72" s="69"/>
      <c r="S72" s="69"/>
      <c r="T72" s="69"/>
      <c r="U72" s="69"/>
      <c r="V72" s="69"/>
      <c r="W72" s="69"/>
      <c r="X72" s="69"/>
      <c r="Y72" s="69"/>
      <c r="Z72" s="69"/>
      <c r="AA72" s="69"/>
      <c r="AB72" s="69"/>
      <c r="AC72" s="69"/>
      <c r="AD72" s="69"/>
      <c r="AE72" s="69"/>
      <c r="AF72" s="69"/>
      <c r="AG72" s="69"/>
      <c r="AH72" s="69"/>
      <c r="AI72" s="69"/>
      <c r="AJ72" s="69"/>
      <c r="AK72" s="69"/>
      <c r="AL72" s="69"/>
      <c r="AM72" s="69"/>
      <c r="AN72" s="69"/>
      <c r="AO72" s="69"/>
      <c r="AP72" s="69"/>
      <c r="AQ72" s="69"/>
    </row>
    <row r="73" spans="1:43" s="74" customFormat="1" ht="18.75" hidden="1" customHeight="1">
      <c r="A73" s="390" t="s">
        <v>328</v>
      </c>
      <c r="B73" s="391" t="str">
        <f t="shared" si="56"/>
        <v>CNY/100</v>
      </c>
      <c r="C73" s="389"/>
      <c r="D73" s="68"/>
      <c r="E73" s="68"/>
      <c r="F73" s="68"/>
      <c r="G73" s="68"/>
      <c r="H73" s="68"/>
      <c r="I73" s="68"/>
      <c r="J73" s="68"/>
      <c r="K73" s="68"/>
      <c r="L73" s="68"/>
      <c r="M73" s="68"/>
      <c r="N73" s="382"/>
      <c r="O73" s="69"/>
      <c r="P73" s="69"/>
      <c r="Q73" s="69"/>
      <c r="R73" s="69"/>
      <c r="S73" s="69"/>
      <c r="T73" s="69"/>
      <c r="U73" s="69"/>
      <c r="V73" s="69"/>
      <c r="W73" s="69"/>
      <c r="X73" s="69"/>
      <c r="Y73" s="69"/>
      <c r="Z73" s="69"/>
      <c r="AA73" s="69"/>
      <c r="AB73" s="69"/>
      <c r="AC73" s="69"/>
      <c r="AD73" s="69"/>
      <c r="AE73" s="69"/>
      <c r="AF73" s="69"/>
      <c r="AG73" s="69"/>
      <c r="AH73" s="69"/>
      <c r="AI73" s="69"/>
      <c r="AJ73" s="69"/>
      <c r="AK73" s="69"/>
      <c r="AL73" s="69"/>
      <c r="AM73" s="69"/>
      <c r="AN73" s="69"/>
      <c r="AO73" s="69"/>
      <c r="AP73" s="69"/>
      <c r="AQ73" s="69"/>
    </row>
    <row r="74" spans="1:43" s="74" customFormat="1" ht="18.75" hidden="1" customHeight="1">
      <c r="A74" s="390" t="s">
        <v>329</v>
      </c>
      <c r="B74" s="391" t="str">
        <f t="shared" si="56"/>
        <v>CNY/100</v>
      </c>
      <c r="C74" s="389"/>
      <c r="D74" s="68"/>
      <c r="E74" s="68"/>
      <c r="F74" s="68"/>
      <c r="G74" s="68"/>
      <c r="H74" s="68"/>
      <c r="I74" s="68"/>
      <c r="J74" s="68"/>
      <c r="K74" s="68"/>
      <c r="L74" s="68"/>
      <c r="M74" s="68"/>
      <c r="N74" s="382"/>
      <c r="O74" s="69"/>
      <c r="P74" s="69"/>
      <c r="Q74" s="69"/>
      <c r="R74" s="69"/>
      <c r="S74" s="69"/>
      <c r="T74" s="69"/>
      <c r="U74" s="69"/>
      <c r="V74" s="69"/>
      <c r="W74" s="69"/>
      <c r="X74" s="69"/>
      <c r="Y74" s="69"/>
      <c r="Z74" s="69"/>
      <c r="AA74" s="69"/>
      <c r="AB74" s="69"/>
      <c r="AC74" s="69"/>
      <c r="AD74" s="69"/>
      <c r="AE74" s="69"/>
      <c r="AF74" s="69"/>
      <c r="AG74" s="69"/>
      <c r="AH74" s="69"/>
      <c r="AI74" s="69"/>
      <c r="AJ74" s="69"/>
      <c r="AK74" s="69"/>
      <c r="AL74" s="69"/>
      <c r="AM74" s="69"/>
      <c r="AN74" s="69"/>
      <c r="AO74" s="69"/>
      <c r="AP74" s="69"/>
      <c r="AQ74" s="69"/>
    </row>
    <row r="75" spans="1:43" ht="18.75" hidden="1" customHeight="1">
      <c r="A75" s="385" t="s">
        <v>314</v>
      </c>
      <c r="B75" s="386" t="str">
        <f t="shared" si="56"/>
        <v>CNY/100</v>
      </c>
      <c r="C75" s="389"/>
      <c r="D75" s="68"/>
      <c r="E75" s="68"/>
      <c r="F75" s="68"/>
      <c r="G75" s="68"/>
      <c r="H75" s="68"/>
      <c r="I75" s="68"/>
      <c r="J75" s="68"/>
      <c r="K75" s="68"/>
      <c r="L75" s="68"/>
      <c r="M75" s="68"/>
      <c r="N75" s="382"/>
      <c r="O75" s="69"/>
      <c r="P75" s="69"/>
      <c r="Q75" s="69"/>
      <c r="R75" s="69"/>
      <c r="S75" s="69"/>
      <c r="T75" s="69"/>
      <c r="U75" s="69"/>
      <c r="V75" s="69"/>
      <c r="W75" s="69"/>
      <c r="X75" s="69"/>
      <c r="Y75" s="69"/>
      <c r="Z75" s="69"/>
      <c r="AA75" s="69"/>
      <c r="AB75" s="69"/>
      <c r="AC75" s="69"/>
      <c r="AD75" s="69"/>
      <c r="AE75" s="69"/>
      <c r="AF75" s="69"/>
      <c r="AG75" s="69"/>
      <c r="AH75" s="69"/>
      <c r="AI75" s="69"/>
      <c r="AJ75" s="69"/>
      <c r="AK75" s="69"/>
      <c r="AL75" s="69"/>
      <c r="AM75" s="69"/>
      <c r="AN75" s="69"/>
      <c r="AO75" s="69"/>
      <c r="AP75" s="69"/>
      <c r="AQ75" s="69"/>
    </row>
    <row r="76" spans="1:43" ht="18.75" hidden="1" customHeight="1">
      <c r="A76" s="385" t="s">
        <v>315</v>
      </c>
      <c r="B76" s="386" t="str">
        <f t="shared" si="56"/>
        <v>CNY/100</v>
      </c>
      <c r="C76" s="389"/>
      <c r="D76" s="68"/>
      <c r="E76" s="68"/>
      <c r="F76" s="68"/>
      <c r="G76" s="68"/>
      <c r="H76" s="68"/>
      <c r="I76" s="68"/>
      <c r="J76" s="68"/>
      <c r="K76" s="68"/>
      <c r="L76" s="68"/>
      <c r="M76" s="68"/>
      <c r="N76" s="382"/>
      <c r="O76" s="69"/>
      <c r="P76" s="69"/>
      <c r="Q76" s="69"/>
      <c r="R76" s="69"/>
      <c r="S76" s="69"/>
      <c r="T76" s="69"/>
      <c r="U76" s="69"/>
      <c r="V76" s="69"/>
      <c r="W76" s="69"/>
      <c r="X76" s="69"/>
      <c r="Y76" s="69"/>
      <c r="Z76" s="69"/>
      <c r="AA76" s="69"/>
      <c r="AB76" s="69"/>
      <c r="AC76" s="69"/>
      <c r="AD76" s="69"/>
      <c r="AE76" s="69"/>
      <c r="AF76" s="69"/>
      <c r="AG76" s="69"/>
      <c r="AH76" s="69"/>
      <c r="AI76" s="69"/>
      <c r="AJ76" s="69"/>
      <c r="AK76" s="69"/>
      <c r="AL76" s="69"/>
      <c r="AM76" s="69"/>
      <c r="AN76" s="69"/>
      <c r="AO76" s="69"/>
      <c r="AP76" s="69"/>
      <c r="AQ76" s="69"/>
    </row>
    <row r="77" spans="1:43" ht="18.75" hidden="1" customHeight="1">
      <c r="A77" s="385" t="s">
        <v>330</v>
      </c>
      <c r="B77" s="386" t="str">
        <f t="shared" si="56"/>
        <v>CNY/100</v>
      </c>
      <c r="C77" s="389"/>
      <c r="D77" s="68"/>
      <c r="E77" s="68"/>
      <c r="F77" s="68"/>
      <c r="G77" s="68"/>
      <c r="H77" s="68"/>
      <c r="I77" s="68"/>
      <c r="J77" s="68"/>
      <c r="K77" s="68"/>
      <c r="L77" s="68"/>
      <c r="M77" s="68"/>
      <c r="N77" s="383"/>
      <c r="O77" s="84"/>
      <c r="P77" s="84"/>
      <c r="Q77" s="84"/>
      <c r="R77" s="84"/>
      <c r="S77" s="84"/>
      <c r="T77" s="84"/>
      <c r="U77" s="84"/>
      <c r="V77" s="84"/>
      <c r="W77" s="84"/>
      <c r="X77" s="84"/>
      <c r="Y77" s="84"/>
      <c r="Z77" s="84"/>
      <c r="AA77" s="84"/>
      <c r="AB77" s="84"/>
      <c r="AC77" s="84"/>
      <c r="AD77" s="84"/>
      <c r="AE77" s="84"/>
      <c r="AF77" s="84"/>
      <c r="AG77" s="84"/>
      <c r="AH77" s="84"/>
      <c r="AI77" s="84"/>
      <c r="AJ77" s="84"/>
      <c r="AK77" s="84"/>
      <c r="AL77" s="84"/>
      <c r="AM77" s="84"/>
      <c r="AN77" s="84"/>
      <c r="AO77" s="84"/>
      <c r="AP77" s="84"/>
      <c r="AQ77" s="84"/>
    </row>
    <row r="78" spans="1:43" ht="22.5" hidden="1">
      <c r="A78" s="1114" t="s">
        <v>333</v>
      </c>
      <c r="B78" s="1115"/>
      <c r="C78" s="1115"/>
      <c r="D78" s="1115"/>
      <c r="E78" s="1115"/>
      <c r="F78" s="1115"/>
      <c r="G78" s="1115"/>
      <c r="H78" s="1115"/>
      <c r="I78" s="1115"/>
      <c r="J78" s="1115"/>
      <c r="K78" s="1115"/>
      <c r="L78" s="1115"/>
      <c r="M78" s="1115"/>
    </row>
    <row r="79" spans="1:43" ht="18.75" hidden="1" customHeight="1">
      <c r="A79" s="385" t="s">
        <v>317</v>
      </c>
      <c r="B79" s="386" t="s">
        <v>318</v>
      </c>
      <c r="C79" s="386"/>
      <c r="D79" s="387"/>
      <c r="E79" s="388">
        <f>D79</f>
        <v>0</v>
      </c>
      <c r="F79" s="388">
        <f t="shared" ref="F79:I80" si="57">E79</f>
        <v>0</v>
      </c>
      <c r="G79" s="388">
        <f t="shared" si="57"/>
        <v>0</v>
      </c>
      <c r="H79" s="388">
        <f t="shared" si="57"/>
        <v>0</v>
      </c>
      <c r="I79" s="388">
        <f t="shared" si="57"/>
        <v>0</v>
      </c>
      <c r="J79" s="388">
        <f t="shared" ref="J79:J80" si="58">I79</f>
        <v>0</v>
      </c>
      <c r="K79" s="388">
        <f t="shared" ref="K79:K80" si="59">J79</f>
        <v>0</v>
      </c>
      <c r="L79" s="388">
        <f t="shared" ref="L79:L80" si="60">K79</f>
        <v>0</v>
      </c>
      <c r="M79" s="388">
        <f t="shared" ref="M79:Q80" si="61">L79</f>
        <v>0</v>
      </c>
      <c r="N79" s="1069">
        <f t="shared" si="61"/>
        <v>0</v>
      </c>
      <c r="O79" s="75">
        <f t="shared" si="61"/>
        <v>0</v>
      </c>
      <c r="P79" s="75">
        <f t="shared" si="61"/>
        <v>0</v>
      </c>
      <c r="Q79" s="75">
        <f t="shared" si="61"/>
        <v>0</v>
      </c>
      <c r="R79" s="75"/>
      <c r="S79" s="75"/>
      <c r="T79" s="75"/>
      <c r="U79" s="75"/>
      <c r="V79" s="75"/>
      <c r="W79" s="75"/>
      <c r="X79" s="75"/>
      <c r="Y79" s="75"/>
      <c r="Z79" s="75"/>
      <c r="AA79" s="75"/>
      <c r="AB79" s="75"/>
      <c r="AC79" s="75"/>
      <c r="AD79" s="75"/>
      <c r="AE79" s="75"/>
      <c r="AF79" s="75"/>
      <c r="AG79" s="75"/>
      <c r="AH79" s="75"/>
      <c r="AI79" s="75"/>
      <c r="AJ79" s="75"/>
      <c r="AK79" s="75"/>
      <c r="AL79" s="75"/>
      <c r="AM79" s="75"/>
      <c r="AN79" s="75"/>
      <c r="AO79" s="75"/>
      <c r="AP79" s="75"/>
      <c r="AQ79" s="75">
        <f>Q79</f>
        <v>0</v>
      </c>
    </row>
    <row r="80" spans="1:43" ht="18.75" hidden="1" customHeight="1">
      <c r="A80" s="385" t="s">
        <v>319</v>
      </c>
      <c r="B80" s="386"/>
      <c r="C80" s="386"/>
      <c r="D80" s="384" t="s">
        <v>334</v>
      </c>
      <c r="E80" s="66" t="str">
        <f>D80</f>
        <v>BRL</v>
      </c>
      <c r="F80" s="66" t="str">
        <f t="shared" si="57"/>
        <v>BRL</v>
      </c>
      <c r="G80" s="66" t="str">
        <f t="shared" si="57"/>
        <v>BRL</v>
      </c>
      <c r="H80" s="66" t="str">
        <f t="shared" si="57"/>
        <v>BRL</v>
      </c>
      <c r="I80" s="66" t="str">
        <f t="shared" si="57"/>
        <v>BRL</v>
      </c>
      <c r="J80" s="66" t="str">
        <f t="shared" si="58"/>
        <v>BRL</v>
      </c>
      <c r="K80" s="66" t="str">
        <f t="shared" si="59"/>
        <v>BRL</v>
      </c>
      <c r="L80" s="66" t="str">
        <f t="shared" si="60"/>
        <v>BRL</v>
      </c>
      <c r="M80" s="66" t="str">
        <f t="shared" si="61"/>
        <v>BRL</v>
      </c>
      <c r="N80" s="381" t="str">
        <f t="shared" si="61"/>
        <v>BRL</v>
      </c>
      <c r="O80" s="67" t="str">
        <f t="shared" si="61"/>
        <v>BRL</v>
      </c>
      <c r="P80" s="67" t="str">
        <f t="shared" si="61"/>
        <v>BRL</v>
      </c>
      <c r="Q80" s="67" t="str">
        <f t="shared" si="61"/>
        <v>BRL</v>
      </c>
      <c r="R80" s="67"/>
      <c r="S80" s="67"/>
      <c r="T80" s="67"/>
      <c r="U80" s="67"/>
      <c r="V80" s="67"/>
      <c r="W80" s="67"/>
      <c r="X80" s="67"/>
      <c r="Y80" s="67"/>
      <c r="Z80" s="67"/>
      <c r="AA80" s="67"/>
      <c r="AB80" s="67"/>
      <c r="AC80" s="67"/>
      <c r="AD80" s="67"/>
      <c r="AE80" s="67"/>
      <c r="AF80" s="67"/>
      <c r="AG80" s="67"/>
      <c r="AH80" s="67"/>
      <c r="AI80" s="67"/>
      <c r="AJ80" s="67"/>
      <c r="AK80" s="67"/>
      <c r="AL80" s="67"/>
      <c r="AM80" s="67"/>
      <c r="AN80" s="67"/>
      <c r="AO80" s="67"/>
      <c r="AP80" s="67"/>
      <c r="AQ80" s="67" t="str">
        <f>Q80</f>
        <v>BRL</v>
      </c>
    </row>
    <row r="81" spans="1:43" ht="18.75" hidden="1" customHeight="1">
      <c r="A81" s="385" t="s">
        <v>321</v>
      </c>
      <c r="B81" s="386" t="s">
        <v>318</v>
      </c>
      <c r="C81" s="386"/>
      <c r="D81" s="68"/>
      <c r="E81" s="68"/>
      <c r="F81" s="68"/>
      <c r="G81" s="68"/>
      <c r="H81" s="68"/>
      <c r="I81" s="68"/>
      <c r="J81" s="68"/>
      <c r="K81" s="68"/>
      <c r="L81" s="68"/>
      <c r="M81" s="68"/>
      <c r="N81" s="382"/>
      <c r="O81" s="69"/>
      <c r="P81" s="69"/>
      <c r="Q81" s="69"/>
      <c r="R81" s="69"/>
      <c r="S81" s="69"/>
      <c r="T81" s="69"/>
      <c r="U81" s="69"/>
      <c r="V81" s="69"/>
      <c r="W81" s="69"/>
      <c r="X81" s="69"/>
      <c r="Y81" s="69"/>
      <c r="Z81" s="69"/>
      <c r="AA81" s="69"/>
      <c r="AB81" s="69"/>
      <c r="AC81" s="69"/>
      <c r="AD81" s="69"/>
      <c r="AE81" s="69"/>
      <c r="AF81" s="69"/>
      <c r="AG81" s="69"/>
      <c r="AH81" s="69"/>
      <c r="AI81" s="69"/>
      <c r="AJ81" s="69"/>
      <c r="AK81" s="69"/>
      <c r="AL81" s="69"/>
      <c r="AM81" s="69"/>
      <c r="AN81" s="69"/>
      <c r="AO81" s="69"/>
      <c r="AP81" s="69"/>
      <c r="AQ81" s="69"/>
    </row>
    <row r="82" spans="1:43" ht="18.75" hidden="1" customHeight="1">
      <c r="A82" s="385" t="s">
        <v>322</v>
      </c>
      <c r="B82" s="386" t="str">
        <f>IF(D80="BRL","BRL/h","€/h")</f>
        <v>BRL/h</v>
      </c>
      <c r="C82" s="386"/>
      <c r="D82" s="68"/>
      <c r="E82" s="68"/>
      <c r="F82" s="68"/>
      <c r="G82" s="68"/>
      <c r="H82" s="68"/>
      <c r="I82" s="68"/>
      <c r="J82" s="68"/>
      <c r="K82" s="68"/>
      <c r="L82" s="68"/>
      <c r="M82" s="68"/>
      <c r="N82" s="382"/>
      <c r="O82" s="69"/>
      <c r="P82" s="69"/>
      <c r="Q82" s="69"/>
      <c r="R82" s="69"/>
      <c r="S82" s="69"/>
      <c r="T82" s="69"/>
      <c r="U82" s="69"/>
      <c r="V82" s="69"/>
      <c r="W82" s="69"/>
      <c r="X82" s="69"/>
      <c r="Y82" s="69"/>
      <c r="Z82" s="69"/>
      <c r="AA82" s="69"/>
      <c r="AB82" s="69"/>
      <c r="AC82" s="69"/>
      <c r="AD82" s="69"/>
      <c r="AE82" s="69"/>
      <c r="AF82" s="69"/>
      <c r="AG82" s="69"/>
      <c r="AH82" s="69"/>
      <c r="AI82" s="69"/>
      <c r="AJ82" s="69"/>
      <c r="AK82" s="69"/>
      <c r="AL82" s="69"/>
      <c r="AM82" s="69"/>
      <c r="AN82" s="69"/>
      <c r="AO82" s="69"/>
      <c r="AP82" s="69"/>
      <c r="AQ82" s="69"/>
    </row>
    <row r="83" spans="1:43" ht="18.75" hidden="1" customHeight="1">
      <c r="A83" s="385" t="s">
        <v>323</v>
      </c>
      <c r="B83" s="386" t="s">
        <v>324</v>
      </c>
      <c r="C83" s="386"/>
      <c r="D83" s="68"/>
      <c r="E83" s="68"/>
      <c r="F83" s="68"/>
      <c r="G83" s="68"/>
      <c r="H83" s="68"/>
      <c r="I83" s="68"/>
      <c r="J83" s="68"/>
      <c r="K83" s="68"/>
      <c r="L83" s="68"/>
      <c r="M83" s="68"/>
      <c r="N83" s="382"/>
      <c r="O83" s="69"/>
      <c r="P83" s="69"/>
      <c r="Q83" s="69"/>
      <c r="R83" s="69"/>
      <c r="S83" s="69"/>
      <c r="T83" s="69"/>
      <c r="U83" s="69"/>
      <c r="V83" s="69"/>
      <c r="W83" s="69"/>
      <c r="X83" s="69"/>
      <c r="Y83" s="69"/>
      <c r="Z83" s="69"/>
      <c r="AA83" s="69"/>
      <c r="AB83" s="69"/>
      <c r="AC83" s="69"/>
      <c r="AD83" s="69"/>
      <c r="AE83" s="69"/>
      <c r="AF83" s="69"/>
      <c r="AG83" s="69"/>
      <c r="AH83" s="69"/>
      <c r="AI83" s="69"/>
      <c r="AJ83" s="69"/>
      <c r="AK83" s="69"/>
      <c r="AL83" s="69"/>
      <c r="AM83" s="69"/>
      <c r="AN83" s="69"/>
      <c r="AO83" s="69"/>
      <c r="AP83" s="69"/>
      <c r="AQ83" s="69"/>
    </row>
    <row r="84" spans="1:43" ht="18.75" hidden="1" customHeight="1">
      <c r="A84" s="385" t="s">
        <v>325</v>
      </c>
      <c r="B84" s="386" t="str">
        <f>IF(D80="BRL","BRL/100","€/100")</f>
        <v>BRL/100</v>
      </c>
      <c r="C84" s="389"/>
      <c r="D84" s="68"/>
      <c r="E84" s="68"/>
      <c r="F84" s="68"/>
      <c r="G84" s="68"/>
      <c r="H84" s="68"/>
      <c r="I84" s="68"/>
      <c r="J84" s="68"/>
      <c r="K84" s="68"/>
      <c r="L84" s="68"/>
      <c r="M84" s="68"/>
      <c r="N84" s="382"/>
      <c r="O84" s="69"/>
      <c r="P84" s="69"/>
      <c r="Q84" s="69"/>
      <c r="R84" s="69"/>
      <c r="S84" s="69"/>
      <c r="T84" s="69"/>
      <c r="U84" s="69"/>
      <c r="V84" s="69"/>
      <c r="W84" s="69"/>
      <c r="X84" s="69"/>
      <c r="Y84" s="69"/>
      <c r="Z84" s="69"/>
      <c r="AA84" s="69"/>
      <c r="AB84" s="69"/>
      <c r="AC84" s="69"/>
      <c r="AD84" s="69"/>
      <c r="AE84" s="69"/>
      <c r="AF84" s="69"/>
      <c r="AG84" s="69"/>
      <c r="AH84" s="69"/>
      <c r="AI84" s="69"/>
      <c r="AJ84" s="69"/>
      <c r="AK84" s="69"/>
      <c r="AL84" s="69"/>
      <c r="AM84" s="69"/>
      <c r="AN84" s="69"/>
      <c r="AO84" s="69"/>
      <c r="AP84" s="69"/>
      <c r="AQ84" s="69"/>
    </row>
    <row r="85" spans="1:43" ht="18.75" hidden="1" customHeight="1">
      <c r="A85" s="385" t="s">
        <v>326</v>
      </c>
      <c r="B85" s="386" t="str">
        <f t="shared" ref="B85:B91" si="62">B84</f>
        <v>BRL/100</v>
      </c>
      <c r="C85" s="389"/>
      <c r="D85" s="68"/>
      <c r="E85" s="68"/>
      <c r="F85" s="68"/>
      <c r="G85" s="68"/>
      <c r="H85" s="68"/>
      <c r="I85" s="68"/>
      <c r="J85" s="68"/>
      <c r="K85" s="68"/>
      <c r="L85" s="68"/>
      <c r="M85" s="68"/>
      <c r="N85" s="382"/>
      <c r="O85" s="69"/>
      <c r="P85" s="69"/>
      <c r="Q85" s="69"/>
      <c r="R85" s="69"/>
      <c r="S85" s="69"/>
      <c r="T85" s="69"/>
      <c r="U85" s="69"/>
      <c r="V85" s="69"/>
      <c r="W85" s="69"/>
      <c r="X85" s="69"/>
      <c r="Y85" s="69"/>
      <c r="Z85" s="69"/>
      <c r="AA85" s="69"/>
      <c r="AB85" s="69"/>
      <c r="AC85" s="69"/>
      <c r="AD85" s="69"/>
      <c r="AE85" s="69"/>
      <c r="AF85" s="69"/>
      <c r="AG85" s="69"/>
      <c r="AH85" s="69"/>
      <c r="AI85" s="69"/>
      <c r="AJ85" s="69"/>
      <c r="AK85" s="69"/>
      <c r="AL85" s="69"/>
      <c r="AM85" s="69"/>
      <c r="AN85" s="69"/>
      <c r="AO85" s="69"/>
      <c r="AP85" s="69"/>
      <c r="AQ85" s="69"/>
    </row>
    <row r="86" spans="1:43" ht="18.75" hidden="1" customHeight="1">
      <c r="A86" s="385" t="s">
        <v>327</v>
      </c>
      <c r="B86" s="386" t="str">
        <f t="shared" si="62"/>
        <v>BRL/100</v>
      </c>
      <c r="C86" s="389"/>
      <c r="D86" s="68"/>
      <c r="E86" s="68"/>
      <c r="F86" s="68"/>
      <c r="G86" s="68"/>
      <c r="H86" s="68"/>
      <c r="I86" s="68"/>
      <c r="J86" s="68"/>
      <c r="K86" s="68"/>
      <c r="L86" s="68"/>
      <c r="M86" s="68"/>
      <c r="N86" s="382"/>
      <c r="O86" s="69"/>
      <c r="P86" s="69"/>
      <c r="Q86" s="69"/>
      <c r="R86" s="69"/>
      <c r="S86" s="69"/>
      <c r="T86" s="69"/>
      <c r="U86" s="69"/>
      <c r="V86" s="69"/>
      <c r="W86" s="69"/>
      <c r="X86" s="69"/>
      <c r="Y86" s="69"/>
      <c r="Z86" s="69"/>
      <c r="AA86" s="69"/>
      <c r="AB86" s="69"/>
      <c r="AC86" s="69"/>
      <c r="AD86" s="69"/>
      <c r="AE86" s="69"/>
      <c r="AF86" s="69"/>
      <c r="AG86" s="69"/>
      <c r="AH86" s="69"/>
      <c r="AI86" s="69"/>
      <c r="AJ86" s="69"/>
      <c r="AK86" s="69"/>
      <c r="AL86" s="69"/>
      <c r="AM86" s="69"/>
      <c r="AN86" s="69"/>
      <c r="AO86" s="69"/>
      <c r="AP86" s="69"/>
      <c r="AQ86" s="69"/>
    </row>
    <row r="87" spans="1:43" ht="18.75" hidden="1" customHeight="1">
      <c r="A87" s="385" t="s">
        <v>328</v>
      </c>
      <c r="B87" s="386" t="str">
        <f t="shared" si="62"/>
        <v>BRL/100</v>
      </c>
      <c r="C87" s="389"/>
      <c r="D87" s="68"/>
      <c r="E87" s="68"/>
      <c r="F87" s="68"/>
      <c r="G87" s="68"/>
      <c r="H87" s="68"/>
      <c r="I87" s="68"/>
      <c r="J87" s="68"/>
      <c r="K87" s="68"/>
      <c r="L87" s="68"/>
      <c r="M87" s="68"/>
      <c r="N87" s="382"/>
      <c r="O87" s="69"/>
      <c r="P87" s="69"/>
      <c r="Q87" s="69"/>
      <c r="R87" s="69"/>
      <c r="S87" s="69"/>
      <c r="T87" s="69"/>
      <c r="U87" s="69"/>
      <c r="V87" s="69"/>
      <c r="W87" s="69"/>
      <c r="X87" s="69"/>
      <c r="Y87" s="69"/>
      <c r="Z87" s="69"/>
      <c r="AA87" s="69"/>
      <c r="AB87" s="69"/>
      <c r="AC87" s="69"/>
      <c r="AD87" s="69"/>
      <c r="AE87" s="69"/>
      <c r="AF87" s="69"/>
      <c r="AG87" s="69"/>
      <c r="AH87" s="69"/>
      <c r="AI87" s="69"/>
      <c r="AJ87" s="69"/>
      <c r="AK87" s="69"/>
      <c r="AL87" s="69"/>
      <c r="AM87" s="69"/>
      <c r="AN87" s="69"/>
      <c r="AO87" s="69"/>
      <c r="AP87" s="69"/>
      <c r="AQ87" s="69"/>
    </row>
    <row r="88" spans="1:43" s="74" customFormat="1" ht="18.75" hidden="1" customHeight="1">
      <c r="A88" s="390" t="s">
        <v>329</v>
      </c>
      <c r="B88" s="391" t="str">
        <f t="shared" si="62"/>
        <v>BRL/100</v>
      </c>
      <c r="C88" s="389"/>
      <c r="D88" s="68"/>
      <c r="E88" s="68"/>
      <c r="F88" s="68"/>
      <c r="G88" s="68"/>
      <c r="H88" s="68"/>
      <c r="I88" s="68"/>
      <c r="J88" s="68"/>
      <c r="K88" s="68"/>
      <c r="L88" s="68"/>
      <c r="M88" s="68"/>
      <c r="N88" s="382"/>
      <c r="O88" s="69"/>
      <c r="P88" s="69"/>
      <c r="Q88" s="69"/>
      <c r="R88" s="69"/>
      <c r="S88" s="69"/>
      <c r="T88" s="69"/>
      <c r="U88" s="69"/>
      <c r="V88" s="69"/>
      <c r="W88" s="69"/>
      <c r="X88" s="69"/>
      <c r="Y88" s="69"/>
      <c r="Z88" s="69"/>
      <c r="AA88" s="69"/>
      <c r="AB88" s="69"/>
      <c r="AC88" s="69"/>
      <c r="AD88" s="69"/>
      <c r="AE88" s="69"/>
      <c r="AF88" s="69"/>
      <c r="AG88" s="69"/>
      <c r="AH88" s="69"/>
      <c r="AI88" s="69"/>
      <c r="AJ88" s="69"/>
      <c r="AK88" s="69"/>
      <c r="AL88" s="69"/>
      <c r="AM88" s="69"/>
      <c r="AN88" s="69"/>
      <c r="AO88" s="69"/>
      <c r="AP88" s="69"/>
      <c r="AQ88" s="69"/>
    </row>
    <row r="89" spans="1:43" ht="18.75" hidden="1" customHeight="1">
      <c r="A89" s="385" t="s">
        <v>314</v>
      </c>
      <c r="B89" s="386" t="str">
        <f t="shared" si="62"/>
        <v>BRL/100</v>
      </c>
      <c r="C89" s="389"/>
      <c r="D89" s="68"/>
      <c r="E89" s="68"/>
      <c r="F89" s="68"/>
      <c r="G89" s="68"/>
      <c r="H89" s="68"/>
      <c r="I89" s="68"/>
      <c r="J89" s="68"/>
      <c r="K89" s="68"/>
      <c r="L89" s="68"/>
      <c r="M89" s="68"/>
      <c r="N89" s="382"/>
      <c r="O89" s="69"/>
      <c r="P89" s="69"/>
      <c r="Q89" s="69"/>
      <c r="R89" s="69"/>
      <c r="S89" s="69"/>
      <c r="T89" s="69"/>
      <c r="U89" s="69"/>
      <c r="V89" s="69"/>
      <c r="W89" s="69"/>
      <c r="X89" s="69"/>
      <c r="Y89" s="69"/>
      <c r="Z89" s="69"/>
      <c r="AA89" s="69"/>
      <c r="AB89" s="69"/>
      <c r="AC89" s="69"/>
      <c r="AD89" s="69"/>
      <c r="AE89" s="69"/>
      <c r="AF89" s="69"/>
      <c r="AG89" s="69"/>
      <c r="AH89" s="69"/>
      <c r="AI89" s="69"/>
      <c r="AJ89" s="69"/>
      <c r="AK89" s="69"/>
      <c r="AL89" s="69"/>
      <c r="AM89" s="69"/>
      <c r="AN89" s="69"/>
      <c r="AO89" s="69"/>
      <c r="AP89" s="69"/>
      <c r="AQ89" s="69"/>
    </row>
    <row r="90" spans="1:43" ht="18.75" hidden="1" customHeight="1">
      <c r="A90" s="385" t="s">
        <v>315</v>
      </c>
      <c r="B90" s="386" t="str">
        <f t="shared" si="62"/>
        <v>BRL/100</v>
      </c>
      <c r="C90" s="389"/>
      <c r="D90" s="68"/>
      <c r="E90" s="68"/>
      <c r="F90" s="68"/>
      <c r="G90" s="68"/>
      <c r="H90" s="68"/>
      <c r="I90" s="68"/>
      <c r="J90" s="68"/>
      <c r="K90" s="68"/>
      <c r="L90" s="68"/>
      <c r="M90" s="68"/>
      <c r="N90" s="382"/>
      <c r="O90" s="69"/>
      <c r="P90" s="69"/>
      <c r="Q90" s="69"/>
      <c r="R90" s="69"/>
      <c r="S90" s="69"/>
      <c r="T90" s="69"/>
      <c r="U90" s="69"/>
      <c r="V90" s="69"/>
      <c r="W90" s="69"/>
      <c r="X90" s="69"/>
      <c r="Y90" s="69"/>
      <c r="Z90" s="69"/>
      <c r="AA90" s="69"/>
      <c r="AB90" s="69"/>
      <c r="AC90" s="69"/>
      <c r="AD90" s="69"/>
      <c r="AE90" s="69"/>
      <c r="AF90" s="69"/>
      <c r="AG90" s="69"/>
      <c r="AH90" s="69"/>
      <c r="AI90" s="69"/>
      <c r="AJ90" s="69"/>
      <c r="AK90" s="69"/>
      <c r="AL90" s="69"/>
      <c r="AM90" s="69"/>
      <c r="AN90" s="69"/>
      <c r="AO90" s="69"/>
      <c r="AP90" s="69"/>
      <c r="AQ90" s="69"/>
    </row>
    <row r="91" spans="1:43" ht="18.75" hidden="1" customHeight="1">
      <c r="A91" s="385" t="s">
        <v>330</v>
      </c>
      <c r="B91" s="386" t="str">
        <f t="shared" si="62"/>
        <v>BRL/100</v>
      </c>
      <c r="C91" s="389"/>
      <c r="D91" s="68"/>
      <c r="E91" s="68"/>
      <c r="F91" s="68"/>
      <c r="G91" s="68"/>
      <c r="H91" s="68"/>
      <c r="I91" s="68"/>
      <c r="J91" s="68"/>
      <c r="K91" s="68"/>
      <c r="L91" s="68"/>
      <c r="M91" s="68"/>
      <c r="N91" s="383"/>
      <c r="O91" s="84"/>
      <c r="P91" s="84"/>
      <c r="Q91" s="84"/>
      <c r="R91" s="84"/>
      <c r="S91" s="84"/>
      <c r="T91" s="84"/>
      <c r="U91" s="84"/>
      <c r="V91" s="84"/>
      <c r="W91" s="84"/>
      <c r="X91" s="84"/>
      <c r="Y91" s="84"/>
      <c r="Z91" s="84"/>
      <c r="AA91" s="84"/>
      <c r="AB91" s="84"/>
      <c r="AC91" s="84"/>
      <c r="AD91" s="84"/>
      <c r="AE91" s="84"/>
      <c r="AF91" s="84"/>
      <c r="AG91" s="84"/>
      <c r="AH91" s="84"/>
      <c r="AI91" s="84"/>
      <c r="AJ91" s="84"/>
      <c r="AK91" s="84"/>
      <c r="AL91" s="84"/>
      <c r="AM91" s="84"/>
      <c r="AN91" s="84"/>
      <c r="AO91" s="84"/>
      <c r="AP91" s="84"/>
      <c r="AQ91" s="84"/>
    </row>
    <row r="92" spans="1:43" ht="22.5" hidden="1">
      <c r="A92" s="1114" t="s">
        <v>335</v>
      </c>
      <c r="B92" s="1115"/>
      <c r="C92" s="1115"/>
      <c r="D92" s="1115"/>
      <c r="E92" s="1115"/>
      <c r="F92" s="1115"/>
      <c r="G92" s="1115"/>
      <c r="H92" s="1115"/>
      <c r="I92" s="1115"/>
      <c r="J92" s="1115"/>
      <c r="K92" s="1115"/>
      <c r="L92" s="1115"/>
      <c r="M92" s="1115"/>
    </row>
    <row r="93" spans="1:43" ht="18.75" hidden="1" customHeight="1">
      <c r="A93" s="385" t="s">
        <v>317</v>
      </c>
      <c r="B93" s="386" t="s">
        <v>318</v>
      </c>
      <c r="C93" s="386"/>
      <c r="D93" s="387"/>
      <c r="E93" s="388">
        <f>D93</f>
        <v>0</v>
      </c>
      <c r="F93" s="388">
        <f t="shared" ref="F93:I94" si="63">E93</f>
        <v>0</v>
      </c>
      <c r="G93" s="388">
        <f t="shared" si="63"/>
        <v>0</v>
      </c>
      <c r="H93" s="388">
        <f t="shared" si="63"/>
        <v>0</v>
      </c>
      <c r="I93" s="388">
        <f t="shared" si="63"/>
        <v>0</v>
      </c>
      <c r="J93" s="388">
        <f t="shared" ref="J93:J94" si="64">I93</f>
        <v>0</v>
      </c>
      <c r="K93" s="388">
        <f t="shared" ref="K93:K94" si="65">J93</f>
        <v>0</v>
      </c>
      <c r="L93" s="388">
        <f t="shared" ref="L93:L94" si="66">K93</f>
        <v>0</v>
      </c>
      <c r="M93" s="388">
        <f t="shared" ref="M93:Q94" si="67">L93</f>
        <v>0</v>
      </c>
      <c r="N93" s="1069">
        <f t="shared" si="67"/>
        <v>0</v>
      </c>
      <c r="O93" s="75">
        <f t="shared" si="67"/>
        <v>0</v>
      </c>
      <c r="P93" s="75">
        <f t="shared" si="67"/>
        <v>0</v>
      </c>
      <c r="Q93" s="75">
        <f t="shared" si="67"/>
        <v>0</v>
      </c>
      <c r="R93" s="75"/>
      <c r="S93" s="75"/>
      <c r="T93" s="75"/>
      <c r="U93" s="75"/>
      <c r="V93" s="75"/>
      <c r="W93" s="75"/>
      <c r="X93" s="75"/>
      <c r="Y93" s="75"/>
      <c r="Z93" s="75"/>
      <c r="AA93" s="75"/>
      <c r="AB93" s="75"/>
      <c r="AC93" s="75"/>
      <c r="AD93" s="75"/>
      <c r="AE93" s="75"/>
      <c r="AF93" s="75"/>
      <c r="AG93" s="75"/>
      <c r="AH93" s="75"/>
      <c r="AI93" s="75"/>
      <c r="AJ93" s="75"/>
      <c r="AK93" s="75"/>
      <c r="AL93" s="75"/>
      <c r="AM93" s="75"/>
      <c r="AN93" s="75"/>
      <c r="AO93" s="75"/>
      <c r="AP93" s="75"/>
      <c r="AQ93" s="75">
        <f>Q93</f>
        <v>0</v>
      </c>
    </row>
    <row r="94" spans="1:43" ht="18.75" hidden="1" customHeight="1">
      <c r="A94" s="385" t="s">
        <v>319</v>
      </c>
      <c r="B94" s="386"/>
      <c r="C94" s="386"/>
      <c r="D94" s="384" t="s">
        <v>336</v>
      </c>
      <c r="E94" s="66" t="str">
        <f>D94</f>
        <v>INR</v>
      </c>
      <c r="F94" s="66" t="str">
        <f t="shared" si="63"/>
        <v>INR</v>
      </c>
      <c r="G94" s="66" t="str">
        <f t="shared" si="63"/>
        <v>INR</v>
      </c>
      <c r="H94" s="66" t="str">
        <f t="shared" si="63"/>
        <v>INR</v>
      </c>
      <c r="I94" s="66" t="str">
        <f t="shared" si="63"/>
        <v>INR</v>
      </c>
      <c r="J94" s="66" t="str">
        <f t="shared" si="64"/>
        <v>INR</v>
      </c>
      <c r="K94" s="66" t="str">
        <f t="shared" si="65"/>
        <v>INR</v>
      </c>
      <c r="L94" s="66" t="str">
        <f t="shared" si="66"/>
        <v>INR</v>
      </c>
      <c r="M94" s="66" t="str">
        <f t="shared" si="67"/>
        <v>INR</v>
      </c>
      <c r="N94" s="381" t="str">
        <f t="shared" si="67"/>
        <v>INR</v>
      </c>
      <c r="O94" s="67" t="str">
        <f t="shared" si="67"/>
        <v>INR</v>
      </c>
      <c r="P94" s="67" t="str">
        <f t="shared" si="67"/>
        <v>INR</v>
      </c>
      <c r="Q94" s="67" t="str">
        <f t="shared" si="67"/>
        <v>INR</v>
      </c>
      <c r="R94" s="67"/>
      <c r="S94" s="67"/>
      <c r="T94" s="67"/>
      <c r="U94" s="67"/>
      <c r="V94" s="67"/>
      <c r="W94" s="67"/>
      <c r="X94" s="67"/>
      <c r="Y94" s="67"/>
      <c r="Z94" s="67"/>
      <c r="AA94" s="67"/>
      <c r="AB94" s="67"/>
      <c r="AC94" s="67"/>
      <c r="AD94" s="67"/>
      <c r="AE94" s="67"/>
      <c r="AF94" s="67"/>
      <c r="AG94" s="67"/>
      <c r="AH94" s="67"/>
      <c r="AI94" s="67"/>
      <c r="AJ94" s="67"/>
      <c r="AK94" s="67"/>
      <c r="AL94" s="67"/>
      <c r="AM94" s="67"/>
      <c r="AN94" s="67"/>
      <c r="AO94" s="67"/>
      <c r="AP94" s="67"/>
      <c r="AQ94" s="67" t="str">
        <f>Q94</f>
        <v>INR</v>
      </c>
    </row>
    <row r="95" spans="1:43" ht="18.75" hidden="1" customHeight="1">
      <c r="A95" s="385" t="s">
        <v>321</v>
      </c>
      <c r="B95" s="386" t="s">
        <v>318</v>
      </c>
      <c r="C95" s="386"/>
      <c r="D95" s="68"/>
      <c r="E95" s="68"/>
      <c r="F95" s="68"/>
      <c r="G95" s="68"/>
      <c r="H95" s="68"/>
      <c r="I95" s="68"/>
      <c r="J95" s="68"/>
      <c r="K95" s="68"/>
      <c r="L95" s="68"/>
      <c r="M95" s="68"/>
      <c r="N95" s="382"/>
      <c r="O95" s="69"/>
      <c r="P95" s="69"/>
      <c r="Q95" s="69"/>
      <c r="R95" s="69"/>
      <c r="S95" s="69"/>
      <c r="T95" s="69"/>
      <c r="U95" s="69"/>
      <c r="V95" s="69"/>
      <c r="W95" s="69"/>
      <c r="X95" s="69"/>
      <c r="Y95" s="69"/>
      <c r="Z95" s="69"/>
      <c r="AA95" s="69"/>
      <c r="AB95" s="69"/>
      <c r="AC95" s="69"/>
      <c r="AD95" s="69"/>
      <c r="AE95" s="69"/>
      <c r="AF95" s="69"/>
      <c r="AG95" s="69"/>
      <c r="AH95" s="69"/>
      <c r="AI95" s="69"/>
      <c r="AJ95" s="69"/>
      <c r="AK95" s="69"/>
      <c r="AL95" s="69"/>
      <c r="AM95" s="69"/>
      <c r="AN95" s="69"/>
      <c r="AO95" s="69"/>
      <c r="AP95" s="69"/>
      <c r="AQ95" s="69"/>
    </row>
    <row r="96" spans="1:43" ht="18.75" hidden="1" customHeight="1">
      <c r="A96" s="385" t="s">
        <v>322</v>
      </c>
      <c r="B96" s="386" t="str">
        <f>IF(D94="INR","INR/h","€/h")</f>
        <v>INR/h</v>
      </c>
      <c r="C96" s="386"/>
      <c r="D96" s="68"/>
      <c r="E96" s="68"/>
      <c r="F96" s="68"/>
      <c r="G96" s="68"/>
      <c r="H96" s="68"/>
      <c r="I96" s="68"/>
      <c r="J96" s="68"/>
      <c r="K96" s="68"/>
      <c r="L96" s="68"/>
      <c r="M96" s="68"/>
      <c r="N96" s="382"/>
      <c r="O96" s="69"/>
      <c r="P96" s="69"/>
      <c r="Q96" s="69"/>
      <c r="R96" s="69"/>
      <c r="S96" s="69"/>
      <c r="T96" s="69"/>
      <c r="U96" s="69"/>
      <c r="V96" s="69"/>
      <c r="W96" s="69"/>
      <c r="X96" s="69"/>
      <c r="Y96" s="69"/>
      <c r="Z96" s="69"/>
      <c r="AA96" s="69"/>
      <c r="AB96" s="69"/>
      <c r="AC96" s="69"/>
      <c r="AD96" s="69"/>
      <c r="AE96" s="69"/>
      <c r="AF96" s="69"/>
      <c r="AG96" s="69"/>
      <c r="AH96" s="69"/>
      <c r="AI96" s="69"/>
      <c r="AJ96" s="69"/>
      <c r="AK96" s="69"/>
      <c r="AL96" s="69"/>
      <c r="AM96" s="69"/>
      <c r="AN96" s="69"/>
      <c r="AO96" s="69"/>
      <c r="AP96" s="69"/>
      <c r="AQ96" s="69"/>
    </row>
    <row r="97" spans="1:43" ht="18.75" hidden="1" customHeight="1">
      <c r="A97" s="385" t="s">
        <v>323</v>
      </c>
      <c r="B97" s="386" t="s">
        <v>324</v>
      </c>
      <c r="C97" s="386"/>
      <c r="D97" s="68"/>
      <c r="E97" s="68"/>
      <c r="F97" s="68"/>
      <c r="G97" s="68"/>
      <c r="H97" s="68"/>
      <c r="I97" s="68"/>
      <c r="J97" s="68"/>
      <c r="K97" s="68"/>
      <c r="L97" s="68"/>
      <c r="M97" s="68"/>
      <c r="N97" s="382"/>
      <c r="O97" s="69"/>
      <c r="P97" s="69"/>
      <c r="Q97" s="69"/>
      <c r="R97" s="69"/>
      <c r="S97" s="69"/>
      <c r="T97" s="69"/>
      <c r="U97" s="69"/>
      <c r="V97" s="69"/>
      <c r="W97" s="69"/>
      <c r="X97" s="69"/>
      <c r="Y97" s="69"/>
      <c r="Z97" s="69"/>
      <c r="AA97" s="69"/>
      <c r="AB97" s="69"/>
      <c r="AC97" s="69"/>
      <c r="AD97" s="69"/>
      <c r="AE97" s="69"/>
      <c r="AF97" s="69"/>
      <c r="AG97" s="69"/>
      <c r="AH97" s="69"/>
      <c r="AI97" s="69"/>
      <c r="AJ97" s="69"/>
      <c r="AK97" s="69"/>
      <c r="AL97" s="69"/>
      <c r="AM97" s="69"/>
      <c r="AN97" s="69"/>
      <c r="AO97" s="69"/>
      <c r="AP97" s="69"/>
      <c r="AQ97" s="69"/>
    </row>
    <row r="98" spans="1:43" ht="18.75" hidden="1" customHeight="1">
      <c r="A98" s="385" t="s">
        <v>325</v>
      </c>
      <c r="B98" s="386" t="str">
        <f>IF(D94="INR","INR/100","€/100")</f>
        <v>INR/100</v>
      </c>
      <c r="C98" s="389"/>
      <c r="D98" s="68"/>
      <c r="E98" s="68"/>
      <c r="F98" s="68"/>
      <c r="G98" s="68"/>
      <c r="H98" s="68"/>
      <c r="I98" s="68"/>
      <c r="J98" s="68"/>
      <c r="K98" s="68"/>
      <c r="L98" s="68"/>
      <c r="M98" s="68"/>
      <c r="N98" s="382"/>
      <c r="O98" s="69"/>
      <c r="P98" s="69"/>
      <c r="Q98" s="69"/>
      <c r="R98" s="69"/>
      <c r="S98" s="69"/>
      <c r="T98" s="69"/>
      <c r="U98" s="69"/>
      <c r="V98" s="69"/>
      <c r="W98" s="69"/>
      <c r="X98" s="69"/>
      <c r="Y98" s="69"/>
      <c r="Z98" s="69"/>
      <c r="AA98" s="69"/>
      <c r="AB98" s="69"/>
      <c r="AC98" s="69"/>
      <c r="AD98" s="69"/>
      <c r="AE98" s="69"/>
      <c r="AF98" s="69"/>
      <c r="AG98" s="69"/>
      <c r="AH98" s="69"/>
      <c r="AI98" s="69"/>
      <c r="AJ98" s="69"/>
      <c r="AK98" s="69"/>
      <c r="AL98" s="69"/>
      <c r="AM98" s="69"/>
      <c r="AN98" s="69"/>
      <c r="AO98" s="69"/>
      <c r="AP98" s="69"/>
      <c r="AQ98" s="69"/>
    </row>
    <row r="99" spans="1:43" ht="18.75" hidden="1" customHeight="1">
      <c r="A99" s="385" t="s">
        <v>326</v>
      </c>
      <c r="B99" s="386" t="str">
        <f t="shared" ref="B99:B105" si="68">B98</f>
        <v>INR/100</v>
      </c>
      <c r="C99" s="389"/>
      <c r="D99" s="68"/>
      <c r="E99" s="68"/>
      <c r="F99" s="68"/>
      <c r="G99" s="68"/>
      <c r="H99" s="68"/>
      <c r="I99" s="68"/>
      <c r="J99" s="68"/>
      <c r="K99" s="68"/>
      <c r="L99" s="68"/>
      <c r="M99" s="68"/>
      <c r="N99" s="382"/>
      <c r="O99" s="69"/>
      <c r="P99" s="69"/>
      <c r="Q99" s="69"/>
      <c r="R99" s="69"/>
      <c r="S99" s="69"/>
      <c r="T99" s="69"/>
      <c r="U99" s="69"/>
      <c r="V99" s="69"/>
      <c r="W99" s="69"/>
      <c r="X99" s="69"/>
      <c r="Y99" s="69"/>
      <c r="Z99" s="69"/>
      <c r="AA99" s="69"/>
      <c r="AB99" s="69"/>
      <c r="AC99" s="69"/>
      <c r="AD99" s="69"/>
      <c r="AE99" s="69"/>
      <c r="AF99" s="69"/>
      <c r="AG99" s="69"/>
      <c r="AH99" s="69"/>
      <c r="AI99" s="69"/>
      <c r="AJ99" s="69"/>
      <c r="AK99" s="69"/>
      <c r="AL99" s="69"/>
      <c r="AM99" s="69"/>
      <c r="AN99" s="69"/>
      <c r="AO99" s="69"/>
      <c r="AP99" s="69"/>
      <c r="AQ99" s="69"/>
    </row>
    <row r="100" spans="1:43" ht="18.75" hidden="1" customHeight="1">
      <c r="A100" s="385" t="s">
        <v>327</v>
      </c>
      <c r="B100" s="386" t="str">
        <f t="shared" si="68"/>
        <v>INR/100</v>
      </c>
      <c r="C100" s="389"/>
      <c r="D100" s="68"/>
      <c r="E100" s="68"/>
      <c r="F100" s="68"/>
      <c r="G100" s="68"/>
      <c r="H100" s="68"/>
      <c r="I100" s="68"/>
      <c r="J100" s="68"/>
      <c r="K100" s="68"/>
      <c r="L100" s="68"/>
      <c r="M100" s="68"/>
      <c r="N100" s="382"/>
      <c r="O100" s="69"/>
      <c r="P100" s="69"/>
      <c r="Q100" s="69"/>
      <c r="R100" s="69"/>
      <c r="S100" s="69"/>
      <c r="T100" s="69"/>
      <c r="U100" s="69"/>
      <c r="V100" s="69"/>
      <c r="W100" s="69"/>
      <c r="X100" s="69"/>
      <c r="Y100" s="69"/>
      <c r="Z100" s="69"/>
      <c r="AA100" s="69"/>
      <c r="AB100" s="69"/>
      <c r="AC100" s="69"/>
      <c r="AD100" s="69"/>
      <c r="AE100" s="69"/>
      <c r="AF100" s="69"/>
      <c r="AG100" s="69"/>
      <c r="AH100" s="69"/>
      <c r="AI100" s="69"/>
      <c r="AJ100" s="69"/>
      <c r="AK100" s="69"/>
      <c r="AL100" s="69"/>
      <c r="AM100" s="69"/>
      <c r="AN100" s="69"/>
      <c r="AO100" s="69"/>
      <c r="AP100" s="69"/>
      <c r="AQ100" s="69"/>
    </row>
    <row r="101" spans="1:43" ht="18.75" hidden="1" customHeight="1">
      <c r="A101" s="385" t="s">
        <v>328</v>
      </c>
      <c r="B101" s="386" t="str">
        <f t="shared" si="68"/>
        <v>INR/100</v>
      </c>
      <c r="C101" s="389"/>
      <c r="D101" s="68"/>
      <c r="E101" s="68"/>
      <c r="F101" s="68"/>
      <c r="G101" s="68"/>
      <c r="H101" s="68"/>
      <c r="I101" s="68"/>
      <c r="J101" s="68"/>
      <c r="K101" s="68"/>
      <c r="L101" s="68"/>
      <c r="M101" s="68"/>
      <c r="N101" s="382"/>
      <c r="O101" s="69"/>
      <c r="P101" s="69"/>
      <c r="Q101" s="69"/>
      <c r="R101" s="69"/>
      <c r="S101" s="69"/>
      <c r="T101" s="69"/>
      <c r="U101" s="69"/>
      <c r="V101" s="69"/>
      <c r="W101" s="69"/>
      <c r="X101" s="69"/>
      <c r="Y101" s="69"/>
      <c r="Z101" s="69"/>
      <c r="AA101" s="69"/>
      <c r="AB101" s="69"/>
      <c r="AC101" s="69"/>
      <c r="AD101" s="69"/>
      <c r="AE101" s="69"/>
      <c r="AF101" s="69"/>
      <c r="AG101" s="69"/>
      <c r="AH101" s="69"/>
      <c r="AI101" s="69"/>
      <c r="AJ101" s="69"/>
      <c r="AK101" s="69"/>
      <c r="AL101" s="69"/>
      <c r="AM101" s="69"/>
      <c r="AN101" s="69"/>
      <c r="AO101" s="69"/>
      <c r="AP101" s="69"/>
      <c r="AQ101" s="69"/>
    </row>
    <row r="102" spans="1:43" s="74" customFormat="1" ht="18.75" hidden="1" customHeight="1">
      <c r="A102" s="390" t="s">
        <v>329</v>
      </c>
      <c r="B102" s="391" t="str">
        <f t="shared" si="68"/>
        <v>INR/100</v>
      </c>
      <c r="C102" s="389"/>
      <c r="D102" s="68"/>
      <c r="E102" s="68"/>
      <c r="F102" s="68"/>
      <c r="G102" s="68"/>
      <c r="H102" s="68"/>
      <c r="I102" s="68"/>
      <c r="J102" s="68"/>
      <c r="K102" s="68"/>
      <c r="L102" s="68"/>
      <c r="M102" s="68"/>
      <c r="N102" s="382"/>
      <c r="O102" s="69"/>
      <c r="P102" s="69"/>
      <c r="Q102" s="69"/>
      <c r="R102" s="69"/>
      <c r="S102" s="69"/>
      <c r="T102" s="69"/>
      <c r="U102" s="69"/>
      <c r="V102" s="69"/>
      <c r="W102" s="69"/>
      <c r="X102" s="69"/>
      <c r="Y102" s="69"/>
      <c r="Z102" s="69"/>
      <c r="AA102" s="69"/>
      <c r="AB102" s="69"/>
      <c r="AC102" s="69"/>
      <c r="AD102" s="69"/>
      <c r="AE102" s="69"/>
      <c r="AF102" s="69"/>
      <c r="AG102" s="69"/>
      <c r="AH102" s="69"/>
      <c r="AI102" s="69"/>
      <c r="AJ102" s="69"/>
      <c r="AK102" s="69"/>
      <c r="AL102" s="69"/>
      <c r="AM102" s="69"/>
      <c r="AN102" s="69"/>
      <c r="AO102" s="69"/>
      <c r="AP102" s="69"/>
      <c r="AQ102" s="69"/>
    </row>
    <row r="103" spans="1:43" ht="18.75" hidden="1" customHeight="1">
      <c r="A103" s="385" t="s">
        <v>314</v>
      </c>
      <c r="B103" s="386" t="str">
        <f t="shared" si="68"/>
        <v>INR/100</v>
      </c>
      <c r="C103" s="389"/>
      <c r="D103" s="68"/>
      <c r="E103" s="68"/>
      <c r="F103" s="68"/>
      <c r="G103" s="68"/>
      <c r="H103" s="68"/>
      <c r="I103" s="68"/>
      <c r="J103" s="68"/>
      <c r="K103" s="68"/>
      <c r="L103" s="68"/>
      <c r="M103" s="68"/>
      <c r="N103" s="382"/>
      <c r="O103" s="69"/>
      <c r="P103" s="69"/>
      <c r="Q103" s="69"/>
      <c r="R103" s="69"/>
      <c r="S103" s="69"/>
      <c r="T103" s="69"/>
      <c r="U103" s="69"/>
      <c r="V103" s="69"/>
      <c r="W103" s="69"/>
      <c r="X103" s="69"/>
      <c r="Y103" s="69"/>
      <c r="Z103" s="69"/>
      <c r="AA103" s="69"/>
      <c r="AB103" s="69"/>
      <c r="AC103" s="69"/>
      <c r="AD103" s="69"/>
      <c r="AE103" s="69"/>
      <c r="AF103" s="69"/>
      <c r="AG103" s="69"/>
      <c r="AH103" s="69"/>
      <c r="AI103" s="69"/>
      <c r="AJ103" s="69"/>
      <c r="AK103" s="69"/>
      <c r="AL103" s="69"/>
      <c r="AM103" s="69"/>
      <c r="AN103" s="69"/>
      <c r="AO103" s="69"/>
      <c r="AP103" s="69"/>
      <c r="AQ103" s="69"/>
    </row>
    <row r="104" spans="1:43" ht="18.75" hidden="1" customHeight="1">
      <c r="A104" s="385" t="s">
        <v>315</v>
      </c>
      <c r="B104" s="386" t="str">
        <f t="shared" si="68"/>
        <v>INR/100</v>
      </c>
      <c r="C104" s="389"/>
      <c r="D104" s="68"/>
      <c r="E104" s="68"/>
      <c r="F104" s="68"/>
      <c r="G104" s="68"/>
      <c r="H104" s="68"/>
      <c r="I104" s="68"/>
      <c r="J104" s="68"/>
      <c r="K104" s="68"/>
      <c r="L104" s="68"/>
      <c r="M104" s="68"/>
      <c r="N104" s="382"/>
      <c r="O104" s="69"/>
      <c r="P104" s="69"/>
      <c r="Q104" s="69"/>
      <c r="R104" s="69"/>
      <c r="S104" s="69"/>
      <c r="T104" s="69"/>
      <c r="U104" s="69"/>
      <c r="V104" s="69"/>
      <c r="W104" s="69"/>
      <c r="X104" s="69"/>
      <c r="Y104" s="69"/>
      <c r="Z104" s="69"/>
      <c r="AA104" s="69"/>
      <c r="AB104" s="69"/>
      <c r="AC104" s="69"/>
      <c r="AD104" s="69"/>
      <c r="AE104" s="69"/>
      <c r="AF104" s="69"/>
      <c r="AG104" s="69"/>
      <c r="AH104" s="69"/>
      <c r="AI104" s="69"/>
      <c r="AJ104" s="69"/>
      <c r="AK104" s="69"/>
      <c r="AL104" s="69"/>
      <c r="AM104" s="69"/>
      <c r="AN104" s="69"/>
      <c r="AO104" s="69"/>
      <c r="AP104" s="69"/>
      <c r="AQ104" s="69"/>
    </row>
    <row r="105" spans="1:43" ht="18.75" hidden="1" customHeight="1">
      <c r="A105" s="385" t="s">
        <v>330</v>
      </c>
      <c r="B105" s="386" t="str">
        <f t="shared" si="68"/>
        <v>INR/100</v>
      </c>
      <c r="C105" s="389"/>
      <c r="D105" s="68"/>
      <c r="E105" s="68"/>
      <c r="F105" s="68"/>
      <c r="G105" s="68"/>
      <c r="H105" s="68"/>
      <c r="I105" s="68"/>
      <c r="J105" s="68"/>
      <c r="K105" s="68"/>
      <c r="L105" s="68"/>
      <c r="M105" s="68"/>
      <c r="N105" s="383"/>
      <c r="O105" s="84"/>
      <c r="P105" s="84"/>
      <c r="Q105" s="84"/>
      <c r="R105" s="84"/>
      <c r="S105" s="84"/>
      <c r="T105" s="84"/>
      <c r="U105" s="84"/>
      <c r="V105" s="84"/>
      <c r="W105" s="84"/>
      <c r="X105" s="84"/>
      <c r="Y105" s="84"/>
      <c r="Z105" s="84"/>
      <c r="AA105" s="84"/>
      <c r="AB105" s="84"/>
      <c r="AC105" s="84"/>
      <c r="AD105" s="84"/>
      <c r="AE105" s="84"/>
      <c r="AF105" s="84"/>
      <c r="AG105" s="84"/>
      <c r="AH105" s="84"/>
      <c r="AI105" s="84"/>
      <c r="AJ105" s="84"/>
      <c r="AK105" s="84"/>
      <c r="AL105" s="84"/>
      <c r="AM105" s="84"/>
      <c r="AN105" s="84"/>
      <c r="AO105" s="84"/>
      <c r="AP105" s="84"/>
      <c r="AQ105" s="84"/>
    </row>
    <row r="106" spans="1:43" ht="9" customHeight="1">
      <c r="A106" s="10"/>
      <c r="B106" s="11"/>
      <c r="C106" s="11"/>
      <c r="D106" s="11"/>
      <c r="E106" s="11"/>
      <c r="F106" s="11"/>
      <c r="G106" s="11"/>
      <c r="H106" s="11"/>
      <c r="I106" s="11"/>
      <c r="J106" s="11"/>
      <c r="K106" s="11"/>
      <c r="L106" s="11"/>
      <c r="M106" s="11"/>
    </row>
    <row r="107" spans="1:43" ht="22.5">
      <c r="A107" s="377" t="s">
        <v>337</v>
      </c>
      <c r="B107" s="378"/>
      <c r="C107" s="378"/>
      <c r="D107" s="380"/>
      <c r="E107" s="378"/>
      <c r="F107" s="378"/>
      <c r="G107" s="378"/>
      <c r="H107" s="378"/>
      <c r="I107" s="378"/>
      <c r="J107" s="378"/>
      <c r="K107" s="378"/>
      <c r="L107" s="378"/>
      <c r="M107" s="378"/>
      <c r="N107" s="378"/>
      <c r="O107" s="378"/>
      <c r="P107" s="378"/>
      <c r="Q107" s="378"/>
      <c r="R107" s="378"/>
      <c r="S107" s="378"/>
      <c r="T107" s="378"/>
      <c r="U107" s="378"/>
      <c r="V107" s="378"/>
      <c r="W107" s="378"/>
      <c r="X107" s="378"/>
      <c r="Y107" s="378"/>
      <c r="Z107" s="378"/>
      <c r="AA107" s="378"/>
      <c r="AB107" s="378"/>
      <c r="AC107" s="378"/>
      <c r="AD107" s="378"/>
      <c r="AE107" s="378"/>
      <c r="AF107" s="378"/>
      <c r="AG107" s="378"/>
      <c r="AH107" s="378"/>
      <c r="AI107" s="378"/>
      <c r="AJ107" s="378"/>
      <c r="AK107" s="378"/>
      <c r="AL107" s="378"/>
      <c r="AM107" s="378"/>
      <c r="AN107" s="378"/>
      <c r="AO107" s="378"/>
      <c r="AP107" s="378"/>
      <c r="AQ107" s="379"/>
    </row>
    <row r="108" spans="1:43" s="74" customFormat="1" ht="17.25" customHeight="1">
      <c r="A108" s="1065" t="s">
        <v>13</v>
      </c>
      <c r="B108" s="1066" t="s">
        <v>98</v>
      </c>
      <c r="C108" s="1070">
        <v>-0.1</v>
      </c>
      <c r="D108" s="1067">
        <f>IF(D39&gt;0,$C$108,"")</f>
        <v>-0.1</v>
      </c>
      <c r="E108" s="586" t="str">
        <f t="shared" ref="E108:AQ108" si="69">IF(E39&gt;0,$C$108,"")</f>
        <v/>
      </c>
      <c r="F108" s="586" t="str">
        <f t="shared" si="69"/>
        <v/>
      </c>
      <c r="G108" s="586" t="str">
        <f t="shared" si="69"/>
        <v/>
      </c>
      <c r="H108" s="586" t="str">
        <f t="shared" si="69"/>
        <v/>
      </c>
      <c r="I108" s="586" t="str">
        <f t="shared" si="69"/>
        <v/>
      </c>
      <c r="J108" s="586" t="str">
        <f t="shared" si="69"/>
        <v/>
      </c>
      <c r="K108" s="586" t="str">
        <f t="shared" si="69"/>
        <v/>
      </c>
      <c r="L108" s="586" t="str">
        <f t="shared" si="69"/>
        <v/>
      </c>
      <c r="M108" s="586" t="str">
        <f t="shared" si="69"/>
        <v/>
      </c>
      <c r="N108" s="586" t="str">
        <f t="shared" si="69"/>
        <v/>
      </c>
      <c r="O108" s="586" t="str">
        <f t="shared" si="69"/>
        <v/>
      </c>
      <c r="P108" s="586" t="str">
        <f t="shared" si="69"/>
        <v/>
      </c>
      <c r="Q108" s="586" t="str">
        <f t="shared" si="69"/>
        <v/>
      </c>
      <c r="R108" s="586" t="str">
        <f t="shared" si="69"/>
        <v/>
      </c>
      <c r="S108" s="586" t="str">
        <f t="shared" si="69"/>
        <v/>
      </c>
      <c r="T108" s="586" t="str">
        <f t="shared" si="69"/>
        <v/>
      </c>
      <c r="U108" s="586" t="str">
        <f t="shared" si="69"/>
        <v/>
      </c>
      <c r="V108" s="586" t="str">
        <f t="shared" si="69"/>
        <v/>
      </c>
      <c r="W108" s="586" t="str">
        <f t="shared" si="69"/>
        <v/>
      </c>
      <c r="X108" s="586" t="str">
        <f t="shared" si="69"/>
        <v/>
      </c>
      <c r="Y108" s="586" t="str">
        <f t="shared" si="69"/>
        <v/>
      </c>
      <c r="Z108" s="586" t="str">
        <f t="shared" si="69"/>
        <v/>
      </c>
      <c r="AA108" s="586" t="str">
        <f t="shared" si="69"/>
        <v/>
      </c>
      <c r="AB108" s="586" t="str">
        <f t="shared" si="69"/>
        <v/>
      </c>
      <c r="AC108" s="586" t="str">
        <f t="shared" si="69"/>
        <v/>
      </c>
      <c r="AD108" s="586" t="str">
        <f t="shared" si="69"/>
        <v/>
      </c>
      <c r="AE108" s="586" t="str">
        <f t="shared" si="69"/>
        <v/>
      </c>
      <c r="AF108" s="586" t="str">
        <f t="shared" si="69"/>
        <v/>
      </c>
      <c r="AG108" s="586" t="str">
        <f t="shared" si="69"/>
        <v/>
      </c>
      <c r="AH108" s="586" t="str">
        <f t="shared" si="69"/>
        <v/>
      </c>
      <c r="AI108" s="586" t="str">
        <f t="shared" si="69"/>
        <v/>
      </c>
      <c r="AJ108" s="586" t="str">
        <f t="shared" si="69"/>
        <v/>
      </c>
      <c r="AK108" s="586" t="str">
        <f t="shared" si="69"/>
        <v/>
      </c>
      <c r="AL108" s="586" t="str">
        <f t="shared" si="69"/>
        <v/>
      </c>
      <c r="AM108" s="586" t="str">
        <f t="shared" si="69"/>
        <v/>
      </c>
      <c r="AN108" s="586" t="str">
        <f t="shared" si="69"/>
        <v/>
      </c>
      <c r="AO108" s="586" t="str">
        <f t="shared" si="69"/>
        <v/>
      </c>
      <c r="AP108" s="586" t="str">
        <f t="shared" si="69"/>
        <v/>
      </c>
      <c r="AQ108" s="587" t="str">
        <f t="shared" si="69"/>
        <v/>
      </c>
    </row>
    <row r="109" spans="1:43" s="74" customFormat="1" ht="17.25" customHeight="1">
      <c r="A109" s="606" t="s">
        <v>308</v>
      </c>
      <c r="B109" s="598" t="s">
        <v>299</v>
      </c>
      <c r="C109" s="633"/>
      <c r="D109" s="988"/>
      <c r="E109" s="624"/>
      <c r="F109" s="624"/>
      <c r="G109" s="624"/>
      <c r="H109" s="624"/>
      <c r="I109" s="624"/>
      <c r="J109" s="624"/>
      <c r="K109" s="624"/>
      <c r="L109" s="624"/>
      <c r="M109" s="624"/>
      <c r="N109" s="624"/>
      <c r="O109" s="624"/>
      <c r="P109" s="624"/>
      <c r="Q109" s="624"/>
      <c r="R109" s="624"/>
      <c r="S109" s="624"/>
      <c r="T109" s="624"/>
      <c r="U109" s="624"/>
      <c r="V109" s="624"/>
      <c r="W109" s="624"/>
      <c r="X109" s="624"/>
      <c r="Y109" s="624"/>
      <c r="Z109" s="624"/>
      <c r="AA109" s="624"/>
      <c r="AB109" s="624"/>
      <c r="AC109" s="624"/>
      <c r="AD109" s="624"/>
      <c r="AE109" s="624"/>
      <c r="AF109" s="624"/>
      <c r="AG109" s="624"/>
      <c r="AH109" s="624"/>
      <c r="AI109" s="624"/>
      <c r="AJ109" s="624"/>
      <c r="AK109" s="624"/>
      <c r="AL109" s="624"/>
      <c r="AM109" s="624"/>
      <c r="AN109" s="624"/>
      <c r="AO109" s="624"/>
      <c r="AP109" s="624"/>
      <c r="AQ109" s="626"/>
    </row>
    <row r="110" spans="1:43" s="74" customFormat="1" ht="17.25" customHeight="1">
      <c r="A110" s="606" t="s">
        <v>309</v>
      </c>
      <c r="B110" s="598" t="s">
        <v>299</v>
      </c>
      <c r="C110" s="633"/>
      <c r="D110" s="988"/>
      <c r="E110" s="624"/>
      <c r="F110" s="624"/>
      <c r="G110" s="624"/>
      <c r="H110" s="624"/>
      <c r="I110" s="624"/>
      <c r="J110" s="624"/>
      <c r="K110" s="624"/>
      <c r="L110" s="625"/>
      <c r="M110" s="624"/>
      <c r="N110" s="624"/>
      <c r="O110" s="624"/>
      <c r="P110" s="624"/>
      <c r="Q110" s="624"/>
      <c r="R110" s="624"/>
      <c r="S110" s="624"/>
      <c r="T110" s="624"/>
      <c r="U110" s="624"/>
      <c r="V110" s="624"/>
      <c r="W110" s="624"/>
      <c r="X110" s="624"/>
      <c r="Y110" s="624"/>
      <c r="Z110" s="624"/>
      <c r="AA110" s="624"/>
      <c r="AB110" s="624"/>
      <c r="AC110" s="624"/>
      <c r="AD110" s="624"/>
      <c r="AE110" s="624"/>
      <c r="AF110" s="624"/>
      <c r="AG110" s="624"/>
      <c r="AH110" s="624"/>
      <c r="AI110" s="624"/>
      <c r="AJ110" s="624"/>
      <c r="AK110" s="624"/>
      <c r="AL110" s="624"/>
      <c r="AM110" s="624"/>
      <c r="AN110" s="624"/>
      <c r="AO110" s="624"/>
      <c r="AP110" s="624"/>
      <c r="AQ110" s="626"/>
    </row>
    <row r="111" spans="1:43" s="74" customFormat="1" ht="17.25" customHeight="1">
      <c r="A111" s="606" t="s">
        <v>310</v>
      </c>
      <c r="B111" s="598" t="s">
        <v>299</v>
      </c>
      <c r="C111" s="633"/>
      <c r="D111" s="631"/>
      <c r="E111" s="624"/>
      <c r="F111" s="624"/>
      <c r="G111" s="624"/>
      <c r="H111" s="624"/>
      <c r="I111" s="624"/>
      <c r="J111" s="624"/>
      <c r="K111" s="624"/>
      <c r="L111" s="625"/>
      <c r="M111" s="624"/>
      <c r="N111" s="624"/>
      <c r="O111" s="624"/>
      <c r="P111" s="624"/>
      <c r="Q111" s="624"/>
      <c r="R111" s="624"/>
      <c r="S111" s="624"/>
      <c r="T111" s="624"/>
      <c r="U111" s="624"/>
      <c r="V111" s="624"/>
      <c r="W111" s="624"/>
      <c r="X111" s="624"/>
      <c r="Y111" s="624"/>
      <c r="Z111" s="624"/>
      <c r="AA111" s="624"/>
      <c r="AB111" s="624"/>
      <c r="AC111" s="624"/>
      <c r="AD111" s="624"/>
      <c r="AE111" s="624"/>
      <c r="AF111" s="624"/>
      <c r="AG111" s="624"/>
      <c r="AH111" s="624"/>
      <c r="AI111" s="624"/>
      <c r="AJ111" s="624"/>
      <c r="AK111" s="624"/>
      <c r="AL111" s="624"/>
      <c r="AM111" s="624"/>
      <c r="AN111" s="624"/>
      <c r="AO111" s="624"/>
      <c r="AP111" s="624"/>
      <c r="AQ111" s="626"/>
    </row>
    <row r="112" spans="1:43" s="74" customFormat="1" ht="17.25" customHeight="1">
      <c r="A112" s="341" t="s">
        <v>313</v>
      </c>
      <c r="B112" s="599" t="s">
        <v>299</v>
      </c>
      <c r="C112" s="634"/>
      <c r="D112" s="632"/>
      <c r="E112" s="627"/>
      <c r="F112" s="627"/>
      <c r="G112" s="627"/>
      <c r="H112" s="627"/>
      <c r="I112" s="627"/>
      <c r="J112" s="627"/>
      <c r="K112" s="627"/>
      <c r="L112" s="628"/>
      <c r="M112" s="627"/>
      <c r="N112" s="627"/>
      <c r="O112" s="627"/>
      <c r="P112" s="627"/>
      <c r="Q112" s="627"/>
      <c r="R112" s="627"/>
      <c r="S112" s="627"/>
      <c r="T112" s="627"/>
      <c r="U112" s="627"/>
      <c r="V112" s="627"/>
      <c r="W112" s="627"/>
      <c r="X112" s="627"/>
      <c r="Y112" s="627"/>
      <c r="Z112" s="627"/>
      <c r="AA112" s="627"/>
      <c r="AB112" s="627"/>
      <c r="AC112" s="627"/>
      <c r="AD112" s="627"/>
      <c r="AE112" s="627"/>
      <c r="AF112" s="627"/>
      <c r="AG112" s="627"/>
      <c r="AH112" s="627"/>
      <c r="AI112" s="627"/>
      <c r="AJ112" s="627"/>
      <c r="AK112" s="627"/>
      <c r="AL112" s="627"/>
      <c r="AM112" s="627"/>
      <c r="AN112" s="627"/>
      <c r="AO112" s="627"/>
      <c r="AP112" s="627"/>
      <c r="AQ112" s="629"/>
    </row>
    <row r="113" spans="1:44" ht="9" customHeight="1"/>
    <row r="114" spans="1:44" ht="22.5" outlineLevel="1">
      <c r="A114" s="377" t="s">
        <v>338</v>
      </c>
      <c r="B114" s="378"/>
      <c r="C114" s="378"/>
      <c r="D114" s="378"/>
      <c r="E114" s="378"/>
      <c r="F114" s="378"/>
      <c r="G114" s="378"/>
      <c r="H114" s="378"/>
      <c r="I114" s="378"/>
      <c r="J114" s="378"/>
      <c r="K114" s="378"/>
      <c r="L114" s="378"/>
      <c r="M114" s="378"/>
      <c r="N114" s="378"/>
      <c r="O114" s="378"/>
      <c r="P114" s="378"/>
      <c r="Q114" s="378"/>
      <c r="R114" s="378"/>
      <c r="S114" s="378"/>
      <c r="T114" s="378"/>
      <c r="U114" s="378"/>
      <c r="V114" s="378"/>
      <c r="W114" s="378"/>
      <c r="X114" s="378"/>
      <c r="Y114" s="378"/>
      <c r="Z114" s="378"/>
      <c r="AA114" s="378"/>
      <c r="AB114" s="378"/>
      <c r="AC114" s="378"/>
      <c r="AD114" s="378"/>
      <c r="AE114" s="378"/>
      <c r="AF114" s="378"/>
      <c r="AG114" s="378"/>
      <c r="AH114" s="378"/>
      <c r="AI114" s="378"/>
      <c r="AJ114" s="378"/>
      <c r="AK114" s="378"/>
      <c r="AL114" s="378"/>
      <c r="AM114" s="378"/>
      <c r="AN114" s="378"/>
      <c r="AO114" s="378"/>
      <c r="AP114" s="378"/>
      <c r="AQ114" s="379"/>
    </row>
    <row r="115" spans="1:44" ht="16.5" customHeight="1" outlineLevel="1">
      <c r="A115" s="635" t="s">
        <v>304</v>
      </c>
      <c r="B115" s="633"/>
      <c r="C115" s="636"/>
      <c r="D115" s="612">
        <f>D37</f>
        <v>2026</v>
      </c>
      <c r="E115" s="612">
        <f>D115</f>
        <v>2026</v>
      </c>
      <c r="F115" s="612">
        <f t="shared" ref="F115:I116" si="70">E115</f>
        <v>2026</v>
      </c>
      <c r="G115" s="612">
        <f t="shared" si="70"/>
        <v>2026</v>
      </c>
      <c r="H115" s="612">
        <f t="shared" si="70"/>
        <v>2026</v>
      </c>
      <c r="I115" s="612">
        <f t="shared" si="70"/>
        <v>2026</v>
      </c>
      <c r="J115" s="612">
        <f t="shared" ref="J115:J116" si="71">I115</f>
        <v>2026</v>
      </c>
      <c r="K115" s="612">
        <f t="shared" ref="K115:K116" si="72">J115</f>
        <v>2026</v>
      </c>
      <c r="L115" s="612">
        <f t="shared" ref="L115:L116" si="73">K115</f>
        <v>2026</v>
      </c>
      <c r="M115" s="612">
        <f t="shared" ref="M115:Q116" si="74">L115</f>
        <v>2026</v>
      </c>
      <c r="N115" s="612">
        <f t="shared" si="74"/>
        <v>2026</v>
      </c>
      <c r="O115" s="612">
        <f t="shared" si="74"/>
        <v>2026</v>
      </c>
      <c r="P115" s="612">
        <f t="shared" si="74"/>
        <v>2026</v>
      </c>
      <c r="Q115" s="612">
        <f t="shared" si="74"/>
        <v>2026</v>
      </c>
      <c r="R115" s="612">
        <f t="shared" ref="R115:R116" si="75">Q115</f>
        <v>2026</v>
      </c>
      <c r="S115" s="612">
        <f t="shared" ref="S115:S116" si="76">R115</f>
        <v>2026</v>
      </c>
      <c r="T115" s="612">
        <f t="shared" ref="T115:T116" si="77">S115</f>
        <v>2026</v>
      </c>
      <c r="U115" s="612">
        <f t="shared" ref="U115:U116" si="78">T115</f>
        <v>2026</v>
      </c>
      <c r="V115" s="612">
        <f t="shared" ref="V115:V116" si="79">U115</f>
        <v>2026</v>
      </c>
      <c r="W115" s="612">
        <f t="shared" ref="W115:W116" si="80">V115</f>
        <v>2026</v>
      </c>
      <c r="X115" s="612">
        <f t="shared" ref="X115:X116" si="81">W115</f>
        <v>2026</v>
      </c>
      <c r="Y115" s="612">
        <f t="shared" ref="Y115:Y116" si="82">X115</f>
        <v>2026</v>
      </c>
      <c r="Z115" s="612">
        <f t="shared" ref="Z115:Z116" si="83">Y115</f>
        <v>2026</v>
      </c>
      <c r="AA115" s="612">
        <f t="shared" ref="AA115:AA116" si="84">Z115</f>
        <v>2026</v>
      </c>
      <c r="AB115" s="612">
        <f t="shared" ref="AB115:AB116" si="85">AA115</f>
        <v>2026</v>
      </c>
      <c r="AC115" s="612">
        <f t="shared" ref="AC115:AC116" si="86">AB115</f>
        <v>2026</v>
      </c>
      <c r="AD115" s="612">
        <f t="shared" ref="AD115:AD116" si="87">AC115</f>
        <v>2026</v>
      </c>
      <c r="AE115" s="612">
        <f t="shared" ref="AE115:AE116" si="88">AD115</f>
        <v>2026</v>
      </c>
      <c r="AF115" s="612">
        <f t="shared" ref="AF115:AF116" si="89">AE115</f>
        <v>2026</v>
      </c>
      <c r="AG115" s="612">
        <f t="shared" ref="AG115:AG116" si="90">AF115</f>
        <v>2026</v>
      </c>
      <c r="AH115" s="612">
        <f t="shared" ref="AH115:AH116" si="91">AG115</f>
        <v>2026</v>
      </c>
      <c r="AI115" s="612">
        <f t="shared" ref="AI115:AI116" si="92">AH115</f>
        <v>2026</v>
      </c>
      <c r="AJ115" s="612">
        <f t="shared" ref="AJ115:AJ116" si="93">AI115</f>
        <v>2026</v>
      </c>
      <c r="AK115" s="612">
        <f t="shared" ref="AK115:AK116" si="94">AJ115</f>
        <v>2026</v>
      </c>
      <c r="AL115" s="612">
        <f t="shared" ref="AL115:AL116" si="95">AK115</f>
        <v>2026</v>
      </c>
      <c r="AM115" s="612">
        <f t="shared" ref="AM115:AM116" si="96">AL115</f>
        <v>2026</v>
      </c>
      <c r="AN115" s="612">
        <f t="shared" ref="AN115:AN116" si="97">AM115</f>
        <v>2026</v>
      </c>
      <c r="AO115" s="612">
        <f t="shared" ref="AO115:AO116" si="98">AN115</f>
        <v>2026</v>
      </c>
      <c r="AP115" s="612">
        <f t="shared" ref="AP115:AP116" si="99">AO115</f>
        <v>2026</v>
      </c>
      <c r="AQ115" s="613">
        <f t="shared" ref="AQ115:AQ116" si="100">AP115</f>
        <v>2026</v>
      </c>
    </row>
    <row r="116" spans="1:44" ht="16.5" customHeight="1" outlineLevel="1">
      <c r="A116" s="635" t="s">
        <v>305</v>
      </c>
      <c r="B116" s="633"/>
      <c r="C116" s="636"/>
      <c r="D116" s="611" t="s">
        <v>306</v>
      </c>
      <c r="E116" s="611" t="str">
        <f>D116</f>
        <v>EUR</v>
      </c>
      <c r="F116" s="611" t="str">
        <f t="shared" si="70"/>
        <v>EUR</v>
      </c>
      <c r="G116" s="611" t="str">
        <f t="shared" si="70"/>
        <v>EUR</v>
      </c>
      <c r="H116" s="611" t="str">
        <f t="shared" si="70"/>
        <v>EUR</v>
      </c>
      <c r="I116" s="611" t="str">
        <f t="shared" si="70"/>
        <v>EUR</v>
      </c>
      <c r="J116" s="611" t="str">
        <f t="shared" si="71"/>
        <v>EUR</v>
      </c>
      <c r="K116" s="611" t="str">
        <f t="shared" si="72"/>
        <v>EUR</v>
      </c>
      <c r="L116" s="611" t="str">
        <f t="shared" si="73"/>
        <v>EUR</v>
      </c>
      <c r="M116" s="611" t="str">
        <f t="shared" si="74"/>
        <v>EUR</v>
      </c>
      <c r="N116" s="611" t="str">
        <f t="shared" si="74"/>
        <v>EUR</v>
      </c>
      <c r="O116" s="611" t="str">
        <f t="shared" si="74"/>
        <v>EUR</v>
      </c>
      <c r="P116" s="611" t="str">
        <f t="shared" si="74"/>
        <v>EUR</v>
      </c>
      <c r="Q116" s="611" t="str">
        <f t="shared" si="74"/>
        <v>EUR</v>
      </c>
      <c r="R116" s="611" t="str">
        <f t="shared" si="75"/>
        <v>EUR</v>
      </c>
      <c r="S116" s="611" t="str">
        <f t="shared" si="76"/>
        <v>EUR</v>
      </c>
      <c r="T116" s="611" t="str">
        <f t="shared" si="77"/>
        <v>EUR</v>
      </c>
      <c r="U116" s="611" t="str">
        <f t="shared" si="78"/>
        <v>EUR</v>
      </c>
      <c r="V116" s="611" t="str">
        <f t="shared" si="79"/>
        <v>EUR</v>
      </c>
      <c r="W116" s="611" t="str">
        <f t="shared" si="80"/>
        <v>EUR</v>
      </c>
      <c r="X116" s="611" t="str">
        <f t="shared" si="81"/>
        <v>EUR</v>
      </c>
      <c r="Y116" s="611" t="str">
        <f t="shared" si="82"/>
        <v>EUR</v>
      </c>
      <c r="Z116" s="611" t="str">
        <f t="shared" si="83"/>
        <v>EUR</v>
      </c>
      <c r="AA116" s="611" t="str">
        <f t="shared" si="84"/>
        <v>EUR</v>
      </c>
      <c r="AB116" s="611" t="str">
        <f t="shared" si="85"/>
        <v>EUR</v>
      </c>
      <c r="AC116" s="611" t="str">
        <f t="shared" si="86"/>
        <v>EUR</v>
      </c>
      <c r="AD116" s="611" t="str">
        <f t="shared" si="87"/>
        <v>EUR</v>
      </c>
      <c r="AE116" s="611" t="str">
        <f t="shared" si="88"/>
        <v>EUR</v>
      </c>
      <c r="AF116" s="611" t="str">
        <f t="shared" si="89"/>
        <v>EUR</v>
      </c>
      <c r="AG116" s="611" t="str">
        <f t="shared" si="90"/>
        <v>EUR</v>
      </c>
      <c r="AH116" s="611" t="str">
        <f t="shared" si="91"/>
        <v>EUR</v>
      </c>
      <c r="AI116" s="611" t="str">
        <f t="shared" si="92"/>
        <v>EUR</v>
      </c>
      <c r="AJ116" s="611" t="str">
        <f t="shared" si="93"/>
        <v>EUR</v>
      </c>
      <c r="AK116" s="611" t="str">
        <f t="shared" si="94"/>
        <v>EUR</v>
      </c>
      <c r="AL116" s="611" t="str">
        <f t="shared" si="95"/>
        <v>EUR</v>
      </c>
      <c r="AM116" s="611" t="str">
        <f t="shared" si="96"/>
        <v>EUR</v>
      </c>
      <c r="AN116" s="611" t="str">
        <f t="shared" si="97"/>
        <v>EUR</v>
      </c>
      <c r="AO116" s="611" t="str">
        <f t="shared" si="98"/>
        <v>EUR</v>
      </c>
      <c r="AP116" s="611" t="str">
        <f t="shared" si="99"/>
        <v>EUR</v>
      </c>
      <c r="AQ116" s="615" t="str">
        <f t="shared" si="100"/>
        <v>EUR</v>
      </c>
    </row>
    <row r="117" spans="1:44" s="74" customFormat="1" ht="16.5" customHeight="1" outlineLevel="1">
      <c r="A117" s="637" t="s">
        <v>13</v>
      </c>
      <c r="B117" s="598" t="str">
        <f>IF(D116="PLN","PLN/100","€/100")</f>
        <v>€/100</v>
      </c>
      <c r="C117" s="636"/>
      <c r="D117" s="606">
        <f t="shared" ref="D117:AQ117" si="101">IF(D39=0,0,D39*(1+D108))</f>
        <v>299.7</v>
      </c>
      <c r="E117" s="68">
        <f t="shared" si="101"/>
        <v>0</v>
      </c>
      <c r="F117" s="68">
        <f t="shared" si="101"/>
        <v>0</v>
      </c>
      <c r="G117" s="68">
        <f t="shared" si="101"/>
        <v>0</v>
      </c>
      <c r="H117" s="68">
        <f t="shared" si="101"/>
        <v>0</v>
      </c>
      <c r="I117" s="68">
        <f t="shared" si="101"/>
        <v>0</v>
      </c>
      <c r="J117" s="68">
        <f t="shared" si="101"/>
        <v>0</v>
      </c>
      <c r="K117" s="68">
        <f t="shared" si="101"/>
        <v>0</v>
      </c>
      <c r="L117" s="68">
        <f t="shared" si="101"/>
        <v>0</v>
      </c>
      <c r="M117" s="68">
        <f t="shared" si="101"/>
        <v>0</v>
      </c>
      <c r="N117" s="68">
        <f t="shared" si="101"/>
        <v>0</v>
      </c>
      <c r="O117" s="68">
        <f t="shared" si="101"/>
        <v>0</v>
      </c>
      <c r="P117" s="68">
        <f t="shared" si="101"/>
        <v>0</v>
      </c>
      <c r="Q117" s="68">
        <f t="shared" si="101"/>
        <v>0</v>
      </c>
      <c r="R117" s="68">
        <f t="shared" si="101"/>
        <v>0</v>
      </c>
      <c r="S117" s="68">
        <f t="shared" si="101"/>
        <v>0</v>
      </c>
      <c r="T117" s="68">
        <f t="shared" si="101"/>
        <v>0</v>
      </c>
      <c r="U117" s="68">
        <f t="shared" si="101"/>
        <v>0</v>
      </c>
      <c r="V117" s="68">
        <f t="shared" si="101"/>
        <v>0</v>
      </c>
      <c r="W117" s="68">
        <f t="shared" si="101"/>
        <v>0</v>
      </c>
      <c r="X117" s="68">
        <f t="shared" si="101"/>
        <v>0</v>
      </c>
      <c r="Y117" s="68">
        <f t="shared" si="101"/>
        <v>0</v>
      </c>
      <c r="Z117" s="68">
        <f t="shared" si="101"/>
        <v>0</v>
      </c>
      <c r="AA117" s="68">
        <f t="shared" si="101"/>
        <v>0</v>
      </c>
      <c r="AB117" s="68">
        <f t="shared" si="101"/>
        <v>0</v>
      </c>
      <c r="AC117" s="68">
        <f t="shared" si="101"/>
        <v>0</v>
      </c>
      <c r="AD117" s="68">
        <f t="shared" si="101"/>
        <v>0</v>
      </c>
      <c r="AE117" s="68">
        <f t="shared" si="101"/>
        <v>0</v>
      </c>
      <c r="AF117" s="68">
        <f t="shared" si="101"/>
        <v>0</v>
      </c>
      <c r="AG117" s="68">
        <f t="shared" si="101"/>
        <v>0</v>
      </c>
      <c r="AH117" s="68">
        <f t="shared" si="101"/>
        <v>0</v>
      </c>
      <c r="AI117" s="68">
        <f t="shared" si="101"/>
        <v>0</v>
      </c>
      <c r="AJ117" s="68">
        <f t="shared" si="101"/>
        <v>0</v>
      </c>
      <c r="AK117" s="68">
        <f t="shared" si="101"/>
        <v>0</v>
      </c>
      <c r="AL117" s="68">
        <f t="shared" si="101"/>
        <v>0</v>
      </c>
      <c r="AM117" s="68">
        <f t="shared" si="101"/>
        <v>0</v>
      </c>
      <c r="AN117" s="68">
        <f t="shared" si="101"/>
        <v>0</v>
      </c>
      <c r="AO117" s="68">
        <f t="shared" si="101"/>
        <v>0</v>
      </c>
      <c r="AP117" s="68">
        <f t="shared" si="101"/>
        <v>0</v>
      </c>
      <c r="AQ117" s="69">
        <f t="shared" si="101"/>
        <v>0</v>
      </c>
    </row>
    <row r="118" spans="1:44" s="74" customFormat="1" ht="16.5" customHeight="1" outlineLevel="1">
      <c r="A118" s="637" t="s">
        <v>308</v>
      </c>
      <c r="B118" s="598" t="str">
        <f>IF(D116="PLN","PLN/100","€/100")</f>
        <v>€/100</v>
      </c>
      <c r="C118" s="636"/>
      <c r="D118" s="606">
        <f t="shared" ref="D118" si="102">D41+D109</f>
        <v>0</v>
      </c>
      <c r="E118" s="68">
        <f t="shared" ref="E118:AQ118" si="103">E41+E109</f>
        <v>0</v>
      </c>
      <c r="F118" s="68">
        <f t="shared" si="103"/>
        <v>0</v>
      </c>
      <c r="G118" s="68">
        <f t="shared" si="103"/>
        <v>0</v>
      </c>
      <c r="H118" s="68">
        <f t="shared" si="103"/>
        <v>0</v>
      </c>
      <c r="I118" s="68">
        <f t="shared" si="103"/>
        <v>0</v>
      </c>
      <c r="J118" s="68">
        <f t="shared" si="103"/>
        <v>0</v>
      </c>
      <c r="K118" s="68">
        <f t="shared" si="103"/>
        <v>0</v>
      </c>
      <c r="L118" s="68">
        <f t="shared" si="103"/>
        <v>0</v>
      </c>
      <c r="M118" s="68">
        <f t="shared" si="103"/>
        <v>0</v>
      </c>
      <c r="N118" s="68">
        <f t="shared" si="103"/>
        <v>0</v>
      </c>
      <c r="O118" s="68">
        <f t="shared" si="103"/>
        <v>0</v>
      </c>
      <c r="P118" s="68">
        <f t="shared" si="103"/>
        <v>0</v>
      </c>
      <c r="Q118" s="68">
        <f t="shared" si="103"/>
        <v>0</v>
      </c>
      <c r="R118" s="68">
        <f t="shared" si="103"/>
        <v>0</v>
      </c>
      <c r="S118" s="68">
        <f t="shared" si="103"/>
        <v>0</v>
      </c>
      <c r="T118" s="68">
        <f t="shared" si="103"/>
        <v>0</v>
      </c>
      <c r="U118" s="68">
        <f t="shared" si="103"/>
        <v>0</v>
      </c>
      <c r="V118" s="68">
        <f t="shared" si="103"/>
        <v>0</v>
      </c>
      <c r="W118" s="68">
        <f t="shared" si="103"/>
        <v>0</v>
      </c>
      <c r="X118" s="68">
        <f t="shared" si="103"/>
        <v>0</v>
      </c>
      <c r="Y118" s="68">
        <f t="shared" si="103"/>
        <v>0</v>
      </c>
      <c r="Z118" s="68">
        <f t="shared" si="103"/>
        <v>0</v>
      </c>
      <c r="AA118" s="68">
        <f t="shared" si="103"/>
        <v>0</v>
      </c>
      <c r="AB118" s="68">
        <f t="shared" si="103"/>
        <v>0</v>
      </c>
      <c r="AC118" s="68">
        <f t="shared" si="103"/>
        <v>0</v>
      </c>
      <c r="AD118" s="68">
        <f t="shared" si="103"/>
        <v>0</v>
      </c>
      <c r="AE118" s="68">
        <f t="shared" si="103"/>
        <v>0</v>
      </c>
      <c r="AF118" s="68">
        <f t="shared" si="103"/>
        <v>0</v>
      </c>
      <c r="AG118" s="68">
        <f t="shared" si="103"/>
        <v>0</v>
      </c>
      <c r="AH118" s="68">
        <f t="shared" si="103"/>
        <v>0</v>
      </c>
      <c r="AI118" s="68">
        <f t="shared" si="103"/>
        <v>0</v>
      </c>
      <c r="AJ118" s="68">
        <f t="shared" si="103"/>
        <v>0</v>
      </c>
      <c r="AK118" s="68">
        <f t="shared" si="103"/>
        <v>0</v>
      </c>
      <c r="AL118" s="68">
        <f t="shared" si="103"/>
        <v>0</v>
      </c>
      <c r="AM118" s="68">
        <f t="shared" si="103"/>
        <v>0</v>
      </c>
      <c r="AN118" s="68">
        <f t="shared" si="103"/>
        <v>0</v>
      </c>
      <c r="AO118" s="68">
        <f t="shared" si="103"/>
        <v>0</v>
      </c>
      <c r="AP118" s="68">
        <f t="shared" si="103"/>
        <v>0</v>
      </c>
      <c r="AQ118" s="69">
        <f t="shared" si="103"/>
        <v>0</v>
      </c>
      <c r="AR118" s="1"/>
    </row>
    <row r="119" spans="1:44" s="74" customFormat="1" ht="16.5" customHeight="1" outlineLevel="1">
      <c r="A119" s="637" t="s">
        <v>309</v>
      </c>
      <c r="B119" s="598" t="str">
        <f>IF(D116="PLN","PLN/100","€/100")</f>
        <v>€/100</v>
      </c>
      <c r="C119" s="636"/>
      <c r="D119" s="606">
        <f t="shared" ref="D119" si="104">D42+D110</f>
        <v>444</v>
      </c>
      <c r="E119" s="616">
        <f t="shared" ref="E119:AQ119" si="105">E42+E110</f>
        <v>0</v>
      </c>
      <c r="F119" s="68">
        <f t="shared" si="105"/>
        <v>0</v>
      </c>
      <c r="G119" s="68">
        <f t="shared" si="105"/>
        <v>0</v>
      </c>
      <c r="H119" s="68">
        <f t="shared" si="105"/>
        <v>0</v>
      </c>
      <c r="I119" s="68">
        <f t="shared" si="105"/>
        <v>0</v>
      </c>
      <c r="J119" s="68">
        <f t="shared" si="105"/>
        <v>0</v>
      </c>
      <c r="K119" s="68">
        <f t="shared" si="105"/>
        <v>0</v>
      </c>
      <c r="L119" s="68">
        <f t="shared" si="105"/>
        <v>0</v>
      </c>
      <c r="M119" s="68">
        <f t="shared" si="105"/>
        <v>0</v>
      </c>
      <c r="N119" s="68">
        <f t="shared" si="105"/>
        <v>0</v>
      </c>
      <c r="O119" s="68">
        <f t="shared" si="105"/>
        <v>0</v>
      </c>
      <c r="P119" s="68">
        <f t="shared" si="105"/>
        <v>0</v>
      </c>
      <c r="Q119" s="68">
        <f t="shared" si="105"/>
        <v>0</v>
      </c>
      <c r="R119" s="68">
        <f t="shared" si="105"/>
        <v>0</v>
      </c>
      <c r="S119" s="68">
        <f t="shared" si="105"/>
        <v>0</v>
      </c>
      <c r="T119" s="68">
        <f t="shared" si="105"/>
        <v>0</v>
      </c>
      <c r="U119" s="68">
        <f t="shared" si="105"/>
        <v>0</v>
      </c>
      <c r="V119" s="68">
        <f t="shared" si="105"/>
        <v>0</v>
      </c>
      <c r="W119" s="68">
        <f t="shared" si="105"/>
        <v>0</v>
      </c>
      <c r="X119" s="68">
        <f t="shared" si="105"/>
        <v>0</v>
      </c>
      <c r="Y119" s="68">
        <f t="shared" si="105"/>
        <v>0</v>
      </c>
      <c r="Z119" s="68">
        <f t="shared" si="105"/>
        <v>0</v>
      </c>
      <c r="AA119" s="68">
        <f t="shared" si="105"/>
        <v>0</v>
      </c>
      <c r="AB119" s="68">
        <f t="shared" si="105"/>
        <v>0</v>
      </c>
      <c r="AC119" s="68">
        <f t="shared" si="105"/>
        <v>0</v>
      </c>
      <c r="AD119" s="68">
        <f t="shared" si="105"/>
        <v>0</v>
      </c>
      <c r="AE119" s="68">
        <f t="shared" si="105"/>
        <v>0</v>
      </c>
      <c r="AF119" s="68">
        <f t="shared" si="105"/>
        <v>0</v>
      </c>
      <c r="AG119" s="68">
        <f t="shared" si="105"/>
        <v>0</v>
      </c>
      <c r="AH119" s="68">
        <f t="shared" si="105"/>
        <v>0</v>
      </c>
      <c r="AI119" s="68">
        <f t="shared" si="105"/>
        <v>0</v>
      </c>
      <c r="AJ119" s="68">
        <f t="shared" si="105"/>
        <v>0</v>
      </c>
      <c r="AK119" s="68">
        <f t="shared" si="105"/>
        <v>0</v>
      </c>
      <c r="AL119" s="68">
        <f t="shared" si="105"/>
        <v>0</v>
      </c>
      <c r="AM119" s="68">
        <f t="shared" si="105"/>
        <v>0</v>
      </c>
      <c r="AN119" s="68">
        <f t="shared" si="105"/>
        <v>0</v>
      </c>
      <c r="AO119" s="68">
        <f t="shared" si="105"/>
        <v>0</v>
      </c>
      <c r="AP119" s="68">
        <f t="shared" si="105"/>
        <v>0</v>
      </c>
      <c r="AQ119" s="69">
        <f t="shared" si="105"/>
        <v>0</v>
      </c>
      <c r="AR119" s="1"/>
    </row>
    <row r="120" spans="1:44" s="74" customFormat="1" ht="16.5" customHeight="1" outlineLevel="1">
      <c r="A120" s="606" t="s">
        <v>311</v>
      </c>
      <c r="B120" s="598" t="str">
        <f t="shared" ref="B120:B121" si="106">IF(D117="PLN","PLN/100","€/100")</f>
        <v>€/100</v>
      </c>
      <c r="C120" s="636"/>
      <c r="D120" s="606">
        <f>D44</f>
        <v>0</v>
      </c>
      <c r="E120" s="616">
        <f t="shared" ref="E120:AQ120" si="107">E44</f>
        <v>0</v>
      </c>
      <c r="F120" s="68">
        <f t="shared" si="107"/>
        <v>0</v>
      </c>
      <c r="G120" s="68">
        <f t="shared" si="107"/>
        <v>0</v>
      </c>
      <c r="H120" s="68">
        <f t="shared" si="107"/>
        <v>0</v>
      </c>
      <c r="I120" s="68">
        <f t="shared" si="107"/>
        <v>0</v>
      </c>
      <c r="J120" s="68">
        <f t="shared" si="107"/>
        <v>0</v>
      </c>
      <c r="K120" s="68">
        <f t="shared" si="107"/>
        <v>0</v>
      </c>
      <c r="L120" s="68">
        <f t="shared" si="107"/>
        <v>0</v>
      </c>
      <c r="M120" s="68">
        <f t="shared" si="107"/>
        <v>0</v>
      </c>
      <c r="N120" s="68">
        <f t="shared" si="107"/>
        <v>0</v>
      </c>
      <c r="O120" s="68">
        <f t="shared" si="107"/>
        <v>0</v>
      </c>
      <c r="P120" s="68">
        <f t="shared" si="107"/>
        <v>0</v>
      </c>
      <c r="Q120" s="68">
        <f t="shared" si="107"/>
        <v>0</v>
      </c>
      <c r="R120" s="68">
        <f t="shared" si="107"/>
        <v>0</v>
      </c>
      <c r="S120" s="68">
        <f t="shared" si="107"/>
        <v>0</v>
      </c>
      <c r="T120" s="68">
        <f t="shared" si="107"/>
        <v>0</v>
      </c>
      <c r="U120" s="68">
        <f t="shared" si="107"/>
        <v>0</v>
      </c>
      <c r="V120" s="68">
        <f t="shared" si="107"/>
        <v>0</v>
      </c>
      <c r="W120" s="68">
        <f t="shared" si="107"/>
        <v>0</v>
      </c>
      <c r="X120" s="68">
        <f t="shared" si="107"/>
        <v>0</v>
      </c>
      <c r="Y120" s="68">
        <f t="shared" si="107"/>
        <v>0</v>
      </c>
      <c r="Z120" s="68">
        <f t="shared" si="107"/>
        <v>0</v>
      </c>
      <c r="AA120" s="68">
        <f t="shared" si="107"/>
        <v>0</v>
      </c>
      <c r="AB120" s="68">
        <f t="shared" si="107"/>
        <v>0</v>
      </c>
      <c r="AC120" s="68">
        <f t="shared" si="107"/>
        <v>0</v>
      </c>
      <c r="AD120" s="68">
        <f t="shared" si="107"/>
        <v>0</v>
      </c>
      <c r="AE120" s="68">
        <f t="shared" si="107"/>
        <v>0</v>
      </c>
      <c r="AF120" s="68">
        <f t="shared" si="107"/>
        <v>0</v>
      </c>
      <c r="AG120" s="68">
        <f t="shared" si="107"/>
        <v>0</v>
      </c>
      <c r="AH120" s="68">
        <f t="shared" si="107"/>
        <v>0</v>
      </c>
      <c r="AI120" s="68">
        <f t="shared" si="107"/>
        <v>0</v>
      </c>
      <c r="AJ120" s="68">
        <f t="shared" si="107"/>
        <v>0</v>
      </c>
      <c r="AK120" s="68">
        <f t="shared" si="107"/>
        <v>0</v>
      </c>
      <c r="AL120" s="68">
        <f t="shared" si="107"/>
        <v>0</v>
      </c>
      <c r="AM120" s="68">
        <f t="shared" si="107"/>
        <v>0</v>
      </c>
      <c r="AN120" s="68">
        <f t="shared" si="107"/>
        <v>0</v>
      </c>
      <c r="AO120" s="68">
        <f t="shared" si="107"/>
        <v>0</v>
      </c>
      <c r="AP120" s="68">
        <f t="shared" si="107"/>
        <v>0</v>
      </c>
      <c r="AQ120" s="69">
        <f t="shared" si="107"/>
        <v>0</v>
      </c>
      <c r="AR120" s="1"/>
    </row>
    <row r="121" spans="1:44" s="74" customFormat="1" ht="16.5" customHeight="1" outlineLevel="1">
      <c r="A121" s="606" t="s">
        <v>312</v>
      </c>
      <c r="B121" s="598" t="str">
        <f t="shared" si="106"/>
        <v>€/100</v>
      </c>
      <c r="C121" s="636"/>
      <c r="D121" s="606">
        <f>D45</f>
        <v>0</v>
      </c>
      <c r="E121" s="616">
        <f t="shared" ref="E121:AQ121" si="108">E45</f>
        <v>0</v>
      </c>
      <c r="F121" s="68">
        <f t="shared" si="108"/>
        <v>0</v>
      </c>
      <c r="G121" s="68">
        <f t="shared" si="108"/>
        <v>0</v>
      </c>
      <c r="H121" s="68">
        <f t="shared" si="108"/>
        <v>0</v>
      </c>
      <c r="I121" s="68">
        <f t="shared" si="108"/>
        <v>0</v>
      </c>
      <c r="J121" s="68">
        <f t="shared" si="108"/>
        <v>0</v>
      </c>
      <c r="K121" s="68">
        <f t="shared" si="108"/>
        <v>0</v>
      </c>
      <c r="L121" s="68">
        <f t="shared" si="108"/>
        <v>0</v>
      </c>
      <c r="M121" s="68">
        <f t="shared" si="108"/>
        <v>0</v>
      </c>
      <c r="N121" s="68">
        <f t="shared" si="108"/>
        <v>0</v>
      </c>
      <c r="O121" s="68">
        <f t="shared" si="108"/>
        <v>0</v>
      </c>
      <c r="P121" s="68">
        <f t="shared" si="108"/>
        <v>0</v>
      </c>
      <c r="Q121" s="68">
        <f t="shared" si="108"/>
        <v>0</v>
      </c>
      <c r="R121" s="68">
        <f t="shared" si="108"/>
        <v>0</v>
      </c>
      <c r="S121" s="68">
        <f t="shared" si="108"/>
        <v>0</v>
      </c>
      <c r="T121" s="68">
        <f t="shared" si="108"/>
        <v>0</v>
      </c>
      <c r="U121" s="68">
        <f t="shared" si="108"/>
        <v>0</v>
      </c>
      <c r="V121" s="68">
        <f t="shared" si="108"/>
        <v>0</v>
      </c>
      <c r="W121" s="68">
        <f t="shared" si="108"/>
        <v>0</v>
      </c>
      <c r="X121" s="68">
        <f t="shared" si="108"/>
        <v>0</v>
      </c>
      <c r="Y121" s="68">
        <f t="shared" si="108"/>
        <v>0</v>
      </c>
      <c r="Z121" s="68">
        <f t="shared" si="108"/>
        <v>0</v>
      </c>
      <c r="AA121" s="68">
        <f t="shared" si="108"/>
        <v>0</v>
      </c>
      <c r="AB121" s="68">
        <f t="shared" si="108"/>
        <v>0</v>
      </c>
      <c r="AC121" s="68">
        <f t="shared" si="108"/>
        <v>0</v>
      </c>
      <c r="AD121" s="68">
        <f t="shared" si="108"/>
        <v>0</v>
      </c>
      <c r="AE121" s="68">
        <f t="shared" si="108"/>
        <v>0</v>
      </c>
      <c r="AF121" s="68">
        <f t="shared" si="108"/>
        <v>0</v>
      </c>
      <c r="AG121" s="68">
        <f t="shared" si="108"/>
        <v>0</v>
      </c>
      <c r="AH121" s="68">
        <f t="shared" si="108"/>
        <v>0</v>
      </c>
      <c r="AI121" s="68">
        <f t="shared" si="108"/>
        <v>0</v>
      </c>
      <c r="AJ121" s="68">
        <f t="shared" si="108"/>
        <v>0</v>
      </c>
      <c r="AK121" s="68">
        <f t="shared" si="108"/>
        <v>0</v>
      </c>
      <c r="AL121" s="68">
        <f t="shared" si="108"/>
        <v>0</v>
      </c>
      <c r="AM121" s="68">
        <f t="shared" si="108"/>
        <v>0</v>
      </c>
      <c r="AN121" s="68">
        <f t="shared" si="108"/>
        <v>0</v>
      </c>
      <c r="AO121" s="68">
        <f t="shared" si="108"/>
        <v>0</v>
      </c>
      <c r="AP121" s="68">
        <f t="shared" si="108"/>
        <v>0</v>
      </c>
      <c r="AQ121" s="69">
        <f t="shared" si="108"/>
        <v>0</v>
      </c>
      <c r="AR121" s="1"/>
    </row>
    <row r="122" spans="1:44" s="74" customFormat="1" ht="16.5" customHeight="1" outlineLevel="1">
      <c r="A122" s="637" t="s">
        <v>310</v>
      </c>
      <c r="B122" s="598" t="str">
        <f>IF(D116="PLN","PLN/100","€/100")</f>
        <v>€/100</v>
      </c>
      <c r="C122" s="636"/>
      <c r="D122" s="606">
        <f t="shared" ref="D122" si="109">D43+D111</f>
        <v>0</v>
      </c>
      <c r="E122" s="616">
        <f t="shared" ref="E122:AQ122" si="110">E43+E111</f>
        <v>0</v>
      </c>
      <c r="F122" s="68">
        <f t="shared" si="110"/>
        <v>0</v>
      </c>
      <c r="G122" s="68">
        <f t="shared" si="110"/>
        <v>0</v>
      </c>
      <c r="H122" s="68">
        <f t="shared" si="110"/>
        <v>0</v>
      </c>
      <c r="I122" s="68">
        <f t="shared" si="110"/>
        <v>0</v>
      </c>
      <c r="J122" s="68">
        <f t="shared" si="110"/>
        <v>0</v>
      </c>
      <c r="K122" s="68">
        <f t="shared" si="110"/>
        <v>0</v>
      </c>
      <c r="L122" s="68">
        <f t="shared" si="110"/>
        <v>0</v>
      </c>
      <c r="M122" s="68">
        <f t="shared" si="110"/>
        <v>0</v>
      </c>
      <c r="N122" s="68">
        <f t="shared" si="110"/>
        <v>0</v>
      </c>
      <c r="O122" s="68">
        <f t="shared" si="110"/>
        <v>0</v>
      </c>
      <c r="P122" s="68">
        <f t="shared" si="110"/>
        <v>0</v>
      </c>
      <c r="Q122" s="68">
        <f t="shared" si="110"/>
        <v>0</v>
      </c>
      <c r="R122" s="68">
        <f t="shared" si="110"/>
        <v>0</v>
      </c>
      <c r="S122" s="68">
        <f t="shared" si="110"/>
        <v>0</v>
      </c>
      <c r="T122" s="68">
        <f t="shared" si="110"/>
        <v>0</v>
      </c>
      <c r="U122" s="68">
        <f t="shared" si="110"/>
        <v>0</v>
      </c>
      <c r="V122" s="68">
        <f t="shared" si="110"/>
        <v>0</v>
      </c>
      <c r="W122" s="68">
        <f t="shared" si="110"/>
        <v>0</v>
      </c>
      <c r="X122" s="68">
        <f t="shared" si="110"/>
        <v>0</v>
      </c>
      <c r="Y122" s="68">
        <f t="shared" si="110"/>
        <v>0</v>
      </c>
      <c r="Z122" s="68">
        <f t="shared" si="110"/>
        <v>0</v>
      </c>
      <c r="AA122" s="68">
        <f t="shared" si="110"/>
        <v>0</v>
      </c>
      <c r="AB122" s="68">
        <f t="shared" si="110"/>
        <v>0</v>
      </c>
      <c r="AC122" s="68">
        <f t="shared" si="110"/>
        <v>0</v>
      </c>
      <c r="AD122" s="68">
        <f t="shared" si="110"/>
        <v>0</v>
      </c>
      <c r="AE122" s="68">
        <f t="shared" si="110"/>
        <v>0</v>
      </c>
      <c r="AF122" s="68">
        <f t="shared" si="110"/>
        <v>0</v>
      </c>
      <c r="AG122" s="68">
        <f t="shared" si="110"/>
        <v>0</v>
      </c>
      <c r="AH122" s="68">
        <f t="shared" si="110"/>
        <v>0</v>
      </c>
      <c r="AI122" s="68">
        <f t="shared" si="110"/>
        <v>0</v>
      </c>
      <c r="AJ122" s="68">
        <f t="shared" si="110"/>
        <v>0</v>
      </c>
      <c r="AK122" s="68">
        <f t="shared" si="110"/>
        <v>0</v>
      </c>
      <c r="AL122" s="68">
        <f t="shared" si="110"/>
        <v>0</v>
      </c>
      <c r="AM122" s="68">
        <f t="shared" si="110"/>
        <v>0</v>
      </c>
      <c r="AN122" s="68">
        <f t="shared" si="110"/>
        <v>0</v>
      </c>
      <c r="AO122" s="68">
        <f t="shared" si="110"/>
        <v>0</v>
      </c>
      <c r="AP122" s="68">
        <f t="shared" si="110"/>
        <v>0</v>
      </c>
      <c r="AQ122" s="69">
        <f t="shared" si="110"/>
        <v>0</v>
      </c>
      <c r="AR122" s="1"/>
    </row>
    <row r="123" spans="1:44" s="74" customFormat="1" ht="16.5" customHeight="1" outlineLevel="1">
      <c r="A123" s="637" t="s">
        <v>313</v>
      </c>
      <c r="B123" s="598" t="str">
        <f>IF(D116="PLN","PLN/100","€/100")</f>
        <v>€/100</v>
      </c>
      <c r="C123" s="636"/>
      <c r="D123" s="606">
        <f t="shared" ref="D123" si="111">D46+D112</f>
        <v>0</v>
      </c>
      <c r="E123" s="68">
        <f t="shared" ref="E123:AQ123" si="112">E46+E112</f>
        <v>0</v>
      </c>
      <c r="F123" s="68">
        <f t="shared" si="112"/>
        <v>0</v>
      </c>
      <c r="G123" s="68">
        <f t="shared" si="112"/>
        <v>0</v>
      </c>
      <c r="H123" s="68">
        <f t="shared" si="112"/>
        <v>0</v>
      </c>
      <c r="I123" s="68">
        <f t="shared" si="112"/>
        <v>0</v>
      </c>
      <c r="J123" s="68">
        <f t="shared" si="112"/>
        <v>0</v>
      </c>
      <c r="K123" s="68">
        <f t="shared" si="112"/>
        <v>0</v>
      </c>
      <c r="L123" s="68">
        <f t="shared" si="112"/>
        <v>0</v>
      </c>
      <c r="M123" s="68">
        <f t="shared" si="112"/>
        <v>0</v>
      </c>
      <c r="N123" s="68">
        <f t="shared" si="112"/>
        <v>0</v>
      </c>
      <c r="O123" s="68">
        <f t="shared" si="112"/>
        <v>0</v>
      </c>
      <c r="P123" s="68">
        <f t="shared" si="112"/>
        <v>0</v>
      </c>
      <c r="Q123" s="68">
        <f t="shared" si="112"/>
        <v>0</v>
      </c>
      <c r="R123" s="68">
        <f t="shared" si="112"/>
        <v>0</v>
      </c>
      <c r="S123" s="68">
        <f t="shared" si="112"/>
        <v>0</v>
      </c>
      <c r="T123" s="68">
        <f t="shared" si="112"/>
        <v>0</v>
      </c>
      <c r="U123" s="68">
        <f t="shared" si="112"/>
        <v>0</v>
      </c>
      <c r="V123" s="68">
        <f t="shared" si="112"/>
        <v>0</v>
      </c>
      <c r="W123" s="68">
        <f t="shared" si="112"/>
        <v>0</v>
      </c>
      <c r="X123" s="68">
        <f t="shared" si="112"/>
        <v>0</v>
      </c>
      <c r="Y123" s="68">
        <f t="shared" si="112"/>
        <v>0</v>
      </c>
      <c r="Z123" s="68">
        <f t="shared" si="112"/>
        <v>0</v>
      </c>
      <c r="AA123" s="68">
        <f t="shared" si="112"/>
        <v>0</v>
      </c>
      <c r="AB123" s="68">
        <f t="shared" si="112"/>
        <v>0</v>
      </c>
      <c r="AC123" s="68">
        <f t="shared" si="112"/>
        <v>0</v>
      </c>
      <c r="AD123" s="68">
        <f t="shared" si="112"/>
        <v>0</v>
      </c>
      <c r="AE123" s="68">
        <f t="shared" si="112"/>
        <v>0</v>
      </c>
      <c r="AF123" s="68">
        <f t="shared" si="112"/>
        <v>0</v>
      </c>
      <c r="AG123" s="68">
        <f t="shared" si="112"/>
        <v>0</v>
      </c>
      <c r="AH123" s="68">
        <f t="shared" si="112"/>
        <v>0</v>
      </c>
      <c r="AI123" s="68">
        <f t="shared" si="112"/>
        <v>0</v>
      </c>
      <c r="AJ123" s="68">
        <f t="shared" si="112"/>
        <v>0</v>
      </c>
      <c r="AK123" s="68">
        <f t="shared" si="112"/>
        <v>0</v>
      </c>
      <c r="AL123" s="68">
        <f t="shared" si="112"/>
        <v>0</v>
      </c>
      <c r="AM123" s="68">
        <f t="shared" si="112"/>
        <v>0</v>
      </c>
      <c r="AN123" s="68">
        <f t="shared" si="112"/>
        <v>0</v>
      </c>
      <c r="AO123" s="68">
        <f t="shared" si="112"/>
        <v>0</v>
      </c>
      <c r="AP123" s="68">
        <f t="shared" si="112"/>
        <v>0</v>
      </c>
      <c r="AQ123" s="69">
        <f t="shared" si="112"/>
        <v>0</v>
      </c>
      <c r="AR123" s="1"/>
    </row>
    <row r="124" spans="1:44" s="74" customFormat="1" ht="16.5" customHeight="1" outlineLevel="1">
      <c r="A124" s="637" t="s">
        <v>339</v>
      </c>
      <c r="B124" s="598" t="str">
        <f>IF(D116="PLN","PLN/100","€/100")</f>
        <v>€/100</v>
      </c>
      <c r="C124" s="636"/>
      <c r="D124" s="606"/>
      <c r="E124" s="68"/>
      <c r="F124" s="68"/>
      <c r="G124" s="68"/>
      <c r="H124" s="68"/>
      <c r="I124" s="68"/>
      <c r="J124" s="68"/>
      <c r="K124" s="68"/>
      <c r="L124" s="68"/>
      <c r="M124" s="68"/>
      <c r="N124" s="68"/>
      <c r="O124" s="68"/>
      <c r="P124" s="68"/>
      <c r="Q124" s="68"/>
      <c r="R124" s="68"/>
      <c r="S124" s="68"/>
      <c r="T124" s="68"/>
      <c r="U124" s="68"/>
      <c r="V124" s="68"/>
      <c r="W124" s="68"/>
      <c r="X124" s="68"/>
      <c r="Y124" s="68"/>
      <c r="Z124" s="68"/>
      <c r="AA124" s="68"/>
      <c r="AB124" s="68"/>
      <c r="AC124" s="68"/>
      <c r="AD124" s="68"/>
      <c r="AE124" s="68"/>
      <c r="AF124" s="68"/>
      <c r="AG124" s="68"/>
      <c r="AH124" s="68"/>
      <c r="AI124" s="68"/>
      <c r="AJ124" s="68"/>
      <c r="AK124" s="68"/>
      <c r="AL124" s="68"/>
      <c r="AM124" s="68"/>
      <c r="AN124" s="68"/>
      <c r="AO124" s="68"/>
      <c r="AP124" s="68"/>
      <c r="AQ124" s="69"/>
    </row>
    <row r="125" spans="1:44" s="74" customFormat="1" ht="16.5" customHeight="1" outlineLevel="1">
      <c r="A125" s="637" t="s">
        <v>340</v>
      </c>
      <c r="B125" s="598" t="str">
        <f>IF(D116="PLN","PLN/100","€/100")</f>
        <v>€/100</v>
      </c>
      <c r="C125" s="636"/>
      <c r="D125" s="606"/>
      <c r="E125" s="68"/>
      <c r="F125" s="68"/>
      <c r="G125" s="68"/>
      <c r="H125" s="68"/>
      <c r="I125" s="68"/>
      <c r="J125" s="68"/>
      <c r="K125" s="68"/>
      <c r="L125" s="68"/>
      <c r="M125" s="68"/>
      <c r="N125" s="68"/>
      <c r="O125" s="68"/>
      <c r="P125" s="68"/>
      <c r="Q125" s="68"/>
      <c r="R125" s="68"/>
      <c r="S125" s="68"/>
      <c r="T125" s="68"/>
      <c r="U125" s="68"/>
      <c r="V125" s="68"/>
      <c r="W125" s="68"/>
      <c r="X125" s="68"/>
      <c r="Y125" s="68"/>
      <c r="Z125" s="68"/>
      <c r="AA125" s="68"/>
      <c r="AB125" s="68"/>
      <c r="AC125" s="68"/>
      <c r="AD125" s="68"/>
      <c r="AE125" s="68"/>
      <c r="AF125" s="68"/>
      <c r="AG125" s="68"/>
      <c r="AH125" s="68"/>
      <c r="AI125" s="68"/>
      <c r="AJ125" s="68"/>
      <c r="AK125" s="68"/>
      <c r="AL125" s="68"/>
      <c r="AM125" s="68"/>
      <c r="AN125" s="68"/>
      <c r="AO125" s="68"/>
      <c r="AP125" s="68"/>
      <c r="AQ125" s="69"/>
    </row>
    <row r="126" spans="1:44" s="74" customFormat="1" ht="16.5" customHeight="1" outlineLevel="1">
      <c r="A126" s="638" t="s">
        <v>341</v>
      </c>
      <c r="B126" s="599" t="str">
        <f>IF(D116="PLN","PLN/100","€/100")</f>
        <v>€/100</v>
      </c>
      <c r="C126" s="639"/>
      <c r="D126" s="608">
        <f>D49</f>
        <v>0</v>
      </c>
      <c r="E126" s="640">
        <f t="shared" ref="E126:AQ126" si="113">E49</f>
        <v>0</v>
      </c>
      <c r="F126" s="640">
        <f t="shared" si="113"/>
        <v>0</v>
      </c>
      <c r="G126" s="640">
        <f t="shared" si="113"/>
        <v>0</v>
      </c>
      <c r="H126" s="640">
        <f t="shared" si="113"/>
        <v>0</v>
      </c>
      <c r="I126" s="640">
        <f t="shared" si="113"/>
        <v>0</v>
      </c>
      <c r="J126" s="640">
        <f t="shared" si="113"/>
        <v>0</v>
      </c>
      <c r="K126" s="640">
        <f t="shared" si="113"/>
        <v>0</v>
      </c>
      <c r="L126" s="640">
        <f t="shared" si="113"/>
        <v>0</v>
      </c>
      <c r="M126" s="640">
        <f t="shared" si="113"/>
        <v>0</v>
      </c>
      <c r="N126" s="640">
        <f t="shared" si="113"/>
        <v>0</v>
      </c>
      <c r="O126" s="640">
        <f t="shared" si="113"/>
        <v>0</v>
      </c>
      <c r="P126" s="640">
        <f t="shared" si="113"/>
        <v>0</v>
      </c>
      <c r="Q126" s="640">
        <f t="shared" si="113"/>
        <v>0</v>
      </c>
      <c r="R126" s="640">
        <f t="shared" si="113"/>
        <v>0</v>
      </c>
      <c r="S126" s="640">
        <f t="shared" si="113"/>
        <v>0</v>
      </c>
      <c r="T126" s="640">
        <f t="shared" si="113"/>
        <v>0</v>
      </c>
      <c r="U126" s="640">
        <f t="shared" si="113"/>
        <v>0</v>
      </c>
      <c r="V126" s="640">
        <f t="shared" si="113"/>
        <v>0</v>
      </c>
      <c r="W126" s="640">
        <f t="shared" si="113"/>
        <v>0</v>
      </c>
      <c r="X126" s="640">
        <f t="shared" si="113"/>
        <v>0</v>
      </c>
      <c r="Y126" s="640">
        <f t="shared" si="113"/>
        <v>0</v>
      </c>
      <c r="Z126" s="640">
        <f t="shared" si="113"/>
        <v>0</v>
      </c>
      <c r="AA126" s="640">
        <f t="shared" si="113"/>
        <v>0</v>
      </c>
      <c r="AB126" s="640">
        <f t="shared" si="113"/>
        <v>0</v>
      </c>
      <c r="AC126" s="640">
        <f t="shared" si="113"/>
        <v>0</v>
      </c>
      <c r="AD126" s="640">
        <f t="shared" si="113"/>
        <v>0</v>
      </c>
      <c r="AE126" s="640">
        <f t="shared" si="113"/>
        <v>0</v>
      </c>
      <c r="AF126" s="640">
        <f t="shared" si="113"/>
        <v>0</v>
      </c>
      <c r="AG126" s="640">
        <f t="shared" si="113"/>
        <v>0</v>
      </c>
      <c r="AH126" s="640">
        <f t="shared" si="113"/>
        <v>0</v>
      </c>
      <c r="AI126" s="640">
        <f t="shared" si="113"/>
        <v>0</v>
      </c>
      <c r="AJ126" s="640">
        <f t="shared" si="113"/>
        <v>0</v>
      </c>
      <c r="AK126" s="640">
        <f t="shared" si="113"/>
        <v>0</v>
      </c>
      <c r="AL126" s="640">
        <f t="shared" si="113"/>
        <v>0</v>
      </c>
      <c r="AM126" s="640">
        <f t="shared" si="113"/>
        <v>0</v>
      </c>
      <c r="AN126" s="640">
        <f t="shared" si="113"/>
        <v>0</v>
      </c>
      <c r="AO126" s="640">
        <f t="shared" si="113"/>
        <v>0</v>
      </c>
      <c r="AP126" s="640">
        <f t="shared" si="113"/>
        <v>0</v>
      </c>
      <c r="AQ126" s="84">
        <f t="shared" si="113"/>
        <v>0</v>
      </c>
    </row>
    <row r="128" spans="1:44">
      <c r="A128" s="1057" t="s">
        <v>254</v>
      </c>
      <c r="B128" s="1071"/>
      <c r="C128" s="1071"/>
      <c r="D128" s="1072">
        <f>Kalkulation_MS1!F26</f>
        <v>444</v>
      </c>
      <c r="E128" s="1073">
        <f>Kalkulation_MS1!G26</f>
        <v>0</v>
      </c>
      <c r="F128" s="1073">
        <f>Kalkulation_MS1!H26</f>
        <v>0</v>
      </c>
      <c r="G128" s="1073">
        <f>Kalkulation_MS1!I26</f>
        <v>0</v>
      </c>
      <c r="H128" s="1073">
        <f>Kalkulation_MS1!J26</f>
        <v>0</v>
      </c>
      <c r="I128" s="1073">
        <f>Kalkulation_MS1!K26</f>
        <v>0</v>
      </c>
      <c r="J128" s="1073">
        <f>Kalkulation_MS1!L26</f>
        <v>0</v>
      </c>
      <c r="K128" s="1073">
        <f>Kalkulation_MS1!M26</f>
        <v>0</v>
      </c>
      <c r="L128" s="1073">
        <f>Kalkulation_MS1!N26</f>
        <v>0</v>
      </c>
      <c r="M128" s="1073">
        <f>Kalkulation_MS1!O26</f>
        <v>0</v>
      </c>
      <c r="N128" s="1073">
        <f>Kalkulation_MS1!P26</f>
        <v>0</v>
      </c>
      <c r="O128" s="1073">
        <f>Kalkulation_MS1!Q26</f>
        <v>0</v>
      </c>
      <c r="P128" s="1073">
        <f>Kalkulation_MS1!R26</f>
        <v>0</v>
      </c>
      <c r="Q128" s="1073">
        <f>Kalkulation_MS1!S26</f>
        <v>0</v>
      </c>
      <c r="R128" s="1073">
        <f>Kalkulation_MS1!T26</f>
        <v>0</v>
      </c>
      <c r="S128" s="1073">
        <f>Kalkulation_MS1!U26</f>
        <v>0</v>
      </c>
      <c r="T128" s="1073">
        <f>Kalkulation_MS1!V26</f>
        <v>0</v>
      </c>
      <c r="U128" s="1073">
        <f>Kalkulation_MS1!W26</f>
        <v>0</v>
      </c>
      <c r="V128" s="1073">
        <f>Kalkulation_MS1!X26</f>
        <v>0</v>
      </c>
      <c r="W128" s="1073">
        <f>Kalkulation_MS1!Y26</f>
        <v>0</v>
      </c>
      <c r="X128" s="1073">
        <f>Kalkulation_MS1!Z26</f>
        <v>0</v>
      </c>
      <c r="Y128" s="1073">
        <f>Kalkulation_MS1!AA26</f>
        <v>0</v>
      </c>
      <c r="Z128" s="1073">
        <f>Kalkulation_MS1!AB26</f>
        <v>0</v>
      </c>
      <c r="AA128" s="1073">
        <f>Kalkulation_MS1!AC26</f>
        <v>0</v>
      </c>
      <c r="AB128" s="1073">
        <f>Kalkulation_MS1!AD26</f>
        <v>0</v>
      </c>
      <c r="AC128" s="1073">
        <f>Kalkulation_MS1!AE26</f>
        <v>0</v>
      </c>
      <c r="AD128" s="1073">
        <f>Kalkulation_MS1!AF26</f>
        <v>0</v>
      </c>
      <c r="AE128" s="1073">
        <f>Kalkulation_MS1!AG26</f>
        <v>0</v>
      </c>
      <c r="AF128" s="1073">
        <f>Kalkulation_MS1!AH26</f>
        <v>0</v>
      </c>
      <c r="AG128" s="1073">
        <f>Kalkulation_MS1!AI26</f>
        <v>0</v>
      </c>
      <c r="AH128" s="1073">
        <f>Kalkulation_MS1!AJ26</f>
        <v>0</v>
      </c>
      <c r="AI128" s="1073">
        <f>Kalkulation_MS1!AK26</f>
        <v>0</v>
      </c>
      <c r="AJ128" s="1073">
        <f>Kalkulation_MS1!AL26</f>
        <v>0</v>
      </c>
      <c r="AK128" s="1073">
        <f>Kalkulation_MS1!AM26</f>
        <v>0</v>
      </c>
      <c r="AL128" s="1073">
        <f>Kalkulation_MS1!AN26</f>
        <v>0</v>
      </c>
      <c r="AM128" s="1073">
        <f>Kalkulation_MS1!AO26</f>
        <v>0</v>
      </c>
      <c r="AN128" s="1073">
        <f>Kalkulation_MS1!AP26</f>
        <v>0</v>
      </c>
      <c r="AO128" s="1073">
        <f>Kalkulation_MS1!AQ26</f>
        <v>0</v>
      </c>
      <c r="AP128" s="1073">
        <f>Kalkulation_MS1!AR26</f>
        <v>0</v>
      </c>
      <c r="AQ128" s="1074">
        <f>Kalkulation_MS1!AS26</f>
        <v>0</v>
      </c>
    </row>
    <row r="129" spans="1:43">
      <c r="A129" s="221" t="s">
        <v>102</v>
      </c>
      <c r="D129" s="454">
        <f>Kalkulation_MS1!F35</f>
        <v>546.12</v>
      </c>
      <c r="E129" s="74">
        <f>Kalkulation_MS1!G35</f>
        <v>0</v>
      </c>
      <c r="F129" s="74">
        <f>Kalkulation_MS1!H35</f>
        <v>0</v>
      </c>
      <c r="G129" s="74">
        <f>Kalkulation_MS1!I35</f>
        <v>0</v>
      </c>
      <c r="H129" s="74">
        <f>Kalkulation_MS1!J35</f>
        <v>0</v>
      </c>
      <c r="I129" s="74">
        <f>Kalkulation_MS1!K35</f>
        <v>0</v>
      </c>
      <c r="J129" s="74">
        <f>Kalkulation_MS1!L35</f>
        <v>0</v>
      </c>
      <c r="K129" s="74">
        <f>Kalkulation_MS1!M35</f>
        <v>0</v>
      </c>
      <c r="L129" s="74">
        <f>Kalkulation_MS1!N35</f>
        <v>0</v>
      </c>
      <c r="M129" s="74">
        <f>Kalkulation_MS1!O35</f>
        <v>0</v>
      </c>
      <c r="N129" s="74">
        <f>Kalkulation_MS1!P35</f>
        <v>0</v>
      </c>
      <c r="O129" s="74">
        <f>Kalkulation_MS1!Q35</f>
        <v>0</v>
      </c>
      <c r="P129" s="74">
        <f>Kalkulation_MS1!R35</f>
        <v>0</v>
      </c>
      <c r="Q129" s="74">
        <f>Kalkulation_MS1!S35</f>
        <v>0</v>
      </c>
      <c r="R129" s="74">
        <f>Kalkulation_MS1!T35</f>
        <v>0</v>
      </c>
      <c r="S129" s="74">
        <f>Kalkulation_MS1!U35</f>
        <v>0</v>
      </c>
      <c r="T129" s="74">
        <f>Kalkulation_MS1!V35</f>
        <v>0</v>
      </c>
      <c r="U129" s="74">
        <f>Kalkulation_MS1!W35</f>
        <v>0</v>
      </c>
      <c r="V129" s="74">
        <f>Kalkulation_MS1!X35</f>
        <v>0</v>
      </c>
      <c r="W129" s="74">
        <f>Kalkulation_MS1!Y35</f>
        <v>0</v>
      </c>
      <c r="X129" s="74">
        <f>Kalkulation_MS1!Z35</f>
        <v>0</v>
      </c>
      <c r="Y129" s="74">
        <f>Kalkulation_MS1!AA35</f>
        <v>0</v>
      </c>
      <c r="Z129" s="74">
        <f>Kalkulation_MS1!AB35</f>
        <v>0</v>
      </c>
      <c r="AA129" s="74">
        <f>Kalkulation_MS1!AC35</f>
        <v>0</v>
      </c>
      <c r="AB129" s="74">
        <f>Kalkulation_MS1!AD35</f>
        <v>0</v>
      </c>
      <c r="AC129" s="74">
        <f>Kalkulation_MS1!AE35</f>
        <v>0</v>
      </c>
      <c r="AD129" s="74">
        <f>Kalkulation_MS1!AF35</f>
        <v>0</v>
      </c>
      <c r="AE129" s="74">
        <f>Kalkulation_MS1!AG35</f>
        <v>0</v>
      </c>
      <c r="AF129" s="74">
        <f>Kalkulation_MS1!AH35</f>
        <v>0</v>
      </c>
      <c r="AG129" s="74">
        <f>Kalkulation_MS1!AI35</f>
        <v>0</v>
      </c>
      <c r="AH129" s="74">
        <f>Kalkulation_MS1!AJ35</f>
        <v>0</v>
      </c>
      <c r="AI129" s="74">
        <f>Kalkulation_MS1!AK35</f>
        <v>0</v>
      </c>
      <c r="AJ129" s="74">
        <f>Kalkulation_MS1!AL35</f>
        <v>0</v>
      </c>
      <c r="AK129" s="74">
        <f>Kalkulation_MS1!AM35</f>
        <v>0</v>
      </c>
      <c r="AL129" s="74">
        <f>Kalkulation_MS1!AN35</f>
        <v>0</v>
      </c>
      <c r="AM129" s="74">
        <f>Kalkulation_MS1!AO35</f>
        <v>0</v>
      </c>
      <c r="AN129" s="74">
        <f>Kalkulation_MS1!AP35</f>
        <v>0</v>
      </c>
      <c r="AO129" s="74">
        <f>Kalkulation_MS1!AQ35</f>
        <v>0</v>
      </c>
      <c r="AP129" s="74">
        <f>Kalkulation_MS1!AR35</f>
        <v>0</v>
      </c>
      <c r="AQ129" s="455">
        <f>Kalkulation_MS1!AS35</f>
        <v>0</v>
      </c>
    </row>
    <row r="130" spans="1:43" s="340" customFormat="1">
      <c r="A130" s="456" t="s">
        <v>342</v>
      </c>
      <c r="B130" s="457"/>
      <c r="C130" s="457"/>
      <c r="D130" s="456">
        <f>Kalkulation_MS1!F37</f>
        <v>-0.8222222222222223</v>
      </c>
      <c r="E130" s="457">
        <f>Kalkulation_MS1!G37</f>
        <v>0</v>
      </c>
      <c r="F130" s="457">
        <f>Kalkulation_MS1!H37</f>
        <v>0</v>
      </c>
      <c r="G130" s="457">
        <f>Kalkulation_MS1!I37</f>
        <v>0</v>
      </c>
      <c r="H130" s="457">
        <f>Kalkulation_MS1!J37</f>
        <v>0</v>
      </c>
      <c r="I130" s="457">
        <f>Kalkulation_MS1!K37</f>
        <v>0</v>
      </c>
      <c r="J130" s="457">
        <f>Kalkulation_MS1!L37</f>
        <v>0</v>
      </c>
      <c r="K130" s="457">
        <f>Kalkulation_MS1!M37</f>
        <v>0</v>
      </c>
      <c r="L130" s="457">
        <f>Kalkulation_MS1!N37</f>
        <v>0</v>
      </c>
      <c r="M130" s="457">
        <f>Kalkulation_MS1!O37</f>
        <v>0</v>
      </c>
      <c r="N130" s="457">
        <f>Kalkulation_MS1!P37</f>
        <v>0</v>
      </c>
      <c r="O130" s="457">
        <f>Kalkulation_MS1!Q37</f>
        <v>0</v>
      </c>
      <c r="P130" s="457">
        <f>Kalkulation_MS1!R37</f>
        <v>0</v>
      </c>
      <c r="Q130" s="457">
        <f>Kalkulation_MS1!S37</f>
        <v>0</v>
      </c>
      <c r="R130" s="457">
        <f>Kalkulation_MS1!T37</f>
        <v>0</v>
      </c>
      <c r="S130" s="457">
        <f>Kalkulation_MS1!U37</f>
        <v>0</v>
      </c>
      <c r="T130" s="457">
        <f>Kalkulation_MS1!V37</f>
        <v>0</v>
      </c>
      <c r="U130" s="457">
        <f>Kalkulation_MS1!W37</f>
        <v>0</v>
      </c>
      <c r="V130" s="457">
        <f>Kalkulation_MS1!X37</f>
        <v>0</v>
      </c>
      <c r="W130" s="457">
        <f>Kalkulation_MS1!Y37</f>
        <v>0</v>
      </c>
      <c r="X130" s="457">
        <f>Kalkulation_MS1!Z37</f>
        <v>0</v>
      </c>
      <c r="Y130" s="457">
        <f>Kalkulation_MS1!AA37</f>
        <v>0</v>
      </c>
      <c r="Z130" s="457">
        <f>Kalkulation_MS1!AB37</f>
        <v>0</v>
      </c>
      <c r="AA130" s="457">
        <f>Kalkulation_MS1!AC37</f>
        <v>0</v>
      </c>
      <c r="AB130" s="457">
        <f>Kalkulation_MS1!AD37</f>
        <v>0</v>
      </c>
      <c r="AC130" s="457">
        <f>Kalkulation_MS1!AE37</f>
        <v>0</v>
      </c>
      <c r="AD130" s="457">
        <f>Kalkulation_MS1!AF37</f>
        <v>0</v>
      </c>
      <c r="AE130" s="457">
        <f>Kalkulation_MS1!AG37</f>
        <v>0</v>
      </c>
      <c r="AF130" s="457">
        <f>Kalkulation_MS1!AH37</f>
        <v>0</v>
      </c>
      <c r="AG130" s="457">
        <f>Kalkulation_MS1!AI37</f>
        <v>0</v>
      </c>
      <c r="AH130" s="457">
        <f>Kalkulation_MS1!AJ37</f>
        <v>0</v>
      </c>
      <c r="AI130" s="457">
        <f>Kalkulation_MS1!AK37</f>
        <v>0</v>
      </c>
      <c r="AJ130" s="457">
        <f>Kalkulation_MS1!AL37</f>
        <v>0</v>
      </c>
      <c r="AK130" s="457">
        <f>Kalkulation_MS1!AM37</f>
        <v>0</v>
      </c>
      <c r="AL130" s="457">
        <f>Kalkulation_MS1!AN37</f>
        <v>0</v>
      </c>
      <c r="AM130" s="457">
        <f>Kalkulation_MS1!AO37</f>
        <v>0</v>
      </c>
      <c r="AN130" s="457">
        <f>Kalkulation_MS1!AP37</f>
        <v>0</v>
      </c>
      <c r="AO130" s="457">
        <f>Kalkulation_MS1!AQ37</f>
        <v>0</v>
      </c>
      <c r="AP130" s="457">
        <f>Kalkulation_MS1!AR37</f>
        <v>0</v>
      </c>
      <c r="AQ130" s="458">
        <f>Kalkulation_MS1!AS37</f>
        <v>0</v>
      </c>
    </row>
  </sheetData>
  <mergeCells count="12">
    <mergeCell ref="A1:AQ1"/>
    <mergeCell ref="A64:M64"/>
    <mergeCell ref="A78:M78"/>
    <mergeCell ref="A92:M92"/>
    <mergeCell ref="A50:M50"/>
    <mergeCell ref="F2:F6"/>
    <mergeCell ref="A11:A12"/>
    <mergeCell ref="B2:C2"/>
    <mergeCell ref="B6:C6"/>
    <mergeCell ref="B8:C8"/>
    <mergeCell ref="B9:C9"/>
    <mergeCell ref="B10:C10"/>
  </mergeCells>
  <phoneticPr fontId="126" type="noConversion"/>
  <pageMargins left="0.19685039370078741" right="0.11811023622047245" top="0.27559055118110237" bottom="0.23622047244094491" header="0.15748031496062992" footer="0.11811023622047245"/>
  <pageSetup paperSize="9" scale="26" orientation="landscape" verticalDpi="4" r:id="rId1"/>
  <customProperties>
    <customPr name="_pios_id" r:id="rId2"/>
    <customPr name="EpmWorksheetKeyString_GUID" r:id="rId3"/>
  </customProperties>
  <legacyDrawing r:id="rId4"/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00000000-0002-0000-1C00-000000000000}">
          <x14:formula1>
            <xm:f>Währung!$A$2:$A$3</xm:f>
          </x14:formula1>
          <xm:sqref>D52</xm:sqref>
        </x14:dataValidation>
        <x14:dataValidation type="list" allowBlank="1" showInputMessage="1" showErrorMessage="1" xr:uid="{00000000-0002-0000-1C00-000001000000}">
          <x14:formula1>
            <xm:f>Währung!$A$4:$A$5</xm:f>
          </x14:formula1>
          <xm:sqref>D66</xm:sqref>
        </x14:dataValidation>
        <x14:dataValidation type="list" allowBlank="1" showInputMessage="1" showErrorMessage="1" xr:uid="{00000000-0002-0000-1C00-000002000000}">
          <x14:formula1>
            <xm:f>Währung!$A$6:$A$7</xm:f>
          </x14:formula1>
          <xm:sqref>D80</xm:sqref>
        </x14:dataValidation>
        <x14:dataValidation type="list" allowBlank="1" showInputMessage="1" showErrorMessage="1" xr:uid="{00000000-0002-0000-1C00-000003000000}">
          <x14:formula1>
            <xm:f>Währung!$A$10:$A$11</xm:f>
          </x14:formula1>
          <xm:sqref>D94</xm:sqref>
        </x14:dataValidation>
        <x14:dataValidation type="list" allowBlank="1" showInputMessage="1" showErrorMessage="1" xr:uid="{00000000-0002-0000-1C00-000004000000}">
          <x14:formula1>
            <xm:f>Währung!$A$12:$A$13</xm:f>
          </x14:formula1>
          <xm:sqref>D116</xm:sqref>
        </x14:dataValidation>
        <x14:dataValidation type="list" allowBlank="1" showInputMessage="1" showErrorMessage="1" xr:uid="{00000000-0002-0000-1C00-000005000000}">
          <x14:formula1>
            <xm:f>Liste!$A$1:$A$6</xm:f>
          </x14:formula1>
          <xm:sqref>B4</xm:sqref>
        </x14:dataValidation>
        <x14:dataValidation type="list" allowBlank="1" showInputMessage="1" showErrorMessage="1" xr:uid="{00000000-0002-0000-1C00-000006000000}">
          <x14:formula1>
            <xm:f>Grunddaten!$A$13:$A$23</xm:f>
          </x14:formula1>
          <xm:sqref>B5</xm:sqref>
        </x14:dataValidation>
      </x14:dataValidation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Tabelle26">
    <tabColor theme="7" tint="0.59999389629810485"/>
  </sheetPr>
  <dimension ref="B1:Q52"/>
  <sheetViews>
    <sheetView showGridLines="0" zoomScale="90" zoomScaleNormal="90" workbookViewId="0">
      <selection activeCell="K46" sqref="K46"/>
    </sheetView>
  </sheetViews>
  <sheetFormatPr defaultColWidth="11.375" defaultRowHeight="13.5"/>
  <cols>
    <col min="1" max="1" width="2.375" customWidth="1"/>
    <col min="2" max="2" width="28.375" customWidth="1"/>
    <col min="3" max="3" width="13.875" style="102" bestFit="1" customWidth="1"/>
    <col min="4" max="4" width="11.25" customWidth="1"/>
    <col min="5" max="6" width="11.125" customWidth="1"/>
    <col min="7" max="7" width="2.375" customWidth="1"/>
    <col min="8" max="8" width="51.25" customWidth="1"/>
    <col min="9" max="9" width="6.25" customWidth="1"/>
    <col min="10" max="12" width="11.75" customWidth="1"/>
    <col min="13" max="13" width="4.625" customWidth="1"/>
    <col min="14" max="15" width="13.25" customWidth="1"/>
    <col min="16" max="16" width="7.375" customWidth="1"/>
    <col min="17" max="17" width="15.375" style="789" customWidth="1"/>
  </cols>
  <sheetData>
    <row r="1" spans="2:17" ht="27">
      <c r="D1" s="876"/>
      <c r="E1" s="877" t="s">
        <v>343</v>
      </c>
      <c r="F1" s="877" t="s">
        <v>344</v>
      </c>
    </row>
    <row r="2" spans="2:17" ht="14.25">
      <c r="B2" s="470" t="s">
        <v>138</v>
      </c>
      <c r="C2" s="865">
        <f>'Input Cost_MS1'!B7</f>
        <v>7</v>
      </c>
      <c r="D2" s="72" t="s">
        <v>345</v>
      </c>
      <c r="E2" s="883">
        <v>111</v>
      </c>
      <c r="F2" s="872">
        <v>80</v>
      </c>
    </row>
    <row r="3" spans="2:17" ht="14.25">
      <c r="B3" s="470" t="s">
        <v>346</v>
      </c>
      <c r="C3" s="866">
        <f>Grunddaten!B48</f>
        <v>0.08</v>
      </c>
      <c r="D3" s="72" t="s">
        <v>347</v>
      </c>
      <c r="E3" s="883"/>
      <c r="F3" s="872">
        <v>30</v>
      </c>
    </row>
    <row r="4" spans="2:17" ht="14.25">
      <c r="B4" s="470" t="s">
        <v>348</v>
      </c>
      <c r="C4" s="867">
        <f>'Input Cost_MS1'!B7</f>
        <v>7</v>
      </c>
      <c r="D4" s="870" t="s">
        <v>349</v>
      </c>
      <c r="E4" s="883"/>
      <c r="F4" s="872">
        <v>20</v>
      </c>
    </row>
    <row r="5" spans="2:17" ht="14.25">
      <c r="B5" s="470" t="s">
        <v>350</v>
      </c>
      <c r="C5" s="868">
        <f>IF('Input Cost_MS1'!$B$5=Grunddaten!$A$36,Grunddaten!$B$36,Grunddaten!$B$37)</f>
        <v>80</v>
      </c>
      <c r="D5" s="870" t="s">
        <v>47</v>
      </c>
      <c r="E5" s="883"/>
      <c r="F5" s="873">
        <v>55</v>
      </c>
      <c r="G5" s="468"/>
      <c r="J5" s="468"/>
      <c r="K5" s="468"/>
      <c r="L5" s="468"/>
    </row>
    <row r="6" spans="2:17" ht="14.25">
      <c r="B6" s="470" t="s">
        <v>351</v>
      </c>
      <c r="C6" s="869">
        <f>IF('Input Cost_MS1'!$B$5=Grunddaten!$A$32,Grunddaten!$B$32,Grunddaten!$B$33)</f>
        <v>0.04</v>
      </c>
      <c r="D6" s="870" t="s">
        <v>352</v>
      </c>
      <c r="E6" s="883">
        <v>22</v>
      </c>
      <c r="F6" s="873">
        <v>20</v>
      </c>
      <c r="G6" s="468"/>
      <c r="J6" s="468"/>
      <c r="K6" s="468"/>
      <c r="L6" s="468"/>
    </row>
    <row r="7" spans="2:17" ht="14.25">
      <c r="B7" s="470" t="s">
        <v>353</v>
      </c>
      <c r="C7" s="868">
        <f>'Income Statement_MS1'!J57*1000</f>
        <v>38232.400000000009</v>
      </c>
      <c r="D7" s="870" t="s">
        <v>354</v>
      </c>
      <c r="E7" s="883"/>
      <c r="F7" s="873">
        <v>20</v>
      </c>
      <c r="G7" s="468"/>
      <c r="J7" s="468"/>
      <c r="K7" s="468"/>
      <c r="L7" s="468"/>
    </row>
    <row r="8" spans="2:17" ht="14.25">
      <c r="B8" s="470" t="s">
        <v>355</v>
      </c>
      <c r="C8" s="868">
        <f>MAX('Income Statement_MS1'!C37:I37)*1000</f>
        <v>4902.7923000000001</v>
      </c>
      <c r="D8" s="870" t="s">
        <v>356</v>
      </c>
      <c r="E8" s="883"/>
      <c r="F8" s="873">
        <v>28</v>
      </c>
      <c r="G8" s="468"/>
      <c r="J8" s="468"/>
      <c r="K8" s="468"/>
      <c r="L8" s="468"/>
    </row>
    <row r="9" spans="2:17" ht="14.25">
      <c r="B9" s="470"/>
      <c r="C9" s="868"/>
      <c r="D9" s="871" t="s">
        <v>357</v>
      </c>
      <c r="E9" s="884"/>
      <c r="F9" s="874">
        <v>51</v>
      </c>
      <c r="G9" s="468"/>
      <c r="J9" s="468"/>
      <c r="K9" s="468"/>
      <c r="L9" s="468"/>
    </row>
    <row r="10" spans="2:17" ht="7.5" customHeight="1">
      <c r="B10" s="468"/>
      <c r="C10" s="469"/>
      <c r="D10" s="468"/>
      <c r="E10" s="468"/>
      <c r="F10" s="468"/>
      <c r="G10" s="468"/>
      <c r="H10" s="468"/>
      <c r="I10" s="468"/>
      <c r="J10" s="468"/>
      <c r="K10" s="468"/>
      <c r="L10" s="468"/>
    </row>
    <row r="11" spans="2:17" ht="14.25">
      <c r="B11" s="1128" t="s">
        <v>358</v>
      </c>
      <c r="C11" s="1129"/>
      <c r="D11" s="1129"/>
      <c r="E11" s="1129"/>
      <c r="F11" s="1130"/>
      <c r="G11" s="468"/>
      <c r="H11" s="1128" t="s">
        <v>359</v>
      </c>
      <c r="I11" s="1129"/>
      <c r="J11" s="1129"/>
      <c r="K11" s="1129"/>
      <c r="L11" s="1130"/>
    </row>
    <row r="12" spans="2:17" s="780" customFormat="1" ht="42.75">
      <c r="B12" s="777" t="s">
        <v>360</v>
      </c>
      <c r="C12" s="778"/>
      <c r="D12" s="781" t="s">
        <v>211</v>
      </c>
      <c r="E12" s="781" t="s">
        <v>212</v>
      </c>
      <c r="F12" s="782" t="s">
        <v>213</v>
      </c>
      <c r="G12" s="779"/>
      <c r="H12" s="777" t="s">
        <v>360</v>
      </c>
      <c r="I12" s="778"/>
      <c r="J12" s="781" t="s">
        <v>211</v>
      </c>
      <c r="K12" s="781" t="s">
        <v>212</v>
      </c>
      <c r="L12" s="782" t="s">
        <v>213</v>
      </c>
      <c r="N12" s="791" t="s">
        <v>361</v>
      </c>
      <c r="O12" s="792" t="s">
        <v>362</v>
      </c>
      <c r="P12" s="793" t="s">
        <v>363</v>
      </c>
      <c r="Q12" s="792" t="s">
        <v>364</v>
      </c>
    </row>
    <row r="13" spans="2:17" ht="14.45" customHeight="1">
      <c r="B13" s="471" t="s">
        <v>220</v>
      </c>
      <c r="C13" s="472" t="s">
        <v>120</v>
      </c>
      <c r="D13" s="875"/>
      <c r="E13" s="473"/>
      <c r="F13" s="783"/>
      <c r="G13" s="468"/>
      <c r="H13" s="471" t="str">
        <f>B13</f>
        <v>A-EE</v>
      </c>
      <c r="I13" s="472" t="s">
        <v>365</v>
      </c>
      <c r="J13" s="473"/>
      <c r="K13" s="473"/>
      <c r="L13" s="783"/>
      <c r="N13" s="798">
        <v>0</v>
      </c>
      <c r="O13" s="790">
        <v>1000000</v>
      </c>
      <c r="P13" s="794">
        <v>7</v>
      </c>
      <c r="Q13" s="790">
        <f>IF(AND($C$9&gt;=N13,$C$9&lt;O13),$C$9*P13/1000,"")</f>
        <v>0</v>
      </c>
    </row>
    <row r="14" spans="2:17" ht="14.45" customHeight="1">
      <c r="B14" s="471" t="s">
        <v>222</v>
      </c>
      <c r="C14" s="472" t="s">
        <v>120</v>
      </c>
      <c r="D14" s="875"/>
      <c r="E14" s="473"/>
      <c r="F14" s="783"/>
      <c r="G14" s="468"/>
      <c r="H14" s="471" t="str">
        <f>B14</f>
        <v>A-PI</v>
      </c>
      <c r="I14" s="472" t="s">
        <v>365</v>
      </c>
      <c r="J14" s="473"/>
      <c r="K14" s="473"/>
      <c r="L14" s="783"/>
      <c r="N14" s="798">
        <v>1000000</v>
      </c>
      <c r="O14" s="790">
        <v>2000000</v>
      </c>
      <c r="P14" s="794">
        <v>5</v>
      </c>
      <c r="Q14" s="790" t="str">
        <f t="shared" ref="Q14:Q17" si="0">IF(AND($C$9&gt;=N14,$C$9&lt;O14),$C$9*P14/1000,"")</f>
        <v/>
      </c>
    </row>
    <row r="15" spans="2:17" ht="14.45" customHeight="1">
      <c r="B15" s="471" t="s">
        <v>223</v>
      </c>
      <c r="C15" s="472" t="s">
        <v>120</v>
      </c>
      <c r="D15" s="875"/>
      <c r="E15" s="473"/>
      <c r="F15" s="783"/>
      <c r="G15" s="468"/>
      <c r="H15" s="471" t="str">
        <f>B15</f>
        <v>A-PIK</v>
      </c>
      <c r="I15" s="472" t="s">
        <v>365</v>
      </c>
      <c r="J15" s="473"/>
      <c r="K15" s="473"/>
      <c r="L15" s="783"/>
      <c r="N15" s="798">
        <v>2000000</v>
      </c>
      <c r="O15" s="790">
        <v>3000000</v>
      </c>
      <c r="P15" s="794">
        <v>3</v>
      </c>
      <c r="Q15" s="790" t="str">
        <f t="shared" si="0"/>
        <v/>
      </c>
    </row>
    <row r="16" spans="2:17" ht="14.45" customHeight="1">
      <c r="B16" s="471" t="s">
        <v>225</v>
      </c>
      <c r="C16" s="472" t="s">
        <v>120</v>
      </c>
      <c r="D16" s="875"/>
      <c r="E16" s="473"/>
      <c r="F16" s="783"/>
      <c r="G16" s="468"/>
      <c r="H16" s="471" t="str">
        <f>B16</f>
        <v>A-ZQ</v>
      </c>
      <c r="I16" s="472" t="s">
        <v>365</v>
      </c>
      <c r="J16" s="473"/>
      <c r="K16" s="473"/>
      <c r="L16" s="783"/>
      <c r="N16" s="798">
        <v>3000000</v>
      </c>
      <c r="O16" s="790">
        <v>4000000</v>
      </c>
      <c r="P16" s="794">
        <v>2</v>
      </c>
      <c r="Q16" s="790" t="str">
        <f t="shared" si="0"/>
        <v/>
      </c>
    </row>
    <row r="17" spans="2:17" ht="14.45" customHeight="1">
      <c r="B17" s="471" t="s">
        <v>52</v>
      </c>
      <c r="C17" s="472" t="s">
        <v>120</v>
      </c>
      <c r="D17" s="875">
        <f>SUM(E2:E9)</f>
        <v>133</v>
      </c>
      <c r="E17" s="473">
        <f>Q19</f>
        <v>0</v>
      </c>
      <c r="F17" s="783">
        <f>IF(C7=0,0,C7*C6/C5)</f>
        <v>19.116200000000003</v>
      </c>
      <c r="G17" s="468"/>
      <c r="H17" s="471" t="str">
        <f>B17</f>
        <v>Other</v>
      </c>
      <c r="I17" s="472" t="s">
        <v>365</v>
      </c>
      <c r="J17" s="923">
        <f>(E2*F2)+(E3*F3)+(E4*F4)+(E5*F5)+(E6*F6)+(E7*F7)++(E8*F8)+(E9*F9)</f>
        <v>9320</v>
      </c>
      <c r="K17" s="473">
        <f t="shared" ref="K17:L17" si="1">$C$5*E17</f>
        <v>0</v>
      </c>
      <c r="L17" s="783">
        <f t="shared" si="1"/>
        <v>1529.2960000000003</v>
      </c>
      <c r="N17" s="798">
        <v>4000000</v>
      </c>
      <c r="O17" s="790">
        <v>5000000</v>
      </c>
      <c r="P17" s="794">
        <v>2</v>
      </c>
      <c r="Q17" s="790" t="str">
        <f t="shared" si="0"/>
        <v/>
      </c>
    </row>
    <row r="18" spans="2:17" ht="14.45" customHeight="1">
      <c r="B18" s="30" t="s">
        <v>156</v>
      </c>
      <c r="C18" s="82" t="s">
        <v>120</v>
      </c>
      <c r="D18" s="80">
        <f>SUM(D13:D17)</f>
        <v>133</v>
      </c>
      <c r="E18" s="80">
        <f>SUM(E13:E17)</f>
        <v>0</v>
      </c>
      <c r="F18" s="81">
        <f>SUM(F13:F17)</f>
        <v>19.116200000000003</v>
      </c>
      <c r="G18" s="468"/>
      <c r="H18" s="30" t="s">
        <v>156</v>
      </c>
      <c r="I18" s="82" t="s">
        <v>365</v>
      </c>
      <c r="J18" s="80">
        <f>SUM(J13:J17)</f>
        <v>9320</v>
      </c>
      <c r="K18" s="80">
        <f>SUM(K13:K17)</f>
        <v>0</v>
      </c>
      <c r="L18" s="81">
        <f>SUM(L13:L17)</f>
        <v>1529.2960000000003</v>
      </c>
      <c r="N18" s="798">
        <v>5000000</v>
      </c>
      <c r="O18" s="790">
        <v>100000000</v>
      </c>
      <c r="P18" s="794">
        <v>2</v>
      </c>
      <c r="Q18" s="790" t="str">
        <f>IF($C$9&gt;=N18,$C$9*P18/1000,"")</f>
        <v/>
      </c>
    </row>
    <row r="19" spans="2:17" ht="14.25" customHeight="1">
      <c r="B19" s="468"/>
      <c r="C19" s="469"/>
      <c r="D19" s="475"/>
      <c r="E19" s="468"/>
      <c r="F19" s="468"/>
      <c r="G19" s="468"/>
      <c r="H19" s="468"/>
      <c r="I19" s="468"/>
      <c r="J19" s="468"/>
      <c r="K19" s="468"/>
      <c r="L19" s="784"/>
      <c r="N19" s="799" t="s">
        <v>156</v>
      </c>
      <c r="O19" s="795"/>
      <c r="P19" s="796"/>
      <c r="Q19" s="797">
        <f>SUM(Q13:Q18)</f>
        <v>0</v>
      </c>
    </row>
    <row r="20" spans="2:17" ht="14.25">
      <c r="B20" s="1128" t="s">
        <v>366</v>
      </c>
      <c r="C20" s="1129"/>
      <c r="D20" s="1129"/>
      <c r="E20" s="1129"/>
      <c r="F20" s="1130"/>
      <c r="G20" s="468"/>
      <c r="H20" s="1128" t="s">
        <v>367</v>
      </c>
      <c r="I20" s="1129"/>
      <c r="J20" s="1129"/>
      <c r="K20" s="1129"/>
      <c r="L20" s="1130"/>
    </row>
    <row r="21" spans="2:17" s="556" customFormat="1" ht="42.75">
      <c r="B21" s="785"/>
      <c r="C21" s="781"/>
      <c r="D21" s="781" t="s">
        <v>211</v>
      </c>
      <c r="E21" s="781" t="s">
        <v>212</v>
      </c>
      <c r="F21" s="782" t="s">
        <v>213</v>
      </c>
      <c r="G21" s="786"/>
      <c r="H21" s="785"/>
      <c r="I21" s="781"/>
      <c r="J21" s="781" t="s">
        <v>211</v>
      </c>
      <c r="K21" s="781" t="s">
        <v>212</v>
      </c>
      <c r="L21" s="782" t="s">
        <v>213</v>
      </c>
    </row>
    <row r="22" spans="2:17" ht="15.95" customHeight="1">
      <c r="B22" s="1075" t="s">
        <v>368</v>
      </c>
      <c r="C22" s="642" t="s">
        <v>365</v>
      </c>
      <c r="D22" s="645"/>
      <c r="E22" s="801"/>
      <c r="F22" s="788"/>
      <c r="G22" s="468"/>
      <c r="H22" s="1075" t="s">
        <v>369</v>
      </c>
      <c r="I22" s="642" t="s">
        <v>365</v>
      </c>
      <c r="J22" s="645">
        <v>1</v>
      </c>
      <c r="K22" s="801"/>
      <c r="L22" s="788"/>
    </row>
    <row r="23" spans="2:17" ht="15.95" customHeight="1">
      <c r="B23" s="643" t="s">
        <v>370</v>
      </c>
      <c r="C23" s="644" t="s">
        <v>365</v>
      </c>
      <c r="D23" s="646"/>
      <c r="E23" s="802"/>
      <c r="F23" s="803"/>
      <c r="H23" s="662" t="s">
        <v>371</v>
      </c>
      <c r="I23" s="663" t="s">
        <v>365</v>
      </c>
      <c r="J23" s="664">
        <v>1</v>
      </c>
      <c r="K23" s="804"/>
      <c r="L23" s="805"/>
    </row>
    <row r="24" spans="2:17" ht="15.95" customHeight="1">
      <c r="B24" s="649" t="s">
        <v>156</v>
      </c>
      <c r="C24" s="650"/>
      <c r="D24" s="651">
        <f>SUM(D22:D23)</f>
        <v>0</v>
      </c>
      <c r="E24" s="651">
        <f t="shared" ref="E24:F24" si="2">SUM(E22:E23)</f>
        <v>0</v>
      </c>
      <c r="F24" s="652">
        <f t="shared" si="2"/>
        <v>0</v>
      </c>
      <c r="H24" s="662" t="s">
        <v>372</v>
      </c>
      <c r="I24" s="663" t="s">
        <v>365</v>
      </c>
      <c r="J24" s="664"/>
      <c r="K24" s="804"/>
      <c r="L24" s="805"/>
    </row>
    <row r="25" spans="2:17" ht="15.95" customHeight="1">
      <c r="H25" s="662" t="s">
        <v>373</v>
      </c>
      <c r="I25" s="663" t="s">
        <v>365</v>
      </c>
      <c r="J25" s="664">
        <v>1</v>
      </c>
      <c r="K25" s="804"/>
      <c r="L25" s="805"/>
    </row>
    <row r="26" spans="2:17" ht="15.95" customHeight="1">
      <c r="H26" s="662" t="s">
        <v>374</v>
      </c>
      <c r="I26" s="663" t="s">
        <v>365</v>
      </c>
      <c r="J26" s="664"/>
      <c r="K26" s="804"/>
      <c r="L26" s="805"/>
    </row>
    <row r="27" spans="2:17" ht="15.95" customHeight="1">
      <c r="H27" s="662" t="s">
        <v>375</v>
      </c>
      <c r="I27" s="663" t="s">
        <v>365</v>
      </c>
      <c r="J27" s="967"/>
      <c r="K27" s="804"/>
      <c r="L27" s="805"/>
    </row>
    <row r="28" spans="2:17" s="557" customFormat="1" ht="44.1" customHeight="1">
      <c r="H28" s="665" t="s">
        <v>376</v>
      </c>
      <c r="I28" s="666" t="s">
        <v>365</v>
      </c>
      <c r="J28" s="667"/>
      <c r="K28" s="806"/>
      <c r="L28" s="807"/>
    </row>
    <row r="29" spans="2:17" ht="19.5" customHeight="1">
      <c r="H29" s="643" t="s">
        <v>377</v>
      </c>
      <c r="I29" s="644" t="s">
        <v>365</v>
      </c>
      <c r="J29" s="646"/>
      <c r="K29" s="802"/>
      <c r="L29" s="803"/>
    </row>
    <row r="30" spans="2:17" ht="14.25">
      <c r="H30" s="649" t="s">
        <v>156</v>
      </c>
      <c r="I30" s="650"/>
      <c r="J30" s="651">
        <f>SUM(J22:J29)</f>
        <v>3</v>
      </c>
      <c r="K30" s="651">
        <f t="shared" ref="K30:L30" si="3">SUM(K22:K29)</f>
        <v>0</v>
      </c>
      <c r="L30" s="81">
        <f t="shared" si="3"/>
        <v>0</v>
      </c>
    </row>
    <row r="32" spans="2:17" ht="14.25">
      <c r="H32" s="1128" t="s">
        <v>477</v>
      </c>
      <c r="I32" s="1129"/>
      <c r="J32" s="1129"/>
      <c r="K32" s="1129"/>
      <c r="L32" s="1130"/>
    </row>
    <row r="33" spans="8:12" s="556" customFormat="1" ht="42.75">
      <c r="H33" s="785"/>
      <c r="I33" s="781"/>
      <c r="J33" s="781" t="s">
        <v>211</v>
      </c>
      <c r="K33" s="781" t="s">
        <v>212</v>
      </c>
      <c r="L33" s="782" t="s">
        <v>213</v>
      </c>
    </row>
    <row r="34" spans="8:12" ht="14.25">
      <c r="H34" s="1076">
        <f>'Input Cost_MS1'!B13</f>
        <v>2026</v>
      </c>
      <c r="I34" s="642" t="s">
        <v>365</v>
      </c>
      <c r="J34" s="645">
        <v>111</v>
      </c>
      <c r="K34" s="801"/>
      <c r="L34" s="788"/>
    </row>
    <row r="35" spans="8:12" ht="14.25">
      <c r="H35" s="647">
        <f>'Input Cost_MS1'!B14</f>
        <v>2027</v>
      </c>
      <c r="I35" s="472" t="s">
        <v>365</v>
      </c>
      <c r="J35" s="641">
        <v>11</v>
      </c>
      <c r="K35" s="473"/>
      <c r="L35" s="783"/>
    </row>
    <row r="36" spans="8:12" ht="14.25">
      <c r="H36" s="647">
        <f>'Input Cost_MS1'!B15</f>
        <v>2028</v>
      </c>
      <c r="I36" s="472" t="s">
        <v>365</v>
      </c>
      <c r="J36" s="641"/>
      <c r="K36" s="473"/>
      <c r="L36" s="783"/>
    </row>
    <row r="37" spans="8:12" ht="14.25">
      <c r="H37" s="647">
        <f>'Input Cost_MS1'!B16</f>
        <v>2029</v>
      </c>
      <c r="I37" s="472" t="s">
        <v>365</v>
      </c>
      <c r="J37" s="641"/>
      <c r="K37" s="473"/>
      <c r="L37" s="783"/>
    </row>
    <row r="38" spans="8:12" ht="14.25">
      <c r="H38" s="647">
        <f>'Input Cost_MS1'!B17</f>
        <v>2030</v>
      </c>
      <c r="I38" s="472" t="s">
        <v>365</v>
      </c>
      <c r="J38" s="641"/>
      <c r="K38" s="473"/>
      <c r="L38" s="783"/>
    </row>
    <row r="39" spans="8:12" ht="14.25">
      <c r="H39" s="647">
        <f>'Input Cost_MS1'!B18</f>
        <v>2031</v>
      </c>
      <c r="I39" s="472" t="s">
        <v>365</v>
      </c>
      <c r="J39" s="641"/>
      <c r="K39" s="473"/>
      <c r="L39" s="783"/>
    </row>
    <row r="40" spans="8:12" ht="14.25">
      <c r="H40" s="648">
        <f>'Input Cost_MS1'!B19</f>
        <v>2032</v>
      </c>
      <c r="I40" s="644" t="s">
        <v>365</v>
      </c>
      <c r="J40" s="646"/>
      <c r="K40" s="802"/>
      <c r="L40" s="803"/>
    </row>
    <row r="41" spans="8:12" ht="14.25">
      <c r="H41" s="653" t="s">
        <v>156</v>
      </c>
      <c r="I41" s="650"/>
      <c r="J41" s="651">
        <f>SUM(J34:J40)</f>
        <v>122</v>
      </c>
      <c r="K41" s="651">
        <f>SUM(K34:K40)</f>
        <v>0</v>
      </c>
      <c r="L41" s="81">
        <f>SUM(L34:L40)</f>
        <v>0</v>
      </c>
    </row>
    <row r="43" spans="8:12" ht="14.25">
      <c r="H43" s="1128" t="s">
        <v>378</v>
      </c>
      <c r="I43" s="1129"/>
      <c r="J43" s="1129"/>
      <c r="K43" s="1129"/>
      <c r="L43" s="1130"/>
    </row>
    <row r="44" spans="8:12" s="556" customFormat="1" ht="42.75">
      <c r="H44" s="785"/>
      <c r="I44" s="781"/>
      <c r="J44" s="781" t="s">
        <v>211</v>
      </c>
      <c r="K44" s="781" t="s">
        <v>212</v>
      </c>
      <c r="L44" s="782" t="s">
        <v>213</v>
      </c>
    </row>
    <row r="45" spans="8:12" ht="14.25">
      <c r="H45" s="1076">
        <f>H34</f>
        <v>2026</v>
      </c>
      <c r="I45" s="642" t="s">
        <v>365</v>
      </c>
      <c r="J45" s="645">
        <v>1</v>
      </c>
      <c r="K45" s="801"/>
      <c r="L45" s="788"/>
    </row>
    <row r="46" spans="8:12" ht="14.25">
      <c r="H46" s="647">
        <f t="shared" ref="H46:H50" si="4">H35</f>
        <v>2027</v>
      </c>
      <c r="I46" s="472" t="s">
        <v>365</v>
      </c>
      <c r="J46" s="641"/>
      <c r="K46" s="473"/>
      <c r="L46" s="783"/>
    </row>
    <row r="47" spans="8:12" ht="14.25">
      <c r="H47" s="647">
        <f t="shared" si="4"/>
        <v>2028</v>
      </c>
      <c r="I47" s="472" t="s">
        <v>365</v>
      </c>
      <c r="J47" s="641">
        <v>1</v>
      </c>
      <c r="K47" s="473"/>
      <c r="L47" s="783"/>
    </row>
    <row r="48" spans="8:12" ht="14.25">
      <c r="H48" s="647">
        <f t="shared" si="4"/>
        <v>2029</v>
      </c>
      <c r="I48" s="472" t="s">
        <v>365</v>
      </c>
      <c r="J48" s="641">
        <v>1</v>
      </c>
      <c r="K48" s="473"/>
      <c r="L48" s="783"/>
    </row>
    <row r="49" spans="8:12" ht="14.25">
      <c r="H49" s="647">
        <f t="shared" si="4"/>
        <v>2030</v>
      </c>
      <c r="I49" s="472" t="s">
        <v>365</v>
      </c>
      <c r="J49" s="641">
        <v>1</v>
      </c>
      <c r="K49" s="473"/>
      <c r="L49" s="783"/>
    </row>
    <row r="50" spans="8:12" ht="14.25">
      <c r="H50" s="647">
        <f t="shared" si="4"/>
        <v>2031</v>
      </c>
      <c r="I50" s="472" t="s">
        <v>365</v>
      </c>
      <c r="J50" s="641"/>
      <c r="K50" s="473"/>
      <c r="L50" s="783"/>
    </row>
    <row r="51" spans="8:12" ht="14.25">
      <c r="H51" s="648">
        <f>H40</f>
        <v>2032</v>
      </c>
      <c r="I51" s="644" t="s">
        <v>365</v>
      </c>
      <c r="J51" s="646"/>
      <c r="K51" s="802"/>
      <c r="L51" s="803"/>
    </row>
    <row r="52" spans="8:12" ht="14.25">
      <c r="H52" s="653" t="s">
        <v>156</v>
      </c>
      <c r="I52" s="650"/>
      <c r="J52" s="651">
        <f>SUM(J45:J50)</f>
        <v>4</v>
      </c>
      <c r="K52" s="651">
        <f>SUM(K45:K50)</f>
        <v>0</v>
      </c>
      <c r="L52" s="81">
        <f>SUM(L45:L50)</f>
        <v>0</v>
      </c>
    </row>
  </sheetData>
  <mergeCells count="6">
    <mergeCell ref="H43:L43"/>
    <mergeCell ref="B11:F11"/>
    <mergeCell ref="H20:L20"/>
    <mergeCell ref="H11:L11"/>
    <mergeCell ref="H32:L32"/>
    <mergeCell ref="B20:F20"/>
  </mergeCells>
  <phoneticPr fontId="126" type="noConversion"/>
  <dataValidations count="2">
    <dataValidation type="custom" errorStyle="warning" allowBlank="1" showInputMessage="1" showErrorMessage="1" error="Test" sqref="D18" xr:uid="{00000000-0002-0000-1E00-000000000000}">
      <formula1>"summe(D6:D10)&lt;=0"</formula1>
    </dataValidation>
    <dataValidation type="custom" errorStyle="warning" allowBlank="1" showInputMessage="1" showErrorMessage="1" error="test" sqref="D19" xr:uid="{00000000-0002-0000-1E00-000001000000}">
      <formula1>"summe(D6:D10)&lt;=0"</formula1>
    </dataValidation>
  </dataValidations>
  <pageMargins left="0.7" right="0.7" top="0.78740157499999996" bottom="0.78740157499999996" header="0.3" footer="0.3"/>
  <pageSetup paperSize="9" orientation="portrait" horizontalDpi="4294967293" verticalDpi="0" r:id="rId1"/>
  <customProperties>
    <customPr name="_pios_id" r:id="rId2"/>
    <customPr name="EpmWorksheetKeyString_GUID" r:id="rId3"/>
  </customPropertie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Tabelle14">
    <tabColor theme="7" tint="0.59999389629810485"/>
    <pageSetUpPr fitToPage="1"/>
  </sheetPr>
  <dimension ref="A1:AT65"/>
  <sheetViews>
    <sheetView showZeros="0" zoomScale="90" zoomScaleNormal="90" workbookViewId="0">
      <pane xSplit="5" ySplit="4" topLeftCell="F5" activePane="bottomRight" state="frozen"/>
      <selection pane="topRight" activeCell="J17" sqref="J17"/>
      <selection pane="bottomLeft" activeCell="J17" sqref="J17"/>
      <selection pane="bottomRight" activeCell="H17" sqref="H17"/>
    </sheetView>
  </sheetViews>
  <sheetFormatPr defaultColWidth="11.375" defaultRowHeight="13.5" outlineLevelRow="2"/>
  <cols>
    <col min="1" max="1" width="34.25" style="1" customWidth="1"/>
    <col min="2" max="2" width="7.125" style="1" customWidth="1"/>
    <col min="3" max="5" width="9.125" style="1" customWidth="1"/>
    <col min="6" max="6" width="21.25" style="1" bestFit="1" customWidth="1"/>
    <col min="7" max="8" width="20.75" style="1" bestFit="1" customWidth="1"/>
    <col min="9" max="9" width="23.125" style="1" bestFit="1" customWidth="1"/>
    <col min="10" max="10" width="22.375" style="1" bestFit="1" customWidth="1"/>
    <col min="11" max="46" width="17.75" style="1" customWidth="1"/>
    <col min="47" max="16384" width="11.375" style="1"/>
  </cols>
  <sheetData>
    <row r="1" spans="1:46" ht="20.25">
      <c r="A1" s="751" t="s">
        <v>379</v>
      </c>
      <c r="B1" s="751"/>
      <c r="C1" s="751"/>
      <c r="D1" s="751"/>
      <c r="E1" s="751"/>
      <c r="F1" s="751"/>
      <c r="G1" s="751"/>
      <c r="H1" s="751"/>
      <c r="I1" s="751"/>
      <c r="J1" s="751"/>
      <c r="K1" s="751"/>
      <c r="L1" s="751"/>
      <c r="M1" s="751"/>
      <c r="N1" s="751"/>
      <c r="O1" s="751"/>
      <c r="P1" s="751"/>
      <c r="Q1" s="751"/>
      <c r="R1" s="751"/>
      <c r="S1" s="751"/>
      <c r="T1" s="751"/>
      <c r="U1" s="751"/>
      <c r="V1" s="751"/>
      <c r="W1" s="751"/>
      <c r="X1" s="751"/>
      <c r="Y1" s="751"/>
      <c r="Z1" s="751"/>
      <c r="AA1" s="751"/>
      <c r="AB1" s="751"/>
      <c r="AC1" s="751"/>
      <c r="AD1" s="751"/>
      <c r="AE1" s="751"/>
      <c r="AF1" s="751"/>
      <c r="AG1" s="751"/>
      <c r="AH1" s="751"/>
      <c r="AI1" s="751"/>
      <c r="AJ1" s="751"/>
      <c r="AK1" s="751"/>
      <c r="AL1" s="751"/>
      <c r="AM1" s="751"/>
      <c r="AN1" s="751"/>
      <c r="AO1" s="751"/>
      <c r="AP1" s="751"/>
      <c r="AQ1" s="751"/>
      <c r="AR1" s="751"/>
      <c r="AS1" s="751"/>
      <c r="AT1" s="751"/>
    </row>
    <row r="2" spans="1:46" s="71" customFormat="1" ht="52.5" customHeight="1">
      <c r="A2" s="1131" t="s">
        <v>380</v>
      </c>
      <c r="B2" s="1134" t="s">
        <v>381</v>
      </c>
      <c r="C2" s="1131" t="s">
        <v>382</v>
      </c>
      <c r="D2" s="1136" t="s">
        <v>383</v>
      </c>
      <c r="E2" s="766" t="s">
        <v>384</v>
      </c>
      <c r="F2" s="441">
        <f>'Input Cost_MS1'!D11</f>
        <v>0</v>
      </c>
      <c r="G2" s="442">
        <f>'Input Cost_MS1'!E11</f>
        <v>0</v>
      </c>
      <c r="H2" s="442">
        <f>'Input Cost_MS1'!F11</f>
        <v>0</v>
      </c>
      <c r="I2" s="442">
        <f>'Input Cost_MS1'!G11</f>
        <v>0</v>
      </c>
      <c r="J2" s="442">
        <f>'Input Cost_MS1'!H11</f>
        <v>0</v>
      </c>
      <c r="K2" s="443">
        <f>'Input Cost_MS1'!I11</f>
        <v>0</v>
      </c>
      <c r="L2" s="443">
        <f>'Input Cost_MS1'!J11</f>
        <v>0</v>
      </c>
      <c r="M2" s="443">
        <f>'Input Cost_MS1'!K11</f>
        <v>0</v>
      </c>
      <c r="N2" s="443">
        <f>'Input Cost_MS1'!L11</f>
        <v>0</v>
      </c>
      <c r="O2" s="443">
        <f>'Input Cost_MS1'!M11</f>
        <v>0</v>
      </c>
      <c r="P2" s="443">
        <f>'Input Cost_MS1'!N11</f>
        <v>0</v>
      </c>
      <c r="Q2" s="443">
        <f>'Input Cost_MS1'!O11</f>
        <v>0</v>
      </c>
      <c r="R2" s="443">
        <f>'Input Cost_MS1'!P11</f>
        <v>0</v>
      </c>
      <c r="S2" s="443">
        <f>'Input Cost_MS1'!Q11</f>
        <v>0</v>
      </c>
      <c r="T2" s="443">
        <f>'Input Cost_MS1'!R11</f>
        <v>0</v>
      </c>
      <c r="U2" s="443">
        <f>'Input Cost_MS1'!S11</f>
        <v>0</v>
      </c>
      <c r="V2" s="443">
        <f>'Input Cost_MS1'!T11</f>
        <v>0</v>
      </c>
      <c r="W2" s="443">
        <f>'Input Cost_MS1'!U11</f>
        <v>0</v>
      </c>
      <c r="X2" s="443">
        <f>'Input Cost_MS1'!V11</f>
        <v>0</v>
      </c>
      <c r="Y2" s="443">
        <f>'Input Cost_MS1'!W11</f>
        <v>0</v>
      </c>
      <c r="Z2" s="443">
        <f>'Input Cost_MS1'!X11</f>
        <v>0</v>
      </c>
      <c r="AA2" s="443">
        <f>'Input Cost_MS1'!Y11</f>
        <v>0</v>
      </c>
      <c r="AB2" s="443">
        <f>'Input Cost_MS1'!Z11</f>
        <v>0</v>
      </c>
      <c r="AC2" s="443">
        <f>'Input Cost_MS1'!AA11</f>
        <v>0</v>
      </c>
      <c r="AD2" s="443">
        <f>'Input Cost_MS1'!AB11</f>
        <v>0</v>
      </c>
      <c r="AE2" s="443">
        <f>'Input Cost_MS1'!AC11</f>
        <v>0</v>
      </c>
      <c r="AF2" s="443">
        <f>'Input Cost_MS1'!AD11</f>
        <v>0</v>
      </c>
      <c r="AG2" s="443">
        <f>'Input Cost_MS1'!AE11</f>
        <v>0</v>
      </c>
      <c r="AH2" s="443">
        <f>'Input Cost_MS1'!AF11</f>
        <v>0</v>
      </c>
      <c r="AI2" s="443">
        <f>'Input Cost_MS1'!AG11</f>
        <v>0</v>
      </c>
      <c r="AJ2" s="443">
        <f>'Input Cost_MS1'!AH11</f>
        <v>0</v>
      </c>
      <c r="AK2" s="443">
        <f>'Input Cost_MS1'!AI11</f>
        <v>0</v>
      </c>
      <c r="AL2" s="443">
        <f>'Input Cost_MS1'!AJ11</f>
        <v>0</v>
      </c>
      <c r="AM2" s="443">
        <f>'Input Cost_MS1'!AK11</f>
        <v>0</v>
      </c>
      <c r="AN2" s="443">
        <f>'Input Cost_MS1'!AL11</f>
        <v>0</v>
      </c>
      <c r="AO2" s="443">
        <f>'Input Cost_MS1'!AM11</f>
        <v>0</v>
      </c>
      <c r="AP2" s="443">
        <f>'Input Cost_MS1'!AN11</f>
        <v>0</v>
      </c>
      <c r="AQ2" s="443">
        <f>'Input Cost_MS1'!AO11</f>
        <v>0</v>
      </c>
      <c r="AR2" s="443">
        <f>'Input Cost_MS1'!AP11</f>
        <v>0</v>
      </c>
      <c r="AS2" s="443">
        <f>'Input Cost_MS1'!AQ11</f>
        <v>0</v>
      </c>
      <c r="AT2" s="444" t="s">
        <v>385</v>
      </c>
    </row>
    <row r="3" spans="1:46" ht="12" customHeight="1">
      <c r="A3" s="1132"/>
      <c r="B3" s="1135"/>
      <c r="C3" s="1132"/>
      <c r="D3" s="1137"/>
      <c r="E3" s="755"/>
      <c r="F3" s="53">
        <f>'Input Cost_MS1'!D12</f>
        <v>0</v>
      </c>
      <c r="G3" s="54">
        <f>'Input Cost_MS1'!E12</f>
        <v>0</v>
      </c>
      <c r="H3" s="54">
        <f>'Input Cost_MS1'!F12</f>
        <v>0</v>
      </c>
      <c r="I3" s="54">
        <f>'Input Cost_MS1'!G12</f>
        <v>0</v>
      </c>
      <c r="J3" s="54">
        <f>'Input Cost_MS1'!H12</f>
        <v>0</v>
      </c>
      <c r="K3" s="55">
        <f>'Input Cost_MS1'!I12</f>
        <v>0</v>
      </c>
      <c r="L3" s="55">
        <f>'Input Cost_MS1'!J12</f>
        <v>0</v>
      </c>
      <c r="M3" s="55">
        <f>'Input Cost_MS1'!K12</f>
        <v>0</v>
      </c>
      <c r="N3" s="55">
        <f>'Input Cost_MS1'!L12</f>
        <v>0</v>
      </c>
      <c r="O3" s="55">
        <f>'Input Cost_MS1'!M12</f>
        <v>0</v>
      </c>
      <c r="P3" s="55">
        <f>'Input Cost_MS1'!N12</f>
        <v>0</v>
      </c>
      <c r="Q3" s="55">
        <f>'Input Cost_MS1'!O12</f>
        <v>0</v>
      </c>
      <c r="R3" s="55">
        <f>'Input Cost_MS1'!P12</f>
        <v>0</v>
      </c>
      <c r="S3" s="55">
        <f>'Input Cost_MS1'!Q12</f>
        <v>0</v>
      </c>
      <c r="T3" s="55">
        <f>'Input Cost_MS1'!R12</f>
        <v>0</v>
      </c>
      <c r="U3" s="55">
        <f>'Input Cost_MS1'!S12</f>
        <v>0</v>
      </c>
      <c r="V3" s="55">
        <f>'Input Cost_MS1'!T12</f>
        <v>0</v>
      </c>
      <c r="W3" s="55">
        <f>'Input Cost_MS1'!U12</f>
        <v>0</v>
      </c>
      <c r="X3" s="55">
        <f>'Input Cost_MS1'!V12</f>
        <v>0</v>
      </c>
      <c r="Y3" s="55">
        <f>'Input Cost_MS1'!W12</f>
        <v>0</v>
      </c>
      <c r="Z3" s="55">
        <f>'Input Cost_MS1'!X12</f>
        <v>0</v>
      </c>
      <c r="AA3" s="55">
        <f>'Input Cost_MS1'!Y12</f>
        <v>0</v>
      </c>
      <c r="AB3" s="55">
        <f>'Input Cost_MS1'!Z12</f>
        <v>0</v>
      </c>
      <c r="AC3" s="55">
        <f>'Input Cost_MS1'!AA12</f>
        <v>0</v>
      </c>
      <c r="AD3" s="55">
        <f>'Input Cost_MS1'!AB12</f>
        <v>0</v>
      </c>
      <c r="AE3" s="55">
        <f>'Input Cost_MS1'!AC12</f>
        <v>0</v>
      </c>
      <c r="AF3" s="55">
        <f>'Input Cost_MS1'!AD12</f>
        <v>0</v>
      </c>
      <c r="AG3" s="55">
        <f>'Input Cost_MS1'!AE12</f>
        <v>0</v>
      </c>
      <c r="AH3" s="55">
        <f>'Input Cost_MS1'!AF12</f>
        <v>0</v>
      </c>
      <c r="AI3" s="55">
        <f>'Input Cost_MS1'!AG12</f>
        <v>0</v>
      </c>
      <c r="AJ3" s="55">
        <f>'Input Cost_MS1'!AH12</f>
        <v>0</v>
      </c>
      <c r="AK3" s="55">
        <f>'Input Cost_MS1'!AI12</f>
        <v>0</v>
      </c>
      <c r="AL3" s="55">
        <f>'Input Cost_MS1'!AJ12</f>
        <v>0</v>
      </c>
      <c r="AM3" s="55">
        <f>'Input Cost_MS1'!AK12</f>
        <v>0</v>
      </c>
      <c r="AN3" s="55">
        <f>'Input Cost_MS1'!AL12</f>
        <v>0</v>
      </c>
      <c r="AO3" s="55">
        <f>'Input Cost_MS1'!AM12</f>
        <v>0</v>
      </c>
      <c r="AP3" s="55">
        <f>'Input Cost_MS1'!AN12</f>
        <v>0</v>
      </c>
      <c r="AQ3" s="55">
        <f>'Input Cost_MS1'!AO12</f>
        <v>0</v>
      </c>
      <c r="AR3" s="55">
        <f>'Input Cost_MS1'!AP12</f>
        <v>0</v>
      </c>
      <c r="AS3" s="55">
        <f>'Input Cost_MS1'!AQ12</f>
        <v>0</v>
      </c>
      <c r="AT3" s="55"/>
    </row>
    <row r="4" spans="1:46">
      <c r="A4" s="20" t="s">
        <v>386</v>
      </c>
      <c r="B4" s="757"/>
      <c r="C4" s="20"/>
      <c r="D4" s="21"/>
      <c r="E4" s="22"/>
      <c r="F4" s="856" t="str">
        <f>'Input Cost_MS1'!B5</f>
        <v>VOSS Germany</v>
      </c>
      <c r="G4" s="36" t="str">
        <f t="shared" ref="G4:L4" si="0">F4</f>
        <v>VOSS Germany</v>
      </c>
      <c r="H4" s="36" t="str">
        <f t="shared" si="0"/>
        <v>VOSS Germany</v>
      </c>
      <c r="I4" s="36" t="str">
        <f t="shared" si="0"/>
        <v>VOSS Germany</v>
      </c>
      <c r="J4" s="36" t="str">
        <f t="shared" si="0"/>
        <v>VOSS Germany</v>
      </c>
      <c r="K4" s="36" t="str">
        <f t="shared" si="0"/>
        <v>VOSS Germany</v>
      </c>
      <c r="L4" s="36" t="str">
        <f t="shared" si="0"/>
        <v>VOSS Germany</v>
      </c>
      <c r="M4" s="37" t="str">
        <f t="shared" ref="M4" si="1">L4</f>
        <v>VOSS Germany</v>
      </c>
      <c r="N4" s="37" t="str">
        <f t="shared" ref="N4" si="2">M4</f>
        <v>VOSS Germany</v>
      </c>
      <c r="O4" s="37" t="str">
        <f t="shared" ref="O4:S4" si="3">N4</f>
        <v>VOSS Germany</v>
      </c>
      <c r="P4" s="37" t="str">
        <f t="shared" si="3"/>
        <v>VOSS Germany</v>
      </c>
      <c r="Q4" s="37" t="str">
        <f t="shared" si="3"/>
        <v>VOSS Germany</v>
      </c>
      <c r="R4" s="37" t="str">
        <f t="shared" si="3"/>
        <v>VOSS Germany</v>
      </c>
      <c r="S4" s="37" t="str">
        <f t="shared" si="3"/>
        <v>VOSS Germany</v>
      </c>
      <c r="T4" s="37" t="str">
        <f t="shared" ref="T4" si="4">S4</f>
        <v>VOSS Germany</v>
      </c>
      <c r="U4" s="37" t="str">
        <f t="shared" ref="U4" si="5">T4</f>
        <v>VOSS Germany</v>
      </c>
      <c r="V4" s="37" t="str">
        <f t="shared" ref="V4" si="6">U4</f>
        <v>VOSS Germany</v>
      </c>
      <c r="W4" s="37" t="str">
        <f t="shared" ref="W4" si="7">V4</f>
        <v>VOSS Germany</v>
      </c>
      <c r="X4" s="37" t="str">
        <f t="shared" ref="X4" si="8">W4</f>
        <v>VOSS Germany</v>
      </c>
      <c r="Y4" s="37" t="str">
        <f t="shared" ref="Y4" si="9">X4</f>
        <v>VOSS Germany</v>
      </c>
      <c r="Z4" s="37" t="str">
        <f t="shared" ref="Z4" si="10">Y4</f>
        <v>VOSS Germany</v>
      </c>
      <c r="AA4" s="37" t="str">
        <f t="shared" ref="AA4" si="11">Z4</f>
        <v>VOSS Germany</v>
      </c>
      <c r="AB4" s="37" t="str">
        <f t="shared" ref="AB4" si="12">AA4</f>
        <v>VOSS Germany</v>
      </c>
      <c r="AC4" s="37" t="str">
        <f t="shared" ref="AC4" si="13">AB4</f>
        <v>VOSS Germany</v>
      </c>
      <c r="AD4" s="37" t="str">
        <f t="shared" ref="AD4" si="14">AC4</f>
        <v>VOSS Germany</v>
      </c>
      <c r="AE4" s="37" t="str">
        <f t="shared" ref="AE4" si="15">AD4</f>
        <v>VOSS Germany</v>
      </c>
      <c r="AF4" s="37" t="str">
        <f t="shared" ref="AF4" si="16">AE4</f>
        <v>VOSS Germany</v>
      </c>
      <c r="AG4" s="37" t="str">
        <f t="shared" ref="AG4" si="17">AF4</f>
        <v>VOSS Germany</v>
      </c>
      <c r="AH4" s="37" t="str">
        <f t="shared" ref="AH4" si="18">AG4</f>
        <v>VOSS Germany</v>
      </c>
      <c r="AI4" s="37" t="str">
        <f t="shared" ref="AI4" si="19">AH4</f>
        <v>VOSS Germany</v>
      </c>
      <c r="AJ4" s="37" t="str">
        <f t="shared" ref="AJ4" si="20">AI4</f>
        <v>VOSS Germany</v>
      </c>
      <c r="AK4" s="37" t="str">
        <f t="shared" ref="AK4" si="21">AJ4</f>
        <v>VOSS Germany</v>
      </c>
      <c r="AL4" s="37" t="str">
        <f t="shared" ref="AL4" si="22">AK4</f>
        <v>VOSS Germany</v>
      </c>
      <c r="AM4" s="37" t="str">
        <f t="shared" ref="AM4" si="23">AL4</f>
        <v>VOSS Germany</v>
      </c>
      <c r="AN4" s="37" t="str">
        <f t="shared" ref="AN4" si="24">AM4</f>
        <v>VOSS Germany</v>
      </c>
      <c r="AO4" s="37" t="str">
        <f t="shared" ref="AO4" si="25">AN4</f>
        <v>VOSS Germany</v>
      </c>
      <c r="AP4" s="37" t="str">
        <f t="shared" ref="AP4" si="26">AO4</f>
        <v>VOSS Germany</v>
      </c>
      <c r="AQ4" s="37" t="str">
        <f t="shared" ref="AQ4" si="27">AP4</f>
        <v>VOSS Germany</v>
      </c>
      <c r="AR4" s="37" t="str">
        <f t="shared" ref="AR4" si="28">AQ4</f>
        <v>VOSS Germany</v>
      </c>
      <c r="AS4" s="37" t="str">
        <f t="shared" ref="AS4" si="29">AR4</f>
        <v>VOSS Germany</v>
      </c>
      <c r="AT4" s="26" t="str">
        <f>K4</f>
        <v>VOSS Germany</v>
      </c>
    </row>
    <row r="5" spans="1:46" ht="17.25" customHeight="1">
      <c r="A5" s="7" t="s">
        <v>387</v>
      </c>
      <c r="B5" s="271" t="s">
        <v>215</v>
      </c>
      <c r="C5" s="7"/>
      <c r="D5" s="8"/>
      <c r="E5" s="9"/>
      <c r="F5" s="38">
        <f>'Input Cost_MS1'!D13</f>
        <v>1000</v>
      </c>
      <c r="G5" s="38">
        <f>'Input Cost_MS1'!E13</f>
        <v>1000</v>
      </c>
      <c r="H5" s="38">
        <f>'Input Cost_MS1'!F13</f>
        <v>0</v>
      </c>
      <c r="I5" s="38">
        <f>'Input Cost_MS1'!G13</f>
        <v>0</v>
      </c>
      <c r="J5" s="38">
        <f>'Input Cost_MS1'!H13</f>
        <v>0</v>
      </c>
      <c r="K5" s="38">
        <f>'Input Cost_MS1'!I13</f>
        <v>0</v>
      </c>
      <c r="L5" s="38">
        <f>'Input Cost_MS1'!J13</f>
        <v>0</v>
      </c>
      <c r="M5" s="38">
        <f>'Input Cost_MS1'!K13</f>
        <v>0</v>
      </c>
      <c r="N5" s="38">
        <f>'Input Cost_MS1'!L13</f>
        <v>0</v>
      </c>
      <c r="O5" s="38">
        <f>'Input Cost_MS1'!M13</f>
        <v>0</v>
      </c>
      <c r="P5" s="38">
        <f>'Input Cost_MS1'!N13</f>
        <v>0</v>
      </c>
      <c r="Q5" s="38">
        <f>'Input Cost_MS1'!O13</f>
        <v>0</v>
      </c>
      <c r="R5" s="38">
        <f>'Input Cost_MS1'!P13</f>
        <v>0</v>
      </c>
      <c r="S5" s="38">
        <f>'Input Cost_MS1'!Q13</f>
        <v>0</v>
      </c>
      <c r="T5" s="38">
        <f>'Input Cost_MS1'!R13</f>
        <v>0</v>
      </c>
      <c r="U5" s="38">
        <f>'Input Cost_MS1'!S13</f>
        <v>0</v>
      </c>
      <c r="V5" s="38">
        <f>'Input Cost_MS1'!T13</f>
        <v>0</v>
      </c>
      <c r="W5" s="38">
        <f>'Input Cost_MS1'!U13</f>
        <v>0</v>
      </c>
      <c r="X5" s="38">
        <f>'Input Cost_MS1'!V13</f>
        <v>0</v>
      </c>
      <c r="Y5" s="38">
        <f>'Input Cost_MS1'!W13</f>
        <v>0</v>
      </c>
      <c r="Z5" s="38">
        <f>'Input Cost_MS1'!X13</f>
        <v>0</v>
      </c>
      <c r="AA5" s="38">
        <f>'Input Cost_MS1'!Y13</f>
        <v>0</v>
      </c>
      <c r="AB5" s="38">
        <f>'Input Cost_MS1'!Z13</f>
        <v>0</v>
      </c>
      <c r="AC5" s="38">
        <f>'Input Cost_MS1'!AA13</f>
        <v>0</v>
      </c>
      <c r="AD5" s="38">
        <f>'Input Cost_MS1'!AB13</f>
        <v>0</v>
      </c>
      <c r="AE5" s="38">
        <f>'Input Cost_MS1'!AC13</f>
        <v>0</v>
      </c>
      <c r="AF5" s="38">
        <f>'Input Cost_MS1'!AD13</f>
        <v>0</v>
      </c>
      <c r="AG5" s="38">
        <f>'Input Cost_MS1'!AE13</f>
        <v>0</v>
      </c>
      <c r="AH5" s="38">
        <f>'Input Cost_MS1'!AF13</f>
        <v>0</v>
      </c>
      <c r="AI5" s="38">
        <f>'Input Cost_MS1'!AG13</f>
        <v>0</v>
      </c>
      <c r="AJ5" s="38">
        <f>'Input Cost_MS1'!AH13</f>
        <v>0</v>
      </c>
      <c r="AK5" s="38">
        <f>'Input Cost_MS1'!AI13</f>
        <v>0</v>
      </c>
      <c r="AL5" s="38">
        <f>'Input Cost_MS1'!AJ13</f>
        <v>0</v>
      </c>
      <c r="AM5" s="38">
        <f>'Input Cost_MS1'!AK13</f>
        <v>0</v>
      </c>
      <c r="AN5" s="38">
        <f>'Input Cost_MS1'!AL13</f>
        <v>0</v>
      </c>
      <c r="AO5" s="38">
        <f>'Input Cost_MS1'!AM13</f>
        <v>0</v>
      </c>
      <c r="AP5" s="38">
        <f>'Input Cost_MS1'!AN13</f>
        <v>0</v>
      </c>
      <c r="AQ5" s="38">
        <f>'Input Cost_MS1'!AO13</f>
        <v>0</v>
      </c>
      <c r="AR5" s="38">
        <f>'Input Cost_MS1'!AP13</f>
        <v>0</v>
      </c>
      <c r="AS5" s="38">
        <f>'Input Cost_MS1'!AQ13</f>
        <v>0</v>
      </c>
      <c r="AT5" s="38">
        <f>'Input Cost_MS1'!AR13</f>
        <v>0</v>
      </c>
    </row>
    <row r="6" spans="1:46" ht="16.5" customHeight="1">
      <c r="A6" s="27" t="s">
        <v>13</v>
      </c>
      <c r="B6" s="758" t="s">
        <v>299</v>
      </c>
      <c r="C6" s="27"/>
      <c r="D6" s="28"/>
      <c r="E6" s="29"/>
      <c r="F6" s="42">
        <f>IF('Input Cost_MS1'!$D$116="PLN",'Input Cost_MS1'!D117*Währung!$B$13,'Input Cost_MS1'!D117)*(1+'Input Cost_MS1'!$C$117)</f>
        <v>299.7</v>
      </c>
      <c r="G6" s="42">
        <f>IF('Input Cost_MS1'!$D$116="PLN",'Input Cost_MS1'!E117*Währung!$B$13,'Input Cost_MS1'!E117)*(1+'Input Cost_MS1'!$C$117)</f>
        <v>0</v>
      </c>
      <c r="H6" s="42">
        <f>IF('Input Cost_MS1'!$D$116="PLN",'Input Cost_MS1'!F117*Währung!$B$13,'Input Cost_MS1'!F117)*(1+'Input Cost_MS1'!$C$117)</f>
        <v>0</v>
      </c>
      <c r="I6" s="42">
        <f>IF('Input Cost_MS1'!$D$116="PLN",'Input Cost_MS1'!G117*Währung!$B$13,'Input Cost_MS1'!G117)*(1+'Input Cost_MS1'!$C$117)</f>
        <v>0</v>
      </c>
      <c r="J6" s="42">
        <f>IF('Input Cost_MS1'!$D$116="PLN",'Input Cost_MS1'!H117*Währung!$B$13,'Input Cost_MS1'!H117)*(1+'Input Cost_MS1'!$C$117)</f>
        <v>0</v>
      </c>
      <c r="K6" s="42">
        <f>IF('Input Cost_MS1'!$D$116="PLN",'Input Cost_MS1'!I117*Währung!$B$13,'Input Cost_MS1'!I117)*(1+'Input Cost_MS1'!$C$117)</f>
        <v>0</v>
      </c>
      <c r="L6" s="42">
        <f>IF('Input Cost_MS1'!$D$116="PLN",'Input Cost_MS1'!J117*Währung!$B$13,'Input Cost_MS1'!J117)*(1+'Input Cost_MS1'!$C$117)</f>
        <v>0</v>
      </c>
      <c r="M6" s="42">
        <f>IF('Input Cost_MS1'!$D$116="PLN",'Input Cost_MS1'!K117*Währung!$B$13,'Input Cost_MS1'!K117)*(1+'Input Cost_MS1'!$C$117)</f>
        <v>0</v>
      </c>
      <c r="N6" s="42">
        <f>IF('Input Cost_MS1'!$D$116="PLN",'Input Cost_MS1'!L117*Währung!$B$13,'Input Cost_MS1'!L117)*(1+'Input Cost_MS1'!$C$117)</f>
        <v>0</v>
      </c>
      <c r="O6" s="42">
        <f>IF('Input Cost_MS1'!$D$116="PLN",'Input Cost_MS1'!M117*Währung!$B$13,'Input Cost_MS1'!M117)*(1+'Input Cost_MS1'!$C$117)</f>
        <v>0</v>
      </c>
      <c r="P6" s="42">
        <f>IF('Input Cost_MS1'!$D$116="PLN",'Input Cost_MS1'!N117*Währung!$B$13,'Input Cost_MS1'!N117)*(1+'Input Cost_MS1'!$C$117)</f>
        <v>0</v>
      </c>
      <c r="Q6" s="42">
        <f>IF('Input Cost_MS1'!$D$116="PLN",'Input Cost_MS1'!O117*Währung!$B$13,'Input Cost_MS1'!O117)*(1+'Input Cost_MS1'!$C$117)</f>
        <v>0</v>
      </c>
      <c r="R6" s="42">
        <f>IF('Input Cost_MS1'!$D$116="PLN",'Input Cost_MS1'!P117*Währung!$B$13,'Input Cost_MS1'!P117)*(1+'Input Cost_MS1'!$C$117)</f>
        <v>0</v>
      </c>
      <c r="S6" s="42">
        <f>IF('Input Cost_MS1'!$D$116="PLN",'Input Cost_MS1'!Q117*Währung!$B$13,'Input Cost_MS1'!Q117)*(1+'Input Cost_MS1'!$C$117)</f>
        <v>0</v>
      </c>
      <c r="T6" s="42">
        <f>IF('Input Cost_MS1'!$D$116="PLN",'Input Cost_MS1'!R117*Währung!$B$13,'Input Cost_MS1'!R117)*(1+'Input Cost_MS1'!$C$117)</f>
        <v>0</v>
      </c>
      <c r="U6" s="42">
        <f>IF('Input Cost_MS1'!$D$116="PLN",'Input Cost_MS1'!S117*Währung!$B$13,'Input Cost_MS1'!S117)*(1+'Input Cost_MS1'!$C$117)</f>
        <v>0</v>
      </c>
      <c r="V6" s="42">
        <f>IF('Input Cost_MS1'!$D$116="PLN",'Input Cost_MS1'!T117*Währung!$B$13,'Input Cost_MS1'!T117)*(1+'Input Cost_MS1'!$C$117)</f>
        <v>0</v>
      </c>
      <c r="W6" s="42">
        <f>IF('Input Cost_MS1'!$D$116="PLN",'Input Cost_MS1'!U117*Währung!$B$13,'Input Cost_MS1'!U117)*(1+'Input Cost_MS1'!$C$117)</f>
        <v>0</v>
      </c>
      <c r="X6" s="42">
        <f>IF('Input Cost_MS1'!$D$116="PLN",'Input Cost_MS1'!V117*Währung!$B$13,'Input Cost_MS1'!V117)*(1+'Input Cost_MS1'!$C$117)</f>
        <v>0</v>
      </c>
      <c r="Y6" s="42">
        <f>IF('Input Cost_MS1'!$D$116="PLN",'Input Cost_MS1'!W117*Währung!$B$13,'Input Cost_MS1'!W117)*(1+'Input Cost_MS1'!$C$117)</f>
        <v>0</v>
      </c>
      <c r="Z6" s="42">
        <f>IF('Input Cost_MS1'!$D$116="PLN",'Input Cost_MS1'!X117*Währung!$B$13,'Input Cost_MS1'!X117)*(1+'Input Cost_MS1'!$C$117)</f>
        <v>0</v>
      </c>
      <c r="AA6" s="42">
        <f>IF('Input Cost_MS1'!$D$116="PLN",'Input Cost_MS1'!Y117*Währung!$B$13,'Input Cost_MS1'!Y117)*(1+'Input Cost_MS1'!$C$117)</f>
        <v>0</v>
      </c>
      <c r="AB6" s="42">
        <f>IF('Input Cost_MS1'!$D$116="PLN",'Input Cost_MS1'!Z117*Währung!$B$13,'Input Cost_MS1'!Z117)*(1+'Input Cost_MS1'!$C$117)</f>
        <v>0</v>
      </c>
      <c r="AC6" s="42">
        <f>IF('Input Cost_MS1'!$D$116="PLN",'Input Cost_MS1'!AA117*Währung!$B$13,'Input Cost_MS1'!AA117)*(1+'Input Cost_MS1'!$C$117)</f>
        <v>0</v>
      </c>
      <c r="AD6" s="42">
        <f>IF('Input Cost_MS1'!$D$116="PLN",'Input Cost_MS1'!AB117*Währung!$B$13,'Input Cost_MS1'!AB117)*(1+'Input Cost_MS1'!$C$117)</f>
        <v>0</v>
      </c>
      <c r="AE6" s="42">
        <f>IF('Input Cost_MS1'!$D$116="PLN",'Input Cost_MS1'!AC117*Währung!$B$13,'Input Cost_MS1'!AC117)*(1+'Input Cost_MS1'!$C$117)</f>
        <v>0</v>
      </c>
      <c r="AF6" s="42">
        <f>IF('Input Cost_MS1'!$D$116="PLN",'Input Cost_MS1'!AD117*Währung!$B$13,'Input Cost_MS1'!AD117)*(1+'Input Cost_MS1'!$C$117)</f>
        <v>0</v>
      </c>
      <c r="AG6" s="42">
        <f>IF('Input Cost_MS1'!$D$116="PLN",'Input Cost_MS1'!AE117*Währung!$B$13,'Input Cost_MS1'!AE117)*(1+'Input Cost_MS1'!$C$117)</f>
        <v>0</v>
      </c>
      <c r="AH6" s="42">
        <f>IF('Input Cost_MS1'!$D$116="PLN",'Input Cost_MS1'!AF117*Währung!$B$13,'Input Cost_MS1'!AF117)*(1+'Input Cost_MS1'!$C$117)</f>
        <v>0</v>
      </c>
      <c r="AI6" s="42">
        <f>IF('Input Cost_MS1'!$D$116="PLN",'Input Cost_MS1'!AG117*Währung!$B$13,'Input Cost_MS1'!AG117)*(1+'Input Cost_MS1'!$C$117)</f>
        <v>0</v>
      </c>
      <c r="AJ6" s="42">
        <f>IF('Input Cost_MS1'!$D$116="PLN",'Input Cost_MS1'!AH117*Währung!$B$13,'Input Cost_MS1'!AH117)*(1+'Input Cost_MS1'!$C$117)</f>
        <v>0</v>
      </c>
      <c r="AK6" s="42">
        <f>IF('Input Cost_MS1'!$D$116="PLN",'Input Cost_MS1'!AI117*Währung!$B$13,'Input Cost_MS1'!AI117)*(1+'Input Cost_MS1'!$C$117)</f>
        <v>0</v>
      </c>
      <c r="AL6" s="42">
        <f>IF('Input Cost_MS1'!$D$116="PLN",'Input Cost_MS1'!AJ117*Währung!$B$13,'Input Cost_MS1'!AJ117)*(1+'Input Cost_MS1'!$C$117)</f>
        <v>0</v>
      </c>
      <c r="AM6" s="42">
        <f>IF('Input Cost_MS1'!$D$116="PLN",'Input Cost_MS1'!AK117*Währung!$B$13,'Input Cost_MS1'!AK117)*(1+'Input Cost_MS1'!$C$117)</f>
        <v>0</v>
      </c>
      <c r="AN6" s="42">
        <f>IF('Input Cost_MS1'!$D$116="PLN",'Input Cost_MS1'!AL117*Währung!$B$13,'Input Cost_MS1'!AL117)*(1+'Input Cost_MS1'!$C$117)</f>
        <v>0</v>
      </c>
      <c r="AO6" s="42">
        <f>IF('Input Cost_MS1'!$D$116="PLN",'Input Cost_MS1'!AM117*Währung!$B$13,'Input Cost_MS1'!AM117)*(1+'Input Cost_MS1'!$C$117)</f>
        <v>0</v>
      </c>
      <c r="AP6" s="42">
        <f>IF('Input Cost_MS1'!$D$116="PLN",'Input Cost_MS1'!AN117*Währung!$B$13,'Input Cost_MS1'!AN117)*(1+'Input Cost_MS1'!$C$117)</f>
        <v>0</v>
      </c>
      <c r="AQ6" s="42">
        <f>IF('Input Cost_MS1'!$D$116="PLN",'Input Cost_MS1'!AO117*Währung!$B$13,'Input Cost_MS1'!AO117)*(1+'Input Cost_MS1'!$C$117)</f>
        <v>0</v>
      </c>
      <c r="AR6" s="42">
        <f>IF('Input Cost_MS1'!$D$116="PLN",'Input Cost_MS1'!AP117*Währung!$B$13,'Input Cost_MS1'!AP117)*(1+'Input Cost_MS1'!$C$117)</f>
        <v>0</v>
      </c>
      <c r="AS6" s="42">
        <f>IF('Input Cost_MS1'!$D$116="PLN",'Input Cost_MS1'!AQ117*Währung!$B$13,'Input Cost_MS1'!AQ117)*(1+'Input Cost_MS1'!$C$117)</f>
        <v>0</v>
      </c>
      <c r="AT6" s="42">
        <f>IF('Input Cost_MS1'!$D$116="PLN",'Input Cost_MS1'!AR117*Währung!$B$13,'Input Cost_MS1'!AR117)*(1+'Input Cost_MS1'!$C$117)</f>
        <v>0</v>
      </c>
    </row>
    <row r="7" spans="1:46" ht="8.25" customHeight="1">
      <c r="A7" s="7"/>
      <c r="B7" s="271"/>
      <c r="C7" s="7"/>
      <c r="D7" s="8"/>
      <c r="E7" s="9"/>
      <c r="F7" s="39"/>
      <c r="G7" s="39"/>
      <c r="H7" s="39"/>
      <c r="I7" s="39"/>
      <c r="J7" s="39"/>
      <c r="K7" s="39"/>
      <c r="L7" s="39"/>
      <c r="M7" s="39"/>
      <c r="N7" s="39"/>
      <c r="O7" s="39"/>
      <c r="P7" s="39"/>
      <c r="Q7" s="39"/>
      <c r="R7" s="39"/>
      <c r="S7" s="39"/>
      <c r="T7" s="39"/>
      <c r="U7" s="39"/>
      <c r="V7" s="39"/>
      <c r="W7" s="39"/>
      <c r="X7" s="39"/>
      <c r="Y7" s="39"/>
      <c r="Z7" s="39"/>
      <c r="AA7" s="39"/>
      <c r="AB7" s="39"/>
      <c r="AC7" s="39"/>
      <c r="AD7" s="39"/>
      <c r="AE7" s="39"/>
      <c r="AF7" s="39"/>
      <c r="AG7" s="39"/>
      <c r="AH7" s="39"/>
      <c r="AI7" s="39"/>
      <c r="AJ7" s="39"/>
      <c r="AK7" s="39"/>
      <c r="AL7" s="39"/>
      <c r="AM7" s="39"/>
      <c r="AN7" s="39"/>
      <c r="AO7" s="39"/>
      <c r="AP7" s="39"/>
      <c r="AQ7" s="39"/>
      <c r="AR7" s="39"/>
      <c r="AS7" s="39"/>
      <c r="AT7" s="39"/>
    </row>
    <row r="8" spans="1:46" ht="16.5" customHeight="1">
      <c r="A8" s="7" t="s">
        <v>388</v>
      </c>
      <c r="B8" s="271" t="s">
        <v>299</v>
      </c>
      <c r="C8" s="7"/>
      <c r="D8" s="8"/>
      <c r="E8" s="9"/>
      <c r="F8" s="39">
        <f>IF('Input Cost_MS1'!$D$116="PLN",'Input Cost_MS1'!D118*Währung!$B$13,'Input Cost_MS1'!D118)*(1+'Input Cost_MS1'!$C$118)</f>
        <v>0</v>
      </c>
      <c r="G8" s="39">
        <f>IF('Input Cost_MS1'!$D$116="PLN",'Input Cost_MS1'!E118*Währung!$B$13,'Input Cost_MS1'!E118)*(1+'Input Cost_MS1'!$C$118)</f>
        <v>0</v>
      </c>
      <c r="H8" s="39">
        <f>IF('Input Cost_MS1'!$D$116="PLN",'Input Cost_MS1'!F118*Währung!$B$13,'Input Cost_MS1'!F118)*(1+'Input Cost_MS1'!$C$118)</f>
        <v>0</v>
      </c>
      <c r="I8" s="39">
        <f>IF('Input Cost_MS1'!$D$116="PLN",'Input Cost_MS1'!G118*Währung!$B$13,'Input Cost_MS1'!G118)*(1+'Input Cost_MS1'!$C$118)</f>
        <v>0</v>
      </c>
      <c r="J8" s="39">
        <f>IF('Input Cost_MS1'!$D$116="PLN",'Input Cost_MS1'!H118*Währung!$B$13,'Input Cost_MS1'!H118)*(1+'Input Cost_MS1'!$C$118)</f>
        <v>0</v>
      </c>
      <c r="K8" s="39">
        <f>IF('Input Cost_MS1'!$D$116="PLN",'Input Cost_MS1'!I118*Währung!$B$13,'Input Cost_MS1'!I118)*(1+'Input Cost_MS1'!$C$118)</f>
        <v>0</v>
      </c>
      <c r="L8" s="39">
        <f>IF('Input Cost_MS1'!$D$116="PLN",'Input Cost_MS1'!J118*Währung!$B$13,'Input Cost_MS1'!J118)*(1+'Input Cost_MS1'!$C$118)</f>
        <v>0</v>
      </c>
      <c r="M8" s="39">
        <f>IF('Input Cost_MS1'!$D$116="PLN",'Input Cost_MS1'!K118*Währung!$B$13,'Input Cost_MS1'!K118)*(1+'Input Cost_MS1'!$C$118)</f>
        <v>0</v>
      </c>
      <c r="N8" s="39">
        <f>IF('Input Cost_MS1'!$D$116="PLN",'Input Cost_MS1'!L118*Währung!$B$13,'Input Cost_MS1'!L118)*(1+'Input Cost_MS1'!$C$118)</f>
        <v>0</v>
      </c>
      <c r="O8" s="39">
        <f>IF('Input Cost_MS1'!$D$116="PLN",'Input Cost_MS1'!M118*Währung!$B$13,'Input Cost_MS1'!M118)*(1+'Input Cost_MS1'!$C$118)</f>
        <v>0</v>
      </c>
      <c r="P8" s="39">
        <f>IF('Input Cost_MS1'!$D$116="PLN",'Input Cost_MS1'!N118*Währung!$B$13,'Input Cost_MS1'!N118)*(1+'Input Cost_MS1'!$C$118)</f>
        <v>0</v>
      </c>
      <c r="Q8" s="39">
        <f>IF('Input Cost_MS1'!$D$116="PLN",'Input Cost_MS1'!O118*Währung!$B$13,'Input Cost_MS1'!O118)*(1+'Input Cost_MS1'!$C$118)</f>
        <v>0</v>
      </c>
      <c r="R8" s="39">
        <f>IF('Input Cost_MS1'!$D$116="PLN",'Input Cost_MS1'!P118*Währung!$B$13,'Input Cost_MS1'!P118)*(1+'Input Cost_MS1'!$C$118)</f>
        <v>0</v>
      </c>
      <c r="S8" s="39">
        <f>IF('Input Cost_MS1'!$D$116="PLN",'Input Cost_MS1'!Q118*Währung!$B$13,'Input Cost_MS1'!Q118)*(1+'Input Cost_MS1'!$C$118)</f>
        <v>0</v>
      </c>
      <c r="T8" s="39">
        <f>IF('Input Cost_MS1'!$D$116="PLN",'Input Cost_MS1'!R118*Währung!$B$13,'Input Cost_MS1'!R118)*(1+'Input Cost_MS1'!$C$118)</f>
        <v>0</v>
      </c>
      <c r="U8" s="39">
        <f>IF('Input Cost_MS1'!$D$116="PLN",'Input Cost_MS1'!S118*Währung!$B$13,'Input Cost_MS1'!S118)*(1+'Input Cost_MS1'!$C$118)</f>
        <v>0</v>
      </c>
      <c r="V8" s="39">
        <f>IF('Input Cost_MS1'!$D$116="PLN",'Input Cost_MS1'!T118*Währung!$B$13,'Input Cost_MS1'!T118)*(1+'Input Cost_MS1'!$C$118)</f>
        <v>0</v>
      </c>
      <c r="W8" s="39">
        <f>IF('Input Cost_MS1'!$D$116="PLN",'Input Cost_MS1'!U118*Währung!$B$13,'Input Cost_MS1'!U118)*(1+'Input Cost_MS1'!$C$118)</f>
        <v>0</v>
      </c>
      <c r="X8" s="39">
        <f>IF('Input Cost_MS1'!$D$116="PLN",'Input Cost_MS1'!V118*Währung!$B$13,'Input Cost_MS1'!V118)*(1+'Input Cost_MS1'!$C$118)</f>
        <v>0</v>
      </c>
      <c r="Y8" s="39">
        <f>IF('Input Cost_MS1'!$D$116="PLN",'Input Cost_MS1'!W118*Währung!$B$13,'Input Cost_MS1'!W118)*(1+'Input Cost_MS1'!$C$118)</f>
        <v>0</v>
      </c>
      <c r="Z8" s="39">
        <f>IF('Input Cost_MS1'!$D$116="PLN",'Input Cost_MS1'!X118*Währung!$B$13,'Input Cost_MS1'!X118)*(1+'Input Cost_MS1'!$C$118)</f>
        <v>0</v>
      </c>
      <c r="AA8" s="39">
        <f>IF('Input Cost_MS1'!$D$116="PLN",'Input Cost_MS1'!Y118*Währung!$B$13,'Input Cost_MS1'!Y118)*(1+'Input Cost_MS1'!$C$118)</f>
        <v>0</v>
      </c>
      <c r="AB8" s="39">
        <f>IF('Input Cost_MS1'!$D$116="PLN",'Input Cost_MS1'!Z118*Währung!$B$13,'Input Cost_MS1'!Z118)*(1+'Input Cost_MS1'!$C$118)</f>
        <v>0</v>
      </c>
      <c r="AC8" s="39">
        <f>IF('Input Cost_MS1'!$D$116="PLN",'Input Cost_MS1'!AA118*Währung!$B$13,'Input Cost_MS1'!AA118)*(1+'Input Cost_MS1'!$C$118)</f>
        <v>0</v>
      </c>
      <c r="AD8" s="39">
        <f>IF('Input Cost_MS1'!$D$116="PLN",'Input Cost_MS1'!AB118*Währung!$B$13,'Input Cost_MS1'!AB118)*(1+'Input Cost_MS1'!$C$118)</f>
        <v>0</v>
      </c>
      <c r="AE8" s="39">
        <f>IF('Input Cost_MS1'!$D$116="PLN",'Input Cost_MS1'!AC118*Währung!$B$13,'Input Cost_MS1'!AC118)*(1+'Input Cost_MS1'!$C$118)</f>
        <v>0</v>
      </c>
      <c r="AF8" s="39">
        <f>IF('Input Cost_MS1'!$D$116="PLN",'Input Cost_MS1'!AD118*Währung!$B$13,'Input Cost_MS1'!AD118)*(1+'Input Cost_MS1'!$C$118)</f>
        <v>0</v>
      </c>
      <c r="AG8" s="39">
        <f>IF('Input Cost_MS1'!$D$116="PLN",'Input Cost_MS1'!AE118*Währung!$B$13,'Input Cost_MS1'!AE118)*(1+'Input Cost_MS1'!$C$118)</f>
        <v>0</v>
      </c>
      <c r="AH8" s="39">
        <f>IF('Input Cost_MS1'!$D$116="PLN",'Input Cost_MS1'!AF118*Währung!$B$13,'Input Cost_MS1'!AF118)*(1+'Input Cost_MS1'!$C$118)</f>
        <v>0</v>
      </c>
      <c r="AI8" s="39">
        <f>IF('Input Cost_MS1'!$D$116="PLN",'Input Cost_MS1'!AG118*Währung!$B$13,'Input Cost_MS1'!AG118)*(1+'Input Cost_MS1'!$C$118)</f>
        <v>0</v>
      </c>
      <c r="AJ8" s="39">
        <f>IF('Input Cost_MS1'!$D$116="PLN",'Input Cost_MS1'!AH118*Währung!$B$13,'Input Cost_MS1'!AH118)*(1+'Input Cost_MS1'!$C$118)</f>
        <v>0</v>
      </c>
      <c r="AK8" s="39">
        <f>IF('Input Cost_MS1'!$D$116="PLN",'Input Cost_MS1'!AI118*Währung!$B$13,'Input Cost_MS1'!AI118)*(1+'Input Cost_MS1'!$C$118)</f>
        <v>0</v>
      </c>
      <c r="AL8" s="39">
        <f>IF('Input Cost_MS1'!$D$116="PLN",'Input Cost_MS1'!AJ118*Währung!$B$13,'Input Cost_MS1'!AJ118)*(1+'Input Cost_MS1'!$C$118)</f>
        <v>0</v>
      </c>
      <c r="AM8" s="39">
        <f>IF('Input Cost_MS1'!$D$116="PLN",'Input Cost_MS1'!AK118*Währung!$B$13,'Input Cost_MS1'!AK118)*(1+'Input Cost_MS1'!$C$118)</f>
        <v>0</v>
      </c>
      <c r="AN8" s="39">
        <f>IF('Input Cost_MS1'!$D$116="PLN",'Input Cost_MS1'!AL118*Währung!$B$13,'Input Cost_MS1'!AL118)*(1+'Input Cost_MS1'!$C$118)</f>
        <v>0</v>
      </c>
      <c r="AO8" s="39">
        <f>IF('Input Cost_MS1'!$D$116="PLN",'Input Cost_MS1'!AM118*Währung!$B$13,'Input Cost_MS1'!AM118)*(1+'Input Cost_MS1'!$C$118)</f>
        <v>0</v>
      </c>
      <c r="AP8" s="39">
        <f>IF('Input Cost_MS1'!$D$116="PLN",'Input Cost_MS1'!AN118*Währung!$B$13,'Input Cost_MS1'!AN118)*(1+'Input Cost_MS1'!$C$118)</f>
        <v>0</v>
      </c>
      <c r="AQ8" s="39">
        <f>IF('Input Cost_MS1'!$D$116="PLN",'Input Cost_MS1'!AO118*Währung!$B$13,'Input Cost_MS1'!AO118)*(1+'Input Cost_MS1'!$C$118)</f>
        <v>0</v>
      </c>
      <c r="AR8" s="39">
        <f>IF('Input Cost_MS1'!$D$116="PLN",'Input Cost_MS1'!AP118*Währung!$B$13,'Input Cost_MS1'!AP118)*(1+'Input Cost_MS1'!$C$118)</f>
        <v>0</v>
      </c>
      <c r="AS8" s="39">
        <f>IF('Input Cost_MS1'!$D$116="PLN",'Input Cost_MS1'!AQ118*Währung!$B$13,'Input Cost_MS1'!AQ118)*(1+'Input Cost_MS1'!$C$118)</f>
        <v>0</v>
      </c>
      <c r="AT8" s="39">
        <f>IF('Input Cost_MS1'!$D$116="PLN",'Input Cost_MS1'!AR118*Währung!$B$13,'Input Cost_MS1'!AR118)*(1+'Input Cost_MS1'!$C$118)</f>
        <v>0</v>
      </c>
    </row>
    <row r="9" spans="1:46" ht="16.5" customHeight="1">
      <c r="A9" s="7" t="s">
        <v>389</v>
      </c>
      <c r="B9" s="271" t="s">
        <v>299</v>
      </c>
      <c r="C9" s="7"/>
      <c r="D9" s="8"/>
      <c r="E9" s="9"/>
      <c r="F9" s="41">
        <f>IF('Input Cost_MS1'!$D$116="PLN",'Input Cost_MS1'!D119*Währung!$B$13,'Input Cost_MS1'!D119)*(1+'Input Cost_MS1'!$C$119)</f>
        <v>444</v>
      </c>
      <c r="G9" s="41">
        <f>IF('Input Cost_MS1'!$D$116="PLN",'Input Cost_MS1'!E119*Währung!$B$13,'Input Cost_MS1'!E119)*(1+'Input Cost_MS1'!$C$119)</f>
        <v>0</v>
      </c>
      <c r="H9" s="41">
        <f>IF('Input Cost_MS1'!$D$116="PLN",'Input Cost_MS1'!F119*Währung!$B$13,'Input Cost_MS1'!F119)*(1+'Input Cost_MS1'!$C$119)</f>
        <v>0</v>
      </c>
      <c r="I9" s="41">
        <f>IF('Input Cost_MS1'!$D$116="PLN",'Input Cost_MS1'!G119*Währung!$B$13,'Input Cost_MS1'!G119)*(1+'Input Cost_MS1'!$C$119)</f>
        <v>0</v>
      </c>
      <c r="J9" s="41">
        <f>IF('Input Cost_MS1'!$D$116="PLN",'Input Cost_MS1'!H119*Währung!$B$13,'Input Cost_MS1'!H119)*(1+'Input Cost_MS1'!$C$119)</f>
        <v>0</v>
      </c>
      <c r="K9" s="41">
        <f>IF('Input Cost_MS1'!$D$116="PLN",'Input Cost_MS1'!I119*Währung!$B$13,'Input Cost_MS1'!I119)*(1+'Input Cost_MS1'!$C$119)</f>
        <v>0</v>
      </c>
      <c r="L9" s="41">
        <f>IF('Input Cost_MS1'!$D$116="PLN",'Input Cost_MS1'!J119*Währung!$B$13,'Input Cost_MS1'!J119)*(1+'Input Cost_MS1'!$C$119)</f>
        <v>0</v>
      </c>
      <c r="M9" s="41">
        <f>IF('Input Cost_MS1'!$D$116="PLN",'Input Cost_MS1'!K119*Währung!$B$13,'Input Cost_MS1'!K119)*(1+'Input Cost_MS1'!$C$119)</f>
        <v>0</v>
      </c>
      <c r="N9" s="41">
        <f>IF('Input Cost_MS1'!$D$116="PLN",'Input Cost_MS1'!L119*Währung!$B$13,'Input Cost_MS1'!L119)*(1+'Input Cost_MS1'!$C$119)</f>
        <v>0</v>
      </c>
      <c r="O9" s="41">
        <f>IF('Input Cost_MS1'!$D$116="PLN",'Input Cost_MS1'!M119*Währung!$B$13,'Input Cost_MS1'!M119)*(1+'Input Cost_MS1'!$C$119)</f>
        <v>0</v>
      </c>
      <c r="P9" s="41">
        <f>IF('Input Cost_MS1'!$D$116="PLN",'Input Cost_MS1'!N119*Währung!$B$13,'Input Cost_MS1'!N119)*(1+'Input Cost_MS1'!$C$119)</f>
        <v>0</v>
      </c>
      <c r="Q9" s="41">
        <f>IF('Input Cost_MS1'!$D$116="PLN",'Input Cost_MS1'!O119*Währung!$B$13,'Input Cost_MS1'!O119)*(1+'Input Cost_MS1'!$C$119)</f>
        <v>0</v>
      </c>
      <c r="R9" s="41">
        <f>IF('Input Cost_MS1'!$D$116="PLN",'Input Cost_MS1'!P119*Währung!$B$13,'Input Cost_MS1'!P119)*(1+'Input Cost_MS1'!$C$119)</f>
        <v>0</v>
      </c>
      <c r="S9" s="41">
        <f>IF('Input Cost_MS1'!$D$116="PLN",'Input Cost_MS1'!Q119*Währung!$B$13,'Input Cost_MS1'!Q119)*(1+'Input Cost_MS1'!$C$119)</f>
        <v>0</v>
      </c>
      <c r="T9" s="41">
        <f>IF('Input Cost_MS1'!$D$116="PLN",'Input Cost_MS1'!R119*Währung!$B$13,'Input Cost_MS1'!R119)*(1+'Input Cost_MS1'!$C$119)</f>
        <v>0</v>
      </c>
      <c r="U9" s="41">
        <f>IF('Input Cost_MS1'!$D$116="PLN",'Input Cost_MS1'!S119*Währung!$B$13,'Input Cost_MS1'!S119)*(1+'Input Cost_MS1'!$C$119)</f>
        <v>0</v>
      </c>
      <c r="V9" s="41">
        <f>IF('Input Cost_MS1'!$D$116="PLN",'Input Cost_MS1'!T119*Währung!$B$13,'Input Cost_MS1'!T119)*(1+'Input Cost_MS1'!$C$119)</f>
        <v>0</v>
      </c>
      <c r="W9" s="41">
        <f>IF('Input Cost_MS1'!$D$116="PLN",'Input Cost_MS1'!U119*Währung!$B$13,'Input Cost_MS1'!U119)*(1+'Input Cost_MS1'!$C$119)</f>
        <v>0</v>
      </c>
      <c r="X9" s="41">
        <f>IF('Input Cost_MS1'!$D$116="PLN",'Input Cost_MS1'!V119*Währung!$B$13,'Input Cost_MS1'!V119)*(1+'Input Cost_MS1'!$C$119)</f>
        <v>0</v>
      </c>
      <c r="Y9" s="41">
        <f>IF('Input Cost_MS1'!$D$116="PLN",'Input Cost_MS1'!W119*Währung!$B$13,'Input Cost_MS1'!W119)*(1+'Input Cost_MS1'!$C$119)</f>
        <v>0</v>
      </c>
      <c r="Z9" s="41">
        <f>IF('Input Cost_MS1'!$D$116="PLN",'Input Cost_MS1'!X119*Währung!$B$13,'Input Cost_MS1'!X119)*(1+'Input Cost_MS1'!$C$119)</f>
        <v>0</v>
      </c>
      <c r="AA9" s="41">
        <f>IF('Input Cost_MS1'!$D$116="PLN",'Input Cost_MS1'!Y119*Währung!$B$13,'Input Cost_MS1'!Y119)*(1+'Input Cost_MS1'!$C$119)</f>
        <v>0</v>
      </c>
      <c r="AB9" s="41">
        <f>IF('Input Cost_MS1'!$D$116="PLN",'Input Cost_MS1'!Z119*Währung!$B$13,'Input Cost_MS1'!Z119)*(1+'Input Cost_MS1'!$C$119)</f>
        <v>0</v>
      </c>
      <c r="AC9" s="41">
        <f>IF('Input Cost_MS1'!$D$116="PLN",'Input Cost_MS1'!AA119*Währung!$B$13,'Input Cost_MS1'!AA119)*(1+'Input Cost_MS1'!$C$119)</f>
        <v>0</v>
      </c>
      <c r="AD9" s="41">
        <f>IF('Input Cost_MS1'!$D$116="PLN",'Input Cost_MS1'!AB119*Währung!$B$13,'Input Cost_MS1'!AB119)*(1+'Input Cost_MS1'!$C$119)</f>
        <v>0</v>
      </c>
      <c r="AE9" s="41">
        <f>IF('Input Cost_MS1'!$D$116="PLN",'Input Cost_MS1'!AC119*Währung!$B$13,'Input Cost_MS1'!AC119)*(1+'Input Cost_MS1'!$C$119)</f>
        <v>0</v>
      </c>
      <c r="AF9" s="41">
        <f>IF('Input Cost_MS1'!$D$116="PLN",'Input Cost_MS1'!AD119*Währung!$B$13,'Input Cost_MS1'!AD119)*(1+'Input Cost_MS1'!$C$119)</f>
        <v>0</v>
      </c>
      <c r="AG9" s="41">
        <f>IF('Input Cost_MS1'!$D$116="PLN",'Input Cost_MS1'!AE119*Währung!$B$13,'Input Cost_MS1'!AE119)*(1+'Input Cost_MS1'!$C$119)</f>
        <v>0</v>
      </c>
      <c r="AH9" s="41">
        <f>IF('Input Cost_MS1'!$D$116="PLN",'Input Cost_MS1'!AF119*Währung!$B$13,'Input Cost_MS1'!AF119)*(1+'Input Cost_MS1'!$C$119)</f>
        <v>0</v>
      </c>
      <c r="AI9" s="41">
        <f>IF('Input Cost_MS1'!$D$116="PLN",'Input Cost_MS1'!AG119*Währung!$B$13,'Input Cost_MS1'!AG119)*(1+'Input Cost_MS1'!$C$119)</f>
        <v>0</v>
      </c>
      <c r="AJ9" s="41">
        <f>IF('Input Cost_MS1'!$D$116="PLN",'Input Cost_MS1'!AH119*Währung!$B$13,'Input Cost_MS1'!AH119)*(1+'Input Cost_MS1'!$C$119)</f>
        <v>0</v>
      </c>
      <c r="AK9" s="41">
        <f>IF('Input Cost_MS1'!$D$116="PLN",'Input Cost_MS1'!AI119*Währung!$B$13,'Input Cost_MS1'!AI119)*(1+'Input Cost_MS1'!$C$119)</f>
        <v>0</v>
      </c>
      <c r="AL9" s="41">
        <f>IF('Input Cost_MS1'!$D$116="PLN",'Input Cost_MS1'!AJ119*Währung!$B$13,'Input Cost_MS1'!AJ119)*(1+'Input Cost_MS1'!$C$119)</f>
        <v>0</v>
      </c>
      <c r="AM9" s="41">
        <f>IF('Input Cost_MS1'!$D$116="PLN",'Input Cost_MS1'!AK119*Währung!$B$13,'Input Cost_MS1'!AK119)*(1+'Input Cost_MS1'!$C$119)</f>
        <v>0</v>
      </c>
      <c r="AN9" s="41">
        <f>IF('Input Cost_MS1'!$D$116="PLN",'Input Cost_MS1'!AL119*Währung!$B$13,'Input Cost_MS1'!AL119)*(1+'Input Cost_MS1'!$C$119)</f>
        <v>0</v>
      </c>
      <c r="AO9" s="41">
        <f>IF('Input Cost_MS1'!$D$116="PLN",'Input Cost_MS1'!AM119*Währung!$B$13,'Input Cost_MS1'!AM119)*(1+'Input Cost_MS1'!$C$119)</f>
        <v>0</v>
      </c>
      <c r="AP9" s="41">
        <f>IF('Input Cost_MS1'!$D$116="PLN",'Input Cost_MS1'!AN119*Währung!$B$13,'Input Cost_MS1'!AN119)*(1+'Input Cost_MS1'!$C$119)</f>
        <v>0</v>
      </c>
      <c r="AQ9" s="41">
        <f>IF('Input Cost_MS1'!$D$116="PLN",'Input Cost_MS1'!AO119*Währung!$B$13,'Input Cost_MS1'!AO119)*(1+'Input Cost_MS1'!$C$119)</f>
        <v>0</v>
      </c>
      <c r="AR9" s="41">
        <f>IF('Input Cost_MS1'!$D$116="PLN",'Input Cost_MS1'!AP119*Währung!$B$13,'Input Cost_MS1'!AP119)*(1+'Input Cost_MS1'!$C$119)</f>
        <v>0</v>
      </c>
      <c r="AS9" s="41">
        <f>IF('Input Cost_MS1'!$D$116="PLN",'Input Cost_MS1'!AQ119*Währung!$B$13,'Input Cost_MS1'!AQ119)*(1+'Input Cost_MS1'!$C$119)</f>
        <v>0</v>
      </c>
      <c r="AT9" s="41">
        <f>IF('Input Cost_MS1'!$D$116="PLN",'Input Cost_MS1'!AR119*Währung!$B$13,'Input Cost_MS1'!AR119)*(1+'Input Cost_MS1'!$C$119)</f>
        <v>0</v>
      </c>
    </row>
    <row r="10" spans="1:46" ht="16.5" customHeight="1">
      <c r="A10" s="4" t="s">
        <v>390</v>
      </c>
      <c r="B10" s="759" t="s">
        <v>299</v>
      </c>
      <c r="C10" s="4"/>
      <c r="D10" s="19"/>
      <c r="E10" s="5"/>
      <c r="F10" s="44">
        <f>F9+F8</f>
        <v>444</v>
      </c>
      <c r="G10" s="44">
        <f t="shared" ref="G10:AT10" si="30">G9+G8</f>
        <v>0</v>
      </c>
      <c r="H10" s="44">
        <f t="shared" si="30"/>
        <v>0</v>
      </c>
      <c r="I10" s="44">
        <f t="shared" si="30"/>
        <v>0</v>
      </c>
      <c r="J10" s="44">
        <f t="shared" ref="J10:L10" si="31">J9+J8</f>
        <v>0</v>
      </c>
      <c r="K10" s="44">
        <f t="shared" si="31"/>
        <v>0</v>
      </c>
      <c r="L10" s="44">
        <f t="shared" si="31"/>
        <v>0</v>
      </c>
      <c r="M10" s="44">
        <f t="shared" si="30"/>
        <v>0</v>
      </c>
      <c r="N10" s="44">
        <f t="shared" si="30"/>
        <v>0</v>
      </c>
      <c r="O10" s="44">
        <f t="shared" si="30"/>
        <v>0</v>
      </c>
      <c r="P10" s="44">
        <f t="shared" si="30"/>
        <v>0</v>
      </c>
      <c r="Q10" s="44">
        <f t="shared" si="30"/>
        <v>0</v>
      </c>
      <c r="R10" s="44">
        <f t="shared" si="30"/>
        <v>0</v>
      </c>
      <c r="S10" s="44">
        <f t="shared" si="30"/>
        <v>0</v>
      </c>
      <c r="T10" s="44">
        <f t="shared" si="30"/>
        <v>0</v>
      </c>
      <c r="U10" s="44">
        <f t="shared" si="30"/>
        <v>0</v>
      </c>
      <c r="V10" s="44">
        <f t="shared" si="30"/>
        <v>0</v>
      </c>
      <c r="W10" s="44">
        <f t="shared" si="30"/>
        <v>0</v>
      </c>
      <c r="X10" s="44">
        <f t="shared" si="30"/>
        <v>0</v>
      </c>
      <c r="Y10" s="44">
        <f t="shared" si="30"/>
        <v>0</v>
      </c>
      <c r="Z10" s="44">
        <f t="shared" si="30"/>
        <v>0</v>
      </c>
      <c r="AA10" s="44">
        <f t="shared" si="30"/>
        <v>0</v>
      </c>
      <c r="AB10" s="44">
        <f t="shared" si="30"/>
        <v>0</v>
      </c>
      <c r="AC10" s="44">
        <f t="shared" si="30"/>
        <v>0</v>
      </c>
      <c r="AD10" s="44">
        <f t="shared" si="30"/>
        <v>0</v>
      </c>
      <c r="AE10" s="44">
        <f t="shared" si="30"/>
        <v>0</v>
      </c>
      <c r="AF10" s="44">
        <f t="shared" si="30"/>
        <v>0</v>
      </c>
      <c r="AG10" s="44">
        <f t="shared" si="30"/>
        <v>0</v>
      </c>
      <c r="AH10" s="44">
        <f t="shared" si="30"/>
        <v>0</v>
      </c>
      <c r="AI10" s="44">
        <f t="shared" si="30"/>
        <v>0</v>
      </c>
      <c r="AJ10" s="44">
        <f t="shared" si="30"/>
        <v>0</v>
      </c>
      <c r="AK10" s="44">
        <f t="shared" si="30"/>
        <v>0</v>
      </c>
      <c r="AL10" s="44">
        <f t="shared" si="30"/>
        <v>0</v>
      </c>
      <c r="AM10" s="44">
        <f t="shared" si="30"/>
        <v>0</v>
      </c>
      <c r="AN10" s="44">
        <f t="shared" si="30"/>
        <v>0</v>
      </c>
      <c r="AO10" s="44">
        <f t="shared" si="30"/>
        <v>0</v>
      </c>
      <c r="AP10" s="44">
        <f t="shared" si="30"/>
        <v>0</v>
      </c>
      <c r="AQ10" s="44">
        <f t="shared" si="30"/>
        <v>0</v>
      </c>
      <c r="AR10" s="44">
        <f t="shared" si="30"/>
        <v>0</v>
      </c>
      <c r="AS10" s="44">
        <f t="shared" si="30"/>
        <v>0</v>
      </c>
      <c r="AT10" s="44">
        <f t="shared" si="30"/>
        <v>0</v>
      </c>
    </row>
    <row r="11" spans="1:46" ht="16.5" customHeight="1">
      <c r="A11" s="13" t="s">
        <v>248</v>
      </c>
      <c r="B11" s="760" t="s">
        <v>299</v>
      </c>
      <c r="C11" s="13"/>
      <c r="D11" s="14"/>
      <c r="E11" s="15"/>
      <c r="F11" s="45">
        <f t="shared" ref="F11:AT11" si="32">F6-F10</f>
        <v>-144.30000000000001</v>
      </c>
      <c r="G11" s="45">
        <f t="shared" si="32"/>
        <v>0</v>
      </c>
      <c r="H11" s="45">
        <f t="shared" si="32"/>
        <v>0</v>
      </c>
      <c r="I11" s="45">
        <f t="shared" si="32"/>
        <v>0</v>
      </c>
      <c r="J11" s="45">
        <f t="shared" ref="J11:L11" si="33">J6-J10</f>
        <v>0</v>
      </c>
      <c r="K11" s="45">
        <f t="shared" si="33"/>
        <v>0</v>
      </c>
      <c r="L11" s="45">
        <f t="shared" si="33"/>
        <v>0</v>
      </c>
      <c r="M11" s="45">
        <f t="shared" si="32"/>
        <v>0</v>
      </c>
      <c r="N11" s="45">
        <f t="shared" si="32"/>
        <v>0</v>
      </c>
      <c r="O11" s="45">
        <f t="shared" si="32"/>
        <v>0</v>
      </c>
      <c r="P11" s="45">
        <f t="shared" si="32"/>
        <v>0</v>
      </c>
      <c r="Q11" s="45">
        <f t="shared" si="32"/>
        <v>0</v>
      </c>
      <c r="R11" s="45">
        <f t="shared" si="32"/>
        <v>0</v>
      </c>
      <c r="S11" s="45">
        <f t="shared" si="32"/>
        <v>0</v>
      </c>
      <c r="T11" s="45">
        <f t="shared" si="32"/>
        <v>0</v>
      </c>
      <c r="U11" s="45">
        <f t="shared" si="32"/>
        <v>0</v>
      </c>
      <c r="V11" s="45">
        <f t="shared" si="32"/>
        <v>0</v>
      </c>
      <c r="W11" s="45">
        <f t="shared" si="32"/>
        <v>0</v>
      </c>
      <c r="X11" s="45">
        <f t="shared" si="32"/>
        <v>0</v>
      </c>
      <c r="Y11" s="45">
        <f t="shared" si="32"/>
        <v>0</v>
      </c>
      <c r="Z11" s="45">
        <f t="shared" si="32"/>
        <v>0</v>
      </c>
      <c r="AA11" s="45">
        <f t="shared" si="32"/>
        <v>0</v>
      </c>
      <c r="AB11" s="45">
        <f t="shared" si="32"/>
        <v>0</v>
      </c>
      <c r="AC11" s="45">
        <f t="shared" si="32"/>
        <v>0</v>
      </c>
      <c r="AD11" s="45">
        <f t="shared" si="32"/>
        <v>0</v>
      </c>
      <c r="AE11" s="45">
        <f t="shared" si="32"/>
        <v>0</v>
      </c>
      <c r="AF11" s="45">
        <f t="shared" si="32"/>
        <v>0</v>
      </c>
      <c r="AG11" s="45">
        <f t="shared" si="32"/>
        <v>0</v>
      </c>
      <c r="AH11" s="45">
        <f t="shared" si="32"/>
        <v>0</v>
      </c>
      <c r="AI11" s="45">
        <f t="shared" si="32"/>
        <v>0</v>
      </c>
      <c r="AJ11" s="45">
        <f t="shared" si="32"/>
        <v>0</v>
      </c>
      <c r="AK11" s="45">
        <f t="shared" si="32"/>
        <v>0</v>
      </c>
      <c r="AL11" s="45">
        <f t="shared" si="32"/>
        <v>0</v>
      </c>
      <c r="AM11" s="45">
        <f t="shared" si="32"/>
        <v>0</v>
      </c>
      <c r="AN11" s="45">
        <f t="shared" si="32"/>
        <v>0</v>
      </c>
      <c r="AO11" s="45">
        <f t="shared" si="32"/>
        <v>0</v>
      </c>
      <c r="AP11" s="45">
        <f t="shared" si="32"/>
        <v>0</v>
      </c>
      <c r="AQ11" s="45">
        <f t="shared" si="32"/>
        <v>0</v>
      </c>
      <c r="AR11" s="45">
        <f t="shared" si="32"/>
        <v>0</v>
      </c>
      <c r="AS11" s="45">
        <f t="shared" si="32"/>
        <v>0</v>
      </c>
      <c r="AT11" s="45">
        <f t="shared" si="32"/>
        <v>0</v>
      </c>
    </row>
    <row r="12" spans="1:46" s="6" customFormat="1" ht="16.5" customHeight="1">
      <c r="A12" s="16" t="s">
        <v>248</v>
      </c>
      <c r="B12" s="761" t="s">
        <v>98</v>
      </c>
      <c r="C12" s="16"/>
      <c r="D12" s="17"/>
      <c r="E12" s="18"/>
      <c r="F12" s="46">
        <f>IF(F6=0,0,F11/F6)</f>
        <v>-0.48148148148148151</v>
      </c>
      <c r="G12" s="46">
        <f t="shared" ref="G12:AT12" si="34">IF(G6=0,0,G11/G6)</f>
        <v>0</v>
      </c>
      <c r="H12" s="46">
        <f t="shared" si="34"/>
        <v>0</v>
      </c>
      <c r="I12" s="46">
        <f t="shared" si="34"/>
        <v>0</v>
      </c>
      <c r="J12" s="46">
        <f t="shared" ref="J12:L12" si="35">IF(J6=0,0,J11/J6)</f>
        <v>0</v>
      </c>
      <c r="K12" s="46">
        <f t="shared" si="35"/>
        <v>0</v>
      </c>
      <c r="L12" s="46">
        <f t="shared" si="35"/>
        <v>0</v>
      </c>
      <c r="M12" s="46">
        <f t="shared" si="34"/>
        <v>0</v>
      </c>
      <c r="N12" s="46">
        <f t="shared" si="34"/>
        <v>0</v>
      </c>
      <c r="O12" s="46">
        <f t="shared" si="34"/>
        <v>0</v>
      </c>
      <c r="P12" s="46">
        <f t="shared" si="34"/>
        <v>0</v>
      </c>
      <c r="Q12" s="46">
        <f t="shared" si="34"/>
        <v>0</v>
      </c>
      <c r="R12" s="46">
        <f t="shared" si="34"/>
        <v>0</v>
      </c>
      <c r="S12" s="46">
        <f t="shared" si="34"/>
        <v>0</v>
      </c>
      <c r="T12" s="46">
        <f t="shared" si="34"/>
        <v>0</v>
      </c>
      <c r="U12" s="46">
        <f t="shared" si="34"/>
        <v>0</v>
      </c>
      <c r="V12" s="46">
        <f t="shared" si="34"/>
        <v>0</v>
      </c>
      <c r="W12" s="46">
        <f t="shared" si="34"/>
        <v>0</v>
      </c>
      <c r="X12" s="46">
        <f t="shared" si="34"/>
        <v>0</v>
      </c>
      <c r="Y12" s="46">
        <f t="shared" si="34"/>
        <v>0</v>
      </c>
      <c r="Z12" s="46">
        <f t="shared" si="34"/>
        <v>0</v>
      </c>
      <c r="AA12" s="46">
        <f t="shared" si="34"/>
        <v>0</v>
      </c>
      <c r="AB12" s="46">
        <f t="shared" si="34"/>
        <v>0</v>
      </c>
      <c r="AC12" s="46">
        <f t="shared" si="34"/>
        <v>0</v>
      </c>
      <c r="AD12" s="46">
        <f t="shared" si="34"/>
        <v>0</v>
      </c>
      <c r="AE12" s="46">
        <f t="shared" si="34"/>
        <v>0</v>
      </c>
      <c r="AF12" s="46">
        <f t="shared" si="34"/>
        <v>0</v>
      </c>
      <c r="AG12" s="46">
        <f t="shared" si="34"/>
        <v>0</v>
      </c>
      <c r="AH12" s="46">
        <f t="shared" si="34"/>
        <v>0</v>
      </c>
      <c r="AI12" s="46">
        <f t="shared" si="34"/>
        <v>0</v>
      </c>
      <c r="AJ12" s="46">
        <f t="shared" si="34"/>
        <v>0</v>
      </c>
      <c r="AK12" s="46">
        <f t="shared" si="34"/>
        <v>0</v>
      </c>
      <c r="AL12" s="46">
        <f t="shared" si="34"/>
        <v>0</v>
      </c>
      <c r="AM12" s="46">
        <f t="shared" si="34"/>
        <v>0</v>
      </c>
      <c r="AN12" s="46">
        <f t="shared" si="34"/>
        <v>0</v>
      </c>
      <c r="AO12" s="46">
        <f t="shared" si="34"/>
        <v>0</v>
      </c>
      <c r="AP12" s="46">
        <f t="shared" si="34"/>
        <v>0</v>
      </c>
      <c r="AQ12" s="46">
        <f t="shared" si="34"/>
        <v>0</v>
      </c>
      <c r="AR12" s="46">
        <f t="shared" si="34"/>
        <v>0</v>
      </c>
      <c r="AS12" s="46">
        <f t="shared" si="34"/>
        <v>0</v>
      </c>
      <c r="AT12" s="46">
        <f t="shared" si="34"/>
        <v>0</v>
      </c>
    </row>
    <row r="13" spans="1:46" s="74" customFormat="1" ht="16.5" customHeight="1">
      <c r="A13" s="39" t="s">
        <v>7</v>
      </c>
      <c r="B13" s="270" t="s">
        <v>299</v>
      </c>
      <c r="C13" s="39"/>
      <c r="D13" s="2"/>
      <c r="E13" s="40"/>
      <c r="F13" s="1077">
        <f>IF('Input Cost_MS1'!$D$116="PLN",'Input Cost_MS1'!D122*Währung!$B$13,'Input Cost_MS1'!D122)*(1+'Input Cost_MS1'!$C$122)</f>
        <v>0</v>
      </c>
      <c r="G13" s="1077">
        <f>IF('Input Cost_MS1'!$D$116="PLN",'Input Cost_MS1'!E122*Währung!$B$13,'Input Cost_MS1'!E122)*(1+'Input Cost_MS1'!$C$122)</f>
        <v>0</v>
      </c>
      <c r="H13" s="1077">
        <f>IF('Input Cost_MS1'!$D$116="PLN",'Input Cost_MS1'!F122*Währung!$B$13,'Input Cost_MS1'!F122)*(1+'Input Cost_MS1'!$C$122)</f>
        <v>0</v>
      </c>
      <c r="I13" s="1077">
        <f>IF('Input Cost_MS1'!$D$116="PLN",'Input Cost_MS1'!G122*Währung!$B$13,'Input Cost_MS1'!G122)*(1+'Input Cost_MS1'!$C$122)</f>
        <v>0</v>
      </c>
      <c r="J13" s="1077">
        <f>IF('Input Cost_MS1'!$D$116="PLN",'Input Cost_MS1'!H122*Währung!$B$13,'Input Cost_MS1'!H122)*(1+'Input Cost_MS1'!$C$122)</f>
        <v>0</v>
      </c>
      <c r="K13" s="1077">
        <f>IF('Input Cost_MS1'!$D$116="PLN",'Input Cost_MS1'!I122*Währung!$B$13,'Input Cost_MS1'!I122)*(1+'Input Cost_MS1'!$C$122)</f>
        <v>0</v>
      </c>
      <c r="L13" s="1077">
        <f>IF('Input Cost_MS1'!$D$116="PLN",'Input Cost_MS1'!J122*Währung!$B$13,'Input Cost_MS1'!J122)*(1+'Input Cost_MS1'!$C$122)</f>
        <v>0</v>
      </c>
      <c r="M13" s="1077">
        <f>IF('Input Cost_MS1'!$D$116="PLN",'Input Cost_MS1'!K122*Währung!$B$13,'Input Cost_MS1'!K122)*(1+'Input Cost_MS1'!$C$122)</f>
        <v>0</v>
      </c>
      <c r="N13" s="1077">
        <f>IF('Input Cost_MS1'!$D$116="PLN",'Input Cost_MS1'!L122*Währung!$B$13,'Input Cost_MS1'!L122)*(1+'Input Cost_MS1'!$C$122)</f>
        <v>0</v>
      </c>
      <c r="O13" s="1077">
        <f>IF('Input Cost_MS1'!$D$116="PLN",'Input Cost_MS1'!M122*Währung!$B$13,'Input Cost_MS1'!M122)*(1+'Input Cost_MS1'!$C$122)</f>
        <v>0</v>
      </c>
      <c r="P13" s="1077">
        <f>IF('Input Cost_MS1'!$D$116="PLN",'Input Cost_MS1'!N122*Währung!$B$13,'Input Cost_MS1'!N122)*(1+'Input Cost_MS1'!$C$122)</f>
        <v>0</v>
      </c>
      <c r="Q13" s="1077">
        <f>IF('Input Cost_MS1'!$D$116="PLN",'Input Cost_MS1'!O122*Währung!$B$13,'Input Cost_MS1'!O122)*(1+'Input Cost_MS1'!$C$122)</f>
        <v>0</v>
      </c>
      <c r="R13" s="1077">
        <f>IF('Input Cost_MS1'!$D$116="PLN",'Input Cost_MS1'!P122*Währung!$B$13,'Input Cost_MS1'!P122)*(1+'Input Cost_MS1'!$C$122)</f>
        <v>0</v>
      </c>
      <c r="S13" s="1077">
        <f>IF('Input Cost_MS1'!$D$116="PLN",'Input Cost_MS1'!Q122*Währung!$B$13,'Input Cost_MS1'!Q122)*(1+'Input Cost_MS1'!$C$122)</f>
        <v>0</v>
      </c>
      <c r="T13" s="1077">
        <f>IF('Input Cost_MS1'!$D$116="PLN",'Input Cost_MS1'!R122*Währung!$B$13,'Input Cost_MS1'!R122)*(1+'Input Cost_MS1'!$C$122)</f>
        <v>0</v>
      </c>
      <c r="U13" s="1077">
        <f>IF('Input Cost_MS1'!$D$116="PLN",'Input Cost_MS1'!S122*Währung!$B$13,'Input Cost_MS1'!S122)*(1+'Input Cost_MS1'!$C$122)</f>
        <v>0</v>
      </c>
      <c r="V13" s="1077">
        <f>IF('Input Cost_MS1'!$D$116="PLN",'Input Cost_MS1'!T122*Währung!$B$13,'Input Cost_MS1'!T122)*(1+'Input Cost_MS1'!$C$122)</f>
        <v>0</v>
      </c>
      <c r="W13" s="1077">
        <f>IF('Input Cost_MS1'!$D$116="PLN",'Input Cost_MS1'!U122*Währung!$B$13,'Input Cost_MS1'!U122)*(1+'Input Cost_MS1'!$C$122)</f>
        <v>0</v>
      </c>
      <c r="X13" s="1077">
        <f>IF('Input Cost_MS1'!$D$116="PLN",'Input Cost_MS1'!V122*Währung!$B$13,'Input Cost_MS1'!V122)*(1+'Input Cost_MS1'!$C$122)</f>
        <v>0</v>
      </c>
      <c r="Y13" s="1077">
        <f>IF('Input Cost_MS1'!$D$116="PLN",'Input Cost_MS1'!W122*Währung!$B$13,'Input Cost_MS1'!W122)*(1+'Input Cost_MS1'!$C$122)</f>
        <v>0</v>
      </c>
      <c r="Z13" s="1077">
        <f>IF('Input Cost_MS1'!$D$116="PLN",'Input Cost_MS1'!X122*Währung!$B$13,'Input Cost_MS1'!X122)*(1+'Input Cost_MS1'!$C$122)</f>
        <v>0</v>
      </c>
      <c r="AA13" s="1077">
        <f>IF('Input Cost_MS1'!$D$116="PLN",'Input Cost_MS1'!Y122*Währung!$B$13,'Input Cost_MS1'!Y122)*(1+'Input Cost_MS1'!$C$122)</f>
        <v>0</v>
      </c>
      <c r="AB13" s="1077">
        <f>IF('Input Cost_MS1'!$D$116="PLN",'Input Cost_MS1'!Z122*Währung!$B$13,'Input Cost_MS1'!Z122)*(1+'Input Cost_MS1'!$C$122)</f>
        <v>0</v>
      </c>
      <c r="AC13" s="1077">
        <f>IF('Input Cost_MS1'!$D$116="PLN",'Input Cost_MS1'!AA122*Währung!$B$13,'Input Cost_MS1'!AA122)*(1+'Input Cost_MS1'!$C$122)</f>
        <v>0</v>
      </c>
      <c r="AD13" s="1077">
        <f>IF('Input Cost_MS1'!$D$116="PLN",'Input Cost_MS1'!AB122*Währung!$B$13,'Input Cost_MS1'!AB122)*(1+'Input Cost_MS1'!$C$122)</f>
        <v>0</v>
      </c>
      <c r="AE13" s="1077">
        <f>IF('Input Cost_MS1'!$D$116="PLN",'Input Cost_MS1'!AC122*Währung!$B$13,'Input Cost_MS1'!AC122)*(1+'Input Cost_MS1'!$C$122)</f>
        <v>0</v>
      </c>
      <c r="AF13" s="1077">
        <f>IF('Input Cost_MS1'!$D$116="PLN",'Input Cost_MS1'!AD122*Währung!$B$13,'Input Cost_MS1'!AD122)*(1+'Input Cost_MS1'!$C$122)</f>
        <v>0</v>
      </c>
      <c r="AG13" s="1077">
        <f>IF('Input Cost_MS1'!$D$116="PLN",'Input Cost_MS1'!AE122*Währung!$B$13,'Input Cost_MS1'!AE122)*(1+'Input Cost_MS1'!$C$122)</f>
        <v>0</v>
      </c>
      <c r="AH13" s="1077">
        <f>IF('Input Cost_MS1'!$D$116="PLN",'Input Cost_MS1'!AF122*Währung!$B$13,'Input Cost_MS1'!AF122)*(1+'Input Cost_MS1'!$C$122)</f>
        <v>0</v>
      </c>
      <c r="AI13" s="1077">
        <f>IF('Input Cost_MS1'!$D$116="PLN",'Input Cost_MS1'!AG122*Währung!$B$13,'Input Cost_MS1'!AG122)*(1+'Input Cost_MS1'!$C$122)</f>
        <v>0</v>
      </c>
      <c r="AJ13" s="1077">
        <f>IF('Input Cost_MS1'!$D$116="PLN",'Input Cost_MS1'!AH122*Währung!$B$13,'Input Cost_MS1'!AH122)*(1+'Input Cost_MS1'!$C$122)</f>
        <v>0</v>
      </c>
      <c r="AK13" s="1077">
        <f>IF('Input Cost_MS1'!$D$116="PLN",'Input Cost_MS1'!AI122*Währung!$B$13,'Input Cost_MS1'!AI122)*(1+'Input Cost_MS1'!$C$122)</f>
        <v>0</v>
      </c>
      <c r="AL13" s="1077">
        <f>IF('Input Cost_MS1'!$D$116="PLN",'Input Cost_MS1'!AJ122*Währung!$B$13,'Input Cost_MS1'!AJ122)*(1+'Input Cost_MS1'!$C$122)</f>
        <v>0</v>
      </c>
      <c r="AM13" s="1077">
        <f>IF('Input Cost_MS1'!$D$116="PLN",'Input Cost_MS1'!AK122*Währung!$B$13,'Input Cost_MS1'!AK122)*(1+'Input Cost_MS1'!$C$122)</f>
        <v>0</v>
      </c>
      <c r="AN13" s="1077">
        <f>IF('Input Cost_MS1'!$D$116="PLN",'Input Cost_MS1'!AL122*Währung!$B$13,'Input Cost_MS1'!AL122)*(1+'Input Cost_MS1'!$C$122)</f>
        <v>0</v>
      </c>
      <c r="AO13" s="1077">
        <f>IF('Input Cost_MS1'!$D$116="PLN",'Input Cost_MS1'!AM122*Währung!$B$13,'Input Cost_MS1'!AM122)*(1+'Input Cost_MS1'!$C$122)</f>
        <v>0</v>
      </c>
      <c r="AP13" s="1077">
        <f>IF('Input Cost_MS1'!$D$116="PLN",'Input Cost_MS1'!AN122*Währung!$B$13,'Input Cost_MS1'!AN122)*(1+'Input Cost_MS1'!$C$122)</f>
        <v>0</v>
      </c>
      <c r="AQ13" s="1077">
        <f>IF('Input Cost_MS1'!$D$116="PLN",'Input Cost_MS1'!AO122*Währung!$B$13,'Input Cost_MS1'!AO122)*(1+'Input Cost_MS1'!$C$122)</f>
        <v>0</v>
      </c>
      <c r="AR13" s="1077">
        <f>IF('Input Cost_MS1'!$D$116="PLN",'Input Cost_MS1'!AP122*Währung!$B$13,'Input Cost_MS1'!AP122)*(1+'Input Cost_MS1'!$C$122)</f>
        <v>0</v>
      </c>
      <c r="AS13" s="1077">
        <f>IF('Input Cost_MS1'!$D$116="PLN",'Input Cost_MS1'!AQ122*Währung!$B$13,'Input Cost_MS1'!AQ122)*(1+'Input Cost_MS1'!$C$122)</f>
        <v>0</v>
      </c>
      <c r="AT13" s="1077">
        <f>IF('Input Cost_MS1'!$D$116="PLN",'Input Cost_MS1'!AR122*Währung!$B$13,'Input Cost_MS1'!AR122)*(1+'Input Cost_MS1'!$C$122)</f>
        <v>0</v>
      </c>
    </row>
    <row r="14" spans="1:46" s="74" customFormat="1" ht="16.5" customHeight="1">
      <c r="A14" s="39" t="s">
        <v>391</v>
      </c>
      <c r="B14" s="270" t="s">
        <v>299</v>
      </c>
      <c r="C14" s="39"/>
      <c r="D14" s="2"/>
      <c r="E14" s="40"/>
      <c r="F14" s="39">
        <f>IF('Input Cost_MS1'!$D$116="PLN",'Input Cost_MS1'!D123*Währung!$B$13,'Input Cost_MS1'!D123)*(1+'Input Cost_MS1'!$C$123)</f>
        <v>0</v>
      </c>
      <c r="G14" s="39">
        <f>IF('Input Cost_MS1'!$D$116="PLN",'Input Cost_MS1'!E123*Währung!$B$13,'Input Cost_MS1'!E123)*(1+'Input Cost_MS1'!$C$123)</f>
        <v>0</v>
      </c>
      <c r="H14" s="39">
        <f>IF('Input Cost_MS1'!$D$116="PLN",'Input Cost_MS1'!F123*Währung!$B$13,'Input Cost_MS1'!F123)*(1+'Input Cost_MS1'!$C$123)</f>
        <v>0</v>
      </c>
      <c r="I14" s="39">
        <f>IF('Input Cost_MS1'!$D$116="PLN",'Input Cost_MS1'!G123*Währung!$B$13,'Input Cost_MS1'!G123)*(1+'Input Cost_MS1'!$C$123)</f>
        <v>0</v>
      </c>
      <c r="J14" s="39">
        <f>IF('Input Cost_MS1'!$D$116="PLN",'Input Cost_MS1'!H123*Währung!$B$13,'Input Cost_MS1'!H123)*(1+'Input Cost_MS1'!$C$123)</f>
        <v>0</v>
      </c>
      <c r="K14" s="39">
        <f>IF('Input Cost_MS1'!$D$116="PLN",'Input Cost_MS1'!I123*Währung!$B$13,'Input Cost_MS1'!I123)*(1+'Input Cost_MS1'!$C$123)</f>
        <v>0</v>
      </c>
      <c r="L14" s="39">
        <f>IF('Input Cost_MS1'!$D$116="PLN",'Input Cost_MS1'!J123*Währung!$B$13,'Input Cost_MS1'!J123)*(1+'Input Cost_MS1'!$C$123)</f>
        <v>0</v>
      </c>
      <c r="M14" s="39">
        <f>IF('Input Cost_MS1'!$D$116="PLN",'Input Cost_MS1'!K123*Währung!$B$13,'Input Cost_MS1'!K123)*(1+'Input Cost_MS1'!$C$123)</f>
        <v>0</v>
      </c>
      <c r="N14" s="39">
        <f>IF('Input Cost_MS1'!$D$116="PLN",'Input Cost_MS1'!L123*Währung!$B$13,'Input Cost_MS1'!L123)*(1+'Input Cost_MS1'!$C$123)</f>
        <v>0</v>
      </c>
      <c r="O14" s="39">
        <f>IF('Input Cost_MS1'!$D$116="PLN",'Input Cost_MS1'!M123*Währung!$B$13,'Input Cost_MS1'!M123)*(1+'Input Cost_MS1'!$C$123)</f>
        <v>0</v>
      </c>
      <c r="P14" s="39">
        <f>IF('Input Cost_MS1'!$D$116="PLN",'Input Cost_MS1'!N123*Währung!$B$13,'Input Cost_MS1'!N123)*(1+'Input Cost_MS1'!$C$123)</f>
        <v>0</v>
      </c>
      <c r="Q14" s="39">
        <f>IF('Input Cost_MS1'!$D$116="PLN",'Input Cost_MS1'!O123*Währung!$B$13,'Input Cost_MS1'!O123)*(1+'Input Cost_MS1'!$C$123)</f>
        <v>0</v>
      </c>
      <c r="R14" s="39">
        <f>IF('Input Cost_MS1'!$D$116="PLN",'Input Cost_MS1'!P123*Währung!$B$13,'Input Cost_MS1'!P123)*(1+'Input Cost_MS1'!$C$123)</f>
        <v>0</v>
      </c>
      <c r="S14" s="39">
        <f>IF('Input Cost_MS1'!$D$116="PLN",'Input Cost_MS1'!Q123*Währung!$B$13,'Input Cost_MS1'!Q123)*(1+'Input Cost_MS1'!$C$123)</f>
        <v>0</v>
      </c>
      <c r="T14" s="39">
        <f>IF('Input Cost_MS1'!$D$116="PLN",'Input Cost_MS1'!R123*Währung!$B$13,'Input Cost_MS1'!R123)*(1+'Input Cost_MS1'!$C$123)</f>
        <v>0</v>
      </c>
      <c r="U14" s="39">
        <f>IF('Input Cost_MS1'!$D$116="PLN",'Input Cost_MS1'!S123*Währung!$B$13,'Input Cost_MS1'!S123)*(1+'Input Cost_MS1'!$C$123)</f>
        <v>0</v>
      </c>
      <c r="V14" s="39">
        <f>IF('Input Cost_MS1'!$D$116="PLN",'Input Cost_MS1'!T123*Währung!$B$13,'Input Cost_MS1'!T123)*(1+'Input Cost_MS1'!$C$123)</f>
        <v>0</v>
      </c>
      <c r="W14" s="39">
        <f>IF('Input Cost_MS1'!$D$116="PLN",'Input Cost_MS1'!U123*Währung!$B$13,'Input Cost_MS1'!U123)*(1+'Input Cost_MS1'!$C$123)</f>
        <v>0</v>
      </c>
      <c r="X14" s="39">
        <f>IF('Input Cost_MS1'!$D$116="PLN",'Input Cost_MS1'!V123*Währung!$B$13,'Input Cost_MS1'!V123)*(1+'Input Cost_MS1'!$C$123)</f>
        <v>0</v>
      </c>
      <c r="Y14" s="39">
        <f>IF('Input Cost_MS1'!$D$116="PLN",'Input Cost_MS1'!W123*Währung!$B$13,'Input Cost_MS1'!W123)*(1+'Input Cost_MS1'!$C$123)</f>
        <v>0</v>
      </c>
      <c r="Z14" s="39">
        <f>IF('Input Cost_MS1'!$D$116="PLN",'Input Cost_MS1'!X123*Währung!$B$13,'Input Cost_MS1'!X123)*(1+'Input Cost_MS1'!$C$123)</f>
        <v>0</v>
      </c>
      <c r="AA14" s="39">
        <f>IF('Input Cost_MS1'!$D$116="PLN",'Input Cost_MS1'!Y123*Währung!$B$13,'Input Cost_MS1'!Y123)*(1+'Input Cost_MS1'!$C$123)</f>
        <v>0</v>
      </c>
      <c r="AB14" s="39">
        <f>IF('Input Cost_MS1'!$D$116="PLN",'Input Cost_MS1'!Z123*Währung!$B$13,'Input Cost_MS1'!Z123)*(1+'Input Cost_MS1'!$C$123)</f>
        <v>0</v>
      </c>
      <c r="AC14" s="39">
        <f>IF('Input Cost_MS1'!$D$116="PLN",'Input Cost_MS1'!AA123*Währung!$B$13,'Input Cost_MS1'!AA123)*(1+'Input Cost_MS1'!$C$123)</f>
        <v>0</v>
      </c>
      <c r="AD14" s="39">
        <f>IF('Input Cost_MS1'!$D$116="PLN",'Input Cost_MS1'!AB123*Währung!$B$13,'Input Cost_MS1'!AB123)*(1+'Input Cost_MS1'!$C$123)</f>
        <v>0</v>
      </c>
      <c r="AE14" s="39">
        <f>IF('Input Cost_MS1'!$D$116="PLN",'Input Cost_MS1'!AC123*Währung!$B$13,'Input Cost_MS1'!AC123)*(1+'Input Cost_MS1'!$C$123)</f>
        <v>0</v>
      </c>
      <c r="AF14" s="39">
        <f>IF('Input Cost_MS1'!$D$116="PLN",'Input Cost_MS1'!AD123*Währung!$B$13,'Input Cost_MS1'!AD123)*(1+'Input Cost_MS1'!$C$123)</f>
        <v>0</v>
      </c>
      <c r="AG14" s="39">
        <f>IF('Input Cost_MS1'!$D$116="PLN",'Input Cost_MS1'!AE123*Währung!$B$13,'Input Cost_MS1'!AE123)*(1+'Input Cost_MS1'!$C$123)</f>
        <v>0</v>
      </c>
      <c r="AH14" s="39">
        <f>IF('Input Cost_MS1'!$D$116="PLN",'Input Cost_MS1'!AF123*Währung!$B$13,'Input Cost_MS1'!AF123)*(1+'Input Cost_MS1'!$C$123)</f>
        <v>0</v>
      </c>
      <c r="AI14" s="39">
        <f>IF('Input Cost_MS1'!$D$116="PLN",'Input Cost_MS1'!AG123*Währung!$B$13,'Input Cost_MS1'!AG123)*(1+'Input Cost_MS1'!$C$123)</f>
        <v>0</v>
      </c>
      <c r="AJ14" s="39">
        <f>IF('Input Cost_MS1'!$D$116="PLN",'Input Cost_MS1'!AH123*Währung!$B$13,'Input Cost_MS1'!AH123)*(1+'Input Cost_MS1'!$C$123)</f>
        <v>0</v>
      </c>
      <c r="AK14" s="39">
        <f>IF('Input Cost_MS1'!$D$116="PLN",'Input Cost_MS1'!AI123*Währung!$B$13,'Input Cost_MS1'!AI123)*(1+'Input Cost_MS1'!$C$123)</f>
        <v>0</v>
      </c>
      <c r="AL14" s="39">
        <f>IF('Input Cost_MS1'!$D$116="PLN",'Input Cost_MS1'!AJ123*Währung!$B$13,'Input Cost_MS1'!AJ123)*(1+'Input Cost_MS1'!$C$123)</f>
        <v>0</v>
      </c>
      <c r="AM14" s="39">
        <f>IF('Input Cost_MS1'!$D$116="PLN",'Input Cost_MS1'!AK123*Währung!$B$13,'Input Cost_MS1'!AK123)*(1+'Input Cost_MS1'!$C$123)</f>
        <v>0</v>
      </c>
      <c r="AN14" s="39">
        <f>IF('Input Cost_MS1'!$D$116="PLN",'Input Cost_MS1'!AL123*Währung!$B$13,'Input Cost_MS1'!AL123)*(1+'Input Cost_MS1'!$C$123)</f>
        <v>0</v>
      </c>
      <c r="AO14" s="39">
        <f>IF('Input Cost_MS1'!$D$116="PLN",'Input Cost_MS1'!AM123*Währung!$B$13,'Input Cost_MS1'!AM123)*(1+'Input Cost_MS1'!$C$123)</f>
        <v>0</v>
      </c>
      <c r="AP14" s="39">
        <f>IF('Input Cost_MS1'!$D$116="PLN",'Input Cost_MS1'!AN123*Währung!$B$13,'Input Cost_MS1'!AN123)*(1+'Input Cost_MS1'!$C$123)</f>
        <v>0</v>
      </c>
      <c r="AQ14" s="39">
        <f>IF('Input Cost_MS1'!$D$116="PLN",'Input Cost_MS1'!AO123*Währung!$B$13,'Input Cost_MS1'!AO123)*(1+'Input Cost_MS1'!$C$123)</f>
        <v>0</v>
      </c>
      <c r="AR14" s="39">
        <f>IF('Input Cost_MS1'!$D$116="PLN",'Input Cost_MS1'!AP123*Währung!$B$13,'Input Cost_MS1'!AP123)*(1+'Input Cost_MS1'!$C$123)</f>
        <v>0</v>
      </c>
      <c r="AS14" s="39">
        <f>IF('Input Cost_MS1'!$D$116="PLN",'Input Cost_MS1'!AQ123*Währung!$B$13,'Input Cost_MS1'!AQ123)*(1+'Input Cost_MS1'!$C$123)</f>
        <v>0</v>
      </c>
      <c r="AT14" s="39">
        <f>IF('Input Cost_MS1'!$D$116="PLN",'Input Cost_MS1'!AR123*Währung!$B$13,'Input Cost_MS1'!AR123)*(1+'Input Cost_MS1'!$C$123)</f>
        <v>0</v>
      </c>
    </row>
    <row r="15" spans="1:46" s="3" customFormat="1" ht="16.5" customHeight="1">
      <c r="A15" s="4" t="s">
        <v>392</v>
      </c>
      <c r="B15" s="762" t="s">
        <v>299</v>
      </c>
      <c r="C15" s="4"/>
      <c r="D15" s="19"/>
      <c r="E15" s="5"/>
      <c r="F15" s="44">
        <f>F10+F14+F13</f>
        <v>444</v>
      </c>
      <c r="G15" s="44">
        <f t="shared" ref="G15:AT15" si="36">G10+G14+G13</f>
        <v>0</v>
      </c>
      <c r="H15" s="44">
        <f t="shared" si="36"/>
        <v>0</v>
      </c>
      <c r="I15" s="44">
        <f t="shared" si="36"/>
        <v>0</v>
      </c>
      <c r="J15" s="44">
        <f t="shared" ref="J15:L15" si="37">J10+J14+J13</f>
        <v>0</v>
      </c>
      <c r="K15" s="44">
        <f t="shared" si="37"/>
        <v>0</v>
      </c>
      <c r="L15" s="44">
        <f t="shared" si="37"/>
        <v>0</v>
      </c>
      <c r="M15" s="44">
        <f t="shared" si="36"/>
        <v>0</v>
      </c>
      <c r="N15" s="44">
        <f t="shared" si="36"/>
        <v>0</v>
      </c>
      <c r="O15" s="44">
        <f t="shared" si="36"/>
        <v>0</v>
      </c>
      <c r="P15" s="44">
        <f t="shared" si="36"/>
        <v>0</v>
      </c>
      <c r="Q15" s="44">
        <f t="shared" si="36"/>
        <v>0</v>
      </c>
      <c r="R15" s="44">
        <f t="shared" si="36"/>
        <v>0</v>
      </c>
      <c r="S15" s="44">
        <f t="shared" si="36"/>
        <v>0</v>
      </c>
      <c r="T15" s="44">
        <f t="shared" si="36"/>
        <v>0</v>
      </c>
      <c r="U15" s="44">
        <f t="shared" si="36"/>
        <v>0</v>
      </c>
      <c r="V15" s="44">
        <f t="shared" si="36"/>
        <v>0</v>
      </c>
      <c r="W15" s="44">
        <f t="shared" si="36"/>
        <v>0</v>
      </c>
      <c r="X15" s="44">
        <f t="shared" si="36"/>
        <v>0</v>
      </c>
      <c r="Y15" s="44">
        <f t="shared" si="36"/>
        <v>0</v>
      </c>
      <c r="Z15" s="44">
        <f t="shared" si="36"/>
        <v>0</v>
      </c>
      <c r="AA15" s="44">
        <f t="shared" si="36"/>
        <v>0</v>
      </c>
      <c r="AB15" s="44">
        <f t="shared" si="36"/>
        <v>0</v>
      </c>
      <c r="AC15" s="44">
        <f t="shared" si="36"/>
        <v>0</v>
      </c>
      <c r="AD15" s="44">
        <f t="shared" si="36"/>
        <v>0</v>
      </c>
      <c r="AE15" s="44">
        <f t="shared" si="36"/>
        <v>0</v>
      </c>
      <c r="AF15" s="44">
        <f t="shared" si="36"/>
        <v>0</v>
      </c>
      <c r="AG15" s="44">
        <f t="shared" si="36"/>
        <v>0</v>
      </c>
      <c r="AH15" s="44">
        <f t="shared" si="36"/>
        <v>0</v>
      </c>
      <c r="AI15" s="44">
        <f t="shared" si="36"/>
        <v>0</v>
      </c>
      <c r="AJ15" s="44">
        <f t="shared" si="36"/>
        <v>0</v>
      </c>
      <c r="AK15" s="44">
        <f t="shared" si="36"/>
        <v>0</v>
      </c>
      <c r="AL15" s="44">
        <f t="shared" si="36"/>
        <v>0</v>
      </c>
      <c r="AM15" s="44">
        <f t="shared" si="36"/>
        <v>0</v>
      </c>
      <c r="AN15" s="44">
        <f t="shared" si="36"/>
        <v>0</v>
      </c>
      <c r="AO15" s="44">
        <f t="shared" si="36"/>
        <v>0</v>
      </c>
      <c r="AP15" s="44">
        <f t="shared" si="36"/>
        <v>0</v>
      </c>
      <c r="AQ15" s="44">
        <f t="shared" si="36"/>
        <v>0</v>
      </c>
      <c r="AR15" s="44">
        <f t="shared" si="36"/>
        <v>0</v>
      </c>
      <c r="AS15" s="44">
        <f t="shared" si="36"/>
        <v>0</v>
      </c>
      <c r="AT15" s="44">
        <f t="shared" si="36"/>
        <v>0</v>
      </c>
    </row>
    <row r="16" spans="1:46" ht="16.5" customHeight="1">
      <c r="A16" s="7" t="s">
        <v>250</v>
      </c>
      <c r="B16" s="271" t="s">
        <v>299</v>
      </c>
      <c r="C16" s="767">
        <f>SUMIF(Grunddaten!$A$13:$A$23,$F$4,Grunddaten!$D$13:$D$23)</f>
        <v>3.5000000000000003E-2</v>
      </c>
      <c r="D16" s="768">
        <f>SUMIF(Grunddaten!$A$13:$A$23,$F$4,Grunddaten!$S$13:$S$23)</f>
        <v>3.5000000000000003E-2</v>
      </c>
      <c r="E16" s="12">
        <f>SUMIF(Grunddaten!$A$13:$A$23,$F$4,Grunddaten!$L$13:$L$23)</f>
        <v>0</v>
      </c>
      <c r="F16" s="47">
        <f>($C$16*(F8+F13+F14-'Input Cost_MS1'!D120))+('Input Cost_MS1'!D120*Kalkulation_MS1!$D$16)</f>
        <v>0</v>
      </c>
      <c r="G16" s="47">
        <f>($C$16*(G8+G13+G14-'Input Cost_MS1'!E120))+('Input Cost_MS1'!E120*Kalkulation_MS1!$D$16)</f>
        <v>0</v>
      </c>
      <c r="H16" s="47">
        <f>($C$16*(H8+H13+H14-'Input Cost_MS1'!F120))+('Input Cost_MS1'!F120*Kalkulation_MS1!$D$16)</f>
        <v>0</v>
      </c>
      <c r="I16" s="47">
        <f>($C$16*(I8+I13+I14-'Input Cost_MS1'!G120))+('Input Cost_MS1'!G120*Kalkulation_MS1!$D$16)</f>
        <v>0</v>
      </c>
      <c r="J16" s="47">
        <f>($C$16*(J8+J13+J14-'Input Cost_MS1'!H120))+('Input Cost_MS1'!H120*Kalkulation_MS1!$D$16)</f>
        <v>0</v>
      </c>
      <c r="K16" s="47">
        <f>($C$16*(K8+K13+K14-'Input Cost_MS1'!I120))+('Input Cost_MS1'!I120*Kalkulation_MS1!$D$16)</f>
        <v>0</v>
      </c>
      <c r="L16" s="47">
        <f>($C$16*(L8+L13+L14-'Input Cost_MS1'!J120))+('Input Cost_MS1'!J120*Kalkulation_MS1!$D$16)</f>
        <v>0</v>
      </c>
      <c r="M16" s="47">
        <f>($C$16*(M8+M13+M14-'Input Cost_MS1'!K120))+('Input Cost_MS1'!K120*Kalkulation_MS1!$D$16)</f>
        <v>0</v>
      </c>
      <c r="N16" s="47">
        <f>($C$16*(N8+N13+N14-'Input Cost_MS1'!L120))+('Input Cost_MS1'!L120*Kalkulation_MS1!$D$16)</f>
        <v>0</v>
      </c>
      <c r="O16" s="47">
        <f>($C$16*(O8+O13+O14-'Input Cost_MS1'!M120))+('Input Cost_MS1'!M120*Kalkulation_MS1!$D$16)</f>
        <v>0</v>
      </c>
      <c r="P16" s="47">
        <f>($C$16*(P8+P13+P14-'Input Cost_MS1'!N120))+('Input Cost_MS1'!N120*Kalkulation_MS1!$D$16)</f>
        <v>0</v>
      </c>
      <c r="Q16" s="47">
        <f>($C$16*(Q8+Q13+Q14-'Input Cost_MS1'!O120))+('Input Cost_MS1'!O120*Kalkulation_MS1!$D$16)</f>
        <v>0</v>
      </c>
      <c r="R16" s="47">
        <f>($C$16*(R8+R13+R14-'Input Cost_MS1'!P120))+('Input Cost_MS1'!P120*Kalkulation_MS1!$D$16)</f>
        <v>0</v>
      </c>
      <c r="S16" s="47">
        <f>($C$16*(S8+S13+S14-'Input Cost_MS1'!Q120))+('Input Cost_MS1'!Q120*Kalkulation_MS1!$D$16)</f>
        <v>0</v>
      </c>
      <c r="T16" s="47">
        <f>($C$16*(T8+T13+T14-'Input Cost_MS1'!R120))+('Input Cost_MS1'!R120*Kalkulation_MS1!$D$16)</f>
        <v>0</v>
      </c>
      <c r="U16" s="47">
        <f>($C$16*(U8+U13+U14-'Input Cost_MS1'!S120))+('Input Cost_MS1'!S120*Kalkulation_MS1!$D$16)</f>
        <v>0</v>
      </c>
      <c r="V16" s="47">
        <f>($C$16*(V8+V13+V14-'Input Cost_MS1'!T120))+('Input Cost_MS1'!T120*Kalkulation_MS1!$D$16)</f>
        <v>0</v>
      </c>
      <c r="W16" s="47">
        <f>($C$16*(W8+W13+W14-'Input Cost_MS1'!U120))+('Input Cost_MS1'!U120*Kalkulation_MS1!$D$16)</f>
        <v>0</v>
      </c>
      <c r="X16" s="47">
        <f>($C$16*(X8+X13+X14-'Input Cost_MS1'!V120))+('Input Cost_MS1'!V120*Kalkulation_MS1!$D$16)</f>
        <v>0</v>
      </c>
      <c r="Y16" s="47">
        <f>($C$16*(Y8+Y13+Y14-'Input Cost_MS1'!W120))+('Input Cost_MS1'!W120*Kalkulation_MS1!$D$16)</f>
        <v>0</v>
      </c>
      <c r="Z16" s="47">
        <f>($C$16*(Z8+Z13+Z14-'Input Cost_MS1'!X120))+('Input Cost_MS1'!X120*Kalkulation_MS1!$D$16)</f>
        <v>0</v>
      </c>
      <c r="AA16" s="47">
        <f>($C$16*(AA8+AA13+AA14-'Input Cost_MS1'!Y120))+('Input Cost_MS1'!Y120*Kalkulation_MS1!$D$16)</f>
        <v>0</v>
      </c>
      <c r="AB16" s="47">
        <f>($C$16*(AB8+AB13+AB14-'Input Cost_MS1'!Z120))+('Input Cost_MS1'!Z120*Kalkulation_MS1!$D$16)</f>
        <v>0</v>
      </c>
      <c r="AC16" s="47">
        <f>($C$16*(AC8+AC13+AC14-'Input Cost_MS1'!AA120))+('Input Cost_MS1'!AA120*Kalkulation_MS1!$D$16)</f>
        <v>0</v>
      </c>
      <c r="AD16" s="47">
        <f>($C$16*(AD8+AD13+AD14-'Input Cost_MS1'!AB120))+('Input Cost_MS1'!AB120*Kalkulation_MS1!$D$16)</f>
        <v>0</v>
      </c>
      <c r="AE16" s="47">
        <f>($C$16*(AE8+AE13+AE14-'Input Cost_MS1'!AC120))+('Input Cost_MS1'!AC120*Kalkulation_MS1!$D$16)</f>
        <v>0</v>
      </c>
      <c r="AF16" s="47">
        <f>($C$16*(AF8+AF13+AF14-'Input Cost_MS1'!AD120))+('Input Cost_MS1'!AD120*Kalkulation_MS1!$D$16)</f>
        <v>0</v>
      </c>
      <c r="AG16" s="47">
        <f>($C$16*(AG8+AG13+AG14-'Input Cost_MS1'!AE120))+('Input Cost_MS1'!AE120*Kalkulation_MS1!$D$16)</f>
        <v>0</v>
      </c>
      <c r="AH16" s="47">
        <f>($C$16*(AH8+AH13+AH14-'Input Cost_MS1'!AF120))+('Input Cost_MS1'!AF120*Kalkulation_MS1!$D$16)</f>
        <v>0</v>
      </c>
      <c r="AI16" s="47">
        <f>($C$16*(AI8+AI13+AI14-'Input Cost_MS1'!AG120))+('Input Cost_MS1'!AG120*Kalkulation_MS1!$D$16)</f>
        <v>0</v>
      </c>
      <c r="AJ16" s="47">
        <f>($C$16*(AJ8+AJ13+AJ14-'Input Cost_MS1'!AH120))+('Input Cost_MS1'!AH120*Kalkulation_MS1!$D$16)</f>
        <v>0</v>
      </c>
      <c r="AK16" s="47">
        <f>($C$16*(AK8+AK13+AK14-'Input Cost_MS1'!AI120))+('Input Cost_MS1'!AI120*Kalkulation_MS1!$D$16)</f>
        <v>0</v>
      </c>
      <c r="AL16" s="47">
        <f>($C$16*(AL8+AL13+AL14-'Input Cost_MS1'!AJ120))+('Input Cost_MS1'!AJ120*Kalkulation_MS1!$D$16)</f>
        <v>0</v>
      </c>
      <c r="AM16" s="47">
        <f>($C$16*(AM8+AM13+AM14-'Input Cost_MS1'!AK120))+('Input Cost_MS1'!AK120*Kalkulation_MS1!$D$16)</f>
        <v>0</v>
      </c>
      <c r="AN16" s="47">
        <f>($C$16*(AN8+AN13+AN14-'Input Cost_MS1'!AL120))+('Input Cost_MS1'!AL120*Kalkulation_MS1!$D$16)</f>
        <v>0</v>
      </c>
      <c r="AO16" s="47">
        <f>($C$16*(AO8+AO13+AO14-'Input Cost_MS1'!AM120))+('Input Cost_MS1'!AM120*Kalkulation_MS1!$D$16)</f>
        <v>0</v>
      </c>
      <c r="AP16" s="47">
        <f>($C$16*(AP8+AP13+AP14-'Input Cost_MS1'!AN120))+('Input Cost_MS1'!AN120*Kalkulation_MS1!$D$16)</f>
        <v>0</v>
      </c>
      <c r="AQ16" s="47">
        <f>($C$16*(AQ8+AQ13+AQ14-'Input Cost_MS1'!AO120))+('Input Cost_MS1'!AO120*Kalkulation_MS1!$D$16)</f>
        <v>0</v>
      </c>
      <c r="AR16" s="47">
        <f>($C$16*(AR8+AR13+AR14-'Input Cost_MS1'!AP120))+('Input Cost_MS1'!AP120*Kalkulation_MS1!$D$16)</f>
        <v>0</v>
      </c>
      <c r="AS16" s="47">
        <f>($C$16*(AS8+AS13+AS14-'Input Cost_MS1'!AQ120))+('Input Cost_MS1'!AQ120*Kalkulation_MS1!$D$16)</f>
        <v>0</v>
      </c>
      <c r="AT16" s="47">
        <f>($C$16*(AT8+AT13+AT14-'Input Cost_MS1'!AR120))+('Input Cost_MS1'!AR120*Kalkulation_MS1!$D$16)</f>
        <v>0</v>
      </c>
    </row>
    <row r="17" spans="1:46" ht="16.5" customHeight="1">
      <c r="A17" s="7" t="s">
        <v>393</v>
      </c>
      <c r="B17" s="271" t="s">
        <v>299</v>
      </c>
      <c r="C17" s="7"/>
      <c r="D17" s="8"/>
      <c r="E17" s="9"/>
      <c r="F17" s="47">
        <f>IF('Input Cost_MS1'!$D$116="PLN",'Input Cost_MS1'!D124*Währung!$B$13,'Input Cost_MS1'!D124)*(1+'Input Cost_MS1'!$C$124)</f>
        <v>0</v>
      </c>
      <c r="G17" s="47">
        <f>IF('Input Cost_MS1'!$D$116="PLN",'Input Cost_MS1'!E124*Währung!$B$13,'Input Cost_MS1'!E124)*(1+'Input Cost_MS1'!$C$124)</f>
        <v>0</v>
      </c>
      <c r="H17" s="47">
        <f>IF('Input Cost_MS1'!$D$116="PLN",'Input Cost_MS1'!F124*Währung!$B$13,'Input Cost_MS1'!F124)*(1+'Input Cost_MS1'!$C$124)</f>
        <v>0</v>
      </c>
      <c r="I17" s="47">
        <f>IF('Input Cost_MS1'!$D$116="PLN",'Input Cost_MS1'!G124*Währung!$B$13,'Input Cost_MS1'!G124)*(1+'Input Cost_MS1'!$C$124)</f>
        <v>0</v>
      </c>
      <c r="J17" s="47">
        <f>IF('Input Cost_MS1'!$D$116="PLN",'Input Cost_MS1'!H124*Währung!$B$13,'Input Cost_MS1'!H124)*(1+'Input Cost_MS1'!$C$124)</f>
        <v>0</v>
      </c>
      <c r="K17" s="47">
        <f>IF('Input Cost_MS1'!$D$116="PLN",'Input Cost_MS1'!I124*Währung!$B$13,'Input Cost_MS1'!I124)*(1+'Input Cost_MS1'!$C$124)</f>
        <v>0</v>
      </c>
      <c r="L17" s="47">
        <f>IF('Input Cost_MS1'!$D$116="PLN",'Input Cost_MS1'!J124*Währung!$B$13,'Input Cost_MS1'!J124)*(1+'Input Cost_MS1'!$C$124)</f>
        <v>0</v>
      </c>
      <c r="M17" s="47">
        <f>IF('Input Cost_MS1'!$D$116="PLN",'Input Cost_MS1'!K124*Währung!$B$13,'Input Cost_MS1'!K124)*(1+'Input Cost_MS1'!$C$124)</f>
        <v>0</v>
      </c>
      <c r="N17" s="47">
        <f>IF('Input Cost_MS1'!$D$116="PLN",'Input Cost_MS1'!L124*Währung!$B$13,'Input Cost_MS1'!L124)*(1+'Input Cost_MS1'!$C$124)</f>
        <v>0</v>
      </c>
      <c r="O17" s="47">
        <f>IF('Input Cost_MS1'!$D$116="PLN",'Input Cost_MS1'!M124*Währung!$B$13,'Input Cost_MS1'!M124)*(1+'Input Cost_MS1'!$C$124)</f>
        <v>0</v>
      </c>
      <c r="P17" s="47">
        <f>IF('Input Cost_MS1'!$D$116="PLN",'Input Cost_MS1'!N124*Währung!$B$13,'Input Cost_MS1'!N124)*(1+'Input Cost_MS1'!$C$124)</f>
        <v>0</v>
      </c>
      <c r="Q17" s="47">
        <f>IF('Input Cost_MS1'!$D$116="PLN",'Input Cost_MS1'!O124*Währung!$B$13,'Input Cost_MS1'!O124)*(1+'Input Cost_MS1'!$C$124)</f>
        <v>0</v>
      </c>
      <c r="R17" s="47">
        <f>IF('Input Cost_MS1'!$D$116="PLN",'Input Cost_MS1'!P124*Währung!$B$13,'Input Cost_MS1'!P124)*(1+'Input Cost_MS1'!$C$124)</f>
        <v>0</v>
      </c>
      <c r="S17" s="47">
        <f>IF('Input Cost_MS1'!$D$116="PLN",'Input Cost_MS1'!Q124*Währung!$B$13,'Input Cost_MS1'!Q124)*(1+'Input Cost_MS1'!$C$124)</f>
        <v>0</v>
      </c>
      <c r="T17" s="47">
        <f>IF('Input Cost_MS1'!$D$116="PLN",'Input Cost_MS1'!R124*Währung!$B$13,'Input Cost_MS1'!R124)*(1+'Input Cost_MS1'!$C$124)</f>
        <v>0</v>
      </c>
      <c r="U17" s="47">
        <f>IF('Input Cost_MS1'!$D$116="PLN",'Input Cost_MS1'!S124*Währung!$B$13,'Input Cost_MS1'!S124)*(1+'Input Cost_MS1'!$C$124)</f>
        <v>0</v>
      </c>
      <c r="V17" s="47">
        <f>IF('Input Cost_MS1'!$D$116="PLN",'Input Cost_MS1'!T124*Währung!$B$13,'Input Cost_MS1'!T124)*(1+'Input Cost_MS1'!$C$124)</f>
        <v>0</v>
      </c>
      <c r="W17" s="47">
        <f>IF('Input Cost_MS1'!$D$116="PLN",'Input Cost_MS1'!U124*Währung!$B$13,'Input Cost_MS1'!U124)*(1+'Input Cost_MS1'!$C$124)</f>
        <v>0</v>
      </c>
      <c r="X17" s="47">
        <f>IF('Input Cost_MS1'!$D$116="PLN",'Input Cost_MS1'!V124*Währung!$B$13,'Input Cost_MS1'!V124)*(1+'Input Cost_MS1'!$C$124)</f>
        <v>0</v>
      </c>
      <c r="Y17" s="47">
        <f>IF('Input Cost_MS1'!$D$116="PLN",'Input Cost_MS1'!W124*Währung!$B$13,'Input Cost_MS1'!W124)*(1+'Input Cost_MS1'!$C$124)</f>
        <v>0</v>
      </c>
      <c r="Z17" s="47">
        <f>IF('Input Cost_MS1'!$D$116="PLN",'Input Cost_MS1'!X124*Währung!$B$13,'Input Cost_MS1'!X124)*(1+'Input Cost_MS1'!$C$124)</f>
        <v>0</v>
      </c>
      <c r="AA17" s="47">
        <f>IF('Input Cost_MS1'!$D$116="PLN",'Input Cost_MS1'!Y124*Währung!$B$13,'Input Cost_MS1'!Y124)*(1+'Input Cost_MS1'!$C$124)</f>
        <v>0</v>
      </c>
      <c r="AB17" s="47">
        <f>IF('Input Cost_MS1'!$D$116="PLN",'Input Cost_MS1'!Z124*Währung!$B$13,'Input Cost_MS1'!Z124)*(1+'Input Cost_MS1'!$C$124)</f>
        <v>0</v>
      </c>
      <c r="AC17" s="47">
        <f>IF('Input Cost_MS1'!$D$116="PLN",'Input Cost_MS1'!AA124*Währung!$B$13,'Input Cost_MS1'!AA124)*(1+'Input Cost_MS1'!$C$124)</f>
        <v>0</v>
      </c>
      <c r="AD17" s="47">
        <f>IF('Input Cost_MS1'!$D$116="PLN",'Input Cost_MS1'!AB124*Währung!$B$13,'Input Cost_MS1'!AB124)*(1+'Input Cost_MS1'!$C$124)</f>
        <v>0</v>
      </c>
      <c r="AE17" s="47">
        <f>IF('Input Cost_MS1'!$D$116="PLN",'Input Cost_MS1'!AC124*Währung!$B$13,'Input Cost_MS1'!AC124)*(1+'Input Cost_MS1'!$C$124)</f>
        <v>0</v>
      </c>
      <c r="AF17" s="47">
        <f>IF('Input Cost_MS1'!$D$116="PLN",'Input Cost_MS1'!AD124*Währung!$B$13,'Input Cost_MS1'!AD124)*(1+'Input Cost_MS1'!$C$124)</f>
        <v>0</v>
      </c>
      <c r="AG17" s="47">
        <f>IF('Input Cost_MS1'!$D$116="PLN",'Input Cost_MS1'!AE124*Währung!$B$13,'Input Cost_MS1'!AE124)*(1+'Input Cost_MS1'!$C$124)</f>
        <v>0</v>
      </c>
      <c r="AH17" s="47">
        <f>IF('Input Cost_MS1'!$D$116="PLN",'Input Cost_MS1'!AF124*Währung!$B$13,'Input Cost_MS1'!AF124)*(1+'Input Cost_MS1'!$C$124)</f>
        <v>0</v>
      </c>
      <c r="AI17" s="47">
        <f>IF('Input Cost_MS1'!$D$116="PLN",'Input Cost_MS1'!AG124*Währung!$B$13,'Input Cost_MS1'!AG124)*(1+'Input Cost_MS1'!$C$124)</f>
        <v>0</v>
      </c>
      <c r="AJ17" s="47">
        <f>IF('Input Cost_MS1'!$D$116="PLN",'Input Cost_MS1'!AH124*Währung!$B$13,'Input Cost_MS1'!AH124)*(1+'Input Cost_MS1'!$C$124)</f>
        <v>0</v>
      </c>
      <c r="AK17" s="47">
        <f>IF('Input Cost_MS1'!$D$116="PLN",'Input Cost_MS1'!AI124*Währung!$B$13,'Input Cost_MS1'!AI124)*(1+'Input Cost_MS1'!$C$124)</f>
        <v>0</v>
      </c>
      <c r="AL17" s="47">
        <f>IF('Input Cost_MS1'!$D$116="PLN",'Input Cost_MS1'!AJ124*Währung!$B$13,'Input Cost_MS1'!AJ124)*(1+'Input Cost_MS1'!$C$124)</f>
        <v>0</v>
      </c>
      <c r="AM17" s="47">
        <f>IF('Input Cost_MS1'!$D$116="PLN",'Input Cost_MS1'!AK124*Währung!$B$13,'Input Cost_MS1'!AK124)*(1+'Input Cost_MS1'!$C$124)</f>
        <v>0</v>
      </c>
      <c r="AN17" s="47">
        <f>IF('Input Cost_MS1'!$D$116="PLN",'Input Cost_MS1'!AL124*Währung!$B$13,'Input Cost_MS1'!AL124)*(1+'Input Cost_MS1'!$C$124)</f>
        <v>0</v>
      </c>
      <c r="AO17" s="47">
        <f>IF('Input Cost_MS1'!$D$116="PLN",'Input Cost_MS1'!AM124*Währung!$B$13,'Input Cost_MS1'!AM124)*(1+'Input Cost_MS1'!$C$124)</f>
        <v>0</v>
      </c>
      <c r="AP17" s="47">
        <f>IF('Input Cost_MS1'!$D$116="PLN",'Input Cost_MS1'!AN124*Währung!$B$13,'Input Cost_MS1'!AN124)*(1+'Input Cost_MS1'!$C$124)</f>
        <v>0</v>
      </c>
      <c r="AQ17" s="47">
        <f>IF('Input Cost_MS1'!$D$116="PLN",'Input Cost_MS1'!AO124*Währung!$B$13,'Input Cost_MS1'!AO124)*(1+'Input Cost_MS1'!$C$124)</f>
        <v>0</v>
      </c>
      <c r="AR17" s="47">
        <f>IF('Input Cost_MS1'!$D$116="PLN",'Input Cost_MS1'!AP124*Währung!$B$13,'Input Cost_MS1'!AP124)*(1+'Input Cost_MS1'!$C$124)</f>
        <v>0</v>
      </c>
      <c r="AS17" s="47">
        <f>IF('Input Cost_MS1'!$D$116="PLN",'Input Cost_MS1'!AQ124*Währung!$B$13,'Input Cost_MS1'!AQ124)*(1+'Input Cost_MS1'!$C$124)</f>
        <v>0</v>
      </c>
      <c r="AT17" s="47">
        <f>IF('Input Cost_MS1'!$D$116="PLN",'Input Cost_MS1'!AR124*Währung!$B$13,'Input Cost_MS1'!AR124)*(1+'Input Cost_MS1'!$C$124)</f>
        <v>0</v>
      </c>
    </row>
    <row r="18" spans="1:46" ht="16.5" customHeight="1">
      <c r="A18" s="7" t="s">
        <v>394</v>
      </c>
      <c r="B18" s="271" t="s">
        <v>299</v>
      </c>
      <c r="C18" s="7"/>
      <c r="D18" s="8"/>
      <c r="E18" s="9"/>
      <c r="F18" s="241">
        <f>IF('Input Cost_MS1'!$D$116="PLN",'Input Cost_MS1'!D125*Währung!$B$13,'Input Cost_MS1'!D125)*(1+'Input Cost_MS1'!$C$125)</f>
        <v>0</v>
      </c>
      <c r="G18" s="241">
        <f>IF('Input Cost_MS1'!$D$116="PLN",'Input Cost_MS1'!E125*Währung!$B$13,'Input Cost_MS1'!E125)*(1+'Input Cost_MS1'!$C$125)</f>
        <v>0</v>
      </c>
      <c r="H18" s="241">
        <f>IF('Input Cost_MS1'!$D$116="PLN",'Input Cost_MS1'!F125*Währung!$B$13,'Input Cost_MS1'!F125)*(1+'Input Cost_MS1'!$C$125)</f>
        <v>0</v>
      </c>
      <c r="I18" s="241">
        <f>IF('Input Cost_MS1'!$D$116="PLN",'Input Cost_MS1'!G125*Währung!$B$13,'Input Cost_MS1'!G125)*(1+'Input Cost_MS1'!$C$125)</f>
        <v>0</v>
      </c>
      <c r="J18" s="241">
        <f>IF('Input Cost_MS1'!$D$116="PLN",'Input Cost_MS1'!H125*Währung!$B$13,'Input Cost_MS1'!H125)*(1+'Input Cost_MS1'!$C$125)</f>
        <v>0</v>
      </c>
      <c r="K18" s="241">
        <f>IF('Input Cost_MS1'!$D$116="PLN",'Input Cost_MS1'!I125*Währung!$B$13,'Input Cost_MS1'!I125)*(1+'Input Cost_MS1'!$C$125)</f>
        <v>0</v>
      </c>
      <c r="L18" s="241">
        <f>IF('Input Cost_MS1'!$D$116="PLN",'Input Cost_MS1'!J125*Währung!$B$13,'Input Cost_MS1'!J125)*(1+'Input Cost_MS1'!$C$125)</f>
        <v>0</v>
      </c>
      <c r="M18" s="241">
        <f>IF('Input Cost_MS1'!$D$116="PLN",'Input Cost_MS1'!K125*Währung!$B$13,'Input Cost_MS1'!K125)*(1+'Input Cost_MS1'!$C$125)</f>
        <v>0</v>
      </c>
      <c r="N18" s="241">
        <f>IF('Input Cost_MS1'!$D$116="PLN",'Input Cost_MS1'!L125*Währung!$B$13,'Input Cost_MS1'!L125)*(1+'Input Cost_MS1'!$C$125)</f>
        <v>0</v>
      </c>
      <c r="O18" s="241">
        <f>IF('Input Cost_MS1'!$D$116="PLN",'Input Cost_MS1'!M125*Währung!$B$13,'Input Cost_MS1'!M125)*(1+'Input Cost_MS1'!$C$125)</f>
        <v>0</v>
      </c>
      <c r="P18" s="241">
        <f>IF('Input Cost_MS1'!$D$116="PLN",'Input Cost_MS1'!N125*Währung!$B$13,'Input Cost_MS1'!N125)*(1+'Input Cost_MS1'!$C$125)</f>
        <v>0</v>
      </c>
      <c r="Q18" s="241">
        <f>IF('Input Cost_MS1'!$D$116="PLN",'Input Cost_MS1'!O125*Währung!$B$13,'Input Cost_MS1'!O125)*(1+'Input Cost_MS1'!$C$125)</f>
        <v>0</v>
      </c>
      <c r="R18" s="241">
        <f>IF('Input Cost_MS1'!$D$116="PLN",'Input Cost_MS1'!P125*Währung!$B$13,'Input Cost_MS1'!P125)*(1+'Input Cost_MS1'!$C$125)</f>
        <v>0</v>
      </c>
      <c r="S18" s="241">
        <f>IF('Input Cost_MS1'!$D$116="PLN",'Input Cost_MS1'!Q125*Währung!$B$13,'Input Cost_MS1'!Q125)*(1+'Input Cost_MS1'!$C$125)</f>
        <v>0</v>
      </c>
      <c r="T18" s="241">
        <f>IF('Input Cost_MS1'!$D$116="PLN",'Input Cost_MS1'!R125*Währung!$B$13,'Input Cost_MS1'!R125)*(1+'Input Cost_MS1'!$C$125)</f>
        <v>0</v>
      </c>
      <c r="U18" s="241">
        <f>IF('Input Cost_MS1'!$D$116="PLN",'Input Cost_MS1'!S125*Währung!$B$13,'Input Cost_MS1'!S125)*(1+'Input Cost_MS1'!$C$125)</f>
        <v>0</v>
      </c>
      <c r="V18" s="241">
        <f>IF('Input Cost_MS1'!$D$116="PLN",'Input Cost_MS1'!T125*Währung!$B$13,'Input Cost_MS1'!T125)*(1+'Input Cost_MS1'!$C$125)</f>
        <v>0</v>
      </c>
      <c r="W18" s="241">
        <f>IF('Input Cost_MS1'!$D$116="PLN",'Input Cost_MS1'!U125*Währung!$B$13,'Input Cost_MS1'!U125)*(1+'Input Cost_MS1'!$C$125)</f>
        <v>0</v>
      </c>
      <c r="X18" s="241">
        <f>IF('Input Cost_MS1'!$D$116="PLN",'Input Cost_MS1'!V125*Währung!$B$13,'Input Cost_MS1'!V125)*(1+'Input Cost_MS1'!$C$125)</f>
        <v>0</v>
      </c>
      <c r="Y18" s="241">
        <f>IF('Input Cost_MS1'!$D$116="PLN",'Input Cost_MS1'!W125*Währung!$B$13,'Input Cost_MS1'!W125)*(1+'Input Cost_MS1'!$C$125)</f>
        <v>0</v>
      </c>
      <c r="Z18" s="241">
        <f>IF('Input Cost_MS1'!$D$116="PLN",'Input Cost_MS1'!X125*Währung!$B$13,'Input Cost_MS1'!X125)*(1+'Input Cost_MS1'!$C$125)</f>
        <v>0</v>
      </c>
      <c r="AA18" s="241">
        <f>IF('Input Cost_MS1'!$D$116="PLN",'Input Cost_MS1'!Y125*Währung!$B$13,'Input Cost_MS1'!Y125)*(1+'Input Cost_MS1'!$C$125)</f>
        <v>0</v>
      </c>
      <c r="AB18" s="241">
        <f>IF('Input Cost_MS1'!$D$116="PLN",'Input Cost_MS1'!Z125*Währung!$B$13,'Input Cost_MS1'!Z125)*(1+'Input Cost_MS1'!$C$125)</f>
        <v>0</v>
      </c>
      <c r="AC18" s="241">
        <f>IF('Input Cost_MS1'!$D$116="PLN",'Input Cost_MS1'!AA125*Währung!$B$13,'Input Cost_MS1'!AA125)*(1+'Input Cost_MS1'!$C$125)</f>
        <v>0</v>
      </c>
      <c r="AD18" s="241">
        <f>IF('Input Cost_MS1'!$D$116="PLN",'Input Cost_MS1'!AB125*Währung!$B$13,'Input Cost_MS1'!AB125)*(1+'Input Cost_MS1'!$C$125)</f>
        <v>0</v>
      </c>
      <c r="AE18" s="241">
        <f>IF('Input Cost_MS1'!$D$116="PLN",'Input Cost_MS1'!AC125*Währung!$B$13,'Input Cost_MS1'!AC125)*(1+'Input Cost_MS1'!$C$125)</f>
        <v>0</v>
      </c>
      <c r="AF18" s="241">
        <f>IF('Input Cost_MS1'!$D$116="PLN",'Input Cost_MS1'!AD125*Währung!$B$13,'Input Cost_MS1'!AD125)*(1+'Input Cost_MS1'!$C$125)</f>
        <v>0</v>
      </c>
      <c r="AG18" s="241">
        <f>IF('Input Cost_MS1'!$D$116="PLN",'Input Cost_MS1'!AE125*Währung!$B$13,'Input Cost_MS1'!AE125)*(1+'Input Cost_MS1'!$C$125)</f>
        <v>0</v>
      </c>
      <c r="AH18" s="241">
        <f>IF('Input Cost_MS1'!$D$116="PLN",'Input Cost_MS1'!AF125*Währung!$B$13,'Input Cost_MS1'!AF125)*(1+'Input Cost_MS1'!$C$125)</f>
        <v>0</v>
      </c>
      <c r="AI18" s="241">
        <f>IF('Input Cost_MS1'!$D$116="PLN",'Input Cost_MS1'!AG125*Währung!$B$13,'Input Cost_MS1'!AG125)*(1+'Input Cost_MS1'!$C$125)</f>
        <v>0</v>
      </c>
      <c r="AJ18" s="241">
        <f>IF('Input Cost_MS1'!$D$116="PLN",'Input Cost_MS1'!AH125*Währung!$B$13,'Input Cost_MS1'!AH125)*(1+'Input Cost_MS1'!$C$125)</f>
        <v>0</v>
      </c>
      <c r="AK18" s="241">
        <f>IF('Input Cost_MS1'!$D$116="PLN",'Input Cost_MS1'!AI125*Währung!$B$13,'Input Cost_MS1'!AI125)*(1+'Input Cost_MS1'!$C$125)</f>
        <v>0</v>
      </c>
      <c r="AL18" s="241">
        <f>IF('Input Cost_MS1'!$D$116="PLN",'Input Cost_MS1'!AJ125*Währung!$B$13,'Input Cost_MS1'!AJ125)*(1+'Input Cost_MS1'!$C$125)</f>
        <v>0</v>
      </c>
      <c r="AM18" s="241">
        <f>IF('Input Cost_MS1'!$D$116="PLN",'Input Cost_MS1'!AK125*Währung!$B$13,'Input Cost_MS1'!AK125)*(1+'Input Cost_MS1'!$C$125)</f>
        <v>0</v>
      </c>
      <c r="AN18" s="241">
        <f>IF('Input Cost_MS1'!$D$116="PLN",'Input Cost_MS1'!AL125*Währung!$B$13,'Input Cost_MS1'!AL125)*(1+'Input Cost_MS1'!$C$125)</f>
        <v>0</v>
      </c>
      <c r="AO18" s="241">
        <f>IF('Input Cost_MS1'!$D$116="PLN",'Input Cost_MS1'!AM125*Währung!$B$13,'Input Cost_MS1'!AM125)*(1+'Input Cost_MS1'!$C$125)</f>
        <v>0</v>
      </c>
      <c r="AP18" s="241">
        <f>IF('Input Cost_MS1'!$D$116="PLN",'Input Cost_MS1'!AN125*Währung!$B$13,'Input Cost_MS1'!AN125)*(1+'Input Cost_MS1'!$C$125)</f>
        <v>0</v>
      </c>
      <c r="AQ18" s="241">
        <f>IF('Input Cost_MS1'!$D$116="PLN",'Input Cost_MS1'!AO125*Währung!$B$13,'Input Cost_MS1'!AO125)*(1+'Input Cost_MS1'!$C$125)</f>
        <v>0</v>
      </c>
      <c r="AR18" s="241">
        <f>IF('Input Cost_MS1'!$D$116="PLN",'Input Cost_MS1'!AP125*Währung!$B$13,'Input Cost_MS1'!AP125)*(1+'Input Cost_MS1'!$C$125)</f>
        <v>0</v>
      </c>
      <c r="AS18" s="241">
        <f>IF('Input Cost_MS1'!$D$116="PLN",'Input Cost_MS1'!AQ125*Währung!$B$13,'Input Cost_MS1'!AQ125)*(1+'Input Cost_MS1'!$C$125)</f>
        <v>0</v>
      </c>
      <c r="AT18" s="241">
        <f>IF('Input Cost_MS1'!$D$116="PLN",'Input Cost_MS1'!AR125*Währung!$B$13,'Input Cost_MS1'!AR125)*(1+'Input Cost_MS1'!$C$125)</f>
        <v>0</v>
      </c>
    </row>
    <row r="19" spans="1:46" s="83" customFormat="1" ht="16.5" customHeight="1">
      <c r="A19" s="44" t="s">
        <v>395</v>
      </c>
      <c r="B19" s="762" t="s">
        <v>299</v>
      </c>
      <c r="C19" s="44"/>
      <c r="D19" s="48"/>
      <c r="E19" s="49"/>
      <c r="F19" s="44">
        <f>F15+F16+F17+F17</f>
        <v>444</v>
      </c>
      <c r="G19" s="44">
        <f t="shared" ref="G19:AT19" si="38">G15+G16+G17+G17</f>
        <v>0</v>
      </c>
      <c r="H19" s="44">
        <f t="shared" si="38"/>
        <v>0</v>
      </c>
      <c r="I19" s="44">
        <f t="shared" si="38"/>
        <v>0</v>
      </c>
      <c r="J19" s="44">
        <f t="shared" ref="J19:L19" si="39">J15+J16+J17+J17</f>
        <v>0</v>
      </c>
      <c r="K19" s="44">
        <f t="shared" si="39"/>
        <v>0</v>
      </c>
      <c r="L19" s="44">
        <f t="shared" si="39"/>
        <v>0</v>
      </c>
      <c r="M19" s="44">
        <f t="shared" si="38"/>
        <v>0</v>
      </c>
      <c r="N19" s="44">
        <f t="shared" si="38"/>
        <v>0</v>
      </c>
      <c r="O19" s="44">
        <f t="shared" si="38"/>
        <v>0</v>
      </c>
      <c r="P19" s="44">
        <f t="shared" si="38"/>
        <v>0</v>
      </c>
      <c r="Q19" s="44">
        <f t="shared" si="38"/>
        <v>0</v>
      </c>
      <c r="R19" s="44">
        <f t="shared" si="38"/>
        <v>0</v>
      </c>
      <c r="S19" s="44">
        <f t="shared" si="38"/>
        <v>0</v>
      </c>
      <c r="T19" s="44">
        <f t="shared" si="38"/>
        <v>0</v>
      </c>
      <c r="U19" s="44">
        <f t="shared" si="38"/>
        <v>0</v>
      </c>
      <c r="V19" s="44">
        <f t="shared" si="38"/>
        <v>0</v>
      </c>
      <c r="W19" s="44">
        <f t="shared" si="38"/>
        <v>0</v>
      </c>
      <c r="X19" s="44">
        <f t="shared" si="38"/>
        <v>0</v>
      </c>
      <c r="Y19" s="44">
        <f t="shared" si="38"/>
        <v>0</v>
      </c>
      <c r="Z19" s="44">
        <f t="shared" si="38"/>
        <v>0</v>
      </c>
      <c r="AA19" s="44">
        <f t="shared" si="38"/>
        <v>0</v>
      </c>
      <c r="AB19" s="44">
        <f t="shared" si="38"/>
        <v>0</v>
      </c>
      <c r="AC19" s="44">
        <f t="shared" si="38"/>
        <v>0</v>
      </c>
      <c r="AD19" s="44">
        <f t="shared" si="38"/>
        <v>0</v>
      </c>
      <c r="AE19" s="44">
        <f t="shared" si="38"/>
        <v>0</v>
      </c>
      <c r="AF19" s="44">
        <f t="shared" si="38"/>
        <v>0</v>
      </c>
      <c r="AG19" s="44">
        <f t="shared" si="38"/>
        <v>0</v>
      </c>
      <c r="AH19" s="44">
        <f t="shared" si="38"/>
        <v>0</v>
      </c>
      <c r="AI19" s="44">
        <f t="shared" si="38"/>
        <v>0</v>
      </c>
      <c r="AJ19" s="44">
        <f t="shared" si="38"/>
        <v>0</v>
      </c>
      <c r="AK19" s="44">
        <f t="shared" si="38"/>
        <v>0</v>
      </c>
      <c r="AL19" s="44">
        <f t="shared" si="38"/>
        <v>0</v>
      </c>
      <c r="AM19" s="44">
        <f t="shared" si="38"/>
        <v>0</v>
      </c>
      <c r="AN19" s="44">
        <f t="shared" si="38"/>
        <v>0</v>
      </c>
      <c r="AO19" s="44">
        <f t="shared" si="38"/>
        <v>0</v>
      </c>
      <c r="AP19" s="44">
        <f t="shared" si="38"/>
        <v>0</v>
      </c>
      <c r="AQ19" s="44">
        <f t="shared" si="38"/>
        <v>0</v>
      </c>
      <c r="AR19" s="44">
        <f t="shared" si="38"/>
        <v>0</v>
      </c>
      <c r="AS19" s="44">
        <f t="shared" si="38"/>
        <v>0</v>
      </c>
      <c r="AT19" s="44">
        <f t="shared" si="38"/>
        <v>0</v>
      </c>
    </row>
    <row r="20" spans="1:46" s="3" customFormat="1" ht="16.5" customHeight="1">
      <c r="A20" s="13" t="s">
        <v>396</v>
      </c>
      <c r="B20" s="760" t="s">
        <v>299</v>
      </c>
      <c r="C20" s="13"/>
      <c r="D20" s="14"/>
      <c r="E20" s="15"/>
      <c r="F20" s="45">
        <f t="shared" ref="F20:AT20" si="40">F11-F19</f>
        <v>-588.29999999999995</v>
      </c>
      <c r="G20" s="45">
        <f t="shared" si="40"/>
        <v>0</v>
      </c>
      <c r="H20" s="45">
        <f t="shared" si="40"/>
        <v>0</v>
      </c>
      <c r="I20" s="45">
        <f t="shared" si="40"/>
        <v>0</v>
      </c>
      <c r="J20" s="45">
        <f t="shared" ref="J20:L20" si="41">J11-J19</f>
        <v>0</v>
      </c>
      <c r="K20" s="45">
        <f t="shared" si="41"/>
        <v>0</v>
      </c>
      <c r="L20" s="45">
        <f t="shared" si="41"/>
        <v>0</v>
      </c>
      <c r="M20" s="45">
        <f t="shared" si="40"/>
        <v>0</v>
      </c>
      <c r="N20" s="45">
        <f t="shared" si="40"/>
        <v>0</v>
      </c>
      <c r="O20" s="45">
        <f t="shared" si="40"/>
        <v>0</v>
      </c>
      <c r="P20" s="45">
        <f t="shared" si="40"/>
        <v>0</v>
      </c>
      <c r="Q20" s="45">
        <f t="shared" si="40"/>
        <v>0</v>
      </c>
      <c r="R20" s="45">
        <f t="shared" si="40"/>
        <v>0</v>
      </c>
      <c r="S20" s="45">
        <f t="shared" si="40"/>
        <v>0</v>
      </c>
      <c r="T20" s="45">
        <f t="shared" si="40"/>
        <v>0</v>
      </c>
      <c r="U20" s="45">
        <f t="shared" si="40"/>
        <v>0</v>
      </c>
      <c r="V20" s="45">
        <f t="shared" si="40"/>
        <v>0</v>
      </c>
      <c r="W20" s="45">
        <f t="shared" si="40"/>
        <v>0</v>
      </c>
      <c r="X20" s="45">
        <f t="shared" si="40"/>
        <v>0</v>
      </c>
      <c r="Y20" s="45">
        <f t="shared" si="40"/>
        <v>0</v>
      </c>
      <c r="Z20" s="45">
        <f t="shared" si="40"/>
        <v>0</v>
      </c>
      <c r="AA20" s="45">
        <f t="shared" si="40"/>
        <v>0</v>
      </c>
      <c r="AB20" s="45">
        <f t="shared" si="40"/>
        <v>0</v>
      </c>
      <c r="AC20" s="45">
        <f t="shared" si="40"/>
        <v>0</v>
      </c>
      <c r="AD20" s="45">
        <f t="shared" si="40"/>
        <v>0</v>
      </c>
      <c r="AE20" s="45">
        <f t="shared" si="40"/>
        <v>0</v>
      </c>
      <c r="AF20" s="45">
        <f t="shared" si="40"/>
        <v>0</v>
      </c>
      <c r="AG20" s="45">
        <f t="shared" si="40"/>
        <v>0</v>
      </c>
      <c r="AH20" s="45">
        <f t="shared" si="40"/>
        <v>0</v>
      </c>
      <c r="AI20" s="45">
        <f t="shared" si="40"/>
        <v>0</v>
      </c>
      <c r="AJ20" s="45">
        <f t="shared" si="40"/>
        <v>0</v>
      </c>
      <c r="AK20" s="45">
        <f t="shared" si="40"/>
        <v>0</v>
      </c>
      <c r="AL20" s="45">
        <f t="shared" si="40"/>
        <v>0</v>
      </c>
      <c r="AM20" s="45">
        <f t="shared" si="40"/>
        <v>0</v>
      </c>
      <c r="AN20" s="45">
        <f t="shared" si="40"/>
        <v>0</v>
      </c>
      <c r="AO20" s="45">
        <f t="shared" si="40"/>
        <v>0</v>
      </c>
      <c r="AP20" s="45">
        <f t="shared" si="40"/>
        <v>0</v>
      </c>
      <c r="AQ20" s="45">
        <f t="shared" si="40"/>
        <v>0</v>
      </c>
      <c r="AR20" s="45">
        <f t="shared" si="40"/>
        <v>0</v>
      </c>
      <c r="AS20" s="45">
        <f t="shared" si="40"/>
        <v>0</v>
      </c>
      <c r="AT20" s="45">
        <f t="shared" si="40"/>
        <v>0</v>
      </c>
    </row>
    <row r="21" spans="1:46" s="3" customFormat="1" ht="16.5" customHeight="1">
      <c r="A21" s="16" t="s">
        <v>396</v>
      </c>
      <c r="B21" s="761" t="s">
        <v>98</v>
      </c>
      <c r="C21" s="16"/>
      <c r="D21" s="17"/>
      <c r="E21" s="18"/>
      <c r="F21" s="46">
        <f>IF(F6=0,0,F20/F6)</f>
        <v>-1.9629629629629628</v>
      </c>
      <c r="G21" s="46">
        <f t="shared" ref="G21:AT21" si="42">IF(G6=0,0,G20/G6)</f>
        <v>0</v>
      </c>
      <c r="H21" s="46">
        <f t="shared" si="42"/>
        <v>0</v>
      </c>
      <c r="I21" s="46">
        <f t="shared" si="42"/>
        <v>0</v>
      </c>
      <c r="J21" s="46">
        <f t="shared" ref="J21:L21" si="43">IF(J6=0,0,J20/J6)</f>
        <v>0</v>
      </c>
      <c r="K21" s="46">
        <f t="shared" si="43"/>
        <v>0</v>
      </c>
      <c r="L21" s="46">
        <f t="shared" si="43"/>
        <v>0</v>
      </c>
      <c r="M21" s="46">
        <f t="shared" si="42"/>
        <v>0</v>
      </c>
      <c r="N21" s="46">
        <f t="shared" si="42"/>
        <v>0</v>
      </c>
      <c r="O21" s="46">
        <f t="shared" si="42"/>
        <v>0</v>
      </c>
      <c r="P21" s="46">
        <f t="shared" si="42"/>
        <v>0</v>
      </c>
      <c r="Q21" s="46">
        <f t="shared" si="42"/>
        <v>0</v>
      </c>
      <c r="R21" s="46">
        <f t="shared" si="42"/>
        <v>0</v>
      </c>
      <c r="S21" s="46">
        <f t="shared" si="42"/>
        <v>0</v>
      </c>
      <c r="T21" s="46">
        <f t="shared" si="42"/>
        <v>0</v>
      </c>
      <c r="U21" s="46">
        <f t="shared" si="42"/>
        <v>0</v>
      </c>
      <c r="V21" s="46">
        <f t="shared" si="42"/>
        <v>0</v>
      </c>
      <c r="W21" s="46">
        <f t="shared" si="42"/>
        <v>0</v>
      </c>
      <c r="X21" s="46">
        <f t="shared" si="42"/>
        <v>0</v>
      </c>
      <c r="Y21" s="46">
        <f t="shared" si="42"/>
        <v>0</v>
      </c>
      <c r="Z21" s="46">
        <f t="shared" si="42"/>
        <v>0</v>
      </c>
      <c r="AA21" s="46">
        <f t="shared" si="42"/>
        <v>0</v>
      </c>
      <c r="AB21" s="46">
        <f t="shared" si="42"/>
        <v>0</v>
      </c>
      <c r="AC21" s="46">
        <f t="shared" si="42"/>
        <v>0</v>
      </c>
      <c r="AD21" s="46">
        <f t="shared" si="42"/>
        <v>0</v>
      </c>
      <c r="AE21" s="46">
        <f t="shared" si="42"/>
        <v>0</v>
      </c>
      <c r="AF21" s="46">
        <f t="shared" si="42"/>
        <v>0</v>
      </c>
      <c r="AG21" s="46">
        <f t="shared" si="42"/>
        <v>0</v>
      </c>
      <c r="AH21" s="46">
        <f t="shared" si="42"/>
        <v>0</v>
      </c>
      <c r="AI21" s="46">
        <f t="shared" si="42"/>
        <v>0</v>
      </c>
      <c r="AJ21" s="46">
        <f t="shared" si="42"/>
        <v>0</v>
      </c>
      <c r="AK21" s="46">
        <f t="shared" si="42"/>
        <v>0</v>
      </c>
      <c r="AL21" s="46">
        <f t="shared" si="42"/>
        <v>0</v>
      </c>
      <c r="AM21" s="46">
        <f t="shared" si="42"/>
        <v>0</v>
      </c>
      <c r="AN21" s="46">
        <f t="shared" si="42"/>
        <v>0</v>
      </c>
      <c r="AO21" s="46">
        <f t="shared" si="42"/>
        <v>0</v>
      </c>
      <c r="AP21" s="46">
        <f t="shared" si="42"/>
        <v>0</v>
      </c>
      <c r="AQ21" s="46">
        <f t="shared" si="42"/>
        <v>0</v>
      </c>
      <c r="AR21" s="46">
        <f t="shared" si="42"/>
        <v>0</v>
      </c>
      <c r="AS21" s="46">
        <f t="shared" si="42"/>
        <v>0</v>
      </c>
      <c r="AT21" s="46">
        <f t="shared" si="42"/>
        <v>0</v>
      </c>
    </row>
    <row r="22" spans="1:46" ht="16.5" customHeight="1">
      <c r="A22" s="7" t="s">
        <v>251</v>
      </c>
      <c r="B22" s="271" t="s">
        <v>299</v>
      </c>
      <c r="C22" s="767">
        <f>SUMIF(Grunddaten!$A$13:$A$23,$F$4,Grunddaten!$B$13:$B$23)</f>
        <v>0.04</v>
      </c>
      <c r="D22" s="768">
        <f>SUMIF(Grunddaten!$A$13:$A$23,$F$4,Grunddaten!$Q$13:$Q$23)</f>
        <v>0.02</v>
      </c>
      <c r="E22" s="12">
        <f>SUMIF(Grunddaten!$A$13:$A$23,$F$4,Grunddaten!$J$13:$J$23)</f>
        <v>0</v>
      </c>
      <c r="F22" s="39">
        <f>($C$22*(F8-'Input Cost_MS1'!D120))+('Input Cost_MS1'!D120*Kalkulation_MS1!$D$22)</f>
        <v>0</v>
      </c>
      <c r="G22" s="39">
        <f>($C$22*(G8-'Input Cost_MS1'!E120))+('Input Cost_MS1'!E120*Kalkulation_MS1!$D$22)</f>
        <v>0</v>
      </c>
      <c r="H22" s="39">
        <f>($C$22*(H8-'Input Cost_MS1'!F120))+('Input Cost_MS1'!F120*Kalkulation_MS1!$D$22)</f>
        <v>0</v>
      </c>
      <c r="I22" s="39">
        <f>($C$22*(I8-'Input Cost_MS1'!G120))+('Input Cost_MS1'!G120*Kalkulation_MS1!$D$22)</f>
        <v>0</v>
      </c>
      <c r="J22" s="39">
        <f>($C$22*(J8-'Input Cost_MS1'!H120))+('Input Cost_MS1'!H120*Kalkulation_MS1!$D$22)</f>
        <v>0</v>
      </c>
      <c r="K22" s="39">
        <f>($C$22*(K8-'Input Cost_MS1'!I120))+('Input Cost_MS1'!I120*Kalkulation_MS1!$D$22)</f>
        <v>0</v>
      </c>
      <c r="L22" s="39">
        <f>($C$22*(L8-'Input Cost_MS1'!J120))+('Input Cost_MS1'!J120*Kalkulation_MS1!$D$22)</f>
        <v>0</v>
      </c>
      <c r="M22" s="39">
        <f>($C$22*(M8-'Input Cost_MS1'!K120))+('Input Cost_MS1'!K120*Kalkulation_MS1!$D$22)</f>
        <v>0</v>
      </c>
      <c r="N22" s="39">
        <f>($C$22*(N8-'Input Cost_MS1'!L120))+('Input Cost_MS1'!L120*Kalkulation_MS1!$D$22)</f>
        <v>0</v>
      </c>
      <c r="O22" s="39">
        <f>($C$22*(O8-'Input Cost_MS1'!M120))+('Input Cost_MS1'!M120*Kalkulation_MS1!$D$22)</f>
        <v>0</v>
      </c>
      <c r="P22" s="39">
        <f>($C$22*(P8-'Input Cost_MS1'!N120))+('Input Cost_MS1'!N120*Kalkulation_MS1!$D$22)</f>
        <v>0</v>
      </c>
      <c r="Q22" s="39">
        <f>($C$22*(Q8-'Input Cost_MS1'!O120))+('Input Cost_MS1'!O120*Kalkulation_MS1!$D$22)</f>
        <v>0</v>
      </c>
      <c r="R22" s="39">
        <f>($C$22*(R8-'Input Cost_MS1'!P120))+('Input Cost_MS1'!P120*Kalkulation_MS1!$D$22)</f>
        <v>0</v>
      </c>
      <c r="S22" s="39">
        <f>($C$22*(S8-'Input Cost_MS1'!Q120))+('Input Cost_MS1'!Q120*Kalkulation_MS1!$D$22)</f>
        <v>0</v>
      </c>
      <c r="T22" s="39">
        <f>($C$22*(T8-'Input Cost_MS1'!R120))+('Input Cost_MS1'!R120*Kalkulation_MS1!$D$22)</f>
        <v>0</v>
      </c>
      <c r="U22" s="39">
        <f>($C$22*(U8-'Input Cost_MS1'!S120))+('Input Cost_MS1'!S120*Kalkulation_MS1!$D$22)</f>
        <v>0</v>
      </c>
      <c r="V22" s="39">
        <f>($C$22*(V8-'Input Cost_MS1'!T120))+('Input Cost_MS1'!T120*Kalkulation_MS1!$D$22)</f>
        <v>0</v>
      </c>
      <c r="W22" s="39">
        <f>($C$22*(W8-'Input Cost_MS1'!U120))+('Input Cost_MS1'!U120*Kalkulation_MS1!$D$22)</f>
        <v>0</v>
      </c>
      <c r="X22" s="39">
        <f>($C$22*(X8-'Input Cost_MS1'!V120))+('Input Cost_MS1'!V120*Kalkulation_MS1!$D$22)</f>
        <v>0</v>
      </c>
      <c r="Y22" s="39">
        <f>($C$22*(Y8-'Input Cost_MS1'!W120))+('Input Cost_MS1'!W120*Kalkulation_MS1!$D$22)</f>
        <v>0</v>
      </c>
      <c r="Z22" s="39">
        <f>($C$22*(Z8-'Input Cost_MS1'!X120))+('Input Cost_MS1'!X120*Kalkulation_MS1!$D$22)</f>
        <v>0</v>
      </c>
      <c r="AA22" s="39">
        <f>($C$22*(AA8-'Input Cost_MS1'!Y120))+('Input Cost_MS1'!Y120*Kalkulation_MS1!$D$22)</f>
        <v>0</v>
      </c>
      <c r="AB22" s="39">
        <f>($C$22*(AB8-'Input Cost_MS1'!Z120))+('Input Cost_MS1'!Z120*Kalkulation_MS1!$D$22)</f>
        <v>0</v>
      </c>
      <c r="AC22" s="39">
        <f>($C$22*(AC8-'Input Cost_MS1'!AA120))+('Input Cost_MS1'!AA120*Kalkulation_MS1!$D$22)</f>
        <v>0</v>
      </c>
      <c r="AD22" s="39">
        <f>($C$22*(AD8-'Input Cost_MS1'!AB120))+('Input Cost_MS1'!AB120*Kalkulation_MS1!$D$22)</f>
        <v>0</v>
      </c>
      <c r="AE22" s="39">
        <f>($C$22*(AE8-'Input Cost_MS1'!AC120))+('Input Cost_MS1'!AC120*Kalkulation_MS1!$D$22)</f>
        <v>0</v>
      </c>
      <c r="AF22" s="39">
        <f>($C$22*(AF8-'Input Cost_MS1'!AD120))+('Input Cost_MS1'!AD120*Kalkulation_MS1!$D$22)</f>
        <v>0</v>
      </c>
      <c r="AG22" s="39">
        <f>($C$22*(AG8-'Input Cost_MS1'!AE120))+('Input Cost_MS1'!AE120*Kalkulation_MS1!$D$22)</f>
        <v>0</v>
      </c>
      <c r="AH22" s="39">
        <f>($C$22*(AH8-'Input Cost_MS1'!AF120))+('Input Cost_MS1'!AF120*Kalkulation_MS1!$D$22)</f>
        <v>0</v>
      </c>
      <c r="AI22" s="39">
        <f>($C$22*(AI8-'Input Cost_MS1'!AG120))+('Input Cost_MS1'!AG120*Kalkulation_MS1!$D$22)</f>
        <v>0</v>
      </c>
      <c r="AJ22" s="39">
        <f>($C$22*(AJ8-'Input Cost_MS1'!AH120))+('Input Cost_MS1'!AH120*Kalkulation_MS1!$D$22)</f>
        <v>0</v>
      </c>
      <c r="AK22" s="39">
        <f>($C$22*(AK8-'Input Cost_MS1'!AI120))+('Input Cost_MS1'!AI120*Kalkulation_MS1!$D$22)</f>
        <v>0</v>
      </c>
      <c r="AL22" s="39">
        <f>($C$22*(AL8-'Input Cost_MS1'!AJ120))+('Input Cost_MS1'!AJ120*Kalkulation_MS1!$D$22)</f>
        <v>0</v>
      </c>
      <c r="AM22" s="39">
        <f>($C$22*(AM8-'Input Cost_MS1'!AK120))+('Input Cost_MS1'!AK120*Kalkulation_MS1!$D$22)</f>
        <v>0</v>
      </c>
      <c r="AN22" s="39">
        <f>($C$22*(AN8-'Input Cost_MS1'!AL120))+('Input Cost_MS1'!AL120*Kalkulation_MS1!$D$22)</f>
        <v>0</v>
      </c>
      <c r="AO22" s="39">
        <f>($C$22*(AO8-'Input Cost_MS1'!AM120))+('Input Cost_MS1'!AM120*Kalkulation_MS1!$D$22)</f>
        <v>0</v>
      </c>
      <c r="AP22" s="39">
        <f>($C$22*(AP8-'Input Cost_MS1'!AN120))+('Input Cost_MS1'!AN120*Kalkulation_MS1!$D$22)</f>
        <v>0</v>
      </c>
      <c r="AQ22" s="39">
        <f>($C$22*(AQ8-'Input Cost_MS1'!AO120))+('Input Cost_MS1'!AO120*Kalkulation_MS1!$D$22)</f>
        <v>0</v>
      </c>
      <c r="AR22" s="39">
        <f>($C$22*(AR8-'Input Cost_MS1'!AP120))+('Input Cost_MS1'!AP120*Kalkulation_MS1!$D$22)</f>
        <v>0</v>
      </c>
      <c r="AS22" s="39">
        <f>($C$22*(AS8-'Input Cost_MS1'!AQ120))+('Input Cost_MS1'!AQ120*Kalkulation_MS1!$D$22)</f>
        <v>0</v>
      </c>
      <c r="AT22" s="39">
        <f>($C$22*(AT8-'Input Cost_MS1'!AR120))+('Input Cost_MS1'!AR120*Kalkulation_MS1!$D$22)</f>
        <v>0</v>
      </c>
    </row>
    <row r="23" spans="1:46" ht="16.5" customHeight="1">
      <c r="A23" s="7" t="s">
        <v>252</v>
      </c>
      <c r="B23" s="271" t="s">
        <v>299</v>
      </c>
      <c r="C23" s="767">
        <f>SUMIF(Grunddaten!$A$13:$A$23,$F$4,Grunddaten!$C$13:$C$23)</f>
        <v>0.64</v>
      </c>
      <c r="D23" s="768"/>
      <c r="E23" s="12">
        <f>SUMIF(Grunddaten!$A$13:$A$23,$F$4,Grunddaten!$K$13:$K$23)</f>
        <v>0</v>
      </c>
      <c r="F23" s="39">
        <f t="shared" ref="F23:AT23" si="44">$C$23*(F13+F14)</f>
        <v>0</v>
      </c>
      <c r="G23" s="39">
        <f t="shared" si="44"/>
        <v>0</v>
      </c>
      <c r="H23" s="39">
        <f t="shared" si="44"/>
        <v>0</v>
      </c>
      <c r="I23" s="39">
        <f t="shared" si="44"/>
        <v>0</v>
      </c>
      <c r="J23" s="39">
        <f t="shared" ref="J23:L23" si="45">$C$23*(J13+J14)</f>
        <v>0</v>
      </c>
      <c r="K23" s="39">
        <f t="shared" si="45"/>
        <v>0</v>
      </c>
      <c r="L23" s="39">
        <f t="shared" si="45"/>
        <v>0</v>
      </c>
      <c r="M23" s="39">
        <f t="shared" si="44"/>
        <v>0</v>
      </c>
      <c r="N23" s="39">
        <f t="shared" si="44"/>
        <v>0</v>
      </c>
      <c r="O23" s="39">
        <f t="shared" si="44"/>
        <v>0</v>
      </c>
      <c r="P23" s="39">
        <f t="shared" si="44"/>
        <v>0</v>
      </c>
      <c r="Q23" s="39">
        <f t="shared" si="44"/>
        <v>0</v>
      </c>
      <c r="R23" s="39">
        <f t="shared" si="44"/>
        <v>0</v>
      </c>
      <c r="S23" s="39">
        <f t="shared" si="44"/>
        <v>0</v>
      </c>
      <c r="T23" s="39">
        <f t="shared" si="44"/>
        <v>0</v>
      </c>
      <c r="U23" s="39">
        <f t="shared" si="44"/>
        <v>0</v>
      </c>
      <c r="V23" s="39">
        <f t="shared" si="44"/>
        <v>0</v>
      </c>
      <c r="W23" s="39">
        <f t="shared" si="44"/>
        <v>0</v>
      </c>
      <c r="X23" s="39">
        <f t="shared" si="44"/>
        <v>0</v>
      </c>
      <c r="Y23" s="39">
        <f t="shared" si="44"/>
        <v>0</v>
      </c>
      <c r="Z23" s="39">
        <f t="shared" si="44"/>
        <v>0</v>
      </c>
      <c r="AA23" s="39">
        <f t="shared" si="44"/>
        <v>0</v>
      </c>
      <c r="AB23" s="39">
        <f t="shared" si="44"/>
        <v>0</v>
      </c>
      <c r="AC23" s="39">
        <f t="shared" si="44"/>
        <v>0</v>
      </c>
      <c r="AD23" s="39">
        <f t="shared" si="44"/>
        <v>0</v>
      </c>
      <c r="AE23" s="39">
        <f t="shared" si="44"/>
        <v>0</v>
      </c>
      <c r="AF23" s="39">
        <f t="shared" si="44"/>
        <v>0</v>
      </c>
      <c r="AG23" s="39">
        <f t="shared" si="44"/>
        <v>0</v>
      </c>
      <c r="AH23" s="39">
        <f t="shared" si="44"/>
        <v>0</v>
      </c>
      <c r="AI23" s="39">
        <f t="shared" si="44"/>
        <v>0</v>
      </c>
      <c r="AJ23" s="39">
        <f t="shared" si="44"/>
        <v>0</v>
      </c>
      <c r="AK23" s="39">
        <f t="shared" si="44"/>
        <v>0</v>
      </c>
      <c r="AL23" s="39">
        <f t="shared" si="44"/>
        <v>0</v>
      </c>
      <c r="AM23" s="39">
        <f t="shared" si="44"/>
        <v>0</v>
      </c>
      <c r="AN23" s="39">
        <f t="shared" si="44"/>
        <v>0</v>
      </c>
      <c r="AO23" s="39">
        <f t="shared" si="44"/>
        <v>0</v>
      </c>
      <c r="AP23" s="39">
        <f t="shared" si="44"/>
        <v>0</v>
      </c>
      <c r="AQ23" s="39">
        <f t="shared" si="44"/>
        <v>0</v>
      </c>
      <c r="AR23" s="39">
        <f t="shared" si="44"/>
        <v>0</v>
      </c>
      <c r="AS23" s="39">
        <f t="shared" si="44"/>
        <v>0</v>
      </c>
      <c r="AT23" s="39">
        <f t="shared" si="44"/>
        <v>0</v>
      </c>
    </row>
    <row r="24" spans="1:46" ht="16.5" customHeight="1">
      <c r="A24" s="7" t="s">
        <v>253</v>
      </c>
      <c r="B24" s="271" t="s">
        <v>299</v>
      </c>
      <c r="C24" s="767">
        <f>SUMIF(Grunddaten!$A$13:$A$23,$F$4,Grunddaten!$E$13:$E$23)</f>
        <v>3.5000000000000003E-2</v>
      </c>
      <c r="D24" s="768">
        <f>SUMIF(Grunddaten!$A$13:$A$23,$F$4,Grunddaten!$T$13:$T$23)</f>
        <v>0.02</v>
      </c>
      <c r="E24" s="12">
        <f>SUMIF(Grunddaten!$A$13:$A$23,$F$4,Grunddaten!$M$13:$M$23)</f>
        <v>0</v>
      </c>
      <c r="F24" s="39">
        <f>($C$24*(F8-'Input Cost_MS1'!D120))+($C$24*F13)+($C$24*F14)+($C$24*(F16-('Input Cost_MS1'!D120*$D$16)))+($C$24*(F22-('Input Cost_MS1'!D120*$D$22)))+($C$24*F23)+('Input Cost_MS1'!D120*Kalkulation_MS1!$D$24)+(('Input Cost_MS1'!D120*Kalkulation_MS1!$D$16)*Kalkulation_MS1!$D$24)+(('Input Cost_MS1'!D120*Kalkulation_MS1!$D$22)*Kalkulation_MS1!$D$24)</f>
        <v>0</v>
      </c>
      <c r="G24" s="39">
        <f>($C$24*(G8-'Input Cost_MS1'!E120))+($C$24*G13)+($C$24*G14)+($C$24*(G16-('Input Cost_MS1'!E120*$D$16)))+($C$24*(G22-('Input Cost_MS1'!E120*$D$22)))+($C$24*G23)+('Input Cost_MS1'!E120*Kalkulation_MS1!$D$24)+(('Input Cost_MS1'!E120*Kalkulation_MS1!$D$16)*Kalkulation_MS1!$D$24)+(('Input Cost_MS1'!E120*Kalkulation_MS1!$D$22)*Kalkulation_MS1!$D$24)</f>
        <v>0</v>
      </c>
      <c r="H24" s="39">
        <f>($C$24*(H8-'Input Cost_MS1'!F120))+($C$24*H13)+($C$24*H14)+($C$24*(H16-('Input Cost_MS1'!F120*$D$16)))+($C$24*(H22-('Input Cost_MS1'!F120*$D$22)))+($C$24*H23)+('Input Cost_MS1'!F120*Kalkulation_MS1!$D$24)+(('Input Cost_MS1'!F120*Kalkulation_MS1!$D$16)*Kalkulation_MS1!$D$24)+(('Input Cost_MS1'!F120*Kalkulation_MS1!$D$22)*Kalkulation_MS1!$D$24)</f>
        <v>0</v>
      </c>
      <c r="I24" s="39">
        <f>($C$24*(I8-'Input Cost_MS1'!G120))+($C$24*I13)+($C$24*I14)+($C$24*(I16-('Input Cost_MS1'!G120*$D$16)))+($C$24*(I22-('Input Cost_MS1'!G120*$D$22)))+($C$24*I23)+('Input Cost_MS1'!G120*Kalkulation_MS1!$D$24)+(('Input Cost_MS1'!G120*Kalkulation_MS1!$D$16)*Kalkulation_MS1!$D$24)+(('Input Cost_MS1'!G120*Kalkulation_MS1!$D$22)*Kalkulation_MS1!$D$24)</f>
        <v>0</v>
      </c>
      <c r="J24" s="39">
        <f>($C$24*(J8-'Input Cost_MS1'!H120))+($C$24*J13)+($C$24*J14)+($C$24*(J16-('Input Cost_MS1'!H120*$D$16)))+($C$24*(J22-('Input Cost_MS1'!H120*$D$22)))+($C$24*J23)+('Input Cost_MS1'!H120*Kalkulation_MS1!$D$24)+(('Input Cost_MS1'!H120*Kalkulation_MS1!$D$16)*Kalkulation_MS1!$D$24)+(('Input Cost_MS1'!H120*Kalkulation_MS1!$D$22)*Kalkulation_MS1!$D$24)</f>
        <v>0</v>
      </c>
      <c r="K24" s="39">
        <f>($C$24*(K8-'Input Cost_MS1'!I120))+($C$24*K13)+($C$24*K14)+($C$24*(K16-('Input Cost_MS1'!I120*$D$16)))+($C$24*(K22-('Input Cost_MS1'!I120*$D$22)))+($C$24*K23)+('Input Cost_MS1'!I120*Kalkulation_MS1!$D$24)+(('Input Cost_MS1'!I120*Kalkulation_MS1!$D$16)*Kalkulation_MS1!$D$24)+(('Input Cost_MS1'!I120*Kalkulation_MS1!$D$22)*Kalkulation_MS1!$D$24)</f>
        <v>0</v>
      </c>
      <c r="L24" s="39">
        <f>($C$24*(L8-'Input Cost_MS1'!J120))+($C$24*L13)+($C$24*L14)+($C$24*(L16-('Input Cost_MS1'!J120*$D$16)))+($C$24*(L22-('Input Cost_MS1'!J120*$D$22)))+($C$24*L23)+('Input Cost_MS1'!J120*Kalkulation_MS1!$D$24)+(('Input Cost_MS1'!J120*Kalkulation_MS1!$D$16)*Kalkulation_MS1!$D$24)+(('Input Cost_MS1'!J120*Kalkulation_MS1!$D$22)*Kalkulation_MS1!$D$24)</f>
        <v>0</v>
      </c>
      <c r="M24" s="39">
        <f>($C$24*(M8-'Input Cost_MS1'!K120))+($C$24*M13)+($C$24*M14)+($C$24*(M16-('Input Cost_MS1'!K120*$D$16)))+($C$24*(M22-('Input Cost_MS1'!K120*$D$22)))+($C$24*M23)+('Input Cost_MS1'!K120*Kalkulation_MS1!$D$24)+(('Input Cost_MS1'!K120*Kalkulation_MS1!$D$16)*Kalkulation_MS1!$D$24)+(('Input Cost_MS1'!K120*Kalkulation_MS1!$D$22)*Kalkulation_MS1!$D$24)</f>
        <v>0</v>
      </c>
      <c r="N24" s="39">
        <f>($C$24*(N8-'Input Cost_MS1'!L120))+($C$24*N13)+($C$24*N14)+($C$24*(N16-('Input Cost_MS1'!L120*$D$16)))+($C$24*(N22-('Input Cost_MS1'!L120*$D$22)))+($C$24*N23)+('Input Cost_MS1'!L120*Kalkulation_MS1!$D$24)+(('Input Cost_MS1'!L120*Kalkulation_MS1!$D$16)*Kalkulation_MS1!$D$24)+(('Input Cost_MS1'!L120*Kalkulation_MS1!$D$22)*Kalkulation_MS1!$D$24)</f>
        <v>0</v>
      </c>
      <c r="O24" s="39">
        <f>($C$24*(O8-'Input Cost_MS1'!M120))+($C$24*O13)+($C$24*O14)+($C$24*(O16-('Input Cost_MS1'!M120*$D$16)))+($C$24*(O22-('Input Cost_MS1'!M120*$D$22)))+($C$24*O23)+('Input Cost_MS1'!M120*Kalkulation_MS1!$D$24)+(('Input Cost_MS1'!M120*Kalkulation_MS1!$D$16)*Kalkulation_MS1!$D$24)+(('Input Cost_MS1'!M120*Kalkulation_MS1!$D$22)*Kalkulation_MS1!$D$24)</f>
        <v>0</v>
      </c>
      <c r="P24" s="39">
        <f>($C$24*(P8-'Input Cost_MS1'!N120))+($C$24*P13)+($C$24*P14)+($C$24*(P16-('Input Cost_MS1'!N120*$D$16)))+($C$24*(P22-('Input Cost_MS1'!N120*$D$22)))+($C$24*P23)+('Input Cost_MS1'!N120*Kalkulation_MS1!$D$24)+(('Input Cost_MS1'!N120*Kalkulation_MS1!$D$16)*Kalkulation_MS1!$D$24)+(('Input Cost_MS1'!N120*Kalkulation_MS1!$D$22)*Kalkulation_MS1!$D$24)</f>
        <v>0</v>
      </c>
      <c r="Q24" s="39">
        <f>($C$24*(Q8-'Input Cost_MS1'!O120))+($C$24*Q13)+($C$24*Q14)+($C$24*(Q16-('Input Cost_MS1'!O120*$D$16)))+($C$24*(Q22-('Input Cost_MS1'!O120*$D$22)))+($C$24*Q23)+('Input Cost_MS1'!O120*Kalkulation_MS1!$D$24)+(('Input Cost_MS1'!O120*Kalkulation_MS1!$D$16)*Kalkulation_MS1!$D$24)+(('Input Cost_MS1'!O120*Kalkulation_MS1!$D$22)*Kalkulation_MS1!$D$24)</f>
        <v>0</v>
      </c>
      <c r="R24" s="39">
        <f>($C$24*(R8-'Input Cost_MS1'!P120))+($C$24*R13)+($C$24*R14)+($C$24*(R16-('Input Cost_MS1'!P120*$D$16)))+($C$24*(R22-('Input Cost_MS1'!P120*$D$22)))+($C$24*R23)+('Input Cost_MS1'!P120*Kalkulation_MS1!$D$24)+(('Input Cost_MS1'!P120*Kalkulation_MS1!$D$16)*Kalkulation_MS1!$D$24)+(('Input Cost_MS1'!P120*Kalkulation_MS1!$D$22)*Kalkulation_MS1!$D$24)</f>
        <v>0</v>
      </c>
      <c r="S24" s="39">
        <f>($C$24*(S8-'Input Cost_MS1'!Q120))+($C$24*S13)+($C$24*S14)+($C$24*(S16-('Input Cost_MS1'!Q120*$D$16)))+($C$24*(S22-('Input Cost_MS1'!Q120*$D$22)))+($C$24*S23)+('Input Cost_MS1'!Q120*Kalkulation_MS1!$D$24)+(('Input Cost_MS1'!Q120*Kalkulation_MS1!$D$16)*Kalkulation_MS1!$D$24)+(('Input Cost_MS1'!Q120*Kalkulation_MS1!$D$22)*Kalkulation_MS1!$D$24)</f>
        <v>0</v>
      </c>
      <c r="T24" s="39">
        <f>($C$24*(T8-'Input Cost_MS1'!R120))+($C$24*T13)+($C$24*T14)+($C$24*(T16-('Input Cost_MS1'!R120*$D$16)))+($C$24*(T22-('Input Cost_MS1'!R120*$D$22)))+($C$24*T23)+('Input Cost_MS1'!R120*Kalkulation_MS1!$D$24)+(('Input Cost_MS1'!R120*Kalkulation_MS1!$D$16)*Kalkulation_MS1!$D$24)+(('Input Cost_MS1'!R120*Kalkulation_MS1!$D$22)*Kalkulation_MS1!$D$24)</f>
        <v>0</v>
      </c>
      <c r="U24" s="39">
        <f>($C$24*(U8-'Input Cost_MS1'!S120))+($C$24*U13)+($C$24*U14)+($C$24*(U16-('Input Cost_MS1'!S120*$D$16)))+($C$24*(U22-('Input Cost_MS1'!S120*$D$22)))+($C$24*U23)+('Input Cost_MS1'!S120*Kalkulation_MS1!$D$24)+(('Input Cost_MS1'!S120*Kalkulation_MS1!$D$16)*Kalkulation_MS1!$D$24)+(('Input Cost_MS1'!S120*Kalkulation_MS1!$D$22)*Kalkulation_MS1!$D$24)</f>
        <v>0</v>
      </c>
      <c r="V24" s="39">
        <f>($C$24*(V8-'Input Cost_MS1'!T120))+($C$24*V13)+($C$24*V14)+($C$24*(V16-('Input Cost_MS1'!T120*$D$16)))+($C$24*(V22-('Input Cost_MS1'!T120*$D$22)))+($C$24*V23)+('Input Cost_MS1'!T120*Kalkulation_MS1!$D$24)+(('Input Cost_MS1'!T120*Kalkulation_MS1!$D$16)*Kalkulation_MS1!$D$24)+(('Input Cost_MS1'!T120*Kalkulation_MS1!$D$22)*Kalkulation_MS1!$D$24)</f>
        <v>0</v>
      </c>
      <c r="W24" s="39">
        <f>($C$24*(W8-'Input Cost_MS1'!U120))+($C$24*W13)+($C$24*W14)+($C$24*(W16-('Input Cost_MS1'!U120*$D$16)))+($C$24*(W22-('Input Cost_MS1'!U120*$D$22)))+($C$24*W23)+('Input Cost_MS1'!U120*Kalkulation_MS1!$D$24)+(('Input Cost_MS1'!U120*Kalkulation_MS1!$D$16)*Kalkulation_MS1!$D$24)+(('Input Cost_MS1'!U120*Kalkulation_MS1!$D$22)*Kalkulation_MS1!$D$24)</f>
        <v>0</v>
      </c>
      <c r="X24" s="39">
        <f>($C$24*(X8-'Input Cost_MS1'!V120))+($C$24*X13)+($C$24*X14)+($C$24*(X16-('Input Cost_MS1'!V120*$D$16)))+($C$24*(X22-('Input Cost_MS1'!V120*$D$22)))+($C$24*X23)+('Input Cost_MS1'!V120*Kalkulation_MS1!$D$24)+(('Input Cost_MS1'!V120*Kalkulation_MS1!$D$16)*Kalkulation_MS1!$D$24)+(('Input Cost_MS1'!V120*Kalkulation_MS1!$D$22)*Kalkulation_MS1!$D$24)</f>
        <v>0</v>
      </c>
      <c r="Y24" s="39">
        <f>($C$24*(Y8-'Input Cost_MS1'!W120))+($C$24*Y13)+($C$24*Y14)+($C$24*(Y16-('Input Cost_MS1'!W120*$D$16)))+($C$24*(Y22-('Input Cost_MS1'!W120*$D$22)))+($C$24*Y23)+('Input Cost_MS1'!W120*Kalkulation_MS1!$D$24)+(('Input Cost_MS1'!W120*Kalkulation_MS1!$D$16)*Kalkulation_MS1!$D$24)+(('Input Cost_MS1'!W120*Kalkulation_MS1!$D$22)*Kalkulation_MS1!$D$24)</f>
        <v>0</v>
      </c>
      <c r="Z24" s="39">
        <f>($C$24*(Z8-'Input Cost_MS1'!X120))+($C$24*Z13)+($C$24*Z14)+($C$24*(Z16-('Input Cost_MS1'!X120*$D$16)))+($C$24*(Z22-('Input Cost_MS1'!X120*$D$22)))+($C$24*Z23)+('Input Cost_MS1'!X120*Kalkulation_MS1!$D$24)+(('Input Cost_MS1'!X120*Kalkulation_MS1!$D$16)*Kalkulation_MS1!$D$24)+(('Input Cost_MS1'!X120*Kalkulation_MS1!$D$22)*Kalkulation_MS1!$D$24)</f>
        <v>0</v>
      </c>
      <c r="AA24" s="39">
        <f>($C$24*(AA8-'Input Cost_MS1'!Y120))+($C$24*AA13)+($C$24*AA14)+($C$24*(AA16-('Input Cost_MS1'!Y120*$D$16)))+($C$24*(AA22-('Input Cost_MS1'!Y120*$D$22)))+($C$24*AA23)+('Input Cost_MS1'!Y120*Kalkulation_MS1!$D$24)+(('Input Cost_MS1'!Y120*Kalkulation_MS1!$D$16)*Kalkulation_MS1!$D$24)+(('Input Cost_MS1'!Y120*Kalkulation_MS1!$D$22)*Kalkulation_MS1!$D$24)</f>
        <v>0</v>
      </c>
      <c r="AB24" s="39">
        <f>($C$24*(AB8-'Input Cost_MS1'!Z120))+($C$24*AB13)+($C$24*AB14)+($C$24*(AB16-('Input Cost_MS1'!Z120*$D$16)))+($C$24*(AB22-('Input Cost_MS1'!Z120*$D$22)))+($C$24*AB23)+('Input Cost_MS1'!Z120*Kalkulation_MS1!$D$24)+(('Input Cost_MS1'!Z120*Kalkulation_MS1!$D$16)*Kalkulation_MS1!$D$24)+(('Input Cost_MS1'!Z120*Kalkulation_MS1!$D$22)*Kalkulation_MS1!$D$24)</f>
        <v>0</v>
      </c>
      <c r="AC24" s="39">
        <f>($C$24*(AC8-'Input Cost_MS1'!AA120))+($C$24*AC13)+($C$24*AC14)+($C$24*(AC16-('Input Cost_MS1'!AA120*$D$16)))+($C$24*(AC22-('Input Cost_MS1'!AA120*$D$22)))+($C$24*AC23)+('Input Cost_MS1'!AA120*Kalkulation_MS1!$D$24)+(('Input Cost_MS1'!AA120*Kalkulation_MS1!$D$16)*Kalkulation_MS1!$D$24)+(('Input Cost_MS1'!AA120*Kalkulation_MS1!$D$22)*Kalkulation_MS1!$D$24)</f>
        <v>0</v>
      </c>
      <c r="AD24" s="39">
        <f>($C$24*(AD8-'Input Cost_MS1'!AB120))+($C$24*AD13)+($C$24*AD14)+($C$24*(AD16-('Input Cost_MS1'!AB120*$D$16)))+($C$24*(AD22-('Input Cost_MS1'!AB120*$D$22)))+($C$24*AD23)+('Input Cost_MS1'!AB120*Kalkulation_MS1!$D$24)+(('Input Cost_MS1'!AB120*Kalkulation_MS1!$D$16)*Kalkulation_MS1!$D$24)+(('Input Cost_MS1'!AB120*Kalkulation_MS1!$D$22)*Kalkulation_MS1!$D$24)</f>
        <v>0</v>
      </c>
      <c r="AE24" s="39">
        <f>($C$24*(AE8-'Input Cost_MS1'!AC120))+($C$24*AE13)+($C$24*AE14)+($C$24*(AE16-('Input Cost_MS1'!AC120*$D$16)))+($C$24*(AE22-('Input Cost_MS1'!AC120*$D$22)))+($C$24*AE23)+('Input Cost_MS1'!AC120*Kalkulation_MS1!$D$24)+(('Input Cost_MS1'!AC120*Kalkulation_MS1!$D$16)*Kalkulation_MS1!$D$24)+(('Input Cost_MS1'!AC120*Kalkulation_MS1!$D$22)*Kalkulation_MS1!$D$24)</f>
        <v>0</v>
      </c>
      <c r="AF24" s="39">
        <f>($C$24*(AF8-'Input Cost_MS1'!AD120))+($C$24*AF13)+($C$24*AF14)+($C$24*(AF16-('Input Cost_MS1'!AD120*$D$16)))+($C$24*(AF22-('Input Cost_MS1'!AD120*$D$22)))+($C$24*AF23)+('Input Cost_MS1'!AD120*Kalkulation_MS1!$D$24)+(('Input Cost_MS1'!AD120*Kalkulation_MS1!$D$16)*Kalkulation_MS1!$D$24)+(('Input Cost_MS1'!AD120*Kalkulation_MS1!$D$22)*Kalkulation_MS1!$D$24)</f>
        <v>0</v>
      </c>
      <c r="AG24" s="39">
        <f>($C$24*(AG8-'Input Cost_MS1'!AE120))+($C$24*AG13)+($C$24*AG14)+($C$24*(AG16-('Input Cost_MS1'!AE120*$D$16)))+($C$24*(AG22-('Input Cost_MS1'!AE120*$D$22)))+($C$24*AG23)+('Input Cost_MS1'!AE120*Kalkulation_MS1!$D$24)+(('Input Cost_MS1'!AE120*Kalkulation_MS1!$D$16)*Kalkulation_MS1!$D$24)+(('Input Cost_MS1'!AE120*Kalkulation_MS1!$D$22)*Kalkulation_MS1!$D$24)</f>
        <v>0</v>
      </c>
      <c r="AH24" s="39">
        <f>($C$24*(AH8-'Input Cost_MS1'!AF120))+($C$24*AH13)+($C$24*AH14)+($C$24*(AH16-('Input Cost_MS1'!AF120*$D$16)))+($C$24*(AH22-('Input Cost_MS1'!AF120*$D$22)))+($C$24*AH23)+('Input Cost_MS1'!AF120*Kalkulation_MS1!$D$24)+(('Input Cost_MS1'!AF120*Kalkulation_MS1!$D$16)*Kalkulation_MS1!$D$24)+(('Input Cost_MS1'!AF120*Kalkulation_MS1!$D$22)*Kalkulation_MS1!$D$24)</f>
        <v>0</v>
      </c>
      <c r="AI24" s="39">
        <f>($C$24*(AI8-'Input Cost_MS1'!AG120))+($C$24*AI13)+($C$24*AI14)+($C$24*(AI16-('Input Cost_MS1'!AG120*$D$16)))+($C$24*(AI22-('Input Cost_MS1'!AG120*$D$22)))+($C$24*AI23)+('Input Cost_MS1'!AG120*Kalkulation_MS1!$D$24)+(('Input Cost_MS1'!AG120*Kalkulation_MS1!$D$16)*Kalkulation_MS1!$D$24)+(('Input Cost_MS1'!AG120*Kalkulation_MS1!$D$22)*Kalkulation_MS1!$D$24)</f>
        <v>0</v>
      </c>
      <c r="AJ24" s="39">
        <f>($C$24*(AJ8-'Input Cost_MS1'!AH120))+($C$24*AJ13)+($C$24*AJ14)+($C$24*(AJ16-('Input Cost_MS1'!AH120*$D$16)))+($C$24*(AJ22-('Input Cost_MS1'!AH120*$D$22)))+($C$24*AJ23)+('Input Cost_MS1'!AH120*Kalkulation_MS1!$D$24)+(('Input Cost_MS1'!AH120*Kalkulation_MS1!$D$16)*Kalkulation_MS1!$D$24)+(('Input Cost_MS1'!AH120*Kalkulation_MS1!$D$22)*Kalkulation_MS1!$D$24)</f>
        <v>0</v>
      </c>
      <c r="AK24" s="39">
        <f>($C$24*(AK8-'Input Cost_MS1'!AI120))+($C$24*AK13)+($C$24*AK14)+($C$24*(AK16-('Input Cost_MS1'!AI120*$D$16)))+($C$24*(AK22-('Input Cost_MS1'!AI120*$D$22)))+($C$24*AK23)+('Input Cost_MS1'!AI120*Kalkulation_MS1!$D$24)+(('Input Cost_MS1'!AI120*Kalkulation_MS1!$D$16)*Kalkulation_MS1!$D$24)+(('Input Cost_MS1'!AI120*Kalkulation_MS1!$D$22)*Kalkulation_MS1!$D$24)</f>
        <v>0</v>
      </c>
      <c r="AL24" s="39">
        <f>($C$24*(AL8-'Input Cost_MS1'!AJ120))+($C$24*AL13)+($C$24*AL14)+($C$24*(AL16-('Input Cost_MS1'!AJ120*$D$16)))+($C$24*(AL22-('Input Cost_MS1'!AJ120*$D$22)))+($C$24*AL23)+('Input Cost_MS1'!AJ120*Kalkulation_MS1!$D$24)+(('Input Cost_MS1'!AJ120*Kalkulation_MS1!$D$16)*Kalkulation_MS1!$D$24)+(('Input Cost_MS1'!AJ120*Kalkulation_MS1!$D$22)*Kalkulation_MS1!$D$24)</f>
        <v>0</v>
      </c>
      <c r="AM24" s="39">
        <f>($C$24*(AM8-'Input Cost_MS1'!AK120))+($C$24*AM13)+($C$24*AM14)+($C$24*(AM16-('Input Cost_MS1'!AK120*$D$16)))+($C$24*(AM22-('Input Cost_MS1'!AK120*$D$22)))+($C$24*AM23)+('Input Cost_MS1'!AK120*Kalkulation_MS1!$D$24)+(('Input Cost_MS1'!AK120*Kalkulation_MS1!$D$16)*Kalkulation_MS1!$D$24)+(('Input Cost_MS1'!AK120*Kalkulation_MS1!$D$22)*Kalkulation_MS1!$D$24)</f>
        <v>0</v>
      </c>
      <c r="AN24" s="39">
        <f>($C$24*(AN8-'Input Cost_MS1'!AL120))+($C$24*AN13)+($C$24*AN14)+($C$24*(AN16-('Input Cost_MS1'!AL120*$D$16)))+($C$24*(AN22-('Input Cost_MS1'!AL120*$D$22)))+($C$24*AN23)+('Input Cost_MS1'!AL120*Kalkulation_MS1!$D$24)+(('Input Cost_MS1'!AL120*Kalkulation_MS1!$D$16)*Kalkulation_MS1!$D$24)+(('Input Cost_MS1'!AL120*Kalkulation_MS1!$D$22)*Kalkulation_MS1!$D$24)</f>
        <v>0</v>
      </c>
      <c r="AO24" s="39">
        <f>($C$24*(AO8-'Input Cost_MS1'!AM120))+($C$24*AO13)+($C$24*AO14)+($C$24*(AO16-('Input Cost_MS1'!AM120*$D$16)))+($C$24*(AO22-('Input Cost_MS1'!AM120*$D$22)))+($C$24*AO23)+('Input Cost_MS1'!AM120*Kalkulation_MS1!$D$24)+(('Input Cost_MS1'!AM120*Kalkulation_MS1!$D$16)*Kalkulation_MS1!$D$24)+(('Input Cost_MS1'!AM120*Kalkulation_MS1!$D$22)*Kalkulation_MS1!$D$24)</f>
        <v>0</v>
      </c>
      <c r="AP24" s="39">
        <f>($C$24*(AP8-'Input Cost_MS1'!AN120))+($C$24*AP13)+($C$24*AP14)+($C$24*(AP16-('Input Cost_MS1'!AN120*$D$16)))+($C$24*(AP22-('Input Cost_MS1'!AN120*$D$22)))+($C$24*AP23)+('Input Cost_MS1'!AN120*Kalkulation_MS1!$D$24)+(('Input Cost_MS1'!AN120*Kalkulation_MS1!$D$16)*Kalkulation_MS1!$D$24)+(('Input Cost_MS1'!AN120*Kalkulation_MS1!$D$22)*Kalkulation_MS1!$D$24)</f>
        <v>0</v>
      </c>
      <c r="AQ24" s="39">
        <f>($C$24*(AQ8-'Input Cost_MS1'!AO120))+($C$24*AQ13)+($C$24*AQ14)+($C$24*(AQ16-('Input Cost_MS1'!AO120*$D$16)))+($C$24*(AQ22-('Input Cost_MS1'!AO120*$D$22)))+($C$24*AQ23)+('Input Cost_MS1'!AO120*Kalkulation_MS1!$D$24)+(('Input Cost_MS1'!AO120*Kalkulation_MS1!$D$16)*Kalkulation_MS1!$D$24)+(('Input Cost_MS1'!AO120*Kalkulation_MS1!$D$22)*Kalkulation_MS1!$D$24)</f>
        <v>0</v>
      </c>
      <c r="AR24" s="39">
        <f>($C$24*(AR8-'Input Cost_MS1'!AP120))+($C$24*AR13)+($C$24*AR14)+($C$24*(AR16-('Input Cost_MS1'!AP120*$D$16)))+($C$24*(AR22-('Input Cost_MS1'!AP120*$D$22)))+($C$24*AR23)+('Input Cost_MS1'!AP120*Kalkulation_MS1!$D$24)+(('Input Cost_MS1'!AP120*Kalkulation_MS1!$D$16)*Kalkulation_MS1!$D$24)+(('Input Cost_MS1'!AP120*Kalkulation_MS1!$D$22)*Kalkulation_MS1!$D$24)</f>
        <v>0</v>
      </c>
      <c r="AS24" s="39">
        <f>($C$24*(AS8-'Input Cost_MS1'!AQ120))+($C$24*AS13)+($C$24*AS14)+($C$24*(AS16-('Input Cost_MS1'!AQ120*$D$16)))+($C$24*(AS22-('Input Cost_MS1'!AQ120*$D$22)))+($C$24*AS23)+('Input Cost_MS1'!AQ120*Kalkulation_MS1!$D$24)+(('Input Cost_MS1'!AQ120*Kalkulation_MS1!$D$16)*Kalkulation_MS1!$D$24)+(('Input Cost_MS1'!AQ120*Kalkulation_MS1!$D$22)*Kalkulation_MS1!$D$24)</f>
        <v>0</v>
      </c>
      <c r="AT24" s="39">
        <f>($C$24*(AT8-'Input Cost_MS1'!AR120))+($C$24*AT13)+($C$24*AT14)+($C$24*(AT16-('Input Cost_MS1'!AR120*$D$16)))+($C$24*(AT22-('Input Cost_MS1'!AR120*$D$22)))+($C$24*AT23)+('Input Cost_MS1'!AR120*Kalkulation_MS1!$D$24)+(('Input Cost_MS1'!AR120*Kalkulation_MS1!$D$16)*Kalkulation_MS1!$D$24)+(('Input Cost_MS1'!AR120*Kalkulation_MS1!$D$22)*Kalkulation_MS1!$D$24)</f>
        <v>0</v>
      </c>
    </row>
    <row r="25" spans="1:46" s="83" customFormat="1" ht="16.5" customHeight="1">
      <c r="A25" s="44" t="s">
        <v>397</v>
      </c>
      <c r="B25" s="762" t="s">
        <v>299</v>
      </c>
      <c r="C25" s="44"/>
      <c r="D25" s="48"/>
      <c r="E25" s="49"/>
      <c r="F25" s="44">
        <f>SUM(F22:F24)</f>
        <v>0</v>
      </c>
      <c r="G25" s="44">
        <f t="shared" ref="G25:AT25" si="46">SUM(G22:G24)</f>
        <v>0</v>
      </c>
      <c r="H25" s="44">
        <f t="shared" si="46"/>
        <v>0</v>
      </c>
      <c r="I25" s="44">
        <f t="shared" si="46"/>
        <v>0</v>
      </c>
      <c r="J25" s="44">
        <f t="shared" ref="J25:L25" si="47">SUM(J22:J24)</f>
        <v>0</v>
      </c>
      <c r="K25" s="44">
        <f t="shared" si="47"/>
        <v>0</v>
      </c>
      <c r="L25" s="44">
        <f t="shared" si="47"/>
        <v>0</v>
      </c>
      <c r="M25" s="44">
        <f t="shared" si="46"/>
        <v>0</v>
      </c>
      <c r="N25" s="44">
        <f t="shared" si="46"/>
        <v>0</v>
      </c>
      <c r="O25" s="44">
        <f t="shared" si="46"/>
        <v>0</v>
      </c>
      <c r="P25" s="44">
        <f t="shared" si="46"/>
        <v>0</v>
      </c>
      <c r="Q25" s="44">
        <f t="shared" si="46"/>
        <v>0</v>
      </c>
      <c r="R25" s="44">
        <f t="shared" si="46"/>
        <v>0</v>
      </c>
      <c r="S25" s="44">
        <f t="shared" si="46"/>
        <v>0</v>
      </c>
      <c r="T25" s="44">
        <f t="shared" si="46"/>
        <v>0</v>
      </c>
      <c r="U25" s="44">
        <f t="shared" si="46"/>
        <v>0</v>
      </c>
      <c r="V25" s="44">
        <f t="shared" si="46"/>
        <v>0</v>
      </c>
      <c r="W25" s="44">
        <f t="shared" si="46"/>
        <v>0</v>
      </c>
      <c r="X25" s="44">
        <f t="shared" si="46"/>
        <v>0</v>
      </c>
      <c r="Y25" s="44">
        <f t="shared" si="46"/>
        <v>0</v>
      </c>
      <c r="Z25" s="44">
        <f t="shared" si="46"/>
        <v>0</v>
      </c>
      <c r="AA25" s="44">
        <f t="shared" si="46"/>
        <v>0</v>
      </c>
      <c r="AB25" s="44">
        <f t="shared" si="46"/>
        <v>0</v>
      </c>
      <c r="AC25" s="44">
        <f t="shared" si="46"/>
        <v>0</v>
      </c>
      <c r="AD25" s="44">
        <f t="shared" si="46"/>
        <v>0</v>
      </c>
      <c r="AE25" s="44">
        <f t="shared" si="46"/>
        <v>0</v>
      </c>
      <c r="AF25" s="44">
        <f t="shared" si="46"/>
        <v>0</v>
      </c>
      <c r="AG25" s="44">
        <f t="shared" si="46"/>
        <v>0</v>
      </c>
      <c r="AH25" s="44">
        <f t="shared" si="46"/>
        <v>0</v>
      </c>
      <c r="AI25" s="44">
        <f t="shared" si="46"/>
        <v>0</v>
      </c>
      <c r="AJ25" s="44">
        <f t="shared" si="46"/>
        <v>0</v>
      </c>
      <c r="AK25" s="44">
        <f t="shared" si="46"/>
        <v>0</v>
      </c>
      <c r="AL25" s="44">
        <f t="shared" si="46"/>
        <v>0</v>
      </c>
      <c r="AM25" s="44">
        <f t="shared" si="46"/>
        <v>0</v>
      </c>
      <c r="AN25" s="44">
        <f t="shared" si="46"/>
        <v>0</v>
      </c>
      <c r="AO25" s="44">
        <f t="shared" si="46"/>
        <v>0</v>
      </c>
      <c r="AP25" s="44">
        <f t="shared" si="46"/>
        <v>0</v>
      </c>
      <c r="AQ25" s="44">
        <f t="shared" si="46"/>
        <v>0</v>
      </c>
      <c r="AR25" s="44">
        <f t="shared" si="46"/>
        <v>0</v>
      </c>
      <c r="AS25" s="44">
        <f t="shared" si="46"/>
        <v>0</v>
      </c>
      <c r="AT25" s="44">
        <f t="shared" si="46"/>
        <v>0</v>
      </c>
    </row>
    <row r="26" spans="1:46" s="3" customFormat="1" ht="16.5" customHeight="1">
      <c r="A26" s="20" t="s">
        <v>254</v>
      </c>
      <c r="B26" s="757" t="s">
        <v>299</v>
      </c>
      <c r="C26" s="20"/>
      <c r="D26" s="21"/>
      <c r="E26" s="22"/>
      <c r="F26" s="358">
        <f>F19+F25+F34</f>
        <v>444</v>
      </c>
      <c r="G26" s="358">
        <f t="shared" ref="G26:AT26" si="48">G19+G25+G34</f>
        <v>0</v>
      </c>
      <c r="H26" s="358">
        <f t="shared" si="48"/>
        <v>0</v>
      </c>
      <c r="I26" s="358">
        <f t="shared" si="48"/>
        <v>0</v>
      </c>
      <c r="J26" s="358">
        <f t="shared" ref="J26:L26" si="49">J19+J25+J34</f>
        <v>0</v>
      </c>
      <c r="K26" s="358">
        <f t="shared" si="49"/>
        <v>0</v>
      </c>
      <c r="L26" s="358">
        <f t="shared" si="49"/>
        <v>0</v>
      </c>
      <c r="M26" s="358">
        <f t="shared" si="48"/>
        <v>0</v>
      </c>
      <c r="N26" s="358">
        <f t="shared" si="48"/>
        <v>0</v>
      </c>
      <c r="O26" s="358">
        <f t="shared" si="48"/>
        <v>0</v>
      </c>
      <c r="P26" s="358">
        <f t="shared" si="48"/>
        <v>0</v>
      </c>
      <c r="Q26" s="358">
        <f t="shared" si="48"/>
        <v>0</v>
      </c>
      <c r="R26" s="358">
        <f t="shared" si="48"/>
        <v>0</v>
      </c>
      <c r="S26" s="358">
        <f t="shared" si="48"/>
        <v>0</v>
      </c>
      <c r="T26" s="358">
        <f t="shared" si="48"/>
        <v>0</v>
      </c>
      <c r="U26" s="358">
        <f t="shared" si="48"/>
        <v>0</v>
      </c>
      <c r="V26" s="358">
        <f t="shared" si="48"/>
        <v>0</v>
      </c>
      <c r="W26" s="358">
        <f t="shared" si="48"/>
        <v>0</v>
      </c>
      <c r="X26" s="358">
        <f t="shared" si="48"/>
        <v>0</v>
      </c>
      <c r="Y26" s="358">
        <f t="shared" si="48"/>
        <v>0</v>
      </c>
      <c r="Z26" s="358">
        <f t="shared" si="48"/>
        <v>0</v>
      </c>
      <c r="AA26" s="358">
        <f t="shared" si="48"/>
        <v>0</v>
      </c>
      <c r="AB26" s="358">
        <f t="shared" si="48"/>
        <v>0</v>
      </c>
      <c r="AC26" s="358">
        <f t="shared" si="48"/>
        <v>0</v>
      </c>
      <c r="AD26" s="358">
        <f t="shared" si="48"/>
        <v>0</v>
      </c>
      <c r="AE26" s="358">
        <f t="shared" si="48"/>
        <v>0</v>
      </c>
      <c r="AF26" s="358">
        <f t="shared" si="48"/>
        <v>0</v>
      </c>
      <c r="AG26" s="358">
        <f t="shared" si="48"/>
        <v>0</v>
      </c>
      <c r="AH26" s="358">
        <f t="shared" si="48"/>
        <v>0</v>
      </c>
      <c r="AI26" s="358">
        <f t="shared" si="48"/>
        <v>0</v>
      </c>
      <c r="AJ26" s="358">
        <f t="shared" si="48"/>
        <v>0</v>
      </c>
      <c r="AK26" s="358">
        <f t="shared" si="48"/>
        <v>0</v>
      </c>
      <c r="AL26" s="358">
        <f t="shared" si="48"/>
        <v>0</v>
      </c>
      <c r="AM26" s="358">
        <f t="shared" si="48"/>
        <v>0</v>
      </c>
      <c r="AN26" s="358">
        <f t="shared" si="48"/>
        <v>0</v>
      </c>
      <c r="AO26" s="358">
        <f t="shared" si="48"/>
        <v>0</v>
      </c>
      <c r="AP26" s="358">
        <f t="shared" si="48"/>
        <v>0</v>
      </c>
      <c r="AQ26" s="358">
        <f t="shared" si="48"/>
        <v>0</v>
      </c>
      <c r="AR26" s="358">
        <f t="shared" si="48"/>
        <v>0</v>
      </c>
      <c r="AS26" s="358">
        <f t="shared" si="48"/>
        <v>0</v>
      </c>
      <c r="AT26" s="358">
        <f t="shared" si="48"/>
        <v>0</v>
      </c>
    </row>
    <row r="27" spans="1:46" s="3" customFormat="1" ht="16.5" customHeight="1">
      <c r="A27" s="13" t="s">
        <v>398</v>
      </c>
      <c r="B27" s="760" t="s">
        <v>299</v>
      </c>
      <c r="C27" s="13"/>
      <c r="D27" s="14"/>
      <c r="E27" s="15"/>
      <c r="F27" s="45">
        <f>F6-F26</f>
        <v>-144.30000000000001</v>
      </c>
      <c r="G27" s="45">
        <f t="shared" ref="G27:AT27" si="50">G6-G26</f>
        <v>0</v>
      </c>
      <c r="H27" s="45">
        <f t="shared" si="50"/>
        <v>0</v>
      </c>
      <c r="I27" s="45">
        <f t="shared" si="50"/>
        <v>0</v>
      </c>
      <c r="J27" s="45">
        <f t="shared" ref="J27:L27" si="51">J6-J26</f>
        <v>0</v>
      </c>
      <c r="K27" s="45">
        <f t="shared" si="51"/>
        <v>0</v>
      </c>
      <c r="L27" s="45">
        <f t="shared" si="51"/>
        <v>0</v>
      </c>
      <c r="M27" s="45">
        <f t="shared" si="50"/>
        <v>0</v>
      </c>
      <c r="N27" s="45">
        <f t="shared" si="50"/>
        <v>0</v>
      </c>
      <c r="O27" s="45">
        <f t="shared" si="50"/>
        <v>0</v>
      </c>
      <c r="P27" s="45">
        <f t="shared" si="50"/>
        <v>0</v>
      </c>
      <c r="Q27" s="45">
        <f t="shared" si="50"/>
        <v>0</v>
      </c>
      <c r="R27" s="45">
        <f t="shared" si="50"/>
        <v>0</v>
      </c>
      <c r="S27" s="45">
        <f t="shared" si="50"/>
        <v>0</v>
      </c>
      <c r="T27" s="45">
        <f t="shared" si="50"/>
        <v>0</v>
      </c>
      <c r="U27" s="45">
        <f t="shared" si="50"/>
        <v>0</v>
      </c>
      <c r="V27" s="45">
        <f t="shared" si="50"/>
        <v>0</v>
      </c>
      <c r="W27" s="45">
        <f t="shared" si="50"/>
        <v>0</v>
      </c>
      <c r="X27" s="45">
        <f t="shared" si="50"/>
        <v>0</v>
      </c>
      <c r="Y27" s="45">
        <f t="shared" si="50"/>
        <v>0</v>
      </c>
      <c r="Z27" s="45">
        <f t="shared" si="50"/>
        <v>0</v>
      </c>
      <c r="AA27" s="45">
        <f t="shared" si="50"/>
        <v>0</v>
      </c>
      <c r="AB27" s="45">
        <f t="shared" si="50"/>
        <v>0</v>
      </c>
      <c r="AC27" s="45">
        <f t="shared" si="50"/>
        <v>0</v>
      </c>
      <c r="AD27" s="45">
        <f t="shared" si="50"/>
        <v>0</v>
      </c>
      <c r="AE27" s="45">
        <f t="shared" si="50"/>
        <v>0</v>
      </c>
      <c r="AF27" s="45">
        <f t="shared" si="50"/>
        <v>0</v>
      </c>
      <c r="AG27" s="45">
        <f t="shared" si="50"/>
        <v>0</v>
      </c>
      <c r="AH27" s="45">
        <f t="shared" si="50"/>
        <v>0</v>
      </c>
      <c r="AI27" s="45">
        <f t="shared" si="50"/>
        <v>0</v>
      </c>
      <c r="AJ27" s="45">
        <f t="shared" si="50"/>
        <v>0</v>
      </c>
      <c r="AK27" s="45">
        <f t="shared" si="50"/>
        <v>0</v>
      </c>
      <c r="AL27" s="45">
        <f t="shared" si="50"/>
        <v>0</v>
      </c>
      <c r="AM27" s="45">
        <f t="shared" si="50"/>
        <v>0</v>
      </c>
      <c r="AN27" s="45">
        <f t="shared" si="50"/>
        <v>0</v>
      </c>
      <c r="AO27" s="45">
        <f t="shared" si="50"/>
        <v>0</v>
      </c>
      <c r="AP27" s="45">
        <f t="shared" si="50"/>
        <v>0</v>
      </c>
      <c r="AQ27" s="45">
        <f t="shared" si="50"/>
        <v>0</v>
      </c>
      <c r="AR27" s="45">
        <f t="shared" si="50"/>
        <v>0</v>
      </c>
      <c r="AS27" s="45">
        <f t="shared" si="50"/>
        <v>0</v>
      </c>
      <c r="AT27" s="45">
        <f t="shared" si="50"/>
        <v>0</v>
      </c>
    </row>
    <row r="28" spans="1:46" s="3" customFormat="1" ht="16.5" customHeight="1">
      <c r="A28" s="16" t="s">
        <v>398</v>
      </c>
      <c r="B28" s="761" t="s">
        <v>98</v>
      </c>
      <c r="C28" s="16"/>
      <c r="D28" s="17"/>
      <c r="E28" s="18"/>
      <c r="F28" s="46">
        <f>IF(F6=0,0,F27/F6)</f>
        <v>-0.48148148148148151</v>
      </c>
      <c r="G28" s="46">
        <f t="shared" ref="G28:AT28" si="52">IF(G6=0,0,G27/G6)</f>
        <v>0</v>
      </c>
      <c r="H28" s="46">
        <f t="shared" si="52"/>
        <v>0</v>
      </c>
      <c r="I28" s="46">
        <f t="shared" si="52"/>
        <v>0</v>
      </c>
      <c r="J28" s="46">
        <f t="shared" ref="J28:L28" si="53">IF(J6=0,0,J27/J6)</f>
        <v>0</v>
      </c>
      <c r="K28" s="46">
        <f t="shared" si="53"/>
        <v>0</v>
      </c>
      <c r="L28" s="46">
        <f t="shared" si="53"/>
        <v>0</v>
      </c>
      <c r="M28" s="46">
        <f t="shared" si="52"/>
        <v>0</v>
      </c>
      <c r="N28" s="46">
        <f t="shared" si="52"/>
        <v>0</v>
      </c>
      <c r="O28" s="46">
        <f t="shared" si="52"/>
        <v>0</v>
      </c>
      <c r="P28" s="46">
        <f t="shared" si="52"/>
        <v>0</v>
      </c>
      <c r="Q28" s="46">
        <f t="shared" si="52"/>
        <v>0</v>
      </c>
      <c r="R28" s="46">
        <f t="shared" si="52"/>
        <v>0</v>
      </c>
      <c r="S28" s="46">
        <f t="shared" si="52"/>
        <v>0</v>
      </c>
      <c r="T28" s="46">
        <f t="shared" si="52"/>
        <v>0</v>
      </c>
      <c r="U28" s="46">
        <f t="shared" si="52"/>
        <v>0</v>
      </c>
      <c r="V28" s="46">
        <f t="shared" si="52"/>
        <v>0</v>
      </c>
      <c r="W28" s="46">
        <f t="shared" si="52"/>
        <v>0</v>
      </c>
      <c r="X28" s="46">
        <f t="shared" si="52"/>
        <v>0</v>
      </c>
      <c r="Y28" s="46">
        <f t="shared" si="52"/>
        <v>0</v>
      </c>
      <c r="Z28" s="46">
        <f t="shared" si="52"/>
        <v>0</v>
      </c>
      <c r="AA28" s="46">
        <f t="shared" si="52"/>
        <v>0</v>
      </c>
      <c r="AB28" s="46">
        <f t="shared" si="52"/>
        <v>0</v>
      </c>
      <c r="AC28" s="46">
        <f t="shared" si="52"/>
        <v>0</v>
      </c>
      <c r="AD28" s="46">
        <f t="shared" si="52"/>
        <v>0</v>
      </c>
      <c r="AE28" s="46">
        <f t="shared" si="52"/>
        <v>0</v>
      </c>
      <c r="AF28" s="46">
        <f t="shared" si="52"/>
        <v>0</v>
      </c>
      <c r="AG28" s="46">
        <f t="shared" si="52"/>
        <v>0</v>
      </c>
      <c r="AH28" s="46">
        <f t="shared" si="52"/>
        <v>0</v>
      </c>
      <c r="AI28" s="46">
        <f t="shared" si="52"/>
        <v>0</v>
      </c>
      <c r="AJ28" s="46">
        <f t="shared" si="52"/>
        <v>0</v>
      </c>
      <c r="AK28" s="46">
        <f t="shared" si="52"/>
        <v>0</v>
      </c>
      <c r="AL28" s="46">
        <f t="shared" si="52"/>
        <v>0</v>
      </c>
      <c r="AM28" s="46">
        <f t="shared" si="52"/>
        <v>0</v>
      </c>
      <c r="AN28" s="46">
        <f t="shared" si="52"/>
        <v>0</v>
      </c>
      <c r="AO28" s="46">
        <f t="shared" si="52"/>
        <v>0</v>
      </c>
      <c r="AP28" s="46">
        <f t="shared" si="52"/>
        <v>0</v>
      </c>
      <c r="AQ28" s="46">
        <f t="shared" si="52"/>
        <v>0</v>
      </c>
      <c r="AR28" s="46">
        <f t="shared" si="52"/>
        <v>0</v>
      </c>
      <c r="AS28" s="46">
        <f t="shared" si="52"/>
        <v>0</v>
      </c>
      <c r="AT28" s="46">
        <f t="shared" si="52"/>
        <v>0</v>
      </c>
    </row>
    <row r="29" spans="1:46" ht="16.5" customHeight="1">
      <c r="A29" s="7" t="s">
        <v>256</v>
      </c>
      <c r="B29" s="271" t="s">
        <v>299</v>
      </c>
      <c r="C29" s="767">
        <f>SUMIF(Grunddaten!$A$13:$A$23,$F$4,Grunddaten!$F$13:$F$23)</f>
        <v>0.09</v>
      </c>
      <c r="D29" s="768">
        <f>SUMIF(Grunddaten!$A$13:$A$23,$F$4,Grunddaten!$U$13:$U$23)</f>
        <v>4.4999999999999998E-2</v>
      </c>
      <c r="E29" s="12">
        <f>SUMIF(Grunddaten!$A$13:$A$23,$F$4,Grunddaten!$N$13:$N$23)</f>
        <v>0</v>
      </c>
      <c r="F29" s="47">
        <f>($C$29*(F26-F34-'Input Cost_MS1'!D121))+('Input Cost_MS1'!D121*Kalkulation_MS1!$D$29)</f>
        <v>39.96</v>
      </c>
      <c r="G29" s="47">
        <f>($C$29*(G26-G34-'Input Cost_MS1'!E121))+('Input Cost_MS1'!E121*Kalkulation_MS1!$D$29)</f>
        <v>0</v>
      </c>
      <c r="H29" s="47">
        <f>($C$29*(H26-H34-'Input Cost_MS1'!F121))+('Input Cost_MS1'!F121*Kalkulation_MS1!$D$29)</f>
        <v>0</v>
      </c>
      <c r="I29" s="47">
        <f>($C$29*(I26-I34-'Input Cost_MS1'!G121))+('Input Cost_MS1'!G121*Kalkulation_MS1!$D$29)</f>
        <v>0</v>
      </c>
      <c r="J29" s="47">
        <f>($C$29*(J26-J34-'Input Cost_MS1'!H121))+('Input Cost_MS1'!H121*Kalkulation_MS1!$D$29)</f>
        <v>0</v>
      </c>
      <c r="K29" s="47">
        <f>($C$29*(K26-K34-'Input Cost_MS1'!I121))+('Input Cost_MS1'!I121*Kalkulation_MS1!$D$29)</f>
        <v>0</v>
      </c>
      <c r="L29" s="47">
        <f>($C$29*(L26-L34-'Input Cost_MS1'!J121))+('Input Cost_MS1'!J121*Kalkulation_MS1!$D$29)</f>
        <v>0</v>
      </c>
      <c r="M29" s="47">
        <f>($C$29*(M26-M34-'Input Cost_MS1'!K121))+('Input Cost_MS1'!K121*Kalkulation_MS1!$D$29)</f>
        <v>0</v>
      </c>
      <c r="N29" s="47">
        <f>($C$29*(N26-N34-'Input Cost_MS1'!L121))+('Input Cost_MS1'!L121*Kalkulation_MS1!$D$29)</f>
        <v>0</v>
      </c>
      <c r="O29" s="47">
        <f>($C$29*(O26-O34-'Input Cost_MS1'!M121))+('Input Cost_MS1'!M121*Kalkulation_MS1!$D$29)</f>
        <v>0</v>
      </c>
      <c r="P29" s="47">
        <f>($C$29*(P26-P34-'Input Cost_MS1'!N121))+('Input Cost_MS1'!N121*Kalkulation_MS1!$D$29)</f>
        <v>0</v>
      </c>
      <c r="Q29" s="47">
        <f>($C$29*(Q26-Q34-'Input Cost_MS1'!O121))+('Input Cost_MS1'!O121*Kalkulation_MS1!$D$29)</f>
        <v>0</v>
      </c>
      <c r="R29" s="47">
        <f>($C$29*(R26-R34-'Input Cost_MS1'!P121))+('Input Cost_MS1'!P121*Kalkulation_MS1!$D$29)</f>
        <v>0</v>
      </c>
      <c r="S29" s="47">
        <f>($C$29*(S26-S34-'Input Cost_MS1'!Q121))+('Input Cost_MS1'!Q121*Kalkulation_MS1!$D$29)</f>
        <v>0</v>
      </c>
      <c r="T29" s="47">
        <f>($C$29*(T26-T34-'Input Cost_MS1'!R121))+('Input Cost_MS1'!R121*Kalkulation_MS1!$D$29)</f>
        <v>0</v>
      </c>
      <c r="U29" s="47">
        <f>($C$29*(U26-U34-'Input Cost_MS1'!S121))+('Input Cost_MS1'!S121*Kalkulation_MS1!$D$29)</f>
        <v>0</v>
      </c>
      <c r="V29" s="47">
        <f>($C$29*(V26-V34-'Input Cost_MS1'!T121))+('Input Cost_MS1'!T121*Kalkulation_MS1!$D$29)</f>
        <v>0</v>
      </c>
      <c r="W29" s="47">
        <f>($C$29*(W26-W34-'Input Cost_MS1'!U121))+('Input Cost_MS1'!U121*Kalkulation_MS1!$D$29)</f>
        <v>0</v>
      </c>
      <c r="X29" s="47">
        <f>($C$29*(X26-X34-'Input Cost_MS1'!V121))+('Input Cost_MS1'!V121*Kalkulation_MS1!$D$29)</f>
        <v>0</v>
      </c>
      <c r="Y29" s="47">
        <f>($C$29*(Y26-Y34-'Input Cost_MS1'!W121))+('Input Cost_MS1'!W121*Kalkulation_MS1!$D$29)</f>
        <v>0</v>
      </c>
      <c r="Z29" s="47">
        <f>($C$29*(Z26-Z34-'Input Cost_MS1'!X121))+('Input Cost_MS1'!X121*Kalkulation_MS1!$D$29)</f>
        <v>0</v>
      </c>
      <c r="AA29" s="47">
        <f>($C$29*(AA26-AA34-'Input Cost_MS1'!Y121))+('Input Cost_MS1'!Y121*Kalkulation_MS1!$D$29)</f>
        <v>0</v>
      </c>
      <c r="AB29" s="47">
        <f>($C$29*(AB26-AB34-'Input Cost_MS1'!Z121))+('Input Cost_MS1'!Z121*Kalkulation_MS1!$D$29)</f>
        <v>0</v>
      </c>
      <c r="AC29" s="47">
        <f>($C$29*(AC26-AC34-'Input Cost_MS1'!AA121))+('Input Cost_MS1'!AA121*Kalkulation_MS1!$D$29)</f>
        <v>0</v>
      </c>
      <c r="AD29" s="47">
        <f>($C$29*(AD26-AD34-'Input Cost_MS1'!AB121))+('Input Cost_MS1'!AB121*Kalkulation_MS1!$D$29)</f>
        <v>0</v>
      </c>
      <c r="AE29" s="47">
        <f>($C$29*(AE26-AE34-'Input Cost_MS1'!AC121))+('Input Cost_MS1'!AC121*Kalkulation_MS1!$D$29)</f>
        <v>0</v>
      </c>
      <c r="AF29" s="47">
        <f>($C$29*(AF26-AF34-'Input Cost_MS1'!AD121))+('Input Cost_MS1'!AD121*Kalkulation_MS1!$D$29)</f>
        <v>0</v>
      </c>
      <c r="AG29" s="47">
        <f>($C$29*(AG26-AG34-'Input Cost_MS1'!AE121))+('Input Cost_MS1'!AE121*Kalkulation_MS1!$D$29)</f>
        <v>0</v>
      </c>
      <c r="AH29" s="47">
        <f>($C$29*(AH26-AH34-'Input Cost_MS1'!AF121))+('Input Cost_MS1'!AF121*Kalkulation_MS1!$D$29)</f>
        <v>0</v>
      </c>
      <c r="AI29" s="47">
        <f>($C$29*(AI26-AI34-'Input Cost_MS1'!AG121))+('Input Cost_MS1'!AG121*Kalkulation_MS1!$D$29)</f>
        <v>0</v>
      </c>
      <c r="AJ29" s="47">
        <f>($C$29*(AJ26-AJ34-'Input Cost_MS1'!AH121))+('Input Cost_MS1'!AH121*Kalkulation_MS1!$D$29)</f>
        <v>0</v>
      </c>
      <c r="AK29" s="47">
        <f>($C$29*(AK26-AK34-'Input Cost_MS1'!AI121))+('Input Cost_MS1'!AI121*Kalkulation_MS1!$D$29)</f>
        <v>0</v>
      </c>
      <c r="AL29" s="47">
        <f>($C$29*(AL26-AL34-'Input Cost_MS1'!AJ121))+('Input Cost_MS1'!AJ121*Kalkulation_MS1!$D$29)</f>
        <v>0</v>
      </c>
      <c r="AM29" s="47">
        <f>($C$29*(AM26-AM34-'Input Cost_MS1'!AK121))+('Input Cost_MS1'!AK121*Kalkulation_MS1!$D$29)</f>
        <v>0</v>
      </c>
      <c r="AN29" s="47">
        <f>($C$29*(AN26-AN34-'Input Cost_MS1'!AL121))+('Input Cost_MS1'!AL121*Kalkulation_MS1!$D$29)</f>
        <v>0</v>
      </c>
      <c r="AO29" s="47">
        <f>($C$29*(AO26-AO34-'Input Cost_MS1'!AM121))+('Input Cost_MS1'!AM121*Kalkulation_MS1!$D$29)</f>
        <v>0</v>
      </c>
      <c r="AP29" s="47">
        <f>($C$29*(AP26-AP34-'Input Cost_MS1'!AN121))+('Input Cost_MS1'!AN121*Kalkulation_MS1!$D$29)</f>
        <v>0</v>
      </c>
      <c r="AQ29" s="47">
        <f>($C$29*(AQ26-AQ34-'Input Cost_MS1'!AO121))+('Input Cost_MS1'!AO121*Kalkulation_MS1!$D$29)</f>
        <v>0</v>
      </c>
      <c r="AR29" s="47">
        <f>($C$29*(AR26-AR34-'Input Cost_MS1'!AP121))+('Input Cost_MS1'!AP121*Kalkulation_MS1!$D$29)</f>
        <v>0</v>
      </c>
      <c r="AS29" s="47">
        <f>($C$29*(AS26-AS34-'Input Cost_MS1'!AQ121))+('Input Cost_MS1'!AQ121*Kalkulation_MS1!$D$29)</f>
        <v>0</v>
      </c>
      <c r="AT29" s="47">
        <f>($C$29*(AT26-AT34-'Input Cost_MS1'!AR121))+('Input Cost_MS1'!AR121*Kalkulation_MS1!$D$29)</f>
        <v>0</v>
      </c>
    </row>
    <row r="30" spans="1:46" ht="16.5" customHeight="1">
      <c r="A30" s="7" t="s">
        <v>257</v>
      </c>
      <c r="B30" s="271" t="s">
        <v>299</v>
      </c>
      <c r="C30" s="767">
        <f>SUMIF(Grunddaten!$A$13:$A$23,$F$4,Grunddaten!$G$13:$G$23)</f>
        <v>0.09</v>
      </c>
      <c r="D30" s="768">
        <f>SUMIF(Grunddaten!$A$13:$A$23,$F$4,Grunddaten!$V$13:$V$23)</f>
        <v>4.4999999999999998E-2</v>
      </c>
      <c r="E30" s="12">
        <f>SUMIF(Grunddaten!$A$13:$A$23,$F$4,Grunddaten!$O$13:$O$23)</f>
        <v>0</v>
      </c>
      <c r="F30" s="39">
        <f>($C$30*(F26-F34-'Input Cost_MS1'!D121))+('Input Cost_MS1'!D121*Kalkulation_MS1!$D$30)</f>
        <v>39.96</v>
      </c>
      <c r="G30" s="39">
        <f>($C$30*(G26-G34-'Input Cost_MS1'!E121))+('Input Cost_MS1'!E121*Kalkulation_MS1!$D$30)</f>
        <v>0</v>
      </c>
      <c r="H30" s="39">
        <f>($C$30*(H26-H34-'Input Cost_MS1'!F121))+('Input Cost_MS1'!F121*Kalkulation_MS1!$D$30)</f>
        <v>0</v>
      </c>
      <c r="I30" s="39">
        <f>($C$30*(I26-I34-'Input Cost_MS1'!G121))+('Input Cost_MS1'!G121*Kalkulation_MS1!$D$30)</f>
        <v>0</v>
      </c>
      <c r="J30" s="39">
        <f>($C$30*(J26-J34-'Input Cost_MS1'!H121))+('Input Cost_MS1'!H121*Kalkulation_MS1!$D$30)</f>
        <v>0</v>
      </c>
      <c r="K30" s="39">
        <f>($C$30*(K26-K34-'Input Cost_MS1'!I121))+('Input Cost_MS1'!I121*Kalkulation_MS1!$D$30)</f>
        <v>0</v>
      </c>
      <c r="L30" s="39">
        <f>($C$30*(L26-L34-'Input Cost_MS1'!J121))+('Input Cost_MS1'!J121*Kalkulation_MS1!$D$30)</f>
        <v>0</v>
      </c>
      <c r="M30" s="39">
        <f>($C$30*(M26-M34-'Input Cost_MS1'!K121))+('Input Cost_MS1'!K121*Kalkulation_MS1!$D$30)</f>
        <v>0</v>
      </c>
      <c r="N30" s="39">
        <f>($C$30*(N26-N34-'Input Cost_MS1'!L121))+('Input Cost_MS1'!L121*Kalkulation_MS1!$D$30)</f>
        <v>0</v>
      </c>
      <c r="O30" s="39">
        <f>($C$30*(O26-O34-'Input Cost_MS1'!M121))+('Input Cost_MS1'!M121*Kalkulation_MS1!$D$30)</f>
        <v>0</v>
      </c>
      <c r="P30" s="39">
        <f>($C$30*(P26-P34-'Input Cost_MS1'!N121))+('Input Cost_MS1'!N121*Kalkulation_MS1!$D$30)</f>
        <v>0</v>
      </c>
      <c r="Q30" s="39">
        <f>($C$30*(Q26-Q34-'Input Cost_MS1'!O121))+('Input Cost_MS1'!O121*Kalkulation_MS1!$D$30)</f>
        <v>0</v>
      </c>
      <c r="R30" s="39">
        <f>($C$30*(R26-R34-'Input Cost_MS1'!P121))+('Input Cost_MS1'!P121*Kalkulation_MS1!$D$30)</f>
        <v>0</v>
      </c>
      <c r="S30" s="39">
        <f>($C$30*(S26-S34-'Input Cost_MS1'!Q121))+('Input Cost_MS1'!Q121*Kalkulation_MS1!$D$30)</f>
        <v>0</v>
      </c>
      <c r="T30" s="39">
        <f>($C$30*(T26-T34-'Input Cost_MS1'!R121))+('Input Cost_MS1'!R121*Kalkulation_MS1!$D$30)</f>
        <v>0</v>
      </c>
      <c r="U30" s="39">
        <f>($C$30*(U26-U34-'Input Cost_MS1'!S121))+('Input Cost_MS1'!S121*Kalkulation_MS1!$D$30)</f>
        <v>0</v>
      </c>
      <c r="V30" s="39">
        <f>($C$30*(V26-V34-'Input Cost_MS1'!T121))+('Input Cost_MS1'!T121*Kalkulation_MS1!$D$30)</f>
        <v>0</v>
      </c>
      <c r="W30" s="39">
        <f>($C$30*(W26-W34-'Input Cost_MS1'!U121))+('Input Cost_MS1'!U121*Kalkulation_MS1!$D$30)</f>
        <v>0</v>
      </c>
      <c r="X30" s="39">
        <f>($C$30*(X26-X34-'Input Cost_MS1'!V121))+('Input Cost_MS1'!V121*Kalkulation_MS1!$D$30)</f>
        <v>0</v>
      </c>
      <c r="Y30" s="39">
        <f>($C$30*(Y26-Y34-'Input Cost_MS1'!W121))+('Input Cost_MS1'!W121*Kalkulation_MS1!$D$30)</f>
        <v>0</v>
      </c>
      <c r="Z30" s="39">
        <f>($C$30*(Z26-Z34-'Input Cost_MS1'!X121))+('Input Cost_MS1'!X121*Kalkulation_MS1!$D$30)</f>
        <v>0</v>
      </c>
      <c r="AA30" s="39">
        <f>($C$30*(AA26-AA34-'Input Cost_MS1'!Y121))+('Input Cost_MS1'!Y121*Kalkulation_MS1!$D$30)</f>
        <v>0</v>
      </c>
      <c r="AB30" s="39">
        <f>($C$30*(AB26-AB34-'Input Cost_MS1'!Z121))+('Input Cost_MS1'!Z121*Kalkulation_MS1!$D$30)</f>
        <v>0</v>
      </c>
      <c r="AC30" s="39">
        <f>($C$30*(AC26-AC34-'Input Cost_MS1'!AA121))+('Input Cost_MS1'!AA121*Kalkulation_MS1!$D$30)</f>
        <v>0</v>
      </c>
      <c r="AD30" s="39">
        <f>($C$30*(AD26-AD34-'Input Cost_MS1'!AB121))+('Input Cost_MS1'!AB121*Kalkulation_MS1!$D$30)</f>
        <v>0</v>
      </c>
      <c r="AE30" s="39">
        <f>($C$30*(AE26-AE34-'Input Cost_MS1'!AC121))+('Input Cost_MS1'!AC121*Kalkulation_MS1!$D$30)</f>
        <v>0</v>
      </c>
      <c r="AF30" s="39">
        <f>($C$30*(AF26-AF34-'Input Cost_MS1'!AD121))+('Input Cost_MS1'!AD121*Kalkulation_MS1!$D$30)</f>
        <v>0</v>
      </c>
      <c r="AG30" s="39">
        <f>($C$30*(AG26-AG34-'Input Cost_MS1'!AE121))+('Input Cost_MS1'!AE121*Kalkulation_MS1!$D$30)</f>
        <v>0</v>
      </c>
      <c r="AH30" s="39">
        <f>($C$30*(AH26-AH34-'Input Cost_MS1'!AF121))+('Input Cost_MS1'!AF121*Kalkulation_MS1!$D$30)</f>
        <v>0</v>
      </c>
      <c r="AI30" s="39">
        <f>($C$30*(AI26-AI34-'Input Cost_MS1'!AG121))+('Input Cost_MS1'!AG121*Kalkulation_MS1!$D$30)</f>
        <v>0</v>
      </c>
      <c r="AJ30" s="39">
        <f>($C$30*(AJ26-AJ34-'Input Cost_MS1'!AH121))+('Input Cost_MS1'!AH121*Kalkulation_MS1!$D$30)</f>
        <v>0</v>
      </c>
      <c r="AK30" s="39">
        <f>($C$30*(AK26-AK34-'Input Cost_MS1'!AI121))+('Input Cost_MS1'!AI121*Kalkulation_MS1!$D$30)</f>
        <v>0</v>
      </c>
      <c r="AL30" s="39">
        <f>($C$30*(AL26-AL34-'Input Cost_MS1'!AJ121))+('Input Cost_MS1'!AJ121*Kalkulation_MS1!$D$30)</f>
        <v>0</v>
      </c>
      <c r="AM30" s="39">
        <f>($C$30*(AM26-AM34-'Input Cost_MS1'!AK121))+('Input Cost_MS1'!AK121*Kalkulation_MS1!$D$30)</f>
        <v>0</v>
      </c>
      <c r="AN30" s="39">
        <f>($C$30*(AN26-AN34-'Input Cost_MS1'!AL121))+('Input Cost_MS1'!AL121*Kalkulation_MS1!$D$30)</f>
        <v>0</v>
      </c>
      <c r="AO30" s="39">
        <f>($C$30*(AO26-AO34-'Input Cost_MS1'!AM121))+('Input Cost_MS1'!AM121*Kalkulation_MS1!$D$30)</f>
        <v>0</v>
      </c>
      <c r="AP30" s="39">
        <f>($C$30*(AP26-AP34-'Input Cost_MS1'!AN121))+('Input Cost_MS1'!AN121*Kalkulation_MS1!$D$30)</f>
        <v>0</v>
      </c>
      <c r="AQ30" s="39">
        <f>($C$30*(AQ26-AQ34-'Input Cost_MS1'!AO121))+('Input Cost_MS1'!AO121*Kalkulation_MS1!$D$30)</f>
        <v>0</v>
      </c>
      <c r="AR30" s="39">
        <f>($C$30*(AR26-AR34-'Input Cost_MS1'!AP121))+('Input Cost_MS1'!AP121*Kalkulation_MS1!$D$30)</f>
        <v>0</v>
      </c>
      <c r="AS30" s="39">
        <f>($C$30*(AS26-AS34-'Input Cost_MS1'!AQ121))+('Input Cost_MS1'!AQ121*Kalkulation_MS1!$D$30)</f>
        <v>0</v>
      </c>
      <c r="AT30" s="39">
        <f>($C$30*(AT26-AT34-'Input Cost_MS1'!AR121))+('Input Cost_MS1'!AR121*Kalkulation_MS1!$D$30)</f>
        <v>0</v>
      </c>
    </row>
    <row r="31" spans="1:46" ht="16.5" customHeight="1">
      <c r="A31" s="7" t="s">
        <v>258</v>
      </c>
      <c r="B31" s="271" t="s">
        <v>299</v>
      </c>
      <c r="C31" s="767">
        <f>SUMIF(Grunddaten!$A$13:$A$23,$F$4,Grunddaten!$H$13:$H$23)</f>
        <v>0.05</v>
      </c>
      <c r="D31" s="768">
        <f>SUMIF(Grunddaten!$A$13:$A$23,$F$4,Grunddaten!$W$13:$W$23)</f>
        <v>0.03</v>
      </c>
      <c r="E31" s="12">
        <f>SUMIF(Grunddaten!$A$13:$A$23,$F$4,Grunddaten!$P$13:$P$23)</f>
        <v>0</v>
      </c>
      <c r="F31" s="39">
        <f>($C$31*(F26-F34-'Input Cost_MS1'!D121))+('Input Cost_MS1'!D121*Kalkulation_MS1!$D$31)</f>
        <v>22.200000000000003</v>
      </c>
      <c r="G31" s="39">
        <f>($C$31*(G26-G34-'Input Cost_MS1'!E121))+('Input Cost_MS1'!E121*Kalkulation_MS1!$D$31)</f>
        <v>0</v>
      </c>
      <c r="H31" s="39">
        <f>($C$31*(H26-H34-'Input Cost_MS1'!F121))+('Input Cost_MS1'!F121*Kalkulation_MS1!$D$31)</f>
        <v>0</v>
      </c>
      <c r="I31" s="39">
        <f>($C$31*(I26-I34-'Input Cost_MS1'!G121))+('Input Cost_MS1'!G121*Kalkulation_MS1!$D$31)</f>
        <v>0</v>
      </c>
      <c r="J31" s="39">
        <f>($C$31*(J26-J34-'Input Cost_MS1'!H121))+('Input Cost_MS1'!H121*Kalkulation_MS1!$D$31)</f>
        <v>0</v>
      </c>
      <c r="K31" s="39">
        <f>($C$31*(K26-K34-'Input Cost_MS1'!I121))+('Input Cost_MS1'!I121*Kalkulation_MS1!$D$31)</f>
        <v>0</v>
      </c>
      <c r="L31" s="39">
        <f>($C$31*(L26-L34-'Input Cost_MS1'!J121))+('Input Cost_MS1'!J121*Kalkulation_MS1!$D$31)</f>
        <v>0</v>
      </c>
      <c r="M31" s="39">
        <f>($C$31*(M26-M34-'Input Cost_MS1'!K121))+('Input Cost_MS1'!K121*Kalkulation_MS1!$D$31)</f>
        <v>0</v>
      </c>
      <c r="N31" s="39">
        <f>($C$31*(N26-N34-'Input Cost_MS1'!L121))+('Input Cost_MS1'!L121*Kalkulation_MS1!$D$31)</f>
        <v>0</v>
      </c>
      <c r="O31" s="39">
        <f>($C$31*(O26-O34-'Input Cost_MS1'!M121))+('Input Cost_MS1'!M121*Kalkulation_MS1!$D$31)</f>
        <v>0</v>
      </c>
      <c r="P31" s="39">
        <f>($C$31*(P26-P34-'Input Cost_MS1'!N121))+('Input Cost_MS1'!N121*Kalkulation_MS1!$D$31)</f>
        <v>0</v>
      </c>
      <c r="Q31" s="39">
        <f>($C$31*(Q26-Q34-'Input Cost_MS1'!O121))+('Input Cost_MS1'!O121*Kalkulation_MS1!$D$31)</f>
        <v>0</v>
      </c>
      <c r="R31" s="39">
        <f>($C$31*(R26-R34-'Input Cost_MS1'!P121))+('Input Cost_MS1'!P121*Kalkulation_MS1!$D$31)</f>
        <v>0</v>
      </c>
      <c r="S31" s="39">
        <f>($C$31*(S26-S34-'Input Cost_MS1'!Q121))+('Input Cost_MS1'!Q121*Kalkulation_MS1!$D$31)</f>
        <v>0</v>
      </c>
      <c r="T31" s="39">
        <f>($C$31*(T26-T34-'Input Cost_MS1'!R121))+('Input Cost_MS1'!R121*Kalkulation_MS1!$D$31)</f>
        <v>0</v>
      </c>
      <c r="U31" s="39">
        <f>($C$31*(U26-U34-'Input Cost_MS1'!S121))+('Input Cost_MS1'!S121*Kalkulation_MS1!$D$31)</f>
        <v>0</v>
      </c>
      <c r="V31" s="39">
        <f>($C$31*(V26-V34-'Input Cost_MS1'!T121))+('Input Cost_MS1'!T121*Kalkulation_MS1!$D$31)</f>
        <v>0</v>
      </c>
      <c r="W31" s="39">
        <f>($C$31*(W26-W34-'Input Cost_MS1'!U121))+('Input Cost_MS1'!U121*Kalkulation_MS1!$D$31)</f>
        <v>0</v>
      </c>
      <c r="X31" s="39">
        <f>($C$31*(X26-X34-'Input Cost_MS1'!V121))+('Input Cost_MS1'!V121*Kalkulation_MS1!$D$31)</f>
        <v>0</v>
      </c>
      <c r="Y31" s="39">
        <f>($C$31*(Y26-Y34-'Input Cost_MS1'!W121))+('Input Cost_MS1'!W121*Kalkulation_MS1!$D$31)</f>
        <v>0</v>
      </c>
      <c r="Z31" s="39">
        <f>($C$31*(Z26-Z34-'Input Cost_MS1'!X121))+('Input Cost_MS1'!X121*Kalkulation_MS1!$D$31)</f>
        <v>0</v>
      </c>
      <c r="AA31" s="39">
        <f>($C$31*(AA26-AA34-'Input Cost_MS1'!Y121))+('Input Cost_MS1'!Y121*Kalkulation_MS1!$D$31)</f>
        <v>0</v>
      </c>
      <c r="AB31" s="39">
        <f>($C$31*(AB26-AB34-'Input Cost_MS1'!Z121))+('Input Cost_MS1'!Z121*Kalkulation_MS1!$D$31)</f>
        <v>0</v>
      </c>
      <c r="AC31" s="39">
        <f>($C$31*(AC26-AC34-'Input Cost_MS1'!AA121))+('Input Cost_MS1'!AA121*Kalkulation_MS1!$D$31)</f>
        <v>0</v>
      </c>
      <c r="AD31" s="39">
        <f>($C$31*(AD26-AD34-'Input Cost_MS1'!AB121))+('Input Cost_MS1'!AB121*Kalkulation_MS1!$D$31)</f>
        <v>0</v>
      </c>
      <c r="AE31" s="39">
        <f>($C$31*(AE26-AE34-'Input Cost_MS1'!AC121))+('Input Cost_MS1'!AC121*Kalkulation_MS1!$D$31)</f>
        <v>0</v>
      </c>
      <c r="AF31" s="39">
        <f>($C$31*(AF26-AF34-'Input Cost_MS1'!AD121))+('Input Cost_MS1'!AD121*Kalkulation_MS1!$D$31)</f>
        <v>0</v>
      </c>
      <c r="AG31" s="39">
        <f>($C$31*(AG26-AG34-'Input Cost_MS1'!AE121))+('Input Cost_MS1'!AE121*Kalkulation_MS1!$D$31)</f>
        <v>0</v>
      </c>
      <c r="AH31" s="39">
        <f>($C$31*(AH26-AH34-'Input Cost_MS1'!AF121))+('Input Cost_MS1'!AF121*Kalkulation_MS1!$D$31)</f>
        <v>0</v>
      </c>
      <c r="AI31" s="39">
        <f>($C$31*(AI26-AI34-'Input Cost_MS1'!AG121))+('Input Cost_MS1'!AG121*Kalkulation_MS1!$D$31)</f>
        <v>0</v>
      </c>
      <c r="AJ31" s="39">
        <f>($C$31*(AJ26-AJ34-'Input Cost_MS1'!AH121))+('Input Cost_MS1'!AH121*Kalkulation_MS1!$D$31)</f>
        <v>0</v>
      </c>
      <c r="AK31" s="39">
        <f>($C$31*(AK26-AK34-'Input Cost_MS1'!AI121))+('Input Cost_MS1'!AI121*Kalkulation_MS1!$D$31)</f>
        <v>0</v>
      </c>
      <c r="AL31" s="39">
        <f>($C$31*(AL26-AL34-'Input Cost_MS1'!AJ121))+('Input Cost_MS1'!AJ121*Kalkulation_MS1!$D$31)</f>
        <v>0</v>
      </c>
      <c r="AM31" s="39">
        <f>($C$31*(AM26-AM34-'Input Cost_MS1'!AK121))+('Input Cost_MS1'!AK121*Kalkulation_MS1!$D$31)</f>
        <v>0</v>
      </c>
      <c r="AN31" s="39">
        <f>($C$31*(AN26-AN34-'Input Cost_MS1'!AL121))+('Input Cost_MS1'!AL121*Kalkulation_MS1!$D$31)</f>
        <v>0</v>
      </c>
      <c r="AO31" s="39">
        <f>($C$31*(AO26-AO34-'Input Cost_MS1'!AM121))+('Input Cost_MS1'!AM121*Kalkulation_MS1!$D$31)</f>
        <v>0</v>
      </c>
      <c r="AP31" s="39">
        <f>($C$31*(AP26-AP34-'Input Cost_MS1'!AN121))+('Input Cost_MS1'!AN121*Kalkulation_MS1!$D$31)</f>
        <v>0</v>
      </c>
      <c r="AQ31" s="39">
        <f>($C$31*(AQ26-AQ34-'Input Cost_MS1'!AO121))+('Input Cost_MS1'!AO121*Kalkulation_MS1!$D$31)</f>
        <v>0</v>
      </c>
      <c r="AR31" s="39">
        <f>($C$31*(AR26-AR34-'Input Cost_MS1'!AP121))+('Input Cost_MS1'!AP121*Kalkulation_MS1!$D$31)</f>
        <v>0</v>
      </c>
      <c r="AS31" s="39">
        <f>($C$31*(AS26-AS34-'Input Cost_MS1'!AQ121))+('Input Cost_MS1'!AQ121*Kalkulation_MS1!$D$31)</f>
        <v>0</v>
      </c>
      <c r="AT31" s="39">
        <f>($C$31*(AT26-AT34-'Input Cost_MS1'!AR121))+('Input Cost_MS1'!AR121*Kalkulation_MS1!$D$31)</f>
        <v>0</v>
      </c>
    </row>
    <row r="32" spans="1:46" s="3" customFormat="1" ht="16.5" customHeight="1">
      <c r="A32" s="4" t="s">
        <v>259</v>
      </c>
      <c r="B32" s="759" t="s">
        <v>299</v>
      </c>
      <c r="C32" s="4"/>
      <c r="D32" s="19"/>
      <c r="E32" s="5"/>
      <c r="F32" s="44">
        <f>F31+F26+F29+F30</f>
        <v>546.12</v>
      </c>
      <c r="G32" s="44">
        <f t="shared" ref="G32:AT32" si="54">G31+G26+G29+G30</f>
        <v>0</v>
      </c>
      <c r="H32" s="44">
        <f t="shared" si="54"/>
        <v>0</v>
      </c>
      <c r="I32" s="44">
        <f t="shared" si="54"/>
        <v>0</v>
      </c>
      <c r="J32" s="44">
        <f t="shared" ref="J32:L32" si="55">J31+J26+J29+J30</f>
        <v>0</v>
      </c>
      <c r="K32" s="44">
        <f t="shared" si="55"/>
        <v>0</v>
      </c>
      <c r="L32" s="44">
        <f t="shared" si="55"/>
        <v>0</v>
      </c>
      <c r="M32" s="44">
        <f t="shared" si="54"/>
        <v>0</v>
      </c>
      <c r="N32" s="44">
        <f t="shared" si="54"/>
        <v>0</v>
      </c>
      <c r="O32" s="44">
        <f t="shared" si="54"/>
        <v>0</v>
      </c>
      <c r="P32" s="44">
        <f t="shared" si="54"/>
        <v>0</v>
      </c>
      <c r="Q32" s="44">
        <f t="shared" si="54"/>
        <v>0</v>
      </c>
      <c r="R32" s="44">
        <f t="shared" si="54"/>
        <v>0</v>
      </c>
      <c r="S32" s="44">
        <f t="shared" si="54"/>
        <v>0</v>
      </c>
      <c r="T32" s="44">
        <f t="shared" si="54"/>
        <v>0</v>
      </c>
      <c r="U32" s="44">
        <f t="shared" si="54"/>
        <v>0</v>
      </c>
      <c r="V32" s="44">
        <f t="shared" si="54"/>
        <v>0</v>
      </c>
      <c r="W32" s="44">
        <f t="shared" si="54"/>
        <v>0</v>
      </c>
      <c r="X32" s="44">
        <f t="shared" si="54"/>
        <v>0</v>
      </c>
      <c r="Y32" s="44">
        <f t="shared" si="54"/>
        <v>0</v>
      </c>
      <c r="Z32" s="44">
        <f t="shared" si="54"/>
        <v>0</v>
      </c>
      <c r="AA32" s="44">
        <f t="shared" si="54"/>
        <v>0</v>
      </c>
      <c r="AB32" s="44">
        <f t="shared" si="54"/>
        <v>0</v>
      </c>
      <c r="AC32" s="44">
        <f t="shared" si="54"/>
        <v>0</v>
      </c>
      <c r="AD32" s="44">
        <f t="shared" si="54"/>
        <v>0</v>
      </c>
      <c r="AE32" s="44">
        <f t="shared" si="54"/>
        <v>0</v>
      </c>
      <c r="AF32" s="44">
        <f t="shared" si="54"/>
        <v>0</v>
      </c>
      <c r="AG32" s="44">
        <f t="shared" si="54"/>
        <v>0</v>
      </c>
      <c r="AH32" s="44">
        <f t="shared" si="54"/>
        <v>0</v>
      </c>
      <c r="AI32" s="44">
        <f t="shared" si="54"/>
        <v>0</v>
      </c>
      <c r="AJ32" s="44">
        <f t="shared" si="54"/>
        <v>0</v>
      </c>
      <c r="AK32" s="44">
        <f t="shared" si="54"/>
        <v>0</v>
      </c>
      <c r="AL32" s="44">
        <f t="shared" si="54"/>
        <v>0</v>
      </c>
      <c r="AM32" s="44">
        <f t="shared" si="54"/>
        <v>0</v>
      </c>
      <c r="AN32" s="44">
        <f t="shared" si="54"/>
        <v>0</v>
      </c>
      <c r="AO32" s="44">
        <f t="shared" si="54"/>
        <v>0</v>
      </c>
      <c r="AP32" s="44">
        <f t="shared" si="54"/>
        <v>0</v>
      </c>
      <c r="AQ32" s="44">
        <f t="shared" si="54"/>
        <v>0</v>
      </c>
      <c r="AR32" s="44">
        <f t="shared" si="54"/>
        <v>0</v>
      </c>
      <c r="AS32" s="44">
        <f t="shared" si="54"/>
        <v>0</v>
      </c>
      <c r="AT32" s="44">
        <f t="shared" si="54"/>
        <v>0</v>
      </c>
    </row>
    <row r="33" spans="1:46" ht="16.5" customHeight="1">
      <c r="A33" s="7" t="s">
        <v>399</v>
      </c>
      <c r="B33" s="271" t="s">
        <v>299</v>
      </c>
      <c r="C33" s="767">
        <f>SUMIF(Grunddaten!$A$13:$A$23,$F$4,Grunddaten!$I$13:$I$23)</f>
        <v>0</v>
      </c>
      <c r="D33" s="768">
        <f>SUMIF(Grunddaten!$A$13:$A$23,$F$4,Grunddaten!$X$13:$X$23)</f>
        <v>0</v>
      </c>
      <c r="E33" s="12"/>
      <c r="F33" s="39">
        <f>($C$33*(F32-'Input Cost_MS1'!D45-('Input Cost_MS1'!D121*Kalkulation_MS1!$D$31)))+((('Input Cost_MS1'!D45+('Input Cost_MS1'!D45*Kalkulation_MS1!$D$31))*Kalkulation_MS1!$D$33))</f>
        <v>0</v>
      </c>
      <c r="G33" s="39">
        <f>($C$33*(G32-'Input Cost_MS1'!E45-('Input Cost_MS1'!E121*Kalkulation_MS1!$D$31)))+((('Input Cost_MS1'!E45+('Input Cost_MS1'!E45*Kalkulation_MS1!$D$31))*Kalkulation_MS1!$D$33))</f>
        <v>0</v>
      </c>
      <c r="H33" s="39">
        <f>($C$33*(H32-'Input Cost_MS1'!F45-('Input Cost_MS1'!F121*Kalkulation_MS1!$D$31)))+((('Input Cost_MS1'!F45+('Input Cost_MS1'!F45*Kalkulation_MS1!$D$31))*Kalkulation_MS1!$D$33))</f>
        <v>0</v>
      </c>
      <c r="I33" s="39">
        <f>($C$33*(I32-'Input Cost_MS1'!G45-('Input Cost_MS1'!G121*Kalkulation_MS1!$D$31)))+((('Input Cost_MS1'!G45+('Input Cost_MS1'!G45*Kalkulation_MS1!$D$31))*Kalkulation_MS1!$D$33))</f>
        <v>0</v>
      </c>
      <c r="J33" s="39">
        <f>($C$33*(J32-'Input Cost_MS1'!H45-('Input Cost_MS1'!H121*Kalkulation_MS1!$D$31)))+((('Input Cost_MS1'!H45+('Input Cost_MS1'!H45*Kalkulation_MS1!$D$31))*Kalkulation_MS1!$D$33))</f>
        <v>0</v>
      </c>
      <c r="K33" s="39">
        <f>($C$33*(K32-'Input Cost_MS1'!I45-('Input Cost_MS1'!I121*Kalkulation_MS1!$D$31)))+((('Input Cost_MS1'!I45+('Input Cost_MS1'!I45*Kalkulation_MS1!$D$31))*Kalkulation_MS1!$D$33))</f>
        <v>0</v>
      </c>
      <c r="L33" s="39">
        <f>($C$33*(L32-'Input Cost_MS1'!J45-('Input Cost_MS1'!J121*Kalkulation_MS1!$D$31)))+((('Input Cost_MS1'!J45+('Input Cost_MS1'!J45*Kalkulation_MS1!$D$31))*Kalkulation_MS1!$D$33))</f>
        <v>0</v>
      </c>
      <c r="M33" s="39">
        <f>($C$33*(M32-'Input Cost_MS1'!K45-('Input Cost_MS1'!K121*Kalkulation_MS1!$D$31)))+((('Input Cost_MS1'!K45+('Input Cost_MS1'!K45*Kalkulation_MS1!$D$31))*Kalkulation_MS1!$D$33))</f>
        <v>0</v>
      </c>
      <c r="N33" s="39">
        <f>($C$33*(N32-'Input Cost_MS1'!L45-('Input Cost_MS1'!L121*Kalkulation_MS1!$D$31)))+((('Input Cost_MS1'!L45+('Input Cost_MS1'!L45*Kalkulation_MS1!$D$31))*Kalkulation_MS1!$D$33))</f>
        <v>0</v>
      </c>
      <c r="O33" s="39">
        <f>($C$33*(O32-'Input Cost_MS1'!M45-('Input Cost_MS1'!M121*Kalkulation_MS1!$D$31)))+((('Input Cost_MS1'!M45+('Input Cost_MS1'!M45*Kalkulation_MS1!$D$31))*Kalkulation_MS1!$D$33))</f>
        <v>0</v>
      </c>
      <c r="P33" s="39">
        <f>($C$33*(P32-'Input Cost_MS1'!N45-('Input Cost_MS1'!N121*Kalkulation_MS1!$D$31)))+((('Input Cost_MS1'!N45+('Input Cost_MS1'!N45*Kalkulation_MS1!$D$31))*Kalkulation_MS1!$D$33))</f>
        <v>0</v>
      </c>
      <c r="Q33" s="39">
        <f>($C$33*(Q32-'Input Cost_MS1'!O45-('Input Cost_MS1'!O121*Kalkulation_MS1!$D$31)))+((('Input Cost_MS1'!O45+('Input Cost_MS1'!O45*Kalkulation_MS1!$D$31))*Kalkulation_MS1!$D$33))</f>
        <v>0</v>
      </c>
      <c r="R33" s="39">
        <f>($C$33*(R32-'Input Cost_MS1'!P45-('Input Cost_MS1'!P121*Kalkulation_MS1!$D$31)))+((('Input Cost_MS1'!P45+('Input Cost_MS1'!P45*Kalkulation_MS1!$D$31))*Kalkulation_MS1!$D$33))</f>
        <v>0</v>
      </c>
      <c r="S33" s="39">
        <f>($C$33*(S32-'Input Cost_MS1'!Q45-('Input Cost_MS1'!Q121*Kalkulation_MS1!$D$31)))+((('Input Cost_MS1'!Q45+('Input Cost_MS1'!Q45*Kalkulation_MS1!$D$31))*Kalkulation_MS1!$D$33))</f>
        <v>0</v>
      </c>
      <c r="T33" s="39">
        <f>($C$33*(T32-'Input Cost_MS1'!R45-('Input Cost_MS1'!R121*Kalkulation_MS1!$D$31)))+((('Input Cost_MS1'!R45+('Input Cost_MS1'!R45*Kalkulation_MS1!$D$31))*Kalkulation_MS1!$D$33))</f>
        <v>0</v>
      </c>
      <c r="U33" s="39">
        <f>($C$33*(U32-'Input Cost_MS1'!S45-('Input Cost_MS1'!S121*Kalkulation_MS1!$D$31)))+((('Input Cost_MS1'!S45+('Input Cost_MS1'!S45*Kalkulation_MS1!$D$31))*Kalkulation_MS1!$D$33))</f>
        <v>0</v>
      </c>
      <c r="V33" s="39">
        <f>($C$33*(V32-'Input Cost_MS1'!T45-('Input Cost_MS1'!T121*Kalkulation_MS1!$D$31)))+((('Input Cost_MS1'!T45+('Input Cost_MS1'!T45*Kalkulation_MS1!$D$31))*Kalkulation_MS1!$D$33))</f>
        <v>0</v>
      </c>
      <c r="W33" s="39">
        <f>($C$33*(W32-'Input Cost_MS1'!U45-('Input Cost_MS1'!U121*Kalkulation_MS1!$D$31)))+((('Input Cost_MS1'!U45+('Input Cost_MS1'!U45*Kalkulation_MS1!$D$31))*Kalkulation_MS1!$D$33))</f>
        <v>0</v>
      </c>
      <c r="X33" s="39">
        <f>($C$33*(X32-'Input Cost_MS1'!V45-('Input Cost_MS1'!V121*Kalkulation_MS1!$D$31)))+((('Input Cost_MS1'!V45+('Input Cost_MS1'!V45*Kalkulation_MS1!$D$31))*Kalkulation_MS1!$D$33))</f>
        <v>0</v>
      </c>
      <c r="Y33" s="39">
        <f>($C$33*(Y32-'Input Cost_MS1'!W45-('Input Cost_MS1'!W121*Kalkulation_MS1!$D$31)))+((('Input Cost_MS1'!W45+('Input Cost_MS1'!W45*Kalkulation_MS1!$D$31))*Kalkulation_MS1!$D$33))</f>
        <v>0</v>
      </c>
      <c r="Z33" s="39">
        <f>($C$33*(Z32-'Input Cost_MS1'!X45-('Input Cost_MS1'!X121*Kalkulation_MS1!$D$31)))+((('Input Cost_MS1'!X45+('Input Cost_MS1'!X45*Kalkulation_MS1!$D$31))*Kalkulation_MS1!$D$33))</f>
        <v>0</v>
      </c>
      <c r="AA33" s="39">
        <f>($C$33*(AA32-'Input Cost_MS1'!Y45-('Input Cost_MS1'!Y121*Kalkulation_MS1!$D$31)))+((('Input Cost_MS1'!Y45+('Input Cost_MS1'!Y45*Kalkulation_MS1!$D$31))*Kalkulation_MS1!$D$33))</f>
        <v>0</v>
      </c>
      <c r="AB33" s="39">
        <f>($C$33*(AB32-'Input Cost_MS1'!Z45-('Input Cost_MS1'!Z121*Kalkulation_MS1!$D$31)))+((('Input Cost_MS1'!Z45+('Input Cost_MS1'!Z45*Kalkulation_MS1!$D$31))*Kalkulation_MS1!$D$33))</f>
        <v>0</v>
      </c>
      <c r="AC33" s="39">
        <f>($C$33*(AC32-'Input Cost_MS1'!AA45-('Input Cost_MS1'!AA121*Kalkulation_MS1!$D$31)))+((('Input Cost_MS1'!AA45+('Input Cost_MS1'!AA45*Kalkulation_MS1!$D$31))*Kalkulation_MS1!$D$33))</f>
        <v>0</v>
      </c>
      <c r="AD33" s="39">
        <f>($C$33*(AD32-'Input Cost_MS1'!AB45-('Input Cost_MS1'!AB121*Kalkulation_MS1!$D$31)))+((('Input Cost_MS1'!AB45+('Input Cost_MS1'!AB45*Kalkulation_MS1!$D$31))*Kalkulation_MS1!$D$33))</f>
        <v>0</v>
      </c>
      <c r="AE33" s="39">
        <f>($C$33*(AE32-'Input Cost_MS1'!AC45-('Input Cost_MS1'!AC121*Kalkulation_MS1!$D$31)))+((('Input Cost_MS1'!AC45+('Input Cost_MS1'!AC45*Kalkulation_MS1!$D$31))*Kalkulation_MS1!$D$33))</f>
        <v>0</v>
      </c>
      <c r="AF33" s="39">
        <f>($C$33*(AF32-'Input Cost_MS1'!AD45-('Input Cost_MS1'!AD121*Kalkulation_MS1!$D$31)))+((('Input Cost_MS1'!AD45+('Input Cost_MS1'!AD45*Kalkulation_MS1!$D$31))*Kalkulation_MS1!$D$33))</f>
        <v>0</v>
      </c>
      <c r="AG33" s="39">
        <f>($C$33*(AG32-'Input Cost_MS1'!AE45-('Input Cost_MS1'!AE121*Kalkulation_MS1!$D$31)))+((('Input Cost_MS1'!AE45+('Input Cost_MS1'!AE45*Kalkulation_MS1!$D$31))*Kalkulation_MS1!$D$33))</f>
        <v>0</v>
      </c>
      <c r="AH33" s="39">
        <f>($C$33*(AH32-'Input Cost_MS1'!AF45-('Input Cost_MS1'!AF121*Kalkulation_MS1!$D$31)))+((('Input Cost_MS1'!AF45+('Input Cost_MS1'!AF45*Kalkulation_MS1!$D$31))*Kalkulation_MS1!$D$33))</f>
        <v>0</v>
      </c>
      <c r="AI33" s="39">
        <f>($C$33*(AI32-'Input Cost_MS1'!AG45-('Input Cost_MS1'!AG121*Kalkulation_MS1!$D$31)))+((('Input Cost_MS1'!AG45+('Input Cost_MS1'!AG45*Kalkulation_MS1!$D$31))*Kalkulation_MS1!$D$33))</f>
        <v>0</v>
      </c>
      <c r="AJ33" s="39">
        <f>($C$33*(AJ32-'Input Cost_MS1'!AH45-('Input Cost_MS1'!AH121*Kalkulation_MS1!$D$31)))+((('Input Cost_MS1'!AH45+('Input Cost_MS1'!AH45*Kalkulation_MS1!$D$31))*Kalkulation_MS1!$D$33))</f>
        <v>0</v>
      </c>
      <c r="AK33" s="39">
        <f>($C$33*(AK32-'Input Cost_MS1'!AI45-('Input Cost_MS1'!AI121*Kalkulation_MS1!$D$29)))+((('Input Cost_MS1'!AI45+('Input Cost_MS1'!AI45*Kalkulation_MS1!$D$29))*Kalkulation_MS1!$D$33))</f>
        <v>0</v>
      </c>
      <c r="AL33" s="39">
        <f>($C$33*(AL32-'Input Cost_MS1'!AJ45-('Input Cost_MS1'!AJ121*Kalkulation_MS1!$D$29)))+((('Input Cost_MS1'!AJ45+('Input Cost_MS1'!AJ45*Kalkulation_MS1!$D$29))*Kalkulation_MS1!$D$33))</f>
        <v>0</v>
      </c>
      <c r="AM33" s="39">
        <f>($C$33*(AM32-'Input Cost_MS1'!AK45-('Input Cost_MS1'!AK121*Kalkulation_MS1!$D$29)))+((('Input Cost_MS1'!AK45+('Input Cost_MS1'!AK45*Kalkulation_MS1!$D$29))*Kalkulation_MS1!$D$33))</f>
        <v>0</v>
      </c>
      <c r="AN33" s="39">
        <f>($C$33*(AN32-'Input Cost_MS1'!AL45-('Input Cost_MS1'!AL121*Kalkulation_MS1!$D$29)))+((('Input Cost_MS1'!AL45+('Input Cost_MS1'!AL45*Kalkulation_MS1!$D$29))*Kalkulation_MS1!$D$33))</f>
        <v>0</v>
      </c>
      <c r="AO33" s="39">
        <f>($C$33*(AO32-'Input Cost_MS1'!AM45-('Input Cost_MS1'!AM121*Kalkulation_MS1!$D$29)))+((('Input Cost_MS1'!AM45+('Input Cost_MS1'!AM45*Kalkulation_MS1!$D$29))*Kalkulation_MS1!$D$33))</f>
        <v>0</v>
      </c>
      <c r="AP33" s="39">
        <f>($C$33*(AP32-'Input Cost_MS1'!AN45-('Input Cost_MS1'!AN121*Kalkulation_MS1!$D$29)))+((('Input Cost_MS1'!AN45+('Input Cost_MS1'!AN45*Kalkulation_MS1!$D$29))*Kalkulation_MS1!$D$33))</f>
        <v>0</v>
      </c>
      <c r="AQ33" s="39">
        <f>($C$33*(AQ32-'Input Cost_MS1'!AO45-('Input Cost_MS1'!AO121*Kalkulation_MS1!$D$29)))+((('Input Cost_MS1'!AO45+('Input Cost_MS1'!AO45*Kalkulation_MS1!$D$29))*Kalkulation_MS1!$D$33))</f>
        <v>0</v>
      </c>
      <c r="AR33" s="39">
        <f>($C$33*(AR32-'Input Cost_MS1'!AP45-('Input Cost_MS1'!AP121*Kalkulation_MS1!$D$29)))+((('Input Cost_MS1'!AP45+('Input Cost_MS1'!AP45*Kalkulation_MS1!$D$29))*Kalkulation_MS1!$D$33))</f>
        <v>0</v>
      </c>
      <c r="AS33" s="39">
        <f>($C$33*(AS32-'Input Cost_MS1'!AQ45-('Input Cost_MS1'!AQ121*Kalkulation_MS1!$D$29)))+((('Input Cost_MS1'!AQ45+('Input Cost_MS1'!AQ45*Kalkulation_MS1!$D$29))*Kalkulation_MS1!$D$33))</f>
        <v>0</v>
      </c>
      <c r="AT33" s="39">
        <f>($C$33*(AT32-'Input Cost_MS1'!AR45-('Input Cost_MS1'!AR121*Kalkulation_MS1!$D$29)))+((('Input Cost_MS1'!AR45+('Input Cost_MS1'!AR45*Kalkulation_MS1!$D$29))*Kalkulation_MS1!$D$33))</f>
        <v>0</v>
      </c>
    </row>
    <row r="34" spans="1:46" s="74" customFormat="1" ht="16.5" customHeight="1">
      <c r="A34" s="39" t="s">
        <v>78</v>
      </c>
      <c r="B34" s="270" t="s">
        <v>299</v>
      </c>
      <c r="C34" s="39"/>
      <c r="D34" s="2"/>
      <c r="E34" s="40"/>
      <c r="F34" s="41">
        <f>'Input Cost_MS1'!D49</f>
        <v>0</v>
      </c>
      <c r="G34" s="41">
        <f>'Input Cost_MS1'!E49</f>
        <v>0</v>
      </c>
      <c r="H34" s="41">
        <f>'Input Cost_MS1'!F49</f>
        <v>0</v>
      </c>
      <c r="I34" s="41">
        <f>'Input Cost_MS1'!G49</f>
        <v>0</v>
      </c>
      <c r="J34" s="41">
        <f>'Input Cost_MS1'!H49</f>
        <v>0</v>
      </c>
      <c r="K34" s="41">
        <f>'Input Cost_MS1'!I49</f>
        <v>0</v>
      </c>
      <c r="L34" s="41">
        <f>'Input Cost_MS1'!J49</f>
        <v>0</v>
      </c>
      <c r="M34" s="41">
        <f>'Input Cost_MS1'!K49</f>
        <v>0</v>
      </c>
      <c r="N34" s="41">
        <f>'Input Cost_MS1'!L49</f>
        <v>0</v>
      </c>
      <c r="O34" s="41">
        <f>'Input Cost_MS1'!M49</f>
        <v>0</v>
      </c>
      <c r="P34" s="41">
        <f>'Input Cost_MS1'!N49</f>
        <v>0</v>
      </c>
      <c r="Q34" s="41">
        <f>'Input Cost_MS1'!O49</f>
        <v>0</v>
      </c>
      <c r="R34" s="41">
        <f>'Input Cost_MS1'!P49</f>
        <v>0</v>
      </c>
      <c r="S34" s="41">
        <f>'Input Cost_MS1'!Q49</f>
        <v>0</v>
      </c>
      <c r="T34" s="41">
        <f>'Input Cost_MS1'!R49</f>
        <v>0</v>
      </c>
      <c r="U34" s="41">
        <f>'Input Cost_MS1'!S49</f>
        <v>0</v>
      </c>
      <c r="V34" s="41">
        <f>'Input Cost_MS1'!T49</f>
        <v>0</v>
      </c>
      <c r="W34" s="41">
        <f>'Input Cost_MS1'!U49</f>
        <v>0</v>
      </c>
      <c r="X34" s="41">
        <f>'Input Cost_MS1'!V49</f>
        <v>0</v>
      </c>
      <c r="Y34" s="41">
        <f>'Input Cost_MS1'!W49</f>
        <v>0</v>
      </c>
      <c r="Z34" s="41">
        <f>'Input Cost_MS1'!X49</f>
        <v>0</v>
      </c>
      <c r="AA34" s="41">
        <f>'Input Cost_MS1'!Y49</f>
        <v>0</v>
      </c>
      <c r="AB34" s="41">
        <f>'Input Cost_MS1'!Z49</f>
        <v>0</v>
      </c>
      <c r="AC34" s="41">
        <f>'Input Cost_MS1'!AA49</f>
        <v>0</v>
      </c>
      <c r="AD34" s="41">
        <f>'Input Cost_MS1'!AB49</f>
        <v>0</v>
      </c>
      <c r="AE34" s="41">
        <f>'Input Cost_MS1'!AC49</f>
        <v>0</v>
      </c>
      <c r="AF34" s="41">
        <f>'Input Cost_MS1'!AD49</f>
        <v>0</v>
      </c>
      <c r="AG34" s="41">
        <f>'Input Cost_MS1'!AE49</f>
        <v>0</v>
      </c>
      <c r="AH34" s="41">
        <f>'Input Cost_MS1'!AF49</f>
        <v>0</v>
      </c>
      <c r="AI34" s="41">
        <f>'Input Cost_MS1'!AG49</f>
        <v>0</v>
      </c>
      <c r="AJ34" s="41">
        <f>'Input Cost_MS1'!AH49</f>
        <v>0</v>
      </c>
      <c r="AK34" s="41">
        <f>'Input Cost_MS1'!AI49</f>
        <v>0</v>
      </c>
      <c r="AL34" s="41">
        <f>'Input Cost_MS1'!AJ49</f>
        <v>0</v>
      </c>
      <c r="AM34" s="41">
        <f>'Input Cost_MS1'!AK49</f>
        <v>0</v>
      </c>
      <c r="AN34" s="41">
        <f>'Input Cost_MS1'!AL49</f>
        <v>0</v>
      </c>
      <c r="AO34" s="41">
        <f>'Input Cost_MS1'!AM49</f>
        <v>0</v>
      </c>
      <c r="AP34" s="41">
        <f>'Input Cost_MS1'!AN49</f>
        <v>0</v>
      </c>
      <c r="AQ34" s="41">
        <f>'Input Cost_MS1'!AO49</f>
        <v>0</v>
      </c>
      <c r="AR34" s="41">
        <f>'Input Cost_MS1'!AP49</f>
        <v>0</v>
      </c>
      <c r="AS34" s="41">
        <f>'Input Cost_MS1'!AQ49</f>
        <v>0</v>
      </c>
      <c r="AT34" s="41">
        <f>'Input Cost_MS1'!AR49</f>
        <v>0</v>
      </c>
    </row>
    <row r="35" spans="1:46" s="3" customFormat="1" ht="16.5" customHeight="1">
      <c r="A35" s="30" t="s">
        <v>400</v>
      </c>
      <c r="B35" s="763" t="s">
        <v>299</v>
      </c>
      <c r="C35" s="30"/>
      <c r="D35" s="31"/>
      <c r="E35" s="32"/>
      <c r="F35" s="50">
        <f>F32+F33</f>
        <v>546.12</v>
      </c>
      <c r="G35" s="50">
        <f t="shared" ref="G35:AT35" si="56">G32+G33</f>
        <v>0</v>
      </c>
      <c r="H35" s="50">
        <f t="shared" si="56"/>
        <v>0</v>
      </c>
      <c r="I35" s="50">
        <f t="shared" si="56"/>
        <v>0</v>
      </c>
      <c r="J35" s="50">
        <f t="shared" ref="J35:L35" si="57">J32+J33</f>
        <v>0</v>
      </c>
      <c r="K35" s="50">
        <f t="shared" si="57"/>
        <v>0</v>
      </c>
      <c r="L35" s="50">
        <f t="shared" si="57"/>
        <v>0</v>
      </c>
      <c r="M35" s="50">
        <f t="shared" si="56"/>
        <v>0</v>
      </c>
      <c r="N35" s="50">
        <f t="shared" si="56"/>
        <v>0</v>
      </c>
      <c r="O35" s="50">
        <f t="shared" si="56"/>
        <v>0</v>
      </c>
      <c r="P35" s="50">
        <f t="shared" si="56"/>
        <v>0</v>
      </c>
      <c r="Q35" s="50">
        <f t="shared" si="56"/>
        <v>0</v>
      </c>
      <c r="R35" s="50">
        <f t="shared" si="56"/>
        <v>0</v>
      </c>
      <c r="S35" s="50">
        <f t="shared" si="56"/>
        <v>0</v>
      </c>
      <c r="T35" s="50">
        <f t="shared" si="56"/>
        <v>0</v>
      </c>
      <c r="U35" s="50">
        <f t="shared" si="56"/>
        <v>0</v>
      </c>
      <c r="V35" s="50">
        <f t="shared" si="56"/>
        <v>0</v>
      </c>
      <c r="W35" s="50">
        <f t="shared" si="56"/>
        <v>0</v>
      </c>
      <c r="X35" s="50">
        <f t="shared" si="56"/>
        <v>0</v>
      </c>
      <c r="Y35" s="50">
        <f t="shared" si="56"/>
        <v>0</v>
      </c>
      <c r="Z35" s="50">
        <f t="shared" si="56"/>
        <v>0</v>
      </c>
      <c r="AA35" s="50">
        <f t="shared" si="56"/>
        <v>0</v>
      </c>
      <c r="AB35" s="50">
        <f t="shared" si="56"/>
        <v>0</v>
      </c>
      <c r="AC35" s="50">
        <f t="shared" si="56"/>
        <v>0</v>
      </c>
      <c r="AD35" s="50">
        <f t="shared" si="56"/>
        <v>0</v>
      </c>
      <c r="AE35" s="50">
        <f t="shared" si="56"/>
        <v>0</v>
      </c>
      <c r="AF35" s="50">
        <f t="shared" si="56"/>
        <v>0</v>
      </c>
      <c r="AG35" s="50">
        <f t="shared" si="56"/>
        <v>0</v>
      </c>
      <c r="AH35" s="50">
        <f t="shared" si="56"/>
        <v>0</v>
      </c>
      <c r="AI35" s="50">
        <f t="shared" si="56"/>
        <v>0</v>
      </c>
      <c r="AJ35" s="50">
        <f t="shared" si="56"/>
        <v>0</v>
      </c>
      <c r="AK35" s="50">
        <f t="shared" si="56"/>
        <v>0</v>
      </c>
      <c r="AL35" s="50">
        <f t="shared" si="56"/>
        <v>0</v>
      </c>
      <c r="AM35" s="50">
        <f t="shared" si="56"/>
        <v>0</v>
      </c>
      <c r="AN35" s="50">
        <f t="shared" si="56"/>
        <v>0</v>
      </c>
      <c r="AO35" s="50">
        <f t="shared" si="56"/>
        <v>0</v>
      </c>
      <c r="AP35" s="50">
        <f t="shared" si="56"/>
        <v>0</v>
      </c>
      <c r="AQ35" s="50">
        <f t="shared" si="56"/>
        <v>0</v>
      </c>
      <c r="AR35" s="50">
        <f t="shared" si="56"/>
        <v>0</v>
      </c>
      <c r="AS35" s="50">
        <f t="shared" si="56"/>
        <v>0</v>
      </c>
      <c r="AT35" s="50">
        <f t="shared" si="56"/>
        <v>0</v>
      </c>
    </row>
    <row r="36" spans="1:46" s="3" customFormat="1" ht="16.5" customHeight="1">
      <c r="A36" s="23" t="s">
        <v>401</v>
      </c>
      <c r="B36" s="764" t="s">
        <v>299</v>
      </c>
      <c r="C36" s="23"/>
      <c r="D36" s="24"/>
      <c r="E36" s="25"/>
      <c r="F36" s="51">
        <f t="shared" ref="F36" si="58">F6-F35</f>
        <v>-246.42000000000002</v>
      </c>
      <c r="G36" s="51">
        <f t="shared" ref="G36:AT36" si="59">G6-G35</f>
        <v>0</v>
      </c>
      <c r="H36" s="51">
        <f t="shared" si="59"/>
        <v>0</v>
      </c>
      <c r="I36" s="51">
        <f t="shared" si="59"/>
        <v>0</v>
      </c>
      <c r="J36" s="51">
        <f t="shared" ref="J36:L36" si="60">J6-J35</f>
        <v>0</v>
      </c>
      <c r="K36" s="51">
        <f t="shared" si="60"/>
        <v>0</v>
      </c>
      <c r="L36" s="51">
        <f t="shared" si="60"/>
        <v>0</v>
      </c>
      <c r="M36" s="51">
        <f t="shared" si="59"/>
        <v>0</v>
      </c>
      <c r="N36" s="51">
        <f t="shared" si="59"/>
        <v>0</v>
      </c>
      <c r="O36" s="51">
        <f t="shared" si="59"/>
        <v>0</v>
      </c>
      <c r="P36" s="51">
        <f t="shared" si="59"/>
        <v>0</v>
      </c>
      <c r="Q36" s="51">
        <f t="shared" si="59"/>
        <v>0</v>
      </c>
      <c r="R36" s="51">
        <f t="shared" si="59"/>
        <v>0</v>
      </c>
      <c r="S36" s="51">
        <f t="shared" si="59"/>
        <v>0</v>
      </c>
      <c r="T36" s="51">
        <f t="shared" si="59"/>
        <v>0</v>
      </c>
      <c r="U36" s="51">
        <f t="shared" si="59"/>
        <v>0</v>
      </c>
      <c r="V36" s="51">
        <f t="shared" si="59"/>
        <v>0</v>
      </c>
      <c r="W36" s="51">
        <f t="shared" si="59"/>
        <v>0</v>
      </c>
      <c r="X36" s="51">
        <f t="shared" si="59"/>
        <v>0</v>
      </c>
      <c r="Y36" s="51">
        <f t="shared" si="59"/>
        <v>0</v>
      </c>
      <c r="Z36" s="51">
        <f t="shared" si="59"/>
        <v>0</v>
      </c>
      <c r="AA36" s="51">
        <f t="shared" si="59"/>
        <v>0</v>
      </c>
      <c r="AB36" s="51">
        <f t="shared" si="59"/>
        <v>0</v>
      </c>
      <c r="AC36" s="51">
        <f t="shared" si="59"/>
        <v>0</v>
      </c>
      <c r="AD36" s="51">
        <f t="shared" si="59"/>
        <v>0</v>
      </c>
      <c r="AE36" s="51">
        <f t="shared" si="59"/>
        <v>0</v>
      </c>
      <c r="AF36" s="51">
        <f t="shared" si="59"/>
        <v>0</v>
      </c>
      <c r="AG36" s="51">
        <f t="shared" si="59"/>
        <v>0</v>
      </c>
      <c r="AH36" s="51">
        <f t="shared" si="59"/>
        <v>0</v>
      </c>
      <c r="AI36" s="51">
        <f t="shared" si="59"/>
        <v>0</v>
      </c>
      <c r="AJ36" s="51">
        <f t="shared" si="59"/>
        <v>0</v>
      </c>
      <c r="AK36" s="51">
        <f t="shared" si="59"/>
        <v>0</v>
      </c>
      <c r="AL36" s="51">
        <f t="shared" si="59"/>
        <v>0</v>
      </c>
      <c r="AM36" s="51">
        <f t="shared" si="59"/>
        <v>0</v>
      </c>
      <c r="AN36" s="51">
        <f t="shared" si="59"/>
        <v>0</v>
      </c>
      <c r="AO36" s="51">
        <f t="shared" si="59"/>
        <v>0</v>
      </c>
      <c r="AP36" s="51">
        <f t="shared" si="59"/>
        <v>0</v>
      </c>
      <c r="AQ36" s="51">
        <f t="shared" si="59"/>
        <v>0</v>
      </c>
      <c r="AR36" s="51">
        <f t="shared" si="59"/>
        <v>0</v>
      </c>
      <c r="AS36" s="51">
        <f t="shared" si="59"/>
        <v>0</v>
      </c>
      <c r="AT36" s="51">
        <f t="shared" si="59"/>
        <v>0</v>
      </c>
    </row>
    <row r="37" spans="1:46" s="3" customFormat="1" ht="16.5" customHeight="1">
      <c r="A37" s="33" t="s">
        <v>401</v>
      </c>
      <c r="B37" s="765" t="s">
        <v>98</v>
      </c>
      <c r="C37" s="33"/>
      <c r="D37" s="34"/>
      <c r="E37" s="35"/>
      <c r="F37" s="52">
        <f t="shared" ref="F37" si="61">IF(F6=0,0,F36/F6)</f>
        <v>-0.8222222222222223</v>
      </c>
      <c r="G37" s="52">
        <f t="shared" ref="G37:AT37" si="62">IF(G6=0,0,G36/G6)</f>
        <v>0</v>
      </c>
      <c r="H37" s="52">
        <f t="shared" si="62"/>
        <v>0</v>
      </c>
      <c r="I37" s="52">
        <f t="shared" si="62"/>
        <v>0</v>
      </c>
      <c r="J37" s="52">
        <f t="shared" ref="J37:L37" si="63">IF(J6=0,0,J36/J6)</f>
        <v>0</v>
      </c>
      <c r="K37" s="52">
        <f t="shared" si="63"/>
        <v>0</v>
      </c>
      <c r="L37" s="52">
        <f t="shared" si="63"/>
        <v>0</v>
      </c>
      <c r="M37" s="52">
        <f t="shared" si="62"/>
        <v>0</v>
      </c>
      <c r="N37" s="52">
        <f t="shared" si="62"/>
        <v>0</v>
      </c>
      <c r="O37" s="52">
        <f t="shared" si="62"/>
        <v>0</v>
      </c>
      <c r="P37" s="52">
        <f t="shared" si="62"/>
        <v>0</v>
      </c>
      <c r="Q37" s="52">
        <f t="shared" si="62"/>
        <v>0</v>
      </c>
      <c r="R37" s="52">
        <f t="shared" si="62"/>
        <v>0</v>
      </c>
      <c r="S37" s="52">
        <f t="shared" si="62"/>
        <v>0</v>
      </c>
      <c r="T37" s="52">
        <f t="shared" si="62"/>
        <v>0</v>
      </c>
      <c r="U37" s="52">
        <f t="shared" si="62"/>
        <v>0</v>
      </c>
      <c r="V37" s="52">
        <f t="shared" si="62"/>
        <v>0</v>
      </c>
      <c r="W37" s="52">
        <f t="shared" si="62"/>
        <v>0</v>
      </c>
      <c r="X37" s="52">
        <f t="shared" si="62"/>
        <v>0</v>
      </c>
      <c r="Y37" s="52">
        <f t="shared" si="62"/>
        <v>0</v>
      </c>
      <c r="Z37" s="52">
        <f t="shared" si="62"/>
        <v>0</v>
      </c>
      <c r="AA37" s="52">
        <f t="shared" si="62"/>
        <v>0</v>
      </c>
      <c r="AB37" s="52">
        <f t="shared" si="62"/>
        <v>0</v>
      </c>
      <c r="AC37" s="52">
        <f t="shared" si="62"/>
        <v>0</v>
      </c>
      <c r="AD37" s="52">
        <f t="shared" si="62"/>
        <v>0</v>
      </c>
      <c r="AE37" s="52">
        <f t="shared" si="62"/>
        <v>0</v>
      </c>
      <c r="AF37" s="52">
        <f t="shared" si="62"/>
        <v>0</v>
      </c>
      <c r="AG37" s="52">
        <f t="shared" si="62"/>
        <v>0</v>
      </c>
      <c r="AH37" s="52">
        <f t="shared" si="62"/>
        <v>0</v>
      </c>
      <c r="AI37" s="52">
        <f t="shared" si="62"/>
        <v>0</v>
      </c>
      <c r="AJ37" s="52">
        <f t="shared" si="62"/>
        <v>0</v>
      </c>
      <c r="AK37" s="52">
        <f t="shared" si="62"/>
        <v>0</v>
      </c>
      <c r="AL37" s="52">
        <f t="shared" si="62"/>
        <v>0</v>
      </c>
      <c r="AM37" s="52">
        <f t="shared" si="62"/>
        <v>0</v>
      </c>
      <c r="AN37" s="52">
        <f t="shared" si="62"/>
        <v>0</v>
      </c>
      <c r="AO37" s="52">
        <f t="shared" si="62"/>
        <v>0</v>
      </c>
      <c r="AP37" s="52">
        <f t="shared" si="62"/>
        <v>0</v>
      </c>
      <c r="AQ37" s="52">
        <f t="shared" si="62"/>
        <v>0</v>
      </c>
      <c r="AR37" s="52">
        <f t="shared" si="62"/>
        <v>0</v>
      </c>
      <c r="AS37" s="52">
        <f t="shared" si="62"/>
        <v>0</v>
      </c>
      <c r="AT37" s="52">
        <f t="shared" si="62"/>
        <v>0</v>
      </c>
    </row>
    <row r="38" spans="1:46" ht="15" customHeight="1"/>
    <row r="39" spans="1:46" ht="24" hidden="1" customHeight="1" outlineLevel="1">
      <c r="A39" s="752" t="s">
        <v>402</v>
      </c>
      <c r="B39" s="752"/>
      <c r="C39" s="752"/>
      <c r="D39" s="752"/>
      <c r="E39" s="752"/>
      <c r="F39" s="752"/>
      <c r="G39" s="752"/>
      <c r="H39" s="752"/>
      <c r="I39" s="752"/>
      <c r="J39" s="752"/>
      <c r="K39" s="752"/>
      <c r="L39" s="752"/>
      <c r="M39" s="752"/>
      <c r="N39" s="752"/>
      <c r="O39" s="752"/>
      <c r="P39" s="752"/>
      <c r="Q39" s="752"/>
      <c r="R39" s="752"/>
      <c r="S39" s="752"/>
      <c r="T39" s="752"/>
      <c r="U39" s="752"/>
      <c r="V39" s="752"/>
      <c r="W39" s="752"/>
      <c r="X39" s="752"/>
      <c r="Y39" s="752"/>
      <c r="Z39" s="752"/>
      <c r="AA39" s="752"/>
      <c r="AB39" s="752"/>
      <c r="AC39" s="752"/>
      <c r="AD39" s="752"/>
      <c r="AE39" s="752"/>
      <c r="AF39" s="752"/>
      <c r="AG39" s="752"/>
      <c r="AH39" s="752"/>
      <c r="AI39" s="752"/>
      <c r="AJ39" s="752"/>
      <c r="AK39" s="752"/>
      <c r="AL39" s="752"/>
      <c r="AM39" s="752"/>
      <c r="AN39" s="752"/>
      <c r="AO39" s="752"/>
      <c r="AP39" s="752"/>
      <c r="AQ39" s="752"/>
      <c r="AR39" s="752"/>
      <c r="AS39" s="752"/>
      <c r="AT39" s="752"/>
    </row>
    <row r="40" spans="1:46" ht="16.5" hidden="1" customHeight="1" outlineLevel="1">
      <c r="A40" s="1078" t="s">
        <v>250</v>
      </c>
      <c r="B40" s="1071"/>
      <c r="C40" s="1071"/>
      <c r="D40" s="1071"/>
      <c r="E40" s="1071"/>
      <c r="F40" s="1079">
        <f>$E$16*F32</f>
        <v>0</v>
      </c>
      <c r="G40" s="1079">
        <f t="shared" ref="G40:J40" si="64">$E$16*G32</f>
        <v>0</v>
      </c>
      <c r="H40" s="1079">
        <f t="shared" si="64"/>
        <v>0</v>
      </c>
      <c r="I40" s="1079">
        <f t="shared" si="64"/>
        <v>0</v>
      </c>
      <c r="J40" s="1079">
        <f t="shared" si="64"/>
        <v>0</v>
      </c>
      <c r="K40" s="1079">
        <f t="shared" ref="K40:O40" si="65">$E$16*K32</f>
        <v>0</v>
      </c>
      <c r="L40" s="1079">
        <f t="shared" si="65"/>
        <v>0</v>
      </c>
      <c r="M40" s="1079">
        <f t="shared" si="65"/>
        <v>0</v>
      </c>
      <c r="N40" s="1079">
        <f t="shared" si="65"/>
        <v>0</v>
      </c>
      <c r="O40" s="1079">
        <f t="shared" si="65"/>
        <v>0</v>
      </c>
      <c r="P40" s="1079">
        <f t="shared" ref="P40:S40" si="66">$E$16*P32</f>
        <v>0</v>
      </c>
      <c r="Q40" s="1079">
        <f t="shared" si="66"/>
        <v>0</v>
      </c>
      <c r="R40" s="1079">
        <f t="shared" si="66"/>
        <v>0</v>
      </c>
      <c r="S40" s="1079">
        <f t="shared" si="66"/>
        <v>0</v>
      </c>
      <c r="T40" s="1079">
        <f t="shared" ref="T40:AT40" si="67">$E$16*T32</f>
        <v>0</v>
      </c>
      <c r="U40" s="1079">
        <f t="shared" si="67"/>
        <v>0</v>
      </c>
      <c r="V40" s="1079">
        <f t="shared" si="67"/>
        <v>0</v>
      </c>
      <c r="W40" s="1079">
        <f t="shared" si="67"/>
        <v>0</v>
      </c>
      <c r="X40" s="1079">
        <f t="shared" si="67"/>
        <v>0</v>
      </c>
      <c r="Y40" s="1079">
        <f t="shared" si="67"/>
        <v>0</v>
      </c>
      <c r="Z40" s="1079">
        <f t="shared" si="67"/>
        <v>0</v>
      </c>
      <c r="AA40" s="1079">
        <f t="shared" si="67"/>
        <v>0</v>
      </c>
      <c r="AB40" s="1079">
        <f t="shared" si="67"/>
        <v>0</v>
      </c>
      <c r="AC40" s="1079">
        <f t="shared" si="67"/>
        <v>0</v>
      </c>
      <c r="AD40" s="1079">
        <f t="shared" si="67"/>
        <v>0</v>
      </c>
      <c r="AE40" s="1079">
        <f t="shared" si="67"/>
        <v>0</v>
      </c>
      <c r="AF40" s="1079">
        <f t="shared" si="67"/>
        <v>0</v>
      </c>
      <c r="AG40" s="1079">
        <f t="shared" si="67"/>
        <v>0</v>
      </c>
      <c r="AH40" s="1079">
        <f t="shared" si="67"/>
        <v>0</v>
      </c>
      <c r="AI40" s="1079">
        <f t="shared" si="67"/>
        <v>0</v>
      </c>
      <c r="AJ40" s="1079">
        <f t="shared" si="67"/>
        <v>0</v>
      </c>
      <c r="AK40" s="1079">
        <f t="shared" si="67"/>
        <v>0</v>
      </c>
      <c r="AL40" s="1079">
        <f t="shared" si="67"/>
        <v>0</v>
      </c>
      <c r="AM40" s="1079">
        <f t="shared" si="67"/>
        <v>0</v>
      </c>
      <c r="AN40" s="1079">
        <f t="shared" si="67"/>
        <v>0</v>
      </c>
      <c r="AO40" s="1079">
        <f t="shared" si="67"/>
        <v>0</v>
      </c>
      <c r="AP40" s="1079">
        <f t="shared" si="67"/>
        <v>0</v>
      </c>
      <c r="AQ40" s="1079">
        <f t="shared" si="67"/>
        <v>0</v>
      </c>
      <c r="AR40" s="1079">
        <f t="shared" si="67"/>
        <v>0</v>
      </c>
      <c r="AS40" s="1079">
        <f t="shared" si="67"/>
        <v>0</v>
      </c>
      <c r="AT40" s="1079">
        <f t="shared" si="67"/>
        <v>0</v>
      </c>
    </row>
    <row r="41" spans="1:46" ht="16.5" hidden="1" customHeight="1" outlineLevel="1">
      <c r="A41" s="7" t="s">
        <v>251</v>
      </c>
      <c r="F41" s="141">
        <f>$E$22*F32</f>
        <v>0</v>
      </c>
      <c r="G41" s="141">
        <f t="shared" ref="G41:J41" si="68">$E$22*G32</f>
        <v>0</v>
      </c>
      <c r="H41" s="141">
        <f t="shared" si="68"/>
        <v>0</v>
      </c>
      <c r="I41" s="141">
        <f t="shared" si="68"/>
        <v>0</v>
      </c>
      <c r="J41" s="141">
        <f t="shared" si="68"/>
        <v>0</v>
      </c>
      <c r="K41" s="141">
        <f t="shared" ref="K41:O41" si="69">$E$22*K32</f>
        <v>0</v>
      </c>
      <c r="L41" s="141">
        <f t="shared" si="69"/>
        <v>0</v>
      </c>
      <c r="M41" s="141">
        <f t="shared" si="69"/>
        <v>0</v>
      </c>
      <c r="N41" s="141">
        <f t="shared" si="69"/>
        <v>0</v>
      </c>
      <c r="O41" s="141">
        <f t="shared" si="69"/>
        <v>0</v>
      </c>
      <c r="P41" s="141">
        <f t="shared" ref="P41:S41" si="70">$E$22*P32</f>
        <v>0</v>
      </c>
      <c r="Q41" s="141">
        <f t="shared" si="70"/>
        <v>0</v>
      </c>
      <c r="R41" s="141">
        <f t="shared" si="70"/>
        <v>0</v>
      </c>
      <c r="S41" s="141">
        <f t="shared" si="70"/>
        <v>0</v>
      </c>
      <c r="T41" s="141">
        <f t="shared" ref="T41:AT41" si="71">$E$22*T32</f>
        <v>0</v>
      </c>
      <c r="U41" s="141">
        <f t="shared" si="71"/>
        <v>0</v>
      </c>
      <c r="V41" s="141">
        <f t="shared" si="71"/>
        <v>0</v>
      </c>
      <c r="W41" s="141">
        <f t="shared" si="71"/>
        <v>0</v>
      </c>
      <c r="X41" s="141">
        <f t="shared" si="71"/>
        <v>0</v>
      </c>
      <c r="Y41" s="141">
        <f t="shared" si="71"/>
        <v>0</v>
      </c>
      <c r="Z41" s="141">
        <f t="shared" si="71"/>
        <v>0</v>
      </c>
      <c r="AA41" s="141">
        <f t="shared" si="71"/>
        <v>0</v>
      </c>
      <c r="AB41" s="141">
        <f t="shared" si="71"/>
        <v>0</v>
      </c>
      <c r="AC41" s="141">
        <f t="shared" si="71"/>
        <v>0</v>
      </c>
      <c r="AD41" s="141">
        <f t="shared" si="71"/>
        <v>0</v>
      </c>
      <c r="AE41" s="141">
        <f t="shared" si="71"/>
        <v>0</v>
      </c>
      <c r="AF41" s="141">
        <f t="shared" si="71"/>
        <v>0</v>
      </c>
      <c r="AG41" s="141">
        <f t="shared" si="71"/>
        <v>0</v>
      </c>
      <c r="AH41" s="141">
        <f t="shared" si="71"/>
        <v>0</v>
      </c>
      <c r="AI41" s="141">
        <f t="shared" si="71"/>
        <v>0</v>
      </c>
      <c r="AJ41" s="141">
        <f t="shared" si="71"/>
        <v>0</v>
      </c>
      <c r="AK41" s="141">
        <f t="shared" si="71"/>
        <v>0</v>
      </c>
      <c r="AL41" s="141">
        <f t="shared" si="71"/>
        <v>0</v>
      </c>
      <c r="AM41" s="141">
        <f t="shared" si="71"/>
        <v>0</v>
      </c>
      <c r="AN41" s="141">
        <f t="shared" si="71"/>
        <v>0</v>
      </c>
      <c r="AO41" s="141">
        <f t="shared" si="71"/>
        <v>0</v>
      </c>
      <c r="AP41" s="141">
        <f t="shared" si="71"/>
        <v>0</v>
      </c>
      <c r="AQ41" s="141">
        <f t="shared" si="71"/>
        <v>0</v>
      </c>
      <c r="AR41" s="141">
        <f t="shared" si="71"/>
        <v>0</v>
      </c>
      <c r="AS41" s="141">
        <f t="shared" si="71"/>
        <v>0</v>
      </c>
      <c r="AT41" s="141">
        <f t="shared" si="71"/>
        <v>0</v>
      </c>
    </row>
    <row r="42" spans="1:46" ht="16.5" hidden="1" customHeight="1" outlineLevel="1">
      <c r="A42" s="7" t="s">
        <v>283</v>
      </c>
      <c r="F42" s="141">
        <f>(F32+F40+F41)*$E$24</f>
        <v>0</v>
      </c>
      <c r="G42" s="141">
        <f t="shared" ref="G42:J42" si="72">(G32+G40+G41)*$E$24</f>
        <v>0</v>
      </c>
      <c r="H42" s="141">
        <f t="shared" si="72"/>
        <v>0</v>
      </c>
      <c r="I42" s="141">
        <f t="shared" si="72"/>
        <v>0</v>
      </c>
      <c r="J42" s="141">
        <f t="shared" si="72"/>
        <v>0</v>
      </c>
      <c r="K42" s="141">
        <f t="shared" ref="K42" si="73">(K32+K40+K41)*$E$24</f>
        <v>0</v>
      </c>
      <c r="L42" s="141">
        <f t="shared" ref="L42" si="74">(L32+L40+L41)*$E$24</f>
        <v>0</v>
      </c>
      <c r="M42" s="141">
        <f t="shared" ref="M42" si="75">(M32+M40+M41)*$E$24</f>
        <v>0</v>
      </c>
      <c r="N42" s="141">
        <f t="shared" ref="N42" si="76">(N32+N40+N41)*$E$24</f>
        <v>0</v>
      </c>
      <c r="O42" s="141">
        <f t="shared" ref="O42:P42" si="77">(O32+O40+O41)*$E$24</f>
        <v>0</v>
      </c>
      <c r="P42" s="141">
        <f t="shared" si="77"/>
        <v>0</v>
      </c>
      <c r="Q42" s="141">
        <f t="shared" ref="Q42:S42" si="78">(Q32+Q40+Q41)*$E$24</f>
        <v>0</v>
      </c>
      <c r="R42" s="141">
        <f t="shared" si="78"/>
        <v>0</v>
      </c>
      <c r="S42" s="141">
        <f t="shared" si="78"/>
        <v>0</v>
      </c>
      <c r="T42" s="141">
        <f t="shared" ref="T42:AT42" si="79">(T32+T40+T41)*$E$24</f>
        <v>0</v>
      </c>
      <c r="U42" s="141">
        <f t="shared" si="79"/>
        <v>0</v>
      </c>
      <c r="V42" s="141">
        <f t="shared" si="79"/>
        <v>0</v>
      </c>
      <c r="W42" s="141">
        <f t="shared" si="79"/>
        <v>0</v>
      </c>
      <c r="X42" s="141">
        <f t="shared" si="79"/>
        <v>0</v>
      </c>
      <c r="Y42" s="141">
        <f t="shared" si="79"/>
        <v>0</v>
      </c>
      <c r="Z42" s="141">
        <f t="shared" si="79"/>
        <v>0</v>
      </c>
      <c r="AA42" s="141">
        <f t="shared" si="79"/>
        <v>0</v>
      </c>
      <c r="AB42" s="141">
        <f t="shared" si="79"/>
        <v>0</v>
      </c>
      <c r="AC42" s="141">
        <f t="shared" si="79"/>
        <v>0</v>
      </c>
      <c r="AD42" s="141">
        <f t="shared" si="79"/>
        <v>0</v>
      </c>
      <c r="AE42" s="141">
        <f t="shared" si="79"/>
        <v>0</v>
      </c>
      <c r="AF42" s="141">
        <f t="shared" si="79"/>
        <v>0</v>
      </c>
      <c r="AG42" s="141">
        <f t="shared" si="79"/>
        <v>0</v>
      </c>
      <c r="AH42" s="141">
        <f t="shared" si="79"/>
        <v>0</v>
      </c>
      <c r="AI42" s="141">
        <f t="shared" si="79"/>
        <v>0</v>
      </c>
      <c r="AJ42" s="141">
        <f t="shared" si="79"/>
        <v>0</v>
      </c>
      <c r="AK42" s="141">
        <f t="shared" si="79"/>
        <v>0</v>
      </c>
      <c r="AL42" s="141">
        <f t="shared" si="79"/>
        <v>0</v>
      </c>
      <c r="AM42" s="141">
        <f t="shared" si="79"/>
        <v>0</v>
      </c>
      <c r="AN42" s="141">
        <f t="shared" si="79"/>
        <v>0</v>
      </c>
      <c r="AO42" s="141">
        <f t="shared" si="79"/>
        <v>0</v>
      </c>
      <c r="AP42" s="141">
        <f t="shared" si="79"/>
        <v>0</v>
      </c>
      <c r="AQ42" s="141">
        <f t="shared" si="79"/>
        <v>0</v>
      </c>
      <c r="AR42" s="141">
        <f t="shared" si="79"/>
        <v>0</v>
      </c>
      <c r="AS42" s="141">
        <f t="shared" si="79"/>
        <v>0</v>
      </c>
      <c r="AT42" s="141">
        <f t="shared" si="79"/>
        <v>0</v>
      </c>
    </row>
    <row r="43" spans="1:46" ht="16.5" hidden="1" customHeight="1" outlineLevel="1">
      <c r="A43" s="7" t="s">
        <v>256</v>
      </c>
      <c r="F43" s="141">
        <f>(F32+F40+F41+F42)*$E$29</f>
        <v>0</v>
      </c>
      <c r="G43" s="141">
        <f t="shared" ref="G43:J43" si="80">(G32+G40+G41+G42)*$E$29</f>
        <v>0</v>
      </c>
      <c r="H43" s="141">
        <f t="shared" si="80"/>
        <v>0</v>
      </c>
      <c r="I43" s="141">
        <f t="shared" si="80"/>
        <v>0</v>
      </c>
      <c r="J43" s="141">
        <f t="shared" si="80"/>
        <v>0</v>
      </c>
      <c r="K43" s="141">
        <f t="shared" ref="K43" si="81">(K32+K40+K41+K42)*$E$29</f>
        <v>0</v>
      </c>
      <c r="L43" s="141">
        <f t="shared" ref="L43" si="82">(L32+L40+L41+L42)*$E$29</f>
        <v>0</v>
      </c>
      <c r="M43" s="141">
        <f t="shared" ref="M43" si="83">(M32+M40+M41+M42)*$E$29</f>
        <v>0</v>
      </c>
      <c r="N43" s="141">
        <f t="shared" ref="N43" si="84">(N32+N40+N41+N42)*$E$29</f>
        <v>0</v>
      </c>
      <c r="O43" s="141">
        <f t="shared" ref="O43:P43" si="85">(O32+O40+O41+O42)*$E$29</f>
        <v>0</v>
      </c>
      <c r="P43" s="141">
        <f t="shared" si="85"/>
        <v>0</v>
      </c>
      <c r="Q43" s="141">
        <f t="shared" ref="Q43:S43" si="86">(Q32+Q40+Q41+Q42)*$E$29</f>
        <v>0</v>
      </c>
      <c r="R43" s="141">
        <f t="shared" si="86"/>
        <v>0</v>
      </c>
      <c r="S43" s="141">
        <f t="shared" si="86"/>
        <v>0</v>
      </c>
      <c r="T43" s="141">
        <f t="shared" ref="T43:AT43" si="87">(T32+T40+T41+T42)*$E$29</f>
        <v>0</v>
      </c>
      <c r="U43" s="141">
        <f t="shared" si="87"/>
        <v>0</v>
      </c>
      <c r="V43" s="141">
        <f t="shared" si="87"/>
        <v>0</v>
      </c>
      <c r="W43" s="141">
        <f t="shared" si="87"/>
        <v>0</v>
      </c>
      <c r="X43" s="141">
        <f t="shared" si="87"/>
        <v>0</v>
      </c>
      <c r="Y43" s="141">
        <f t="shared" si="87"/>
        <v>0</v>
      </c>
      <c r="Z43" s="141">
        <f t="shared" si="87"/>
        <v>0</v>
      </c>
      <c r="AA43" s="141">
        <f t="shared" si="87"/>
        <v>0</v>
      </c>
      <c r="AB43" s="141">
        <f t="shared" si="87"/>
        <v>0</v>
      </c>
      <c r="AC43" s="141">
        <f t="shared" si="87"/>
        <v>0</v>
      </c>
      <c r="AD43" s="141">
        <f t="shared" si="87"/>
        <v>0</v>
      </c>
      <c r="AE43" s="141">
        <f t="shared" si="87"/>
        <v>0</v>
      </c>
      <c r="AF43" s="141">
        <f t="shared" si="87"/>
        <v>0</v>
      </c>
      <c r="AG43" s="141">
        <f t="shared" si="87"/>
        <v>0</v>
      </c>
      <c r="AH43" s="141">
        <f t="shared" si="87"/>
        <v>0</v>
      </c>
      <c r="AI43" s="141">
        <f t="shared" si="87"/>
        <v>0</v>
      </c>
      <c r="AJ43" s="141">
        <f t="shared" si="87"/>
        <v>0</v>
      </c>
      <c r="AK43" s="141">
        <f t="shared" si="87"/>
        <v>0</v>
      </c>
      <c r="AL43" s="141">
        <f t="shared" si="87"/>
        <v>0</v>
      </c>
      <c r="AM43" s="141">
        <f t="shared" si="87"/>
        <v>0</v>
      </c>
      <c r="AN43" s="141">
        <f t="shared" si="87"/>
        <v>0</v>
      </c>
      <c r="AO43" s="141">
        <f t="shared" si="87"/>
        <v>0</v>
      </c>
      <c r="AP43" s="141">
        <f t="shared" si="87"/>
        <v>0</v>
      </c>
      <c r="AQ43" s="141">
        <f t="shared" si="87"/>
        <v>0</v>
      </c>
      <c r="AR43" s="141">
        <f t="shared" si="87"/>
        <v>0</v>
      </c>
      <c r="AS43" s="141">
        <f t="shared" si="87"/>
        <v>0</v>
      </c>
      <c r="AT43" s="141">
        <f t="shared" si="87"/>
        <v>0</v>
      </c>
    </row>
    <row r="44" spans="1:46" ht="16.5" hidden="1" customHeight="1" outlineLevel="1">
      <c r="A44" s="7" t="s">
        <v>257</v>
      </c>
      <c r="F44" s="141">
        <f>(F32+F40+F41+F42)*$E$30</f>
        <v>0</v>
      </c>
      <c r="G44" s="141">
        <f t="shared" ref="G44:J44" si="88">(G32+G40+G41+G42)*$E$30</f>
        <v>0</v>
      </c>
      <c r="H44" s="141">
        <f t="shared" si="88"/>
        <v>0</v>
      </c>
      <c r="I44" s="141">
        <f t="shared" si="88"/>
        <v>0</v>
      </c>
      <c r="J44" s="141">
        <f t="shared" si="88"/>
        <v>0</v>
      </c>
      <c r="K44" s="141">
        <f t="shared" ref="K44:O44" si="89">(K32+K40+K41+K42)*$E$30</f>
        <v>0</v>
      </c>
      <c r="L44" s="141">
        <f t="shared" si="89"/>
        <v>0</v>
      </c>
      <c r="M44" s="141">
        <f t="shared" si="89"/>
        <v>0</v>
      </c>
      <c r="N44" s="141">
        <f t="shared" si="89"/>
        <v>0</v>
      </c>
      <c r="O44" s="141">
        <f t="shared" si="89"/>
        <v>0</v>
      </c>
      <c r="P44" s="141">
        <f t="shared" ref="P44:S44" si="90">(P32+P40+P41+P42)*$E$30</f>
        <v>0</v>
      </c>
      <c r="Q44" s="141">
        <f t="shared" si="90"/>
        <v>0</v>
      </c>
      <c r="R44" s="141">
        <f t="shared" si="90"/>
        <v>0</v>
      </c>
      <c r="S44" s="141">
        <f t="shared" si="90"/>
        <v>0</v>
      </c>
      <c r="T44" s="141">
        <f t="shared" ref="T44:AT44" si="91">(T32+T40+T41+T42)*$E$30</f>
        <v>0</v>
      </c>
      <c r="U44" s="141">
        <f t="shared" si="91"/>
        <v>0</v>
      </c>
      <c r="V44" s="141">
        <f t="shared" si="91"/>
        <v>0</v>
      </c>
      <c r="W44" s="141">
        <f t="shared" si="91"/>
        <v>0</v>
      </c>
      <c r="X44" s="141">
        <f t="shared" si="91"/>
        <v>0</v>
      </c>
      <c r="Y44" s="141">
        <f t="shared" si="91"/>
        <v>0</v>
      </c>
      <c r="Z44" s="141">
        <f t="shared" si="91"/>
        <v>0</v>
      </c>
      <c r="AA44" s="141">
        <f t="shared" si="91"/>
        <v>0</v>
      </c>
      <c r="AB44" s="141">
        <f t="shared" si="91"/>
        <v>0</v>
      </c>
      <c r="AC44" s="141">
        <f t="shared" si="91"/>
        <v>0</v>
      </c>
      <c r="AD44" s="141">
        <f t="shared" si="91"/>
        <v>0</v>
      </c>
      <c r="AE44" s="141">
        <f t="shared" si="91"/>
        <v>0</v>
      </c>
      <c r="AF44" s="141">
        <f t="shared" si="91"/>
        <v>0</v>
      </c>
      <c r="AG44" s="141">
        <f t="shared" si="91"/>
        <v>0</v>
      </c>
      <c r="AH44" s="141">
        <f t="shared" si="91"/>
        <v>0</v>
      </c>
      <c r="AI44" s="141">
        <f t="shared" si="91"/>
        <v>0</v>
      </c>
      <c r="AJ44" s="141">
        <f t="shared" si="91"/>
        <v>0</v>
      </c>
      <c r="AK44" s="141">
        <f t="shared" si="91"/>
        <v>0</v>
      </c>
      <c r="AL44" s="141">
        <f t="shared" si="91"/>
        <v>0</v>
      </c>
      <c r="AM44" s="141">
        <f t="shared" si="91"/>
        <v>0</v>
      </c>
      <c r="AN44" s="141">
        <f t="shared" si="91"/>
        <v>0</v>
      </c>
      <c r="AO44" s="141">
        <f t="shared" si="91"/>
        <v>0</v>
      </c>
      <c r="AP44" s="141">
        <f t="shared" si="91"/>
        <v>0</v>
      </c>
      <c r="AQ44" s="141">
        <f t="shared" si="91"/>
        <v>0</v>
      </c>
      <c r="AR44" s="141">
        <f t="shared" si="91"/>
        <v>0</v>
      </c>
      <c r="AS44" s="141">
        <f t="shared" si="91"/>
        <v>0</v>
      </c>
      <c r="AT44" s="141">
        <f t="shared" si="91"/>
        <v>0</v>
      </c>
    </row>
    <row r="45" spans="1:46" ht="16.5" hidden="1" customHeight="1" outlineLevel="1">
      <c r="A45" s="10" t="s">
        <v>258</v>
      </c>
      <c r="B45" s="87"/>
      <c r="C45" s="87"/>
      <c r="D45" s="87"/>
      <c r="E45" s="87"/>
      <c r="F45" s="142">
        <f>(F32+F40+F41+F42)*$E$31</f>
        <v>0</v>
      </c>
      <c r="G45" s="142">
        <f t="shared" ref="G45:J45" si="92">(G32+G40+G41+G42)*$E$31</f>
        <v>0</v>
      </c>
      <c r="H45" s="142">
        <f t="shared" si="92"/>
        <v>0</v>
      </c>
      <c r="I45" s="142">
        <f t="shared" si="92"/>
        <v>0</v>
      </c>
      <c r="J45" s="142">
        <f t="shared" si="92"/>
        <v>0</v>
      </c>
      <c r="K45" s="142">
        <f t="shared" ref="K45:O45" si="93">(K32+K40+K41+K42)*$E$31</f>
        <v>0</v>
      </c>
      <c r="L45" s="142">
        <f t="shared" si="93"/>
        <v>0</v>
      </c>
      <c r="M45" s="142">
        <f t="shared" si="93"/>
        <v>0</v>
      </c>
      <c r="N45" s="142">
        <f t="shared" si="93"/>
        <v>0</v>
      </c>
      <c r="O45" s="142">
        <f t="shared" si="93"/>
        <v>0</v>
      </c>
      <c r="P45" s="142">
        <f t="shared" ref="P45:S45" si="94">(P32+P40+P41+P42)*$E$31</f>
        <v>0</v>
      </c>
      <c r="Q45" s="142">
        <f t="shared" si="94"/>
        <v>0</v>
      </c>
      <c r="R45" s="142">
        <f t="shared" si="94"/>
        <v>0</v>
      </c>
      <c r="S45" s="142">
        <f t="shared" si="94"/>
        <v>0</v>
      </c>
      <c r="T45" s="142">
        <f t="shared" ref="T45:AT45" si="95">(T32+T40+T41+T42)*$E$31</f>
        <v>0</v>
      </c>
      <c r="U45" s="142">
        <f t="shared" si="95"/>
        <v>0</v>
      </c>
      <c r="V45" s="142">
        <f t="shared" si="95"/>
        <v>0</v>
      </c>
      <c r="W45" s="142">
        <f t="shared" si="95"/>
        <v>0</v>
      </c>
      <c r="X45" s="142">
        <f t="shared" si="95"/>
        <v>0</v>
      </c>
      <c r="Y45" s="142">
        <f t="shared" si="95"/>
        <v>0</v>
      </c>
      <c r="Z45" s="142">
        <f t="shared" si="95"/>
        <v>0</v>
      </c>
      <c r="AA45" s="142">
        <f t="shared" si="95"/>
        <v>0</v>
      </c>
      <c r="AB45" s="142">
        <f t="shared" si="95"/>
        <v>0</v>
      </c>
      <c r="AC45" s="142">
        <f t="shared" si="95"/>
        <v>0</v>
      </c>
      <c r="AD45" s="142">
        <f t="shared" si="95"/>
        <v>0</v>
      </c>
      <c r="AE45" s="142">
        <f t="shared" si="95"/>
        <v>0</v>
      </c>
      <c r="AF45" s="142">
        <f t="shared" si="95"/>
        <v>0</v>
      </c>
      <c r="AG45" s="142">
        <f t="shared" si="95"/>
        <v>0</v>
      </c>
      <c r="AH45" s="142">
        <f t="shared" si="95"/>
        <v>0</v>
      </c>
      <c r="AI45" s="142">
        <f t="shared" si="95"/>
        <v>0</v>
      </c>
      <c r="AJ45" s="142">
        <f t="shared" si="95"/>
        <v>0</v>
      </c>
      <c r="AK45" s="142">
        <f t="shared" si="95"/>
        <v>0</v>
      </c>
      <c r="AL45" s="142">
        <f t="shared" si="95"/>
        <v>0</v>
      </c>
      <c r="AM45" s="142">
        <f t="shared" si="95"/>
        <v>0</v>
      </c>
      <c r="AN45" s="142">
        <f t="shared" si="95"/>
        <v>0</v>
      </c>
      <c r="AO45" s="142">
        <f t="shared" si="95"/>
        <v>0</v>
      </c>
      <c r="AP45" s="142">
        <f t="shared" si="95"/>
        <v>0</v>
      </c>
      <c r="AQ45" s="142">
        <f t="shared" si="95"/>
        <v>0</v>
      </c>
      <c r="AR45" s="142">
        <f t="shared" si="95"/>
        <v>0</v>
      </c>
      <c r="AS45" s="142">
        <f t="shared" si="95"/>
        <v>0</v>
      </c>
      <c r="AT45" s="142">
        <f t="shared" si="95"/>
        <v>0</v>
      </c>
    </row>
    <row r="46" spans="1:46" ht="16.5" hidden="1" customHeight="1" outlineLevel="1">
      <c r="F46" s="239">
        <f t="shared" ref="F46:N46" si="96">SUM(F40:F45)</f>
        <v>0</v>
      </c>
      <c r="G46" s="239">
        <f t="shared" si="96"/>
        <v>0</v>
      </c>
      <c r="H46" s="239">
        <f t="shared" si="96"/>
        <v>0</v>
      </c>
      <c r="I46" s="239">
        <f t="shared" si="96"/>
        <v>0</v>
      </c>
      <c r="J46" s="239">
        <f t="shared" si="96"/>
        <v>0</v>
      </c>
      <c r="K46" s="239">
        <f t="shared" si="96"/>
        <v>0</v>
      </c>
      <c r="L46" s="239">
        <f t="shared" si="96"/>
        <v>0</v>
      </c>
      <c r="M46" s="239">
        <f t="shared" si="96"/>
        <v>0</v>
      </c>
      <c r="N46" s="239">
        <f t="shared" si="96"/>
        <v>0</v>
      </c>
      <c r="O46" s="239">
        <f>SUM(O40:O45)</f>
        <v>0</v>
      </c>
      <c r="P46" s="239">
        <f t="shared" ref="P46:S46" si="97">SUM(P40:P45)</f>
        <v>0</v>
      </c>
      <c r="Q46" s="239">
        <f t="shared" si="97"/>
        <v>0</v>
      </c>
      <c r="R46" s="239">
        <f t="shared" si="97"/>
        <v>0</v>
      </c>
      <c r="S46" s="239">
        <f t="shared" si="97"/>
        <v>0</v>
      </c>
      <c r="T46" s="239">
        <f t="shared" ref="T46:AT46" si="98">SUM(T40:T45)</f>
        <v>0</v>
      </c>
      <c r="U46" s="239">
        <f t="shared" si="98"/>
        <v>0</v>
      </c>
      <c r="V46" s="239">
        <f t="shared" si="98"/>
        <v>0</v>
      </c>
      <c r="W46" s="239">
        <f t="shared" si="98"/>
        <v>0</v>
      </c>
      <c r="X46" s="239">
        <f t="shared" si="98"/>
        <v>0</v>
      </c>
      <c r="Y46" s="239">
        <f t="shared" si="98"/>
        <v>0</v>
      </c>
      <c r="Z46" s="239">
        <f t="shared" si="98"/>
        <v>0</v>
      </c>
      <c r="AA46" s="239">
        <f t="shared" si="98"/>
        <v>0</v>
      </c>
      <c r="AB46" s="239">
        <f t="shared" si="98"/>
        <v>0</v>
      </c>
      <c r="AC46" s="239">
        <f t="shared" si="98"/>
        <v>0</v>
      </c>
      <c r="AD46" s="239">
        <f t="shared" si="98"/>
        <v>0</v>
      </c>
      <c r="AE46" s="239">
        <f t="shared" si="98"/>
        <v>0</v>
      </c>
      <c r="AF46" s="239">
        <f t="shared" si="98"/>
        <v>0</v>
      </c>
      <c r="AG46" s="239">
        <f t="shared" si="98"/>
        <v>0</v>
      </c>
      <c r="AH46" s="239">
        <f t="shared" si="98"/>
        <v>0</v>
      </c>
      <c r="AI46" s="239">
        <f t="shared" si="98"/>
        <v>0</v>
      </c>
      <c r="AJ46" s="239">
        <f t="shared" si="98"/>
        <v>0</v>
      </c>
      <c r="AK46" s="239">
        <f t="shared" si="98"/>
        <v>0</v>
      </c>
      <c r="AL46" s="239">
        <f t="shared" si="98"/>
        <v>0</v>
      </c>
      <c r="AM46" s="239">
        <f t="shared" si="98"/>
        <v>0</v>
      </c>
      <c r="AN46" s="239">
        <f t="shared" si="98"/>
        <v>0</v>
      </c>
      <c r="AO46" s="239">
        <f t="shared" si="98"/>
        <v>0</v>
      </c>
      <c r="AP46" s="239">
        <f t="shared" si="98"/>
        <v>0</v>
      </c>
      <c r="AQ46" s="239">
        <f t="shared" si="98"/>
        <v>0</v>
      </c>
      <c r="AR46" s="239">
        <f t="shared" si="98"/>
        <v>0</v>
      </c>
      <c r="AS46" s="239">
        <f t="shared" si="98"/>
        <v>0</v>
      </c>
      <c r="AT46" s="239">
        <f t="shared" si="98"/>
        <v>0</v>
      </c>
    </row>
    <row r="47" spans="1:46" ht="11.25" hidden="1" customHeight="1" outlineLevel="1">
      <c r="F47" s="74">
        <f t="shared" ref="F47:N47" si="99">F46-F33</f>
        <v>0</v>
      </c>
      <c r="G47" s="74">
        <f t="shared" si="99"/>
        <v>0</v>
      </c>
      <c r="H47" s="74">
        <f t="shared" si="99"/>
        <v>0</v>
      </c>
      <c r="I47" s="74">
        <f t="shared" si="99"/>
        <v>0</v>
      </c>
      <c r="J47" s="74">
        <f t="shared" si="99"/>
        <v>0</v>
      </c>
      <c r="K47" s="74">
        <f t="shared" si="99"/>
        <v>0</v>
      </c>
      <c r="L47" s="74">
        <f t="shared" si="99"/>
        <v>0</v>
      </c>
      <c r="M47" s="74">
        <f t="shared" si="99"/>
        <v>0</v>
      </c>
      <c r="N47" s="74">
        <f t="shared" si="99"/>
        <v>0</v>
      </c>
      <c r="O47" s="74">
        <f>O46-O33</f>
        <v>0</v>
      </c>
      <c r="P47" s="74">
        <f t="shared" ref="P47:S47" si="100">P46-P33</f>
        <v>0</v>
      </c>
      <c r="Q47" s="74">
        <f t="shared" si="100"/>
        <v>0</v>
      </c>
      <c r="R47" s="74">
        <f t="shared" si="100"/>
        <v>0</v>
      </c>
      <c r="S47" s="74">
        <f t="shared" si="100"/>
        <v>0</v>
      </c>
      <c r="T47" s="74"/>
      <c r="U47" s="74"/>
      <c r="V47" s="74"/>
      <c r="W47" s="74"/>
      <c r="X47" s="74"/>
      <c r="Y47" s="74"/>
      <c r="Z47" s="74">
        <f>Z46-Z33</f>
        <v>0</v>
      </c>
      <c r="AA47" s="74">
        <f t="shared" ref="AA47:AT47" si="101">AA46-AA33</f>
        <v>0</v>
      </c>
      <c r="AB47" s="74">
        <f t="shared" si="101"/>
        <v>0</v>
      </c>
      <c r="AC47" s="74">
        <f t="shared" si="101"/>
        <v>0</v>
      </c>
      <c r="AD47" s="74">
        <f t="shared" si="101"/>
        <v>0</v>
      </c>
      <c r="AE47" s="74">
        <f t="shared" si="101"/>
        <v>0</v>
      </c>
      <c r="AF47" s="74">
        <f t="shared" si="101"/>
        <v>0</v>
      </c>
      <c r="AG47" s="74">
        <f t="shared" si="101"/>
        <v>0</v>
      </c>
      <c r="AH47" s="74">
        <f t="shared" si="101"/>
        <v>0</v>
      </c>
      <c r="AI47" s="74">
        <f t="shared" si="101"/>
        <v>0</v>
      </c>
      <c r="AJ47" s="74">
        <f t="shared" si="101"/>
        <v>0</v>
      </c>
      <c r="AK47" s="74">
        <f t="shared" si="101"/>
        <v>0</v>
      </c>
      <c r="AL47" s="74">
        <f t="shared" si="101"/>
        <v>0</v>
      </c>
      <c r="AM47" s="74">
        <f t="shared" si="101"/>
        <v>0</v>
      </c>
      <c r="AN47" s="74">
        <f t="shared" si="101"/>
        <v>0</v>
      </c>
      <c r="AO47" s="74">
        <f t="shared" si="101"/>
        <v>0</v>
      </c>
      <c r="AP47" s="74">
        <f t="shared" si="101"/>
        <v>0</v>
      </c>
      <c r="AQ47" s="74">
        <f t="shared" si="101"/>
        <v>0</v>
      </c>
      <c r="AR47" s="74">
        <f t="shared" si="101"/>
        <v>0</v>
      </c>
      <c r="AS47" s="74">
        <f t="shared" si="101"/>
        <v>0</v>
      </c>
      <c r="AT47" s="74">
        <f t="shared" si="101"/>
        <v>0</v>
      </c>
    </row>
    <row r="48" spans="1:46" ht="20.25" hidden="1" outlineLevel="2">
      <c r="A48" s="1133" t="s">
        <v>403</v>
      </c>
      <c r="B48" s="1133"/>
      <c r="C48" s="1133"/>
      <c r="D48" s="1133"/>
      <c r="E48" s="1133"/>
      <c r="F48" s="1133"/>
      <c r="G48" s="1133"/>
      <c r="H48" s="1133"/>
      <c r="I48" s="1133"/>
      <c r="J48" s="1133"/>
      <c r="K48" s="1133"/>
      <c r="L48" s="1133"/>
      <c r="M48" s="1133"/>
      <c r="N48" s="1133"/>
      <c r="O48" s="1133"/>
      <c r="P48" s="1133"/>
      <c r="Q48" s="1133"/>
      <c r="R48" s="1133"/>
      <c r="S48" s="1133"/>
      <c r="T48" s="1133"/>
      <c r="U48" s="1133"/>
      <c r="V48" s="1133"/>
      <c r="W48" s="1133"/>
      <c r="X48" s="1133"/>
      <c r="Y48" s="1133"/>
      <c r="Z48" s="1133"/>
      <c r="AA48" s="1133"/>
      <c r="AB48" s="1133"/>
      <c r="AC48" s="1133"/>
      <c r="AD48" s="1133"/>
      <c r="AE48" s="1133"/>
      <c r="AF48" s="1133"/>
      <c r="AG48" s="1133"/>
      <c r="AH48" s="1133"/>
      <c r="AI48" s="1133"/>
      <c r="AJ48" s="1133"/>
      <c r="AK48" s="1133"/>
      <c r="AL48" s="1133"/>
      <c r="AM48" s="1133"/>
      <c r="AN48" s="1133"/>
      <c r="AO48" s="1133"/>
      <c r="AP48" s="1133"/>
      <c r="AQ48" s="1133"/>
      <c r="AR48" s="1133"/>
      <c r="AS48" s="1133"/>
      <c r="AT48" s="1133"/>
    </row>
    <row r="49" spans="1:46" ht="18.75" hidden="1" customHeight="1" outlineLevel="2">
      <c r="A49" s="207" t="s">
        <v>247</v>
      </c>
      <c r="B49" s="208"/>
      <c r="C49" s="207"/>
      <c r="D49" s="207"/>
      <c r="E49" s="207"/>
      <c r="F49" s="209">
        <f t="shared" ref="F49:O49" si="102">F10/100*F5</f>
        <v>4440</v>
      </c>
      <c r="G49" s="210">
        <f t="shared" si="102"/>
        <v>0</v>
      </c>
      <c r="H49" s="210">
        <f t="shared" si="102"/>
        <v>0</v>
      </c>
      <c r="I49" s="210">
        <f t="shared" si="102"/>
        <v>0</v>
      </c>
      <c r="J49" s="210">
        <f t="shared" si="102"/>
        <v>0</v>
      </c>
      <c r="K49" s="211">
        <f t="shared" si="102"/>
        <v>0</v>
      </c>
      <c r="L49" s="211">
        <f t="shared" si="102"/>
        <v>0</v>
      </c>
      <c r="M49" s="211">
        <f t="shared" si="102"/>
        <v>0</v>
      </c>
      <c r="N49" s="211">
        <f t="shared" si="102"/>
        <v>0</v>
      </c>
      <c r="O49" s="211">
        <f t="shared" si="102"/>
        <v>0</v>
      </c>
      <c r="P49" s="211">
        <f t="shared" ref="P49:AS49" si="103">P10/100*P5</f>
        <v>0</v>
      </c>
      <c r="Q49" s="211">
        <f t="shared" si="103"/>
        <v>0</v>
      </c>
      <c r="R49" s="211">
        <f t="shared" si="103"/>
        <v>0</v>
      </c>
      <c r="S49" s="211">
        <f t="shared" si="103"/>
        <v>0</v>
      </c>
      <c r="T49" s="211"/>
      <c r="U49" s="211"/>
      <c r="V49" s="211"/>
      <c r="W49" s="211"/>
      <c r="X49" s="211"/>
      <c r="Y49" s="211"/>
      <c r="Z49" s="211"/>
      <c r="AA49" s="211"/>
      <c r="AB49" s="211"/>
      <c r="AC49" s="211"/>
      <c r="AD49" s="211"/>
      <c r="AE49" s="211"/>
      <c r="AF49" s="211"/>
      <c r="AG49" s="211"/>
      <c r="AH49" s="211"/>
      <c r="AI49" s="211"/>
      <c r="AJ49" s="211"/>
      <c r="AK49" s="211"/>
      <c r="AL49" s="211"/>
      <c r="AM49" s="211"/>
      <c r="AN49" s="211"/>
      <c r="AO49" s="211"/>
      <c r="AP49" s="211"/>
      <c r="AQ49" s="211"/>
      <c r="AR49" s="211"/>
      <c r="AS49" s="211">
        <f t="shared" si="103"/>
        <v>0</v>
      </c>
      <c r="AT49" s="212">
        <f t="shared" ref="AT49:AT59" si="104">SUM(F49:AS49)</f>
        <v>4440</v>
      </c>
    </row>
    <row r="50" spans="1:46" ht="18.75" hidden="1" customHeight="1" outlineLevel="2">
      <c r="A50" s="207" t="s">
        <v>404</v>
      </c>
      <c r="B50" s="208"/>
      <c r="C50" s="207"/>
      <c r="D50" s="207"/>
      <c r="E50" s="207"/>
      <c r="F50" s="209">
        <f t="shared" ref="F50:O50" si="105">((F14+F13)/100)*F5</f>
        <v>0</v>
      </c>
      <c r="G50" s="209">
        <f t="shared" si="105"/>
        <v>0</v>
      </c>
      <c r="H50" s="209">
        <f t="shared" si="105"/>
        <v>0</v>
      </c>
      <c r="I50" s="209">
        <f t="shared" si="105"/>
        <v>0</v>
      </c>
      <c r="J50" s="209">
        <f t="shared" si="105"/>
        <v>0</v>
      </c>
      <c r="K50" s="209">
        <f t="shared" si="105"/>
        <v>0</v>
      </c>
      <c r="L50" s="209">
        <f t="shared" si="105"/>
        <v>0</v>
      </c>
      <c r="M50" s="209">
        <f t="shared" si="105"/>
        <v>0</v>
      </c>
      <c r="N50" s="209">
        <f t="shared" si="105"/>
        <v>0</v>
      </c>
      <c r="O50" s="209">
        <f t="shared" si="105"/>
        <v>0</v>
      </c>
      <c r="P50" s="209">
        <f t="shared" ref="P50:AS50" si="106">((P14+P13)/100)*P5</f>
        <v>0</v>
      </c>
      <c r="Q50" s="209">
        <f t="shared" si="106"/>
        <v>0</v>
      </c>
      <c r="R50" s="209">
        <f t="shared" si="106"/>
        <v>0</v>
      </c>
      <c r="S50" s="209">
        <f t="shared" si="106"/>
        <v>0</v>
      </c>
      <c r="T50" s="209"/>
      <c r="U50" s="209"/>
      <c r="V50" s="209"/>
      <c r="W50" s="209"/>
      <c r="X50" s="209"/>
      <c r="Y50" s="209"/>
      <c r="Z50" s="209"/>
      <c r="AA50" s="209"/>
      <c r="AB50" s="209"/>
      <c r="AC50" s="209"/>
      <c r="AD50" s="209"/>
      <c r="AE50" s="209"/>
      <c r="AF50" s="209"/>
      <c r="AG50" s="209"/>
      <c r="AH50" s="209"/>
      <c r="AI50" s="209"/>
      <c r="AJ50" s="209"/>
      <c r="AK50" s="209"/>
      <c r="AL50" s="209"/>
      <c r="AM50" s="209"/>
      <c r="AN50" s="209"/>
      <c r="AO50" s="209"/>
      <c r="AP50" s="209"/>
      <c r="AQ50" s="209"/>
      <c r="AR50" s="209"/>
      <c r="AS50" s="209">
        <f t="shared" si="106"/>
        <v>0</v>
      </c>
      <c r="AT50" s="212">
        <f t="shared" si="104"/>
        <v>0</v>
      </c>
    </row>
    <row r="51" spans="1:46" ht="18.75" hidden="1" customHeight="1" outlineLevel="2">
      <c r="A51" s="207" t="s">
        <v>405</v>
      </c>
      <c r="B51" s="208"/>
      <c r="C51" s="207"/>
      <c r="D51" s="207"/>
      <c r="E51" s="207"/>
      <c r="F51" s="209">
        <f t="shared" ref="F51:O51" si="107">F16/100*F5</f>
        <v>0</v>
      </c>
      <c r="G51" s="209">
        <f t="shared" si="107"/>
        <v>0</v>
      </c>
      <c r="H51" s="209">
        <f t="shared" si="107"/>
        <v>0</v>
      </c>
      <c r="I51" s="209">
        <f t="shared" si="107"/>
        <v>0</v>
      </c>
      <c r="J51" s="209">
        <f t="shared" si="107"/>
        <v>0</v>
      </c>
      <c r="K51" s="209">
        <f t="shared" si="107"/>
        <v>0</v>
      </c>
      <c r="L51" s="209">
        <f t="shared" si="107"/>
        <v>0</v>
      </c>
      <c r="M51" s="209">
        <f t="shared" si="107"/>
        <v>0</v>
      </c>
      <c r="N51" s="209">
        <f t="shared" si="107"/>
        <v>0</v>
      </c>
      <c r="O51" s="209">
        <f t="shared" si="107"/>
        <v>0</v>
      </c>
      <c r="P51" s="209">
        <f t="shared" ref="P51:AS51" si="108">P16/100*P5</f>
        <v>0</v>
      </c>
      <c r="Q51" s="209">
        <f t="shared" si="108"/>
        <v>0</v>
      </c>
      <c r="R51" s="209">
        <f t="shared" si="108"/>
        <v>0</v>
      </c>
      <c r="S51" s="209">
        <f t="shared" si="108"/>
        <v>0</v>
      </c>
      <c r="T51" s="209"/>
      <c r="U51" s="209"/>
      <c r="V51" s="209"/>
      <c r="W51" s="209"/>
      <c r="X51" s="209"/>
      <c r="Y51" s="209"/>
      <c r="Z51" s="209"/>
      <c r="AA51" s="209"/>
      <c r="AB51" s="209"/>
      <c r="AC51" s="209"/>
      <c r="AD51" s="209"/>
      <c r="AE51" s="209"/>
      <c r="AF51" s="209"/>
      <c r="AG51" s="209"/>
      <c r="AH51" s="209"/>
      <c r="AI51" s="209"/>
      <c r="AJ51" s="209"/>
      <c r="AK51" s="209"/>
      <c r="AL51" s="209"/>
      <c r="AM51" s="209"/>
      <c r="AN51" s="209"/>
      <c r="AO51" s="209"/>
      <c r="AP51" s="209"/>
      <c r="AQ51" s="209"/>
      <c r="AR51" s="209"/>
      <c r="AS51" s="209">
        <f t="shared" si="108"/>
        <v>0</v>
      </c>
      <c r="AT51" s="212">
        <f t="shared" si="104"/>
        <v>0</v>
      </c>
    </row>
    <row r="52" spans="1:46" ht="18.75" hidden="1" customHeight="1" outlineLevel="2">
      <c r="A52" s="207" t="s">
        <v>17</v>
      </c>
      <c r="B52" s="208"/>
      <c r="C52" s="207"/>
      <c r="D52" s="207"/>
      <c r="E52" s="207"/>
      <c r="F52" s="209">
        <f t="shared" ref="F52:O52" si="109">F22/100*F5</f>
        <v>0</v>
      </c>
      <c r="G52" s="209">
        <f t="shared" si="109"/>
        <v>0</v>
      </c>
      <c r="H52" s="209">
        <f t="shared" si="109"/>
        <v>0</v>
      </c>
      <c r="I52" s="209">
        <f t="shared" si="109"/>
        <v>0</v>
      </c>
      <c r="J52" s="209">
        <f t="shared" si="109"/>
        <v>0</v>
      </c>
      <c r="K52" s="209">
        <f t="shared" si="109"/>
        <v>0</v>
      </c>
      <c r="L52" s="209">
        <f t="shared" si="109"/>
        <v>0</v>
      </c>
      <c r="M52" s="209">
        <f t="shared" si="109"/>
        <v>0</v>
      </c>
      <c r="N52" s="209">
        <f t="shared" si="109"/>
        <v>0</v>
      </c>
      <c r="O52" s="209">
        <f t="shared" si="109"/>
        <v>0</v>
      </c>
      <c r="P52" s="209">
        <f t="shared" ref="P52:AS52" si="110">P22/100*P5</f>
        <v>0</v>
      </c>
      <c r="Q52" s="209">
        <f t="shared" si="110"/>
        <v>0</v>
      </c>
      <c r="R52" s="209">
        <f t="shared" si="110"/>
        <v>0</v>
      </c>
      <c r="S52" s="209">
        <f t="shared" si="110"/>
        <v>0</v>
      </c>
      <c r="T52" s="209"/>
      <c r="U52" s="209"/>
      <c r="V52" s="209"/>
      <c r="W52" s="209"/>
      <c r="X52" s="209"/>
      <c r="Y52" s="209"/>
      <c r="Z52" s="209"/>
      <c r="AA52" s="209"/>
      <c r="AB52" s="209"/>
      <c r="AC52" s="209"/>
      <c r="AD52" s="209"/>
      <c r="AE52" s="209"/>
      <c r="AF52" s="209"/>
      <c r="AG52" s="209"/>
      <c r="AH52" s="209"/>
      <c r="AI52" s="209"/>
      <c r="AJ52" s="209"/>
      <c r="AK52" s="209"/>
      <c r="AL52" s="209"/>
      <c r="AM52" s="209"/>
      <c r="AN52" s="209"/>
      <c r="AO52" s="209"/>
      <c r="AP52" s="209"/>
      <c r="AQ52" s="209"/>
      <c r="AR52" s="209"/>
      <c r="AS52" s="209">
        <f t="shared" si="110"/>
        <v>0</v>
      </c>
      <c r="AT52" s="212">
        <f t="shared" si="104"/>
        <v>0</v>
      </c>
    </row>
    <row r="53" spans="1:46" ht="18.75" hidden="1" customHeight="1" outlineLevel="2">
      <c r="A53" s="207" t="s">
        <v>18</v>
      </c>
      <c r="B53" s="208"/>
      <c r="C53" s="207"/>
      <c r="D53" s="207"/>
      <c r="E53" s="207"/>
      <c r="F53" s="209">
        <f t="shared" ref="F53:O53" si="111">F23/100*F5</f>
        <v>0</v>
      </c>
      <c r="G53" s="209">
        <f t="shared" si="111"/>
        <v>0</v>
      </c>
      <c r="H53" s="209">
        <f t="shared" si="111"/>
        <v>0</v>
      </c>
      <c r="I53" s="209">
        <f t="shared" si="111"/>
        <v>0</v>
      </c>
      <c r="J53" s="209">
        <f t="shared" si="111"/>
        <v>0</v>
      </c>
      <c r="K53" s="209">
        <f t="shared" si="111"/>
        <v>0</v>
      </c>
      <c r="L53" s="209">
        <f t="shared" si="111"/>
        <v>0</v>
      </c>
      <c r="M53" s="209">
        <f t="shared" si="111"/>
        <v>0</v>
      </c>
      <c r="N53" s="209">
        <f t="shared" si="111"/>
        <v>0</v>
      </c>
      <c r="O53" s="209">
        <f t="shared" si="111"/>
        <v>0</v>
      </c>
      <c r="P53" s="209">
        <f t="shared" ref="P53:AS53" si="112">P23/100*P5</f>
        <v>0</v>
      </c>
      <c r="Q53" s="209">
        <f t="shared" si="112"/>
        <v>0</v>
      </c>
      <c r="R53" s="209">
        <f t="shared" si="112"/>
        <v>0</v>
      </c>
      <c r="S53" s="209">
        <f t="shared" si="112"/>
        <v>0</v>
      </c>
      <c r="T53" s="209"/>
      <c r="U53" s="209"/>
      <c r="V53" s="209"/>
      <c r="W53" s="209"/>
      <c r="X53" s="209"/>
      <c r="Y53" s="209"/>
      <c r="Z53" s="209"/>
      <c r="AA53" s="209"/>
      <c r="AB53" s="209"/>
      <c r="AC53" s="209"/>
      <c r="AD53" s="209"/>
      <c r="AE53" s="209"/>
      <c r="AF53" s="209"/>
      <c r="AG53" s="209"/>
      <c r="AH53" s="209"/>
      <c r="AI53" s="209"/>
      <c r="AJ53" s="209"/>
      <c r="AK53" s="209"/>
      <c r="AL53" s="209"/>
      <c r="AM53" s="209"/>
      <c r="AN53" s="209"/>
      <c r="AO53" s="209"/>
      <c r="AP53" s="209"/>
      <c r="AQ53" s="209"/>
      <c r="AR53" s="209"/>
      <c r="AS53" s="209">
        <f t="shared" si="112"/>
        <v>0</v>
      </c>
      <c r="AT53" s="212">
        <f t="shared" si="104"/>
        <v>0</v>
      </c>
    </row>
    <row r="54" spans="1:46" ht="18.75" hidden="1" customHeight="1" outlineLevel="2">
      <c r="A54" s="207" t="s">
        <v>283</v>
      </c>
      <c r="B54" s="208"/>
      <c r="C54" s="207"/>
      <c r="D54" s="207"/>
      <c r="E54" s="207"/>
      <c r="F54" s="209">
        <f t="shared" ref="F54:O54" si="113">F24/100*F5</f>
        <v>0</v>
      </c>
      <c r="G54" s="209">
        <f t="shared" si="113"/>
        <v>0</v>
      </c>
      <c r="H54" s="209">
        <f t="shared" si="113"/>
        <v>0</v>
      </c>
      <c r="I54" s="209">
        <f t="shared" si="113"/>
        <v>0</v>
      </c>
      <c r="J54" s="209">
        <f t="shared" si="113"/>
        <v>0</v>
      </c>
      <c r="K54" s="209">
        <f t="shared" si="113"/>
        <v>0</v>
      </c>
      <c r="L54" s="209">
        <f t="shared" si="113"/>
        <v>0</v>
      </c>
      <c r="M54" s="209">
        <f t="shared" si="113"/>
        <v>0</v>
      </c>
      <c r="N54" s="209">
        <f t="shared" si="113"/>
        <v>0</v>
      </c>
      <c r="O54" s="209">
        <f t="shared" si="113"/>
        <v>0</v>
      </c>
      <c r="P54" s="209">
        <f t="shared" ref="P54:AS54" si="114">P24/100*P5</f>
        <v>0</v>
      </c>
      <c r="Q54" s="209">
        <f t="shared" si="114"/>
        <v>0</v>
      </c>
      <c r="R54" s="209">
        <f t="shared" si="114"/>
        <v>0</v>
      </c>
      <c r="S54" s="209">
        <f t="shared" si="114"/>
        <v>0</v>
      </c>
      <c r="T54" s="209"/>
      <c r="U54" s="209"/>
      <c r="V54" s="209"/>
      <c r="W54" s="209"/>
      <c r="X54" s="209"/>
      <c r="Y54" s="209"/>
      <c r="Z54" s="209"/>
      <c r="AA54" s="209"/>
      <c r="AB54" s="209"/>
      <c r="AC54" s="209"/>
      <c r="AD54" s="209"/>
      <c r="AE54" s="209"/>
      <c r="AF54" s="209"/>
      <c r="AG54" s="209"/>
      <c r="AH54" s="209"/>
      <c r="AI54" s="209"/>
      <c r="AJ54" s="209"/>
      <c r="AK54" s="209"/>
      <c r="AL54" s="209"/>
      <c r="AM54" s="209"/>
      <c r="AN54" s="209"/>
      <c r="AO54" s="209"/>
      <c r="AP54" s="209"/>
      <c r="AQ54" s="209"/>
      <c r="AR54" s="209"/>
      <c r="AS54" s="209">
        <f t="shared" si="114"/>
        <v>0</v>
      </c>
      <c r="AT54" s="212">
        <f t="shared" si="104"/>
        <v>0</v>
      </c>
    </row>
    <row r="55" spans="1:46" ht="18.75" hidden="1" customHeight="1" outlineLevel="2">
      <c r="A55" s="207" t="s">
        <v>34</v>
      </c>
      <c r="B55" s="208"/>
      <c r="C55" s="207"/>
      <c r="D55" s="207"/>
      <c r="E55" s="207"/>
      <c r="F55" s="209">
        <f t="shared" ref="F55:O55" si="115">F29/100*F5</f>
        <v>399.6</v>
      </c>
      <c r="G55" s="209">
        <f t="shared" si="115"/>
        <v>0</v>
      </c>
      <c r="H55" s="209">
        <f t="shared" si="115"/>
        <v>0</v>
      </c>
      <c r="I55" s="209">
        <f t="shared" si="115"/>
        <v>0</v>
      </c>
      <c r="J55" s="209">
        <f t="shared" si="115"/>
        <v>0</v>
      </c>
      <c r="K55" s="209">
        <f t="shared" si="115"/>
        <v>0</v>
      </c>
      <c r="L55" s="209">
        <f t="shared" si="115"/>
        <v>0</v>
      </c>
      <c r="M55" s="209">
        <f t="shared" si="115"/>
        <v>0</v>
      </c>
      <c r="N55" s="209">
        <f t="shared" si="115"/>
        <v>0</v>
      </c>
      <c r="O55" s="209">
        <f t="shared" si="115"/>
        <v>0</v>
      </c>
      <c r="P55" s="209">
        <f t="shared" ref="P55:AS55" si="116">P29/100*P5</f>
        <v>0</v>
      </c>
      <c r="Q55" s="209">
        <f t="shared" si="116"/>
        <v>0</v>
      </c>
      <c r="R55" s="209">
        <f t="shared" si="116"/>
        <v>0</v>
      </c>
      <c r="S55" s="209">
        <f t="shared" si="116"/>
        <v>0</v>
      </c>
      <c r="T55" s="209"/>
      <c r="U55" s="209"/>
      <c r="V55" s="209"/>
      <c r="W55" s="209"/>
      <c r="X55" s="209"/>
      <c r="Y55" s="209"/>
      <c r="Z55" s="209"/>
      <c r="AA55" s="209"/>
      <c r="AB55" s="209"/>
      <c r="AC55" s="209"/>
      <c r="AD55" s="209"/>
      <c r="AE55" s="209"/>
      <c r="AF55" s="209"/>
      <c r="AG55" s="209"/>
      <c r="AH55" s="209"/>
      <c r="AI55" s="209"/>
      <c r="AJ55" s="209"/>
      <c r="AK55" s="209"/>
      <c r="AL55" s="209"/>
      <c r="AM55" s="209"/>
      <c r="AN55" s="209"/>
      <c r="AO55" s="209"/>
      <c r="AP55" s="209"/>
      <c r="AQ55" s="209"/>
      <c r="AR55" s="209"/>
      <c r="AS55" s="209">
        <f t="shared" si="116"/>
        <v>0</v>
      </c>
      <c r="AT55" s="212">
        <f t="shared" si="104"/>
        <v>399.6</v>
      </c>
    </row>
    <row r="56" spans="1:46" ht="18.75" hidden="1" customHeight="1" outlineLevel="2">
      <c r="A56" s="207" t="s">
        <v>406</v>
      </c>
      <c r="B56" s="208"/>
      <c r="C56" s="207"/>
      <c r="D56" s="207"/>
      <c r="E56" s="207"/>
      <c r="F56" s="209">
        <f t="shared" ref="F56:O56" si="117">F30/100*F5</f>
        <v>399.6</v>
      </c>
      <c r="G56" s="209">
        <f t="shared" si="117"/>
        <v>0</v>
      </c>
      <c r="H56" s="209">
        <f t="shared" si="117"/>
        <v>0</v>
      </c>
      <c r="I56" s="209">
        <f t="shared" si="117"/>
        <v>0</v>
      </c>
      <c r="J56" s="209">
        <f t="shared" si="117"/>
        <v>0</v>
      </c>
      <c r="K56" s="209">
        <f t="shared" si="117"/>
        <v>0</v>
      </c>
      <c r="L56" s="209">
        <f t="shared" si="117"/>
        <v>0</v>
      </c>
      <c r="M56" s="209">
        <f t="shared" si="117"/>
        <v>0</v>
      </c>
      <c r="N56" s="209">
        <f t="shared" si="117"/>
        <v>0</v>
      </c>
      <c r="O56" s="209">
        <f t="shared" si="117"/>
        <v>0</v>
      </c>
      <c r="P56" s="209">
        <f t="shared" ref="P56:AS56" si="118">P30/100*P5</f>
        <v>0</v>
      </c>
      <c r="Q56" s="209">
        <f t="shared" si="118"/>
        <v>0</v>
      </c>
      <c r="R56" s="209">
        <f t="shared" si="118"/>
        <v>0</v>
      </c>
      <c r="S56" s="209">
        <f t="shared" si="118"/>
        <v>0</v>
      </c>
      <c r="T56" s="209"/>
      <c r="U56" s="209"/>
      <c r="V56" s="209"/>
      <c r="W56" s="209"/>
      <c r="X56" s="209"/>
      <c r="Y56" s="209"/>
      <c r="Z56" s="209"/>
      <c r="AA56" s="209"/>
      <c r="AB56" s="209"/>
      <c r="AC56" s="209"/>
      <c r="AD56" s="209"/>
      <c r="AE56" s="209"/>
      <c r="AF56" s="209"/>
      <c r="AG56" s="209"/>
      <c r="AH56" s="209"/>
      <c r="AI56" s="209"/>
      <c r="AJ56" s="209"/>
      <c r="AK56" s="209"/>
      <c r="AL56" s="209"/>
      <c r="AM56" s="209"/>
      <c r="AN56" s="209"/>
      <c r="AO56" s="209"/>
      <c r="AP56" s="209"/>
      <c r="AQ56" s="209"/>
      <c r="AR56" s="209"/>
      <c r="AS56" s="209">
        <f t="shared" si="118"/>
        <v>0</v>
      </c>
      <c r="AT56" s="212">
        <f t="shared" si="104"/>
        <v>399.6</v>
      </c>
    </row>
    <row r="57" spans="1:46" ht="18.75" hidden="1" customHeight="1" outlineLevel="2">
      <c r="A57" s="207" t="s">
        <v>407</v>
      </c>
      <c r="B57" s="208"/>
      <c r="C57" s="207"/>
      <c r="D57" s="207"/>
      <c r="E57" s="207"/>
      <c r="F57" s="209">
        <f t="shared" ref="F57:O57" si="119">F31/100*F5</f>
        <v>222.00000000000003</v>
      </c>
      <c r="G57" s="209">
        <f t="shared" si="119"/>
        <v>0</v>
      </c>
      <c r="H57" s="209">
        <f t="shared" si="119"/>
        <v>0</v>
      </c>
      <c r="I57" s="209">
        <f t="shared" si="119"/>
        <v>0</v>
      </c>
      <c r="J57" s="209">
        <f t="shared" si="119"/>
        <v>0</v>
      </c>
      <c r="K57" s="209">
        <f t="shared" si="119"/>
        <v>0</v>
      </c>
      <c r="L57" s="209">
        <f t="shared" si="119"/>
        <v>0</v>
      </c>
      <c r="M57" s="209">
        <f t="shared" si="119"/>
        <v>0</v>
      </c>
      <c r="N57" s="209">
        <f t="shared" si="119"/>
        <v>0</v>
      </c>
      <c r="O57" s="209">
        <f t="shared" si="119"/>
        <v>0</v>
      </c>
      <c r="P57" s="209">
        <f t="shared" ref="P57:AS57" si="120">P31/100*P5</f>
        <v>0</v>
      </c>
      <c r="Q57" s="209">
        <f t="shared" si="120"/>
        <v>0</v>
      </c>
      <c r="R57" s="209">
        <f t="shared" si="120"/>
        <v>0</v>
      </c>
      <c r="S57" s="209">
        <f t="shared" si="120"/>
        <v>0</v>
      </c>
      <c r="T57" s="209"/>
      <c r="U57" s="209"/>
      <c r="V57" s="209"/>
      <c r="W57" s="209"/>
      <c r="X57" s="209"/>
      <c r="Y57" s="209"/>
      <c r="Z57" s="209"/>
      <c r="AA57" s="209"/>
      <c r="AB57" s="209"/>
      <c r="AC57" s="209"/>
      <c r="AD57" s="209"/>
      <c r="AE57" s="209"/>
      <c r="AF57" s="209"/>
      <c r="AG57" s="209"/>
      <c r="AH57" s="209"/>
      <c r="AI57" s="209"/>
      <c r="AJ57" s="209"/>
      <c r="AK57" s="209"/>
      <c r="AL57" s="209"/>
      <c r="AM57" s="209"/>
      <c r="AN57" s="209"/>
      <c r="AO57" s="209"/>
      <c r="AP57" s="209"/>
      <c r="AQ57" s="209"/>
      <c r="AR57" s="209"/>
      <c r="AS57" s="209">
        <f t="shared" si="120"/>
        <v>0</v>
      </c>
      <c r="AT57" s="212">
        <f t="shared" si="104"/>
        <v>222.00000000000003</v>
      </c>
    </row>
    <row r="58" spans="1:46" ht="18.75" hidden="1" customHeight="1" outlineLevel="2">
      <c r="A58" s="207" t="s">
        <v>21</v>
      </c>
      <c r="B58" s="208"/>
      <c r="C58" s="207"/>
      <c r="D58" s="207"/>
      <c r="E58" s="207"/>
      <c r="F58" s="209">
        <f t="shared" ref="F58:O58" si="121">F33/100*F5</f>
        <v>0</v>
      </c>
      <c r="G58" s="209">
        <f t="shared" si="121"/>
        <v>0</v>
      </c>
      <c r="H58" s="209">
        <f t="shared" si="121"/>
        <v>0</v>
      </c>
      <c r="I58" s="209">
        <f t="shared" si="121"/>
        <v>0</v>
      </c>
      <c r="J58" s="209">
        <f t="shared" si="121"/>
        <v>0</v>
      </c>
      <c r="K58" s="209">
        <f t="shared" si="121"/>
        <v>0</v>
      </c>
      <c r="L58" s="209">
        <f t="shared" si="121"/>
        <v>0</v>
      </c>
      <c r="M58" s="209">
        <f t="shared" si="121"/>
        <v>0</v>
      </c>
      <c r="N58" s="209">
        <f t="shared" si="121"/>
        <v>0</v>
      </c>
      <c r="O58" s="209">
        <f t="shared" si="121"/>
        <v>0</v>
      </c>
      <c r="P58" s="209">
        <f t="shared" ref="P58:AS58" si="122">P33/100*P5</f>
        <v>0</v>
      </c>
      <c r="Q58" s="209">
        <f t="shared" si="122"/>
        <v>0</v>
      </c>
      <c r="R58" s="209">
        <f t="shared" si="122"/>
        <v>0</v>
      </c>
      <c r="S58" s="209">
        <f t="shared" si="122"/>
        <v>0</v>
      </c>
      <c r="T58" s="209"/>
      <c r="U58" s="209"/>
      <c r="V58" s="209"/>
      <c r="W58" s="209"/>
      <c r="X58" s="209"/>
      <c r="Y58" s="209"/>
      <c r="Z58" s="209"/>
      <c r="AA58" s="209"/>
      <c r="AB58" s="209"/>
      <c r="AC58" s="209"/>
      <c r="AD58" s="209"/>
      <c r="AE58" s="209"/>
      <c r="AF58" s="209"/>
      <c r="AG58" s="209"/>
      <c r="AH58" s="209"/>
      <c r="AI58" s="209"/>
      <c r="AJ58" s="209"/>
      <c r="AK58" s="209"/>
      <c r="AL58" s="209"/>
      <c r="AM58" s="209"/>
      <c r="AN58" s="209"/>
      <c r="AO58" s="209"/>
      <c r="AP58" s="209"/>
      <c r="AQ58" s="209"/>
      <c r="AR58" s="209"/>
      <c r="AS58" s="209">
        <f t="shared" si="122"/>
        <v>0</v>
      </c>
      <c r="AT58" s="212">
        <f t="shared" si="104"/>
        <v>0</v>
      </c>
    </row>
    <row r="59" spans="1:46" ht="18.75" hidden="1" customHeight="1" outlineLevel="2">
      <c r="A59" s="207" t="s">
        <v>102</v>
      </c>
      <c r="B59" s="208"/>
      <c r="C59" s="207"/>
      <c r="D59" s="207"/>
      <c r="E59" s="207"/>
      <c r="F59" s="209">
        <f>F32/100*F5</f>
        <v>5461.2</v>
      </c>
      <c r="G59" s="209">
        <f t="shared" ref="G59:O59" si="123">G32/100*G5</f>
        <v>0</v>
      </c>
      <c r="H59" s="209">
        <f t="shared" si="123"/>
        <v>0</v>
      </c>
      <c r="I59" s="209">
        <f t="shared" si="123"/>
        <v>0</v>
      </c>
      <c r="J59" s="209">
        <f t="shared" si="123"/>
        <v>0</v>
      </c>
      <c r="K59" s="209">
        <f t="shared" si="123"/>
        <v>0</v>
      </c>
      <c r="L59" s="209">
        <f t="shared" si="123"/>
        <v>0</v>
      </c>
      <c r="M59" s="209">
        <f t="shared" si="123"/>
        <v>0</v>
      </c>
      <c r="N59" s="209">
        <f t="shared" si="123"/>
        <v>0</v>
      </c>
      <c r="O59" s="209">
        <f t="shared" si="123"/>
        <v>0</v>
      </c>
      <c r="P59" s="209">
        <f t="shared" ref="P59:AS59" si="124">P32/100*P5</f>
        <v>0</v>
      </c>
      <c r="Q59" s="209">
        <f t="shared" si="124"/>
        <v>0</v>
      </c>
      <c r="R59" s="209">
        <f t="shared" si="124"/>
        <v>0</v>
      </c>
      <c r="S59" s="209">
        <f t="shared" si="124"/>
        <v>0</v>
      </c>
      <c r="T59" s="209"/>
      <c r="U59" s="209"/>
      <c r="V59" s="209"/>
      <c r="W59" s="209"/>
      <c r="X59" s="209"/>
      <c r="Y59" s="209"/>
      <c r="Z59" s="209"/>
      <c r="AA59" s="209"/>
      <c r="AB59" s="209"/>
      <c r="AC59" s="209"/>
      <c r="AD59" s="209"/>
      <c r="AE59" s="209"/>
      <c r="AF59" s="209"/>
      <c r="AG59" s="209"/>
      <c r="AH59" s="209"/>
      <c r="AI59" s="209"/>
      <c r="AJ59" s="209"/>
      <c r="AK59" s="209"/>
      <c r="AL59" s="209"/>
      <c r="AM59" s="209"/>
      <c r="AN59" s="209"/>
      <c r="AO59" s="209"/>
      <c r="AP59" s="209"/>
      <c r="AQ59" s="209"/>
      <c r="AR59" s="209"/>
      <c r="AS59" s="209">
        <f t="shared" si="124"/>
        <v>0</v>
      </c>
      <c r="AT59" s="212">
        <f t="shared" si="104"/>
        <v>5461.2</v>
      </c>
    </row>
    <row r="60" spans="1:46" hidden="1" outlineLevel="1" collapsed="1"/>
    <row r="61" spans="1:46" hidden="1" outlineLevel="1">
      <c r="F61" s="74"/>
      <c r="G61" s="74"/>
      <c r="H61" s="74"/>
      <c r="I61" s="74"/>
      <c r="J61" s="74"/>
      <c r="K61" s="74"/>
      <c r="L61" s="74"/>
      <c r="M61" s="74"/>
      <c r="N61" s="74"/>
      <c r="O61" s="74"/>
      <c r="P61" s="74"/>
      <c r="Q61" s="74"/>
      <c r="R61" s="74"/>
      <c r="S61" s="74"/>
      <c r="T61" s="74"/>
      <c r="U61" s="74"/>
      <c r="V61" s="74"/>
      <c r="W61" s="74"/>
      <c r="X61" s="74"/>
      <c r="Y61" s="74"/>
      <c r="Z61" s="74"/>
      <c r="AA61" s="74"/>
      <c r="AB61" s="74"/>
      <c r="AC61" s="74"/>
      <c r="AD61" s="74"/>
      <c r="AE61" s="74"/>
      <c r="AF61" s="74"/>
      <c r="AG61" s="74"/>
      <c r="AH61" s="74"/>
      <c r="AI61" s="74"/>
      <c r="AJ61" s="74"/>
      <c r="AK61" s="74"/>
      <c r="AL61" s="74"/>
      <c r="AM61" s="74"/>
      <c r="AN61" s="74"/>
      <c r="AO61" s="74"/>
      <c r="AP61" s="74"/>
      <c r="AQ61" s="74"/>
      <c r="AR61" s="74"/>
      <c r="AS61" s="74"/>
      <c r="AT61" s="74"/>
    </row>
    <row r="62" spans="1:46" ht="20.25" hidden="1" outlineLevel="1">
      <c r="A62" s="753" t="s">
        <v>408</v>
      </c>
      <c r="B62" s="753"/>
      <c r="C62" s="753"/>
      <c r="D62" s="753"/>
      <c r="E62" s="753"/>
      <c r="F62" s="753"/>
      <c r="G62" s="753"/>
      <c r="H62" s="753"/>
      <c r="I62" s="753"/>
      <c r="J62" s="753"/>
      <c r="K62" s="753"/>
      <c r="L62" s="753"/>
      <c r="M62" s="753"/>
      <c r="N62" s="753"/>
      <c r="O62" s="753"/>
      <c r="P62" s="753"/>
      <c r="Q62" s="753"/>
      <c r="R62" s="753"/>
      <c r="S62" s="753"/>
      <c r="T62" s="753"/>
      <c r="U62" s="753"/>
      <c r="V62" s="753"/>
      <c r="W62" s="753"/>
      <c r="X62" s="753"/>
      <c r="Y62" s="753"/>
      <c r="Z62" s="753"/>
      <c r="AA62" s="753"/>
      <c r="AB62" s="753"/>
      <c r="AC62" s="753"/>
      <c r="AD62" s="753"/>
      <c r="AE62" s="753"/>
      <c r="AF62" s="753"/>
      <c r="AG62" s="753"/>
      <c r="AH62" s="753"/>
      <c r="AI62" s="753"/>
      <c r="AJ62" s="753"/>
      <c r="AK62" s="753"/>
      <c r="AL62" s="753"/>
      <c r="AM62" s="753"/>
      <c r="AN62" s="753"/>
      <c r="AO62" s="753"/>
      <c r="AP62" s="753"/>
      <c r="AQ62" s="753"/>
      <c r="AR62" s="753"/>
      <c r="AS62" s="753"/>
      <c r="AT62" s="753"/>
    </row>
    <row r="63" spans="1:46" ht="14.25" hidden="1" outlineLevel="1">
      <c r="A63" s="207" t="s">
        <v>409</v>
      </c>
      <c r="B63" s="208" t="s">
        <v>299</v>
      </c>
      <c r="C63" s="207"/>
      <c r="D63" s="207"/>
      <c r="E63" s="207"/>
      <c r="F63" s="272">
        <f>F35</f>
        <v>546.12</v>
      </c>
      <c r="G63" s="272">
        <f t="shared" ref="G63:S63" si="125">G35</f>
        <v>0</v>
      </c>
      <c r="H63" s="272">
        <f t="shared" si="125"/>
        <v>0</v>
      </c>
      <c r="I63" s="272">
        <f t="shared" si="125"/>
        <v>0</v>
      </c>
      <c r="J63" s="272">
        <f t="shared" si="125"/>
        <v>0</v>
      </c>
      <c r="K63" s="272">
        <f t="shared" si="125"/>
        <v>0</v>
      </c>
      <c r="L63" s="272">
        <f t="shared" si="125"/>
        <v>0</v>
      </c>
      <c r="M63" s="272">
        <f t="shared" si="125"/>
        <v>0</v>
      </c>
      <c r="N63" s="272">
        <f t="shared" si="125"/>
        <v>0</v>
      </c>
      <c r="O63" s="272">
        <f t="shared" si="125"/>
        <v>0</v>
      </c>
      <c r="P63" s="272">
        <f t="shared" si="125"/>
        <v>0</v>
      </c>
      <c r="Q63" s="272">
        <f t="shared" si="125"/>
        <v>0</v>
      </c>
      <c r="R63" s="272">
        <f t="shared" si="125"/>
        <v>0</v>
      </c>
      <c r="S63" s="272">
        <f t="shared" si="125"/>
        <v>0</v>
      </c>
      <c r="T63" s="272">
        <f t="shared" ref="T63:AT63" si="126">T35</f>
        <v>0</v>
      </c>
      <c r="U63" s="272">
        <f t="shared" si="126"/>
        <v>0</v>
      </c>
      <c r="V63" s="272">
        <f t="shared" si="126"/>
        <v>0</v>
      </c>
      <c r="W63" s="272">
        <f t="shared" si="126"/>
        <v>0</v>
      </c>
      <c r="X63" s="272">
        <f t="shared" si="126"/>
        <v>0</v>
      </c>
      <c r="Y63" s="272">
        <f t="shared" si="126"/>
        <v>0</v>
      </c>
      <c r="Z63" s="272">
        <f t="shared" si="126"/>
        <v>0</v>
      </c>
      <c r="AA63" s="272">
        <f t="shared" si="126"/>
        <v>0</v>
      </c>
      <c r="AB63" s="272">
        <f t="shared" si="126"/>
        <v>0</v>
      </c>
      <c r="AC63" s="272">
        <f t="shared" si="126"/>
        <v>0</v>
      </c>
      <c r="AD63" s="272">
        <f t="shared" si="126"/>
        <v>0</v>
      </c>
      <c r="AE63" s="272">
        <f t="shared" si="126"/>
        <v>0</v>
      </c>
      <c r="AF63" s="272">
        <f t="shared" si="126"/>
        <v>0</v>
      </c>
      <c r="AG63" s="272">
        <f t="shared" si="126"/>
        <v>0</v>
      </c>
      <c r="AH63" s="272">
        <f t="shared" si="126"/>
        <v>0</v>
      </c>
      <c r="AI63" s="272">
        <f t="shared" si="126"/>
        <v>0</v>
      </c>
      <c r="AJ63" s="272">
        <f t="shared" si="126"/>
        <v>0</v>
      </c>
      <c r="AK63" s="272">
        <f t="shared" si="126"/>
        <v>0</v>
      </c>
      <c r="AL63" s="272">
        <f t="shared" si="126"/>
        <v>0</v>
      </c>
      <c r="AM63" s="272">
        <f t="shared" si="126"/>
        <v>0</v>
      </c>
      <c r="AN63" s="272">
        <f t="shared" si="126"/>
        <v>0</v>
      </c>
      <c r="AO63" s="272">
        <f t="shared" si="126"/>
        <v>0</v>
      </c>
      <c r="AP63" s="272">
        <f t="shared" si="126"/>
        <v>0</v>
      </c>
      <c r="AQ63" s="272">
        <f t="shared" si="126"/>
        <v>0</v>
      </c>
      <c r="AR63" s="272">
        <f t="shared" si="126"/>
        <v>0</v>
      </c>
      <c r="AS63" s="272">
        <f t="shared" si="126"/>
        <v>0</v>
      </c>
      <c r="AT63" s="272">
        <f t="shared" si="126"/>
        <v>0</v>
      </c>
    </row>
    <row r="64" spans="1:46" ht="14.25" hidden="1" outlineLevel="1">
      <c r="A64" s="207" t="s">
        <v>410</v>
      </c>
      <c r="B64" s="208" t="s">
        <v>299</v>
      </c>
      <c r="C64" s="273">
        <v>0.13800000000000001</v>
      </c>
      <c r="D64" s="273"/>
      <c r="E64" s="207"/>
      <c r="F64" s="272">
        <f>($C$64*F35)+F26</f>
        <v>519.36455999999998</v>
      </c>
      <c r="G64" s="272">
        <f t="shared" ref="G64:S64" si="127">($C$64*G35)+G26</f>
        <v>0</v>
      </c>
      <c r="H64" s="272">
        <f t="shared" si="127"/>
        <v>0</v>
      </c>
      <c r="I64" s="272">
        <f t="shared" si="127"/>
        <v>0</v>
      </c>
      <c r="J64" s="272">
        <f t="shared" si="127"/>
        <v>0</v>
      </c>
      <c r="K64" s="272">
        <f t="shared" si="127"/>
        <v>0</v>
      </c>
      <c r="L64" s="272">
        <f t="shared" si="127"/>
        <v>0</v>
      </c>
      <c r="M64" s="272">
        <f t="shared" si="127"/>
        <v>0</v>
      </c>
      <c r="N64" s="272">
        <f t="shared" si="127"/>
        <v>0</v>
      </c>
      <c r="O64" s="272">
        <f t="shared" si="127"/>
        <v>0</v>
      </c>
      <c r="P64" s="272">
        <f t="shared" si="127"/>
        <v>0</v>
      </c>
      <c r="Q64" s="272">
        <f t="shared" si="127"/>
        <v>0</v>
      </c>
      <c r="R64" s="272">
        <f t="shared" si="127"/>
        <v>0</v>
      </c>
      <c r="S64" s="272">
        <f t="shared" si="127"/>
        <v>0</v>
      </c>
      <c r="T64" s="272">
        <f t="shared" ref="T64:AT64" si="128">($C$64*T35)+T26</f>
        <v>0</v>
      </c>
      <c r="U64" s="272">
        <f t="shared" si="128"/>
        <v>0</v>
      </c>
      <c r="V64" s="272">
        <f t="shared" si="128"/>
        <v>0</v>
      </c>
      <c r="W64" s="272">
        <f t="shared" si="128"/>
        <v>0</v>
      </c>
      <c r="X64" s="272">
        <f t="shared" si="128"/>
        <v>0</v>
      </c>
      <c r="Y64" s="272">
        <f t="shared" si="128"/>
        <v>0</v>
      </c>
      <c r="Z64" s="272">
        <f t="shared" si="128"/>
        <v>0</v>
      </c>
      <c r="AA64" s="272">
        <f t="shared" si="128"/>
        <v>0</v>
      </c>
      <c r="AB64" s="272">
        <f t="shared" si="128"/>
        <v>0</v>
      </c>
      <c r="AC64" s="272">
        <f t="shared" si="128"/>
        <v>0</v>
      </c>
      <c r="AD64" s="272">
        <f t="shared" si="128"/>
        <v>0</v>
      </c>
      <c r="AE64" s="272">
        <f t="shared" si="128"/>
        <v>0</v>
      </c>
      <c r="AF64" s="272">
        <f t="shared" si="128"/>
        <v>0</v>
      </c>
      <c r="AG64" s="272">
        <f t="shared" si="128"/>
        <v>0</v>
      </c>
      <c r="AH64" s="272">
        <f t="shared" si="128"/>
        <v>0</v>
      </c>
      <c r="AI64" s="272">
        <f t="shared" si="128"/>
        <v>0</v>
      </c>
      <c r="AJ64" s="272">
        <f t="shared" si="128"/>
        <v>0</v>
      </c>
      <c r="AK64" s="272">
        <f t="shared" si="128"/>
        <v>0</v>
      </c>
      <c r="AL64" s="272">
        <f t="shared" si="128"/>
        <v>0</v>
      </c>
      <c r="AM64" s="272">
        <f t="shared" si="128"/>
        <v>0</v>
      </c>
      <c r="AN64" s="272">
        <f t="shared" si="128"/>
        <v>0</v>
      </c>
      <c r="AO64" s="272">
        <f t="shared" si="128"/>
        <v>0</v>
      </c>
      <c r="AP64" s="272">
        <f t="shared" si="128"/>
        <v>0</v>
      </c>
      <c r="AQ64" s="272">
        <f t="shared" si="128"/>
        <v>0</v>
      </c>
      <c r="AR64" s="272">
        <f t="shared" si="128"/>
        <v>0</v>
      </c>
      <c r="AS64" s="272">
        <f t="shared" si="128"/>
        <v>0</v>
      </c>
      <c r="AT64" s="272">
        <f t="shared" si="128"/>
        <v>0</v>
      </c>
    </row>
    <row r="65" collapsed="1"/>
  </sheetData>
  <mergeCells count="5">
    <mergeCell ref="A2:A3"/>
    <mergeCell ref="A48:AT48"/>
    <mergeCell ref="B2:B3"/>
    <mergeCell ref="C2:C3"/>
    <mergeCell ref="D2:D3"/>
  </mergeCells>
  <phoneticPr fontId="126" type="noConversion"/>
  <pageMargins left="0.19685039370078741" right="0.11811023622047245" top="0.27559055118110237" bottom="0.23622047244094491" header="0.15748031496062992" footer="0.11811023622047245"/>
  <pageSetup paperSize="9" scale="12" orientation="portrait" r:id="rId1"/>
  <headerFooter>
    <oddFooter>&amp;LSales Controlling&amp;R&amp;D</oddFooter>
  </headerFooter>
  <customProperties>
    <customPr name="_pios_id" r:id="rId2"/>
    <customPr name="EpmWorksheetKeyString_GUID" r:id="rId3"/>
  </customPropertie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Tabelle15">
    <tabColor theme="7" tint="0.59999389629810485"/>
  </sheetPr>
  <dimension ref="A1:DE354"/>
  <sheetViews>
    <sheetView showZeros="0" zoomScale="90" zoomScaleNormal="90" workbookViewId="0">
      <selection activeCell="L45" sqref="L45"/>
    </sheetView>
  </sheetViews>
  <sheetFormatPr defaultColWidth="11.375" defaultRowHeight="13.5" outlineLevelCol="1"/>
  <cols>
    <col min="1" max="1" width="42.75" style="102" bestFit="1" customWidth="1"/>
    <col min="2" max="2" width="9.75" customWidth="1"/>
    <col min="3" max="3" width="10.375" customWidth="1" outlineLevel="1"/>
    <col min="4" max="6" width="9.75" customWidth="1" outlineLevel="1"/>
    <col min="7" max="7" width="10.75" customWidth="1" outlineLevel="1"/>
    <col min="8" max="8" width="9.875" customWidth="1" outlineLevel="1"/>
    <col min="9" max="10" width="10.375" customWidth="1" outlineLevel="1"/>
    <col min="11" max="11" width="11.625" customWidth="1" outlineLevel="1"/>
    <col min="12" max="12" width="11" customWidth="1" outlineLevel="1"/>
    <col min="13" max="13" width="11.75" customWidth="1" outlineLevel="1"/>
    <col min="14" max="14" width="14.25" customWidth="1" outlineLevel="1"/>
    <col min="15" max="15" width="10.375" bestFit="1" customWidth="1"/>
    <col min="16" max="16" width="10.375" customWidth="1" outlineLevel="1"/>
    <col min="17" max="19" width="9.75" customWidth="1" outlineLevel="1"/>
    <col min="20" max="20" width="10.375" customWidth="1" outlineLevel="1"/>
    <col min="21" max="21" width="10.25" customWidth="1" outlineLevel="1"/>
    <col min="22" max="25" width="9.75" customWidth="1" outlineLevel="1"/>
    <col min="26" max="26" width="10.625" customWidth="1" outlineLevel="1"/>
    <col min="27" max="27" width="10.25" customWidth="1" outlineLevel="1"/>
    <col min="28" max="28" width="9.75" customWidth="1"/>
    <col min="29" max="29" width="11.25" customWidth="1" outlineLevel="1"/>
    <col min="30" max="32" width="9.75" customWidth="1" outlineLevel="1"/>
    <col min="33" max="33" width="11" customWidth="1" outlineLevel="1"/>
    <col min="34" max="34" width="10.25" customWidth="1" outlineLevel="1"/>
    <col min="35" max="38" width="9.75" customWidth="1" outlineLevel="1"/>
    <col min="39" max="39" width="10.625" customWidth="1" outlineLevel="1"/>
    <col min="40" max="40" width="10.25" customWidth="1" outlineLevel="1"/>
    <col min="41" max="41" width="11.625" bestFit="1" customWidth="1"/>
    <col min="42" max="42" width="11.25" customWidth="1" outlineLevel="1"/>
    <col min="43" max="45" width="9.75" customWidth="1" outlineLevel="1"/>
    <col min="46" max="46" width="11.625" customWidth="1" outlineLevel="1"/>
    <col min="47" max="47" width="10.25" customWidth="1" outlineLevel="1"/>
    <col min="48" max="48" width="9.75" customWidth="1" outlineLevel="1"/>
    <col min="49" max="49" width="10.375" customWidth="1" outlineLevel="1"/>
    <col min="50" max="51" width="9.75" customWidth="1" outlineLevel="1"/>
    <col min="52" max="52" width="10.625" customWidth="1" outlineLevel="1"/>
    <col min="53" max="53" width="10.25" customWidth="1" outlineLevel="1"/>
    <col min="54" max="54" width="9.75" customWidth="1"/>
    <col min="55" max="55" width="11.75" customWidth="1" outlineLevel="1"/>
    <col min="56" max="58" width="9.75" customWidth="1" outlineLevel="1"/>
    <col min="59" max="59" width="11.625" customWidth="1" outlineLevel="1"/>
    <col min="60" max="60" width="10.25" customWidth="1" outlineLevel="1"/>
    <col min="61" max="61" width="9.75" customWidth="1" outlineLevel="1"/>
    <col min="62" max="62" width="10.375" customWidth="1" outlineLevel="1"/>
    <col min="63" max="64" width="9.75" customWidth="1" outlineLevel="1"/>
    <col min="65" max="65" width="10.625" customWidth="1" outlineLevel="1"/>
    <col min="66" max="66" width="10.25" customWidth="1" outlineLevel="1"/>
    <col min="67" max="67" width="9.75" customWidth="1"/>
    <col min="68" max="68" width="11.375" customWidth="1" outlineLevel="1"/>
    <col min="69" max="71" width="9.75" customWidth="1" outlineLevel="1"/>
    <col min="72" max="72" width="11.625" customWidth="1" outlineLevel="1"/>
    <col min="73" max="73" width="10.25" customWidth="1" outlineLevel="1"/>
    <col min="74" max="74" width="9.75" customWidth="1" outlineLevel="1"/>
    <col min="75" max="75" width="10.375" customWidth="1" outlineLevel="1"/>
    <col min="76" max="77" width="9.75" customWidth="1" outlineLevel="1"/>
    <col min="78" max="78" width="10.625" customWidth="1" outlineLevel="1"/>
    <col min="79" max="79" width="10.25" customWidth="1" outlineLevel="1"/>
    <col min="80" max="80" width="9.75" customWidth="1"/>
    <col min="81" max="81" width="11.25" customWidth="1" outlineLevel="1"/>
    <col min="82" max="84" width="9.75" customWidth="1" outlineLevel="1"/>
    <col min="85" max="85" width="11.625" customWidth="1" outlineLevel="1"/>
    <col min="86" max="86" width="10.25" customWidth="1" outlineLevel="1"/>
    <col min="87" max="87" width="9.75" customWidth="1" outlineLevel="1"/>
    <col min="88" max="88" width="10.375" customWidth="1" outlineLevel="1"/>
    <col min="89" max="89" width="9.75" customWidth="1" outlineLevel="1"/>
    <col min="90" max="90" width="9.875" customWidth="1" outlineLevel="1"/>
    <col min="91" max="91" width="10.625" customWidth="1" outlineLevel="1"/>
    <col min="92" max="92" width="10.25" customWidth="1" outlineLevel="1"/>
    <col min="93" max="93" width="11" bestFit="1" customWidth="1"/>
    <col min="94" max="94" width="10.75" bestFit="1" customWidth="1"/>
    <col min="95" max="97" width="9.75" customWidth="1"/>
    <col min="98" max="98" width="11.625" bestFit="1" customWidth="1"/>
    <col min="99" max="99" width="11" bestFit="1" customWidth="1"/>
    <col min="100" max="100" width="11.25" bestFit="1" customWidth="1"/>
    <col min="101" max="101" width="10.875" bestFit="1" customWidth="1"/>
    <col min="102" max="104" width="11" bestFit="1" customWidth="1"/>
    <col min="105" max="105" width="11.25" bestFit="1" customWidth="1"/>
    <col min="106" max="107" width="9.75" customWidth="1"/>
    <col min="108" max="108" width="12.75" style="348" bestFit="1" customWidth="1"/>
    <col min="109" max="109" width="12.75" bestFit="1" customWidth="1"/>
  </cols>
  <sheetData>
    <row r="1" spans="1:109" s="1" customFormat="1" ht="22.5">
      <c r="A1" s="89" t="s">
        <v>411</v>
      </c>
      <c r="DD1" s="172"/>
    </row>
    <row r="2" spans="1:109" s="1" customFormat="1" ht="16.5" customHeight="1">
      <c r="A2" s="714" t="s">
        <v>412</v>
      </c>
      <c r="B2" s="990"/>
      <c r="DD2" s="172"/>
    </row>
    <row r="3" spans="1:109" s="1" customFormat="1">
      <c r="A3" s="714" t="s">
        <v>413</v>
      </c>
      <c r="B3" s="990"/>
      <c r="DD3" s="172"/>
    </row>
    <row r="4" spans="1:109" s="1" customFormat="1" ht="22.5">
      <c r="A4" s="70"/>
      <c r="B4" s="90" t="s">
        <v>414</v>
      </c>
      <c r="C4" s="91"/>
      <c r="D4" s="91"/>
      <c r="E4" s="91"/>
      <c r="F4" s="91"/>
      <c r="G4" s="91"/>
      <c r="H4" s="91"/>
      <c r="I4" s="91"/>
      <c r="DA4" s="92"/>
      <c r="DD4" s="172"/>
    </row>
    <row r="5" spans="1:109" s="94" customFormat="1" ht="18.75">
      <c r="A5" s="93"/>
      <c r="B5" s="1138">
        <f>'Input Cost_MS1'!A22</f>
        <v>2026</v>
      </c>
      <c r="C5" s="1139"/>
      <c r="D5" s="1139"/>
      <c r="E5" s="1139"/>
      <c r="F5" s="1139"/>
      <c r="G5" s="1139"/>
      <c r="H5" s="1139"/>
      <c r="I5" s="1139"/>
      <c r="J5" s="1139"/>
      <c r="K5" s="1139"/>
      <c r="L5" s="1139"/>
      <c r="M5" s="1139"/>
      <c r="N5" s="1140"/>
      <c r="O5" s="1138">
        <f>B5+1</f>
        <v>2027</v>
      </c>
      <c r="P5" s="1139"/>
      <c r="Q5" s="1139"/>
      <c r="R5" s="1139"/>
      <c r="S5" s="1139"/>
      <c r="T5" s="1139"/>
      <c r="U5" s="1139"/>
      <c r="V5" s="1139"/>
      <c r="W5" s="1139"/>
      <c r="X5" s="1139"/>
      <c r="Y5" s="1139"/>
      <c r="Z5" s="1139"/>
      <c r="AA5" s="1140"/>
      <c r="AB5" s="1138">
        <f>O5+1</f>
        <v>2028</v>
      </c>
      <c r="AC5" s="1139"/>
      <c r="AD5" s="1139"/>
      <c r="AE5" s="1139"/>
      <c r="AF5" s="1139"/>
      <c r="AG5" s="1139"/>
      <c r="AH5" s="1139"/>
      <c r="AI5" s="1139"/>
      <c r="AJ5" s="1139"/>
      <c r="AK5" s="1139"/>
      <c r="AL5" s="1139"/>
      <c r="AM5" s="1139"/>
      <c r="AN5" s="1140"/>
      <c r="AO5" s="1138">
        <f>AB5+1</f>
        <v>2029</v>
      </c>
      <c r="AP5" s="1139"/>
      <c r="AQ5" s="1139"/>
      <c r="AR5" s="1139"/>
      <c r="AS5" s="1139"/>
      <c r="AT5" s="1139"/>
      <c r="AU5" s="1139"/>
      <c r="AV5" s="1139"/>
      <c r="AW5" s="1139"/>
      <c r="AX5" s="1139"/>
      <c r="AY5" s="1139"/>
      <c r="AZ5" s="1139"/>
      <c r="BA5" s="1140"/>
      <c r="BB5" s="1138">
        <f>AO5+1</f>
        <v>2030</v>
      </c>
      <c r="BC5" s="1139"/>
      <c r="BD5" s="1139"/>
      <c r="BE5" s="1139"/>
      <c r="BF5" s="1139"/>
      <c r="BG5" s="1139"/>
      <c r="BH5" s="1139"/>
      <c r="BI5" s="1139"/>
      <c r="BJ5" s="1139"/>
      <c r="BK5" s="1139"/>
      <c r="BL5" s="1139"/>
      <c r="BM5" s="1139"/>
      <c r="BN5" s="1140"/>
      <c r="BO5" s="1138">
        <f>BB5+1</f>
        <v>2031</v>
      </c>
      <c r="BP5" s="1139"/>
      <c r="BQ5" s="1139"/>
      <c r="BR5" s="1139"/>
      <c r="BS5" s="1139"/>
      <c r="BT5" s="1139"/>
      <c r="BU5" s="1139"/>
      <c r="BV5" s="1139"/>
      <c r="BW5" s="1139"/>
      <c r="BX5" s="1139"/>
      <c r="BY5" s="1139"/>
      <c r="BZ5" s="1139"/>
      <c r="CA5" s="1140"/>
      <c r="CB5" s="1138">
        <f>BO5+1</f>
        <v>2032</v>
      </c>
      <c r="CC5" s="1139"/>
      <c r="CD5" s="1139"/>
      <c r="CE5" s="1139"/>
      <c r="CF5" s="1139"/>
      <c r="CG5" s="1139"/>
      <c r="CH5" s="1139"/>
      <c r="CI5" s="1139"/>
      <c r="CJ5" s="1139"/>
      <c r="CK5" s="1139"/>
      <c r="CL5" s="1139"/>
      <c r="CM5" s="1139"/>
      <c r="CN5" s="1140"/>
      <c r="CO5" s="1141" t="s">
        <v>156</v>
      </c>
      <c r="CP5" s="1142"/>
      <c r="CQ5" s="1142"/>
      <c r="CR5" s="1142"/>
      <c r="CS5" s="1142"/>
      <c r="CT5" s="1142"/>
      <c r="CU5" s="1142"/>
      <c r="CV5" s="1142"/>
      <c r="CW5" s="1142"/>
      <c r="CX5" s="1142"/>
      <c r="CY5" s="1142"/>
      <c r="CZ5" s="1142"/>
      <c r="DA5" s="1142"/>
      <c r="DB5" s="1142"/>
      <c r="DC5" s="1143"/>
      <c r="DD5" s="346"/>
    </row>
    <row r="6" spans="1:109" s="101" customFormat="1" ht="54">
      <c r="A6" s="198" t="s">
        <v>293</v>
      </c>
      <c r="B6" s="95" t="s">
        <v>415</v>
      </c>
      <c r="C6" s="96" t="s">
        <v>416</v>
      </c>
      <c r="D6" s="97" t="s">
        <v>131</v>
      </c>
      <c r="E6" s="97" t="s">
        <v>417</v>
      </c>
      <c r="F6" s="97" t="s">
        <v>418</v>
      </c>
      <c r="G6" s="98" t="s">
        <v>419</v>
      </c>
      <c r="H6" s="97" t="s">
        <v>420</v>
      </c>
      <c r="I6" s="97" t="s">
        <v>421</v>
      </c>
      <c r="J6" s="97" t="s">
        <v>422</v>
      </c>
      <c r="K6" s="97" t="s">
        <v>254</v>
      </c>
      <c r="L6" s="97" t="s">
        <v>102</v>
      </c>
      <c r="M6" s="97" t="s">
        <v>398</v>
      </c>
      <c r="N6" s="99" t="s">
        <v>423</v>
      </c>
      <c r="O6" s="95" t="str">
        <f>B6</f>
        <v>Volume Product</v>
      </c>
      <c r="P6" s="96" t="str">
        <f t="shared" ref="P6:AA6" si="0">C6</f>
        <v>Price/pcs. (w/o reduction)</v>
      </c>
      <c r="Q6" s="97" t="str">
        <f t="shared" si="0"/>
        <v>Price/pcs.</v>
      </c>
      <c r="R6" s="97" t="str">
        <f t="shared" si="0"/>
        <v>HK3/pcs.</v>
      </c>
      <c r="S6" s="97" t="str">
        <f t="shared" si="0"/>
        <v>SK/pcs.</v>
      </c>
      <c r="T6" s="98" t="str">
        <f t="shared" si="0"/>
        <v>Sales (w/o reduction)</v>
      </c>
      <c r="U6" s="97" t="str">
        <f t="shared" si="0"/>
        <v>Sales</v>
      </c>
      <c r="V6" s="97" t="str">
        <f t="shared" si="0"/>
        <v>Ratio</v>
      </c>
      <c r="W6" s="97" t="str">
        <f t="shared" si="0"/>
        <v>Ratio kum.</v>
      </c>
      <c r="X6" s="97" t="str">
        <f t="shared" si="0"/>
        <v>HK3</v>
      </c>
      <c r="Y6" s="97" t="str">
        <f t="shared" si="0"/>
        <v>SK</v>
      </c>
      <c r="Z6" s="97" t="str">
        <f t="shared" si="0"/>
        <v>DB1</v>
      </c>
      <c r="AA6" s="99" t="str">
        <f t="shared" si="0"/>
        <v>DB4</v>
      </c>
      <c r="AB6" s="95" t="str">
        <f>O6</f>
        <v>Volume Product</v>
      </c>
      <c r="AC6" s="96" t="str">
        <f t="shared" ref="AC6:AN6" si="1">P6</f>
        <v>Price/pcs. (w/o reduction)</v>
      </c>
      <c r="AD6" s="97" t="str">
        <f t="shared" si="1"/>
        <v>Price/pcs.</v>
      </c>
      <c r="AE6" s="97" t="str">
        <f t="shared" si="1"/>
        <v>HK3/pcs.</v>
      </c>
      <c r="AF6" s="100" t="str">
        <f t="shared" si="1"/>
        <v>SK/pcs.</v>
      </c>
      <c r="AG6" s="98" t="str">
        <f t="shared" si="1"/>
        <v>Sales (w/o reduction)</v>
      </c>
      <c r="AH6" s="97" t="str">
        <f t="shared" si="1"/>
        <v>Sales</v>
      </c>
      <c r="AI6" s="97" t="str">
        <f t="shared" si="1"/>
        <v>Ratio</v>
      </c>
      <c r="AJ6" s="97" t="str">
        <f t="shared" si="1"/>
        <v>Ratio kum.</v>
      </c>
      <c r="AK6" s="97" t="str">
        <f t="shared" si="1"/>
        <v>HK3</v>
      </c>
      <c r="AL6" s="97" t="str">
        <f t="shared" si="1"/>
        <v>SK</v>
      </c>
      <c r="AM6" s="97" t="str">
        <f t="shared" si="1"/>
        <v>DB1</v>
      </c>
      <c r="AN6" s="99" t="str">
        <f t="shared" si="1"/>
        <v>DB4</v>
      </c>
      <c r="AO6" s="95" t="str">
        <f>AB6</f>
        <v>Volume Product</v>
      </c>
      <c r="AP6" s="96" t="str">
        <f t="shared" ref="AP6:BA6" si="2">AC6</f>
        <v>Price/pcs. (w/o reduction)</v>
      </c>
      <c r="AQ6" s="97" t="str">
        <f t="shared" si="2"/>
        <v>Price/pcs.</v>
      </c>
      <c r="AR6" s="97" t="str">
        <f t="shared" si="2"/>
        <v>HK3/pcs.</v>
      </c>
      <c r="AS6" s="97" t="str">
        <f t="shared" si="2"/>
        <v>SK/pcs.</v>
      </c>
      <c r="AT6" s="98" t="str">
        <f t="shared" si="2"/>
        <v>Sales (w/o reduction)</v>
      </c>
      <c r="AU6" s="97" t="str">
        <f t="shared" si="2"/>
        <v>Sales</v>
      </c>
      <c r="AV6" s="97" t="str">
        <f t="shared" si="2"/>
        <v>Ratio</v>
      </c>
      <c r="AW6" s="97" t="str">
        <f t="shared" si="2"/>
        <v>Ratio kum.</v>
      </c>
      <c r="AX6" s="97" t="str">
        <f t="shared" si="2"/>
        <v>HK3</v>
      </c>
      <c r="AY6" s="97" t="str">
        <f t="shared" si="2"/>
        <v>SK</v>
      </c>
      <c r="AZ6" s="97" t="str">
        <f t="shared" si="2"/>
        <v>DB1</v>
      </c>
      <c r="BA6" s="99" t="str">
        <f t="shared" si="2"/>
        <v>DB4</v>
      </c>
      <c r="BB6" s="95" t="str">
        <f>AO6</f>
        <v>Volume Product</v>
      </c>
      <c r="BC6" s="96" t="str">
        <f t="shared" ref="BC6:BN6" si="3">AP6</f>
        <v>Price/pcs. (w/o reduction)</v>
      </c>
      <c r="BD6" s="97" t="str">
        <f t="shared" si="3"/>
        <v>Price/pcs.</v>
      </c>
      <c r="BE6" s="97" t="str">
        <f t="shared" si="3"/>
        <v>HK3/pcs.</v>
      </c>
      <c r="BF6" s="97" t="str">
        <f t="shared" si="3"/>
        <v>SK/pcs.</v>
      </c>
      <c r="BG6" s="98" t="str">
        <f t="shared" si="3"/>
        <v>Sales (w/o reduction)</v>
      </c>
      <c r="BH6" s="97" t="str">
        <f t="shared" si="3"/>
        <v>Sales</v>
      </c>
      <c r="BI6" s="97" t="str">
        <f t="shared" si="3"/>
        <v>Ratio</v>
      </c>
      <c r="BJ6" s="97" t="str">
        <f t="shared" si="3"/>
        <v>Ratio kum.</v>
      </c>
      <c r="BK6" s="97" t="str">
        <f t="shared" si="3"/>
        <v>HK3</v>
      </c>
      <c r="BL6" s="97" t="str">
        <f t="shared" si="3"/>
        <v>SK</v>
      </c>
      <c r="BM6" s="97" t="str">
        <f t="shared" si="3"/>
        <v>DB1</v>
      </c>
      <c r="BN6" s="99" t="str">
        <f t="shared" si="3"/>
        <v>DB4</v>
      </c>
      <c r="BO6" s="95" t="str">
        <f>BB6</f>
        <v>Volume Product</v>
      </c>
      <c r="BP6" s="96" t="str">
        <f t="shared" ref="BP6:CA6" si="4">BC6</f>
        <v>Price/pcs. (w/o reduction)</v>
      </c>
      <c r="BQ6" s="97" t="str">
        <f t="shared" si="4"/>
        <v>Price/pcs.</v>
      </c>
      <c r="BR6" s="97" t="str">
        <f t="shared" si="4"/>
        <v>HK3/pcs.</v>
      </c>
      <c r="BS6" s="97" t="str">
        <f t="shared" si="4"/>
        <v>SK/pcs.</v>
      </c>
      <c r="BT6" s="98" t="str">
        <f t="shared" si="4"/>
        <v>Sales (w/o reduction)</v>
      </c>
      <c r="BU6" s="97" t="str">
        <f t="shared" si="4"/>
        <v>Sales</v>
      </c>
      <c r="BV6" s="97" t="str">
        <f t="shared" si="4"/>
        <v>Ratio</v>
      </c>
      <c r="BW6" s="97" t="str">
        <f t="shared" si="4"/>
        <v>Ratio kum.</v>
      </c>
      <c r="BX6" s="97" t="str">
        <f t="shared" si="4"/>
        <v>HK3</v>
      </c>
      <c r="BY6" s="97" t="str">
        <f t="shared" si="4"/>
        <v>SK</v>
      </c>
      <c r="BZ6" s="97" t="str">
        <f t="shared" si="4"/>
        <v>DB1</v>
      </c>
      <c r="CA6" s="99" t="str">
        <f t="shared" si="4"/>
        <v>DB4</v>
      </c>
      <c r="CB6" s="95" t="str">
        <f>BO6</f>
        <v>Volume Product</v>
      </c>
      <c r="CC6" s="96" t="str">
        <f t="shared" ref="CC6:CN6" si="5">BP6</f>
        <v>Price/pcs. (w/o reduction)</v>
      </c>
      <c r="CD6" s="97" t="str">
        <f t="shared" si="5"/>
        <v>Price/pcs.</v>
      </c>
      <c r="CE6" s="97" t="str">
        <f t="shared" si="5"/>
        <v>HK3/pcs.</v>
      </c>
      <c r="CF6" s="97" t="str">
        <f t="shared" si="5"/>
        <v>SK/pcs.</v>
      </c>
      <c r="CG6" s="98" t="str">
        <f t="shared" si="5"/>
        <v>Sales (w/o reduction)</v>
      </c>
      <c r="CH6" s="97" t="str">
        <f t="shared" si="5"/>
        <v>Sales</v>
      </c>
      <c r="CI6" s="97" t="str">
        <f t="shared" si="5"/>
        <v>Ratio</v>
      </c>
      <c r="CJ6" s="97" t="str">
        <f t="shared" si="5"/>
        <v>Ratio kum.</v>
      </c>
      <c r="CK6" s="97" t="str">
        <f t="shared" si="5"/>
        <v>HK3</v>
      </c>
      <c r="CL6" s="97" t="str">
        <f t="shared" si="5"/>
        <v>SK</v>
      </c>
      <c r="CM6" s="97" t="str">
        <f t="shared" si="5"/>
        <v>DB1</v>
      </c>
      <c r="CN6" s="99" t="str">
        <f t="shared" si="5"/>
        <v>DB4</v>
      </c>
      <c r="CO6" s="95" t="str">
        <f>CB6</f>
        <v>Volume Product</v>
      </c>
      <c r="CP6" s="96" t="str">
        <f t="shared" ref="CP6:DA6" si="6">CC6</f>
        <v>Price/pcs. (w/o reduction)</v>
      </c>
      <c r="CQ6" s="97" t="str">
        <f t="shared" si="6"/>
        <v>Price/pcs.</v>
      </c>
      <c r="CR6" s="97" t="str">
        <f t="shared" si="6"/>
        <v>HK3/pcs.</v>
      </c>
      <c r="CS6" s="97" t="str">
        <f t="shared" si="6"/>
        <v>SK/pcs.</v>
      </c>
      <c r="CT6" s="98" t="str">
        <f t="shared" si="6"/>
        <v>Sales (w/o reduction)</v>
      </c>
      <c r="CU6" s="97" t="str">
        <f t="shared" si="6"/>
        <v>Sales</v>
      </c>
      <c r="CV6" s="97" t="str">
        <f t="shared" si="6"/>
        <v>Ratio</v>
      </c>
      <c r="CW6" s="97" t="str">
        <f t="shared" si="6"/>
        <v>Ratio kum.</v>
      </c>
      <c r="CX6" s="97" t="str">
        <f t="shared" si="6"/>
        <v>HK3</v>
      </c>
      <c r="CY6" s="97" t="str">
        <f t="shared" si="6"/>
        <v>SK</v>
      </c>
      <c r="CZ6" s="97" t="str">
        <f t="shared" si="6"/>
        <v>DB1</v>
      </c>
      <c r="DA6" s="99" t="str">
        <f t="shared" si="6"/>
        <v>DB4</v>
      </c>
      <c r="DB6" s="97" t="str">
        <f>CZ6</f>
        <v>DB1</v>
      </c>
      <c r="DC6" s="99" t="str">
        <f>DA6</f>
        <v>DB4</v>
      </c>
      <c r="DD6" s="347"/>
    </row>
    <row r="7" spans="1:109">
      <c r="A7" s="446">
        <f>'Input Cost_MS1'!$D$11</f>
        <v>0</v>
      </c>
      <c r="B7" s="1080">
        <f>'Input Cost_MS1'!D$13</f>
        <v>1000</v>
      </c>
      <c r="C7" s="656">
        <f>'Input Cost_MS1'!D$117/100</f>
        <v>2.9969999999999999</v>
      </c>
      <c r="D7" s="969">
        <f>((C7-B2)*(1+'Input Cost_MS1'!D$22))+B2</f>
        <v>3.6863099999999998</v>
      </c>
      <c r="E7" s="275">
        <f>(Kalkulation_MS1!$F$26)/100</f>
        <v>4.4400000000000004</v>
      </c>
      <c r="F7" s="275">
        <f>(Kalkulation_MS1!$F$35)/100</f>
        <v>5.4611999999999998</v>
      </c>
      <c r="G7" s="103">
        <f>B7*C7</f>
        <v>2997</v>
      </c>
      <c r="H7" s="104">
        <f>B7*D7</f>
        <v>3686.31</v>
      </c>
      <c r="I7" s="104">
        <f>H7-G7</f>
        <v>689.31</v>
      </c>
      <c r="J7" s="104">
        <f>I7</f>
        <v>689.31</v>
      </c>
      <c r="K7" s="104">
        <f>B7*E7</f>
        <v>4440</v>
      </c>
      <c r="L7" s="104">
        <f>B7*F7</f>
        <v>5461.2</v>
      </c>
      <c r="M7" s="104">
        <f>H7-K7</f>
        <v>-753.69</v>
      </c>
      <c r="N7" s="105">
        <f>H7-L7</f>
        <v>-1774.8899999999999</v>
      </c>
      <c r="O7" s="38">
        <f>'Input Cost_MS1'!D$14</f>
        <v>1000</v>
      </c>
      <c r="P7" s="122">
        <f>C7</f>
        <v>2.9969999999999999</v>
      </c>
      <c r="Q7" s="971">
        <f>((D7-B2)*(1+'Input Cost_MS1'!$D23))+B2</f>
        <v>4.9027922999999998</v>
      </c>
      <c r="R7" s="108">
        <f>E7</f>
        <v>4.4400000000000004</v>
      </c>
      <c r="S7" s="108">
        <f>F7</f>
        <v>5.4611999999999998</v>
      </c>
      <c r="T7" s="103">
        <f>P7*O7</f>
        <v>2997</v>
      </c>
      <c r="U7" s="104">
        <f>Q7*O7</f>
        <v>4902.7923000000001</v>
      </c>
      <c r="V7" s="104">
        <f>(Q7-D7)*O7</f>
        <v>1216.4823000000001</v>
      </c>
      <c r="W7" s="104">
        <f>(Q7-P7)*O7</f>
        <v>1905.7922999999998</v>
      </c>
      <c r="X7" s="104">
        <f t="shared" ref="X7:X16" si="7">R7*O7</f>
        <v>4440</v>
      </c>
      <c r="Y7" s="104">
        <f>S7*O7</f>
        <v>5461.2</v>
      </c>
      <c r="Z7" s="104">
        <f t="shared" ref="Z7:Z16" si="8">U7-X7</f>
        <v>462.79230000000007</v>
      </c>
      <c r="AA7" s="105">
        <f>U7-Y7</f>
        <v>-558.40769999999975</v>
      </c>
      <c r="AB7" s="1080">
        <f>'Input Cost_MS1'!D$15</f>
        <v>1000</v>
      </c>
      <c r="AC7" s="107">
        <f>P7</f>
        <v>2.9969999999999999</v>
      </c>
      <c r="AD7" s="971">
        <f>((Q7-B2)*(1+'Input Cost_MS1'!$D24))+B2</f>
        <v>4.9027922999999998</v>
      </c>
      <c r="AE7" s="108">
        <f>R7</f>
        <v>4.4400000000000004</v>
      </c>
      <c r="AF7" s="108">
        <f>S7</f>
        <v>5.4611999999999998</v>
      </c>
      <c r="AG7" s="103">
        <f>AC7*AB7</f>
        <v>2997</v>
      </c>
      <c r="AH7" s="104">
        <f>AD7*AB7</f>
        <v>4902.7923000000001</v>
      </c>
      <c r="AI7" s="104">
        <f>(AD7-Q7)*AB7</f>
        <v>0</v>
      </c>
      <c r="AJ7" s="104">
        <f>(AD7-AC7)*AB7</f>
        <v>1905.7922999999998</v>
      </c>
      <c r="AK7" s="104">
        <f t="shared" ref="AK7:AK16" si="9">AE7*AB7</f>
        <v>4440</v>
      </c>
      <c r="AL7" s="104">
        <f>AF7*AB7</f>
        <v>5461.2</v>
      </c>
      <c r="AM7" s="109">
        <f t="shared" ref="AM7:AM16" si="10">AH7-AK7</f>
        <v>462.79230000000007</v>
      </c>
      <c r="AN7" s="105">
        <f>AH7-AL7</f>
        <v>-558.40769999999975</v>
      </c>
      <c r="AO7" s="38">
        <f>'Input Cost_MS1'!D$16</f>
        <v>1000</v>
      </c>
      <c r="AP7" s="107">
        <f>AC7</f>
        <v>2.9969999999999999</v>
      </c>
      <c r="AQ7" s="971">
        <f>((AD7-B2)*(1+'Input Cost_MS1'!$D25))+B2</f>
        <v>4.9027922999999998</v>
      </c>
      <c r="AR7" s="108">
        <f>AE7</f>
        <v>4.4400000000000004</v>
      </c>
      <c r="AS7" s="108">
        <f>AF7</f>
        <v>5.4611999999999998</v>
      </c>
      <c r="AT7" s="103">
        <f>AP7*AO7</f>
        <v>2997</v>
      </c>
      <c r="AU7" s="104">
        <f>AQ7*AO7</f>
        <v>4902.7923000000001</v>
      </c>
      <c r="AV7" s="104">
        <f>(AQ7-AD7)*AO7</f>
        <v>0</v>
      </c>
      <c r="AW7" s="104">
        <f>(AQ7-AP7)*AO7</f>
        <v>1905.7922999999998</v>
      </c>
      <c r="AX7" s="104">
        <f t="shared" ref="AX7:AX16" si="11">AR7*AO7</f>
        <v>4440</v>
      </c>
      <c r="AY7" s="104">
        <f>AS7*AO7</f>
        <v>5461.2</v>
      </c>
      <c r="AZ7" s="104">
        <f t="shared" ref="AZ7:AZ16" si="12">AU7-AX7</f>
        <v>462.79230000000007</v>
      </c>
      <c r="BA7" s="105">
        <f>AU7-AY7</f>
        <v>-558.40769999999975</v>
      </c>
      <c r="BB7" s="38">
        <f>'Input Cost_MS1'!D$17</f>
        <v>1000</v>
      </c>
      <c r="BC7" s="107">
        <f>AP7</f>
        <v>2.9969999999999999</v>
      </c>
      <c r="BD7" s="971">
        <f>((AQ7-B2)*(1+'Input Cost_MS1'!$D26))+B2</f>
        <v>4.9027922999999998</v>
      </c>
      <c r="BE7" s="108">
        <f>AR7</f>
        <v>4.4400000000000004</v>
      </c>
      <c r="BF7" s="108">
        <f>AS7</f>
        <v>5.4611999999999998</v>
      </c>
      <c r="BG7" s="103">
        <f>BC7*BB7</f>
        <v>2997</v>
      </c>
      <c r="BH7" s="104">
        <f>BD7*BB7</f>
        <v>4902.7923000000001</v>
      </c>
      <c r="BI7" s="104">
        <f>(BD7-AQ7)*BB7</f>
        <v>0</v>
      </c>
      <c r="BJ7" s="104">
        <f>(BD7-BC7)*BB7</f>
        <v>1905.7922999999998</v>
      </c>
      <c r="BK7" s="262">
        <f t="shared" ref="BK7:BK16" si="13">BE7*BB7</f>
        <v>4440</v>
      </c>
      <c r="BL7" s="104">
        <f>BF7*BB7</f>
        <v>5461.2</v>
      </c>
      <c r="BM7" s="104">
        <f t="shared" ref="BM7:BM16" si="14">BH7-BK7</f>
        <v>462.79230000000007</v>
      </c>
      <c r="BN7" s="105">
        <f>BH7-BL7</f>
        <v>-558.40769999999975</v>
      </c>
      <c r="BO7" s="38">
        <f>'Input Cost_MS1'!D$18</f>
        <v>1000</v>
      </c>
      <c r="BP7" s="107">
        <f>BC7</f>
        <v>2.9969999999999999</v>
      </c>
      <c r="BQ7" s="971">
        <f>((BD7-B2)*(1+'Input Cost_MS1'!$D27))+B2</f>
        <v>4.9027922999999998</v>
      </c>
      <c r="BR7" s="108">
        <f>BE7</f>
        <v>4.4400000000000004</v>
      </c>
      <c r="BS7" s="108">
        <f>BF7</f>
        <v>5.4611999999999998</v>
      </c>
      <c r="BT7" s="103">
        <f>BP7*BO7</f>
        <v>2997</v>
      </c>
      <c r="BU7" s="104">
        <f>BQ7*BO7</f>
        <v>4902.7923000000001</v>
      </c>
      <c r="BV7" s="104">
        <f>(BQ7-BD7)*BO7</f>
        <v>0</v>
      </c>
      <c r="BW7" s="104">
        <f>(BQ7-BP7)*BO7</f>
        <v>1905.7922999999998</v>
      </c>
      <c r="BX7" s="262">
        <f t="shared" ref="BX7:BX16" si="15">BR7*BO7</f>
        <v>4440</v>
      </c>
      <c r="BY7" s="104">
        <f>BS7*BO7</f>
        <v>5461.2</v>
      </c>
      <c r="BZ7" s="104">
        <f t="shared" ref="BZ7:BZ16" si="16">BU7-BX7</f>
        <v>462.79230000000007</v>
      </c>
      <c r="CA7" s="105">
        <f>BU7-BY7</f>
        <v>-558.40769999999975</v>
      </c>
      <c r="CB7" s="38">
        <f>'Input Cost_MS1'!D$19</f>
        <v>1000</v>
      </c>
      <c r="CC7" s="107">
        <f>BP7</f>
        <v>2.9969999999999999</v>
      </c>
      <c r="CD7" s="971">
        <f>((BQ7-B2)*(1+'Input Cost_MS1'!$D28))+B2</f>
        <v>4.9027922999999998</v>
      </c>
      <c r="CE7" s="108">
        <f>BR7</f>
        <v>4.4400000000000004</v>
      </c>
      <c r="CF7" s="108">
        <f>BS7</f>
        <v>5.4611999999999998</v>
      </c>
      <c r="CG7" s="103">
        <f>CC7*CB7</f>
        <v>2997</v>
      </c>
      <c r="CH7" s="104">
        <f>CD7*CB7</f>
        <v>4902.7923000000001</v>
      </c>
      <c r="CI7" s="104">
        <f>(CD7-BQ7)*CB7</f>
        <v>0</v>
      </c>
      <c r="CJ7" s="104">
        <f>(CD7-CC7)*CB7</f>
        <v>1905.7922999999998</v>
      </c>
      <c r="CK7" s="262">
        <f t="shared" ref="CK7:CK16" si="17">CE7*CB7</f>
        <v>4440</v>
      </c>
      <c r="CL7" s="104">
        <f>CF7*CB7</f>
        <v>5461.2</v>
      </c>
      <c r="CM7" s="104">
        <f t="shared" ref="CM7:CM16" si="18">CH7-CK7</f>
        <v>462.79230000000007</v>
      </c>
      <c r="CN7" s="105">
        <f>CH7-CL7</f>
        <v>-558.40769999999975</v>
      </c>
      <c r="CO7" s="110">
        <f>B7+O7+AB7+AO7+BB7+BO7+CB7</f>
        <v>7000</v>
      </c>
      <c r="CP7" s="111">
        <f>$C7</f>
        <v>2.9969999999999999</v>
      </c>
      <c r="CQ7" s="112">
        <f>IF(CO7=0,"",CU7/CO7)</f>
        <v>4.7290091142857147</v>
      </c>
      <c r="CR7" s="113">
        <f>IF(CO7=0,"",CX7/CO7)</f>
        <v>4.4400000000000004</v>
      </c>
      <c r="CS7" s="113">
        <f>IF(CO7=0,"",CY7/CO7)</f>
        <v>5.4611999999999998</v>
      </c>
      <c r="CT7" s="114">
        <f t="shared" ref="CT7:CY16" si="19">G7+T7+AG7+AT7+BG7+BT7+CG7</f>
        <v>20979</v>
      </c>
      <c r="CU7" s="115">
        <f t="shared" si="19"/>
        <v>33103.063800000004</v>
      </c>
      <c r="CV7" s="115">
        <f t="shared" si="19"/>
        <v>1905.7923000000001</v>
      </c>
      <c r="CW7" s="115">
        <f t="shared" si="19"/>
        <v>12124.063799999998</v>
      </c>
      <c r="CX7" s="115">
        <f t="shared" si="19"/>
        <v>31080</v>
      </c>
      <c r="CY7" s="115">
        <f t="shared" si="19"/>
        <v>38228.400000000001</v>
      </c>
      <c r="CZ7" s="115">
        <f t="shared" ref="CZ7:CZ16" si="20">CU7-CX7</f>
        <v>2023.0638000000035</v>
      </c>
      <c r="DA7" s="116">
        <f>CU7-CY7</f>
        <v>-5125.3361999999979</v>
      </c>
      <c r="DB7" s="117">
        <f>IF(CU7=0,"",CZ7/CU7)</f>
        <v>6.1114095427022175E-2</v>
      </c>
      <c r="DC7" s="118">
        <f>IF(CU7=0,"",DA7/CU7)</f>
        <v>-0.15482966262476278</v>
      </c>
      <c r="DD7" s="348">
        <f>$CO7*'Input Cost_MS1'!$D109</f>
        <v>0</v>
      </c>
      <c r="DE7" s="348">
        <f>$CO7*'Input Cost_MS1'!$D110</f>
        <v>0</v>
      </c>
    </row>
    <row r="8" spans="1:109">
      <c r="A8" s="447">
        <f>'Input Cost_MS1'!$E$11</f>
        <v>0</v>
      </c>
      <c r="B8" s="194">
        <f>'Input Cost_MS1'!E$13</f>
        <v>1000</v>
      </c>
      <c r="C8" s="657">
        <f>'Input Cost_MS1'!E$117/100</f>
        <v>0</v>
      </c>
      <c r="D8" s="970">
        <f>((C8-B3)*(1+'Input Cost_MS1'!E$22))+B3</f>
        <v>0</v>
      </c>
      <c r="E8" s="197">
        <f>(Kalkulation_MS1!$G$26)/100</f>
        <v>0</v>
      </c>
      <c r="F8" s="197">
        <f>(Kalkulation_MS1!$G$35)/100</f>
        <v>0</v>
      </c>
      <c r="G8" s="119">
        <f t="shared" ref="G8:G46" si="21">B8*C8</f>
        <v>0</v>
      </c>
      <c r="H8" s="120">
        <f t="shared" ref="H8:H46" si="22">B8*D8</f>
        <v>0</v>
      </c>
      <c r="I8" s="120">
        <f t="shared" ref="I8:I46" si="23">H8-G8</f>
        <v>0</v>
      </c>
      <c r="J8" s="120">
        <f t="shared" ref="J8:J46" si="24">I8</f>
        <v>0</v>
      </c>
      <c r="K8" s="120">
        <f t="shared" ref="K8:K46" si="25">B8*E8</f>
        <v>0</v>
      </c>
      <c r="L8" s="120">
        <f t="shared" ref="L8:L46" si="26">B8*F8</f>
        <v>0</v>
      </c>
      <c r="M8" s="120">
        <f t="shared" ref="M8:M46" si="27">H8-K8</f>
        <v>0</v>
      </c>
      <c r="N8" s="121">
        <f t="shared" ref="N8:N46" si="28">H8-L8</f>
        <v>0</v>
      </c>
      <c r="O8" s="194">
        <f>'Input Cost_MS1'!E$14</f>
        <v>1000</v>
      </c>
      <c r="P8" s="122">
        <f t="shared" ref="P8:P46" si="29">C8</f>
        <v>0</v>
      </c>
      <c r="Q8" s="970">
        <f>((D8-B3)*(1+'Input Cost_MS1'!$E23))+B3</f>
        <v>0</v>
      </c>
      <c r="R8" s="124">
        <f t="shared" ref="R8:S16" si="30">E8</f>
        <v>0</v>
      </c>
      <c r="S8" s="124">
        <f t="shared" si="30"/>
        <v>0</v>
      </c>
      <c r="T8" s="119">
        <f t="shared" ref="T8:T16" si="31">P8*O8</f>
        <v>0</v>
      </c>
      <c r="U8" s="120">
        <f t="shared" ref="U8:U16" si="32">Q8*O8</f>
        <v>0</v>
      </c>
      <c r="V8" s="120">
        <f t="shared" ref="V8:V16" si="33">(Q8-D8)*O8</f>
        <v>0</v>
      </c>
      <c r="W8" s="120">
        <f t="shared" ref="W8:W16" si="34">(Q8-P8)*O8</f>
        <v>0</v>
      </c>
      <c r="X8" s="120">
        <f t="shared" si="7"/>
        <v>0</v>
      </c>
      <c r="Y8" s="120">
        <f t="shared" ref="Y8:Y16" si="35">S8*O8</f>
        <v>0</v>
      </c>
      <c r="Z8" s="120">
        <f t="shared" si="8"/>
        <v>0</v>
      </c>
      <c r="AA8" s="121">
        <f t="shared" ref="AA8:AA16" si="36">U8-Y8</f>
        <v>0</v>
      </c>
      <c r="AB8" s="194">
        <f>'Input Cost_MS1'!E$15</f>
        <v>1000</v>
      </c>
      <c r="AC8" s="122">
        <f t="shared" ref="AC8:AC16" si="37">P8</f>
        <v>0</v>
      </c>
      <c r="AD8" s="970">
        <f>((Q8-B3)*(1+'Input Cost_MS1'!$E24))+B3</f>
        <v>0</v>
      </c>
      <c r="AE8" s="124">
        <f t="shared" ref="AE8:AF16" si="38">R8</f>
        <v>0</v>
      </c>
      <c r="AF8" s="124">
        <f t="shared" si="38"/>
        <v>0</v>
      </c>
      <c r="AG8" s="119">
        <f t="shared" ref="AG8:AG16" si="39">AC8*AB8</f>
        <v>0</v>
      </c>
      <c r="AH8" s="120">
        <f t="shared" ref="AH8:AH16" si="40">AD8*AB8</f>
        <v>0</v>
      </c>
      <c r="AI8" s="120">
        <f t="shared" ref="AI8:AI16" si="41">(AD8-Q8)*AB8</f>
        <v>0</v>
      </c>
      <c r="AJ8" s="120">
        <f t="shared" ref="AJ8:AJ16" si="42">(AD8-AC8)*AB8</f>
        <v>0</v>
      </c>
      <c r="AK8" s="120">
        <f t="shared" si="9"/>
        <v>0</v>
      </c>
      <c r="AL8" s="120">
        <f t="shared" ref="AL8:AL16" si="43">AF8*AB8</f>
        <v>0</v>
      </c>
      <c r="AM8" s="125">
        <f t="shared" si="10"/>
        <v>0</v>
      </c>
      <c r="AN8" s="121">
        <f t="shared" ref="AN8:AN16" si="44">AH8-AL8</f>
        <v>0</v>
      </c>
      <c r="AO8" s="194">
        <f>'Input Cost_MS1'!E$16</f>
        <v>1000</v>
      </c>
      <c r="AP8" s="122">
        <f t="shared" ref="AP8:AP16" si="45">AC8</f>
        <v>0</v>
      </c>
      <c r="AQ8" s="970">
        <f>((AD8-B3)*(1+'Input Cost_MS1'!$E25))+B3</f>
        <v>0</v>
      </c>
      <c r="AR8" s="124">
        <f t="shared" ref="AR8:AS16" si="46">AE8</f>
        <v>0</v>
      </c>
      <c r="AS8" s="124">
        <f t="shared" si="46"/>
        <v>0</v>
      </c>
      <c r="AT8" s="119">
        <f t="shared" ref="AT8:AT16" si="47">AP8*AO8</f>
        <v>0</v>
      </c>
      <c r="AU8" s="120">
        <f t="shared" ref="AU8:AU16" si="48">AQ8*AO8</f>
        <v>0</v>
      </c>
      <c r="AV8" s="120">
        <f t="shared" ref="AV8:AV16" si="49">(AQ8-AD8)*AO8</f>
        <v>0</v>
      </c>
      <c r="AW8" s="120">
        <f t="shared" ref="AW8:AW16" si="50">(AQ8-AP8)*AO8</f>
        <v>0</v>
      </c>
      <c r="AX8" s="120">
        <f t="shared" si="11"/>
        <v>0</v>
      </c>
      <c r="AY8" s="120">
        <f t="shared" ref="AY8:AY16" si="51">AS8*AO8</f>
        <v>0</v>
      </c>
      <c r="AZ8" s="120">
        <f t="shared" si="12"/>
        <v>0</v>
      </c>
      <c r="BA8" s="121">
        <f t="shared" ref="BA8:BA16" si="52">AU8-AY8</f>
        <v>0</v>
      </c>
      <c r="BB8" s="194">
        <f>'Input Cost_MS1'!E$17</f>
        <v>1000</v>
      </c>
      <c r="BC8" s="122">
        <f t="shared" ref="BC8:BC16" si="53">AP8</f>
        <v>0</v>
      </c>
      <c r="BD8" s="970">
        <f>((AQ8-B3)*(1+'Input Cost_MS1'!$E26))+B3</f>
        <v>0</v>
      </c>
      <c r="BE8" s="124">
        <f t="shared" ref="BE8:BF16" si="54">AR8</f>
        <v>0</v>
      </c>
      <c r="BF8" s="124">
        <f t="shared" si="54"/>
        <v>0</v>
      </c>
      <c r="BG8" s="119">
        <f t="shared" ref="BG8:BG16" si="55">BC8*BB8</f>
        <v>0</v>
      </c>
      <c r="BH8" s="120">
        <f t="shared" ref="BH8:BH16" si="56">BD8*BB8</f>
        <v>0</v>
      </c>
      <c r="BI8" s="120">
        <f t="shared" ref="BI8:BI16" si="57">(BD8-AQ8)*BB8</f>
        <v>0</v>
      </c>
      <c r="BJ8" s="120">
        <f t="shared" ref="BJ8:BJ16" si="58">(BD8-BC8)*BB8</f>
        <v>0</v>
      </c>
      <c r="BK8" s="263">
        <f t="shared" si="13"/>
        <v>0</v>
      </c>
      <c r="BL8" s="120">
        <f t="shared" ref="BL8:BL16" si="59">BF8*BB8</f>
        <v>0</v>
      </c>
      <c r="BM8" s="120">
        <f t="shared" si="14"/>
        <v>0</v>
      </c>
      <c r="BN8" s="121">
        <f t="shared" ref="BN8:BN16" si="60">BH8-BL8</f>
        <v>0</v>
      </c>
      <c r="BO8" s="194">
        <f>'Input Cost_MS1'!E$18</f>
        <v>1000</v>
      </c>
      <c r="BP8" s="122">
        <f t="shared" ref="BP8:BP16" si="61">BC8</f>
        <v>0</v>
      </c>
      <c r="BQ8" s="970">
        <f>((BD8-B3)*(1+'Input Cost_MS1'!$E27))+B3</f>
        <v>0</v>
      </c>
      <c r="BR8" s="124">
        <f t="shared" ref="BR8:BS16" si="62">BE8</f>
        <v>0</v>
      </c>
      <c r="BS8" s="124">
        <f t="shared" si="62"/>
        <v>0</v>
      </c>
      <c r="BT8" s="119">
        <f t="shared" ref="BT8:BT16" si="63">BP8*BO8</f>
        <v>0</v>
      </c>
      <c r="BU8" s="120">
        <f t="shared" ref="BU8:BU16" si="64">BQ8*BO8</f>
        <v>0</v>
      </c>
      <c r="BV8" s="120">
        <f t="shared" ref="BV8:BV16" si="65">(BQ8-BD8)*BO8</f>
        <v>0</v>
      </c>
      <c r="BW8" s="120">
        <f t="shared" ref="BW8:BW16" si="66">(BQ8-BP8)*BO8</f>
        <v>0</v>
      </c>
      <c r="BX8" s="263">
        <f t="shared" si="15"/>
        <v>0</v>
      </c>
      <c r="BY8" s="120">
        <f t="shared" ref="BY8:BY16" si="67">BS8*BO8</f>
        <v>0</v>
      </c>
      <c r="BZ8" s="120">
        <f t="shared" si="16"/>
        <v>0</v>
      </c>
      <c r="CA8" s="121">
        <f t="shared" ref="CA8:CA16" si="68">BU8-BY8</f>
        <v>0</v>
      </c>
      <c r="CB8" s="194">
        <f>'Input Cost_MS1'!E$19</f>
        <v>1000</v>
      </c>
      <c r="CC8" s="122">
        <f t="shared" ref="CC8:CC16" si="69">BP8</f>
        <v>0</v>
      </c>
      <c r="CD8" s="970">
        <f>((BQ8-B3)*(1+'Input Cost_MS1'!$E28))+B3</f>
        <v>0</v>
      </c>
      <c r="CE8" s="124">
        <f t="shared" ref="CE8:CF16" si="70">BR8</f>
        <v>0</v>
      </c>
      <c r="CF8" s="124">
        <f t="shared" si="70"/>
        <v>0</v>
      </c>
      <c r="CG8" s="119">
        <f t="shared" ref="CG8:CG16" si="71">CC8*CB8</f>
        <v>0</v>
      </c>
      <c r="CH8" s="120">
        <f t="shared" ref="CH8:CH16" si="72">CD8*CB8</f>
        <v>0</v>
      </c>
      <c r="CI8" s="120">
        <f t="shared" ref="CI8:CI16" si="73">(CD8-BQ8)*CB8</f>
        <v>0</v>
      </c>
      <c r="CJ8" s="120">
        <f t="shared" ref="CJ8:CJ16" si="74">(CD8-CC8)*CB8</f>
        <v>0</v>
      </c>
      <c r="CK8" s="263">
        <f t="shared" si="17"/>
        <v>0</v>
      </c>
      <c r="CL8" s="120">
        <f t="shared" ref="CL8:CL16" si="75">CF8*CB8</f>
        <v>0</v>
      </c>
      <c r="CM8" s="120">
        <f t="shared" si="18"/>
        <v>0</v>
      </c>
      <c r="CN8" s="121">
        <f t="shared" ref="CN8:CN16" si="76">CH8-CL8</f>
        <v>0</v>
      </c>
      <c r="CO8" s="260">
        <f t="shared" ref="CO8:CO21" si="77">B8+O8+AB8+AO8+BB8+BO8+CB8</f>
        <v>7000</v>
      </c>
      <c r="CP8" s="126">
        <f t="shared" ref="CP8:CP46" si="78">$C8</f>
        <v>0</v>
      </c>
      <c r="CQ8" s="127">
        <f t="shared" ref="CQ8:CQ16" si="79">IF(CO8=0,"",CU8/CO8)</f>
        <v>0</v>
      </c>
      <c r="CR8" s="128">
        <f t="shared" ref="CR8:CR16" si="80">IF(CO8=0,"",CX8/CO8)</f>
        <v>0</v>
      </c>
      <c r="CS8" s="128">
        <f t="shared" ref="CS8:CS16" si="81">IF(CO8=0,"",CY8/CO8)</f>
        <v>0</v>
      </c>
      <c r="CT8" s="129">
        <f t="shared" si="19"/>
        <v>0</v>
      </c>
      <c r="CU8" s="130">
        <f t="shared" si="19"/>
        <v>0</v>
      </c>
      <c r="CV8" s="130">
        <f t="shared" si="19"/>
        <v>0</v>
      </c>
      <c r="CW8" s="130">
        <f t="shared" si="19"/>
        <v>0</v>
      </c>
      <c r="CX8" s="130">
        <f t="shared" si="19"/>
        <v>0</v>
      </c>
      <c r="CY8" s="130">
        <f t="shared" si="19"/>
        <v>0</v>
      </c>
      <c r="CZ8" s="130">
        <f t="shared" si="20"/>
        <v>0</v>
      </c>
      <c r="DA8" s="131">
        <f t="shared" ref="DA8:DA16" si="82">CU8-CY8</f>
        <v>0</v>
      </c>
      <c r="DB8" s="132" t="str">
        <f t="shared" ref="DB8:DB16" si="83">IF(CU8=0,"",CZ8/CU8)</f>
        <v/>
      </c>
      <c r="DC8" s="133" t="str">
        <f t="shared" ref="DC8:DC16" si="84">IF(CU8=0,"",DA8/CU8)</f>
        <v/>
      </c>
      <c r="DD8" s="348">
        <f>$CO8*'Input Cost_MS1'!$E109</f>
        <v>0</v>
      </c>
      <c r="DE8" s="348">
        <f>$CO8*'Input Cost_MS1'!$E110</f>
        <v>0</v>
      </c>
    </row>
    <row r="9" spans="1:109">
      <c r="A9" s="447">
        <f>'Input Cost_MS1'!$F$11</f>
        <v>0</v>
      </c>
      <c r="B9" s="194">
        <f>'Input Cost_MS1'!F$13</f>
        <v>0</v>
      </c>
      <c r="C9" s="657">
        <f>'Input Cost_MS1'!F$117/100</f>
        <v>0</v>
      </c>
      <c r="D9" s="196">
        <f>C9*(1+'Input Cost_MS1'!F$22)</f>
        <v>0</v>
      </c>
      <c r="E9" s="197">
        <f>(Kalkulation_MS1!$H$26)/100</f>
        <v>0</v>
      </c>
      <c r="F9" s="197">
        <f>(Kalkulation_MS1!$H$35)/100</f>
        <v>0</v>
      </c>
      <c r="G9" s="119">
        <f t="shared" si="21"/>
        <v>0</v>
      </c>
      <c r="H9" s="120">
        <f t="shared" si="22"/>
        <v>0</v>
      </c>
      <c r="I9" s="120">
        <f t="shared" si="23"/>
        <v>0</v>
      </c>
      <c r="J9" s="120">
        <f t="shared" si="24"/>
        <v>0</v>
      </c>
      <c r="K9" s="120">
        <f t="shared" si="25"/>
        <v>0</v>
      </c>
      <c r="L9" s="120">
        <f t="shared" si="26"/>
        <v>0</v>
      </c>
      <c r="M9" s="120">
        <f t="shared" si="27"/>
        <v>0</v>
      </c>
      <c r="N9" s="121">
        <f t="shared" si="28"/>
        <v>0</v>
      </c>
      <c r="O9" s="194">
        <f>'Input Cost_MS1'!F$14</f>
        <v>0</v>
      </c>
      <c r="P9" s="122">
        <f t="shared" si="29"/>
        <v>0</v>
      </c>
      <c r="Q9" s="123">
        <f>D9*(1+'Input Cost_MS1'!$F23)</f>
        <v>0</v>
      </c>
      <c r="R9" s="124">
        <f t="shared" si="30"/>
        <v>0</v>
      </c>
      <c r="S9" s="124">
        <f t="shared" si="30"/>
        <v>0</v>
      </c>
      <c r="T9" s="119">
        <f t="shared" si="31"/>
        <v>0</v>
      </c>
      <c r="U9" s="120">
        <f t="shared" si="32"/>
        <v>0</v>
      </c>
      <c r="V9" s="120">
        <f t="shared" si="33"/>
        <v>0</v>
      </c>
      <c r="W9" s="120">
        <f t="shared" si="34"/>
        <v>0</v>
      </c>
      <c r="X9" s="120">
        <f t="shared" si="7"/>
        <v>0</v>
      </c>
      <c r="Y9" s="120">
        <f t="shared" si="35"/>
        <v>0</v>
      </c>
      <c r="Z9" s="120">
        <f t="shared" si="8"/>
        <v>0</v>
      </c>
      <c r="AA9" s="121">
        <f t="shared" si="36"/>
        <v>0</v>
      </c>
      <c r="AB9" s="194">
        <f>'Input Cost_MS1'!F$15</f>
        <v>0</v>
      </c>
      <c r="AC9" s="122">
        <f t="shared" si="37"/>
        <v>0</v>
      </c>
      <c r="AD9" s="123">
        <f>Q9*(1+'Input Cost_MS1'!$F24)</f>
        <v>0</v>
      </c>
      <c r="AE9" s="124">
        <f t="shared" si="38"/>
        <v>0</v>
      </c>
      <c r="AF9" s="124">
        <f t="shared" si="38"/>
        <v>0</v>
      </c>
      <c r="AG9" s="119">
        <f t="shared" si="39"/>
        <v>0</v>
      </c>
      <c r="AH9" s="120">
        <f t="shared" si="40"/>
        <v>0</v>
      </c>
      <c r="AI9" s="120">
        <f t="shared" si="41"/>
        <v>0</v>
      </c>
      <c r="AJ9" s="120">
        <f t="shared" si="42"/>
        <v>0</v>
      </c>
      <c r="AK9" s="120">
        <f t="shared" si="9"/>
        <v>0</v>
      </c>
      <c r="AL9" s="120">
        <f t="shared" si="43"/>
        <v>0</v>
      </c>
      <c r="AM9" s="125">
        <f t="shared" si="10"/>
        <v>0</v>
      </c>
      <c r="AN9" s="121">
        <f t="shared" si="44"/>
        <v>0</v>
      </c>
      <c r="AO9" s="194">
        <f>'Input Cost_MS1'!F$16</f>
        <v>0</v>
      </c>
      <c r="AP9" s="122">
        <f t="shared" si="45"/>
        <v>0</v>
      </c>
      <c r="AQ9" s="123">
        <f>AD9*(1+'Input Cost_MS1'!$F25)</f>
        <v>0</v>
      </c>
      <c r="AR9" s="124">
        <f t="shared" si="46"/>
        <v>0</v>
      </c>
      <c r="AS9" s="124">
        <f t="shared" si="46"/>
        <v>0</v>
      </c>
      <c r="AT9" s="119">
        <f t="shared" si="47"/>
        <v>0</v>
      </c>
      <c r="AU9" s="120">
        <f t="shared" si="48"/>
        <v>0</v>
      </c>
      <c r="AV9" s="120">
        <f t="shared" si="49"/>
        <v>0</v>
      </c>
      <c r="AW9" s="120">
        <f t="shared" si="50"/>
        <v>0</v>
      </c>
      <c r="AX9" s="120">
        <f t="shared" si="11"/>
        <v>0</v>
      </c>
      <c r="AY9" s="120">
        <f t="shared" si="51"/>
        <v>0</v>
      </c>
      <c r="AZ9" s="120">
        <f t="shared" si="12"/>
        <v>0</v>
      </c>
      <c r="BA9" s="121">
        <f t="shared" si="52"/>
        <v>0</v>
      </c>
      <c r="BB9" s="194">
        <f>'Input Cost_MS1'!F$17</f>
        <v>0</v>
      </c>
      <c r="BC9" s="122">
        <f t="shared" si="53"/>
        <v>0</v>
      </c>
      <c r="BD9" s="123">
        <f>AQ9*(1+'Input Cost_MS1'!$F26)</f>
        <v>0</v>
      </c>
      <c r="BE9" s="124">
        <f t="shared" si="54"/>
        <v>0</v>
      </c>
      <c r="BF9" s="124">
        <f t="shared" si="54"/>
        <v>0</v>
      </c>
      <c r="BG9" s="119">
        <f t="shared" si="55"/>
        <v>0</v>
      </c>
      <c r="BH9" s="120">
        <f t="shared" si="56"/>
        <v>0</v>
      </c>
      <c r="BI9" s="120">
        <f t="shared" si="57"/>
        <v>0</v>
      </c>
      <c r="BJ9" s="120">
        <f t="shared" si="58"/>
        <v>0</v>
      </c>
      <c r="BK9" s="263">
        <f t="shared" si="13"/>
        <v>0</v>
      </c>
      <c r="BL9" s="120">
        <f t="shared" si="59"/>
        <v>0</v>
      </c>
      <c r="BM9" s="120">
        <f t="shared" si="14"/>
        <v>0</v>
      </c>
      <c r="BN9" s="121">
        <f t="shared" si="60"/>
        <v>0</v>
      </c>
      <c r="BO9" s="194">
        <f>'Input Cost_MS1'!F$18</f>
        <v>0</v>
      </c>
      <c r="BP9" s="122">
        <f t="shared" si="61"/>
        <v>0</v>
      </c>
      <c r="BQ9" s="123">
        <f>BD9*(1+'Input Cost_MS1'!$F27)</f>
        <v>0</v>
      </c>
      <c r="BR9" s="124">
        <f t="shared" si="62"/>
        <v>0</v>
      </c>
      <c r="BS9" s="124">
        <f t="shared" si="62"/>
        <v>0</v>
      </c>
      <c r="BT9" s="119">
        <f t="shared" si="63"/>
        <v>0</v>
      </c>
      <c r="BU9" s="120">
        <f t="shared" si="64"/>
        <v>0</v>
      </c>
      <c r="BV9" s="120">
        <f t="shared" si="65"/>
        <v>0</v>
      </c>
      <c r="BW9" s="120">
        <f t="shared" si="66"/>
        <v>0</v>
      </c>
      <c r="BX9" s="263">
        <f t="shared" si="15"/>
        <v>0</v>
      </c>
      <c r="BY9" s="120">
        <f t="shared" si="67"/>
        <v>0</v>
      </c>
      <c r="BZ9" s="120">
        <f t="shared" si="16"/>
        <v>0</v>
      </c>
      <c r="CA9" s="121">
        <f t="shared" si="68"/>
        <v>0</v>
      </c>
      <c r="CB9" s="194">
        <f>'Input Cost_MS1'!F$19</f>
        <v>0</v>
      </c>
      <c r="CC9" s="122">
        <f t="shared" si="69"/>
        <v>0</v>
      </c>
      <c r="CD9" s="123">
        <f>BQ9*(1+'Input Cost_MS1'!$F28)</f>
        <v>0</v>
      </c>
      <c r="CE9" s="124">
        <f t="shared" si="70"/>
        <v>0</v>
      </c>
      <c r="CF9" s="124">
        <f t="shared" si="70"/>
        <v>0</v>
      </c>
      <c r="CG9" s="119">
        <f t="shared" si="71"/>
        <v>0</v>
      </c>
      <c r="CH9" s="120">
        <f t="shared" si="72"/>
        <v>0</v>
      </c>
      <c r="CI9" s="120">
        <f t="shared" si="73"/>
        <v>0</v>
      </c>
      <c r="CJ9" s="120">
        <f t="shared" si="74"/>
        <v>0</v>
      </c>
      <c r="CK9" s="263">
        <f t="shared" si="17"/>
        <v>0</v>
      </c>
      <c r="CL9" s="120">
        <f t="shared" si="75"/>
        <v>0</v>
      </c>
      <c r="CM9" s="120">
        <f t="shared" si="18"/>
        <v>0</v>
      </c>
      <c r="CN9" s="121">
        <f t="shared" si="76"/>
        <v>0</v>
      </c>
      <c r="CO9" s="260">
        <f t="shared" si="77"/>
        <v>0</v>
      </c>
      <c r="CP9" s="126">
        <f t="shared" si="78"/>
        <v>0</v>
      </c>
      <c r="CQ9" s="127" t="str">
        <f t="shared" si="79"/>
        <v/>
      </c>
      <c r="CR9" s="128" t="str">
        <f t="shared" si="80"/>
        <v/>
      </c>
      <c r="CS9" s="128" t="str">
        <f t="shared" si="81"/>
        <v/>
      </c>
      <c r="CT9" s="129">
        <f t="shared" si="19"/>
        <v>0</v>
      </c>
      <c r="CU9" s="130">
        <f t="shared" si="19"/>
        <v>0</v>
      </c>
      <c r="CV9" s="130">
        <f t="shared" si="19"/>
        <v>0</v>
      </c>
      <c r="CW9" s="130">
        <f t="shared" si="19"/>
        <v>0</v>
      </c>
      <c r="CX9" s="130">
        <f t="shared" si="19"/>
        <v>0</v>
      </c>
      <c r="CY9" s="130">
        <f t="shared" si="19"/>
        <v>0</v>
      </c>
      <c r="CZ9" s="130">
        <f t="shared" si="20"/>
        <v>0</v>
      </c>
      <c r="DA9" s="131">
        <f t="shared" si="82"/>
        <v>0</v>
      </c>
      <c r="DB9" s="132" t="str">
        <f t="shared" si="83"/>
        <v/>
      </c>
      <c r="DC9" s="133" t="str">
        <f t="shared" si="84"/>
        <v/>
      </c>
      <c r="DD9" s="348">
        <f>$CO9*'Input Cost_MS1'!$F109</f>
        <v>0</v>
      </c>
      <c r="DE9" s="348">
        <f>$CO9*'Input Cost_MS1'!$F110</f>
        <v>0</v>
      </c>
    </row>
    <row r="10" spans="1:109">
      <c r="A10" s="447">
        <f>'Input Cost_MS1'!$G$11</f>
        <v>0</v>
      </c>
      <c r="B10" s="194">
        <f>'Input Cost_MS1'!G$13</f>
        <v>0</v>
      </c>
      <c r="C10" s="657">
        <f>'Input Cost_MS1'!G$117/100</f>
        <v>0</v>
      </c>
      <c r="D10" s="196">
        <f>C10*(1+'Input Cost_MS1'!G$22)</f>
        <v>0</v>
      </c>
      <c r="E10" s="197">
        <f>(Kalkulation_MS1!$I$26)/100</f>
        <v>0</v>
      </c>
      <c r="F10" s="197">
        <f>(Kalkulation_MS1!$I$35)/100</f>
        <v>0</v>
      </c>
      <c r="G10" s="119">
        <f t="shared" si="21"/>
        <v>0</v>
      </c>
      <c r="H10" s="120">
        <f t="shared" si="22"/>
        <v>0</v>
      </c>
      <c r="I10" s="120">
        <f t="shared" si="23"/>
        <v>0</v>
      </c>
      <c r="J10" s="120">
        <f t="shared" si="24"/>
        <v>0</v>
      </c>
      <c r="K10" s="120">
        <f t="shared" si="25"/>
        <v>0</v>
      </c>
      <c r="L10" s="120">
        <f t="shared" si="26"/>
        <v>0</v>
      </c>
      <c r="M10" s="120">
        <f t="shared" si="27"/>
        <v>0</v>
      </c>
      <c r="N10" s="121">
        <f t="shared" si="28"/>
        <v>0</v>
      </c>
      <c r="O10" s="194">
        <f>'Input Cost_MS1'!G$14</f>
        <v>0</v>
      </c>
      <c r="P10" s="122">
        <f t="shared" si="29"/>
        <v>0</v>
      </c>
      <c r="Q10" s="123">
        <f>D10*(1+'Input Cost_MS1'!$G23)</f>
        <v>0</v>
      </c>
      <c r="R10" s="124">
        <f t="shared" si="30"/>
        <v>0</v>
      </c>
      <c r="S10" s="124">
        <f t="shared" si="30"/>
        <v>0</v>
      </c>
      <c r="T10" s="119">
        <f t="shared" si="31"/>
        <v>0</v>
      </c>
      <c r="U10" s="120">
        <f t="shared" si="32"/>
        <v>0</v>
      </c>
      <c r="V10" s="120">
        <f t="shared" si="33"/>
        <v>0</v>
      </c>
      <c r="W10" s="120">
        <f t="shared" si="34"/>
        <v>0</v>
      </c>
      <c r="X10" s="120">
        <f t="shared" si="7"/>
        <v>0</v>
      </c>
      <c r="Y10" s="120">
        <f t="shared" si="35"/>
        <v>0</v>
      </c>
      <c r="Z10" s="120">
        <f t="shared" si="8"/>
        <v>0</v>
      </c>
      <c r="AA10" s="121">
        <f t="shared" si="36"/>
        <v>0</v>
      </c>
      <c r="AB10" s="194">
        <f>'Input Cost_MS1'!G$15</f>
        <v>0</v>
      </c>
      <c r="AC10" s="122">
        <f t="shared" si="37"/>
        <v>0</v>
      </c>
      <c r="AD10" s="123">
        <f>Q10*(1+'Input Cost_MS1'!$G24)</f>
        <v>0</v>
      </c>
      <c r="AE10" s="124">
        <f t="shared" si="38"/>
        <v>0</v>
      </c>
      <c r="AF10" s="124">
        <f t="shared" si="38"/>
        <v>0</v>
      </c>
      <c r="AG10" s="119">
        <f t="shared" si="39"/>
        <v>0</v>
      </c>
      <c r="AH10" s="120">
        <f t="shared" si="40"/>
        <v>0</v>
      </c>
      <c r="AI10" s="120">
        <f t="shared" si="41"/>
        <v>0</v>
      </c>
      <c r="AJ10" s="120">
        <f t="shared" si="42"/>
        <v>0</v>
      </c>
      <c r="AK10" s="120">
        <f t="shared" si="9"/>
        <v>0</v>
      </c>
      <c r="AL10" s="120">
        <f t="shared" si="43"/>
        <v>0</v>
      </c>
      <c r="AM10" s="125">
        <f t="shared" si="10"/>
        <v>0</v>
      </c>
      <c r="AN10" s="121">
        <f t="shared" si="44"/>
        <v>0</v>
      </c>
      <c r="AO10" s="194">
        <f>'Input Cost_MS1'!G$16</f>
        <v>0</v>
      </c>
      <c r="AP10" s="122">
        <f t="shared" si="45"/>
        <v>0</v>
      </c>
      <c r="AQ10" s="123">
        <f>AD10*(1+'Input Cost_MS1'!$G25)</f>
        <v>0</v>
      </c>
      <c r="AR10" s="124">
        <f t="shared" si="46"/>
        <v>0</v>
      </c>
      <c r="AS10" s="124">
        <f t="shared" si="46"/>
        <v>0</v>
      </c>
      <c r="AT10" s="119">
        <f t="shared" si="47"/>
        <v>0</v>
      </c>
      <c r="AU10" s="120">
        <f t="shared" si="48"/>
        <v>0</v>
      </c>
      <c r="AV10" s="120">
        <f t="shared" si="49"/>
        <v>0</v>
      </c>
      <c r="AW10" s="120">
        <f t="shared" si="50"/>
        <v>0</v>
      </c>
      <c r="AX10" s="120">
        <f t="shared" si="11"/>
        <v>0</v>
      </c>
      <c r="AY10" s="120">
        <f t="shared" si="51"/>
        <v>0</v>
      </c>
      <c r="AZ10" s="120">
        <f t="shared" si="12"/>
        <v>0</v>
      </c>
      <c r="BA10" s="121">
        <f t="shared" si="52"/>
        <v>0</v>
      </c>
      <c r="BB10" s="194">
        <f>'Input Cost_MS1'!G$17</f>
        <v>0</v>
      </c>
      <c r="BC10" s="122">
        <f t="shared" si="53"/>
        <v>0</v>
      </c>
      <c r="BD10" s="123">
        <f>AQ10*(1+'Input Cost_MS1'!$G26)</f>
        <v>0</v>
      </c>
      <c r="BE10" s="124">
        <f t="shared" si="54"/>
        <v>0</v>
      </c>
      <c r="BF10" s="124">
        <f t="shared" si="54"/>
        <v>0</v>
      </c>
      <c r="BG10" s="119">
        <f t="shared" si="55"/>
        <v>0</v>
      </c>
      <c r="BH10" s="120">
        <f t="shared" si="56"/>
        <v>0</v>
      </c>
      <c r="BI10" s="120">
        <f t="shared" si="57"/>
        <v>0</v>
      </c>
      <c r="BJ10" s="120">
        <f t="shared" si="58"/>
        <v>0</v>
      </c>
      <c r="BK10" s="263">
        <f t="shared" si="13"/>
        <v>0</v>
      </c>
      <c r="BL10" s="120">
        <f t="shared" si="59"/>
        <v>0</v>
      </c>
      <c r="BM10" s="120">
        <f t="shared" si="14"/>
        <v>0</v>
      </c>
      <c r="BN10" s="121">
        <f t="shared" si="60"/>
        <v>0</v>
      </c>
      <c r="BO10" s="194">
        <f>'Input Cost_MS1'!G$18</f>
        <v>0</v>
      </c>
      <c r="BP10" s="122">
        <f t="shared" si="61"/>
        <v>0</v>
      </c>
      <c r="BQ10" s="123">
        <f>BD10*(1+'Input Cost_MS1'!$G27)</f>
        <v>0</v>
      </c>
      <c r="BR10" s="124">
        <f t="shared" si="62"/>
        <v>0</v>
      </c>
      <c r="BS10" s="124">
        <f t="shared" si="62"/>
        <v>0</v>
      </c>
      <c r="BT10" s="119">
        <f t="shared" si="63"/>
        <v>0</v>
      </c>
      <c r="BU10" s="120">
        <f t="shared" si="64"/>
        <v>0</v>
      </c>
      <c r="BV10" s="120">
        <f t="shared" si="65"/>
        <v>0</v>
      </c>
      <c r="BW10" s="120">
        <f t="shared" si="66"/>
        <v>0</v>
      </c>
      <c r="BX10" s="263">
        <f t="shared" si="15"/>
        <v>0</v>
      </c>
      <c r="BY10" s="120">
        <f t="shared" si="67"/>
        <v>0</v>
      </c>
      <c r="BZ10" s="120">
        <f t="shared" si="16"/>
        <v>0</v>
      </c>
      <c r="CA10" s="121">
        <f t="shared" si="68"/>
        <v>0</v>
      </c>
      <c r="CB10" s="194">
        <f>'Input Cost_MS1'!G$19</f>
        <v>0</v>
      </c>
      <c r="CC10" s="122">
        <f t="shared" si="69"/>
        <v>0</v>
      </c>
      <c r="CD10" s="123">
        <f>BQ10*(1+'Input Cost_MS1'!$G28)</f>
        <v>0</v>
      </c>
      <c r="CE10" s="124">
        <f t="shared" si="70"/>
        <v>0</v>
      </c>
      <c r="CF10" s="124">
        <f t="shared" si="70"/>
        <v>0</v>
      </c>
      <c r="CG10" s="119">
        <f t="shared" si="71"/>
        <v>0</v>
      </c>
      <c r="CH10" s="120">
        <f t="shared" si="72"/>
        <v>0</v>
      </c>
      <c r="CI10" s="120">
        <f t="shared" si="73"/>
        <v>0</v>
      </c>
      <c r="CJ10" s="120">
        <f t="shared" si="74"/>
        <v>0</v>
      </c>
      <c r="CK10" s="263">
        <f t="shared" si="17"/>
        <v>0</v>
      </c>
      <c r="CL10" s="120">
        <f t="shared" si="75"/>
        <v>0</v>
      </c>
      <c r="CM10" s="120">
        <f t="shared" si="18"/>
        <v>0</v>
      </c>
      <c r="CN10" s="121">
        <f t="shared" si="76"/>
        <v>0</v>
      </c>
      <c r="CO10" s="260">
        <f t="shared" si="77"/>
        <v>0</v>
      </c>
      <c r="CP10" s="126">
        <f t="shared" si="78"/>
        <v>0</v>
      </c>
      <c r="CQ10" s="127" t="str">
        <f t="shared" si="79"/>
        <v/>
      </c>
      <c r="CR10" s="128" t="str">
        <f t="shared" si="80"/>
        <v/>
      </c>
      <c r="CS10" s="128" t="str">
        <f t="shared" si="81"/>
        <v/>
      </c>
      <c r="CT10" s="129">
        <f t="shared" si="19"/>
        <v>0</v>
      </c>
      <c r="CU10" s="130">
        <f t="shared" si="19"/>
        <v>0</v>
      </c>
      <c r="CV10" s="130">
        <f t="shared" si="19"/>
        <v>0</v>
      </c>
      <c r="CW10" s="130">
        <f t="shared" si="19"/>
        <v>0</v>
      </c>
      <c r="CX10" s="130">
        <f t="shared" si="19"/>
        <v>0</v>
      </c>
      <c r="CY10" s="130">
        <f t="shared" si="19"/>
        <v>0</v>
      </c>
      <c r="CZ10" s="130">
        <f t="shared" si="20"/>
        <v>0</v>
      </c>
      <c r="DA10" s="131">
        <f t="shared" si="82"/>
        <v>0</v>
      </c>
      <c r="DB10" s="132" t="str">
        <f t="shared" si="83"/>
        <v/>
      </c>
      <c r="DC10" s="133" t="str">
        <f t="shared" si="84"/>
        <v/>
      </c>
      <c r="DD10" s="348">
        <f>$CO10*'Input Cost_MS1'!$G109</f>
        <v>0</v>
      </c>
      <c r="DE10" s="348">
        <f>$CO10*'Input Cost_MS1'!$G110</f>
        <v>0</v>
      </c>
    </row>
    <row r="11" spans="1:109">
      <c r="A11" s="447">
        <f>'Input Cost_MS1'!$H$11</f>
        <v>0</v>
      </c>
      <c r="B11" s="194">
        <f>'Input Cost_MS1'!H$13</f>
        <v>0</v>
      </c>
      <c r="C11" s="657">
        <f>'Input Cost_MS1'!H$117/100</f>
        <v>0</v>
      </c>
      <c r="D11" s="196">
        <f>C11*(1+'Input Cost_MS1'!H$22)</f>
        <v>0</v>
      </c>
      <c r="E11" s="197">
        <f>(Kalkulation_MS1!$J$26)/100</f>
        <v>0</v>
      </c>
      <c r="F11" s="197">
        <f>(Kalkulation_MS1!$J$35)/100</f>
        <v>0</v>
      </c>
      <c r="G11" s="119">
        <f t="shared" si="21"/>
        <v>0</v>
      </c>
      <c r="H11" s="120">
        <f t="shared" si="22"/>
        <v>0</v>
      </c>
      <c r="I11" s="120">
        <f t="shared" si="23"/>
        <v>0</v>
      </c>
      <c r="J11" s="120">
        <f t="shared" si="24"/>
        <v>0</v>
      </c>
      <c r="K11" s="120">
        <f t="shared" si="25"/>
        <v>0</v>
      </c>
      <c r="L11" s="120">
        <f t="shared" si="26"/>
        <v>0</v>
      </c>
      <c r="M11" s="120">
        <f t="shared" si="27"/>
        <v>0</v>
      </c>
      <c r="N11" s="121">
        <f t="shared" si="28"/>
        <v>0</v>
      </c>
      <c r="O11" s="194">
        <f>'Input Cost_MS1'!H$14</f>
        <v>0</v>
      </c>
      <c r="P11" s="122">
        <f t="shared" si="29"/>
        <v>0</v>
      </c>
      <c r="Q11" s="123">
        <f>D11*(1+'Input Cost_MS1'!$H23)</f>
        <v>0</v>
      </c>
      <c r="R11" s="124">
        <f t="shared" si="30"/>
        <v>0</v>
      </c>
      <c r="S11" s="124">
        <f t="shared" si="30"/>
        <v>0</v>
      </c>
      <c r="T11" s="119">
        <f t="shared" si="31"/>
        <v>0</v>
      </c>
      <c r="U11" s="120">
        <f t="shared" si="32"/>
        <v>0</v>
      </c>
      <c r="V11" s="120">
        <f t="shared" si="33"/>
        <v>0</v>
      </c>
      <c r="W11" s="120">
        <f t="shared" si="34"/>
        <v>0</v>
      </c>
      <c r="X11" s="120">
        <f t="shared" si="7"/>
        <v>0</v>
      </c>
      <c r="Y11" s="120">
        <f t="shared" si="35"/>
        <v>0</v>
      </c>
      <c r="Z11" s="120">
        <f t="shared" si="8"/>
        <v>0</v>
      </c>
      <c r="AA11" s="121">
        <f t="shared" si="36"/>
        <v>0</v>
      </c>
      <c r="AB11" s="194">
        <f>'Input Cost_MS1'!H$15</f>
        <v>0</v>
      </c>
      <c r="AC11" s="122">
        <f t="shared" si="37"/>
        <v>0</v>
      </c>
      <c r="AD11" s="123">
        <f>Q11*(1+'Input Cost_MS1'!$H24)</f>
        <v>0</v>
      </c>
      <c r="AE11" s="124">
        <f t="shared" si="38"/>
        <v>0</v>
      </c>
      <c r="AF11" s="124">
        <f t="shared" si="38"/>
        <v>0</v>
      </c>
      <c r="AG11" s="119">
        <f t="shared" si="39"/>
        <v>0</v>
      </c>
      <c r="AH11" s="120">
        <f t="shared" si="40"/>
        <v>0</v>
      </c>
      <c r="AI11" s="120">
        <f t="shared" si="41"/>
        <v>0</v>
      </c>
      <c r="AJ11" s="120">
        <f t="shared" si="42"/>
        <v>0</v>
      </c>
      <c r="AK11" s="120">
        <f t="shared" si="9"/>
        <v>0</v>
      </c>
      <c r="AL11" s="120">
        <f t="shared" si="43"/>
        <v>0</v>
      </c>
      <c r="AM11" s="125">
        <f t="shared" si="10"/>
        <v>0</v>
      </c>
      <c r="AN11" s="121">
        <f t="shared" si="44"/>
        <v>0</v>
      </c>
      <c r="AO11" s="194">
        <f>'Input Cost_MS1'!H$16</f>
        <v>0</v>
      </c>
      <c r="AP11" s="122">
        <f t="shared" si="45"/>
        <v>0</v>
      </c>
      <c r="AQ11" s="123">
        <f>AD11*(1+'Input Cost_MS1'!$H25)</f>
        <v>0</v>
      </c>
      <c r="AR11" s="124">
        <f t="shared" si="46"/>
        <v>0</v>
      </c>
      <c r="AS11" s="124">
        <f t="shared" si="46"/>
        <v>0</v>
      </c>
      <c r="AT11" s="119">
        <f t="shared" si="47"/>
        <v>0</v>
      </c>
      <c r="AU11" s="120">
        <f t="shared" si="48"/>
        <v>0</v>
      </c>
      <c r="AV11" s="120">
        <f t="shared" si="49"/>
        <v>0</v>
      </c>
      <c r="AW11" s="120">
        <f t="shared" si="50"/>
        <v>0</v>
      </c>
      <c r="AX11" s="120">
        <f t="shared" si="11"/>
        <v>0</v>
      </c>
      <c r="AY11" s="120">
        <f t="shared" si="51"/>
        <v>0</v>
      </c>
      <c r="AZ11" s="120">
        <f t="shared" si="12"/>
        <v>0</v>
      </c>
      <c r="BA11" s="121">
        <f t="shared" si="52"/>
        <v>0</v>
      </c>
      <c r="BB11" s="194">
        <f>'Input Cost_MS1'!H$17</f>
        <v>0</v>
      </c>
      <c r="BC11" s="122">
        <f t="shared" si="53"/>
        <v>0</v>
      </c>
      <c r="BD11" s="123">
        <f>AQ11*(1+'Input Cost_MS1'!$H26)</f>
        <v>0</v>
      </c>
      <c r="BE11" s="124">
        <f t="shared" si="54"/>
        <v>0</v>
      </c>
      <c r="BF11" s="124">
        <f t="shared" si="54"/>
        <v>0</v>
      </c>
      <c r="BG11" s="119">
        <f t="shared" si="55"/>
        <v>0</v>
      </c>
      <c r="BH11" s="120">
        <f t="shared" si="56"/>
        <v>0</v>
      </c>
      <c r="BI11" s="120">
        <f t="shared" si="57"/>
        <v>0</v>
      </c>
      <c r="BJ11" s="120">
        <f t="shared" si="58"/>
        <v>0</v>
      </c>
      <c r="BK11" s="263">
        <f t="shared" si="13"/>
        <v>0</v>
      </c>
      <c r="BL11" s="120">
        <f t="shared" si="59"/>
        <v>0</v>
      </c>
      <c r="BM11" s="120">
        <f t="shared" si="14"/>
        <v>0</v>
      </c>
      <c r="BN11" s="121">
        <f t="shared" si="60"/>
        <v>0</v>
      </c>
      <c r="BO11" s="194">
        <f>'Input Cost_MS1'!H$18</f>
        <v>0</v>
      </c>
      <c r="BP11" s="122">
        <f t="shared" si="61"/>
        <v>0</v>
      </c>
      <c r="BQ11" s="123">
        <f>BD11*(1+'Input Cost_MS1'!$H27)</f>
        <v>0</v>
      </c>
      <c r="BR11" s="124">
        <f t="shared" si="62"/>
        <v>0</v>
      </c>
      <c r="BS11" s="124">
        <f t="shared" si="62"/>
        <v>0</v>
      </c>
      <c r="BT11" s="119">
        <f t="shared" si="63"/>
        <v>0</v>
      </c>
      <c r="BU11" s="120">
        <f t="shared" si="64"/>
        <v>0</v>
      </c>
      <c r="BV11" s="120">
        <f t="shared" si="65"/>
        <v>0</v>
      </c>
      <c r="BW11" s="120">
        <f t="shared" si="66"/>
        <v>0</v>
      </c>
      <c r="BX11" s="263">
        <f t="shared" si="15"/>
        <v>0</v>
      </c>
      <c r="BY11" s="120">
        <f t="shared" si="67"/>
        <v>0</v>
      </c>
      <c r="BZ11" s="120">
        <f t="shared" si="16"/>
        <v>0</v>
      </c>
      <c r="CA11" s="121">
        <f t="shared" si="68"/>
        <v>0</v>
      </c>
      <c r="CB11" s="194">
        <f>'Input Cost_MS1'!H$19</f>
        <v>0</v>
      </c>
      <c r="CC11" s="122">
        <f t="shared" si="69"/>
        <v>0</v>
      </c>
      <c r="CD11" s="123">
        <f>BQ11*(1+'Input Cost_MS1'!$H28)</f>
        <v>0</v>
      </c>
      <c r="CE11" s="124">
        <f t="shared" si="70"/>
        <v>0</v>
      </c>
      <c r="CF11" s="124">
        <f t="shared" si="70"/>
        <v>0</v>
      </c>
      <c r="CG11" s="119">
        <f t="shared" si="71"/>
        <v>0</v>
      </c>
      <c r="CH11" s="120">
        <f t="shared" si="72"/>
        <v>0</v>
      </c>
      <c r="CI11" s="120">
        <f t="shared" si="73"/>
        <v>0</v>
      </c>
      <c r="CJ11" s="120">
        <f t="shared" si="74"/>
        <v>0</v>
      </c>
      <c r="CK11" s="263">
        <f t="shared" si="17"/>
        <v>0</v>
      </c>
      <c r="CL11" s="120">
        <f t="shared" si="75"/>
        <v>0</v>
      </c>
      <c r="CM11" s="120">
        <f t="shared" si="18"/>
        <v>0</v>
      </c>
      <c r="CN11" s="121">
        <f t="shared" si="76"/>
        <v>0</v>
      </c>
      <c r="CO11" s="260">
        <f t="shared" si="77"/>
        <v>0</v>
      </c>
      <c r="CP11" s="126">
        <f t="shared" si="78"/>
        <v>0</v>
      </c>
      <c r="CQ11" s="127" t="str">
        <f t="shared" si="79"/>
        <v/>
      </c>
      <c r="CR11" s="128" t="str">
        <f t="shared" si="80"/>
        <v/>
      </c>
      <c r="CS11" s="128" t="str">
        <f t="shared" si="81"/>
        <v/>
      </c>
      <c r="CT11" s="129">
        <f t="shared" si="19"/>
        <v>0</v>
      </c>
      <c r="CU11" s="130">
        <f t="shared" si="19"/>
        <v>0</v>
      </c>
      <c r="CV11" s="130">
        <f t="shared" si="19"/>
        <v>0</v>
      </c>
      <c r="CW11" s="130">
        <f t="shared" si="19"/>
        <v>0</v>
      </c>
      <c r="CX11" s="130">
        <f t="shared" si="19"/>
        <v>0</v>
      </c>
      <c r="CY11" s="130">
        <f t="shared" si="19"/>
        <v>0</v>
      </c>
      <c r="CZ11" s="130">
        <f t="shared" si="20"/>
        <v>0</v>
      </c>
      <c r="DA11" s="131">
        <f t="shared" si="82"/>
        <v>0</v>
      </c>
      <c r="DB11" s="132" t="str">
        <f t="shared" si="83"/>
        <v/>
      </c>
      <c r="DC11" s="133" t="str">
        <f t="shared" si="84"/>
        <v/>
      </c>
      <c r="DD11" s="348">
        <f>$CO11*'Input Cost_MS1'!$H109</f>
        <v>0</v>
      </c>
      <c r="DE11" s="348">
        <f>$CO11*'Input Cost_MS1'!$H110</f>
        <v>0</v>
      </c>
    </row>
    <row r="12" spans="1:109">
      <c r="A12" s="447">
        <f>'Input Cost_MS1'!$I$11</f>
        <v>0</v>
      </c>
      <c r="B12" s="194">
        <f>'Input Cost_MS1'!I$13</f>
        <v>0</v>
      </c>
      <c r="C12" s="657">
        <f>'Input Cost_MS1'!I$117/100</f>
        <v>0</v>
      </c>
      <c r="D12" s="654">
        <f>C12*(1+'Input Cost_MS1'!I$22)</f>
        <v>0</v>
      </c>
      <c r="E12" s="197">
        <f>(Kalkulation_MS1!$K$26)/100</f>
        <v>0</v>
      </c>
      <c r="F12" s="197">
        <f>(Kalkulation_MS1!$K$35)/100</f>
        <v>0</v>
      </c>
      <c r="G12" s="119">
        <f t="shared" si="21"/>
        <v>0</v>
      </c>
      <c r="H12" s="120">
        <f t="shared" si="22"/>
        <v>0</v>
      </c>
      <c r="I12" s="120">
        <f t="shared" si="23"/>
        <v>0</v>
      </c>
      <c r="J12" s="120">
        <f t="shared" si="24"/>
        <v>0</v>
      </c>
      <c r="K12" s="120">
        <f t="shared" si="25"/>
        <v>0</v>
      </c>
      <c r="L12" s="120">
        <f t="shared" si="26"/>
        <v>0</v>
      </c>
      <c r="M12" s="120">
        <f t="shared" si="27"/>
        <v>0</v>
      </c>
      <c r="N12" s="121">
        <f t="shared" si="28"/>
        <v>0</v>
      </c>
      <c r="O12" s="194">
        <f>'Input Cost_MS1'!I$14</f>
        <v>0</v>
      </c>
      <c r="P12" s="122">
        <f t="shared" si="29"/>
        <v>0</v>
      </c>
      <c r="Q12" s="123">
        <f>D12*(1+'Input Cost_MS1'!$I23)</f>
        <v>0</v>
      </c>
      <c r="R12" s="124">
        <f t="shared" si="30"/>
        <v>0</v>
      </c>
      <c r="S12" s="124">
        <f t="shared" si="30"/>
        <v>0</v>
      </c>
      <c r="T12" s="119">
        <f t="shared" si="31"/>
        <v>0</v>
      </c>
      <c r="U12" s="120">
        <f t="shared" si="32"/>
        <v>0</v>
      </c>
      <c r="V12" s="120">
        <f t="shared" si="33"/>
        <v>0</v>
      </c>
      <c r="W12" s="120">
        <f t="shared" si="34"/>
        <v>0</v>
      </c>
      <c r="X12" s="120">
        <f t="shared" si="7"/>
        <v>0</v>
      </c>
      <c r="Y12" s="120">
        <f t="shared" si="35"/>
        <v>0</v>
      </c>
      <c r="Z12" s="120">
        <f t="shared" si="8"/>
        <v>0</v>
      </c>
      <c r="AA12" s="121">
        <f t="shared" si="36"/>
        <v>0</v>
      </c>
      <c r="AB12" s="194">
        <f>'Input Cost_MS1'!I$15</f>
        <v>0</v>
      </c>
      <c r="AC12" s="122">
        <f t="shared" si="37"/>
        <v>0</v>
      </c>
      <c r="AD12" s="123">
        <f>Q12*(1+'Input Cost_MS1'!$I24)</f>
        <v>0</v>
      </c>
      <c r="AE12" s="124">
        <f t="shared" si="38"/>
        <v>0</v>
      </c>
      <c r="AF12" s="124">
        <f t="shared" si="38"/>
        <v>0</v>
      </c>
      <c r="AG12" s="119">
        <f t="shared" si="39"/>
        <v>0</v>
      </c>
      <c r="AH12" s="120">
        <f t="shared" si="40"/>
        <v>0</v>
      </c>
      <c r="AI12" s="120">
        <f t="shared" si="41"/>
        <v>0</v>
      </c>
      <c r="AJ12" s="120">
        <f t="shared" si="42"/>
        <v>0</v>
      </c>
      <c r="AK12" s="120">
        <f t="shared" si="9"/>
        <v>0</v>
      </c>
      <c r="AL12" s="120">
        <f t="shared" si="43"/>
        <v>0</v>
      </c>
      <c r="AM12" s="125">
        <f t="shared" si="10"/>
        <v>0</v>
      </c>
      <c r="AN12" s="121">
        <f t="shared" si="44"/>
        <v>0</v>
      </c>
      <c r="AO12" s="194">
        <f>'Input Cost_MS1'!I$16</f>
        <v>0</v>
      </c>
      <c r="AP12" s="122">
        <f t="shared" si="45"/>
        <v>0</v>
      </c>
      <c r="AQ12" s="123">
        <f>AD12*(1+'Input Cost_MS1'!$I25)</f>
        <v>0</v>
      </c>
      <c r="AR12" s="124">
        <f t="shared" si="46"/>
        <v>0</v>
      </c>
      <c r="AS12" s="124">
        <f t="shared" si="46"/>
        <v>0</v>
      </c>
      <c r="AT12" s="119">
        <f t="shared" si="47"/>
        <v>0</v>
      </c>
      <c r="AU12" s="120">
        <f t="shared" si="48"/>
        <v>0</v>
      </c>
      <c r="AV12" s="120">
        <f t="shared" si="49"/>
        <v>0</v>
      </c>
      <c r="AW12" s="120">
        <f t="shared" si="50"/>
        <v>0</v>
      </c>
      <c r="AX12" s="120">
        <f t="shared" si="11"/>
        <v>0</v>
      </c>
      <c r="AY12" s="120">
        <f t="shared" si="51"/>
        <v>0</v>
      </c>
      <c r="AZ12" s="120">
        <f t="shared" si="12"/>
        <v>0</v>
      </c>
      <c r="BA12" s="121">
        <f t="shared" si="52"/>
        <v>0</v>
      </c>
      <c r="BB12" s="194">
        <f>'Input Cost_MS1'!I$17</f>
        <v>0</v>
      </c>
      <c r="BC12" s="122">
        <f t="shared" si="53"/>
        <v>0</v>
      </c>
      <c r="BD12" s="123">
        <f>AQ12*(1+'Input Cost_MS1'!$I26)</f>
        <v>0</v>
      </c>
      <c r="BE12" s="124">
        <f t="shared" si="54"/>
        <v>0</v>
      </c>
      <c r="BF12" s="124">
        <f t="shared" si="54"/>
        <v>0</v>
      </c>
      <c r="BG12" s="119">
        <f t="shared" si="55"/>
        <v>0</v>
      </c>
      <c r="BH12" s="120">
        <f t="shared" si="56"/>
        <v>0</v>
      </c>
      <c r="BI12" s="120">
        <f t="shared" si="57"/>
        <v>0</v>
      </c>
      <c r="BJ12" s="120">
        <f t="shared" si="58"/>
        <v>0</v>
      </c>
      <c r="BK12" s="263">
        <f t="shared" si="13"/>
        <v>0</v>
      </c>
      <c r="BL12" s="120">
        <f t="shared" si="59"/>
        <v>0</v>
      </c>
      <c r="BM12" s="120">
        <f t="shared" si="14"/>
        <v>0</v>
      </c>
      <c r="BN12" s="121">
        <f t="shared" si="60"/>
        <v>0</v>
      </c>
      <c r="BO12" s="194">
        <f>'Input Cost_MS1'!I$18</f>
        <v>0</v>
      </c>
      <c r="BP12" s="122">
        <f t="shared" si="61"/>
        <v>0</v>
      </c>
      <c r="BQ12" s="123">
        <f>BD12*(1+'Input Cost_MS1'!$I27)</f>
        <v>0</v>
      </c>
      <c r="BR12" s="124">
        <f t="shared" si="62"/>
        <v>0</v>
      </c>
      <c r="BS12" s="124">
        <f t="shared" si="62"/>
        <v>0</v>
      </c>
      <c r="BT12" s="119">
        <f t="shared" si="63"/>
        <v>0</v>
      </c>
      <c r="BU12" s="120">
        <f t="shared" si="64"/>
        <v>0</v>
      </c>
      <c r="BV12" s="120">
        <f t="shared" si="65"/>
        <v>0</v>
      </c>
      <c r="BW12" s="120">
        <f t="shared" si="66"/>
        <v>0</v>
      </c>
      <c r="BX12" s="263">
        <f t="shared" si="15"/>
        <v>0</v>
      </c>
      <c r="BY12" s="120">
        <f t="shared" si="67"/>
        <v>0</v>
      </c>
      <c r="BZ12" s="120">
        <f t="shared" si="16"/>
        <v>0</v>
      </c>
      <c r="CA12" s="121">
        <f t="shared" si="68"/>
        <v>0</v>
      </c>
      <c r="CB12" s="194">
        <f>'Input Cost_MS1'!I$19</f>
        <v>0</v>
      </c>
      <c r="CC12" s="122">
        <f t="shared" si="69"/>
        <v>0</v>
      </c>
      <c r="CD12" s="123">
        <f>BQ12*(1+'Input Cost_MS1'!$I28)</f>
        <v>0</v>
      </c>
      <c r="CE12" s="124">
        <f t="shared" si="70"/>
        <v>0</v>
      </c>
      <c r="CF12" s="124">
        <f t="shared" si="70"/>
        <v>0</v>
      </c>
      <c r="CG12" s="119">
        <f t="shared" si="71"/>
        <v>0</v>
      </c>
      <c r="CH12" s="120">
        <f t="shared" si="72"/>
        <v>0</v>
      </c>
      <c r="CI12" s="120">
        <f t="shared" si="73"/>
        <v>0</v>
      </c>
      <c r="CJ12" s="120">
        <f t="shared" si="74"/>
        <v>0</v>
      </c>
      <c r="CK12" s="263">
        <f t="shared" si="17"/>
        <v>0</v>
      </c>
      <c r="CL12" s="120">
        <f t="shared" si="75"/>
        <v>0</v>
      </c>
      <c r="CM12" s="120">
        <f t="shared" si="18"/>
        <v>0</v>
      </c>
      <c r="CN12" s="121">
        <f t="shared" si="76"/>
        <v>0</v>
      </c>
      <c r="CO12" s="260">
        <f t="shared" si="77"/>
        <v>0</v>
      </c>
      <c r="CP12" s="126">
        <f t="shared" si="78"/>
        <v>0</v>
      </c>
      <c r="CQ12" s="127" t="str">
        <f t="shared" si="79"/>
        <v/>
      </c>
      <c r="CR12" s="128" t="str">
        <f t="shared" si="80"/>
        <v/>
      </c>
      <c r="CS12" s="128" t="str">
        <f t="shared" si="81"/>
        <v/>
      </c>
      <c r="CT12" s="129">
        <f t="shared" si="19"/>
        <v>0</v>
      </c>
      <c r="CU12" s="130">
        <f t="shared" si="19"/>
        <v>0</v>
      </c>
      <c r="CV12" s="130">
        <f t="shared" si="19"/>
        <v>0</v>
      </c>
      <c r="CW12" s="130">
        <f t="shared" si="19"/>
        <v>0</v>
      </c>
      <c r="CX12" s="130">
        <f t="shared" si="19"/>
        <v>0</v>
      </c>
      <c r="CY12" s="130">
        <f t="shared" si="19"/>
        <v>0</v>
      </c>
      <c r="CZ12" s="130">
        <f t="shared" si="20"/>
        <v>0</v>
      </c>
      <c r="DA12" s="131">
        <f t="shared" si="82"/>
        <v>0</v>
      </c>
      <c r="DB12" s="132" t="str">
        <f t="shared" si="83"/>
        <v/>
      </c>
      <c r="DC12" s="133" t="str">
        <f t="shared" si="84"/>
        <v/>
      </c>
      <c r="DD12" s="348">
        <f>$CO12*'Input Cost_MS1'!$I109</f>
        <v>0</v>
      </c>
      <c r="DE12" s="348">
        <f>$CO12*'Input Cost_MS1'!$I110</f>
        <v>0</v>
      </c>
    </row>
    <row r="13" spans="1:109">
      <c r="A13" s="447">
        <f>'Input Cost_MS1'!$J$11</f>
        <v>0</v>
      </c>
      <c r="B13" s="194">
        <f>'Input Cost_MS1'!J$13</f>
        <v>0</v>
      </c>
      <c r="C13" s="657">
        <f>'Input Cost_MS1'!J$117/100</f>
        <v>0</v>
      </c>
      <c r="D13" s="654">
        <f>C13*(1+'Input Cost_MS1'!J$22)</f>
        <v>0</v>
      </c>
      <c r="E13" s="197">
        <f>(Kalkulation_MS1!$L$26)/100</f>
        <v>0</v>
      </c>
      <c r="F13" s="197">
        <f>(Kalkulation_MS1!$L$35)/100</f>
        <v>0</v>
      </c>
      <c r="G13" s="119">
        <f t="shared" si="21"/>
        <v>0</v>
      </c>
      <c r="H13" s="120">
        <f t="shared" si="22"/>
        <v>0</v>
      </c>
      <c r="I13" s="120">
        <f t="shared" si="23"/>
        <v>0</v>
      </c>
      <c r="J13" s="120">
        <f t="shared" si="24"/>
        <v>0</v>
      </c>
      <c r="K13" s="120">
        <f t="shared" si="25"/>
        <v>0</v>
      </c>
      <c r="L13" s="120">
        <f t="shared" si="26"/>
        <v>0</v>
      </c>
      <c r="M13" s="120">
        <f t="shared" si="27"/>
        <v>0</v>
      </c>
      <c r="N13" s="121">
        <f t="shared" si="28"/>
        <v>0</v>
      </c>
      <c r="O13" s="194">
        <f>'Input Cost_MS1'!J$14</f>
        <v>0</v>
      </c>
      <c r="P13" s="122">
        <f t="shared" si="29"/>
        <v>0</v>
      </c>
      <c r="Q13" s="123">
        <f>D13*(1+'Input Cost_MS1'!$J23)</f>
        <v>0</v>
      </c>
      <c r="R13" s="124">
        <f t="shared" si="30"/>
        <v>0</v>
      </c>
      <c r="S13" s="124">
        <f t="shared" si="30"/>
        <v>0</v>
      </c>
      <c r="T13" s="119">
        <f t="shared" si="31"/>
        <v>0</v>
      </c>
      <c r="U13" s="120">
        <f t="shared" si="32"/>
        <v>0</v>
      </c>
      <c r="V13" s="120">
        <f t="shared" si="33"/>
        <v>0</v>
      </c>
      <c r="W13" s="120">
        <f t="shared" si="34"/>
        <v>0</v>
      </c>
      <c r="X13" s="120">
        <f t="shared" si="7"/>
        <v>0</v>
      </c>
      <c r="Y13" s="120">
        <f t="shared" si="35"/>
        <v>0</v>
      </c>
      <c r="Z13" s="120">
        <f t="shared" si="8"/>
        <v>0</v>
      </c>
      <c r="AA13" s="121">
        <f t="shared" si="36"/>
        <v>0</v>
      </c>
      <c r="AB13" s="194">
        <f>'Input Cost_MS1'!J$15</f>
        <v>0</v>
      </c>
      <c r="AC13" s="122">
        <f t="shared" si="37"/>
        <v>0</v>
      </c>
      <c r="AD13" s="123">
        <f>Q13*(1+'Input Cost_MS1'!$J24)</f>
        <v>0</v>
      </c>
      <c r="AE13" s="124">
        <f t="shared" si="38"/>
        <v>0</v>
      </c>
      <c r="AF13" s="124">
        <f t="shared" si="38"/>
        <v>0</v>
      </c>
      <c r="AG13" s="119">
        <f t="shared" si="39"/>
        <v>0</v>
      </c>
      <c r="AH13" s="120">
        <f t="shared" si="40"/>
        <v>0</v>
      </c>
      <c r="AI13" s="120">
        <f t="shared" si="41"/>
        <v>0</v>
      </c>
      <c r="AJ13" s="120">
        <f t="shared" si="42"/>
        <v>0</v>
      </c>
      <c r="AK13" s="120">
        <f t="shared" si="9"/>
        <v>0</v>
      </c>
      <c r="AL13" s="120">
        <f t="shared" si="43"/>
        <v>0</v>
      </c>
      <c r="AM13" s="125">
        <f t="shared" si="10"/>
        <v>0</v>
      </c>
      <c r="AN13" s="121">
        <f t="shared" si="44"/>
        <v>0</v>
      </c>
      <c r="AO13" s="194">
        <f>'Input Cost_MS1'!J$16</f>
        <v>0</v>
      </c>
      <c r="AP13" s="122">
        <f t="shared" si="45"/>
        <v>0</v>
      </c>
      <c r="AQ13" s="123">
        <f>AD13*(1+'Input Cost_MS1'!$J25)</f>
        <v>0</v>
      </c>
      <c r="AR13" s="124">
        <f t="shared" si="46"/>
        <v>0</v>
      </c>
      <c r="AS13" s="124">
        <f t="shared" si="46"/>
        <v>0</v>
      </c>
      <c r="AT13" s="119">
        <f t="shared" si="47"/>
        <v>0</v>
      </c>
      <c r="AU13" s="120">
        <f t="shared" si="48"/>
        <v>0</v>
      </c>
      <c r="AV13" s="120">
        <f t="shared" si="49"/>
        <v>0</v>
      </c>
      <c r="AW13" s="120">
        <f t="shared" si="50"/>
        <v>0</v>
      </c>
      <c r="AX13" s="120">
        <f t="shared" si="11"/>
        <v>0</v>
      </c>
      <c r="AY13" s="120">
        <f t="shared" si="51"/>
        <v>0</v>
      </c>
      <c r="AZ13" s="120">
        <f t="shared" si="12"/>
        <v>0</v>
      </c>
      <c r="BA13" s="121">
        <f t="shared" si="52"/>
        <v>0</v>
      </c>
      <c r="BB13" s="194">
        <f>'Input Cost_MS1'!J$17</f>
        <v>0</v>
      </c>
      <c r="BC13" s="122">
        <f t="shared" si="53"/>
        <v>0</v>
      </c>
      <c r="BD13" s="123">
        <f>AQ13*(1+'Input Cost_MS1'!$J26)</f>
        <v>0</v>
      </c>
      <c r="BE13" s="124">
        <f t="shared" si="54"/>
        <v>0</v>
      </c>
      <c r="BF13" s="124">
        <f t="shared" si="54"/>
        <v>0</v>
      </c>
      <c r="BG13" s="119">
        <f t="shared" si="55"/>
        <v>0</v>
      </c>
      <c r="BH13" s="120">
        <f t="shared" si="56"/>
        <v>0</v>
      </c>
      <c r="BI13" s="120">
        <f t="shared" si="57"/>
        <v>0</v>
      </c>
      <c r="BJ13" s="120">
        <f t="shared" si="58"/>
        <v>0</v>
      </c>
      <c r="BK13" s="263">
        <f t="shared" si="13"/>
        <v>0</v>
      </c>
      <c r="BL13" s="120">
        <f t="shared" si="59"/>
        <v>0</v>
      </c>
      <c r="BM13" s="120">
        <f t="shared" si="14"/>
        <v>0</v>
      </c>
      <c r="BN13" s="121">
        <f t="shared" si="60"/>
        <v>0</v>
      </c>
      <c r="BO13" s="194">
        <f>'Input Cost_MS1'!J$18</f>
        <v>0</v>
      </c>
      <c r="BP13" s="122">
        <f t="shared" si="61"/>
        <v>0</v>
      </c>
      <c r="BQ13" s="123">
        <f>BD13*(1+'Input Cost_MS1'!$J27)</f>
        <v>0</v>
      </c>
      <c r="BR13" s="124">
        <f t="shared" si="62"/>
        <v>0</v>
      </c>
      <c r="BS13" s="124">
        <f t="shared" si="62"/>
        <v>0</v>
      </c>
      <c r="BT13" s="119">
        <f t="shared" si="63"/>
        <v>0</v>
      </c>
      <c r="BU13" s="120">
        <f t="shared" si="64"/>
        <v>0</v>
      </c>
      <c r="BV13" s="120">
        <f t="shared" si="65"/>
        <v>0</v>
      </c>
      <c r="BW13" s="120">
        <f t="shared" si="66"/>
        <v>0</v>
      </c>
      <c r="BX13" s="263">
        <f t="shared" si="15"/>
        <v>0</v>
      </c>
      <c r="BY13" s="120">
        <f t="shared" si="67"/>
        <v>0</v>
      </c>
      <c r="BZ13" s="120">
        <f t="shared" si="16"/>
        <v>0</v>
      </c>
      <c r="CA13" s="121">
        <f t="shared" si="68"/>
        <v>0</v>
      </c>
      <c r="CB13" s="194">
        <f>'Input Cost_MS1'!J$19</f>
        <v>0</v>
      </c>
      <c r="CC13" s="122">
        <f t="shared" si="69"/>
        <v>0</v>
      </c>
      <c r="CD13" s="123">
        <f>BQ13*(1+'Input Cost_MS1'!$J28)</f>
        <v>0</v>
      </c>
      <c r="CE13" s="124">
        <f t="shared" si="70"/>
        <v>0</v>
      </c>
      <c r="CF13" s="124">
        <f t="shared" si="70"/>
        <v>0</v>
      </c>
      <c r="CG13" s="119">
        <f t="shared" si="71"/>
        <v>0</v>
      </c>
      <c r="CH13" s="120">
        <f t="shared" si="72"/>
        <v>0</v>
      </c>
      <c r="CI13" s="120">
        <f t="shared" si="73"/>
        <v>0</v>
      </c>
      <c r="CJ13" s="120">
        <f t="shared" si="74"/>
        <v>0</v>
      </c>
      <c r="CK13" s="263">
        <f t="shared" si="17"/>
        <v>0</v>
      </c>
      <c r="CL13" s="120">
        <f t="shared" si="75"/>
        <v>0</v>
      </c>
      <c r="CM13" s="120">
        <f t="shared" si="18"/>
        <v>0</v>
      </c>
      <c r="CN13" s="121">
        <f t="shared" si="76"/>
        <v>0</v>
      </c>
      <c r="CO13" s="260">
        <f t="shared" si="77"/>
        <v>0</v>
      </c>
      <c r="CP13" s="126">
        <f t="shared" si="78"/>
        <v>0</v>
      </c>
      <c r="CQ13" s="127" t="str">
        <f t="shared" si="79"/>
        <v/>
      </c>
      <c r="CR13" s="128" t="str">
        <f t="shared" si="80"/>
        <v/>
      </c>
      <c r="CS13" s="128" t="str">
        <f t="shared" si="81"/>
        <v/>
      </c>
      <c r="CT13" s="129">
        <f t="shared" si="19"/>
        <v>0</v>
      </c>
      <c r="CU13" s="130">
        <f t="shared" si="19"/>
        <v>0</v>
      </c>
      <c r="CV13" s="130">
        <f t="shared" si="19"/>
        <v>0</v>
      </c>
      <c r="CW13" s="130">
        <f t="shared" si="19"/>
        <v>0</v>
      </c>
      <c r="CX13" s="130">
        <f t="shared" si="19"/>
        <v>0</v>
      </c>
      <c r="CY13" s="130">
        <f t="shared" si="19"/>
        <v>0</v>
      </c>
      <c r="CZ13" s="130">
        <f t="shared" si="20"/>
        <v>0</v>
      </c>
      <c r="DA13" s="131">
        <f t="shared" si="82"/>
        <v>0</v>
      </c>
      <c r="DB13" s="132" t="str">
        <f t="shared" si="83"/>
        <v/>
      </c>
      <c r="DC13" s="133" t="str">
        <f t="shared" si="84"/>
        <v/>
      </c>
      <c r="DD13" s="348">
        <f>$CO13*'Input Cost_MS1'!$J109</f>
        <v>0</v>
      </c>
      <c r="DE13" s="348">
        <f>$CO13*'Input Cost_MS1'!$J110</f>
        <v>0</v>
      </c>
    </row>
    <row r="14" spans="1:109">
      <c r="A14" s="447">
        <f>'Input Cost_MS1'!$K$11</f>
        <v>0</v>
      </c>
      <c r="B14" s="194">
        <f>'Input Cost_MS1'!K$13</f>
        <v>0</v>
      </c>
      <c r="C14" s="657">
        <f>'Input Cost_MS1'!K$117/100</f>
        <v>0</v>
      </c>
      <c r="D14" s="654">
        <f>C14*(1+'Input Cost_MS1'!K$22)</f>
        <v>0</v>
      </c>
      <c r="E14" s="197">
        <f>(Kalkulation_MS1!$M$26)/100</f>
        <v>0</v>
      </c>
      <c r="F14" s="197">
        <f>(Kalkulation_MS1!$M$35)/100</f>
        <v>0</v>
      </c>
      <c r="G14" s="119">
        <f t="shared" si="21"/>
        <v>0</v>
      </c>
      <c r="H14" s="120">
        <f t="shared" si="22"/>
        <v>0</v>
      </c>
      <c r="I14" s="120">
        <f t="shared" si="23"/>
        <v>0</v>
      </c>
      <c r="J14" s="120">
        <f t="shared" si="24"/>
        <v>0</v>
      </c>
      <c r="K14" s="120">
        <f t="shared" si="25"/>
        <v>0</v>
      </c>
      <c r="L14" s="120">
        <f t="shared" si="26"/>
        <v>0</v>
      </c>
      <c r="M14" s="120">
        <f t="shared" si="27"/>
        <v>0</v>
      </c>
      <c r="N14" s="121">
        <f t="shared" si="28"/>
        <v>0</v>
      </c>
      <c r="O14" s="194">
        <f>'Input Cost_MS1'!K$14</f>
        <v>0</v>
      </c>
      <c r="P14" s="122">
        <f t="shared" si="29"/>
        <v>0</v>
      </c>
      <c r="Q14" s="123">
        <f>D14*(1+'Input Cost_MS1'!$K23)</f>
        <v>0</v>
      </c>
      <c r="R14" s="124">
        <f t="shared" si="30"/>
        <v>0</v>
      </c>
      <c r="S14" s="124">
        <f t="shared" si="30"/>
        <v>0</v>
      </c>
      <c r="T14" s="119">
        <f t="shared" si="31"/>
        <v>0</v>
      </c>
      <c r="U14" s="120">
        <f t="shared" si="32"/>
        <v>0</v>
      </c>
      <c r="V14" s="120">
        <f t="shared" si="33"/>
        <v>0</v>
      </c>
      <c r="W14" s="120">
        <f t="shared" si="34"/>
        <v>0</v>
      </c>
      <c r="X14" s="120">
        <f t="shared" si="7"/>
        <v>0</v>
      </c>
      <c r="Y14" s="120">
        <f t="shared" si="35"/>
        <v>0</v>
      </c>
      <c r="Z14" s="120">
        <f t="shared" si="8"/>
        <v>0</v>
      </c>
      <c r="AA14" s="121">
        <f t="shared" si="36"/>
        <v>0</v>
      </c>
      <c r="AB14" s="194">
        <f>'Input Cost_MS1'!K$15</f>
        <v>0</v>
      </c>
      <c r="AC14" s="122">
        <f t="shared" si="37"/>
        <v>0</v>
      </c>
      <c r="AD14" s="123">
        <f>Q14*(1+'Input Cost_MS1'!$K24)</f>
        <v>0</v>
      </c>
      <c r="AE14" s="124">
        <f t="shared" si="38"/>
        <v>0</v>
      </c>
      <c r="AF14" s="124">
        <f t="shared" si="38"/>
        <v>0</v>
      </c>
      <c r="AG14" s="119">
        <f t="shared" si="39"/>
        <v>0</v>
      </c>
      <c r="AH14" s="120">
        <f t="shared" si="40"/>
        <v>0</v>
      </c>
      <c r="AI14" s="120">
        <f t="shared" si="41"/>
        <v>0</v>
      </c>
      <c r="AJ14" s="120">
        <f t="shared" si="42"/>
        <v>0</v>
      </c>
      <c r="AK14" s="120">
        <f t="shared" si="9"/>
        <v>0</v>
      </c>
      <c r="AL14" s="120">
        <f t="shared" si="43"/>
        <v>0</v>
      </c>
      <c r="AM14" s="125">
        <f t="shared" si="10"/>
        <v>0</v>
      </c>
      <c r="AN14" s="121">
        <f t="shared" si="44"/>
        <v>0</v>
      </c>
      <c r="AO14" s="194">
        <f>'Input Cost_MS1'!K$16</f>
        <v>0</v>
      </c>
      <c r="AP14" s="122">
        <f t="shared" si="45"/>
        <v>0</v>
      </c>
      <c r="AQ14" s="123">
        <f>AD14*(1+'Input Cost_MS1'!$K25)</f>
        <v>0</v>
      </c>
      <c r="AR14" s="124">
        <f t="shared" si="46"/>
        <v>0</v>
      </c>
      <c r="AS14" s="124">
        <f t="shared" si="46"/>
        <v>0</v>
      </c>
      <c r="AT14" s="119">
        <f t="shared" si="47"/>
        <v>0</v>
      </c>
      <c r="AU14" s="120">
        <f t="shared" si="48"/>
        <v>0</v>
      </c>
      <c r="AV14" s="120">
        <f t="shared" si="49"/>
        <v>0</v>
      </c>
      <c r="AW14" s="120">
        <f t="shared" si="50"/>
        <v>0</v>
      </c>
      <c r="AX14" s="120">
        <f t="shared" si="11"/>
        <v>0</v>
      </c>
      <c r="AY14" s="120">
        <f t="shared" si="51"/>
        <v>0</v>
      </c>
      <c r="AZ14" s="120">
        <f t="shared" si="12"/>
        <v>0</v>
      </c>
      <c r="BA14" s="121">
        <f t="shared" si="52"/>
        <v>0</v>
      </c>
      <c r="BB14" s="194">
        <f>'Input Cost_MS1'!K$17</f>
        <v>0</v>
      </c>
      <c r="BC14" s="122">
        <f t="shared" si="53"/>
        <v>0</v>
      </c>
      <c r="BD14" s="123">
        <f>AQ14*(1+'Input Cost_MS1'!$K26)</f>
        <v>0</v>
      </c>
      <c r="BE14" s="124">
        <f t="shared" si="54"/>
        <v>0</v>
      </c>
      <c r="BF14" s="124">
        <f t="shared" si="54"/>
        <v>0</v>
      </c>
      <c r="BG14" s="119">
        <f t="shared" si="55"/>
        <v>0</v>
      </c>
      <c r="BH14" s="120">
        <f t="shared" si="56"/>
        <v>0</v>
      </c>
      <c r="BI14" s="120">
        <f t="shared" si="57"/>
        <v>0</v>
      </c>
      <c r="BJ14" s="120">
        <f t="shared" si="58"/>
        <v>0</v>
      </c>
      <c r="BK14" s="263">
        <f t="shared" si="13"/>
        <v>0</v>
      </c>
      <c r="BL14" s="120">
        <f t="shared" si="59"/>
        <v>0</v>
      </c>
      <c r="BM14" s="120">
        <f t="shared" si="14"/>
        <v>0</v>
      </c>
      <c r="BN14" s="121">
        <f t="shared" si="60"/>
        <v>0</v>
      </c>
      <c r="BO14" s="194">
        <f>'Input Cost_MS1'!K$18</f>
        <v>0</v>
      </c>
      <c r="BP14" s="122">
        <f t="shared" si="61"/>
        <v>0</v>
      </c>
      <c r="BQ14" s="123">
        <f>BD14*(1+'Input Cost_MS1'!$K27)</f>
        <v>0</v>
      </c>
      <c r="BR14" s="124">
        <f t="shared" si="62"/>
        <v>0</v>
      </c>
      <c r="BS14" s="124">
        <f t="shared" si="62"/>
        <v>0</v>
      </c>
      <c r="BT14" s="119">
        <f t="shared" si="63"/>
        <v>0</v>
      </c>
      <c r="BU14" s="120">
        <f t="shared" si="64"/>
        <v>0</v>
      </c>
      <c r="BV14" s="120">
        <f t="shared" si="65"/>
        <v>0</v>
      </c>
      <c r="BW14" s="120">
        <f t="shared" si="66"/>
        <v>0</v>
      </c>
      <c r="BX14" s="263">
        <f t="shared" si="15"/>
        <v>0</v>
      </c>
      <c r="BY14" s="120">
        <f t="shared" si="67"/>
        <v>0</v>
      </c>
      <c r="BZ14" s="120">
        <f t="shared" si="16"/>
        <v>0</v>
      </c>
      <c r="CA14" s="121">
        <f t="shared" si="68"/>
        <v>0</v>
      </c>
      <c r="CB14" s="194">
        <f>'Input Cost_MS1'!K$19</f>
        <v>0</v>
      </c>
      <c r="CC14" s="122">
        <f t="shared" si="69"/>
        <v>0</v>
      </c>
      <c r="CD14" s="123">
        <f>BQ14*(1+'Input Cost_MS1'!$K28)</f>
        <v>0</v>
      </c>
      <c r="CE14" s="124">
        <f t="shared" si="70"/>
        <v>0</v>
      </c>
      <c r="CF14" s="124">
        <f t="shared" si="70"/>
        <v>0</v>
      </c>
      <c r="CG14" s="119">
        <f t="shared" si="71"/>
        <v>0</v>
      </c>
      <c r="CH14" s="120">
        <f t="shared" si="72"/>
        <v>0</v>
      </c>
      <c r="CI14" s="120">
        <f t="shared" si="73"/>
        <v>0</v>
      </c>
      <c r="CJ14" s="120">
        <f t="shared" si="74"/>
        <v>0</v>
      </c>
      <c r="CK14" s="263">
        <f t="shared" si="17"/>
        <v>0</v>
      </c>
      <c r="CL14" s="120">
        <f t="shared" si="75"/>
        <v>0</v>
      </c>
      <c r="CM14" s="120">
        <f t="shared" si="18"/>
        <v>0</v>
      </c>
      <c r="CN14" s="121">
        <f t="shared" si="76"/>
        <v>0</v>
      </c>
      <c r="CO14" s="260">
        <f t="shared" si="77"/>
        <v>0</v>
      </c>
      <c r="CP14" s="126">
        <f t="shared" si="78"/>
        <v>0</v>
      </c>
      <c r="CQ14" s="127" t="str">
        <f t="shared" si="79"/>
        <v/>
      </c>
      <c r="CR14" s="128" t="str">
        <f t="shared" si="80"/>
        <v/>
      </c>
      <c r="CS14" s="128" t="str">
        <f t="shared" si="81"/>
        <v/>
      </c>
      <c r="CT14" s="129">
        <f t="shared" si="19"/>
        <v>0</v>
      </c>
      <c r="CU14" s="130">
        <f t="shared" si="19"/>
        <v>0</v>
      </c>
      <c r="CV14" s="130">
        <f t="shared" si="19"/>
        <v>0</v>
      </c>
      <c r="CW14" s="130">
        <f t="shared" si="19"/>
        <v>0</v>
      </c>
      <c r="CX14" s="130">
        <f t="shared" si="19"/>
        <v>0</v>
      </c>
      <c r="CY14" s="130">
        <f t="shared" si="19"/>
        <v>0</v>
      </c>
      <c r="CZ14" s="130">
        <f t="shared" si="20"/>
        <v>0</v>
      </c>
      <c r="DA14" s="131">
        <f t="shared" si="82"/>
        <v>0</v>
      </c>
      <c r="DB14" s="132" t="str">
        <f t="shared" si="83"/>
        <v/>
      </c>
      <c r="DC14" s="133" t="str">
        <f t="shared" si="84"/>
        <v/>
      </c>
      <c r="DD14" s="348">
        <f>$CO14*'Input Cost_MS1'!$K109</f>
        <v>0</v>
      </c>
      <c r="DE14" s="348">
        <f>$CO14*'Input Cost_MS1'!$K110</f>
        <v>0</v>
      </c>
    </row>
    <row r="15" spans="1:109">
      <c r="A15" s="447">
        <f>'Input Cost_MS1'!$L$11</f>
        <v>0</v>
      </c>
      <c r="B15" s="194">
        <f>'Input Cost_MS1'!L$13</f>
        <v>0</v>
      </c>
      <c r="C15" s="657">
        <f>'Input Cost_MS1'!L$117/100</f>
        <v>0</v>
      </c>
      <c r="D15" s="654">
        <f>C15*(1+'Input Cost_MS1'!L$22)</f>
        <v>0</v>
      </c>
      <c r="E15" s="197">
        <f>(Kalkulation_MS1!$N$26)/100</f>
        <v>0</v>
      </c>
      <c r="F15" s="197">
        <f>(Kalkulation_MS1!$N$35)/100</f>
        <v>0</v>
      </c>
      <c r="G15" s="119">
        <f t="shared" si="21"/>
        <v>0</v>
      </c>
      <c r="H15" s="120">
        <f t="shared" si="22"/>
        <v>0</v>
      </c>
      <c r="I15" s="120">
        <f t="shared" si="23"/>
        <v>0</v>
      </c>
      <c r="J15" s="120">
        <f t="shared" si="24"/>
        <v>0</v>
      </c>
      <c r="K15" s="120">
        <f t="shared" si="25"/>
        <v>0</v>
      </c>
      <c r="L15" s="120">
        <f t="shared" si="26"/>
        <v>0</v>
      </c>
      <c r="M15" s="120">
        <f t="shared" si="27"/>
        <v>0</v>
      </c>
      <c r="N15" s="121">
        <f t="shared" si="28"/>
        <v>0</v>
      </c>
      <c r="O15" s="194">
        <f>'Input Cost_MS1'!L$14</f>
        <v>0</v>
      </c>
      <c r="P15" s="122">
        <f t="shared" si="29"/>
        <v>0</v>
      </c>
      <c r="Q15" s="123">
        <f>D15*(1+'Input Cost_MS1'!$L23)</f>
        <v>0</v>
      </c>
      <c r="R15" s="124">
        <f t="shared" si="30"/>
        <v>0</v>
      </c>
      <c r="S15" s="124">
        <f t="shared" si="30"/>
        <v>0</v>
      </c>
      <c r="T15" s="119">
        <f t="shared" si="31"/>
        <v>0</v>
      </c>
      <c r="U15" s="120">
        <f t="shared" si="32"/>
        <v>0</v>
      </c>
      <c r="V15" s="120">
        <f t="shared" si="33"/>
        <v>0</v>
      </c>
      <c r="W15" s="120">
        <f t="shared" si="34"/>
        <v>0</v>
      </c>
      <c r="X15" s="120">
        <f t="shared" si="7"/>
        <v>0</v>
      </c>
      <c r="Y15" s="120">
        <f t="shared" si="35"/>
        <v>0</v>
      </c>
      <c r="Z15" s="120">
        <f t="shared" si="8"/>
        <v>0</v>
      </c>
      <c r="AA15" s="121">
        <f t="shared" si="36"/>
        <v>0</v>
      </c>
      <c r="AB15" s="194">
        <f>'Input Cost_MS1'!L$15</f>
        <v>0</v>
      </c>
      <c r="AC15" s="122">
        <f t="shared" si="37"/>
        <v>0</v>
      </c>
      <c r="AD15" s="123">
        <f>Q15*(1+'Input Cost_MS1'!$L24)</f>
        <v>0</v>
      </c>
      <c r="AE15" s="124">
        <f t="shared" si="38"/>
        <v>0</v>
      </c>
      <c r="AF15" s="124">
        <f t="shared" si="38"/>
        <v>0</v>
      </c>
      <c r="AG15" s="119">
        <f t="shared" si="39"/>
        <v>0</v>
      </c>
      <c r="AH15" s="120">
        <f t="shared" si="40"/>
        <v>0</v>
      </c>
      <c r="AI15" s="120">
        <f t="shared" si="41"/>
        <v>0</v>
      </c>
      <c r="AJ15" s="120">
        <f t="shared" si="42"/>
        <v>0</v>
      </c>
      <c r="AK15" s="120">
        <f t="shared" si="9"/>
        <v>0</v>
      </c>
      <c r="AL15" s="120">
        <f t="shared" si="43"/>
        <v>0</v>
      </c>
      <c r="AM15" s="125">
        <f t="shared" si="10"/>
        <v>0</v>
      </c>
      <c r="AN15" s="121">
        <f t="shared" si="44"/>
        <v>0</v>
      </c>
      <c r="AO15" s="194">
        <f>'Input Cost_MS1'!L$16</f>
        <v>0</v>
      </c>
      <c r="AP15" s="122">
        <f t="shared" si="45"/>
        <v>0</v>
      </c>
      <c r="AQ15" s="123">
        <f>AD15*(1+'Input Cost_MS1'!$L25)</f>
        <v>0</v>
      </c>
      <c r="AR15" s="124">
        <f t="shared" si="46"/>
        <v>0</v>
      </c>
      <c r="AS15" s="124">
        <f t="shared" si="46"/>
        <v>0</v>
      </c>
      <c r="AT15" s="119">
        <f t="shared" si="47"/>
        <v>0</v>
      </c>
      <c r="AU15" s="120">
        <f t="shared" si="48"/>
        <v>0</v>
      </c>
      <c r="AV15" s="120">
        <f t="shared" si="49"/>
        <v>0</v>
      </c>
      <c r="AW15" s="120">
        <f t="shared" si="50"/>
        <v>0</v>
      </c>
      <c r="AX15" s="120">
        <f t="shared" si="11"/>
        <v>0</v>
      </c>
      <c r="AY15" s="120">
        <f t="shared" si="51"/>
        <v>0</v>
      </c>
      <c r="AZ15" s="120">
        <f t="shared" si="12"/>
        <v>0</v>
      </c>
      <c r="BA15" s="121">
        <f t="shared" si="52"/>
        <v>0</v>
      </c>
      <c r="BB15" s="194">
        <f>'Input Cost_MS1'!L$17</f>
        <v>0</v>
      </c>
      <c r="BC15" s="122">
        <f t="shared" si="53"/>
        <v>0</v>
      </c>
      <c r="BD15" s="123">
        <f>AQ15*(1+'Input Cost_MS1'!$L26)</f>
        <v>0</v>
      </c>
      <c r="BE15" s="124">
        <f t="shared" si="54"/>
        <v>0</v>
      </c>
      <c r="BF15" s="124">
        <f t="shared" si="54"/>
        <v>0</v>
      </c>
      <c r="BG15" s="119">
        <f t="shared" si="55"/>
        <v>0</v>
      </c>
      <c r="BH15" s="120">
        <f t="shared" si="56"/>
        <v>0</v>
      </c>
      <c r="BI15" s="120">
        <f t="shared" si="57"/>
        <v>0</v>
      </c>
      <c r="BJ15" s="120">
        <f t="shared" si="58"/>
        <v>0</v>
      </c>
      <c r="BK15" s="263">
        <f t="shared" si="13"/>
        <v>0</v>
      </c>
      <c r="BL15" s="120">
        <f t="shared" si="59"/>
        <v>0</v>
      </c>
      <c r="BM15" s="120">
        <f t="shared" si="14"/>
        <v>0</v>
      </c>
      <c r="BN15" s="121">
        <f t="shared" si="60"/>
        <v>0</v>
      </c>
      <c r="BO15" s="194">
        <f>'Input Cost_MS1'!L$18</f>
        <v>0</v>
      </c>
      <c r="BP15" s="122">
        <f t="shared" si="61"/>
        <v>0</v>
      </c>
      <c r="BQ15" s="123">
        <f>BD15*(1+'Input Cost_MS1'!$L27)</f>
        <v>0</v>
      </c>
      <c r="BR15" s="124">
        <f t="shared" si="62"/>
        <v>0</v>
      </c>
      <c r="BS15" s="124">
        <f t="shared" si="62"/>
        <v>0</v>
      </c>
      <c r="BT15" s="119">
        <f t="shared" si="63"/>
        <v>0</v>
      </c>
      <c r="BU15" s="120">
        <f t="shared" si="64"/>
        <v>0</v>
      </c>
      <c r="BV15" s="120">
        <f t="shared" si="65"/>
        <v>0</v>
      </c>
      <c r="BW15" s="120">
        <f t="shared" si="66"/>
        <v>0</v>
      </c>
      <c r="BX15" s="263">
        <f t="shared" si="15"/>
        <v>0</v>
      </c>
      <c r="BY15" s="120">
        <f t="shared" si="67"/>
        <v>0</v>
      </c>
      <c r="BZ15" s="120">
        <f t="shared" si="16"/>
        <v>0</v>
      </c>
      <c r="CA15" s="121">
        <f t="shared" si="68"/>
        <v>0</v>
      </c>
      <c r="CB15" s="194">
        <f>'Input Cost_MS1'!L$19</f>
        <v>0</v>
      </c>
      <c r="CC15" s="122">
        <f t="shared" si="69"/>
        <v>0</v>
      </c>
      <c r="CD15" s="123">
        <f>BQ15*(1+'Input Cost_MS1'!$L28)</f>
        <v>0</v>
      </c>
      <c r="CE15" s="124">
        <f t="shared" si="70"/>
        <v>0</v>
      </c>
      <c r="CF15" s="124">
        <f t="shared" si="70"/>
        <v>0</v>
      </c>
      <c r="CG15" s="119">
        <f t="shared" si="71"/>
        <v>0</v>
      </c>
      <c r="CH15" s="120">
        <f t="shared" si="72"/>
        <v>0</v>
      </c>
      <c r="CI15" s="120">
        <f t="shared" si="73"/>
        <v>0</v>
      </c>
      <c r="CJ15" s="120">
        <f t="shared" si="74"/>
        <v>0</v>
      </c>
      <c r="CK15" s="263">
        <f t="shared" si="17"/>
        <v>0</v>
      </c>
      <c r="CL15" s="120">
        <f t="shared" si="75"/>
        <v>0</v>
      </c>
      <c r="CM15" s="120">
        <f t="shared" si="18"/>
        <v>0</v>
      </c>
      <c r="CN15" s="121">
        <f t="shared" si="76"/>
        <v>0</v>
      </c>
      <c r="CO15" s="260">
        <f t="shared" si="77"/>
        <v>0</v>
      </c>
      <c r="CP15" s="126">
        <f t="shared" si="78"/>
        <v>0</v>
      </c>
      <c r="CQ15" s="127" t="str">
        <f t="shared" si="79"/>
        <v/>
      </c>
      <c r="CR15" s="128" t="str">
        <f t="shared" si="80"/>
        <v/>
      </c>
      <c r="CS15" s="128" t="str">
        <f t="shared" si="81"/>
        <v/>
      </c>
      <c r="CT15" s="129">
        <f t="shared" si="19"/>
        <v>0</v>
      </c>
      <c r="CU15" s="130">
        <f t="shared" si="19"/>
        <v>0</v>
      </c>
      <c r="CV15" s="130">
        <f t="shared" si="19"/>
        <v>0</v>
      </c>
      <c r="CW15" s="130">
        <f t="shared" si="19"/>
        <v>0</v>
      </c>
      <c r="CX15" s="130">
        <f t="shared" si="19"/>
        <v>0</v>
      </c>
      <c r="CY15" s="130">
        <f t="shared" si="19"/>
        <v>0</v>
      </c>
      <c r="CZ15" s="130">
        <f t="shared" si="20"/>
        <v>0</v>
      </c>
      <c r="DA15" s="131">
        <f t="shared" si="82"/>
        <v>0</v>
      </c>
      <c r="DB15" s="132" t="str">
        <f t="shared" si="83"/>
        <v/>
      </c>
      <c r="DC15" s="133" t="str">
        <f t="shared" si="84"/>
        <v/>
      </c>
      <c r="DD15" s="348">
        <f>$CO15*'Input Cost_MS1'!$L109</f>
        <v>0</v>
      </c>
      <c r="DE15" s="348">
        <f>$CO15*'Input Cost_MS1'!$L110</f>
        <v>0</v>
      </c>
    </row>
    <row r="16" spans="1:109">
      <c r="A16" s="447">
        <f>'Input Cost_MS1'!M11</f>
        <v>0</v>
      </c>
      <c r="B16" s="194">
        <f>'Input Cost_MS1'!M$13</f>
        <v>0</v>
      </c>
      <c r="C16" s="657">
        <f>'Input Cost_MS1'!M$117/100</f>
        <v>0</v>
      </c>
      <c r="D16" s="654">
        <f>C16*(1+'Input Cost_MS1'!M$22)</f>
        <v>0</v>
      </c>
      <c r="E16" s="197">
        <f>(Kalkulation_MS1!$O$26)/100</f>
        <v>0</v>
      </c>
      <c r="F16" s="197">
        <f>(Kalkulation_MS1!$O$35)/100</f>
        <v>0</v>
      </c>
      <c r="G16" s="119">
        <f t="shared" si="21"/>
        <v>0</v>
      </c>
      <c r="H16" s="120">
        <f t="shared" si="22"/>
        <v>0</v>
      </c>
      <c r="I16" s="120">
        <f t="shared" si="23"/>
        <v>0</v>
      </c>
      <c r="J16" s="120">
        <f t="shared" si="24"/>
        <v>0</v>
      </c>
      <c r="K16" s="120">
        <f t="shared" si="25"/>
        <v>0</v>
      </c>
      <c r="L16" s="120">
        <f t="shared" si="26"/>
        <v>0</v>
      </c>
      <c r="M16" s="120">
        <f t="shared" si="27"/>
        <v>0</v>
      </c>
      <c r="N16" s="121">
        <f t="shared" si="28"/>
        <v>0</v>
      </c>
      <c r="O16" s="194">
        <f>'Input Cost_MS1'!M$14</f>
        <v>0</v>
      </c>
      <c r="P16" s="122">
        <f t="shared" si="29"/>
        <v>0</v>
      </c>
      <c r="Q16" s="123">
        <f>D16*(1+'Input Cost_MS1'!$M23)</f>
        <v>0</v>
      </c>
      <c r="R16" s="124">
        <f t="shared" si="30"/>
        <v>0</v>
      </c>
      <c r="S16" s="124">
        <f t="shared" si="30"/>
        <v>0</v>
      </c>
      <c r="T16" s="119">
        <f t="shared" si="31"/>
        <v>0</v>
      </c>
      <c r="U16" s="120">
        <f t="shared" si="32"/>
        <v>0</v>
      </c>
      <c r="V16" s="120">
        <f t="shared" si="33"/>
        <v>0</v>
      </c>
      <c r="W16" s="120">
        <f t="shared" si="34"/>
        <v>0</v>
      </c>
      <c r="X16" s="120">
        <f t="shared" si="7"/>
        <v>0</v>
      </c>
      <c r="Y16" s="120">
        <f t="shared" si="35"/>
        <v>0</v>
      </c>
      <c r="Z16" s="120">
        <f t="shared" si="8"/>
        <v>0</v>
      </c>
      <c r="AA16" s="121">
        <f t="shared" si="36"/>
        <v>0</v>
      </c>
      <c r="AB16" s="194">
        <f>'Input Cost_MS1'!M$15</f>
        <v>0</v>
      </c>
      <c r="AC16" s="122">
        <f t="shared" si="37"/>
        <v>0</v>
      </c>
      <c r="AD16" s="123">
        <f>Q16*(1+'Input Cost_MS1'!$M24)</f>
        <v>0</v>
      </c>
      <c r="AE16" s="124">
        <f t="shared" si="38"/>
        <v>0</v>
      </c>
      <c r="AF16" s="124">
        <f t="shared" si="38"/>
        <v>0</v>
      </c>
      <c r="AG16" s="119">
        <f t="shared" si="39"/>
        <v>0</v>
      </c>
      <c r="AH16" s="120">
        <f t="shared" si="40"/>
        <v>0</v>
      </c>
      <c r="AI16" s="120">
        <f t="shared" si="41"/>
        <v>0</v>
      </c>
      <c r="AJ16" s="120">
        <f t="shared" si="42"/>
        <v>0</v>
      </c>
      <c r="AK16" s="120">
        <f t="shared" si="9"/>
        <v>0</v>
      </c>
      <c r="AL16" s="120">
        <f t="shared" si="43"/>
        <v>0</v>
      </c>
      <c r="AM16" s="125">
        <f t="shared" si="10"/>
        <v>0</v>
      </c>
      <c r="AN16" s="121">
        <f t="shared" si="44"/>
        <v>0</v>
      </c>
      <c r="AO16" s="194">
        <f>'Input Cost_MS1'!M$16</f>
        <v>0</v>
      </c>
      <c r="AP16" s="122">
        <f t="shared" si="45"/>
        <v>0</v>
      </c>
      <c r="AQ16" s="123">
        <f>AD16*(1+'Input Cost_MS1'!$M25)</f>
        <v>0</v>
      </c>
      <c r="AR16" s="124">
        <f t="shared" si="46"/>
        <v>0</v>
      </c>
      <c r="AS16" s="124">
        <f t="shared" si="46"/>
        <v>0</v>
      </c>
      <c r="AT16" s="119">
        <f t="shared" si="47"/>
        <v>0</v>
      </c>
      <c r="AU16" s="120">
        <f t="shared" si="48"/>
        <v>0</v>
      </c>
      <c r="AV16" s="120">
        <f t="shared" si="49"/>
        <v>0</v>
      </c>
      <c r="AW16" s="120">
        <f t="shared" si="50"/>
        <v>0</v>
      </c>
      <c r="AX16" s="120">
        <f t="shared" si="11"/>
        <v>0</v>
      </c>
      <c r="AY16" s="120">
        <f t="shared" si="51"/>
        <v>0</v>
      </c>
      <c r="AZ16" s="120">
        <f t="shared" si="12"/>
        <v>0</v>
      </c>
      <c r="BA16" s="121">
        <f t="shared" si="52"/>
        <v>0</v>
      </c>
      <c r="BB16" s="194">
        <f>'Input Cost_MS1'!M$17</f>
        <v>0</v>
      </c>
      <c r="BC16" s="122">
        <f t="shared" si="53"/>
        <v>0</v>
      </c>
      <c r="BD16" s="123">
        <f>AQ16*(1+'Input Cost_MS1'!$M26)</f>
        <v>0</v>
      </c>
      <c r="BE16" s="124">
        <f t="shared" si="54"/>
        <v>0</v>
      </c>
      <c r="BF16" s="124">
        <f t="shared" si="54"/>
        <v>0</v>
      </c>
      <c r="BG16" s="119">
        <f t="shared" si="55"/>
        <v>0</v>
      </c>
      <c r="BH16" s="120">
        <f t="shared" si="56"/>
        <v>0</v>
      </c>
      <c r="BI16" s="120">
        <f t="shared" si="57"/>
        <v>0</v>
      </c>
      <c r="BJ16" s="120">
        <f t="shared" si="58"/>
        <v>0</v>
      </c>
      <c r="BK16" s="263">
        <f t="shared" si="13"/>
        <v>0</v>
      </c>
      <c r="BL16" s="120">
        <f t="shared" si="59"/>
        <v>0</v>
      </c>
      <c r="BM16" s="120">
        <f t="shared" si="14"/>
        <v>0</v>
      </c>
      <c r="BN16" s="121">
        <f t="shared" si="60"/>
        <v>0</v>
      </c>
      <c r="BO16" s="194">
        <f>'Input Cost_MS1'!M$18</f>
        <v>0</v>
      </c>
      <c r="BP16" s="122">
        <f t="shared" si="61"/>
        <v>0</v>
      </c>
      <c r="BQ16" s="123">
        <f>BD16*(1+'Input Cost_MS1'!$M27)</f>
        <v>0</v>
      </c>
      <c r="BR16" s="124">
        <f t="shared" si="62"/>
        <v>0</v>
      </c>
      <c r="BS16" s="124">
        <f t="shared" si="62"/>
        <v>0</v>
      </c>
      <c r="BT16" s="119">
        <f t="shared" si="63"/>
        <v>0</v>
      </c>
      <c r="BU16" s="120">
        <f t="shared" si="64"/>
        <v>0</v>
      </c>
      <c r="BV16" s="120">
        <f t="shared" si="65"/>
        <v>0</v>
      </c>
      <c r="BW16" s="120">
        <f t="shared" si="66"/>
        <v>0</v>
      </c>
      <c r="BX16" s="263">
        <f t="shared" si="15"/>
        <v>0</v>
      </c>
      <c r="BY16" s="120">
        <f t="shared" si="67"/>
        <v>0</v>
      </c>
      <c r="BZ16" s="120">
        <f t="shared" si="16"/>
        <v>0</v>
      </c>
      <c r="CA16" s="121">
        <f t="shared" si="68"/>
        <v>0</v>
      </c>
      <c r="CB16" s="194">
        <f>'Input Cost_MS1'!M$19</f>
        <v>0</v>
      </c>
      <c r="CC16" s="122">
        <f t="shared" si="69"/>
        <v>0</v>
      </c>
      <c r="CD16" s="123">
        <f>BQ16*(1+'Input Cost_MS1'!$M28)</f>
        <v>0</v>
      </c>
      <c r="CE16" s="124">
        <f t="shared" si="70"/>
        <v>0</v>
      </c>
      <c r="CF16" s="124">
        <f t="shared" si="70"/>
        <v>0</v>
      </c>
      <c r="CG16" s="119">
        <f t="shared" si="71"/>
        <v>0</v>
      </c>
      <c r="CH16" s="120">
        <f t="shared" si="72"/>
        <v>0</v>
      </c>
      <c r="CI16" s="120">
        <f t="shared" si="73"/>
        <v>0</v>
      </c>
      <c r="CJ16" s="120">
        <f t="shared" si="74"/>
        <v>0</v>
      </c>
      <c r="CK16" s="263">
        <f t="shared" si="17"/>
        <v>0</v>
      </c>
      <c r="CL16" s="120">
        <f t="shared" si="75"/>
        <v>0</v>
      </c>
      <c r="CM16" s="120">
        <f t="shared" si="18"/>
        <v>0</v>
      </c>
      <c r="CN16" s="121">
        <f t="shared" si="76"/>
        <v>0</v>
      </c>
      <c r="CO16" s="260">
        <f t="shared" si="77"/>
        <v>0</v>
      </c>
      <c r="CP16" s="126">
        <f t="shared" si="78"/>
        <v>0</v>
      </c>
      <c r="CQ16" s="127" t="str">
        <f t="shared" si="79"/>
        <v/>
      </c>
      <c r="CR16" s="128" t="str">
        <f t="shared" si="80"/>
        <v/>
      </c>
      <c r="CS16" s="128" t="str">
        <f t="shared" si="81"/>
        <v/>
      </c>
      <c r="CT16" s="129">
        <f>G16+T16+AG16+AT16+BG16+BT16+CG16</f>
        <v>0</v>
      </c>
      <c r="CU16" s="130">
        <f>H16+U16+AH16+AU16+BH16+BU16+CH16</f>
        <v>0</v>
      </c>
      <c r="CV16" s="130">
        <f>I16+V16+AI16+AV16+BI16+BV16+CI16</f>
        <v>0</v>
      </c>
      <c r="CW16" s="130">
        <f>J16+W16+AJ16+AW16+BJ16+BW16+CJ16</f>
        <v>0</v>
      </c>
      <c r="CX16" s="130">
        <f t="shared" si="19"/>
        <v>0</v>
      </c>
      <c r="CY16" s="130">
        <f t="shared" si="19"/>
        <v>0</v>
      </c>
      <c r="CZ16" s="130">
        <f t="shared" si="20"/>
        <v>0</v>
      </c>
      <c r="DA16" s="131">
        <f t="shared" si="82"/>
        <v>0</v>
      </c>
      <c r="DB16" s="132" t="str">
        <f t="shared" si="83"/>
        <v/>
      </c>
      <c r="DC16" s="133" t="str">
        <f t="shared" si="84"/>
        <v/>
      </c>
      <c r="DD16" s="348">
        <f>$CO16*'Input Cost_MS1'!$M109</f>
        <v>0</v>
      </c>
      <c r="DE16" s="348">
        <f>$CO16*'Input Cost_MS1'!$M109</f>
        <v>0</v>
      </c>
    </row>
    <row r="17" spans="1:107">
      <c r="A17" s="199">
        <f>'Input Cost_MS1'!N11</f>
        <v>0</v>
      </c>
      <c r="B17" s="194">
        <f>'Input Cost_MS1'!N$13</f>
        <v>0</v>
      </c>
      <c r="C17" s="657">
        <f>'Input Cost_MS1'!N$117/100</f>
        <v>0</v>
      </c>
      <c r="D17" s="654">
        <f>C17*(1+'Input Cost_MS1'!N$22)</f>
        <v>0</v>
      </c>
      <c r="E17" s="197">
        <f>(Kalkulation_MS1!$P$26)/100</f>
        <v>0</v>
      </c>
      <c r="F17" s="197">
        <f>(Kalkulation_MS1!$P$35)/100</f>
        <v>0</v>
      </c>
      <c r="G17" s="119">
        <f t="shared" si="21"/>
        <v>0</v>
      </c>
      <c r="H17" s="120">
        <f t="shared" si="22"/>
        <v>0</v>
      </c>
      <c r="I17" s="120">
        <f t="shared" si="23"/>
        <v>0</v>
      </c>
      <c r="J17" s="120">
        <f t="shared" si="24"/>
        <v>0</v>
      </c>
      <c r="K17" s="120">
        <f t="shared" si="25"/>
        <v>0</v>
      </c>
      <c r="L17" s="120">
        <f t="shared" si="26"/>
        <v>0</v>
      </c>
      <c r="M17" s="120">
        <f t="shared" si="27"/>
        <v>0</v>
      </c>
      <c r="N17" s="121">
        <f t="shared" si="28"/>
        <v>0</v>
      </c>
      <c r="O17" s="259">
        <f>'Input Cost_MS1'!N$14</f>
        <v>0</v>
      </c>
      <c r="P17" s="122">
        <f t="shared" si="29"/>
        <v>0</v>
      </c>
      <c r="Q17" s="123">
        <f>D17*(1+'Input Cost_MS1'!$N23)</f>
        <v>0</v>
      </c>
      <c r="R17" s="124">
        <f t="shared" ref="R17:R21" si="85">E17</f>
        <v>0</v>
      </c>
      <c r="S17" s="124">
        <f t="shared" ref="S17:S21" si="86">F17</f>
        <v>0</v>
      </c>
      <c r="T17" s="119">
        <f t="shared" ref="T17:T21" si="87">P17*O17</f>
        <v>0</v>
      </c>
      <c r="U17" s="120">
        <f t="shared" ref="U17:U21" si="88">Q17*O17</f>
        <v>0</v>
      </c>
      <c r="V17" s="120">
        <f t="shared" ref="V17:V21" si="89">(Q17-D17)*O17</f>
        <v>0</v>
      </c>
      <c r="W17" s="120">
        <f t="shared" ref="W17:W21" si="90">(Q17-P17)*O17</f>
        <v>0</v>
      </c>
      <c r="X17" s="120">
        <f t="shared" ref="X17:X21" si="91">R17*O17</f>
        <v>0</v>
      </c>
      <c r="Y17" s="120">
        <f t="shared" ref="Y17:Y21" si="92">S17*O17</f>
        <v>0</v>
      </c>
      <c r="Z17" s="120">
        <f t="shared" ref="Z17:Z21" si="93">U17-X17</f>
        <v>0</v>
      </c>
      <c r="AA17" s="121">
        <f t="shared" ref="AA17:AA21" si="94">U17-Y17</f>
        <v>0</v>
      </c>
      <c r="AB17" s="259">
        <f>'Input Cost_MS1'!N$15</f>
        <v>0</v>
      </c>
      <c r="AC17" s="122">
        <f t="shared" ref="AC17:AC21" si="95">P17</f>
        <v>0</v>
      </c>
      <c r="AD17" s="123">
        <f>Q17*(1+'Input Cost_MS1'!$N24)</f>
        <v>0</v>
      </c>
      <c r="AE17" s="124">
        <f t="shared" ref="AE17:AE21" si="96">R17</f>
        <v>0</v>
      </c>
      <c r="AF17" s="124">
        <f t="shared" ref="AF17:AF21" si="97">S17</f>
        <v>0</v>
      </c>
      <c r="AG17" s="119">
        <f t="shared" ref="AG17:AG21" si="98">AC17*AB17</f>
        <v>0</v>
      </c>
      <c r="AH17" s="120">
        <f t="shared" ref="AH17:AH21" si="99">AD17*AB17</f>
        <v>0</v>
      </c>
      <c r="AI17" s="120">
        <f t="shared" ref="AI17:AI21" si="100">(AD17-Q17)*AB17</f>
        <v>0</v>
      </c>
      <c r="AJ17" s="120">
        <f t="shared" ref="AJ17:AJ21" si="101">(AD17-AC17)*AB17</f>
        <v>0</v>
      </c>
      <c r="AK17" s="120">
        <f t="shared" ref="AK17:AK21" si="102">AE17*AB17</f>
        <v>0</v>
      </c>
      <c r="AL17" s="120">
        <f t="shared" ref="AL17:AL21" si="103">AF17*AB17</f>
        <v>0</v>
      </c>
      <c r="AM17" s="125">
        <f t="shared" ref="AM17:AM21" si="104">AH17-AK17</f>
        <v>0</v>
      </c>
      <c r="AN17" s="121">
        <f t="shared" ref="AN17:AN21" si="105">AH17-AL17</f>
        <v>0</v>
      </c>
      <c r="AO17" s="259">
        <f>'Input Cost_MS1'!N$16</f>
        <v>0</v>
      </c>
      <c r="AP17" s="122">
        <f t="shared" ref="AP17:AP21" si="106">AC17</f>
        <v>0</v>
      </c>
      <c r="AQ17" s="123">
        <f>AD17*(1+'Input Cost_MS1'!$N25)</f>
        <v>0</v>
      </c>
      <c r="AR17" s="124">
        <f t="shared" ref="AR17:AR21" si="107">AE17</f>
        <v>0</v>
      </c>
      <c r="AS17" s="124">
        <f t="shared" ref="AS17:AS21" si="108">AF17</f>
        <v>0</v>
      </c>
      <c r="AT17" s="119">
        <f t="shared" ref="AT17:AT21" si="109">AP17*AO17</f>
        <v>0</v>
      </c>
      <c r="AU17" s="120">
        <f t="shared" ref="AU17:AU21" si="110">AQ17*AO17</f>
        <v>0</v>
      </c>
      <c r="AV17" s="120">
        <f t="shared" ref="AV17:AV21" si="111">(AQ17-AD17)*AO17</f>
        <v>0</v>
      </c>
      <c r="AW17" s="120">
        <f t="shared" ref="AW17:AW21" si="112">(AQ17-AP17)*AO17</f>
        <v>0</v>
      </c>
      <c r="AX17" s="120">
        <f t="shared" ref="AX17:AX21" si="113">AR17*AO17</f>
        <v>0</v>
      </c>
      <c r="AY17" s="120">
        <f t="shared" ref="AY17:AY21" si="114">AS17*AO17</f>
        <v>0</v>
      </c>
      <c r="AZ17" s="120">
        <f t="shared" ref="AZ17:AZ21" si="115">AU17-AX17</f>
        <v>0</v>
      </c>
      <c r="BA17" s="121">
        <f t="shared" ref="BA17:BA21" si="116">AU17-AY17</f>
        <v>0</v>
      </c>
      <c r="BB17" s="259">
        <f>'Input Cost_MS1'!N$17</f>
        <v>0</v>
      </c>
      <c r="BC17" s="122">
        <f t="shared" ref="BC17:BC21" si="117">AP17</f>
        <v>0</v>
      </c>
      <c r="BD17" s="123">
        <f>AQ17*(1+'Input Cost_MS1'!$N26)</f>
        <v>0</v>
      </c>
      <c r="BE17" s="124">
        <f t="shared" ref="BE17:BE21" si="118">AR17</f>
        <v>0</v>
      </c>
      <c r="BF17" s="124">
        <f t="shared" ref="BF17:BF21" si="119">AS17</f>
        <v>0</v>
      </c>
      <c r="BG17" s="119">
        <f t="shared" ref="BG17:BG21" si="120">BC17*BB17</f>
        <v>0</v>
      </c>
      <c r="BH17" s="120">
        <f t="shared" ref="BH17:BH21" si="121">BD17*BB17</f>
        <v>0</v>
      </c>
      <c r="BI17" s="120">
        <f t="shared" ref="BI17:BI21" si="122">(BD17-AQ17)*BB17</f>
        <v>0</v>
      </c>
      <c r="BJ17" s="120">
        <f t="shared" ref="BJ17:BJ21" si="123">(BD17-BC17)*BB17</f>
        <v>0</v>
      </c>
      <c r="BK17" s="263">
        <f t="shared" ref="BK17:BK21" si="124">BE17*BB17</f>
        <v>0</v>
      </c>
      <c r="BL17" s="120">
        <f t="shared" ref="BL17:BL21" si="125">BF17*BB17</f>
        <v>0</v>
      </c>
      <c r="BM17" s="120">
        <f t="shared" ref="BM17:BM21" si="126">BH17-BK17</f>
        <v>0</v>
      </c>
      <c r="BN17" s="121">
        <f t="shared" ref="BN17:BN21" si="127">BH17-BL17</f>
        <v>0</v>
      </c>
      <c r="BO17" s="259">
        <f>'Input Cost_MS1'!N$18</f>
        <v>0</v>
      </c>
      <c r="BP17" s="122">
        <f t="shared" ref="BP17:BP21" si="128">BC17</f>
        <v>0</v>
      </c>
      <c r="BQ17" s="123">
        <f>BD17*(1+'Input Cost_MS1'!$N27)</f>
        <v>0</v>
      </c>
      <c r="BR17" s="124">
        <f t="shared" ref="BR17:BR21" si="129">BE17</f>
        <v>0</v>
      </c>
      <c r="BS17" s="124">
        <f t="shared" ref="BS17:BS21" si="130">BF17</f>
        <v>0</v>
      </c>
      <c r="BT17" s="119">
        <f t="shared" ref="BT17:BT21" si="131">BP17*BO17</f>
        <v>0</v>
      </c>
      <c r="BU17" s="120">
        <f t="shared" ref="BU17:BU21" si="132">BQ17*BO17</f>
        <v>0</v>
      </c>
      <c r="BV17" s="120">
        <f t="shared" ref="BV17:BV21" si="133">(BQ17-BD17)*BO17</f>
        <v>0</v>
      </c>
      <c r="BW17" s="120">
        <f t="shared" ref="BW17:BW21" si="134">(BQ17-BP17)*BO17</f>
        <v>0</v>
      </c>
      <c r="BX17" s="263">
        <f t="shared" ref="BX17:BX21" si="135">BR17*BO17</f>
        <v>0</v>
      </c>
      <c r="BY17" s="120">
        <f t="shared" ref="BY17:BY21" si="136">BS17*BO17</f>
        <v>0</v>
      </c>
      <c r="BZ17" s="120">
        <f t="shared" ref="BZ17:BZ21" si="137">BU17-BX17</f>
        <v>0</v>
      </c>
      <c r="CA17" s="121">
        <f t="shared" ref="CA17:CA21" si="138">BU17-BY17</f>
        <v>0</v>
      </c>
      <c r="CB17" s="259">
        <f>'Input Cost_MS1'!N$19</f>
        <v>0</v>
      </c>
      <c r="CC17" s="122">
        <f t="shared" ref="CC17:CC21" si="139">BP17</f>
        <v>0</v>
      </c>
      <c r="CD17" s="123">
        <f>BQ17*(1+'Input Cost_MS1'!$N28)</f>
        <v>0</v>
      </c>
      <c r="CE17" s="124">
        <f t="shared" ref="CE17:CE21" si="140">BR17</f>
        <v>0</v>
      </c>
      <c r="CF17" s="124">
        <f t="shared" ref="CF17:CF21" si="141">BS17</f>
        <v>0</v>
      </c>
      <c r="CG17" s="119">
        <f t="shared" ref="CG17:CG21" si="142">CC17*CB17</f>
        <v>0</v>
      </c>
      <c r="CH17" s="120">
        <f t="shared" ref="CH17:CH21" si="143">CD17*CB17</f>
        <v>0</v>
      </c>
      <c r="CI17" s="120">
        <f t="shared" ref="CI17:CI21" si="144">(CD17-BQ17)*CB17</f>
        <v>0</v>
      </c>
      <c r="CJ17" s="120">
        <f t="shared" ref="CJ17:CJ21" si="145">(CD17-CC17)*CB17</f>
        <v>0</v>
      </c>
      <c r="CK17" s="263">
        <f t="shared" ref="CK17:CK21" si="146">CE17*CB17</f>
        <v>0</v>
      </c>
      <c r="CL17" s="120">
        <f t="shared" ref="CL17:CL21" si="147">CF17*CB17</f>
        <v>0</v>
      </c>
      <c r="CM17" s="120">
        <f t="shared" ref="CM17:CM21" si="148">CH17-CK17</f>
        <v>0</v>
      </c>
      <c r="CN17" s="121">
        <f t="shared" ref="CN17:CN21" si="149">CH17-CL17</f>
        <v>0</v>
      </c>
      <c r="CO17" s="260">
        <f t="shared" si="77"/>
        <v>0</v>
      </c>
      <c r="CP17" s="126">
        <f t="shared" si="78"/>
        <v>0</v>
      </c>
      <c r="CQ17" s="127" t="str">
        <f t="shared" ref="CQ17:CQ21" si="150">IF(CO17=0,"",CU17/CO17)</f>
        <v/>
      </c>
      <c r="CR17" s="128" t="str">
        <f t="shared" ref="CR17:CR21" si="151">IF(CO17=0,"",CX17/CO17)</f>
        <v/>
      </c>
      <c r="CS17" s="128" t="str">
        <f t="shared" ref="CS17:CS21" si="152">IF(CO17=0,"",CY17/CO17)</f>
        <v/>
      </c>
      <c r="CT17" s="129">
        <f t="shared" ref="CT17:CT20" si="153">G17+T17+AG17+AT17+BG17+BT17+CG17</f>
        <v>0</v>
      </c>
      <c r="CU17" s="130">
        <f t="shared" ref="CU17:CU20" si="154">H17+U17+AH17+AU17+BH17+BU17+CH17</f>
        <v>0</v>
      </c>
      <c r="CV17" s="130">
        <f t="shared" ref="CV17:CV20" si="155">I17+V17+AI17+AV17+BI17+BV17+CI17</f>
        <v>0</v>
      </c>
      <c r="CW17" s="130">
        <f t="shared" ref="CW17:CW20" si="156">J17+W17+AJ17+AW17+BJ17+BW17+CJ17</f>
        <v>0</v>
      </c>
      <c r="CX17" s="130">
        <f t="shared" ref="CX17:CX21" si="157">K17+X17+AK17+AX17+BK17+BX17+CK17</f>
        <v>0</v>
      </c>
      <c r="CY17" s="130">
        <f t="shared" ref="CY17:CY21" si="158">L17+Y17+AL17+AY17+BL17+BY17+CL17</f>
        <v>0</v>
      </c>
      <c r="CZ17" s="130">
        <f t="shared" ref="CZ17:CZ21" si="159">CU17-CX17</f>
        <v>0</v>
      </c>
      <c r="DA17" s="131">
        <f t="shared" ref="DA17:DA21" si="160">CU17-CY17</f>
        <v>0</v>
      </c>
      <c r="DB17" s="132" t="str">
        <f t="shared" ref="DB17:DB21" si="161">IF(CU17=0,"",CZ17/CU17)</f>
        <v/>
      </c>
      <c r="DC17" s="133" t="str">
        <f t="shared" ref="DC17:DC21" si="162">IF(CU17=0,"",DA17/CU17)</f>
        <v/>
      </c>
    </row>
    <row r="18" spans="1:107">
      <c r="A18" s="199">
        <f>'Input Cost_MS1'!O11</f>
        <v>0</v>
      </c>
      <c r="B18" s="194">
        <f>'Input Cost_MS1'!O$13</f>
        <v>0</v>
      </c>
      <c r="C18" s="657">
        <f>'Input Cost_MS1'!O$117/100</f>
        <v>0</v>
      </c>
      <c r="D18" s="654">
        <f>C18*(1+'Input Cost_MS1'!O$22)</f>
        <v>0</v>
      </c>
      <c r="E18" s="197">
        <f>(Kalkulation_MS1!$Q$26)/100</f>
        <v>0</v>
      </c>
      <c r="F18" s="197">
        <f>(Kalkulation_MS1!$Q$35)/100</f>
        <v>0</v>
      </c>
      <c r="G18" s="119">
        <f t="shared" si="21"/>
        <v>0</v>
      </c>
      <c r="H18" s="120">
        <f t="shared" si="22"/>
        <v>0</v>
      </c>
      <c r="I18" s="120">
        <f t="shared" si="23"/>
        <v>0</v>
      </c>
      <c r="J18" s="120">
        <f t="shared" si="24"/>
        <v>0</v>
      </c>
      <c r="K18" s="120">
        <f t="shared" si="25"/>
        <v>0</v>
      </c>
      <c r="L18" s="120">
        <f t="shared" si="26"/>
        <v>0</v>
      </c>
      <c r="M18" s="120">
        <f t="shared" si="27"/>
        <v>0</v>
      </c>
      <c r="N18" s="121">
        <f t="shared" si="28"/>
        <v>0</v>
      </c>
      <c r="O18" s="259">
        <f>'Input Cost_MS1'!O$14</f>
        <v>0</v>
      </c>
      <c r="P18" s="122">
        <f t="shared" si="29"/>
        <v>0</v>
      </c>
      <c r="Q18" s="123">
        <f>D18*(1+'Input Cost_MS1'!$O23)</f>
        <v>0</v>
      </c>
      <c r="R18" s="124">
        <f t="shared" si="85"/>
        <v>0</v>
      </c>
      <c r="S18" s="124">
        <f t="shared" si="86"/>
        <v>0</v>
      </c>
      <c r="T18" s="119">
        <f t="shared" si="87"/>
        <v>0</v>
      </c>
      <c r="U18" s="120">
        <f t="shared" si="88"/>
        <v>0</v>
      </c>
      <c r="V18" s="120">
        <f t="shared" si="89"/>
        <v>0</v>
      </c>
      <c r="W18" s="120">
        <f t="shared" si="90"/>
        <v>0</v>
      </c>
      <c r="X18" s="120">
        <f t="shared" si="91"/>
        <v>0</v>
      </c>
      <c r="Y18" s="120">
        <f t="shared" si="92"/>
        <v>0</v>
      </c>
      <c r="Z18" s="120">
        <f t="shared" si="93"/>
        <v>0</v>
      </c>
      <c r="AA18" s="121">
        <f t="shared" si="94"/>
        <v>0</v>
      </c>
      <c r="AB18" s="259">
        <f>'Input Cost_MS1'!O$15</f>
        <v>0</v>
      </c>
      <c r="AC18" s="122">
        <f t="shared" si="95"/>
        <v>0</v>
      </c>
      <c r="AD18" s="123">
        <f>Q18*(1+'Input Cost_MS1'!$O24)</f>
        <v>0</v>
      </c>
      <c r="AE18" s="124">
        <f t="shared" si="96"/>
        <v>0</v>
      </c>
      <c r="AF18" s="124">
        <f t="shared" si="97"/>
        <v>0</v>
      </c>
      <c r="AG18" s="119">
        <f t="shared" si="98"/>
        <v>0</v>
      </c>
      <c r="AH18" s="120">
        <f t="shared" si="99"/>
        <v>0</v>
      </c>
      <c r="AI18" s="120">
        <f t="shared" si="100"/>
        <v>0</v>
      </c>
      <c r="AJ18" s="120">
        <f t="shared" si="101"/>
        <v>0</v>
      </c>
      <c r="AK18" s="120">
        <f t="shared" si="102"/>
        <v>0</v>
      </c>
      <c r="AL18" s="120">
        <f t="shared" si="103"/>
        <v>0</v>
      </c>
      <c r="AM18" s="125">
        <f t="shared" si="104"/>
        <v>0</v>
      </c>
      <c r="AN18" s="121">
        <f t="shared" si="105"/>
        <v>0</v>
      </c>
      <c r="AO18" s="259">
        <f>'Input Cost_MS1'!O$16</f>
        <v>0</v>
      </c>
      <c r="AP18" s="122">
        <f t="shared" si="106"/>
        <v>0</v>
      </c>
      <c r="AQ18" s="123">
        <f>AD18*(1+'Input Cost_MS1'!$O25)</f>
        <v>0</v>
      </c>
      <c r="AR18" s="124">
        <f t="shared" si="107"/>
        <v>0</v>
      </c>
      <c r="AS18" s="124">
        <f t="shared" si="108"/>
        <v>0</v>
      </c>
      <c r="AT18" s="119">
        <f t="shared" si="109"/>
        <v>0</v>
      </c>
      <c r="AU18" s="120">
        <f t="shared" si="110"/>
        <v>0</v>
      </c>
      <c r="AV18" s="120">
        <f t="shared" si="111"/>
        <v>0</v>
      </c>
      <c r="AW18" s="120">
        <f t="shared" si="112"/>
        <v>0</v>
      </c>
      <c r="AX18" s="120">
        <f t="shared" si="113"/>
        <v>0</v>
      </c>
      <c r="AY18" s="120">
        <f t="shared" si="114"/>
        <v>0</v>
      </c>
      <c r="AZ18" s="120">
        <f t="shared" si="115"/>
        <v>0</v>
      </c>
      <c r="BA18" s="121">
        <f t="shared" si="116"/>
        <v>0</v>
      </c>
      <c r="BB18" s="259">
        <f>'Input Cost_MS1'!O$17</f>
        <v>0</v>
      </c>
      <c r="BC18" s="122">
        <f t="shared" si="117"/>
        <v>0</v>
      </c>
      <c r="BD18" s="123">
        <f>AQ18*(1+'Input Cost_MS1'!$O26)</f>
        <v>0</v>
      </c>
      <c r="BE18" s="124">
        <f t="shared" si="118"/>
        <v>0</v>
      </c>
      <c r="BF18" s="124">
        <f t="shared" si="119"/>
        <v>0</v>
      </c>
      <c r="BG18" s="119">
        <f t="shared" si="120"/>
        <v>0</v>
      </c>
      <c r="BH18" s="120">
        <f t="shared" si="121"/>
        <v>0</v>
      </c>
      <c r="BI18" s="120">
        <f t="shared" si="122"/>
        <v>0</v>
      </c>
      <c r="BJ18" s="120">
        <f t="shared" si="123"/>
        <v>0</v>
      </c>
      <c r="BK18" s="263">
        <f t="shared" si="124"/>
        <v>0</v>
      </c>
      <c r="BL18" s="120">
        <f t="shared" si="125"/>
        <v>0</v>
      </c>
      <c r="BM18" s="120">
        <f t="shared" si="126"/>
        <v>0</v>
      </c>
      <c r="BN18" s="121">
        <f t="shared" si="127"/>
        <v>0</v>
      </c>
      <c r="BO18" s="259">
        <f>'Input Cost_MS1'!O$18</f>
        <v>0</v>
      </c>
      <c r="BP18" s="122">
        <f t="shared" si="128"/>
        <v>0</v>
      </c>
      <c r="BQ18" s="123">
        <f>BD18*(1+'Input Cost_MS1'!$O27)</f>
        <v>0</v>
      </c>
      <c r="BR18" s="124">
        <f t="shared" si="129"/>
        <v>0</v>
      </c>
      <c r="BS18" s="124">
        <f t="shared" si="130"/>
        <v>0</v>
      </c>
      <c r="BT18" s="119">
        <f t="shared" si="131"/>
        <v>0</v>
      </c>
      <c r="BU18" s="120">
        <f t="shared" si="132"/>
        <v>0</v>
      </c>
      <c r="BV18" s="120">
        <f t="shared" si="133"/>
        <v>0</v>
      </c>
      <c r="BW18" s="120">
        <f t="shared" si="134"/>
        <v>0</v>
      </c>
      <c r="BX18" s="263">
        <f t="shared" si="135"/>
        <v>0</v>
      </c>
      <c r="BY18" s="120">
        <f t="shared" si="136"/>
        <v>0</v>
      </c>
      <c r="BZ18" s="120">
        <f t="shared" si="137"/>
        <v>0</v>
      </c>
      <c r="CA18" s="121">
        <f t="shared" si="138"/>
        <v>0</v>
      </c>
      <c r="CB18" s="259">
        <f>'Input Cost_MS1'!O$19</f>
        <v>0</v>
      </c>
      <c r="CC18" s="122">
        <f t="shared" si="139"/>
        <v>0</v>
      </c>
      <c r="CD18" s="123">
        <f>BQ18*(1+'Input Cost_MS1'!$O28)</f>
        <v>0</v>
      </c>
      <c r="CE18" s="124">
        <f t="shared" si="140"/>
        <v>0</v>
      </c>
      <c r="CF18" s="124">
        <f t="shared" si="141"/>
        <v>0</v>
      </c>
      <c r="CG18" s="119">
        <f t="shared" si="142"/>
        <v>0</v>
      </c>
      <c r="CH18" s="120">
        <f t="shared" si="143"/>
        <v>0</v>
      </c>
      <c r="CI18" s="120">
        <f t="shared" si="144"/>
        <v>0</v>
      </c>
      <c r="CJ18" s="120">
        <f t="shared" si="145"/>
        <v>0</v>
      </c>
      <c r="CK18" s="263">
        <f t="shared" si="146"/>
        <v>0</v>
      </c>
      <c r="CL18" s="120">
        <f t="shared" si="147"/>
        <v>0</v>
      </c>
      <c r="CM18" s="120">
        <f t="shared" si="148"/>
        <v>0</v>
      </c>
      <c r="CN18" s="121">
        <f t="shared" si="149"/>
        <v>0</v>
      </c>
      <c r="CO18" s="260">
        <f t="shared" si="77"/>
        <v>0</v>
      </c>
      <c r="CP18" s="126">
        <f t="shared" si="78"/>
        <v>0</v>
      </c>
      <c r="CQ18" s="127" t="str">
        <f t="shared" si="150"/>
        <v/>
      </c>
      <c r="CR18" s="128" t="str">
        <f t="shared" si="151"/>
        <v/>
      </c>
      <c r="CS18" s="128" t="str">
        <f t="shared" si="152"/>
        <v/>
      </c>
      <c r="CT18" s="129">
        <f t="shared" si="153"/>
        <v>0</v>
      </c>
      <c r="CU18" s="130">
        <f t="shared" si="154"/>
        <v>0</v>
      </c>
      <c r="CV18" s="130">
        <f t="shared" si="155"/>
        <v>0</v>
      </c>
      <c r="CW18" s="130">
        <f t="shared" si="156"/>
        <v>0</v>
      </c>
      <c r="CX18" s="130">
        <f t="shared" si="157"/>
        <v>0</v>
      </c>
      <c r="CY18" s="130">
        <f t="shared" si="158"/>
        <v>0</v>
      </c>
      <c r="CZ18" s="130">
        <f t="shared" si="159"/>
        <v>0</v>
      </c>
      <c r="DA18" s="131">
        <f t="shared" si="160"/>
        <v>0</v>
      </c>
      <c r="DB18" s="132" t="str">
        <f t="shared" si="161"/>
        <v/>
      </c>
      <c r="DC18" s="133" t="str">
        <f t="shared" si="162"/>
        <v/>
      </c>
    </row>
    <row r="19" spans="1:107">
      <c r="A19" s="199">
        <f>'Input Cost_MS1'!P11</f>
        <v>0</v>
      </c>
      <c r="B19" s="194">
        <f>'Input Cost_MS1'!P$13</f>
        <v>0</v>
      </c>
      <c r="C19" s="657">
        <f>'Input Cost_MS1'!P$117/100</f>
        <v>0</v>
      </c>
      <c r="D19" s="654">
        <f>C19*(1+'Input Cost_MS1'!P$22)</f>
        <v>0</v>
      </c>
      <c r="E19" s="197">
        <f>(Kalkulation_MS1!$R$26)/100</f>
        <v>0</v>
      </c>
      <c r="F19" s="197">
        <f>(Kalkulation_MS1!$R$35)/100</f>
        <v>0</v>
      </c>
      <c r="G19" s="119">
        <f t="shared" si="21"/>
        <v>0</v>
      </c>
      <c r="H19" s="120">
        <f t="shared" si="22"/>
        <v>0</v>
      </c>
      <c r="I19" s="120">
        <f t="shared" si="23"/>
        <v>0</v>
      </c>
      <c r="J19" s="120">
        <f t="shared" si="24"/>
        <v>0</v>
      </c>
      <c r="K19" s="120">
        <f t="shared" si="25"/>
        <v>0</v>
      </c>
      <c r="L19" s="120">
        <f t="shared" si="26"/>
        <v>0</v>
      </c>
      <c r="M19" s="120">
        <f t="shared" si="27"/>
        <v>0</v>
      </c>
      <c r="N19" s="121">
        <f t="shared" si="28"/>
        <v>0</v>
      </c>
      <c r="O19" s="259">
        <f>'Input Cost_MS1'!P$14</f>
        <v>0</v>
      </c>
      <c r="P19" s="122">
        <f t="shared" si="29"/>
        <v>0</v>
      </c>
      <c r="Q19" s="123">
        <f>D19*(1+'Input Cost_MS1'!$P23)</f>
        <v>0</v>
      </c>
      <c r="R19" s="124">
        <f t="shared" si="85"/>
        <v>0</v>
      </c>
      <c r="S19" s="124">
        <f t="shared" si="86"/>
        <v>0</v>
      </c>
      <c r="T19" s="119">
        <f t="shared" si="87"/>
        <v>0</v>
      </c>
      <c r="U19" s="120">
        <f t="shared" si="88"/>
        <v>0</v>
      </c>
      <c r="V19" s="120">
        <f t="shared" si="89"/>
        <v>0</v>
      </c>
      <c r="W19" s="120">
        <f t="shared" si="90"/>
        <v>0</v>
      </c>
      <c r="X19" s="120">
        <f t="shared" si="91"/>
        <v>0</v>
      </c>
      <c r="Y19" s="120">
        <f t="shared" si="92"/>
        <v>0</v>
      </c>
      <c r="Z19" s="120">
        <f t="shared" si="93"/>
        <v>0</v>
      </c>
      <c r="AA19" s="121">
        <f t="shared" si="94"/>
        <v>0</v>
      </c>
      <c r="AB19" s="259">
        <f>'Input Cost_MS1'!P$15</f>
        <v>0</v>
      </c>
      <c r="AC19" s="122">
        <f t="shared" si="95"/>
        <v>0</v>
      </c>
      <c r="AD19" s="123">
        <f>Q19*(1+'Input Cost_MS1'!$P24)</f>
        <v>0</v>
      </c>
      <c r="AE19" s="124">
        <f t="shared" si="96"/>
        <v>0</v>
      </c>
      <c r="AF19" s="124">
        <f t="shared" si="97"/>
        <v>0</v>
      </c>
      <c r="AG19" s="119">
        <f t="shared" si="98"/>
        <v>0</v>
      </c>
      <c r="AH19" s="120">
        <f t="shared" si="99"/>
        <v>0</v>
      </c>
      <c r="AI19" s="120">
        <f t="shared" si="100"/>
        <v>0</v>
      </c>
      <c r="AJ19" s="120">
        <f t="shared" si="101"/>
        <v>0</v>
      </c>
      <c r="AK19" s="120">
        <f t="shared" si="102"/>
        <v>0</v>
      </c>
      <c r="AL19" s="120">
        <f t="shared" si="103"/>
        <v>0</v>
      </c>
      <c r="AM19" s="125">
        <f t="shared" si="104"/>
        <v>0</v>
      </c>
      <c r="AN19" s="121">
        <f t="shared" si="105"/>
        <v>0</v>
      </c>
      <c r="AO19" s="259">
        <f>'Input Cost_MS1'!P$16</f>
        <v>0</v>
      </c>
      <c r="AP19" s="122">
        <f t="shared" si="106"/>
        <v>0</v>
      </c>
      <c r="AQ19" s="123">
        <f>AD19*(1+'Input Cost_MS1'!$P25)</f>
        <v>0</v>
      </c>
      <c r="AR19" s="124">
        <f t="shared" si="107"/>
        <v>0</v>
      </c>
      <c r="AS19" s="124">
        <f t="shared" si="108"/>
        <v>0</v>
      </c>
      <c r="AT19" s="119">
        <f t="shared" si="109"/>
        <v>0</v>
      </c>
      <c r="AU19" s="120">
        <f t="shared" si="110"/>
        <v>0</v>
      </c>
      <c r="AV19" s="120">
        <f t="shared" si="111"/>
        <v>0</v>
      </c>
      <c r="AW19" s="120">
        <f t="shared" si="112"/>
        <v>0</v>
      </c>
      <c r="AX19" s="120">
        <f t="shared" si="113"/>
        <v>0</v>
      </c>
      <c r="AY19" s="120">
        <f t="shared" si="114"/>
        <v>0</v>
      </c>
      <c r="AZ19" s="120">
        <f t="shared" si="115"/>
        <v>0</v>
      </c>
      <c r="BA19" s="121">
        <f t="shared" si="116"/>
        <v>0</v>
      </c>
      <c r="BB19" s="259">
        <f>'Input Cost_MS1'!P$17</f>
        <v>0</v>
      </c>
      <c r="BC19" s="122">
        <f t="shared" si="117"/>
        <v>0</v>
      </c>
      <c r="BD19" s="123">
        <f>AQ19*(1+'Input Cost_MS1'!$P26)</f>
        <v>0</v>
      </c>
      <c r="BE19" s="124">
        <f t="shared" si="118"/>
        <v>0</v>
      </c>
      <c r="BF19" s="124">
        <f t="shared" si="119"/>
        <v>0</v>
      </c>
      <c r="BG19" s="119">
        <f t="shared" si="120"/>
        <v>0</v>
      </c>
      <c r="BH19" s="120">
        <f t="shared" si="121"/>
        <v>0</v>
      </c>
      <c r="BI19" s="120">
        <f t="shared" si="122"/>
        <v>0</v>
      </c>
      <c r="BJ19" s="120">
        <f t="shared" si="123"/>
        <v>0</v>
      </c>
      <c r="BK19" s="263">
        <f t="shared" si="124"/>
        <v>0</v>
      </c>
      <c r="BL19" s="120">
        <f t="shared" si="125"/>
        <v>0</v>
      </c>
      <c r="BM19" s="120">
        <f t="shared" si="126"/>
        <v>0</v>
      </c>
      <c r="BN19" s="121">
        <f t="shared" si="127"/>
        <v>0</v>
      </c>
      <c r="BO19" s="259">
        <f>'Input Cost_MS1'!P$18</f>
        <v>0</v>
      </c>
      <c r="BP19" s="122">
        <f t="shared" si="128"/>
        <v>0</v>
      </c>
      <c r="BQ19" s="123">
        <f>BD19*(1+'Input Cost_MS1'!$P27)</f>
        <v>0</v>
      </c>
      <c r="BR19" s="124">
        <f t="shared" si="129"/>
        <v>0</v>
      </c>
      <c r="BS19" s="124">
        <f t="shared" si="130"/>
        <v>0</v>
      </c>
      <c r="BT19" s="119">
        <f t="shared" si="131"/>
        <v>0</v>
      </c>
      <c r="BU19" s="120">
        <f t="shared" si="132"/>
        <v>0</v>
      </c>
      <c r="BV19" s="120">
        <f t="shared" si="133"/>
        <v>0</v>
      </c>
      <c r="BW19" s="120">
        <f t="shared" si="134"/>
        <v>0</v>
      </c>
      <c r="BX19" s="263">
        <f t="shared" si="135"/>
        <v>0</v>
      </c>
      <c r="BY19" s="120">
        <f t="shared" si="136"/>
        <v>0</v>
      </c>
      <c r="BZ19" s="120">
        <f t="shared" si="137"/>
        <v>0</v>
      </c>
      <c r="CA19" s="121">
        <f t="shared" si="138"/>
        <v>0</v>
      </c>
      <c r="CB19" s="259">
        <f>'Input Cost_MS1'!P$19</f>
        <v>0</v>
      </c>
      <c r="CC19" s="122">
        <f t="shared" si="139"/>
        <v>0</v>
      </c>
      <c r="CD19" s="123">
        <f>BQ19*(1+'Input Cost_MS1'!$P28)</f>
        <v>0</v>
      </c>
      <c r="CE19" s="124">
        <f t="shared" si="140"/>
        <v>0</v>
      </c>
      <c r="CF19" s="124">
        <f t="shared" si="141"/>
        <v>0</v>
      </c>
      <c r="CG19" s="119">
        <f t="shared" si="142"/>
        <v>0</v>
      </c>
      <c r="CH19" s="120">
        <f t="shared" si="143"/>
        <v>0</v>
      </c>
      <c r="CI19" s="120">
        <f t="shared" si="144"/>
        <v>0</v>
      </c>
      <c r="CJ19" s="120">
        <f t="shared" si="145"/>
        <v>0</v>
      </c>
      <c r="CK19" s="263">
        <f t="shared" si="146"/>
        <v>0</v>
      </c>
      <c r="CL19" s="120">
        <f t="shared" si="147"/>
        <v>0</v>
      </c>
      <c r="CM19" s="120">
        <f t="shared" si="148"/>
        <v>0</v>
      </c>
      <c r="CN19" s="121">
        <f t="shared" si="149"/>
        <v>0</v>
      </c>
      <c r="CO19" s="260">
        <f t="shared" si="77"/>
        <v>0</v>
      </c>
      <c r="CP19" s="126">
        <f t="shared" si="78"/>
        <v>0</v>
      </c>
      <c r="CQ19" s="127" t="str">
        <f t="shared" si="150"/>
        <v/>
      </c>
      <c r="CR19" s="128" t="str">
        <f t="shared" si="151"/>
        <v/>
      </c>
      <c r="CS19" s="128" t="str">
        <f t="shared" si="152"/>
        <v/>
      </c>
      <c r="CT19" s="129">
        <f t="shared" si="153"/>
        <v>0</v>
      </c>
      <c r="CU19" s="130">
        <f t="shared" si="154"/>
        <v>0</v>
      </c>
      <c r="CV19" s="130">
        <f t="shared" si="155"/>
        <v>0</v>
      </c>
      <c r="CW19" s="130">
        <f t="shared" si="156"/>
        <v>0</v>
      </c>
      <c r="CX19" s="130">
        <f t="shared" si="157"/>
        <v>0</v>
      </c>
      <c r="CY19" s="130">
        <f t="shared" si="158"/>
        <v>0</v>
      </c>
      <c r="CZ19" s="130">
        <f t="shared" si="159"/>
        <v>0</v>
      </c>
      <c r="DA19" s="131">
        <f t="shared" si="160"/>
        <v>0</v>
      </c>
      <c r="DB19" s="132" t="str">
        <f t="shared" si="161"/>
        <v/>
      </c>
      <c r="DC19" s="133" t="str">
        <f t="shared" si="162"/>
        <v/>
      </c>
    </row>
    <row r="20" spans="1:107">
      <c r="A20" s="199">
        <f>'Input Cost_MS1'!Q11</f>
        <v>0</v>
      </c>
      <c r="B20" s="194">
        <f>'Input Cost_MS1'!Q$13</f>
        <v>0</v>
      </c>
      <c r="C20" s="657">
        <f>'Input Cost_MS1'!Q$117/100</f>
        <v>0</v>
      </c>
      <c r="D20" s="654">
        <f>C20*(1+'Input Cost_MS1'!Q$22)</f>
        <v>0</v>
      </c>
      <c r="E20" s="197">
        <f>(Kalkulation_MS1!$S$26)/100</f>
        <v>0</v>
      </c>
      <c r="F20" s="197">
        <f>(Kalkulation_MS1!$S$35)/100</f>
        <v>0</v>
      </c>
      <c r="G20" s="119">
        <f t="shared" si="21"/>
        <v>0</v>
      </c>
      <c r="H20" s="120">
        <f t="shared" si="22"/>
        <v>0</v>
      </c>
      <c r="I20" s="120">
        <f t="shared" si="23"/>
        <v>0</v>
      </c>
      <c r="J20" s="120">
        <f t="shared" si="24"/>
        <v>0</v>
      </c>
      <c r="K20" s="120">
        <f t="shared" si="25"/>
        <v>0</v>
      </c>
      <c r="L20" s="120">
        <f t="shared" si="26"/>
        <v>0</v>
      </c>
      <c r="M20" s="120">
        <f t="shared" si="27"/>
        <v>0</v>
      </c>
      <c r="N20" s="121">
        <f t="shared" si="28"/>
        <v>0</v>
      </c>
      <c r="O20" s="259">
        <f>'Input Cost_MS1'!Q$14</f>
        <v>0</v>
      </c>
      <c r="P20" s="122">
        <f t="shared" si="29"/>
        <v>0</v>
      </c>
      <c r="Q20" s="123">
        <f>D20*(1+'Input Cost_MS1'!$Q23)</f>
        <v>0</v>
      </c>
      <c r="R20" s="124">
        <f t="shared" si="85"/>
        <v>0</v>
      </c>
      <c r="S20" s="124">
        <f t="shared" si="86"/>
        <v>0</v>
      </c>
      <c r="T20" s="119">
        <f t="shared" si="87"/>
        <v>0</v>
      </c>
      <c r="U20" s="120">
        <f t="shared" si="88"/>
        <v>0</v>
      </c>
      <c r="V20" s="120">
        <f t="shared" si="89"/>
        <v>0</v>
      </c>
      <c r="W20" s="120">
        <f t="shared" si="90"/>
        <v>0</v>
      </c>
      <c r="X20" s="120">
        <f t="shared" si="91"/>
        <v>0</v>
      </c>
      <c r="Y20" s="120">
        <f t="shared" si="92"/>
        <v>0</v>
      </c>
      <c r="Z20" s="120">
        <f t="shared" si="93"/>
        <v>0</v>
      </c>
      <c r="AA20" s="121">
        <f t="shared" si="94"/>
        <v>0</v>
      </c>
      <c r="AB20" s="259">
        <f>'Input Cost_MS1'!Q$15</f>
        <v>0</v>
      </c>
      <c r="AC20" s="122">
        <f t="shared" si="95"/>
        <v>0</v>
      </c>
      <c r="AD20" s="123">
        <f>Q20*(1+'Input Cost_MS1'!$Q24)</f>
        <v>0</v>
      </c>
      <c r="AE20" s="124">
        <f t="shared" si="96"/>
        <v>0</v>
      </c>
      <c r="AF20" s="124">
        <f t="shared" si="97"/>
        <v>0</v>
      </c>
      <c r="AG20" s="119">
        <f t="shared" si="98"/>
        <v>0</v>
      </c>
      <c r="AH20" s="120">
        <f t="shared" si="99"/>
        <v>0</v>
      </c>
      <c r="AI20" s="120">
        <f t="shared" si="100"/>
        <v>0</v>
      </c>
      <c r="AJ20" s="120">
        <f t="shared" si="101"/>
        <v>0</v>
      </c>
      <c r="AK20" s="120">
        <f t="shared" si="102"/>
        <v>0</v>
      </c>
      <c r="AL20" s="120">
        <f t="shared" si="103"/>
        <v>0</v>
      </c>
      <c r="AM20" s="125">
        <f t="shared" si="104"/>
        <v>0</v>
      </c>
      <c r="AN20" s="121">
        <f t="shared" si="105"/>
        <v>0</v>
      </c>
      <c r="AO20" s="259">
        <f>'Input Cost_MS1'!Q$16</f>
        <v>0</v>
      </c>
      <c r="AP20" s="122">
        <f t="shared" si="106"/>
        <v>0</v>
      </c>
      <c r="AQ20" s="123">
        <f>AD20*(1+'Input Cost_MS1'!$Q25)</f>
        <v>0</v>
      </c>
      <c r="AR20" s="124">
        <f t="shared" si="107"/>
        <v>0</v>
      </c>
      <c r="AS20" s="124">
        <f t="shared" si="108"/>
        <v>0</v>
      </c>
      <c r="AT20" s="119">
        <f t="shared" si="109"/>
        <v>0</v>
      </c>
      <c r="AU20" s="120">
        <f t="shared" si="110"/>
        <v>0</v>
      </c>
      <c r="AV20" s="120">
        <f t="shared" si="111"/>
        <v>0</v>
      </c>
      <c r="AW20" s="120">
        <f t="shared" si="112"/>
        <v>0</v>
      </c>
      <c r="AX20" s="120">
        <f t="shared" si="113"/>
        <v>0</v>
      </c>
      <c r="AY20" s="120">
        <f t="shared" si="114"/>
        <v>0</v>
      </c>
      <c r="AZ20" s="120">
        <f t="shared" si="115"/>
        <v>0</v>
      </c>
      <c r="BA20" s="121">
        <f t="shared" si="116"/>
        <v>0</v>
      </c>
      <c r="BB20" s="259">
        <f>'Input Cost_MS1'!Q$17</f>
        <v>0</v>
      </c>
      <c r="BC20" s="122">
        <f t="shared" si="117"/>
        <v>0</v>
      </c>
      <c r="BD20" s="123">
        <f>AQ20*(1+'Input Cost_MS1'!$Q26)</f>
        <v>0</v>
      </c>
      <c r="BE20" s="124">
        <f t="shared" si="118"/>
        <v>0</v>
      </c>
      <c r="BF20" s="124">
        <f t="shared" si="119"/>
        <v>0</v>
      </c>
      <c r="BG20" s="119">
        <f t="shared" si="120"/>
        <v>0</v>
      </c>
      <c r="BH20" s="120">
        <f t="shared" si="121"/>
        <v>0</v>
      </c>
      <c r="BI20" s="120">
        <f t="shared" si="122"/>
        <v>0</v>
      </c>
      <c r="BJ20" s="120">
        <f t="shared" si="123"/>
        <v>0</v>
      </c>
      <c r="BK20" s="263">
        <f t="shared" si="124"/>
        <v>0</v>
      </c>
      <c r="BL20" s="120">
        <f t="shared" si="125"/>
        <v>0</v>
      </c>
      <c r="BM20" s="120">
        <f t="shared" si="126"/>
        <v>0</v>
      </c>
      <c r="BN20" s="121">
        <f t="shared" si="127"/>
        <v>0</v>
      </c>
      <c r="BO20" s="259">
        <f>'Input Cost_MS1'!Q$18</f>
        <v>0</v>
      </c>
      <c r="BP20" s="122">
        <f t="shared" si="128"/>
        <v>0</v>
      </c>
      <c r="BQ20" s="123">
        <f>BD20*(1+'Input Cost_MS1'!$Q27)</f>
        <v>0</v>
      </c>
      <c r="BR20" s="124">
        <f t="shared" si="129"/>
        <v>0</v>
      </c>
      <c r="BS20" s="124">
        <f t="shared" si="130"/>
        <v>0</v>
      </c>
      <c r="BT20" s="119">
        <f t="shared" si="131"/>
        <v>0</v>
      </c>
      <c r="BU20" s="120">
        <f t="shared" si="132"/>
        <v>0</v>
      </c>
      <c r="BV20" s="120">
        <f t="shared" si="133"/>
        <v>0</v>
      </c>
      <c r="BW20" s="120">
        <f t="shared" si="134"/>
        <v>0</v>
      </c>
      <c r="BX20" s="263">
        <f t="shared" si="135"/>
        <v>0</v>
      </c>
      <c r="BY20" s="120">
        <f t="shared" si="136"/>
        <v>0</v>
      </c>
      <c r="BZ20" s="120">
        <f t="shared" si="137"/>
        <v>0</v>
      </c>
      <c r="CA20" s="121">
        <f t="shared" si="138"/>
        <v>0</v>
      </c>
      <c r="CB20" s="259">
        <f>'Input Cost_MS1'!Q$19</f>
        <v>0</v>
      </c>
      <c r="CC20" s="122">
        <f t="shared" si="139"/>
        <v>0</v>
      </c>
      <c r="CD20" s="123">
        <f>BQ20*(1+'Input Cost_MS1'!$Q28)</f>
        <v>0</v>
      </c>
      <c r="CE20" s="124">
        <f t="shared" si="140"/>
        <v>0</v>
      </c>
      <c r="CF20" s="124">
        <f t="shared" si="141"/>
        <v>0</v>
      </c>
      <c r="CG20" s="119">
        <f t="shared" si="142"/>
        <v>0</v>
      </c>
      <c r="CH20" s="120">
        <f t="shared" si="143"/>
        <v>0</v>
      </c>
      <c r="CI20" s="120">
        <f t="shared" si="144"/>
        <v>0</v>
      </c>
      <c r="CJ20" s="120">
        <f t="shared" si="145"/>
        <v>0</v>
      </c>
      <c r="CK20" s="263">
        <f t="shared" si="146"/>
        <v>0</v>
      </c>
      <c r="CL20" s="120">
        <f t="shared" si="147"/>
        <v>0</v>
      </c>
      <c r="CM20" s="120">
        <f t="shared" si="148"/>
        <v>0</v>
      </c>
      <c r="CN20" s="121">
        <f t="shared" si="149"/>
        <v>0</v>
      </c>
      <c r="CO20" s="260">
        <f t="shared" si="77"/>
        <v>0</v>
      </c>
      <c r="CP20" s="126">
        <f t="shared" si="78"/>
        <v>0</v>
      </c>
      <c r="CQ20" s="127" t="str">
        <f t="shared" si="150"/>
        <v/>
      </c>
      <c r="CR20" s="128" t="str">
        <f t="shared" si="151"/>
        <v/>
      </c>
      <c r="CS20" s="128" t="str">
        <f t="shared" si="152"/>
        <v/>
      </c>
      <c r="CT20" s="129">
        <f t="shared" si="153"/>
        <v>0</v>
      </c>
      <c r="CU20" s="130">
        <f t="shared" si="154"/>
        <v>0</v>
      </c>
      <c r="CV20" s="130">
        <f t="shared" si="155"/>
        <v>0</v>
      </c>
      <c r="CW20" s="130">
        <f t="shared" si="156"/>
        <v>0</v>
      </c>
      <c r="CX20" s="130">
        <f t="shared" si="157"/>
        <v>0</v>
      </c>
      <c r="CY20" s="130">
        <f t="shared" si="158"/>
        <v>0</v>
      </c>
      <c r="CZ20" s="130">
        <f t="shared" si="159"/>
        <v>0</v>
      </c>
      <c r="DA20" s="131">
        <f t="shared" si="160"/>
        <v>0</v>
      </c>
      <c r="DB20" s="132" t="str">
        <f t="shared" si="161"/>
        <v/>
      </c>
      <c r="DC20" s="133" t="str">
        <f t="shared" si="162"/>
        <v/>
      </c>
    </row>
    <row r="21" spans="1:107">
      <c r="A21" s="199">
        <f>'Input Cost_MS1'!R11</f>
        <v>0</v>
      </c>
      <c r="B21" s="194">
        <f>'Input Cost_MS1'!R$13</f>
        <v>0</v>
      </c>
      <c r="C21" s="657">
        <f>'Input Cost_MS1'!R$117/100</f>
        <v>0</v>
      </c>
      <c r="D21" s="654">
        <f>C21*(1+'Input Cost_MS1'!R$22)</f>
        <v>0</v>
      </c>
      <c r="E21" s="197">
        <f>(Kalkulation_MS1!$T$26)/100</f>
        <v>0</v>
      </c>
      <c r="F21" s="197">
        <f>(Kalkulation_MS1!$T$35)/100</f>
        <v>0</v>
      </c>
      <c r="G21" s="119">
        <f t="shared" si="21"/>
        <v>0</v>
      </c>
      <c r="H21" s="120">
        <f t="shared" si="22"/>
        <v>0</v>
      </c>
      <c r="I21" s="120">
        <f t="shared" si="23"/>
        <v>0</v>
      </c>
      <c r="J21" s="120">
        <f t="shared" si="24"/>
        <v>0</v>
      </c>
      <c r="K21" s="120">
        <f t="shared" si="25"/>
        <v>0</v>
      </c>
      <c r="L21" s="120">
        <f t="shared" si="26"/>
        <v>0</v>
      </c>
      <c r="M21" s="120">
        <f t="shared" si="27"/>
        <v>0</v>
      </c>
      <c r="N21" s="121">
        <f t="shared" si="28"/>
        <v>0</v>
      </c>
      <c r="O21" s="259">
        <f>'Input Cost_MS1'!R$14</f>
        <v>0</v>
      </c>
      <c r="P21" s="122">
        <f t="shared" si="29"/>
        <v>0</v>
      </c>
      <c r="Q21" s="123">
        <f>D21*(1+'Input Cost_MS1'!$R23)</f>
        <v>0</v>
      </c>
      <c r="R21" s="124">
        <f t="shared" si="85"/>
        <v>0</v>
      </c>
      <c r="S21" s="124">
        <f t="shared" si="86"/>
        <v>0</v>
      </c>
      <c r="T21" s="119">
        <f t="shared" si="87"/>
        <v>0</v>
      </c>
      <c r="U21" s="120">
        <f t="shared" si="88"/>
        <v>0</v>
      </c>
      <c r="V21" s="120">
        <f t="shared" si="89"/>
        <v>0</v>
      </c>
      <c r="W21" s="120">
        <f t="shared" si="90"/>
        <v>0</v>
      </c>
      <c r="X21" s="120">
        <f t="shared" si="91"/>
        <v>0</v>
      </c>
      <c r="Y21" s="120">
        <f t="shared" si="92"/>
        <v>0</v>
      </c>
      <c r="Z21" s="120">
        <f t="shared" si="93"/>
        <v>0</v>
      </c>
      <c r="AA21" s="121">
        <f t="shared" si="94"/>
        <v>0</v>
      </c>
      <c r="AB21" s="259">
        <f>'Input Cost_MS1'!R$15</f>
        <v>0</v>
      </c>
      <c r="AC21" s="122">
        <f t="shared" si="95"/>
        <v>0</v>
      </c>
      <c r="AD21" s="123">
        <f>Q21*(1+'Input Cost_MS1'!$R24)</f>
        <v>0</v>
      </c>
      <c r="AE21" s="124">
        <f t="shared" si="96"/>
        <v>0</v>
      </c>
      <c r="AF21" s="124">
        <f t="shared" si="97"/>
        <v>0</v>
      </c>
      <c r="AG21" s="119">
        <f t="shared" si="98"/>
        <v>0</v>
      </c>
      <c r="AH21" s="120">
        <f t="shared" si="99"/>
        <v>0</v>
      </c>
      <c r="AI21" s="120">
        <f t="shared" si="100"/>
        <v>0</v>
      </c>
      <c r="AJ21" s="120">
        <f t="shared" si="101"/>
        <v>0</v>
      </c>
      <c r="AK21" s="120">
        <f t="shared" si="102"/>
        <v>0</v>
      </c>
      <c r="AL21" s="120">
        <f t="shared" si="103"/>
        <v>0</v>
      </c>
      <c r="AM21" s="125">
        <f t="shared" si="104"/>
        <v>0</v>
      </c>
      <c r="AN21" s="121">
        <f t="shared" si="105"/>
        <v>0</v>
      </c>
      <c r="AO21" s="259">
        <f>'Input Cost_MS1'!R$16</f>
        <v>0</v>
      </c>
      <c r="AP21" s="122">
        <f t="shared" si="106"/>
        <v>0</v>
      </c>
      <c r="AQ21" s="123">
        <f>AD21*(1+'Input Cost_MS1'!$R25)</f>
        <v>0</v>
      </c>
      <c r="AR21" s="124">
        <f t="shared" si="107"/>
        <v>0</v>
      </c>
      <c r="AS21" s="124">
        <f t="shared" si="108"/>
        <v>0</v>
      </c>
      <c r="AT21" s="119">
        <f t="shared" si="109"/>
        <v>0</v>
      </c>
      <c r="AU21" s="120">
        <f t="shared" si="110"/>
        <v>0</v>
      </c>
      <c r="AV21" s="120">
        <f t="shared" si="111"/>
        <v>0</v>
      </c>
      <c r="AW21" s="120">
        <f t="shared" si="112"/>
        <v>0</v>
      </c>
      <c r="AX21" s="120">
        <f t="shared" si="113"/>
        <v>0</v>
      </c>
      <c r="AY21" s="120">
        <f t="shared" si="114"/>
        <v>0</v>
      </c>
      <c r="AZ21" s="120">
        <f t="shared" si="115"/>
        <v>0</v>
      </c>
      <c r="BA21" s="121">
        <f t="shared" si="116"/>
        <v>0</v>
      </c>
      <c r="BB21" s="259">
        <f>'Input Cost_MS1'!R$17</f>
        <v>0</v>
      </c>
      <c r="BC21" s="122">
        <f t="shared" si="117"/>
        <v>0</v>
      </c>
      <c r="BD21" s="123">
        <f>AQ21*(1+'Input Cost_MS1'!$R26)</f>
        <v>0</v>
      </c>
      <c r="BE21" s="124">
        <f t="shared" si="118"/>
        <v>0</v>
      </c>
      <c r="BF21" s="124">
        <f t="shared" si="119"/>
        <v>0</v>
      </c>
      <c r="BG21" s="119">
        <f t="shared" si="120"/>
        <v>0</v>
      </c>
      <c r="BH21" s="120">
        <f t="shared" si="121"/>
        <v>0</v>
      </c>
      <c r="BI21" s="120">
        <f t="shared" si="122"/>
        <v>0</v>
      </c>
      <c r="BJ21" s="120">
        <f t="shared" si="123"/>
        <v>0</v>
      </c>
      <c r="BK21" s="263">
        <f t="shared" si="124"/>
        <v>0</v>
      </c>
      <c r="BL21" s="120">
        <f t="shared" si="125"/>
        <v>0</v>
      </c>
      <c r="BM21" s="120">
        <f t="shared" si="126"/>
        <v>0</v>
      </c>
      <c r="BN21" s="121">
        <f t="shared" si="127"/>
        <v>0</v>
      </c>
      <c r="BO21" s="259">
        <f>'Input Cost_MS1'!R$18</f>
        <v>0</v>
      </c>
      <c r="BP21" s="122">
        <f t="shared" si="128"/>
        <v>0</v>
      </c>
      <c r="BQ21" s="123">
        <f>BD21*(1+'Input Cost_MS1'!$R27)</f>
        <v>0</v>
      </c>
      <c r="BR21" s="124">
        <f t="shared" si="129"/>
        <v>0</v>
      </c>
      <c r="BS21" s="124">
        <f t="shared" si="130"/>
        <v>0</v>
      </c>
      <c r="BT21" s="119">
        <f t="shared" si="131"/>
        <v>0</v>
      </c>
      <c r="BU21" s="120">
        <f t="shared" si="132"/>
        <v>0</v>
      </c>
      <c r="BV21" s="120">
        <f t="shared" si="133"/>
        <v>0</v>
      </c>
      <c r="BW21" s="120">
        <f t="shared" si="134"/>
        <v>0</v>
      </c>
      <c r="BX21" s="263">
        <f t="shared" si="135"/>
        <v>0</v>
      </c>
      <c r="BY21" s="120">
        <f t="shared" si="136"/>
        <v>0</v>
      </c>
      <c r="BZ21" s="120">
        <f t="shared" si="137"/>
        <v>0</v>
      </c>
      <c r="CA21" s="121">
        <f t="shared" si="138"/>
        <v>0</v>
      </c>
      <c r="CB21" s="259">
        <f>'Input Cost_MS1'!R$19</f>
        <v>0</v>
      </c>
      <c r="CC21" s="122">
        <f t="shared" si="139"/>
        <v>0</v>
      </c>
      <c r="CD21" s="123">
        <f>BQ21*(1+'Input Cost_MS1'!$R28)</f>
        <v>0</v>
      </c>
      <c r="CE21" s="124">
        <f t="shared" si="140"/>
        <v>0</v>
      </c>
      <c r="CF21" s="124">
        <f t="shared" si="141"/>
        <v>0</v>
      </c>
      <c r="CG21" s="119">
        <f t="shared" si="142"/>
        <v>0</v>
      </c>
      <c r="CH21" s="120">
        <f t="shared" si="143"/>
        <v>0</v>
      </c>
      <c r="CI21" s="120">
        <f t="shared" si="144"/>
        <v>0</v>
      </c>
      <c r="CJ21" s="120">
        <f t="shared" si="145"/>
        <v>0</v>
      </c>
      <c r="CK21" s="263">
        <f t="shared" si="146"/>
        <v>0</v>
      </c>
      <c r="CL21" s="120">
        <f t="shared" si="147"/>
        <v>0</v>
      </c>
      <c r="CM21" s="120">
        <f t="shared" si="148"/>
        <v>0</v>
      </c>
      <c r="CN21" s="121">
        <f t="shared" si="149"/>
        <v>0</v>
      </c>
      <c r="CO21" s="260">
        <f t="shared" si="77"/>
        <v>0</v>
      </c>
      <c r="CP21" s="126">
        <f t="shared" si="78"/>
        <v>0</v>
      </c>
      <c r="CQ21" s="127" t="str">
        <f t="shared" si="150"/>
        <v/>
      </c>
      <c r="CR21" s="128" t="str">
        <f t="shared" si="151"/>
        <v/>
      </c>
      <c r="CS21" s="128" t="str">
        <f t="shared" si="152"/>
        <v/>
      </c>
      <c r="CT21" s="129">
        <f>G21+T21+AG21+AT21+BG21+BT21+CG21</f>
        <v>0</v>
      </c>
      <c r="CU21" s="130">
        <f>H21+U21+AH21+AU21+BH21+BU21+CH21</f>
        <v>0</v>
      </c>
      <c r="CV21" s="130">
        <f>I21+V21+AI21+AV21+BI21+BV21+CI21</f>
        <v>0</v>
      </c>
      <c r="CW21" s="130">
        <f>J21+W21+AJ21+AW21+BJ21+BW21+CJ21</f>
        <v>0</v>
      </c>
      <c r="CX21" s="130">
        <f t="shared" si="157"/>
        <v>0</v>
      </c>
      <c r="CY21" s="130">
        <f t="shared" si="158"/>
        <v>0</v>
      </c>
      <c r="CZ21" s="130">
        <f t="shared" si="159"/>
        <v>0</v>
      </c>
      <c r="DA21" s="131">
        <f t="shared" si="160"/>
        <v>0</v>
      </c>
      <c r="DB21" s="132" t="str">
        <f t="shared" si="161"/>
        <v/>
      </c>
      <c r="DC21" s="133" t="str">
        <f t="shared" si="162"/>
        <v/>
      </c>
    </row>
    <row r="22" spans="1:107">
      <c r="A22" s="199">
        <f>'Input Cost_MS1'!S11</f>
        <v>0</v>
      </c>
      <c r="B22" s="194">
        <f>'Input Cost_MS1'!S$13</f>
        <v>0</v>
      </c>
      <c r="C22" s="657">
        <f>'Input Cost_MS1'!S$117/100</f>
        <v>0</v>
      </c>
      <c r="D22" s="654">
        <f>C22*(1+'Input Cost_MS1'!S$22)</f>
        <v>0</v>
      </c>
      <c r="E22" s="197">
        <f>(Kalkulation_MS1!$U$26)/100</f>
        <v>0</v>
      </c>
      <c r="F22" s="197">
        <f>(Kalkulation_MS1!$U$35)/100</f>
        <v>0</v>
      </c>
      <c r="G22" s="119">
        <f t="shared" si="21"/>
        <v>0</v>
      </c>
      <c r="H22" s="120">
        <f t="shared" si="22"/>
        <v>0</v>
      </c>
      <c r="I22" s="120">
        <f t="shared" si="23"/>
        <v>0</v>
      </c>
      <c r="J22" s="120">
        <f t="shared" si="24"/>
        <v>0</v>
      </c>
      <c r="K22" s="120">
        <f t="shared" si="25"/>
        <v>0</v>
      </c>
      <c r="L22" s="120">
        <f t="shared" si="26"/>
        <v>0</v>
      </c>
      <c r="M22" s="120">
        <f t="shared" si="27"/>
        <v>0</v>
      </c>
      <c r="N22" s="121">
        <f t="shared" si="28"/>
        <v>0</v>
      </c>
      <c r="O22" s="259">
        <f>'Input Cost_MS1'!S$14</f>
        <v>0</v>
      </c>
      <c r="P22" s="122">
        <f t="shared" si="29"/>
        <v>0</v>
      </c>
      <c r="Q22" s="123">
        <f>D22*(1+'Input Cost_MS1'!$S23)</f>
        <v>0</v>
      </c>
      <c r="R22" s="124">
        <f t="shared" ref="R22:R46" si="163">E22</f>
        <v>0</v>
      </c>
      <c r="S22" s="124">
        <f t="shared" ref="S22:S46" si="164">F22</f>
        <v>0</v>
      </c>
      <c r="T22" s="119">
        <f t="shared" ref="T22:T46" si="165">P22*O22</f>
        <v>0</v>
      </c>
      <c r="U22" s="120">
        <f t="shared" ref="U22:U46" si="166">Q22*O22</f>
        <v>0</v>
      </c>
      <c r="V22" s="120">
        <f t="shared" ref="V22:V46" si="167">(Q22-D22)*O22</f>
        <v>0</v>
      </c>
      <c r="W22" s="120">
        <f t="shared" ref="W22:W46" si="168">(Q22-P22)*O22</f>
        <v>0</v>
      </c>
      <c r="X22" s="120">
        <f t="shared" ref="X22:X46" si="169">R22*O22</f>
        <v>0</v>
      </c>
      <c r="Y22" s="120">
        <f t="shared" ref="Y22:Y46" si="170">S22*O22</f>
        <v>0</v>
      </c>
      <c r="Z22" s="120">
        <f t="shared" ref="Z22:Z46" si="171">U22-X22</f>
        <v>0</v>
      </c>
      <c r="AA22" s="121">
        <f t="shared" ref="AA22:AA46" si="172">U22-Y22</f>
        <v>0</v>
      </c>
      <c r="AB22" s="259">
        <f>'Input Cost_MS1'!S$15</f>
        <v>0</v>
      </c>
      <c r="AC22" s="122">
        <f t="shared" ref="AC22:AC46" si="173">P22</f>
        <v>0</v>
      </c>
      <c r="AD22" s="123">
        <f>Q22*(1+'Input Cost_MS1'!$S24)</f>
        <v>0</v>
      </c>
      <c r="AE22" s="124">
        <f t="shared" ref="AE22:AE46" si="174">R22</f>
        <v>0</v>
      </c>
      <c r="AF22" s="124">
        <f t="shared" ref="AF22:AF46" si="175">S22</f>
        <v>0</v>
      </c>
      <c r="AG22" s="119">
        <f t="shared" ref="AG22:AG46" si="176">AC22*AB22</f>
        <v>0</v>
      </c>
      <c r="AH22" s="120">
        <f t="shared" ref="AH22:AH46" si="177">AD22*AB22</f>
        <v>0</v>
      </c>
      <c r="AI22" s="120">
        <f t="shared" ref="AI22:AI46" si="178">(AD22-Q22)*AB22</f>
        <v>0</v>
      </c>
      <c r="AJ22" s="120">
        <f t="shared" ref="AJ22:AJ46" si="179">(AD22-AC22)*AB22</f>
        <v>0</v>
      </c>
      <c r="AK22" s="120">
        <f t="shared" ref="AK22:AK46" si="180">AE22*AB22</f>
        <v>0</v>
      </c>
      <c r="AL22" s="120">
        <f t="shared" ref="AL22:AL46" si="181">AF22*AB22</f>
        <v>0</v>
      </c>
      <c r="AM22" s="125">
        <f t="shared" ref="AM22:AM46" si="182">AH22-AK22</f>
        <v>0</v>
      </c>
      <c r="AN22" s="121">
        <f t="shared" ref="AN22:AN46" si="183">AH22-AL22</f>
        <v>0</v>
      </c>
      <c r="AO22" s="259">
        <f>'Input Cost_MS1'!S$16</f>
        <v>0</v>
      </c>
      <c r="AP22" s="122">
        <f t="shared" ref="AP22:AP46" si="184">AC22</f>
        <v>0</v>
      </c>
      <c r="AQ22" s="123">
        <f>AD22*(1+'Input Cost_MS1'!$S25)</f>
        <v>0</v>
      </c>
      <c r="AR22" s="124">
        <f t="shared" ref="AR22:AR46" si="185">AE22</f>
        <v>0</v>
      </c>
      <c r="AS22" s="124">
        <f t="shared" ref="AS22:AS46" si="186">AF22</f>
        <v>0</v>
      </c>
      <c r="AT22" s="119">
        <f t="shared" ref="AT22:AT46" si="187">AP22*AO22</f>
        <v>0</v>
      </c>
      <c r="AU22" s="120">
        <f t="shared" ref="AU22:AU46" si="188">AQ22*AO22</f>
        <v>0</v>
      </c>
      <c r="AV22" s="120">
        <f t="shared" ref="AV22:AV46" si="189">(AQ22-AD22)*AO22</f>
        <v>0</v>
      </c>
      <c r="AW22" s="120">
        <f t="shared" ref="AW22:AW46" si="190">(AQ22-AP22)*AO22</f>
        <v>0</v>
      </c>
      <c r="AX22" s="120">
        <f t="shared" ref="AX22:AX46" si="191">AR22*AO22</f>
        <v>0</v>
      </c>
      <c r="AY22" s="120">
        <f t="shared" ref="AY22:AY46" si="192">AS22*AO22</f>
        <v>0</v>
      </c>
      <c r="AZ22" s="120">
        <f t="shared" ref="AZ22:AZ46" si="193">AU22-AX22</f>
        <v>0</v>
      </c>
      <c r="BA22" s="121">
        <f t="shared" ref="BA22:BA46" si="194">AU22-AY22</f>
        <v>0</v>
      </c>
      <c r="BB22" s="259">
        <f>'Input Cost_MS1'!S$17</f>
        <v>0</v>
      </c>
      <c r="BC22" s="122">
        <f t="shared" ref="BC22:BC46" si="195">AP22</f>
        <v>0</v>
      </c>
      <c r="BD22" s="123">
        <f>AQ22*(1+'Input Cost_MS1'!$S26)</f>
        <v>0</v>
      </c>
      <c r="BE22" s="124">
        <f t="shared" ref="BE22:BE46" si="196">AR22</f>
        <v>0</v>
      </c>
      <c r="BF22" s="124">
        <f t="shared" ref="BF22:BF46" si="197">AS22</f>
        <v>0</v>
      </c>
      <c r="BG22" s="119">
        <f t="shared" ref="BG22:BG46" si="198">BC22*BB22</f>
        <v>0</v>
      </c>
      <c r="BH22" s="120">
        <f t="shared" ref="BH22:BH46" si="199">BD22*BB22</f>
        <v>0</v>
      </c>
      <c r="BI22" s="120">
        <f t="shared" ref="BI22:BI46" si="200">(BD22-AQ22)*BB22</f>
        <v>0</v>
      </c>
      <c r="BJ22" s="120">
        <f t="shared" ref="BJ22:BJ46" si="201">(BD22-BC22)*BB22</f>
        <v>0</v>
      </c>
      <c r="BK22" s="263">
        <f t="shared" ref="BK22:BK46" si="202">BE22*BB22</f>
        <v>0</v>
      </c>
      <c r="BL22" s="120">
        <f t="shared" ref="BL22:BL46" si="203">BF22*BB22</f>
        <v>0</v>
      </c>
      <c r="BM22" s="120">
        <f t="shared" ref="BM22:BM46" si="204">BH22-BK22</f>
        <v>0</v>
      </c>
      <c r="BN22" s="121">
        <f t="shared" ref="BN22:BN46" si="205">BH22-BL22</f>
        <v>0</v>
      </c>
      <c r="BO22" s="259">
        <f>'Input Cost_MS1'!S$18</f>
        <v>0</v>
      </c>
      <c r="BP22" s="122">
        <f t="shared" ref="BP22:BP46" si="206">BC22</f>
        <v>0</v>
      </c>
      <c r="BQ22" s="123">
        <f>BD22*(1+'Input Cost_MS1'!$S27)</f>
        <v>0</v>
      </c>
      <c r="BR22" s="124">
        <f t="shared" ref="BR22:BR46" si="207">BE22</f>
        <v>0</v>
      </c>
      <c r="BS22" s="124">
        <f t="shared" ref="BS22:BS46" si="208">BF22</f>
        <v>0</v>
      </c>
      <c r="BT22" s="119">
        <f t="shared" ref="BT22:BT46" si="209">BP22*BO22</f>
        <v>0</v>
      </c>
      <c r="BU22" s="120">
        <f t="shared" ref="BU22:BU46" si="210">BQ22*BO22</f>
        <v>0</v>
      </c>
      <c r="BV22" s="120">
        <f t="shared" ref="BV22:BV46" si="211">(BQ22-BD22)*BO22</f>
        <v>0</v>
      </c>
      <c r="BW22" s="120">
        <f t="shared" ref="BW22:BW46" si="212">(BQ22-BP22)*BO22</f>
        <v>0</v>
      </c>
      <c r="BX22" s="263">
        <f t="shared" ref="BX22:BX46" si="213">BR22*BO22</f>
        <v>0</v>
      </c>
      <c r="BY22" s="120">
        <f t="shared" ref="BY22:BY46" si="214">BS22*BO22</f>
        <v>0</v>
      </c>
      <c r="BZ22" s="120">
        <f t="shared" ref="BZ22:BZ46" si="215">BU22-BX22</f>
        <v>0</v>
      </c>
      <c r="CA22" s="121">
        <f t="shared" ref="CA22:CA46" si="216">BU22-BY22</f>
        <v>0</v>
      </c>
      <c r="CB22" s="259">
        <f>'Input Cost_MS1'!S$19</f>
        <v>0</v>
      </c>
      <c r="CC22" s="122">
        <f t="shared" ref="CC22:CC46" si="217">BP22</f>
        <v>0</v>
      </c>
      <c r="CD22" s="123">
        <f>BQ22*(1+'Input Cost_MS1'!$S28)</f>
        <v>0</v>
      </c>
      <c r="CE22" s="124">
        <f t="shared" ref="CE22:CE46" si="218">BR22</f>
        <v>0</v>
      </c>
      <c r="CF22" s="124">
        <f t="shared" ref="CF22:CF46" si="219">BS22</f>
        <v>0</v>
      </c>
      <c r="CG22" s="119">
        <f t="shared" ref="CG22:CG46" si="220">CC22*CB22</f>
        <v>0</v>
      </c>
      <c r="CH22" s="120">
        <f t="shared" ref="CH22:CH46" si="221">CD22*CB22</f>
        <v>0</v>
      </c>
      <c r="CI22" s="120">
        <f t="shared" ref="CI22:CI46" si="222">(CD22-BQ22)*CB22</f>
        <v>0</v>
      </c>
      <c r="CJ22" s="120">
        <f t="shared" ref="CJ22:CJ46" si="223">(CD22-CC22)*CB22</f>
        <v>0</v>
      </c>
      <c r="CK22" s="263">
        <f t="shared" ref="CK22:CK46" si="224">CE22*CB22</f>
        <v>0</v>
      </c>
      <c r="CL22" s="120">
        <f t="shared" ref="CL22:CL46" si="225">CF22*CB22</f>
        <v>0</v>
      </c>
      <c r="CM22" s="120">
        <f t="shared" ref="CM22:CM46" si="226">CH22-CK22</f>
        <v>0</v>
      </c>
      <c r="CN22" s="121">
        <f t="shared" ref="CN22:CN46" si="227">CH22-CL22</f>
        <v>0</v>
      </c>
      <c r="CO22" s="260">
        <f t="shared" ref="CO22:CO46" si="228">B22+O22+AB22+AO22+BB22+BO22+CB22</f>
        <v>0</v>
      </c>
      <c r="CP22" s="126">
        <f t="shared" si="78"/>
        <v>0</v>
      </c>
      <c r="CQ22" s="127" t="str">
        <f t="shared" ref="CQ22:CQ46" si="229">IF(CO22=0,"",CU22/CO22)</f>
        <v/>
      </c>
      <c r="CR22" s="128" t="str">
        <f t="shared" ref="CR22:CR46" si="230">IF(CO22=0,"",CX22/CO22)</f>
        <v/>
      </c>
      <c r="CS22" s="128" t="str">
        <f t="shared" ref="CS22:CS46" si="231">IF(CO22=0,"",CY22/CO22)</f>
        <v/>
      </c>
      <c r="CT22" s="129">
        <f t="shared" ref="CT22:CT46" si="232">G22+T22+AG22+AT22+BG22+BT22+CG22</f>
        <v>0</v>
      </c>
      <c r="CU22" s="130">
        <f t="shared" ref="CU22:CU46" si="233">H22+U22+AH22+AU22+BH22+BU22+CH22</f>
        <v>0</v>
      </c>
      <c r="CV22" s="130">
        <f t="shared" ref="CV22:CV46" si="234">I22+V22+AI22+AV22+BI22+BV22+CI22</f>
        <v>0</v>
      </c>
      <c r="CW22" s="130">
        <f t="shared" ref="CW22:CW46" si="235">J22+W22+AJ22+AW22+BJ22+BW22+CJ22</f>
        <v>0</v>
      </c>
      <c r="CX22" s="130">
        <f t="shared" ref="CX22:CX46" si="236">K22+X22+AK22+AX22+BK22+BX22+CK22</f>
        <v>0</v>
      </c>
      <c r="CY22" s="130">
        <f t="shared" ref="CY22:CY46" si="237">L22+Y22+AL22+AY22+BL22+BY22+CL22</f>
        <v>0</v>
      </c>
      <c r="CZ22" s="130">
        <f t="shared" ref="CZ22:CZ46" si="238">CU22-CX22</f>
        <v>0</v>
      </c>
      <c r="DA22" s="131">
        <f t="shared" ref="DA22:DA46" si="239">CU22-CY22</f>
        <v>0</v>
      </c>
      <c r="DB22" s="132" t="str">
        <f t="shared" ref="DB22:DB46" si="240">IF(CU22=0,"",CZ22/CU22)</f>
        <v/>
      </c>
      <c r="DC22" s="133" t="str">
        <f t="shared" ref="DC22:DC46" si="241">IF(CU22=0,"",DA22/CU22)</f>
        <v/>
      </c>
    </row>
    <row r="23" spans="1:107">
      <c r="A23" s="199">
        <f>'Input Cost_MS1'!T11</f>
        <v>0</v>
      </c>
      <c r="B23" s="194">
        <f>'Input Cost_MS1'!T$13</f>
        <v>0</v>
      </c>
      <c r="C23" s="657">
        <f>'Input Cost_MS1'!T$117/100</f>
        <v>0</v>
      </c>
      <c r="D23" s="654">
        <f>C23*(1+'Input Cost_MS1'!T$22)</f>
        <v>0</v>
      </c>
      <c r="E23" s="197">
        <f>(Kalkulation_MS1!$V$26)/100</f>
        <v>0</v>
      </c>
      <c r="F23" s="197">
        <f>(Kalkulation_MS1!$V$35)/100</f>
        <v>0</v>
      </c>
      <c r="G23" s="119">
        <f t="shared" si="21"/>
        <v>0</v>
      </c>
      <c r="H23" s="120">
        <f t="shared" si="22"/>
        <v>0</v>
      </c>
      <c r="I23" s="120">
        <f t="shared" si="23"/>
        <v>0</v>
      </c>
      <c r="J23" s="120">
        <f t="shared" si="24"/>
        <v>0</v>
      </c>
      <c r="K23" s="120">
        <f t="shared" si="25"/>
        <v>0</v>
      </c>
      <c r="L23" s="120">
        <f t="shared" si="26"/>
        <v>0</v>
      </c>
      <c r="M23" s="120">
        <f t="shared" si="27"/>
        <v>0</v>
      </c>
      <c r="N23" s="121">
        <f t="shared" si="28"/>
        <v>0</v>
      </c>
      <c r="O23" s="259">
        <f>'Input Cost_MS1'!T$14</f>
        <v>0</v>
      </c>
      <c r="P23" s="122">
        <f t="shared" si="29"/>
        <v>0</v>
      </c>
      <c r="Q23" s="123">
        <f>D23*(1+'Input Cost_MS1'!$T23)</f>
        <v>0</v>
      </c>
      <c r="R23" s="124">
        <f t="shared" si="163"/>
        <v>0</v>
      </c>
      <c r="S23" s="124">
        <f t="shared" si="164"/>
        <v>0</v>
      </c>
      <c r="T23" s="119">
        <f t="shared" si="165"/>
        <v>0</v>
      </c>
      <c r="U23" s="120">
        <f t="shared" si="166"/>
        <v>0</v>
      </c>
      <c r="V23" s="120">
        <f t="shared" si="167"/>
        <v>0</v>
      </c>
      <c r="W23" s="120">
        <f t="shared" si="168"/>
        <v>0</v>
      </c>
      <c r="X23" s="120">
        <f t="shared" si="169"/>
        <v>0</v>
      </c>
      <c r="Y23" s="120">
        <f t="shared" si="170"/>
        <v>0</v>
      </c>
      <c r="Z23" s="120">
        <f t="shared" si="171"/>
        <v>0</v>
      </c>
      <c r="AA23" s="121">
        <f t="shared" si="172"/>
        <v>0</v>
      </c>
      <c r="AB23" s="259">
        <f>'Input Cost_MS1'!T$15</f>
        <v>0</v>
      </c>
      <c r="AC23" s="122">
        <f t="shared" si="173"/>
        <v>0</v>
      </c>
      <c r="AD23" s="123">
        <f>Q23*(1+'Input Cost_MS1'!$T24)</f>
        <v>0</v>
      </c>
      <c r="AE23" s="124">
        <f t="shared" si="174"/>
        <v>0</v>
      </c>
      <c r="AF23" s="124">
        <f t="shared" si="175"/>
        <v>0</v>
      </c>
      <c r="AG23" s="119">
        <f t="shared" si="176"/>
        <v>0</v>
      </c>
      <c r="AH23" s="120">
        <f t="shared" si="177"/>
        <v>0</v>
      </c>
      <c r="AI23" s="120">
        <f t="shared" si="178"/>
        <v>0</v>
      </c>
      <c r="AJ23" s="120">
        <f t="shared" si="179"/>
        <v>0</v>
      </c>
      <c r="AK23" s="120">
        <f t="shared" si="180"/>
        <v>0</v>
      </c>
      <c r="AL23" s="120">
        <f t="shared" si="181"/>
        <v>0</v>
      </c>
      <c r="AM23" s="125">
        <f t="shared" si="182"/>
        <v>0</v>
      </c>
      <c r="AN23" s="121">
        <f t="shared" si="183"/>
        <v>0</v>
      </c>
      <c r="AO23" s="259">
        <f>'Input Cost_MS1'!T$16</f>
        <v>0</v>
      </c>
      <c r="AP23" s="122">
        <f t="shared" si="184"/>
        <v>0</v>
      </c>
      <c r="AQ23" s="123">
        <f>AD23*(1+'Input Cost_MS1'!$T25)</f>
        <v>0</v>
      </c>
      <c r="AR23" s="124">
        <f t="shared" si="185"/>
        <v>0</v>
      </c>
      <c r="AS23" s="124">
        <f t="shared" si="186"/>
        <v>0</v>
      </c>
      <c r="AT23" s="119">
        <f t="shared" si="187"/>
        <v>0</v>
      </c>
      <c r="AU23" s="120">
        <f t="shared" si="188"/>
        <v>0</v>
      </c>
      <c r="AV23" s="120">
        <f t="shared" si="189"/>
        <v>0</v>
      </c>
      <c r="AW23" s="120">
        <f t="shared" si="190"/>
        <v>0</v>
      </c>
      <c r="AX23" s="120">
        <f t="shared" si="191"/>
        <v>0</v>
      </c>
      <c r="AY23" s="120">
        <f t="shared" si="192"/>
        <v>0</v>
      </c>
      <c r="AZ23" s="120">
        <f t="shared" si="193"/>
        <v>0</v>
      </c>
      <c r="BA23" s="121">
        <f t="shared" si="194"/>
        <v>0</v>
      </c>
      <c r="BB23" s="259">
        <f>'Input Cost_MS1'!T$17</f>
        <v>0</v>
      </c>
      <c r="BC23" s="122">
        <f t="shared" si="195"/>
        <v>0</v>
      </c>
      <c r="BD23" s="123">
        <f>AQ23*(1+'Input Cost_MS1'!$T26)</f>
        <v>0</v>
      </c>
      <c r="BE23" s="124">
        <f t="shared" si="196"/>
        <v>0</v>
      </c>
      <c r="BF23" s="124">
        <f t="shared" si="197"/>
        <v>0</v>
      </c>
      <c r="BG23" s="119">
        <f t="shared" si="198"/>
        <v>0</v>
      </c>
      <c r="BH23" s="120">
        <f t="shared" si="199"/>
        <v>0</v>
      </c>
      <c r="BI23" s="120">
        <f t="shared" si="200"/>
        <v>0</v>
      </c>
      <c r="BJ23" s="120">
        <f t="shared" si="201"/>
        <v>0</v>
      </c>
      <c r="BK23" s="263">
        <f t="shared" si="202"/>
        <v>0</v>
      </c>
      <c r="BL23" s="120">
        <f t="shared" si="203"/>
        <v>0</v>
      </c>
      <c r="BM23" s="120">
        <f t="shared" si="204"/>
        <v>0</v>
      </c>
      <c r="BN23" s="121">
        <f t="shared" si="205"/>
        <v>0</v>
      </c>
      <c r="BO23" s="259">
        <f>'Input Cost_MS1'!T$18</f>
        <v>0</v>
      </c>
      <c r="BP23" s="122">
        <f t="shared" si="206"/>
        <v>0</v>
      </c>
      <c r="BQ23" s="123">
        <f>BD23*(1+'Input Cost_MS1'!$T27)</f>
        <v>0</v>
      </c>
      <c r="BR23" s="124">
        <f t="shared" si="207"/>
        <v>0</v>
      </c>
      <c r="BS23" s="124">
        <f t="shared" si="208"/>
        <v>0</v>
      </c>
      <c r="BT23" s="119">
        <f t="shared" si="209"/>
        <v>0</v>
      </c>
      <c r="BU23" s="120">
        <f t="shared" si="210"/>
        <v>0</v>
      </c>
      <c r="BV23" s="120">
        <f t="shared" si="211"/>
        <v>0</v>
      </c>
      <c r="BW23" s="120">
        <f t="shared" si="212"/>
        <v>0</v>
      </c>
      <c r="BX23" s="263">
        <f t="shared" si="213"/>
        <v>0</v>
      </c>
      <c r="BY23" s="120">
        <f t="shared" si="214"/>
        <v>0</v>
      </c>
      <c r="BZ23" s="120">
        <f t="shared" si="215"/>
        <v>0</v>
      </c>
      <c r="CA23" s="121">
        <f t="shared" si="216"/>
        <v>0</v>
      </c>
      <c r="CB23" s="259">
        <f>'Input Cost_MS1'!T$19</f>
        <v>0</v>
      </c>
      <c r="CC23" s="122">
        <f t="shared" si="217"/>
        <v>0</v>
      </c>
      <c r="CD23" s="123">
        <f>BQ23*(1+'Input Cost_MS1'!$T28)</f>
        <v>0</v>
      </c>
      <c r="CE23" s="124">
        <f t="shared" si="218"/>
        <v>0</v>
      </c>
      <c r="CF23" s="124">
        <f t="shared" si="219"/>
        <v>0</v>
      </c>
      <c r="CG23" s="119">
        <f t="shared" si="220"/>
        <v>0</v>
      </c>
      <c r="CH23" s="120">
        <f t="shared" si="221"/>
        <v>0</v>
      </c>
      <c r="CI23" s="120">
        <f t="shared" si="222"/>
        <v>0</v>
      </c>
      <c r="CJ23" s="120">
        <f t="shared" si="223"/>
        <v>0</v>
      </c>
      <c r="CK23" s="263">
        <f t="shared" si="224"/>
        <v>0</v>
      </c>
      <c r="CL23" s="120">
        <f t="shared" si="225"/>
        <v>0</v>
      </c>
      <c r="CM23" s="120">
        <f t="shared" si="226"/>
        <v>0</v>
      </c>
      <c r="CN23" s="121">
        <f t="shared" si="227"/>
        <v>0</v>
      </c>
      <c r="CO23" s="260">
        <f t="shared" si="228"/>
        <v>0</v>
      </c>
      <c r="CP23" s="126">
        <f t="shared" si="78"/>
        <v>0</v>
      </c>
      <c r="CQ23" s="127" t="str">
        <f t="shared" si="229"/>
        <v/>
      </c>
      <c r="CR23" s="128" t="str">
        <f t="shared" si="230"/>
        <v/>
      </c>
      <c r="CS23" s="128" t="str">
        <f t="shared" si="231"/>
        <v/>
      </c>
      <c r="CT23" s="129">
        <f t="shared" si="232"/>
        <v>0</v>
      </c>
      <c r="CU23" s="130">
        <f t="shared" si="233"/>
        <v>0</v>
      </c>
      <c r="CV23" s="130">
        <f t="shared" si="234"/>
        <v>0</v>
      </c>
      <c r="CW23" s="130">
        <f t="shared" si="235"/>
        <v>0</v>
      </c>
      <c r="CX23" s="130">
        <f t="shared" si="236"/>
        <v>0</v>
      </c>
      <c r="CY23" s="130">
        <f t="shared" si="237"/>
        <v>0</v>
      </c>
      <c r="CZ23" s="130">
        <f t="shared" si="238"/>
        <v>0</v>
      </c>
      <c r="DA23" s="131">
        <f t="shared" si="239"/>
        <v>0</v>
      </c>
      <c r="DB23" s="132" t="str">
        <f t="shared" si="240"/>
        <v/>
      </c>
      <c r="DC23" s="133" t="str">
        <f t="shared" si="241"/>
        <v/>
      </c>
    </row>
    <row r="24" spans="1:107">
      <c r="A24" s="199">
        <f>'Input Cost_MS1'!U11</f>
        <v>0</v>
      </c>
      <c r="B24" s="194">
        <f>'Input Cost_MS1'!U$13</f>
        <v>0</v>
      </c>
      <c r="C24" s="657">
        <f>'Input Cost_MS1'!U$117/100</f>
        <v>0</v>
      </c>
      <c r="D24" s="654">
        <f>C24*(1+'Input Cost_MS1'!U$22)</f>
        <v>0</v>
      </c>
      <c r="E24" s="197">
        <f>(Kalkulation_MS1!$W$26)/100</f>
        <v>0</v>
      </c>
      <c r="F24" s="197">
        <f>(Kalkulation_MS1!$W$35)/100</f>
        <v>0</v>
      </c>
      <c r="G24" s="119">
        <f t="shared" si="21"/>
        <v>0</v>
      </c>
      <c r="H24" s="120">
        <f t="shared" si="22"/>
        <v>0</v>
      </c>
      <c r="I24" s="120">
        <f t="shared" si="23"/>
        <v>0</v>
      </c>
      <c r="J24" s="120">
        <f t="shared" si="24"/>
        <v>0</v>
      </c>
      <c r="K24" s="120">
        <f t="shared" si="25"/>
        <v>0</v>
      </c>
      <c r="L24" s="120">
        <f t="shared" si="26"/>
        <v>0</v>
      </c>
      <c r="M24" s="120">
        <f t="shared" si="27"/>
        <v>0</v>
      </c>
      <c r="N24" s="121">
        <f t="shared" si="28"/>
        <v>0</v>
      </c>
      <c r="O24" s="259">
        <f>'Input Cost_MS1'!U$14</f>
        <v>0</v>
      </c>
      <c r="P24" s="122">
        <f t="shared" si="29"/>
        <v>0</v>
      </c>
      <c r="Q24" s="123">
        <f>D24*(1+'Input Cost_MS1'!$U23)</f>
        <v>0</v>
      </c>
      <c r="R24" s="124">
        <f t="shared" si="163"/>
        <v>0</v>
      </c>
      <c r="S24" s="124">
        <f t="shared" si="164"/>
        <v>0</v>
      </c>
      <c r="T24" s="119">
        <f t="shared" si="165"/>
        <v>0</v>
      </c>
      <c r="U24" s="120">
        <f t="shared" si="166"/>
        <v>0</v>
      </c>
      <c r="V24" s="120">
        <f t="shared" si="167"/>
        <v>0</v>
      </c>
      <c r="W24" s="120">
        <f t="shared" si="168"/>
        <v>0</v>
      </c>
      <c r="X24" s="120">
        <f t="shared" si="169"/>
        <v>0</v>
      </c>
      <c r="Y24" s="120">
        <f t="shared" si="170"/>
        <v>0</v>
      </c>
      <c r="Z24" s="120">
        <f t="shared" si="171"/>
        <v>0</v>
      </c>
      <c r="AA24" s="121">
        <f t="shared" si="172"/>
        <v>0</v>
      </c>
      <c r="AB24" s="259">
        <f>'Input Cost_MS1'!U$15</f>
        <v>0</v>
      </c>
      <c r="AC24" s="122">
        <f t="shared" si="173"/>
        <v>0</v>
      </c>
      <c r="AD24" s="123">
        <f>Q24*(1+'Input Cost_MS1'!$U24)</f>
        <v>0</v>
      </c>
      <c r="AE24" s="124">
        <f t="shared" si="174"/>
        <v>0</v>
      </c>
      <c r="AF24" s="124">
        <f t="shared" si="175"/>
        <v>0</v>
      </c>
      <c r="AG24" s="119">
        <f t="shared" si="176"/>
        <v>0</v>
      </c>
      <c r="AH24" s="120">
        <f t="shared" si="177"/>
        <v>0</v>
      </c>
      <c r="AI24" s="120">
        <f t="shared" si="178"/>
        <v>0</v>
      </c>
      <c r="AJ24" s="120">
        <f t="shared" si="179"/>
        <v>0</v>
      </c>
      <c r="AK24" s="120">
        <f t="shared" si="180"/>
        <v>0</v>
      </c>
      <c r="AL24" s="120">
        <f t="shared" si="181"/>
        <v>0</v>
      </c>
      <c r="AM24" s="125">
        <f t="shared" si="182"/>
        <v>0</v>
      </c>
      <c r="AN24" s="121">
        <f t="shared" si="183"/>
        <v>0</v>
      </c>
      <c r="AO24" s="259">
        <f>'Input Cost_MS1'!U$16</f>
        <v>0</v>
      </c>
      <c r="AP24" s="122">
        <f t="shared" si="184"/>
        <v>0</v>
      </c>
      <c r="AQ24" s="123">
        <f>AD24*(1+'Input Cost_MS1'!$U25)</f>
        <v>0</v>
      </c>
      <c r="AR24" s="124">
        <f t="shared" si="185"/>
        <v>0</v>
      </c>
      <c r="AS24" s="124">
        <f t="shared" si="186"/>
        <v>0</v>
      </c>
      <c r="AT24" s="119">
        <f t="shared" si="187"/>
        <v>0</v>
      </c>
      <c r="AU24" s="120">
        <f t="shared" si="188"/>
        <v>0</v>
      </c>
      <c r="AV24" s="120">
        <f t="shared" si="189"/>
        <v>0</v>
      </c>
      <c r="AW24" s="120">
        <f t="shared" si="190"/>
        <v>0</v>
      </c>
      <c r="AX24" s="120">
        <f t="shared" si="191"/>
        <v>0</v>
      </c>
      <c r="AY24" s="120">
        <f t="shared" si="192"/>
        <v>0</v>
      </c>
      <c r="AZ24" s="120">
        <f t="shared" si="193"/>
        <v>0</v>
      </c>
      <c r="BA24" s="121">
        <f t="shared" si="194"/>
        <v>0</v>
      </c>
      <c r="BB24" s="259">
        <f>'Input Cost_MS1'!U$17</f>
        <v>0</v>
      </c>
      <c r="BC24" s="122">
        <f t="shared" si="195"/>
        <v>0</v>
      </c>
      <c r="BD24" s="123">
        <f>AQ24*(1+'Input Cost_MS1'!$U26)</f>
        <v>0</v>
      </c>
      <c r="BE24" s="124">
        <f t="shared" si="196"/>
        <v>0</v>
      </c>
      <c r="BF24" s="124">
        <f t="shared" si="197"/>
        <v>0</v>
      </c>
      <c r="BG24" s="119">
        <f t="shared" si="198"/>
        <v>0</v>
      </c>
      <c r="BH24" s="120">
        <f t="shared" si="199"/>
        <v>0</v>
      </c>
      <c r="BI24" s="120">
        <f t="shared" si="200"/>
        <v>0</v>
      </c>
      <c r="BJ24" s="120">
        <f t="shared" si="201"/>
        <v>0</v>
      </c>
      <c r="BK24" s="263">
        <f t="shared" si="202"/>
        <v>0</v>
      </c>
      <c r="BL24" s="120">
        <f t="shared" si="203"/>
        <v>0</v>
      </c>
      <c r="BM24" s="120">
        <f t="shared" si="204"/>
        <v>0</v>
      </c>
      <c r="BN24" s="121">
        <f t="shared" si="205"/>
        <v>0</v>
      </c>
      <c r="BO24" s="259">
        <f>'Input Cost_MS1'!U$18</f>
        <v>0</v>
      </c>
      <c r="BP24" s="122">
        <f t="shared" si="206"/>
        <v>0</v>
      </c>
      <c r="BQ24" s="123">
        <f>BD24*(1+'Input Cost_MS1'!$U27)</f>
        <v>0</v>
      </c>
      <c r="BR24" s="124">
        <f t="shared" si="207"/>
        <v>0</v>
      </c>
      <c r="BS24" s="124">
        <f t="shared" si="208"/>
        <v>0</v>
      </c>
      <c r="BT24" s="119">
        <f t="shared" si="209"/>
        <v>0</v>
      </c>
      <c r="BU24" s="120">
        <f t="shared" si="210"/>
        <v>0</v>
      </c>
      <c r="BV24" s="120">
        <f t="shared" si="211"/>
        <v>0</v>
      </c>
      <c r="BW24" s="120">
        <f t="shared" si="212"/>
        <v>0</v>
      </c>
      <c r="BX24" s="263">
        <f t="shared" si="213"/>
        <v>0</v>
      </c>
      <c r="BY24" s="120">
        <f t="shared" si="214"/>
        <v>0</v>
      </c>
      <c r="BZ24" s="120">
        <f t="shared" si="215"/>
        <v>0</v>
      </c>
      <c r="CA24" s="121">
        <f t="shared" si="216"/>
        <v>0</v>
      </c>
      <c r="CB24" s="259">
        <f>'Input Cost_MS1'!U$19</f>
        <v>0</v>
      </c>
      <c r="CC24" s="122">
        <f t="shared" si="217"/>
        <v>0</v>
      </c>
      <c r="CD24" s="123">
        <f>BQ24*(1+'Input Cost_MS1'!$U28)</f>
        <v>0</v>
      </c>
      <c r="CE24" s="124">
        <f t="shared" si="218"/>
        <v>0</v>
      </c>
      <c r="CF24" s="124">
        <f t="shared" si="219"/>
        <v>0</v>
      </c>
      <c r="CG24" s="119">
        <f t="shared" si="220"/>
        <v>0</v>
      </c>
      <c r="CH24" s="120">
        <f t="shared" si="221"/>
        <v>0</v>
      </c>
      <c r="CI24" s="120">
        <f t="shared" si="222"/>
        <v>0</v>
      </c>
      <c r="CJ24" s="120">
        <f t="shared" si="223"/>
        <v>0</v>
      </c>
      <c r="CK24" s="263">
        <f t="shared" si="224"/>
        <v>0</v>
      </c>
      <c r="CL24" s="120">
        <f t="shared" si="225"/>
        <v>0</v>
      </c>
      <c r="CM24" s="120">
        <f t="shared" si="226"/>
        <v>0</v>
      </c>
      <c r="CN24" s="121">
        <f t="shared" si="227"/>
        <v>0</v>
      </c>
      <c r="CO24" s="260">
        <f t="shared" si="228"/>
        <v>0</v>
      </c>
      <c r="CP24" s="126">
        <f t="shared" si="78"/>
        <v>0</v>
      </c>
      <c r="CQ24" s="127" t="str">
        <f t="shared" si="229"/>
        <v/>
      </c>
      <c r="CR24" s="128" t="str">
        <f t="shared" si="230"/>
        <v/>
      </c>
      <c r="CS24" s="128" t="str">
        <f t="shared" si="231"/>
        <v/>
      </c>
      <c r="CT24" s="129">
        <f t="shared" si="232"/>
        <v>0</v>
      </c>
      <c r="CU24" s="130">
        <f t="shared" si="233"/>
        <v>0</v>
      </c>
      <c r="CV24" s="130">
        <f t="shared" si="234"/>
        <v>0</v>
      </c>
      <c r="CW24" s="130">
        <f t="shared" si="235"/>
        <v>0</v>
      </c>
      <c r="CX24" s="130">
        <f t="shared" si="236"/>
        <v>0</v>
      </c>
      <c r="CY24" s="130">
        <f t="shared" si="237"/>
        <v>0</v>
      </c>
      <c r="CZ24" s="130">
        <f t="shared" si="238"/>
        <v>0</v>
      </c>
      <c r="DA24" s="131">
        <f t="shared" si="239"/>
        <v>0</v>
      </c>
      <c r="DB24" s="132" t="str">
        <f t="shared" si="240"/>
        <v/>
      </c>
      <c r="DC24" s="133" t="str">
        <f t="shared" si="241"/>
        <v/>
      </c>
    </row>
    <row r="25" spans="1:107">
      <c r="A25" s="199">
        <f>'Input Cost_MS1'!V11</f>
        <v>0</v>
      </c>
      <c r="B25" s="194">
        <f>'Input Cost_MS1'!V$13</f>
        <v>0</v>
      </c>
      <c r="C25" s="657">
        <f>'Input Cost_MS1'!V$117/100</f>
        <v>0</v>
      </c>
      <c r="D25" s="654">
        <f>C25*(1+'Input Cost_MS1'!V$22)</f>
        <v>0</v>
      </c>
      <c r="E25" s="197">
        <f>(Kalkulation_MS1!$X$26)/100</f>
        <v>0</v>
      </c>
      <c r="F25" s="197">
        <f>(Kalkulation_MS1!$X$35)/100</f>
        <v>0</v>
      </c>
      <c r="G25" s="119">
        <f t="shared" si="21"/>
        <v>0</v>
      </c>
      <c r="H25" s="120">
        <f t="shared" si="22"/>
        <v>0</v>
      </c>
      <c r="I25" s="120">
        <f t="shared" si="23"/>
        <v>0</v>
      </c>
      <c r="J25" s="120">
        <f t="shared" si="24"/>
        <v>0</v>
      </c>
      <c r="K25" s="120">
        <f t="shared" si="25"/>
        <v>0</v>
      </c>
      <c r="L25" s="120">
        <f t="shared" si="26"/>
        <v>0</v>
      </c>
      <c r="M25" s="120">
        <f t="shared" si="27"/>
        <v>0</v>
      </c>
      <c r="N25" s="121">
        <f t="shared" si="28"/>
        <v>0</v>
      </c>
      <c r="O25" s="259">
        <f>'Input Cost_MS1'!V$14</f>
        <v>0</v>
      </c>
      <c r="P25" s="122">
        <f t="shared" si="29"/>
        <v>0</v>
      </c>
      <c r="Q25" s="123">
        <f>D25*(1+'Input Cost_MS1'!$V23)</f>
        <v>0</v>
      </c>
      <c r="R25" s="124">
        <f t="shared" si="163"/>
        <v>0</v>
      </c>
      <c r="S25" s="124">
        <f t="shared" si="164"/>
        <v>0</v>
      </c>
      <c r="T25" s="119">
        <f t="shared" si="165"/>
        <v>0</v>
      </c>
      <c r="U25" s="120">
        <f t="shared" si="166"/>
        <v>0</v>
      </c>
      <c r="V25" s="120">
        <f t="shared" si="167"/>
        <v>0</v>
      </c>
      <c r="W25" s="120">
        <f t="shared" si="168"/>
        <v>0</v>
      </c>
      <c r="X25" s="120">
        <f t="shared" si="169"/>
        <v>0</v>
      </c>
      <c r="Y25" s="120">
        <f t="shared" si="170"/>
        <v>0</v>
      </c>
      <c r="Z25" s="120">
        <f t="shared" si="171"/>
        <v>0</v>
      </c>
      <c r="AA25" s="121">
        <f t="shared" si="172"/>
        <v>0</v>
      </c>
      <c r="AB25" s="259">
        <f>'Input Cost_MS1'!V$15</f>
        <v>0</v>
      </c>
      <c r="AC25" s="122">
        <f t="shared" si="173"/>
        <v>0</v>
      </c>
      <c r="AD25" s="123">
        <f>Q25*(1+'Input Cost_MS1'!$V24)</f>
        <v>0</v>
      </c>
      <c r="AE25" s="124">
        <f t="shared" si="174"/>
        <v>0</v>
      </c>
      <c r="AF25" s="124">
        <f t="shared" si="175"/>
        <v>0</v>
      </c>
      <c r="AG25" s="119">
        <f t="shared" si="176"/>
        <v>0</v>
      </c>
      <c r="AH25" s="120">
        <f t="shared" si="177"/>
        <v>0</v>
      </c>
      <c r="AI25" s="120">
        <f t="shared" si="178"/>
        <v>0</v>
      </c>
      <c r="AJ25" s="120">
        <f t="shared" si="179"/>
        <v>0</v>
      </c>
      <c r="AK25" s="120">
        <f t="shared" si="180"/>
        <v>0</v>
      </c>
      <c r="AL25" s="120">
        <f t="shared" si="181"/>
        <v>0</v>
      </c>
      <c r="AM25" s="125">
        <f t="shared" si="182"/>
        <v>0</v>
      </c>
      <c r="AN25" s="121">
        <f t="shared" si="183"/>
        <v>0</v>
      </c>
      <c r="AO25" s="259">
        <f>'Input Cost_MS1'!V$16</f>
        <v>0</v>
      </c>
      <c r="AP25" s="122">
        <f t="shared" si="184"/>
        <v>0</v>
      </c>
      <c r="AQ25" s="123">
        <f>AD25*(1+'Input Cost_MS1'!$V25)</f>
        <v>0</v>
      </c>
      <c r="AR25" s="124">
        <f t="shared" si="185"/>
        <v>0</v>
      </c>
      <c r="AS25" s="124">
        <f t="shared" si="186"/>
        <v>0</v>
      </c>
      <c r="AT25" s="119">
        <f t="shared" si="187"/>
        <v>0</v>
      </c>
      <c r="AU25" s="120">
        <f t="shared" si="188"/>
        <v>0</v>
      </c>
      <c r="AV25" s="120">
        <f t="shared" si="189"/>
        <v>0</v>
      </c>
      <c r="AW25" s="120">
        <f t="shared" si="190"/>
        <v>0</v>
      </c>
      <c r="AX25" s="120">
        <f t="shared" si="191"/>
        <v>0</v>
      </c>
      <c r="AY25" s="120">
        <f t="shared" si="192"/>
        <v>0</v>
      </c>
      <c r="AZ25" s="120">
        <f t="shared" si="193"/>
        <v>0</v>
      </c>
      <c r="BA25" s="121">
        <f t="shared" si="194"/>
        <v>0</v>
      </c>
      <c r="BB25" s="259">
        <f>'Input Cost_MS1'!V$17</f>
        <v>0</v>
      </c>
      <c r="BC25" s="122">
        <f t="shared" si="195"/>
        <v>0</v>
      </c>
      <c r="BD25" s="123">
        <f>AQ25*(1+'Input Cost_MS1'!$V26)</f>
        <v>0</v>
      </c>
      <c r="BE25" s="124">
        <f t="shared" si="196"/>
        <v>0</v>
      </c>
      <c r="BF25" s="124">
        <f t="shared" si="197"/>
        <v>0</v>
      </c>
      <c r="BG25" s="119">
        <f t="shared" si="198"/>
        <v>0</v>
      </c>
      <c r="BH25" s="120">
        <f t="shared" si="199"/>
        <v>0</v>
      </c>
      <c r="BI25" s="120">
        <f t="shared" si="200"/>
        <v>0</v>
      </c>
      <c r="BJ25" s="120">
        <f t="shared" si="201"/>
        <v>0</v>
      </c>
      <c r="BK25" s="263">
        <f t="shared" si="202"/>
        <v>0</v>
      </c>
      <c r="BL25" s="120">
        <f t="shared" si="203"/>
        <v>0</v>
      </c>
      <c r="BM25" s="120">
        <f t="shared" si="204"/>
        <v>0</v>
      </c>
      <c r="BN25" s="121">
        <f t="shared" si="205"/>
        <v>0</v>
      </c>
      <c r="BO25" s="259">
        <f>'Input Cost_MS1'!V$18</f>
        <v>0</v>
      </c>
      <c r="BP25" s="122">
        <f t="shared" si="206"/>
        <v>0</v>
      </c>
      <c r="BQ25" s="123">
        <f>BD25*(1+'Input Cost_MS1'!$V27)</f>
        <v>0</v>
      </c>
      <c r="BR25" s="124">
        <f t="shared" si="207"/>
        <v>0</v>
      </c>
      <c r="BS25" s="124">
        <f t="shared" si="208"/>
        <v>0</v>
      </c>
      <c r="BT25" s="119">
        <f t="shared" si="209"/>
        <v>0</v>
      </c>
      <c r="BU25" s="120">
        <f t="shared" si="210"/>
        <v>0</v>
      </c>
      <c r="BV25" s="120">
        <f t="shared" si="211"/>
        <v>0</v>
      </c>
      <c r="BW25" s="120">
        <f t="shared" si="212"/>
        <v>0</v>
      </c>
      <c r="BX25" s="263">
        <f t="shared" si="213"/>
        <v>0</v>
      </c>
      <c r="BY25" s="120">
        <f t="shared" si="214"/>
        <v>0</v>
      </c>
      <c r="BZ25" s="120">
        <f t="shared" si="215"/>
        <v>0</v>
      </c>
      <c r="CA25" s="121">
        <f t="shared" si="216"/>
        <v>0</v>
      </c>
      <c r="CB25" s="259">
        <f>'Input Cost_MS1'!V$19</f>
        <v>0</v>
      </c>
      <c r="CC25" s="122">
        <f t="shared" si="217"/>
        <v>0</v>
      </c>
      <c r="CD25" s="123">
        <f>BQ25*(1+'Input Cost_MS1'!$V28)</f>
        <v>0</v>
      </c>
      <c r="CE25" s="124">
        <f t="shared" si="218"/>
        <v>0</v>
      </c>
      <c r="CF25" s="124">
        <f t="shared" si="219"/>
        <v>0</v>
      </c>
      <c r="CG25" s="119">
        <f t="shared" si="220"/>
        <v>0</v>
      </c>
      <c r="CH25" s="120">
        <f t="shared" si="221"/>
        <v>0</v>
      </c>
      <c r="CI25" s="120">
        <f t="shared" si="222"/>
        <v>0</v>
      </c>
      <c r="CJ25" s="120">
        <f t="shared" si="223"/>
        <v>0</v>
      </c>
      <c r="CK25" s="263">
        <f t="shared" si="224"/>
        <v>0</v>
      </c>
      <c r="CL25" s="120">
        <f t="shared" si="225"/>
        <v>0</v>
      </c>
      <c r="CM25" s="120">
        <f t="shared" si="226"/>
        <v>0</v>
      </c>
      <c r="CN25" s="121">
        <f t="shared" si="227"/>
        <v>0</v>
      </c>
      <c r="CO25" s="260">
        <f t="shared" si="228"/>
        <v>0</v>
      </c>
      <c r="CP25" s="126">
        <f t="shared" si="78"/>
        <v>0</v>
      </c>
      <c r="CQ25" s="127" t="str">
        <f t="shared" si="229"/>
        <v/>
      </c>
      <c r="CR25" s="128" t="str">
        <f t="shared" si="230"/>
        <v/>
      </c>
      <c r="CS25" s="128" t="str">
        <f t="shared" si="231"/>
        <v/>
      </c>
      <c r="CT25" s="129">
        <f t="shared" si="232"/>
        <v>0</v>
      </c>
      <c r="CU25" s="130">
        <f t="shared" si="233"/>
        <v>0</v>
      </c>
      <c r="CV25" s="130">
        <f t="shared" si="234"/>
        <v>0</v>
      </c>
      <c r="CW25" s="130">
        <f t="shared" si="235"/>
        <v>0</v>
      </c>
      <c r="CX25" s="130">
        <f t="shared" si="236"/>
        <v>0</v>
      </c>
      <c r="CY25" s="130">
        <f t="shared" si="237"/>
        <v>0</v>
      </c>
      <c r="CZ25" s="130">
        <f t="shared" si="238"/>
        <v>0</v>
      </c>
      <c r="DA25" s="131">
        <f t="shared" si="239"/>
        <v>0</v>
      </c>
      <c r="DB25" s="132" t="str">
        <f t="shared" si="240"/>
        <v/>
      </c>
      <c r="DC25" s="133" t="str">
        <f t="shared" si="241"/>
        <v/>
      </c>
    </row>
    <row r="26" spans="1:107">
      <c r="A26" s="199">
        <f>'Input Cost_MS1'!W11</f>
        <v>0</v>
      </c>
      <c r="B26" s="194">
        <f>'Input Cost_MS1'!W$13</f>
        <v>0</v>
      </c>
      <c r="C26" s="657">
        <f>'Input Cost_MS1'!W$117/100</f>
        <v>0</v>
      </c>
      <c r="D26" s="654">
        <f>C26*(1+'Input Cost_MS1'!W$22)</f>
        <v>0</v>
      </c>
      <c r="E26" s="197">
        <f>(Kalkulation_MS1!$Y$26)/100</f>
        <v>0</v>
      </c>
      <c r="F26" s="197">
        <f>(Kalkulation_MS1!$Y$35)/100</f>
        <v>0</v>
      </c>
      <c r="G26" s="119">
        <f t="shared" si="21"/>
        <v>0</v>
      </c>
      <c r="H26" s="120">
        <f t="shared" si="22"/>
        <v>0</v>
      </c>
      <c r="I26" s="120">
        <f t="shared" si="23"/>
        <v>0</v>
      </c>
      <c r="J26" s="120">
        <f t="shared" si="24"/>
        <v>0</v>
      </c>
      <c r="K26" s="120">
        <f t="shared" si="25"/>
        <v>0</v>
      </c>
      <c r="L26" s="120">
        <f t="shared" si="26"/>
        <v>0</v>
      </c>
      <c r="M26" s="120">
        <f t="shared" si="27"/>
        <v>0</v>
      </c>
      <c r="N26" s="121">
        <f t="shared" si="28"/>
        <v>0</v>
      </c>
      <c r="O26" s="259">
        <f>'Input Cost_MS1'!W$14</f>
        <v>0</v>
      </c>
      <c r="P26" s="122">
        <f t="shared" si="29"/>
        <v>0</v>
      </c>
      <c r="Q26" s="123">
        <f>D26*(1+'Input Cost_MS1'!$W23)</f>
        <v>0</v>
      </c>
      <c r="R26" s="124">
        <f t="shared" si="163"/>
        <v>0</v>
      </c>
      <c r="S26" s="124">
        <f t="shared" si="164"/>
        <v>0</v>
      </c>
      <c r="T26" s="119">
        <f t="shared" si="165"/>
        <v>0</v>
      </c>
      <c r="U26" s="120">
        <f t="shared" si="166"/>
        <v>0</v>
      </c>
      <c r="V26" s="120">
        <f t="shared" si="167"/>
        <v>0</v>
      </c>
      <c r="W26" s="120">
        <f t="shared" si="168"/>
        <v>0</v>
      </c>
      <c r="X26" s="120">
        <f t="shared" si="169"/>
        <v>0</v>
      </c>
      <c r="Y26" s="120">
        <f t="shared" si="170"/>
        <v>0</v>
      </c>
      <c r="Z26" s="120">
        <f t="shared" si="171"/>
        <v>0</v>
      </c>
      <c r="AA26" s="121">
        <f t="shared" si="172"/>
        <v>0</v>
      </c>
      <c r="AB26" s="259">
        <f>'Input Cost_MS1'!W$15</f>
        <v>0</v>
      </c>
      <c r="AC26" s="122">
        <f t="shared" si="173"/>
        <v>0</v>
      </c>
      <c r="AD26" s="123">
        <f>Q26*(1+'Input Cost_MS1'!$W24)</f>
        <v>0</v>
      </c>
      <c r="AE26" s="124">
        <f t="shared" si="174"/>
        <v>0</v>
      </c>
      <c r="AF26" s="124">
        <f t="shared" si="175"/>
        <v>0</v>
      </c>
      <c r="AG26" s="119">
        <f t="shared" si="176"/>
        <v>0</v>
      </c>
      <c r="AH26" s="120">
        <f t="shared" si="177"/>
        <v>0</v>
      </c>
      <c r="AI26" s="120">
        <f t="shared" si="178"/>
        <v>0</v>
      </c>
      <c r="AJ26" s="120">
        <f t="shared" si="179"/>
        <v>0</v>
      </c>
      <c r="AK26" s="120">
        <f t="shared" si="180"/>
        <v>0</v>
      </c>
      <c r="AL26" s="120">
        <f t="shared" si="181"/>
        <v>0</v>
      </c>
      <c r="AM26" s="125">
        <f t="shared" si="182"/>
        <v>0</v>
      </c>
      <c r="AN26" s="121">
        <f t="shared" si="183"/>
        <v>0</v>
      </c>
      <c r="AO26" s="259">
        <f>'Input Cost_MS1'!W$16</f>
        <v>0</v>
      </c>
      <c r="AP26" s="122">
        <f t="shared" si="184"/>
        <v>0</v>
      </c>
      <c r="AQ26" s="123">
        <f>AD26*(1+'Input Cost_MS1'!$W25)</f>
        <v>0</v>
      </c>
      <c r="AR26" s="124">
        <f t="shared" si="185"/>
        <v>0</v>
      </c>
      <c r="AS26" s="124">
        <f t="shared" si="186"/>
        <v>0</v>
      </c>
      <c r="AT26" s="119">
        <f t="shared" si="187"/>
        <v>0</v>
      </c>
      <c r="AU26" s="120">
        <f t="shared" si="188"/>
        <v>0</v>
      </c>
      <c r="AV26" s="120">
        <f t="shared" si="189"/>
        <v>0</v>
      </c>
      <c r="AW26" s="120">
        <f t="shared" si="190"/>
        <v>0</v>
      </c>
      <c r="AX26" s="120">
        <f t="shared" si="191"/>
        <v>0</v>
      </c>
      <c r="AY26" s="120">
        <f t="shared" si="192"/>
        <v>0</v>
      </c>
      <c r="AZ26" s="120">
        <f t="shared" si="193"/>
        <v>0</v>
      </c>
      <c r="BA26" s="121">
        <f t="shared" si="194"/>
        <v>0</v>
      </c>
      <c r="BB26" s="259">
        <f>'Input Cost_MS1'!W$17</f>
        <v>0</v>
      </c>
      <c r="BC26" s="122">
        <f t="shared" si="195"/>
        <v>0</v>
      </c>
      <c r="BD26" s="123">
        <f>AQ26*(1+'Input Cost_MS1'!$W26)</f>
        <v>0</v>
      </c>
      <c r="BE26" s="124">
        <f t="shared" si="196"/>
        <v>0</v>
      </c>
      <c r="BF26" s="124">
        <f t="shared" si="197"/>
        <v>0</v>
      </c>
      <c r="BG26" s="119">
        <f t="shared" si="198"/>
        <v>0</v>
      </c>
      <c r="BH26" s="120">
        <f t="shared" si="199"/>
        <v>0</v>
      </c>
      <c r="BI26" s="120">
        <f t="shared" si="200"/>
        <v>0</v>
      </c>
      <c r="BJ26" s="120">
        <f t="shared" si="201"/>
        <v>0</v>
      </c>
      <c r="BK26" s="263">
        <f t="shared" si="202"/>
        <v>0</v>
      </c>
      <c r="BL26" s="120">
        <f t="shared" si="203"/>
        <v>0</v>
      </c>
      <c r="BM26" s="120">
        <f t="shared" si="204"/>
        <v>0</v>
      </c>
      <c r="BN26" s="121">
        <f t="shared" si="205"/>
        <v>0</v>
      </c>
      <c r="BO26" s="259">
        <f>'Input Cost_MS1'!W$18</f>
        <v>0</v>
      </c>
      <c r="BP26" s="122">
        <f t="shared" si="206"/>
        <v>0</v>
      </c>
      <c r="BQ26" s="123">
        <f>BD26*(1+'Input Cost_MS1'!$W27)</f>
        <v>0</v>
      </c>
      <c r="BR26" s="124">
        <f t="shared" si="207"/>
        <v>0</v>
      </c>
      <c r="BS26" s="124">
        <f t="shared" si="208"/>
        <v>0</v>
      </c>
      <c r="BT26" s="119">
        <f t="shared" si="209"/>
        <v>0</v>
      </c>
      <c r="BU26" s="120">
        <f t="shared" si="210"/>
        <v>0</v>
      </c>
      <c r="BV26" s="120">
        <f t="shared" si="211"/>
        <v>0</v>
      </c>
      <c r="BW26" s="120">
        <f t="shared" si="212"/>
        <v>0</v>
      </c>
      <c r="BX26" s="263">
        <f t="shared" si="213"/>
        <v>0</v>
      </c>
      <c r="BY26" s="120">
        <f t="shared" si="214"/>
        <v>0</v>
      </c>
      <c r="BZ26" s="120">
        <f t="shared" si="215"/>
        <v>0</v>
      </c>
      <c r="CA26" s="121">
        <f t="shared" si="216"/>
        <v>0</v>
      </c>
      <c r="CB26" s="259">
        <f>'Input Cost_MS1'!W$19</f>
        <v>0</v>
      </c>
      <c r="CC26" s="122">
        <f t="shared" si="217"/>
        <v>0</v>
      </c>
      <c r="CD26" s="123">
        <f>BQ26*(1+'Input Cost_MS1'!$W28)</f>
        <v>0</v>
      </c>
      <c r="CE26" s="124">
        <f t="shared" si="218"/>
        <v>0</v>
      </c>
      <c r="CF26" s="124">
        <f t="shared" si="219"/>
        <v>0</v>
      </c>
      <c r="CG26" s="119">
        <f t="shared" si="220"/>
        <v>0</v>
      </c>
      <c r="CH26" s="120">
        <f t="shared" si="221"/>
        <v>0</v>
      </c>
      <c r="CI26" s="120">
        <f t="shared" si="222"/>
        <v>0</v>
      </c>
      <c r="CJ26" s="120">
        <f t="shared" si="223"/>
        <v>0</v>
      </c>
      <c r="CK26" s="263">
        <f t="shared" si="224"/>
        <v>0</v>
      </c>
      <c r="CL26" s="120">
        <f t="shared" si="225"/>
        <v>0</v>
      </c>
      <c r="CM26" s="120">
        <f t="shared" si="226"/>
        <v>0</v>
      </c>
      <c r="CN26" s="121">
        <f t="shared" si="227"/>
        <v>0</v>
      </c>
      <c r="CO26" s="260">
        <f t="shared" si="228"/>
        <v>0</v>
      </c>
      <c r="CP26" s="126">
        <f t="shared" si="78"/>
        <v>0</v>
      </c>
      <c r="CQ26" s="127" t="str">
        <f t="shared" si="229"/>
        <v/>
      </c>
      <c r="CR26" s="128" t="str">
        <f t="shared" si="230"/>
        <v/>
      </c>
      <c r="CS26" s="128" t="str">
        <f t="shared" si="231"/>
        <v/>
      </c>
      <c r="CT26" s="129">
        <f t="shared" si="232"/>
        <v>0</v>
      </c>
      <c r="CU26" s="130">
        <f t="shared" si="233"/>
        <v>0</v>
      </c>
      <c r="CV26" s="130">
        <f t="shared" si="234"/>
        <v>0</v>
      </c>
      <c r="CW26" s="130">
        <f t="shared" si="235"/>
        <v>0</v>
      </c>
      <c r="CX26" s="130">
        <f t="shared" si="236"/>
        <v>0</v>
      </c>
      <c r="CY26" s="130">
        <f t="shared" si="237"/>
        <v>0</v>
      </c>
      <c r="CZ26" s="130">
        <f t="shared" si="238"/>
        <v>0</v>
      </c>
      <c r="DA26" s="131">
        <f t="shared" si="239"/>
        <v>0</v>
      </c>
      <c r="DB26" s="132" t="str">
        <f t="shared" si="240"/>
        <v/>
      </c>
      <c r="DC26" s="133" t="str">
        <f t="shared" si="241"/>
        <v/>
      </c>
    </row>
    <row r="27" spans="1:107">
      <c r="A27" s="199">
        <f>'Input Cost_MS1'!X11</f>
        <v>0</v>
      </c>
      <c r="B27" s="194">
        <f>'Input Cost_MS1'!X$13</f>
        <v>0</v>
      </c>
      <c r="C27" s="657">
        <f>'Input Cost_MS1'!X$117/100</f>
        <v>0</v>
      </c>
      <c r="D27" s="654">
        <f>C27*(1+'Input Cost_MS1'!X$22)</f>
        <v>0</v>
      </c>
      <c r="E27" s="197">
        <f>(Kalkulation_MS1!$Z$26)/100</f>
        <v>0</v>
      </c>
      <c r="F27" s="197">
        <f>(Kalkulation_MS1!$Z$35)/100</f>
        <v>0</v>
      </c>
      <c r="G27" s="119">
        <f t="shared" si="21"/>
        <v>0</v>
      </c>
      <c r="H27" s="120">
        <f t="shared" si="22"/>
        <v>0</v>
      </c>
      <c r="I27" s="120">
        <f t="shared" si="23"/>
        <v>0</v>
      </c>
      <c r="J27" s="120">
        <f t="shared" si="24"/>
        <v>0</v>
      </c>
      <c r="K27" s="120">
        <f t="shared" si="25"/>
        <v>0</v>
      </c>
      <c r="L27" s="120">
        <f t="shared" si="26"/>
        <v>0</v>
      </c>
      <c r="M27" s="120">
        <f t="shared" si="27"/>
        <v>0</v>
      </c>
      <c r="N27" s="121">
        <f t="shared" si="28"/>
        <v>0</v>
      </c>
      <c r="O27" s="259">
        <f>'Input Cost_MS1'!X$14</f>
        <v>0</v>
      </c>
      <c r="P27" s="122">
        <f t="shared" si="29"/>
        <v>0</v>
      </c>
      <c r="Q27" s="123">
        <f>D27*(1+'Input Cost_MS1'!$X23)</f>
        <v>0</v>
      </c>
      <c r="R27" s="124">
        <f t="shared" si="163"/>
        <v>0</v>
      </c>
      <c r="S27" s="124">
        <f t="shared" si="164"/>
        <v>0</v>
      </c>
      <c r="T27" s="119">
        <f t="shared" si="165"/>
        <v>0</v>
      </c>
      <c r="U27" s="120">
        <f t="shared" si="166"/>
        <v>0</v>
      </c>
      <c r="V27" s="120">
        <f t="shared" si="167"/>
        <v>0</v>
      </c>
      <c r="W27" s="120">
        <f t="shared" si="168"/>
        <v>0</v>
      </c>
      <c r="X27" s="120">
        <f t="shared" si="169"/>
        <v>0</v>
      </c>
      <c r="Y27" s="120">
        <f t="shared" si="170"/>
        <v>0</v>
      </c>
      <c r="Z27" s="120">
        <f t="shared" si="171"/>
        <v>0</v>
      </c>
      <c r="AA27" s="121">
        <f t="shared" si="172"/>
        <v>0</v>
      </c>
      <c r="AB27" s="259">
        <f>'Input Cost_MS1'!X$15</f>
        <v>0</v>
      </c>
      <c r="AC27" s="122">
        <f t="shared" si="173"/>
        <v>0</v>
      </c>
      <c r="AD27" s="123">
        <f>Q27*(1+'Input Cost_MS1'!$X24)</f>
        <v>0</v>
      </c>
      <c r="AE27" s="124">
        <f t="shared" si="174"/>
        <v>0</v>
      </c>
      <c r="AF27" s="124">
        <f t="shared" si="175"/>
        <v>0</v>
      </c>
      <c r="AG27" s="119">
        <f t="shared" si="176"/>
        <v>0</v>
      </c>
      <c r="AH27" s="120">
        <f t="shared" si="177"/>
        <v>0</v>
      </c>
      <c r="AI27" s="120">
        <f t="shared" si="178"/>
        <v>0</v>
      </c>
      <c r="AJ27" s="120">
        <f t="shared" si="179"/>
        <v>0</v>
      </c>
      <c r="AK27" s="120">
        <f t="shared" si="180"/>
        <v>0</v>
      </c>
      <c r="AL27" s="120">
        <f t="shared" si="181"/>
        <v>0</v>
      </c>
      <c r="AM27" s="125">
        <f t="shared" si="182"/>
        <v>0</v>
      </c>
      <c r="AN27" s="121">
        <f t="shared" si="183"/>
        <v>0</v>
      </c>
      <c r="AO27" s="259">
        <f>'Input Cost_MS1'!X$16</f>
        <v>0</v>
      </c>
      <c r="AP27" s="122">
        <f t="shared" si="184"/>
        <v>0</v>
      </c>
      <c r="AQ27" s="123">
        <f>AD27*(1+'Input Cost_MS1'!$X25)</f>
        <v>0</v>
      </c>
      <c r="AR27" s="124">
        <f t="shared" si="185"/>
        <v>0</v>
      </c>
      <c r="AS27" s="124">
        <f t="shared" si="186"/>
        <v>0</v>
      </c>
      <c r="AT27" s="119">
        <f t="shared" si="187"/>
        <v>0</v>
      </c>
      <c r="AU27" s="120">
        <f t="shared" si="188"/>
        <v>0</v>
      </c>
      <c r="AV27" s="120">
        <f t="shared" si="189"/>
        <v>0</v>
      </c>
      <c r="AW27" s="120">
        <f t="shared" si="190"/>
        <v>0</v>
      </c>
      <c r="AX27" s="120">
        <f t="shared" si="191"/>
        <v>0</v>
      </c>
      <c r="AY27" s="120">
        <f t="shared" si="192"/>
        <v>0</v>
      </c>
      <c r="AZ27" s="120">
        <f t="shared" si="193"/>
        <v>0</v>
      </c>
      <c r="BA27" s="121">
        <f t="shared" si="194"/>
        <v>0</v>
      </c>
      <c r="BB27" s="259">
        <f>'Input Cost_MS1'!X$17</f>
        <v>0</v>
      </c>
      <c r="BC27" s="122">
        <f t="shared" si="195"/>
        <v>0</v>
      </c>
      <c r="BD27" s="123">
        <f>AQ27*(1+'Input Cost_MS1'!$X26)</f>
        <v>0</v>
      </c>
      <c r="BE27" s="124">
        <f t="shared" si="196"/>
        <v>0</v>
      </c>
      <c r="BF27" s="124">
        <f t="shared" si="197"/>
        <v>0</v>
      </c>
      <c r="BG27" s="119">
        <f t="shared" si="198"/>
        <v>0</v>
      </c>
      <c r="BH27" s="120">
        <f t="shared" si="199"/>
        <v>0</v>
      </c>
      <c r="BI27" s="120">
        <f t="shared" si="200"/>
        <v>0</v>
      </c>
      <c r="BJ27" s="120">
        <f t="shared" si="201"/>
        <v>0</v>
      </c>
      <c r="BK27" s="263">
        <f t="shared" si="202"/>
        <v>0</v>
      </c>
      <c r="BL27" s="120">
        <f t="shared" si="203"/>
        <v>0</v>
      </c>
      <c r="BM27" s="120">
        <f t="shared" si="204"/>
        <v>0</v>
      </c>
      <c r="BN27" s="121">
        <f t="shared" si="205"/>
        <v>0</v>
      </c>
      <c r="BO27" s="259">
        <f>'Input Cost_MS1'!X$18</f>
        <v>0</v>
      </c>
      <c r="BP27" s="122">
        <f t="shared" si="206"/>
        <v>0</v>
      </c>
      <c r="BQ27" s="123">
        <f>BD27*(1+'Input Cost_MS1'!$X27)</f>
        <v>0</v>
      </c>
      <c r="BR27" s="124">
        <f t="shared" si="207"/>
        <v>0</v>
      </c>
      <c r="BS27" s="124">
        <f t="shared" si="208"/>
        <v>0</v>
      </c>
      <c r="BT27" s="119">
        <f t="shared" si="209"/>
        <v>0</v>
      </c>
      <c r="BU27" s="120">
        <f t="shared" si="210"/>
        <v>0</v>
      </c>
      <c r="BV27" s="120">
        <f t="shared" si="211"/>
        <v>0</v>
      </c>
      <c r="BW27" s="120">
        <f t="shared" si="212"/>
        <v>0</v>
      </c>
      <c r="BX27" s="263">
        <f t="shared" si="213"/>
        <v>0</v>
      </c>
      <c r="BY27" s="120">
        <f t="shared" si="214"/>
        <v>0</v>
      </c>
      <c r="BZ27" s="120">
        <f t="shared" si="215"/>
        <v>0</v>
      </c>
      <c r="CA27" s="121">
        <f t="shared" si="216"/>
        <v>0</v>
      </c>
      <c r="CB27" s="259">
        <f>'Input Cost_MS1'!X$19</f>
        <v>0</v>
      </c>
      <c r="CC27" s="122">
        <f t="shared" si="217"/>
        <v>0</v>
      </c>
      <c r="CD27" s="123">
        <f>BQ27*(1+'Input Cost_MS1'!$X28)</f>
        <v>0</v>
      </c>
      <c r="CE27" s="124">
        <f t="shared" si="218"/>
        <v>0</v>
      </c>
      <c r="CF27" s="124">
        <f t="shared" si="219"/>
        <v>0</v>
      </c>
      <c r="CG27" s="119">
        <f t="shared" si="220"/>
        <v>0</v>
      </c>
      <c r="CH27" s="120">
        <f t="shared" si="221"/>
        <v>0</v>
      </c>
      <c r="CI27" s="120">
        <f t="shared" si="222"/>
        <v>0</v>
      </c>
      <c r="CJ27" s="120">
        <f t="shared" si="223"/>
        <v>0</v>
      </c>
      <c r="CK27" s="263">
        <f t="shared" si="224"/>
        <v>0</v>
      </c>
      <c r="CL27" s="120">
        <f t="shared" si="225"/>
        <v>0</v>
      </c>
      <c r="CM27" s="120">
        <f t="shared" si="226"/>
        <v>0</v>
      </c>
      <c r="CN27" s="121">
        <f t="shared" si="227"/>
        <v>0</v>
      </c>
      <c r="CO27" s="260">
        <f t="shared" si="228"/>
        <v>0</v>
      </c>
      <c r="CP27" s="126">
        <f t="shared" si="78"/>
        <v>0</v>
      </c>
      <c r="CQ27" s="127" t="str">
        <f t="shared" si="229"/>
        <v/>
      </c>
      <c r="CR27" s="128" t="str">
        <f t="shared" si="230"/>
        <v/>
      </c>
      <c r="CS27" s="128" t="str">
        <f t="shared" si="231"/>
        <v/>
      </c>
      <c r="CT27" s="129">
        <f t="shared" si="232"/>
        <v>0</v>
      </c>
      <c r="CU27" s="130">
        <f t="shared" si="233"/>
        <v>0</v>
      </c>
      <c r="CV27" s="130">
        <f t="shared" si="234"/>
        <v>0</v>
      </c>
      <c r="CW27" s="130">
        <f t="shared" si="235"/>
        <v>0</v>
      </c>
      <c r="CX27" s="130">
        <f t="shared" si="236"/>
        <v>0</v>
      </c>
      <c r="CY27" s="130">
        <f t="shared" si="237"/>
        <v>0</v>
      </c>
      <c r="CZ27" s="130">
        <f t="shared" si="238"/>
        <v>0</v>
      </c>
      <c r="DA27" s="131">
        <f t="shared" si="239"/>
        <v>0</v>
      </c>
      <c r="DB27" s="132" t="str">
        <f t="shared" si="240"/>
        <v/>
      </c>
      <c r="DC27" s="133" t="str">
        <f t="shared" si="241"/>
        <v/>
      </c>
    </row>
    <row r="28" spans="1:107">
      <c r="A28" s="199">
        <f>'Input Cost_MS1'!Y11</f>
        <v>0</v>
      </c>
      <c r="B28" s="194">
        <f>'Input Cost_MS1'!Y$13</f>
        <v>0</v>
      </c>
      <c r="C28" s="657">
        <f>'Input Cost_MS1'!Y$117/100</f>
        <v>0</v>
      </c>
      <c r="D28" s="654">
        <f>C28*(1+'Input Cost_MS1'!Y$22)</f>
        <v>0</v>
      </c>
      <c r="E28" s="197">
        <f>(Kalkulation_MS1!$AA$26)/100</f>
        <v>0</v>
      </c>
      <c r="F28" s="197">
        <f>(Kalkulation_MS1!$AA$35)/100</f>
        <v>0</v>
      </c>
      <c r="G28" s="119">
        <f t="shared" si="21"/>
        <v>0</v>
      </c>
      <c r="H28" s="120">
        <f t="shared" si="22"/>
        <v>0</v>
      </c>
      <c r="I28" s="120">
        <f t="shared" si="23"/>
        <v>0</v>
      </c>
      <c r="J28" s="120">
        <f t="shared" si="24"/>
        <v>0</v>
      </c>
      <c r="K28" s="120">
        <f t="shared" si="25"/>
        <v>0</v>
      </c>
      <c r="L28" s="120">
        <f t="shared" si="26"/>
        <v>0</v>
      </c>
      <c r="M28" s="120">
        <f t="shared" si="27"/>
        <v>0</v>
      </c>
      <c r="N28" s="121">
        <f t="shared" si="28"/>
        <v>0</v>
      </c>
      <c r="O28" s="259">
        <f>'Input Cost_MS1'!Y$14</f>
        <v>0</v>
      </c>
      <c r="P28" s="122">
        <f t="shared" si="29"/>
        <v>0</v>
      </c>
      <c r="Q28" s="123">
        <f>D28*(1+'Input Cost_MS1'!$Y23)</f>
        <v>0</v>
      </c>
      <c r="R28" s="124">
        <f t="shared" si="163"/>
        <v>0</v>
      </c>
      <c r="S28" s="124">
        <f t="shared" si="164"/>
        <v>0</v>
      </c>
      <c r="T28" s="119">
        <f t="shared" si="165"/>
        <v>0</v>
      </c>
      <c r="U28" s="120">
        <f t="shared" si="166"/>
        <v>0</v>
      </c>
      <c r="V28" s="120">
        <f t="shared" si="167"/>
        <v>0</v>
      </c>
      <c r="W28" s="120">
        <f t="shared" si="168"/>
        <v>0</v>
      </c>
      <c r="X28" s="120">
        <f t="shared" si="169"/>
        <v>0</v>
      </c>
      <c r="Y28" s="120">
        <f t="shared" si="170"/>
        <v>0</v>
      </c>
      <c r="Z28" s="120">
        <f t="shared" si="171"/>
        <v>0</v>
      </c>
      <c r="AA28" s="121">
        <f t="shared" si="172"/>
        <v>0</v>
      </c>
      <c r="AB28" s="259">
        <f>'Input Cost_MS1'!Y$15</f>
        <v>0</v>
      </c>
      <c r="AC28" s="122">
        <f t="shared" si="173"/>
        <v>0</v>
      </c>
      <c r="AD28" s="123">
        <f>Q28*(1+'Input Cost_MS1'!$Y24)</f>
        <v>0</v>
      </c>
      <c r="AE28" s="124">
        <f t="shared" si="174"/>
        <v>0</v>
      </c>
      <c r="AF28" s="124">
        <f t="shared" si="175"/>
        <v>0</v>
      </c>
      <c r="AG28" s="119">
        <f t="shared" si="176"/>
        <v>0</v>
      </c>
      <c r="AH28" s="120">
        <f t="shared" si="177"/>
        <v>0</v>
      </c>
      <c r="AI28" s="120">
        <f t="shared" si="178"/>
        <v>0</v>
      </c>
      <c r="AJ28" s="120">
        <f t="shared" si="179"/>
        <v>0</v>
      </c>
      <c r="AK28" s="120">
        <f t="shared" si="180"/>
        <v>0</v>
      </c>
      <c r="AL28" s="120">
        <f t="shared" si="181"/>
        <v>0</v>
      </c>
      <c r="AM28" s="125">
        <f t="shared" si="182"/>
        <v>0</v>
      </c>
      <c r="AN28" s="121">
        <f t="shared" si="183"/>
        <v>0</v>
      </c>
      <c r="AO28" s="259">
        <f>'Input Cost_MS1'!Y$16</f>
        <v>0</v>
      </c>
      <c r="AP28" s="122">
        <f t="shared" si="184"/>
        <v>0</v>
      </c>
      <c r="AQ28" s="123">
        <f>AD28*(1+'Input Cost_MS1'!$Y25)</f>
        <v>0</v>
      </c>
      <c r="AR28" s="124">
        <f t="shared" si="185"/>
        <v>0</v>
      </c>
      <c r="AS28" s="124">
        <f t="shared" si="186"/>
        <v>0</v>
      </c>
      <c r="AT28" s="119">
        <f t="shared" si="187"/>
        <v>0</v>
      </c>
      <c r="AU28" s="120">
        <f t="shared" si="188"/>
        <v>0</v>
      </c>
      <c r="AV28" s="120">
        <f t="shared" si="189"/>
        <v>0</v>
      </c>
      <c r="AW28" s="120">
        <f t="shared" si="190"/>
        <v>0</v>
      </c>
      <c r="AX28" s="120">
        <f t="shared" si="191"/>
        <v>0</v>
      </c>
      <c r="AY28" s="120">
        <f t="shared" si="192"/>
        <v>0</v>
      </c>
      <c r="AZ28" s="120">
        <f t="shared" si="193"/>
        <v>0</v>
      </c>
      <c r="BA28" s="121">
        <f t="shared" si="194"/>
        <v>0</v>
      </c>
      <c r="BB28" s="259">
        <f>'Input Cost_MS1'!Y$17</f>
        <v>0</v>
      </c>
      <c r="BC28" s="122">
        <f t="shared" si="195"/>
        <v>0</v>
      </c>
      <c r="BD28" s="123">
        <f>AQ28*(1+'Input Cost_MS1'!$Y26)</f>
        <v>0</v>
      </c>
      <c r="BE28" s="124">
        <f t="shared" si="196"/>
        <v>0</v>
      </c>
      <c r="BF28" s="124">
        <f t="shared" si="197"/>
        <v>0</v>
      </c>
      <c r="BG28" s="119">
        <f t="shared" si="198"/>
        <v>0</v>
      </c>
      <c r="BH28" s="120">
        <f t="shared" si="199"/>
        <v>0</v>
      </c>
      <c r="BI28" s="120">
        <f t="shared" si="200"/>
        <v>0</v>
      </c>
      <c r="BJ28" s="120">
        <f t="shared" si="201"/>
        <v>0</v>
      </c>
      <c r="BK28" s="263">
        <f t="shared" si="202"/>
        <v>0</v>
      </c>
      <c r="BL28" s="120">
        <f t="shared" si="203"/>
        <v>0</v>
      </c>
      <c r="BM28" s="120">
        <f t="shared" si="204"/>
        <v>0</v>
      </c>
      <c r="BN28" s="121">
        <f t="shared" si="205"/>
        <v>0</v>
      </c>
      <c r="BO28" s="259">
        <f>'Input Cost_MS1'!Y$18</f>
        <v>0</v>
      </c>
      <c r="BP28" s="122">
        <f t="shared" si="206"/>
        <v>0</v>
      </c>
      <c r="BQ28" s="123">
        <f>BD28*(1+'Input Cost_MS1'!$Y27)</f>
        <v>0</v>
      </c>
      <c r="BR28" s="124">
        <f t="shared" si="207"/>
        <v>0</v>
      </c>
      <c r="BS28" s="124">
        <f t="shared" si="208"/>
        <v>0</v>
      </c>
      <c r="BT28" s="119">
        <f t="shared" si="209"/>
        <v>0</v>
      </c>
      <c r="BU28" s="120">
        <f t="shared" si="210"/>
        <v>0</v>
      </c>
      <c r="BV28" s="120">
        <f t="shared" si="211"/>
        <v>0</v>
      </c>
      <c r="BW28" s="120">
        <f t="shared" si="212"/>
        <v>0</v>
      </c>
      <c r="BX28" s="263">
        <f t="shared" si="213"/>
        <v>0</v>
      </c>
      <c r="BY28" s="120">
        <f t="shared" si="214"/>
        <v>0</v>
      </c>
      <c r="BZ28" s="120">
        <f t="shared" si="215"/>
        <v>0</v>
      </c>
      <c r="CA28" s="121">
        <f t="shared" si="216"/>
        <v>0</v>
      </c>
      <c r="CB28" s="259">
        <f>'Input Cost_MS1'!Y$19</f>
        <v>0</v>
      </c>
      <c r="CC28" s="122">
        <f t="shared" si="217"/>
        <v>0</v>
      </c>
      <c r="CD28" s="123">
        <f>BQ28*(1+'Input Cost_MS1'!$Y28)</f>
        <v>0</v>
      </c>
      <c r="CE28" s="124">
        <f t="shared" si="218"/>
        <v>0</v>
      </c>
      <c r="CF28" s="124">
        <f t="shared" si="219"/>
        <v>0</v>
      </c>
      <c r="CG28" s="119">
        <f t="shared" si="220"/>
        <v>0</v>
      </c>
      <c r="CH28" s="120">
        <f t="shared" si="221"/>
        <v>0</v>
      </c>
      <c r="CI28" s="120">
        <f t="shared" si="222"/>
        <v>0</v>
      </c>
      <c r="CJ28" s="120">
        <f t="shared" si="223"/>
        <v>0</v>
      </c>
      <c r="CK28" s="263">
        <f t="shared" si="224"/>
        <v>0</v>
      </c>
      <c r="CL28" s="120">
        <f t="shared" si="225"/>
        <v>0</v>
      </c>
      <c r="CM28" s="120">
        <f t="shared" si="226"/>
        <v>0</v>
      </c>
      <c r="CN28" s="121">
        <f t="shared" si="227"/>
        <v>0</v>
      </c>
      <c r="CO28" s="260">
        <f t="shared" si="228"/>
        <v>0</v>
      </c>
      <c r="CP28" s="126">
        <f t="shared" si="78"/>
        <v>0</v>
      </c>
      <c r="CQ28" s="127" t="str">
        <f t="shared" si="229"/>
        <v/>
      </c>
      <c r="CR28" s="128" t="str">
        <f t="shared" si="230"/>
        <v/>
      </c>
      <c r="CS28" s="128" t="str">
        <f t="shared" si="231"/>
        <v/>
      </c>
      <c r="CT28" s="129">
        <f t="shared" si="232"/>
        <v>0</v>
      </c>
      <c r="CU28" s="130">
        <f t="shared" si="233"/>
        <v>0</v>
      </c>
      <c r="CV28" s="130">
        <f t="shared" si="234"/>
        <v>0</v>
      </c>
      <c r="CW28" s="130">
        <f t="shared" si="235"/>
        <v>0</v>
      </c>
      <c r="CX28" s="130">
        <f t="shared" si="236"/>
        <v>0</v>
      </c>
      <c r="CY28" s="130">
        <f t="shared" si="237"/>
        <v>0</v>
      </c>
      <c r="CZ28" s="130">
        <f t="shared" si="238"/>
        <v>0</v>
      </c>
      <c r="DA28" s="131">
        <f t="shared" si="239"/>
        <v>0</v>
      </c>
      <c r="DB28" s="132" t="str">
        <f t="shared" si="240"/>
        <v/>
      </c>
      <c r="DC28" s="133" t="str">
        <f t="shared" si="241"/>
        <v/>
      </c>
    </row>
    <row r="29" spans="1:107">
      <c r="A29" s="199">
        <f>'Input Cost_MS1'!Z11</f>
        <v>0</v>
      </c>
      <c r="B29" s="194">
        <f>'Input Cost_MS1'!Z$13</f>
        <v>0</v>
      </c>
      <c r="C29" s="657">
        <f>'Input Cost_MS1'!Z$117/100</f>
        <v>0</v>
      </c>
      <c r="D29" s="654">
        <f>C29*(1+'Input Cost_MS1'!Z$22)</f>
        <v>0</v>
      </c>
      <c r="E29" s="197">
        <f>(Kalkulation_MS1!$AB$26)/100</f>
        <v>0</v>
      </c>
      <c r="F29" s="197">
        <f>(Kalkulation_MS1!$AB$35)/100</f>
        <v>0</v>
      </c>
      <c r="G29" s="119">
        <f t="shared" si="21"/>
        <v>0</v>
      </c>
      <c r="H29" s="120">
        <f t="shared" si="22"/>
        <v>0</v>
      </c>
      <c r="I29" s="120">
        <f t="shared" si="23"/>
        <v>0</v>
      </c>
      <c r="J29" s="120">
        <f t="shared" si="24"/>
        <v>0</v>
      </c>
      <c r="K29" s="120">
        <f t="shared" si="25"/>
        <v>0</v>
      </c>
      <c r="L29" s="120">
        <f t="shared" si="26"/>
        <v>0</v>
      </c>
      <c r="M29" s="120">
        <f t="shared" si="27"/>
        <v>0</v>
      </c>
      <c r="N29" s="121">
        <f t="shared" si="28"/>
        <v>0</v>
      </c>
      <c r="O29" s="259">
        <f>'Input Cost_MS1'!Z$14</f>
        <v>0</v>
      </c>
      <c r="P29" s="122">
        <f t="shared" si="29"/>
        <v>0</v>
      </c>
      <c r="Q29" s="123">
        <f>D29*(1+'Input Cost_MS1'!$Z23)</f>
        <v>0</v>
      </c>
      <c r="R29" s="124">
        <f t="shared" si="163"/>
        <v>0</v>
      </c>
      <c r="S29" s="124">
        <f t="shared" si="164"/>
        <v>0</v>
      </c>
      <c r="T29" s="119">
        <f t="shared" si="165"/>
        <v>0</v>
      </c>
      <c r="U29" s="120">
        <f t="shared" si="166"/>
        <v>0</v>
      </c>
      <c r="V29" s="120">
        <f t="shared" si="167"/>
        <v>0</v>
      </c>
      <c r="W29" s="120">
        <f t="shared" si="168"/>
        <v>0</v>
      </c>
      <c r="X29" s="120">
        <f t="shared" si="169"/>
        <v>0</v>
      </c>
      <c r="Y29" s="120">
        <f t="shared" si="170"/>
        <v>0</v>
      </c>
      <c r="Z29" s="120">
        <f t="shared" si="171"/>
        <v>0</v>
      </c>
      <c r="AA29" s="121">
        <f t="shared" si="172"/>
        <v>0</v>
      </c>
      <c r="AB29" s="259">
        <f>'Input Cost_MS1'!Z$15</f>
        <v>0</v>
      </c>
      <c r="AC29" s="122">
        <f t="shared" si="173"/>
        <v>0</v>
      </c>
      <c r="AD29" s="123">
        <f>Q29*(1+'Input Cost_MS1'!$Z24)</f>
        <v>0</v>
      </c>
      <c r="AE29" s="124">
        <f t="shared" si="174"/>
        <v>0</v>
      </c>
      <c r="AF29" s="124">
        <f t="shared" si="175"/>
        <v>0</v>
      </c>
      <c r="AG29" s="119">
        <f t="shared" si="176"/>
        <v>0</v>
      </c>
      <c r="AH29" s="120">
        <f t="shared" si="177"/>
        <v>0</v>
      </c>
      <c r="AI29" s="120">
        <f t="shared" si="178"/>
        <v>0</v>
      </c>
      <c r="AJ29" s="120">
        <f t="shared" si="179"/>
        <v>0</v>
      </c>
      <c r="AK29" s="120">
        <f t="shared" si="180"/>
        <v>0</v>
      </c>
      <c r="AL29" s="120">
        <f t="shared" si="181"/>
        <v>0</v>
      </c>
      <c r="AM29" s="125">
        <f t="shared" si="182"/>
        <v>0</v>
      </c>
      <c r="AN29" s="121">
        <f t="shared" si="183"/>
        <v>0</v>
      </c>
      <c r="AO29" s="259">
        <f>'Input Cost_MS1'!Z$16</f>
        <v>0</v>
      </c>
      <c r="AP29" s="122">
        <f t="shared" si="184"/>
        <v>0</v>
      </c>
      <c r="AQ29" s="123">
        <f>AD29*(1+'Input Cost_MS1'!$Z25)</f>
        <v>0</v>
      </c>
      <c r="AR29" s="124">
        <f t="shared" si="185"/>
        <v>0</v>
      </c>
      <c r="AS29" s="124">
        <f t="shared" si="186"/>
        <v>0</v>
      </c>
      <c r="AT29" s="119">
        <f t="shared" si="187"/>
        <v>0</v>
      </c>
      <c r="AU29" s="120">
        <f t="shared" si="188"/>
        <v>0</v>
      </c>
      <c r="AV29" s="120">
        <f t="shared" si="189"/>
        <v>0</v>
      </c>
      <c r="AW29" s="120">
        <f t="shared" si="190"/>
        <v>0</v>
      </c>
      <c r="AX29" s="120">
        <f t="shared" si="191"/>
        <v>0</v>
      </c>
      <c r="AY29" s="120">
        <f t="shared" si="192"/>
        <v>0</v>
      </c>
      <c r="AZ29" s="120">
        <f t="shared" si="193"/>
        <v>0</v>
      </c>
      <c r="BA29" s="121">
        <f t="shared" si="194"/>
        <v>0</v>
      </c>
      <c r="BB29" s="259">
        <f>'Input Cost_MS1'!Z$17</f>
        <v>0</v>
      </c>
      <c r="BC29" s="122">
        <f t="shared" si="195"/>
        <v>0</v>
      </c>
      <c r="BD29" s="123">
        <f>AQ29*(1+'Input Cost_MS1'!$Z26)</f>
        <v>0</v>
      </c>
      <c r="BE29" s="124">
        <f t="shared" si="196"/>
        <v>0</v>
      </c>
      <c r="BF29" s="124">
        <f t="shared" si="197"/>
        <v>0</v>
      </c>
      <c r="BG29" s="119">
        <f t="shared" si="198"/>
        <v>0</v>
      </c>
      <c r="BH29" s="120">
        <f t="shared" si="199"/>
        <v>0</v>
      </c>
      <c r="BI29" s="120">
        <f t="shared" si="200"/>
        <v>0</v>
      </c>
      <c r="BJ29" s="120">
        <f t="shared" si="201"/>
        <v>0</v>
      </c>
      <c r="BK29" s="263">
        <f t="shared" si="202"/>
        <v>0</v>
      </c>
      <c r="BL29" s="120">
        <f t="shared" si="203"/>
        <v>0</v>
      </c>
      <c r="BM29" s="120">
        <f t="shared" si="204"/>
        <v>0</v>
      </c>
      <c r="BN29" s="121">
        <f t="shared" si="205"/>
        <v>0</v>
      </c>
      <c r="BO29" s="259">
        <f>'Input Cost_MS1'!Z$18</f>
        <v>0</v>
      </c>
      <c r="BP29" s="122">
        <f t="shared" si="206"/>
        <v>0</v>
      </c>
      <c r="BQ29" s="123">
        <f>BD29*(1+'Input Cost_MS1'!$Z27)</f>
        <v>0</v>
      </c>
      <c r="BR29" s="124">
        <f t="shared" si="207"/>
        <v>0</v>
      </c>
      <c r="BS29" s="124">
        <f t="shared" si="208"/>
        <v>0</v>
      </c>
      <c r="BT29" s="119">
        <f t="shared" si="209"/>
        <v>0</v>
      </c>
      <c r="BU29" s="120">
        <f t="shared" si="210"/>
        <v>0</v>
      </c>
      <c r="BV29" s="120">
        <f t="shared" si="211"/>
        <v>0</v>
      </c>
      <c r="BW29" s="120">
        <f t="shared" si="212"/>
        <v>0</v>
      </c>
      <c r="BX29" s="263">
        <f t="shared" si="213"/>
        <v>0</v>
      </c>
      <c r="BY29" s="120">
        <f t="shared" si="214"/>
        <v>0</v>
      </c>
      <c r="BZ29" s="120">
        <f t="shared" si="215"/>
        <v>0</v>
      </c>
      <c r="CA29" s="121">
        <f t="shared" si="216"/>
        <v>0</v>
      </c>
      <c r="CB29" s="259">
        <f>'Input Cost_MS1'!Z$19</f>
        <v>0</v>
      </c>
      <c r="CC29" s="122">
        <f t="shared" si="217"/>
        <v>0</v>
      </c>
      <c r="CD29" s="123">
        <f>BQ29*(1+'Input Cost_MS1'!$Z28)</f>
        <v>0</v>
      </c>
      <c r="CE29" s="124">
        <f t="shared" si="218"/>
        <v>0</v>
      </c>
      <c r="CF29" s="124">
        <f t="shared" si="219"/>
        <v>0</v>
      </c>
      <c r="CG29" s="119">
        <f t="shared" si="220"/>
        <v>0</v>
      </c>
      <c r="CH29" s="120">
        <f t="shared" si="221"/>
        <v>0</v>
      </c>
      <c r="CI29" s="120">
        <f t="shared" si="222"/>
        <v>0</v>
      </c>
      <c r="CJ29" s="120">
        <f t="shared" si="223"/>
        <v>0</v>
      </c>
      <c r="CK29" s="263">
        <f t="shared" si="224"/>
        <v>0</v>
      </c>
      <c r="CL29" s="120">
        <f t="shared" si="225"/>
        <v>0</v>
      </c>
      <c r="CM29" s="120">
        <f t="shared" si="226"/>
        <v>0</v>
      </c>
      <c r="CN29" s="121">
        <f t="shared" si="227"/>
        <v>0</v>
      </c>
      <c r="CO29" s="260">
        <f t="shared" si="228"/>
        <v>0</v>
      </c>
      <c r="CP29" s="126">
        <f t="shared" si="78"/>
        <v>0</v>
      </c>
      <c r="CQ29" s="127" t="str">
        <f t="shared" si="229"/>
        <v/>
      </c>
      <c r="CR29" s="128" t="str">
        <f t="shared" si="230"/>
        <v/>
      </c>
      <c r="CS29" s="128" t="str">
        <f t="shared" si="231"/>
        <v/>
      </c>
      <c r="CT29" s="129">
        <f t="shared" si="232"/>
        <v>0</v>
      </c>
      <c r="CU29" s="130">
        <f t="shared" si="233"/>
        <v>0</v>
      </c>
      <c r="CV29" s="130">
        <f t="shared" si="234"/>
        <v>0</v>
      </c>
      <c r="CW29" s="130">
        <f t="shared" si="235"/>
        <v>0</v>
      </c>
      <c r="CX29" s="130">
        <f t="shared" si="236"/>
        <v>0</v>
      </c>
      <c r="CY29" s="130">
        <f t="shared" si="237"/>
        <v>0</v>
      </c>
      <c r="CZ29" s="130">
        <f t="shared" si="238"/>
        <v>0</v>
      </c>
      <c r="DA29" s="131">
        <f t="shared" si="239"/>
        <v>0</v>
      </c>
      <c r="DB29" s="132" t="str">
        <f t="shared" si="240"/>
        <v/>
      </c>
      <c r="DC29" s="133" t="str">
        <f t="shared" si="241"/>
        <v/>
      </c>
    </row>
    <row r="30" spans="1:107">
      <c r="A30" s="199">
        <f>'Input Cost_MS1'!AA11</f>
        <v>0</v>
      </c>
      <c r="B30" s="194">
        <f>'Input Cost_MS1'!AA$13</f>
        <v>0</v>
      </c>
      <c r="C30" s="657">
        <f>'Input Cost_MS1'!AA$117/100</f>
        <v>0</v>
      </c>
      <c r="D30" s="654">
        <f>C30*(1+'Input Cost_MS1'!AA$22)</f>
        <v>0</v>
      </c>
      <c r="E30" s="197">
        <f>(Kalkulation_MS1!$AC$26)/100</f>
        <v>0</v>
      </c>
      <c r="F30" s="197">
        <f>(Kalkulation_MS1!$AC$35)/100</f>
        <v>0</v>
      </c>
      <c r="G30" s="119">
        <f t="shared" si="21"/>
        <v>0</v>
      </c>
      <c r="H30" s="120">
        <f t="shared" si="22"/>
        <v>0</v>
      </c>
      <c r="I30" s="120">
        <f t="shared" si="23"/>
        <v>0</v>
      </c>
      <c r="J30" s="120">
        <f t="shared" si="24"/>
        <v>0</v>
      </c>
      <c r="K30" s="120">
        <f t="shared" si="25"/>
        <v>0</v>
      </c>
      <c r="L30" s="120">
        <f t="shared" si="26"/>
        <v>0</v>
      </c>
      <c r="M30" s="120">
        <f t="shared" si="27"/>
        <v>0</v>
      </c>
      <c r="N30" s="121">
        <f t="shared" si="28"/>
        <v>0</v>
      </c>
      <c r="O30" s="259">
        <f>'Input Cost_MS1'!AA$14</f>
        <v>0</v>
      </c>
      <c r="P30" s="122">
        <f t="shared" si="29"/>
        <v>0</v>
      </c>
      <c r="Q30" s="123">
        <f>D30*(1+'Input Cost_MS1'!$AA23)</f>
        <v>0</v>
      </c>
      <c r="R30" s="124">
        <f t="shared" si="163"/>
        <v>0</v>
      </c>
      <c r="S30" s="124">
        <f t="shared" si="164"/>
        <v>0</v>
      </c>
      <c r="T30" s="119">
        <f t="shared" si="165"/>
        <v>0</v>
      </c>
      <c r="U30" s="120">
        <f t="shared" si="166"/>
        <v>0</v>
      </c>
      <c r="V30" s="120">
        <f t="shared" si="167"/>
        <v>0</v>
      </c>
      <c r="W30" s="120">
        <f t="shared" si="168"/>
        <v>0</v>
      </c>
      <c r="X30" s="120">
        <f t="shared" si="169"/>
        <v>0</v>
      </c>
      <c r="Y30" s="120">
        <f t="shared" si="170"/>
        <v>0</v>
      </c>
      <c r="Z30" s="120">
        <f t="shared" si="171"/>
        <v>0</v>
      </c>
      <c r="AA30" s="121">
        <f t="shared" si="172"/>
        <v>0</v>
      </c>
      <c r="AB30" s="259">
        <f>'Input Cost_MS1'!AA$15</f>
        <v>0</v>
      </c>
      <c r="AC30" s="122">
        <f t="shared" si="173"/>
        <v>0</v>
      </c>
      <c r="AD30" s="123">
        <f>Q30*(1+'Input Cost_MS1'!$AA24)</f>
        <v>0</v>
      </c>
      <c r="AE30" s="124">
        <f t="shared" si="174"/>
        <v>0</v>
      </c>
      <c r="AF30" s="124">
        <f t="shared" si="175"/>
        <v>0</v>
      </c>
      <c r="AG30" s="119">
        <f t="shared" si="176"/>
        <v>0</v>
      </c>
      <c r="AH30" s="120">
        <f t="shared" si="177"/>
        <v>0</v>
      </c>
      <c r="AI30" s="120">
        <f t="shared" si="178"/>
        <v>0</v>
      </c>
      <c r="AJ30" s="120">
        <f t="shared" si="179"/>
        <v>0</v>
      </c>
      <c r="AK30" s="120">
        <f t="shared" si="180"/>
        <v>0</v>
      </c>
      <c r="AL30" s="120">
        <f t="shared" si="181"/>
        <v>0</v>
      </c>
      <c r="AM30" s="125">
        <f t="shared" si="182"/>
        <v>0</v>
      </c>
      <c r="AN30" s="121">
        <f t="shared" si="183"/>
        <v>0</v>
      </c>
      <c r="AO30" s="259">
        <f>'Input Cost_MS1'!AA$16</f>
        <v>0</v>
      </c>
      <c r="AP30" s="122">
        <f t="shared" si="184"/>
        <v>0</v>
      </c>
      <c r="AQ30" s="123">
        <f>AD30*(1+'Input Cost_MS1'!$AA25)</f>
        <v>0</v>
      </c>
      <c r="AR30" s="124">
        <f t="shared" si="185"/>
        <v>0</v>
      </c>
      <c r="AS30" s="124">
        <f t="shared" si="186"/>
        <v>0</v>
      </c>
      <c r="AT30" s="119">
        <f t="shared" si="187"/>
        <v>0</v>
      </c>
      <c r="AU30" s="120">
        <f t="shared" si="188"/>
        <v>0</v>
      </c>
      <c r="AV30" s="120">
        <f t="shared" si="189"/>
        <v>0</v>
      </c>
      <c r="AW30" s="120">
        <f t="shared" si="190"/>
        <v>0</v>
      </c>
      <c r="AX30" s="120">
        <f t="shared" si="191"/>
        <v>0</v>
      </c>
      <c r="AY30" s="120">
        <f t="shared" si="192"/>
        <v>0</v>
      </c>
      <c r="AZ30" s="120">
        <f t="shared" si="193"/>
        <v>0</v>
      </c>
      <c r="BA30" s="121">
        <f t="shared" si="194"/>
        <v>0</v>
      </c>
      <c r="BB30" s="259">
        <f>'Input Cost_MS1'!AA$17</f>
        <v>0</v>
      </c>
      <c r="BC30" s="122">
        <f t="shared" si="195"/>
        <v>0</v>
      </c>
      <c r="BD30" s="123">
        <f>AQ30*(1+'Input Cost_MS1'!$AA26)</f>
        <v>0</v>
      </c>
      <c r="BE30" s="124">
        <f t="shared" si="196"/>
        <v>0</v>
      </c>
      <c r="BF30" s="124">
        <f t="shared" si="197"/>
        <v>0</v>
      </c>
      <c r="BG30" s="119">
        <f t="shared" si="198"/>
        <v>0</v>
      </c>
      <c r="BH30" s="120">
        <f t="shared" si="199"/>
        <v>0</v>
      </c>
      <c r="BI30" s="120">
        <f t="shared" si="200"/>
        <v>0</v>
      </c>
      <c r="BJ30" s="120">
        <f t="shared" si="201"/>
        <v>0</v>
      </c>
      <c r="BK30" s="263">
        <f t="shared" si="202"/>
        <v>0</v>
      </c>
      <c r="BL30" s="120">
        <f t="shared" si="203"/>
        <v>0</v>
      </c>
      <c r="BM30" s="120">
        <f t="shared" si="204"/>
        <v>0</v>
      </c>
      <c r="BN30" s="121">
        <f t="shared" si="205"/>
        <v>0</v>
      </c>
      <c r="BO30" s="259">
        <f>'Input Cost_MS1'!AA$18</f>
        <v>0</v>
      </c>
      <c r="BP30" s="122">
        <f t="shared" si="206"/>
        <v>0</v>
      </c>
      <c r="BQ30" s="123">
        <f>BD30*(1+'Input Cost_MS1'!$AA27)</f>
        <v>0</v>
      </c>
      <c r="BR30" s="124">
        <f t="shared" si="207"/>
        <v>0</v>
      </c>
      <c r="BS30" s="124">
        <f t="shared" si="208"/>
        <v>0</v>
      </c>
      <c r="BT30" s="119">
        <f t="shared" si="209"/>
        <v>0</v>
      </c>
      <c r="BU30" s="120">
        <f t="shared" si="210"/>
        <v>0</v>
      </c>
      <c r="BV30" s="120">
        <f t="shared" si="211"/>
        <v>0</v>
      </c>
      <c r="BW30" s="120">
        <f t="shared" si="212"/>
        <v>0</v>
      </c>
      <c r="BX30" s="263">
        <f t="shared" si="213"/>
        <v>0</v>
      </c>
      <c r="BY30" s="120">
        <f t="shared" si="214"/>
        <v>0</v>
      </c>
      <c r="BZ30" s="120">
        <f t="shared" si="215"/>
        <v>0</v>
      </c>
      <c r="CA30" s="121">
        <f t="shared" si="216"/>
        <v>0</v>
      </c>
      <c r="CB30" s="259">
        <f>'Input Cost_MS1'!AA$19</f>
        <v>0</v>
      </c>
      <c r="CC30" s="122">
        <f t="shared" si="217"/>
        <v>0</v>
      </c>
      <c r="CD30" s="123">
        <f>BQ30*(1+'Input Cost_MS1'!$AA28)</f>
        <v>0</v>
      </c>
      <c r="CE30" s="124">
        <f t="shared" si="218"/>
        <v>0</v>
      </c>
      <c r="CF30" s="124">
        <f t="shared" si="219"/>
        <v>0</v>
      </c>
      <c r="CG30" s="119">
        <f t="shared" si="220"/>
        <v>0</v>
      </c>
      <c r="CH30" s="120">
        <f t="shared" si="221"/>
        <v>0</v>
      </c>
      <c r="CI30" s="120">
        <f t="shared" si="222"/>
        <v>0</v>
      </c>
      <c r="CJ30" s="120">
        <f t="shared" si="223"/>
        <v>0</v>
      </c>
      <c r="CK30" s="263">
        <f t="shared" si="224"/>
        <v>0</v>
      </c>
      <c r="CL30" s="120">
        <f t="shared" si="225"/>
        <v>0</v>
      </c>
      <c r="CM30" s="120">
        <f t="shared" si="226"/>
        <v>0</v>
      </c>
      <c r="CN30" s="121">
        <f t="shared" si="227"/>
        <v>0</v>
      </c>
      <c r="CO30" s="260">
        <f t="shared" si="228"/>
        <v>0</v>
      </c>
      <c r="CP30" s="126">
        <f t="shared" si="78"/>
        <v>0</v>
      </c>
      <c r="CQ30" s="127" t="str">
        <f t="shared" si="229"/>
        <v/>
      </c>
      <c r="CR30" s="128" t="str">
        <f t="shared" si="230"/>
        <v/>
      </c>
      <c r="CS30" s="128" t="str">
        <f t="shared" si="231"/>
        <v/>
      </c>
      <c r="CT30" s="129">
        <f t="shared" si="232"/>
        <v>0</v>
      </c>
      <c r="CU30" s="130">
        <f t="shared" si="233"/>
        <v>0</v>
      </c>
      <c r="CV30" s="130">
        <f t="shared" si="234"/>
        <v>0</v>
      </c>
      <c r="CW30" s="130">
        <f t="shared" si="235"/>
        <v>0</v>
      </c>
      <c r="CX30" s="130">
        <f t="shared" si="236"/>
        <v>0</v>
      </c>
      <c r="CY30" s="130">
        <f t="shared" si="237"/>
        <v>0</v>
      </c>
      <c r="CZ30" s="130">
        <f t="shared" si="238"/>
        <v>0</v>
      </c>
      <c r="DA30" s="131">
        <f t="shared" si="239"/>
        <v>0</v>
      </c>
      <c r="DB30" s="132" t="str">
        <f t="shared" si="240"/>
        <v/>
      </c>
      <c r="DC30" s="133" t="str">
        <f t="shared" si="241"/>
        <v/>
      </c>
    </row>
    <row r="31" spans="1:107">
      <c r="A31" s="199">
        <f>'Input Cost_MS1'!AB11</f>
        <v>0</v>
      </c>
      <c r="B31" s="194">
        <f>'Input Cost_MS1'!AB$13</f>
        <v>0</v>
      </c>
      <c r="C31" s="657">
        <f>'Input Cost_MS1'!AB$117/100</f>
        <v>0</v>
      </c>
      <c r="D31" s="654">
        <f>C31*(1+'Input Cost_MS1'!AB$22)</f>
        <v>0</v>
      </c>
      <c r="E31" s="197">
        <f>(Kalkulation_MS1!$AD$26)/100</f>
        <v>0</v>
      </c>
      <c r="F31" s="197">
        <f>(Kalkulation_MS1!$AD$35)/100</f>
        <v>0</v>
      </c>
      <c r="G31" s="119">
        <f t="shared" si="21"/>
        <v>0</v>
      </c>
      <c r="H31" s="120">
        <f t="shared" si="22"/>
        <v>0</v>
      </c>
      <c r="I31" s="120">
        <f t="shared" si="23"/>
        <v>0</v>
      </c>
      <c r="J31" s="120">
        <f t="shared" si="24"/>
        <v>0</v>
      </c>
      <c r="K31" s="120">
        <f t="shared" si="25"/>
        <v>0</v>
      </c>
      <c r="L31" s="120">
        <f t="shared" si="26"/>
        <v>0</v>
      </c>
      <c r="M31" s="120">
        <f t="shared" si="27"/>
        <v>0</v>
      </c>
      <c r="N31" s="121">
        <f t="shared" si="28"/>
        <v>0</v>
      </c>
      <c r="O31" s="259">
        <f>'Input Cost_MS1'!AB$14</f>
        <v>0</v>
      </c>
      <c r="P31" s="122">
        <f t="shared" si="29"/>
        <v>0</v>
      </c>
      <c r="Q31" s="123">
        <f>D31*(1+'Input Cost_MS1'!$AB23)</f>
        <v>0</v>
      </c>
      <c r="R31" s="124">
        <f t="shared" si="163"/>
        <v>0</v>
      </c>
      <c r="S31" s="124">
        <f t="shared" si="164"/>
        <v>0</v>
      </c>
      <c r="T31" s="119">
        <f t="shared" si="165"/>
        <v>0</v>
      </c>
      <c r="U31" s="120">
        <f t="shared" si="166"/>
        <v>0</v>
      </c>
      <c r="V31" s="120">
        <f t="shared" si="167"/>
        <v>0</v>
      </c>
      <c r="W31" s="120">
        <f t="shared" si="168"/>
        <v>0</v>
      </c>
      <c r="X31" s="120">
        <f t="shared" si="169"/>
        <v>0</v>
      </c>
      <c r="Y31" s="120">
        <f t="shared" si="170"/>
        <v>0</v>
      </c>
      <c r="Z31" s="120">
        <f t="shared" si="171"/>
        <v>0</v>
      </c>
      <c r="AA31" s="121">
        <f t="shared" si="172"/>
        <v>0</v>
      </c>
      <c r="AB31" s="259">
        <f>'Input Cost_MS1'!AB$15</f>
        <v>0</v>
      </c>
      <c r="AC31" s="122">
        <f t="shared" si="173"/>
        <v>0</v>
      </c>
      <c r="AD31" s="123">
        <f>Q31*(1+'Input Cost_MS1'!$AB24)</f>
        <v>0</v>
      </c>
      <c r="AE31" s="124">
        <f t="shared" si="174"/>
        <v>0</v>
      </c>
      <c r="AF31" s="124">
        <f t="shared" si="175"/>
        <v>0</v>
      </c>
      <c r="AG31" s="119">
        <f t="shared" si="176"/>
        <v>0</v>
      </c>
      <c r="AH31" s="120">
        <f t="shared" si="177"/>
        <v>0</v>
      </c>
      <c r="AI31" s="120">
        <f t="shared" si="178"/>
        <v>0</v>
      </c>
      <c r="AJ31" s="120">
        <f t="shared" si="179"/>
        <v>0</v>
      </c>
      <c r="AK31" s="120">
        <f t="shared" si="180"/>
        <v>0</v>
      </c>
      <c r="AL31" s="120">
        <f t="shared" si="181"/>
        <v>0</v>
      </c>
      <c r="AM31" s="125">
        <f t="shared" si="182"/>
        <v>0</v>
      </c>
      <c r="AN31" s="121">
        <f t="shared" si="183"/>
        <v>0</v>
      </c>
      <c r="AO31" s="259">
        <f>'Input Cost_MS1'!AB$16</f>
        <v>0</v>
      </c>
      <c r="AP31" s="122">
        <f t="shared" si="184"/>
        <v>0</v>
      </c>
      <c r="AQ31" s="123">
        <f>AD31*(1+'Input Cost_MS1'!$AB25)</f>
        <v>0</v>
      </c>
      <c r="AR31" s="124">
        <f t="shared" si="185"/>
        <v>0</v>
      </c>
      <c r="AS31" s="124">
        <f t="shared" si="186"/>
        <v>0</v>
      </c>
      <c r="AT31" s="119">
        <f t="shared" si="187"/>
        <v>0</v>
      </c>
      <c r="AU31" s="120">
        <f t="shared" si="188"/>
        <v>0</v>
      </c>
      <c r="AV31" s="120">
        <f t="shared" si="189"/>
        <v>0</v>
      </c>
      <c r="AW31" s="120">
        <f t="shared" si="190"/>
        <v>0</v>
      </c>
      <c r="AX31" s="120">
        <f t="shared" si="191"/>
        <v>0</v>
      </c>
      <c r="AY31" s="120">
        <f t="shared" si="192"/>
        <v>0</v>
      </c>
      <c r="AZ31" s="120">
        <f t="shared" si="193"/>
        <v>0</v>
      </c>
      <c r="BA31" s="121">
        <f t="shared" si="194"/>
        <v>0</v>
      </c>
      <c r="BB31" s="259">
        <f>'Input Cost_MS1'!AB$17</f>
        <v>0</v>
      </c>
      <c r="BC31" s="122">
        <f t="shared" si="195"/>
        <v>0</v>
      </c>
      <c r="BD31" s="123">
        <f>AQ31*(1+'Input Cost_MS1'!$AB26)</f>
        <v>0</v>
      </c>
      <c r="BE31" s="124">
        <f t="shared" si="196"/>
        <v>0</v>
      </c>
      <c r="BF31" s="124">
        <f t="shared" si="197"/>
        <v>0</v>
      </c>
      <c r="BG31" s="119">
        <f t="shared" si="198"/>
        <v>0</v>
      </c>
      <c r="BH31" s="120">
        <f t="shared" si="199"/>
        <v>0</v>
      </c>
      <c r="BI31" s="120">
        <f t="shared" si="200"/>
        <v>0</v>
      </c>
      <c r="BJ31" s="120">
        <f t="shared" si="201"/>
        <v>0</v>
      </c>
      <c r="BK31" s="263">
        <f t="shared" si="202"/>
        <v>0</v>
      </c>
      <c r="BL31" s="120">
        <f t="shared" si="203"/>
        <v>0</v>
      </c>
      <c r="BM31" s="120">
        <f t="shared" si="204"/>
        <v>0</v>
      </c>
      <c r="BN31" s="121">
        <f t="shared" si="205"/>
        <v>0</v>
      </c>
      <c r="BO31" s="259">
        <f>'Input Cost_MS1'!AB$18</f>
        <v>0</v>
      </c>
      <c r="BP31" s="122">
        <f t="shared" si="206"/>
        <v>0</v>
      </c>
      <c r="BQ31" s="123">
        <f>BD31*(1+'Input Cost_MS1'!$AB27)</f>
        <v>0</v>
      </c>
      <c r="BR31" s="124">
        <f t="shared" si="207"/>
        <v>0</v>
      </c>
      <c r="BS31" s="124">
        <f t="shared" si="208"/>
        <v>0</v>
      </c>
      <c r="BT31" s="119">
        <f t="shared" si="209"/>
        <v>0</v>
      </c>
      <c r="BU31" s="120">
        <f t="shared" si="210"/>
        <v>0</v>
      </c>
      <c r="BV31" s="120">
        <f t="shared" si="211"/>
        <v>0</v>
      </c>
      <c r="BW31" s="120">
        <f t="shared" si="212"/>
        <v>0</v>
      </c>
      <c r="BX31" s="263">
        <f t="shared" si="213"/>
        <v>0</v>
      </c>
      <c r="BY31" s="120">
        <f t="shared" si="214"/>
        <v>0</v>
      </c>
      <c r="BZ31" s="120">
        <f t="shared" si="215"/>
        <v>0</v>
      </c>
      <c r="CA31" s="121">
        <f t="shared" si="216"/>
        <v>0</v>
      </c>
      <c r="CB31" s="259">
        <f>'Input Cost_MS1'!AB$19</f>
        <v>0</v>
      </c>
      <c r="CC31" s="122">
        <f t="shared" si="217"/>
        <v>0</v>
      </c>
      <c r="CD31" s="123">
        <f>BQ31*(1+'Input Cost_MS1'!$AB28)</f>
        <v>0</v>
      </c>
      <c r="CE31" s="124">
        <f t="shared" si="218"/>
        <v>0</v>
      </c>
      <c r="CF31" s="124">
        <f t="shared" si="219"/>
        <v>0</v>
      </c>
      <c r="CG31" s="119">
        <f t="shared" si="220"/>
        <v>0</v>
      </c>
      <c r="CH31" s="120">
        <f t="shared" si="221"/>
        <v>0</v>
      </c>
      <c r="CI31" s="120">
        <f t="shared" si="222"/>
        <v>0</v>
      </c>
      <c r="CJ31" s="120">
        <f t="shared" si="223"/>
        <v>0</v>
      </c>
      <c r="CK31" s="263">
        <f t="shared" si="224"/>
        <v>0</v>
      </c>
      <c r="CL31" s="120">
        <f t="shared" si="225"/>
        <v>0</v>
      </c>
      <c r="CM31" s="120">
        <f t="shared" si="226"/>
        <v>0</v>
      </c>
      <c r="CN31" s="121">
        <f t="shared" si="227"/>
        <v>0</v>
      </c>
      <c r="CO31" s="260">
        <f t="shared" si="228"/>
        <v>0</v>
      </c>
      <c r="CP31" s="126">
        <f t="shared" si="78"/>
        <v>0</v>
      </c>
      <c r="CQ31" s="127" t="str">
        <f t="shared" si="229"/>
        <v/>
      </c>
      <c r="CR31" s="128" t="str">
        <f t="shared" si="230"/>
        <v/>
      </c>
      <c r="CS31" s="128" t="str">
        <f t="shared" si="231"/>
        <v/>
      </c>
      <c r="CT31" s="129">
        <f t="shared" si="232"/>
        <v>0</v>
      </c>
      <c r="CU31" s="130">
        <f t="shared" si="233"/>
        <v>0</v>
      </c>
      <c r="CV31" s="130">
        <f t="shared" si="234"/>
        <v>0</v>
      </c>
      <c r="CW31" s="130">
        <f t="shared" si="235"/>
        <v>0</v>
      </c>
      <c r="CX31" s="130">
        <f t="shared" si="236"/>
        <v>0</v>
      </c>
      <c r="CY31" s="130">
        <f t="shared" si="237"/>
        <v>0</v>
      </c>
      <c r="CZ31" s="130">
        <f t="shared" si="238"/>
        <v>0</v>
      </c>
      <c r="DA31" s="131">
        <f t="shared" si="239"/>
        <v>0</v>
      </c>
      <c r="DB31" s="132" t="str">
        <f t="shared" si="240"/>
        <v/>
      </c>
      <c r="DC31" s="133" t="str">
        <f t="shared" si="241"/>
        <v/>
      </c>
    </row>
    <row r="32" spans="1:107">
      <c r="A32" s="199">
        <f>'Input Cost_MS1'!AC11</f>
        <v>0</v>
      </c>
      <c r="B32" s="194">
        <f>'Input Cost_MS1'!AC$13</f>
        <v>0</v>
      </c>
      <c r="C32" s="657">
        <f>'Input Cost_MS1'!AC$117/100</f>
        <v>0</v>
      </c>
      <c r="D32" s="654">
        <f>C32*(1+'Input Cost_MS1'!AC$22)</f>
        <v>0</v>
      </c>
      <c r="E32" s="197">
        <f>(Kalkulation_MS1!$AE$26)/100</f>
        <v>0</v>
      </c>
      <c r="F32" s="197">
        <f>(Kalkulation_MS1!$AE$35)/100</f>
        <v>0</v>
      </c>
      <c r="G32" s="119">
        <f t="shared" si="21"/>
        <v>0</v>
      </c>
      <c r="H32" s="120">
        <f t="shared" si="22"/>
        <v>0</v>
      </c>
      <c r="I32" s="120">
        <f t="shared" si="23"/>
        <v>0</v>
      </c>
      <c r="J32" s="120">
        <f t="shared" si="24"/>
        <v>0</v>
      </c>
      <c r="K32" s="120">
        <f t="shared" si="25"/>
        <v>0</v>
      </c>
      <c r="L32" s="120">
        <f t="shared" si="26"/>
        <v>0</v>
      </c>
      <c r="M32" s="120">
        <f t="shared" si="27"/>
        <v>0</v>
      </c>
      <c r="N32" s="121">
        <f t="shared" si="28"/>
        <v>0</v>
      </c>
      <c r="O32" s="259">
        <f>'Input Cost_MS1'!AC$14</f>
        <v>0</v>
      </c>
      <c r="P32" s="122">
        <f t="shared" si="29"/>
        <v>0</v>
      </c>
      <c r="Q32" s="123">
        <f>D32*(1+'Input Cost_MS1'!$AC23)</f>
        <v>0</v>
      </c>
      <c r="R32" s="124">
        <f t="shared" si="163"/>
        <v>0</v>
      </c>
      <c r="S32" s="124">
        <f t="shared" si="164"/>
        <v>0</v>
      </c>
      <c r="T32" s="119">
        <f t="shared" si="165"/>
        <v>0</v>
      </c>
      <c r="U32" s="120">
        <f t="shared" si="166"/>
        <v>0</v>
      </c>
      <c r="V32" s="120">
        <f t="shared" si="167"/>
        <v>0</v>
      </c>
      <c r="W32" s="120">
        <f t="shared" si="168"/>
        <v>0</v>
      </c>
      <c r="X32" s="120">
        <f t="shared" si="169"/>
        <v>0</v>
      </c>
      <c r="Y32" s="120">
        <f t="shared" si="170"/>
        <v>0</v>
      </c>
      <c r="Z32" s="120">
        <f t="shared" si="171"/>
        <v>0</v>
      </c>
      <c r="AA32" s="121">
        <f t="shared" si="172"/>
        <v>0</v>
      </c>
      <c r="AB32" s="259">
        <f>'Input Cost_MS1'!AC$15</f>
        <v>0</v>
      </c>
      <c r="AC32" s="122">
        <f t="shared" si="173"/>
        <v>0</v>
      </c>
      <c r="AD32" s="123">
        <f>Q32*(1+'Input Cost_MS1'!$AC24)</f>
        <v>0</v>
      </c>
      <c r="AE32" s="124">
        <f t="shared" si="174"/>
        <v>0</v>
      </c>
      <c r="AF32" s="124">
        <f t="shared" si="175"/>
        <v>0</v>
      </c>
      <c r="AG32" s="119">
        <f t="shared" si="176"/>
        <v>0</v>
      </c>
      <c r="AH32" s="120">
        <f t="shared" si="177"/>
        <v>0</v>
      </c>
      <c r="AI32" s="120">
        <f t="shared" si="178"/>
        <v>0</v>
      </c>
      <c r="AJ32" s="120">
        <f t="shared" si="179"/>
        <v>0</v>
      </c>
      <c r="AK32" s="120">
        <f t="shared" si="180"/>
        <v>0</v>
      </c>
      <c r="AL32" s="120">
        <f t="shared" si="181"/>
        <v>0</v>
      </c>
      <c r="AM32" s="125">
        <f t="shared" si="182"/>
        <v>0</v>
      </c>
      <c r="AN32" s="121">
        <f t="shared" si="183"/>
        <v>0</v>
      </c>
      <c r="AO32" s="259">
        <f>'Input Cost_MS1'!AC$16</f>
        <v>0</v>
      </c>
      <c r="AP32" s="122">
        <f t="shared" si="184"/>
        <v>0</v>
      </c>
      <c r="AQ32" s="123">
        <f>AD32*(1+'Input Cost_MS1'!$AC25)</f>
        <v>0</v>
      </c>
      <c r="AR32" s="124">
        <f t="shared" si="185"/>
        <v>0</v>
      </c>
      <c r="AS32" s="124">
        <f t="shared" si="186"/>
        <v>0</v>
      </c>
      <c r="AT32" s="119">
        <f t="shared" si="187"/>
        <v>0</v>
      </c>
      <c r="AU32" s="120">
        <f t="shared" si="188"/>
        <v>0</v>
      </c>
      <c r="AV32" s="120">
        <f t="shared" si="189"/>
        <v>0</v>
      </c>
      <c r="AW32" s="120">
        <f t="shared" si="190"/>
        <v>0</v>
      </c>
      <c r="AX32" s="120">
        <f t="shared" si="191"/>
        <v>0</v>
      </c>
      <c r="AY32" s="120">
        <f t="shared" si="192"/>
        <v>0</v>
      </c>
      <c r="AZ32" s="120">
        <f t="shared" si="193"/>
        <v>0</v>
      </c>
      <c r="BA32" s="121">
        <f t="shared" si="194"/>
        <v>0</v>
      </c>
      <c r="BB32" s="259">
        <f>'Input Cost_MS1'!AC$17</f>
        <v>0</v>
      </c>
      <c r="BC32" s="122">
        <f t="shared" si="195"/>
        <v>0</v>
      </c>
      <c r="BD32" s="123">
        <f>AQ32*(1+'Input Cost_MS1'!$AC26)</f>
        <v>0</v>
      </c>
      <c r="BE32" s="124">
        <f t="shared" si="196"/>
        <v>0</v>
      </c>
      <c r="BF32" s="124">
        <f t="shared" si="197"/>
        <v>0</v>
      </c>
      <c r="BG32" s="119">
        <f t="shared" si="198"/>
        <v>0</v>
      </c>
      <c r="BH32" s="120">
        <f t="shared" si="199"/>
        <v>0</v>
      </c>
      <c r="BI32" s="120">
        <f t="shared" si="200"/>
        <v>0</v>
      </c>
      <c r="BJ32" s="120">
        <f t="shared" si="201"/>
        <v>0</v>
      </c>
      <c r="BK32" s="263">
        <f t="shared" si="202"/>
        <v>0</v>
      </c>
      <c r="BL32" s="120">
        <f t="shared" si="203"/>
        <v>0</v>
      </c>
      <c r="BM32" s="120">
        <f t="shared" si="204"/>
        <v>0</v>
      </c>
      <c r="BN32" s="121">
        <f t="shared" si="205"/>
        <v>0</v>
      </c>
      <c r="BO32" s="259">
        <f>'Input Cost_MS1'!AC$18</f>
        <v>0</v>
      </c>
      <c r="BP32" s="122">
        <f t="shared" si="206"/>
        <v>0</v>
      </c>
      <c r="BQ32" s="123">
        <f>BD32*(1+'Input Cost_MS1'!$AC27)</f>
        <v>0</v>
      </c>
      <c r="BR32" s="124">
        <f t="shared" si="207"/>
        <v>0</v>
      </c>
      <c r="BS32" s="124">
        <f t="shared" si="208"/>
        <v>0</v>
      </c>
      <c r="BT32" s="119">
        <f t="shared" si="209"/>
        <v>0</v>
      </c>
      <c r="BU32" s="120">
        <f t="shared" si="210"/>
        <v>0</v>
      </c>
      <c r="BV32" s="120">
        <f t="shared" si="211"/>
        <v>0</v>
      </c>
      <c r="BW32" s="120">
        <f t="shared" si="212"/>
        <v>0</v>
      </c>
      <c r="BX32" s="263">
        <f t="shared" si="213"/>
        <v>0</v>
      </c>
      <c r="BY32" s="120">
        <f t="shared" si="214"/>
        <v>0</v>
      </c>
      <c r="BZ32" s="120">
        <f t="shared" si="215"/>
        <v>0</v>
      </c>
      <c r="CA32" s="121">
        <f t="shared" si="216"/>
        <v>0</v>
      </c>
      <c r="CB32" s="259">
        <f>'Input Cost_MS1'!AC$19</f>
        <v>0</v>
      </c>
      <c r="CC32" s="122">
        <f t="shared" si="217"/>
        <v>0</v>
      </c>
      <c r="CD32" s="123">
        <f>BQ32*(1+'Input Cost_MS1'!$AC28)</f>
        <v>0</v>
      </c>
      <c r="CE32" s="124">
        <f t="shared" si="218"/>
        <v>0</v>
      </c>
      <c r="CF32" s="124">
        <f t="shared" si="219"/>
        <v>0</v>
      </c>
      <c r="CG32" s="119">
        <f t="shared" si="220"/>
        <v>0</v>
      </c>
      <c r="CH32" s="120">
        <f t="shared" si="221"/>
        <v>0</v>
      </c>
      <c r="CI32" s="120">
        <f t="shared" si="222"/>
        <v>0</v>
      </c>
      <c r="CJ32" s="120">
        <f t="shared" si="223"/>
        <v>0</v>
      </c>
      <c r="CK32" s="263">
        <f t="shared" si="224"/>
        <v>0</v>
      </c>
      <c r="CL32" s="120">
        <f t="shared" si="225"/>
        <v>0</v>
      </c>
      <c r="CM32" s="120">
        <f t="shared" si="226"/>
        <v>0</v>
      </c>
      <c r="CN32" s="121">
        <f t="shared" si="227"/>
        <v>0</v>
      </c>
      <c r="CO32" s="260">
        <f t="shared" si="228"/>
        <v>0</v>
      </c>
      <c r="CP32" s="126">
        <f t="shared" si="78"/>
        <v>0</v>
      </c>
      <c r="CQ32" s="127" t="str">
        <f t="shared" si="229"/>
        <v/>
      </c>
      <c r="CR32" s="128" t="str">
        <f t="shared" si="230"/>
        <v/>
      </c>
      <c r="CS32" s="128" t="str">
        <f t="shared" si="231"/>
        <v/>
      </c>
      <c r="CT32" s="129">
        <f t="shared" si="232"/>
        <v>0</v>
      </c>
      <c r="CU32" s="130">
        <f t="shared" si="233"/>
        <v>0</v>
      </c>
      <c r="CV32" s="130">
        <f t="shared" si="234"/>
        <v>0</v>
      </c>
      <c r="CW32" s="130">
        <f t="shared" si="235"/>
        <v>0</v>
      </c>
      <c r="CX32" s="130">
        <f t="shared" si="236"/>
        <v>0</v>
      </c>
      <c r="CY32" s="130">
        <f t="shared" si="237"/>
        <v>0</v>
      </c>
      <c r="CZ32" s="130">
        <f t="shared" si="238"/>
        <v>0</v>
      </c>
      <c r="DA32" s="131">
        <f t="shared" si="239"/>
        <v>0</v>
      </c>
      <c r="DB32" s="132" t="str">
        <f t="shared" si="240"/>
        <v/>
      </c>
      <c r="DC32" s="133" t="str">
        <f t="shared" si="241"/>
        <v/>
      </c>
    </row>
    <row r="33" spans="1:109">
      <c r="A33" s="199">
        <f>'Input Cost_MS1'!AD11</f>
        <v>0</v>
      </c>
      <c r="B33" s="194">
        <f>'Input Cost_MS1'!AD$13</f>
        <v>0</v>
      </c>
      <c r="C33" s="657">
        <f>'Input Cost_MS1'!AD$117/100</f>
        <v>0</v>
      </c>
      <c r="D33" s="654">
        <f>C33*(1+'Input Cost_MS1'!AD$22)</f>
        <v>0</v>
      </c>
      <c r="E33" s="197">
        <f>(Kalkulation_MS1!$AF$26)/100</f>
        <v>0</v>
      </c>
      <c r="F33" s="197">
        <f>(Kalkulation_MS1!$AF$35)/100</f>
        <v>0</v>
      </c>
      <c r="G33" s="119">
        <f t="shared" si="21"/>
        <v>0</v>
      </c>
      <c r="H33" s="120">
        <f t="shared" si="22"/>
        <v>0</v>
      </c>
      <c r="I33" s="120">
        <f t="shared" si="23"/>
        <v>0</v>
      </c>
      <c r="J33" s="120">
        <f t="shared" si="24"/>
        <v>0</v>
      </c>
      <c r="K33" s="120">
        <f t="shared" si="25"/>
        <v>0</v>
      </c>
      <c r="L33" s="120">
        <f t="shared" si="26"/>
        <v>0</v>
      </c>
      <c r="M33" s="120">
        <f t="shared" si="27"/>
        <v>0</v>
      </c>
      <c r="N33" s="121">
        <f t="shared" si="28"/>
        <v>0</v>
      </c>
      <c r="O33" s="259">
        <f>'Input Cost_MS1'!AD$14</f>
        <v>0</v>
      </c>
      <c r="P33" s="122">
        <f t="shared" si="29"/>
        <v>0</v>
      </c>
      <c r="Q33" s="123">
        <f>D33*(1+'Input Cost_MS1'!$AD23)</f>
        <v>0</v>
      </c>
      <c r="R33" s="124">
        <f t="shared" si="163"/>
        <v>0</v>
      </c>
      <c r="S33" s="124">
        <f t="shared" si="164"/>
        <v>0</v>
      </c>
      <c r="T33" s="119">
        <f t="shared" si="165"/>
        <v>0</v>
      </c>
      <c r="U33" s="120">
        <f t="shared" si="166"/>
        <v>0</v>
      </c>
      <c r="V33" s="120">
        <f t="shared" si="167"/>
        <v>0</v>
      </c>
      <c r="W33" s="120">
        <f t="shared" si="168"/>
        <v>0</v>
      </c>
      <c r="X33" s="120">
        <f t="shared" si="169"/>
        <v>0</v>
      </c>
      <c r="Y33" s="120">
        <f t="shared" si="170"/>
        <v>0</v>
      </c>
      <c r="Z33" s="120">
        <f t="shared" si="171"/>
        <v>0</v>
      </c>
      <c r="AA33" s="121">
        <f t="shared" si="172"/>
        <v>0</v>
      </c>
      <c r="AB33" s="259">
        <f>'Input Cost_MS1'!AD$15</f>
        <v>0</v>
      </c>
      <c r="AC33" s="122">
        <f t="shared" si="173"/>
        <v>0</v>
      </c>
      <c r="AD33" s="123">
        <f>Q33*(1+'Input Cost_MS1'!$AD24)</f>
        <v>0</v>
      </c>
      <c r="AE33" s="124">
        <f t="shared" si="174"/>
        <v>0</v>
      </c>
      <c r="AF33" s="124">
        <f t="shared" si="175"/>
        <v>0</v>
      </c>
      <c r="AG33" s="119">
        <f t="shared" si="176"/>
        <v>0</v>
      </c>
      <c r="AH33" s="120">
        <f t="shared" si="177"/>
        <v>0</v>
      </c>
      <c r="AI33" s="120">
        <f t="shared" si="178"/>
        <v>0</v>
      </c>
      <c r="AJ33" s="120">
        <f t="shared" si="179"/>
        <v>0</v>
      </c>
      <c r="AK33" s="120">
        <f t="shared" si="180"/>
        <v>0</v>
      </c>
      <c r="AL33" s="120">
        <f t="shared" si="181"/>
        <v>0</v>
      </c>
      <c r="AM33" s="125">
        <f t="shared" si="182"/>
        <v>0</v>
      </c>
      <c r="AN33" s="121">
        <f t="shared" si="183"/>
        <v>0</v>
      </c>
      <c r="AO33" s="259">
        <f>'Input Cost_MS1'!AD$16</f>
        <v>0</v>
      </c>
      <c r="AP33" s="122">
        <f t="shared" si="184"/>
        <v>0</v>
      </c>
      <c r="AQ33" s="123">
        <f>AD33*(1+'Input Cost_MS1'!$AD25)</f>
        <v>0</v>
      </c>
      <c r="AR33" s="124">
        <f t="shared" si="185"/>
        <v>0</v>
      </c>
      <c r="AS33" s="124">
        <f t="shared" si="186"/>
        <v>0</v>
      </c>
      <c r="AT33" s="119">
        <f t="shared" si="187"/>
        <v>0</v>
      </c>
      <c r="AU33" s="120">
        <f t="shared" si="188"/>
        <v>0</v>
      </c>
      <c r="AV33" s="120">
        <f t="shared" si="189"/>
        <v>0</v>
      </c>
      <c r="AW33" s="120">
        <f t="shared" si="190"/>
        <v>0</v>
      </c>
      <c r="AX33" s="120">
        <f t="shared" si="191"/>
        <v>0</v>
      </c>
      <c r="AY33" s="120">
        <f t="shared" si="192"/>
        <v>0</v>
      </c>
      <c r="AZ33" s="120">
        <f t="shared" si="193"/>
        <v>0</v>
      </c>
      <c r="BA33" s="121">
        <f t="shared" si="194"/>
        <v>0</v>
      </c>
      <c r="BB33" s="259">
        <f>'Input Cost_MS1'!AD$17</f>
        <v>0</v>
      </c>
      <c r="BC33" s="122">
        <f t="shared" si="195"/>
        <v>0</v>
      </c>
      <c r="BD33" s="123">
        <f>AQ33*(1+'Input Cost_MS1'!$AD26)</f>
        <v>0</v>
      </c>
      <c r="BE33" s="124">
        <f t="shared" si="196"/>
        <v>0</v>
      </c>
      <c r="BF33" s="124">
        <f t="shared" si="197"/>
        <v>0</v>
      </c>
      <c r="BG33" s="119">
        <f t="shared" si="198"/>
        <v>0</v>
      </c>
      <c r="BH33" s="120">
        <f t="shared" si="199"/>
        <v>0</v>
      </c>
      <c r="BI33" s="120">
        <f t="shared" si="200"/>
        <v>0</v>
      </c>
      <c r="BJ33" s="120">
        <f t="shared" si="201"/>
        <v>0</v>
      </c>
      <c r="BK33" s="263">
        <f t="shared" si="202"/>
        <v>0</v>
      </c>
      <c r="BL33" s="120">
        <f t="shared" si="203"/>
        <v>0</v>
      </c>
      <c r="BM33" s="120">
        <f t="shared" si="204"/>
        <v>0</v>
      </c>
      <c r="BN33" s="121">
        <f t="shared" si="205"/>
        <v>0</v>
      </c>
      <c r="BO33" s="259">
        <f>'Input Cost_MS1'!AD$18</f>
        <v>0</v>
      </c>
      <c r="BP33" s="122">
        <f t="shared" si="206"/>
        <v>0</v>
      </c>
      <c r="BQ33" s="123">
        <f>BD33*(1+'Input Cost_MS1'!$AD27)</f>
        <v>0</v>
      </c>
      <c r="BR33" s="124">
        <f t="shared" si="207"/>
        <v>0</v>
      </c>
      <c r="BS33" s="124">
        <f t="shared" si="208"/>
        <v>0</v>
      </c>
      <c r="BT33" s="119">
        <f t="shared" si="209"/>
        <v>0</v>
      </c>
      <c r="BU33" s="120">
        <f t="shared" si="210"/>
        <v>0</v>
      </c>
      <c r="BV33" s="120">
        <f t="shared" si="211"/>
        <v>0</v>
      </c>
      <c r="BW33" s="120">
        <f t="shared" si="212"/>
        <v>0</v>
      </c>
      <c r="BX33" s="263">
        <f t="shared" si="213"/>
        <v>0</v>
      </c>
      <c r="BY33" s="120">
        <f t="shared" si="214"/>
        <v>0</v>
      </c>
      <c r="BZ33" s="120">
        <f t="shared" si="215"/>
        <v>0</v>
      </c>
      <c r="CA33" s="121">
        <f t="shared" si="216"/>
        <v>0</v>
      </c>
      <c r="CB33" s="259">
        <f>'Input Cost_MS1'!AD$19</f>
        <v>0</v>
      </c>
      <c r="CC33" s="122">
        <f t="shared" si="217"/>
        <v>0</v>
      </c>
      <c r="CD33" s="123">
        <f>BQ33*(1+'Input Cost_MS1'!$AD28)</f>
        <v>0</v>
      </c>
      <c r="CE33" s="124">
        <f t="shared" si="218"/>
        <v>0</v>
      </c>
      <c r="CF33" s="124">
        <f t="shared" si="219"/>
        <v>0</v>
      </c>
      <c r="CG33" s="119">
        <f t="shared" si="220"/>
        <v>0</v>
      </c>
      <c r="CH33" s="120">
        <f t="shared" si="221"/>
        <v>0</v>
      </c>
      <c r="CI33" s="120">
        <f t="shared" si="222"/>
        <v>0</v>
      </c>
      <c r="CJ33" s="120">
        <f t="shared" si="223"/>
        <v>0</v>
      </c>
      <c r="CK33" s="263">
        <f t="shared" si="224"/>
        <v>0</v>
      </c>
      <c r="CL33" s="120">
        <f t="shared" si="225"/>
        <v>0</v>
      </c>
      <c r="CM33" s="120">
        <f t="shared" si="226"/>
        <v>0</v>
      </c>
      <c r="CN33" s="121">
        <f t="shared" si="227"/>
        <v>0</v>
      </c>
      <c r="CO33" s="260">
        <f t="shared" si="228"/>
        <v>0</v>
      </c>
      <c r="CP33" s="126">
        <f t="shared" si="78"/>
        <v>0</v>
      </c>
      <c r="CQ33" s="127" t="str">
        <f t="shared" si="229"/>
        <v/>
      </c>
      <c r="CR33" s="128" t="str">
        <f t="shared" si="230"/>
        <v/>
      </c>
      <c r="CS33" s="128" t="str">
        <f t="shared" si="231"/>
        <v/>
      </c>
      <c r="CT33" s="129">
        <f t="shared" si="232"/>
        <v>0</v>
      </c>
      <c r="CU33" s="130">
        <f t="shared" si="233"/>
        <v>0</v>
      </c>
      <c r="CV33" s="130">
        <f t="shared" si="234"/>
        <v>0</v>
      </c>
      <c r="CW33" s="130">
        <f t="shared" si="235"/>
        <v>0</v>
      </c>
      <c r="CX33" s="130">
        <f t="shared" si="236"/>
        <v>0</v>
      </c>
      <c r="CY33" s="130">
        <f t="shared" si="237"/>
        <v>0</v>
      </c>
      <c r="CZ33" s="130">
        <f t="shared" si="238"/>
        <v>0</v>
      </c>
      <c r="DA33" s="131">
        <f t="shared" si="239"/>
        <v>0</v>
      </c>
      <c r="DB33" s="132" t="str">
        <f t="shared" si="240"/>
        <v/>
      </c>
      <c r="DC33" s="133" t="str">
        <f t="shared" si="241"/>
        <v/>
      </c>
    </row>
    <row r="34" spans="1:109">
      <c r="A34" s="199">
        <f>'Input Cost_MS1'!AE11</f>
        <v>0</v>
      </c>
      <c r="B34" s="194">
        <f>'Input Cost_MS1'!AE$13</f>
        <v>0</v>
      </c>
      <c r="C34" s="657">
        <f>'Input Cost_MS1'!AE$117/100</f>
        <v>0</v>
      </c>
      <c r="D34" s="654">
        <f>C34*(1+'Input Cost_MS1'!AE$22)</f>
        <v>0</v>
      </c>
      <c r="E34" s="197">
        <f>(Kalkulation_MS1!$AG$26)/100</f>
        <v>0</v>
      </c>
      <c r="F34" s="197">
        <f>(Kalkulation_MS1!$AG$35)/100</f>
        <v>0</v>
      </c>
      <c r="G34" s="119">
        <f t="shared" si="21"/>
        <v>0</v>
      </c>
      <c r="H34" s="120">
        <f t="shared" si="22"/>
        <v>0</v>
      </c>
      <c r="I34" s="120">
        <f t="shared" si="23"/>
        <v>0</v>
      </c>
      <c r="J34" s="120">
        <f t="shared" si="24"/>
        <v>0</v>
      </c>
      <c r="K34" s="120">
        <f t="shared" si="25"/>
        <v>0</v>
      </c>
      <c r="L34" s="120">
        <f t="shared" si="26"/>
        <v>0</v>
      </c>
      <c r="M34" s="120">
        <f t="shared" si="27"/>
        <v>0</v>
      </c>
      <c r="N34" s="121">
        <f t="shared" si="28"/>
        <v>0</v>
      </c>
      <c r="O34" s="259">
        <f>'Input Cost_MS1'!AE$14</f>
        <v>0</v>
      </c>
      <c r="P34" s="122">
        <f t="shared" si="29"/>
        <v>0</v>
      </c>
      <c r="Q34" s="123">
        <f>D34*(1+'Input Cost_MS1'!$AE23)</f>
        <v>0</v>
      </c>
      <c r="R34" s="124">
        <f t="shared" si="163"/>
        <v>0</v>
      </c>
      <c r="S34" s="124">
        <f t="shared" si="164"/>
        <v>0</v>
      </c>
      <c r="T34" s="119">
        <f t="shared" si="165"/>
        <v>0</v>
      </c>
      <c r="U34" s="120">
        <f t="shared" si="166"/>
        <v>0</v>
      </c>
      <c r="V34" s="120">
        <f t="shared" si="167"/>
        <v>0</v>
      </c>
      <c r="W34" s="120">
        <f t="shared" si="168"/>
        <v>0</v>
      </c>
      <c r="X34" s="120">
        <f t="shared" si="169"/>
        <v>0</v>
      </c>
      <c r="Y34" s="120">
        <f t="shared" si="170"/>
        <v>0</v>
      </c>
      <c r="Z34" s="120">
        <f t="shared" si="171"/>
        <v>0</v>
      </c>
      <c r="AA34" s="121">
        <f t="shared" si="172"/>
        <v>0</v>
      </c>
      <c r="AB34" s="259">
        <f>'Input Cost_MS1'!AE$15</f>
        <v>0</v>
      </c>
      <c r="AC34" s="122">
        <f t="shared" si="173"/>
        <v>0</v>
      </c>
      <c r="AD34" s="123">
        <f>Q34*(1+'Input Cost_MS1'!$AE24)</f>
        <v>0</v>
      </c>
      <c r="AE34" s="124">
        <f t="shared" si="174"/>
        <v>0</v>
      </c>
      <c r="AF34" s="124">
        <f t="shared" si="175"/>
        <v>0</v>
      </c>
      <c r="AG34" s="119">
        <f t="shared" si="176"/>
        <v>0</v>
      </c>
      <c r="AH34" s="120">
        <f t="shared" si="177"/>
        <v>0</v>
      </c>
      <c r="AI34" s="120">
        <f t="shared" si="178"/>
        <v>0</v>
      </c>
      <c r="AJ34" s="120">
        <f t="shared" si="179"/>
        <v>0</v>
      </c>
      <c r="AK34" s="120">
        <f t="shared" si="180"/>
        <v>0</v>
      </c>
      <c r="AL34" s="120">
        <f t="shared" si="181"/>
        <v>0</v>
      </c>
      <c r="AM34" s="125">
        <f t="shared" si="182"/>
        <v>0</v>
      </c>
      <c r="AN34" s="121">
        <f t="shared" si="183"/>
        <v>0</v>
      </c>
      <c r="AO34" s="259">
        <f>'Input Cost_MS1'!AE$16</f>
        <v>0</v>
      </c>
      <c r="AP34" s="122">
        <f t="shared" si="184"/>
        <v>0</v>
      </c>
      <c r="AQ34" s="123">
        <f>AD34*(1+'Input Cost_MS1'!$AE25)</f>
        <v>0</v>
      </c>
      <c r="AR34" s="124">
        <f t="shared" si="185"/>
        <v>0</v>
      </c>
      <c r="AS34" s="124">
        <f t="shared" si="186"/>
        <v>0</v>
      </c>
      <c r="AT34" s="119">
        <f t="shared" si="187"/>
        <v>0</v>
      </c>
      <c r="AU34" s="120">
        <f t="shared" si="188"/>
        <v>0</v>
      </c>
      <c r="AV34" s="120">
        <f t="shared" si="189"/>
        <v>0</v>
      </c>
      <c r="AW34" s="120">
        <f t="shared" si="190"/>
        <v>0</v>
      </c>
      <c r="AX34" s="120">
        <f t="shared" si="191"/>
        <v>0</v>
      </c>
      <c r="AY34" s="120">
        <f t="shared" si="192"/>
        <v>0</v>
      </c>
      <c r="AZ34" s="120">
        <f t="shared" si="193"/>
        <v>0</v>
      </c>
      <c r="BA34" s="121">
        <f t="shared" si="194"/>
        <v>0</v>
      </c>
      <c r="BB34" s="259">
        <f>'Input Cost_MS1'!AE$17</f>
        <v>0</v>
      </c>
      <c r="BC34" s="122">
        <f t="shared" si="195"/>
        <v>0</v>
      </c>
      <c r="BD34" s="123">
        <f>AQ34*(1+'Input Cost_MS1'!$AE26)</f>
        <v>0</v>
      </c>
      <c r="BE34" s="124">
        <f t="shared" si="196"/>
        <v>0</v>
      </c>
      <c r="BF34" s="124">
        <f t="shared" si="197"/>
        <v>0</v>
      </c>
      <c r="BG34" s="119">
        <f t="shared" si="198"/>
        <v>0</v>
      </c>
      <c r="BH34" s="120">
        <f t="shared" si="199"/>
        <v>0</v>
      </c>
      <c r="BI34" s="120">
        <f t="shared" si="200"/>
        <v>0</v>
      </c>
      <c r="BJ34" s="120">
        <f t="shared" si="201"/>
        <v>0</v>
      </c>
      <c r="BK34" s="263">
        <f t="shared" si="202"/>
        <v>0</v>
      </c>
      <c r="BL34" s="120">
        <f t="shared" si="203"/>
        <v>0</v>
      </c>
      <c r="BM34" s="120">
        <f t="shared" si="204"/>
        <v>0</v>
      </c>
      <c r="BN34" s="121">
        <f t="shared" si="205"/>
        <v>0</v>
      </c>
      <c r="BO34" s="259">
        <f>'Input Cost_MS1'!AE$18</f>
        <v>0</v>
      </c>
      <c r="BP34" s="122">
        <f t="shared" si="206"/>
        <v>0</v>
      </c>
      <c r="BQ34" s="123">
        <f>BD34*(1+'Input Cost_MS1'!$AE27)</f>
        <v>0</v>
      </c>
      <c r="BR34" s="124">
        <f t="shared" si="207"/>
        <v>0</v>
      </c>
      <c r="BS34" s="124">
        <f t="shared" si="208"/>
        <v>0</v>
      </c>
      <c r="BT34" s="119">
        <f t="shared" si="209"/>
        <v>0</v>
      </c>
      <c r="BU34" s="120">
        <f t="shared" si="210"/>
        <v>0</v>
      </c>
      <c r="BV34" s="120">
        <f t="shared" si="211"/>
        <v>0</v>
      </c>
      <c r="BW34" s="120">
        <f t="shared" si="212"/>
        <v>0</v>
      </c>
      <c r="BX34" s="263">
        <f t="shared" si="213"/>
        <v>0</v>
      </c>
      <c r="BY34" s="120">
        <f t="shared" si="214"/>
        <v>0</v>
      </c>
      <c r="BZ34" s="120">
        <f t="shared" si="215"/>
        <v>0</v>
      </c>
      <c r="CA34" s="121">
        <f t="shared" si="216"/>
        <v>0</v>
      </c>
      <c r="CB34" s="259">
        <f>'Input Cost_MS1'!AE$19</f>
        <v>0</v>
      </c>
      <c r="CC34" s="122">
        <f t="shared" si="217"/>
        <v>0</v>
      </c>
      <c r="CD34" s="123">
        <f>BQ34*(1+'Input Cost_MS1'!$AE28)</f>
        <v>0</v>
      </c>
      <c r="CE34" s="124">
        <f t="shared" si="218"/>
        <v>0</v>
      </c>
      <c r="CF34" s="124">
        <f t="shared" si="219"/>
        <v>0</v>
      </c>
      <c r="CG34" s="119">
        <f t="shared" si="220"/>
        <v>0</v>
      </c>
      <c r="CH34" s="120">
        <f t="shared" si="221"/>
        <v>0</v>
      </c>
      <c r="CI34" s="120">
        <f t="shared" si="222"/>
        <v>0</v>
      </c>
      <c r="CJ34" s="120">
        <f t="shared" si="223"/>
        <v>0</v>
      </c>
      <c r="CK34" s="263">
        <f t="shared" si="224"/>
        <v>0</v>
      </c>
      <c r="CL34" s="120">
        <f t="shared" si="225"/>
        <v>0</v>
      </c>
      <c r="CM34" s="120">
        <f t="shared" si="226"/>
        <v>0</v>
      </c>
      <c r="CN34" s="121">
        <f t="shared" si="227"/>
        <v>0</v>
      </c>
      <c r="CO34" s="260">
        <f t="shared" si="228"/>
        <v>0</v>
      </c>
      <c r="CP34" s="126">
        <f t="shared" si="78"/>
        <v>0</v>
      </c>
      <c r="CQ34" s="127" t="str">
        <f t="shared" si="229"/>
        <v/>
      </c>
      <c r="CR34" s="128" t="str">
        <f t="shared" si="230"/>
        <v/>
      </c>
      <c r="CS34" s="128" t="str">
        <f t="shared" si="231"/>
        <v/>
      </c>
      <c r="CT34" s="129">
        <f t="shared" si="232"/>
        <v>0</v>
      </c>
      <c r="CU34" s="130">
        <f t="shared" si="233"/>
        <v>0</v>
      </c>
      <c r="CV34" s="130">
        <f t="shared" si="234"/>
        <v>0</v>
      </c>
      <c r="CW34" s="130">
        <f t="shared" si="235"/>
        <v>0</v>
      </c>
      <c r="CX34" s="130">
        <f t="shared" si="236"/>
        <v>0</v>
      </c>
      <c r="CY34" s="130">
        <f t="shared" si="237"/>
        <v>0</v>
      </c>
      <c r="CZ34" s="130">
        <f t="shared" si="238"/>
        <v>0</v>
      </c>
      <c r="DA34" s="131">
        <f t="shared" si="239"/>
        <v>0</v>
      </c>
      <c r="DB34" s="132" t="str">
        <f t="shared" si="240"/>
        <v/>
      </c>
      <c r="DC34" s="133" t="str">
        <f t="shared" si="241"/>
        <v/>
      </c>
    </row>
    <row r="35" spans="1:109">
      <c r="A35" s="199">
        <f>'Input Cost_MS1'!AF11</f>
        <v>0</v>
      </c>
      <c r="B35" s="194">
        <f>'Input Cost_MS1'!AF$13</f>
        <v>0</v>
      </c>
      <c r="C35" s="657">
        <f>'Input Cost_MS1'!AF$117/100</f>
        <v>0</v>
      </c>
      <c r="D35" s="654">
        <f>C35*(1+'Input Cost_MS1'!AF$22)</f>
        <v>0</v>
      </c>
      <c r="E35" s="197">
        <f>(Kalkulation_MS1!$AH$26)/100</f>
        <v>0</v>
      </c>
      <c r="F35" s="197">
        <f>(Kalkulation_MS1!$AH$35)/100</f>
        <v>0</v>
      </c>
      <c r="G35" s="119">
        <f t="shared" si="21"/>
        <v>0</v>
      </c>
      <c r="H35" s="120">
        <f t="shared" si="22"/>
        <v>0</v>
      </c>
      <c r="I35" s="120">
        <f t="shared" si="23"/>
        <v>0</v>
      </c>
      <c r="J35" s="120">
        <f t="shared" si="24"/>
        <v>0</v>
      </c>
      <c r="K35" s="120">
        <f t="shared" si="25"/>
        <v>0</v>
      </c>
      <c r="L35" s="120">
        <f t="shared" si="26"/>
        <v>0</v>
      </c>
      <c r="M35" s="120">
        <f t="shared" si="27"/>
        <v>0</v>
      </c>
      <c r="N35" s="121">
        <f t="shared" si="28"/>
        <v>0</v>
      </c>
      <c r="O35" s="259">
        <f>'Input Cost_MS1'!AF$14</f>
        <v>0</v>
      </c>
      <c r="P35" s="122">
        <f t="shared" si="29"/>
        <v>0</v>
      </c>
      <c r="Q35" s="123">
        <f>D35*(1+'Input Cost_MS1'!$AF23)</f>
        <v>0</v>
      </c>
      <c r="R35" s="124">
        <f t="shared" si="163"/>
        <v>0</v>
      </c>
      <c r="S35" s="124">
        <f t="shared" si="164"/>
        <v>0</v>
      </c>
      <c r="T35" s="119">
        <f t="shared" si="165"/>
        <v>0</v>
      </c>
      <c r="U35" s="120">
        <f t="shared" si="166"/>
        <v>0</v>
      </c>
      <c r="V35" s="120">
        <f t="shared" si="167"/>
        <v>0</v>
      </c>
      <c r="W35" s="120">
        <f t="shared" si="168"/>
        <v>0</v>
      </c>
      <c r="X35" s="120">
        <f t="shared" si="169"/>
        <v>0</v>
      </c>
      <c r="Y35" s="120">
        <f t="shared" si="170"/>
        <v>0</v>
      </c>
      <c r="Z35" s="120">
        <f t="shared" si="171"/>
        <v>0</v>
      </c>
      <c r="AA35" s="121">
        <f t="shared" si="172"/>
        <v>0</v>
      </c>
      <c r="AB35" s="259">
        <f>'Input Cost_MS1'!AF$15</f>
        <v>0</v>
      </c>
      <c r="AC35" s="122">
        <f t="shared" si="173"/>
        <v>0</v>
      </c>
      <c r="AD35" s="123">
        <f>Q35*(1+'Input Cost_MS1'!$AF24)</f>
        <v>0</v>
      </c>
      <c r="AE35" s="124">
        <f t="shared" si="174"/>
        <v>0</v>
      </c>
      <c r="AF35" s="124">
        <f t="shared" si="175"/>
        <v>0</v>
      </c>
      <c r="AG35" s="119">
        <f t="shared" si="176"/>
        <v>0</v>
      </c>
      <c r="AH35" s="120">
        <f t="shared" si="177"/>
        <v>0</v>
      </c>
      <c r="AI35" s="120">
        <f t="shared" si="178"/>
        <v>0</v>
      </c>
      <c r="AJ35" s="120">
        <f t="shared" si="179"/>
        <v>0</v>
      </c>
      <c r="AK35" s="120">
        <f t="shared" si="180"/>
        <v>0</v>
      </c>
      <c r="AL35" s="120">
        <f t="shared" si="181"/>
        <v>0</v>
      </c>
      <c r="AM35" s="125">
        <f t="shared" si="182"/>
        <v>0</v>
      </c>
      <c r="AN35" s="121">
        <f t="shared" si="183"/>
        <v>0</v>
      </c>
      <c r="AO35" s="259">
        <f>'Input Cost_MS1'!AF$16</f>
        <v>0</v>
      </c>
      <c r="AP35" s="122">
        <f t="shared" si="184"/>
        <v>0</v>
      </c>
      <c r="AQ35" s="123">
        <f>AD35*(1+'Input Cost_MS1'!$AF25)</f>
        <v>0</v>
      </c>
      <c r="AR35" s="124">
        <f t="shared" si="185"/>
        <v>0</v>
      </c>
      <c r="AS35" s="124">
        <f t="shared" si="186"/>
        <v>0</v>
      </c>
      <c r="AT35" s="119">
        <f t="shared" si="187"/>
        <v>0</v>
      </c>
      <c r="AU35" s="120">
        <f t="shared" si="188"/>
        <v>0</v>
      </c>
      <c r="AV35" s="120">
        <f t="shared" si="189"/>
        <v>0</v>
      </c>
      <c r="AW35" s="120">
        <f t="shared" si="190"/>
        <v>0</v>
      </c>
      <c r="AX35" s="120">
        <f t="shared" si="191"/>
        <v>0</v>
      </c>
      <c r="AY35" s="120">
        <f t="shared" si="192"/>
        <v>0</v>
      </c>
      <c r="AZ35" s="120">
        <f t="shared" si="193"/>
        <v>0</v>
      </c>
      <c r="BA35" s="121">
        <f t="shared" si="194"/>
        <v>0</v>
      </c>
      <c r="BB35" s="259">
        <f>'Input Cost_MS1'!AF$17</f>
        <v>0</v>
      </c>
      <c r="BC35" s="122">
        <f t="shared" si="195"/>
        <v>0</v>
      </c>
      <c r="BD35" s="123">
        <f>AQ35*(1+'Input Cost_MS1'!$AF26)</f>
        <v>0</v>
      </c>
      <c r="BE35" s="124">
        <f t="shared" si="196"/>
        <v>0</v>
      </c>
      <c r="BF35" s="124">
        <f t="shared" si="197"/>
        <v>0</v>
      </c>
      <c r="BG35" s="119">
        <f t="shared" si="198"/>
        <v>0</v>
      </c>
      <c r="BH35" s="120">
        <f t="shared" si="199"/>
        <v>0</v>
      </c>
      <c r="BI35" s="120">
        <f t="shared" si="200"/>
        <v>0</v>
      </c>
      <c r="BJ35" s="120">
        <f t="shared" si="201"/>
        <v>0</v>
      </c>
      <c r="BK35" s="263">
        <f t="shared" si="202"/>
        <v>0</v>
      </c>
      <c r="BL35" s="120">
        <f t="shared" si="203"/>
        <v>0</v>
      </c>
      <c r="BM35" s="120">
        <f t="shared" si="204"/>
        <v>0</v>
      </c>
      <c r="BN35" s="121">
        <f t="shared" si="205"/>
        <v>0</v>
      </c>
      <c r="BO35" s="259">
        <f>'Input Cost_MS1'!AF$18</f>
        <v>0</v>
      </c>
      <c r="BP35" s="122">
        <f t="shared" si="206"/>
        <v>0</v>
      </c>
      <c r="BQ35" s="123">
        <f>BD35*(1+'Input Cost_MS1'!$AF27)</f>
        <v>0</v>
      </c>
      <c r="BR35" s="124">
        <f t="shared" si="207"/>
        <v>0</v>
      </c>
      <c r="BS35" s="124">
        <f t="shared" si="208"/>
        <v>0</v>
      </c>
      <c r="BT35" s="119">
        <f t="shared" si="209"/>
        <v>0</v>
      </c>
      <c r="BU35" s="120">
        <f t="shared" si="210"/>
        <v>0</v>
      </c>
      <c r="BV35" s="120">
        <f t="shared" si="211"/>
        <v>0</v>
      </c>
      <c r="BW35" s="120">
        <f t="shared" si="212"/>
        <v>0</v>
      </c>
      <c r="BX35" s="263">
        <f t="shared" si="213"/>
        <v>0</v>
      </c>
      <c r="BY35" s="120">
        <f t="shared" si="214"/>
        <v>0</v>
      </c>
      <c r="BZ35" s="120">
        <f t="shared" si="215"/>
        <v>0</v>
      </c>
      <c r="CA35" s="121">
        <f t="shared" si="216"/>
        <v>0</v>
      </c>
      <c r="CB35" s="259">
        <f>'Input Cost_MS1'!AF$19</f>
        <v>0</v>
      </c>
      <c r="CC35" s="122">
        <f t="shared" si="217"/>
        <v>0</v>
      </c>
      <c r="CD35" s="123">
        <f>BQ35*(1+'Input Cost_MS1'!$AF28)</f>
        <v>0</v>
      </c>
      <c r="CE35" s="124">
        <f t="shared" si="218"/>
        <v>0</v>
      </c>
      <c r="CF35" s="124">
        <f t="shared" si="219"/>
        <v>0</v>
      </c>
      <c r="CG35" s="119">
        <f t="shared" si="220"/>
        <v>0</v>
      </c>
      <c r="CH35" s="120">
        <f t="shared" si="221"/>
        <v>0</v>
      </c>
      <c r="CI35" s="120">
        <f t="shared" si="222"/>
        <v>0</v>
      </c>
      <c r="CJ35" s="120">
        <f t="shared" si="223"/>
        <v>0</v>
      </c>
      <c r="CK35" s="263">
        <f t="shared" si="224"/>
        <v>0</v>
      </c>
      <c r="CL35" s="120">
        <f t="shared" si="225"/>
        <v>0</v>
      </c>
      <c r="CM35" s="120">
        <f t="shared" si="226"/>
        <v>0</v>
      </c>
      <c r="CN35" s="121">
        <f t="shared" si="227"/>
        <v>0</v>
      </c>
      <c r="CO35" s="260">
        <f t="shared" si="228"/>
        <v>0</v>
      </c>
      <c r="CP35" s="126">
        <f t="shared" si="78"/>
        <v>0</v>
      </c>
      <c r="CQ35" s="127" t="str">
        <f t="shared" si="229"/>
        <v/>
      </c>
      <c r="CR35" s="128" t="str">
        <f t="shared" si="230"/>
        <v/>
      </c>
      <c r="CS35" s="128" t="str">
        <f t="shared" si="231"/>
        <v/>
      </c>
      <c r="CT35" s="129">
        <f t="shared" si="232"/>
        <v>0</v>
      </c>
      <c r="CU35" s="130">
        <f t="shared" si="233"/>
        <v>0</v>
      </c>
      <c r="CV35" s="130">
        <f t="shared" si="234"/>
        <v>0</v>
      </c>
      <c r="CW35" s="130">
        <f t="shared" si="235"/>
        <v>0</v>
      </c>
      <c r="CX35" s="130">
        <f t="shared" si="236"/>
        <v>0</v>
      </c>
      <c r="CY35" s="130">
        <f t="shared" si="237"/>
        <v>0</v>
      </c>
      <c r="CZ35" s="130">
        <f t="shared" si="238"/>
        <v>0</v>
      </c>
      <c r="DA35" s="131">
        <f t="shared" si="239"/>
        <v>0</v>
      </c>
      <c r="DB35" s="132" t="str">
        <f t="shared" si="240"/>
        <v/>
      </c>
      <c r="DC35" s="133" t="str">
        <f t="shared" si="241"/>
        <v/>
      </c>
    </row>
    <row r="36" spans="1:109">
      <c r="A36" s="199">
        <f>'Input Cost_MS1'!AG11</f>
        <v>0</v>
      </c>
      <c r="B36" s="194">
        <f>'Input Cost_MS1'!AG$13</f>
        <v>0</v>
      </c>
      <c r="C36" s="657">
        <f>'Input Cost_MS1'!AG$117/100</f>
        <v>0</v>
      </c>
      <c r="D36" s="654">
        <f>C36*(1+'Input Cost_MS1'!AG$22)</f>
        <v>0</v>
      </c>
      <c r="E36" s="197">
        <f>(Kalkulation_MS1!$AI$26)/100</f>
        <v>0</v>
      </c>
      <c r="F36" s="197">
        <f>(Kalkulation_MS1!$AI$35)/100</f>
        <v>0</v>
      </c>
      <c r="G36" s="119">
        <f t="shared" si="21"/>
        <v>0</v>
      </c>
      <c r="H36" s="120">
        <f t="shared" si="22"/>
        <v>0</v>
      </c>
      <c r="I36" s="120">
        <f t="shared" si="23"/>
        <v>0</v>
      </c>
      <c r="J36" s="120">
        <f t="shared" si="24"/>
        <v>0</v>
      </c>
      <c r="K36" s="120">
        <f t="shared" si="25"/>
        <v>0</v>
      </c>
      <c r="L36" s="120">
        <f t="shared" si="26"/>
        <v>0</v>
      </c>
      <c r="M36" s="120">
        <f t="shared" si="27"/>
        <v>0</v>
      </c>
      <c r="N36" s="121">
        <f t="shared" si="28"/>
        <v>0</v>
      </c>
      <c r="O36" s="259">
        <f>'Input Cost_MS1'!AG$14</f>
        <v>0</v>
      </c>
      <c r="P36" s="122">
        <f t="shared" si="29"/>
        <v>0</v>
      </c>
      <c r="Q36" s="123">
        <f>D36*(1+'Input Cost_MS1'!$AG23)</f>
        <v>0</v>
      </c>
      <c r="R36" s="124">
        <f t="shared" si="163"/>
        <v>0</v>
      </c>
      <c r="S36" s="124">
        <f t="shared" si="164"/>
        <v>0</v>
      </c>
      <c r="T36" s="119">
        <f t="shared" si="165"/>
        <v>0</v>
      </c>
      <c r="U36" s="120">
        <f t="shared" si="166"/>
        <v>0</v>
      </c>
      <c r="V36" s="120">
        <f t="shared" si="167"/>
        <v>0</v>
      </c>
      <c r="W36" s="120">
        <f t="shared" si="168"/>
        <v>0</v>
      </c>
      <c r="X36" s="120">
        <f t="shared" si="169"/>
        <v>0</v>
      </c>
      <c r="Y36" s="120">
        <f t="shared" si="170"/>
        <v>0</v>
      </c>
      <c r="Z36" s="120">
        <f t="shared" si="171"/>
        <v>0</v>
      </c>
      <c r="AA36" s="121">
        <f t="shared" si="172"/>
        <v>0</v>
      </c>
      <c r="AB36" s="259">
        <f>'Input Cost_MS1'!AG$15</f>
        <v>0</v>
      </c>
      <c r="AC36" s="122">
        <f t="shared" si="173"/>
        <v>0</v>
      </c>
      <c r="AD36" s="123">
        <f>Q36*(1+'Input Cost_MS1'!$AG24)</f>
        <v>0</v>
      </c>
      <c r="AE36" s="124">
        <f t="shared" si="174"/>
        <v>0</v>
      </c>
      <c r="AF36" s="124">
        <f t="shared" si="175"/>
        <v>0</v>
      </c>
      <c r="AG36" s="119">
        <f t="shared" si="176"/>
        <v>0</v>
      </c>
      <c r="AH36" s="120">
        <f t="shared" si="177"/>
        <v>0</v>
      </c>
      <c r="AI36" s="120">
        <f t="shared" si="178"/>
        <v>0</v>
      </c>
      <c r="AJ36" s="120">
        <f t="shared" si="179"/>
        <v>0</v>
      </c>
      <c r="AK36" s="120">
        <f t="shared" si="180"/>
        <v>0</v>
      </c>
      <c r="AL36" s="120">
        <f t="shared" si="181"/>
        <v>0</v>
      </c>
      <c r="AM36" s="125">
        <f t="shared" si="182"/>
        <v>0</v>
      </c>
      <c r="AN36" s="121">
        <f t="shared" si="183"/>
        <v>0</v>
      </c>
      <c r="AO36" s="259">
        <f>'Input Cost_MS1'!AG$16</f>
        <v>0</v>
      </c>
      <c r="AP36" s="122">
        <f t="shared" si="184"/>
        <v>0</v>
      </c>
      <c r="AQ36" s="123">
        <f>AD36*(1+'Input Cost_MS1'!$AG25)</f>
        <v>0</v>
      </c>
      <c r="AR36" s="124">
        <f t="shared" si="185"/>
        <v>0</v>
      </c>
      <c r="AS36" s="124">
        <f t="shared" si="186"/>
        <v>0</v>
      </c>
      <c r="AT36" s="119">
        <f t="shared" si="187"/>
        <v>0</v>
      </c>
      <c r="AU36" s="120">
        <f t="shared" si="188"/>
        <v>0</v>
      </c>
      <c r="AV36" s="120">
        <f t="shared" si="189"/>
        <v>0</v>
      </c>
      <c r="AW36" s="120">
        <f t="shared" si="190"/>
        <v>0</v>
      </c>
      <c r="AX36" s="120">
        <f t="shared" si="191"/>
        <v>0</v>
      </c>
      <c r="AY36" s="120">
        <f t="shared" si="192"/>
        <v>0</v>
      </c>
      <c r="AZ36" s="120">
        <f t="shared" si="193"/>
        <v>0</v>
      </c>
      <c r="BA36" s="121">
        <f t="shared" si="194"/>
        <v>0</v>
      </c>
      <c r="BB36" s="259">
        <f>'Input Cost_MS1'!AG$17</f>
        <v>0</v>
      </c>
      <c r="BC36" s="122">
        <f t="shared" si="195"/>
        <v>0</v>
      </c>
      <c r="BD36" s="123">
        <f>AQ36*(1+'Input Cost_MS1'!$AG26)</f>
        <v>0</v>
      </c>
      <c r="BE36" s="124">
        <f t="shared" si="196"/>
        <v>0</v>
      </c>
      <c r="BF36" s="124">
        <f t="shared" si="197"/>
        <v>0</v>
      </c>
      <c r="BG36" s="119">
        <f t="shared" si="198"/>
        <v>0</v>
      </c>
      <c r="BH36" s="120">
        <f t="shared" si="199"/>
        <v>0</v>
      </c>
      <c r="BI36" s="120">
        <f t="shared" si="200"/>
        <v>0</v>
      </c>
      <c r="BJ36" s="120">
        <f t="shared" si="201"/>
        <v>0</v>
      </c>
      <c r="BK36" s="263">
        <f t="shared" si="202"/>
        <v>0</v>
      </c>
      <c r="BL36" s="120">
        <f t="shared" si="203"/>
        <v>0</v>
      </c>
      <c r="BM36" s="120">
        <f t="shared" si="204"/>
        <v>0</v>
      </c>
      <c r="BN36" s="121">
        <f t="shared" si="205"/>
        <v>0</v>
      </c>
      <c r="BO36" s="259">
        <f>'Input Cost_MS1'!AG$18</f>
        <v>0</v>
      </c>
      <c r="BP36" s="122">
        <f t="shared" si="206"/>
        <v>0</v>
      </c>
      <c r="BQ36" s="123">
        <f>BD36*(1+'Input Cost_MS1'!$AG27)</f>
        <v>0</v>
      </c>
      <c r="BR36" s="124">
        <f t="shared" si="207"/>
        <v>0</v>
      </c>
      <c r="BS36" s="124">
        <f t="shared" si="208"/>
        <v>0</v>
      </c>
      <c r="BT36" s="119">
        <f t="shared" si="209"/>
        <v>0</v>
      </c>
      <c r="BU36" s="120">
        <f t="shared" si="210"/>
        <v>0</v>
      </c>
      <c r="BV36" s="120">
        <f t="shared" si="211"/>
        <v>0</v>
      </c>
      <c r="BW36" s="120">
        <f t="shared" si="212"/>
        <v>0</v>
      </c>
      <c r="BX36" s="263">
        <f t="shared" si="213"/>
        <v>0</v>
      </c>
      <c r="BY36" s="120">
        <f t="shared" si="214"/>
        <v>0</v>
      </c>
      <c r="BZ36" s="120">
        <f t="shared" si="215"/>
        <v>0</v>
      </c>
      <c r="CA36" s="121">
        <f t="shared" si="216"/>
        <v>0</v>
      </c>
      <c r="CB36" s="259">
        <f>'Input Cost_MS1'!AG$19</f>
        <v>0</v>
      </c>
      <c r="CC36" s="122">
        <f t="shared" si="217"/>
        <v>0</v>
      </c>
      <c r="CD36" s="123">
        <f>BQ36*(1+'Input Cost_MS1'!$AG28)</f>
        <v>0</v>
      </c>
      <c r="CE36" s="124">
        <f t="shared" si="218"/>
        <v>0</v>
      </c>
      <c r="CF36" s="124">
        <f t="shared" si="219"/>
        <v>0</v>
      </c>
      <c r="CG36" s="119">
        <f t="shared" si="220"/>
        <v>0</v>
      </c>
      <c r="CH36" s="120">
        <f t="shared" si="221"/>
        <v>0</v>
      </c>
      <c r="CI36" s="120">
        <f t="shared" si="222"/>
        <v>0</v>
      </c>
      <c r="CJ36" s="120">
        <f t="shared" si="223"/>
        <v>0</v>
      </c>
      <c r="CK36" s="263">
        <f t="shared" si="224"/>
        <v>0</v>
      </c>
      <c r="CL36" s="120">
        <f t="shared" si="225"/>
        <v>0</v>
      </c>
      <c r="CM36" s="120">
        <f t="shared" si="226"/>
        <v>0</v>
      </c>
      <c r="CN36" s="121">
        <f t="shared" si="227"/>
        <v>0</v>
      </c>
      <c r="CO36" s="260">
        <f t="shared" si="228"/>
        <v>0</v>
      </c>
      <c r="CP36" s="126">
        <f t="shared" si="78"/>
        <v>0</v>
      </c>
      <c r="CQ36" s="127" t="str">
        <f t="shared" si="229"/>
        <v/>
      </c>
      <c r="CR36" s="128" t="str">
        <f t="shared" si="230"/>
        <v/>
      </c>
      <c r="CS36" s="128" t="str">
        <f t="shared" si="231"/>
        <v/>
      </c>
      <c r="CT36" s="129">
        <f t="shared" si="232"/>
        <v>0</v>
      </c>
      <c r="CU36" s="130">
        <f t="shared" si="233"/>
        <v>0</v>
      </c>
      <c r="CV36" s="130">
        <f t="shared" si="234"/>
        <v>0</v>
      </c>
      <c r="CW36" s="130">
        <f t="shared" si="235"/>
        <v>0</v>
      </c>
      <c r="CX36" s="130">
        <f t="shared" si="236"/>
        <v>0</v>
      </c>
      <c r="CY36" s="130">
        <f t="shared" si="237"/>
        <v>0</v>
      </c>
      <c r="CZ36" s="130">
        <f t="shared" si="238"/>
        <v>0</v>
      </c>
      <c r="DA36" s="131">
        <f t="shared" si="239"/>
        <v>0</v>
      </c>
      <c r="DB36" s="132" t="str">
        <f t="shared" si="240"/>
        <v/>
      </c>
      <c r="DC36" s="133" t="str">
        <f t="shared" si="241"/>
        <v/>
      </c>
    </row>
    <row r="37" spans="1:109">
      <c r="A37" s="199">
        <f>'Input Cost_MS1'!AH11</f>
        <v>0</v>
      </c>
      <c r="B37" s="194">
        <f>'Input Cost_MS1'!AH$13</f>
        <v>0</v>
      </c>
      <c r="C37" s="657">
        <f>'Input Cost_MS1'!AH$117/100</f>
        <v>0</v>
      </c>
      <c r="D37" s="654">
        <f>C37*(1+'Input Cost_MS1'!AH$22)</f>
        <v>0</v>
      </c>
      <c r="E37" s="197">
        <f>(Kalkulation_MS1!$AJ$26)/100</f>
        <v>0</v>
      </c>
      <c r="F37" s="197">
        <f>(Kalkulation_MS1!$AJ$35)/100</f>
        <v>0</v>
      </c>
      <c r="G37" s="119">
        <f t="shared" si="21"/>
        <v>0</v>
      </c>
      <c r="H37" s="120">
        <f t="shared" si="22"/>
        <v>0</v>
      </c>
      <c r="I37" s="120">
        <f t="shared" si="23"/>
        <v>0</v>
      </c>
      <c r="J37" s="120">
        <f t="shared" si="24"/>
        <v>0</v>
      </c>
      <c r="K37" s="120">
        <f t="shared" si="25"/>
        <v>0</v>
      </c>
      <c r="L37" s="120">
        <f t="shared" si="26"/>
        <v>0</v>
      </c>
      <c r="M37" s="120">
        <f t="shared" si="27"/>
        <v>0</v>
      </c>
      <c r="N37" s="121">
        <f t="shared" si="28"/>
        <v>0</v>
      </c>
      <c r="O37" s="259">
        <f>'Input Cost_MS1'!AH$14</f>
        <v>0</v>
      </c>
      <c r="P37" s="122">
        <f t="shared" si="29"/>
        <v>0</v>
      </c>
      <c r="Q37" s="123">
        <f>D37*(1+'Input Cost_MS1'!$AH23)</f>
        <v>0</v>
      </c>
      <c r="R37" s="124">
        <f t="shared" si="163"/>
        <v>0</v>
      </c>
      <c r="S37" s="124">
        <f t="shared" si="164"/>
        <v>0</v>
      </c>
      <c r="T37" s="119">
        <f t="shared" si="165"/>
        <v>0</v>
      </c>
      <c r="U37" s="120">
        <f t="shared" si="166"/>
        <v>0</v>
      </c>
      <c r="V37" s="120">
        <f t="shared" si="167"/>
        <v>0</v>
      </c>
      <c r="W37" s="120">
        <f t="shared" si="168"/>
        <v>0</v>
      </c>
      <c r="X37" s="120">
        <f t="shared" si="169"/>
        <v>0</v>
      </c>
      <c r="Y37" s="120">
        <f t="shared" si="170"/>
        <v>0</v>
      </c>
      <c r="Z37" s="120">
        <f t="shared" si="171"/>
        <v>0</v>
      </c>
      <c r="AA37" s="121">
        <f t="shared" si="172"/>
        <v>0</v>
      </c>
      <c r="AB37" s="259">
        <f>'Input Cost_MS1'!AH$15</f>
        <v>0</v>
      </c>
      <c r="AC37" s="122">
        <f t="shared" si="173"/>
        <v>0</v>
      </c>
      <c r="AD37" s="123">
        <f>Q37*(1+'Input Cost_MS1'!$AH24)</f>
        <v>0</v>
      </c>
      <c r="AE37" s="124">
        <f t="shared" si="174"/>
        <v>0</v>
      </c>
      <c r="AF37" s="124">
        <f t="shared" si="175"/>
        <v>0</v>
      </c>
      <c r="AG37" s="119">
        <f t="shared" si="176"/>
        <v>0</v>
      </c>
      <c r="AH37" s="120">
        <f t="shared" si="177"/>
        <v>0</v>
      </c>
      <c r="AI37" s="120">
        <f t="shared" si="178"/>
        <v>0</v>
      </c>
      <c r="AJ37" s="120">
        <f t="shared" si="179"/>
        <v>0</v>
      </c>
      <c r="AK37" s="120">
        <f t="shared" si="180"/>
        <v>0</v>
      </c>
      <c r="AL37" s="120">
        <f t="shared" si="181"/>
        <v>0</v>
      </c>
      <c r="AM37" s="125">
        <f t="shared" si="182"/>
        <v>0</v>
      </c>
      <c r="AN37" s="121">
        <f t="shared" si="183"/>
        <v>0</v>
      </c>
      <c r="AO37" s="259">
        <f>'Input Cost_MS1'!AH$16</f>
        <v>0</v>
      </c>
      <c r="AP37" s="122">
        <f t="shared" si="184"/>
        <v>0</v>
      </c>
      <c r="AQ37" s="123">
        <f>AD37*(1+'Input Cost_MS1'!$AH25)</f>
        <v>0</v>
      </c>
      <c r="AR37" s="124">
        <f t="shared" si="185"/>
        <v>0</v>
      </c>
      <c r="AS37" s="124">
        <f t="shared" si="186"/>
        <v>0</v>
      </c>
      <c r="AT37" s="119">
        <f t="shared" si="187"/>
        <v>0</v>
      </c>
      <c r="AU37" s="120">
        <f t="shared" si="188"/>
        <v>0</v>
      </c>
      <c r="AV37" s="120">
        <f t="shared" si="189"/>
        <v>0</v>
      </c>
      <c r="AW37" s="120">
        <f t="shared" si="190"/>
        <v>0</v>
      </c>
      <c r="AX37" s="120">
        <f t="shared" si="191"/>
        <v>0</v>
      </c>
      <c r="AY37" s="120">
        <f t="shared" si="192"/>
        <v>0</v>
      </c>
      <c r="AZ37" s="120">
        <f t="shared" si="193"/>
        <v>0</v>
      </c>
      <c r="BA37" s="121">
        <f t="shared" si="194"/>
        <v>0</v>
      </c>
      <c r="BB37" s="259">
        <f>'Input Cost_MS1'!AH$17</f>
        <v>0</v>
      </c>
      <c r="BC37" s="122">
        <f t="shared" si="195"/>
        <v>0</v>
      </c>
      <c r="BD37" s="123">
        <f>AQ37*(1+'Input Cost_MS1'!$AH26)</f>
        <v>0</v>
      </c>
      <c r="BE37" s="124">
        <f t="shared" si="196"/>
        <v>0</v>
      </c>
      <c r="BF37" s="124">
        <f t="shared" si="197"/>
        <v>0</v>
      </c>
      <c r="BG37" s="119">
        <f t="shared" si="198"/>
        <v>0</v>
      </c>
      <c r="BH37" s="120">
        <f t="shared" si="199"/>
        <v>0</v>
      </c>
      <c r="BI37" s="120">
        <f t="shared" si="200"/>
        <v>0</v>
      </c>
      <c r="BJ37" s="120">
        <f t="shared" si="201"/>
        <v>0</v>
      </c>
      <c r="BK37" s="263">
        <f t="shared" si="202"/>
        <v>0</v>
      </c>
      <c r="BL37" s="120">
        <f t="shared" si="203"/>
        <v>0</v>
      </c>
      <c r="BM37" s="120">
        <f t="shared" si="204"/>
        <v>0</v>
      </c>
      <c r="BN37" s="121">
        <f t="shared" si="205"/>
        <v>0</v>
      </c>
      <c r="BO37" s="259">
        <f>'Input Cost_MS1'!AH$18</f>
        <v>0</v>
      </c>
      <c r="BP37" s="122">
        <f t="shared" si="206"/>
        <v>0</v>
      </c>
      <c r="BQ37" s="123">
        <f>BD37*(1+'Input Cost_MS1'!$AH27)</f>
        <v>0</v>
      </c>
      <c r="BR37" s="124">
        <f t="shared" si="207"/>
        <v>0</v>
      </c>
      <c r="BS37" s="124">
        <f t="shared" si="208"/>
        <v>0</v>
      </c>
      <c r="BT37" s="119">
        <f t="shared" si="209"/>
        <v>0</v>
      </c>
      <c r="BU37" s="120">
        <f t="shared" si="210"/>
        <v>0</v>
      </c>
      <c r="BV37" s="120">
        <f t="shared" si="211"/>
        <v>0</v>
      </c>
      <c r="BW37" s="120">
        <f t="shared" si="212"/>
        <v>0</v>
      </c>
      <c r="BX37" s="263">
        <f t="shared" si="213"/>
        <v>0</v>
      </c>
      <c r="BY37" s="120">
        <f t="shared" si="214"/>
        <v>0</v>
      </c>
      <c r="BZ37" s="120">
        <f t="shared" si="215"/>
        <v>0</v>
      </c>
      <c r="CA37" s="121">
        <f t="shared" si="216"/>
        <v>0</v>
      </c>
      <c r="CB37" s="259">
        <f>'Input Cost_MS1'!AH$19</f>
        <v>0</v>
      </c>
      <c r="CC37" s="122">
        <f t="shared" si="217"/>
        <v>0</v>
      </c>
      <c r="CD37" s="123">
        <f>BQ37*(1+'Input Cost_MS1'!$AH28)</f>
        <v>0</v>
      </c>
      <c r="CE37" s="124">
        <f t="shared" si="218"/>
        <v>0</v>
      </c>
      <c r="CF37" s="124">
        <f t="shared" si="219"/>
        <v>0</v>
      </c>
      <c r="CG37" s="119">
        <f t="shared" si="220"/>
        <v>0</v>
      </c>
      <c r="CH37" s="120">
        <f t="shared" si="221"/>
        <v>0</v>
      </c>
      <c r="CI37" s="120">
        <f t="shared" si="222"/>
        <v>0</v>
      </c>
      <c r="CJ37" s="120">
        <f t="shared" si="223"/>
        <v>0</v>
      </c>
      <c r="CK37" s="263">
        <f t="shared" si="224"/>
        <v>0</v>
      </c>
      <c r="CL37" s="120">
        <f t="shared" si="225"/>
        <v>0</v>
      </c>
      <c r="CM37" s="120">
        <f t="shared" si="226"/>
        <v>0</v>
      </c>
      <c r="CN37" s="121">
        <f t="shared" si="227"/>
        <v>0</v>
      </c>
      <c r="CO37" s="260">
        <f t="shared" si="228"/>
        <v>0</v>
      </c>
      <c r="CP37" s="126">
        <f t="shared" si="78"/>
        <v>0</v>
      </c>
      <c r="CQ37" s="127" t="str">
        <f t="shared" si="229"/>
        <v/>
      </c>
      <c r="CR37" s="128" t="str">
        <f t="shared" si="230"/>
        <v/>
      </c>
      <c r="CS37" s="128" t="str">
        <f t="shared" si="231"/>
        <v/>
      </c>
      <c r="CT37" s="129">
        <f t="shared" si="232"/>
        <v>0</v>
      </c>
      <c r="CU37" s="130">
        <f t="shared" si="233"/>
        <v>0</v>
      </c>
      <c r="CV37" s="130">
        <f t="shared" si="234"/>
        <v>0</v>
      </c>
      <c r="CW37" s="130">
        <f t="shared" si="235"/>
        <v>0</v>
      </c>
      <c r="CX37" s="130">
        <f t="shared" si="236"/>
        <v>0</v>
      </c>
      <c r="CY37" s="130">
        <f t="shared" si="237"/>
        <v>0</v>
      </c>
      <c r="CZ37" s="130">
        <f t="shared" si="238"/>
        <v>0</v>
      </c>
      <c r="DA37" s="131">
        <f t="shared" si="239"/>
        <v>0</v>
      </c>
      <c r="DB37" s="132" t="str">
        <f t="shared" si="240"/>
        <v/>
      </c>
      <c r="DC37" s="133" t="str">
        <f t="shared" si="241"/>
        <v/>
      </c>
    </row>
    <row r="38" spans="1:109">
      <c r="A38" s="199">
        <f>'Input Cost_MS1'!AI11</f>
        <v>0</v>
      </c>
      <c r="B38" s="194">
        <f>'Input Cost_MS1'!AI$13</f>
        <v>0</v>
      </c>
      <c r="C38" s="657">
        <f>'Input Cost_MS1'!AI$117/100</f>
        <v>0</v>
      </c>
      <c r="D38" s="654">
        <f>C38*(1+'Input Cost_MS1'!AI$22)</f>
        <v>0</v>
      </c>
      <c r="E38" s="197">
        <f>(Kalkulation_MS1!$AK$26)/100</f>
        <v>0</v>
      </c>
      <c r="F38" s="197">
        <f>(Kalkulation_MS1!$AK$35)/100</f>
        <v>0</v>
      </c>
      <c r="G38" s="119">
        <f t="shared" si="21"/>
        <v>0</v>
      </c>
      <c r="H38" s="120">
        <f t="shared" si="22"/>
        <v>0</v>
      </c>
      <c r="I38" s="120">
        <f t="shared" si="23"/>
        <v>0</v>
      </c>
      <c r="J38" s="120">
        <f t="shared" si="24"/>
        <v>0</v>
      </c>
      <c r="K38" s="120">
        <f t="shared" si="25"/>
        <v>0</v>
      </c>
      <c r="L38" s="120">
        <f t="shared" si="26"/>
        <v>0</v>
      </c>
      <c r="M38" s="120">
        <f t="shared" si="27"/>
        <v>0</v>
      </c>
      <c r="N38" s="121">
        <f t="shared" si="28"/>
        <v>0</v>
      </c>
      <c r="O38" s="259">
        <f>'Input Cost_MS1'!AI$14</f>
        <v>0</v>
      </c>
      <c r="P38" s="122">
        <f t="shared" si="29"/>
        <v>0</v>
      </c>
      <c r="Q38" s="123">
        <f>D38*(1+'Input Cost_MS1'!$AI23)</f>
        <v>0</v>
      </c>
      <c r="R38" s="124">
        <f t="shared" si="163"/>
        <v>0</v>
      </c>
      <c r="S38" s="124">
        <f t="shared" si="164"/>
        <v>0</v>
      </c>
      <c r="T38" s="119">
        <f t="shared" si="165"/>
        <v>0</v>
      </c>
      <c r="U38" s="120">
        <f t="shared" si="166"/>
        <v>0</v>
      </c>
      <c r="V38" s="120">
        <f t="shared" si="167"/>
        <v>0</v>
      </c>
      <c r="W38" s="120">
        <f t="shared" si="168"/>
        <v>0</v>
      </c>
      <c r="X38" s="120">
        <f t="shared" si="169"/>
        <v>0</v>
      </c>
      <c r="Y38" s="120">
        <f t="shared" si="170"/>
        <v>0</v>
      </c>
      <c r="Z38" s="120">
        <f t="shared" si="171"/>
        <v>0</v>
      </c>
      <c r="AA38" s="121">
        <f t="shared" si="172"/>
        <v>0</v>
      </c>
      <c r="AB38" s="259">
        <f>'Input Cost_MS1'!AI$15</f>
        <v>0</v>
      </c>
      <c r="AC38" s="122">
        <f t="shared" si="173"/>
        <v>0</v>
      </c>
      <c r="AD38" s="123">
        <f>Q38*(1+'Input Cost_MS1'!$AI24)</f>
        <v>0</v>
      </c>
      <c r="AE38" s="124">
        <f t="shared" si="174"/>
        <v>0</v>
      </c>
      <c r="AF38" s="124">
        <f t="shared" si="175"/>
        <v>0</v>
      </c>
      <c r="AG38" s="119">
        <f t="shared" si="176"/>
        <v>0</v>
      </c>
      <c r="AH38" s="120">
        <f t="shared" si="177"/>
        <v>0</v>
      </c>
      <c r="AI38" s="120">
        <f t="shared" si="178"/>
        <v>0</v>
      </c>
      <c r="AJ38" s="120">
        <f t="shared" si="179"/>
        <v>0</v>
      </c>
      <c r="AK38" s="120">
        <f t="shared" si="180"/>
        <v>0</v>
      </c>
      <c r="AL38" s="120">
        <f t="shared" si="181"/>
        <v>0</v>
      </c>
      <c r="AM38" s="125">
        <f t="shared" si="182"/>
        <v>0</v>
      </c>
      <c r="AN38" s="121">
        <f t="shared" si="183"/>
        <v>0</v>
      </c>
      <c r="AO38" s="259">
        <f>'Input Cost_MS1'!AI$16</f>
        <v>0</v>
      </c>
      <c r="AP38" s="122">
        <f t="shared" si="184"/>
        <v>0</v>
      </c>
      <c r="AQ38" s="123">
        <f>AD38*(1+'Input Cost_MS1'!$AI25)</f>
        <v>0</v>
      </c>
      <c r="AR38" s="124">
        <f t="shared" si="185"/>
        <v>0</v>
      </c>
      <c r="AS38" s="124">
        <f t="shared" si="186"/>
        <v>0</v>
      </c>
      <c r="AT38" s="119">
        <f t="shared" si="187"/>
        <v>0</v>
      </c>
      <c r="AU38" s="120">
        <f t="shared" si="188"/>
        <v>0</v>
      </c>
      <c r="AV38" s="120">
        <f t="shared" si="189"/>
        <v>0</v>
      </c>
      <c r="AW38" s="120">
        <f t="shared" si="190"/>
        <v>0</v>
      </c>
      <c r="AX38" s="120">
        <f t="shared" si="191"/>
        <v>0</v>
      </c>
      <c r="AY38" s="120">
        <f t="shared" si="192"/>
        <v>0</v>
      </c>
      <c r="AZ38" s="120">
        <f t="shared" si="193"/>
        <v>0</v>
      </c>
      <c r="BA38" s="121">
        <f t="shared" si="194"/>
        <v>0</v>
      </c>
      <c r="BB38" s="259">
        <f>'Input Cost_MS1'!AI$17</f>
        <v>0</v>
      </c>
      <c r="BC38" s="122">
        <f t="shared" si="195"/>
        <v>0</v>
      </c>
      <c r="BD38" s="123">
        <f>AQ38*(1+'Input Cost_MS1'!$AI26)</f>
        <v>0</v>
      </c>
      <c r="BE38" s="124">
        <f t="shared" si="196"/>
        <v>0</v>
      </c>
      <c r="BF38" s="124">
        <f t="shared" si="197"/>
        <v>0</v>
      </c>
      <c r="BG38" s="119">
        <f t="shared" si="198"/>
        <v>0</v>
      </c>
      <c r="BH38" s="120">
        <f t="shared" si="199"/>
        <v>0</v>
      </c>
      <c r="BI38" s="120">
        <f t="shared" si="200"/>
        <v>0</v>
      </c>
      <c r="BJ38" s="120">
        <f t="shared" si="201"/>
        <v>0</v>
      </c>
      <c r="BK38" s="263">
        <f t="shared" si="202"/>
        <v>0</v>
      </c>
      <c r="BL38" s="120">
        <f t="shared" si="203"/>
        <v>0</v>
      </c>
      <c r="BM38" s="120">
        <f t="shared" si="204"/>
        <v>0</v>
      </c>
      <c r="BN38" s="121">
        <f t="shared" si="205"/>
        <v>0</v>
      </c>
      <c r="BO38" s="259">
        <f>'Input Cost_MS1'!AI$18</f>
        <v>0</v>
      </c>
      <c r="BP38" s="122">
        <f t="shared" si="206"/>
        <v>0</v>
      </c>
      <c r="BQ38" s="123">
        <f>BD38*(1+'Input Cost_MS1'!$AI27)</f>
        <v>0</v>
      </c>
      <c r="BR38" s="124">
        <f t="shared" si="207"/>
        <v>0</v>
      </c>
      <c r="BS38" s="124">
        <f t="shared" si="208"/>
        <v>0</v>
      </c>
      <c r="BT38" s="119">
        <f t="shared" si="209"/>
        <v>0</v>
      </c>
      <c r="BU38" s="120">
        <f t="shared" si="210"/>
        <v>0</v>
      </c>
      <c r="BV38" s="120">
        <f t="shared" si="211"/>
        <v>0</v>
      </c>
      <c r="BW38" s="120">
        <f t="shared" si="212"/>
        <v>0</v>
      </c>
      <c r="BX38" s="263">
        <f t="shared" si="213"/>
        <v>0</v>
      </c>
      <c r="BY38" s="120">
        <f t="shared" si="214"/>
        <v>0</v>
      </c>
      <c r="BZ38" s="120">
        <f t="shared" si="215"/>
        <v>0</v>
      </c>
      <c r="CA38" s="121">
        <f t="shared" si="216"/>
        <v>0</v>
      </c>
      <c r="CB38" s="259">
        <f>'Input Cost_MS1'!AI$19</f>
        <v>0</v>
      </c>
      <c r="CC38" s="122">
        <f t="shared" si="217"/>
        <v>0</v>
      </c>
      <c r="CD38" s="123">
        <f>BQ38*(1+'Input Cost_MS1'!$AI28)</f>
        <v>0</v>
      </c>
      <c r="CE38" s="124">
        <f t="shared" si="218"/>
        <v>0</v>
      </c>
      <c r="CF38" s="124">
        <f t="shared" si="219"/>
        <v>0</v>
      </c>
      <c r="CG38" s="119">
        <f t="shared" si="220"/>
        <v>0</v>
      </c>
      <c r="CH38" s="120">
        <f t="shared" si="221"/>
        <v>0</v>
      </c>
      <c r="CI38" s="120">
        <f t="shared" si="222"/>
        <v>0</v>
      </c>
      <c r="CJ38" s="120">
        <f t="shared" si="223"/>
        <v>0</v>
      </c>
      <c r="CK38" s="263">
        <f t="shared" si="224"/>
        <v>0</v>
      </c>
      <c r="CL38" s="120">
        <f t="shared" si="225"/>
        <v>0</v>
      </c>
      <c r="CM38" s="120">
        <f t="shared" si="226"/>
        <v>0</v>
      </c>
      <c r="CN38" s="121">
        <f t="shared" si="227"/>
        <v>0</v>
      </c>
      <c r="CO38" s="260">
        <f t="shared" si="228"/>
        <v>0</v>
      </c>
      <c r="CP38" s="126">
        <f t="shared" si="78"/>
        <v>0</v>
      </c>
      <c r="CQ38" s="127" t="str">
        <f t="shared" si="229"/>
        <v/>
      </c>
      <c r="CR38" s="128" t="str">
        <f t="shared" si="230"/>
        <v/>
      </c>
      <c r="CS38" s="128" t="str">
        <f t="shared" si="231"/>
        <v/>
      </c>
      <c r="CT38" s="129">
        <f t="shared" si="232"/>
        <v>0</v>
      </c>
      <c r="CU38" s="130">
        <f t="shared" si="233"/>
        <v>0</v>
      </c>
      <c r="CV38" s="130">
        <f t="shared" si="234"/>
        <v>0</v>
      </c>
      <c r="CW38" s="130">
        <f t="shared" si="235"/>
        <v>0</v>
      </c>
      <c r="CX38" s="130">
        <f t="shared" si="236"/>
        <v>0</v>
      </c>
      <c r="CY38" s="130">
        <f t="shared" si="237"/>
        <v>0</v>
      </c>
      <c r="CZ38" s="130">
        <f t="shared" si="238"/>
        <v>0</v>
      </c>
      <c r="DA38" s="131">
        <f t="shared" si="239"/>
        <v>0</v>
      </c>
      <c r="DB38" s="132" t="str">
        <f t="shared" si="240"/>
        <v/>
      </c>
      <c r="DC38" s="133" t="str">
        <f t="shared" si="241"/>
        <v/>
      </c>
    </row>
    <row r="39" spans="1:109">
      <c r="A39" s="199">
        <f>'Input Cost_MS1'!AJ11</f>
        <v>0</v>
      </c>
      <c r="B39" s="194">
        <f>'Input Cost_MS1'!AJ$13</f>
        <v>0</v>
      </c>
      <c r="C39" s="657">
        <f>'Input Cost_MS1'!AJ$117/100</f>
        <v>0</v>
      </c>
      <c r="D39" s="654">
        <f>C39*(1+'Input Cost_MS1'!AJ$22)</f>
        <v>0</v>
      </c>
      <c r="E39" s="197">
        <f>(Kalkulation_MS1!$AL$26)/100</f>
        <v>0</v>
      </c>
      <c r="F39" s="197">
        <f>(Kalkulation_MS1!$AL$35)/100</f>
        <v>0</v>
      </c>
      <c r="G39" s="119">
        <f t="shared" si="21"/>
        <v>0</v>
      </c>
      <c r="H39" s="120">
        <f t="shared" si="22"/>
        <v>0</v>
      </c>
      <c r="I39" s="120">
        <f t="shared" si="23"/>
        <v>0</v>
      </c>
      <c r="J39" s="120">
        <f t="shared" si="24"/>
        <v>0</v>
      </c>
      <c r="K39" s="120">
        <f t="shared" si="25"/>
        <v>0</v>
      </c>
      <c r="L39" s="120">
        <f t="shared" si="26"/>
        <v>0</v>
      </c>
      <c r="M39" s="120">
        <f t="shared" si="27"/>
        <v>0</v>
      </c>
      <c r="N39" s="121">
        <f t="shared" si="28"/>
        <v>0</v>
      </c>
      <c r="O39" s="259">
        <f>'Input Cost_MS1'!AJ$14</f>
        <v>0</v>
      </c>
      <c r="P39" s="122">
        <f t="shared" si="29"/>
        <v>0</v>
      </c>
      <c r="Q39" s="123">
        <f>D39*(1+'Input Cost_MS1'!$AJ23)</f>
        <v>0</v>
      </c>
      <c r="R39" s="124">
        <f t="shared" si="163"/>
        <v>0</v>
      </c>
      <c r="S39" s="124">
        <f t="shared" si="164"/>
        <v>0</v>
      </c>
      <c r="T39" s="119">
        <f t="shared" si="165"/>
        <v>0</v>
      </c>
      <c r="U39" s="120">
        <f t="shared" si="166"/>
        <v>0</v>
      </c>
      <c r="V39" s="120">
        <f t="shared" si="167"/>
        <v>0</v>
      </c>
      <c r="W39" s="120">
        <f t="shared" si="168"/>
        <v>0</v>
      </c>
      <c r="X39" s="120">
        <f t="shared" si="169"/>
        <v>0</v>
      </c>
      <c r="Y39" s="120">
        <f t="shared" si="170"/>
        <v>0</v>
      </c>
      <c r="Z39" s="120">
        <f t="shared" si="171"/>
        <v>0</v>
      </c>
      <c r="AA39" s="121">
        <f t="shared" si="172"/>
        <v>0</v>
      </c>
      <c r="AB39" s="259">
        <f>'Input Cost_MS1'!AJ$15</f>
        <v>0</v>
      </c>
      <c r="AC39" s="122">
        <f t="shared" si="173"/>
        <v>0</v>
      </c>
      <c r="AD39" s="123">
        <f>Q39*(1+'Input Cost_MS1'!$AJ24)</f>
        <v>0</v>
      </c>
      <c r="AE39" s="124">
        <f t="shared" si="174"/>
        <v>0</v>
      </c>
      <c r="AF39" s="124">
        <f t="shared" si="175"/>
        <v>0</v>
      </c>
      <c r="AG39" s="119">
        <f t="shared" si="176"/>
        <v>0</v>
      </c>
      <c r="AH39" s="120">
        <f t="shared" si="177"/>
        <v>0</v>
      </c>
      <c r="AI39" s="120">
        <f t="shared" si="178"/>
        <v>0</v>
      </c>
      <c r="AJ39" s="120">
        <f t="shared" si="179"/>
        <v>0</v>
      </c>
      <c r="AK39" s="120">
        <f t="shared" si="180"/>
        <v>0</v>
      </c>
      <c r="AL39" s="120">
        <f t="shared" si="181"/>
        <v>0</v>
      </c>
      <c r="AM39" s="125">
        <f t="shared" si="182"/>
        <v>0</v>
      </c>
      <c r="AN39" s="121">
        <f t="shared" si="183"/>
        <v>0</v>
      </c>
      <c r="AO39" s="259">
        <f>'Input Cost_MS1'!AJ$16</f>
        <v>0</v>
      </c>
      <c r="AP39" s="122">
        <f t="shared" si="184"/>
        <v>0</v>
      </c>
      <c r="AQ39" s="123">
        <f>AD39*(1+'Input Cost_MS1'!$AJ25)</f>
        <v>0</v>
      </c>
      <c r="AR39" s="124">
        <f t="shared" si="185"/>
        <v>0</v>
      </c>
      <c r="AS39" s="124">
        <f t="shared" si="186"/>
        <v>0</v>
      </c>
      <c r="AT39" s="119">
        <f t="shared" si="187"/>
        <v>0</v>
      </c>
      <c r="AU39" s="120">
        <f t="shared" si="188"/>
        <v>0</v>
      </c>
      <c r="AV39" s="120">
        <f t="shared" si="189"/>
        <v>0</v>
      </c>
      <c r="AW39" s="120">
        <f t="shared" si="190"/>
        <v>0</v>
      </c>
      <c r="AX39" s="120">
        <f t="shared" si="191"/>
        <v>0</v>
      </c>
      <c r="AY39" s="120">
        <f t="shared" si="192"/>
        <v>0</v>
      </c>
      <c r="AZ39" s="120">
        <f t="shared" si="193"/>
        <v>0</v>
      </c>
      <c r="BA39" s="121">
        <f t="shared" si="194"/>
        <v>0</v>
      </c>
      <c r="BB39" s="259">
        <f>'Input Cost_MS1'!AJ$17</f>
        <v>0</v>
      </c>
      <c r="BC39" s="122">
        <f t="shared" si="195"/>
        <v>0</v>
      </c>
      <c r="BD39" s="123">
        <f>AQ39*(1+'Input Cost_MS1'!$AJ26)</f>
        <v>0</v>
      </c>
      <c r="BE39" s="124">
        <f t="shared" si="196"/>
        <v>0</v>
      </c>
      <c r="BF39" s="124">
        <f t="shared" si="197"/>
        <v>0</v>
      </c>
      <c r="BG39" s="119">
        <f t="shared" si="198"/>
        <v>0</v>
      </c>
      <c r="BH39" s="120">
        <f t="shared" si="199"/>
        <v>0</v>
      </c>
      <c r="BI39" s="120">
        <f t="shared" si="200"/>
        <v>0</v>
      </c>
      <c r="BJ39" s="120">
        <f t="shared" si="201"/>
        <v>0</v>
      </c>
      <c r="BK39" s="263">
        <f t="shared" si="202"/>
        <v>0</v>
      </c>
      <c r="BL39" s="120">
        <f t="shared" si="203"/>
        <v>0</v>
      </c>
      <c r="BM39" s="120">
        <f t="shared" si="204"/>
        <v>0</v>
      </c>
      <c r="BN39" s="121">
        <f t="shared" si="205"/>
        <v>0</v>
      </c>
      <c r="BO39" s="259">
        <f>'Input Cost_MS1'!AJ$18</f>
        <v>0</v>
      </c>
      <c r="BP39" s="122">
        <f t="shared" si="206"/>
        <v>0</v>
      </c>
      <c r="BQ39" s="123">
        <f>BD39*(1+'Input Cost_MS1'!$AJ27)</f>
        <v>0</v>
      </c>
      <c r="BR39" s="124">
        <f t="shared" si="207"/>
        <v>0</v>
      </c>
      <c r="BS39" s="124">
        <f t="shared" si="208"/>
        <v>0</v>
      </c>
      <c r="BT39" s="119">
        <f t="shared" si="209"/>
        <v>0</v>
      </c>
      <c r="BU39" s="120">
        <f t="shared" si="210"/>
        <v>0</v>
      </c>
      <c r="BV39" s="120">
        <f t="shared" si="211"/>
        <v>0</v>
      </c>
      <c r="BW39" s="120">
        <f t="shared" si="212"/>
        <v>0</v>
      </c>
      <c r="BX39" s="263">
        <f t="shared" si="213"/>
        <v>0</v>
      </c>
      <c r="BY39" s="120">
        <f t="shared" si="214"/>
        <v>0</v>
      </c>
      <c r="BZ39" s="120">
        <f t="shared" si="215"/>
        <v>0</v>
      </c>
      <c r="CA39" s="121">
        <f t="shared" si="216"/>
        <v>0</v>
      </c>
      <c r="CB39" s="259">
        <f>'Input Cost_MS1'!AJ$19</f>
        <v>0</v>
      </c>
      <c r="CC39" s="122">
        <f t="shared" si="217"/>
        <v>0</v>
      </c>
      <c r="CD39" s="123">
        <f>BQ39*(1+'Input Cost_MS1'!$AJ28)</f>
        <v>0</v>
      </c>
      <c r="CE39" s="124">
        <f t="shared" si="218"/>
        <v>0</v>
      </c>
      <c r="CF39" s="124">
        <f t="shared" si="219"/>
        <v>0</v>
      </c>
      <c r="CG39" s="119">
        <f t="shared" si="220"/>
        <v>0</v>
      </c>
      <c r="CH39" s="120">
        <f t="shared" si="221"/>
        <v>0</v>
      </c>
      <c r="CI39" s="120">
        <f t="shared" si="222"/>
        <v>0</v>
      </c>
      <c r="CJ39" s="120">
        <f t="shared" si="223"/>
        <v>0</v>
      </c>
      <c r="CK39" s="263">
        <f t="shared" si="224"/>
        <v>0</v>
      </c>
      <c r="CL39" s="120">
        <f t="shared" si="225"/>
        <v>0</v>
      </c>
      <c r="CM39" s="120">
        <f t="shared" si="226"/>
        <v>0</v>
      </c>
      <c r="CN39" s="121">
        <f t="shared" si="227"/>
        <v>0</v>
      </c>
      <c r="CO39" s="260">
        <f t="shared" si="228"/>
        <v>0</v>
      </c>
      <c r="CP39" s="126">
        <f t="shared" si="78"/>
        <v>0</v>
      </c>
      <c r="CQ39" s="127" t="str">
        <f t="shared" si="229"/>
        <v/>
      </c>
      <c r="CR39" s="128" t="str">
        <f t="shared" si="230"/>
        <v/>
      </c>
      <c r="CS39" s="128" t="str">
        <f t="shared" si="231"/>
        <v/>
      </c>
      <c r="CT39" s="129">
        <f t="shared" si="232"/>
        <v>0</v>
      </c>
      <c r="CU39" s="130">
        <f t="shared" si="233"/>
        <v>0</v>
      </c>
      <c r="CV39" s="130">
        <f t="shared" si="234"/>
        <v>0</v>
      </c>
      <c r="CW39" s="130">
        <f t="shared" si="235"/>
        <v>0</v>
      </c>
      <c r="CX39" s="130">
        <f t="shared" si="236"/>
        <v>0</v>
      </c>
      <c r="CY39" s="130">
        <f t="shared" si="237"/>
        <v>0</v>
      </c>
      <c r="CZ39" s="130">
        <f t="shared" si="238"/>
        <v>0</v>
      </c>
      <c r="DA39" s="131">
        <f t="shared" si="239"/>
        <v>0</v>
      </c>
      <c r="DB39" s="132" t="str">
        <f t="shared" si="240"/>
        <v/>
      </c>
      <c r="DC39" s="133" t="str">
        <f t="shared" si="241"/>
        <v/>
      </c>
    </row>
    <row r="40" spans="1:109">
      <c r="A40" s="199">
        <f>'Input Cost_MS1'!AK11</f>
        <v>0</v>
      </c>
      <c r="B40" s="194">
        <f>'Input Cost_MS1'!AK$13</f>
        <v>0</v>
      </c>
      <c r="C40" s="657">
        <f>'Input Cost_MS1'!AK$117/100</f>
        <v>0</v>
      </c>
      <c r="D40" s="654">
        <f>C40*(1+'Input Cost_MS1'!AK$22)</f>
        <v>0</v>
      </c>
      <c r="E40" s="197">
        <f>(Kalkulation_MS1!$AM$26)/100</f>
        <v>0</v>
      </c>
      <c r="F40" s="197">
        <f>(Kalkulation_MS1!$AM$35)/100</f>
        <v>0</v>
      </c>
      <c r="G40" s="119">
        <f t="shared" si="21"/>
        <v>0</v>
      </c>
      <c r="H40" s="120">
        <f t="shared" si="22"/>
        <v>0</v>
      </c>
      <c r="I40" s="120">
        <f t="shared" si="23"/>
        <v>0</v>
      </c>
      <c r="J40" s="120">
        <f t="shared" si="24"/>
        <v>0</v>
      </c>
      <c r="K40" s="120">
        <f t="shared" si="25"/>
        <v>0</v>
      </c>
      <c r="L40" s="120">
        <f t="shared" si="26"/>
        <v>0</v>
      </c>
      <c r="M40" s="120">
        <f t="shared" si="27"/>
        <v>0</v>
      </c>
      <c r="N40" s="121">
        <f t="shared" si="28"/>
        <v>0</v>
      </c>
      <c r="O40" s="259">
        <f>'Input Cost_MS1'!AK$14</f>
        <v>0</v>
      </c>
      <c r="P40" s="122">
        <f t="shared" si="29"/>
        <v>0</v>
      </c>
      <c r="Q40" s="123">
        <f>D40*(1+'Input Cost_MS1'!$AK23)</f>
        <v>0</v>
      </c>
      <c r="R40" s="124">
        <f t="shared" si="163"/>
        <v>0</v>
      </c>
      <c r="S40" s="124">
        <f t="shared" si="164"/>
        <v>0</v>
      </c>
      <c r="T40" s="119">
        <f t="shared" si="165"/>
        <v>0</v>
      </c>
      <c r="U40" s="120">
        <f t="shared" si="166"/>
        <v>0</v>
      </c>
      <c r="V40" s="120">
        <f t="shared" si="167"/>
        <v>0</v>
      </c>
      <c r="W40" s="120">
        <f t="shared" si="168"/>
        <v>0</v>
      </c>
      <c r="X40" s="120">
        <f t="shared" si="169"/>
        <v>0</v>
      </c>
      <c r="Y40" s="120">
        <f t="shared" si="170"/>
        <v>0</v>
      </c>
      <c r="Z40" s="120">
        <f t="shared" si="171"/>
        <v>0</v>
      </c>
      <c r="AA40" s="121">
        <f t="shared" si="172"/>
        <v>0</v>
      </c>
      <c r="AB40" s="259">
        <f>'Input Cost_MS1'!AK$15</f>
        <v>0</v>
      </c>
      <c r="AC40" s="122">
        <f t="shared" si="173"/>
        <v>0</v>
      </c>
      <c r="AD40" s="123">
        <f>Q40*(1+'Input Cost_MS1'!$AK24)</f>
        <v>0</v>
      </c>
      <c r="AE40" s="124">
        <f t="shared" si="174"/>
        <v>0</v>
      </c>
      <c r="AF40" s="124">
        <f t="shared" si="175"/>
        <v>0</v>
      </c>
      <c r="AG40" s="119">
        <f t="shared" si="176"/>
        <v>0</v>
      </c>
      <c r="AH40" s="120">
        <f t="shared" si="177"/>
        <v>0</v>
      </c>
      <c r="AI40" s="120">
        <f t="shared" si="178"/>
        <v>0</v>
      </c>
      <c r="AJ40" s="120">
        <f t="shared" si="179"/>
        <v>0</v>
      </c>
      <c r="AK40" s="120">
        <f t="shared" si="180"/>
        <v>0</v>
      </c>
      <c r="AL40" s="120">
        <f t="shared" si="181"/>
        <v>0</v>
      </c>
      <c r="AM40" s="125">
        <f t="shared" si="182"/>
        <v>0</v>
      </c>
      <c r="AN40" s="121">
        <f t="shared" si="183"/>
        <v>0</v>
      </c>
      <c r="AO40" s="259">
        <f>'Input Cost_MS1'!AK$16</f>
        <v>0</v>
      </c>
      <c r="AP40" s="122">
        <f t="shared" si="184"/>
        <v>0</v>
      </c>
      <c r="AQ40" s="123">
        <f>AD40*(1+'Input Cost_MS1'!$AK25)</f>
        <v>0</v>
      </c>
      <c r="AR40" s="124">
        <f t="shared" si="185"/>
        <v>0</v>
      </c>
      <c r="AS40" s="124">
        <f t="shared" si="186"/>
        <v>0</v>
      </c>
      <c r="AT40" s="119">
        <f t="shared" si="187"/>
        <v>0</v>
      </c>
      <c r="AU40" s="120">
        <f t="shared" si="188"/>
        <v>0</v>
      </c>
      <c r="AV40" s="120">
        <f t="shared" si="189"/>
        <v>0</v>
      </c>
      <c r="AW40" s="120">
        <f t="shared" si="190"/>
        <v>0</v>
      </c>
      <c r="AX40" s="120">
        <f t="shared" si="191"/>
        <v>0</v>
      </c>
      <c r="AY40" s="120">
        <f t="shared" si="192"/>
        <v>0</v>
      </c>
      <c r="AZ40" s="120">
        <f t="shared" si="193"/>
        <v>0</v>
      </c>
      <c r="BA40" s="121">
        <f t="shared" si="194"/>
        <v>0</v>
      </c>
      <c r="BB40" s="259">
        <f>'Input Cost_MS1'!AK$17</f>
        <v>0</v>
      </c>
      <c r="BC40" s="122">
        <f t="shared" si="195"/>
        <v>0</v>
      </c>
      <c r="BD40" s="123">
        <f>AQ40*(1+'Input Cost_MS1'!$AK26)</f>
        <v>0</v>
      </c>
      <c r="BE40" s="124">
        <f t="shared" si="196"/>
        <v>0</v>
      </c>
      <c r="BF40" s="124">
        <f t="shared" si="197"/>
        <v>0</v>
      </c>
      <c r="BG40" s="119">
        <f t="shared" si="198"/>
        <v>0</v>
      </c>
      <c r="BH40" s="120">
        <f t="shared" si="199"/>
        <v>0</v>
      </c>
      <c r="BI40" s="120">
        <f t="shared" si="200"/>
        <v>0</v>
      </c>
      <c r="BJ40" s="120">
        <f t="shared" si="201"/>
        <v>0</v>
      </c>
      <c r="BK40" s="263">
        <f t="shared" si="202"/>
        <v>0</v>
      </c>
      <c r="BL40" s="120">
        <f t="shared" si="203"/>
        <v>0</v>
      </c>
      <c r="BM40" s="120">
        <f t="shared" si="204"/>
        <v>0</v>
      </c>
      <c r="BN40" s="121">
        <f t="shared" si="205"/>
        <v>0</v>
      </c>
      <c r="BO40" s="259">
        <f>'Input Cost_MS1'!AK$18</f>
        <v>0</v>
      </c>
      <c r="BP40" s="122">
        <f t="shared" si="206"/>
        <v>0</v>
      </c>
      <c r="BQ40" s="123">
        <f>BD40*(1+'Input Cost_MS1'!$AK27)</f>
        <v>0</v>
      </c>
      <c r="BR40" s="124">
        <f t="shared" si="207"/>
        <v>0</v>
      </c>
      <c r="BS40" s="124">
        <f t="shared" si="208"/>
        <v>0</v>
      </c>
      <c r="BT40" s="119">
        <f t="shared" si="209"/>
        <v>0</v>
      </c>
      <c r="BU40" s="120">
        <f t="shared" si="210"/>
        <v>0</v>
      </c>
      <c r="BV40" s="120">
        <f t="shared" si="211"/>
        <v>0</v>
      </c>
      <c r="BW40" s="120">
        <f t="shared" si="212"/>
        <v>0</v>
      </c>
      <c r="BX40" s="263">
        <f t="shared" si="213"/>
        <v>0</v>
      </c>
      <c r="BY40" s="120">
        <f t="shared" si="214"/>
        <v>0</v>
      </c>
      <c r="BZ40" s="120">
        <f t="shared" si="215"/>
        <v>0</v>
      </c>
      <c r="CA40" s="121">
        <f t="shared" si="216"/>
        <v>0</v>
      </c>
      <c r="CB40" s="259">
        <f>'Input Cost_MS1'!AK$19</f>
        <v>0</v>
      </c>
      <c r="CC40" s="122">
        <f t="shared" si="217"/>
        <v>0</v>
      </c>
      <c r="CD40" s="123">
        <f>BQ40*(1+'Input Cost_MS1'!$AK28)</f>
        <v>0</v>
      </c>
      <c r="CE40" s="124">
        <f t="shared" si="218"/>
        <v>0</v>
      </c>
      <c r="CF40" s="124">
        <f t="shared" si="219"/>
        <v>0</v>
      </c>
      <c r="CG40" s="119">
        <f t="shared" si="220"/>
        <v>0</v>
      </c>
      <c r="CH40" s="120">
        <f t="shared" si="221"/>
        <v>0</v>
      </c>
      <c r="CI40" s="120">
        <f t="shared" si="222"/>
        <v>0</v>
      </c>
      <c r="CJ40" s="120">
        <f t="shared" si="223"/>
        <v>0</v>
      </c>
      <c r="CK40" s="263">
        <f t="shared" si="224"/>
        <v>0</v>
      </c>
      <c r="CL40" s="120">
        <f t="shared" si="225"/>
        <v>0</v>
      </c>
      <c r="CM40" s="120">
        <f t="shared" si="226"/>
        <v>0</v>
      </c>
      <c r="CN40" s="121">
        <f t="shared" si="227"/>
        <v>0</v>
      </c>
      <c r="CO40" s="260">
        <f t="shared" si="228"/>
        <v>0</v>
      </c>
      <c r="CP40" s="126">
        <f t="shared" si="78"/>
        <v>0</v>
      </c>
      <c r="CQ40" s="127" t="str">
        <f t="shared" si="229"/>
        <v/>
      </c>
      <c r="CR40" s="128" t="str">
        <f t="shared" si="230"/>
        <v/>
      </c>
      <c r="CS40" s="128" t="str">
        <f t="shared" si="231"/>
        <v/>
      </c>
      <c r="CT40" s="129">
        <f t="shared" si="232"/>
        <v>0</v>
      </c>
      <c r="CU40" s="130">
        <f t="shared" si="233"/>
        <v>0</v>
      </c>
      <c r="CV40" s="130">
        <f t="shared" si="234"/>
        <v>0</v>
      </c>
      <c r="CW40" s="130">
        <f t="shared" si="235"/>
        <v>0</v>
      </c>
      <c r="CX40" s="130">
        <f t="shared" si="236"/>
        <v>0</v>
      </c>
      <c r="CY40" s="130">
        <f t="shared" si="237"/>
        <v>0</v>
      </c>
      <c r="CZ40" s="130">
        <f t="shared" si="238"/>
        <v>0</v>
      </c>
      <c r="DA40" s="131">
        <f t="shared" si="239"/>
        <v>0</v>
      </c>
      <c r="DB40" s="132" t="str">
        <f t="shared" si="240"/>
        <v/>
      </c>
      <c r="DC40" s="133" t="str">
        <f t="shared" si="241"/>
        <v/>
      </c>
    </row>
    <row r="41" spans="1:109">
      <c r="A41" s="199">
        <f>'Input Cost_MS1'!AL11</f>
        <v>0</v>
      </c>
      <c r="B41" s="194">
        <f>'Input Cost_MS1'!AL$13</f>
        <v>0</v>
      </c>
      <c r="C41" s="657">
        <f>'Input Cost_MS1'!AL$117/100</f>
        <v>0</v>
      </c>
      <c r="D41" s="654">
        <f>C41*(1+'Input Cost_MS1'!AL$22)</f>
        <v>0</v>
      </c>
      <c r="E41" s="197">
        <f>(Kalkulation_MS1!$AN$26)/100</f>
        <v>0</v>
      </c>
      <c r="F41" s="197">
        <f>(Kalkulation_MS1!$AN$35)/100</f>
        <v>0</v>
      </c>
      <c r="G41" s="119">
        <f t="shared" si="21"/>
        <v>0</v>
      </c>
      <c r="H41" s="120">
        <f t="shared" si="22"/>
        <v>0</v>
      </c>
      <c r="I41" s="120">
        <f t="shared" si="23"/>
        <v>0</v>
      </c>
      <c r="J41" s="120">
        <f t="shared" si="24"/>
        <v>0</v>
      </c>
      <c r="K41" s="120">
        <f t="shared" si="25"/>
        <v>0</v>
      </c>
      <c r="L41" s="120">
        <f t="shared" si="26"/>
        <v>0</v>
      </c>
      <c r="M41" s="120">
        <f t="shared" si="27"/>
        <v>0</v>
      </c>
      <c r="N41" s="121">
        <f t="shared" si="28"/>
        <v>0</v>
      </c>
      <c r="O41" s="259">
        <f>'Input Cost_MS1'!AL$14</f>
        <v>0</v>
      </c>
      <c r="P41" s="122">
        <f t="shared" si="29"/>
        <v>0</v>
      </c>
      <c r="Q41" s="123">
        <f>D41*(1+'Input Cost_MS1'!$AL23)</f>
        <v>0</v>
      </c>
      <c r="R41" s="124">
        <f t="shared" si="163"/>
        <v>0</v>
      </c>
      <c r="S41" s="124">
        <f t="shared" si="164"/>
        <v>0</v>
      </c>
      <c r="T41" s="119">
        <f t="shared" si="165"/>
        <v>0</v>
      </c>
      <c r="U41" s="120">
        <f t="shared" si="166"/>
        <v>0</v>
      </c>
      <c r="V41" s="120">
        <f t="shared" si="167"/>
        <v>0</v>
      </c>
      <c r="W41" s="120">
        <f t="shared" si="168"/>
        <v>0</v>
      </c>
      <c r="X41" s="120">
        <f t="shared" si="169"/>
        <v>0</v>
      </c>
      <c r="Y41" s="120">
        <f t="shared" si="170"/>
        <v>0</v>
      </c>
      <c r="Z41" s="120">
        <f t="shared" si="171"/>
        <v>0</v>
      </c>
      <c r="AA41" s="121">
        <f t="shared" si="172"/>
        <v>0</v>
      </c>
      <c r="AB41" s="259">
        <f>'Input Cost_MS1'!AL$15</f>
        <v>0</v>
      </c>
      <c r="AC41" s="122">
        <f t="shared" si="173"/>
        <v>0</v>
      </c>
      <c r="AD41" s="123">
        <f>Q41*(1+'Input Cost_MS1'!$AL24)</f>
        <v>0</v>
      </c>
      <c r="AE41" s="124">
        <f t="shared" si="174"/>
        <v>0</v>
      </c>
      <c r="AF41" s="124">
        <f t="shared" si="175"/>
        <v>0</v>
      </c>
      <c r="AG41" s="119">
        <f t="shared" si="176"/>
        <v>0</v>
      </c>
      <c r="AH41" s="120">
        <f t="shared" si="177"/>
        <v>0</v>
      </c>
      <c r="AI41" s="120">
        <f t="shared" si="178"/>
        <v>0</v>
      </c>
      <c r="AJ41" s="120">
        <f t="shared" si="179"/>
        <v>0</v>
      </c>
      <c r="AK41" s="120">
        <f t="shared" si="180"/>
        <v>0</v>
      </c>
      <c r="AL41" s="120">
        <f t="shared" si="181"/>
        <v>0</v>
      </c>
      <c r="AM41" s="125">
        <f t="shared" si="182"/>
        <v>0</v>
      </c>
      <c r="AN41" s="121">
        <f t="shared" si="183"/>
        <v>0</v>
      </c>
      <c r="AO41" s="259">
        <f>'Input Cost_MS1'!AL$16</f>
        <v>0</v>
      </c>
      <c r="AP41" s="122">
        <f t="shared" si="184"/>
        <v>0</v>
      </c>
      <c r="AQ41" s="123">
        <f>AD41*(1+'Input Cost_MS1'!$AL25)</f>
        <v>0</v>
      </c>
      <c r="AR41" s="124">
        <f t="shared" si="185"/>
        <v>0</v>
      </c>
      <c r="AS41" s="124">
        <f t="shared" si="186"/>
        <v>0</v>
      </c>
      <c r="AT41" s="119">
        <f t="shared" si="187"/>
        <v>0</v>
      </c>
      <c r="AU41" s="120">
        <f t="shared" si="188"/>
        <v>0</v>
      </c>
      <c r="AV41" s="120">
        <f t="shared" si="189"/>
        <v>0</v>
      </c>
      <c r="AW41" s="120">
        <f t="shared" si="190"/>
        <v>0</v>
      </c>
      <c r="AX41" s="120">
        <f t="shared" si="191"/>
        <v>0</v>
      </c>
      <c r="AY41" s="120">
        <f t="shared" si="192"/>
        <v>0</v>
      </c>
      <c r="AZ41" s="120">
        <f t="shared" si="193"/>
        <v>0</v>
      </c>
      <c r="BA41" s="121">
        <f t="shared" si="194"/>
        <v>0</v>
      </c>
      <c r="BB41" s="259">
        <f>'Input Cost_MS1'!AL$17</f>
        <v>0</v>
      </c>
      <c r="BC41" s="122">
        <f t="shared" si="195"/>
        <v>0</v>
      </c>
      <c r="BD41" s="123">
        <f>AQ41*(1+'Input Cost_MS1'!$AL26)</f>
        <v>0</v>
      </c>
      <c r="BE41" s="124">
        <f t="shared" si="196"/>
        <v>0</v>
      </c>
      <c r="BF41" s="124">
        <f t="shared" si="197"/>
        <v>0</v>
      </c>
      <c r="BG41" s="119">
        <f t="shared" si="198"/>
        <v>0</v>
      </c>
      <c r="BH41" s="120">
        <f t="shared" si="199"/>
        <v>0</v>
      </c>
      <c r="BI41" s="120">
        <f t="shared" si="200"/>
        <v>0</v>
      </c>
      <c r="BJ41" s="120">
        <f t="shared" si="201"/>
        <v>0</v>
      </c>
      <c r="BK41" s="263">
        <f t="shared" si="202"/>
        <v>0</v>
      </c>
      <c r="BL41" s="120">
        <f t="shared" si="203"/>
        <v>0</v>
      </c>
      <c r="BM41" s="120">
        <f t="shared" si="204"/>
        <v>0</v>
      </c>
      <c r="BN41" s="121">
        <f t="shared" si="205"/>
        <v>0</v>
      </c>
      <c r="BO41" s="259">
        <f>'Input Cost_MS1'!AL$18</f>
        <v>0</v>
      </c>
      <c r="BP41" s="122">
        <f t="shared" si="206"/>
        <v>0</v>
      </c>
      <c r="BQ41" s="123">
        <f>BD41*(1+'Input Cost_MS1'!$AL27)</f>
        <v>0</v>
      </c>
      <c r="BR41" s="124">
        <f t="shared" si="207"/>
        <v>0</v>
      </c>
      <c r="BS41" s="124">
        <f t="shared" si="208"/>
        <v>0</v>
      </c>
      <c r="BT41" s="119">
        <f t="shared" si="209"/>
        <v>0</v>
      </c>
      <c r="BU41" s="120">
        <f t="shared" si="210"/>
        <v>0</v>
      </c>
      <c r="BV41" s="120">
        <f t="shared" si="211"/>
        <v>0</v>
      </c>
      <c r="BW41" s="120">
        <f t="shared" si="212"/>
        <v>0</v>
      </c>
      <c r="BX41" s="263">
        <f t="shared" si="213"/>
        <v>0</v>
      </c>
      <c r="BY41" s="120">
        <f t="shared" si="214"/>
        <v>0</v>
      </c>
      <c r="BZ41" s="120">
        <f t="shared" si="215"/>
        <v>0</v>
      </c>
      <c r="CA41" s="121">
        <f t="shared" si="216"/>
        <v>0</v>
      </c>
      <c r="CB41" s="259">
        <f>'Input Cost_MS1'!AL$19</f>
        <v>0</v>
      </c>
      <c r="CC41" s="122">
        <f t="shared" si="217"/>
        <v>0</v>
      </c>
      <c r="CD41" s="123">
        <f>BQ41*(1+'Input Cost_MS1'!$AL28)</f>
        <v>0</v>
      </c>
      <c r="CE41" s="124">
        <f t="shared" si="218"/>
        <v>0</v>
      </c>
      <c r="CF41" s="124">
        <f t="shared" si="219"/>
        <v>0</v>
      </c>
      <c r="CG41" s="119">
        <f t="shared" si="220"/>
        <v>0</v>
      </c>
      <c r="CH41" s="120">
        <f t="shared" si="221"/>
        <v>0</v>
      </c>
      <c r="CI41" s="120">
        <f t="shared" si="222"/>
        <v>0</v>
      </c>
      <c r="CJ41" s="120">
        <f t="shared" si="223"/>
        <v>0</v>
      </c>
      <c r="CK41" s="263">
        <f t="shared" si="224"/>
        <v>0</v>
      </c>
      <c r="CL41" s="120">
        <f t="shared" si="225"/>
        <v>0</v>
      </c>
      <c r="CM41" s="120">
        <f t="shared" si="226"/>
        <v>0</v>
      </c>
      <c r="CN41" s="121">
        <f t="shared" si="227"/>
        <v>0</v>
      </c>
      <c r="CO41" s="260">
        <f t="shared" si="228"/>
        <v>0</v>
      </c>
      <c r="CP41" s="126">
        <f t="shared" si="78"/>
        <v>0</v>
      </c>
      <c r="CQ41" s="127" t="str">
        <f t="shared" si="229"/>
        <v/>
      </c>
      <c r="CR41" s="128" t="str">
        <f t="shared" si="230"/>
        <v/>
      </c>
      <c r="CS41" s="128" t="str">
        <f t="shared" si="231"/>
        <v/>
      </c>
      <c r="CT41" s="129">
        <f t="shared" si="232"/>
        <v>0</v>
      </c>
      <c r="CU41" s="130">
        <f t="shared" si="233"/>
        <v>0</v>
      </c>
      <c r="CV41" s="130">
        <f t="shared" si="234"/>
        <v>0</v>
      </c>
      <c r="CW41" s="130">
        <f t="shared" si="235"/>
        <v>0</v>
      </c>
      <c r="CX41" s="130">
        <f t="shared" si="236"/>
        <v>0</v>
      </c>
      <c r="CY41" s="130">
        <f t="shared" si="237"/>
        <v>0</v>
      </c>
      <c r="CZ41" s="130">
        <f t="shared" si="238"/>
        <v>0</v>
      </c>
      <c r="DA41" s="131">
        <f t="shared" si="239"/>
        <v>0</v>
      </c>
      <c r="DB41" s="132" t="str">
        <f t="shared" si="240"/>
        <v/>
      </c>
      <c r="DC41" s="133" t="str">
        <f t="shared" si="241"/>
        <v/>
      </c>
    </row>
    <row r="42" spans="1:109">
      <c r="A42" s="199">
        <f>'Input Cost_MS1'!AM11</f>
        <v>0</v>
      </c>
      <c r="B42" s="194">
        <f>'Input Cost_MS1'!AM$13</f>
        <v>0</v>
      </c>
      <c r="C42" s="657">
        <f>'Input Cost_MS1'!AM$117/100</f>
        <v>0</v>
      </c>
      <c r="D42" s="654">
        <f>C42*(1+'Input Cost_MS1'!AM$22)</f>
        <v>0</v>
      </c>
      <c r="E42" s="197">
        <f>(Kalkulation_MS1!$AO$26)/100</f>
        <v>0</v>
      </c>
      <c r="F42" s="197">
        <f>(Kalkulation_MS1!$AO$35)/100</f>
        <v>0</v>
      </c>
      <c r="G42" s="119">
        <f t="shared" si="21"/>
        <v>0</v>
      </c>
      <c r="H42" s="120">
        <f t="shared" si="22"/>
        <v>0</v>
      </c>
      <c r="I42" s="120">
        <f t="shared" si="23"/>
        <v>0</v>
      </c>
      <c r="J42" s="120">
        <f t="shared" si="24"/>
        <v>0</v>
      </c>
      <c r="K42" s="120">
        <f t="shared" si="25"/>
        <v>0</v>
      </c>
      <c r="L42" s="120">
        <f t="shared" si="26"/>
        <v>0</v>
      </c>
      <c r="M42" s="120">
        <f t="shared" si="27"/>
        <v>0</v>
      </c>
      <c r="N42" s="121">
        <f t="shared" si="28"/>
        <v>0</v>
      </c>
      <c r="O42" s="259">
        <f>'Input Cost_MS1'!AM$14</f>
        <v>0</v>
      </c>
      <c r="P42" s="122">
        <f t="shared" si="29"/>
        <v>0</v>
      </c>
      <c r="Q42" s="123">
        <f>D42*(1+'Input Cost_MS1'!$AM23)</f>
        <v>0</v>
      </c>
      <c r="R42" s="124">
        <f t="shared" si="163"/>
        <v>0</v>
      </c>
      <c r="S42" s="124">
        <f t="shared" si="164"/>
        <v>0</v>
      </c>
      <c r="T42" s="119">
        <f t="shared" si="165"/>
        <v>0</v>
      </c>
      <c r="U42" s="120">
        <f t="shared" si="166"/>
        <v>0</v>
      </c>
      <c r="V42" s="120">
        <f t="shared" si="167"/>
        <v>0</v>
      </c>
      <c r="W42" s="120">
        <f t="shared" si="168"/>
        <v>0</v>
      </c>
      <c r="X42" s="120">
        <f t="shared" si="169"/>
        <v>0</v>
      </c>
      <c r="Y42" s="120">
        <f t="shared" si="170"/>
        <v>0</v>
      </c>
      <c r="Z42" s="120">
        <f t="shared" si="171"/>
        <v>0</v>
      </c>
      <c r="AA42" s="121">
        <f t="shared" si="172"/>
        <v>0</v>
      </c>
      <c r="AB42" s="259">
        <f>'Input Cost_MS1'!AM$15</f>
        <v>0</v>
      </c>
      <c r="AC42" s="122">
        <f t="shared" si="173"/>
        <v>0</v>
      </c>
      <c r="AD42" s="123">
        <f>Q42*(1+'Input Cost_MS1'!$AM24)</f>
        <v>0</v>
      </c>
      <c r="AE42" s="124">
        <f t="shared" si="174"/>
        <v>0</v>
      </c>
      <c r="AF42" s="124">
        <f t="shared" si="175"/>
        <v>0</v>
      </c>
      <c r="AG42" s="119">
        <f t="shared" si="176"/>
        <v>0</v>
      </c>
      <c r="AH42" s="120">
        <f t="shared" si="177"/>
        <v>0</v>
      </c>
      <c r="AI42" s="120">
        <f t="shared" si="178"/>
        <v>0</v>
      </c>
      <c r="AJ42" s="120">
        <f t="shared" si="179"/>
        <v>0</v>
      </c>
      <c r="AK42" s="120">
        <f t="shared" si="180"/>
        <v>0</v>
      </c>
      <c r="AL42" s="120">
        <f t="shared" si="181"/>
        <v>0</v>
      </c>
      <c r="AM42" s="125">
        <f t="shared" si="182"/>
        <v>0</v>
      </c>
      <c r="AN42" s="121">
        <f t="shared" si="183"/>
        <v>0</v>
      </c>
      <c r="AO42" s="259">
        <f>'Input Cost_MS1'!AM$16</f>
        <v>0</v>
      </c>
      <c r="AP42" s="122">
        <f t="shared" si="184"/>
        <v>0</v>
      </c>
      <c r="AQ42" s="123">
        <f>AD42*(1+'Input Cost_MS1'!$AM25)</f>
        <v>0</v>
      </c>
      <c r="AR42" s="124">
        <f t="shared" si="185"/>
        <v>0</v>
      </c>
      <c r="AS42" s="124">
        <f t="shared" si="186"/>
        <v>0</v>
      </c>
      <c r="AT42" s="119">
        <f t="shared" si="187"/>
        <v>0</v>
      </c>
      <c r="AU42" s="120">
        <f t="shared" si="188"/>
        <v>0</v>
      </c>
      <c r="AV42" s="120">
        <f t="shared" si="189"/>
        <v>0</v>
      </c>
      <c r="AW42" s="120">
        <f t="shared" si="190"/>
        <v>0</v>
      </c>
      <c r="AX42" s="120">
        <f t="shared" si="191"/>
        <v>0</v>
      </c>
      <c r="AY42" s="120">
        <f t="shared" si="192"/>
        <v>0</v>
      </c>
      <c r="AZ42" s="120">
        <f t="shared" si="193"/>
        <v>0</v>
      </c>
      <c r="BA42" s="121">
        <f t="shared" si="194"/>
        <v>0</v>
      </c>
      <c r="BB42" s="259">
        <f>'Input Cost_MS1'!AM$17</f>
        <v>0</v>
      </c>
      <c r="BC42" s="122">
        <f t="shared" si="195"/>
        <v>0</v>
      </c>
      <c r="BD42" s="123">
        <f>AQ42*(1+'Input Cost_MS1'!$AM26)</f>
        <v>0</v>
      </c>
      <c r="BE42" s="124">
        <f t="shared" si="196"/>
        <v>0</v>
      </c>
      <c r="BF42" s="124">
        <f t="shared" si="197"/>
        <v>0</v>
      </c>
      <c r="BG42" s="119">
        <f t="shared" si="198"/>
        <v>0</v>
      </c>
      <c r="BH42" s="120">
        <f t="shared" si="199"/>
        <v>0</v>
      </c>
      <c r="BI42" s="120">
        <f t="shared" si="200"/>
        <v>0</v>
      </c>
      <c r="BJ42" s="120">
        <f t="shared" si="201"/>
        <v>0</v>
      </c>
      <c r="BK42" s="263">
        <f t="shared" si="202"/>
        <v>0</v>
      </c>
      <c r="BL42" s="120">
        <f t="shared" si="203"/>
        <v>0</v>
      </c>
      <c r="BM42" s="120">
        <f t="shared" si="204"/>
        <v>0</v>
      </c>
      <c r="BN42" s="121">
        <f t="shared" si="205"/>
        <v>0</v>
      </c>
      <c r="BO42" s="259">
        <f>'Input Cost_MS1'!AM$18</f>
        <v>0</v>
      </c>
      <c r="BP42" s="122">
        <f t="shared" si="206"/>
        <v>0</v>
      </c>
      <c r="BQ42" s="123">
        <f>BD42*(1+'Input Cost_MS1'!$AM27)</f>
        <v>0</v>
      </c>
      <c r="BR42" s="124">
        <f t="shared" si="207"/>
        <v>0</v>
      </c>
      <c r="BS42" s="124">
        <f t="shared" si="208"/>
        <v>0</v>
      </c>
      <c r="BT42" s="119">
        <f t="shared" si="209"/>
        <v>0</v>
      </c>
      <c r="BU42" s="120">
        <f t="shared" si="210"/>
        <v>0</v>
      </c>
      <c r="BV42" s="120">
        <f t="shared" si="211"/>
        <v>0</v>
      </c>
      <c r="BW42" s="120">
        <f t="shared" si="212"/>
        <v>0</v>
      </c>
      <c r="BX42" s="263">
        <f t="shared" si="213"/>
        <v>0</v>
      </c>
      <c r="BY42" s="120">
        <f t="shared" si="214"/>
        <v>0</v>
      </c>
      <c r="BZ42" s="120">
        <f t="shared" si="215"/>
        <v>0</v>
      </c>
      <c r="CA42" s="121">
        <f t="shared" si="216"/>
        <v>0</v>
      </c>
      <c r="CB42" s="259">
        <f>'Input Cost_MS1'!AM$19</f>
        <v>0</v>
      </c>
      <c r="CC42" s="122">
        <f t="shared" si="217"/>
        <v>0</v>
      </c>
      <c r="CD42" s="123">
        <f>BQ42*(1+'Input Cost_MS1'!$AM28)</f>
        <v>0</v>
      </c>
      <c r="CE42" s="124">
        <f t="shared" si="218"/>
        <v>0</v>
      </c>
      <c r="CF42" s="124">
        <f t="shared" si="219"/>
        <v>0</v>
      </c>
      <c r="CG42" s="119">
        <f t="shared" si="220"/>
        <v>0</v>
      </c>
      <c r="CH42" s="120">
        <f t="shared" si="221"/>
        <v>0</v>
      </c>
      <c r="CI42" s="120">
        <f t="shared" si="222"/>
        <v>0</v>
      </c>
      <c r="CJ42" s="120">
        <f t="shared" si="223"/>
        <v>0</v>
      </c>
      <c r="CK42" s="263">
        <f t="shared" si="224"/>
        <v>0</v>
      </c>
      <c r="CL42" s="120">
        <f t="shared" si="225"/>
        <v>0</v>
      </c>
      <c r="CM42" s="120">
        <f t="shared" si="226"/>
        <v>0</v>
      </c>
      <c r="CN42" s="121">
        <f t="shared" si="227"/>
        <v>0</v>
      </c>
      <c r="CO42" s="260">
        <f t="shared" si="228"/>
        <v>0</v>
      </c>
      <c r="CP42" s="126">
        <f t="shared" si="78"/>
        <v>0</v>
      </c>
      <c r="CQ42" s="127" t="str">
        <f t="shared" si="229"/>
        <v/>
      </c>
      <c r="CR42" s="128" t="str">
        <f t="shared" si="230"/>
        <v/>
      </c>
      <c r="CS42" s="128" t="str">
        <f t="shared" si="231"/>
        <v/>
      </c>
      <c r="CT42" s="129">
        <f t="shared" si="232"/>
        <v>0</v>
      </c>
      <c r="CU42" s="130">
        <f t="shared" si="233"/>
        <v>0</v>
      </c>
      <c r="CV42" s="130">
        <f t="shared" si="234"/>
        <v>0</v>
      </c>
      <c r="CW42" s="130">
        <f t="shared" si="235"/>
        <v>0</v>
      </c>
      <c r="CX42" s="130">
        <f t="shared" si="236"/>
        <v>0</v>
      </c>
      <c r="CY42" s="130">
        <f t="shared" si="237"/>
        <v>0</v>
      </c>
      <c r="CZ42" s="130">
        <f t="shared" si="238"/>
        <v>0</v>
      </c>
      <c r="DA42" s="131">
        <f t="shared" si="239"/>
        <v>0</v>
      </c>
      <c r="DB42" s="132" t="str">
        <f t="shared" si="240"/>
        <v/>
      </c>
      <c r="DC42" s="133" t="str">
        <f t="shared" si="241"/>
        <v/>
      </c>
    </row>
    <row r="43" spans="1:109">
      <c r="A43" s="199">
        <f>'Input Cost_MS1'!AN11</f>
        <v>0</v>
      </c>
      <c r="B43" s="194">
        <f>'Input Cost_MS1'!AN$13</f>
        <v>0</v>
      </c>
      <c r="C43" s="657">
        <f>'Input Cost_MS1'!AN$117/100</f>
        <v>0</v>
      </c>
      <c r="D43" s="654">
        <f>C43*(1+'Input Cost_MS1'!AN$22)</f>
        <v>0</v>
      </c>
      <c r="E43" s="197">
        <f>(Kalkulation_MS1!$AP$26)/100</f>
        <v>0</v>
      </c>
      <c r="F43" s="197">
        <f>(Kalkulation_MS1!$AP$35)/100</f>
        <v>0</v>
      </c>
      <c r="G43" s="119">
        <f t="shared" si="21"/>
        <v>0</v>
      </c>
      <c r="H43" s="120">
        <f t="shared" si="22"/>
        <v>0</v>
      </c>
      <c r="I43" s="120">
        <f t="shared" si="23"/>
        <v>0</v>
      </c>
      <c r="J43" s="120">
        <f t="shared" si="24"/>
        <v>0</v>
      </c>
      <c r="K43" s="120">
        <f t="shared" si="25"/>
        <v>0</v>
      </c>
      <c r="L43" s="120">
        <f t="shared" si="26"/>
        <v>0</v>
      </c>
      <c r="M43" s="120">
        <f t="shared" si="27"/>
        <v>0</v>
      </c>
      <c r="N43" s="121">
        <f t="shared" si="28"/>
        <v>0</v>
      </c>
      <c r="O43" s="259">
        <f>'Input Cost_MS1'!AN$14</f>
        <v>0</v>
      </c>
      <c r="P43" s="122">
        <f t="shared" si="29"/>
        <v>0</v>
      </c>
      <c r="Q43" s="123">
        <f>D43*(1+'Input Cost_MS1'!$AN23)</f>
        <v>0</v>
      </c>
      <c r="R43" s="124">
        <f t="shared" si="163"/>
        <v>0</v>
      </c>
      <c r="S43" s="124">
        <f t="shared" si="164"/>
        <v>0</v>
      </c>
      <c r="T43" s="119">
        <f t="shared" si="165"/>
        <v>0</v>
      </c>
      <c r="U43" s="120">
        <f t="shared" si="166"/>
        <v>0</v>
      </c>
      <c r="V43" s="120">
        <f t="shared" si="167"/>
        <v>0</v>
      </c>
      <c r="W43" s="120">
        <f t="shared" si="168"/>
        <v>0</v>
      </c>
      <c r="X43" s="120">
        <f t="shared" si="169"/>
        <v>0</v>
      </c>
      <c r="Y43" s="120">
        <f t="shared" si="170"/>
        <v>0</v>
      </c>
      <c r="Z43" s="120">
        <f t="shared" si="171"/>
        <v>0</v>
      </c>
      <c r="AA43" s="121">
        <f t="shared" si="172"/>
        <v>0</v>
      </c>
      <c r="AB43" s="259">
        <f>'Input Cost_MS1'!AN$15</f>
        <v>0</v>
      </c>
      <c r="AC43" s="122">
        <f t="shared" si="173"/>
        <v>0</v>
      </c>
      <c r="AD43" s="123">
        <f>Q43*(1+'Input Cost_MS1'!$AN24)</f>
        <v>0</v>
      </c>
      <c r="AE43" s="124">
        <f t="shared" si="174"/>
        <v>0</v>
      </c>
      <c r="AF43" s="124">
        <f t="shared" si="175"/>
        <v>0</v>
      </c>
      <c r="AG43" s="119">
        <f t="shared" si="176"/>
        <v>0</v>
      </c>
      <c r="AH43" s="120">
        <f t="shared" si="177"/>
        <v>0</v>
      </c>
      <c r="AI43" s="120">
        <f t="shared" si="178"/>
        <v>0</v>
      </c>
      <c r="AJ43" s="120">
        <f t="shared" si="179"/>
        <v>0</v>
      </c>
      <c r="AK43" s="120">
        <f t="shared" si="180"/>
        <v>0</v>
      </c>
      <c r="AL43" s="120">
        <f t="shared" si="181"/>
        <v>0</v>
      </c>
      <c r="AM43" s="125">
        <f t="shared" si="182"/>
        <v>0</v>
      </c>
      <c r="AN43" s="121">
        <f t="shared" si="183"/>
        <v>0</v>
      </c>
      <c r="AO43" s="259">
        <f>'Input Cost_MS1'!AN$16</f>
        <v>0</v>
      </c>
      <c r="AP43" s="122">
        <f t="shared" si="184"/>
        <v>0</v>
      </c>
      <c r="AQ43" s="123">
        <f>AD43*(1+'Input Cost_MS1'!$AN25)</f>
        <v>0</v>
      </c>
      <c r="AR43" s="124">
        <f t="shared" si="185"/>
        <v>0</v>
      </c>
      <c r="AS43" s="124">
        <f t="shared" si="186"/>
        <v>0</v>
      </c>
      <c r="AT43" s="119">
        <f t="shared" si="187"/>
        <v>0</v>
      </c>
      <c r="AU43" s="120">
        <f t="shared" si="188"/>
        <v>0</v>
      </c>
      <c r="AV43" s="120">
        <f t="shared" si="189"/>
        <v>0</v>
      </c>
      <c r="AW43" s="120">
        <f t="shared" si="190"/>
        <v>0</v>
      </c>
      <c r="AX43" s="120">
        <f t="shared" si="191"/>
        <v>0</v>
      </c>
      <c r="AY43" s="120">
        <f t="shared" si="192"/>
        <v>0</v>
      </c>
      <c r="AZ43" s="120">
        <f t="shared" si="193"/>
        <v>0</v>
      </c>
      <c r="BA43" s="121">
        <f t="shared" si="194"/>
        <v>0</v>
      </c>
      <c r="BB43" s="259">
        <f>'Input Cost_MS1'!AN$17</f>
        <v>0</v>
      </c>
      <c r="BC43" s="122">
        <f t="shared" si="195"/>
        <v>0</v>
      </c>
      <c r="BD43" s="123">
        <f>AQ43*(1+'Input Cost_MS1'!$AN26)</f>
        <v>0</v>
      </c>
      <c r="BE43" s="124">
        <f t="shared" si="196"/>
        <v>0</v>
      </c>
      <c r="BF43" s="124">
        <f t="shared" si="197"/>
        <v>0</v>
      </c>
      <c r="BG43" s="119">
        <f t="shared" si="198"/>
        <v>0</v>
      </c>
      <c r="BH43" s="120">
        <f t="shared" si="199"/>
        <v>0</v>
      </c>
      <c r="BI43" s="120">
        <f t="shared" si="200"/>
        <v>0</v>
      </c>
      <c r="BJ43" s="120">
        <f t="shared" si="201"/>
        <v>0</v>
      </c>
      <c r="BK43" s="263">
        <f t="shared" si="202"/>
        <v>0</v>
      </c>
      <c r="BL43" s="120">
        <f t="shared" si="203"/>
        <v>0</v>
      </c>
      <c r="BM43" s="120">
        <f t="shared" si="204"/>
        <v>0</v>
      </c>
      <c r="BN43" s="121">
        <f t="shared" si="205"/>
        <v>0</v>
      </c>
      <c r="BO43" s="259">
        <f>'Input Cost_MS1'!AN$18</f>
        <v>0</v>
      </c>
      <c r="BP43" s="122">
        <f t="shared" si="206"/>
        <v>0</v>
      </c>
      <c r="BQ43" s="123">
        <f>BD43*(1+'Input Cost_MS1'!$AN27)</f>
        <v>0</v>
      </c>
      <c r="BR43" s="124">
        <f t="shared" si="207"/>
        <v>0</v>
      </c>
      <c r="BS43" s="124">
        <f t="shared" si="208"/>
        <v>0</v>
      </c>
      <c r="BT43" s="119">
        <f t="shared" si="209"/>
        <v>0</v>
      </c>
      <c r="BU43" s="120">
        <f t="shared" si="210"/>
        <v>0</v>
      </c>
      <c r="BV43" s="120">
        <f t="shared" si="211"/>
        <v>0</v>
      </c>
      <c r="BW43" s="120">
        <f t="shared" si="212"/>
        <v>0</v>
      </c>
      <c r="BX43" s="263">
        <f t="shared" si="213"/>
        <v>0</v>
      </c>
      <c r="BY43" s="120">
        <f t="shared" si="214"/>
        <v>0</v>
      </c>
      <c r="BZ43" s="120">
        <f t="shared" si="215"/>
        <v>0</v>
      </c>
      <c r="CA43" s="121">
        <f t="shared" si="216"/>
        <v>0</v>
      </c>
      <c r="CB43" s="259">
        <f>'Input Cost_MS1'!AN$19</f>
        <v>0</v>
      </c>
      <c r="CC43" s="122">
        <f t="shared" si="217"/>
        <v>0</v>
      </c>
      <c r="CD43" s="123">
        <f>BQ43*(1+'Input Cost_MS1'!$AN28)</f>
        <v>0</v>
      </c>
      <c r="CE43" s="124">
        <f t="shared" si="218"/>
        <v>0</v>
      </c>
      <c r="CF43" s="124">
        <f t="shared" si="219"/>
        <v>0</v>
      </c>
      <c r="CG43" s="119">
        <f t="shared" si="220"/>
        <v>0</v>
      </c>
      <c r="CH43" s="120">
        <f t="shared" si="221"/>
        <v>0</v>
      </c>
      <c r="CI43" s="120">
        <f t="shared" si="222"/>
        <v>0</v>
      </c>
      <c r="CJ43" s="120">
        <f t="shared" si="223"/>
        <v>0</v>
      </c>
      <c r="CK43" s="263">
        <f t="shared" si="224"/>
        <v>0</v>
      </c>
      <c r="CL43" s="120">
        <f t="shared" si="225"/>
        <v>0</v>
      </c>
      <c r="CM43" s="120">
        <f t="shared" si="226"/>
        <v>0</v>
      </c>
      <c r="CN43" s="121">
        <f t="shared" si="227"/>
        <v>0</v>
      </c>
      <c r="CO43" s="260">
        <f t="shared" si="228"/>
        <v>0</v>
      </c>
      <c r="CP43" s="126">
        <f t="shared" si="78"/>
        <v>0</v>
      </c>
      <c r="CQ43" s="127" t="str">
        <f t="shared" si="229"/>
        <v/>
      </c>
      <c r="CR43" s="128" t="str">
        <f t="shared" si="230"/>
        <v/>
      </c>
      <c r="CS43" s="128" t="str">
        <f t="shared" si="231"/>
        <v/>
      </c>
      <c r="CT43" s="129">
        <f t="shared" si="232"/>
        <v>0</v>
      </c>
      <c r="CU43" s="130">
        <f t="shared" si="233"/>
        <v>0</v>
      </c>
      <c r="CV43" s="130">
        <f t="shared" si="234"/>
        <v>0</v>
      </c>
      <c r="CW43" s="130">
        <f t="shared" si="235"/>
        <v>0</v>
      </c>
      <c r="CX43" s="130">
        <f t="shared" si="236"/>
        <v>0</v>
      </c>
      <c r="CY43" s="130">
        <f t="shared" si="237"/>
        <v>0</v>
      </c>
      <c r="CZ43" s="130">
        <f t="shared" si="238"/>
        <v>0</v>
      </c>
      <c r="DA43" s="131">
        <f t="shared" si="239"/>
        <v>0</v>
      </c>
      <c r="DB43" s="132" t="str">
        <f t="shared" si="240"/>
        <v/>
      </c>
      <c r="DC43" s="133" t="str">
        <f t="shared" si="241"/>
        <v/>
      </c>
    </row>
    <row r="44" spans="1:109">
      <c r="A44" s="199">
        <f>'Input Cost_MS1'!AO11</f>
        <v>0</v>
      </c>
      <c r="B44" s="194">
        <f>'Input Cost_MS1'!AO$13</f>
        <v>0</v>
      </c>
      <c r="C44" s="657">
        <f>'Input Cost_MS1'!AO$117/100</f>
        <v>0</v>
      </c>
      <c r="D44" s="654">
        <f>C44*(1+'Input Cost_MS1'!AO$22)</f>
        <v>0</v>
      </c>
      <c r="E44" s="197">
        <f>(Kalkulation_MS1!$AQ$26)/100</f>
        <v>0</v>
      </c>
      <c r="F44" s="197">
        <f>(Kalkulation_MS1!$AQ$35)/100</f>
        <v>0</v>
      </c>
      <c r="G44" s="119">
        <f t="shared" si="21"/>
        <v>0</v>
      </c>
      <c r="H44" s="120">
        <f t="shared" si="22"/>
        <v>0</v>
      </c>
      <c r="I44" s="120">
        <f t="shared" si="23"/>
        <v>0</v>
      </c>
      <c r="J44" s="120">
        <f t="shared" si="24"/>
        <v>0</v>
      </c>
      <c r="K44" s="120">
        <f t="shared" si="25"/>
        <v>0</v>
      </c>
      <c r="L44" s="120">
        <f t="shared" si="26"/>
        <v>0</v>
      </c>
      <c r="M44" s="120">
        <f t="shared" si="27"/>
        <v>0</v>
      </c>
      <c r="N44" s="121">
        <f t="shared" si="28"/>
        <v>0</v>
      </c>
      <c r="O44" s="259">
        <f>'Input Cost_MS1'!AO$14</f>
        <v>0</v>
      </c>
      <c r="P44" s="122">
        <f t="shared" si="29"/>
        <v>0</v>
      </c>
      <c r="Q44" s="123">
        <f>D44*(1+'Input Cost_MS1'!$AO23)</f>
        <v>0</v>
      </c>
      <c r="R44" s="124">
        <f t="shared" si="163"/>
        <v>0</v>
      </c>
      <c r="S44" s="124">
        <f t="shared" si="164"/>
        <v>0</v>
      </c>
      <c r="T44" s="119">
        <f t="shared" si="165"/>
        <v>0</v>
      </c>
      <c r="U44" s="120">
        <f t="shared" si="166"/>
        <v>0</v>
      </c>
      <c r="V44" s="120">
        <f t="shared" si="167"/>
        <v>0</v>
      </c>
      <c r="W44" s="120">
        <f t="shared" si="168"/>
        <v>0</v>
      </c>
      <c r="X44" s="120">
        <f t="shared" si="169"/>
        <v>0</v>
      </c>
      <c r="Y44" s="120">
        <f t="shared" si="170"/>
        <v>0</v>
      </c>
      <c r="Z44" s="120">
        <f t="shared" si="171"/>
        <v>0</v>
      </c>
      <c r="AA44" s="121">
        <f t="shared" si="172"/>
        <v>0</v>
      </c>
      <c r="AB44" s="259">
        <f>'Input Cost_MS1'!AO$15</f>
        <v>0</v>
      </c>
      <c r="AC44" s="122">
        <f t="shared" si="173"/>
        <v>0</v>
      </c>
      <c r="AD44" s="123">
        <f>Q44*(1+'Input Cost_MS1'!$AO24)</f>
        <v>0</v>
      </c>
      <c r="AE44" s="124">
        <f t="shared" si="174"/>
        <v>0</v>
      </c>
      <c r="AF44" s="124">
        <f t="shared" si="175"/>
        <v>0</v>
      </c>
      <c r="AG44" s="119">
        <f t="shared" si="176"/>
        <v>0</v>
      </c>
      <c r="AH44" s="120">
        <f t="shared" si="177"/>
        <v>0</v>
      </c>
      <c r="AI44" s="120">
        <f t="shared" si="178"/>
        <v>0</v>
      </c>
      <c r="AJ44" s="120">
        <f t="shared" si="179"/>
        <v>0</v>
      </c>
      <c r="AK44" s="120">
        <f t="shared" si="180"/>
        <v>0</v>
      </c>
      <c r="AL44" s="120">
        <f t="shared" si="181"/>
        <v>0</v>
      </c>
      <c r="AM44" s="125">
        <f t="shared" si="182"/>
        <v>0</v>
      </c>
      <c r="AN44" s="121">
        <f t="shared" si="183"/>
        <v>0</v>
      </c>
      <c r="AO44" s="259">
        <f>'Input Cost_MS1'!AO$16</f>
        <v>0</v>
      </c>
      <c r="AP44" s="122">
        <f t="shared" si="184"/>
        <v>0</v>
      </c>
      <c r="AQ44" s="123">
        <f>AD44*(1+'Input Cost_MS1'!$AO25)</f>
        <v>0</v>
      </c>
      <c r="AR44" s="124">
        <f t="shared" si="185"/>
        <v>0</v>
      </c>
      <c r="AS44" s="124">
        <f t="shared" si="186"/>
        <v>0</v>
      </c>
      <c r="AT44" s="119">
        <f t="shared" si="187"/>
        <v>0</v>
      </c>
      <c r="AU44" s="120">
        <f t="shared" si="188"/>
        <v>0</v>
      </c>
      <c r="AV44" s="120">
        <f t="shared" si="189"/>
        <v>0</v>
      </c>
      <c r="AW44" s="120">
        <f t="shared" si="190"/>
        <v>0</v>
      </c>
      <c r="AX44" s="120">
        <f t="shared" si="191"/>
        <v>0</v>
      </c>
      <c r="AY44" s="120">
        <f t="shared" si="192"/>
        <v>0</v>
      </c>
      <c r="AZ44" s="120">
        <f t="shared" si="193"/>
        <v>0</v>
      </c>
      <c r="BA44" s="121">
        <f t="shared" si="194"/>
        <v>0</v>
      </c>
      <c r="BB44" s="259">
        <f>'Input Cost_MS1'!AO$17</f>
        <v>0</v>
      </c>
      <c r="BC44" s="122">
        <f t="shared" si="195"/>
        <v>0</v>
      </c>
      <c r="BD44" s="123">
        <f>AQ44*(1+'Input Cost_MS1'!$AO26)</f>
        <v>0</v>
      </c>
      <c r="BE44" s="124">
        <f t="shared" si="196"/>
        <v>0</v>
      </c>
      <c r="BF44" s="124">
        <f t="shared" si="197"/>
        <v>0</v>
      </c>
      <c r="BG44" s="119">
        <f t="shared" si="198"/>
        <v>0</v>
      </c>
      <c r="BH44" s="120">
        <f t="shared" si="199"/>
        <v>0</v>
      </c>
      <c r="BI44" s="120">
        <f t="shared" si="200"/>
        <v>0</v>
      </c>
      <c r="BJ44" s="120">
        <f t="shared" si="201"/>
        <v>0</v>
      </c>
      <c r="BK44" s="263">
        <f t="shared" si="202"/>
        <v>0</v>
      </c>
      <c r="BL44" s="120">
        <f t="shared" si="203"/>
        <v>0</v>
      </c>
      <c r="BM44" s="120">
        <f t="shared" si="204"/>
        <v>0</v>
      </c>
      <c r="BN44" s="121">
        <f t="shared" si="205"/>
        <v>0</v>
      </c>
      <c r="BO44" s="259">
        <f>'Input Cost_MS1'!AO$18</f>
        <v>0</v>
      </c>
      <c r="BP44" s="122">
        <f t="shared" si="206"/>
        <v>0</v>
      </c>
      <c r="BQ44" s="123">
        <f>BD44*(1+'Input Cost_MS1'!$AO27)</f>
        <v>0</v>
      </c>
      <c r="BR44" s="124">
        <f t="shared" si="207"/>
        <v>0</v>
      </c>
      <c r="BS44" s="124">
        <f t="shared" si="208"/>
        <v>0</v>
      </c>
      <c r="BT44" s="119">
        <f t="shared" si="209"/>
        <v>0</v>
      </c>
      <c r="BU44" s="120">
        <f t="shared" si="210"/>
        <v>0</v>
      </c>
      <c r="BV44" s="120">
        <f t="shared" si="211"/>
        <v>0</v>
      </c>
      <c r="BW44" s="120">
        <f t="shared" si="212"/>
        <v>0</v>
      </c>
      <c r="BX44" s="263">
        <f t="shared" si="213"/>
        <v>0</v>
      </c>
      <c r="BY44" s="120">
        <f t="shared" si="214"/>
        <v>0</v>
      </c>
      <c r="BZ44" s="120">
        <f t="shared" si="215"/>
        <v>0</v>
      </c>
      <c r="CA44" s="121">
        <f t="shared" si="216"/>
        <v>0</v>
      </c>
      <c r="CB44" s="259">
        <f>'Input Cost_MS1'!AO$19</f>
        <v>0</v>
      </c>
      <c r="CC44" s="122">
        <f t="shared" si="217"/>
        <v>0</v>
      </c>
      <c r="CD44" s="123">
        <f>BQ44*(1+'Input Cost_MS1'!$AO28)</f>
        <v>0</v>
      </c>
      <c r="CE44" s="124">
        <f t="shared" si="218"/>
        <v>0</v>
      </c>
      <c r="CF44" s="124">
        <f t="shared" si="219"/>
        <v>0</v>
      </c>
      <c r="CG44" s="119">
        <f t="shared" si="220"/>
        <v>0</v>
      </c>
      <c r="CH44" s="120">
        <f t="shared" si="221"/>
        <v>0</v>
      </c>
      <c r="CI44" s="120">
        <f t="shared" si="222"/>
        <v>0</v>
      </c>
      <c r="CJ44" s="120">
        <f t="shared" si="223"/>
        <v>0</v>
      </c>
      <c r="CK44" s="263">
        <f t="shared" si="224"/>
        <v>0</v>
      </c>
      <c r="CL44" s="120">
        <f t="shared" si="225"/>
        <v>0</v>
      </c>
      <c r="CM44" s="120">
        <f t="shared" si="226"/>
        <v>0</v>
      </c>
      <c r="CN44" s="121">
        <f t="shared" si="227"/>
        <v>0</v>
      </c>
      <c r="CO44" s="260">
        <f t="shared" si="228"/>
        <v>0</v>
      </c>
      <c r="CP44" s="126">
        <f t="shared" si="78"/>
        <v>0</v>
      </c>
      <c r="CQ44" s="127" t="str">
        <f t="shared" si="229"/>
        <v/>
      </c>
      <c r="CR44" s="128" t="str">
        <f t="shared" si="230"/>
        <v/>
      </c>
      <c r="CS44" s="128" t="str">
        <f t="shared" si="231"/>
        <v/>
      </c>
      <c r="CT44" s="129">
        <f t="shared" si="232"/>
        <v>0</v>
      </c>
      <c r="CU44" s="130">
        <f t="shared" si="233"/>
        <v>0</v>
      </c>
      <c r="CV44" s="130">
        <f t="shared" si="234"/>
        <v>0</v>
      </c>
      <c r="CW44" s="130">
        <f t="shared" si="235"/>
        <v>0</v>
      </c>
      <c r="CX44" s="130">
        <f t="shared" si="236"/>
        <v>0</v>
      </c>
      <c r="CY44" s="130">
        <f t="shared" si="237"/>
        <v>0</v>
      </c>
      <c r="CZ44" s="130">
        <f t="shared" si="238"/>
        <v>0</v>
      </c>
      <c r="DA44" s="131">
        <f t="shared" si="239"/>
        <v>0</v>
      </c>
      <c r="DB44" s="132" t="str">
        <f t="shared" si="240"/>
        <v/>
      </c>
      <c r="DC44" s="133" t="str">
        <f t="shared" si="241"/>
        <v/>
      </c>
    </row>
    <row r="45" spans="1:109">
      <c r="A45" s="199">
        <f>'Input Cost_MS1'!AP11</f>
        <v>0</v>
      </c>
      <c r="B45" s="194">
        <f>'Input Cost_MS1'!AP$13</f>
        <v>0</v>
      </c>
      <c r="C45" s="657">
        <f>'Input Cost_MS1'!AP$117/100</f>
        <v>0</v>
      </c>
      <c r="D45" s="654">
        <f>C45*(1+'Input Cost_MS1'!AP$22)</f>
        <v>0</v>
      </c>
      <c r="E45" s="197">
        <f>(Kalkulation_MS1!$AR$26)/100</f>
        <v>0</v>
      </c>
      <c r="F45" s="197">
        <f>(Kalkulation_MS1!$AR$35)/100</f>
        <v>0</v>
      </c>
      <c r="G45" s="119">
        <f t="shared" si="21"/>
        <v>0</v>
      </c>
      <c r="H45" s="120">
        <f t="shared" si="22"/>
        <v>0</v>
      </c>
      <c r="I45" s="120">
        <f t="shared" si="23"/>
        <v>0</v>
      </c>
      <c r="J45" s="120">
        <f t="shared" si="24"/>
        <v>0</v>
      </c>
      <c r="K45" s="120">
        <f t="shared" si="25"/>
        <v>0</v>
      </c>
      <c r="L45" s="120">
        <f t="shared" si="26"/>
        <v>0</v>
      </c>
      <c r="M45" s="120">
        <f t="shared" si="27"/>
        <v>0</v>
      </c>
      <c r="N45" s="121">
        <f t="shared" si="28"/>
        <v>0</v>
      </c>
      <c r="O45" s="259">
        <f>'Input Cost_MS1'!AP$14</f>
        <v>0</v>
      </c>
      <c r="P45" s="122">
        <f t="shared" si="29"/>
        <v>0</v>
      </c>
      <c r="Q45" s="123">
        <f>D45*(1+'Input Cost_MS1'!$AP23)</f>
        <v>0</v>
      </c>
      <c r="R45" s="124">
        <f t="shared" si="163"/>
        <v>0</v>
      </c>
      <c r="S45" s="124">
        <f t="shared" si="164"/>
        <v>0</v>
      </c>
      <c r="T45" s="119">
        <f t="shared" si="165"/>
        <v>0</v>
      </c>
      <c r="U45" s="120">
        <f t="shared" si="166"/>
        <v>0</v>
      </c>
      <c r="V45" s="120">
        <f t="shared" si="167"/>
        <v>0</v>
      </c>
      <c r="W45" s="120">
        <f t="shared" si="168"/>
        <v>0</v>
      </c>
      <c r="X45" s="120">
        <f t="shared" si="169"/>
        <v>0</v>
      </c>
      <c r="Y45" s="120">
        <f t="shared" si="170"/>
        <v>0</v>
      </c>
      <c r="Z45" s="120">
        <f t="shared" si="171"/>
        <v>0</v>
      </c>
      <c r="AA45" s="121">
        <f t="shared" si="172"/>
        <v>0</v>
      </c>
      <c r="AB45" s="259">
        <f>'Input Cost_MS1'!AP$15</f>
        <v>0</v>
      </c>
      <c r="AC45" s="122">
        <f t="shared" si="173"/>
        <v>0</v>
      </c>
      <c r="AD45" s="123">
        <f>Q45*(1+'Input Cost_MS1'!$AP24)</f>
        <v>0</v>
      </c>
      <c r="AE45" s="124">
        <f t="shared" si="174"/>
        <v>0</v>
      </c>
      <c r="AF45" s="124">
        <f t="shared" si="175"/>
        <v>0</v>
      </c>
      <c r="AG45" s="119">
        <f t="shared" si="176"/>
        <v>0</v>
      </c>
      <c r="AH45" s="120">
        <f t="shared" si="177"/>
        <v>0</v>
      </c>
      <c r="AI45" s="120">
        <f t="shared" si="178"/>
        <v>0</v>
      </c>
      <c r="AJ45" s="120">
        <f t="shared" si="179"/>
        <v>0</v>
      </c>
      <c r="AK45" s="120">
        <f t="shared" si="180"/>
        <v>0</v>
      </c>
      <c r="AL45" s="120">
        <f t="shared" si="181"/>
        <v>0</v>
      </c>
      <c r="AM45" s="125">
        <f t="shared" si="182"/>
        <v>0</v>
      </c>
      <c r="AN45" s="121">
        <f t="shared" si="183"/>
        <v>0</v>
      </c>
      <c r="AO45" s="259">
        <f>'Input Cost_MS1'!AP$16</f>
        <v>0</v>
      </c>
      <c r="AP45" s="122">
        <f t="shared" si="184"/>
        <v>0</v>
      </c>
      <c r="AQ45" s="123">
        <f>AD45*(1+'Input Cost_MS1'!$AP25)</f>
        <v>0</v>
      </c>
      <c r="AR45" s="124">
        <f t="shared" si="185"/>
        <v>0</v>
      </c>
      <c r="AS45" s="124">
        <f t="shared" si="186"/>
        <v>0</v>
      </c>
      <c r="AT45" s="119">
        <f t="shared" si="187"/>
        <v>0</v>
      </c>
      <c r="AU45" s="120">
        <f t="shared" si="188"/>
        <v>0</v>
      </c>
      <c r="AV45" s="120">
        <f t="shared" si="189"/>
        <v>0</v>
      </c>
      <c r="AW45" s="120">
        <f t="shared" si="190"/>
        <v>0</v>
      </c>
      <c r="AX45" s="120">
        <f t="shared" si="191"/>
        <v>0</v>
      </c>
      <c r="AY45" s="120">
        <f t="shared" si="192"/>
        <v>0</v>
      </c>
      <c r="AZ45" s="120">
        <f t="shared" si="193"/>
        <v>0</v>
      </c>
      <c r="BA45" s="121">
        <f t="shared" si="194"/>
        <v>0</v>
      </c>
      <c r="BB45" s="259">
        <f>'Input Cost_MS1'!AP$17</f>
        <v>0</v>
      </c>
      <c r="BC45" s="122">
        <f t="shared" si="195"/>
        <v>0</v>
      </c>
      <c r="BD45" s="123">
        <f>AQ45*(1+'Input Cost_MS1'!$AP26)</f>
        <v>0</v>
      </c>
      <c r="BE45" s="124">
        <f t="shared" si="196"/>
        <v>0</v>
      </c>
      <c r="BF45" s="124">
        <f t="shared" si="197"/>
        <v>0</v>
      </c>
      <c r="BG45" s="119">
        <f t="shared" si="198"/>
        <v>0</v>
      </c>
      <c r="BH45" s="120">
        <f t="shared" si="199"/>
        <v>0</v>
      </c>
      <c r="BI45" s="120">
        <f t="shared" si="200"/>
        <v>0</v>
      </c>
      <c r="BJ45" s="120">
        <f t="shared" si="201"/>
        <v>0</v>
      </c>
      <c r="BK45" s="263">
        <f t="shared" si="202"/>
        <v>0</v>
      </c>
      <c r="BL45" s="120">
        <f t="shared" si="203"/>
        <v>0</v>
      </c>
      <c r="BM45" s="120">
        <f t="shared" si="204"/>
        <v>0</v>
      </c>
      <c r="BN45" s="121">
        <f t="shared" si="205"/>
        <v>0</v>
      </c>
      <c r="BO45" s="259">
        <f>'Input Cost_MS1'!AP$18</f>
        <v>0</v>
      </c>
      <c r="BP45" s="122">
        <f t="shared" si="206"/>
        <v>0</v>
      </c>
      <c r="BQ45" s="123">
        <f>BD45*(1+'Input Cost_MS1'!$AP27)</f>
        <v>0</v>
      </c>
      <c r="BR45" s="124">
        <f t="shared" si="207"/>
        <v>0</v>
      </c>
      <c r="BS45" s="124">
        <f t="shared" si="208"/>
        <v>0</v>
      </c>
      <c r="BT45" s="119">
        <f t="shared" si="209"/>
        <v>0</v>
      </c>
      <c r="BU45" s="120">
        <f t="shared" si="210"/>
        <v>0</v>
      </c>
      <c r="BV45" s="120">
        <f t="shared" si="211"/>
        <v>0</v>
      </c>
      <c r="BW45" s="120">
        <f t="shared" si="212"/>
        <v>0</v>
      </c>
      <c r="BX45" s="263">
        <f t="shared" si="213"/>
        <v>0</v>
      </c>
      <c r="BY45" s="120">
        <f t="shared" si="214"/>
        <v>0</v>
      </c>
      <c r="BZ45" s="120">
        <f t="shared" si="215"/>
        <v>0</v>
      </c>
      <c r="CA45" s="121">
        <f t="shared" si="216"/>
        <v>0</v>
      </c>
      <c r="CB45" s="259">
        <f>'Input Cost_MS1'!AP$19</f>
        <v>0</v>
      </c>
      <c r="CC45" s="122">
        <f t="shared" si="217"/>
        <v>0</v>
      </c>
      <c r="CD45" s="123">
        <f>BQ45*(1+'Input Cost_MS1'!$AP28)</f>
        <v>0</v>
      </c>
      <c r="CE45" s="124">
        <f t="shared" si="218"/>
        <v>0</v>
      </c>
      <c r="CF45" s="124">
        <f t="shared" si="219"/>
        <v>0</v>
      </c>
      <c r="CG45" s="119">
        <f t="shared" si="220"/>
        <v>0</v>
      </c>
      <c r="CH45" s="120">
        <f t="shared" si="221"/>
        <v>0</v>
      </c>
      <c r="CI45" s="120">
        <f t="shared" si="222"/>
        <v>0</v>
      </c>
      <c r="CJ45" s="120">
        <f t="shared" si="223"/>
        <v>0</v>
      </c>
      <c r="CK45" s="263">
        <f t="shared" si="224"/>
        <v>0</v>
      </c>
      <c r="CL45" s="120">
        <f t="shared" si="225"/>
        <v>0</v>
      </c>
      <c r="CM45" s="120">
        <f t="shared" si="226"/>
        <v>0</v>
      </c>
      <c r="CN45" s="121">
        <f t="shared" si="227"/>
        <v>0</v>
      </c>
      <c r="CO45" s="260">
        <f t="shared" si="228"/>
        <v>0</v>
      </c>
      <c r="CP45" s="126">
        <f t="shared" si="78"/>
        <v>0</v>
      </c>
      <c r="CQ45" s="127" t="str">
        <f t="shared" si="229"/>
        <v/>
      </c>
      <c r="CR45" s="128" t="str">
        <f t="shared" si="230"/>
        <v/>
      </c>
      <c r="CS45" s="128" t="str">
        <f t="shared" si="231"/>
        <v/>
      </c>
      <c r="CT45" s="129">
        <f t="shared" si="232"/>
        <v>0</v>
      </c>
      <c r="CU45" s="130">
        <f t="shared" si="233"/>
        <v>0</v>
      </c>
      <c r="CV45" s="130">
        <f t="shared" si="234"/>
        <v>0</v>
      </c>
      <c r="CW45" s="130">
        <f t="shared" si="235"/>
        <v>0</v>
      </c>
      <c r="CX45" s="130">
        <f t="shared" si="236"/>
        <v>0</v>
      </c>
      <c r="CY45" s="130">
        <f t="shared" si="237"/>
        <v>0</v>
      </c>
      <c r="CZ45" s="130">
        <f t="shared" si="238"/>
        <v>0</v>
      </c>
      <c r="DA45" s="131">
        <f t="shared" si="239"/>
        <v>0</v>
      </c>
      <c r="DB45" s="132" t="str">
        <f t="shared" si="240"/>
        <v/>
      </c>
      <c r="DC45" s="133" t="str">
        <f t="shared" si="241"/>
        <v/>
      </c>
    </row>
    <row r="46" spans="1:109">
      <c r="A46" s="359">
        <f>'Input Cost_MS1'!AQ11</f>
        <v>0</v>
      </c>
      <c r="B46" s="76">
        <f>'Input Cost_MS1'!AQ$13</f>
        <v>0</v>
      </c>
      <c r="C46" s="658">
        <f>'Input Cost_MS1'!AQ$117/100</f>
        <v>0</v>
      </c>
      <c r="D46" s="655">
        <f>C46*(1+'Input Cost_MS1'!AQ$22)</f>
        <v>0</v>
      </c>
      <c r="E46" s="197">
        <f>(Kalkulation_MS1!$AS$26)/100</f>
        <v>0</v>
      </c>
      <c r="F46" s="197">
        <f>(Kalkulation_MS1!$AS$35)/100</f>
        <v>0</v>
      </c>
      <c r="G46" s="103">
        <f t="shared" si="21"/>
        <v>0</v>
      </c>
      <c r="H46" s="104">
        <f t="shared" si="22"/>
        <v>0</v>
      </c>
      <c r="I46" s="279">
        <f t="shared" si="23"/>
        <v>0</v>
      </c>
      <c r="J46" s="279">
        <f t="shared" si="24"/>
        <v>0</v>
      </c>
      <c r="K46" s="279">
        <f t="shared" si="25"/>
        <v>0</v>
      </c>
      <c r="L46" s="279">
        <f t="shared" si="26"/>
        <v>0</v>
      </c>
      <c r="M46" s="279">
        <f t="shared" si="27"/>
        <v>0</v>
      </c>
      <c r="N46" s="280">
        <f t="shared" si="28"/>
        <v>0</v>
      </c>
      <c r="O46" s="106">
        <f>'Input Cost_MS1'!AQ$14</f>
        <v>0</v>
      </c>
      <c r="P46" s="122">
        <f t="shared" si="29"/>
        <v>0</v>
      </c>
      <c r="Q46" s="360">
        <f>D46*(1+'Input Cost_MS1'!$AQ23)</f>
        <v>0</v>
      </c>
      <c r="R46" s="361">
        <f t="shared" si="163"/>
        <v>0</v>
      </c>
      <c r="S46" s="361">
        <f t="shared" si="164"/>
        <v>0</v>
      </c>
      <c r="T46" s="282">
        <f t="shared" si="165"/>
        <v>0</v>
      </c>
      <c r="U46" s="279">
        <f t="shared" si="166"/>
        <v>0</v>
      </c>
      <c r="V46" s="279">
        <f t="shared" si="167"/>
        <v>0</v>
      </c>
      <c r="W46" s="279">
        <f t="shared" si="168"/>
        <v>0</v>
      </c>
      <c r="X46" s="279">
        <f t="shared" si="169"/>
        <v>0</v>
      </c>
      <c r="Y46" s="279">
        <f t="shared" si="170"/>
        <v>0</v>
      </c>
      <c r="Z46" s="279">
        <f t="shared" si="171"/>
        <v>0</v>
      </c>
      <c r="AA46" s="280">
        <f t="shared" si="172"/>
        <v>0</v>
      </c>
      <c r="AB46" s="106">
        <f>'Input Cost_MS1'!AQ$15</f>
        <v>0</v>
      </c>
      <c r="AC46" s="258">
        <f t="shared" si="173"/>
        <v>0</v>
      </c>
      <c r="AD46" s="360">
        <f>Q46*(1+'Input Cost_MS1'!$AQ24)</f>
        <v>0</v>
      </c>
      <c r="AE46" s="361">
        <f t="shared" si="174"/>
        <v>0</v>
      </c>
      <c r="AF46" s="361">
        <f t="shared" si="175"/>
        <v>0</v>
      </c>
      <c r="AG46" s="282">
        <f t="shared" si="176"/>
        <v>0</v>
      </c>
      <c r="AH46" s="279">
        <f t="shared" si="177"/>
        <v>0</v>
      </c>
      <c r="AI46" s="279">
        <f t="shared" si="178"/>
        <v>0</v>
      </c>
      <c r="AJ46" s="279">
        <f t="shared" si="179"/>
        <v>0</v>
      </c>
      <c r="AK46" s="279">
        <f t="shared" si="180"/>
        <v>0</v>
      </c>
      <c r="AL46" s="279">
        <f t="shared" si="181"/>
        <v>0</v>
      </c>
      <c r="AM46" s="362">
        <f t="shared" si="182"/>
        <v>0</v>
      </c>
      <c r="AN46" s="280">
        <f t="shared" si="183"/>
        <v>0</v>
      </c>
      <c r="AO46" s="363">
        <f>'Input Cost_MS1'!AQ$16</f>
        <v>0</v>
      </c>
      <c r="AP46" s="258">
        <f t="shared" si="184"/>
        <v>0</v>
      </c>
      <c r="AQ46" s="360">
        <f>AD46*(1+'Input Cost_MS1'!$AQ25)</f>
        <v>0</v>
      </c>
      <c r="AR46" s="361">
        <f t="shared" si="185"/>
        <v>0</v>
      </c>
      <c r="AS46" s="361">
        <f t="shared" si="186"/>
        <v>0</v>
      </c>
      <c r="AT46" s="282">
        <f t="shared" si="187"/>
        <v>0</v>
      </c>
      <c r="AU46" s="279">
        <f t="shared" si="188"/>
        <v>0</v>
      </c>
      <c r="AV46" s="279">
        <f t="shared" si="189"/>
        <v>0</v>
      </c>
      <c r="AW46" s="279">
        <f t="shared" si="190"/>
        <v>0</v>
      </c>
      <c r="AX46" s="279">
        <f t="shared" si="191"/>
        <v>0</v>
      </c>
      <c r="AY46" s="279">
        <f t="shared" si="192"/>
        <v>0</v>
      </c>
      <c r="AZ46" s="279">
        <f t="shared" si="193"/>
        <v>0</v>
      </c>
      <c r="BA46" s="280">
        <f t="shared" si="194"/>
        <v>0</v>
      </c>
      <c r="BB46" s="106">
        <f>'Input Cost_MS1'!AQ$17</f>
        <v>0</v>
      </c>
      <c r="BC46" s="258">
        <f t="shared" si="195"/>
        <v>0</v>
      </c>
      <c r="BD46" s="360">
        <f>AQ46*(1+'Input Cost_MS1'!$AQ26)</f>
        <v>0</v>
      </c>
      <c r="BE46" s="361">
        <f t="shared" si="196"/>
        <v>0</v>
      </c>
      <c r="BF46" s="361">
        <f t="shared" si="197"/>
        <v>0</v>
      </c>
      <c r="BG46" s="282">
        <f t="shared" si="198"/>
        <v>0</v>
      </c>
      <c r="BH46" s="279">
        <f t="shared" si="199"/>
        <v>0</v>
      </c>
      <c r="BI46" s="279">
        <f t="shared" si="200"/>
        <v>0</v>
      </c>
      <c r="BJ46" s="279">
        <f t="shared" si="201"/>
        <v>0</v>
      </c>
      <c r="BK46" s="364">
        <f t="shared" si="202"/>
        <v>0</v>
      </c>
      <c r="BL46" s="279">
        <f t="shared" si="203"/>
        <v>0</v>
      </c>
      <c r="BM46" s="279">
        <f t="shared" si="204"/>
        <v>0</v>
      </c>
      <c r="BN46" s="280">
        <f t="shared" si="205"/>
        <v>0</v>
      </c>
      <c r="BO46" s="106">
        <f>'Input Cost_MS1'!AQ$18</f>
        <v>0</v>
      </c>
      <c r="BP46" s="258">
        <f t="shared" si="206"/>
        <v>0</v>
      </c>
      <c r="BQ46" s="360">
        <f>BD46*(1+'Input Cost_MS1'!$AQ27)</f>
        <v>0</v>
      </c>
      <c r="BR46" s="361">
        <f t="shared" si="207"/>
        <v>0</v>
      </c>
      <c r="BS46" s="361">
        <f t="shared" si="208"/>
        <v>0</v>
      </c>
      <c r="BT46" s="282">
        <f t="shared" si="209"/>
        <v>0</v>
      </c>
      <c r="BU46" s="279">
        <f t="shared" si="210"/>
        <v>0</v>
      </c>
      <c r="BV46" s="279">
        <f t="shared" si="211"/>
        <v>0</v>
      </c>
      <c r="BW46" s="279">
        <f t="shared" si="212"/>
        <v>0</v>
      </c>
      <c r="BX46" s="364">
        <f t="shared" si="213"/>
        <v>0</v>
      </c>
      <c r="BY46" s="279">
        <f t="shared" si="214"/>
        <v>0</v>
      </c>
      <c r="BZ46" s="279">
        <f t="shared" si="215"/>
        <v>0</v>
      </c>
      <c r="CA46" s="280">
        <f t="shared" si="216"/>
        <v>0</v>
      </c>
      <c r="CB46" s="106">
        <f>'Input Cost_MS1'!AQ$19</f>
        <v>0</v>
      </c>
      <c r="CC46" s="258">
        <f t="shared" si="217"/>
        <v>0</v>
      </c>
      <c r="CD46" s="360">
        <f>BQ46*(1+'Input Cost_MS1'!$AQ28)</f>
        <v>0</v>
      </c>
      <c r="CE46" s="361">
        <f t="shared" si="218"/>
        <v>0</v>
      </c>
      <c r="CF46" s="361">
        <f t="shared" si="219"/>
        <v>0</v>
      </c>
      <c r="CG46" s="282">
        <f t="shared" si="220"/>
        <v>0</v>
      </c>
      <c r="CH46" s="279">
        <f t="shared" si="221"/>
        <v>0</v>
      </c>
      <c r="CI46" s="279">
        <f t="shared" si="222"/>
        <v>0</v>
      </c>
      <c r="CJ46" s="279">
        <f t="shared" si="223"/>
        <v>0</v>
      </c>
      <c r="CK46" s="364">
        <f t="shared" si="224"/>
        <v>0</v>
      </c>
      <c r="CL46" s="279">
        <f t="shared" si="225"/>
        <v>0</v>
      </c>
      <c r="CM46" s="279">
        <f t="shared" si="226"/>
        <v>0</v>
      </c>
      <c r="CN46" s="280">
        <f t="shared" si="227"/>
        <v>0</v>
      </c>
      <c r="CO46" s="110">
        <f t="shared" si="228"/>
        <v>0</v>
      </c>
      <c r="CP46" s="126">
        <f t="shared" si="78"/>
        <v>0</v>
      </c>
      <c r="CQ46" s="365" t="str">
        <f t="shared" si="229"/>
        <v/>
      </c>
      <c r="CR46" s="366" t="str">
        <f t="shared" si="230"/>
        <v/>
      </c>
      <c r="CS46" s="366" t="str">
        <f t="shared" si="231"/>
        <v/>
      </c>
      <c r="CT46" s="367">
        <f t="shared" si="232"/>
        <v>0</v>
      </c>
      <c r="CU46" s="368">
        <f t="shared" si="233"/>
        <v>0</v>
      </c>
      <c r="CV46" s="368">
        <f t="shared" si="234"/>
        <v>0</v>
      </c>
      <c r="CW46" s="368">
        <f t="shared" si="235"/>
        <v>0</v>
      </c>
      <c r="CX46" s="368">
        <f t="shared" si="236"/>
        <v>0</v>
      </c>
      <c r="CY46" s="368">
        <f t="shared" si="237"/>
        <v>0</v>
      </c>
      <c r="CZ46" s="368">
        <f t="shared" si="238"/>
        <v>0</v>
      </c>
      <c r="DA46" s="369">
        <f t="shared" si="239"/>
        <v>0</v>
      </c>
      <c r="DB46" s="370" t="str">
        <f t="shared" si="240"/>
        <v/>
      </c>
      <c r="DC46" s="371" t="str">
        <f t="shared" si="241"/>
        <v/>
      </c>
    </row>
    <row r="47" spans="1:109" s="139" customFormat="1">
      <c r="A47" s="200" t="s">
        <v>156</v>
      </c>
      <c r="B47" s="77">
        <f>SUM(B7:B46)</f>
        <v>2000</v>
      </c>
      <c r="C47" s="134">
        <f>IF(B47=0,0,G47/B47)</f>
        <v>1.4984999999999999</v>
      </c>
      <c r="D47" s="43">
        <f>IF(B47=0,0,H47/B47)</f>
        <v>1.8431549999999999</v>
      </c>
      <c r="E47" s="43">
        <f>IF(B47=0,0,K47/B47)</f>
        <v>2.2200000000000002</v>
      </c>
      <c r="F47" s="43">
        <f>IF(B47=0,0,L47/B47)</f>
        <v>2.7305999999999999</v>
      </c>
      <c r="G47" s="135">
        <f t="shared" ref="G47:O47" si="242">SUM(G7:G46)</f>
        <v>2997</v>
      </c>
      <c r="H47" s="78">
        <f t="shared" si="242"/>
        <v>3686.31</v>
      </c>
      <c r="I47" s="78">
        <f t="shared" si="242"/>
        <v>689.31</v>
      </c>
      <c r="J47" s="78">
        <f t="shared" si="242"/>
        <v>689.31</v>
      </c>
      <c r="K47" s="78">
        <f t="shared" si="242"/>
        <v>4440</v>
      </c>
      <c r="L47" s="78">
        <f t="shared" si="242"/>
        <v>5461.2</v>
      </c>
      <c r="M47" s="78">
        <f t="shared" si="242"/>
        <v>-753.69</v>
      </c>
      <c r="N47" s="136">
        <f t="shared" si="242"/>
        <v>-1774.8899999999999</v>
      </c>
      <c r="O47" s="77">
        <f t="shared" si="242"/>
        <v>2000</v>
      </c>
      <c r="P47" s="134">
        <f>IF(O47=0,0,T47/O47)</f>
        <v>1.4984999999999999</v>
      </c>
      <c r="Q47" s="43">
        <f>IF(O47=0,0,U47/O47)</f>
        <v>2.4513961499999999</v>
      </c>
      <c r="R47" s="43">
        <f>IF(O47=0,0,X47/O47)</f>
        <v>2.2200000000000002</v>
      </c>
      <c r="S47" s="43">
        <f>IF(O47=0,0,Y47/O47)</f>
        <v>2.7305999999999999</v>
      </c>
      <c r="T47" s="135">
        <f t="shared" ref="T47:AB47" si="243">SUM(T7:T46)</f>
        <v>2997</v>
      </c>
      <c r="U47" s="78">
        <f t="shared" si="243"/>
        <v>4902.7923000000001</v>
      </c>
      <c r="V47" s="78">
        <f t="shared" si="243"/>
        <v>1216.4823000000001</v>
      </c>
      <c r="W47" s="78">
        <f t="shared" si="243"/>
        <v>1905.7922999999998</v>
      </c>
      <c r="X47" s="78">
        <f t="shared" si="243"/>
        <v>4440</v>
      </c>
      <c r="Y47" s="78">
        <f t="shared" si="243"/>
        <v>5461.2</v>
      </c>
      <c r="Z47" s="78">
        <f t="shared" si="243"/>
        <v>462.79230000000007</v>
      </c>
      <c r="AA47" s="136">
        <f t="shared" si="243"/>
        <v>-558.40769999999975</v>
      </c>
      <c r="AB47" s="77">
        <f t="shared" si="243"/>
        <v>2000</v>
      </c>
      <c r="AC47" s="134">
        <f>IF(AB47=0,0,AG47/AB47)</f>
        <v>1.4984999999999999</v>
      </c>
      <c r="AD47" s="43">
        <f>IF(AB47=0,0,AH47/AB47)</f>
        <v>2.4513961499999999</v>
      </c>
      <c r="AE47" s="43">
        <f>IF(AB47=0,0,AK47/AB47)</f>
        <v>2.2200000000000002</v>
      </c>
      <c r="AF47" s="43">
        <f>IF(AB47=0,0,AL47/AB47)</f>
        <v>2.7305999999999999</v>
      </c>
      <c r="AG47" s="135">
        <f t="shared" ref="AG47:AO47" si="244">SUM(AG7:AG46)</f>
        <v>2997</v>
      </c>
      <c r="AH47" s="78">
        <f t="shared" si="244"/>
        <v>4902.7923000000001</v>
      </c>
      <c r="AI47" s="78">
        <f t="shared" si="244"/>
        <v>0</v>
      </c>
      <c r="AJ47" s="78">
        <f t="shared" si="244"/>
        <v>1905.7922999999998</v>
      </c>
      <c r="AK47" s="78">
        <f t="shared" si="244"/>
        <v>4440</v>
      </c>
      <c r="AL47" s="78">
        <f t="shared" si="244"/>
        <v>5461.2</v>
      </c>
      <c r="AM47" s="78">
        <f t="shared" si="244"/>
        <v>462.79230000000007</v>
      </c>
      <c r="AN47" s="136">
        <f t="shared" si="244"/>
        <v>-558.40769999999975</v>
      </c>
      <c r="AO47" s="77">
        <f t="shared" si="244"/>
        <v>2000</v>
      </c>
      <c r="AP47" s="134">
        <f>IF(AO47=0,0,AT47/AO47)</f>
        <v>1.4984999999999999</v>
      </c>
      <c r="AQ47" s="43">
        <f>IF(AO47=0,0,AU47/AO47)</f>
        <v>2.4513961499999999</v>
      </c>
      <c r="AR47" s="43">
        <f>IF(AO47=0,0,AX47/AO47)</f>
        <v>2.2200000000000002</v>
      </c>
      <c r="AS47" s="43">
        <f>IF(AO47=0,0,AY47/AO47)</f>
        <v>2.7305999999999999</v>
      </c>
      <c r="AT47" s="135">
        <f t="shared" ref="AT47:BB47" si="245">SUM(AT7:AT46)</f>
        <v>2997</v>
      </c>
      <c r="AU47" s="78">
        <f t="shared" si="245"/>
        <v>4902.7923000000001</v>
      </c>
      <c r="AV47" s="78">
        <f t="shared" si="245"/>
        <v>0</v>
      </c>
      <c r="AW47" s="78">
        <f t="shared" si="245"/>
        <v>1905.7922999999998</v>
      </c>
      <c r="AX47" s="78">
        <f t="shared" si="245"/>
        <v>4440</v>
      </c>
      <c r="AY47" s="78">
        <f t="shared" si="245"/>
        <v>5461.2</v>
      </c>
      <c r="AZ47" s="78">
        <f t="shared" si="245"/>
        <v>462.79230000000007</v>
      </c>
      <c r="BA47" s="136">
        <f t="shared" si="245"/>
        <v>-558.40769999999975</v>
      </c>
      <c r="BB47" s="77">
        <f t="shared" si="245"/>
        <v>2000</v>
      </c>
      <c r="BC47" s="134">
        <f>IF(BB47=0,0,BG47/BB47)</f>
        <v>1.4984999999999999</v>
      </c>
      <c r="BD47" s="43">
        <f>IF(BB47=0,0,BH47/BB47)</f>
        <v>2.4513961499999999</v>
      </c>
      <c r="BE47" s="43">
        <f>IF(BB47=0,0,BK47/BB47)</f>
        <v>2.2200000000000002</v>
      </c>
      <c r="BF47" s="43">
        <f>IF(BB47=0,0,BL47/BB47)</f>
        <v>2.7305999999999999</v>
      </c>
      <c r="BG47" s="135">
        <f t="shared" ref="BG47:BO47" si="246">SUM(BG7:BG46)</f>
        <v>2997</v>
      </c>
      <c r="BH47" s="78">
        <f t="shared" si="246"/>
        <v>4902.7923000000001</v>
      </c>
      <c r="BI47" s="78">
        <f t="shared" si="246"/>
        <v>0</v>
      </c>
      <c r="BJ47" s="78">
        <f t="shared" si="246"/>
        <v>1905.7922999999998</v>
      </c>
      <c r="BK47" s="78">
        <f t="shared" si="246"/>
        <v>4440</v>
      </c>
      <c r="BL47" s="78">
        <f t="shared" si="246"/>
        <v>5461.2</v>
      </c>
      <c r="BM47" s="78">
        <f t="shared" si="246"/>
        <v>462.79230000000007</v>
      </c>
      <c r="BN47" s="136">
        <f t="shared" si="246"/>
        <v>-558.40769999999975</v>
      </c>
      <c r="BO47" s="77">
        <f t="shared" si="246"/>
        <v>2000</v>
      </c>
      <c r="BP47" s="134">
        <f>IF(BO47=0,0,BT47/BO47)</f>
        <v>1.4984999999999999</v>
      </c>
      <c r="BQ47" s="43">
        <f>IF(BO47=0,0,BU47/BO47)</f>
        <v>2.4513961499999999</v>
      </c>
      <c r="BR47" s="43">
        <f>IF(BO47=0,0,BX47/BO47)</f>
        <v>2.2200000000000002</v>
      </c>
      <c r="BS47" s="43">
        <f>IF(BO47=0,0,BY47/BO47)</f>
        <v>2.7305999999999999</v>
      </c>
      <c r="BT47" s="135">
        <f t="shared" ref="BT47:CB47" si="247">SUM(BT7:BT46)</f>
        <v>2997</v>
      </c>
      <c r="BU47" s="78">
        <f t="shared" si="247"/>
        <v>4902.7923000000001</v>
      </c>
      <c r="BV47" s="78">
        <f t="shared" si="247"/>
        <v>0</v>
      </c>
      <c r="BW47" s="78">
        <f t="shared" si="247"/>
        <v>1905.7922999999998</v>
      </c>
      <c r="BX47" s="78">
        <f t="shared" si="247"/>
        <v>4440</v>
      </c>
      <c r="BY47" s="78">
        <f t="shared" si="247"/>
        <v>5461.2</v>
      </c>
      <c r="BZ47" s="78">
        <f t="shared" si="247"/>
        <v>462.79230000000007</v>
      </c>
      <c r="CA47" s="136">
        <f t="shared" si="247"/>
        <v>-558.40769999999975</v>
      </c>
      <c r="CB47" s="77">
        <f t="shared" si="247"/>
        <v>2000</v>
      </c>
      <c r="CC47" s="134">
        <f>IF(CB47=0,0,CG47/CB47)</f>
        <v>1.4984999999999999</v>
      </c>
      <c r="CD47" s="43">
        <f>IF(CB47=0,0,CH47/CB47)</f>
        <v>2.4513961499999999</v>
      </c>
      <c r="CE47" s="43">
        <f>IF(CB47=0,0,CK47/CB47)</f>
        <v>2.2200000000000002</v>
      </c>
      <c r="CF47" s="43">
        <f>IF(CB47=0,0,CL47/CB47)</f>
        <v>2.7305999999999999</v>
      </c>
      <c r="CG47" s="135">
        <f t="shared" ref="CG47:CO47" si="248">SUM(CG7:CG46)</f>
        <v>2997</v>
      </c>
      <c r="CH47" s="78">
        <f t="shared" si="248"/>
        <v>4902.7923000000001</v>
      </c>
      <c r="CI47" s="78">
        <f t="shared" si="248"/>
        <v>0</v>
      </c>
      <c r="CJ47" s="78">
        <f t="shared" si="248"/>
        <v>1905.7922999999998</v>
      </c>
      <c r="CK47" s="78">
        <f t="shared" si="248"/>
        <v>4440</v>
      </c>
      <c r="CL47" s="78">
        <f t="shared" si="248"/>
        <v>5461.2</v>
      </c>
      <c r="CM47" s="78">
        <f t="shared" si="248"/>
        <v>462.79230000000007</v>
      </c>
      <c r="CN47" s="136">
        <f t="shared" si="248"/>
        <v>-558.40769999999975</v>
      </c>
      <c r="CO47" s="77">
        <f t="shared" si="248"/>
        <v>14000</v>
      </c>
      <c r="CP47" s="134">
        <f>IF(CO47=0,0,CT47/CO47)</f>
        <v>1.4984999999999999</v>
      </c>
      <c r="CQ47" s="43">
        <f>IF(CO47=0,0,CU47/CO47)</f>
        <v>2.3645045571428573</v>
      </c>
      <c r="CR47" s="43">
        <f>IF(CO47=0,0,CX47/CO47)</f>
        <v>2.2200000000000002</v>
      </c>
      <c r="CS47" s="43">
        <f>IF(CO47=0,0,CY47/CO47)</f>
        <v>2.7305999999999999</v>
      </c>
      <c r="CT47" s="135">
        <f t="shared" ref="CT47:DA47" si="249">SUM(CT7:CT46)</f>
        <v>20979</v>
      </c>
      <c r="CU47" s="78">
        <f t="shared" si="249"/>
        <v>33103.063800000004</v>
      </c>
      <c r="CV47" s="78">
        <f t="shared" si="249"/>
        <v>1905.7923000000001</v>
      </c>
      <c r="CW47" s="78">
        <f t="shared" si="249"/>
        <v>12124.063799999998</v>
      </c>
      <c r="CX47" s="78">
        <f t="shared" si="249"/>
        <v>31080</v>
      </c>
      <c r="CY47" s="78">
        <f t="shared" si="249"/>
        <v>38228.400000000001</v>
      </c>
      <c r="CZ47" s="78">
        <f t="shared" si="249"/>
        <v>2023.0638000000035</v>
      </c>
      <c r="DA47" s="136">
        <f t="shared" si="249"/>
        <v>-5125.3361999999979</v>
      </c>
      <c r="DB47" s="137">
        <f>IF(CU47=0,0,CZ47/CU47)</f>
        <v>6.1114095427022175E-2</v>
      </c>
      <c r="DC47" s="138">
        <f>IF(CU47=0,0,DA47/CU47)</f>
        <v>-0.15482966262476278</v>
      </c>
      <c r="DD47" s="349">
        <f>SUM(DD7:DD46)</f>
        <v>0</v>
      </c>
      <c r="DE47" s="349">
        <f>SUM(DE7:DE46)</f>
        <v>0</v>
      </c>
    </row>
    <row r="48" spans="1:109" s="1" customFormat="1">
      <c r="A48" s="70"/>
      <c r="C48" s="140"/>
      <c r="D48" s="140">
        <f>D47-C47</f>
        <v>0.34465499999999993</v>
      </c>
      <c r="E48" s="340">
        <f>D48/C47</f>
        <v>0.22999999999999995</v>
      </c>
      <c r="H48" s="172">
        <f>G47-H47</f>
        <v>-689.31</v>
      </c>
      <c r="P48" s="140"/>
      <c r="Q48" s="140">
        <f>Q47-D47</f>
        <v>0.60824115000000001</v>
      </c>
      <c r="R48" s="340">
        <f>Q48/D47</f>
        <v>0.33</v>
      </c>
      <c r="AC48" s="140"/>
      <c r="AD48" s="140">
        <f>AD47-Q47</f>
        <v>0</v>
      </c>
      <c r="AE48" s="340">
        <f>AD48/Q47</f>
        <v>0</v>
      </c>
      <c r="AP48" s="140"/>
      <c r="AQ48" s="140">
        <f>AQ47-AD47</f>
        <v>0</v>
      </c>
      <c r="AR48" s="340">
        <f>AQ48/AD47</f>
        <v>0</v>
      </c>
      <c r="BC48" s="140"/>
      <c r="BD48" s="140">
        <f>BD47-AQ47</f>
        <v>0</v>
      </c>
      <c r="BE48" s="340">
        <f>BD48/AQ47</f>
        <v>0</v>
      </c>
      <c r="BP48" s="140"/>
      <c r="BQ48" s="140">
        <f>BQ47-BD47</f>
        <v>0</v>
      </c>
      <c r="BR48" s="340">
        <f>BQ48/BD47</f>
        <v>0</v>
      </c>
      <c r="CC48" s="140"/>
      <c r="CD48" s="140">
        <f>CD47-BQ47</f>
        <v>0</v>
      </c>
      <c r="CE48" s="340">
        <f>CD48/BQ47</f>
        <v>0</v>
      </c>
      <c r="CP48" s="140"/>
      <c r="CQ48" s="140">
        <f>CQ47-CP47</f>
        <v>0.8660045571428574</v>
      </c>
      <c r="CR48" s="340">
        <f>CQ48/CP47</f>
        <v>0.57791428571428594</v>
      </c>
      <c r="DD48" s="74">
        <f>DD47/CO47/100</f>
        <v>0</v>
      </c>
      <c r="DE48" s="74">
        <f>DE47/CO47/100</f>
        <v>0</v>
      </c>
    </row>
    <row r="49" spans="1:108" s="94" customFormat="1" ht="18.75">
      <c r="A49" s="274">
        <v>0.13800000000000001</v>
      </c>
      <c r="B49" s="1138">
        <f>B5</f>
        <v>2026</v>
      </c>
      <c r="C49" s="1139"/>
      <c r="D49" s="1139"/>
      <c r="E49" s="1139"/>
      <c r="F49" s="1139"/>
      <c r="G49" s="1139"/>
      <c r="H49" s="1139"/>
      <c r="I49" s="1139"/>
      <c r="J49" s="1139"/>
      <c r="K49" s="1139"/>
      <c r="L49" s="1139"/>
      <c r="M49" s="1139"/>
      <c r="N49" s="1140"/>
      <c r="O49" s="1138">
        <f>B49+1</f>
        <v>2027</v>
      </c>
      <c r="P49" s="1139"/>
      <c r="Q49" s="1139"/>
      <c r="R49" s="1139"/>
      <c r="S49" s="1139"/>
      <c r="T49" s="1139"/>
      <c r="U49" s="1139"/>
      <c r="V49" s="1139"/>
      <c r="W49" s="1139"/>
      <c r="X49" s="1139"/>
      <c r="Y49" s="1139"/>
      <c r="Z49" s="1139"/>
      <c r="AA49" s="1140"/>
      <c r="AB49" s="1138">
        <f>O49+1</f>
        <v>2028</v>
      </c>
      <c r="AC49" s="1139"/>
      <c r="AD49" s="1139"/>
      <c r="AE49" s="1139"/>
      <c r="AF49" s="1139"/>
      <c r="AG49" s="1139"/>
      <c r="AH49" s="1139"/>
      <c r="AI49" s="1139"/>
      <c r="AJ49" s="1139"/>
      <c r="AK49" s="1139"/>
      <c r="AL49" s="1139"/>
      <c r="AM49" s="1139"/>
      <c r="AN49" s="1140"/>
      <c r="AO49" s="1138">
        <f>AB49+1</f>
        <v>2029</v>
      </c>
      <c r="AP49" s="1139"/>
      <c r="AQ49" s="1139"/>
      <c r="AR49" s="1139"/>
      <c r="AS49" s="1139"/>
      <c r="AT49" s="1139"/>
      <c r="AU49" s="1139"/>
      <c r="AV49" s="1139"/>
      <c r="AW49" s="1139"/>
      <c r="AX49" s="1139"/>
      <c r="AY49" s="1139"/>
      <c r="AZ49" s="1139"/>
      <c r="BA49" s="1140"/>
      <c r="BB49" s="1138">
        <f>AO49+1</f>
        <v>2030</v>
      </c>
      <c r="BC49" s="1139"/>
      <c r="BD49" s="1139"/>
      <c r="BE49" s="1139"/>
      <c r="BF49" s="1139"/>
      <c r="BG49" s="1139"/>
      <c r="BH49" s="1139"/>
      <c r="BI49" s="1139"/>
      <c r="BJ49" s="1139"/>
      <c r="BK49" s="1139"/>
      <c r="BL49" s="1139"/>
      <c r="BM49" s="1139"/>
      <c r="BN49" s="1140"/>
      <c r="BO49" s="1138">
        <f>BB49+1</f>
        <v>2031</v>
      </c>
      <c r="BP49" s="1139"/>
      <c r="BQ49" s="1139"/>
      <c r="BR49" s="1139"/>
      <c r="BS49" s="1139"/>
      <c r="BT49" s="1139"/>
      <c r="BU49" s="1139"/>
      <c r="BV49" s="1139"/>
      <c r="BW49" s="1139"/>
      <c r="BX49" s="1139"/>
      <c r="BY49" s="1139"/>
      <c r="BZ49" s="1139"/>
      <c r="CA49" s="1140"/>
      <c r="CB49" s="1138">
        <f>BO49+1</f>
        <v>2032</v>
      </c>
      <c r="CC49" s="1139"/>
      <c r="CD49" s="1139"/>
      <c r="CE49" s="1139"/>
      <c r="CF49" s="1139"/>
      <c r="CG49" s="1139"/>
      <c r="CH49" s="1139"/>
      <c r="CI49" s="1139"/>
      <c r="CJ49" s="1139"/>
      <c r="CK49" s="1139"/>
      <c r="CL49" s="1139"/>
      <c r="CM49" s="1139"/>
      <c r="CN49" s="1140"/>
      <c r="CO49" s="1141" t="s">
        <v>156</v>
      </c>
      <c r="CP49" s="1142"/>
      <c r="CQ49" s="1142"/>
      <c r="CR49" s="1142"/>
      <c r="CS49" s="1142"/>
      <c r="CT49" s="1142"/>
      <c r="CU49" s="1142"/>
      <c r="CV49" s="1142"/>
      <c r="CW49" s="1142"/>
      <c r="CX49" s="1142"/>
      <c r="CY49" s="1142"/>
      <c r="CZ49" s="1142"/>
      <c r="DA49" s="1142"/>
      <c r="DB49" s="1142"/>
      <c r="DC49" s="1143"/>
      <c r="DD49" s="346"/>
    </row>
    <row r="50" spans="1:108" s="101" customFormat="1" ht="94.5">
      <c r="A50" s="198" t="s">
        <v>293</v>
      </c>
      <c r="B50" s="95" t="s">
        <v>415</v>
      </c>
      <c r="C50" s="96" t="s">
        <v>416</v>
      </c>
      <c r="D50" s="97" t="s">
        <v>131</v>
      </c>
      <c r="E50" s="97" t="s">
        <v>409</v>
      </c>
      <c r="F50" s="97" t="s">
        <v>410</v>
      </c>
      <c r="G50" s="98" t="s">
        <v>419</v>
      </c>
      <c r="H50" s="97" t="s">
        <v>420</v>
      </c>
      <c r="I50" s="97" t="s">
        <v>424</v>
      </c>
      <c r="J50" s="97" t="s">
        <v>425</v>
      </c>
      <c r="K50" s="97" t="s">
        <v>426</v>
      </c>
      <c r="L50" s="97" t="s">
        <v>427</v>
      </c>
      <c r="M50" s="97" t="s">
        <v>428</v>
      </c>
      <c r="N50" s="97"/>
      <c r="O50" s="95" t="s">
        <v>415</v>
      </c>
      <c r="P50" s="96" t="s">
        <v>416</v>
      </c>
      <c r="Q50" s="97" t="s">
        <v>131</v>
      </c>
      <c r="R50" s="97" t="s">
        <v>409</v>
      </c>
      <c r="S50" s="97" t="s">
        <v>410</v>
      </c>
      <c r="T50" s="98" t="s">
        <v>419</v>
      </c>
      <c r="U50" s="97" t="s">
        <v>420</v>
      </c>
      <c r="V50" s="97" t="s">
        <v>424</v>
      </c>
      <c r="W50" s="97" t="s">
        <v>425</v>
      </c>
      <c r="X50" s="97" t="s">
        <v>426</v>
      </c>
      <c r="Y50" s="97" t="s">
        <v>427</v>
      </c>
      <c r="Z50" s="97" t="s">
        <v>428</v>
      </c>
      <c r="AA50" s="97"/>
      <c r="AB50" s="95" t="s">
        <v>415</v>
      </c>
      <c r="AC50" s="96" t="s">
        <v>416</v>
      </c>
      <c r="AD50" s="97" t="s">
        <v>131</v>
      </c>
      <c r="AE50" s="97" t="s">
        <v>409</v>
      </c>
      <c r="AF50" s="97" t="s">
        <v>410</v>
      </c>
      <c r="AG50" s="98" t="s">
        <v>419</v>
      </c>
      <c r="AH50" s="97" t="s">
        <v>420</v>
      </c>
      <c r="AI50" s="97" t="s">
        <v>424</v>
      </c>
      <c r="AJ50" s="97" t="s">
        <v>425</v>
      </c>
      <c r="AK50" s="97" t="s">
        <v>426</v>
      </c>
      <c r="AL50" s="97" t="s">
        <v>427</v>
      </c>
      <c r="AM50" s="97" t="s">
        <v>428</v>
      </c>
      <c r="AN50" s="97"/>
      <c r="AO50" s="95" t="s">
        <v>415</v>
      </c>
      <c r="AP50" s="96" t="s">
        <v>416</v>
      </c>
      <c r="AQ50" s="97" t="s">
        <v>131</v>
      </c>
      <c r="AR50" s="97" t="s">
        <v>409</v>
      </c>
      <c r="AS50" s="97" t="s">
        <v>410</v>
      </c>
      <c r="AT50" s="98" t="s">
        <v>419</v>
      </c>
      <c r="AU50" s="97" t="s">
        <v>420</v>
      </c>
      <c r="AV50" s="97" t="s">
        <v>424</v>
      </c>
      <c r="AW50" s="97" t="s">
        <v>425</v>
      </c>
      <c r="AX50" s="97" t="s">
        <v>426</v>
      </c>
      <c r="AY50" s="97" t="s">
        <v>427</v>
      </c>
      <c r="AZ50" s="97" t="s">
        <v>428</v>
      </c>
      <c r="BA50" s="97"/>
      <c r="BB50" s="95" t="s">
        <v>415</v>
      </c>
      <c r="BC50" s="96" t="s">
        <v>416</v>
      </c>
      <c r="BD50" s="97" t="s">
        <v>131</v>
      </c>
      <c r="BE50" s="97" t="s">
        <v>409</v>
      </c>
      <c r="BF50" s="97" t="s">
        <v>410</v>
      </c>
      <c r="BG50" s="98" t="s">
        <v>419</v>
      </c>
      <c r="BH50" s="97" t="s">
        <v>420</v>
      </c>
      <c r="BI50" s="97" t="s">
        <v>424</v>
      </c>
      <c r="BJ50" s="97" t="s">
        <v>425</v>
      </c>
      <c r="BK50" s="97" t="s">
        <v>426</v>
      </c>
      <c r="BL50" s="97" t="s">
        <v>427</v>
      </c>
      <c r="BM50" s="97" t="s">
        <v>428</v>
      </c>
      <c r="BN50" s="97"/>
      <c r="BO50" s="95" t="s">
        <v>415</v>
      </c>
      <c r="BP50" s="96" t="s">
        <v>416</v>
      </c>
      <c r="BQ50" s="97" t="s">
        <v>131</v>
      </c>
      <c r="BR50" s="97" t="s">
        <v>409</v>
      </c>
      <c r="BS50" s="97" t="s">
        <v>410</v>
      </c>
      <c r="BT50" s="98" t="s">
        <v>419</v>
      </c>
      <c r="BU50" s="97" t="s">
        <v>420</v>
      </c>
      <c r="BV50" s="97" t="s">
        <v>424</v>
      </c>
      <c r="BW50" s="97" t="s">
        <v>425</v>
      </c>
      <c r="BX50" s="97" t="s">
        <v>426</v>
      </c>
      <c r="BY50" s="97" t="s">
        <v>427</v>
      </c>
      <c r="BZ50" s="97" t="s">
        <v>428</v>
      </c>
      <c r="CA50" s="97"/>
      <c r="CB50" s="95" t="s">
        <v>415</v>
      </c>
      <c r="CC50" s="96" t="s">
        <v>416</v>
      </c>
      <c r="CD50" s="97" t="s">
        <v>131</v>
      </c>
      <c r="CE50" s="97" t="s">
        <v>409</v>
      </c>
      <c r="CF50" s="97" t="s">
        <v>410</v>
      </c>
      <c r="CG50" s="98" t="s">
        <v>419</v>
      </c>
      <c r="CH50" s="97" t="s">
        <v>420</v>
      </c>
      <c r="CI50" s="97" t="s">
        <v>424</v>
      </c>
      <c r="CJ50" s="97" t="s">
        <v>425</v>
      </c>
      <c r="CK50" s="97" t="s">
        <v>426</v>
      </c>
      <c r="CL50" s="97" t="s">
        <v>427</v>
      </c>
      <c r="CM50" s="97" t="s">
        <v>428</v>
      </c>
      <c r="CN50" s="97"/>
      <c r="CO50" s="95" t="s">
        <v>415</v>
      </c>
      <c r="CP50" s="96" t="s">
        <v>416</v>
      </c>
      <c r="CQ50" s="97" t="s">
        <v>131</v>
      </c>
      <c r="CR50" s="97" t="s">
        <v>409</v>
      </c>
      <c r="CS50" s="97" t="s">
        <v>410</v>
      </c>
      <c r="CT50" s="98" t="s">
        <v>419</v>
      </c>
      <c r="CU50" s="97" t="s">
        <v>420</v>
      </c>
      <c r="CV50" s="97" t="s">
        <v>424</v>
      </c>
      <c r="CW50" s="97" t="s">
        <v>425</v>
      </c>
      <c r="CX50" s="97" t="s">
        <v>426</v>
      </c>
      <c r="CY50" s="97" t="s">
        <v>427</v>
      </c>
      <c r="CZ50" s="97" t="s">
        <v>428</v>
      </c>
      <c r="DA50" s="97"/>
      <c r="DB50" s="97"/>
      <c r="DC50" s="99">
        <f>DA50</f>
        <v>0</v>
      </c>
      <c r="DD50" s="347"/>
    </row>
    <row r="51" spans="1:108">
      <c r="A51" s="252">
        <f>A7</f>
        <v>0</v>
      </c>
      <c r="B51" s="191">
        <f>B7</f>
        <v>1000</v>
      </c>
      <c r="C51" s="192">
        <f>C7</f>
        <v>2.9969999999999999</v>
      </c>
      <c r="D51" s="193">
        <f>D7</f>
        <v>3.6863099999999998</v>
      </c>
      <c r="E51" s="261">
        <f t="shared" ref="E51:E65" si="250">F7</f>
        <v>5.4611999999999998</v>
      </c>
      <c r="F51" s="261">
        <f t="shared" ref="F51:F65" si="251">(F7*$A$49)+E7</f>
        <v>5.1936456</v>
      </c>
      <c r="G51" s="103">
        <f>G7</f>
        <v>2997</v>
      </c>
      <c r="H51" s="104">
        <f>H7</f>
        <v>3686.31</v>
      </c>
      <c r="I51" s="104">
        <f>E51*B51</f>
        <v>5461.2</v>
      </c>
      <c r="J51" s="104">
        <f>F51*B51</f>
        <v>5193.6455999999998</v>
      </c>
      <c r="K51" s="104">
        <f>H51-J51</f>
        <v>-1507.3355999999999</v>
      </c>
      <c r="L51" s="104">
        <f>I51-J51</f>
        <v>267.55439999999999</v>
      </c>
      <c r="M51" s="104">
        <f>0</f>
        <v>0</v>
      </c>
      <c r="N51" s="104">
        <f t="shared" ref="N51:N65" si="252">L51-(J51*F51)</f>
        <v>-26706.400218399358</v>
      </c>
      <c r="O51" s="191">
        <f>O7</f>
        <v>1000</v>
      </c>
      <c r="P51" s="192">
        <f>P7</f>
        <v>2.9969999999999999</v>
      </c>
      <c r="Q51" s="193">
        <f>Q7</f>
        <v>4.9027922999999998</v>
      </c>
      <c r="R51" s="261">
        <f t="shared" ref="R51:R65" si="253">S7</f>
        <v>5.4611999999999998</v>
      </c>
      <c r="S51" s="261">
        <f t="shared" ref="S51:S65" si="254">(S7*$A$49)+R7</f>
        <v>5.1936456</v>
      </c>
      <c r="T51" s="103">
        <f>T7</f>
        <v>2997</v>
      </c>
      <c r="U51" s="104">
        <f>U7</f>
        <v>4902.7923000000001</v>
      </c>
      <c r="V51" s="104">
        <f>R51*O51</f>
        <v>5461.2</v>
      </c>
      <c r="W51" s="104">
        <f>S51*O51</f>
        <v>5193.6455999999998</v>
      </c>
      <c r="X51" s="104">
        <f>U51-W51</f>
        <v>-290.85329999999976</v>
      </c>
      <c r="Y51" s="104">
        <f>V51-W51</f>
        <v>267.55439999999999</v>
      </c>
      <c r="Z51" s="104">
        <f>0</f>
        <v>0</v>
      </c>
      <c r="AA51" s="120">
        <f t="shared" ref="AA51:AA65" si="255">Y51-(W51*S51)</f>
        <v>-26706.400218399358</v>
      </c>
      <c r="AB51" s="191">
        <f>AB7</f>
        <v>1000</v>
      </c>
      <c r="AC51" s="192">
        <f>AC7</f>
        <v>2.9969999999999999</v>
      </c>
      <c r="AD51" s="193">
        <f>AD7</f>
        <v>4.9027922999999998</v>
      </c>
      <c r="AE51" s="261">
        <f t="shared" ref="AE51:AE65" si="256">AF7</f>
        <v>5.4611999999999998</v>
      </c>
      <c r="AF51" s="261">
        <f t="shared" ref="AF51:AF65" si="257">(AF7*$A$49)+AE7</f>
        <v>5.1936456</v>
      </c>
      <c r="AG51" s="103">
        <f>AG7</f>
        <v>2997</v>
      </c>
      <c r="AH51" s="104">
        <f>AH7</f>
        <v>4902.7923000000001</v>
      </c>
      <c r="AI51" s="104">
        <f>AE51*AB51</f>
        <v>5461.2</v>
      </c>
      <c r="AJ51" s="104">
        <f>AF51*AB51</f>
        <v>5193.6455999999998</v>
      </c>
      <c r="AK51" s="104">
        <f>AH51-AJ51</f>
        <v>-290.85329999999976</v>
      </c>
      <c r="AL51" s="104">
        <f>AI51-AJ51</f>
        <v>267.55439999999999</v>
      </c>
      <c r="AM51" s="104">
        <f>0</f>
        <v>0</v>
      </c>
      <c r="AN51" s="120">
        <f t="shared" ref="AN51:AN65" si="258">AL51-(AJ51*AF51)</f>
        <v>-26706.400218399358</v>
      </c>
      <c r="AO51" s="191">
        <f>AO7</f>
        <v>1000</v>
      </c>
      <c r="AP51" s="192">
        <f>AP7</f>
        <v>2.9969999999999999</v>
      </c>
      <c r="AQ51" s="193">
        <f>AQ7</f>
        <v>4.9027922999999998</v>
      </c>
      <c r="AR51" s="261">
        <f t="shared" ref="AR51:AR65" si="259">AS7</f>
        <v>5.4611999999999998</v>
      </c>
      <c r="AS51" s="261">
        <f t="shared" ref="AS51:AS65" si="260">(AS7*$A$49)+AR7</f>
        <v>5.1936456</v>
      </c>
      <c r="AT51" s="103">
        <f>AT7</f>
        <v>2997</v>
      </c>
      <c r="AU51" s="104">
        <f>AU7</f>
        <v>4902.7923000000001</v>
      </c>
      <c r="AV51" s="104">
        <f>AR51*AO51</f>
        <v>5461.2</v>
      </c>
      <c r="AW51" s="104">
        <f>AS51*AO51</f>
        <v>5193.6455999999998</v>
      </c>
      <c r="AX51" s="104">
        <f>AU51-AW51</f>
        <v>-290.85329999999976</v>
      </c>
      <c r="AY51" s="104">
        <f>AV51-AW51</f>
        <v>267.55439999999999</v>
      </c>
      <c r="AZ51" s="104">
        <f>0</f>
        <v>0</v>
      </c>
      <c r="BA51" s="120">
        <f t="shared" ref="BA51:BA65" si="261">AY51-(AW51*AS51)</f>
        <v>-26706.400218399358</v>
      </c>
      <c r="BB51" s="191">
        <f>BB7</f>
        <v>1000</v>
      </c>
      <c r="BC51" s="192">
        <f>BC7</f>
        <v>2.9969999999999999</v>
      </c>
      <c r="BD51" s="193">
        <f>BD7</f>
        <v>4.9027922999999998</v>
      </c>
      <c r="BE51" s="261">
        <f t="shared" ref="BE51:BE65" si="262">BF7</f>
        <v>5.4611999999999998</v>
      </c>
      <c r="BF51" s="261">
        <f t="shared" ref="BF51:BF65" si="263">(BF7*$A$49)+BE7</f>
        <v>5.1936456</v>
      </c>
      <c r="BG51" s="103">
        <f>BG7</f>
        <v>2997</v>
      </c>
      <c r="BH51" s="104">
        <f>BH7</f>
        <v>4902.7923000000001</v>
      </c>
      <c r="BI51" s="104">
        <f>BE51*BB51</f>
        <v>5461.2</v>
      </c>
      <c r="BJ51" s="104">
        <f>BF51*BB51</f>
        <v>5193.6455999999998</v>
      </c>
      <c r="BK51" s="104">
        <f>BH51-BJ51</f>
        <v>-290.85329999999976</v>
      </c>
      <c r="BL51" s="104">
        <f>BI51-BJ51</f>
        <v>267.55439999999999</v>
      </c>
      <c r="BM51" s="104">
        <f>0</f>
        <v>0</v>
      </c>
      <c r="BN51" s="120">
        <f t="shared" ref="BN51:BN65" si="264">BL51-(BJ51*BF51)</f>
        <v>-26706.400218399358</v>
      </c>
      <c r="BO51" s="191">
        <f>BO7</f>
        <v>1000</v>
      </c>
      <c r="BP51" s="192">
        <f>BP7</f>
        <v>2.9969999999999999</v>
      </c>
      <c r="BQ51" s="193">
        <f>BQ7</f>
        <v>4.9027922999999998</v>
      </c>
      <c r="BR51" s="261">
        <f t="shared" ref="BR51:BR65" si="265">BS7</f>
        <v>5.4611999999999998</v>
      </c>
      <c r="BS51" s="261">
        <f t="shared" ref="BS51:BS65" si="266">(BS7*$A$49)+BR7</f>
        <v>5.1936456</v>
      </c>
      <c r="BT51" s="103">
        <f>BT7</f>
        <v>2997</v>
      </c>
      <c r="BU51" s="104">
        <f>BU7</f>
        <v>4902.7923000000001</v>
      </c>
      <c r="BV51" s="104">
        <f>BR51*BO51</f>
        <v>5461.2</v>
      </c>
      <c r="BW51" s="104">
        <f>BS51*BO51</f>
        <v>5193.6455999999998</v>
      </c>
      <c r="BX51" s="104">
        <f>BU51-BW51</f>
        <v>-290.85329999999976</v>
      </c>
      <c r="BY51" s="104">
        <f>BV51-BW51</f>
        <v>267.55439999999999</v>
      </c>
      <c r="BZ51" s="104">
        <f>0</f>
        <v>0</v>
      </c>
      <c r="CA51" s="120">
        <f t="shared" ref="CA51:CA65" si="267">BY51-(BW51*BS51)</f>
        <v>-26706.400218399358</v>
      </c>
      <c r="CB51" s="191">
        <f>CB7</f>
        <v>1000</v>
      </c>
      <c r="CC51" s="192">
        <f>CC7</f>
        <v>2.9969999999999999</v>
      </c>
      <c r="CD51" s="193">
        <f>CD7</f>
        <v>4.9027922999999998</v>
      </c>
      <c r="CE51" s="261">
        <f t="shared" ref="CE51:CE65" si="268">CF7</f>
        <v>5.4611999999999998</v>
      </c>
      <c r="CF51" s="261">
        <f t="shared" ref="CF51:CF65" si="269">(CF7*$A$49)+CE7</f>
        <v>5.1936456</v>
      </c>
      <c r="CG51" s="103">
        <f>CG7</f>
        <v>2997</v>
      </c>
      <c r="CH51" s="104">
        <f>CH7</f>
        <v>4902.7923000000001</v>
      </c>
      <c r="CI51" s="104">
        <f>CE51*CB51</f>
        <v>5461.2</v>
      </c>
      <c r="CJ51" s="104">
        <f>CF51*CB51</f>
        <v>5193.6455999999998</v>
      </c>
      <c r="CK51" s="104">
        <f>CH51-CJ51</f>
        <v>-290.85329999999976</v>
      </c>
      <c r="CL51" s="104">
        <f>CI51-CJ51</f>
        <v>267.55439999999999</v>
      </c>
      <c r="CM51" s="104">
        <f>0</f>
        <v>0</v>
      </c>
      <c r="CN51" s="120">
        <f t="shared" ref="CN51:CN65" si="270">CL51-(CJ51*CF51)</f>
        <v>-26706.400218399358</v>
      </c>
      <c r="CO51" s="191">
        <f>CO7</f>
        <v>7000</v>
      </c>
      <c r="CP51" s="192">
        <f>CP7</f>
        <v>2.9969999999999999</v>
      </c>
      <c r="CQ51" s="193">
        <f>CQ7</f>
        <v>4.7290091142857147</v>
      </c>
      <c r="CR51" s="261">
        <f t="shared" ref="CR51:CR65" si="271">CS7</f>
        <v>5.4611999999999998</v>
      </c>
      <c r="CS51" s="261">
        <f t="shared" ref="CS51:CS65" si="272">IF(CO7=0,"",(CS7*$A$49)+CR7)</f>
        <v>5.1936456</v>
      </c>
      <c r="CT51" s="103">
        <f>CT7</f>
        <v>20979</v>
      </c>
      <c r="CU51" s="104">
        <f>CU7</f>
        <v>33103.063800000004</v>
      </c>
      <c r="CV51" s="104">
        <f t="shared" ref="CV51:CV65" si="273">IF(CO7=0,"",CR51*CO51)</f>
        <v>38228.400000000001</v>
      </c>
      <c r="CW51" s="104">
        <f t="shared" ref="CW51:CW65" si="274">IF(CO7=0,"",CS51*CO51)</f>
        <v>36355.519200000002</v>
      </c>
      <c r="CX51" s="104">
        <f t="shared" ref="CX51:CX65" si="275">IF(CO7=0,"",CU51-CW51)</f>
        <v>-3252.4553999999989</v>
      </c>
      <c r="CY51" s="104">
        <f t="shared" ref="CY51:CY65" si="276">IF(CO7=0,"",CV51-CW51)</f>
        <v>1872.880799999999</v>
      </c>
      <c r="CZ51" s="104">
        <f>0</f>
        <v>0</v>
      </c>
      <c r="DA51" s="104"/>
      <c r="DB51" s="117">
        <f>IF(CU51=0,"",CZ51/CU51)</f>
        <v>0</v>
      </c>
      <c r="DC51" s="118">
        <f>IF(CU51=0,"",DA51/CU51)</f>
        <v>0</v>
      </c>
    </row>
    <row r="52" spans="1:108">
      <c r="A52" s="199">
        <f t="shared" ref="A52:C65" si="277">A8</f>
        <v>0</v>
      </c>
      <c r="B52" s="194">
        <f t="shared" si="277"/>
        <v>1000</v>
      </c>
      <c r="C52" s="195">
        <f t="shared" si="277"/>
        <v>0</v>
      </c>
      <c r="D52" s="196">
        <f t="shared" ref="D52" si="278">D8</f>
        <v>0</v>
      </c>
      <c r="E52" s="197">
        <f t="shared" si="250"/>
        <v>0</v>
      </c>
      <c r="F52" s="197">
        <f t="shared" si="251"/>
        <v>0</v>
      </c>
      <c r="G52" s="119">
        <f t="shared" ref="G52:H52" si="279">G8</f>
        <v>0</v>
      </c>
      <c r="H52" s="120">
        <f t="shared" si="279"/>
        <v>0</v>
      </c>
      <c r="I52" s="120">
        <f t="shared" ref="I52:I65" si="280">E52*B52</f>
        <v>0</v>
      </c>
      <c r="J52" s="120">
        <f t="shared" ref="J52:J65" si="281">F52*B52</f>
        <v>0</v>
      </c>
      <c r="K52" s="120">
        <f t="shared" ref="K52:K65" si="282">H52-J52</f>
        <v>0</v>
      </c>
      <c r="L52" s="120">
        <f t="shared" ref="L52:L65" si="283">I52-J52</f>
        <v>0</v>
      </c>
      <c r="M52" s="120">
        <f>0</f>
        <v>0</v>
      </c>
      <c r="N52" s="120">
        <f t="shared" si="252"/>
        <v>0</v>
      </c>
      <c r="O52" s="194">
        <f t="shared" ref="O52:Q52" si="284">O8</f>
        <v>1000</v>
      </c>
      <c r="P52" s="195">
        <f t="shared" si="284"/>
        <v>0</v>
      </c>
      <c r="Q52" s="196">
        <f t="shared" si="284"/>
        <v>0</v>
      </c>
      <c r="R52" s="197">
        <f t="shared" si="253"/>
        <v>0</v>
      </c>
      <c r="S52" s="197">
        <f t="shared" si="254"/>
        <v>0</v>
      </c>
      <c r="T52" s="119">
        <f t="shared" ref="T52:U52" si="285">T8</f>
        <v>0</v>
      </c>
      <c r="U52" s="120">
        <f t="shared" si="285"/>
        <v>0</v>
      </c>
      <c r="V52" s="120">
        <f t="shared" ref="V52:V65" si="286">R52*O52</f>
        <v>0</v>
      </c>
      <c r="W52" s="120">
        <f t="shared" ref="W52:W65" si="287">S52*O52</f>
        <v>0</v>
      </c>
      <c r="X52" s="120">
        <f t="shared" ref="X52:X65" si="288">U52-W52</f>
        <v>0</v>
      </c>
      <c r="Y52" s="120">
        <f t="shared" ref="Y52:Y65" si="289">V52-W52</f>
        <v>0</v>
      </c>
      <c r="Z52" s="120">
        <f>0</f>
        <v>0</v>
      </c>
      <c r="AA52" s="120">
        <f t="shared" si="255"/>
        <v>0</v>
      </c>
      <c r="AB52" s="194">
        <f t="shared" ref="AB52:AD52" si="290">AB8</f>
        <v>1000</v>
      </c>
      <c r="AC52" s="195">
        <f t="shared" si="290"/>
        <v>0</v>
      </c>
      <c r="AD52" s="196">
        <f t="shared" si="290"/>
        <v>0</v>
      </c>
      <c r="AE52" s="197">
        <f t="shared" si="256"/>
        <v>0</v>
      </c>
      <c r="AF52" s="197">
        <f t="shared" si="257"/>
        <v>0</v>
      </c>
      <c r="AG52" s="119">
        <f t="shared" ref="AG52:AH52" si="291">AG8</f>
        <v>0</v>
      </c>
      <c r="AH52" s="120">
        <f t="shared" si="291"/>
        <v>0</v>
      </c>
      <c r="AI52" s="120">
        <f t="shared" ref="AI52:AI65" si="292">AE52*AB52</f>
        <v>0</v>
      </c>
      <c r="AJ52" s="120">
        <f t="shared" ref="AJ52:AJ65" si="293">AF52*AB52</f>
        <v>0</v>
      </c>
      <c r="AK52" s="120">
        <f t="shared" ref="AK52:AK65" si="294">AH52-AJ52</f>
        <v>0</v>
      </c>
      <c r="AL52" s="120">
        <f t="shared" ref="AL52:AL65" si="295">AI52-AJ52</f>
        <v>0</v>
      </c>
      <c r="AM52" s="120">
        <f>0</f>
        <v>0</v>
      </c>
      <c r="AN52" s="120">
        <f t="shared" si="258"/>
        <v>0</v>
      </c>
      <c r="AO52" s="194">
        <f t="shared" ref="AO52:AQ52" si="296">AO8</f>
        <v>1000</v>
      </c>
      <c r="AP52" s="195">
        <f t="shared" si="296"/>
        <v>0</v>
      </c>
      <c r="AQ52" s="196">
        <f t="shared" si="296"/>
        <v>0</v>
      </c>
      <c r="AR52" s="197">
        <f t="shared" si="259"/>
        <v>0</v>
      </c>
      <c r="AS52" s="197">
        <f t="shared" si="260"/>
        <v>0</v>
      </c>
      <c r="AT52" s="119">
        <f t="shared" ref="AT52:AU52" si="297">AT8</f>
        <v>0</v>
      </c>
      <c r="AU52" s="120">
        <f t="shared" si="297"/>
        <v>0</v>
      </c>
      <c r="AV52" s="120">
        <f t="shared" ref="AV52:AV65" si="298">AR52*AO52</f>
        <v>0</v>
      </c>
      <c r="AW52" s="120">
        <f t="shared" ref="AW52:AW65" si="299">AS52*AO52</f>
        <v>0</v>
      </c>
      <c r="AX52" s="120">
        <f t="shared" ref="AX52:AX65" si="300">AU52-AW52</f>
        <v>0</v>
      </c>
      <c r="AY52" s="120">
        <f t="shared" ref="AY52:AY65" si="301">AV52-AW52</f>
        <v>0</v>
      </c>
      <c r="AZ52" s="120">
        <f>0</f>
        <v>0</v>
      </c>
      <c r="BA52" s="120">
        <f t="shared" si="261"/>
        <v>0</v>
      </c>
      <c r="BB52" s="194">
        <f t="shared" ref="BB52:BD52" si="302">BB8</f>
        <v>1000</v>
      </c>
      <c r="BC52" s="195">
        <f t="shared" si="302"/>
        <v>0</v>
      </c>
      <c r="BD52" s="196">
        <f t="shared" si="302"/>
        <v>0</v>
      </c>
      <c r="BE52" s="197">
        <f t="shared" si="262"/>
        <v>0</v>
      </c>
      <c r="BF52" s="197">
        <f t="shared" si="263"/>
        <v>0</v>
      </c>
      <c r="BG52" s="119">
        <f t="shared" ref="BG52:BH52" si="303">BG8</f>
        <v>0</v>
      </c>
      <c r="BH52" s="120">
        <f t="shared" si="303"/>
        <v>0</v>
      </c>
      <c r="BI52" s="120">
        <f t="shared" ref="BI52:BI65" si="304">BE52*BB52</f>
        <v>0</v>
      </c>
      <c r="BJ52" s="120">
        <f t="shared" ref="BJ52:BJ65" si="305">BF52*BB52</f>
        <v>0</v>
      </c>
      <c r="BK52" s="120">
        <f t="shared" ref="BK52:BK65" si="306">BH52-BJ52</f>
        <v>0</v>
      </c>
      <c r="BL52" s="120">
        <f t="shared" ref="BL52:BL65" si="307">BI52-BJ52</f>
        <v>0</v>
      </c>
      <c r="BM52" s="120">
        <f>0</f>
        <v>0</v>
      </c>
      <c r="BN52" s="120">
        <f t="shared" si="264"/>
        <v>0</v>
      </c>
      <c r="BO52" s="194">
        <f t="shared" ref="BO52:BQ52" si="308">BO8</f>
        <v>1000</v>
      </c>
      <c r="BP52" s="195">
        <f t="shared" si="308"/>
        <v>0</v>
      </c>
      <c r="BQ52" s="196">
        <f t="shared" si="308"/>
        <v>0</v>
      </c>
      <c r="BR52" s="197">
        <f t="shared" si="265"/>
        <v>0</v>
      </c>
      <c r="BS52" s="197">
        <f t="shared" si="266"/>
        <v>0</v>
      </c>
      <c r="BT52" s="119">
        <f t="shared" ref="BT52:BU52" si="309">BT8</f>
        <v>0</v>
      </c>
      <c r="BU52" s="120">
        <f t="shared" si="309"/>
        <v>0</v>
      </c>
      <c r="BV52" s="120">
        <f t="shared" ref="BV52:BV65" si="310">BR52*BO52</f>
        <v>0</v>
      </c>
      <c r="BW52" s="120">
        <f t="shared" ref="BW52:BW65" si="311">BS52*BO52</f>
        <v>0</v>
      </c>
      <c r="BX52" s="120">
        <f t="shared" ref="BX52:BX65" si="312">BU52-BW52</f>
        <v>0</v>
      </c>
      <c r="BY52" s="120">
        <f t="shared" ref="BY52:BY65" si="313">BV52-BW52</f>
        <v>0</v>
      </c>
      <c r="BZ52" s="120">
        <f>0</f>
        <v>0</v>
      </c>
      <c r="CA52" s="120">
        <f t="shared" si="267"/>
        <v>0</v>
      </c>
      <c r="CB52" s="194">
        <f t="shared" ref="CB52:CD52" si="314">CB8</f>
        <v>1000</v>
      </c>
      <c r="CC52" s="195">
        <f t="shared" si="314"/>
        <v>0</v>
      </c>
      <c r="CD52" s="196">
        <f t="shared" si="314"/>
        <v>0</v>
      </c>
      <c r="CE52" s="197">
        <f t="shared" si="268"/>
        <v>0</v>
      </c>
      <c r="CF52" s="197">
        <f t="shared" si="269"/>
        <v>0</v>
      </c>
      <c r="CG52" s="119">
        <f t="shared" ref="CG52:CH52" si="315">CG8</f>
        <v>0</v>
      </c>
      <c r="CH52" s="120">
        <f t="shared" si="315"/>
        <v>0</v>
      </c>
      <c r="CI52" s="120">
        <f t="shared" ref="CI52:CI65" si="316">CE52*CB52</f>
        <v>0</v>
      </c>
      <c r="CJ52" s="120">
        <f t="shared" ref="CJ52:CJ65" si="317">CF52*CB52</f>
        <v>0</v>
      </c>
      <c r="CK52" s="120">
        <f t="shared" ref="CK52:CK65" si="318">CH52-CJ52</f>
        <v>0</v>
      </c>
      <c r="CL52" s="120">
        <f t="shared" ref="CL52:CL65" si="319">CI52-CJ52</f>
        <v>0</v>
      </c>
      <c r="CM52" s="120">
        <f>0</f>
        <v>0</v>
      </c>
      <c r="CN52" s="120">
        <f t="shared" si="270"/>
        <v>0</v>
      </c>
      <c r="CO52" s="194">
        <f t="shared" ref="CO52:CQ52" si="320">CO8</f>
        <v>7000</v>
      </c>
      <c r="CP52" s="195">
        <f t="shared" si="320"/>
        <v>0</v>
      </c>
      <c r="CQ52" s="196">
        <f t="shared" si="320"/>
        <v>0</v>
      </c>
      <c r="CR52" s="197">
        <f t="shared" si="271"/>
        <v>0</v>
      </c>
      <c r="CS52" s="197">
        <f t="shared" si="272"/>
        <v>0</v>
      </c>
      <c r="CT52" s="119">
        <f t="shared" ref="CT52:CU52" si="321">CT8</f>
        <v>0</v>
      </c>
      <c r="CU52" s="120">
        <f t="shared" si="321"/>
        <v>0</v>
      </c>
      <c r="CV52" s="120">
        <f t="shared" si="273"/>
        <v>0</v>
      </c>
      <c r="CW52" s="120">
        <f t="shared" si="274"/>
        <v>0</v>
      </c>
      <c r="CX52" s="120">
        <f t="shared" si="275"/>
        <v>0</v>
      </c>
      <c r="CY52" s="120">
        <f t="shared" si="276"/>
        <v>0</v>
      </c>
      <c r="CZ52" s="120">
        <f>0</f>
        <v>0</v>
      </c>
      <c r="DA52" s="120"/>
      <c r="DB52" s="132" t="str">
        <f t="shared" ref="DB52:DB65" si="322">IF(CU52=0,"",CZ52/CU52)</f>
        <v/>
      </c>
      <c r="DC52" s="133" t="str">
        <f t="shared" ref="DC52:DC65" si="323">IF(CU52=0,"",DA52/CU52)</f>
        <v/>
      </c>
    </row>
    <row r="53" spans="1:108">
      <c r="A53" s="199">
        <f t="shared" si="277"/>
        <v>0</v>
      </c>
      <c r="B53" s="194">
        <f t="shared" si="277"/>
        <v>0</v>
      </c>
      <c r="C53" s="195">
        <f t="shared" si="277"/>
        <v>0</v>
      </c>
      <c r="D53" s="196">
        <f t="shared" ref="D53" si="324">D9</f>
        <v>0</v>
      </c>
      <c r="E53" s="197">
        <f t="shared" si="250"/>
        <v>0</v>
      </c>
      <c r="F53" s="197">
        <f t="shared" si="251"/>
        <v>0</v>
      </c>
      <c r="G53" s="119">
        <f t="shared" ref="G53:H53" si="325">G9</f>
        <v>0</v>
      </c>
      <c r="H53" s="120">
        <f t="shared" si="325"/>
        <v>0</v>
      </c>
      <c r="I53" s="120">
        <f t="shared" si="280"/>
        <v>0</v>
      </c>
      <c r="J53" s="120">
        <f t="shared" si="281"/>
        <v>0</v>
      </c>
      <c r="K53" s="120">
        <f t="shared" si="282"/>
        <v>0</v>
      </c>
      <c r="L53" s="120">
        <f t="shared" si="283"/>
        <v>0</v>
      </c>
      <c r="M53" s="120">
        <f>0</f>
        <v>0</v>
      </c>
      <c r="N53" s="120">
        <f t="shared" si="252"/>
        <v>0</v>
      </c>
      <c r="O53" s="194">
        <f t="shared" ref="O53:Q53" si="326">O9</f>
        <v>0</v>
      </c>
      <c r="P53" s="195">
        <f t="shared" si="326"/>
        <v>0</v>
      </c>
      <c r="Q53" s="196">
        <f t="shared" si="326"/>
        <v>0</v>
      </c>
      <c r="R53" s="197">
        <f t="shared" si="253"/>
        <v>0</v>
      </c>
      <c r="S53" s="197">
        <f t="shared" si="254"/>
        <v>0</v>
      </c>
      <c r="T53" s="119">
        <f t="shared" ref="T53:U53" si="327">T9</f>
        <v>0</v>
      </c>
      <c r="U53" s="120">
        <f t="shared" si="327"/>
        <v>0</v>
      </c>
      <c r="V53" s="120">
        <f t="shared" si="286"/>
        <v>0</v>
      </c>
      <c r="W53" s="120">
        <f t="shared" si="287"/>
        <v>0</v>
      </c>
      <c r="X53" s="120">
        <f t="shared" si="288"/>
        <v>0</v>
      </c>
      <c r="Y53" s="120">
        <f t="shared" si="289"/>
        <v>0</v>
      </c>
      <c r="Z53" s="120">
        <f>0</f>
        <v>0</v>
      </c>
      <c r="AA53" s="120">
        <f t="shared" si="255"/>
        <v>0</v>
      </c>
      <c r="AB53" s="194">
        <f t="shared" ref="AB53:AD53" si="328">AB9</f>
        <v>0</v>
      </c>
      <c r="AC53" s="195">
        <f t="shared" si="328"/>
        <v>0</v>
      </c>
      <c r="AD53" s="196">
        <f t="shared" si="328"/>
        <v>0</v>
      </c>
      <c r="AE53" s="197">
        <f t="shared" si="256"/>
        <v>0</v>
      </c>
      <c r="AF53" s="197">
        <f t="shared" si="257"/>
        <v>0</v>
      </c>
      <c r="AG53" s="119">
        <f t="shared" ref="AG53:AH53" si="329">AG9</f>
        <v>0</v>
      </c>
      <c r="AH53" s="120">
        <f t="shared" si="329"/>
        <v>0</v>
      </c>
      <c r="AI53" s="120">
        <f t="shared" si="292"/>
        <v>0</v>
      </c>
      <c r="AJ53" s="120">
        <f t="shared" si="293"/>
        <v>0</v>
      </c>
      <c r="AK53" s="120">
        <f t="shared" si="294"/>
        <v>0</v>
      </c>
      <c r="AL53" s="120">
        <f t="shared" si="295"/>
        <v>0</v>
      </c>
      <c r="AM53" s="120">
        <f>0</f>
        <v>0</v>
      </c>
      <c r="AN53" s="120">
        <f t="shared" si="258"/>
        <v>0</v>
      </c>
      <c r="AO53" s="194">
        <f t="shared" ref="AO53:AQ53" si="330">AO9</f>
        <v>0</v>
      </c>
      <c r="AP53" s="195">
        <f t="shared" si="330"/>
        <v>0</v>
      </c>
      <c r="AQ53" s="196">
        <f t="shared" si="330"/>
        <v>0</v>
      </c>
      <c r="AR53" s="197">
        <f t="shared" si="259"/>
        <v>0</v>
      </c>
      <c r="AS53" s="197">
        <f t="shared" si="260"/>
        <v>0</v>
      </c>
      <c r="AT53" s="119">
        <f t="shared" ref="AT53:AU53" si="331">AT9</f>
        <v>0</v>
      </c>
      <c r="AU53" s="120">
        <f t="shared" si="331"/>
        <v>0</v>
      </c>
      <c r="AV53" s="120">
        <f t="shared" si="298"/>
        <v>0</v>
      </c>
      <c r="AW53" s="120">
        <f t="shared" si="299"/>
        <v>0</v>
      </c>
      <c r="AX53" s="120">
        <f t="shared" si="300"/>
        <v>0</v>
      </c>
      <c r="AY53" s="120">
        <f t="shared" si="301"/>
        <v>0</v>
      </c>
      <c r="AZ53" s="120">
        <f>0</f>
        <v>0</v>
      </c>
      <c r="BA53" s="120">
        <f t="shared" si="261"/>
        <v>0</v>
      </c>
      <c r="BB53" s="194">
        <f t="shared" ref="BB53:BD53" si="332">BB9</f>
        <v>0</v>
      </c>
      <c r="BC53" s="195">
        <f t="shared" si="332"/>
        <v>0</v>
      </c>
      <c r="BD53" s="196">
        <f t="shared" si="332"/>
        <v>0</v>
      </c>
      <c r="BE53" s="197">
        <f t="shared" si="262"/>
        <v>0</v>
      </c>
      <c r="BF53" s="197">
        <f t="shared" si="263"/>
        <v>0</v>
      </c>
      <c r="BG53" s="119">
        <f t="shared" ref="BG53:BH53" si="333">BG9</f>
        <v>0</v>
      </c>
      <c r="BH53" s="120">
        <f t="shared" si="333"/>
        <v>0</v>
      </c>
      <c r="BI53" s="120">
        <f t="shared" si="304"/>
        <v>0</v>
      </c>
      <c r="BJ53" s="120">
        <f t="shared" si="305"/>
        <v>0</v>
      </c>
      <c r="BK53" s="120">
        <f t="shared" si="306"/>
        <v>0</v>
      </c>
      <c r="BL53" s="120">
        <f t="shared" si="307"/>
        <v>0</v>
      </c>
      <c r="BM53" s="120">
        <f>0</f>
        <v>0</v>
      </c>
      <c r="BN53" s="120">
        <f t="shared" si="264"/>
        <v>0</v>
      </c>
      <c r="BO53" s="194">
        <f t="shared" ref="BO53:BQ53" si="334">BO9</f>
        <v>0</v>
      </c>
      <c r="BP53" s="195">
        <f t="shared" si="334"/>
        <v>0</v>
      </c>
      <c r="BQ53" s="196">
        <f t="shared" si="334"/>
        <v>0</v>
      </c>
      <c r="BR53" s="197">
        <f t="shared" si="265"/>
        <v>0</v>
      </c>
      <c r="BS53" s="197">
        <f t="shared" si="266"/>
        <v>0</v>
      </c>
      <c r="BT53" s="119">
        <f t="shared" ref="BT53:BU53" si="335">BT9</f>
        <v>0</v>
      </c>
      <c r="BU53" s="120">
        <f t="shared" si="335"/>
        <v>0</v>
      </c>
      <c r="BV53" s="120">
        <f t="shared" si="310"/>
        <v>0</v>
      </c>
      <c r="BW53" s="120">
        <f t="shared" si="311"/>
        <v>0</v>
      </c>
      <c r="BX53" s="120">
        <f t="shared" si="312"/>
        <v>0</v>
      </c>
      <c r="BY53" s="120">
        <f t="shared" si="313"/>
        <v>0</v>
      </c>
      <c r="BZ53" s="120">
        <f>0</f>
        <v>0</v>
      </c>
      <c r="CA53" s="120">
        <f t="shared" si="267"/>
        <v>0</v>
      </c>
      <c r="CB53" s="194">
        <f t="shared" ref="CB53:CD53" si="336">CB9</f>
        <v>0</v>
      </c>
      <c r="CC53" s="195">
        <f t="shared" si="336"/>
        <v>0</v>
      </c>
      <c r="CD53" s="196">
        <f t="shared" si="336"/>
        <v>0</v>
      </c>
      <c r="CE53" s="197">
        <f t="shared" si="268"/>
        <v>0</v>
      </c>
      <c r="CF53" s="197">
        <f t="shared" si="269"/>
        <v>0</v>
      </c>
      <c r="CG53" s="119">
        <f t="shared" ref="CG53:CH53" si="337">CG9</f>
        <v>0</v>
      </c>
      <c r="CH53" s="120">
        <f t="shared" si="337"/>
        <v>0</v>
      </c>
      <c r="CI53" s="120">
        <f t="shared" si="316"/>
        <v>0</v>
      </c>
      <c r="CJ53" s="120">
        <f t="shared" si="317"/>
        <v>0</v>
      </c>
      <c r="CK53" s="120">
        <f t="shared" si="318"/>
        <v>0</v>
      </c>
      <c r="CL53" s="120">
        <f t="shared" si="319"/>
        <v>0</v>
      </c>
      <c r="CM53" s="120">
        <f>0</f>
        <v>0</v>
      </c>
      <c r="CN53" s="120">
        <f t="shared" si="270"/>
        <v>0</v>
      </c>
      <c r="CO53" s="194">
        <f t="shared" ref="CO53:CQ53" si="338">CO9</f>
        <v>0</v>
      </c>
      <c r="CP53" s="195">
        <f t="shared" si="338"/>
        <v>0</v>
      </c>
      <c r="CQ53" s="196" t="str">
        <f t="shared" si="338"/>
        <v/>
      </c>
      <c r="CR53" s="197" t="str">
        <f t="shared" si="271"/>
        <v/>
      </c>
      <c r="CS53" s="197" t="str">
        <f t="shared" si="272"/>
        <v/>
      </c>
      <c r="CT53" s="119">
        <f t="shared" ref="CT53:CU53" si="339">CT9</f>
        <v>0</v>
      </c>
      <c r="CU53" s="120">
        <f t="shared" si="339"/>
        <v>0</v>
      </c>
      <c r="CV53" s="120" t="str">
        <f t="shared" si="273"/>
        <v/>
      </c>
      <c r="CW53" s="120" t="str">
        <f t="shared" si="274"/>
        <v/>
      </c>
      <c r="CX53" s="120" t="str">
        <f t="shared" si="275"/>
        <v/>
      </c>
      <c r="CY53" s="120" t="str">
        <f t="shared" si="276"/>
        <v/>
      </c>
      <c r="CZ53" s="120">
        <f>0</f>
        <v>0</v>
      </c>
      <c r="DA53" s="120"/>
      <c r="DB53" s="132" t="str">
        <f t="shared" si="322"/>
        <v/>
      </c>
      <c r="DC53" s="133" t="str">
        <f t="shared" si="323"/>
        <v/>
      </c>
    </row>
    <row r="54" spans="1:108">
      <c r="A54" s="199">
        <f t="shared" si="277"/>
        <v>0</v>
      </c>
      <c r="B54" s="194">
        <f t="shared" si="277"/>
        <v>0</v>
      </c>
      <c r="C54" s="195">
        <f t="shared" si="277"/>
        <v>0</v>
      </c>
      <c r="D54" s="196">
        <f t="shared" ref="D54" si="340">D10</f>
        <v>0</v>
      </c>
      <c r="E54" s="197">
        <f t="shared" si="250"/>
        <v>0</v>
      </c>
      <c r="F54" s="197">
        <f t="shared" si="251"/>
        <v>0</v>
      </c>
      <c r="G54" s="119">
        <f t="shared" ref="G54:H54" si="341">G10</f>
        <v>0</v>
      </c>
      <c r="H54" s="120">
        <f t="shared" si="341"/>
        <v>0</v>
      </c>
      <c r="I54" s="120">
        <f t="shared" si="280"/>
        <v>0</v>
      </c>
      <c r="J54" s="120">
        <f t="shared" si="281"/>
        <v>0</v>
      </c>
      <c r="K54" s="120">
        <f t="shared" si="282"/>
        <v>0</v>
      </c>
      <c r="L54" s="120">
        <f t="shared" si="283"/>
        <v>0</v>
      </c>
      <c r="M54" s="120">
        <f>0</f>
        <v>0</v>
      </c>
      <c r="N54" s="120">
        <f t="shared" si="252"/>
        <v>0</v>
      </c>
      <c r="O54" s="194">
        <f t="shared" ref="O54:Q54" si="342">O10</f>
        <v>0</v>
      </c>
      <c r="P54" s="195">
        <f t="shared" si="342"/>
        <v>0</v>
      </c>
      <c r="Q54" s="196">
        <f t="shared" si="342"/>
        <v>0</v>
      </c>
      <c r="R54" s="197">
        <f t="shared" si="253"/>
        <v>0</v>
      </c>
      <c r="S54" s="197">
        <f t="shared" si="254"/>
        <v>0</v>
      </c>
      <c r="T54" s="119">
        <f t="shared" ref="T54:U54" si="343">T10</f>
        <v>0</v>
      </c>
      <c r="U54" s="120">
        <f t="shared" si="343"/>
        <v>0</v>
      </c>
      <c r="V54" s="120">
        <f t="shared" si="286"/>
        <v>0</v>
      </c>
      <c r="W54" s="120">
        <f t="shared" si="287"/>
        <v>0</v>
      </c>
      <c r="X54" s="120">
        <f t="shared" si="288"/>
        <v>0</v>
      </c>
      <c r="Y54" s="120">
        <f t="shared" si="289"/>
        <v>0</v>
      </c>
      <c r="Z54" s="120">
        <f>0</f>
        <v>0</v>
      </c>
      <c r="AA54" s="120">
        <f t="shared" si="255"/>
        <v>0</v>
      </c>
      <c r="AB54" s="194">
        <f t="shared" ref="AB54:AD54" si="344">AB10</f>
        <v>0</v>
      </c>
      <c r="AC54" s="195">
        <f t="shared" si="344"/>
        <v>0</v>
      </c>
      <c r="AD54" s="196">
        <f t="shared" si="344"/>
        <v>0</v>
      </c>
      <c r="AE54" s="197">
        <f t="shared" si="256"/>
        <v>0</v>
      </c>
      <c r="AF54" s="197">
        <f t="shared" si="257"/>
        <v>0</v>
      </c>
      <c r="AG54" s="119">
        <f t="shared" ref="AG54:AH54" si="345">AG10</f>
        <v>0</v>
      </c>
      <c r="AH54" s="120">
        <f t="shared" si="345"/>
        <v>0</v>
      </c>
      <c r="AI54" s="120">
        <f t="shared" si="292"/>
        <v>0</v>
      </c>
      <c r="AJ54" s="120">
        <f t="shared" si="293"/>
        <v>0</v>
      </c>
      <c r="AK54" s="120">
        <f t="shared" si="294"/>
        <v>0</v>
      </c>
      <c r="AL54" s="120">
        <f t="shared" si="295"/>
        <v>0</v>
      </c>
      <c r="AM54" s="120">
        <f>0</f>
        <v>0</v>
      </c>
      <c r="AN54" s="120">
        <f t="shared" si="258"/>
        <v>0</v>
      </c>
      <c r="AO54" s="194">
        <f t="shared" ref="AO54:AQ54" si="346">AO10</f>
        <v>0</v>
      </c>
      <c r="AP54" s="195">
        <f t="shared" si="346"/>
        <v>0</v>
      </c>
      <c r="AQ54" s="196">
        <f t="shared" si="346"/>
        <v>0</v>
      </c>
      <c r="AR54" s="197">
        <f t="shared" si="259"/>
        <v>0</v>
      </c>
      <c r="AS54" s="197">
        <f t="shared" si="260"/>
        <v>0</v>
      </c>
      <c r="AT54" s="119">
        <f t="shared" ref="AT54:AU54" si="347">AT10</f>
        <v>0</v>
      </c>
      <c r="AU54" s="120">
        <f t="shared" si="347"/>
        <v>0</v>
      </c>
      <c r="AV54" s="120">
        <f t="shared" si="298"/>
        <v>0</v>
      </c>
      <c r="AW54" s="120">
        <f t="shared" si="299"/>
        <v>0</v>
      </c>
      <c r="AX54" s="120">
        <f t="shared" si="300"/>
        <v>0</v>
      </c>
      <c r="AY54" s="120">
        <f t="shared" si="301"/>
        <v>0</v>
      </c>
      <c r="AZ54" s="120">
        <f>0</f>
        <v>0</v>
      </c>
      <c r="BA54" s="120">
        <f t="shared" si="261"/>
        <v>0</v>
      </c>
      <c r="BB54" s="194">
        <f t="shared" ref="BB54:BD54" si="348">BB10</f>
        <v>0</v>
      </c>
      <c r="BC54" s="195">
        <f t="shared" si="348"/>
        <v>0</v>
      </c>
      <c r="BD54" s="196">
        <f t="shared" si="348"/>
        <v>0</v>
      </c>
      <c r="BE54" s="197">
        <f t="shared" si="262"/>
        <v>0</v>
      </c>
      <c r="BF54" s="197">
        <f t="shared" si="263"/>
        <v>0</v>
      </c>
      <c r="BG54" s="119">
        <f t="shared" ref="BG54:BH54" si="349">BG10</f>
        <v>0</v>
      </c>
      <c r="BH54" s="120">
        <f t="shared" si="349"/>
        <v>0</v>
      </c>
      <c r="BI54" s="120">
        <f t="shared" si="304"/>
        <v>0</v>
      </c>
      <c r="BJ54" s="120">
        <f t="shared" si="305"/>
        <v>0</v>
      </c>
      <c r="BK54" s="120">
        <f t="shared" si="306"/>
        <v>0</v>
      </c>
      <c r="BL54" s="120">
        <f t="shared" si="307"/>
        <v>0</v>
      </c>
      <c r="BM54" s="120">
        <f>0</f>
        <v>0</v>
      </c>
      <c r="BN54" s="120">
        <f t="shared" si="264"/>
        <v>0</v>
      </c>
      <c r="BO54" s="194">
        <f t="shared" ref="BO54:BQ54" si="350">BO10</f>
        <v>0</v>
      </c>
      <c r="BP54" s="195">
        <f t="shared" si="350"/>
        <v>0</v>
      </c>
      <c r="BQ54" s="196">
        <f t="shared" si="350"/>
        <v>0</v>
      </c>
      <c r="BR54" s="197">
        <f t="shared" si="265"/>
        <v>0</v>
      </c>
      <c r="BS54" s="197">
        <f t="shared" si="266"/>
        <v>0</v>
      </c>
      <c r="BT54" s="119">
        <f t="shared" ref="BT54:BU54" si="351">BT10</f>
        <v>0</v>
      </c>
      <c r="BU54" s="120">
        <f t="shared" si="351"/>
        <v>0</v>
      </c>
      <c r="BV54" s="120">
        <f t="shared" si="310"/>
        <v>0</v>
      </c>
      <c r="BW54" s="120">
        <f t="shared" si="311"/>
        <v>0</v>
      </c>
      <c r="BX54" s="120">
        <f t="shared" si="312"/>
        <v>0</v>
      </c>
      <c r="BY54" s="120">
        <f t="shared" si="313"/>
        <v>0</v>
      </c>
      <c r="BZ54" s="120">
        <f>0</f>
        <v>0</v>
      </c>
      <c r="CA54" s="120">
        <f t="shared" si="267"/>
        <v>0</v>
      </c>
      <c r="CB54" s="194">
        <f t="shared" ref="CB54:CD54" si="352">CB10</f>
        <v>0</v>
      </c>
      <c r="CC54" s="195">
        <f t="shared" si="352"/>
        <v>0</v>
      </c>
      <c r="CD54" s="196">
        <f t="shared" si="352"/>
        <v>0</v>
      </c>
      <c r="CE54" s="197">
        <f t="shared" si="268"/>
        <v>0</v>
      </c>
      <c r="CF54" s="197">
        <f t="shared" si="269"/>
        <v>0</v>
      </c>
      <c r="CG54" s="119">
        <f t="shared" ref="CG54:CH54" si="353">CG10</f>
        <v>0</v>
      </c>
      <c r="CH54" s="120">
        <f t="shared" si="353"/>
        <v>0</v>
      </c>
      <c r="CI54" s="120">
        <f t="shared" si="316"/>
        <v>0</v>
      </c>
      <c r="CJ54" s="120">
        <f t="shared" si="317"/>
        <v>0</v>
      </c>
      <c r="CK54" s="120">
        <f t="shared" si="318"/>
        <v>0</v>
      </c>
      <c r="CL54" s="120">
        <f t="shared" si="319"/>
        <v>0</v>
      </c>
      <c r="CM54" s="120">
        <f>0</f>
        <v>0</v>
      </c>
      <c r="CN54" s="120">
        <f t="shared" si="270"/>
        <v>0</v>
      </c>
      <c r="CO54" s="194">
        <f t="shared" ref="CO54:CQ54" si="354">CO10</f>
        <v>0</v>
      </c>
      <c r="CP54" s="195">
        <f t="shared" si="354"/>
        <v>0</v>
      </c>
      <c r="CQ54" s="196" t="str">
        <f t="shared" si="354"/>
        <v/>
      </c>
      <c r="CR54" s="197" t="str">
        <f t="shared" si="271"/>
        <v/>
      </c>
      <c r="CS54" s="197" t="str">
        <f t="shared" si="272"/>
        <v/>
      </c>
      <c r="CT54" s="119">
        <f t="shared" ref="CT54:CU54" si="355">CT10</f>
        <v>0</v>
      </c>
      <c r="CU54" s="120">
        <f t="shared" si="355"/>
        <v>0</v>
      </c>
      <c r="CV54" s="120" t="str">
        <f t="shared" si="273"/>
        <v/>
      </c>
      <c r="CW54" s="120" t="str">
        <f t="shared" si="274"/>
        <v/>
      </c>
      <c r="CX54" s="120" t="str">
        <f t="shared" si="275"/>
        <v/>
      </c>
      <c r="CY54" s="120" t="str">
        <f t="shared" si="276"/>
        <v/>
      </c>
      <c r="CZ54" s="120">
        <f>0</f>
        <v>0</v>
      </c>
      <c r="DA54" s="120"/>
      <c r="DB54" s="132" t="str">
        <f t="shared" si="322"/>
        <v/>
      </c>
      <c r="DC54" s="133" t="str">
        <f t="shared" si="323"/>
        <v/>
      </c>
    </row>
    <row r="55" spans="1:108">
      <c r="A55" s="199">
        <f t="shared" si="277"/>
        <v>0</v>
      </c>
      <c r="B55" s="194">
        <f t="shared" si="277"/>
        <v>0</v>
      </c>
      <c r="C55" s="195">
        <f t="shared" si="277"/>
        <v>0</v>
      </c>
      <c r="D55" s="196">
        <f t="shared" ref="D55" si="356">D11</f>
        <v>0</v>
      </c>
      <c r="E55" s="197">
        <f t="shared" si="250"/>
        <v>0</v>
      </c>
      <c r="F55" s="197">
        <f t="shared" si="251"/>
        <v>0</v>
      </c>
      <c r="G55" s="119">
        <f t="shared" ref="G55:H55" si="357">G11</f>
        <v>0</v>
      </c>
      <c r="H55" s="120">
        <f t="shared" si="357"/>
        <v>0</v>
      </c>
      <c r="I55" s="120">
        <f t="shared" si="280"/>
        <v>0</v>
      </c>
      <c r="J55" s="120">
        <f t="shared" si="281"/>
        <v>0</v>
      </c>
      <c r="K55" s="120">
        <f t="shared" si="282"/>
        <v>0</v>
      </c>
      <c r="L55" s="120">
        <f t="shared" si="283"/>
        <v>0</v>
      </c>
      <c r="M55" s="120">
        <f>0</f>
        <v>0</v>
      </c>
      <c r="N55" s="120">
        <f t="shared" si="252"/>
        <v>0</v>
      </c>
      <c r="O55" s="194">
        <f t="shared" ref="O55:Q55" si="358">O11</f>
        <v>0</v>
      </c>
      <c r="P55" s="195">
        <f t="shared" si="358"/>
        <v>0</v>
      </c>
      <c r="Q55" s="196">
        <f t="shared" si="358"/>
        <v>0</v>
      </c>
      <c r="R55" s="197">
        <f t="shared" si="253"/>
        <v>0</v>
      </c>
      <c r="S55" s="197">
        <f t="shared" si="254"/>
        <v>0</v>
      </c>
      <c r="T55" s="119">
        <f t="shared" ref="T55:U55" si="359">T11</f>
        <v>0</v>
      </c>
      <c r="U55" s="120">
        <f t="shared" si="359"/>
        <v>0</v>
      </c>
      <c r="V55" s="120">
        <f t="shared" si="286"/>
        <v>0</v>
      </c>
      <c r="W55" s="120">
        <f t="shared" si="287"/>
        <v>0</v>
      </c>
      <c r="X55" s="120">
        <f t="shared" si="288"/>
        <v>0</v>
      </c>
      <c r="Y55" s="120">
        <f t="shared" si="289"/>
        <v>0</v>
      </c>
      <c r="Z55" s="120">
        <f>0</f>
        <v>0</v>
      </c>
      <c r="AA55" s="120">
        <f t="shared" si="255"/>
        <v>0</v>
      </c>
      <c r="AB55" s="194">
        <f t="shared" ref="AB55:AD55" si="360">AB11</f>
        <v>0</v>
      </c>
      <c r="AC55" s="195">
        <f t="shared" si="360"/>
        <v>0</v>
      </c>
      <c r="AD55" s="196">
        <f t="shared" si="360"/>
        <v>0</v>
      </c>
      <c r="AE55" s="197">
        <f t="shared" si="256"/>
        <v>0</v>
      </c>
      <c r="AF55" s="197">
        <f t="shared" si="257"/>
        <v>0</v>
      </c>
      <c r="AG55" s="119">
        <f t="shared" ref="AG55:AH55" si="361">AG11</f>
        <v>0</v>
      </c>
      <c r="AH55" s="120">
        <f t="shared" si="361"/>
        <v>0</v>
      </c>
      <c r="AI55" s="120">
        <f t="shared" si="292"/>
        <v>0</v>
      </c>
      <c r="AJ55" s="120">
        <f t="shared" si="293"/>
        <v>0</v>
      </c>
      <c r="AK55" s="120">
        <f t="shared" si="294"/>
        <v>0</v>
      </c>
      <c r="AL55" s="120">
        <f t="shared" si="295"/>
        <v>0</v>
      </c>
      <c r="AM55" s="120">
        <f>0</f>
        <v>0</v>
      </c>
      <c r="AN55" s="120">
        <f t="shared" si="258"/>
        <v>0</v>
      </c>
      <c r="AO55" s="194">
        <f t="shared" ref="AO55:AQ55" si="362">AO11</f>
        <v>0</v>
      </c>
      <c r="AP55" s="195">
        <f t="shared" si="362"/>
        <v>0</v>
      </c>
      <c r="AQ55" s="196">
        <f t="shared" si="362"/>
        <v>0</v>
      </c>
      <c r="AR55" s="197">
        <f t="shared" si="259"/>
        <v>0</v>
      </c>
      <c r="AS55" s="197">
        <f t="shared" si="260"/>
        <v>0</v>
      </c>
      <c r="AT55" s="119">
        <f t="shared" ref="AT55:AU55" si="363">AT11</f>
        <v>0</v>
      </c>
      <c r="AU55" s="120">
        <f t="shared" si="363"/>
        <v>0</v>
      </c>
      <c r="AV55" s="120">
        <f t="shared" si="298"/>
        <v>0</v>
      </c>
      <c r="AW55" s="120">
        <f t="shared" si="299"/>
        <v>0</v>
      </c>
      <c r="AX55" s="120">
        <f t="shared" si="300"/>
        <v>0</v>
      </c>
      <c r="AY55" s="120">
        <f t="shared" si="301"/>
        <v>0</v>
      </c>
      <c r="AZ55" s="120">
        <f>0</f>
        <v>0</v>
      </c>
      <c r="BA55" s="120">
        <f t="shared" si="261"/>
        <v>0</v>
      </c>
      <c r="BB55" s="194">
        <f t="shared" ref="BB55:BD55" si="364">BB11</f>
        <v>0</v>
      </c>
      <c r="BC55" s="195">
        <f t="shared" si="364"/>
        <v>0</v>
      </c>
      <c r="BD55" s="196">
        <f t="shared" si="364"/>
        <v>0</v>
      </c>
      <c r="BE55" s="197">
        <f t="shared" si="262"/>
        <v>0</v>
      </c>
      <c r="BF55" s="197">
        <f t="shared" si="263"/>
        <v>0</v>
      </c>
      <c r="BG55" s="119">
        <f t="shared" ref="BG55:BH55" si="365">BG11</f>
        <v>0</v>
      </c>
      <c r="BH55" s="120">
        <f t="shared" si="365"/>
        <v>0</v>
      </c>
      <c r="BI55" s="120">
        <f t="shared" si="304"/>
        <v>0</v>
      </c>
      <c r="BJ55" s="120">
        <f t="shared" si="305"/>
        <v>0</v>
      </c>
      <c r="BK55" s="120">
        <f t="shared" si="306"/>
        <v>0</v>
      </c>
      <c r="BL55" s="120">
        <f t="shared" si="307"/>
        <v>0</v>
      </c>
      <c r="BM55" s="120">
        <f>0</f>
        <v>0</v>
      </c>
      <c r="BN55" s="120">
        <f t="shared" si="264"/>
        <v>0</v>
      </c>
      <c r="BO55" s="194">
        <f t="shared" ref="BO55:BQ55" si="366">BO11</f>
        <v>0</v>
      </c>
      <c r="BP55" s="195">
        <f t="shared" si="366"/>
        <v>0</v>
      </c>
      <c r="BQ55" s="196">
        <f t="shared" si="366"/>
        <v>0</v>
      </c>
      <c r="BR55" s="197">
        <f t="shared" si="265"/>
        <v>0</v>
      </c>
      <c r="BS55" s="197">
        <f t="shared" si="266"/>
        <v>0</v>
      </c>
      <c r="BT55" s="119">
        <f t="shared" ref="BT55:BU55" si="367">BT11</f>
        <v>0</v>
      </c>
      <c r="BU55" s="120">
        <f t="shared" si="367"/>
        <v>0</v>
      </c>
      <c r="BV55" s="120">
        <f t="shared" si="310"/>
        <v>0</v>
      </c>
      <c r="BW55" s="120">
        <f t="shared" si="311"/>
        <v>0</v>
      </c>
      <c r="BX55" s="120">
        <f t="shared" si="312"/>
        <v>0</v>
      </c>
      <c r="BY55" s="120">
        <f t="shared" si="313"/>
        <v>0</v>
      </c>
      <c r="BZ55" s="120">
        <f>0</f>
        <v>0</v>
      </c>
      <c r="CA55" s="120">
        <f t="shared" si="267"/>
        <v>0</v>
      </c>
      <c r="CB55" s="194">
        <f t="shared" ref="CB55:CD55" si="368">CB11</f>
        <v>0</v>
      </c>
      <c r="CC55" s="195">
        <f t="shared" si="368"/>
        <v>0</v>
      </c>
      <c r="CD55" s="196">
        <f t="shared" si="368"/>
        <v>0</v>
      </c>
      <c r="CE55" s="197">
        <f t="shared" si="268"/>
        <v>0</v>
      </c>
      <c r="CF55" s="197">
        <f t="shared" si="269"/>
        <v>0</v>
      </c>
      <c r="CG55" s="119">
        <f t="shared" ref="CG55:CH55" si="369">CG11</f>
        <v>0</v>
      </c>
      <c r="CH55" s="120">
        <f t="shared" si="369"/>
        <v>0</v>
      </c>
      <c r="CI55" s="120">
        <f t="shared" si="316"/>
        <v>0</v>
      </c>
      <c r="CJ55" s="120">
        <f t="shared" si="317"/>
        <v>0</v>
      </c>
      <c r="CK55" s="120">
        <f t="shared" si="318"/>
        <v>0</v>
      </c>
      <c r="CL55" s="120">
        <f t="shared" si="319"/>
        <v>0</v>
      </c>
      <c r="CM55" s="120">
        <f>0</f>
        <v>0</v>
      </c>
      <c r="CN55" s="120">
        <f t="shared" si="270"/>
        <v>0</v>
      </c>
      <c r="CO55" s="194">
        <f t="shared" ref="CO55:CQ55" si="370">CO11</f>
        <v>0</v>
      </c>
      <c r="CP55" s="195">
        <f t="shared" si="370"/>
        <v>0</v>
      </c>
      <c r="CQ55" s="196" t="str">
        <f t="shared" si="370"/>
        <v/>
      </c>
      <c r="CR55" s="197" t="str">
        <f t="shared" si="271"/>
        <v/>
      </c>
      <c r="CS55" s="197" t="str">
        <f t="shared" si="272"/>
        <v/>
      </c>
      <c r="CT55" s="119">
        <f t="shared" ref="CT55:CU55" si="371">CT11</f>
        <v>0</v>
      </c>
      <c r="CU55" s="120">
        <f t="shared" si="371"/>
        <v>0</v>
      </c>
      <c r="CV55" s="120" t="str">
        <f t="shared" si="273"/>
        <v/>
      </c>
      <c r="CW55" s="120" t="str">
        <f t="shared" si="274"/>
        <v/>
      </c>
      <c r="CX55" s="120" t="str">
        <f t="shared" si="275"/>
        <v/>
      </c>
      <c r="CY55" s="120" t="str">
        <f t="shared" si="276"/>
        <v/>
      </c>
      <c r="CZ55" s="120">
        <f>0</f>
        <v>0</v>
      </c>
      <c r="DA55" s="120"/>
      <c r="DB55" s="132" t="str">
        <f t="shared" si="322"/>
        <v/>
      </c>
      <c r="DC55" s="133" t="str">
        <f t="shared" si="323"/>
        <v/>
      </c>
    </row>
    <row r="56" spans="1:108">
      <c r="A56" s="199">
        <f t="shared" si="277"/>
        <v>0</v>
      </c>
      <c r="B56" s="194">
        <f t="shared" si="277"/>
        <v>0</v>
      </c>
      <c r="C56" s="195">
        <f t="shared" si="277"/>
        <v>0</v>
      </c>
      <c r="D56" s="196">
        <f t="shared" ref="D56" si="372">D12</f>
        <v>0</v>
      </c>
      <c r="E56" s="197">
        <f t="shared" si="250"/>
        <v>0</v>
      </c>
      <c r="F56" s="197">
        <f t="shared" si="251"/>
        <v>0</v>
      </c>
      <c r="G56" s="119">
        <f t="shared" ref="G56:H56" si="373">G12</f>
        <v>0</v>
      </c>
      <c r="H56" s="120">
        <f t="shared" si="373"/>
        <v>0</v>
      </c>
      <c r="I56" s="120">
        <f t="shared" si="280"/>
        <v>0</v>
      </c>
      <c r="J56" s="120">
        <f t="shared" si="281"/>
        <v>0</v>
      </c>
      <c r="K56" s="120">
        <f t="shared" si="282"/>
        <v>0</v>
      </c>
      <c r="L56" s="120">
        <f t="shared" si="283"/>
        <v>0</v>
      </c>
      <c r="M56" s="120">
        <f>0</f>
        <v>0</v>
      </c>
      <c r="N56" s="120">
        <f t="shared" si="252"/>
        <v>0</v>
      </c>
      <c r="O56" s="194">
        <f t="shared" ref="O56:Q56" si="374">O12</f>
        <v>0</v>
      </c>
      <c r="P56" s="195">
        <f t="shared" si="374"/>
        <v>0</v>
      </c>
      <c r="Q56" s="196">
        <f t="shared" si="374"/>
        <v>0</v>
      </c>
      <c r="R56" s="197">
        <f t="shared" si="253"/>
        <v>0</v>
      </c>
      <c r="S56" s="197">
        <f t="shared" si="254"/>
        <v>0</v>
      </c>
      <c r="T56" s="119">
        <f t="shared" ref="T56:U56" si="375">T12</f>
        <v>0</v>
      </c>
      <c r="U56" s="120">
        <f t="shared" si="375"/>
        <v>0</v>
      </c>
      <c r="V56" s="120">
        <f t="shared" si="286"/>
        <v>0</v>
      </c>
      <c r="W56" s="120">
        <f t="shared" si="287"/>
        <v>0</v>
      </c>
      <c r="X56" s="120">
        <f t="shared" si="288"/>
        <v>0</v>
      </c>
      <c r="Y56" s="120">
        <f t="shared" si="289"/>
        <v>0</v>
      </c>
      <c r="Z56" s="120">
        <f>0</f>
        <v>0</v>
      </c>
      <c r="AA56" s="120">
        <f t="shared" si="255"/>
        <v>0</v>
      </c>
      <c r="AB56" s="194">
        <f t="shared" ref="AB56:AD56" si="376">AB12</f>
        <v>0</v>
      </c>
      <c r="AC56" s="195">
        <f t="shared" si="376"/>
        <v>0</v>
      </c>
      <c r="AD56" s="196">
        <f t="shared" si="376"/>
        <v>0</v>
      </c>
      <c r="AE56" s="197">
        <f t="shared" si="256"/>
        <v>0</v>
      </c>
      <c r="AF56" s="197">
        <f t="shared" si="257"/>
        <v>0</v>
      </c>
      <c r="AG56" s="119">
        <f t="shared" ref="AG56:AH56" si="377">AG12</f>
        <v>0</v>
      </c>
      <c r="AH56" s="120">
        <f t="shared" si="377"/>
        <v>0</v>
      </c>
      <c r="AI56" s="120">
        <f t="shared" si="292"/>
        <v>0</v>
      </c>
      <c r="AJ56" s="120">
        <f t="shared" si="293"/>
        <v>0</v>
      </c>
      <c r="AK56" s="120">
        <f t="shared" si="294"/>
        <v>0</v>
      </c>
      <c r="AL56" s="120">
        <f t="shared" si="295"/>
        <v>0</v>
      </c>
      <c r="AM56" s="120">
        <f>0</f>
        <v>0</v>
      </c>
      <c r="AN56" s="120">
        <f t="shared" si="258"/>
        <v>0</v>
      </c>
      <c r="AO56" s="194">
        <f t="shared" ref="AO56:AQ56" si="378">AO12</f>
        <v>0</v>
      </c>
      <c r="AP56" s="195">
        <f t="shared" si="378"/>
        <v>0</v>
      </c>
      <c r="AQ56" s="196">
        <f t="shared" si="378"/>
        <v>0</v>
      </c>
      <c r="AR56" s="197">
        <f t="shared" si="259"/>
        <v>0</v>
      </c>
      <c r="AS56" s="197">
        <f t="shared" si="260"/>
        <v>0</v>
      </c>
      <c r="AT56" s="119">
        <f t="shared" ref="AT56:AU56" si="379">AT12</f>
        <v>0</v>
      </c>
      <c r="AU56" s="120">
        <f t="shared" si="379"/>
        <v>0</v>
      </c>
      <c r="AV56" s="120">
        <f t="shared" si="298"/>
        <v>0</v>
      </c>
      <c r="AW56" s="120">
        <f t="shared" si="299"/>
        <v>0</v>
      </c>
      <c r="AX56" s="120">
        <f t="shared" si="300"/>
        <v>0</v>
      </c>
      <c r="AY56" s="120">
        <f t="shared" si="301"/>
        <v>0</v>
      </c>
      <c r="AZ56" s="120">
        <f>0</f>
        <v>0</v>
      </c>
      <c r="BA56" s="120">
        <f t="shared" si="261"/>
        <v>0</v>
      </c>
      <c r="BB56" s="194">
        <f t="shared" ref="BB56:BD56" si="380">BB12</f>
        <v>0</v>
      </c>
      <c r="BC56" s="195">
        <f t="shared" si="380"/>
        <v>0</v>
      </c>
      <c r="BD56" s="196">
        <f t="shared" si="380"/>
        <v>0</v>
      </c>
      <c r="BE56" s="197">
        <f t="shared" si="262"/>
        <v>0</v>
      </c>
      <c r="BF56" s="197">
        <f t="shared" si="263"/>
        <v>0</v>
      </c>
      <c r="BG56" s="119">
        <f t="shared" ref="BG56:BH56" si="381">BG12</f>
        <v>0</v>
      </c>
      <c r="BH56" s="120">
        <f t="shared" si="381"/>
        <v>0</v>
      </c>
      <c r="BI56" s="120">
        <f t="shared" si="304"/>
        <v>0</v>
      </c>
      <c r="BJ56" s="120">
        <f t="shared" si="305"/>
        <v>0</v>
      </c>
      <c r="BK56" s="120">
        <f t="shared" si="306"/>
        <v>0</v>
      </c>
      <c r="BL56" s="120">
        <f t="shared" si="307"/>
        <v>0</v>
      </c>
      <c r="BM56" s="120">
        <f>0</f>
        <v>0</v>
      </c>
      <c r="BN56" s="120">
        <f t="shared" si="264"/>
        <v>0</v>
      </c>
      <c r="BO56" s="194">
        <f t="shared" ref="BO56:BQ56" si="382">BO12</f>
        <v>0</v>
      </c>
      <c r="BP56" s="195">
        <f t="shared" si="382"/>
        <v>0</v>
      </c>
      <c r="BQ56" s="196">
        <f t="shared" si="382"/>
        <v>0</v>
      </c>
      <c r="BR56" s="197">
        <f t="shared" si="265"/>
        <v>0</v>
      </c>
      <c r="BS56" s="197">
        <f t="shared" si="266"/>
        <v>0</v>
      </c>
      <c r="BT56" s="119">
        <f t="shared" ref="BT56:BU56" si="383">BT12</f>
        <v>0</v>
      </c>
      <c r="BU56" s="120">
        <f t="shared" si="383"/>
        <v>0</v>
      </c>
      <c r="BV56" s="120">
        <f t="shared" si="310"/>
        <v>0</v>
      </c>
      <c r="BW56" s="120">
        <f t="shared" si="311"/>
        <v>0</v>
      </c>
      <c r="BX56" s="120">
        <f t="shared" si="312"/>
        <v>0</v>
      </c>
      <c r="BY56" s="120">
        <f t="shared" si="313"/>
        <v>0</v>
      </c>
      <c r="BZ56" s="120">
        <f>0</f>
        <v>0</v>
      </c>
      <c r="CA56" s="120">
        <f t="shared" si="267"/>
        <v>0</v>
      </c>
      <c r="CB56" s="194">
        <f t="shared" ref="CB56:CD56" si="384">CB12</f>
        <v>0</v>
      </c>
      <c r="CC56" s="195">
        <f t="shared" si="384"/>
        <v>0</v>
      </c>
      <c r="CD56" s="196">
        <f t="shared" si="384"/>
        <v>0</v>
      </c>
      <c r="CE56" s="197">
        <f t="shared" si="268"/>
        <v>0</v>
      </c>
      <c r="CF56" s="197">
        <f t="shared" si="269"/>
        <v>0</v>
      </c>
      <c r="CG56" s="119">
        <f t="shared" ref="CG56:CH56" si="385">CG12</f>
        <v>0</v>
      </c>
      <c r="CH56" s="120">
        <f t="shared" si="385"/>
        <v>0</v>
      </c>
      <c r="CI56" s="120">
        <f t="shared" si="316"/>
        <v>0</v>
      </c>
      <c r="CJ56" s="120">
        <f t="shared" si="317"/>
        <v>0</v>
      </c>
      <c r="CK56" s="120">
        <f t="shared" si="318"/>
        <v>0</v>
      </c>
      <c r="CL56" s="120">
        <f t="shared" si="319"/>
        <v>0</v>
      </c>
      <c r="CM56" s="120">
        <f>0</f>
        <v>0</v>
      </c>
      <c r="CN56" s="120">
        <f t="shared" si="270"/>
        <v>0</v>
      </c>
      <c r="CO56" s="194">
        <f t="shared" ref="CO56:CQ56" si="386">CO12</f>
        <v>0</v>
      </c>
      <c r="CP56" s="195">
        <f t="shared" si="386"/>
        <v>0</v>
      </c>
      <c r="CQ56" s="196" t="str">
        <f t="shared" si="386"/>
        <v/>
      </c>
      <c r="CR56" s="197" t="str">
        <f t="shared" si="271"/>
        <v/>
      </c>
      <c r="CS56" s="197" t="str">
        <f t="shared" si="272"/>
        <v/>
      </c>
      <c r="CT56" s="119">
        <f t="shared" ref="CT56:CU56" si="387">CT12</f>
        <v>0</v>
      </c>
      <c r="CU56" s="120">
        <f t="shared" si="387"/>
        <v>0</v>
      </c>
      <c r="CV56" s="120" t="str">
        <f t="shared" si="273"/>
        <v/>
      </c>
      <c r="CW56" s="120" t="str">
        <f t="shared" si="274"/>
        <v/>
      </c>
      <c r="CX56" s="120" t="str">
        <f t="shared" si="275"/>
        <v/>
      </c>
      <c r="CY56" s="120" t="str">
        <f t="shared" si="276"/>
        <v/>
      </c>
      <c r="CZ56" s="120">
        <f>0</f>
        <v>0</v>
      </c>
      <c r="DA56" s="120"/>
      <c r="DB56" s="132" t="str">
        <f t="shared" si="322"/>
        <v/>
      </c>
      <c r="DC56" s="133" t="str">
        <f t="shared" si="323"/>
        <v/>
      </c>
    </row>
    <row r="57" spans="1:108">
      <c r="A57" s="199">
        <f t="shared" si="277"/>
        <v>0</v>
      </c>
      <c r="B57" s="194">
        <f t="shared" si="277"/>
        <v>0</v>
      </c>
      <c r="C57" s="195">
        <f t="shared" si="277"/>
        <v>0</v>
      </c>
      <c r="D57" s="196">
        <f t="shared" ref="D57" si="388">D13</f>
        <v>0</v>
      </c>
      <c r="E57" s="197">
        <f t="shared" si="250"/>
        <v>0</v>
      </c>
      <c r="F57" s="197">
        <f t="shared" si="251"/>
        <v>0</v>
      </c>
      <c r="G57" s="119">
        <f t="shared" ref="G57:H57" si="389">G13</f>
        <v>0</v>
      </c>
      <c r="H57" s="120">
        <f t="shared" si="389"/>
        <v>0</v>
      </c>
      <c r="I57" s="120">
        <f t="shared" si="280"/>
        <v>0</v>
      </c>
      <c r="J57" s="120">
        <f t="shared" si="281"/>
        <v>0</v>
      </c>
      <c r="K57" s="120">
        <f t="shared" si="282"/>
        <v>0</v>
      </c>
      <c r="L57" s="120">
        <f t="shared" si="283"/>
        <v>0</v>
      </c>
      <c r="M57" s="120">
        <f>0</f>
        <v>0</v>
      </c>
      <c r="N57" s="120">
        <f t="shared" si="252"/>
        <v>0</v>
      </c>
      <c r="O57" s="194">
        <f t="shared" ref="O57:Q57" si="390">O13</f>
        <v>0</v>
      </c>
      <c r="P57" s="195">
        <f t="shared" si="390"/>
        <v>0</v>
      </c>
      <c r="Q57" s="196">
        <f t="shared" si="390"/>
        <v>0</v>
      </c>
      <c r="R57" s="197">
        <f t="shared" si="253"/>
        <v>0</v>
      </c>
      <c r="S57" s="197">
        <f t="shared" si="254"/>
        <v>0</v>
      </c>
      <c r="T57" s="119">
        <f t="shared" ref="T57:U57" si="391">T13</f>
        <v>0</v>
      </c>
      <c r="U57" s="120">
        <f t="shared" si="391"/>
        <v>0</v>
      </c>
      <c r="V57" s="120">
        <f t="shared" si="286"/>
        <v>0</v>
      </c>
      <c r="W57" s="120">
        <f t="shared" si="287"/>
        <v>0</v>
      </c>
      <c r="X57" s="120">
        <f t="shared" si="288"/>
        <v>0</v>
      </c>
      <c r="Y57" s="120">
        <f t="shared" si="289"/>
        <v>0</v>
      </c>
      <c r="Z57" s="120">
        <f>0</f>
        <v>0</v>
      </c>
      <c r="AA57" s="120">
        <f t="shared" si="255"/>
        <v>0</v>
      </c>
      <c r="AB57" s="194">
        <f t="shared" ref="AB57:AD57" si="392">AB13</f>
        <v>0</v>
      </c>
      <c r="AC57" s="195">
        <f t="shared" si="392"/>
        <v>0</v>
      </c>
      <c r="AD57" s="196">
        <f t="shared" si="392"/>
        <v>0</v>
      </c>
      <c r="AE57" s="197">
        <f t="shared" si="256"/>
        <v>0</v>
      </c>
      <c r="AF57" s="197">
        <f t="shared" si="257"/>
        <v>0</v>
      </c>
      <c r="AG57" s="119">
        <f t="shared" ref="AG57:AH57" si="393">AG13</f>
        <v>0</v>
      </c>
      <c r="AH57" s="120">
        <f t="shared" si="393"/>
        <v>0</v>
      </c>
      <c r="AI57" s="120">
        <f t="shared" si="292"/>
        <v>0</v>
      </c>
      <c r="AJ57" s="120">
        <f t="shared" si="293"/>
        <v>0</v>
      </c>
      <c r="AK57" s="120">
        <f t="shared" si="294"/>
        <v>0</v>
      </c>
      <c r="AL57" s="120">
        <f t="shared" si="295"/>
        <v>0</v>
      </c>
      <c r="AM57" s="120">
        <f>0</f>
        <v>0</v>
      </c>
      <c r="AN57" s="120">
        <f t="shared" si="258"/>
        <v>0</v>
      </c>
      <c r="AO57" s="194">
        <f t="shared" ref="AO57:AQ57" si="394">AO13</f>
        <v>0</v>
      </c>
      <c r="AP57" s="195">
        <f t="shared" si="394"/>
        <v>0</v>
      </c>
      <c r="AQ57" s="196">
        <f t="shared" si="394"/>
        <v>0</v>
      </c>
      <c r="AR57" s="197">
        <f t="shared" si="259"/>
        <v>0</v>
      </c>
      <c r="AS57" s="197">
        <f t="shared" si="260"/>
        <v>0</v>
      </c>
      <c r="AT57" s="119">
        <f t="shared" ref="AT57:AU57" si="395">AT13</f>
        <v>0</v>
      </c>
      <c r="AU57" s="120">
        <f t="shared" si="395"/>
        <v>0</v>
      </c>
      <c r="AV57" s="120">
        <f t="shared" si="298"/>
        <v>0</v>
      </c>
      <c r="AW57" s="120">
        <f t="shared" si="299"/>
        <v>0</v>
      </c>
      <c r="AX57" s="120">
        <f t="shared" si="300"/>
        <v>0</v>
      </c>
      <c r="AY57" s="120">
        <f t="shared" si="301"/>
        <v>0</v>
      </c>
      <c r="AZ57" s="120">
        <f>0</f>
        <v>0</v>
      </c>
      <c r="BA57" s="120">
        <f t="shared" si="261"/>
        <v>0</v>
      </c>
      <c r="BB57" s="194">
        <f t="shared" ref="BB57:BD57" si="396">BB13</f>
        <v>0</v>
      </c>
      <c r="BC57" s="195">
        <f t="shared" si="396"/>
        <v>0</v>
      </c>
      <c r="BD57" s="196">
        <f t="shared" si="396"/>
        <v>0</v>
      </c>
      <c r="BE57" s="197">
        <f t="shared" si="262"/>
        <v>0</v>
      </c>
      <c r="BF57" s="197">
        <f t="shared" si="263"/>
        <v>0</v>
      </c>
      <c r="BG57" s="119">
        <f t="shared" ref="BG57:BH57" si="397">BG13</f>
        <v>0</v>
      </c>
      <c r="BH57" s="120">
        <f t="shared" si="397"/>
        <v>0</v>
      </c>
      <c r="BI57" s="120">
        <f t="shared" si="304"/>
        <v>0</v>
      </c>
      <c r="BJ57" s="120">
        <f t="shared" si="305"/>
        <v>0</v>
      </c>
      <c r="BK57" s="120">
        <f t="shared" si="306"/>
        <v>0</v>
      </c>
      <c r="BL57" s="120">
        <f t="shared" si="307"/>
        <v>0</v>
      </c>
      <c r="BM57" s="120">
        <f>0</f>
        <v>0</v>
      </c>
      <c r="BN57" s="120">
        <f t="shared" si="264"/>
        <v>0</v>
      </c>
      <c r="BO57" s="194">
        <f t="shared" ref="BO57:BQ57" si="398">BO13</f>
        <v>0</v>
      </c>
      <c r="BP57" s="195">
        <f t="shared" si="398"/>
        <v>0</v>
      </c>
      <c r="BQ57" s="196">
        <f t="shared" si="398"/>
        <v>0</v>
      </c>
      <c r="BR57" s="197">
        <f t="shared" si="265"/>
        <v>0</v>
      </c>
      <c r="BS57" s="197">
        <f t="shared" si="266"/>
        <v>0</v>
      </c>
      <c r="BT57" s="119">
        <f t="shared" ref="BT57:BU57" si="399">BT13</f>
        <v>0</v>
      </c>
      <c r="BU57" s="120">
        <f t="shared" si="399"/>
        <v>0</v>
      </c>
      <c r="BV57" s="120">
        <f t="shared" si="310"/>
        <v>0</v>
      </c>
      <c r="BW57" s="120">
        <f t="shared" si="311"/>
        <v>0</v>
      </c>
      <c r="BX57" s="120">
        <f t="shared" si="312"/>
        <v>0</v>
      </c>
      <c r="BY57" s="120">
        <f t="shared" si="313"/>
        <v>0</v>
      </c>
      <c r="BZ57" s="120">
        <f>0</f>
        <v>0</v>
      </c>
      <c r="CA57" s="120">
        <f t="shared" si="267"/>
        <v>0</v>
      </c>
      <c r="CB57" s="194">
        <f t="shared" ref="CB57:CD57" si="400">CB13</f>
        <v>0</v>
      </c>
      <c r="CC57" s="195">
        <f t="shared" si="400"/>
        <v>0</v>
      </c>
      <c r="CD57" s="196">
        <f t="shared" si="400"/>
        <v>0</v>
      </c>
      <c r="CE57" s="197">
        <f t="shared" si="268"/>
        <v>0</v>
      </c>
      <c r="CF57" s="197">
        <f t="shared" si="269"/>
        <v>0</v>
      </c>
      <c r="CG57" s="119">
        <f t="shared" ref="CG57:CH57" si="401">CG13</f>
        <v>0</v>
      </c>
      <c r="CH57" s="120">
        <f t="shared" si="401"/>
        <v>0</v>
      </c>
      <c r="CI57" s="120">
        <f t="shared" si="316"/>
        <v>0</v>
      </c>
      <c r="CJ57" s="120">
        <f t="shared" si="317"/>
        <v>0</v>
      </c>
      <c r="CK57" s="120">
        <f t="shared" si="318"/>
        <v>0</v>
      </c>
      <c r="CL57" s="120">
        <f t="shared" si="319"/>
        <v>0</v>
      </c>
      <c r="CM57" s="120">
        <f>0</f>
        <v>0</v>
      </c>
      <c r="CN57" s="120">
        <f t="shared" si="270"/>
        <v>0</v>
      </c>
      <c r="CO57" s="194">
        <f t="shared" ref="CO57:CQ57" si="402">CO13</f>
        <v>0</v>
      </c>
      <c r="CP57" s="195">
        <f t="shared" si="402"/>
        <v>0</v>
      </c>
      <c r="CQ57" s="196" t="str">
        <f t="shared" si="402"/>
        <v/>
      </c>
      <c r="CR57" s="197" t="str">
        <f t="shared" si="271"/>
        <v/>
      </c>
      <c r="CS57" s="197" t="str">
        <f t="shared" si="272"/>
        <v/>
      </c>
      <c r="CT57" s="119">
        <f t="shared" ref="CT57:CU57" si="403">CT13</f>
        <v>0</v>
      </c>
      <c r="CU57" s="120">
        <f t="shared" si="403"/>
        <v>0</v>
      </c>
      <c r="CV57" s="120" t="str">
        <f t="shared" si="273"/>
        <v/>
      </c>
      <c r="CW57" s="120" t="str">
        <f t="shared" si="274"/>
        <v/>
      </c>
      <c r="CX57" s="120" t="str">
        <f t="shared" si="275"/>
        <v/>
      </c>
      <c r="CY57" s="120" t="str">
        <f t="shared" si="276"/>
        <v/>
      </c>
      <c r="CZ57" s="120">
        <f>0</f>
        <v>0</v>
      </c>
      <c r="DA57" s="120"/>
      <c r="DB57" s="132" t="str">
        <f t="shared" si="322"/>
        <v/>
      </c>
      <c r="DC57" s="133" t="str">
        <f t="shared" si="323"/>
        <v/>
      </c>
    </row>
    <row r="58" spans="1:108">
      <c r="A58" s="199">
        <f t="shared" si="277"/>
        <v>0</v>
      </c>
      <c r="B58" s="194">
        <f t="shared" si="277"/>
        <v>0</v>
      </c>
      <c r="C58" s="195">
        <f t="shared" si="277"/>
        <v>0</v>
      </c>
      <c r="D58" s="196">
        <f t="shared" ref="D58" si="404">D14</f>
        <v>0</v>
      </c>
      <c r="E58" s="197">
        <f t="shared" si="250"/>
        <v>0</v>
      </c>
      <c r="F58" s="197">
        <f t="shared" si="251"/>
        <v>0</v>
      </c>
      <c r="G58" s="119">
        <f t="shared" ref="G58:H58" si="405">G14</f>
        <v>0</v>
      </c>
      <c r="H58" s="120">
        <f t="shared" si="405"/>
        <v>0</v>
      </c>
      <c r="I58" s="120">
        <f t="shared" si="280"/>
        <v>0</v>
      </c>
      <c r="J58" s="120">
        <f t="shared" si="281"/>
        <v>0</v>
      </c>
      <c r="K58" s="120">
        <f t="shared" si="282"/>
        <v>0</v>
      </c>
      <c r="L58" s="120">
        <f t="shared" si="283"/>
        <v>0</v>
      </c>
      <c r="M58" s="120">
        <f>0</f>
        <v>0</v>
      </c>
      <c r="N58" s="120">
        <f t="shared" si="252"/>
        <v>0</v>
      </c>
      <c r="O58" s="194">
        <f t="shared" ref="O58:Q58" si="406">O14</f>
        <v>0</v>
      </c>
      <c r="P58" s="195">
        <f t="shared" si="406"/>
        <v>0</v>
      </c>
      <c r="Q58" s="196">
        <f t="shared" si="406"/>
        <v>0</v>
      </c>
      <c r="R58" s="197">
        <f t="shared" si="253"/>
        <v>0</v>
      </c>
      <c r="S58" s="197">
        <f t="shared" si="254"/>
        <v>0</v>
      </c>
      <c r="T58" s="119">
        <f t="shared" ref="T58:U58" si="407">T14</f>
        <v>0</v>
      </c>
      <c r="U58" s="120">
        <f t="shared" si="407"/>
        <v>0</v>
      </c>
      <c r="V58" s="120">
        <f t="shared" si="286"/>
        <v>0</v>
      </c>
      <c r="W58" s="120">
        <f t="shared" si="287"/>
        <v>0</v>
      </c>
      <c r="X58" s="120">
        <f t="shared" si="288"/>
        <v>0</v>
      </c>
      <c r="Y58" s="120">
        <f t="shared" si="289"/>
        <v>0</v>
      </c>
      <c r="Z58" s="120">
        <f>0</f>
        <v>0</v>
      </c>
      <c r="AA58" s="120">
        <f t="shared" si="255"/>
        <v>0</v>
      </c>
      <c r="AB58" s="194">
        <f t="shared" ref="AB58:AD58" si="408">AB14</f>
        <v>0</v>
      </c>
      <c r="AC58" s="195">
        <f t="shared" si="408"/>
        <v>0</v>
      </c>
      <c r="AD58" s="196">
        <f t="shared" si="408"/>
        <v>0</v>
      </c>
      <c r="AE58" s="197">
        <f t="shared" si="256"/>
        <v>0</v>
      </c>
      <c r="AF58" s="197">
        <f t="shared" si="257"/>
        <v>0</v>
      </c>
      <c r="AG58" s="119">
        <f t="shared" ref="AG58:AH58" si="409">AG14</f>
        <v>0</v>
      </c>
      <c r="AH58" s="120">
        <f t="shared" si="409"/>
        <v>0</v>
      </c>
      <c r="AI58" s="120">
        <f t="shared" si="292"/>
        <v>0</v>
      </c>
      <c r="AJ58" s="120">
        <f t="shared" si="293"/>
        <v>0</v>
      </c>
      <c r="AK58" s="120">
        <f t="shared" si="294"/>
        <v>0</v>
      </c>
      <c r="AL58" s="120">
        <f t="shared" si="295"/>
        <v>0</v>
      </c>
      <c r="AM58" s="120">
        <f>0</f>
        <v>0</v>
      </c>
      <c r="AN58" s="120">
        <f t="shared" si="258"/>
        <v>0</v>
      </c>
      <c r="AO58" s="194">
        <f t="shared" ref="AO58:AQ58" si="410">AO14</f>
        <v>0</v>
      </c>
      <c r="AP58" s="195">
        <f t="shared" si="410"/>
        <v>0</v>
      </c>
      <c r="AQ58" s="196">
        <f t="shared" si="410"/>
        <v>0</v>
      </c>
      <c r="AR58" s="197">
        <f t="shared" si="259"/>
        <v>0</v>
      </c>
      <c r="AS58" s="197">
        <f t="shared" si="260"/>
        <v>0</v>
      </c>
      <c r="AT58" s="119">
        <f t="shared" ref="AT58:AU58" si="411">AT14</f>
        <v>0</v>
      </c>
      <c r="AU58" s="120">
        <f t="shared" si="411"/>
        <v>0</v>
      </c>
      <c r="AV58" s="120">
        <f t="shared" si="298"/>
        <v>0</v>
      </c>
      <c r="AW58" s="120">
        <f t="shared" si="299"/>
        <v>0</v>
      </c>
      <c r="AX58" s="120">
        <f t="shared" si="300"/>
        <v>0</v>
      </c>
      <c r="AY58" s="120">
        <f t="shared" si="301"/>
        <v>0</v>
      </c>
      <c r="AZ58" s="120">
        <f>0</f>
        <v>0</v>
      </c>
      <c r="BA58" s="120">
        <f t="shared" si="261"/>
        <v>0</v>
      </c>
      <c r="BB58" s="194">
        <f t="shared" ref="BB58:BD58" si="412">BB14</f>
        <v>0</v>
      </c>
      <c r="BC58" s="195">
        <f t="shared" si="412"/>
        <v>0</v>
      </c>
      <c r="BD58" s="196">
        <f t="shared" si="412"/>
        <v>0</v>
      </c>
      <c r="BE58" s="197">
        <f t="shared" si="262"/>
        <v>0</v>
      </c>
      <c r="BF58" s="197">
        <f t="shared" si="263"/>
        <v>0</v>
      </c>
      <c r="BG58" s="119">
        <f t="shared" ref="BG58:BH58" si="413">BG14</f>
        <v>0</v>
      </c>
      <c r="BH58" s="120">
        <f t="shared" si="413"/>
        <v>0</v>
      </c>
      <c r="BI58" s="120">
        <f t="shared" si="304"/>
        <v>0</v>
      </c>
      <c r="BJ58" s="120">
        <f t="shared" si="305"/>
        <v>0</v>
      </c>
      <c r="BK58" s="120">
        <f t="shared" si="306"/>
        <v>0</v>
      </c>
      <c r="BL58" s="120">
        <f t="shared" si="307"/>
        <v>0</v>
      </c>
      <c r="BM58" s="120">
        <f>0</f>
        <v>0</v>
      </c>
      <c r="BN58" s="120">
        <f t="shared" si="264"/>
        <v>0</v>
      </c>
      <c r="BO58" s="194">
        <f t="shared" ref="BO58:BQ58" si="414">BO14</f>
        <v>0</v>
      </c>
      <c r="BP58" s="195">
        <f t="shared" si="414"/>
        <v>0</v>
      </c>
      <c r="BQ58" s="196">
        <f t="shared" si="414"/>
        <v>0</v>
      </c>
      <c r="BR58" s="197">
        <f t="shared" si="265"/>
        <v>0</v>
      </c>
      <c r="BS58" s="197">
        <f t="shared" si="266"/>
        <v>0</v>
      </c>
      <c r="BT58" s="119">
        <f t="shared" ref="BT58:BU58" si="415">BT14</f>
        <v>0</v>
      </c>
      <c r="BU58" s="120">
        <f t="shared" si="415"/>
        <v>0</v>
      </c>
      <c r="BV58" s="120">
        <f t="shared" si="310"/>
        <v>0</v>
      </c>
      <c r="BW58" s="120">
        <f t="shared" si="311"/>
        <v>0</v>
      </c>
      <c r="BX58" s="120">
        <f t="shared" si="312"/>
        <v>0</v>
      </c>
      <c r="BY58" s="120">
        <f t="shared" si="313"/>
        <v>0</v>
      </c>
      <c r="BZ58" s="120">
        <f>0</f>
        <v>0</v>
      </c>
      <c r="CA58" s="120">
        <f t="shared" si="267"/>
        <v>0</v>
      </c>
      <c r="CB58" s="194">
        <f t="shared" ref="CB58:CD58" si="416">CB14</f>
        <v>0</v>
      </c>
      <c r="CC58" s="195">
        <f t="shared" si="416"/>
        <v>0</v>
      </c>
      <c r="CD58" s="196">
        <f t="shared" si="416"/>
        <v>0</v>
      </c>
      <c r="CE58" s="197">
        <f t="shared" si="268"/>
        <v>0</v>
      </c>
      <c r="CF58" s="197">
        <f t="shared" si="269"/>
        <v>0</v>
      </c>
      <c r="CG58" s="119">
        <f t="shared" ref="CG58:CH58" si="417">CG14</f>
        <v>0</v>
      </c>
      <c r="CH58" s="120">
        <f t="shared" si="417"/>
        <v>0</v>
      </c>
      <c r="CI58" s="120">
        <f t="shared" si="316"/>
        <v>0</v>
      </c>
      <c r="CJ58" s="120">
        <f t="shared" si="317"/>
        <v>0</v>
      </c>
      <c r="CK58" s="120">
        <f t="shared" si="318"/>
        <v>0</v>
      </c>
      <c r="CL58" s="120">
        <f t="shared" si="319"/>
        <v>0</v>
      </c>
      <c r="CM58" s="120">
        <f>0</f>
        <v>0</v>
      </c>
      <c r="CN58" s="120">
        <f t="shared" si="270"/>
        <v>0</v>
      </c>
      <c r="CO58" s="194">
        <f t="shared" ref="CO58:CQ58" si="418">CO14</f>
        <v>0</v>
      </c>
      <c r="CP58" s="195">
        <f t="shared" si="418"/>
        <v>0</v>
      </c>
      <c r="CQ58" s="196" t="str">
        <f t="shared" si="418"/>
        <v/>
      </c>
      <c r="CR58" s="197" t="str">
        <f t="shared" si="271"/>
        <v/>
      </c>
      <c r="CS58" s="197" t="str">
        <f t="shared" si="272"/>
        <v/>
      </c>
      <c r="CT58" s="119">
        <f t="shared" ref="CT58:CU58" si="419">CT14</f>
        <v>0</v>
      </c>
      <c r="CU58" s="120">
        <f t="shared" si="419"/>
        <v>0</v>
      </c>
      <c r="CV58" s="120" t="str">
        <f t="shared" si="273"/>
        <v/>
      </c>
      <c r="CW58" s="120" t="str">
        <f t="shared" si="274"/>
        <v/>
      </c>
      <c r="CX58" s="120" t="str">
        <f t="shared" si="275"/>
        <v/>
      </c>
      <c r="CY58" s="120" t="str">
        <f t="shared" si="276"/>
        <v/>
      </c>
      <c r="CZ58" s="120">
        <f>0</f>
        <v>0</v>
      </c>
      <c r="DA58" s="120"/>
      <c r="DB58" s="132" t="str">
        <f t="shared" si="322"/>
        <v/>
      </c>
      <c r="DC58" s="133" t="str">
        <f t="shared" si="323"/>
        <v/>
      </c>
    </row>
    <row r="59" spans="1:108">
      <c r="A59" s="199">
        <f t="shared" si="277"/>
        <v>0</v>
      </c>
      <c r="B59" s="194">
        <f t="shared" si="277"/>
        <v>0</v>
      </c>
      <c r="C59" s="195">
        <f t="shared" si="277"/>
        <v>0</v>
      </c>
      <c r="D59" s="196">
        <f t="shared" ref="D59" si="420">D15</f>
        <v>0</v>
      </c>
      <c r="E59" s="197">
        <f t="shared" si="250"/>
        <v>0</v>
      </c>
      <c r="F59" s="197">
        <f t="shared" si="251"/>
        <v>0</v>
      </c>
      <c r="G59" s="119">
        <f t="shared" ref="G59:H59" si="421">G15</f>
        <v>0</v>
      </c>
      <c r="H59" s="120">
        <f t="shared" si="421"/>
        <v>0</v>
      </c>
      <c r="I59" s="120">
        <f t="shared" si="280"/>
        <v>0</v>
      </c>
      <c r="J59" s="120">
        <f t="shared" si="281"/>
        <v>0</v>
      </c>
      <c r="K59" s="120">
        <f t="shared" si="282"/>
        <v>0</v>
      </c>
      <c r="L59" s="120">
        <f t="shared" si="283"/>
        <v>0</v>
      </c>
      <c r="M59" s="120">
        <f>0</f>
        <v>0</v>
      </c>
      <c r="N59" s="120">
        <f t="shared" si="252"/>
        <v>0</v>
      </c>
      <c r="O59" s="194">
        <f t="shared" ref="O59:Q59" si="422">O15</f>
        <v>0</v>
      </c>
      <c r="P59" s="195">
        <f t="shared" si="422"/>
        <v>0</v>
      </c>
      <c r="Q59" s="196">
        <f t="shared" si="422"/>
        <v>0</v>
      </c>
      <c r="R59" s="197">
        <f t="shared" si="253"/>
        <v>0</v>
      </c>
      <c r="S59" s="197">
        <f t="shared" si="254"/>
        <v>0</v>
      </c>
      <c r="T59" s="119">
        <f t="shared" ref="T59:U59" si="423">T15</f>
        <v>0</v>
      </c>
      <c r="U59" s="120">
        <f t="shared" si="423"/>
        <v>0</v>
      </c>
      <c r="V59" s="120">
        <f t="shared" si="286"/>
        <v>0</v>
      </c>
      <c r="W59" s="120">
        <f t="shared" si="287"/>
        <v>0</v>
      </c>
      <c r="X59" s="120">
        <f t="shared" si="288"/>
        <v>0</v>
      </c>
      <c r="Y59" s="120">
        <f t="shared" si="289"/>
        <v>0</v>
      </c>
      <c r="Z59" s="120">
        <f>0</f>
        <v>0</v>
      </c>
      <c r="AA59" s="120">
        <f t="shared" si="255"/>
        <v>0</v>
      </c>
      <c r="AB59" s="194">
        <f t="shared" ref="AB59:AD59" si="424">AB15</f>
        <v>0</v>
      </c>
      <c r="AC59" s="195">
        <f t="shared" si="424"/>
        <v>0</v>
      </c>
      <c r="AD59" s="196">
        <f t="shared" si="424"/>
        <v>0</v>
      </c>
      <c r="AE59" s="197">
        <f t="shared" si="256"/>
        <v>0</v>
      </c>
      <c r="AF59" s="197">
        <f t="shared" si="257"/>
        <v>0</v>
      </c>
      <c r="AG59" s="119">
        <f t="shared" ref="AG59:AH59" si="425">AG15</f>
        <v>0</v>
      </c>
      <c r="AH59" s="120">
        <f t="shared" si="425"/>
        <v>0</v>
      </c>
      <c r="AI59" s="120">
        <f t="shared" si="292"/>
        <v>0</v>
      </c>
      <c r="AJ59" s="120">
        <f t="shared" si="293"/>
        <v>0</v>
      </c>
      <c r="AK59" s="120">
        <f t="shared" si="294"/>
        <v>0</v>
      </c>
      <c r="AL59" s="120">
        <f t="shared" si="295"/>
        <v>0</v>
      </c>
      <c r="AM59" s="120">
        <f>0</f>
        <v>0</v>
      </c>
      <c r="AN59" s="120">
        <f t="shared" si="258"/>
        <v>0</v>
      </c>
      <c r="AO59" s="194">
        <f t="shared" ref="AO59:AQ59" si="426">AO15</f>
        <v>0</v>
      </c>
      <c r="AP59" s="195">
        <f t="shared" si="426"/>
        <v>0</v>
      </c>
      <c r="AQ59" s="196">
        <f t="shared" si="426"/>
        <v>0</v>
      </c>
      <c r="AR59" s="197">
        <f t="shared" si="259"/>
        <v>0</v>
      </c>
      <c r="AS59" s="197">
        <f t="shared" si="260"/>
        <v>0</v>
      </c>
      <c r="AT59" s="119">
        <f t="shared" ref="AT59:AU59" si="427">AT15</f>
        <v>0</v>
      </c>
      <c r="AU59" s="120">
        <f t="shared" si="427"/>
        <v>0</v>
      </c>
      <c r="AV59" s="120">
        <f t="shared" si="298"/>
        <v>0</v>
      </c>
      <c r="AW59" s="120">
        <f t="shared" si="299"/>
        <v>0</v>
      </c>
      <c r="AX59" s="120">
        <f t="shared" si="300"/>
        <v>0</v>
      </c>
      <c r="AY59" s="120">
        <f t="shared" si="301"/>
        <v>0</v>
      </c>
      <c r="AZ59" s="120">
        <f>0</f>
        <v>0</v>
      </c>
      <c r="BA59" s="120">
        <f t="shared" si="261"/>
        <v>0</v>
      </c>
      <c r="BB59" s="194">
        <f t="shared" ref="BB59:BD59" si="428">BB15</f>
        <v>0</v>
      </c>
      <c r="BC59" s="195">
        <f t="shared" si="428"/>
        <v>0</v>
      </c>
      <c r="BD59" s="196">
        <f t="shared" si="428"/>
        <v>0</v>
      </c>
      <c r="BE59" s="197">
        <f t="shared" si="262"/>
        <v>0</v>
      </c>
      <c r="BF59" s="197">
        <f t="shared" si="263"/>
        <v>0</v>
      </c>
      <c r="BG59" s="119">
        <f t="shared" ref="BG59:BH59" si="429">BG15</f>
        <v>0</v>
      </c>
      <c r="BH59" s="120">
        <f t="shared" si="429"/>
        <v>0</v>
      </c>
      <c r="BI59" s="120">
        <f t="shared" si="304"/>
        <v>0</v>
      </c>
      <c r="BJ59" s="120">
        <f t="shared" si="305"/>
        <v>0</v>
      </c>
      <c r="BK59" s="120">
        <f t="shared" si="306"/>
        <v>0</v>
      </c>
      <c r="BL59" s="120">
        <f t="shared" si="307"/>
        <v>0</v>
      </c>
      <c r="BM59" s="120">
        <f>0</f>
        <v>0</v>
      </c>
      <c r="BN59" s="120">
        <f t="shared" si="264"/>
        <v>0</v>
      </c>
      <c r="BO59" s="194">
        <f t="shared" ref="BO59:BQ59" si="430">BO15</f>
        <v>0</v>
      </c>
      <c r="BP59" s="195">
        <f t="shared" si="430"/>
        <v>0</v>
      </c>
      <c r="BQ59" s="196">
        <f t="shared" si="430"/>
        <v>0</v>
      </c>
      <c r="BR59" s="197">
        <f t="shared" si="265"/>
        <v>0</v>
      </c>
      <c r="BS59" s="197">
        <f t="shared" si="266"/>
        <v>0</v>
      </c>
      <c r="BT59" s="119">
        <f t="shared" ref="BT59:BU59" si="431">BT15</f>
        <v>0</v>
      </c>
      <c r="BU59" s="120">
        <f t="shared" si="431"/>
        <v>0</v>
      </c>
      <c r="BV59" s="120">
        <f t="shared" si="310"/>
        <v>0</v>
      </c>
      <c r="BW59" s="120">
        <f t="shared" si="311"/>
        <v>0</v>
      </c>
      <c r="BX59" s="120">
        <f t="shared" si="312"/>
        <v>0</v>
      </c>
      <c r="BY59" s="120">
        <f t="shared" si="313"/>
        <v>0</v>
      </c>
      <c r="BZ59" s="120">
        <f>0</f>
        <v>0</v>
      </c>
      <c r="CA59" s="120">
        <f t="shared" si="267"/>
        <v>0</v>
      </c>
      <c r="CB59" s="194">
        <f t="shared" ref="CB59:CD59" si="432">CB15</f>
        <v>0</v>
      </c>
      <c r="CC59" s="195">
        <f t="shared" si="432"/>
        <v>0</v>
      </c>
      <c r="CD59" s="196">
        <f t="shared" si="432"/>
        <v>0</v>
      </c>
      <c r="CE59" s="197">
        <f t="shared" si="268"/>
        <v>0</v>
      </c>
      <c r="CF59" s="197">
        <f t="shared" si="269"/>
        <v>0</v>
      </c>
      <c r="CG59" s="119">
        <f t="shared" ref="CG59:CH59" si="433">CG15</f>
        <v>0</v>
      </c>
      <c r="CH59" s="120">
        <f t="shared" si="433"/>
        <v>0</v>
      </c>
      <c r="CI59" s="120">
        <f t="shared" si="316"/>
        <v>0</v>
      </c>
      <c r="CJ59" s="120">
        <f t="shared" si="317"/>
        <v>0</v>
      </c>
      <c r="CK59" s="120">
        <f t="shared" si="318"/>
        <v>0</v>
      </c>
      <c r="CL59" s="120">
        <f t="shared" si="319"/>
        <v>0</v>
      </c>
      <c r="CM59" s="120">
        <f>0</f>
        <v>0</v>
      </c>
      <c r="CN59" s="120">
        <f t="shared" si="270"/>
        <v>0</v>
      </c>
      <c r="CO59" s="194">
        <f t="shared" ref="CO59:CQ59" si="434">CO15</f>
        <v>0</v>
      </c>
      <c r="CP59" s="195">
        <f t="shared" si="434"/>
        <v>0</v>
      </c>
      <c r="CQ59" s="196" t="str">
        <f t="shared" si="434"/>
        <v/>
      </c>
      <c r="CR59" s="197" t="str">
        <f t="shared" si="271"/>
        <v/>
      </c>
      <c r="CS59" s="197" t="str">
        <f t="shared" si="272"/>
        <v/>
      </c>
      <c r="CT59" s="119">
        <f t="shared" ref="CT59:CU59" si="435">CT15</f>
        <v>0</v>
      </c>
      <c r="CU59" s="120">
        <f t="shared" si="435"/>
        <v>0</v>
      </c>
      <c r="CV59" s="120" t="str">
        <f t="shared" si="273"/>
        <v/>
      </c>
      <c r="CW59" s="120" t="str">
        <f t="shared" si="274"/>
        <v/>
      </c>
      <c r="CX59" s="120" t="str">
        <f t="shared" si="275"/>
        <v/>
      </c>
      <c r="CY59" s="120" t="str">
        <f t="shared" si="276"/>
        <v/>
      </c>
      <c r="CZ59" s="120">
        <f>0</f>
        <v>0</v>
      </c>
      <c r="DA59" s="120"/>
      <c r="DB59" s="132" t="str">
        <f t="shared" si="322"/>
        <v/>
      </c>
      <c r="DC59" s="133" t="str">
        <f t="shared" si="323"/>
        <v/>
      </c>
    </row>
    <row r="60" spans="1:108">
      <c r="A60" s="199">
        <f t="shared" si="277"/>
        <v>0</v>
      </c>
      <c r="B60" s="194">
        <f t="shared" si="277"/>
        <v>0</v>
      </c>
      <c r="C60" s="195">
        <f t="shared" si="277"/>
        <v>0</v>
      </c>
      <c r="D60" s="196">
        <f t="shared" ref="D60" si="436">D16</f>
        <v>0</v>
      </c>
      <c r="E60" s="197">
        <f t="shared" si="250"/>
        <v>0</v>
      </c>
      <c r="F60" s="197">
        <f t="shared" si="251"/>
        <v>0</v>
      </c>
      <c r="G60" s="119">
        <f t="shared" ref="G60:H60" si="437">G16</f>
        <v>0</v>
      </c>
      <c r="H60" s="120">
        <f t="shared" si="437"/>
        <v>0</v>
      </c>
      <c r="I60" s="120">
        <f t="shared" si="280"/>
        <v>0</v>
      </c>
      <c r="J60" s="120">
        <f t="shared" si="281"/>
        <v>0</v>
      </c>
      <c r="K60" s="120">
        <f t="shared" si="282"/>
        <v>0</v>
      </c>
      <c r="L60" s="120">
        <f t="shared" si="283"/>
        <v>0</v>
      </c>
      <c r="M60" s="120">
        <f>0</f>
        <v>0</v>
      </c>
      <c r="N60" s="120">
        <f t="shared" si="252"/>
        <v>0</v>
      </c>
      <c r="O60" s="194">
        <f t="shared" ref="O60:Q60" si="438">O16</f>
        <v>0</v>
      </c>
      <c r="P60" s="195">
        <f t="shared" si="438"/>
        <v>0</v>
      </c>
      <c r="Q60" s="196">
        <f t="shared" si="438"/>
        <v>0</v>
      </c>
      <c r="R60" s="197">
        <f t="shared" si="253"/>
        <v>0</v>
      </c>
      <c r="S60" s="197">
        <f t="shared" si="254"/>
        <v>0</v>
      </c>
      <c r="T60" s="119">
        <f t="shared" ref="T60:U60" si="439">T16</f>
        <v>0</v>
      </c>
      <c r="U60" s="120">
        <f t="shared" si="439"/>
        <v>0</v>
      </c>
      <c r="V60" s="120">
        <f t="shared" si="286"/>
        <v>0</v>
      </c>
      <c r="W60" s="120">
        <f t="shared" si="287"/>
        <v>0</v>
      </c>
      <c r="X60" s="120">
        <f t="shared" si="288"/>
        <v>0</v>
      </c>
      <c r="Y60" s="120">
        <f t="shared" si="289"/>
        <v>0</v>
      </c>
      <c r="Z60" s="120">
        <f>0</f>
        <v>0</v>
      </c>
      <c r="AA60" s="120">
        <f t="shared" si="255"/>
        <v>0</v>
      </c>
      <c r="AB60" s="194">
        <f t="shared" ref="AB60:AD60" si="440">AB16</f>
        <v>0</v>
      </c>
      <c r="AC60" s="195">
        <f t="shared" si="440"/>
        <v>0</v>
      </c>
      <c r="AD60" s="196">
        <f t="shared" si="440"/>
        <v>0</v>
      </c>
      <c r="AE60" s="197">
        <f t="shared" si="256"/>
        <v>0</v>
      </c>
      <c r="AF60" s="197">
        <f t="shared" si="257"/>
        <v>0</v>
      </c>
      <c r="AG60" s="119">
        <f t="shared" ref="AG60:AH60" si="441">AG16</f>
        <v>0</v>
      </c>
      <c r="AH60" s="120">
        <f t="shared" si="441"/>
        <v>0</v>
      </c>
      <c r="AI60" s="120">
        <f t="shared" si="292"/>
        <v>0</v>
      </c>
      <c r="AJ60" s="120">
        <f t="shared" si="293"/>
        <v>0</v>
      </c>
      <c r="AK60" s="120">
        <f t="shared" si="294"/>
        <v>0</v>
      </c>
      <c r="AL60" s="120">
        <f t="shared" si="295"/>
        <v>0</v>
      </c>
      <c r="AM60" s="120">
        <f>0</f>
        <v>0</v>
      </c>
      <c r="AN60" s="120">
        <f t="shared" si="258"/>
        <v>0</v>
      </c>
      <c r="AO60" s="194">
        <f t="shared" ref="AO60:AQ60" si="442">AO16</f>
        <v>0</v>
      </c>
      <c r="AP60" s="195">
        <f t="shared" si="442"/>
        <v>0</v>
      </c>
      <c r="AQ60" s="196">
        <f t="shared" si="442"/>
        <v>0</v>
      </c>
      <c r="AR60" s="197">
        <f t="shared" si="259"/>
        <v>0</v>
      </c>
      <c r="AS60" s="197">
        <f t="shared" si="260"/>
        <v>0</v>
      </c>
      <c r="AT60" s="119">
        <f t="shared" ref="AT60:AU60" si="443">AT16</f>
        <v>0</v>
      </c>
      <c r="AU60" s="120">
        <f t="shared" si="443"/>
        <v>0</v>
      </c>
      <c r="AV60" s="120">
        <f t="shared" si="298"/>
        <v>0</v>
      </c>
      <c r="AW60" s="120">
        <f t="shared" si="299"/>
        <v>0</v>
      </c>
      <c r="AX60" s="120">
        <f t="shared" si="300"/>
        <v>0</v>
      </c>
      <c r="AY60" s="120">
        <f t="shared" si="301"/>
        <v>0</v>
      </c>
      <c r="AZ60" s="120">
        <f>0</f>
        <v>0</v>
      </c>
      <c r="BA60" s="120">
        <f t="shared" si="261"/>
        <v>0</v>
      </c>
      <c r="BB60" s="194">
        <f t="shared" ref="BB60:BD60" si="444">BB16</f>
        <v>0</v>
      </c>
      <c r="BC60" s="195">
        <f t="shared" si="444"/>
        <v>0</v>
      </c>
      <c r="BD60" s="196">
        <f t="shared" si="444"/>
        <v>0</v>
      </c>
      <c r="BE60" s="197">
        <f t="shared" si="262"/>
        <v>0</v>
      </c>
      <c r="BF60" s="197">
        <f t="shared" si="263"/>
        <v>0</v>
      </c>
      <c r="BG60" s="119">
        <f t="shared" ref="BG60:BH60" si="445">BG16</f>
        <v>0</v>
      </c>
      <c r="BH60" s="120">
        <f t="shared" si="445"/>
        <v>0</v>
      </c>
      <c r="BI60" s="120">
        <f t="shared" si="304"/>
        <v>0</v>
      </c>
      <c r="BJ60" s="120">
        <f t="shared" si="305"/>
        <v>0</v>
      </c>
      <c r="BK60" s="120">
        <f t="shared" si="306"/>
        <v>0</v>
      </c>
      <c r="BL60" s="120">
        <f t="shared" si="307"/>
        <v>0</v>
      </c>
      <c r="BM60" s="120">
        <f>0</f>
        <v>0</v>
      </c>
      <c r="BN60" s="120">
        <f t="shared" si="264"/>
        <v>0</v>
      </c>
      <c r="BO60" s="194">
        <f t="shared" ref="BO60:BQ60" si="446">BO16</f>
        <v>0</v>
      </c>
      <c r="BP60" s="195">
        <f t="shared" si="446"/>
        <v>0</v>
      </c>
      <c r="BQ60" s="196">
        <f t="shared" si="446"/>
        <v>0</v>
      </c>
      <c r="BR60" s="197">
        <f t="shared" si="265"/>
        <v>0</v>
      </c>
      <c r="BS60" s="197">
        <f t="shared" si="266"/>
        <v>0</v>
      </c>
      <c r="BT60" s="119">
        <f t="shared" ref="BT60:BU60" si="447">BT16</f>
        <v>0</v>
      </c>
      <c r="BU60" s="120">
        <f t="shared" si="447"/>
        <v>0</v>
      </c>
      <c r="BV60" s="120">
        <f t="shared" si="310"/>
        <v>0</v>
      </c>
      <c r="BW60" s="120">
        <f t="shared" si="311"/>
        <v>0</v>
      </c>
      <c r="BX60" s="120">
        <f t="shared" si="312"/>
        <v>0</v>
      </c>
      <c r="BY60" s="120">
        <f t="shared" si="313"/>
        <v>0</v>
      </c>
      <c r="BZ60" s="120">
        <f>0</f>
        <v>0</v>
      </c>
      <c r="CA60" s="120">
        <f t="shared" si="267"/>
        <v>0</v>
      </c>
      <c r="CB60" s="194">
        <f t="shared" ref="CB60:CD60" si="448">CB16</f>
        <v>0</v>
      </c>
      <c r="CC60" s="195">
        <f t="shared" si="448"/>
        <v>0</v>
      </c>
      <c r="CD60" s="196">
        <f t="shared" si="448"/>
        <v>0</v>
      </c>
      <c r="CE60" s="197">
        <f t="shared" si="268"/>
        <v>0</v>
      </c>
      <c r="CF60" s="197">
        <f t="shared" si="269"/>
        <v>0</v>
      </c>
      <c r="CG60" s="119">
        <f t="shared" ref="CG60:CH60" si="449">CG16</f>
        <v>0</v>
      </c>
      <c r="CH60" s="120">
        <f t="shared" si="449"/>
        <v>0</v>
      </c>
      <c r="CI60" s="120">
        <f t="shared" si="316"/>
        <v>0</v>
      </c>
      <c r="CJ60" s="120">
        <f t="shared" si="317"/>
        <v>0</v>
      </c>
      <c r="CK60" s="120">
        <f t="shared" si="318"/>
        <v>0</v>
      </c>
      <c r="CL60" s="120">
        <f t="shared" si="319"/>
        <v>0</v>
      </c>
      <c r="CM60" s="120">
        <f>0</f>
        <v>0</v>
      </c>
      <c r="CN60" s="120">
        <f t="shared" si="270"/>
        <v>0</v>
      </c>
      <c r="CO60" s="194">
        <f t="shared" ref="CO60:CQ60" si="450">CO16</f>
        <v>0</v>
      </c>
      <c r="CP60" s="195">
        <f t="shared" si="450"/>
        <v>0</v>
      </c>
      <c r="CQ60" s="196" t="str">
        <f t="shared" si="450"/>
        <v/>
      </c>
      <c r="CR60" s="197" t="str">
        <f t="shared" si="271"/>
        <v/>
      </c>
      <c r="CS60" s="197" t="str">
        <f t="shared" si="272"/>
        <v/>
      </c>
      <c r="CT60" s="119">
        <f t="shared" ref="CT60:CU60" si="451">CT16</f>
        <v>0</v>
      </c>
      <c r="CU60" s="120">
        <f t="shared" si="451"/>
        <v>0</v>
      </c>
      <c r="CV60" s="120" t="str">
        <f t="shared" si="273"/>
        <v/>
      </c>
      <c r="CW60" s="120" t="str">
        <f t="shared" si="274"/>
        <v/>
      </c>
      <c r="CX60" s="120" t="str">
        <f t="shared" si="275"/>
        <v/>
      </c>
      <c r="CY60" s="120" t="str">
        <f t="shared" si="276"/>
        <v/>
      </c>
      <c r="CZ60" s="120">
        <f>0</f>
        <v>0</v>
      </c>
      <c r="DA60" s="120"/>
      <c r="DB60" s="132" t="str">
        <f t="shared" si="322"/>
        <v/>
      </c>
      <c r="DC60" s="133" t="str">
        <f t="shared" si="323"/>
        <v/>
      </c>
    </row>
    <row r="61" spans="1:108">
      <c r="A61" s="199">
        <f t="shared" si="277"/>
        <v>0</v>
      </c>
      <c r="B61" s="194">
        <f t="shared" si="277"/>
        <v>0</v>
      </c>
      <c r="C61" s="195">
        <f t="shared" si="277"/>
        <v>0</v>
      </c>
      <c r="D61" s="196">
        <f t="shared" ref="D61" si="452">D17</f>
        <v>0</v>
      </c>
      <c r="E61" s="197">
        <f t="shared" si="250"/>
        <v>0</v>
      </c>
      <c r="F61" s="197">
        <f t="shared" si="251"/>
        <v>0</v>
      </c>
      <c r="G61" s="119">
        <f t="shared" ref="G61:H61" si="453">G17</f>
        <v>0</v>
      </c>
      <c r="H61" s="120">
        <f t="shared" si="453"/>
        <v>0</v>
      </c>
      <c r="I61" s="120">
        <f t="shared" si="280"/>
        <v>0</v>
      </c>
      <c r="J61" s="120">
        <f t="shared" si="281"/>
        <v>0</v>
      </c>
      <c r="K61" s="120">
        <f t="shared" si="282"/>
        <v>0</v>
      </c>
      <c r="L61" s="120">
        <f t="shared" si="283"/>
        <v>0</v>
      </c>
      <c r="M61" s="120">
        <f>0</f>
        <v>0</v>
      </c>
      <c r="N61" s="120">
        <f t="shared" si="252"/>
        <v>0</v>
      </c>
      <c r="O61" s="194">
        <f t="shared" ref="O61:Q61" si="454">O17</f>
        <v>0</v>
      </c>
      <c r="P61" s="195">
        <f t="shared" si="454"/>
        <v>0</v>
      </c>
      <c r="Q61" s="196">
        <f t="shared" si="454"/>
        <v>0</v>
      </c>
      <c r="R61" s="197">
        <f t="shared" si="253"/>
        <v>0</v>
      </c>
      <c r="S61" s="197">
        <f t="shared" si="254"/>
        <v>0</v>
      </c>
      <c r="T61" s="119">
        <f t="shared" ref="T61:U61" si="455">T17</f>
        <v>0</v>
      </c>
      <c r="U61" s="120">
        <f t="shared" si="455"/>
        <v>0</v>
      </c>
      <c r="V61" s="120">
        <f t="shared" si="286"/>
        <v>0</v>
      </c>
      <c r="W61" s="120">
        <f t="shared" si="287"/>
        <v>0</v>
      </c>
      <c r="X61" s="120">
        <f t="shared" si="288"/>
        <v>0</v>
      </c>
      <c r="Y61" s="120">
        <f t="shared" si="289"/>
        <v>0</v>
      </c>
      <c r="Z61" s="120">
        <f>0</f>
        <v>0</v>
      </c>
      <c r="AA61" s="120">
        <f t="shared" si="255"/>
        <v>0</v>
      </c>
      <c r="AB61" s="194">
        <f t="shared" ref="AB61:AD61" si="456">AB17</f>
        <v>0</v>
      </c>
      <c r="AC61" s="195">
        <f t="shared" si="456"/>
        <v>0</v>
      </c>
      <c r="AD61" s="196">
        <f t="shared" si="456"/>
        <v>0</v>
      </c>
      <c r="AE61" s="197">
        <f t="shared" si="256"/>
        <v>0</v>
      </c>
      <c r="AF61" s="197">
        <f t="shared" si="257"/>
        <v>0</v>
      </c>
      <c r="AG61" s="119">
        <f t="shared" ref="AG61:AH61" si="457">AG17</f>
        <v>0</v>
      </c>
      <c r="AH61" s="120">
        <f t="shared" si="457"/>
        <v>0</v>
      </c>
      <c r="AI61" s="120">
        <f t="shared" si="292"/>
        <v>0</v>
      </c>
      <c r="AJ61" s="120">
        <f t="shared" si="293"/>
        <v>0</v>
      </c>
      <c r="AK61" s="120">
        <f t="shared" si="294"/>
        <v>0</v>
      </c>
      <c r="AL61" s="120">
        <f t="shared" si="295"/>
        <v>0</v>
      </c>
      <c r="AM61" s="120">
        <f>0</f>
        <v>0</v>
      </c>
      <c r="AN61" s="120">
        <f t="shared" si="258"/>
        <v>0</v>
      </c>
      <c r="AO61" s="194">
        <f t="shared" ref="AO61:AQ61" si="458">AO17</f>
        <v>0</v>
      </c>
      <c r="AP61" s="195">
        <f t="shared" si="458"/>
        <v>0</v>
      </c>
      <c r="AQ61" s="196">
        <f t="shared" si="458"/>
        <v>0</v>
      </c>
      <c r="AR61" s="197">
        <f t="shared" si="259"/>
        <v>0</v>
      </c>
      <c r="AS61" s="197">
        <f t="shared" si="260"/>
        <v>0</v>
      </c>
      <c r="AT61" s="119">
        <f t="shared" ref="AT61:AU61" si="459">AT17</f>
        <v>0</v>
      </c>
      <c r="AU61" s="120">
        <f t="shared" si="459"/>
        <v>0</v>
      </c>
      <c r="AV61" s="120">
        <f t="shared" si="298"/>
        <v>0</v>
      </c>
      <c r="AW61" s="120">
        <f t="shared" si="299"/>
        <v>0</v>
      </c>
      <c r="AX61" s="120">
        <f t="shared" si="300"/>
        <v>0</v>
      </c>
      <c r="AY61" s="120">
        <f t="shared" si="301"/>
        <v>0</v>
      </c>
      <c r="AZ61" s="120">
        <f>0</f>
        <v>0</v>
      </c>
      <c r="BA61" s="120">
        <f t="shared" si="261"/>
        <v>0</v>
      </c>
      <c r="BB61" s="194">
        <f t="shared" ref="BB61:BD61" si="460">BB17</f>
        <v>0</v>
      </c>
      <c r="BC61" s="195">
        <f t="shared" si="460"/>
        <v>0</v>
      </c>
      <c r="BD61" s="196">
        <f t="shared" si="460"/>
        <v>0</v>
      </c>
      <c r="BE61" s="197">
        <f t="shared" si="262"/>
        <v>0</v>
      </c>
      <c r="BF61" s="197">
        <f t="shared" si="263"/>
        <v>0</v>
      </c>
      <c r="BG61" s="119">
        <f t="shared" ref="BG61:BH61" si="461">BG17</f>
        <v>0</v>
      </c>
      <c r="BH61" s="120">
        <f t="shared" si="461"/>
        <v>0</v>
      </c>
      <c r="BI61" s="120">
        <f t="shared" si="304"/>
        <v>0</v>
      </c>
      <c r="BJ61" s="120">
        <f t="shared" si="305"/>
        <v>0</v>
      </c>
      <c r="BK61" s="120">
        <f t="shared" si="306"/>
        <v>0</v>
      </c>
      <c r="BL61" s="120">
        <f t="shared" si="307"/>
        <v>0</v>
      </c>
      <c r="BM61" s="120">
        <f>0</f>
        <v>0</v>
      </c>
      <c r="BN61" s="120">
        <f t="shared" si="264"/>
        <v>0</v>
      </c>
      <c r="BO61" s="194">
        <f t="shared" ref="BO61:BQ61" si="462">BO17</f>
        <v>0</v>
      </c>
      <c r="BP61" s="195">
        <f t="shared" si="462"/>
        <v>0</v>
      </c>
      <c r="BQ61" s="196">
        <f t="shared" si="462"/>
        <v>0</v>
      </c>
      <c r="BR61" s="197">
        <f t="shared" si="265"/>
        <v>0</v>
      </c>
      <c r="BS61" s="197">
        <f t="shared" si="266"/>
        <v>0</v>
      </c>
      <c r="BT61" s="119">
        <f t="shared" ref="BT61:BU61" si="463">BT17</f>
        <v>0</v>
      </c>
      <c r="BU61" s="120">
        <f t="shared" si="463"/>
        <v>0</v>
      </c>
      <c r="BV61" s="120">
        <f t="shared" si="310"/>
        <v>0</v>
      </c>
      <c r="BW61" s="120">
        <f t="shared" si="311"/>
        <v>0</v>
      </c>
      <c r="BX61" s="120">
        <f t="shared" si="312"/>
        <v>0</v>
      </c>
      <c r="BY61" s="120">
        <f t="shared" si="313"/>
        <v>0</v>
      </c>
      <c r="BZ61" s="120">
        <f>0</f>
        <v>0</v>
      </c>
      <c r="CA61" s="120">
        <f t="shared" si="267"/>
        <v>0</v>
      </c>
      <c r="CB61" s="194">
        <f t="shared" ref="CB61:CD61" si="464">CB17</f>
        <v>0</v>
      </c>
      <c r="CC61" s="195">
        <f t="shared" si="464"/>
        <v>0</v>
      </c>
      <c r="CD61" s="196">
        <f t="shared" si="464"/>
        <v>0</v>
      </c>
      <c r="CE61" s="197">
        <f t="shared" si="268"/>
        <v>0</v>
      </c>
      <c r="CF61" s="197">
        <f t="shared" si="269"/>
        <v>0</v>
      </c>
      <c r="CG61" s="119">
        <f t="shared" ref="CG61:CH61" si="465">CG17</f>
        <v>0</v>
      </c>
      <c r="CH61" s="120">
        <f t="shared" si="465"/>
        <v>0</v>
      </c>
      <c r="CI61" s="120">
        <f t="shared" si="316"/>
        <v>0</v>
      </c>
      <c r="CJ61" s="120">
        <f t="shared" si="317"/>
        <v>0</v>
      </c>
      <c r="CK61" s="120">
        <f t="shared" si="318"/>
        <v>0</v>
      </c>
      <c r="CL61" s="120">
        <f t="shared" si="319"/>
        <v>0</v>
      </c>
      <c r="CM61" s="120">
        <f>0</f>
        <v>0</v>
      </c>
      <c r="CN61" s="120">
        <f t="shared" si="270"/>
        <v>0</v>
      </c>
      <c r="CO61" s="194">
        <f t="shared" ref="CO61:CQ61" si="466">CO17</f>
        <v>0</v>
      </c>
      <c r="CP61" s="195">
        <f t="shared" si="466"/>
        <v>0</v>
      </c>
      <c r="CQ61" s="196" t="str">
        <f t="shared" si="466"/>
        <v/>
      </c>
      <c r="CR61" s="197" t="str">
        <f t="shared" si="271"/>
        <v/>
      </c>
      <c r="CS61" s="197" t="str">
        <f t="shared" si="272"/>
        <v/>
      </c>
      <c r="CT61" s="119">
        <f t="shared" ref="CT61:CU61" si="467">CT17</f>
        <v>0</v>
      </c>
      <c r="CU61" s="120">
        <f t="shared" si="467"/>
        <v>0</v>
      </c>
      <c r="CV61" s="120" t="str">
        <f t="shared" si="273"/>
        <v/>
      </c>
      <c r="CW61" s="120" t="str">
        <f t="shared" si="274"/>
        <v/>
      </c>
      <c r="CX61" s="120" t="str">
        <f t="shared" si="275"/>
        <v/>
      </c>
      <c r="CY61" s="120" t="str">
        <f t="shared" si="276"/>
        <v/>
      </c>
      <c r="CZ61" s="120">
        <f>0</f>
        <v>0</v>
      </c>
      <c r="DA61" s="120"/>
      <c r="DB61" s="132" t="str">
        <f t="shared" si="322"/>
        <v/>
      </c>
      <c r="DC61" s="133" t="str">
        <f t="shared" si="323"/>
        <v/>
      </c>
    </row>
    <row r="62" spans="1:108">
      <c r="A62" s="199">
        <f t="shared" si="277"/>
        <v>0</v>
      </c>
      <c r="B62" s="194">
        <f t="shared" si="277"/>
        <v>0</v>
      </c>
      <c r="C62" s="195">
        <f t="shared" si="277"/>
        <v>0</v>
      </c>
      <c r="D62" s="196">
        <f t="shared" ref="D62" si="468">D18</f>
        <v>0</v>
      </c>
      <c r="E62" s="197">
        <f t="shared" si="250"/>
        <v>0</v>
      </c>
      <c r="F62" s="197">
        <f t="shared" si="251"/>
        <v>0</v>
      </c>
      <c r="G62" s="119">
        <f t="shared" ref="G62:H62" si="469">G18</f>
        <v>0</v>
      </c>
      <c r="H62" s="120">
        <f t="shared" si="469"/>
        <v>0</v>
      </c>
      <c r="I62" s="120">
        <f t="shared" si="280"/>
        <v>0</v>
      </c>
      <c r="J62" s="120">
        <f t="shared" si="281"/>
        <v>0</v>
      </c>
      <c r="K62" s="120">
        <f t="shared" si="282"/>
        <v>0</v>
      </c>
      <c r="L62" s="120">
        <f t="shared" si="283"/>
        <v>0</v>
      </c>
      <c r="M62" s="120">
        <f>0</f>
        <v>0</v>
      </c>
      <c r="N62" s="121">
        <f t="shared" si="252"/>
        <v>0</v>
      </c>
      <c r="O62" s="194">
        <f t="shared" ref="O62:Q62" si="470">O18</f>
        <v>0</v>
      </c>
      <c r="P62" s="195">
        <f t="shared" si="470"/>
        <v>0</v>
      </c>
      <c r="Q62" s="196">
        <f t="shared" si="470"/>
        <v>0</v>
      </c>
      <c r="R62" s="197">
        <f t="shared" si="253"/>
        <v>0</v>
      </c>
      <c r="S62" s="197">
        <f t="shared" si="254"/>
        <v>0</v>
      </c>
      <c r="T62" s="119">
        <f t="shared" ref="T62:U62" si="471">T18</f>
        <v>0</v>
      </c>
      <c r="U62" s="120">
        <f t="shared" si="471"/>
        <v>0</v>
      </c>
      <c r="V62" s="120">
        <f t="shared" si="286"/>
        <v>0</v>
      </c>
      <c r="W62" s="120">
        <f t="shared" si="287"/>
        <v>0</v>
      </c>
      <c r="X62" s="120">
        <f t="shared" si="288"/>
        <v>0</v>
      </c>
      <c r="Y62" s="120">
        <f t="shared" si="289"/>
        <v>0</v>
      </c>
      <c r="Z62" s="120">
        <f>0</f>
        <v>0</v>
      </c>
      <c r="AA62" s="120">
        <f t="shared" si="255"/>
        <v>0</v>
      </c>
      <c r="AB62" s="194">
        <f t="shared" ref="AB62:AD62" si="472">AB18</f>
        <v>0</v>
      </c>
      <c r="AC62" s="195">
        <f t="shared" si="472"/>
        <v>0</v>
      </c>
      <c r="AD62" s="196">
        <f t="shared" si="472"/>
        <v>0</v>
      </c>
      <c r="AE62" s="197">
        <f t="shared" si="256"/>
        <v>0</v>
      </c>
      <c r="AF62" s="197">
        <f t="shared" si="257"/>
        <v>0</v>
      </c>
      <c r="AG62" s="119">
        <f t="shared" ref="AG62:AH62" si="473">AG18</f>
        <v>0</v>
      </c>
      <c r="AH62" s="120">
        <f t="shared" si="473"/>
        <v>0</v>
      </c>
      <c r="AI62" s="120">
        <f t="shared" si="292"/>
        <v>0</v>
      </c>
      <c r="AJ62" s="120">
        <f t="shared" si="293"/>
        <v>0</v>
      </c>
      <c r="AK62" s="120">
        <f t="shared" si="294"/>
        <v>0</v>
      </c>
      <c r="AL62" s="120">
        <f t="shared" si="295"/>
        <v>0</v>
      </c>
      <c r="AM62" s="120">
        <f>0</f>
        <v>0</v>
      </c>
      <c r="AN62" s="120">
        <f t="shared" si="258"/>
        <v>0</v>
      </c>
      <c r="AO62" s="194">
        <f t="shared" ref="AO62:AQ62" si="474">AO18</f>
        <v>0</v>
      </c>
      <c r="AP62" s="195">
        <f t="shared" si="474"/>
        <v>0</v>
      </c>
      <c r="AQ62" s="196">
        <f t="shared" si="474"/>
        <v>0</v>
      </c>
      <c r="AR62" s="197">
        <f t="shared" si="259"/>
        <v>0</v>
      </c>
      <c r="AS62" s="197">
        <f t="shared" si="260"/>
        <v>0</v>
      </c>
      <c r="AT62" s="119">
        <f t="shared" ref="AT62:AU62" si="475">AT18</f>
        <v>0</v>
      </c>
      <c r="AU62" s="120">
        <f t="shared" si="475"/>
        <v>0</v>
      </c>
      <c r="AV62" s="120">
        <f t="shared" si="298"/>
        <v>0</v>
      </c>
      <c r="AW62" s="120">
        <f t="shared" si="299"/>
        <v>0</v>
      </c>
      <c r="AX62" s="120">
        <f t="shared" si="300"/>
        <v>0</v>
      </c>
      <c r="AY62" s="120">
        <f t="shared" si="301"/>
        <v>0</v>
      </c>
      <c r="AZ62" s="120">
        <f>0</f>
        <v>0</v>
      </c>
      <c r="BA62" s="120">
        <f t="shared" si="261"/>
        <v>0</v>
      </c>
      <c r="BB62" s="194">
        <f t="shared" ref="BB62:BD62" si="476">BB18</f>
        <v>0</v>
      </c>
      <c r="BC62" s="195">
        <f t="shared" si="476"/>
        <v>0</v>
      </c>
      <c r="BD62" s="196">
        <f t="shared" si="476"/>
        <v>0</v>
      </c>
      <c r="BE62" s="197">
        <f t="shared" si="262"/>
        <v>0</v>
      </c>
      <c r="BF62" s="197">
        <f t="shared" si="263"/>
        <v>0</v>
      </c>
      <c r="BG62" s="119">
        <f t="shared" ref="BG62:BH62" si="477">BG18</f>
        <v>0</v>
      </c>
      <c r="BH62" s="120">
        <f t="shared" si="477"/>
        <v>0</v>
      </c>
      <c r="BI62" s="120">
        <f t="shared" si="304"/>
        <v>0</v>
      </c>
      <c r="BJ62" s="120">
        <f t="shared" si="305"/>
        <v>0</v>
      </c>
      <c r="BK62" s="120">
        <f t="shared" si="306"/>
        <v>0</v>
      </c>
      <c r="BL62" s="120">
        <f t="shared" si="307"/>
        <v>0</v>
      </c>
      <c r="BM62" s="120">
        <f>0</f>
        <v>0</v>
      </c>
      <c r="BN62" s="120">
        <f t="shared" si="264"/>
        <v>0</v>
      </c>
      <c r="BO62" s="194">
        <f t="shared" ref="BO62:BQ62" si="478">BO18</f>
        <v>0</v>
      </c>
      <c r="BP62" s="195">
        <f t="shared" si="478"/>
        <v>0</v>
      </c>
      <c r="BQ62" s="196">
        <f t="shared" si="478"/>
        <v>0</v>
      </c>
      <c r="BR62" s="197">
        <f t="shared" si="265"/>
        <v>0</v>
      </c>
      <c r="BS62" s="197">
        <f t="shared" si="266"/>
        <v>0</v>
      </c>
      <c r="BT62" s="119">
        <f t="shared" ref="BT62:BU62" si="479">BT18</f>
        <v>0</v>
      </c>
      <c r="BU62" s="120">
        <f t="shared" si="479"/>
        <v>0</v>
      </c>
      <c r="BV62" s="120">
        <f t="shared" si="310"/>
        <v>0</v>
      </c>
      <c r="BW62" s="120">
        <f t="shared" si="311"/>
        <v>0</v>
      </c>
      <c r="BX62" s="120">
        <f t="shared" si="312"/>
        <v>0</v>
      </c>
      <c r="BY62" s="120">
        <f t="shared" si="313"/>
        <v>0</v>
      </c>
      <c r="BZ62" s="120">
        <f>0</f>
        <v>0</v>
      </c>
      <c r="CA62" s="120">
        <f t="shared" si="267"/>
        <v>0</v>
      </c>
      <c r="CB62" s="194">
        <f t="shared" ref="CB62:CD62" si="480">CB18</f>
        <v>0</v>
      </c>
      <c r="CC62" s="195">
        <f t="shared" si="480"/>
        <v>0</v>
      </c>
      <c r="CD62" s="196">
        <f t="shared" si="480"/>
        <v>0</v>
      </c>
      <c r="CE62" s="197">
        <f t="shared" si="268"/>
        <v>0</v>
      </c>
      <c r="CF62" s="197">
        <f t="shared" si="269"/>
        <v>0</v>
      </c>
      <c r="CG62" s="119">
        <f t="shared" ref="CG62:CH62" si="481">CG18</f>
        <v>0</v>
      </c>
      <c r="CH62" s="120">
        <f t="shared" si="481"/>
        <v>0</v>
      </c>
      <c r="CI62" s="120">
        <f t="shared" si="316"/>
        <v>0</v>
      </c>
      <c r="CJ62" s="120">
        <f t="shared" si="317"/>
        <v>0</v>
      </c>
      <c r="CK62" s="120">
        <f t="shared" si="318"/>
        <v>0</v>
      </c>
      <c r="CL62" s="120">
        <f t="shared" si="319"/>
        <v>0</v>
      </c>
      <c r="CM62" s="120">
        <f>0</f>
        <v>0</v>
      </c>
      <c r="CN62" s="120">
        <f t="shared" si="270"/>
        <v>0</v>
      </c>
      <c r="CO62" s="194">
        <f t="shared" ref="CO62:CQ62" si="482">CO18</f>
        <v>0</v>
      </c>
      <c r="CP62" s="195">
        <f t="shared" si="482"/>
        <v>0</v>
      </c>
      <c r="CQ62" s="196" t="str">
        <f t="shared" si="482"/>
        <v/>
      </c>
      <c r="CR62" s="197" t="str">
        <f t="shared" si="271"/>
        <v/>
      </c>
      <c r="CS62" s="197" t="str">
        <f t="shared" si="272"/>
        <v/>
      </c>
      <c r="CT62" s="119">
        <f t="shared" ref="CT62:CU62" si="483">CT18</f>
        <v>0</v>
      </c>
      <c r="CU62" s="120">
        <f t="shared" si="483"/>
        <v>0</v>
      </c>
      <c r="CV62" s="120" t="str">
        <f t="shared" si="273"/>
        <v/>
      </c>
      <c r="CW62" s="120" t="str">
        <f t="shared" si="274"/>
        <v/>
      </c>
      <c r="CX62" s="120" t="str">
        <f t="shared" si="275"/>
        <v/>
      </c>
      <c r="CY62" s="120" t="str">
        <f t="shared" si="276"/>
        <v/>
      </c>
      <c r="CZ62" s="120">
        <f>0</f>
        <v>0</v>
      </c>
      <c r="DA62" s="120"/>
      <c r="DB62" s="132" t="str">
        <f t="shared" si="322"/>
        <v/>
      </c>
      <c r="DC62" s="133" t="str">
        <f t="shared" si="323"/>
        <v/>
      </c>
    </row>
    <row r="63" spans="1:108">
      <c r="A63" s="199">
        <f t="shared" si="277"/>
        <v>0</v>
      </c>
      <c r="B63" s="194">
        <f t="shared" si="277"/>
        <v>0</v>
      </c>
      <c r="C63" s="195">
        <f t="shared" si="277"/>
        <v>0</v>
      </c>
      <c r="D63" s="196">
        <f t="shared" ref="D63" si="484">D19</f>
        <v>0</v>
      </c>
      <c r="E63" s="197">
        <f t="shared" si="250"/>
        <v>0</v>
      </c>
      <c r="F63" s="197">
        <f t="shared" si="251"/>
        <v>0</v>
      </c>
      <c r="G63" s="119">
        <f t="shared" ref="G63:H63" si="485">G19</f>
        <v>0</v>
      </c>
      <c r="H63" s="120">
        <f t="shared" si="485"/>
        <v>0</v>
      </c>
      <c r="I63" s="120">
        <f t="shared" si="280"/>
        <v>0</v>
      </c>
      <c r="J63" s="120">
        <f t="shared" si="281"/>
        <v>0</v>
      </c>
      <c r="K63" s="120">
        <f t="shared" si="282"/>
        <v>0</v>
      </c>
      <c r="L63" s="120">
        <f t="shared" si="283"/>
        <v>0</v>
      </c>
      <c r="M63" s="120">
        <f>0</f>
        <v>0</v>
      </c>
      <c r="N63" s="121">
        <f t="shared" si="252"/>
        <v>0</v>
      </c>
      <c r="O63" s="194">
        <f t="shared" ref="O63:Q63" si="486">O19</f>
        <v>0</v>
      </c>
      <c r="P63" s="195">
        <f t="shared" si="486"/>
        <v>0</v>
      </c>
      <c r="Q63" s="196">
        <f t="shared" si="486"/>
        <v>0</v>
      </c>
      <c r="R63" s="197">
        <f t="shared" si="253"/>
        <v>0</v>
      </c>
      <c r="S63" s="197">
        <f t="shared" si="254"/>
        <v>0</v>
      </c>
      <c r="T63" s="119">
        <f t="shared" ref="T63:U63" si="487">T19</f>
        <v>0</v>
      </c>
      <c r="U63" s="120">
        <f t="shared" si="487"/>
        <v>0</v>
      </c>
      <c r="V63" s="120">
        <f t="shared" si="286"/>
        <v>0</v>
      </c>
      <c r="W63" s="120">
        <f t="shared" si="287"/>
        <v>0</v>
      </c>
      <c r="X63" s="120">
        <f t="shared" si="288"/>
        <v>0</v>
      </c>
      <c r="Y63" s="120">
        <f t="shared" si="289"/>
        <v>0</v>
      </c>
      <c r="Z63" s="120">
        <f>0</f>
        <v>0</v>
      </c>
      <c r="AA63" s="120">
        <f t="shared" si="255"/>
        <v>0</v>
      </c>
      <c r="AB63" s="194">
        <f t="shared" ref="AB63:AD63" si="488">AB19</f>
        <v>0</v>
      </c>
      <c r="AC63" s="195">
        <f t="shared" si="488"/>
        <v>0</v>
      </c>
      <c r="AD63" s="196">
        <f t="shared" si="488"/>
        <v>0</v>
      </c>
      <c r="AE63" s="197">
        <f t="shared" si="256"/>
        <v>0</v>
      </c>
      <c r="AF63" s="197">
        <f t="shared" si="257"/>
        <v>0</v>
      </c>
      <c r="AG63" s="119">
        <f t="shared" ref="AG63:AH63" si="489">AG19</f>
        <v>0</v>
      </c>
      <c r="AH63" s="120">
        <f t="shared" si="489"/>
        <v>0</v>
      </c>
      <c r="AI63" s="120">
        <f t="shared" si="292"/>
        <v>0</v>
      </c>
      <c r="AJ63" s="120">
        <f t="shared" si="293"/>
        <v>0</v>
      </c>
      <c r="AK63" s="120">
        <f t="shared" si="294"/>
        <v>0</v>
      </c>
      <c r="AL63" s="120">
        <f t="shared" si="295"/>
        <v>0</v>
      </c>
      <c r="AM63" s="120">
        <f>0</f>
        <v>0</v>
      </c>
      <c r="AN63" s="120">
        <f t="shared" si="258"/>
        <v>0</v>
      </c>
      <c r="AO63" s="194">
        <f t="shared" ref="AO63:AQ63" si="490">AO19</f>
        <v>0</v>
      </c>
      <c r="AP63" s="195">
        <f t="shared" si="490"/>
        <v>0</v>
      </c>
      <c r="AQ63" s="196">
        <f t="shared" si="490"/>
        <v>0</v>
      </c>
      <c r="AR63" s="197">
        <f t="shared" si="259"/>
        <v>0</v>
      </c>
      <c r="AS63" s="197">
        <f t="shared" si="260"/>
        <v>0</v>
      </c>
      <c r="AT63" s="119">
        <f t="shared" ref="AT63:AU63" si="491">AT19</f>
        <v>0</v>
      </c>
      <c r="AU63" s="120">
        <f t="shared" si="491"/>
        <v>0</v>
      </c>
      <c r="AV63" s="120">
        <f t="shared" si="298"/>
        <v>0</v>
      </c>
      <c r="AW63" s="120">
        <f t="shared" si="299"/>
        <v>0</v>
      </c>
      <c r="AX63" s="120">
        <f t="shared" si="300"/>
        <v>0</v>
      </c>
      <c r="AY63" s="120">
        <f t="shared" si="301"/>
        <v>0</v>
      </c>
      <c r="AZ63" s="120">
        <f>0</f>
        <v>0</v>
      </c>
      <c r="BA63" s="120">
        <f t="shared" si="261"/>
        <v>0</v>
      </c>
      <c r="BB63" s="194">
        <f t="shared" ref="BB63:BD63" si="492">BB19</f>
        <v>0</v>
      </c>
      <c r="BC63" s="195">
        <f t="shared" si="492"/>
        <v>0</v>
      </c>
      <c r="BD63" s="196">
        <f t="shared" si="492"/>
        <v>0</v>
      </c>
      <c r="BE63" s="197">
        <f t="shared" si="262"/>
        <v>0</v>
      </c>
      <c r="BF63" s="197">
        <f t="shared" si="263"/>
        <v>0</v>
      </c>
      <c r="BG63" s="119">
        <f t="shared" ref="BG63:BH63" si="493">BG19</f>
        <v>0</v>
      </c>
      <c r="BH63" s="120">
        <f t="shared" si="493"/>
        <v>0</v>
      </c>
      <c r="BI63" s="120">
        <f t="shared" si="304"/>
        <v>0</v>
      </c>
      <c r="BJ63" s="120">
        <f t="shared" si="305"/>
        <v>0</v>
      </c>
      <c r="BK63" s="120">
        <f t="shared" si="306"/>
        <v>0</v>
      </c>
      <c r="BL63" s="120">
        <f t="shared" si="307"/>
        <v>0</v>
      </c>
      <c r="BM63" s="120">
        <f>0</f>
        <v>0</v>
      </c>
      <c r="BN63" s="120">
        <f t="shared" si="264"/>
        <v>0</v>
      </c>
      <c r="BO63" s="194">
        <f t="shared" ref="BO63:BQ63" si="494">BO19</f>
        <v>0</v>
      </c>
      <c r="BP63" s="195">
        <f t="shared" si="494"/>
        <v>0</v>
      </c>
      <c r="BQ63" s="196">
        <f t="shared" si="494"/>
        <v>0</v>
      </c>
      <c r="BR63" s="197">
        <f t="shared" si="265"/>
        <v>0</v>
      </c>
      <c r="BS63" s="197">
        <f t="shared" si="266"/>
        <v>0</v>
      </c>
      <c r="BT63" s="119">
        <f t="shared" ref="BT63:BU63" si="495">BT19</f>
        <v>0</v>
      </c>
      <c r="BU63" s="120">
        <f t="shared" si="495"/>
        <v>0</v>
      </c>
      <c r="BV63" s="120">
        <f t="shared" si="310"/>
        <v>0</v>
      </c>
      <c r="BW63" s="120">
        <f t="shared" si="311"/>
        <v>0</v>
      </c>
      <c r="BX63" s="120">
        <f t="shared" si="312"/>
        <v>0</v>
      </c>
      <c r="BY63" s="120">
        <f t="shared" si="313"/>
        <v>0</v>
      </c>
      <c r="BZ63" s="120">
        <f>0</f>
        <v>0</v>
      </c>
      <c r="CA63" s="120">
        <f t="shared" si="267"/>
        <v>0</v>
      </c>
      <c r="CB63" s="194">
        <f t="shared" ref="CB63:CD63" si="496">CB19</f>
        <v>0</v>
      </c>
      <c r="CC63" s="195">
        <f t="shared" si="496"/>
        <v>0</v>
      </c>
      <c r="CD63" s="196">
        <f t="shared" si="496"/>
        <v>0</v>
      </c>
      <c r="CE63" s="197">
        <f t="shared" si="268"/>
        <v>0</v>
      </c>
      <c r="CF63" s="197">
        <f t="shared" si="269"/>
        <v>0</v>
      </c>
      <c r="CG63" s="119">
        <f t="shared" ref="CG63:CH63" si="497">CG19</f>
        <v>0</v>
      </c>
      <c r="CH63" s="120">
        <f t="shared" si="497"/>
        <v>0</v>
      </c>
      <c r="CI63" s="120">
        <f t="shared" si="316"/>
        <v>0</v>
      </c>
      <c r="CJ63" s="120">
        <f t="shared" si="317"/>
        <v>0</v>
      </c>
      <c r="CK63" s="120">
        <f t="shared" si="318"/>
        <v>0</v>
      </c>
      <c r="CL63" s="120">
        <f t="shared" si="319"/>
        <v>0</v>
      </c>
      <c r="CM63" s="120">
        <f>0</f>
        <v>0</v>
      </c>
      <c r="CN63" s="120">
        <f t="shared" si="270"/>
        <v>0</v>
      </c>
      <c r="CO63" s="194">
        <f t="shared" ref="CO63:CQ63" si="498">CO19</f>
        <v>0</v>
      </c>
      <c r="CP63" s="195">
        <f t="shared" si="498"/>
        <v>0</v>
      </c>
      <c r="CQ63" s="196" t="str">
        <f t="shared" si="498"/>
        <v/>
      </c>
      <c r="CR63" s="197" t="str">
        <f t="shared" si="271"/>
        <v/>
      </c>
      <c r="CS63" s="197" t="str">
        <f t="shared" si="272"/>
        <v/>
      </c>
      <c r="CT63" s="119">
        <f t="shared" ref="CT63:CU63" si="499">CT19</f>
        <v>0</v>
      </c>
      <c r="CU63" s="120">
        <f t="shared" si="499"/>
        <v>0</v>
      </c>
      <c r="CV63" s="120" t="str">
        <f t="shared" si="273"/>
        <v/>
      </c>
      <c r="CW63" s="120" t="str">
        <f t="shared" si="274"/>
        <v/>
      </c>
      <c r="CX63" s="120" t="str">
        <f t="shared" si="275"/>
        <v/>
      </c>
      <c r="CY63" s="120" t="str">
        <f t="shared" si="276"/>
        <v/>
      </c>
      <c r="CZ63" s="120">
        <f>0</f>
        <v>0</v>
      </c>
      <c r="DA63" s="120"/>
      <c r="DB63" s="132" t="str">
        <f t="shared" si="322"/>
        <v/>
      </c>
      <c r="DC63" s="133" t="str">
        <f t="shared" si="323"/>
        <v/>
      </c>
    </row>
    <row r="64" spans="1:108">
      <c r="A64" s="199">
        <f t="shared" si="277"/>
        <v>0</v>
      </c>
      <c r="B64" s="194">
        <f t="shared" si="277"/>
        <v>0</v>
      </c>
      <c r="C64" s="195">
        <f t="shared" si="277"/>
        <v>0</v>
      </c>
      <c r="D64" s="196">
        <f t="shared" ref="D64" si="500">D20</f>
        <v>0</v>
      </c>
      <c r="E64" s="197">
        <f t="shared" si="250"/>
        <v>0</v>
      </c>
      <c r="F64" s="197">
        <f t="shared" si="251"/>
        <v>0</v>
      </c>
      <c r="G64" s="119">
        <f t="shared" ref="G64:H64" si="501">G20</f>
        <v>0</v>
      </c>
      <c r="H64" s="120">
        <f t="shared" si="501"/>
        <v>0</v>
      </c>
      <c r="I64" s="120">
        <f t="shared" si="280"/>
        <v>0</v>
      </c>
      <c r="J64" s="120">
        <f t="shared" si="281"/>
        <v>0</v>
      </c>
      <c r="K64" s="120">
        <f t="shared" si="282"/>
        <v>0</v>
      </c>
      <c r="L64" s="120">
        <f t="shared" si="283"/>
        <v>0</v>
      </c>
      <c r="M64" s="120">
        <f>0</f>
        <v>0</v>
      </c>
      <c r="N64" s="121">
        <f t="shared" si="252"/>
        <v>0</v>
      </c>
      <c r="O64" s="194">
        <f t="shared" ref="O64:Q64" si="502">O20</f>
        <v>0</v>
      </c>
      <c r="P64" s="195">
        <f t="shared" si="502"/>
        <v>0</v>
      </c>
      <c r="Q64" s="196">
        <f t="shared" si="502"/>
        <v>0</v>
      </c>
      <c r="R64" s="197">
        <f t="shared" si="253"/>
        <v>0</v>
      </c>
      <c r="S64" s="197">
        <f t="shared" si="254"/>
        <v>0</v>
      </c>
      <c r="T64" s="119">
        <f t="shared" ref="T64:U64" si="503">T20</f>
        <v>0</v>
      </c>
      <c r="U64" s="120">
        <f t="shared" si="503"/>
        <v>0</v>
      </c>
      <c r="V64" s="120">
        <f t="shared" si="286"/>
        <v>0</v>
      </c>
      <c r="W64" s="120">
        <f t="shared" si="287"/>
        <v>0</v>
      </c>
      <c r="X64" s="120">
        <f t="shared" si="288"/>
        <v>0</v>
      </c>
      <c r="Y64" s="120">
        <f t="shared" si="289"/>
        <v>0</v>
      </c>
      <c r="Z64" s="120">
        <f>0</f>
        <v>0</v>
      </c>
      <c r="AA64" s="120">
        <f t="shared" si="255"/>
        <v>0</v>
      </c>
      <c r="AB64" s="194">
        <f t="shared" ref="AB64:AD64" si="504">AB20</f>
        <v>0</v>
      </c>
      <c r="AC64" s="195">
        <f t="shared" si="504"/>
        <v>0</v>
      </c>
      <c r="AD64" s="196">
        <f t="shared" si="504"/>
        <v>0</v>
      </c>
      <c r="AE64" s="197">
        <f t="shared" si="256"/>
        <v>0</v>
      </c>
      <c r="AF64" s="197">
        <f t="shared" si="257"/>
        <v>0</v>
      </c>
      <c r="AG64" s="119">
        <f t="shared" ref="AG64:AH64" si="505">AG20</f>
        <v>0</v>
      </c>
      <c r="AH64" s="120">
        <f t="shared" si="505"/>
        <v>0</v>
      </c>
      <c r="AI64" s="120">
        <f t="shared" si="292"/>
        <v>0</v>
      </c>
      <c r="AJ64" s="120">
        <f t="shared" si="293"/>
        <v>0</v>
      </c>
      <c r="AK64" s="120">
        <f t="shared" si="294"/>
        <v>0</v>
      </c>
      <c r="AL64" s="120">
        <f t="shared" si="295"/>
        <v>0</v>
      </c>
      <c r="AM64" s="120">
        <f>0</f>
        <v>0</v>
      </c>
      <c r="AN64" s="120">
        <f t="shared" si="258"/>
        <v>0</v>
      </c>
      <c r="AO64" s="194">
        <f t="shared" ref="AO64:AQ64" si="506">AO20</f>
        <v>0</v>
      </c>
      <c r="AP64" s="195">
        <f t="shared" si="506"/>
        <v>0</v>
      </c>
      <c r="AQ64" s="196">
        <f t="shared" si="506"/>
        <v>0</v>
      </c>
      <c r="AR64" s="197">
        <f t="shared" si="259"/>
        <v>0</v>
      </c>
      <c r="AS64" s="197">
        <f t="shared" si="260"/>
        <v>0</v>
      </c>
      <c r="AT64" s="119">
        <f t="shared" ref="AT64:AU64" si="507">AT20</f>
        <v>0</v>
      </c>
      <c r="AU64" s="120">
        <f t="shared" si="507"/>
        <v>0</v>
      </c>
      <c r="AV64" s="120">
        <f t="shared" si="298"/>
        <v>0</v>
      </c>
      <c r="AW64" s="120">
        <f t="shared" si="299"/>
        <v>0</v>
      </c>
      <c r="AX64" s="120">
        <f t="shared" si="300"/>
        <v>0</v>
      </c>
      <c r="AY64" s="120">
        <f t="shared" si="301"/>
        <v>0</v>
      </c>
      <c r="AZ64" s="120">
        <f>0</f>
        <v>0</v>
      </c>
      <c r="BA64" s="120">
        <f t="shared" si="261"/>
        <v>0</v>
      </c>
      <c r="BB64" s="194">
        <f t="shared" ref="BB64:BD64" si="508">BB20</f>
        <v>0</v>
      </c>
      <c r="BC64" s="195">
        <f t="shared" si="508"/>
        <v>0</v>
      </c>
      <c r="BD64" s="196">
        <f t="shared" si="508"/>
        <v>0</v>
      </c>
      <c r="BE64" s="197">
        <f t="shared" si="262"/>
        <v>0</v>
      </c>
      <c r="BF64" s="197">
        <f t="shared" si="263"/>
        <v>0</v>
      </c>
      <c r="BG64" s="119">
        <f t="shared" ref="BG64:BH64" si="509">BG20</f>
        <v>0</v>
      </c>
      <c r="BH64" s="120">
        <f t="shared" si="509"/>
        <v>0</v>
      </c>
      <c r="BI64" s="120">
        <f t="shared" si="304"/>
        <v>0</v>
      </c>
      <c r="BJ64" s="120">
        <f t="shared" si="305"/>
        <v>0</v>
      </c>
      <c r="BK64" s="120">
        <f t="shared" si="306"/>
        <v>0</v>
      </c>
      <c r="BL64" s="120">
        <f t="shared" si="307"/>
        <v>0</v>
      </c>
      <c r="BM64" s="120">
        <f>0</f>
        <v>0</v>
      </c>
      <c r="BN64" s="120">
        <f t="shared" si="264"/>
        <v>0</v>
      </c>
      <c r="BO64" s="194">
        <f t="shared" ref="BO64:BQ64" si="510">BO20</f>
        <v>0</v>
      </c>
      <c r="BP64" s="195">
        <f t="shared" si="510"/>
        <v>0</v>
      </c>
      <c r="BQ64" s="196">
        <f t="shared" si="510"/>
        <v>0</v>
      </c>
      <c r="BR64" s="197">
        <f t="shared" si="265"/>
        <v>0</v>
      </c>
      <c r="BS64" s="197">
        <f t="shared" si="266"/>
        <v>0</v>
      </c>
      <c r="BT64" s="119">
        <f t="shared" ref="BT64:BU64" si="511">BT20</f>
        <v>0</v>
      </c>
      <c r="BU64" s="120">
        <f t="shared" si="511"/>
        <v>0</v>
      </c>
      <c r="BV64" s="120">
        <f t="shared" si="310"/>
        <v>0</v>
      </c>
      <c r="BW64" s="120">
        <f t="shared" si="311"/>
        <v>0</v>
      </c>
      <c r="BX64" s="120">
        <f t="shared" si="312"/>
        <v>0</v>
      </c>
      <c r="BY64" s="120">
        <f t="shared" si="313"/>
        <v>0</v>
      </c>
      <c r="BZ64" s="120">
        <f>0</f>
        <v>0</v>
      </c>
      <c r="CA64" s="120">
        <f t="shared" si="267"/>
        <v>0</v>
      </c>
      <c r="CB64" s="194">
        <f t="shared" ref="CB64:CD64" si="512">CB20</f>
        <v>0</v>
      </c>
      <c r="CC64" s="195">
        <f t="shared" si="512"/>
        <v>0</v>
      </c>
      <c r="CD64" s="196">
        <f t="shared" si="512"/>
        <v>0</v>
      </c>
      <c r="CE64" s="197">
        <f t="shared" si="268"/>
        <v>0</v>
      </c>
      <c r="CF64" s="197">
        <f t="shared" si="269"/>
        <v>0</v>
      </c>
      <c r="CG64" s="119">
        <f t="shared" ref="CG64:CH64" si="513">CG20</f>
        <v>0</v>
      </c>
      <c r="CH64" s="120">
        <f t="shared" si="513"/>
        <v>0</v>
      </c>
      <c r="CI64" s="120">
        <f t="shared" si="316"/>
        <v>0</v>
      </c>
      <c r="CJ64" s="120">
        <f t="shared" si="317"/>
        <v>0</v>
      </c>
      <c r="CK64" s="120">
        <f t="shared" si="318"/>
        <v>0</v>
      </c>
      <c r="CL64" s="120">
        <f t="shared" si="319"/>
        <v>0</v>
      </c>
      <c r="CM64" s="120">
        <f>0</f>
        <v>0</v>
      </c>
      <c r="CN64" s="120">
        <f t="shared" si="270"/>
        <v>0</v>
      </c>
      <c r="CO64" s="194">
        <f t="shared" ref="CO64:CQ64" si="514">CO20</f>
        <v>0</v>
      </c>
      <c r="CP64" s="195">
        <f t="shared" si="514"/>
        <v>0</v>
      </c>
      <c r="CQ64" s="196" t="str">
        <f t="shared" si="514"/>
        <v/>
      </c>
      <c r="CR64" s="197" t="str">
        <f t="shared" si="271"/>
        <v/>
      </c>
      <c r="CS64" s="197" t="str">
        <f t="shared" si="272"/>
        <v/>
      </c>
      <c r="CT64" s="119">
        <f t="shared" ref="CT64:CU64" si="515">CT20</f>
        <v>0</v>
      </c>
      <c r="CU64" s="120">
        <f t="shared" si="515"/>
        <v>0</v>
      </c>
      <c r="CV64" s="120" t="str">
        <f t="shared" si="273"/>
        <v/>
      </c>
      <c r="CW64" s="120" t="str">
        <f t="shared" si="274"/>
        <v/>
      </c>
      <c r="CX64" s="120" t="str">
        <f t="shared" si="275"/>
        <v/>
      </c>
      <c r="CY64" s="120" t="str">
        <f t="shared" si="276"/>
        <v/>
      </c>
      <c r="CZ64" s="120">
        <f>0</f>
        <v>0</v>
      </c>
      <c r="DA64" s="120"/>
      <c r="DB64" s="132" t="str">
        <f t="shared" si="322"/>
        <v/>
      </c>
      <c r="DC64" s="133" t="str">
        <f t="shared" si="323"/>
        <v/>
      </c>
    </row>
    <row r="65" spans="1:107">
      <c r="A65" s="199">
        <f t="shared" si="277"/>
        <v>0</v>
      </c>
      <c r="B65" s="194">
        <f t="shared" si="277"/>
        <v>0</v>
      </c>
      <c r="C65" s="195">
        <f t="shared" si="277"/>
        <v>0</v>
      </c>
      <c r="D65" s="196">
        <f>D21</f>
        <v>0</v>
      </c>
      <c r="E65" s="197">
        <f t="shared" si="250"/>
        <v>0</v>
      </c>
      <c r="F65" s="197">
        <f t="shared" si="251"/>
        <v>0</v>
      </c>
      <c r="G65" s="119">
        <f t="shared" ref="G65:H65" si="516">G21</f>
        <v>0</v>
      </c>
      <c r="H65" s="120">
        <f t="shared" si="516"/>
        <v>0</v>
      </c>
      <c r="I65" s="120">
        <f t="shared" si="280"/>
        <v>0</v>
      </c>
      <c r="J65" s="120">
        <f t="shared" si="281"/>
        <v>0</v>
      </c>
      <c r="K65" s="120">
        <f t="shared" si="282"/>
        <v>0</v>
      </c>
      <c r="L65" s="120">
        <f t="shared" si="283"/>
        <v>0</v>
      </c>
      <c r="M65" s="120">
        <f>0</f>
        <v>0</v>
      </c>
      <c r="N65" s="121">
        <f t="shared" si="252"/>
        <v>0</v>
      </c>
      <c r="O65" s="194">
        <f t="shared" ref="O65:Q65" si="517">O21</f>
        <v>0</v>
      </c>
      <c r="P65" s="195">
        <f t="shared" si="517"/>
        <v>0</v>
      </c>
      <c r="Q65" s="196">
        <f t="shared" si="517"/>
        <v>0</v>
      </c>
      <c r="R65" s="197">
        <f t="shared" si="253"/>
        <v>0</v>
      </c>
      <c r="S65" s="197">
        <f t="shared" si="254"/>
        <v>0</v>
      </c>
      <c r="T65" s="119">
        <f t="shared" ref="T65:U65" si="518">T21</f>
        <v>0</v>
      </c>
      <c r="U65" s="120">
        <f t="shared" si="518"/>
        <v>0</v>
      </c>
      <c r="V65" s="120">
        <f t="shared" si="286"/>
        <v>0</v>
      </c>
      <c r="W65" s="120">
        <f t="shared" si="287"/>
        <v>0</v>
      </c>
      <c r="X65" s="120">
        <f t="shared" si="288"/>
        <v>0</v>
      </c>
      <c r="Y65" s="120">
        <f t="shared" si="289"/>
        <v>0</v>
      </c>
      <c r="Z65" s="120">
        <f>0</f>
        <v>0</v>
      </c>
      <c r="AA65" s="120">
        <f t="shared" si="255"/>
        <v>0</v>
      </c>
      <c r="AB65" s="194">
        <f t="shared" ref="AB65:AD65" si="519">AB21</f>
        <v>0</v>
      </c>
      <c r="AC65" s="195">
        <f t="shared" si="519"/>
        <v>0</v>
      </c>
      <c r="AD65" s="196">
        <f t="shared" si="519"/>
        <v>0</v>
      </c>
      <c r="AE65" s="197">
        <f t="shared" si="256"/>
        <v>0</v>
      </c>
      <c r="AF65" s="197">
        <f t="shared" si="257"/>
        <v>0</v>
      </c>
      <c r="AG65" s="119">
        <f t="shared" ref="AG65:AH65" si="520">AG21</f>
        <v>0</v>
      </c>
      <c r="AH65" s="120">
        <f t="shared" si="520"/>
        <v>0</v>
      </c>
      <c r="AI65" s="120">
        <f t="shared" si="292"/>
        <v>0</v>
      </c>
      <c r="AJ65" s="120">
        <f t="shared" si="293"/>
        <v>0</v>
      </c>
      <c r="AK65" s="120">
        <f t="shared" si="294"/>
        <v>0</v>
      </c>
      <c r="AL65" s="120">
        <f t="shared" si="295"/>
        <v>0</v>
      </c>
      <c r="AM65" s="120">
        <f>0</f>
        <v>0</v>
      </c>
      <c r="AN65" s="120">
        <f t="shared" si="258"/>
        <v>0</v>
      </c>
      <c r="AO65" s="194">
        <f t="shared" ref="AO65:AQ65" si="521">AO21</f>
        <v>0</v>
      </c>
      <c r="AP65" s="195">
        <f t="shared" si="521"/>
        <v>0</v>
      </c>
      <c r="AQ65" s="196">
        <f t="shared" si="521"/>
        <v>0</v>
      </c>
      <c r="AR65" s="197">
        <f t="shared" si="259"/>
        <v>0</v>
      </c>
      <c r="AS65" s="197">
        <f t="shared" si="260"/>
        <v>0</v>
      </c>
      <c r="AT65" s="119">
        <f t="shared" ref="AT65:AU65" si="522">AT21</f>
        <v>0</v>
      </c>
      <c r="AU65" s="120">
        <f t="shared" si="522"/>
        <v>0</v>
      </c>
      <c r="AV65" s="120">
        <f t="shared" si="298"/>
        <v>0</v>
      </c>
      <c r="AW65" s="120">
        <f t="shared" si="299"/>
        <v>0</v>
      </c>
      <c r="AX65" s="120">
        <f t="shared" si="300"/>
        <v>0</v>
      </c>
      <c r="AY65" s="120">
        <f t="shared" si="301"/>
        <v>0</v>
      </c>
      <c r="AZ65" s="120">
        <f>0</f>
        <v>0</v>
      </c>
      <c r="BA65" s="120">
        <f t="shared" si="261"/>
        <v>0</v>
      </c>
      <c r="BB65" s="194">
        <f t="shared" ref="BB65:BD65" si="523">BB21</f>
        <v>0</v>
      </c>
      <c r="BC65" s="195">
        <f t="shared" si="523"/>
        <v>0</v>
      </c>
      <c r="BD65" s="196">
        <f t="shared" si="523"/>
        <v>0</v>
      </c>
      <c r="BE65" s="197">
        <f t="shared" si="262"/>
        <v>0</v>
      </c>
      <c r="BF65" s="197">
        <f t="shared" si="263"/>
        <v>0</v>
      </c>
      <c r="BG65" s="119">
        <f t="shared" ref="BG65:BH65" si="524">BG21</f>
        <v>0</v>
      </c>
      <c r="BH65" s="120">
        <f t="shared" si="524"/>
        <v>0</v>
      </c>
      <c r="BI65" s="120">
        <f t="shared" si="304"/>
        <v>0</v>
      </c>
      <c r="BJ65" s="120">
        <f t="shared" si="305"/>
        <v>0</v>
      </c>
      <c r="BK65" s="120">
        <f t="shared" si="306"/>
        <v>0</v>
      </c>
      <c r="BL65" s="120">
        <f t="shared" si="307"/>
        <v>0</v>
      </c>
      <c r="BM65" s="120">
        <f>0</f>
        <v>0</v>
      </c>
      <c r="BN65" s="120">
        <f t="shared" si="264"/>
        <v>0</v>
      </c>
      <c r="BO65" s="194">
        <f t="shared" ref="BO65:BQ65" si="525">BO21</f>
        <v>0</v>
      </c>
      <c r="BP65" s="195">
        <f t="shared" si="525"/>
        <v>0</v>
      </c>
      <c r="BQ65" s="196">
        <f t="shared" si="525"/>
        <v>0</v>
      </c>
      <c r="BR65" s="197">
        <f t="shared" si="265"/>
        <v>0</v>
      </c>
      <c r="BS65" s="197">
        <f t="shared" si="266"/>
        <v>0</v>
      </c>
      <c r="BT65" s="119">
        <f t="shared" ref="BT65:BU65" si="526">BT21</f>
        <v>0</v>
      </c>
      <c r="BU65" s="120">
        <f t="shared" si="526"/>
        <v>0</v>
      </c>
      <c r="BV65" s="120">
        <f t="shared" si="310"/>
        <v>0</v>
      </c>
      <c r="BW65" s="120">
        <f t="shared" si="311"/>
        <v>0</v>
      </c>
      <c r="BX65" s="120">
        <f t="shared" si="312"/>
        <v>0</v>
      </c>
      <c r="BY65" s="120">
        <f t="shared" si="313"/>
        <v>0</v>
      </c>
      <c r="BZ65" s="120">
        <f>0</f>
        <v>0</v>
      </c>
      <c r="CA65" s="120">
        <f t="shared" si="267"/>
        <v>0</v>
      </c>
      <c r="CB65" s="194">
        <f t="shared" ref="CB65:CD65" si="527">CB21</f>
        <v>0</v>
      </c>
      <c r="CC65" s="195">
        <f t="shared" si="527"/>
        <v>0</v>
      </c>
      <c r="CD65" s="196">
        <f t="shared" si="527"/>
        <v>0</v>
      </c>
      <c r="CE65" s="197">
        <f t="shared" si="268"/>
        <v>0</v>
      </c>
      <c r="CF65" s="197">
        <f t="shared" si="269"/>
        <v>0</v>
      </c>
      <c r="CG65" s="119">
        <f t="shared" ref="CG65:CH65" si="528">CG21</f>
        <v>0</v>
      </c>
      <c r="CH65" s="120">
        <f t="shared" si="528"/>
        <v>0</v>
      </c>
      <c r="CI65" s="120">
        <f t="shared" si="316"/>
        <v>0</v>
      </c>
      <c r="CJ65" s="120">
        <f t="shared" si="317"/>
        <v>0</v>
      </c>
      <c r="CK65" s="120">
        <f t="shared" si="318"/>
        <v>0</v>
      </c>
      <c r="CL65" s="120">
        <f t="shared" si="319"/>
        <v>0</v>
      </c>
      <c r="CM65" s="120">
        <f>0</f>
        <v>0</v>
      </c>
      <c r="CN65" s="120">
        <f t="shared" si="270"/>
        <v>0</v>
      </c>
      <c r="CO65" s="194">
        <f t="shared" ref="CO65:CQ65" si="529">CO21</f>
        <v>0</v>
      </c>
      <c r="CP65" s="195">
        <f t="shared" si="529"/>
        <v>0</v>
      </c>
      <c r="CQ65" s="196" t="str">
        <f t="shared" si="529"/>
        <v/>
      </c>
      <c r="CR65" s="197" t="str">
        <f t="shared" si="271"/>
        <v/>
      </c>
      <c r="CS65" s="197" t="str">
        <f t="shared" si="272"/>
        <v/>
      </c>
      <c r="CT65" s="119">
        <f t="shared" ref="CT65:CU65" si="530">CT21</f>
        <v>0</v>
      </c>
      <c r="CU65" s="120">
        <f t="shared" si="530"/>
        <v>0</v>
      </c>
      <c r="CV65" s="120" t="str">
        <f t="shared" si="273"/>
        <v/>
      </c>
      <c r="CW65" s="120" t="str">
        <f t="shared" si="274"/>
        <v/>
      </c>
      <c r="CX65" s="120" t="str">
        <f t="shared" si="275"/>
        <v/>
      </c>
      <c r="CY65" s="120" t="str">
        <f t="shared" si="276"/>
        <v/>
      </c>
      <c r="CZ65" s="120">
        <f>0</f>
        <v>0</v>
      </c>
      <c r="DA65" s="120"/>
      <c r="DB65" s="132" t="str">
        <f t="shared" si="322"/>
        <v/>
      </c>
      <c r="DC65" s="133" t="str">
        <f t="shared" si="323"/>
        <v/>
      </c>
    </row>
    <row r="66" spans="1:107">
      <c r="A66" s="199">
        <f t="shared" ref="A66:D90" si="531">A22</f>
        <v>0</v>
      </c>
      <c r="B66" s="194">
        <f t="shared" si="531"/>
        <v>0</v>
      </c>
      <c r="C66" s="195">
        <f t="shared" si="531"/>
        <v>0</v>
      </c>
      <c r="D66" s="196">
        <f t="shared" si="531"/>
        <v>0</v>
      </c>
      <c r="E66" s="197">
        <f t="shared" ref="E66:E90" si="532">F22</f>
        <v>0</v>
      </c>
      <c r="F66" s="197">
        <f t="shared" ref="F66:F90" si="533">(F22*$A$49)+E22</f>
        <v>0</v>
      </c>
      <c r="G66" s="119">
        <f t="shared" ref="G66:H66" si="534">G22</f>
        <v>0</v>
      </c>
      <c r="H66" s="120">
        <f t="shared" si="534"/>
        <v>0</v>
      </c>
      <c r="I66" s="120">
        <f t="shared" ref="I66:I90" si="535">E66*B66</f>
        <v>0</v>
      </c>
      <c r="J66" s="120">
        <f t="shared" ref="J66:J90" si="536">F66*B66</f>
        <v>0</v>
      </c>
      <c r="K66" s="120">
        <f t="shared" ref="K66:K90" si="537">H66-J66</f>
        <v>0</v>
      </c>
      <c r="L66" s="120">
        <f t="shared" ref="L66:L90" si="538">I66-J66</f>
        <v>0</v>
      </c>
      <c r="M66" s="120">
        <f>0</f>
        <v>0</v>
      </c>
      <c r="N66" s="121">
        <f t="shared" ref="N66:N90" si="539">L66-(J66*F66)</f>
        <v>0</v>
      </c>
      <c r="O66" s="194">
        <f t="shared" ref="O66:Q66" si="540">O22</f>
        <v>0</v>
      </c>
      <c r="P66" s="195">
        <f t="shared" si="540"/>
        <v>0</v>
      </c>
      <c r="Q66" s="196">
        <f t="shared" si="540"/>
        <v>0</v>
      </c>
      <c r="R66" s="197">
        <f t="shared" ref="R66:R91" si="541">S22</f>
        <v>0</v>
      </c>
      <c r="S66" s="197">
        <f t="shared" ref="S66:S90" si="542">(S22*$A$49)+R22</f>
        <v>0</v>
      </c>
      <c r="T66" s="119">
        <f t="shared" ref="T66:U66" si="543">T22</f>
        <v>0</v>
      </c>
      <c r="U66" s="120">
        <f t="shared" si="543"/>
        <v>0</v>
      </c>
      <c r="V66" s="120">
        <f t="shared" ref="V66:V90" si="544">R66*O66</f>
        <v>0</v>
      </c>
      <c r="W66" s="120">
        <f t="shared" ref="W66:W90" si="545">S66*O66</f>
        <v>0</v>
      </c>
      <c r="X66" s="120">
        <f t="shared" ref="X66:X90" si="546">U66-W66</f>
        <v>0</v>
      </c>
      <c r="Y66" s="120">
        <f t="shared" ref="Y66:Y90" si="547">V66-W66</f>
        <v>0</v>
      </c>
      <c r="Z66" s="120">
        <f>0</f>
        <v>0</v>
      </c>
      <c r="AA66" s="120">
        <f t="shared" ref="AA66:AA90" si="548">Y66-(W66*S66)</f>
        <v>0</v>
      </c>
      <c r="AB66" s="194">
        <f t="shared" ref="AB66:AD66" si="549">AB22</f>
        <v>0</v>
      </c>
      <c r="AC66" s="195">
        <f t="shared" si="549"/>
        <v>0</v>
      </c>
      <c r="AD66" s="196">
        <f t="shared" si="549"/>
        <v>0</v>
      </c>
      <c r="AE66" s="197">
        <f t="shared" ref="AE66:AE91" si="550">AF22</f>
        <v>0</v>
      </c>
      <c r="AF66" s="197">
        <f t="shared" ref="AF66:AF90" si="551">(AF22*$A$49)+AE22</f>
        <v>0</v>
      </c>
      <c r="AG66" s="119">
        <f t="shared" ref="AG66:AH66" si="552">AG22</f>
        <v>0</v>
      </c>
      <c r="AH66" s="120">
        <f t="shared" si="552"/>
        <v>0</v>
      </c>
      <c r="AI66" s="120">
        <f t="shared" ref="AI66:AI90" si="553">AE66*AB66</f>
        <v>0</v>
      </c>
      <c r="AJ66" s="120">
        <f t="shared" ref="AJ66:AJ90" si="554">AF66*AB66</f>
        <v>0</v>
      </c>
      <c r="AK66" s="120">
        <f t="shared" ref="AK66:AK90" si="555">AH66-AJ66</f>
        <v>0</v>
      </c>
      <c r="AL66" s="120">
        <f t="shared" ref="AL66:AL90" si="556">AI66-AJ66</f>
        <v>0</v>
      </c>
      <c r="AM66" s="120">
        <f>0</f>
        <v>0</v>
      </c>
      <c r="AN66" s="120">
        <f t="shared" ref="AN66:AN90" si="557">AL66-(AJ66*AF66)</f>
        <v>0</v>
      </c>
      <c r="AO66" s="194">
        <f t="shared" ref="AO66:AQ66" si="558">AO22</f>
        <v>0</v>
      </c>
      <c r="AP66" s="195">
        <f t="shared" si="558"/>
        <v>0</v>
      </c>
      <c r="AQ66" s="196">
        <f t="shared" si="558"/>
        <v>0</v>
      </c>
      <c r="AR66" s="197">
        <f t="shared" ref="AR66:AR91" si="559">AS22</f>
        <v>0</v>
      </c>
      <c r="AS66" s="197">
        <f t="shared" ref="AS66:AS90" si="560">(AS22*$A$49)+AR22</f>
        <v>0</v>
      </c>
      <c r="AT66" s="119">
        <f t="shared" ref="AT66:AU66" si="561">AT22</f>
        <v>0</v>
      </c>
      <c r="AU66" s="120">
        <f t="shared" si="561"/>
        <v>0</v>
      </c>
      <c r="AV66" s="120">
        <f t="shared" ref="AV66:AV90" si="562">AR66*AO66</f>
        <v>0</v>
      </c>
      <c r="AW66" s="120">
        <f t="shared" ref="AW66:AW90" si="563">AS66*AO66</f>
        <v>0</v>
      </c>
      <c r="AX66" s="120">
        <f t="shared" ref="AX66:AX90" si="564">AU66-AW66</f>
        <v>0</v>
      </c>
      <c r="AY66" s="120">
        <f t="shared" ref="AY66:AY90" si="565">AV66-AW66</f>
        <v>0</v>
      </c>
      <c r="AZ66" s="120">
        <f>0</f>
        <v>0</v>
      </c>
      <c r="BA66" s="120">
        <f t="shared" ref="BA66:BA90" si="566">AY66-(AW66*AS66)</f>
        <v>0</v>
      </c>
      <c r="BB66" s="194">
        <f t="shared" ref="BB66:BD66" si="567">BB22</f>
        <v>0</v>
      </c>
      <c r="BC66" s="195">
        <f t="shared" si="567"/>
        <v>0</v>
      </c>
      <c r="BD66" s="196">
        <f t="shared" si="567"/>
        <v>0</v>
      </c>
      <c r="BE66" s="197">
        <f t="shared" ref="BE66:BE91" si="568">BF22</f>
        <v>0</v>
      </c>
      <c r="BF66" s="197">
        <f t="shared" ref="BF66:BF90" si="569">(BF22*$A$49)+BE22</f>
        <v>0</v>
      </c>
      <c r="BG66" s="119">
        <f t="shared" ref="BG66:BH66" si="570">BG22</f>
        <v>0</v>
      </c>
      <c r="BH66" s="120">
        <f t="shared" si="570"/>
        <v>0</v>
      </c>
      <c r="BI66" s="120">
        <f t="shared" ref="BI66:BI90" si="571">BE66*BB66</f>
        <v>0</v>
      </c>
      <c r="BJ66" s="120">
        <f t="shared" ref="BJ66:BJ90" si="572">BF66*BB66</f>
        <v>0</v>
      </c>
      <c r="BK66" s="120">
        <f t="shared" ref="BK66:BK90" si="573">BH66-BJ66</f>
        <v>0</v>
      </c>
      <c r="BL66" s="120">
        <f t="shared" ref="BL66:BL90" si="574">BI66-BJ66</f>
        <v>0</v>
      </c>
      <c r="BM66" s="120">
        <f>0</f>
        <v>0</v>
      </c>
      <c r="BN66" s="120">
        <f t="shared" ref="BN66:BN90" si="575">BL66-(BJ66*BF66)</f>
        <v>0</v>
      </c>
      <c r="BO66" s="194">
        <f t="shared" ref="BO66:BQ66" si="576">BO22</f>
        <v>0</v>
      </c>
      <c r="BP66" s="195">
        <f t="shared" si="576"/>
        <v>0</v>
      </c>
      <c r="BQ66" s="196">
        <f t="shared" si="576"/>
        <v>0</v>
      </c>
      <c r="BR66" s="197">
        <f t="shared" ref="BR66:BR91" si="577">BS22</f>
        <v>0</v>
      </c>
      <c r="BS66" s="197">
        <f t="shared" ref="BS66:BS90" si="578">(BS22*$A$49)+BR22</f>
        <v>0</v>
      </c>
      <c r="BT66" s="119">
        <f t="shared" ref="BT66:BU66" si="579">BT22</f>
        <v>0</v>
      </c>
      <c r="BU66" s="120">
        <f t="shared" si="579"/>
        <v>0</v>
      </c>
      <c r="BV66" s="120">
        <f t="shared" ref="BV66:BV90" si="580">BR66*BO66</f>
        <v>0</v>
      </c>
      <c r="BW66" s="120">
        <f t="shared" ref="BW66:BW90" si="581">BS66*BO66</f>
        <v>0</v>
      </c>
      <c r="BX66" s="120">
        <f t="shared" ref="BX66:BX90" si="582">BU66-BW66</f>
        <v>0</v>
      </c>
      <c r="BY66" s="120">
        <f t="shared" ref="BY66:BY90" si="583">BV66-BW66</f>
        <v>0</v>
      </c>
      <c r="BZ66" s="120">
        <f>0</f>
        <v>0</v>
      </c>
      <c r="CA66" s="120">
        <f t="shared" ref="CA66:CA90" si="584">BY66-(BW66*BS66)</f>
        <v>0</v>
      </c>
      <c r="CB66" s="194">
        <f t="shared" ref="CB66:CD66" si="585">CB22</f>
        <v>0</v>
      </c>
      <c r="CC66" s="195">
        <f t="shared" si="585"/>
        <v>0</v>
      </c>
      <c r="CD66" s="196">
        <f t="shared" si="585"/>
        <v>0</v>
      </c>
      <c r="CE66" s="197">
        <f t="shared" ref="CE66:CE91" si="586">CF22</f>
        <v>0</v>
      </c>
      <c r="CF66" s="197">
        <f t="shared" ref="CF66:CF90" si="587">(CF22*$A$49)+CE22</f>
        <v>0</v>
      </c>
      <c r="CG66" s="119">
        <f t="shared" ref="CG66:CH66" si="588">CG22</f>
        <v>0</v>
      </c>
      <c r="CH66" s="120">
        <f t="shared" si="588"/>
        <v>0</v>
      </c>
      <c r="CI66" s="120">
        <f t="shared" ref="CI66:CI90" si="589">CE66*CB66</f>
        <v>0</v>
      </c>
      <c r="CJ66" s="120">
        <f t="shared" ref="CJ66:CJ90" si="590">CF66*CB66</f>
        <v>0</v>
      </c>
      <c r="CK66" s="120">
        <f t="shared" ref="CK66:CK90" si="591">CH66-CJ66</f>
        <v>0</v>
      </c>
      <c r="CL66" s="120">
        <f t="shared" ref="CL66:CL90" si="592">CI66-CJ66</f>
        <v>0</v>
      </c>
      <c r="CM66" s="120">
        <f>0</f>
        <v>0</v>
      </c>
      <c r="CN66" s="120">
        <f t="shared" ref="CN66:CN90" si="593">CL66-(CJ66*CF66)</f>
        <v>0</v>
      </c>
      <c r="CO66" s="194">
        <f t="shared" ref="CO66:CQ66" si="594">CO22</f>
        <v>0</v>
      </c>
      <c r="CP66" s="195">
        <f t="shared" si="594"/>
        <v>0</v>
      </c>
      <c r="CQ66" s="196" t="str">
        <f t="shared" si="594"/>
        <v/>
      </c>
      <c r="CR66" s="197" t="str">
        <f t="shared" ref="CR66:CR91" si="595">CS22</f>
        <v/>
      </c>
      <c r="CS66" s="197" t="str">
        <f t="shared" ref="CS66:CS90" si="596">IF(CO22=0,"",(CS22*$A$49)+CR22)</f>
        <v/>
      </c>
      <c r="CT66" s="119">
        <f t="shared" ref="CT66:CU66" si="597">CT22</f>
        <v>0</v>
      </c>
      <c r="CU66" s="120">
        <f t="shared" si="597"/>
        <v>0</v>
      </c>
      <c r="CV66" s="120" t="str">
        <f t="shared" ref="CV66:CV90" si="598">IF(CO22=0,"",CR66*CO66)</f>
        <v/>
      </c>
      <c r="CW66" s="120" t="str">
        <f t="shared" ref="CW66:CW90" si="599">IF(CO22=0,"",CS66*CO66)</f>
        <v/>
      </c>
      <c r="CX66" s="120" t="str">
        <f t="shared" ref="CX66:CX90" si="600">IF(CO22=0,"",CU66-CW66)</f>
        <v/>
      </c>
      <c r="CY66" s="120" t="str">
        <f t="shared" ref="CY66:CY90" si="601">IF(CO22=0,"",CV66-CW66)</f>
        <v/>
      </c>
      <c r="CZ66" s="120">
        <f>0</f>
        <v>0</v>
      </c>
      <c r="DA66" s="120"/>
      <c r="DB66" s="132" t="str">
        <f t="shared" ref="DB66:DB90" si="602">IF(CU66=0,"",CZ66/CU66)</f>
        <v/>
      </c>
      <c r="DC66" s="133" t="str">
        <f t="shared" ref="DC66:DC90" si="603">IF(CU66=0,"",DA66/CU66)</f>
        <v/>
      </c>
    </row>
    <row r="67" spans="1:107">
      <c r="A67" s="199">
        <f t="shared" si="531"/>
        <v>0</v>
      </c>
      <c r="B67" s="194">
        <f t="shared" si="531"/>
        <v>0</v>
      </c>
      <c r="C67" s="195">
        <f t="shared" si="531"/>
        <v>0</v>
      </c>
      <c r="D67" s="196">
        <f t="shared" si="531"/>
        <v>0</v>
      </c>
      <c r="E67" s="197">
        <f t="shared" si="532"/>
        <v>0</v>
      </c>
      <c r="F67" s="197">
        <f t="shared" si="533"/>
        <v>0</v>
      </c>
      <c r="G67" s="119">
        <f t="shared" ref="G67:H67" si="604">G23</f>
        <v>0</v>
      </c>
      <c r="H67" s="120">
        <f t="shared" si="604"/>
        <v>0</v>
      </c>
      <c r="I67" s="120">
        <f t="shared" si="535"/>
        <v>0</v>
      </c>
      <c r="J67" s="120">
        <f t="shared" si="536"/>
        <v>0</v>
      </c>
      <c r="K67" s="120">
        <f t="shared" si="537"/>
        <v>0</v>
      </c>
      <c r="L67" s="120">
        <f t="shared" si="538"/>
        <v>0</v>
      </c>
      <c r="M67" s="120">
        <f>0</f>
        <v>0</v>
      </c>
      <c r="N67" s="121">
        <f t="shared" si="539"/>
        <v>0</v>
      </c>
      <c r="O67" s="194">
        <f t="shared" ref="O67:Q67" si="605">O23</f>
        <v>0</v>
      </c>
      <c r="P67" s="195">
        <f t="shared" si="605"/>
        <v>0</v>
      </c>
      <c r="Q67" s="196">
        <f t="shared" si="605"/>
        <v>0</v>
      </c>
      <c r="R67" s="197">
        <f t="shared" si="541"/>
        <v>0</v>
      </c>
      <c r="S67" s="197">
        <f t="shared" si="542"/>
        <v>0</v>
      </c>
      <c r="T67" s="119">
        <f t="shared" ref="T67:U67" si="606">T23</f>
        <v>0</v>
      </c>
      <c r="U67" s="120">
        <f t="shared" si="606"/>
        <v>0</v>
      </c>
      <c r="V67" s="120">
        <f t="shared" si="544"/>
        <v>0</v>
      </c>
      <c r="W67" s="120">
        <f t="shared" si="545"/>
        <v>0</v>
      </c>
      <c r="X67" s="120">
        <f t="shared" si="546"/>
        <v>0</v>
      </c>
      <c r="Y67" s="120">
        <f t="shared" si="547"/>
        <v>0</v>
      </c>
      <c r="Z67" s="120">
        <f>0</f>
        <v>0</v>
      </c>
      <c r="AA67" s="120">
        <f t="shared" si="548"/>
        <v>0</v>
      </c>
      <c r="AB67" s="194">
        <f t="shared" ref="AB67:AD67" si="607">AB23</f>
        <v>0</v>
      </c>
      <c r="AC67" s="195">
        <f t="shared" si="607"/>
        <v>0</v>
      </c>
      <c r="AD67" s="196">
        <f t="shared" si="607"/>
        <v>0</v>
      </c>
      <c r="AE67" s="197">
        <f t="shared" si="550"/>
        <v>0</v>
      </c>
      <c r="AF67" s="197">
        <f t="shared" si="551"/>
        <v>0</v>
      </c>
      <c r="AG67" s="119">
        <f t="shared" ref="AG67:AH67" si="608">AG23</f>
        <v>0</v>
      </c>
      <c r="AH67" s="120">
        <f t="shared" si="608"/>
        <v>0</v>
      </c>
      <c r="AI67" s="120">
        <f t="shared" si="553"/>
        <v>0</v>
      </c>
      <c r="AJ67" s="120">
        <f t="shared" si="554"/>
        <v>0</v>
      </c>
      <c r="AK67" s="120">
        <f t="shared" si="555"/>
        <v>0</v>
      </c>
      <c r="AL67" s="120">
        <f t="shared" si="556"/>
        <v>0</v>
      </c>
      <c r="AM67" s="120">
        <f>0</f>
        <v>0</v>
      </c>
      <c r="AN67" s="120">
        <f t="shared" si="557"/>
        <v>0</v>
      </c>
      <c r="AO67" s="194">
        <f t="shared" ref="AO67:AQ67" si="609">AO23</f>
        <v>0</v>
      </c>
      <c r="AP67" s="195">
        <f t="shared" si="609"/>
        <v>0</v>
      </c>
      <c r="AQ67" s="196">
        <f t="shared" si="609"/>
        <v>0</v>
      </c>
      <c r="AR67" s="197">
        <f t="shared" si="559"/>
        <v>0</v>
      </c>
      <c r="AS67" s="197">
        <f t="shared" si="560"/>
        <v>0</v>
      </c>
      <c r="AT67" s="119">
        <f t="shared" ref="AT67:AU67" si="610">AT23</f>
        <v>0</v>
      </c>
      <c r="AU67" s="120">
        <f t="shared" si="610"/>
        <v>0</v>
      </c>
      <c r="AV67" s="120">
        <f t="shared" si="562"/>
        <v>0</v>
      </c>
      <c r="AW67" s="120">
        <f t="shared" si="563"/>
        <v>0</v>
      </c>
      <c r="AX67" s="120">
        <f t="shared" si="564"/>
        <v>0</v>
      </c>
      <c r="AY67" s="120">
        <f t="shared" si="565"/>
        <v>0</v>
      </c>
      <c r="AZ67" s="120">
        <f>0</f>
        <v>0</v>
      </c>
      <c r="BA67" s="120">
        <f t="shared" si="566"/>
        <v>0</v>
      </c>
      <c r="BB67" s="194">
        <f t="shared" ref="BB67:BD67" si="611">BB23</f>
        <v>0</v>
      </c>
      <c r="BC67" s="195">
        <f t="shared" si="611"/>
        <v>0</v>
      </c>
      <c r="BD67" s="196">
        <f t="shared" si="611"/>
        <v>0</v>
      </c>
      <c r="BE67" s="197">
        <f t="shared" si="568"/>
        <v>0</v>
      </c>
      <c r="BF67" s="197">
        <f t="shared" si="569"/>
        <v>0</v>
      </c>
      <c r="BG67" s="119">
        <f t="shared" ref="BG67:BH67" si="612">BG23</f>
        <v>0</v>
      </c>
      <c r="BH67" s="120">
        <f t="shared" si="612"/>
        <v>0</v>
      </c>
      <c r="BI67" s="120">
        <f t="shared" si="571"/>
        <v>0</v>
      </c>
      <c r="BJ67" s="120">
        <f t="shared" si="572"/>
        <v>0</v>
      </c>
      <c r="BK67" s="120">
        <f t="shared" si="573"/>
        <v>0</v>
      </c>
      <c r="BL67" s="120">
        <f t="shared" si="574"/>
        <v>0</v>
      </c>
      <c r="BM67" s="120">
        <f>0</f>
        <v>0</v>
      </c>
      <c r="BN67" s="120">
        <f t="shared" si="575"/>
        <v>0</v>
      </c>
      <c r="BO67" s="194">
        <f t="shared" ref="BO67:BQ67" si="613">BO23</f>
        <v>0</v>
      </c>
      <c r="BP67" s="195">
        <f t="shared" si="613"/>
        <v>0</v>
      </c>
      <c r="BQ67" s="196">
        <f t="shared" si="613"/>
        <v>0</v>
      </c>
      <c r="BR67" s="197">
        <f t="shared" si="577"/>
        <v>0</v>
      </c>
      <c r="BS67" s="197">
        <f t="shared" si="578"/>
        <v>0</v>
      </c>
      <c r="BT67" s="119">
        <f t="shared" ref="BT67:BU67" si="614">BT23</f>
        <v>0</v>
      </c>
      <c r="BU67" s="120">
        <f t="shared" si="614"/>
        <v>0</v>
      </c>
      <c r="BV67" s="120">
        <f t="shared" si="580"/>
        <v>0</v>
      </c>
      <c r="BW67" s="120">
        <f t="shared" si="581"/>
        <v>0</v>
      </c>
      <c r="BX67" s="120">
        <f t="shared" si="582"/>
        <v>0</v>
      </c>
      <c r="BY67" s="120">
        <f t="shared" si="583"/>
        <v>0</v>
      </c>
      <c r="BZ67" s="120">
        <f>0</f>
        <v>0</v>
      </c>
      <c r="CA67" s="120">
        <f t="shared" si="584"/>
        <v>0</v>
      </c>
      <c r="CB67" s="194">
        <f t="shared" ref="CB67:CD67" si="615">CB23</f>
        <v>0</v>
      </c>
      <c r="CC67" s="195">
        <f t="shared" si="615"/>
        <v>0</v>
      </c>
      <c r="CD67" s="196">
        <f t="shared" si="615"/>
        <v>0</v>
      </c>
      <c r="CE67" s="197">
        <f t="shared" si="586"/>
        <v>0</v>
      </c>
      <c r="CF67" s="197">
        <f t="shared" si="587"/>
        <v>0</v>
      </c>
      <c r="CG67" s="119">
        <f t="shared" ref="CG67:CH67" si="616">CG23</f>
        <v>0</v>
      </c>
      <c r="CH67" s="120">
        <f t="shared" si="616"/>
        <v>0</v>
      </c>
      <c r="CI67" s="120">
        <f t="shared" si="589"/>
        <v>0</v>
      </c>
      <c r="CJ67" s="120">
        <f t="shared" si="590"/>
        <v>0</v>
      </c>
      <c r="CK67" s="120">
        <f t="shared" si="591"/>
        <v>0</v>
      </c>
      <c r="CL67" s="120">
        <f t="shared" si="592"/>
        <v>0</v>
      </c>
      <c r="CM67" s="120">
        <f>0</f>
        <v>0</v>
      </c>
      <c r="CN67" s="120">
        <f t="shared" si="593"/>
        <v>0</v>
      </c>
      <c r="CO67" s="194">
        <f t="shared" ref="CO67:CQ67" si="617">CO23</f>
        <v>0</v>
      </c>
      <c r="CP67" s="195">
        <f t="shared" si="617"/>
        <v>0</v>
      </c>
      <c r="CQ67" s="196" t="str">
        <f t="shared" si="617"/>
        <v/>
      </c>
      <c r="CR67" s="197" t="str">
        <f t="shared" si="595"/>
        <v/>
      </c>
      <c r="CS67" s="197" t="str">
        <f t="shared" si="596"/>
        <v/>
      </c>
      <c r="CT67" s="119">
        <f t="shared" ref="CT67:CU67" si="618">CT23</f>
        <v>0</v>
      </c>
      <c r="CU67" s="120">
        <f t="shared" si="618"/>
        <v>0</v>
      </c>
      <c r="CV67" s="120" t="str">
        <f t="shared" si="598"/>
        <v/>
      </c>
      <c r="CW67" s="120" t="str">
        <f t="shared" si="599"/>
        <v/>
      </c>
      <c r="CX67" s="120" t="str">
        <f t="shared" si="600"/>
        <v/>
      </c>
      <c r="CY67" s="120" t="str">
        <f t="shared" si="601"/>
        <v/>
      </c>
      <c r="CZ67" s="120">
        <f>0</f>
        <v>0</v>
      </c>
      <c r="DA67" s="120"/>
      <c r="DB67" s="132" t="str">
        <f t="shared" si="602"/>
        <v/>
      </c>
      <c r="DC67" s="133" t="str">
        <f t="shared" si="603"/>
        <v/>
      </c>
    </row>
    <row r="68" spans="1:107">
      <c r="A68" s="199">
        <f t="shared" si="531"/>
        <v>0</v>
      </c>
      <c r="B68" s="194">
        <f t="shared" si="531"/>
        <v>0</v>
      </c>
      <c r="C68" s="195">
        <f t="shared" si="531"/>
        <v>0</v>
      </c>
      <c r="D68" s="196">
        <f t="shared" si="531"/>
        <v>0</v>
      </c>
      <c r="E68" s="197">
        <f t="shared" si="532"/>
        <v>0</v>
      </c>
      <c r="F68" s="197">
        <f t="shared" si="533"/>
        <v>0</v>
      </c>
      <c r="G68" s="119">
        <f t="shared" ref="G68:H68" si="619">G24</f>
        <v>0</v>
      </c>
      <c r="H68" s="120">
        <f t="shared" si="619"/>
        <v>0</v>
      </c>
      <c r="I68" s="120">
        <f t="shared" si="535"/>
        <v>0</v>
      </c>
      <c r="J68" s="120">
        <f t="shared" si="536"/>
        <v>0</v>
      </c>
      <c r="K68" s="120">
        <f t="shared" si="537"/>
        <v>0</v>
      </c>
      <c r="L68" s="120">
        <f t="shared" si="538"/>
        <v>0</v>
      </c>
      <c r="M68" s="120">
        <f>0</f>
        <v>0</v>
      </c>
      <c r="N68" s="121">
        <f t="shared" si="539"/>
        <v>0</v>
      </c>
      <c r="O68" s="194">
        <f t="shared" ref="O68:Q68" si="620">O24</f>
        <v>0</v>
      </c>
      <c r="P68" s="195">
        <f t="shared" si="620"/>
        <v>0</v>
      </c>
      <c r="Q68" s="196">
        <f t="shared" si="620"/>
        <v>0</v>
      </c>
      <c r="R68" s="197">
        <f t="shared" si="541"/>
        <v>0</v>
      </c>
      <c r="S68" s="197">
        <f t="shared" si="542"/>
        <v>0</v>
      </c>
      <c r="T68" s="119">
        <f t="shared" ref="T68:U68" si="621">T24</f>
        <v>0</v>
      </c>
      <c r="U68" s="120">
        <f t="shared" si="621"/>
        <v>0</v>
      </c>
      <c r="V68" s="120">
        <f t="shared" si="544"/>
        <v>0</v>
      </c>
      <c r="W68" s="120">
        <f t="shared" si="545"/>
        <v>0</v>
      </c>
      <c r="X68" s="120">
        <f t="shared" si="546"/>
        <v>0</v>
      </c>
      <c r="Y68" s="120">
        <f t="shared" si="547"/>
        <v>0</v>
      </c>
      <c r="Z68" s="120">
        <f>0</f>
        <v>0</v>
      </c>
      <c r="AA68" s="120">
        <f t="shared" si="548"/>
        <v>0</v>
      </c>
      <c r="AB68" s="194">
        <f t="shared" ref="AB68:AD68" si="622">AB24</f>
        <v>0</v>
      </c>
      <c r="AC68" s="195">
        <f t="shared" si="622"/>
        <v>0</v>
      </c>
      <c r="AD68" s="196">
        <f t="shared" si="622"/>
        <v>0</v>
      </c>
      <c r="AE68" s="197">
        <f t="shared" si="550"/>
        <v>0</v>
      </c>
      <c r="AF68" s="197">
        <f t="shared" si="551"/>
        <v>0</v>
      </c>
      <c r="AG68" s="119">
        <f t="shared" ref="AG68:AH68" si="623">AG24</f>
        <v>0</v>
      </c>
      <c r="AH68" s="120">
        <f t="shared" si="623"/>
        <v>0</v>
      </c>
      <c r="AI68" s="120">
        <f t="shared" si="553"/>
        <v>0</v>
      </c>
      <c r="AJ68" s="120">
        <f t="shared" si="554"/>
        <v>0</v>
      </c>
      <c r="AK68" s="120">
        <f t="shared" si="555"/>
        <v>0</v>
      </c>
      <c r="AL68" s="120">
        <f t="shared" si="556"/>
        <v>0</v>
      </c>
      <c r="AM68" s="120">
        <f>0</f>
        <v>0</v>
      </c>
      <c r="AN68" s="120">
        <f t="shared" si="557"/>
        <v>0</v>
      </c>
      <c r="AO68" s="194">
        <f t="shared" ref="AO68:AQ68" si="624">AO24</f>
        <v>0</v>
      </c>
      <c r="AP68" s="195">
        <f t="shared" si="624"/>
        <v>0</v>
      </c>
      <c r="AQ68" s="196">
        <f t="shared" si="624"/>
        <v>0</v>
      </c>
      <c r="AR68" s="197">
        <f t="shared" si="559"/>
        <v>0</v>
      </c>
      <c r="AS68" s="197">
        <f t="shared" si="560"/>
        <v>0</v>
      </c>
      <c r="AT68" s="119">
        <f t="shared" ref="AT68:AU68" si="625">AT24</f>
        <v>0</v>
      </c>
      <c r="AU68" s="120">
        <f t="shared" si="625"/>
        <v>0</v>
      </c>
      <c r="AV68" s="120">
        <f t="shared" si="562"/>
        <v>0</v>
      </c>
      <c r="AW68" s="120">
        <f t="shared" si="563"/>
        <v>0</v>
      </c>
      <c r="AX68" s="120">
        <f t="shared" si="564"/>
        <v>0</v>
      </c>
      <c r="AY68" s="120">
        <f t="shared" si="565"/>
        <v>0</v>
      </c>
      <c r="AZ68" s="120">
        <f>0</f>
        <v>0</v>
      </c>
      <c r="BA68" s="120">
        <f t="shared" si="566"/>
        <v>0</v>
      </c>
      <c r="BB68" s="194">
        <f t="shared" ref="BB68:BD68" si="626">BB24</f>
        <v>0</v>
      </c>
      <c r="BC68" s="195">
        <f t="shared" si="626"/>
        <v>0</v>
      </c>
      <c r="BD68" s="196">
        <f t="shared" si="626"/>
        <v>0</v>
      </c>
      <c r="BE68" s="197">
        <f t="shared" si="568"/>
        <v>0</v>
      </c>
      <c r="BF68" s="197">
        <f t="shared" si="569"/>
        <v>0</v>
      </c>
      <c r="BG68" s="119">
        <f t="shared" ref="BG68:BH68" si="627">BG24</f>
        <v>0</v>
      </c>
      <c r="BH68" s="120">
        <f t="shared" si="627"/>
        <v>0</v>
      </c>
      <c r="BI68" s="120">
        <f t="shared" si="571"/>
        <v>0</v>
      </c>
      <c r="BJ68" s="120">
        <f t="shared" si="572"/>
        <v>0</v>
      </c>
      <c r="BK68" s="120">
        <f t="shared" si="573"/>
        <v>0</v>
      </c>
      <c r="BL68" s="120">
        <f t="shared" si="574"/>
        <v>0</v>
      </c>
      <c r="BM68" s="120">
        <f>0</f>
        <v>0</v>
      </c>
      <c r="BN68" s="120">
        <f t="shared" si="575"/>
        <v>0</v>
      </c>
      <c r="BO68" s="194">
        <f t="shared" ref="BO68:BQ68" si="628">BO24</f>
        <v>0</v>
      </c>
      <c r="BP68" s="195">
        <f t="shared" si="628"/>
        <v>0</v>
      </c>
      <c r="BQ68" s="196">
        <f t="shared" si="628"/>
        <v>0</v>
      </c>
      <c r="BR68" s="197">
        <f t="shared" si="577"/>
        <v>0</v>
      </c>
      <c r="BS68" s="197">
        <f t="shared" si="578"/>
        <v>0</v>
      </c>
      <c r="BT68" s="119">
        <f t="shared" ref="BT68:BU68" si="629">BT24</f>
        <v>0</v>
      </c>
      <c r="BU68" s="120">
        <f t="shared" si="629"/>
        <v>0</v>
      </c>
      <c r="BV68" s="120">
        <f t="shared" si="580"/>
        <v>0</v>
      </c>
      <c r="BW68" s="120">
        <f t="shared" si="581"/>
        <v>0</v>
      </c>
      <c r="BX68" s="120">
        <f t="shared" si="582"/>
        <v>0</v>
      </c>
      <c r="BY68" s="120">
        <f t="shared" si="583"/>
        <v>0</v>
      </c>
      <c r="BZ68" s="120">
        <f>0</f>
        <v>0</v>
      </c>
      <c r="CA68" s="120">
        <f t="shared" si="584"/>
        <v>0</v>
      </c>
      <c r="CB68" s="194">
        <f t="shared" ref="CB68:CD68" si="630">CB24</f>
        <v>0</v>
      </c>
      <c r="CC68" s="195">
        <f t="shared" si="630"/>
        <v>0</v>
      </c>
      <c r="CD68" s="196">
        <f t="shared" si="630"/>
        <v>0</v>
      </c>
      <c r="CE68" s="197">
        <f t="shared" si="586"/>
        <v>0</v>
      </c>
      <c r="CF68" s="197">
        <f t="shared" si="587"/>
        <v>0</v>
      </c>
      <c r="CG68" s="119">
        <f t="shared" ref="CG68:CH68" si="631">CG24</f>
        <v>0</v>
      </c>
      <c r="CH68" s="120">
        <f t="shared" si="631"/>
        <v>0</v>
      </c>
      <c r="CI68" s="120">
        <f t="shared" si="589"/>
        <v>0</v>
      </c>
      <c r="CJ68" s="120">
        <f t="shared" si="590"/>
        <v>0</v>
      </c>
      <c r="CK68" s="120">
        <f t="shared" si="591"/>
        <v>0</v>
      </c>
      <c r="CL68" s="120">
        <f t="shared" si="592"/>
        <v>0</v>
      </c>
      <c r="CM68" s="120">
        <f>0</f>
        <v>0</v>
      </c>
      <c r="CN68" s="120">
        <f t="shared" si="593"/>
        <v>0</v>
      </c>
      <c r="CO68" s="194">
        <f t="shared" ref="CO68:CQ68" si="632">CO24</f>
        <v>0</v>
      </c>
      <c r="CP68" s="195">
        <f t="shared" si="632"/>
        <v>0</v>
      </c>
      <c r="CQ68" s="196" t="str">
        <f t="shared" si="632"/>
        <v/>
      </c>
      <c r="CR68" s="197" t="str">
        <f t="shared" si="595"/>
        <v/>
      </c>
      <c r="CS68" s="197" t="str">
        <f t="shared" si="596"/>
        <v/>
      </c>
      <c r="CT68" s="119">
        <f t="shared" ref="CT68:CU68" si="633">CT24</f>
        <v>0</v>
      </c>
      <c r="CU68" s="120">
        <f t="shared" si="633"/>
        <v>0</v>
      </c>
      <c r="CV68" s="120" t="str">
        <f t="shared" si="598"/>
        <v/>
      </c>
      <c r="CW68" s="120" t="str">
        <f t="shared" si="599"/>
        <v/>
      </c>
      <c r="CX68" s="120" t="str">
        <f t="shared" si="600"/>
        <v/>
      </c>
      <c r="CY68" s="120" t="str">
        <f t="shared" si="601"/>
        <v/>
      </c>
      <c r="CZ68" s="120">
        <f>0</f>
        <v>0</v>
      </c>
      <c r="DA68" s="120"/>
      <c r="DB68" s="132" t="str">
        <f t="shared" si="602"/>
        <v/>
      </c>
      <c r="DC68" s="133" t="str">
        <f t="shared" si="603"/>
        <v/>
      </c>
    </row>
    <row r="69" spans="1:107">
      <c r="A69" s="199">
        <f t="shared" si="531"/>
        <v>0</v>
      </c>
      <c r="B69" s="194">
        <f t="shared" si="531"/>
        <v>0</v>
      </c>
      <c r="C69" s="195">
        <f t="shared" si="531"/>
        <v>0</v>
      </c>
      <c r="D69" s="196">
        <f t="shared" si="531"/>
        <v>0</v>
      </c>
      <c r="E69" s="197">
        <f t="shared" si="532"/>
        <v>0</v>
      </c>
      <c r="F69" s="197">
        <f t="shared" si="533"/>
        <v>0</v>
      </c>
      <c r="G69" s="119">
        <f t="shared" ref="G69:H69" si="634">G25</f>
        <v>0</v>
      </c>
      <c r="H69" s="120">
        <f t="shared" si="634"/>
        <v>0</v>
      </c>
      <c r="I69" s="120">
        <f t="shared" si="535"/>
        <v>0</v>
      </c>
      <c r="J69" s="120">
        <f t="shared" si="536"/>
        <v>0</v>
      </c>
      <c r="K69" s="120">
        <f t="shared" si="537"/>
        <v>0</v>
      </c>
      <c r="L69" s="120">
        <f t="shared" si="538"/>
        <v>0</v>
      </c>
      <c r="M69" s="120">
        <f>0</f>
        <v>0</v>
      </c>
      <c r="N69" s="121">
        <f t="shared" si="539"/>
        <v>0</v>
      </c>
      <c r="O69" s="194">
        <f t="shared" ref="O69:Q69" si="635">O25</f>
        <v>0</v>
      </c>
      <c r="P69" s="195">
        <f t="shared" si="635"/>
        <v>0</v>
      </c>
      <c r="Q69" s="196">
        <f t="shared" si="635"/>
        <v>0</v>
      </c>
      <c r="R69" s="197">
        <f t="shared" si="541"/>
        <v>0</v>
      </c>
      <c r="S69" s="197">
        <f t="shared" si="542"/>
        <v>0</v>
      </c>
      <c r="T69" s="119">
        <f t="shared" ref="T69:U69" si="636">T25</f>
        <v>0</v>
      </c>
      <c r="U69" s="120">
        <f t="shared" si="636"/>
        <v>0</v>
      </c>
      <c r="V69" s="120">
        <f t="shared" si="544"/>
        <v>0</v>
      </c>
      <c r="W69" s="120">
        <f t="shared" si="545"/>
        <v>0</v>
      </c>
      <c r="X69" s="120">
        <f t="shared" si="546"/>
        <v>0</v>
      </c>
      <c r="Y69" s="120">
        <f t="shared" si="547"/>
        <v>0</v>
      </c>
      <c r="Z69" s="120">
        <f>0</f>
        <v>0</v>
      </c>
      <c r="AA69" s="120">
        <f t="shared" si="548"/>
        <v>0</v>
      </c>
      <c r="AB69" s="194">
        <f t="shared" ref="AB69:AD69" si="637">AB25</f>
        <v>0</v>
      </c>
      <c r="AC69" s="195">
        <f t="shared" si="637"/>
        <v>0</v>
      </c>
      <c r="AD69" s="196">
        <f t="shared" si="637"/>
        <v>0</v>
      </c>
      <c r="AE69" s="197">
        <f t="shared" si="550"/>
        <v>0</v>
      </c>
      <c r="AF69" s="197">
        <f t="shared" si="551"/>
        <v>0</v>
      </c>
      <c r="AG69" s="119">
        <f t="shared" ref="AG69:AH69" si="638">AG25</f>
        <v>0</v>
      </c>
      <c r="AH69" s="120">
        <f t="shared" si="638"/>
        <v>0</v>
      </c>
      <c r="AI69" s="120">
        <f t="shared" si="553"/>
        <v>0</v>
      </c>
      <c r="AJ69" s="120">
        <f t="shared" si="554"/>
        <v>0</v>
      </c>
      <c r="AK69" s="120">
        <f t="shared" si="555"/>
        <v>0</v>
      </c>
      <c r="AL69" s="120">
        <f t="shared" si="556"/>
        <v>0</v>
      </c>
      <c r="AM69" s="120">
        <f>0</f>
        <v>0</v>
      </c>
      <c r="AN69" s="120">
        <f t="shared" si="557"/>
        <v>0</v>
      </c>
      <c r="AO69" s="194">
        <f t="shared" ref="AO69:AQ69" si="639">AO25</f>
        <v>0</v>
      </c>
      <c r="AP69" s="195">
        <f t="shared" si="639"/>
        <v>0</v>
      </c>
      <c r="AQ69" s="196">
        <f t="shared" si="639"/>
        <v>0</v>
      </c>
      <c r="AR69" s="197">
        <f t="shared" si="559"/>
        <v>0</v>
      </c>
      <c r="AS69" s="197">
        <f t="shared" si="560"/>
        <v>0</v>
      </c>
      <c r="AT69" s="119">
        <f t="shared" ref="AT69:AU69" si="640">AT25</f>
        <v>0</v>
      </c>
      <c r="AU69" s="120">
        <f t="shared" si="640"/>
        <v>0</v>
      </c>
      <c r="AV69" s="120">
        <f t="shared" si="562"/>
        <v>0</v>
      </c>
      <c r="AW69" s="120">
        <f t="shared" si="563"/>
        <v>0</v>
      </c>
      <c r="AX69" s="120">
        <f t="shared" si="564"/>
        <v>0</v>
      </c>
      <c r="AY69" s="120">
        <f t="shared" si="565"/>
        <v>0</v>
      </c>
      <c r="AZ69" s="120">
        <f>0</f>
        <v>0</v>
      </c>
      <c r="BA69" s="120">
        <f t="shared" si="566"/>
        <v>0</v>
      </c>
      <c r="BB69" s="194">
        <f t="shared" ref="BB69:BD69" si="641">BB25</f>
        <v>0</v>
      </c>
      <c r="BC69" s="195">
        <f t="shared" si="641"/>
        <v>0</v>
      </c>
      <c r="BD69" s="196">
        <f t="shared" si="641"/>
        <v>0</v>
      </c>
      <c r="BE69" s="197">
        <f t="shared" si="568"/>
        <v>0</v>
      </c>
      <c r="BF69" s="197">
        <f t="shared" si="569"/>
        <v>0</v>
      </c>
      <c r="BG69" s="119">
        <f t="shared" ref="BG69:BH69" si="642">BG25</f>
        <v>0</v>
      </c>
      <c r="BH69" s="120">
        <f t="shared" si="642"/>
        <v>0</v>
      </c>
      <c r="BI69" s="120">
        <f t="shared" si="571"/>
        <v>0</v>
      </c>
      <c r="BJ69" s="120">
        <f t="shared" si="572"/>
        <v>0</v>
      </c>
      <c r="BK69" s="120">
        <f t="shared" si="573"/>
        <v>0</v>
      </c>
      <c r="BL69" s="120">
        <f t="shared" si="574"/>
        <v>0</v>
      </c>
      <c r="BM69" s="120">
        <f>0</f>
        <v>0</v>
      </c>
      <c r="BN69" s="120">
        <f t="shared" si="575"/>
        <v>0</v>
      </c>
      <c r="BO69" s="194">
        <f t="shared" ref="BO69:BQ69" si="643">BO25</f>
        <v>0</v>
      </c>
      <c r="BP69" s="195">
        <f t="shared" si="643"/>
        <v>0</v>
      </c>
      <c r="BQ69" s="196">
        <f t="shared" si="643"/>
        <v>0</v>
      </c>
      <c r="BR69" s="197">
        <f t="shared" si="577"/>
        <v>0</v>
      </c>
      <c r="BS69" s="197">
        <f t="shared" si="578"/>
        <v>0</v>
      </c>
      <c r="BT69" s="119">
        <f t="shared" ref="BT69:BU69" si="644">BT25</f>
        <v>0</v>
      </c>
      <c r="BU69" s="120">
        <f t="shared" si="644"/>
        <v>0</v>
      </c>
      <c r="BV69" s="120">
        <f t="shared" si="580"/>
        <v>0</v>
      </c>
      <c r="BW69" s="120">
        <f t="shared" si="581"/>
        <v>0</v>
      </c>
      <c r="BX69" s="120">
        <f t="shared" si="582"/>
        <v>0</v>
      </c>
      <c r="BY69" s="120">
        <f t="shared" si="583"/>
        <v>0</v>
      </c>
      <c r="BZ69" s="120">
        <f>0</f>
        <v>0</v>
      </c>
      <c r="CA69" s="120">
        <f t="shared" si="584"/>
        <v>0</v>
      </c>
      <c r="CB69" s="194">
        <f t="shared" ref="CB69:CD69" si="645">CB25</f>
        <v>0</v>
      </c>
      <c r="CC69" s="195">
        <f t="shared" si="645"/>
        <v>0</v>
      </c>
      <c r="CD69" s="196">
        <f t="shared" si="645"/>
        <v>0</v>
      </c>
      <c r="CE69" s="197">
        <f t="shared" si="586"/>
        <v>0</v>
      </c>
      <c r="CF69" s="197">
        <f t="shared" si="587"/>
        <v>0</v>
      </c>
      <c r="CG69" s="119">
        <f t="shared" ref="CG69:CH69" si="646">CG25</f>
        <v>0</v>
      </c>
      <c r="CH69" s="120">
        <f t="shared" si="646"/>
        <v>0</v>
      </c>
      <c r="CI69" s="120">
        <f t="shared" si="589"/>
        <v>0</v>
      </c>
      <c r="CJ69" s="120">
        <f t="shared" si="590"/>
        <v>0</v>
      </c>
      <c r="CK69" s="120">
        <f t="shared" si="591"/>
        <v>0</v>
      </c>
      <c r="CL69" s="120">
        <f t="shared" si="592"/>
        <v>0</v>
      </c>
      <c r="CM69" s="120">
        <f>0</f>
        <v>0</v>
      </c>
      <c r="CN69" s="120">
        <f t="shared" si="593"/>
        <v>0</v>
      </c>
      <c r="CO69" s="194">
        <f t="shared" ref="CO69:CQ69" si="647">CO25</f>
        <v>0</v>
      </c>
      <c r="CP69" s="195">
        <f t="shared" si="647"/>
        <v>0</v>
      </c>
      <c r="CQ69" s="196" t="str">
        <f t="shared" si="647"/>
        <v/>
      </c>
      <c r="CR69" s="197" t="str">
        <f t="shared" si="595"/>
        <v/>
      </c>
      <c r="CS69" s="197" t="str">
        <f t="shared" si="596"/>
        <v/>
      </c>
      <c r="CT69" s="119">
        <f t="shared" ref="CT69:CU69" si="648">CT25</f>
        <v>0</v>
      </c>
      <c r="CU69" s="120">
        <f t="shared" si="648"/>
        <v>0</v>
      </c>
      <c r="CV69" s="120" t="str">
        <f t="shared" si="598"/>
        <v/>
      </c>
      <c r="CW69" s="120" t="str">
        <f t="shared" si="599"/>
        <v/>
      </c>
      <c r="CX69" s="120" t="str">
        <f t="shared" si="600"/>
        <v/>
      </c>
      <c r="CY69" s="120" t="str">
        <f t="shared" si="601"/>
        <v/>
      </c>
      <c r="CZ69" s="120">
        <f>0</f>
        <v>0</v>
      </c>
      <c r="DA69" s="120"/>
      <c r="DB69" s="132" t="str">
        <f t="shared" si="602"/>
        <v/>
      </c>
      <c r="DC69" s="133" t="str">
        <f t="shared" si="603"/>
        <v/>
      </c>
    </row>
    <row r="70" spans="1:107">
      <c r="A70" s="199">
        <f t="shared" si="531"/>
        <v>0</v>
      </c>
      <c r="B70" s="194">
        <f t="shared" si="531"/>
        <v>0</v>
      </c>
      <c r="C70" s="195">
        <f t="shared" si="531"/>
        <v>0</v>
      </c>
      <c r="D70" s="196">
        <f t="shared" si="531"/>
        <v>0</v>
      </c>
      <c r="E70" s="197">
        <f t="shared" si="532"/>
        <v>0</v>
      </c>
      <c r="F70" s="197">
        <f t="shared" si="533"/>
        <v>0</v>
      </c>
      <c r="G70" s="119">
        <f t="shared" ref="G70:H70" si="649">G26</f>
        <v>0</v>
      </c>
      <c r="H70" s="120">
        <f t="shared" si="649"/>
        <v>0</v>
      </c>
      <c r="I70" s="120">
        <f t="shared" si="535"/>
        <v>0</v>
      </c>
      <c r="J70" s="120">
        <f t="shared" si="536"/>
        <v>0</v>
      </c>
      <c r="K70" s="120">
        <f t="shared" si="537"/>
        <v>0</v>
      </c>
      <c r="L70" s="120">
        <f t="shared" si="538"/>
        <v>0</v>
      </c>
      <c r="M70" s="120">
        <f>0</f>
        <v>0</v>
      </c>
      <c r="N70" s="121">
        <f t="shared" si="539"/>
        <v>0</v>
      </c>
      <c r="O70" s="194">
        <f t="shared" ref="O70:Q70" si="650">O26</f>
        <v>0</v>
      </c>
      <c r="P70" s="195">
        <f t="shared" si="650"/>
        <v>0</v>
      </c>
      <c r="Q70" s="196">
        <f t="shared" si="650"/>
        <v>0</v>
      </c>
      <c r="R70" s="197">
        <f t="shared" si="541"/>
        <v>0</v>
      </c>
      <c r="S70" s="197">
        <f t="shared" si="542"/>
        <v>0</v>
      </c>
      <c r="T70" s="119">
        <f t="shared" ref="T70:U70" si="651">T26</f>
        <v>0</v>
      </c>
      <c r="U70" s="120">
        <f t="shared" si="651"/>
        <v>0</v>
      </c>
      <c r="V70" s="120">
        <f t="shared" si="544"/>
        <v>0</v>
      </c>
      <c r="W70" s="120">
        <f t="shared" si="545"/>
        <v>0</v>
      </c>
      <c r="X70" s="120">
        <f t="shared" si="546"/>
        <v>0</v>
      </c>
      <c r="Y70" s="120">
        <f t="shared" si="547"/>
        <v>0</v>
      </c>
      <c r="Z70" s="120">
        <f>0</f>
        <v>0</v>
      </c>
      <c r="AA70" s="120">
        <f t="shared" si="548"/>
        <v>0</v>
      </c>
      <c r="AB70" s="194">
        <f t="shared" ref="AB70:AD70" si="652">AB26</f>
        <v>0</v>
      </c>
      <c r="AC70" s="195">
        <f t="shared" si="652"/>
        <v>0</v>
      </c>
      <c r="AD70" s="196">
        <f t="shared" si="652"/>
        <v>0</v>
      </c>
      <c r="AE70" s="197">
        <f t="shared" si="550"/>
        <v>0</v>
      </c>
      <c r="AF70" s="197">
        <f t="shared" si="551"/>
        <v>0</v>
      </c>
      <c r="AG70" s="119">
        <f t="shared" ref="AG70:AH70" si="653">AG26</f>
        <v>0</v>
      </c>
      <c r="AH70" s="120">
        <f t="shared" si="653"/>
        <v>0</v>
      </c>
      <c r="AI70" s="120">
        <f t="shared" si="553"/>
        <v>0</v>
      </c>
      <c r="AJ70" s="120">
        <f t="shared" si="554"/>
        <v>0</v>
      </c>
      <c r="AK70" s="120">
        <f t="shared" si="555"/>
        <v>0</v>
      </c>
      <c r="AL70" s="120">
        <f t="shared" si="556"/>
        <v>0</v>
      </c>
      <c r="AM70" s="120">
        <f>0</f>
        <v>0</v>
      </c>
      <c r="AN70" s="120">
        <f t="shared" si="557"/>
        <v>0</v>
      </c>
      <c r="AO70" s="194">
        <f t="shared" ref="AO70:AQ70" si="654">AO26</f>
        <v>0</v>
      </c>
      <c r="AP70" s="195">
        <f t="shared" si="654"/>
        <v>0</v>
      </c>
      <c r="AQ70" s="196">
        <f t="shared" si="654"/>
        <v>0</v>
      </c>
      <c r="AR70" s="197">
        <f t="shared" si="559"/>
        <v>0</v>
      </c>
      <c r="AS70" s="197">
        <f t="shared" si="560"/>
        <v>0</v>
      </c>
      <c r="AT70" s="119">
        <f t="shared" ref="AT70:AU70" si="655">AT26</f>
        <v>0</v>
      </c>
      <c r="AU70" s="120">
        <f t="shared" si="655"/>
        <v>0</v>
      </c>
      <c r="AV70" s="120">
        <f t="shared" si="562"/>
        <v>0</v>
      </c>
      <c r="AW70" s="120">
        <f t="shared" si="563"/>
        <v>0</v>
      </c>
      <c r="AX70" s="120">
        <f t="shared" si="564"/>
        <v>0</v>
      </c>
      <c r="AY70" s="120">
        <f t="shared" si="565"/>
        <v>0</v>
      </c>
      <c r="AZ70" s="120">
        <f>0</f>
        <v>0</v>
      </c>
      <c r="BA70" s="120">
        <f t="shared" si="566"/>
        <v>0</v>
      </c>
      <c r="BB70" s="194">
        <f t="shared" ref="BB70:BD70" si="656">BB26</f>
        <v>0</v>
      </c>
      <c r="BC70" s="195">
        <f t="shared" si="656"/>
        <v>0</v>
      </c>
      <c r="BD70" s="196">
        <f t="shared" si="656"/>
        <v>0</v>
      </c>
      <c r="BE70" s="197">
        <f t="shared" si="568"/>
        <v>0</v>
      </c>
      <c r="BF70" s="197">
        <f t="shared" si="569"/>
        <v>0</v>
      </c>
      <c r="BG70" s="119">
        <f t="shared" ref="BG70:BH70" si="657">BG26</f>
        <v>0</v>
      </c>
      <c r="BH70" s="120">
        <f t="shared" si="657"/>
        <v>0</v>
      </c>
      <c r="BI70" s="120">
        <f t="shared" si="571"/>
        <v>0</v>
      </c>
      <c r="BJ70" s="120">
        <f t="shared" si="572"/>
        <v>0</v>
      </c>
      <c r="BK70" s="120">
        <f t="shared" si="573"/>
        <v>0</v>
      </c>
      <c r="BL70" s="120">
        <f t="shared" si="574"/>
        <v>0</v>
      </c>
      <c r="BM70" s="120">
        <f>0</f>
        <v>0</v>
      </c>
      <c r="BN70" s="120">
        <f t="shared" si="575"/>
        <v>0</v>
      </c>
      <c r="BO70" s="194">
        <f t="shared" ref="BO70:BQ70" si="658">BO26</f>
        <v>0</v>
      </c>
      <c r="BP70" s="195">
        <f t="shared" si="658"/>
        <v>0</v>
      </c>
      <c r="BQ70" s="196">
        <f t="shared" si="658"/>
        <v>0</v>
      </c>
      <c r="BR70" s="197">
        <f t="shared" si="577"/>
        <v>0</v>
      </c>
      <c r="BS70" s="197">
        <f t="shared" si="578"/>
        <v>0</v>
      </c>
      <c r="BT70" s="119">
        <f t="shared" ref="BT70:BU70" si="659">BT26</f>
        <v>0</v>
      </c>
      <c r="BU70" s="120">
        <f t="shared" si="659"/>
        <v>0</v>
      </c>
      <c r="BV70" s="120">
        <f t="shared" si="580"/>
        <v>0</v>
      </c>
      <c r="BW70" s="120">
        <f t="shared" si="581"/>
        <v>0</v>
      </c>
      <c r="BX70" s="120">
        <f t="shared" si="582"/>
        <v>0</v>
      </c>
      <c r="BY70" s="120">
        <f t="shared" si="583"/>
        <v>0</v>
      </c>
      <c r="BZ70" s="120">
        <f>0</f>
        <v>0</v>
      </c>
      <c r="CA70" s="120">
        <f t="shared" si="584"/>
        <v>0</v>
      </c>
      <c r="CB70" s="194">
        <f t="shared" ref="CB70:CD70" si="660">CB26</f>
        <v>0</v>
      </c>
      <c r="CC70" s="195">
        <f t="shared" si="660"/>
        <v>0</v>
      </c>
      <c r="CD70" s="196">
        <f t="shared" si="660"/>
        <v>0</v>
      </c>
      <c r="CE70" s="197">
        <f t="shared" si="586"/>
        <v>0</v>
      </c>
      <c r="CF70" s="197">
        <f t="shared" si="587"/>
        <v>0</v>
      </c>
      <c r="CG70" s="119">
        <f t="shared" ref="CG70:CH70" si="661">CG26</f>
        <v>0</v>
      </c>
      <c r="CH70" s="120">
        <f t="shared" si="661"/>
        <v>0</v>
      </c>
      <c r="CI70" s="120">
        <f t="shared" si="589"/>
        <v>0</v>
      </c>
      <c r="CJ70" s="120">
        <f t="shared" si="590"/>
        <v>0</v>
      </c>
      <c r="CK70" s="120">
        <f t="shared" si="591"/>
        <v>0</v>
      </c>
      <c r="CL70" s="120">
        <f t="shared" si="592"/>
        <v>0</v>
      </c>
      <c r="CM70" s="120">
        <f>0</f>
        <v>0</v>
      </c>
      <c r="CN70" s="120">
        <f t="shared" si="593"/>
        <v>0</v>
      </c>
      <c r="CO70" s="194">
        <f t="shared" ref="CO70:CQ70" si="662">CO26</f>
        <v>0</v>
      </c>
      <c r="CP70" s="195">
        <f t="shared" si="662"/>
        <v>0</v>
      </c>
      <c r="CQ70" s="196" t="str">
        <f t="shared" si="662"/>
        <v/>
      </c>
      <c r="CR70" s="197" t="str">
        <f t="shared" si="595"/>
        <v/>
      </c>
      <c r="CS70" s="197" t="str">
        <f t="shared" si="596"/>
        <v/>
      </c>
      <c r="CT70" s="119">
        <f t="shared" ref="CT70:CU70" si="663">CT26</f>
        <v>0</v>
      </c>
      <c r="CU70" s="120">
        <f t="shared" si="663"/>
        <v>0</v>
      </c>
      <c r="CV70" s="120" t="str">
        <f t="shared" si="598"/>
        <v/>
      </c>
      <c r="CW70" s="120" t="str">
        <f t="shared" si="599"/>
        <v/>
      </c>
      <c r="CX70" s="120" t="str">
        <f t="shared" si="600"/>
        <v/>
      </c>
      <c r="CY70" s="120" t="str">
        <f t="shared" si="601"/>
        <v/>
      </c>
      <c r="CZ70" s="120">
        <f>0</f>
        <v>0</v>
      </c>
      <c r="DA70" s="120"/>
      <c r="DB70" s="132" t="str">
        <f t="shared" si="602"/>
        <v/>
      </c>
      <c r="DC70" s="133" t="str">
        <f t="shared" si="603"/>
        <v/>
      </c>
    </row>
    <row r="71" spans="1:107">
      <c r="A71" s="199">
        <f t="shared" si="531"/>
        <v>0</v>
      </c>
      <c r="B71" s="194">
        <f t="shared" si="531"/>
        <v>0</v>
      </c>
      <c r="C71" s="195">
        <f t="shared" si="531"/>
        <v>0</v>
      </c>
      <c r="D71" s="196">
        <f t="shared" si="531"/>
        <v>0</v>
      </c>
      <c r="E71" s="197">
        <f t="shared" si="532"/>
        <v>0</v>
      </c>
      <c r="F71" s="197">
        <f t="shared" si="533"/>
        <v>0</v>
      </c>
      <c r="G71" s="119">
        <f t="shared" ref="G71:H71" si="664">G27</f>
        <v>0</v>
      </c>
      <c r="H71" s="120">
        <f t="shared" si="664"/>
        <v>0</v>
      </c>
      <c r="I71" s="120">
        <f t="shared" si="535"/>
        <v>0</v>
      </c>
      <c r="J71" s="120">
        <f t="shared" si="536"/>
        <v>0</v>
      </c>
      <c r="K71" s="120">
        <f t="shared" si="537"/>
        <v>0</v>
      </c>
      <c r="L71" s="120">
        <f t="shared" si="538"/>
        <v>0</v>
      </c>
      <c r="M71" s="120">
        <f>0</f>
        <v>0</v>
      </c>
      <c r="N71" s="121">
        <f t="shared" si="539"/>
        <v>0</v>
      </c>
      <c r="O71" s="194">
        <f t="shared" ref="O71:Q71" si="665">O27</f>
        <v>0</v>
      </c>
      <c r="P71" s="195">
        <f t="shared" si="665"/>
        <v>0</v>
      </c>
      <c r="Q71" s="196">
        <f t="shared" si="665"/>
        <v>0</v>
      </c>
      <c r="R71" s="197">
        <f t="shared" si="541"/>
        <v>0</v>
      </c>
      <c r="S71" s="197">
        <f t="shared" si="542"/>
        <v>0</v>
      </c>
      <c r="T71" s="119">
        <f t="shared" ref="T71:U71" si="666">T27</f>
        <v>0</v>
      </c>
      <c r="U71" s="120">
        <f t="shared" si="666"/>
        <v>0</v>
      </c>
      <c r="V71" s="120">
        <f t="shared" si="544"/>
        <v>0</v>
      </c>
      <c r="W71" s="120">
        <f t="shared" si="545"/>
        <v>0</v>
      </c>
      <c r="X71" s="120">
        <f t="shared" si="546"/>
        <v>0</v>
      </c>
      <c r="Y71" s="120">
        <f t="shared" si="547"/>
        <v>0</v>
      </c>
      <c r="Z71" s="120">
        <f>0</f>
        <v>0</v>
      </c>
      <c r="AA71" s="120">
        <f t="shared" si="548"/>
        <v>0</v>
      </c>
      <c r="AB71" s="194">
        <f t="shared" ref="AB71:AD71" si="667">AB27</f>
        <v>0</v>
      </c>
      <c r="AC71" s="195">
        <f t="shared" si="667"/>
        <v>0</v>
      </c>
      <c r="AD71" s="196">
        <f t="shared" si="667"/>
        <v>0</v>
      </c>
      <c r="AE71" s="197">
        <f t="shared" si="550"/>
        <v>0</v>
      </c>
      <c r="AF71" s="197">
        <f t="shared" si="551"/>
        <v>0</v>
      </c>
      <c r="AG71" s="119">
        <f t="shared" ref="AG71:AH71" si="668">AG27</f>
        <v>0</v>
      </c>
      <c r="AH71" s="120">
        <f t="shared" si="668"/>
        <v>0</v>
      </c>
      <c r="AI71" s="120">
        <f t="shared" si="553"/>
        <v>0</v>
      </c>
      <c r="AJ71" s="120">
        <f t="shared" si="554"/>
        <v>0</v>
      </c>
      <c r="AK71" s="120">
        <f t="shared" si="555"/>
        <v>0</v>
      </c>
      <c r="AL71" s="120">
        <f t="shared" si="556"/>
        <v>0</v>
      </c>
      <c r="AM71" s="120">
        <f>0</f>
        <v>0</v>
      </c>
      <c r="AN71" s="120">
        <f t="shared" si="557"/>
        <v>0</v>
      </c>
      <c r="AO71" s="194">
        <f t="shared" ref="AO71:AQ71" si="669">AO27</f>
        <v>0</v>
      </c>
      <c r="AP71" s="195">
        <f t="shared" si="669"/>
        <v>0</v>
      </c>
      <c r="AQ71" s="196">
        <f t="shared" si="669"/>
        <v>0</v>
      </c>
      <c r="AR71" s="197">
        <f t="shared" si="559"/>
        <v>0</v>
      </c>
      <c r="AS71" s="197">
        <f t="shared" si="560"/>
        <v>0</v>
      </c>
      <c r="AT71" s="119">
        <f t="shared" ref="AT71:AU71" si="670">AT27</f>
        <v>0</v>
      </c>
      <c r="AU71" s="120">
        <f t="shared" si="670"/>
        <v>0</v>
      </c>
      <c r="AV71" s="120">
        <f t="shared" si="562"/>
        <v>0</v>
      </c>
      <c r="AW71" s="120">
        <f t="shared" si="563"/>
        <v>0</v>
      </c>
      <c r="AX71" s="120">
        <f t="shared" si="564"/>
        <v>0</v>
      </c>
      <c r="AY71" s="120">
        <f t="shared" si="565"/>
        <v>0</v>
      </c>
      <c r="AZ71" s="120">
        <f>0</f>
        <v>0</v>
      </c>
      <c r="BA71" s="120">
        <f t="shared" si="566"/>
        <v>0</v>
      </c>
      <c r="BB71" s="194">
        <f t="shared" ref="BB71:BD71" si="671">BB27</f>
        <v>0</v>
      </c>
      <c r="BC71" s="195">
        <f t="shared" si="671"/>
        <v>0</v>
      </c>
      <c r="BD71" s="196">
        <f t="shared" si="671"/>
        <v>0</v>
      </c>
      <c r="BE71" s="197">
        <f t="shared" si="568"/>
        <v>0</v>
      </c>
      <c r="BF71" s="197">
        <f t="shared" si="569"/>
        <v>0</v>
      </c>
      <c r="BG71" s="119">
        <f t="shared" ref="BG71:BH71" si="672">BG27</f>
        <v>0</v>
      </c>
      <c r="BH71" s="120">
        <f t="shared" si="672"/>
        <v>0</v>
      </c>
      <c r="BI71" s="120">
        <f t="shared" si="571"/>
        <v>0</v>
      </c>
      <c r="BJ71" s="120">
        <f t="shared" si="572"/>
        <v>0</v>
      </c>
      <c r="BK71" s="120">
        <f t="shared" si="573"/>
        <v>0</v>
      </c>
      <c r="BL71" s="120">
        <f t="shared" si="574"/>
        <v>0</v>
      </c>
      <c r="BM71" s="120">
        <f>0</f>
        <v>0</v>
      </c>
      <c r="BN71" s="120">
        <f t="shared" si="575"/>
        <v>0</v>
      </c>
      <c r="BO71" s="194">
        <f t="shared" ref="BO71:BQ71" si="673">BO27</f>
        <v>0</v>
      </c>
      <c r="BP71" s="195">
        <f t="shared" si="673"/>
        <v>0</v>
      </c>
      <c r="BQ71" s="196">
        <f t="shared" si="673"/>
        <v>0</v>
      </c>
      <c r="BR71" s="197">
        <f t="shared" si="577"/>
        <v>0</v>
      </c>
      <c r="BS71" s="197">
        <f t="shared" si="578"/>
        <v>0</v>
      </c>
      <c r="BT71" s="119">
        <f t="shared" ref="BT71:BU71" si="674">BT27</f>
        <v>0</v>
      </c>
      <c r="BU71" s="120">
        <f t="shared" si="674"/>
        <v>0</v>
      </c>
      <c r="BV71" s="120">
        <f t="shared" si="580"/>
        <v>0</v>
      </c>
      <c r="BW71" s="120">
        <f t="shared" si="581"/>
        <v>0</v>
      </c>
      <c r="BX71" s="120">
        <f t="shared" si="582"/>
        <v>0</v>
      </c>
      <c r="BY71" s="120">
        <f t="shared" si="583"/>
        <v>0</v>
      </c>
      <c r="BZ71" s="120">
        <f>0</f>
        <v>0</v>
      </c>
      <c r="CA71" s="120">
        <f t="shared" si="584"/>
        <v>0</v>
      </c>
      <c r="CB71" s="194">
        <f t="shared" ref="CB71:CD71" si="675">CB27</f>
        <v>0</v>
      </c>
      <c r="CC71" s="195">
        <f t="shared" si="675"/>
        <v>0</v>
      </c>
      <c r="CD71" s="196">
        <f t="shared" si="675"/>
        <v>0</v>
      </c>
      <c r="CE71" s="197">
        <f t="shared" si="586"/>
        <v>0</v>
      </c>
      <c r="CF71" s="197">
        <f t="shared" si="587"/>
        <v>0</v>
      </c>
      <c r="CG71" s="119">
        <f t="shared" ref="CG71:CH71" si="676">CG27</f>
        <v>0</v>
      </c>
      <c r="CH71" s="120">
        <f t="shared" si="676"/>
        <v>0</v>
      </c>
      <c r="CI71" s="120">
        <f t="shared" si="589"/>
        <v>0</v>
      </c>
      <c r="CJ71" s="120">
        <f t="shared" si="590"/>
        <v>0</v>
      </c>
      <c r="CK71" s="120">
        <f t="shared" si="591"/>
        <v>0</v>
      </c>
      <c r="CL71" s="120">
        <f t="shared" si="592"/>
        <v>0</v>
      </c>
      <c r="CM71" s="120">
        <f>0</f>
        <v>0</v>
      </c>
      <c r="CN71" s="120">
        <f t="shared" si="593"/>
        <v>0</v>
      </c>
      <c r="CO71" s="194">
        <f t="shared" ref="CO71:CQ71" si="677">CO27</f>
        <v>0</v>
      </c>
      <c r="CP71" s="195">
        <f t="shared" si="677"/>
        <v>0</v>
      </c>
      <c r="CQ71" s="196" t="str">
        <f t="shared" si="677"/>
        <v/>
      </c>
      <c r="CR71" s="197" t="str">
        <f t="shared" si="595"/>
        <v/>
      </c>
      <c r="CS71" s="197" t="str">
        <f t="shared" si="596"/>
        <v/>
      </c>
      <c r="CT71" s="119">
        <f t="shared" ref="CT71:CU71" si="678">CT27</f>
        <v>0</v>
      </c>
      <c r="CU71" s="120">
        <f t="shared" si="678"/>
        <v>0</v>
      </c>
      <c r="CV71" s="120" t="str">
        <f t="shared" si="598"/>
        <v/>
      </c>
      <c r="CW71" s="120" t="str">
        <f t="shared" si="599"/>
        <v/>
      </c>
      <c r="CX71" s="120" t="str">
        <f t="shared" si="600"/>
        <v/>
      </c>
      <c r="CY71" s="120" t="str">
        <f t="shared" si="601"/>
        <v/>
      </c>
      <c r="CZ71" s="120">
        <f>0</f>
        <v>0</v>
      </c>
      <c r="DA71" s="120"/>
      <c r="DB71" s="132" t="str">
        <f t="shared" si="602"/>
        <v/>
      </c>
      <c r="DC71" s="133" t="str">
        <f t="shared" si="603"/>
        <v/>
      </c>
    </row>
    <row r="72" spans="1:107">
      <c r="A72" s="199">
        <f t="shared" si="531"/>
        <v>0</v>
      </c>
      <c r="B72" s="194">
        <f t="shared" si="531"/>
        <v>0</v>
      </c>
      <c r="C72" s="195">
        <f t="shared" si="531"/>
        <v>0</v>
      </c>
      <c r="D72" s="196">
        <f t="shared" si="531"/>
        <v>0</v>
      </c>
      <c r="E72" s="197">
        <f t="shared" si="532"/>
        <v>0</v>
      </c>
      <c r="F72" s="197">
        <f t="shared" si="533"/>
        <v>0</v>
      </c>
      <c r="G72" s="119">
        <f t="shared" ref="G72:H72" si="679">G28</f>
        <v>0</v>
      </c>
      <c r="H72" s="120">
        <f t="shared" si="679"/>
        <v>0</v>
      </c>
      <c r="I72" s="120">
        <f t="shared" si="535"/>
        <v>0</v>
      </c>
      <c r="J72" s="120">
        <f t="shared" si="536"/>
        <v>0</v>
      </c>
      <c r="K72" s="120">
        <f t="shared" si="537"/>
        <v>0</v>
      </c>
      <c r="L72" s="120">
        <f t="shared" si="538"/>
        <v>0</v>
      </c>
      <c r="M72" s="120">
        <f>0</f>
        <v>0</v>
      </c>
      <c r="N72" s="121">
        <f t="shared" si="539"/>
        <v>0</v>
      </c>
      <c r="O72" s="194">
        <f t="shared" ref="O72:Q72" si="680">O28</f>
        <v>0</v>
      </c>
      <c r="P72" s="195">
        <f t="shared" si="680"/>
        <v>0</v>
      </c>
      <c r="Q72" s="196">
        <f t="shared" si="680"/>
        <v>0</v>
      </c>
      <c r="R72" s="197">
        <f t="shared" si="541"/>
        <v>0</v>
      </c>
      <c r="S72" s="197">
        <f t="shared" si="542"/>
        <v>0</v>
      </c>
      <c r="T72" s="119">
        <f t="shared" ref="T72:U72" si="681">T28</f>
        <v>0</v>
      </c>
      <c r="U72" s="120">
        <f t="shared" si="681"/>
        <v>0</v>
      </c>
      <c r="V72" s="120">
        <f t="shared" si="544"/>
        <v>0</v>
      </c>
      <c r="W72" s="120">
        <f t="shared" si="545"/>
        <v>0</v>
      </c>
      <c r="X72" s="120">
        <f t="shared" si="546"/>
        <v>0</v>
      </c>
      <c r="Y72" s="120">
        <f t="shared" si="547"/>
        <v>0</v>
      </c>
      <c r="Z72" s="120">
        <f>0</f>
        <v>0</v>
      </c>
      <c r="AA72" s="120">
        <f t="shared" si="548"/>
        <v>0</v>
      </c>
      <c r="AB72" s="194">
        <f t="shared" ref="AB72:AD72" si="682">AB28</f>
        <v>0</v>
      </c>
      <c r="AC72" s="195">
        <f t="shared" si="682"/>
        <v>0</v>
      </c>
      <c r="AD72" s="196">
        <f t="shared" si="682"/>
        <v>0</v>
      </c>
      <c r="AE72" s="197">
        <f t="shared" si="550"/>
        <v>0</v>
      </c>
      <c r="AF72" s="197">
        <f t="shared" si="551"/>
        <v>0</v>
      </c>
      <c r="AG72" s="119">
        <f t="shared" ref="AG72:AH72" si="683">AG28</f>
        <v>0</v>
      </c>
      <c r="AH72" s="120">
        <f t="shared" si="683"/>
        <v>0</v>
      </c>
      <c r="AI72" s="120">
        <f t="shared" si="553"/>
        <v>0</v>
      </c>
      <c r="AJ72" s="120">
        <f t="shared" si="554"/>
        <v>0</v>
      </c>
      <c r="AK72" s="120">
        <f t="shared" si="555"/>
        <v>0</v>
      </c>
      <c r="AL72" s="120">
        <f t="shared" si="556"/>
        <v>0</v>
      </c>
      <c r="AM72" s="120">
        <f>0</f>
        <v>0</v>
      </c>
      <c r="AN72" s="120">
        <f t="shared" si="557"/>
        <v>0</v>
      </c>
      <c r="AO72" s="194">
        <f t="shared" ref="AO72:AQ72" si="684">AO28</f>
        <v>0</v>
      </c>
      <c r="AP72" s="195">
        <f t="shared" si="684"/>
        <v>0</v>
      </c>
      <c r="AQ72" s="196">
        <f t="shared" si="684"/>
        <v>0</v>
      </c>
      <c r="AR72" s="197">
        <f t="shared" si="559"/>
        <v>0</v>
      </c>
      <c r="AS72" s="197">
        <f t="shared" si="560"/>
        <v>0</v>
      </c>
      <c r="AT72" s="119">
        <f t="shared" ref="AT72:AU72" si="685">AT28</f>
        <v>0</v>
      </c>
      <c r="AU72" s="120">
        <f t="shared" si="685"/>
        <v>0</v>
      </c>
      <c r="AV72" s="120">
        <f t="shared" si="562"/>
        <v>0</v>
      </c>
      <c r="AW72" s="120">
        <f t="shared" si="563"/>
        <v>0</v>
      </c>
      <c r="AX72" s="120">
        <f t="shared" si="564"/>
        <v>0</v>
      </c>
      <c r="AY72" s="120">
        <f t="shared" si="565"/>
        <v>0</v>
      </c>
      <c r="AZ72" s="120">
        <f>0</f>
        <v>0</v>
      </c>
      <c r="BA72" s="120">
        <f t="shared" si="566"/>
        <v>0</v>
      </c>
      <c r="BB72" s="194">
        <f t="shared" ref="BB72:BD72" si="686">BB28</f>
        <v>0</v>
      </c>
      <c r="BC72" s="195">
        <f t="shared" si="686"/>
        <v>0</v>
      </c>
      <c r="BD72" s="196">
        <f t="shared" si="686"/>
        <v>0</v>
      </c>
      <c r="BE72" s="197">
        <f t="shared" si="568"/>
        <v>0</v>
      </c>
      <c r="BF72" s="197">
        <f t="shared" si="569"/>
        <v>0</v>
      </c>
      <c r="BG72" s="119">
        <f t="shared" ref="BG72:BH72" si="687">BG28</f>
        <v>0</v>
      </c>
      <c r="BH72" s="120">
        <f t="shared" si="687"/>
        <v>0</v>
      </c>
      <c r="BI72" s="120">
        <f t="shared" si="571"/>
        <v>0</v>
      </c>
      <c r="BJ72" s="120">
        <f t="shared" si="572"/>
        <v>0</v>
      </c>
      <c r="BK72" s="120">
        <f t="shared" si="573"/>
        <v>0</v>
      </c>
      <c r="BL72" s="120">
        <f t="shared" si="574"/>
        <v>0</v>
      </c>
      <c r="BM72" s="120">
        <f>0</f>
        <v>0</v>
      </c>
      <c r="BN72" s="120">
        <f t="shared" si="575"/>
        <v>0</v>
      </c>
      <c r="BO72" s="194">
        <f t="shared" ref="BO72:BQ72" si="688">BO28</f>
        <v>0</v>
      </c>
      <c r="BP72" s="195">
        <f t="shared" si="688"/>
        <v>0</v>
      </c>
      <c r="BQ72" s="196">
        <f t="shared" si="688"/>
        <v>0</v>
      </c>
      <c r="BR72" s="197">
        <f t="shared" si="577"/>
        <v>0</v>
      </c>
      <c r="BS72" s="197">
        <f t="shared" si="578"/>
        <v>0</v>
      </c>
      <c r="BT72" s="119">
        <f t="shared" ref="BT72:BU72" si="689">BT28</f>
        <v>0</v>
      </c>
      <c r="BU72" s="120">
        <f t="shared" si="689"/>
        <v>0</v>
      </c>
      <c r="BV72" s="120">
        <f t="shared" si="580"/>
        <v>0</v>
      </c>
      <c r="BW72" s="120">
        <f t="shared" si="581"/>
        <v>0</v>
      </c>
      <c r="BX72" s="120">
        <f t="shared" si="582"/>
        <v>0</v>
      </c>
      <c r="BY72" s="120">
        <f t="shared" si="583"/>
        <v>0</v>
      </c>
      <c r="BZ72" s="120">
        <f>0</f>
        <v>0</v>
      </c>
      <c r="CA72" s="120">
        <f t="shared" si="584"/>
        <v>0</v>
      </c>
      <c r="CB72" s="194">
        <f t="shared" ref="CB72:CD72" si="690">CB28</f>
        <v>0</v>
      </c>
      <c r="CC72" s="195">
        <f t="shared" si="690"/>
        <v>0</v>
      </c>
      <c r="CD72" s="196">
        <f t="shared" si="690"/>
        <v>0</v>
      </c>
      <c r="CE72" s="197">
        <f t="shared" si="586"/>
        <v>0</v>
      </c>
      <c r="CF72" s="197">
        <f t="shared" si="587"/>
        <v>0</v>
      </c>
      <c r="CG72" s="119">
        <f t="shared" ref="CG72:CH72" si="691">CG28</f>
        <v>0</v>
      </c>
      <c r="CH72" s="120">
        <f t="shared" si="691"/>
        <v>0</v>
      </c>
      <c r="CI72" s="120">
        <f t="shared" si="589"/>
        <v>0</v>
      </c>
      <c r="CJ72" s="120">
        <f t="shared" si="590"/>
        <v>0</v>
      </c>
      <c r="CK72" s="120">
        <f t="shared" si="591"/>
        <v>0</v>
      </c>
      <c r="CL72" s="120">
        <f t="shared" si="592"/>
        <v>0</v>
      </c>
      <c r="CM72" s="120">
        <f>0</f>
        <v>0</v>
      </c>
      <c r="CN72" s="120">
        <f t="shared" si="593"/>
        <v>0</v>
      </c>
      <c r="CO72" s="194">
        <f t="shared" ref="CO72:CQ72" si="692">CO28</f>
        <v>0</v>
      </c>
      <c r="CP72" s="195">
        <f t="shared" si="692"/>
        <v>0</v>
      </c>
      <c r="CQ72" s="196" t="str">
        <f t="shared" si="692"/>
        <v/>
      </c>
      <c r="CR72" s="197" t="str">
        <f t="shared" si="595"/>
        <v/>
      </c>
      <c r="CS72" s="197" t="str">
        <f t="shared" si="596"/>
        <v/>
      </c>
      <c r="CT72" s="119">
        <f t="shared" ref="CT72:CU72" si="693">CT28</f>
        <v>0</v>
      </c>
      <c r="CU72" s="120">
        <f t="shared" si="693"/>
        <v>0</v>
      </c>
      <c r="CV72" s="120" t="str">
        <f t="shared" si="598"/>
        <v/>
      </c>
      <c r="CW72" s="120" t="str">
        <f t="shared" si="599"/>
        <v/>
      </c>
      <c r="CX72" s="120" t="str">
        <f t="shared" si="600"/>
        <v/>
      </c>
      <c r="CY72" s="120" t="str">
        <f t="shared" si="601"/>
        <v/>
      </c>
      <c r="CZ72" s="120">
        <f>0</f>
        <v>0</v>
      </c>
      <c r="DA72" s="120"/>
      <c r="DB72" s="132" t="str">
        <f t="shared" si="602"/>
        <v/>
      </c>
      <c r="DC72" s="133" t="str">
        <f t="shared" si="603"/>
        <v/>
      </c>
    </row>
    <row r="73" spans="1:107">
      <c r="A73" s="199">
        <f t="shared" si="531"/>
        <v>0</v>
      </c>
      <c r="B73" s="194">
        <f t="shared" si="531"/>
        <v>0</v>
      </c>
      <c r="C73" s="195">
        <f t="shared" si="531"/>
        <v>0</v>
      </c>
      <c r="D73" s="196">
        <f t="shared" si="531"/>
        <v>0</v>
      </c>
      <c r="E73" s="197">
        <f t="shared" si="532"/>
        <v>0</v>
      </c>
      <c r="F73" s="197">
        <f t="shared" si="533"/>
        <v>0</v>
      </c>
      <c r="G73" s="119">
        <f t="shared" ref="G73:H73" si="694">G29</f>
        <v>0</v>
      </c>
      <c r="H73" s="120">
        <f t="shared" si="694"/>
        <v>0</v>
      </c>
      <c r="I73" s="120">
        <f t="shared" si="535"/>
        <v>0</v>
      </c>
      <c r="J73" s="120">
        <f t="shared" si="536"/>
        <v>0</v>
      </c>
      <c r="K73" s="120">
        <f t="shared" si="537"/>
        <v>0</v>
      </c>
      <c r="L73" s="120">
        <f t="shared" si="538"/>
        <v>0</v>
      </c>
      <c r="M73" s="120">
        <f>0</f>
        <v>0</v>
      </c>
      <c r="N73" s="121">
        <f t="shared" si="539"/>
        <v>0</v>
      </c>
      <c r="O73" s="194">
        <f t="shared" ref="O73:Q73" si="695">O29</f>
        <v>0</v>
      </c>
      <c r="P73" s="195">
        <f t="shared" si="695"/>
        <v>0</v>
      </c>
      <c r="Q73" s="196">
        <f t="shared" si="695"/>
        <v>0</v>
      </c>
      <c r="R73" s="197">
        <f t="shared" si="541"/>
        <v>0</v>
      </c>
      <c r="S73" s="197">
        <f t="shared" si="542"/>
        <v>0</v>
      </c>
      <c r="T73" s="119">
        <f t="shared" ref="T73:U73" si="696">T29</f>
        <v>0</v>
      </c>
      <c r="U73" s="120">
        <f t="shared" si="696"/>
        <v>0</v>
      </c>
      <c r="V73" s="120">
        <f t="shared" si="544"/>
        <v>0</v>
      </c>
      <c r="W73" s="120">
        <f t="shared" si="545"/>
        <v>0</v>
      </c>
      <c r="X73" s="120">
        <f t="shared" si="546"/>
        <v>0</v>
      </c>
      <c r="Y73" s="120">
        <f t="shared" si="547"/>
        <v>0</v>
      </c>
      <c r="Z73" s="120">
        <f>0</f>
        <v>0</v>
      </c>
      <c r="AA73" s="120">
        <f t="shared" si="548"/>
        <v>0</v>
      </c>
      <c r="AB73" s="194">
        <f t="shared" ref="AB73:AD73" si="697">AB29</f>
        <v>0</v>
      </c>
      <c r="AC73" s="195">
        <f t="shared" si="697"/>
        <v>0</v>
      </c>
      <c r="AD73" s="196">
        <f t="shared" si="697"/>
        <v>0</v>
      </c>
      <c r="AE73" s="197">
        <f t="shared" si="550"/>
        <v>0</v>
      </c>
      <c r="AF73" s="197">
        <f t="shared" si="551"/>
        <v>0</v>
      </c>
      <c r="AG73" s="119">
        <f t="shared" ref="AG73:AH73" si="698">AG29</f>
        <v>0</v>
      </c>
      <c r="AH73" s="120">
        <f t="shared" si="698"/>
        <v>0</v>
      </c>
      <c r="AI73" s="120">
        <f t="shared" si="553"/>
        <v>0</v>
      </c>
      <c r="AJ73" s="120">
        <f t="shared" si="554"/>
        <v>0</v>
      </c>
      <c r="AK73" s="120">
        <f t="shared" si="555"/>
        <v>0</v>
      </c>
      <c r="AL73" s="120">
        <f t="shared" si="556"/>
        <v>0</v>
      </c>
      <c r="AM73" s="120">
        <f>0</f>
        <v>0</v>
      </c>
      <c r="AN73" s="120">
        <f t="shared" si="557"/>
        <v>0</v>
      </c>
      <c r="AO73" s="194">
        <f t="shared" ref="AO73:AQ73" si="699">AO29</f>
        <v>0</v>
      </c>
      <c r="AP73" s="195">
        <f t="shared" si="699"/>
        <v>0</v>
      </c>
      <c r="AQ73" s="196">
        <f t="shared" si="699"/>
        <v>0</v>
      </c>
      <c r="AR73" s="197">
        <f t="shared" si="559"/>
        <v>0</v>
      </c>
      <c r="AS73" s="197">
        <f t="shared" si="560"/>
        <v>0</v>
      </c>
      <c r="AT73" s="119">
        <f t="shared" ref="AT73:AU73" si="700">AT29</f>
        <v>0</v>
      </c>
      <c r="AU73" s="120">
        <f t="shared" si="700"/>
        <v>0</v>
      </c>
      <c r="AV73" s="120">
        <f t="shared" si="562"/>
        <v>0</v>
      </c>
      <c r="AW73" s="120">
        <f t="shared" si="563"/>
        <v>0</v>
      </c>
      <c r="AX73" s="120">
        <f t="shared" si="564"/>
        <v>0</v>
      </c>
      <c r="AY73" s="120">
        <f t="shared" si="565"/>
        <v>0</v>
      </c>
      <c r="AZ73" s="120">
        <f>0</f>
        <v>0</v>
      </c>
      <c r="BA73" s="120">
        <f t="shared" si="566"/>
        <v>0</v>
      </c>
      <c r="BB73" s="194">
        <f t="shared" ref="BB73:BD73" si="701">BB29</f>
        <v>0</v>
      </c>
      <c r="BC73" s="195">
        <f t="shared" si="701"/>
        <v>0</v>
      </c>
      <c r="BD73" s="196">
        <f t="shared" si="701"/>
        <v>0</v>
      </c>
      <c r="BE73" s="197">
        <f t="shared" si="568"/>
        <v>0</v>
      </c>
      <c r="BF73" s="197">
        <f t="shared" si="569"/>
        <v>0</v>
      </c>
      <c r="BG73" s="119">
        <f t="shared" ref="BG73:BH73" si="702">BG29</f>
        <v>0</v>
      </c>
      <c r="BH73" s="120">
        <f t="shared" si="702"/>
        <v>0</v>
      </c>
      <c r="BI73" s="120">
        <f t="shared" si="571"/>
        <v>0</v>
      </c>
      <c r="BJ73" s="120">
        <f t="shared" si="572"/>
        <v>0</v>
      </c>
      <c r="BK73" s="120">
        <f t="shared" si="573"/>
        <v>0</v>
      </c>
      <c r="BL73" s="120">
        <f t="shared" si="574"/>
        <v>0</v>
      </c>
      <c r="BM73" s="120">
        <f>0</f>
        <v>0</v>
      </c>
      <c r="BN73" s="120">
        <f t="shared" si="575"/>
        <v>0</v>
      </c>
      <c r="BO73" s="194">
        <f t="shared" ref="BO73:BQ73" si="703">BO29</f>
        <v>0</v>
      </c>
      <c r="BP73" s="195">
        <f t="shared" si="703"/>
        <v>0</v>
      </c>
      <c r="BQ73" s="196">
        <f t="shared" si="703"/>
        <v>0</v>
      </c>
      <c r="BR73" s="197">
        <f t="shared" si="577"/>
        <v>0</v>
      </c>
      <c r="BS73" s="197">
        <f t="shared" si="578"/>
        <v>0</v>
      </c>
      <c r="BT73" s="119">
        <f t="shared" ref="BT73:BU73" si="704">BT29</f>
        <v>0</v>
      </c>
      <c r="BU73" s="120">
        <f t="shared" si="704"/>
        <v>0</v>
      </c>
      <c r="BV73" s="120">
        <f t="shared" si="580"/>
        <v>0</v>
      </c>
      <c r="BW73" s="120">
        <f t="shared" si="581"/>
        <v>0</v>
      </c>
      <c r="BX73" s="120">
        <f t="shared" si="582"/>
        <v>0</v>
      </c>
      <c r="BY73" s="120">
        <f t="shared" si="583"/>
        <v>0</v>
      </c>
      <c r="BZ73" s="120">
        <f>0</f>
        <v>0</v>
      </c>
      <c r="CA73" s="120">
        <f t="shared" si="584"/>
        <v>0</v>
      </c>
      <c r="CB73" s="194">
        <f t="shared" ref="CB73:CD73" si="705">CB29</f>
        <v>0</v>
      </c>
      <c r="CC73" s="195">
        <f t="shared" si="705"/>
        <v>0</v>
      </c>
      <c r="CD73" s="196">
        <f t="shared" si="705"/>
        <v>0</v>
      </c>
      <c r="CE73" s="197">
        <f t="shared" si="586"/>
        <v>0</v>
      </c>
      <c r="CF73" s="197">
        <f t="shared" si="587"/>
        <v>0</v>
      </c>
      <c r="CG73" s="119">
        <f t="shared" ref="CG73:CH73" si="706">CG29</f>
        <v>0</v>
      </c>
      <c r="CH73" s="120">
        <f t="shared" si="706"/>
        <v>0</v>
      </c>
      <c r="CI73" s="120">
        <f t="shared" si="589"/>
        <v>0</v>
      </c>
      <c r="CJ73" s="120">
        <f t="shared" si="590"/>
        <v>0</v>
      </c>
      <c r="CK73" s="120">
        <f t="shared" si="591"/>
        <v>0</v>
      </c>
      <c r="CL73" s="120">
        <f t="shared" si="592"/>
        <v>0</v>
      </c>
      <c r="CM73" s="120">
        <f>0</f>
        <v>0</v>
      </c>
      <c r="CN73" s="120">
        <f t="shared" si="593"/>
        <v>0</v>
      </c>
      <c r="CO73" s="194">
        <f t="shared" ref="CO73:CQ73" si="707">CO29</f>
        <v>0</v>
      </c>
      <c r="CP73" s="195">
        <f t="shared" si="707"/>
        <v>0</v>
      </c>
      <c r="CQ73" s="196" t="str">
        <f t="shared" si="707"/>
        <v/>
      </c>
      <c r="CR73" s="197" t="str">
        <f t="shared" si="595"/>
        <v/>
      </c>
      <c r="CS73" s="197" t="str">
        <f t="shared" si="596"/>
        <v/>
      </c>
      <c r="CT73" s="119">
        <f t="shared" ref="CT73:CU73" si="708">CT29</f>
        <v>0</v>
      </c>
      <c r="CU73" s="120">
        <f t="shared" si="708"/>
        <v>0</v>
      </c>
      <c r="CV73" s="120" t="str">
        <f t="shared" si="598"/>
        <v/>
      </c>
      <c r="CW73" s="120" t="str">
        <f t="shared" si="599"/>
        <v/>
      </c>
      <c r="CX73" s="120" t="str">
        <f t="shared" si="600"/>
        <v/>
      </c>
      <c r="CY73" s="120" t="str">
        <f t="shared" si="601"/>
        <v/>
      </c>
      <c r="CZ73" s="120">
        <f>0</f>
        <v>0</v>
      </c>
      <c r="DA73" s="120"/>
      <c r="DB73" s="132" t="str">
        <f t="shared" si="602"/>
        <v/>
      </c>
      <c r="DC73" s="133" t="str">
        <f t="shared" si="603"/>
        <v/>
      </c>
    </row>
    <row r="74" spans="1:107">
      <c r="A74" s="199">
        <f t="shared" si="531"/>
        <v>0</v>
      </c>
      <c r="B74" s="194">
        <f t="shared" si="531"/>
        <v>0</v>
      </c>
      <c r="C74" s="195">
        <f t="shared" si="531"/>
        <v>0</v>
      </c>
      <c r="D74" s="196">
        <f t="shared" si="531"/>
        <v>0</v>
      </c>
      <c r="E74" s="197">
        <f t="shared" si="532"/>
        <v>0</v>
      </c>
      <c r="F74" s="197">
        <f t="shared" si="533"/>
        <v>0</v>
      </c>
      <c r="G74" s="119">
        <f t="shared" ref="G74:H74" si="709">G30</f>
        <v>0</v>
      </c>
      <c r="H74" s="120">
        <f t="shared" si="709"/>
        <v>0</v>
      </c>
      <c r="I74" s="120">
        <f t="shared" si="535"/>
        <v>0</v>
      </c>
      <c r="J74" s="120">
        <f t="shared" si="536"/>
        <v>0</v>
      </c>
      <c r="K74" s="120">
        <f t="shared" si="537"/>
        <v>0</v>
      </c>
      <c r="L74" s="120">
        <f t="shared" si="538"/>
        <v>0</v>
      </c>
      <c r="M74" s="120">
        <f>0</f>
        <v>0</v>
      </c>
      <c r="N74" s="121">
        <f t="shared" si="539"/>
        <v>0</v>
      </c>
      <c r="O74" s="194">
        <f t="shared" ref="O74:Q74" si="710">O30</f>
        <v>0</v>
      </c>
      <c r="P74" s="195">
        <f t="shared" si="710"/>
        <v>0</v>
      </c>
      <c r="Q74" s="196">
        <f t="shared" si="710"/>
        <v>0</v>
      </c>
      <c r="R74" s="197">
        <f t="shared" si="541"/>
        <v>0</v>
      </c>
      <c r="S74" s="197">
        <f t="shared" si="542"/>
        <v>0</v>
      </c>
      <c r="T74" s="119">
        <f t="shared" ref="T74:U74" si="711">T30</f>
        <v>0</v>
      </c>
      <c r="U74" s="120">
        <f t="shared" si="711"/>
        <v>0</v>
      </c>
      <c r="V74" s="120">
        <f t="shared" si="544"/>
        <v>0</v>
      </c>
      <c r="W74" s="120">
        <f t="shared" si="545"/>
        <v>0</v>
      </c>
      <c r="X74" s="120">
        <f t="shared" si="546"/>
        <v>0</v>
      </c>
      <c r="Y74" s="120">
        <f t="shared" si="547"/>
        <v>0</v>
      </c>
      <c r="Z74" s="120">
        <f>0</f>
        <v>0</v>
      </c>
      <c r="AA74" s="120">
        <f t="shared" si="548"/>
        <v>0</v>
      </c>
      <c r="AB74" s="194">
        <f t="shared" ref="AB74:AD74" si="712">AB30</f>
        <v>0</v>
      </c>
      <c r="AC74" s="195">
        <f t="shared" si="712"/>
        <v>0</v>
      </c>
      <c r="AD74" s="196">
        <f t="shared" si="712"/>
        <v>0</v>
      </c>
      <c r="AE74" s="197">
        <f t="shared" si="550"/>
        <v>0</v>
      </c>
      <c r="AF74" s="197">
        <f t="shared" si="551"/>
        <v>0</v>
      </c>
      <c r="AG74" s="119">
        <f t="shared" ref="AG74:AH74" si="713">AG30</f>
        <v>0</v>
      </c>
      <c r="AH74" s="120">
        <f t="shared" si="713"/>
        <v>0</v>
      </c>
      <c r="AI74" s="120">
        <f t="shared" si="553"/>
        <v>0</v>
      </c>
      <c r="AJ74" s="120">
        <f t="shared" si="554"/>
        <v>0</v>
      </c>
      <c r="AK74" s="120">
        <f t="shared" si="555"/>
        <v>0</v>
      </c>
      <c r="AL74" s="120">
        <f t="shared" si="556"/>
        <v>0</v>
      </c>
      <c r="AM74" s="120">
        <f>0</f>
        <v>0</v>
      </c>
      <c r="AN74" s="120">
        <f t="shared" si="557"/>
        <v>0</v>
      </c>
      <c r="AO74" s="194">
        <f t="shared" ref="AO74:AQ74" si="714">AO30</f>
        <v>0</v>
      </c>
      <c r="AP74" s="195">
        <f t="shared" si="714"/>
        <v>0</v>
      </c>
      <c r="AQ74" s="196">
        <f t="shared" si="714"/>
        <v>0</v>
      </c>
      <c r="AR74" s="197">
        <f t="shared" si="559"/>
        <v>0</v>
      </c>
      <c r="AS74" s="197">
        <f t="shared" si="560"/>
        <v>0</v>
      </c>
      <c r="AT74" s="119">
        <f t="shared" ref="AT74:AU74" si="715">AT30</f>
        <v>0</v>
      </c>
      <c r="AU74" s="120">
        <f t="shared" si="715"/>
        <v>0</v>
      </c>
      <c r="AV74" s="120">
        <f t="shared" si="562"/>
        <v>0</v>
      </c>
      <c r="AW74" s="120">
        <f t="shared" si="563"/>
        <v>0</v>
      </c>
      <c r="AX74" s="120">
        <f t="shared" si="564"/>
        <v>0</v>
      </c>
      <c r="AY74" s="120">
        <f t="shared" si="565"/>
        <v>0</v>
      </c>
      <c r="AZ74" s="120">
        <f>0</f>
        <v>0</v>
      </c>
      <c r="BA74" s="120">
        <f t="shared" si="566"/>
        <v>0</v>
      </c>
      <c r="BB74" s="194">
        <f t="shared" ref="BB74:BD74" si="716">BB30</f>
        <v>0</v>
      </c>
      <c r="BC74" s="195">
        <f t="shared" si="716"/>
        <v>0</v>
      </c>
      <c r="BD74" s="196">
        <f t="shared" si="716"/>
        <v>0</v>
      </c>
      <c r="BE74" s="197">
        <f t="shared" si="568"/>
        <v>0</v>
      </c>
      <c r="BF74" s="197">
        <f t="shared" si="569"/>
        <v>0</v>
      </c>
      <c r="BG74" s="119">
        <f t="shared" ref="BG74:BH74" si="717">BG30</f>
        <v>0</v>
      </c>
      <c r="BH74" s="120">
        <f t="shared" si="717"/>
        <v>0</v>
      </c>
      <c r="BI74" s="120">
        <f t="shared" si="571"/>
        <v>0</v>
      </c>
      <c r="BJ74" s="120">
        <f t="shared" si="572"/>
        <v>0</v>
      </c>
      <c r="BK74" s="120">
        <f t="shared" si="573"/>
        <v>0</v>
      </c>
      <c r="BL74" s="120">
        <f t="shared" si="574"/>
        <v>0</v>
      </c>
      <c r="BM74" s="120">
        <f>0</f>
        <v>0</v>
      </c>
      <c r="BN74" s="120">
        <f t="shared" si="575"/>
        <v>0</v>
      </c>
      <c r="BO74" s="194">
        <f t="shared" ref="BO74:BQ74" si="718">BO30</f>
        <v>0</v>
      </c>
      <c r="BP74" s="195">
        <f t="shared" si="718"/>
        <v>0</v>
      </c>
      <c r="BQ74" s="196">
        <f t="shared" si="718"/>
        <v>0</v>
      </c>
      <c r="BR74" s="197">
        <f t="shared" si="577"/>
        <v>0</v>
      </c>
      <c r="BS74" s="197">
        <f t="shared" si="578"/>
        <v>0</v>
      </c>
      <c r="BT74" s="119">
        <f t="shared" ref="BT74:BU74" si="719">BT30</f>
        <v>0</v>
      </c>
      <c r="BU74" s="120">
        <f t="shared" si="719"/>
        <v>0</v>
      </c>
      <c r="BV74" s="120">
        <f t="shared" si="580"/>
        <v>0</v>
      </c>
      <c r="BW74" s="120">
        <f t="shared" si="581"/>
        <v>0</v>
      </c>
      <c r="BX74" s="120">
        <f t="shared" si="582"/>
        <v>0</v>
      </c>
      <c r="BY74" s="120">
        <f t="shared" si="583"/>
        <v>0</v>
      </c>
      <c r="BZ74" s="120">
        <f>0</f>
        <v>0</v>
      </c>
      <c r="CA74" s="120">
        <f t="shared" si="584"/>
        <v>0</v>
      </c>
      <c r="CB74" s="194">
        <f t="shared" ref="CB74:CD74" si="720">CB30</f>
        <v>0</v>
      </c>
      <c r="CC74" s="195">
        <f t="shared" si="720"/>
        <v>0</v>
      </c>
      <c r="CD74" s="196">
        <f t="shared" si="720"/>
        <v>0</v>
      </c>
      <c r="CE74" s="197">
        <f t="shared" si="586"/>
        <v>0</v>
      </c>
      <c r="CF74" s="197">
        <f t="shared" si="587"/>
        <v>0</v>
      </c>
      <c r="CG74" s="119">
        <f t="shared" ref="CG74:CH74" si="721">CG30</f>
        <v>0</v>
      </c>
      <c r="CH74" s="120">
        <f t="shared" si="721"/>
        <v>0</v>
      </c>
      <c r="CI74" s="120">
        <f t="shared" si="589"/>
        <v>0</v>
      </c>
      <c r="CJ74" s="120">
        <f t="shared" si="590"/>
        <v>0</v>
      </c>
      <c r="CK74" s="120">
        <f t="shared" si="591"/>
        <v>0</v>
      </c>
      <c r="CL74" s="120">
        <f t="shared" si="592"/>
        <v>0</v>
      </c>
      <c r="CM74" s="120">
        <f>0</f>
        <v>0</v>
      </c>
      <c r="CN74" s="120">
        <f t="shared" si="593"/>
        <v>0</v>
      </c>
      <c r="CO74" s="194">
        <f t="shared" ref="CO74:CQ74" si="722">CO30</f>
        <v>0</v>
      </c>
      <c r="CP74" s="195">
        <f t="shared" si="722"/>
        <v>0</v>
      </c>
      <c r="CQ74" s="196" t="str">
        <f t="shared" si="722"/>
        <v/>
      </c>
      <c r="CR74" s="197" t="str">
        <f t="shared" si="595"/>
        <v/>
      </c>
      <c r="CS74" s="197" t="str">
        <f t="shared" si="596"/>
        <v/>
      </c>
      <c r="CT74" s="119">
        <f t="shared" ref="CT74:CU74" si="723">CT30</f>
        <v>0</v>
      </c>
      <c r="CU74" s="120">
        <f t="shared" si="723"/>
        <v>0</v>
      </c>
      <c r="CV74" s="120" t="str">
        <f t="shared" si="598"/>
        <v/>
      </c>
      <c r="CW74" s="120" t="str">
        <f t="shared" si="599"/>
        <v/>
      </c>
      <c r="CX74" s="120" t="str">
        <f t="shared" si="600"/>
        <v/>
      </c>
      <c r="CY74" s="120" t="str">
        <f t="shared" si="601"/>
        <v/>
      </c>
      <c r="CZ74" s="120">
        <f>0</f>
        <v>0</v>
      </c>
      <c r="DA74" s="120"/>
      <c r="DB74" s="132" t="str">
        <f t="shared" si="602"/>
        <v/>
      </c>
      <c r="DC74" s="133" t="str">
        <f t="shared" si="603"/>
        <v/>
      </c>
    </row>
    <row r="75" spans="1:107">
      <c r="A75" s="199">
        <f t="shared" si="531"/>
        <v>0</v>
      </c>
      <c r="B75" s="194">
        <f t="shared" si="531"/>
        <v>0</v>
      </c>
      <c r="C75" s="195">
        <f t="shared" si="531"/>
        <v>0</v>
      </c>
      <c r="D75" s="196">
        <f t="shared" si="531"/>
        <v>0</v>
      </c>
      <c r="E75" s="197">
        <f t="shared" si="532"/>
        <v>0</v>
      </c>
      <c r="F75" s="197">
        <f t="shared" si="533"/>
        <v>0</v>
      </c>
      <c r="G75" s="119">
        <f t="shared" ref="G75:H75" si="724">G31</f>
        <v>0</v>
      </c>
      <c r="H75" s="120">
        <f t="shared" si="724"/>
        <v>0</v>
      </c>
      <c r="I75" s="120">
        <f t="shared" si="535"/>
        <v>0</v>
      </c>
      <c r="J75" s="120">
        <f t="shared" si="536"/>
        <v>0</v>
      </c>
      <c r="K75" s="120">
        <f t="shared" si="537"/>
        <v>0</v>
      </c>
      <c r="L75" s="120">
        <f t="shared" si="538"/>
        <v>0</v>
      </c>
      <c r="M75" s="120">
        <f>0</f>
        <v>0</v>
      </c>
      <c r="N75" s="121">
        <f t="shared" si="539"/>
        <v>0</v>
      </c>
      <c r="O75" s="194">
        <f t="shared" ref="O75:Q75" si="725">O31</f>
        <v>0</v>
      </c>
      <c r="P75" s="195">
        <f t="shared" si="725"/>
        <v>0</v>
      </c>
      <c r="Q75" s="196">
        <f t="shared" si="725"/>
        <v>0</v>
      </c>
      <c r="R75" s="197">
        <f t="shared" si="541"/>
        <v>0</v>
      </c>
      <c r="S75" s="197">
        <f t="shared" si="542"/>
        <v>0</v>
      </c>
      <c r="T75" s="119">
        <f t="shared" ref="T75:U75" si="726">T31</f>
        <v>0</v>
      </c>
      <c r="U75" s="120">
        <f t="shared" si="726"/>
        <v>0</v>
      </c>
      <c r="V75" s="120">
        <f t="shared" si="544"/>
        <v>0</v>
      </c>
      <c r="W75" s="120">
        <f t="shared" si="545"/>
        <v>0</v>
      </c>
      <c r="X75" s="120">
        <f t="shared" si="546"/>
        <v>0</v>
      </c>
      <c r="Y75" s="120">
        <f t="shared" si="547"/>
        <v>0</v>
      </c>
      <c r="Z75" s="120">
        <f>0</f>
        <v>0</v>
      </c>
      <c r="AA75" s="120">
        <f t="shared" si="548"/>
        <v>0</v>
      </c>
      <c r="AB75" s="194">
        <f t="shared" ref="AB75:AD75" si="727">AB31</f>
        <v>0</v>
      </c>
      <c r="AC75" s="195">
        <f t="shared" si="727"/>
        <v>0</v>
      </c>
      <c r="AD75" s="196">
        <f t="shared" si="727"/>
        <v>0</v>
      </c>
      <c r="AE75" s="197">
        <f t="shared" si="550"/>
        <v>0</v>
      </c>
      <c r="AF75" s="197">
        <f t="shared" si="551"/>
        <v>0</v>
      </c>
      <c r="AG75" s="119">
        <f t="shared" ref="AG75:AH75" si="728">AG31</f>
        <v>0</v>
      </c>
      <c r="AH75" s="120">
        <f t="shared" si="728"/>
        <v>0</v>
      </c>
      <c r="AI75" s="120">
        <f t="shared" si="553"/>
        <v>0</v>
      </c>
      <c r="AJ75" s="120">
        <f t="shared" si="554"/>
        <v>0</v>
      </c>
      <c r="AK75" s="120">
        <f t="shared" si="555"/>
        <v>0</v>
      </c>
      <c r="AL75" s="120">
        <f t="shared" si="556"/>
        <v>0</v>
      </c>
      <c r="AM75" s="120">
        <f>0</f>
        <v>0</v>
      </c>
      <c r="AN75" s="120">
        <f t="shared" si="557"/>
        <v>0</v>
      </c>
      <c r="AO75" s="194">
        <f t="shared" ref="AO75:AQ75" si="729">AO31</f>
        <v>0</v>
      </c>
      <c r="AP75" s="195">
        <f t="shared" si="729"/>
        <v>0</v>
      </c>
      <c r="AQ75" s="196">
        <f t="shared" si="729"/>
        <v>0</v>
      </c>
      <c r="AR75" s="197">
        <f t="shared" si="559"/>
        <v>0</v>
      </c>
      <c r="AS75" s="197">
        <f t="shared" si="560"/>
        <v>0</v>
      </c>
      <c r="AT75" s="119">
        <f t="shared" ref="AT75:AU75" si="730">AT31</f>
        <v>0</v>
      </c>
      <c r="AU75" s="120">
        <f t="shared" si="730"/>
        <v>0</v>
      </c>
      <c r="AV75" s="120">
        <f t="shared" si="562"/>
        <v>0</v>
      </c>
      <c r="AW75" s="120">
        <f t="shared" si="563"/>
        <v>0</v>
      </c>
      <c r="AX75" s="120">
        <f t="shared" si="564"/>
        <v>0</v>
      </c>
      <c r="AY75" s="120">
        <f t="shared" si="565"/>
        <v>0</v>
      </c>
      <c r="AZ75" s="120">
        <f>0</f>
        <v>0</v>
      </c>
      <c r="BA75" s="120">
        <f t="shared" si="566"/>
        <v>0</v>
      </c>
      <c r="BB75" s="194">
        <f t="shared" ref="BB75:BD75" si="731">BB31</f>
        <v>0</v>
      </c>
      <c r="BC75" s="195">
        <f t="shared" si="731"/>
        <v>0</v>
      </c>
      <c r="BD75" s="196">
        <f t="shared" si="731"/>
        <v>0</v>
      </c>
      <c r="BE75" s="197">
        <f t="shared" si="568"/>
        <v>0</v>
      </c>
      <c r="BF75" s="197">
        <f t="shared" si="569"/>
        <v>0</v>
      </c>
      <c r="BG75" s="119">
        <f t="shared" ref="BG75:BH75" si="732">BG31</f>
        <v>0</v>
      </c>
      <c r="BH75" s="120">
        <f t="shared" si="732"/>
        <v>0</v>
      </c>
      <c r="BI75" s="120">
        <f t="shared" si="571"/>
        <v>0</v>
      </c>
      <c r="BJ75" s="120">
        <f t="shared" si="572"/>
        <v>0</v>
      </c>
      <c r="BK75" s="120">
        <f t="shared" si="573"/>
        <v>0</v>
      </c>
      <c r="BL75" s="120">
        <f t="shared" si="574"/>
        <v>0</v>
      </c>
      <c r="BM75" s="120">
        <f>0</f>
        <v>0</v>
      </c>
      <c r="BN75" s="120">
        <f t="shared" si="575"/>
        <v>0</v>
      </c>
      <c r="BO75" s="194">
        <f t="shared" ref="BO75:BQ75" si="733">BO31</f>
        <v>0</v>
      </c>
      <c r="BP75" s="195">
        <f t="shared" si="733"/>
        <v>0</v>
      </c>
      <c r="BQ75" s="196">
        <f t="shared" si="733"/>
        <v>0</v>
      </c>
      <c r="BR75" s="197">
        <f t="shared" si="577"/>
        <v>0</v>
      </c>
      <c r="BS75" s="197">
        <f t="shared" si="578"/>
        <v>0</v>
      </c>
      <c r="BT75" s="119">
        <f t="shared" ref="BT75:BU75" si="734">BT31</f>
        <v>0</v>
      </c>
      <c r="BU75" s="120">
        <f t="shared" si="734"/>
        <v>0</v>
      </c>
      <c r="BV75" s="120">
        <f t="shared" si="580"/>
        <v>0</v>
      </c>
      <c r="BW75" s="120">
        <f t="shared" si="581"/>
        <v>0</v>
      </c>
      <c r="BX75" s="120">
        <f t="shared" si="582"/>
        <v>0</v>
      </c>
      <c r="BY75" s="120">
        <f t="shared" si="583"/>
        <v>0</v>
      </c>
      <c r="BZ75" s="120">
        <f>0</f>
        <v>0</v>
      </c>
      <c r="CA75" s="120">
        <f t="shared" si="584"/>
        <v>0</v>
      </c>
      <c r="CB75" s="194">
        <f t="shared" ref="CB75:CD75" si="735">CB31</f>
        <v>0</v>
      </c>
      <c r="CC75" s="195">
        <f t="shared" si="735"/>
        <v>0</v>
      </c>
      <c r="CD75" s="196">
        <f t="shared" si="735"/>
        <v>0</v>
      </c>
      <c r="CE75" s="197">
        <f t="shared" si="586"/>
        <v>0</v>
      </c>
      <c r="CF75" s="197">
        <f t="shared" si="587"/>
        <v>0</v>
      </c>
      <c r="CG75" s="119">
        <f t="shared" ref="CG75:CH75" si="736">CG31</f>
        <v>0</v>
      </c>
      <c r="CH75" s="120">
        <f t="shared" si="736"/>
        <v>0</v>
      </c>
      <c r="CI75" s="120">
        <f t="shared" si="589"/>
        <v>0</v>
      </c>
      <c r="CJ75" s="120">
        <f t="shared" si="590"/>
        <v>0</v>
      </c>
      <c r="CK75" s="120">
        <f t="shared" si="591"/>
        <v>0</v>
      </c>
      <c r="CL75" s="120">
        <f t="shared" si="592"/>
        <v>0</v>
      </c>
      <c r="CM75" s="120">
        <f>0</f>
        <v>0</v>
      </c>
      <c r="CN75" s="120">
        <f t="shared" si="593"/>
        <v>0</v>
      </c>
      <c r="CO75" s="194">
        <f t="shared" ref="CO75:CQ75" si="737">CO31</f>
        <v>0</v>
      </c>
      <c r="CP75" s="195">
        <f t="shared" si="737"/>
        <v>0</v>
      </c>
      <c r="CQ75" s="196" t="str">
        <f t="shared" si="737"/>
        <v/>
      </c>
      <c r="CR75" s="197" t="str">
        <f t="shared" si="595"/>
        <v/>
      </c>
      <c r="CS75" s="197" t="str">
        <f t="shared" si="596"/>
        <v/>
      </c>
      <c r="CT75" s="119">
        <f t="shared" ref="CT75:CU75" si="738">CT31</f>
        <v>0</v>
      </c>
      <c r="CU75" s="120">
        <f t="shared" si="738"/>
        <v>0</v>
      </c>
      <c r="CV75" s="120" t="str">
        <f t="shared" si="598"/>
        <v/>
      </c>
      <c r="CW75" s="120" t="str">
        <f t="shared" si="599"/>
        <v/>
      </c>
      <c r="CX75" s="120" t="str">
        <f t="shared" si="600"/>
        <v/>
      </c>
      <c r="CY75" s="120" t="str">
        <f t="shared" si="601"/>
        <v/>
      </c>
      <c r="CZ75" s="120">
        <f>0</f>
        <v>0</v>
      </c>
      <c r="DA75" s="120"/>
      <c r="DB75" s="132" t="str">
        <f t="shared" si="602"/>
        <v/>
      </c>
      <c r="DC75" s="133" t="str">
        <f t="shared" si="603"/>
        <v/>
      </c>
    </row>
    <row r="76" spans="1:107">
      <c r="A76" s="199">
        <f t="shared" si="531"/>
        <v>0</v>
      </c>
      <c r="B76" s="194">
        <f t="shared" si="531"/>
        <v>0</v>
      </c>
      <c r="C76" s="195">
        <f t="shared" si="531"/>
        <v>0</v>
      </c>
      <c r="D76" s="196">
        <f t="shared" si="531"/>
        <v>0</v>
      </c>
      <c r="E76" s="197">
        <f t="shared" si="532"/>
        <v>0</v>
      </c>
      <c r="F76" s="197">
        <f t="shared" si="533"/>
        <v>0</v>
      </c>
      <c r="G76" s="119">
        <f t="shared" ref="G76:H76" si="739">G32</f>
        <v>0</v>
      </c>
      <c r="H76" s="120">
        <f t="shared" si="739"/>
        <v>0</v>
      </c>
      <c r="I76" s="120">
        <f t="shared" si="535"/>
        <v>0</v>
      </c>
      <c r="J76" s="120">
        <f t="shared" si="536"/>
        <v>0</v>
      </c>
      <c r="K76" s="120">
        <f t="shared" si="537"/>
        <v>0</v>
      </c>
      <c r="L76" s="120">
        <f t="shared" si="538"/>
        <v>0</v>
      </c>
      <c r="M76" s="120">
        <f>0</f>
        <v>0</v>
      </c>
      <c r="N76" s="121">
        <f t="shared" si="539"/>
        <v>0</v>
      </c>
      <c r="O76" s="194">
        <f t="shared" ref="O76:Q76" si="740">O32</f>
        <v>0</v>
      </c>
      <c r="P76" s="195">
        <f t="shared" si="740"/>
        <v>0</v>
      </c>
      <c r="Q76" s="196">
        <f t="shared" si="740"/>
        <v>0</v>
      </c>
      <c r="R76" s="197">
        <f t="shared" si="541"/>
        <v>0</v>
      </c>
      <c r="S76" s="197">
        <f t="shared" si="542"/>
        <v>0</v>
      </c>
      <c r="T76" s="119">
        <f t="shared" ref="T76:U76" si="741">T32</f>
        <v>0</v>
      </c>
      <c r="U76" s="120">
        <f t="shared" si="741"/>
        <v>0</v>
      </c>
      <c r="V76" s="120">
        <f t="shared" si="544"/>
        <v>0</v>
      </c>
      <c r="W76" s="120">
        <f t="shared" si="545"/>
        <v>0</v>
      </c>
      <c r="X76" s="120">
        <f t="shared" si="546"/>
        <v>0</v>
      </c>
      <c r="Y76" s="120">
        <f t="shared" si="547"/>
        <v>0</v>
      </c>
      <c r="Z76" s="120">
        <f>0</f>
        <v>0</v>
      </c>
      <c r="AA76" s="120">
        <f t="shared" si="548"/>
        <v>0</v>
      </c>
      <c r="AB76" s="194">
        <f t="shared" ref="AB76:AD76" si="742">AB32</f>
        <v>0</v>
      </c>
      <c r="AC76" s="195">
        <f t="shared" si="742"/>
        <v>0</v>
      </c>
      <c r="AD76" s="196">
        <f t="shared" si="742"/>
        <v>0</v>
      </c>
      <c r="AE76" s="197">
        <f t="shared" si="550"/>
        <v>0</v>
      </c>
      <c r="AF76" s="197">
        <f t="shared" si="551"/>
        <v>0</v>
      </c>
      <c r="AG76" s="119">
        <f t="shared" ref="AG76:AH76" si="743">AG32</f>
        <v>0</v>
      </c>
      <c r="AH76" s="120">
        <f t="shared" si="743"/>
        <v>0</v>
      </c>
      <c r="AI76" s="120">
        <f t="shared" si="553"/>
        <v>0</v>
      </c>
      <c r="AJ76" s="120">
        <f t="shared" si="554"/>
        <v>0</v>
      </c>
      <c r="AK76" s="120">
        <f t="shared" si="555"/>
        <v>0</v>
      </c>
      <c r="AL76" s="120">
        <f t="shared" si="556"/>
        <v>0</v>
      </c>
      <c r="AM76" s="120">
        <f>0</f>
        <v>0</v>
      </c>
      <c r="AN76" s="120">
        <f t="shared" si="557"/>
        <v>0</v>
      </c>
      <c r="AO76" s="194">
        <f t="shared" ref="AO76:AQ76" si="744">AO32</f>
        <v>0</v>
      </c>
      <c r="AP76" s="195">
        <f t="shared" si="744"/>
        <v>0</v>
      </c>
      <c r="AQ76" s="196">
        <f t="shared" si="744"/>
        <v>0</v>
      </c>
      <c r="AR76" s="197">
        <f t="shared" si="559"/>
        <v>0</v>
      </c>
      <c r="AS76" s="197">
        <f t="shared" si="560"/>
        <v>0</v>
      </c>
      <c r="AT76" s="119">
        <f t="shared" ref="AT76:AU76" si="745">AT32</f>
        <v>0</v>
      </c>
      <c r="AU76" s="120">
        <f t="shared" si="745"/>
        <v>0</v>
      </c>
      <c r="AV76" s="120">
        <f t="shared" si="562"/>
        <v>0</v>
      </c>
      <c r="AW76" s="120">
        <f t="shared" si="563"/>
        <v>0</v>
      </c>
      <c r="AX76" s="120">
        <f t="shared" si="564"/>
        <v>0</v>
      </c>
      <c r="AY76" s="120">
        <f t="shared" si="565"/>
        <v>0</v>
      </c>
      <c r="AZ76" s="120">
        <f>0</f>
        <v>0</v>
      </c>
      <c r="BA76" s="120">
        <f t="shared" si="566"/>
        <v>0</v>
      </c>
      <c r="BB76" s="194">
        <f t="shared" ref="BB76:BD76" si="746">BB32</f>
        <v>0</v>
      </c>
      <c r="BC76" s="195">
        <f t="shared" si="746"/>
        <v>0</v>
      </c>
      <c r="BD76" s="196">
        <f t="shared" si="746"/>
        <v>0</v>
      </c>
      <c r="BE76" s="197">
        <f t="shared" si="568"/>
        <v>0</v>
      </c>
      <c r="BF76" s="197">
        <f t="shared" si="569"/>
        <v>0</v>
      </c>
      <c r="BG76" s="119">
        <f t="shared" ref="BG76:BH76" si="747">BG32</f>
        <v>0</v>
      </c>
      <c r="BH76" s="120">
        <f t="shared" si="747"/>
        <v>0</v>
      </c>
      <c r="BI76" s="120">
        <f t="shared" si="571"/>
        <v>0</v>
      </c>
      <c r="BJ76" s="120">
        <f t="shared" si="572"/>
        <v>0</v>
      </c>
      <c r="BK76" s="120">
        <f t="shared" si="573"/>
        <v>0</v>
      </c>
      <c r="BL76" s="120">
        <f t="shared" si="574"/>
        <v>0</v>
      </c>
      <c r="BM76" s="120">
        <f>0</f>
        <v>0</v>
      </c>
      <c r="BN76" s="120">
        <f t="shared" si="575"/>
        <v>0</v>
      </c>
      <c r="BO76" s="194">
        <f t="shared" ref="BO76:BQ76" si="748">BO32</f>
        <v>0</v>
      </c>
      <c r="BP76" s="195">
        <f t="shared" si="748"/>
        <v>0</v>
      </c>
      <c r="BQ76" s="196">
        <f t="shared" si="748"/>
        <v>0</v>
      </c>
      <c r="BR76" s="197">
        <f t="shared" si="577"/>
        <v>0</v>
      </c>
      <c r="BS76" s="197">
        <f t="shared" si="578"/>
        <v>0</v>
      </c>
      <c r="BT76" s="119">
        <f t="shared" ref="BT76:BU76" si="749">BT32</f>
        <v>0</v>
      </c>
      <c r="BU76" s="120">
        <f t="shared" si="749"/>
        <v>0</v>
      </c>
      <c r="BV76" s="120">
        <f t="shared" si="580"/>
        <v>0</v>
      </c>
      <c r="BW76" s="120">
        <f t="shared" si="581"/>
        <v>0</v>
      </c>
      <c r="BX76" s="120">
        <f t="shared" si="582"/>
        <v>0</v>
      </c>
      <c r="BY76" s="120">
        <f t="shared" si="583"/>
        <v>0</v>
      </c>
      <c r="BZ76" s="120">
        <f>0</f>
        <v>0</v>
      </c>
      <c r="CA76" s="120">
        <f t="shared" si="584"/>
        <v>0</v>
      </c>
      <c r="CB76" s="194">
        <f t="shared" ref="CB76:CD76" si="750">CB32</f>
        <v>0</v>
      </c>
      <c r="CC76" s="195">
        <f t="shared" si="750"/>
        <v>0</v>
      </c>
      <c r="CD76" s="196">
        <f t="shared" si="750"/>
        <v>0</v>
      </c>
      <c r="CE76" s="197">
        <f t="shared" si="586"/>
        <v>0</v>
      </c>
      <c r="CF76" s="197">
        <f t="shared" si="587"/>
        <v>0</v>
      </c>
      <c r="CG76" s="119">
        <f t="shared" ref="CG76:CH76" si="751">CG32</f>
        <v>0</v>
      </c>
      <c r="CH76" s="120">
        <f t="shared" si="751"/>
        <v>0</v>
      </c>
      <c r="CI76" s="120">
        <f t="shared" si="589"/>
        <v>0</v>
      </c>
      <c r="CJ76" s="120">
        <f t="shared" si="590"/>
        <v>0</v>
      </c>
      <c r="CK76" s="120">
        <f t="shared" si="591"/>
        <v>0</v>
      </c>
      <c r="CL76" s="120">
        <f t="shared" si="592"/>
        <v>0</v>
      </c>
      <c r="CM76" s="120">
        <f>0</f>
        <v>0</v>
      </c>
      <c r="CN76" s="120">
        <f t="shared" si="593"/>
        <v>0</v>
      </c>
      <c r="CO76" s="194">
        <f t="shared" ref="CO76:CQ76" si="752">CO32</f>
        <v>0</v>
      </c>
      <c r="CP76" s="195">
        <f t="shared" si="752"/>
        <v>0</v>
      </c>
      <c r="CQ76" s="196" t="str">
        <f t="shared" si="752"/>
        <v/>
      </c>
      <c r="CR76" s="197" t="str">
        <f t="shared" si="595"/>
        <v/>
      </c>
      <c r="CS76" s="197" t="str">
        <f t="shared" si="596"/>
        <v/>
      </c>
      <c r="CT76" s="119">
        <f t="shared" ref="CT76:CU76" si="753">CT32</f>
        <v>0</v>
      </c>
      <c r="CU76" s="120">
        <f t="shared" si="753"/>
        <v>0</v>
      </c>
      <c r="CV76" s="120" t="str">
        <f t="shared" si="598"/>
        <v/>
      </c>
      <c r="CW76" s="120" t="str">
        <f t="shared" si="599"/>
        <v/>
      </c>
      <c r="CX76" s="120" t="str">
        <f t="shared" si="600"/>
        <v/>
      </c>
      <c r="CY76" s="120" t="str">
        <f t="shared" si="601"/>
        <v/>
      </c>
      <c r="CZ76" s="120">
        <f>0</f>
        <v>0</v>
      </c>
      <c r="DA76" s="120"/>
      <c r="DB76" s="132" t="str">
        <f t="shared" si="602"/>
        <v/>
      </c>
      <c r="DC76" s="133" t="str">
        <f t="shared" si="603"/>
        <v/>
      </c>
    </row>
    <row r="77" spans="1:107">
      <c r="A77" s="199">
        <f t="shared" si="531"/>
        <v>0</v>
      </c>
      <c r="B77" s="194">
        <f t="shared" si="531"/>
        <v>0</v>
      </c>
      <c r="C77" s="195">
        <f t="shared" si="531"/>
        <v>0</v>
      </c>
      <c r="D77" s="196">
        <f t="shared" si="531"/>
        <v>0</v>
      </c>
      <c r="E77" s="197">
        <f t="shared" si="532"/>
        <v>0</v>
      </c>
      <c r="F77" s="197">
        <f t="shared" si="533"/>
        <v>0</v>
      </c>
      <c r="G77" s="119">
        <f t="shared" ref="G77:H77" si="754">G33</f>
        <v>0</v>
      </c>
      <c r="H77" s="120">
        <f t="shared" si="754"/>
        <v>0</v>
      </c>
      <c r="I77" s="120">
        <f t="shared" si="535"/>
        <v>0</v>
      </c>
      <c r="J77" s="120">
        <f t="shared" si="536"/>
        <v>0</v>
      </c>
      <c r="K77" s="120">
        <f t="shared" si="537"/>
        <v>0</v>
      </c>
      <c r="L77" s="120">
        <f t="shared" si="538"/>
        <v>0</v>
      </c>
      <c r="M77" s="120">
        <f>0</f>
        <v>0</v>
      </c>
      <c r="N77" s="121">
        <f t="shared" si="539"/>
        <v>0</v>
      </c>
      <c r="O77" s="194">
        <f t="shared" ref="O77:Q77" si="755">O33</f>
        <v>0</v>
      </c>
      <c r="P77" s="195">
        <f t="shared" si="755"/>
        <v>0</v>
      </c>
      <c r="Q77" s="196">
        <f t="shared" si="755"/>
        <v>0</v>
      </c>
      <c r="R77" s="197">
        <f t="shared" si="541"/>
        <v>0</v>
      </c>
      <c r="S77" s="197">
        <f t="shared" si="542"/>
        <v>0</v>
      </c>
      <c r="T77" s="119">
        <f t="shared" ref="T77:U77" si="756">T33</f>
        <v>0</v>
      </c>
      <c r="U77" s="120">
        <f t="shared" si="756"/>
        <v>0</v>
      </c>
      <c r="V77" s="120">
        <f t="shared" si="544"/>
        <v>0</v>
      </c>
      <c r="W77" s="120">
        <f t="shared" si="545"/>
        <v>0</v>
      </c>
      <c r="X77" s="120">
        <f t="shared" si="546"/>
        <v>0</v>
      </c>
      <c r="Y77" s="120">
        <f t="shared" si="547"/>
        <v>0</v>
      </c>
      <c r="Z77" s="120">
        <f>0</f>
        <v>0</v>
      </c>
      <c r="AA77" s="120">
        <f t="shared" si="548"/>
        <v>0</v>
      </c>
      <c r="AB77" s="194">
        <f t="shared" ref="AB77:AD77" si="757">AB33</f>
        <v>0</v>
      </c>
      <c r="AC77" s="195">
        <f t="shared" si="757"/>
        <v>0</v>
      </c>
      <c r="AD77" s="196">
        <f t="shared" si="757"/>
        <v>0</v>
      </c>
      <c r="AE77" s="197">
        <f t="shared" si="550"/>
        <v>0</v>
      </c>
      <c r="AF77" s="197">
        <f t="shared" si="551"/>
        <v>0</v>
      </c>
      <c r="AG77" s="119">
        <f t="shared" ref="AG77:AH77" si="758">AG33</f>
        <v>0</v>
      </c>
      <c r="AH77" s="120">
        <f t="shared" si="758"/>
        <v>0</v>
      </c>
      <c r="AI77" s="120">
        <f t="shared" si="553"/>
        <v>0</v>
      </c>
      <c r="AJ77" s="120">
        <f t="shared" si="554"/>
        <v>0</v>
      </c>
      <c r="AK77" s="120">
        <f t="shared" si="555"/>
        <v>0</v>
      </c>
      <c r="AL77" s="120">
        <f t="shared" si="556"/>
        <v>0</v>
      </c>
      <c r="AM77" s="120">
        <f>0</f>
        <v>0</v>
      </c>
      <c r="AN77" s="120">
        <f t="shared" si="557"/>
        <v>0</v>
      </c>
      <c r="AO77" s="194">
        <f t="shared" ref="AO77:AQ77" si="759">AO33</f>
        <v>0</v>
      </c>
      <c r="AP77" s="195">
        <f t="shared" si="759"/>
        <v>0</v>
      </c>
      <c r="AQ77" s="196">
        <f t="shared" si="759"/>
        <v>0</v>
      </c>
      <c r="AR77" s="197">
        <f t="shared" si="559"/>
        <v>0</v>
      </c>
      <c r="AS77" s="197">
        <f t="shared" si="560"/>
        <v>0</v>
      </c>
      <c r="AT77" s="119">
        <f t="shared" ref="AT77:AU77" si="760">AT33</f>
        <v>0</v>
      </c>
      <c r="AU77" s="120">
        <f t="shared" si="760"/>
        <v>0</v>
      </c>
      <c r="AV77" s="120">
        <f t="shared" si="562"/>
        <v>0</v>
      </c>
      <c r="AW77" s="120">
        <f t="shared" si="563"/>
        <v>0</v>
      </c>
      <c r="AX77" s="120">
        <f t="shared" si="564"/>
        <v>0</v>
      </c>
      <c r="AY77" s="120">
        <f t="shared" si="565"/>
        <v>0</v>
      </c>
      <c r="AZ77" s="120">
        <f>0</f>
        <v>0</v>
      </c>
      <c r="BA77" s="120">
        <f t="shared" si="566"/>
        <v>0</v>
      </c>
      <c r="BB77" s="194">
        <f t="shared" ref="BB77:BD77" si="761">BB33</f>
        <v>0</v>
      </c>
      <c r="BC77" s="195">
        <f t="shared" si="761"/>
        <v>0</v>
      </c>
      <c r="BD77" s="196">
        <f t="shared" si="761"/>
        <v>0</v>
      </c>
      <c r="BE77" s="197">
        <f t="shared" si="568"/>
        <v>0</v>
      </c>
      <c r="BF77" s="197">
        <f t="shared" si="569"/>
        <v>0</v>
      </c>
      <c r="BG77" s="119">
        <f t="shared" ref="BG77:BH77" si="762">BG33</f>
        <v>0</v>
      </c>
      <c r="BH77" s="120">
        <f t="shared" si="762"/>
        <v>0</v>
      </c>
      <c r="BI77" s="120">
        <f t="shared" si="571"/>
        <v>0</v>
      </c>
      <c r="BJ77" s="120">
        <f t="shared" si="572"/>
        <v>0</v>
      </c>
      <c r="BK77" s="120">
        <f t="shared" si="573"/>
        <v>0</v>
      </c>
      <c r="BL77" s="120">
        <f t="shared" si="574"/>
        <v>0</v>
      </c>
      <c r="BM77" s="120">
        <f>0</f>
        <v>0</v>
      </c>
      <c r="BN77" s="120">
        <f t="shared" si="575"/>
        <v>0</v>
      </c>
      <c r="BO77" s="194">
        <f t="shared" ref="BO77:BQ77" si="763">BO33</f>
        <v>0</v>
      </c>
      <c r="BP77" s="195">
        <f t="shared" si="763"/>
        <v>0</v>
      </c>
      <c r="BQ77" s="196">
        <f t="shared" si="763"/>
        <v>0</v>
      </c>
      <c r="BR77" s="197">
        <f t="shared" si="577"/>
        <v>0</v>
      </c>
      <c r="BS77" s="197">
        <f t="shared" si="578"/>
        <v>0</v>
      </c>
      <c r="BT77" s="119">
        <f t="shared" ref="BT77:BU77" si="764">BT33</f>
        <v>0</v>
      </c>
      <c r="BU77" s="120">
        <f t="shared" si="764"/>
        <v>0</v>
      </c>
      <c r="BV77" s="120">
        <f t="shared" si="580"/>
        <v>0</v>
      </c>
      <c r="BW77" s="120">
        <f t="shared" si="581"/>
        <v>0</v>
      </c>
      <c r="BX77" s="120">
        <f t="shared" si="582"/>
        <v>0</v>
      </c>
      <c r="BY77" s="120">
        <f t="shared" si="583"/>
        <v>0</v>
      </c>
      <c r="BZ77" s="120">
        <f>0</f>
        <v>0</v>
      </c>
      <c r="CA77" s="120">
        <f t="shared" si="584"/>
        <v>0</v>
      </c>
      <c r="CB77" s="194">
        <f t="shared" ref="CB77:CD77" si="765">CB33</f>
        <v>0</v>
      </c>
      <c r="CC77" s="195">
        <f t="shared" si="765"/>
        <v>0</v>
      </c>
      <c r="CD77" s="196">
        <f t="shared" si="765"/>
        <v>0</v>
      </c>
      <c r="CE77" s="197">
        <f t="shared" si="586"/>
        <v>0</v>
      </c>
      <c r="CF77" s="197">
        <f t="shared" si="587"/>
        <v>0</v>
      </c>
      <c r="CG77" s="119">
        <f t="shared" ref="CG77:CH77" si="766">CG33</f>
        <v>0</v>
      </c>
      <c r="CH77" s="120">
        <f t="shared" si="766"/>
        <v>0</v>
      </c>
      <c r="CI77" s="120">
        <f t="shared" si="589"/>
        <v>0</v>
      </c>
      <c r="CJ77" s="120">
        <f t="shared" si="590"/>
        <v>0</v>
      </c>
      <c r="CK77" s="120">
        <f t="shared" si="591"/>
        <v>0</v>
      </c>
      <c r="CL77" s="120">
        <f t="shared" si="592"/>
        <v>0</v>
      </c>
      <c r="CM77" s="120">
        <f>0</f>
        <v>0</v>
      </c>
      <c r="CN77" s="120">
        <f t="shared" si="593"/>
        <v>0</v>
      </c>
      <c r="CO77" s="194">
        <f t="shared" ref="CO77:CQ77" si="767">CO33</f>
        <v>0</v>
      </c>
      <c r="CP77" s="195">
        <f t="shared" si="767"/>
        <v>0</v>
      </c>
      <c r="CQ77" s="196" t="str">
        <f t="shared" si="767"/>
        <v/>
      </c>
      <c r="CR77" s="197" t="str">
        <f t="shared" si="595"/>
        <v/>
      </c>
      <c r="CS77" s="197" t="str">
        <f t="shared" si="596"/>
        <v/>
      </c>
      <c r="CT77" s="119">
        <f t="shared" ref="CT77:CU77" si="768">CT33</f>
        <v>0</v>
      </c>
      <c r="CU77" s="120">
        <f t="shared" si="768"/>
        <v>0</v>
      </c>
      <c r="CV77" s="120" t="str">
        <f t="shared" si="598"/>
        <v/>
      </c>
      <c r="CW77" s="120" t="str">
        <f t="shared" si="599"/>
        <v/>
      </c>
      <c r="CX77" s="120" t="str">
        <f t="shared" si="600"/>
        <v/>
      </c>
      <c r="CY77" s="120" t="str">
        <f t="shared" si="601"/>
        <v/>
      </c>
      <c r="CZ77" s="120">
        <f>0</f>
        <v>0</v>
      </c>
      <c r="DA77" s="120"/>
      <c r="DB77" s="132" t="str">
        <f t="shared" si="602"/>
        <v/>
      </c>
      <c r="DC77" s="133" t="str">
        <f t="shared" si="603"/>
        <v/>
      </c>
    </row>
    <row r="78" spans="1:107">
      <c r="A78" s="199">
        <f t="shared" si="531"/>
        <v>0</v>
      </c>
      <c r="B78" s="194">
        <f t="shared" si="531"/>
        <v>0</v>
      </c>
      <c r="C78" s="195">
        <f t="shared" si="531"/>
        <v>0</v>
      </c>
      <c r="D78" s="196">
        <f t="shared" si="531"/>
        <v>0</v>
      </c>
      <c r="E78" s="197">
        <f t="shared" si="532"/>
        <v>0</v>
      </c>
      <c r="F78" s="197">
        <f t="shared" si="533"/>
        <v>0</v>
      </c>
      <c r="G78" s="119">
        <f t="shared" ref="G78:H78" si="769">G34</f>
        <v>0</v>
      </c>
      <c r="H78" s="120">
        <f t="shared" si="769"/>
        <v>0</v>
      </c>
      <c r="I78" s="120">
        <f t="shared" si="535"/>
        <v>0</v>
      </c>
      <c r="J78" s="120">
        <f t="shared" si="536"/>
        <v>0</v>
      </c>
      <c r="K78" s="120">
        <f t="shared" si="537"/>
        <v>0</v>
      </c>
      <c r="L78" s="120">
        <f t="shared" si="538"/>
        <v>0</v>
      </c>
      <c r="M78" s="120">
        <f>0</f>
        <v>0</v>
      </c>
      <c r="N78" s="121">
        <f t="shared" si="539"/>
        <v>0</v>
      </c>
      <c r="O78" s="194">
        <f t="shared" ref="O78:Q78" si="770">O34</f>
        <v>0</v>
      </c>
      <c r="P78" s="195">
        <f t="shared" si="770"/>
        <v>0</v>
      </c>
      <c r="Q78" s="196">
        <f t="shared" si="770"/>
        <v>0</v>
      </c>
      <c r="R78" s="197">
        <f t="shared" si="541"/>
        <v>0</v>
      </c>
      <c r="S78" s="197">
        <f t="shared" si="542"/>
        <v>0</v>
      </c>
      <c r="T78" s="119">
        <f t="shared" ref="T78:U78" si="771">T34</f>
        <v>0</v>
      </c>
      <c r="U78" s="120">
        <f t="shared" si="771"/>
        <v>0</v>
      </c>
      <c r="V78" s="120">
        <f t="shared" si="544"/>
        <v>0</v>
      </c>
      <c r="W78" s="120">
        <f t="shared" si="545"/>
        <v>0</v>
      </c>
      <c r="X78" s="120">
        <f t="shared" si="546"/>
        <v>0</v>
      </c>
      <c r="Y78" s="120">
        <f t="shared" si="547"/>
        <v>0</v>
      </c>
      <c r="Z78" s="120">
        <f>0</f>
        <v>0</v>
      </c>
      <c r="AA78" s="120">
        <f t="shared" si="548"/>
        <v>0</v>
      </c>
      <c r="AB78" s="194">
        <f t="shared" ref="AB78:AD78" si="772">AB34</f>
        <v>0</v>
      </c>
      <c r="AC78" s="195">
        <f t="shared" si="772"/>
        <v>0</v>
      </c>
      <c r="AD78" s="196">
        <f t="shared" si="772"/>
        <v>0</v>
      </c>
      <c r="AE78" s="197">
        <f t="shared" si="550"/>
        <v>0</v>
      </c>
      <c r="AF78" s="197">
        <f t="shared" si="551"/>
        <v>0</v>
      </c>
      <c r="AG78" s="119">
        <f t="shared" ref="AG78:AH78" si="773">AG34</f>
        <v>0</v>
      </c>
      <c r="AH78" s="120">
        <f t="shared" si="773"/>
        <v>0</v>
      </c>
      <c r="AI78" s="120">
        <f t="shared" si="553"/>
        <v>0</v>
      </c>
      <c r="AJ78" s="120">
        <f t="shared" si="554"/>
        <v>0</v>
      </c>
      <c r="AK78" s="120">
        <f t="shared" si="555"/>
        <v>0</v>
      </c>
      <c r="AL78" s="120">
        <f t="shared" si="556"/>
        <v>0</v>
      </c>
      <c r="AM78" s="120">
        <f>0</f>
        <v>0</v>
      </c>
      <c r="AN78" s="120">
        <f t="shared" si="557"/>
        <v>0</v>
      </c>
      <c r="AO78" s="194">
        <f t="shared" ref="AO78:AQ78" si="774">AO34</f>
        <v>0</v>
      </c>
      <c r="AP78" s="195">
        <f t="shared" si="774"/>
        <v>0</v>
      </c>
      <c r="AQ78" s="196">
        <f t="shared" si="774"/>
        <v>0</v>
      </c>
      <c r="AR78" s="197">
        <f t="shared" si="559"/>
        <v>0</v>
      </c>
      <c r="AS78" s="197">
        <f t="shared" si="560"/>
        <v>0</v>
      </c>
      <c r="AT78" s="119">
        <f t="shared" ref="AT78:AU78" si="775">AT34</f>
        <v>0</v>
      </c>
      <c r="AU78" s="120">
        <f t="shared" si="775"/>
        <v>0</v>
      </c>
      <c r="AV78" s="120">
        <f t="shared" si="562"/>
        <v>0</v>
      </c>
      <c r="AW78" s="120">
        <f t="shared" si="563"/>
        <v>0</v>
      </c>
      <c r="AX78" s="120">
        <f t="shared" si="564"/>
        <v>0</v>
      </c>
      <c r="AY78" s="120">
        <f t="shared" si="565"/>
        <v>0</v>
      </c>
      <c r="AZ78" s="120">
        <f>0</f>
        <v>0</v>
      </c>
      <c r="BA78" s="120">
        <f t="shared" si="566"/>
        <v>0</v>
      </c>
      <c r="BB78" s="194">
        <f t="shared" ref="BB78:BD78" si="776">BB34</f>
        <v>0</v>
      </c>
      <c r="BC78" s="195">
        <f t="shared" si="776"/>
        <v>0</v>
      </c>
      <c r="BD78" s="196">
        <f t="shared" si="776"/>
        <v>0</v>
      </c>
      <c r="BE78" s="197">
        <f t="shared" si="568"/>
        <v>0</v>
      </c>
      <c r="BF78" s="197">
        <f t="shared" si="569"/>
        <v>0</v>
      </c>
      <c r="BG78" s="119">
        <f t="shared" ref="BG78:BH78" si="777">BG34</f>
        <v>0</v>
      </c>
      <c r="BH78" s="120">
        <f t="shared" si="777"/>
        <v>0</v>
      </c>
      <c r="BI78" s="120">
        <f t="shared" si="571"/>
        <v>0</v>
      </c>
      <c r="BJ78" s="120">
        <f t="shared" si="572"/>
        <v>0</v>
      </c>
      <c r="BK78" s="120">
        <f t="shared" si="573"/>
        <v>0</v>
      </c>
      <c r="BL78" s="120">
        <f t="shared" si="574"/>
        <v>0</v>
      </c>
      <c r="BM78" s="120">
        <f>0</f>
        <v>0</v>
      </c>
      <c r="BN78" s="120">
        <f t="shared" si="575"/>
        <v>0</v>
      </c>
      <c r="BO78" s="194">
        <f t="shared" ref="BO78:BQ78" si="778">BO34</f>
        <v>0</v>
      </c>
      <c r="BP78" s="195">
        <f t="shared" si="778"/>
        <v>0</v>
      </c>
      <c r="BQ78" s="196">
        <f t="shared" si="778"/>
        <v>0</v>
      </c>
      <c r="BR78" s="197">
        <f t="shared" si="577"/>
        <v>0</v>
      </c>
      <c r="BS78" s="197">
        <f t="shared" si="578"/>
        <v>0</v>
      </c>
      <c r="BT78" s="119">
        <f t="shared" ref="BT78:BU78" si="779">BT34</f>
        <v>0</v>
      </c>
      <c r="BU78" s="120">
        <f t="shared" si="779"/>
        <v>0</v>
      </c>
      <c r="BV78" s="120">
        <f t="shared" si="580"/>
        <v>0</v>
      </c>
      <c r="BW78" s="120">
        <f t="shared" si="581"/>
        <v>0</v>
      </c>
      <c r="BX78" s="120">
        <f t="shared" si="582"/>
        <v>0</v>
      </c>
      <c r="BY78" s="120">
        <f t="shared" si="583"/>
        <v>0</v>
      </c>
      <c r="BZ78" s="120">
        <f>0</f>
        <v>0</v>
      </c>
      <c r="CA78" s="120">
        <f t="shared" si="584"/>
        <v>0</v>
      </c>
      <c r="CB78" s="194">
        <f t="shared" ref="CB78:CD78" si="780">CB34</f>
        <v>0</v>
      </c>
      <c r="CC78" s="195">
        <f t="shared" si="780"/>
        <v>0</v>
      </c>
      <c r="CD78" s="196">
        <f t="shared" si="780"/>
        <v>0</v>
      </c>
      <c r="CE78" s="197">
        <f t="shared" si="586"/>
        <v>0</v>
      </c>
      <c r="CF78" s="197">
        <f t="shared" si="587"/>
        <v>0</v>
      </c>
      <c r="CG78" s="119">
        <f t="shared" ref="CG78:CH78" si="781">CG34</f>
        <v>0</v>
      </c>
      <c r="CH78" s="120">
        <f t="shared" si="781"/>
        <v>0</v>
      </c>
      <c r="CI78" s="120">
        <f t="shared" si="589"/>
        <v>0</v>
      </c>
      <c r="CJ78" s="120">
        <f t="shared" si="590"/>
        <v>0</v>
      </c>
      <c r="CK78" s="120">
        <f t="shared" si="591"/>
        <v>0</v>
      </c>
      <c r="CL78" s="120">
        <f t="shared" si="592"/>
        <v>0</v>
      </c>
      <c r="CM78" s="120">
        <f>0</f>
        <v>0</v>
      </c>
      <c r="CN78" s="120">
        <f t="shared" si="593"/>
        <v>0</v>
      </c>
      <c r="CO78" s="194">
        <f t="shared" ref="CO78:CQ78" si="782">CO34</f>
        <v>0</v>
      </c>
      <c r="CP78" s="195">
        <f t="shared" si="782"/>
        <v>0</v>
      </c>
      <c r="CQ78" s="196" t="str">
        <f t="shared" si="782"/>
        <v/>
      </c>
      <c r="CR78" s="197" t="str">
        <f t="shared" si="595"/>
        <v/>
      </c>
      <c r="CS78" s="197" t="str">
        <f t="shared" si="596"/>
        <v/>
      </c>
      <c r="CT78" s="119">
        <f t="shared" ref="CT78:CU78" si="783">CT34</f>
        <v>0</v>
      </c>
      <c r="CU78" s="120">
        <f t="shared" si="783"/>
        <v>0</v>
      </c>
      <c r="CV78" s="120" t="str">
        <f t="shared" si="598"/>
        <v/>
      </c>
      <c r="CW78" s="120" t="str">
        <f t="shared" si="599"/>
        <v/>
      </c>
      <c r="CX78" s="120" t="str">
        <f t="shared" si="600"/>
        <v/>
      </c>
      <c r="CY78" s="120" t="str">
        <f t="shared" si="601"/>
        <v/>
      </c>
      <c r="CZ78" s="120">
        <f>0</f>
        <v>0</v>
      </c>
      <c r="DA78" s="120"/>
      <c r="DB78" s="132" t="str">
        <f t="shared" si="602"/>
        <v/>
      </c>
      <c r="DC78" s="133" t="str">
        <f t="shared" si="603"/>
        <v/>
      </c>
    </row>
    <row r="79" spans="1:107">
      <c r="A79" s="199">
        <f t="shared" si="531"/>
        <v>0</v>
      </c>
      <c r="B79" s="194">
        <f t="shared" si="531"/>
        <v>0</v>
      </c>
      <c r="C79" s="195">
        <f t="shared" si="531"/>
        <v>0</v>
      </c>
      <c r="D79" s="196">
        <f t="shared" si="531"/>
        <v>0</v>
      </c>
      <c r="E79" s="197">
        <f t="shared" si="532"/>
        <v>0</v>
      </c>
      <c r="F79" s="197">
        <f t="shared" si="533"/>
        <v>0</v>
      </c>
      <c r="G79" s="119">
        <f t="shared" ref="G79:H79" si="784">G35</f>
        <v>0</v>
      </c>
      <c r="H79" s="120">
        <f t="shared" si="784"/>
        <v>0</v>
      </c>
      <c r="I79" s="120">
        <f t="shared" si="535"/>
        <v>0</v>
      </c>
      <c r="J79" s="120">
        <f t="shared" si="536"/>
        <v>0</v>
      </c>
      <c r="K79" s="120">
        <f t="shared" si="537"/>
        <v>0</v>
      </c>
      <c r="L79" s="120">
        <f t="shared" si="538"/>
        <v>0</v>
      </c>
      <c r="M79" s="120">
        <f>0</f>
        <v>0</v>
      </c>
      <c r="N79" s="121">
        <f t="shared" si="539"/>
        <v>0</v>
      </c>
      <c r="O79" s="194">
        <f t="shared" ref="O79:Q79" si="785">O35</f>
        <v>0</v>
      </c>
      <c r="P79" s="195">
        <f t="shared" si="785"/>
        <v>0</v>
      </c>
      <c r="Q79" s="196">
        <f t="shared" si="785"/>
        <v>0</v>
      </c>
      <c r="R79" s="197">
        <f t="shared" si="541"/>
        <v>0</v>
      </c>
      <c r="S79" s="197">
        <f t="shared" si="542"/>
        <v>0</v>
      </c>
      <c r="T79" s="119">
        <f t="shared" ref="T79:U79" si="786">T35</f>
        <v>0</v>
      </c>
      <c r="U79" s="120">
        <f t="shared" si="786"/>
        <v>0</v>
      </c>
      <c r="V79" s="120">
        <f t="shared" si="544"/>
        <v>0</v>
      </c>
      <c r="W79" s="120">
        <f t="shared" si="545"/>
        <v>0</v>
      </c>
      <c r="X79" s="120">
        <f t="shared" si="546"/>
        <v>0</v>
      </c>
      <c r="Y79" s="120">
        <f t="shared" si="547"/>
        <v>0</v>
      </c>
      <c r="Z79" s="120">
        <f>0</f>
        <v>0</v>
      </c>
      <c r="AA79" s="120">
        <f t="shared" si="548"/>
        <v>0</v>
      </c>
      <c r="AB79" s="194">
        <f t="shared" ref="AB79:AD79" si="787">AB35</f>
        <v>0</v>
      </c>
      <c r="AC79" s="195">
        <f t="shared" si="787"/>
        <v>0</v>
      </c>
      <c r="AD79" s="196">
        <f t="shared" si="787"/>
        <v>0</v>
      </c>
      <c r="AE79" s="197">
        <f t="shared" si="550"/>
        <v>0</v>
      </c>
      <c r="AF79" s="197">
        <f t="shared" si="551"/>
        <v>0</v>
      </c>
      <c r="AG79" s="119">
        <f t="shared" ref="AG79:AH79" si="788">AG35</f>
        <v>0</v>
      </c>
      <c r="AH79" s="120">
        <f t="shared" si="788"/>
        <v>0</v>
      </c>
      <c r="AI79" s="120">
        <f t="shared" si="553"/>
        <v>0</v>
      </c>
      <c r="AJ79" s="120">
        <f t="shared" si="554"/>
        <v>0</v>
      </c>
      <c r="AK79" s="120">
        <f t="shared" si="555"/>
        <v>0</v>
      </c>
      <c r="AL79" s="120">
        <f t="shared" si="556"/>
        <v>0</v>
      </c>
      <c r="AM79" s="120">
        <f>0</f>
        <v>0</v>
      </c>
      <c r="AN79" s="120">
        <f t="shared" si="557"/>
        <v>0</v>
      </c>
      <c r="AO79" s="194">
        <f t="shared" ref="AO79:AQ79" si="789">AO35</f>
        <v>0</v>
      </c>
      <c r="AP79" s="195">
        <f t="shared" si="789"/>
        <v>0</v>
      </c>
      <c r="AQ79" s="196">
        <f t="shared" si="789"/>
        <v>0</v>
      </c>
      <c r="AR79" s="197">
        <f t="shared" si="559"/>
        <v>0</v>
      </c>
      <c r="AS79" s="197">
        <f t="shared" si="560"/>
        <v>0</v>
      </c>
      <c r="AT79" s="119">
        <f t="shared" ref="AT79:AU79" si="790">AT35</f>
        <v>0</v>
      </c>
      <c r="AU79" s="120">
        <f t="shared" si="790"/>
        <v>0</v>
      </c>
      <c r="AV79" s="120">
        <f t="shared" si="562"/>
        <v>0</v>
      </c>
      <c r="AW79" s="120">
        <f t="shared" si="563"/>
        <v>0</v>
      </c>
      <c r="AX79" s="120">
        <f t="shared" si="564"/>
        <v>0</v>
      </c>
      <c r="AY79" s="120">
        <f t="shared" si="565"/>
        <v>0</v>
      </c>
      <c r="AZ79" s="120">
        <f>0</f>
        <v>0</v>
      </c>
      <c r="BA79" s="120">
        <f t="shared" si="566"/>
        <v>0</v>
      </c>
      <c r="BB79" s="194">
        <f t="shared" ref="BB79:BD79" si="791">BB35</f>
        <v>0</v>
      </c>
      <c r="BC79" s="195">
        <f t="shared" si="791"/>
        <v>0</v>
      </c>
      <c r="BD79" s="196">
        <f t="shared" si="791"/>
        <v>0</v>
      </c>
      <c r="BE79" s="197">
        <f t="shared" si="568"/>
        <v>0</v>
      </c>
      <c r="BF79" s="197">
        <f t="shared" si="569"/>
        <v>0</v>
      </c>
      <c r="BG79" s="119">
        <f t="shared" ref="BG79:BH79" si="792">BG35</f>
        <v>0</v>
      </c>
      <c r="BH79" s="120">
        <f t="shared" si="792"/>
        <v>0</v>
      </c>
      <c r="BI79" s="120">
        <f t="shared" si="571"/>
        <v>0</v>
      </c>
      <c r="BJ79" s="120">
        <f t="shared" si="572"/>
        <v>0</v>
      </c>
      <c r="BK79" s="120">
        <f t="shared" si="573"/>
        <v>0</v>
      </c>
      <c r="BL79" s="120">
        <f t="shared" si="574"/>
        <v>0</v>
      </c>
      <c r="BM79" s="120">
        <f>0</f>
        <v>0</v>
      </c>
      <c r="BN79" s="120">
        <f t="shared" si="575"/>
        <v>0</v>
      </c>
      <c r="BO79" s="194">
        <f t="shared" ref="BO79:BQ79" si="793">BO35</f>
        <v>0</v>
      </c>
      <c r="BP79" s="195">
        <f t="shared" si="793"/>
        <v>0</v>
      </c>
      <c r="BQ79" s="196">
        <f t="shared" si="793"/>
        <v>0</v>
      </c>
      <c r="BR79" s="197">
        <f t="shared" si="577"/>
        <v>0</v>
      </c>
      <c r="BS79" s="197">
        <f t="shared" si="578"/>
        <v>0</v>
      </c>
      <c r="BT79" s="119">
        <f t="shared" ref="BT79:BU79" si="794">BT35</f>
        <v>0</v>
      </c>
      <c r="BU79" s="120">
        <f t="shared" si="794"/>
        <v>0</v>
      </c>
      <c r="BV79" s="120">
        <f t="shared" si="580"/>
        <v>0</v>
      </c>
      <c r="BW79" s="120">
        <f t="shared" si="581"/>
        <v>0</v>
      </c>
      <c r="BX79" s="120">
        <f t="shared" si="582"/>
        <v>0</v>
      </c>
      <c r="BY79" s="120">
        <f t="shared" si="583"/>
        <v>0</v>
      </c>
      <c r="BZ79" s="120">
        <f>0</f>
        <v>0</v>
      </c>
      <c r="CA79" s="120">
        <f t="shared" si="584"/>
        <v>0</v>
      </c>
      <c r="CB79" s="194">
        <f t="shared" ref="CB79:CD79" si="795">CB35</f>
        <v>0</v>
      </c>
      <c r="CC79" s="195">
        <f t="shared" si="795"/>
        <v>0</v>
      </c>
      <c r="CD79" s="196">
        <f t="shared" si="795"/>
        <v>0</v>
      </c>
      <c r="CE79" s="197">
        <f t="shared" si="586"/>
        <v>0</v>
      </c>
      <c r="CF79" s="197">
        <f t="shared" si="587"/>
        <v>0</v>
      </c>
      <c r="CG79" s="119">
        <f t="shared" ref="CG79:CH79" si="796">CG35</f>
        <v>0</v>
      </c>
      <c r="CH79" s="120">
        <f t="shared" si="796"/>
        <v>0</v>
      </c>
      <c r="CI79" s="120">
        <f t="shared" si="589"/>
        <v>0</v>
      </c>
      <c r="CJ79" s="120">
        <f t="shared" si="590"/>
        <v>0</v>
      </c>
      <c r="CK79" s="120">
        <f t="shared" si="591"/>
        <v>0</v>
      </c>
      <c r="CL79" s="120">
        <f t="shared" si="592"/>
        <v>0</v>
      </c>
      <c r="CM79" s="120">
        <f>0</f>
        <v>0</v>
      </c>
      <c r="CN79" s="120">
        <f t="shared" si="593"/>
        <v>0</v>
      </c>
      <c r="CO79" s="194">
        <f t="shared" ref="CO79:CQ79" si="797">CO35</f>
        <v>0</v>
      </c>
      <c r="CP79" s="195">
        <f t="shared" si="797"/>
        <v>0</v>
      </c>
      <c r="CQ79" s="196" t="str">
        <f t="shared" si="797"/>
        <v/>
      </c>
      <c r="CR79" s="197" t="str">
        <f t="shared" si="595"/>
        <v/>
      </c>
      <c r="CS79" s="197" t="str">
        <f t="shared" si="596"/>
        <v/>
      </c>
      <c r="CT79" s="119">
        <f t="shared" ref="CT79:CU79" si="798">CT35</f>
        <v>0</v>
      </c>
      <c r="CU79" s="120">
        <f t="shared" si="798"/>
        <v>0</v>
      </c>
      <c r="CV79" s="120" t="str">
        <f t="shared" si="598"/>
        <v/>
      </c>
      <c r="CW79" s="120" t="str">
        <f t="shared" si="599"/>
        <v/>
      </c>
      <c r="CX79" s="120" t="str">
        <f t="shared" si="600"/>
        <v/>
      </c>
      <c r="CY79" s="120" t="str">
        <f t="shared" si="601"/>
        <v/>
      </c>
      <c r="CZ79" s="120">
        <f>0</f>
        <v>0</v>
      </c>
      <c r="DA79" s="120"/>
      <c r="DB79" s="132" t="str">
        <f t="shared" si="602"/>
        <v/>
      </c>
      <c r="DC79" s="133" t="str">
        <f t="shared" si="603"/>
        <v/>
      </c>
    </row>
    <row r="80" spans="1:107">
      <c r="A80" s="199">
        <f t="shared" si="531"/>
        <v>0</v>
      </c>
      <c r="B80" s="194">
        <f t="shared" si="531"/>
        <v>0</v>
      </c>
      <c r="C80" s="195">
        <f t="shared" si="531"/>
        <v>0</v>
      </c>
      <c r="D80" s="196">
        <f t="shared" si="531"/>
        <v>0</v>
      </c>
      <c r="E80" s="197">
        <f t="shared" si="532"/>
        <v>0</v>
      </c>
      <c r="F80" s="197">
        <f t="shared" si="533"/>
        <v>0</v>
      </c>
      <c r="G80" s="119">
        <f t="shared" ref="G80:H80" si="799">G36</f>
        <v>0</v>
      </c>
      <c r="H80" s="120">
        <f t="shared" si="799"/>
        <v>0</v>
      </c>
      <c r="I80" s="120">
        <f t="shared" si="535"/>
        <v>0</v>
      </c>
      <c r="J80" s="120">
        <f t="shared" si="536"/>
        <v>0</v>
      </c>
      <c r="K80" s="120">
        <f t="shared" si="537"/>
        <v>0</v>
      </c>
      <c r="L80" s="120">
        <f t="shared" si="538"/>
        <v>0</v>
      </c>
      <c r="M80" s="120">
        <f>0</f>
        <v>0</v>
      </c>
      <c r="N80" s="121">
        <f t="shared" si="539"/>
        <v>0</v>
      </c>
      <c r="O80" s="194">
        <f t="shared" ref="O80:Q80" si="800">O36</f>
        <v>0</v>
      </c>
      <c r="P80" s="195">
        <f t="shared" si="800"/>
        <v>0</v>
      </c>
      <c r="Q80" s="196">
        <f t="shared" si="800"/>
        <v>0</v>
      </c>
      <c r="R80" s="197">
        <f t="shared" si="541"/>
        <v>0</v>
      </c>
      <c r="S80" s="197">
        <f t="shared" si="542"/>
        <v>0</v>
      </c>
      <c r="T80" s="119">
        <f t="shared" ref="T80:U80" si="801">T36</f>
        <v>0</v>
      </c>
      <c r="U80" s="120">
        <f t="shared" si="801"/>
        <v>0</v>
      </c>
      <c r="V80" s="120">
        <f t="shared" si="544"/>
        <v>0</v>
      </c>
      <c r="W80" s="120">
        <f t="shared" si="545"/>
        <v>0</v>
      </c>
      <c r="X80" s="120">
        <f t="shared" si="546"/>
        <v>0</v>
      </c>
      <c r="Y80" s="120">
        <f t="shared" si="547"/>
        <v>0</v>
      </c>
      <c r="Z80" s="120">
        <f>0</f>
        <v>0</v>
      </c>
      <c r="AA80" s="120">
        <f t="shared" si="548"/>
        <v>0</v>
      </c>
      <c r="AB80" s="194">
        <f t="shared" ref="AB80:AD80" si="802">AB36</f>
        <v>0</v>
      </c>
      <c r="AC80" s="195">
        <f t="shared" si="802"/>
        <v>0</v>
      </c>
      <c r="AD80" s="196">
        <f t="shared" si="802"/>
        <v>0</v>
      </c>
      <c r="AE80" s="197">
        <f t="shared" si="550"/>
        <v>0</v>
      </c>
      <c r="AF80" s="197">
        <f t="shared" si="551"/>
        <v>0</v>
      </c>
      <c r="AG80" s="119">
        <f t="shared" ref="AG80:AH80" si="803">AG36</f>
        <v>0</v>
      </c>
      <c r="AH80" s="120">
        <f t="shared" si="803"/>
        <v>0</v>
      </c>
      <c r="AI80" s="120">
        <f t="shared" si="553"/>
        <v>0</v>
      </c>
      <c r="AJ80" s="120">
        <f t="shared" si="554"/>
        <v>0</v>
      </c>
      <c r="AK80" s="120">
        <f t="shared" si="555"/>
        <v>0</v>
      </c>
      <c r="AL80" s="120">
        <f t="shared" si="556"/>
        <v>0</v>
      </c>
      <c r="AM80" s="120">
        <f>0</f>
        <v>0</v>
      </c>
      <c r="AN80" s="120">
        <f t="shared" si="557"/>
        <v>0</v>
      </c>
      <c r="AO80" s="194">
        <f t="shared" ref="AO80:AQ80" si="804">AO36</f>
        <v>0</v>
      </c>
      <c r="AP80" s="195">
        <f t="shared" si="804"/>
        <v>0</v>
      </c>
      <c r="AQ80" s="196">
        <f t="shared" si="804"/>
        <v>0</v>
      </c>
      <c r="AR80" s="197">
        <f t="shared" si="559"/>
        <v>0</v>
      </c>
      <c r="AS80" s="197">
        <f t="shared" si="560"/>
        <v>0</v>
      </c>
      <c r="AT80" s="119">
        <f t="shared" ref="AT80:AU80" si="805">AT36</f>
        <v>0</v>
      </c>
      <c r="AU80" s="120">
        <f t="shared" si="805"/>
        <v>0</v>
      </c>
      <c r="AV80" s="120">
        <f t="shared" si="562"/>
        <v>0</v>
      </c>
      <c r="AW80" s="120">
        <f t="shared" si="563"/>
        <v>0</v>
      </c>
      <c r="AX80" s="120">
        <f t="shared" si="564"/>
        <v>0</v>
      </c>
      <c r="AY80" s="120">
        <f t="shared" si="565"/>
        <v>0</v>
      </c>
      <c r="AZ80" s="120">
        <f>0</f>
        <v>0</v>
      </c>
      <c r="BA80" s="120">
        <f t="shared" si="566"/>
        <v>0</v>
      </c>
      <c r="BB80" s="194">
        <f t="shared" ref="BB80:BD80" si="806">BB36</f>
        <v>0</v>
      </c>
      <c r="BC80" s="195">
        <f t="shared" si="806"/>
        <v>0</v>
      </c>
      <c r="BD80" s="196">
        <f t="shared" si="806"/>
        <v>0</v>
      </c>
      <c r="BE80" s="197">
        <f t="shared" si="568"/>
        <v>0</v>
      </c>
      <c r="BF80" s="197">
        <f t="shared" si="569"/>
        <v>0</v>
      </c>
      <c r="BG80" s="119">
        <f t="shared" ref="BG80:BH80" si="807">BG36</f>
        <v>0</v>
      </c>
      <c r="BH80" s="120">
        <f t="shared" si="807"/>
        <v>0</v>
      </c>
      <c r="BI80" s="120">
        <f t="shared" si="571"/>
        <v>0</v>
      </c>
      <c r="BJ80" s="120">
        <f t="shared" si="572"/>
        <v>0</v>
      </c>
      <c r="BK80" s="120">
        <f t="shared" si="573"/>
        <v>0</v>
      </c>
      <c r="BL80" s="120">
        <f t="shared" si="574"/>
        <v>0</v>
      </c>
      <c r="BM80" s="120">
        <f>0</f>
        <v>0</v>
      </c>
      <c r="BN80" s="120">
        <f t="shared" si="575"/>
        <v>0</v>
      </c>
      <c r="BO80" s="194">
        <f t="shared" ref="BO80:BQ80" si="808">BO36</f>
        <v>0</v>
      </c>
      <c r="BP80" s="195">
        <f t="shared" si="808"/>
        <v>0</v>
      </c>
      <c r="BQ80" s="196">
        <f t="shared" si="808"/>
        <v>0</v>
      </c>
      <c r="BR80" s="197">
        <f t="shared" si="577"/>
        <v>0</v>
      </c>
      <c r="BS80" s="197">
        <f t="shared" si="578"/>
        <v>0</v>
      </c>
      <c r="BT80" s="119">
        <f t="shared" ref="BT80:BU80" si="809">BT36</f>
        <v>0</v>
      </c>
      <c r="BU80" s="120">
        <f t="shared" si="809"/>
        <v>0</v>
      </c>
      <c r="BV80" s="120">
        <f t="shared" si="580"/>
        <v>0</v>
      </c>
      <c r="BW80" s="120">
        <f t="shared" si="581"/>
        <v>0</v>
      </c>
      <c r="BX80" s="120">
        <f t="shared" si="582"/>
        <v>0</v>
      </c>
      <c r="BY80" s="120">
        <f t="shared" si="583"/>
        <v>0</v>
      </c>
      <c r="BZ80" s="120">
        <f>0</f>
        <v>0</v>
      </c>
      <c r="CA80" s="120">
        <f t="shared" si="584"/>
        <v>0</v>
      </c>
      <c r="CB80" s="194">
        <f t="shared" ref="CB80:CD80" si="810">CB36</f>
        <v>0</v>
      </c>
      <c r="CC80" s="195">
        <f t="shared" si="810"/>
        <v>0</v>
      </c>
      <c r="CD80" s="196">
        <f t="shared" si="810"/>
        <v>0</v>
      </c>
      <c r="CE80" s="197">
        <f t="shared" si="586"/>
        <v>0</v>
      </c>
      <c r="CF80" s="197">
        <f t="shared" si="587"/>
        <v>0</v>
      </c>
      <c r="CG80" s="119">
        <f t="shared" ref="CG80:CH80" si="811">CG36</f>
        <v>0</v>
      </c>
      <c r="CH80" s="120">
        <f t="shared" si="811"/>
        <v>0</v>
      </c>
      <c r="CI80" s="120">
        <f t="shared" si="589"/>
        <v>0</v>
      </c>
      <c r="CJ80" s="120">
        <f t="shared" si="590"/>
        <v>0</v>
      </c>
      <c r="CK80" s="120">
        <f t="shared" si="591"/>
        <v>0</v>
      </c>
      <c r="CL80" s="120">
        <f t="shared" si="592"/>
        <v>0</v>
      </c>
      <c r="CM80" s="120">
        <f>0</f>
        <v>0</v>
      </c>
      <c r="CN80" s="120">
        <f t="shared" si="593"/>
        <v>0</v>
      </c>
      <c r="CO80" s="194">
        <f t="shared" ref="CO80:CQ80" si="812">CO36</f>
        <v>0</v>
      </c>
      <c r="CP80" s="195">
        <f t="shared" si="812"/>
        <v>0</v>
      </c>
      <c r="CQ80" s="196" t="str">
        <f t="shared" si="812"/>
        <v/>
      </c>
      <c r="CR80" s="197" t="str">
        <f t="shared" si="595"/>
        <v/>
      </c>
      <c r="CS80" s="197" t="str">
        <f t="shared" si="596"/>
        <v/>
      </c>
      <c r="CT80" s="119">
        <f t="shared" ref="CT80:CU80" si="813">CT36</f>
        <v>0</v>
      </c>
      <c r="CU80" s="120">
        <f t="shared" si="813"/>
        <v>0</v>
      </c>
      <c r="CV80" s="120" t="str">
        <f t="shared" si="598"/>
        <v/>
      </c>
      <c r="CW80" s="120" t="str">
        <f t="shared" si="599"/>
        <v/>
      </c>
      <c r="CX80" s="120" t="str">
        <f t="shared" si="600"/>
        <v/>
      </c>
      <c r="CY80" s="120" t="str">
        <f t="shared" si="601"/>
        <v/>
      </c>
      <c r="CZ80" s="120">
        <f>0</f>
        <v>0</v>
      </c>
      <c r="DA80" s="120"/>
      <c r="DB80" s="132" t="str">
        <f t="shared" si="602"/>
        <v/>
      </c>
      <c r="DC80" s="133" t="str">
        <f t="shared" si="603"/>
        <v/>
      </c>
    </row>
    <row r="81" spans="1:108">
      <c r="A81" s="199">
        <f t="shared" si="531"/>
        <v>0</v>
      </c>
      <c r="B81" s="194">
        <f t="shared" si="531"/>
        <v>0</v>
      </c>
      <c r="C81" s="195">
        <f t="shared" si="531"/>
        <v>0</v>
      </c>
      <c r="D81" s="196">
        <f t="shared" si="531"/>
        <v>0</v>
      </c>
      <c r="E81" s="197">
        <f t="shared" si="532"/>
        <v>0</v>
      </c>
      <c r="F81" s="197">
        <f t="shared" si="533"/>
        <v>0</v>
      </c>
      <c r="G81" s="119">
        <f t="shared" ref="G81:H81" si="814">G37</f>
        <v>0</v>
      </c>
      <c r="H81" s="120">
        <f t="shared" si="814"/>
        <v>0</v>
      </c>
      <c r="I81" s="120">
        <f t="shared" si="535"/>
        <v>0</v>
      </c>
      <c r="J81" s="120">
        <f t="shared" si="536"/>
        <v>0</v>
      </c>
      <c r="K81" s="120">
        <f t="shared" si="537"/>
        <v>0</v>
      </c>
      <c r="L81" s="120">
        <f t="shared" si="538"/>
        <v>0</v>
      </c>
      <c r="M81" s="120">
        <f>0</f>
        <v>0</v>
      </c>
      <c r="N81" s="121">
        <f t="shared" si="539"/>
        <v>0</v>
      </c>
      <c r="O81" s="194">
        <f t="shared" ref="O81:Q81" si="815">O37</f>
        <v>0</v>
      </c>
      <c r="P81" s="195">
        <f t="shared" si="815"/>
        <v>0</v>
      </c>
      <c r="Q81" s="196">
        <f t="shared" si="815"/>
        <v>0</v>
      </c>
      <c r="R81" s="197">
        <f t="shared" si="541"/>
        <v>0</v>
      </c>
      <c r="S81" s="197">
        <f t="shared" si="542"/>
        <v>0</v>
      </c>
      <c r="T81" s="119">
        <f t="shared" ref="T81:U81" si="816">T37</f>
        <v>0</v>
      </c>
      <c r="U81" s="120">
        <f t="shared" si="816"/>
        <v>0</v>
      </c>
      <c r="V81" s="120">
        <f t="shared" si="544"/>
        <v>0</v>
      </c>
      <c r="W81" s="120">
        <f t="shared" si="545"/>
        <v>0</v>
      </c>
      <c r="X81" s="120">
        <f t="shared" si="546"/>
        <v>0</v>
      </c>
      <c r="Y81" s="120">
        <f t="shared" si="547"/>
        <v>0</v>
      </c>
      <c r="Z81" s="120">
        <f>0</f>
        <v>0</v>
      </c>
      <c r="AA81" s="120">
        <f t="shared" si="548"/>
        <v>0</v>
      </c>
      <c r="AB81" s="194">
        <f t="shared" ref="AB81:AD81" si="817">AB37</f>
        <v>0</v>
      </c>
      <c r="AC81" s="195">
        <f t="shared" si="817"/>
        <v>0</v>
      </c>
      <c r="AD81" s="196">
        <f t="shared" si="817"/>
        <v>0</v>
      </c>
      <c r="AE81" s="197">
        <f t="shared" si="550"/>
        <v>0</v>
      </c>
      <c r="AF81" s="197">
        <f t="shared" si="551"/>
        <v>0</v>
      </c>
      <c r="AG81" s="119">
        <f t="shared" ref="AG81:AH81" si="818">AG37</f>
        <v>0</v>
      </c>
      <c r="AH81" s="120">
        <f t="shared" si="818"/>
        <v>0</v>
      </c>
      <c r="AI81" s="120">
        <f t="shared" si="553"/>
        <v>0</v>
      </c>
      <c r="AJ81" s="120">
        <f t="shared" si="554"/>
        <v>0</v>
      </c>
      <c r="AK81" s="120">
        <f t="shared" si="555"/>
        <v>0</v>
      </c>
      <c r="AL81" s="120">
        <f t="shared" si="556"/>
        <v>0</v>
      </c>
      <c r="AM81" s="120">
        <f>0</f>
        <v>0</v>
      </c>
      <c r="AN81" s="120">
        <f t="shared" si="557"/>
        <v>0</v>
      </c>
      <c r="AO81" s="194">
        <f t="shared" ref="AO81:AQ81" si="819">AO37</f>
        <v>0</v>
      </c>
      <c r="AP81" s="195">
        <f t="shared" si="819"/>
        <v>0</v>
      </c>
      <c r="AQ81" s="196">
        <f t="shared" si="819"/>
        <v>0</v>
      </c>
      <c r="AR81" s="197">
        <f t="shared" si="559"/>
        <v>0</v>
      </c>
      <c r="AS81" s="197">
        <f t="shared" si="560"/>
        <v>0</v>
      </c>
      <c r="AT81" s="119">
        <f t="shared" ref="AT81:AU81" si="820">AT37</f>
        <v>0</v>
      </c>
      <c r="AU81" s="120">
        <f t="shared" si="820"/>
        <v>0</v>
      </c>
      <c r="AV81" s="120">
        <f t="shared" si="562"/>
        <v>0</v>
      </c>
      <c r="AW81" s="120">
        <f t="shared" si="563"/>
        <v>0</v>
      </c>
      <c r="AX81" s="120">
        <f t="shared" si="564"/>
        <v>0</v>
      </c>
      <c r="AY81" s="120">
        <f t="shared" si="565"/>
        <v>0</v>
      </c>
      <c r="AZ81" s="120">
        <f>0</f>
        <v>0</v>
      </c>
      <c r="BA81" s="120">
        <f t="shared" si="566"/>
        <v>0</v>
      </c>
      <c r="BB81" s="194">
        <f t="shared" ref="BB81:BD81" si="821">BB37</f>
        <v>0</v>
      </c>
      <c r="BC81" s="195">
        <f t="shared" si="821"/>
        <v>0</v>
      </c>
      <c r="BD81" s="196">
        <f t="shared" si="821"/>
        <v>0</v>
      </c>
      <c r="BE81" s="197">
        <f t="shared" si="568"/>
        <v>0</v>
      </c>
      <c r="BF81" s="197">
        <f t="shared" si="569"/>
        <v>0</v>
      </c>
      <c r="BG81" s="119">
        <f t="shared" ref="BG81:BH81" si="822">BG37</f>
        <v>0</v>
      </c>
      <c r="BH81" s="120">
        <f t="shared" si="822"/>
        <v>0</v>
      </c>
      <c r="BI81" s="120">
        <f t="shared" si="571"/>
        <v>0</v>
      </c>
      <c r="BJ81" s="120">
        <f t="shared" si="572"/>
        <v>0</v>
      </c>
      <c r="BK81" s="120">
        <f t="shared" si="573"/>
        <v>0</v>
      </c>
      <c r="BL81" s="120">
        <f t="shared" si="574"/>
        <v>0</v>
      </c>
      <c r="BM81" s="120">
        <f>0</f>
        <v>0</v>
      </c>
      <c r="BN81" s="120">
        <f t="shared" si="575"/>
        <v>0</v>
      </c>
      <c r="BO81" s="194">
        <f t="shared" ref="BO81:BQ81" si="823">BO37</f>
        <v>0</v>
      </c>
      <c r="BP81" s="195">
        <f t="shared" si="823"/>
        <v>0</v>
      </c>
      <c r="BQ81" s="196">
        <f t="shared" si="823"/>
        <v>0</v>
      </c>
      <c r="BR81" s="197">
        <f t="shared" si="577"/>
        <v>0</v>
      </c>
      <c r="BS81" s="197">
        <f t="shared" si="578"/>
        <v>0</v>
      </c>
      <c r="BT81" s="119">
        <f t="shared" ref="BT81:BU81" si="824">BT37</f>
        <v>0</v>
      </c>
      <c r="BU81" s="120">
        <f t="shared" si="824"/>
        <v>0</v>
      </c>
      <c r="BV81" s="120">
        <f t="shared" si="580"/>
        <v>0</v>
      </c>
      <c r="BW81" s="120">
        <f t="shared" si="581"/>
        <v>0</v>
      </c>
      <c r="BX81" s="120">
        <f t="shared" si="582"/>
        <v>0</v>
      </c>
      <c r="BY81" s="120">
        <f t="shared" si="583"/>
        <v>0</v>
      </c>
      <c r="BZ81" s="120">
        <f>0</f>
        <v>0</v>
      </c>
      <c r="CA81" s="120">
        <f t="shared" si="584"/>
        <v>0</v>
      </c>
      <c r="CB81" s="194">
        <f t="shared" ref="CB81:CD81" si="825">CB37</f>
        <v>0</v>
      </c>
      <c r="CC81" s="195">
        <f t="shared" si="825"/>
        <v>0</v>
      </c>
      <c r="CD81" s="196">
        <f t="shared" si="825"/>
        <v>0</v>
      </c>
      <c r="CE81" s="197">
        <f t="shared" si="586"/>
        <v>0</v>
      </c>
      <c r="CF81" s="197">
        <f t="shared" si="587"/>
        <v>0</v>
      </c>
      <c r="CG81" s="119">
        <f t="shared" ref="CG81:CH81" si="826">CG37</f>
        <v>0</v>
      </c>
      <c r="CH81" s="120">
        <f t="shared" si="826"/>
        <v>0</v>
      </c>
      <c r="CI81" s="120">
        <f t="shared" si="589"/>
        <v>0</v>
      </c>
      <c r="CJ81" s="120">
        <f t="shared" si="590"/>
        <v>0</v>
      </c>
      <c r="CK81" s="120">
        <f t="shared" si="591"/>
        <v>0</v>
      </c>
      <c r="CL81" s="120">
        <f t="shared" si="592"/>
        <v>0</v>
      </c>
      <c r="CM81" s="120">
        <f>0</f>
        <v>0</v>
      </c>
      <c r="CN81" s="120">
        <f t="shared" si="593"/>
        <v>0</v>
      </c>
      <c r="CO81" s="194">
        <f t="shared" ref="CO81:CQ81" si="827">CO37</f>
        <v>0</v>
      </c>
      <c r="CP81" s="195">
        <f t="shared" si="827"/>
        <v>0</v>
      </c>
      <c r="CQ81" s="196" t="str">
        <f t="shared" si="827"/>
        <v/>
      </c>
      <c r="CR81" s="197" t="str">
        <f t="shared" si="595"/>
        <v/>
      </c>
      <c r="CS81" s="197" t="str">
        <f t="shared" si="596"/>
        <v/>
      </c>
      <c r="CT81" s="119">
        <f t="shared" ref="CT81:CU81" si="828">CT37</f>
        <v>0</v>
      </c>
      <c r="CU81" s="120">
        <f t="shared" si="828"/>
        <v>0</v>
      </c>
      <c r="CV81" s="120" t="str">
        <f t="shared" si="598"/>
        <v/>
      </c>
      <c r="CW81" s="120" t="str">
        <f t="shared" si="599"/>
        <v/>
      </c>
      <c r="CX81" s="120" t="str">
        <f t="shared" si="600"/>
        <v/>
      </c>
      <c r="CY81" s="120" t="str">
        <f t="shared" si="601"/>
        <v/>
      </c>
      <c r="CZ81" s="120">
        <f>0</f>
        <v>0</v>
      </c>
      <c r="DA81" s="120"/>
      <c r="DB81" s="132" t="str">
        <f t="shared" si="602"/>
        <v/>
      </c>
      <c r="DC81" s="133" t="str">
        <f t="shared" si="603"/>
        <v/>
      </c>
    </row>
    <row r="82" spans="1:108">
      <c r="A82" s="199">
        <f t="shared" si="531"/>
        <v>0</v>
      </c>
      <c r="B82" s="194">
        <f t="shared" si="531"/>
        <v>0</v>
      </c>
      <c r="C82" s="195">
        <f t="shared" si="531"/>
        <v>0</v>
      </c>
      <c r="D82" s="196">
        <f t="shared" si="531"/>
        <v>0</v>
      </c>
      <c r="E82" s="197">
        <f t="shared" si="532"/>
        <v>0</v>
      </c>
      <c r="F82" s="197">
        <f t="shared" si="533"/>
        <v>0</v>
      </c>
      <c r="G82" s="119">
        <f t="shared" ref="G82:H82" si="829">G38</f>
        <v>0</v>
      </c>
      <c r="H82" s="120">
        <f t="shared" si="829"/>
        <v>0</v>
      </c>
      <c r="I82" s="120">
        <f t="shared" si="535"/>
        <v>0</v>
      </c>
      <c r="J82" s="120">
        <f t="shared" si="536"/>
        <v>0</v>
      </c>
      <c r="K82" s="120">
        <f t="shared" si="537"/>
        <v>0</v>
      </c>
      <c r="L82" s="120">
        <f t="shared" si="538"/>
        <v>0</v>
      </c>
      <c r="M82" s="120">
        <f>0</f>
        <v>0</v>
      </c>
      <c r="N82" s="121">
        <f t="shared" si="539"/>
        <v>0</v>
      </c>
      <c r="O82" s="194">
        <f t="shared" ref="O82:Q82" si="830">O38</f>
        <v>0</v>
      </c>
      <c r="P82" s="195">
        <f t="shared" si="830"/>
        <v>0</v>
      </c>
      <c r="Q82" s="196">
        <f t="shared" si="830"/>
        <v>0</v>
      </c>
      <c r="R82" s="197">
        <f t="shared" si="541"/>
        <v>0</v>
      </c>
      <c r="S82" s="197">
        <f t="shared" si="542"/>
        <v>0</v>
      </c>
      <c r="T82" s="119">
        <f t="shared" ref="T82:U82" si="831">T38</f>
        <v>0</v>
      </c>
      <c r="U82" s="120">
        <f t="shared" si="831"/>
        <v>0</v>
      </c>
      <c r="V82" s="120">
        <f t="shared" si="544"/>
        <v>0</v>
      </c>
      <c r="W82" s="120">
        <f t="shared" si="545"/>
        <v>0</v>
      </c>
      <c r="X82" s="120">
        <f t="shared" si="546"/>
        <v>0</v>
      </c>
      <c r="Y82" s="120">
        <f t="shared" si="547"/>
        <v>0</v>
      </c>
      <c r="Z82" s="120">
        <f>0</f>
        <v>0</v>
      </c>
      <c r="AA82" s="120">
        <f t="shared" si="548"/>
        <v>0</v>
      </c>
      <c r="AB82" s="194">
        <f t="shared" ref="AB82:AD82" si="832">AB38</f>
        <v>0</v>
      </c>
      <c r="AC82" s="195">
        <f t="shared" si="832"/>
        <v>0</v>
      </c>
      <c r="AD82" s="196">
        <f t="shared" si="832"/>
        <v>0</v>
      </c>
      <c r="AE82" s="197">
        <f t="shared" si="550"/>
        <v>0</v>
      </c>
      <c r="AF82" s="197">
        <f t="shared" si="551"/>
        <v>0</v>
      </c>
      <c r="AG82" s="119">
        <f t="shared" ref="AG82:AH82" si="833">AG38</f>
        <v>0</v>
      </c>
      <c r="AH82" s="120">
        <f t="shared" si="833"/>
        <v>0</v>
      </c>
      <c r="AI82" s="120">
        <f t="shared" si="553"/>
        <v>0</v>
      </c>
      <c r="AJ82" s="120">
        <f t="shared" si="554"/>
        <v>0</v>
      </c>
      <c r="AK82" s="120">
        <f t="shared" si="555"/>
        <v>0</v>
      </c>
      <c r="AL82" s="120">
        <f t="shared" si="556"/>
        <v>0</v>
      </c>
      <c r="AM82" s="120">
        <f>0</f>
        <v>0</v>
      </c>
      <c r="AN82" s="120">
        <f t="shared" si="557"/>
        <v>0</v>
      </c>
      <c r="AO82" s="194">
        <f t="shared" ref="AO82:AQ82" si="834">AO38</f>
        <v>0</v>
      </c>
      <c r="AP82" s="195">
        <f t="shared" si="834"/>
        <v>0</v>
      </c>
      <c r="AQ82" s="196">
        <f t="shared" si="834"/>
        <v>0</v>
      </c>
      <c r="AR82" s="197">
        <f t="shared" si="559"/>
        <v>0</v>
      </c>
      <c r="AS82" s="197">
        <f t="shared" si="560"/>
        <v>0</v>
      </c>
      <c r="AT82" s="119">
        <f t="shared" ref="AT82:AU82" si="835">AT38</f>
        <v>0</v>
      </c>
      <c r="AU82" s="120">
        <f t="shared" si="835"/>
        <v>0</v>
      </c>
      <c r="AV82" s="120">
        <f t="shared" si="562"/>
        <v>0</v>
      </c>
      <c r="AW82" s="120">
        <f t="shared" si="563"/>
        <v>0</v>
      </c>
      <c r="AX82" s="120">
        <f t="shared" si="564"/>
        <v>0</v>
      </c>
      <c r="AY82" s="120">
        <f t="shared" si="565"/>
        <v>0</v>
      </c>
      <c r="AZ82" s="120">
        <f>0</f>
        <v>0</v>
      </c>
      <c r="BA82" s="120">
        <f t="shared" si="566"/>
        <v>0</v>
      </c>
      <c r="BB82" s="194">
        <f t="shared" ref="BB82:BD82" si="836">BB38</f>
        <v>0</v>
      </c>
      <c r="BC82" s="195">
        <f t="shared" si="836"/>
        <v>0</v>
      </c>
      <c r="BD82" s="196">
        <f t="shared" si="836"/>
        <v>0</v>
      </c>
      <c r="BE82" s="197">
        <f t="shared" si="568"/>
        <v>0</v>
      </c>
      <c r="BF82" s="197">
        <f t="shared" si="569"/>
        <v>0</v>
      </c>
      <c r="BG82" s="119">
        <f t="shared" ref="BG82:BH82" si="837">BG38</f>
        <v>0</v>
      </c>
      <c r="BH82" s="120">
        <f t="shared" si="837"/>
        <v>0</v>
      </c>
      <c r="BI82" s="120">
        <f t="shared" si="571"/>
        <v>0</v>
      </c>
      <c r="BJ82" s="120">
        <f t="shared" si="572"/>
        <v>0</v>
      </c>
      <c r="BK82" s="120">
        <f t="shared" si="573"/>
        <v>0</v>
      </c>
      <c r="BL82" s="120">
        <f t="shared" si="574"/>
        <v>0</v>
      </c>
      <c r="BM82" s="120">
        <f>0</f>
        <v>0</v>
      </c>
      <c r="BN82" s="120">
        <f t="shared" si="575"/>
        <v>0</v>
      </c>
      <c r="BO82" s="194">
        <f t="shared" ref="BO82:BQ82" si="838">BO38</f>
        <v>0</v>
      </c>
      <c r="BP82" s="195">
        <f t="shared" si="838"/>
        <v>0</v>
      </c>
      <c r="BQ82" s="196">
        <f t="shared" si="838"/>
        <v>0</v>
      </c>
      <c r="BR82" s="197">
        <f t="shared" si="577"/>
        <v>0</v>
      </c>
      <c r="BS82" s="197">
        <f t="shared" si="578"/>
        <v>0</v>
      </c>
      <c r="BT82" s="119">
        <f t="shared" ref="BT82:BU82" si="839">BT38</f>
        <v>0</v>
      </c>
      <c r="BU82" s="120">
        <f t="shared" si="839"/>
        <v>0</v>
      </c>
      <c r="BV82" s="120">
        <f t="shared" si="580"/>
        <v>0</v>
      </c>
      <c r="BW82" s="120">
        <f t="shared" si="581"/>
        <v>0</v>
      </c>
      <c r="BX82" s="120">
        <f t="shared" si="582"/>
        <v>0</v>
      </c>
      <c r="BY82" s="120">
        <f t="shared" si="583"/>
        <v>0</v>
      </c>
      <c r="BZ82" s="120">
        <f>0</f>
        <v>0</v>
      </c>
      <c r="CA82" s="120">
        <f t="shared" si="584"/>
        <v>0</v>
      </c>
      <c r="CB82" s="194">
        <f t="shared" ref="CB82:CD82" si="840">CB38</f>
        <v>0</v>
      </c>
      <c r="CC82" s="195">
        <f t="shared" si="840"/>
        <v>0</v>
      </c>
      <c r="CD82" s="196">
        <f t="shared" si="840"/>
        <v>0</v>
      </c>
      <c r="CE82" s="197">
        <f t="shared" si="586"/>
        <v>0</v>
      </c>
      <c r="CF82" s="197">
        <f t="shared" si="587"/>
        <v>0</v>
      </c>
      <c r="CG82" s="119">
        <f t="shared" ref="CG82:CH82" si="841">CG38</f>
        <v>0</v>
      </c>
      <c r="CH82" s="120">
        <f t="shared" si="841"/>
        <v>0</v>
      </c>
      <c r="CI82" s="120">
        <f t="shared" si="589"/>
        <v>0</v>
      </c>
      <c r="CJ82" s="120">
        <f t="shared" si="590"/>
        <v>0</v>
      </c>
      <c r="CK82" s="120">
        <f t="shared" si="591"/>
        <v>0</v>
      </c>
      <c r="CL82" s="120">
        <f t="shared" si="592"/>
        <v>0</v>
      </c>
      <c r="CM82" s="120">
        <f>0</f>
        <v>0</v>
      </c>
      <c r="CN82" s="120">
        <f t="shared" si="593"/>
        <v>0</v>
      </c>
      <c r="CO82" s="194">
        <f t="shared" ref="CO82:CQ82" si="842">CO38</f>
        <v>0</v>
      </c>
      <c r="CP82" s="195">
        <f t="shared" si="842"/>
        <v>0</v>
      </c>
      <c r="CQ82" s="196" t="str">
        <f t="shared" si="842"/>
        <v/>
      </c>
      <c r="CR82" s="197" t="str">
        <f t="shared" si="595"/>
        <v/>
      </c>
      <c r="CS82" s="197" t="str">
        <f t="shared" si="596"/>
        <v/>
      </c>
      <c r="CT82" s="119">
        <f t="shared" ref="CT82:CU82" si="843">CT38</f>
        <v>0</v>
      </c>
      <c r="CU82" s="120">
        <f t="shared" si="843"/>
        <v>0</v>
      </c>
      <c r="CV82" s="120" t="str">
        <f t="shared" si="598"/>
        <v/>
      </c>
      <c r="CW82" s="120" t="str">
        <f t="shared" si="599"/>
        <v/>
      </c>
      <c r="CX82" s="120" t="str">
        <f t="shared" si="600"/>
        <v/>
      </c>
      <c r="CY82" s="120" t="str">
        <f t="shared" si="601"/>
        <v/>
      </c>
      <c r="CZ82" s="120">
        <f>0</f>
        <v>0</v>
      </c>
      <c r="DA82" s="120"/>
      <c r="DB82" s="132" t="str">
        <f t="shared" si="602"/>
        <v/>
      </c>
      <c r="DC82" s="133" t="str">
        <f t="shared" si="603"/>
        <v/>
      </c>
    </row>
    <row r="83" spans="1:108">
      <c r="A83" s="199">
        <f t="shared" si="531"/>
        <v>0</v>
      </c>
      <c r="B83" s="194">
        <f t="shared" si="531"/>
        <v>0</v>
      </c>
      <c r="C83" s="195">
        <f t="shared" si="531"/>
        <v>0</v>
      </c>
      <c r="D83" s="196">
        <f t="shared" si="531"/>
        <v>0</v>
      </c>
      <c r="E83" s="197">
        <f t="shared" si="532"/>
        <v>0</v>
      </c>
      <c r="F83" s="197">
        <f t="shared" si="533"/>
        <v>0</v>
      </c>
      <c r="G83" s="119">
        <f t="shared" ref="G83:H83" si="844">G39</f>
        <v>0</v>
      </c>
      <c r="H83" s="120">
        <f t="shared" si="844"/>
        <v>0</v>
      </c>
      <c r="I83" s="120">
        <f t="shared" si="535"/>
        <v>0</v>
      </c>
      <c r="J83" s="120">
        <f t="shared" si="536"/>
        <v>0</v>
      </c>
      <c r="K83" s="120">
        <f t="shared" si="537"/>
        <v>0</v>
      </c>
      <c r="L83" s="120">
        <f t="shared" si="538"/>
        <v>0</v>
      </c>
      <c r="M83" s="120">
        <f>0</f>
        <v>0</v>
      </c>
      <c r="N83" s="121">
        <f t="shared" si="539"/>
        <v>0</v>
      </c>
      <c r="O83" s="194">
        <f t="shared" ref="O83:Q83" si="845">O39</f>
        <v>0</v>
      </c>
      <c r="P83" s="195">
        <f t="shared" si="845"/>
        <v>0</v>
      </c>
      <c r="Q83" s="196">
        <f t="shared" si="845"/>
        <v>0</v>
      </c>
      <c r="R83" s="197">
        <f t="shared" si="541"/>
        <v>0</v>
      </c>
      <c r="S83" s="197">
        <f t="shared" si="542"/>
        <v>0</v>
      </c>
      <c r="T83" s="119">
        <f t="shared" ref="T83:U83" si="846">T39</f>
        <v>0</v>
      </c>
      <c r="U83" s="120">
        <f t="shared" si="846"/>
        <v>0</v>
      </c>
      <c r="V83" s="120">
        <f t="shared" si="544"/>
        <v>0</v>
      </c>
      <c r="W83" s="120">
        <f t="shared" si="545"/>
        <v>0</v>
      </c>
      <c r="X83" s="120">
        <f t="shared" si="546"/>
        <v>0</v>
      </c>
      <c r="Y83" s="120">
        <f t="shared" si="547"/>
        <v>0</v>
      </c>
      <c r="Z83" s="120">
        <f>0</f>
        <v>0</v>
      </c>
      <c r="AA83" s="120">
        <f t="shared" si="548"/>
        <v>0</v>
      </c>
      <c r="AB83" s="194">
        <f t="shared" ref="AB83:AD83" si="847">AB39</f>
        <v>0</v>
      </c>
      <c r="AC83" s="195">
        <f t="shared" si="847"/>
        <v>0</v>
      </c>
      <c r="AD83" s="196">
        <f t="shared" si="847"/>
        <v>0</v>
      </c>
      <c r="AE83" s="197">
        <f t="shared" si="550"/>
        <v>0</v>
      </c>
      <c r="AF83" s="197">
        <f t="shared" si="551"/>
        <v>0</v>
      </c>
      <c r="AG83" s="119">
        <f t="shared" ref="AG83:AH83" si="848">AG39</f>
        <v>0</v>
      </c>
      <c r="AH83" s="120">
        <f t="shared" si="848"/>
        <v>0</v>
      </c>
      <c r="AI83" s="120">
        <f t="shared" si="553"/>
        <v>0</v>
      </c>
      <c r="AJ83" s="120">
        <f t="shared" si="554"/>
        <v>0</v>
      </c>
      <c r="AK83" s="120">
        <f t="shared" si="555"/>
        <v>0</v>
      </c>
      <c r="AL83" s="120">
        <f t="shared" si="556"/>
        <v>0</v>
      </c>
      <c r="AM83" s="120">
        <f>0</f>
        <v>0</v>
      </c>
      <c r="AN83" s="120">
        <f t="shared" si="557"/>
        <v>0</v>
      </c>
      <c r="AO83" s="194">
        <f t="shared" ref="AO83:AQ83" si="849">AO39</f>
        <v>0</v>
      </c>
      <c r="AP83" s="195">
        <f t="shared" si="849"/>
        <v>0</v>
      </c>
      <c r="AQ83" s="196">
        <f t="shared" si="849"/>
        <v>0</v>
      </c>
      <c r="AR83" s="197">
        <f t="shared" si="559"/>
        <v>0</v>
      </c>
      <c r="AS83" s="197">
        <f t="shared" si="560"/>
        <v>0</v>
      </c>
      <c r="AT83" s="119">
        <f t="shared" ref="AT83:AU83" si="850">AT39</f>
        <v>0</v>
      </c>
      <c r="AU83" s="120">
        <f t="shared" si="850"/>
        <v>0</v>
      </c>
      <c r="AV83" s="120">
        <f t="shared" si="562"/>
        <v>0</v>
      </c>
      <c r="AW83" s="120">
        <f t="shared" si="563"/>
        <v>0</v>
      </c>
      <c r="AX83" s="120">
        <f t="shared" si="564"/>
        <v>0</v>
      </c>
      <c r="AY83" s="120">
        <f t="shared" si="565"/>
        <v>0</v>
      </c>
      <c r="AZ83" s="120">
        <f>0</f>
        <v>0</v>
      </c>
      <c r="BA83" s="120">
        <f t="shared" si="566"/>
        <v>0</v>
      </c>
      <c r="BB83" s="194">
        <f t="shared" ref="BB83:BD83" si="851">BB39</f>
        <v>0</v>
      </c>
      <c r="BC83" s="195">
        <f t="shared" si="851"/>
        <v>0</v>
      </c>
      <c r="BD83" s="196">
        <f t="shared" si="851"/>
        <v>0</v>
      </c>
      <c r="BE83" s="197">
        <f t="shared" si="568"/>
        <v>0</v>
      </c>
      <c r="BF83" s="197">
        <f t="shared" si="569"/>
        <v>0</v>
      </c>
      <c r="BG83" s="119">
        <f t="shared" ref="BG83:BH83" si="852">BG39</f>
        <v>0</v>
      </c>
      <c r="BH83" s="120">
        <f t="shared" si="852"/>
        <v>0</v>
      </c>
      <c r="BI83" s="120">
        <f t="shared" si="571"/>
        <v>0</v>
      </c>
      <c r="BJ83" s="120">
        <f t="shared" si="572"/>
        <v>0</v>
      </c>
      <c r="BK83" s="120">
        <f t="shared" si="573"/>
        <v>0</v>
      </c>
      <c r="BL83" s="120">
        <f t="shared" si="574"/>
        <v>0</v>
      </c>
      <c r="BM83" s="120">
        <f>0</f>
        <v>0</v>
      </c>
      <c r="BN83" s="120">
        <f t="shared" si="575"/>
        <v>0</v>
      </c>
      <c r="BO83" s="194">
        <f t="shared" ref="BO83:BQ83" si="853">BO39</f>
        <v>0</v>
      </c>
      <c r="BP83" s="195">
        <f t="shared" si="853"/>
        <v>0</v>
      </c>
      <c r="BQ83" s="196">
        <f t="shared" si="853"/>
        <v>0</v>
      </c>
      <c r="BR83" s="197">
        <f t="shared" si="577"/>
        <v>0</v>
      </c>
      <c r="BS83" s="197">
        <f t="shared" si="578"/>
        <v>0</v>
      </c>
      <c r="BT83" s="119">
        <f t="shared" ref="BT83:BU83" si="854">BT39</f>
        <v>0</v>
      </c>
      <c r="BU83" s="120">
        <f t="shared" si="854"/>
        <v>0</v>
      </c>
      <c r="BV83" s="120">
        <f t="shared" si="580"/>
        <v>0</v>
      </c>
      <c r="BW83" s="120">
        <f t="shared" si="581"/>
        <v>0</v>
      </c>
      <c r="BX83" s="120">
        <f t="shared" si="582"/>
        <v>0</v>
      </c>
      <c r="BY83" s="120">
        <f t="shared" si="583"/>
        <v>0</v>
      </c>
      <c r="BZ83" s="120">
        <f>0</f>
        <v>0</v>
      </c>
      <c r="CA83" s="120">
        <f t="shared" si="584"/>
        <v>0</v>
      </c>
      <c r="CB83" s="194">
        <f t="shared" ref="CB83:CD83" si="855">CB39</f>
        <v>0</v>
      </c>
      <c r="CC83" s="195">
        <f t="shared" si="855"/>
        <v>0</v>
      </c>
      <c r="CD83" s="196">
        <f t="shared" si="855"/>
        <v>0</v>
      </c>
      <c r="CE83" s="197">
        <f t="shared" si="586"/>
        <v>0</v>
      </c>
      <c r="CF83" s="197">
        <f t="shared" si="587"/>
        <v>0</v>
      </c>
      <c r="CG83" s="119">
        <f t="shared" ref="CG83:CH83" si="856">CG39</f>
        <v>0</v>
      </c>
      <c r="CH83" s="120">
        <f t="shared" si="856"/>
        <v>0</v>
      </c>
      <c r="CI83" s="120">
        <f t="shared" si="589"/>
        <v>0</v>
      </c>
      <c r="CJ83" s="120">
        <f t="shared" si="590"/>
        <v>0</v>
      </c>
      <c r="CK83" s="120">
        <f t="shared" si="591"/>
        <v>0</v>
      </c>
      <c r="CL83" s="120">
        <f t="shared" si="592"/>
        <v>0</v>
      </c>
      <c r="CM83" s="120">
        <f>0</f>
        <v>0</v>
      </c>
      <c r="CN83" s="120">
        <f t="shared" si="593"/>
        <v>0</v>
      </c>
      <c r="CO83" s="194">
        <f t="shared" ref="CO83:CQ83" si="857">CO39</f>
        <v>0</v>
      </c>
      <c r="CP83" s="195">
        <f t="shared" si="857"/>
        <v>0</v>
      </c>
      <c r="CQ83" s="196" t="str">
        <f t="shared" si="857"/>
        <v/>
      </c>
      <c r="CR83" s="197" t="str">
        <f t="shared" si="595"/>
        <v/>
      </c>
      <c r="CS83" s="197" t="str">
        <f t="shared" si="596"/>
        <v/>
      </c>
      <c r="CT83" s="119">
        <f t="shared" ref="CT83:CU83" si="858">CT39</f>
        <v>0</v>
      </c>
      <c r="CU83" s="120">
        <f t="shared" si="858"/>
        <v>0</v>
      </c>
      <c r="CV83" s="120" t="str">
        <f t="shared" si="598"/>
        <v/>
      </c>
      <c r="CW83" s="120" t="str">
        <f t="shared" si="599"/>
        <v/>
      </c>
      <c r="CX83" s="120" t="str">
        <f t="shared" si="600"/>
        <v/>
      </c>
      <c r="CY83" s="120" t="str">
        <f t="shared" si="601"/>
        <v/>
      </c>
      <c r="CZ83" s="120">
        <f>0</f>
        <v>0</v>
      </c>
      <c r="DA83" s="120"/>
      <c r="DB83" s="132" t="str">
        <f t="shared" si="602"/>
        <v/>
      </c>
      <c r="DC83" s="133" t="str">
        <f t="shared" si="603"/>
        <v/>
      </c>
    </row>
    <row r="84" spans="1:108">
      <c r="A84" s="199">
        <f t="shared" si="531"/>
        <v>0</v>
      </c>
      <c r="B84" s="194">
        <f t="shared" si="531"/>
        <v>0</v>
      </c>
      <c r="C84" s="195">
        <f t="shared" si="531"/>
        <v>0</v>
      </c>
      <c r="D84" s="196">
        <f t="shared" si="531"/>
        <v>0</v>
      </c>
      <c r="E84" s="197">
        <f t="shared" si="532"/>
        <v>0</v>
      </c>
      <c r="F84" s="197">
        <f t="shared" si="533"/>
        <v>0</v>
      </c>
      <c r="G84" s="119">
        <f t="shared" ref="G84:H84" si="859">G40</f>
        <v>0</v>
      </c>
      <c r="H84" s="120">
        <f t="shared" si="859"/>
        <v>0</v>
      </c>
      <c r="I84" s="120">
        <f t="shared" si="535"/>
        <v>0</v>
      </c>
      <c r="J84" s="120">
        <f t="shared" si="536"/>
        <v>0</v>
      </c>
      <c r="K84" s="120">
        <f t="shared" si="537"/>
        <v>0</v>
      </c>
      <c r="L84" s="120">
        <f t="shared" si="538"/>
        <v>0</v>
      </c>
      <c r="M84" s="120">
        <f>0</f>
        <v>0</v>
      </c>
      <c r="N84" s="121">
        <f t="shared" si="539"/>
        <v>0</v>
      </c>
      <c r="O84" s="194">
        <f t="shared" ref="O84:Q84" si="860">O40</f>
        <v>0</v>
      </c>
      <c r="P84" s="195">
        <f t="shared" si="860"/>
        <v>0</v>
      </c>
      <c r="Q84" s="196">
        <f t="shared" si="860"/>
        <v>0</v>
      </c>
      <c r="R84" s="197">
        <f t="shared" si="541"/>
        <v>0</v>
      </c>
      <c r="S84" s="197">
        <f t="shared" si="542"/>
        <v>0</v>
      </c>
      <c r="T84" s="119">
        <f t="shared" ref="T84:U84" si="861">T40</f>
        <v>0</v>
      </c>
      <c r="U84" s="120">
        <f t="shared" si="861"/>
        <v>0</v>
      </c>
      <c r="V84" s="120">
        <f t="shared" si="544"/>
        <v>0</v>
      </c>
      <c r="W84" s="120">
        <f t="shared" si="545"/>
        <v>0</v>
      </c>
      <c r="X84" s="120">
        <f t="shared" si="546"/>
        <v>0</v>
      </c>
      <c r="Y84" s="120">
        <f t="shared" si="547"/>
        <v>0</v>
      </c>
      <c r="Z84" s="120">
        <f>0</f>
        <v>0</v>
      </c>
      <c r="AA84" s="120">
        <f t="shared" si="548"/>
        <v>0</v>
      </c>
      <c r="AB84" s="194">
        <f t="shared" ref="AB84:AD84" si="862">AB40</f>
        <v>0</v>
      </c>
      <c r="AC84" s="195">
        <f t="shared" si="862"/>
        <v>0</v>
      </c>
      <c r="AD84" s="196">
        <f t="shared" si="862"/>
        <v>0</v>
      </c>
      <c r="AE84" s="197">
        <f t="shared" si="550"/>
        <v>0</v>
      </c>
      <c r="AF84" s="197">
        <f t="shared" si="551"/>
        <v>0</v>
      </c>
      <c r="AG84" s="119">
        <f t="shared" ref="AG84:AH84" si="863">AG40</f>
        <v>0</v>
      </c>
      <c r="AH84" s="120">
        <f t="shared" si="863"/>
        <v>0</v>
      </c>
      <c r="AI84" s="120">
        <f t="shared" si="553"/>
        <v>0</v>
      </c>
      <c r="AJ84" s="120">
        <f t="shared" si="554"/>
        <v>0</v>
      </c>
      <c r="AK84" s="120">
        <f t="shared" si="555"/>
        <v>0</v>
      </c>
      <c r="AL84" s="120">
        <f t="shared" si="556"/>
        <v>0</v>
      </c>
      <c r="AM84" s="120">
        <f>0</f>
        <v>0</v>
      </c>
      <c r="AN84" s="120">
        <f t="shared" si="557"/>
        <v>0</v>
      </c>
      <c r="AO84" s="194">
        <f t="shared" ref="AO84:AQ84" si="864">AO40</f>
        <v>0</v>
      </c>
      <c r="AP84" s="195">
        <f t="shared" si="864"/>
        <v>0</v>
      </c>
      <c r="AQ84" s="196">
        <f t="shared" si="864"/>
        <v>0</v>
      </c>
      <c r="AR84" s="197">
        <f t="shared" si="559"/>
        <v>0</v>
      </c>
      <c r="AS84" s="197">
        <f t="shared" si="560"/>
        <v>0</v>
      </c>
      <c r="AT84" s="119">
        <f t="shared" ref="AT84:AU84" si="865">AT40</f>
        <v>0</v>
      </c>
      <c r="AU84" s="120">
        <f t="shared" si="865"/>
        <v>0</v>
      </c>
      <c r="AV84" s="120">
        <f t="shared" si="562"/>
        <v>0</v>
      </c>
      <c r="AW84" s="120">
        <f t="shared" si="563"/>
        <v>0</v>
      </c>
      <c r="AX84" s="120">
        <f t="shared" si="564"/>
        <v>0</v>
      </c>
      <c r="AY84" s="120">
        <f t="shared" si="565"/>
        <v>0</v>
      </c>
      <c r="AZ84" s="120">
        <f>0</f>
        <v>0</v>
      </c>
      <c r="BA84" s="120">
        <f t="shared" si="566"/>
        <v>0</v>
      </c>
      <c r="BB84" s="194">
        <f t="shared" ref="BB84:BD84" si="866">BB40</f>
        <v>0</v>
      </c>
      <c r="BC84" s="195">
        <f t="shared" si="866"/>
        <v>0</v>
      </c>
      <c r="BD84" s="196">
        <f t="shared" si="866"/>
        <v>0</v>
      </c>
      <c r="BE84" s="197">
        <f t="shared" si="568"/>
        <v>0</v>
      </c>
      <c r="BF84" s="197">
        <f t="shared" si="569"/>
        <v>0</v>
      </c>
      <c r="BG84" s="119">
        <f t="shared" ref="BG84:BH84" si="867">BG40</f>
        <v>0</v>
      </c>
      <c r="BH84" s="120">
        <f t="shared" si="867"/>
        <v>0</v>
      </c>
      <c r="BI84" s="120">
        <f t="shared" si="571"/>
        <v>0</v>
      </c>
      <c r="BJ84" s="120">
        <f t="shared" si="572"/>
        <v>0</v>
      </c>
      <c r="BK84" s="120">
        <f t="shared" si="573"/>
        <v>0</v>
      </c>
      <c r="BL84" s="120">
        <f t="shared" si="574"/>
        <v>0</v>
      </c>
      <c r="BM84" s="120">
        <f>0</f>
        <v>0</v>
      </c>
      <c r="BN84" s="120">
        <f t="shared" si="575"/>
        <v>0</v>
      </c>
      <c r="BO84" s="194">
        <f t="shared" ref="BO84:BQ84" si="868">BO40</f>
        <v>0</v>
      </c>
      <c r="BP84" s="195">
        <f t="shared" si="868"/>
        <v>0</v>
      </c>
      <c r="BQ84" s="196">
        <f t="shared" si="868"/>
        <v>0</v>
      </c>
      <c r="BR84" s="197">
        <f t="shared" si="577"/>
        <v>0</v>
      </c>
      <c r="BS84" s="197">
        <f t="shared" si="578"/>
        <v>0</v>
      </c>
      <c r="BT84" s="119">
        <f t="shared" ref="BT84:BU84" si="869">BT40</f>
        <v>0</v>
      </c>
      <c r="BU84" s="120">
        <f t="shared" si="869"/>
        <v>0</v>
      </c>
      <c r="BV84" s="120">
        <f t="shared" si="580"/>
        <v>0</v>
      </c>
      <c r="BW84" s="120">
        <f t="shared" si="581"/>
        <v>0</v>
      </c>
      <c r="BX84" s="120">
        <f t="shared" si="582"/>
        <v>0</v>
      </c>
      <c r="BY84" s="120">
        <f t="shared" si="583"/>
        <v>0</v>
      </c>
      <c r="BZ84" s="120">
        <f>0</f>
        <v>0</v>
      </c>
      <c r="CA84" s="120">
        <f t="shared" si="584"/>
        <v>0</v>
      </c>
      <c r="CB84" s="194">
        <f t="shared" ref="CB84:CD84" si="870">CB40</f>
        <v>0</v>
      </c>
      <c r="CC84" s="195">
        <f t="shared" si="870"/>
        <v>0</v>
      </c>
      <c r="CD84" s="196">
        <f t="shared" si="870"/>
        <v>0</v>
      </c>
      <c r="CE84" s="197">
        <f t="shared" si="586"/>
        <v>0</v>
      </c>
      <c r="CF84" s="197">
        <f t="shared" si="587"/>
        <v>0</v>
      </c>
      <c r="CG84" s="119">
        <f t="shared" ref="CG84:CH84" si="871">CG40</f>
        <v>0</v>
      </c>
      <c r="CH84" s="120">
        <f t="shared" si="871"/>
        <v>0</v>
      </c>
      <c r="CI84" s="120">
        <f t="shared" si="589"/>
        <v>0</v>
      </c>
      <c r="CJ84" s="120">
        <f t="shared" si="590"/>
        <v>0</v>
      </c>
      <c r="CK84" s="120">
        <f t="shared" si="591"/>
        <v>0</v>
      </c>
      <c r="CL84" s="120">
        <f t="shared" si="592"/>
        <v>0</v>
      </c>
      <c r="CM84" s="120">
        <f>0</f>
        <v>0</v>
      </c>
      <c r="CN84" s="120">
        <f t="shared" si="593"/>
        <v>0</v>
      </c>
      <c r="CO84" s="194">
        <f t="shared" ref="CO84:CQ84" si="872">CO40</f>
        <v>0</v>
      </c>
      <c r="CP84" s="195">
        <f t="shared" si="872"/>
        <v>0</v>
      </c>
      <c r="CQ84" s="196" t="str">
        <f t="shared" si="872"/>
        <v/>
      </c>
      <c r="CR84" s="197" t="str">
        <f t="shared" si="595"/>
        <v/>
      </c>
      <c r="CS84" s="197" t="str">
        <f t="shared" si="596"/>
        <v/>
      </c>
      <c r="CT84" s="119">
        <f t="shared" ref="CT84:CU84" si="873">CT40</f>
        <v>0</v>
      </c>
      <c r="CU84" s="120">
        <f t="shared" si="873"/>
        <v>0</v>
      </c>
      <c r="CV84" s="120" t="str">
        <f t="shared" si="598"/>
        <v/>
      </c>
      <c r="CW84" s="120" t="str">
        <f t="shared" si="599"/>
        <v/>
      </c>
      <c r="CX84" s="120" t="str">
        <f t="shared" si="600"/>
        <v/>
      </c>
      <c r="CY84" s="120" t="str">
        <f t="shared" si="601"/>
        <v/>
      </c>
      <c r="CZ84" s="120">
        <f>0</f>
        <v>0</v>
      </c>
      <c r="DA84" s="120"/>
      <c r="DB84" s="132" t="str">
        <f t="shared" si="602"/>
        <v/>
      </c>
      <c r="DC84" s="133" t="str">
        <f t="shared" si="603"/>
        <v/>
      </c>
    </row>
    <row r="85" spans="1:108">
      <c r="A85" s="199">
        <f t="shared" si="531"/>
        <v>0</v>
      </c>
      <c r="B85" s="194">
        <f t="shared" si="531"/>
        <v>0</v>
      </c>
      <c r="C85" s="195">
        <f t="shared" si="531"/>
        <v>0</v>
      </c>
      <c r="D85" s="196">
        <f t="shared" si="531"/>
        <v>0</v>
      </c>
      <c r="E85" s="197">
        <f t="shared" si="532"/>
        <v>0</v>
      </c>
      <c r="F85" s="197">
        <f t="shared" si="533"/>
        <v>0</v>
      </c>
      <c r="G85" s="119">
        <f t="shared" ref="G85:H85" si="874">G41</f>
        <v>0</v>
      </c>
      <c r="H85" s="120">
        <f t="shared" si="874"/>
        <v>0</v>
      </c>
      <c r="I85" s="120">
        <f t="shared" si="535"/>
        <v>0</v>
      </c>
      <c r="J85" s="120">
        <f t="shared" si="536"/>
        <v>0</v>
      </c>
      <c r="K85" s="120">
        <f t="shared" si="537"/>
        <v>0</v>
      </c>
      <c r="L85" s="120">
        <f t="shared" si="538"/>
        <v>0</v>
      </c>
      <c r="M85" s="120">
        <f>0</f>
        <v>0</v>
      </c>
      <c r="N85" s="121">
        <f t="shared" si="539"/>
        <v>0</v>
      </c>
      <c r="O85" s="194">
        <f t="shared" ref="O85:Q85" si="875">O41</f>
        <v>0</v>
      </c>
      <c r="P85" s="195">
        <f t="shared" si="875"/>
        <v>0</v>
      </c>
      <c r="Q85" s="196">
        <f t="shared" si="875"/>
        <v>0</v>
      </c>
      <c r="R85" s="197">
        <f t="shared" si="541"/>
        <v>0</v>
      </c>
      <c r="S85" s="197">
        <f t="shared" si="542"/>
        <v>0</v>
      </c>
      <c r="T85" s="119">
        <f t="shared" ref="T85:U85" si="876">T41</f>
        <v>0</v>
      </c>
      <c r="U85" s="120">
        <f t="shared" si="876"/>
        <v>0</v>
      </c>
      <c r="V85" s="120">
        <f t="shared" si="544"/>
        <v>0</v>
      </c>
      <c r="W85" s="120">
        <f t="shared" si="545"/>
        <v>0</v>
      </c>
      <c r="X85" s="120">
        <f t="shared" si="546"/>
        <v>0</v>
      </c>
      <c r="Y85" s="120">
        <f t="shared" si="547"/>
        <v>0</v>
      </c>
      <c r="Z85" s="120">
        <f>0</f>
        <v>0</v>
      </c>
      <c r="AA85" s="120">
        <f t="shared" si="548"/>
        <v>0</v>
      </c>
      <c r="AB85" s="194">
        <f t="shared" ref="AB85:AD85" si="877">AB41</f>
        <v>0</v>
      </c>
      <c r="AC85" s="195">
        <f t="shared" si="877"/>
        <v>0</v>
      </c>
      <c r="AD85" s="196">
        <f t="shared" si="877"/>
        <v>0</v>
      </c>
      <c r="AE85" s="197">
        <f t="shared" si="550"/>
        <v>0</v>
      </c>
      <c r="AF85" s="197">
        <f t="shared" si="551"/>
        <v>0</v>
      </c>
      <c r="AG85" s="119">
        <f t="shared" ref="AG85:AH85" si="878">AG41</f>
        <v>0</v>
      </c>
      <c r="AH85" s="120">
        <f t="shared" si="878"/>
        <v>0</v>
      </c>
      <c r="AI85" s="120">
        <f t="shared" si="553"/>
        <v>0</v>
      </c>
      <c r="AJ85" s="120">
        <f t="shared" si="554"/>
        <v>0</v>
      </c>
      <c r="AK85" s="120">
        <f t="shared" si="555"/>
        <v>0</v>
      </c>
      <c r="AL85" s="120">
        <f t="shared" si="556"/>
        <v>0</v>
      </c>
      <c r="AM85" s="120">
        <f>0</f>
        <v>0</v>
      </c>
      <c r="AN85" s="120">
        <f t="shared" si="557"/>
        <v>0</v>
      </c>
      <c r="AO85" s="194">
        <f t="shared" ref="AO85:AQ85" si="879">AO41</f>
        <v>0</v>
      </c>
      <c r="AP85" s="195">
        <f t="shared" si="879"/>
        <v>0</v>
      </c>
      <c r="AQ85" s="196">
        <f t="shared" si="879"/>
        <v>0</v>
      </c>
      <c r="AR85" s="197">
        <f t="shared" si="559"/>
        <v>0</v>
      </c>
      <c r="AS85" s="197">
        <f t="shared" si="560"/>
        <v>0</v>
      </c>
      <c r="AT85" s="119">
        <f t="shared" ref="AT85:AU85" si="880">AT41</f>
        <v>0</v>
      </c>
      <c r="AU85" s="120">
        <f t="shared" si="880"/>
        <v>0</v>
      </c>
      <c r="AV85" s="120">
        <f t="shared" si="562"/>
        <v>0</v>
      </c>
      <c r="AW85" s="120">
        <f t="shared" si="563"/>
        <v>0</v>
      </c>
      <c r="AX85" s="120">
        <f t="shared" si="564"/>
        <v>0</v>
      </c>
      <c r="AY85" s="120">
        <f t="shared" si="565"/>
        <v>0</v>
      </c>
      <c r="AZ85" s="120">
        <f>0</f>
        <v>0</v>
      </c>
      <c r="BA85" s="120">
        <f t="shared" si="566"/>
        <v>0</v>
      </c>
      <c r="BB85" s="194">
        <f t="shared" ref="BB85:BD85" si="881">BB41</f>
        <v>0</v>
      </c>
      <c r="BC85" s="195">
        <f t="shared" si="881"/>
        <v>0</v>
      </c>
      <c r="BD85" s="196">
        <f t="shared" si="881"/>
        <v>0</v>
      </c>
      <c r="BE85" s="197">
        <f t="shared" si="568"/>
        <v>0</v>
      </c>
      <c r="BF85" s="197">
        <f t="shared" si="569"/>
        <v>0</v>
      </c>
      <c r="BG85" s="119">
        <f t="shared" ref="BG85:BH85" si="882">BG41</f>
        <v>0</v>
      </c>
      <c r="BH85" s="120">
        <f t="shared" si="882"/>
        <v>0</v>
      </c>
      <c r="BI85" s="120">
        <f t="shared" si="571"/>
        <v>0</v>
      </c>
      <c r="BJ85" s="120">
        <f t="shared" si="572"/>
        <v>0</v>
      </c>
      <c r="BK85" s="120">
        <f t="shared" si="573"/>
        <v>0</v>
      </c>
      <c r="BL85" s="120">
        <f t="shared" si="574"/>
        <v>0</v>
      </c>
      <c r="BM85" s="120">
        <f>0</f>
        <v>0</v>
      </c>
      <c r="BN85" s="120">
        <f t="shared" si="575"/>
        <v>0</v>
      </c>
      <c r="BO85" s="194">
        <f t="shared" ref="BO85:BQ85" si="883">BO41</f>
        <v>0</v>
      </c>
      <c r="BP85" s="195">
        <f t="shared" si="883"/>
        <v>0</v>
      </c>
      <c r="BQ85" s="196">
        <f t="shared" si="883"/>
        <v>0</v>
      </c>
      <c r="BR85" s="197">
        <f t="shared" si="577"/>
        <v>0</v>
      </c>
      <c r="BS85" s="197">
        <f t="shared" si="578"/>
        <v>0</v>
      </c>
      <c r="BT85" s="119">
        <f t="shared" ref="BT85:BU85" si="884">BT41</f>
        <v>0</v>
      </c>
      <c r="BU85" s="120">
        <f t="shared" si="884"/>
        <v>0</v>
      </c>
      <c r="BV85" s="120">
        <f t="shared" si="580"/>
        <v>0</v>
      </c>
      <c r="BW85" s="120">
        <f t="shared" si="581"/>
        <v>0</v>
      </c>
      <c r="BX85" s="120">
        <f t="shared" si="582"/>
        <v>0</v>
      </c>
      <c r="BY85" s="120">
        <f t="shared" si="583"/>
        <v>0</v>
      </c>
      <c r="BZ85" s="120">
        <f>0</f>
        <v>0</v>
      </c>
      <c r="CA85" s="120">
        <f t="shared" si="584"/>
        <v>0</v>
      </c>
      <c r="CB85" s="194">
        <f t="shared" ref="CB85:CD85" si="885">CB41</f>
        <v>0</v>
      </c>
      <c r="CC85" s="195">
        <f t="shared" si="885"/>
        <v>0</v>
      </c>
      <c r="CD85" s="196">
        <f t="shared" si="885"/>
        <v>0</v>
      </c>
      <c r="CE85" s="197">
        <f t="shared" si="586"/>
        <v>0</v>
      </c>
      <c r="CF85" s="197">
        <f t="shared" si="587"/>
        <v>0</v>
      </c>
      <c r="CG85" s="119">
        <f t="shared" ref="CG85:CH85" si="886">CG41</f>
        <v>0</v>
      </c>
      <c r="CH85" s="120">
        <f t="shared" si="886"/>
        <v>0</v>
      </c>
      <c r="CI85" s="120">
        <f t="shared" si="589"/>
        <v>0</v>
      </c>
      <c r="CJ85" s="120">
        <f t="shared" si="590"/>
        <v>0</v>
      </c>
      <c r="CK85" s="120">
        <f t="shared" si="591"/>
        <v>0</v>
      </c>
      <c r="CL85" s="120">
        <f t="shared" si="592"/>
        <v>0</v>
      </c>
      <c r="CM85" s="120">
        <f>0</f>
        <v>0</v>
      </c>
      <c r="CN85" s="120">
        <f t="shared" si="593"/>
        <v>0</v>
      </c>
      <c r="CO85" s="194">
        <f t="shared" ref="CO85:CQ85" si="887">CO41</f>
        <v>0</v>
      </c>
      <c r="CP85" s="195">
        <f t="shared" si="887"/>
        <v>0</v>
      </c>
      <c r="CQ85" s="196" t="str">
        <f t="shared" si="887"/>
        <v/>
      </c>
      <c r="CR85" s="197" t="str">
        <f t="shared" si="595"/>
        <v/>
      </c>
      <c r="CS85" s="197" t="str">
        <f t="shared" si="596"/>
        <v/>
      </c>
      <c r="CT85" s="119">
        <f t="shared" ref="CT85:CU85" si="888">CT41</f>
        <v>0</v>
      </c>
      <c r="CU85" s="120">
        <f t="shared" si="888"/>
        <v>0</v>
      </c>
      <c r="CV85" s="120" t="str">
        <f t="shared" si="598"/>
        <v/>
      </c>
      <c r="CW85" s="120" t="str">
        <f t="shared" si="599"/>
        <v/>
      </c>
      <c r="CX85" s="120" t="str">
        <f t="shared" si="600"/>
        <v/>
      </c>
      <c r="CY85" s="120" t="str">
        <f t="shared" si="601"/>
        <v/>
      </c>
      <c r="CZ85" s="120">
        <f>0</f>
        <v>0</v>
      </c>
      <c r="DA85" s="120"/>
      <c r="DB85" s="132" t="str">
        <f t="shared" si="602"/>
        <v/>
      </c>
      <c r="DC85" s="133" t="str">
        <f t="shared" si="603"/>
        <v/>
      </c>
    </row>
    <row r="86" spans="1:108">
      <c r="A86" s="199">
        <f t="shared" si="531"/>
        <v>0</v>
      </c>
      <c r="B86" s="194">
        <f t="shared" si="531"/>
        <v>0</v>
      </c>
      <c r="C86" s="195">
        <f t="shared" si="531"/>
        <v>0</v>
      </c>
      <c r="D86" s="196">
        <f t="shared" si="531"/>
        <v>0</v>
      </c>
      <c r="E86" s="197">
        <f t="shared" si="532"/>
        <v>0</v>
      </c>
      <c r="F86" s="197">
        <f t="shared" si="533"/>
        <v>0</v>
      </c>
      <c r="G86" s="119">
        <f t="shared" ref="G86:H86" si="889">G42</f>
        <v>0</v>
      </c>
      <c r="H86" s="120">
        <f t="shared" si="889"/>
        <v>0</v>
      </c>
      <c r="I86" s="120">
        <f t="shared" si="535"/>
        <v>0</v>
      </c>
      <c r="J86" s="120">
        <f t="shared" si="536"/>
        <v>0</v>
      </c>
      <c r="K86" s="120">
        <f t="shared" si="537"/>
        <v>0</v>
      </c>
      <c r="L86" s="120">
        <f t="shared" si="538"/>
        <v>0</v>
      </c>
      <c r="M86" s="120">
        <f>0</f>
        <v>0</v>
      </c>
      <c r="N86" s="121">
        <f t="shared" si="539"/>
        <v>0</v>
      </c>
      <c r="O86" s="194">
        <f t="shared" ref="O86:Q86" si="890">O42</f>
        <v>0</v>
      </c>
      <c r="P86" s="195">
        <f t="shared" si="890"/>
        <v>0</v>
      </c>
      <c r="Q86" s="196">
        <f t="shared" si="890"/>
        <v>0</v>
      </c>
      <c r="R86" s="197">
        <f t="shared" si="541"/>
        <v>0</v>
      </c>
      <c r="S86" s="197">
        <f t="shared" si="542"/>
        <v>0</v>
      </c>
      <c r="T86" s="119">
        <f t="shared" ref="T86:U86" si="891">T42</f>
        <v>0</v>
      </c>
      <c r="U86" s="120">
        <f t="shared" si="891"/>
        <v>0</v>
      </c>
      <c r="V86" s="120">
        <f t="shared" si="544"/>
        <v>0</v>
      </c>
      <c r="W86" s="120">
        <f t="shared" si="545"/>
        <v>0</v>
      </c>
      <c r="X86" s="120">
        <f t="shared" si="546"/>
        <v>0</v>
      </c>
      <c r="Y86" s="120">
        <f t="shared" si="547"/>
        <v>0</v>
      </c>
      <c r="Z86" s="120">
        <f>0</f>
        <v>0</v>
      </c>
      <c r="AA86" s="120">
        <f t="shared" si="548"/>
        <v>0</v>
      </c>
      <c r="AB86" s="194">
        <f t="shared" ref="AB86:AD86" si="892">AB42</f>
        <v>0</v>
      </c>
      <c r="AC86" s="195">
        <f t="shared" si="892"/>
        <v>0</v>
      </c>
      <c r="AD86" s="196">
        <f t="shared" si="892"/>
        <v>0</v>
      </c>
      <c r="AE86" s="197">
        <f t="shared" si="550"/>
        <v>0</v>
      </c>
      <c r="AF86" s="197">
        <f t="shared" si="551"/>
        <v>0</v>
      </c>
      <c r="AG86" s="119">
        <f t="shared" ref="AG86:AH86" si="893">AG42</f>
        <v>0</v>
      </c>
      <c r="AH86" s="120">
        <f t="shared" si="893"/>
        <v>0</v>
      </c>
      <c r="AI86" s="120">
        <f t="shared" si="553"/>
        <v>0</v>
      </c>
      <c r="AJ86" s="120">
        <f t="shared" si="554"/>
        <v>0</v>
      </c>
      <c r="AK86" s="120">
        <f t="shared" si="555"/>
        <v>0</v>
      </c>
      <c r="AL86" s="120">
        <f t="shared" si="556"/>
        <v>0</v>
      </c>
      <c r="AM86" s="120">
        <f>0</f>
        <v>0</v>
      </c>
      <c r="AN86" s="120">
        <f t="shared" si="557"/>
        <v>0</v>
      </c>
      <c r="AO86" s="194">
        <f t="shared" ref="AO86:AQ86" si="894">AO42</f>
        <v>0</v>
      </c>
      <c r="AP86" s="195">
        <f t="shared" si="894"/>
        <v>0</v>
      </c>
      <c r="AQ86" s="196">
        <f t="shared" si="894"/>
        <v>0</v>
      </c>
      <c r="AR86" s="197">
        <f t="shared" si="559"/>
        <v>0</v>
      </c>
      <c r="AS86" s="197">
        <f t="shared" si="560"/>
        <v>0</v>
      </c>
      <c r="AT86" s="119">
        <f t="shared" ref="AT86:AU86" si="895">AT42</f>
        <v>0</v>
      </c>
      <c r="AU86" s="120">
        <f t="shared" si="895"/>
        <v>0</v>
      </c>
      <c r="AV86" s="120">
        <f t="shared" si="562"/>
        <v>0</v>
      </c>
      <c r="AW86" s="120">
        <f t="shared" si="563"/>
        <v>0</v>
      </c>
      <c r="AX86" s="120">
        <f t="shared" si="564"/>
        <v>0</v>
      </c>
      <c r="AY86" s="120">
        <f t="shared" si="565"/>
        <v>0</v>
      </c>
      <c r="AZ86" s="120">
        <f>0</f>
        <v>0</v>
      </c>
      <c r="BA86" s="120">
        <f t="shared" si="566"/>
        <v>0</v>
      </c>
      <c r="BB86" s="194">
        <f t="shared" ref="BB86:BD86" si="896">BB42</f>
        <v>0</v>
      </c>
      <c r="BC86" s="195">
        <f t="shared" si="896"/>
        <v>0</v>
      </c>
      <c r="BD86" s="196">
        <f t="shared" si="896"/>
        <v>0</v>
      </c>
      <c r="BE86" s="197">
        <f t="shared" si="568"/>
        <v>0</v>
      </c>
      <c r="BF86" s="197">
        <f t="shared" si="569"/>
        <v>0</v>
      </c>
      <c r="BG86" s="119">
        <f t="shared" ref="BG86:BH86" si="897">BG42</f>
        <v>0</v>
      </c>
      <c r="BH86" s="120">
        <f t="shared" si="897"/>
        <v>0</v>
      </c>
      <c r="BI86" s="120">
        <f t="shared" si="571"/>
        <v>0</v>
      </c>
      <c r="BJ86" s="120">
        <f t="shared" si="572"/>
        <v>0</v>
      </c>
      <c r="BK86" s="120">
        <f t="shared" si="573"/>
        <v>0</v>
      </c>
      <c r="BL86" s="120">
        <f t="shared" si="574"/>
        <v>0</v>
      </c>
      <c r="BM86" s="120">
        <f>0</f>
        <v>0</v>
      </c>
      <c r="BN86" s="120">
        <f t="shared" si="575"/>
        <v>0</v>
      </c>
      <c r="BO86" s="194">
        <f t="shared" ref="BO86:BQ86" si="898">BO42</f>
        <v>0</v>
      </c>
      <c r="BP86" s="195">
        <f t="shared" si="898"/>
        <v>0</v>
      </c>
      <c r="BQ86" s="196">
        <f t="shared" si="898"/>
        <v>0</v>
      </c>
      <c r="BR86" s="197">
        <f t="shared" si="577"/>
        <v>0</v>
      </c>
      <c r="BS86" s="197">
        <f t="shared" si="578"/>
        <v>0</v>
      </c>
      <c r="BT86" s="119">
        <f t="shared" ref="BT86:BU86" si="899">BT42</f>
        <v>0</v>
      </c>
      <c r="BU86" s="120">
        <f t="shared" si="899"/>
        <v>0</v>
      </c>
      <c r="BV86" s="120">
        <f t="shared" si="580"/>
        <v>0</v>
      </c>
      <c r="BW86" s="120">
        <f t="shared" si="581"/>
        <v>0</v>
      </c>
      <c r="BX86" s="120">
        <f t="shared" si="582"/>
        <v>0</v>
      </c>
      <c r="BY86" s="120">
        <f t="shared" si="583"/>
        <v>0</v>
      </c>
      <c r="BZ86" s="120">
        <f>0</f>
        <v>0</v>
      </c>
      <c r="CA86" s="120">
        <f t="shared" si="584"/>
        <v>0</v>
      </c>
      <c r="CB86" s="194">
        <f t="shared" ref="CB86:CD86" si="900">CB42</f>
        <v>0</v>
      </c>
      <c r="CC86" s="195">
        <f t="shared" si="900"/>
        <v>0</v>
      </c>
      <c r="CD86" s="196">
        <f t="shared" si="900"/>
        <v>0</v>
      </c>
      <c r="CE86" s="197">
        <f t="shared" si="586"/>
        <v>0</v>
      </c>
      <c r="CF86" s="197">
        <f t="shared" si="587"/>
        <v>0</v>
      </c>
      <c r="CG86" s="119">
        <f t="shared" ref="CG86:CH86" si="901">CG42</f>
        <v>0</v>
      </c>
      <c r="CH86" s="120">
        <f t="shared" si="901"/>
        <v>0</v>
      </c>
      <c r="CI86" s="120">
        <f t="shared" si="589"/>
        <v>0</v>
      </c>
      <c r="CJ86" s="120">
        <f t="shared" si="590"/>
        <v>0</v>
      </c>
      <c r="CK86" s="120">
        <f t="shared" si="591"/>
        <v>0</v>
      </c>
      <c r="CL86" s="120">
        <f t="shared" si="592"/>
        <v>0</v>
      </c>
      <c r="CM86" s="120">
        <f>0</f>
        <v>0</v>
      </c>
      <c r="CN86" s="120">
        <f t="shared" si="593"/>
        <v>0</v>
      </c>
      <c r="CO86" s="194">
        <f t="shared" ref="CO86:CQ86" si="902">CO42</f>
        <v>0</v>
      </c>
      <c r="CP86" s="195">
        <f t="shared" si="902"/>
        <v>0</v>
      </c>
      <c r="CQ86" s="196" t="str">
        <f t="shared" si="902"/>
        <v/>
      </c>
      <c r="CR86" s="197" t="str">
        <f t="shared" si="595"/>
        <v/>
      </c>
      <c r="CS86" s="197" t="str">
        <f t="shared" si="596"/>
        <v/>
      </c>
      <c r="CT86" s="119">
        <f t="shared" ref="CT86:CU86" si="903">CT42</f>
        <v>0</v>
      </c>
      <c r="CU86" s="120">
        <f t="shared" si="903"/>
        <v>0</v>
      </c>
      <c r="CV86" s="120" t="str">
        <f t="shared" si="598"/>
        <v/>
      </c>
      <c r="CW86" s="120" t="str">
        <f t="shared" si="599"/>
        <v/>
      </c>
      <c r="CX86" s="120" t="str">
        <f t="shared" si="600"/>
        <v/>
      </c>
      <c r="CY86" s="120" t="str">
        <f t="shared" si="601"/>
        <v/>
      </c>
      <c r="CZ86" s="120">
        <f>0</f>
        <v>0</v>
      </c>
      <c r="DA86" s="120"/>
      <c r="DB86" s="132" t="str">
        <f t="shared" si="602"/>
        <v/>
      </c>
      <c r="DC86" s="133" t="str">
        <f t="shared" si="603"/>
        <v/>
      </c>
    </row>
    <row r="87" spans="1:108">
      <c r="A87" s="199">
        <f t="shared" si="531"/>
        <v>0</v>
      </c>
      <c r="B87" s="194">
        <f t="shared" si="531"/>
        <v>0</v>
      </c>
      <c r="C87" s="195">
        <f t="shared" si="531"/>
        <v>0</v>
      </c>
      <c r="D87" s="196">
        <f t="shared" si="531"/>
        <v>0</v>
      </c>
      <c r="E87" s="197">
        <f t="shared" si="532"/>
        <v>0</v>
      </c>
      <c r="F87" s="197">
        <f t="shared" si="533"/>
        <v>0</v>
      </c>
      <c r="G87" s="119">
        <f t="shared" ref="G87:H87" si="904">G43</f>
        <v>0</v>
      </c>
      <c r="H87" s="120">
        <f t="shared" si="904"/>
        <v>0</v>
      </c>
      <c r="I87" s="120">
        <f t="shared" si="535"/>
        <v>0</v>
      </c>
      <c r="J87" s="120">
        <f t="shared" si="536"/>
        <v>0</v>
      </c>
      <c r="K87" s="120">
        <f t="shared" si="537"/>
        <v>0</v>
      </c>
      <c r="L87" s="120">
        <f t="shared" si="538"/>
        <v>0</v>
      </c>
      <c r="M87" s="120">
        <f>0</f>
        <v>0</v>
      </c>
      <c r="N87" s="121">
        <f t="shared" si="539"/>
        <v>0</v>
      </c>
      <c r="O87" s="194">
        <f t="shared" ref="O87:Q87" si="905">O43</f>
        <v>0</v>
      </c>
      <c r="P87" s="195">
        <f t="shared" si="905"/>
        <v>0</v>
      </c>
      <c r="Q87" s="196">
        <f t="shared" si="905"/>
        <v>0</v>
      </c>
      <c r="R87" s="197">
        <f t="shared" si="541"/>
        <v>0</v>
      </c>
      <c r="S87" s="197">
        <f t="shared" si="542"/>
        <v>0</v>
      </c>
      <c r="T87" s="119">
        <f t="shared" ref="T87:U87" si="906">T43</f>
        <v>0</v>
      </c>
      <c r="U87" s="120">
        <f t="shared" si="906"/>
        <v>0</v>
      </c>
      <c r="V87" s="120">
        <f t="shared" si="544"/>
        <v>0</v>
      </c>
      <c r="W87" s="120">
        <f t="shared" si="545"/>
        <v>0</v>
      </c>
      <c r="X87" s="120">
        <f t="shared" si="546"/>
        <v>0</v>
      </c>
      <c r="Y87" s="120">
        <f t="shared" si="547"/>
        <v>0</v>
      </c>
      <c r="Z87" s="120">
        <f>0</f>
        <v>0</v>
      </c>
      <c r="AA87" s="120">
        <f t="shared" si="548"/>
        <v>0</v>
      </c>
      <c r="AB87" s="194">
        <f t="shared" ref="AB87:AD87" si="907">AB43</f>
        <v>0</v>
      </c>
      <c r="AC87" s="195">
        <f t="shared" si="907"/>
        <v>0</v>
      </c>
      <c r="AD87" s="196">
        <f t="shared" si="907"/>
        <v>0</v>
      </c>
      <c r="AE87" s="197">
        <f t="shared" si="550"/>
        <v>0</v>
      </c>
      <c r="AF87" s="197">
        <f t="shared" si="551"/>
        <v>0</v>
      </c>
      <c r="AG87" s="119">
        <f t="shared" ref="AG87:AH87" si="908">AG43</f>
        <v>0</v>
      </c>
      <c r="AH87" s="120">
        <f t="shared" si="908"/>
        <v>0</v>
      </c>
      <c r="AI87" s="120">
        <f t="shared" si="553"/>
        <v>0</v>
      </c>
      <c r="AJ87" s="120">
        <f t="shared" si="554"/>
        <v>0</v>
      </c>
      <c r="AK87" s="120">
        <f t="shared" si="555"/>
        <v>0</v>
      </c>
      <c r="AL87" s="120">
        <f t="shared" si="556"/>
        <v>0</v>
      </c>
      <c r="AM87" s="120">
        <f>0</f>
        <v>0</v>
      </c>
      <c r="AN87" s="120">
        <f t="shared" si="557"/>
        <v>0</v>
      </c>
      <c r="AO87" s="194">
        <f t="shared" ref="AO87:AQ87" si="909">AO43</f>
        <v>0</v>
      </c>
      <c r="AP87" s="195">
        <f t="shared" si="909"/>
        <v>0</v>
      </c>
      <c r="AQ87" s="196">
        <f t="shared" si="909"/>
        <v>0</v>
      </c>
      <c r="AR87" s="197">
        <f t="shared" si="559"/>
        <v>0</v>
      </c>
      <c r="AS87" s="197">
        <f t="shared" si="560"/>
        <v>0</v>
      </c>
      <c r="AT87" s="119">
        <f t="shared" ref="AT87:AU87" si="910">AT43</f>
        <v>0</v>
      </c>
      <c r="AU87" s="120">
        <f t="shared" si="910"/>
        <v>0</v>
      </c>
      <c r="AV87" s="120">
        <f t="shared" si="562"/>
        <v>0</v>
      </c>
      <c r="AW87" s="120">
        <f t="shared" si="563"/>
        <v>0</v>
      </c>
      <c r="AX87" s="120">
        <f t="shared" si="564"/>
        <v>0</v>
      </c>
      <c r="AY87" s="120">
        <f t="shared" si="565"/>
        <v>0</v>
      </c>
      <c r="AZ87" s="120">
        <f>0</f>
        <v>0</v>
      </c>
      <c r="BA87" s="120">
        <f t="shared" si="566"/>
        <v>0</v>
      </c>
      <c r="BB87" s="194">
        <f t="shared" ref="BB87:BD87" si="911">BB43</f>
        <v>0</v>
      </c>
      <c r="BC87" s="195">
        <f t="shared" si="911"/>
        <v>0</v>
      </c>
      <c r="BD87" s="196">
        <f t="shared" si="911"/>
        <v>0</v>
      </c>
      <c r="BE87" s="197">
        <f t="shared" si="568"/>
        <v>0</v>
      </c>
      <c r="BF87" s="197">
        <f t="shared" si="569"/>
        <v>0</v>
      </c>
      <c r="BG87" s="119">
        <f t="shared" ref="BG87:BH87" si="912">BG43</f>
        <v>0</v>
      </c>
      <c r="BH87" s="120">
        <f t="shared" si="912"/>
        <v>0</v>
      </c>
      <c r="BI87" s="120">
        <f t="shared" si="571"/>
        <v>0</v>
      </c>
      <c r="BJ87" s="120">
        <f t="shared" si="572"/>
        <v>0</v>
      </c>
      <c r="BK87" s="120">
        <f t="shared" si="573"/>
        <v>0</v>
      </c>
      <c r="BL87" s="120">
        <f t="shared" si="574"/>
        <v>0</v>
      </c>
      <c r="BM87" s="120">
        <f>0</f>
        <v>0</v>
      </c>
      <c r="BN87" s="120">
        <f t="shared" si="575"/>
        <v>0</v>
      </c>
      <c r="BO87" s="194">
        <f t="shared" ref="BO87:BQ87" si="913">BO43</f>
        <v>0</v>
      </c>
      <c r="BP87" s="195">
        <f t="shared" si="913"/>
        <v>0</v>
      </c>
      <c r="BQ87" s="196">
        <f t="shared" si="913"/>
        <v>0</v>
      </c>
      <c r="BR87" s="197">
        <f t="shared" si="577"/>
        <v>0</v>
      </c>
      <c r="BS87" s="197">
        <f t="shared" si="578"/>
        <v>0</v>
      </c>
      <c r="BT87" s="119">
        <f t="shared" ref="BT87:BU87" si="914">BT43</f>
        <v>0</v>
      </c>
      <c r="BU87" s="120">
        <f t="shared" si="914"/>
        <v>0</v>
      </c>
      <c r="BV87" s="120">
        <f t="shared" si="580"/>
        <v>0</v>
      </c>
      <c r="BW87" s="120">
        <f t="shared" si="581"/>
        <v>0</v>
      </c>
      <c r="BX87" s="120">
        <f t="shared" si="582"/>
        <v>0</v>
      </c>
      <c r="BY87" s="120">
        <f t="shared" si="583"/>
        <v>0</v>
      </c>
      <c r="BZ87" s="120">
        <f>0</f>
        <v>0</v>
      </c>
      <c r="CA87" s="120">
        <f t="shared" si="584"/>
        <v>0</v>
      </c>
      <c r="CB87" s="194">
        <f t="shared" ref="CB87:CD87" si="915">CB43</f>
        <v>0</v>
      </c>
      <c r="CC87" s="195">
        <f t="shared" si="915"/>
        <v>0</v>
      </c>
      <c r="CD87" s="196">
        <f t="shared" si="915"/>
        <v>0</v>
      </c>
      <c r="CE87" s="197">
        <f t="shared" si="586"/>
        <v>0</v>
      </c>
      <c r="CF87" s="197">
        <f t="shared" si="587"/>
        <v>0</v>
      </c>
      <c r="CG87" s="119">
        <f t="shared" ref="CG87:CH87" si="916">CG43</f>
        <v>0</v>
      </c>
      <c r="CH87" s="120">
        <f t="shared" si="916"/>
        <v>0</v>
      </c>
      <c r="CI87" s="120">
        <f t="shared" si="589"/>
        <v>0</v>
      </c>
      <c r="CJ87" s="120">
        <f t="shared" si="590"/>
        <v>0</v>
      </c>
      <c r="CK87" s="120">
        <f t="shared" si="591"/>
        <v>0</v>
      </c>
      <c r="CL87" s="120">
        <f t="shared" si="592"/>
        <v>0</v>
      </c>
      <c r="CM87" s="120">
        <f>0</f>
        <v>0</v>
      </c>
      <c r="CN87" s="120">
        <f t="shared" si="593"/>
        <v>0</v>
      </c>
      <c r="CO87" s="194">
        <f t="shared" ref="CO87:CQ87" si="917">CO43</f>
        <v>0</v>
      </c>
      <c r="CP87" s="195">
        <f t="shared" si="917"/>
        <v>0</v>
      </c>
      <c r="CQ87" s="196" t="str">
        <f t="shared" si="917"/>
        <v/>
      </c>
      <c r="CR87" s="197" t="str">
        <f t="shared" si="595"/>
        <v/>
      </c>
      <c r="CS87" s="197" t="str">
        <f t="shared" si="596"/>
        <v/>
      </c>
      <c r="CT87" s="119">
        <f t="shared" ref="CT87:CU87" si="918">CT43</f>
        <v>0</v>
      </c>
      <c r="CU87" s="120">
        <f t="shared" si="918"/>
        <v>0</v>
      </c>
      <c r="CV87" s="120" t="str">
        <f t="shared" si="598"/>
        <v/>
      </c>
      <c r="CW87" s="120" t="str">
        <f t="shared" si="599"/>
        <v/>
      </c>
      <c r="CX87" s="120" t="str">
        <f t="shared" si="600"/>
        <v/>
      </c>
      <c r="CY87" s="120" t="str">
        <f t="shared" si="601"/>
        <v/>
      </c>
      <c r="CZ87" s="120">
        <f>0</f>
        <v>0</v>
      </c>
      <c r="DA87" s="120"/>
      <c r="DB87" s="132" t="str">
        <f t="shared" si="602"/>
        <v/>
      </c>
      <c r="DC87" s="133" t="str">
        <f t="shared" si="603"/>
        <v/>
      </c>
    </row>
    <row r="88" spans="1:108">
      <c r="A88" s="199">
        <f t="shared" si="531"/>
        <v>0</v>
      </c>
      <c r="B88" s="194">
        <f t="shared" si="531"/>
        <v>0</v>
      </c>
      <c r="C88" s="195">
        <f t="shared" si="531"/>
        <v>0</v>
      </c>
      <c r="D88" s="196">
        <f t="shared" si="531"/>
        <v>0</v>
      </c>
      <c r="E88" s="197">
        <f t="shared" si="532"/>
        <v>0</v>
      </c>
      <c r="F88" s="197">
        <f t="shared" si="533"/>
        <v>0</v>
      </c>
      <c r="G88" s="119">
        <f t="shared" ref="G88:H88" si="919">G44</f>
        <v>0</v>
      </c>
      <c r="H88" s="120">
        <f t="shared" si="919"/>
        <v>0</v>
      </c>
      <c r="I88" s="120">
        <f t="shared" si="535"/>
        <v>0</v>
      </c>
      <c r="J88" s="120">
        <f t="shared" si="536"/>
        <v>0</v>
      </c>
      <c r="K88" s="120">
        <f t="shared" si="537"/>
        <v>0</v>
      </c>
      <c r="L88" s="120">
        <f t="shared" si="538"/>
        <v>0</v>
      </c>
      <c r="M88" s="120">
        <f>0</f>
        <v>0</v>
      </c>
      <c r="N88" s="121">
        <f t="shared" si="539"/>
        <v>0</v>
      </c>
      <c r="O88" s="194">
        <f t="shared" ref="O88:Q88" si="920">O44</f>
        <v>0</v>
      </c>
      <c r="P88" s="195">
        <f t="shared" si="920"/>
        <v>0</v>
      </c>
      <c r="Q88" s="196">
        <f t="shared" si="920"/>
        <v>0</v>
      </c>
      <c r="R88" s="197">
        <f t="shared" si="541"/>
        <v>0</v>
      </c>
      <c r="S88" s="197">
        <f t="shared" si="542"/>
        <v>0</v>
      </c>
      <c r="T88" s="119">
        <f t="shared" ref="T88:U88" si="921">T44</f>
        <v>0</v>
      </c>
      <c r="U88" s="120">
        <f t="shared" si="921"/>
        <v>0</v>
      </c>
      <c r="V88" s="120">
        <f t="shared" si="544"/>
        <v>0</v>
      </c>
      <c r="W88" s="120">
        <f t="shared" si="545"/>
        <v>0</v>
      </c>
      <c r="X88" s="120">
        <f t="shared" si="546"/>
        <v>0</v>
      </c>
      <c r="Y88" s="120">
        <f t="shared" si="547"/>
        <v>0</v>
      </c>
      <c r="Z88" s="120">
        <f>0</f>
        <v>0</v>
      </c>
      <c r="AA88" s="120">
        <f t="shared" si="548"/>
        <v>0</v>
      </c>
      <c r="AB88" s="194">
        <f t="shared" ref="AB88:AD88" si="922">AB44</f>
        <v>0</v>
      </c>
      <c r="AC88" s="195">
        <f t="shared" si="922"/>
        <v>0</v>
      </c>
      <c r="AD88" s="196">
        <f t="shared" si="922"/>
        <v>0</v>
      </c>
      <c r="AE88" s="197">
        <f t="shared" si="550"/>
        <v>0</v>
      </c>
      <c r="AF88" s="197">
        <f t="shared" si="551"/>
        <v>0</v>
      </c>
      <c r="AG88" s="119">
        <f t="shared" ref="AG88:AH88" si="923">AG44</f>
        <v>0</v>
      </c>
      <c r="AH88" s="120">
        <f t="shared" si="923"/>
        <v>0</v>
      </c>
      <c r="AI88" s="120">
        <f t="shared" si="553"/>
        <v>0</v>
      </c>
      <c r="AJ88" s="120">
        <f t="shared" si="554"/>
        <v>0</v>
      </c>
      <c r="AK88" s="120">
        <f t="shared" si="555"/>
        <v>0</v>
      </c>
      <c r="AL88" s="120">
        <f t="shared" si="556"/>
        <v>0</v>
      </c>
      <c r="AM88" s="120">
        <f>0</f>
        <v>0</v>
      </c>
      <c r="AN88" s="120">
        <f t="shared" si="557"/>
        <v>0</v>
      </c>
      <c r="AO88" s="194">
        <f t="shared" ref="AO88:AQ88" si="924">AO44</f>
        <v>0</v>
      </c>
      <c r="AP88" s="195">
        <f t="shared" si="924"/>
        <v>0</v>
      </c>
      <c r="AQ88" s="196">
        <f t="shared" si="924"/>
        <v>0</v>
      </c>
      <c r="AR88" s="197">
        <f t="shared" si="559"/>
        <v>0</v>
      </c>
      <c r="AS88" s="197">
        <f t="shared" si="560"/>
        <v>0</v>
      </c>
      <c r="AT88" s="119">
        <f t="shared" ref="AT88:AU88" si="925">AT44</f>
        <v>0</v>
      </c>
      <c r="AU88" s="120">
        <f t="shared" si="925"/>
        <v>0</v>
      </c>
      <c r="AV88" s="120">
        <f t="shared" si="562"/>
        <v>0</v>
      </c>
      <c r="AW88" s="120">
        <f t="shared" si="563"/>
        <v>0</v>
      </c>
      <c r="AX88" s="120">
        <f t="shared" si="564"/>
        <v>0</v>
      </c>
      <c r="AY88" s="120">
        <f t="shared" si="565"/>
        <v>0</v>
      </c>
      <c r="AZ88" s="120">
        <f>0</f>
        <v>0</v>
      </c>
      <c r="BA88" s="120">
        <f t="shared" si="566"/>
        <v>0</v>
      </c>
      <c r="BB88" s="194">
        <f t="shared" ref="BB88:BD88" si="926">BB44</f>
        <v>0</v>
      </c>
      <c r="BC88" s="195">
        <f t="shared" si="926"/>
        <v>0</v>
      </c>
      <c r="BD88" s="196">
        <f t="shared" si="926"/>
        <v>0</v>
      </c>
      <c r="BE88" s="197">
        <f t="shared" si="568"/>
        <v>0</v>
      </c>
      <c r="BF88" s="197">
        <f t="shared" si="569"/>
        <v>0</v>
      </c>
      <c r="BG88" s="119">
        <f t="shared" ref="BG88:BH88" si="927">BG44</f>
        <v>0</v>
      </c>
      <c r="BH88" s="120">
        <f t="shared" si="927"/>
        <v>0</v>
      </c>
      <c r="BI88" s="120">
        <f t="shared" si="571"/>
        <v>0</v>
      </c>
      <c r="BJ88" s="120">
        <f t="shared" si="572"/>
        <v>0</v>
      </c>
      <c r="BK88" s="120">
        <f t="shared" si="573"/>
        <v>0</v>
      </c>
      <c r="BL88" s="120">
        <f t="shared" si="574"/>
        <v>0</v>
      </c>
      <c r="BM88" s="120">
        <f>0</f>
        <v>0</v>
      </c>
      <c r="BN88" s="120">
        <f t="shared" si="575"/>
        <v>0</v>
      </c>
      <c r="BO88" s="194">
        <f t="shared" ref="BO88:BQ88" si="928">BO44</f>
        <v>0</v>
      </c>
      <c r="BP88" s="195">
        <f t="shared" si="928"/>
        <v>0</v>
      </c>
      <c r="BQ88" s="196">
        <f t="shared" si="928"/>
        <v>0</v>
      </c>
      <c r="BR88" s="197">
        <f t="shared" si="577"/>
        <v>0</v>
      </c>
      <c r="BS88" s="197">
        <f t="shared" si="578"/>
        <v>0</v>
      </c>
      <c r="BT88" s="119">
        <f t="shared" ref="BT88:BU88" si="929">BT44</f>
        <v>0</v>
      </c>
      <c r="BU88" s="120">
        <f t="shared" si="929"/>
        <v>0</v>
      </c>
      <c r="BV88" s="120">
        <f t="shared" si="580"/>
        <v>0</v>
      </c>
      <c r="BW88" s="120">
        <f t="shared" si="581"/>
        <v>0</v>
      </c>
      <c r="BX88" s="120">
        <f t="shared" si="582"/>
        <v>0</v>
      </c>
      <c r="BY88" s="120">
        <f t="shared" si="583"/>
        <v>0</v>
      </c>
      <c r="BZ88" s="120">
        <f>0</f>
        <v>0</v>
      </c>
      <c r="CA88" s="120">
        <f t="shared" si="584"/>
        <v>0</v>
      </c>
      <c r="CB88" s="194">
        <f t="shared" ref="CB88:CD88" si="930">CB44</f>
        <v>0</v>
      </c>
      <c r="CC88" s="195">
        <f t="shared" si="930"/>
        <v>0</v>
      </c>
      <c r="CD88" s="196">
        <f t="shared" si="930"/>
        <v>0</v>
      </c>
      <c r="CE88" s="197">
        <f t="shared" si="586"/>
        <v>0</v>
      </c>
      <c r="CF88" s="197">
        <f t="shared" si="587"/>
        <v>0</v>
      </c>
      <c r="CG88" s="119">
        <f t="shared" ref="CG88:CH88" si="931">CG44</f>
        <v>0</v>
      </c>
      <c r="CH88" s="120">
        <f t="shared" si="931"/>
        <v>0</v>
      </c>
      <c r="CI88" s="120">
        <f t="shared" si="589"/>
        <v>0</v>
      </c>
      <c r="CJ88" s="120">
        <f t="shared" si="590"/>
        <v>0</v>
      </c>
      <c r="CK88" s="120">
        <f t="shared" si="591"/>
        <v>0</v>
      </c>
      <c r="CL88" s="120">
        <f t="shared" si="592"/>
        <v>0</v>
      </c>
      <c r="CM88" s="120">
        <f>0</f>
        <v>0</v>
      </c>
      <c r="CN88" s="120">
        <f t="shared" si="593"/>
        <v>0</v>
      </c>
      <c r="CO88" s="194">
        <f t="shared" ref="CO88:CQ88" si="932">CO44</f>
        <v>0</v>
      </c>
      <c r="CP88" s="195">
        <f t="shared" si="932"/>
        <v>0</v>
      </c>
      <c r="CQ88" s="196" t="str">
        <f t="shared" si="932"/>
        <v/>
      </c>
      <c r="CR88" s="197" t="str">
        <f t="shared" si="595"/>
        <v/>
      </c>
      <c r="CS88" s="197" t="str">
        <f t="shared" si="596"/>
        <v/>
      </c>
      <c r="CT88" s="119">
        <f t="shared" ref="CT88:CU88" si="933">CT44</f>
        <v>0</v>
      </c>
      <c r="CU88" s="120">
        <f t="shared" si="933"/>
        <v>0</v>
      </c>
      <c r="CV88" s="120" t="str">
        <f t="shared" si="598"/>
        <v/>
      </c>
      <c r="CW88" s="120" t="str">
        <f t="shared" si="599"/>
        <v/>
      </c>
      <c r="CX88" s="120" t="str">
        <f t="shared" si="600"/>
        <v/>
      </c>
      <c r="CY88" s="120" t="str">
        <f t="shared" si="601"/>
        <v/>
      </c>
      <c r="CZ88" s="120">
        <f>0</f>
        <v>0</v>
      </c>
      <c r="DA88" s="120"/>
      <c r="DB88" s="132" t="str">
        <f t="shared" si="602"/>
        <v/>
      </c>
      <c r="DC88" s="133" t="str">
        <f t="shared" si="603"/>
        <v/>
      </c>
    </row>
    <row r="89" spans="1:108">
      <c r="A89" s="199">
        <f t="shared" si="531"/>
        <v>0</v>
      </c>
      <c r="B89" s="194">
        <f t="shared" si="531"/>
        <v>0</v>
      </c>
      <c r="C89" s="195">
        <f t="shared" si="531"/>
        <v>0</v>
      </c>
      <c r="D89" s="196">
        <f t="shared" si="531"/>
        <v>0</v>
      </c>
      <c r="E89" s="197">
        <f t="shared" si="532"/>
        <v>0</v>
      </c>
      <c r="F89" s="197">
        <f t="shared" si="533"/>
        <v>0</v>
      </c>
      <c r="G89" s="119">
        <f t="shared" ref="G89:H89" si="934">G45</f>
        <v>0</v>
      </c>
      <c r="H89" s="120">
        <f t="shared" si="934"/>
        <v>0</v>
      </c>
      <c r="I89" s="120">
        <f t="shared" si="535"/>
        <v>0</v>
      </c>
      <c r="J89" s="120">
        <f t="shared" si="536"/>
        <v>0</v>
      </c>
      <c r="K89" s="120">
        <f t="shared" si="537"/>
        <v>0</v>
      </c>
      <c r="L89" s="120">
        <f t="shared" si="538"/>
        <v>0</v>
      </c>
      <c r="M89" s="120">
        <f>0</f>
        <v>0</v>
      </c>
      <c r="N89" s="121">
        <f t="shared" si="539"/>
        <v>0</v>
      </c>
      <c r="O89" s="194">
        <f t="shared" ref="O89:Q89" si="935">O45</f>
        <v>0</v>
      </c>
      <c r="P89" s="195">
        <f t="shared" si="935"/>
        <v>0</v>
      </c>
      <c r="Q89" s="196">
        <f t="shared" si="935"/>
        <v>0</v>
      </c>
      <c r="R89" s="197">
        <f t="shared" si="541"/>
        <v>0</v>
      </c>
      <c r="S89" s="197">
        <f t="shared" si="542"/>
        <v>0</v>
      </c>
      <c r="T89" s="119">
        <f t="shared" ref="T89:U89" si="936">T45</f>
        <v>0</v>
      </c>
      <c r="U89" s="120">
        <f t="shared" si="936"/>
        <v>0</v>
      </c>
      <c r="V89" s="120">
        <f t="shared" si="544"/>
        <v>0</v>
      </c>
      <c r="W89" s="120">
        <f t="shared" si="545"/>
        <v>0</v>
      </c>
      <c r="X89" s="120">
        <f t="shared" si="546"/>
        <v>0</v>
      </c>
      <c r="Y89" s="120">
        <f t="shared" si="547"/>
        <v>0</v>
      </c>
      <c r="Z89" s="120">
        <f>0</f>
        <v>0</v>
      </c>
      <c r="AA89" s="120">
        <f t="shared" si="548"/>
        <v>0</v>
      </c>
      <c r="AB89" s="194">
        <f t="shared" ref="AB89:AD89" si="937">AB45</f>
        <v>0</v>
      </c>
      <c r="AC89" s="195">
        <f t="shared" si="937"/>
        <v>0</v>
      </c>
      <c r="AD89" s="196">
        <f t="shared" si="937"/>
        <v>0</v>
      </c>
      <c r="AE89" s="197">
        <f t="shared" si="550"/>
        <v>0</v>
      </c>
      <c r="AF89" s="197">
        <f t="shared" si="551"/>
        <v>0</v>
      </c>
      <c r="AG89" s="119">
        <f t="shared" ref="AG89:AH89" si="938">AG45</f>
        <v>0</v>
      </c>
      <c r="AH89" s="120">
        <f t="shared" si="938"/>
        <v>0</v>
      </c>
      <c r="AI89" s="120">
        <f t="shared" si="553"/>
        <v>0</v>
      </c>
      <c r="AJ89" s="120">
        <f t="shared" si="554"/>
        <v>0</v>
      </c>
      <c r="AK89" s="120">
        <f t="shared" si="555"/>
        <v>0</v>
      </c>
      <c r="AL89" s="120">
        <f t="shared" si="556"/>
        <v>0</v>
      </c>
      <c r="AM89" s="120">
        <f>0</f>
        <v>0</v>
      </c>
      <c r="AN89" s="120">
        <f t="shared" si="557"/>
        <v>0</v>
      </c>
      <c r="AO89" s="194">
        <f t="shared" ref="AO89:AQ89" si="939">AO45</f>
        <v>0</v>
      </c>
      <c r="AP89" s="195">
        <f t="shared" si="939"/>
        <v>0</v>
      </c>
      <c r="AQ89" s="196">
        <f t="shared" si="939"/>
        <v>0</v>
      </c>
      <c r="AR89" s="197">
        <f t="shared" si="559"/>
        <v>0</v>
      </c>
      <c r="AS89" s="197">
        <f t="shared" si="560"/>
        <v>0</v>
      </c>
      <c r="AT89" s="119">
        <f t="shared" ref="AT89:AU89" si="940">AT45</f>
        <v>0</v>
      </c>
      <c r="AU89" s="120">
        <f t="shared" si="940"/>
        <v>0</v>
      </c>
      <c r="AV89" s="120">
        <f t="shared" si="562"/>
        <v>0</v>
      </c>
      <c r="AW89" s="120">
        <f t="shared" si="563"/>
        <v>0</v>
      </c>
      <c r="AX89" s="120">
        <f t="shared" si="564"/>
        <v>0</v>
      </c>
      <c r="AY89" s="120">
        <f t="shared" si="565"/>
        <v>0</v>
      </c>
      <c r="AZ89" s="120">
        <f>0</f>
        <v>0</v>
      </c>
      <c r="BA89" s="120">
        <f t="shared" si="566"/>
        <v>0</v>
      </c>
      <c r="BB89" s="194">
        <f t="shared" ref="BB89:BD89" si="941">BB45</f>
        <v>0</v>
      </c>
      <c r="BC89" s="195">
        <f t="shared" si="941"/>
        <v>0</v>
      </c>
      <c r="BD89" s="196">
        <f t="shared" si="941"/>
        <v>0</v>
      </c>
      <c r="BE89" s="197">
        <f t="shared" si="568"/>
        <v>0</v>
      </c>
      <c r="BF89" s="197">
        <f t="shared" si="569"/>
        <v>0</v>
      </c>
      <c r="BG89" s="119">
        <f t="shared" ref="BG89:BH89" si="942">BG45</f>
        <v>0</v>
      </c>
      <c r="BH89" s="120">
        <f t="shared" si="942"/>
        <v>0</v>
      </c>
      <c r="BI89" s="120">
        <f t="shared" si="571"/>
        <v>0</v>
      </c>
      <c r="BJ89" s="120">
        <f t="shared" si="572"/>
        <v>0</v>
      </c>
      <c r="BK89" s="120">
        <f t="shared" si="573"/>
        <v>0</v>
      </c>
      <c r="BL89" s="120">
        <f t="shared" si="574"/>
        <v>0</v>
      </c>
      <c r="BM89" s="120">
        <f>0</f>
        <v>0</v>
      </c>
      <c r="BN89" s="120">
        <f t="shared" si="575"/>
        <v>0</v>
      </c>
      <c r="BO89" s="194">
        <f t="shared" ref="BO89:BQ89" si="943">BO45</f>
        <v>0</v>
      </c>
      <c r="BP89" s="195">
        <f t="shared" si="943"/>
        <v>0</v>
      </c>
      <c r="BQ89" s="196">
        <f t="shared" si="943"/>
        <v>0</v>
      </c>
      <c r="BR89" s="197">
        <f t="shared" si="577"/>
        <v>0</v>
      </c>
      <c r="BS89" s="197">
        <f t="shared" si="578"/>
        <v>0</v>
      </c>
      <c r="BT89" s="119">
        <f t="shared" ref="BT89:BU89" si="944">BT45</f>
        <v>0</v>
      </c>
      <c r="BU89" s="120">
        <f t="shared" si="944"/>
        <v>0</v>
      </c>
      <c r="BV89" s="120">
        <f t="shared" si="580"/>
        <v>0</v>
      </c>
      <c r="BW89" s="120">
        <f t="shared" si="581"/>
        <v>0</v>
      </c>
      <c r="BX89" s="120">
        <f t="shared" si="582"/>
        <v>0</v>
      </c>
      <c r="BY89" s="120">
        <f t="shared" si="583"/>
        <v>0</v>
      </c>
      <c r="BZ89" s="120">
        <f>0</f>
        <v>0</v>
      </c>
      <c r="CA89" s="120">
        <f t="shared" si="584"/>
        <v>0</v>
      </c>
      <c r="CB89" s="194">
        <f t="shared" ref="CB89:CD89" si="945">CB45</f>
        <v>0</v>
      </c>
      <c r="CC89" s="195">
        <f t="shared" si="945"/>
        <v>0</v>
      </c>
      <c r="CD89" s="196">
        <f t="shared" si="945"/>
        <v>0</v>
      </c>
      <c r="CE89" s="197">
        <f t="shared" si="586"/>
        <v>0</v>
      </c>
      <c r="CF89" s="197">
        <f t="shared" si="587"/>
        <v>0</v>
      </c>
      <c r="CG89" s="119">
        <f t="shared" ref="CG89:CH89" si="946">CG45</f>
        <v>0</v>
      </c>
      <c r="CH89" s="120">
        <f t="shared" si="946"/>
        <v>0</v>
      </c>
      <c r="CI89" s="120">
        <f t="shared" si="589"/>
        <v>0</v>
      </c>
      <c r="CJ89" s="120">
        <f t="shared" si="590"/>
        <v>0</v>
      </c>
      <c r="CK89" s="120">
        <f t="shared" si="591"/>
        <v>0</v>
      </c>
      <c r="CL89" s="120">
        <f t="shared" si="592"/>
        <v>0</v>
      </c>
      <c r="CM89" s="120">
        <f>0</f>
        <v>0</v>
      </c>
      <c r="CN89" s="120">
        <f t="shared" si="593"/>
        <v>0</v>
      </c>
      <c r="CO89" s="194">
        <f t="shared" ref="CO89:CQ89" si="947">CO45</f>
        <v>0</v>
      </c>
      <c r="CP89" s="195">
        <f t="shared" si="947"/>
        <v>0</v>
      </c>
      <c r="CQ89" s="196" t="str">
        <f t="shared" si="947"/>
        <v/>
      </c>
      <c r="CR89" s="197" t="str">
        <f t="shared" si="595"/>
        <v/>
      </c>
      <c r="CS89" s="197" t="str">
        <f t="shared" si="596"/>
        <v/>
      </c>
      <c r="CT89" s="119">
        <f t="shared" ref="CT89:CU89" si="948">CT45</f>
        <v>0</v>
      </c>
      <c r="CU89" s="120">
        <f t="shared" si="948"/>
        <v>0</v>
      </c>
      <c r="CV89" s="120" t="str">
        <f t="shared" si="598"/>
        <v/>
      </c>
      <c r="CW89" s="120" t="str">
        <f t="shared" si="599"/>
        <v/>
      </c>
      <c r="CX89" s="120" t="str">
        <f t="shared" si="600"/>
        <v/>
      </c>
      <c r="CY89" s="120" t="str">
        <f t="shared" si="601"/>
        <v/>
      </c>
      <c r="CZ89" s="120">
        <f>0</f>
        <v>0</v>
      </c>
      <c r="DA89" s="120"/>
      <c r="DB89" s="132" t="str">
        <f t="shared" si="602"/>
        <v/>
      </c>
      <c r="DC89" s="133" t="str">
        <f t="shared" si="603"/>
        <v/>
      </c>
    </row>
    <row r="90" spans="1:108">
      <c r="A90" s="252">
        <f t="shared" si="531"/>
        <v>0</v>
      </c>
      <c r="B90" s="281">
        <f t="shared" si="531"/>
        <v>0</v>
      </c>
      <c r="C90" s="276">
        <f t="shared" si="531"/>
        <v>0</v>
      </c>
      <c r="D90" s="277">
        <f t="shared" si="531"/>
        <v>0</v>
      </c>
      <c r="E90" s="278">
        <f t="shared" si="532"/>
        <v>0</v>
      </c>
      <c r="F90" s="278">
        <f t="shared" si="533"/>
        <v>0</v>
      </c>
      <c r="G90" s="282">
        <f t="shared" ref="G90:H90" si="949">G46</f>
        <v>0</v>
      </c>
      <c r="H90" s="279">
        <f t="shared" si="949"/>
        <v>0</v>
      </c>
      <c r="I90" s="279">
        <f t="shared" si="535"/>
        <v>0</v>
      </c>
      <c r="J90" s="279">
        <f t="shared" si="536"/>
        <v>0</v>
      </c>
      <c r="K90" s="104">
        <f t="shared" si="537"/>
        <v>0</v>
      </c>
      <c r="L90" s="104">
        <f t="shared" si="538"/>
        <v>0</v>
      </c>
      <c r="M90" s="104">
        <f>0</f>
        <v>0</v>
      </c>
      <c r="N90" s="279">
        <f t="shared" si="539"/>
        <v>0</v>
      </c>
      <c r="O90" s="281">
        <f t="shared" ref="O90:Q91" si="950">O46</f>
        <v>0</v>
      </c>
      <c r="P90" s="276">
        <f t="shared" si="950"/>
        <v>0</v>
      </c>
      <c r="Q90" s="277">
        <f t="shared" si="950"/>
        <v>0</v>
      </c>
      <c r="R90" s="278">
        <f t="shared" si="541"/>
        <v>0</v>
      </c>
      <c r="S90" s="278">
        <f t="shared" si="542"/>
        <v>0</v>
      </c>
      <c r="T90" s="282">
        <f t="shared" ref="T90:U90" si="951">T46</f>
        <v>0</v>
      </c>
      <c r="U90" s="279">
        <f t="shared" si="951"/>
        <v>0</v>
      </c>
      <c r="V90" s="279">
        <f t="shared" si="544"/>
        <v>0</v>
      </c>
      <c r="W90" s="279">
        <f t="shared" si="545"/>
        <v>0</v>
      </c>
      <c r="X90" s="104">
        <f t="shared" si="546"/>
        <v>0</v>
      </c>
      <c r="Y90" s="104">
        <f t="shared" si="547"/>
        <v>0</v>
      </c>
      <c r="Z90" s="104">
        <f>0</f>
        <v>0</v>
      </c>
      <c r="AA90" s="279">
        <f t="shared" si="548"/>
        <v>0</v>
      </c>
      <c r="AB90" s="281">
        <f t="shared" ref="AB90:AD91" si="952">AB46</f>
        <v>0</v>
      </c>
      <c r="AC90" s="276">
        <f t="shared" si="952"/>
        <v>0</v>
      </c>
      <c r="AD90" s="277">
        <f t="shared" si="952"/>
        <v>0</v>
      </c>
      <c r="AE90" s="278">
        <f t="shared" si="550"/>
        <v>0</v>
      </c>
      <c r="AF90" s="278">
        <f t="shared" si="551"/>
        <v>0</v>
      </c>
      <c r="AG90" s="282">
        <f t="shared" ref="AG90:AH90" si="953">AG46</f>
        <v>0</v>
      </c>
      <c r="AH90" s="279">
        <f t="shared" si="953"/>
        <v>0</v>
      </c>
      <c r="AI90" s="279">
        <f t="shared" si="553"/>
        <v>0</v>
      </c>
      <c r="AJ90" s="279">
        <f t="shared" si="554"/>
        <v>0</v>
      </c>
      <c r="AK90" s="104">
        <f t="shared" si="555"/>
        <v>0</v>
      </c>
      <c r="AL90" s="104">
        <f t="shared" si="556"/>
        <v>0</v>
      </c>
      <c r="AM90" s="104">
        <f>0</f>
        <v>0</v>
      </c>
      <c r="AN90" s="279">
        <f t="shared" si="557"/>
        <v>0</v>
      </c>
      <c r="AO90" s="281">
        <f t="shared" ref="AO90:AQ91" si="954">AO46</f>
        <v>0</v>
      </c>
      <c r="AP90" s="276">
        <f t="shared" si="954"/>
        <v>0</v>
      </c>
      <c r="AQ90" s="277">
        <f t="shared" si="954"/>
        <v>0</v>
      </c>
      <c r="AR90" s="278">
        <f t="shared" si="559"/>
        <v>0</v>
      </c>
      <c r="AS90" s="278">
        <f t="shared" si="560"/>
        <v>0</v>
      </c>
      <c r="AT90" s="282">
        <f t="shared" ref="AT90:AU90" si="955">AT46</f>
        <v>0</v>
      </c>
      <c r="AU90" s="279">
        <f t="shared" si="955"/>
        <v>0</v>
      </c>
      <c r="AV90" s="279">
        <f t="shared" si="562"/>
        <v>0</v>
      </c>
      <c r="AW90" s="279">
        <f t="shared" si="563"/>
        <v>0</v>
      </c>
      <c r="AX90" s="104">
        <f t="shared" si="564"/>
        <v>0</v>
      </c>
      <c r="AY90" s="104">
        <f t="shared" si="565"/>
        <v>0</v>
      </c>
      <c r="AZ90" s="104">
        <f>0</f>
        <v>0</v>
      </c>
      <c r="BA90" s="279">
        <f t="shared" si="566"/>
        <v>0</v>
      </c>
      <c r="BB90" s="281">
        <f t="shared" ref="BB90:BD91" si="956">BB46</f>
        <v>0</v>
      </c>
      <c r="BC90" s="276">
        <f t="shared" si="956"/>
        <v>0</v>
      </c>
      <c r="BD90" s="277">
        <f t="shared" si="956"/>
        <v>0</v>
      </c>
      <c r="BE90" s="278">
        <f t="shared" si="568"/>
        <v>0</v>
      </c>
      <c r="BF90" s="278">
        <f t="shared" si="569"/>
        <v>0</v>
      </c>
      <c r="BG90" s="282">
        <f t="shared" ref="BG90:BH90" si="957">BG46</f>
        <v>0</v>
      </c>
      <c r="BH90" s="279">
        <f t="shared" si="957"/>
        <v>0</v>
      </c>
      <c r="BI90" s="279">
        <f t="shared" si="571"/>
        <v>0</v>
      </c>
      <c r="BJ90" s="279">
        <f t="shared" si="572"/>
        <v>0</v>
      </c>
      <c r="BK90" s="104">
        <f t="shared" si="573"/>
        <v>0</v>
      </c>
      <c r="BL90" s="104">
        <f t="shared" si="574"/>
        <v>0</v>
      </c>
      <c r="BM90" s="104">
        <f>0</f>
        <v>0</v>
      </c>
      <c r="BN90" s="279">
        <f t="shared" si="575"/>
        <v>0</v>
      </c>
      <c r="BO90" s="281">
        <f t="shared" ref="BO90:BQ91" si="958">BO46</f>
        <v>0</v>
      </c>
      <c r="BP90" s="276">
        <f t="shared" si="958"/>
        <v>0</v>
      </c>
      <c r="BQ90" s="277">
        <f t="shared" si="958"/>
        <v>0</v>
      </c>
      <c r="BR90" s="278">
        <f t="shared" si="577"/>
        <v>0</v>
      </c>
      <c r="BS90" s="278">
        <f t="shared" si="578"/>
        <v>0</v>
      </c>
      <c r="BT90" s="282">
        <f t="shared" ref="BT90:BU90" si="959">BT46</f>
        <v>0</v>
      </c>
      <c r="BU90" s="279">
        <f t="shared" si="959"/>
        <v>0</v>
      </c>
      <c r="BV90" s="279">
        <f t="shared" si="580"/>
        <v>0</v>
      </c>
      <c r="BW90" s="279">
        <f t="shared" si="581"/>
        <v>0</v>
      </c>
      <c r="BX90" s="104">
        <f t="shared" si="582"/>
        <v>0</v>
      </c>
      <c r="BY90" s="104">
        <f t="shared" si="583"/>
        <v>0</v>
      </c>
      <c r="BZ90" s="104">
        <f>0</f>
        <v>0</v>
      </c>
      <c r="CA90" s="279">
        <f t="shared" si="584"/>
        <v>0</v>
      </c>
      <c r="CB90" s="281">
        <f t="shared" ref="CB90:CD91" si="960">CB46</f>
        <v>0</v>
      </c>
      <c r="CC90" s="276">
        <f t="shared" si="960"/>
        <v>0</v>
      </c>
      <c r="CD90" s="277">
        <f t="shared" si="960"/>
        <v>0</v>
      </c>
      <c r="CE90" s="278">
        <f t="shared" si="586"/>
        <v>0</v>
      </c>
      <c r="CF90" s="278">
        <f t="shared" si="587"/>
        <v>0</v>
      </c>
      <c r="CG90" s="282">
        <f t="shared" ref="CG90:CH90" si="961">CG46</f>
        <v>0</v>
      </c>
      <c r="CH90" s="279">
        <f t="shared" si="961"/>
        <v>0</v>
      </c>
      <c r="CI90" s="279">
        <f t="shared" si="589"/>
        <v>0</v>
      </c>
      <c r="CJ90" s="279">
        <f t="shared" si="590"/>
        <v>0</v>
      </c>
      <c r="CK90" s="104">
        <f t="shared" si="591"/>
        <v>0</v>
      </c>
      <c r="CL90" s="104">
        <f t="shared" si="592"/>
        <v>0</v>
      </c>
      <c r="CM90" s="104">
        <f>0</f>
        <v>0</v>
      </c>
      <c r="CN90" s="279">
        <f t="shared" si="593"/>
        <v>0</v>
      </c>
      <c r="CO90" s="281">
        <f t="shared" ref="CO90:CQ91" si="962">CO46</f>
        <v>0</v>
      </c>
      <c r="CP90" s="276">
        <f t="shared" si="962"/>
        <v>0</v>
      </c>
      <c r="CQ90" s="277" t="str">
        <f t="shared" si="962"/>
        <v/>
      </c>
      <c r="CR90" s="278" t="str">
        <f t="shared" si="595"/>
        <v/>
      </c>
      <c r="CS90" s="278" t="str">
        <f t="shared" si="596"/>
        <v/>
      </c>
      <c r="CT90" s="282">
        <f t="shared" ref="CT90:CU90" si="963">CT46</f>
        <v>0</v>
      </c>
      <c r="CU90" s="279">
        <f t="shared" si="963"/>
        <v>0</v>
      </c>
      <c r="CV90" s="279" t="str">
        <f t="shared" si="598"/>
        <v/>
      </c>
      <c r="CW90" s="279" t="str">
        <f t="shared" si="599"/>
        <v/>
      </c>
      <c r="CX90" s="104" t="str">
        <f t="shared" si="600"/>
        <v/>
      </c>
      <c r="CY90" s="104" t="str">
        <f t="shared" si="601"/>
        <v/>
      </c>
      <c r="CZ90" s="104">
        <f>0</f>
        <v>0</v>
      </c>
      <c r="DA90" s="279"/>
      <c r="DB90" s="370" t="str">
        <f t="shared" si="602"/>
        <v/>
      </c>
      <c r="DC90" s="371" t="str">
        <f t="shared" si="603"/>
        <v/>
      </c>
    </row>
    <row r="91" spans="1:108" s="139" customFormat="1">
      <c r="A91" s="200" t="s">
        <v>156</v>
      </c>
      <c r="B91" s="77">
        <f>SUM(B51:B90)</f>
        <v>2000</v>
      </c>
      <c r="C91" s="134">
        <f t="shared" ref="C91:D91" si="964">C47</f>
        <v>1.4984999999999999</v>
      </c>
      <c r="D91" s="43">
        <f t="shared" si="964"/>
        <v>1.8431549999999999</v>
      </c>
      <c r="E91" s="43">
        <f t="shared" ref="E91" si="965">F47</f>
        <v>2.7305999999999999</v>
      </c>
      <c r="F91" s="43">
        <f>(F47*$A$49)+E47</f>
        <v>2.5968228</v>
      </c>
      <c r="G91" s="135">
        <f t="shared" ref="G91:M91" si="966">SUM(G51:G90)</f>
        <v>2997</v>
      </c>
      <c r="H91" s="78">
        <f t="shared" si="966"/>
        <v>3686.31</v>
      </c>
      <c r="I91" s="78">
        <f t="shared" si="966"/>
        <v>5461.2</v>
      </c>
      <c r="J91" s="78">
        <f t="shared" si="966"/>
        <v>5193.6455999999998</v>
      </c>
      <c r="K91" s="78">
        <f t="shared" si="966"/>
        <v>-1507.3355999999999</v>
      </c>
      <c r="L91" s="78">
        <f t="shared" si="966"/>
        <v>267.55439999999999</v>
      </c>
      <c r="M91" s="78">
        <f t="shared" si="966"/>
        <v>0</v>
      </c>
      <c r="N91" s="136">
        <f>SUM(N53:N90)</f>
        <v>0</v>
      </c>
      <c r="O91" s="77">
        <f>SUM(O51:O90)</f>
        <v>2000</v>
      </c>
      <c r="P91" s="134">
        <f t="shared" si="950"/>
        <v>1.4984999999999999</v>
      </c>
      <c r="Q91" s="43">
        <f t="shared" si="950"/>
        <v>2.4513961499999999</v>
      </c>
      <c r="R91" s="43">
        <f t="shared" si="541"/>
        <v>2.7305999999999999</v>
      </c>
      <c r="S91" s="43">
        <f>(S47*$A$49)+R47</f>
        <v>2.5968228</v>
      </c>
      <c r="T91" s="135">
        <f t="shared" ref="T91:Z91" si="967">SUM(T51:T90)</f>
        <v>2997</v>
      </c>
      <c r="U91" s="78">
        <f t="shared" si="967"/>
        <v>4902.7923000000001</v>
      </c>
      <c r="V91" s="78">
        <f t="shared" si="967"/>
        <v>5461.2</v>
      </c>
      <c r="W91" s="78">
        <f t="shared" si="967"/>
        <v>5193.6455999999998</v>
      </c>
      <c r="X91" s="78">
        <f t="shared" si="967"/>
        <v>-290.85329999999976</v>
      </c>
      <c r="Y91" s="78">
        <f t="shared" si="967"/>
        <v>267.55439999999999</v>
      </c>
      <c r="Z91" s="78">
        <f t="shared" si="967"/>
        <v>0</v>
      </c>
      <c r="AA91" s="136">
        <f>SUM(AA53:AA90)</f>
        <v>0</v>
      </c>
      <c r="AB91" s="77">
        <f>SUM(AB51:AB90)</f>
        <v>2000</v>
      </c>
      <c r="AC91" s="134">
        <f t="shared" si="952"/>
        <v>1.4984999999999999</v>
      </c>
      <c r="AD91" s="43">
        <f t="shared" si="952"/>
        <v>2.4513961499999999</v>
      </c>
      <c r="AE91" s="43">
        <f t="shared" si="550"/>
        <v>2.7305999999999999</v>
      </c>
      <c r="AF91" s="43">
        <f>(AF47*$A$49)+AE47</f>
        <v>2.5968228</v>
      </c>
      <c r="AG91" s="135">
        <f t="shared" ref="AG91:AM91" si="968">SUM(AG51:AG90)</f>
        <v>2997</v>
      </c>
      <c r="AH91" s="78">
        <f t="shared" si="968"/>
        <v>4902.7923000000001</v>
      </c>
      <c r="AI91" s="78">
        <f t="shared" si="968"/>
        <v>5461.2</v>
      </c>
      <c r="AJ91" s="78">
        <f t="shared" si="968"/>
        <v>5193.6455999999998</v>
      </c>
      <c r="AK91" s="78">
        <f t="shared" si="968"/>
        <v>-290.85329999999976</v>
      </c>
      <c r="AL91" s="78">
        <f t="shared" si="968"/>
        <v>267.55439999999999</v>
      </c>
      <c r="AM91" s="78">
        <f t="shared" si="968"/>
        <v>0</v>
      </c>
      <c r="AN91" s="136">
        <f>SUM(AN53:AN90)</f>
        <v>0</v>
      </c>
      <c r="AO91" s="77">
        <f>SUM(AO51:AO90)</f>
        <v>2000</v>
      </c>
      <c r="AP91" s="134">
        <f t="shared" si="954"/>
        <v>1.4984999999999999</v>
      </c>
      <c r="AQ91" s="43">
        <f t="shared" si="954"/>
        <v>2.4513961499999999</v>
      </c>
      <c r="AR91" s="43">
        <f t="shared" si="559"/>
        <v>2.7305999999999999</v>
      </c>
      <c r="AS91" s="43">
        <f>(AS47*$A$49)+AR47</f>
        <v>2.5968228</v>
      </c>
      <c r="AT91" s="135">
        <f t="shared" ref="AT91:AZ91" si="969">SUM(AT51:AT90)</f>
        <v>2997</v>
      </c>
      <c r="AU91" s="78">
        <f t="shared" si="969"/>
        <v>4902.7923000000001</v>
      </c>
      <c r="AV91" s="78">
        <f t="shared" si="969"/>
        <v>5461.2</v>
      </c>
      <c r="AW91" s="78">
        <f t="shared" si="969"/>
        <v>5193.6455999999998</v>
      </c>
      <c r="AX91" s="78">
        <f t="shared" si="969"/>
        <v>-290.85329999999976</v>
      </c>
      <c r="AY91" s="78">
        <f t="shared" si="969"/>
        <v>267.55439999999999</v>
      </c>
      <c r="AZ91" s="78">
        <f t="shared" si="969"/>
        <v>0</v>
      </c>
      <c r="BA91" s="136">
        <f>SUM(BA53:BA90)</f>
        <v>0</v>
      </c>
      <c r="BB91" s="77">
        <f>SUM(BB51:BB90)</f>
        <v>2000</v>
      </c>
      <c r="BC91" s="134">
        <f t="shared" si="956"/>
        <v>1.4984999999999999</v>
      </c>
      <c r="BD91" s="43">
        <f t="shared" si="956"/>
        <v>2.4513961499999999</v>
      </c>
      <c r="BE91" s="43">
        <f t="shared" si="568"/>
        <v>2.7305999999999999</v>
      </c>
      <c r="BF91" s="43">
        <f>(BF47*$A$49)+BE47</f>
        <v>2.5968228</v>
      </c>
      <c r="BG91" s="135">
        <f t="shared" ref="BG91:BM91" si="970">SUM(BG51:BG90)</f>
        <v>2997</v>
      </c>
      <c r="BH91" s="78">
        <f t="shared" si="970"/>
        <v>4902.7923000000001</v>
      </c>
      <c r="BI91" s="78">
        <f t="shared" si="970"/>
        <v>5461.2</v>
      </c>
      <c r="BJ91" s="78">
        <f t="shared" si="970"/>
        <v>5193.6455999999998</v>
      </c>
      <c r="BK91" s="78">
        <f t="shared" si="970"/>
        <v>-290.85329999999976</v>
      </c>
      <c r="BL91" s="78">
        <f t="shared" si="970"/>
        <v>267.55439999999999</v>
      </c>
      <c r="BM91" s="78">
        <f t="shared" si="970"/>
        <v>0</v>
      </c>
      <c r="BN91" s="136">
        <f>SUM(BN53:BN90)</f>
        <v>0</v>
      </c>
      <c r="BO91" s="77">
        <f>SUM(BO51:BO90)</f>
        <v>2000</v>
      </c>
      <c r="BP91" s="134">
        <f t="shared" si="958"/>
        <v>1.4984999999999999</v>
      </c>
      <c r="BQ91" s="43">
        <f t="shared" si="958"/>
        <v>2.4513961499999999</v>
      </c>
      <c r="BR91" s="43">
        <f t="shared" si="577"/>
        <v>2.7305999999999999</v>
      </c>
      <c r="BS91" s="43">
        <f>(BS47*$A$49)+BR47</f>
        <v>2.5968228</v>
      </c>
      <c r="BT91" s="135">
        <f t="shared" ref="BT91:BZ91" si="971">SUM(BT51:BT90)</f>
        <v>2997</v>
      </c>
      <c r="BU91" s="78">
        <f t="shared" si="971"/>
        <v>4902.7923000000001</v>
      </c>
      <c r="BV91" s="78">
        <f t="shared" si="971"/>
        <v>5461.2</v>
      </c>
      <c r="BW91" s="78">
        <f t="shared" si="971"/>
        <v>5193.6455999999998</v>
      </c>
      <c r="BX91" s="78">
        <f t="shared" si="971"/>
        <v>-290.85329999999976</v>
      </c>
      <c r="BY91" s="78">
        <f t="shared" si="971"/>
        <v>267.55439999999999</v>
      </c>
      <c r="BZ91" s="78">
        <f t="shared" si="971"/>
        <v>0</v>
      </c>
      <c r="CA91" s="136">
        <f>SUM(CA53:CA90)</f>
        <v>0</v>
      </c>
      <c r="CB91" s="77">
        <f>SUM(CB51:CB90)</f>
        <v>2000</v>
      </c>
      <c r="CC91" s="134">
        <f t="shared" si="960"/>
        <v>1.4984999999999999</v>
      </c>
      <c r="CD91" s="43">
        <f t="shared" si="960"/>
        <v>2.4513961499999999</v>
      </c>
      <c r="CE91" s="43">
        <f t="shared" si="586"/>
        <v>2.7305999999999999</v>
      </c>
      <c r="CF91" s="43">
        <f>(CF47*$A$49)+CE47</f>
        <v>2.5968228</v>
      </c>
      <c r="CG91" s="135">
        <f t="shared" ref="CG91:CM91" si="972">SUM(CG51:CG90)</f>
        <v>2997</v>
      </c>
      <c r="CH91" s="78">
        <f t="shared" si="972"/>
        <v>4902.7923000000001</v>
      </c>
      <c r="CI91" s="78">
        <f t="shared" si="972"/>
        <v>5461.2</v>
      </c>
      <c r="CJ91" s="78">
        <f t="shared" si="972"/>
        <v>5193.6455999999998</v>
      </c>
      <c r="CK91" s="78">
        <f t="shared" si="972"/>
        <v>-290.85329999999976</v>
      </c>
      <c r="CL91" s="78">
        <f t="shared" si="972"/>
        <v>267.55439999999999</v>
      </c>
      <c r="CM91" s="78">
        <f t="shared" si="972"/>
        <v>0</v>
      </c>
      <c r="CN91" s="136">
        <f>SUM(CN53:CN90)</f>
        <v>0</v>
      </c>
      <c r="CO91" s="77">
        <f>SUM(CO51:CO90)</f>
        <v>14000</v>
      </c>
      <c r="CP91" s="134">
        <f t="shared" si="962"/>
        <v>1.4984999999999999</v>
      </c>
      <c r="CQ91" s="43">
        <f t="shared" si="962"/>
        <v>2.3645045571428573</v>
      </c>
      <c r="CR91" s="43">
        <f t="shared" si="595"/>
        <v>2.7305999999999999</v>
      </c>
      <c r="CS91" s="43">
        <f>(CS47*$A$49)+CR47</f>
        <v>2.5968228</v>
      </c>
      <c r="CT91" s="135">
        <f t="shared" ref="CT91:CZ91" si="973">SUM(CT51:CT90)</f>
        <v>20979</v>
      </c>
      <c r="CU91" s="78">
        <f t="shared" si="973"/>
        <v>33103.063800000004</v>
      </c>
      <c r="CV91" s="78">
        <f t="shared" si="973"/>
        <v>38228.400000000001</v>
      </c>
      <c r="CW91" s="78">
        <f t="shared" si="973"/>
        <v>36355.519200000002</v>
      </c>
      <c r="CX91" s="78">
        <f t="shared" si="973"/>
        <v>-3252.4553999999989</v>
      </c>
      <c r="CY91" s="78">
        <f t="shared" si="973"/>
        <v>1872.880799999999</v>
      </c>
      <c r="CZ91" s="78">
        <f t="shared" si="973"/>
        <v>0</v>
      </c>
      <c r="DA91" s="136">
        <f>SUM(DA53:DA90)</f>
        <v>0</v>
      </c>
      <c r="DB91" s="137">
        <f>IF(CU91=0,0,CZ91/CU91)</f>
        <v>0</v>
      </c>
      <c r="DC91" s="138">
        <f>IF(CU91=0,0,DA91/CU91)</f>
        <v>0</v>
      </c>
      <c r="DD91" s="349"/>
    </row>
    <row r="92" spans="1:108" s="1" customFormat="1">
      <c r="A92" s="70"/>
      <c r="DD92" s="172"/>
    </row>
    <row r="93" spans="1:108" s="1" customFormat="1">
      <c r="A93" s="70"/>
      <c r="DD93" s="172"/>
    </row>
    <row r="94" spans="1:108" s="1" customFormat="1">
      <c r="A94" s="70"/>
      <c r="DD94" s="172"/>
    </row>
    <row r="95" spans="1:108" s="1" customFormat="1">
      <c r="A95" s="70"/>
      <c r="DD95" s="172"/>
    </row>
    <row r="96" spans="1:108" s="1" customFormat="1">
      <c r="A96" s="70"/>
      <c r="DD96" s="172"/>
    </row>
    <row r="97" spans="1:108" s="1" customFormat="1">
      <c r="A97" s="70"/>
      <c r="DD97" s="172"/>
    </row>
    <row r="98" spans="1:108" s="1" customFormat="1">
      <c r="A98" s="70"/>
      <c r="DD98" s="172"/>
    </row>
    <row r="99" spans="1:108" s="1" customFormat="1">
      <c r="A99" s="70"/>
      <c r="DD99" s="172"/>
    </row>
    <row r="100" spans="1:108" s="1" customFormat="1">
      <c r="A100" s="70"/>
      <c r="DD100" s="172"/>
    </row>
    <row r="101" spans="1:108" s="1" customFormat="1">
      <c r="A101" s="70"/>
      <c r="DD101" s="172"/>
    </row>
    <row r="102" spans="1:108" s="1" customFormat="1">
      <c r="A102" s="70"/>
      <c r="DD102" s="172"/>
    </row>
    <row r="103" spans="1:108" s="1" customFormat="1">
      <c r="A103" s="70"/>
      <c r="DD103" s="172"/>
    </row>
    <row r="104" spans="1:108" s="1" customFormat="1">
      <c r="A104" s="70"/>
      <c r="DD104" s="172"/>
    </row>
    <row r="105" spans="1:108" s="1" customFormat="1">
      <c r="A105" s="70"/>
      <c r="DD105" s="172"/>
    </row>
    <row r="106" spans="1:108" s="1" customFormat="1">
      <c r="A106" s="70"/>
      <c r="DD106" s="172"/>
    </row>
    <row r="107" spans="1:108" s="1" customFormat="1">
      <c r="A107" s="70"/>
      <c r="DD107" s="172"/>
    </row>
    <row r="108" spans="1:108" s="1" customFormat="1">
      <c r="A108" s="70"/>
      <c r="DD108" s="172"/>
    </row>
    <row r="109" spans="1:108" s="1" customFormat="1">
      <c r="A109" s="70"/>
      <c r="DD109" s="172"/>
    </row>
    <row r="110" spans="1:108" s="1" customFormat="1">
      <c r="A110" s="70"/>
      <c r="DD110" s="172"/>
    </row>
    <row r="111" spans="1:108" s="1" customFormat="1">
      <c r="A111" s="70"/>
      <c r="DD111" s="172"/>
    </row>
    <row r="112" spans="1:108" s="1" customFormat="1">
      <c r="A112" s="70"/>
      <c r="DD112" s="172"/>
    </row>
    <row r="113" spans="1:108" s="1" customFormat="1">
      <c r="A113" s="70"/>
      <c r="DD113" s="172"/>
    </row>
    <row r="114" spans="1:108" s="1" customFormat="1">
      <c r="A114" s="70"/>
      <c r="DD114" s="172"/>
    </row>
    <row r="115" spans="1:108" s="1" customFormat="1">
      <c r="A115" s="70"/>
      <c r="DD115" s="172"/>
    </row>
    <row r="116" spans="1:108" s="1" customFormat="1">
      <c r="A116" s="70"/>
      <c r="DD116" s="172"/>
    </row>
    <row r="117" spans="1:108" s="1" customFormat="1">
      <c r="A117" s="70"/>
      <c r="DD117" s="172"/>
    </row>
    <row r="118" spans="1:108" s="1" customFormat="1">
      <c r="A118" s="70"/>
      <c r="DD118" s="172"/>
    </row>
    <row r="119" spans="1:108" s="1" customFormat="1">
      <c r="A119" s="70"/>
      <c r="DD119" s="172"/>
    </row>
    <row r="120" spans="1:108" s="1" customFormat="1">
      <c r="A120" s="70"/>
      <c r="DD120" s="172"/>
    </row>
    <row r="121" spans="1:108" s="1" customFormat="1">
      <c r="A121" s="70"/>
      <c r="DD121" s="172"/>
    </row>
    <row r="122" spans="1:108" s="1" customFormat="1">
      <c r="A122" s="70"/>
      <c r="DD122" s="172"/>
    </row>
    <row r="123" spans="1:108" s="1" customFormat="1">
      <c r="A123" s="70"/>
      <c r="DD123" s="172"/>
    </row>
    <row r="124" spans="1:108" s="1" customFormat="1">
      <c r="A124" s="70"/>
      <c r="DD124" s="172"/>
    </row>
    <row r="125" spans="1:108" s="1" customFormat="1">
      <c r="A125" s="70"/>
      <c r="DD125" s="172"/>
    </row>
    <row r="126" spans="1:108" s="1" customFormat="1">
      <c r="A126" s="70"/>
      <c r="DD126" s="172"/>
    </row>
    <row r="127" spans="1:108" s="1" customFormat="1">
      <c r="A127" s="70"/>
      <c r="DD127" s="172"/>
    </row>
    <row r="128" spans="1:108" s="1" customFormat="1">
      <c r="A128" s="70"/>
      <c r="DD128" s="172"/>
    </row>
    <row r="129" spans="1:108" s="1" customFormat="1">
      <c r="A129" s="70"/>
      <c r="DD129" s="172"/>
    </row>
    <row r="130" spans="1:108" s="1" customFormat="1">
      <c r="A130" s="70"/>
      <c r="DD130" s="172"/>
    </row>
    <row r="131" spans="1:108" s="1" customFormat="1">
      <c r="A131" s="70"/>
      <c r="DD131" s="172"/>
    </row>
    <row r="132" spans="1:108" s="1" customFormat="1">
      <c r="A132" s="70"/>
      <c r="DD132" s="172"/>
    </row>
    <row r="133" spans="1:108" s="1" customFormat="1">
      <c r="A133" s="70"/>
      <c r="DD133" s="172"/>
    </row>
    <row r="134" spans="1:108" s="1" customFormat="1">
      <c r="A134" s="70"/>
      <c r="DD134" s="172"/>
    </row>
    <row r="135" spans="1:108" s="1" customFormat="1">
      <c r="A135" s="70"/>
      <c r="DD135" s="172"/>
    </row>
    <row r="136" spans="1:108" s="1" customFormat="1">
      <c r="A136" s="70"/>
      <c r="DD136" s="172"/>
    </row>
    <row r="137" spans="1:108" s="1" customFormat="1">
      <c r="A137" s="70"/>
      <c r="DD137" s="172"/>
    </row>
    <row r="138" spans="1:108" s="1" customFormat="1">
      <c r="A138" s="70"/>
      <c r="DD138" s="172"/>
    </row>
    <row r="139" spans="1:108" s="1" customFormat="1">
      <c r="A139" s="70"/>
      <c r="DD139" s="172"/>
    </row>
    <row r="140" spans="1:108" s="1" customFormat="1">
      <c r="A140" s="70"/>
      <c r="DD140" s="172"/>
    </row>
    <row r="141" spans="1:108" s="1" customFormat="1">
      <c r="A141" s="70"/>
      <c r="DD141" s="172"/>
    </row>
    <row r="142" spans="1:108" s="1" customFormat="1">
      <c r="A142" s="70"/>
      <c r="DD142" s="172"/>
    </row>
    <row r="143" spans="1:108" s="1" customFormat="1">
      <c r="A143" s="70"/>
      <c r="DD143" s="172"/>
    </row>
    <row r="144" spans="1:108" s="1" customFormat="1">
      <c r="A144" s="70"/>
      <c r="DD144" s="172"/>
    </row>
    <row r="145" spans="1:108" s="1" customFormat="1">
      <c r="A145" s="70"/>
      <c r="DD145" s="172"/>
    </row>
    <row r="146" spans="1:108" s="1" customFormat="1">
      <c r="A146" s="70"/>
      <c r="DD146" s="172"/>
    </row>
    <row r="147" spans="1:108" s="1" customFormat="1">
      <c r="A147" s="70"/>
      <c r="DD147" s="172"/>
    </row>
    <row r="148" spans="1:108" s="1" customFormat="1">
      <c r="A148" s="70"/>
      <c r="DD148" s="172"/>
    </row>
    <row r="149" spans="1:108" s="1" customFormat="1">
      <c r="A149" s="70"/>
      <c r="DD149" s="172"/>
    </row>
    <row r="150" spans="1:108" s="1" customFormat="1">
      <c r="A150" s="70"/>
      <c r="DD150" s="172"/>
    </row>
    <row r="151" spans="1:108" s="1" customFormat="1">
      <c r="A151" s="70"/>
      <c r="DD151" s="172"/>
    </row>
    <row r="152" spans="1:108" s="1" customFormat="1">
      <c r="A152" s="70"/>
      <c r="DD152" s="172"/>
    </row>
    <row r="153" spans="1:108" s="1" customFormat="1">
      <c r="A153" s="70"/>
      <c r="DD153" s="172"/>
    </row>
    <row r="154" spans="1:108" s="1" customFormat="1">
      <c r="A154" s="70"/>
      <c r="DD154" s="172"/>
    </row>
    <row r="155" spans="1:108" s="1" customFormat="1">
      <c r="A155" s="70"/>
      <c r="DD155" s="172"/>
    </row>
    <row r="156" spans="1:108" s="1" customFormat="1">
      <c r="A156" s="70"/>
      <c r="DD156" s="172"/>
    </row>
    <row r="157" spans="1:108" s="1" customFormat="1">
      <c r="A157" s="70"/>
      <c r="DD157" s="172"/>
    </row>
    <row r="158" spans="1:108" s="1" customFormat="1">
      <c r="A158" s="70"/>
      <c r="DD158" s="172"/>
    </row>
    <row r="159" spans="1:108" s="1" customFormat="1">
      <c r="A159" s="70"/>
      <c r="DD159" s="172"/>
    </row>
    <row r="160" spans="1:108" s="1" customFormat="1">
      <c r="A160" s="70"/>
      <c r="DD160" s="172"/>
    </row>
    <row r="161" spans="1:108" s="1" customFormat="1">
      <c r="A161" s="70"/>
      <c r="DD161" s="172"/>
    </row>
    <row r="162" spans="1:108" s="1" customFormat="1">
      <c r="A162" s="70"/>
      <c r="DD162" s="172"/>
    </row>
    <row r="163" spans="1:108" s="1" customFormat="1">
      <c r="A163" s="70"/>
      <c r="DD163" s="172"/>
    </row>
    <row r="164" spans="1:108" s="1" customFormat="1">
      <c r="A164" s="70"/>
      <c r="DD164" s="172"/>
    </row>
    <row r="165" spans="1:108" s="1" customFormat="1">
      <c r="A165" s="70"/>
      <c r="DD165" s="172"/>
    </row>
    <row r="166" spans="1:108" s="1" customFormat="1">
      <c r="A166" s="70"/>
      <c r="DD166" s="172"/>
    </row>
    <row r="167" spans="1:108" s="1" customFormat="1">
      <c r="A167" s="70"/>
      <c r="DD167" s="172"/>
    </row>
    <row r="168" spans="1:108" s="1" customFormat="1">
      <c r="A168" s="70"/>
      <c r="DD168" s="172"/>
    </row>
    <row r="169" spans="1:108" s="1" customFormat="1">
      <c r="A169" s="70"/>
      <c r="DD169" s="172"/>
    </row>
    <row r="170" spans="1:108" s="1" customFormat="1">
      <c r="A170" s="70"/>
      <c r="DD170" s="172"/>
    </row>
    <row r="171" spans="1:108" s="1" customFormat="1">
      <c r="A171" s="70"/>
      <c r="DD171" s="172"/>
    </row>
    <row r="172" spans="1:108" s="1" customFormat="1">
      <c r="A172" s="70"/>
      <c r="DD172" s="172"/>
    </row>
    <row r="173" spans="1:108" s="1" customFormat="1">
      <c r="A173" s="70"/>
      <c r="DD173" s="172"/>
    </row>
    <row r="174" spans="1:108" s="1" customFormat="1">
      <c r="A174" s="70"/>
      <c r="DD174" s="172"/>
    </row>
    <row r="175" spans="1:108" s="1" customFormat="1">
      <c r="A175" s="70"/>
      <c r="DD175" s="172"/>
    </row>
    <row r="176" spans="1:108" s="1" customFormat="1">
      <c r="A176" s="70"/>
      <c r="DD176" s="172"/>
    </row>
    <row r="177" spans="1:108" s="1" customFormat="1">
      <c r="A177" s="70"/>
      <c r="DD177" s="172"/>
    </row>
    <row r="178" spans="1:108" s="1" customFormat="1">
      <c r="A178" s="70"/>
      <c r="DD178" s="172"/>
    </row>
    <row r="179" spans="1:108" s="1" customFormat="1">
      <c r="A179" s="70"/>
      <c r="DD179" s="172"/>
    </row>
    <row r="180" spans="1:108" s="1" customFormat="1">
      <c r="A180" s="70"/>
      <c r="DD180" s="172"/>
    </row>
    <row r="181" spans="1:108" s="1" customFormat="1">
      <c r="A181" s="70"/>
      <c r="DD181" s="172"/>
    </row>
    <row r="182" spans="1:108" s="1" customFormat="1">
      <c r="A182" s="70"/>
      <c r="DD182" s="172"/>
    </row>
    <row r="183" spans="1:108" s="1" customFormat="1">
      <c r="A183" s="70"/>
      <c r="DD183" s="172"/>
    </row>
    <row r="184" spans="1:108" s="1" customFormat="1">
      <c r="A184" s="70"/>
      <c r="DD184" s="172"/>
    </row>
    <row r="185" spans="1:108" s="1" customFormat="1">
      <c r="A185" s="70"/>
      <c r="DD185" s="172"/>
    </row>
    <row r="186" spans="1:108" s="1" customFormat="1">
      <c r="A186" s="70"/>
      <c r="DD186" s="172"/>
    </row>
    <row r="187" spans="1:108" s="1" customFormat="1">
      <c r="A187" s="70"/>
      <c r="DD187" s="172"/>
    </row>
    <row r="188" spans="1:108" s="1" customFormat="1">
      <c r="A188" s="70"/>
      <c r="DD188" s="172"/>
    </row>
    <row r="189" spans="1:108" s="1" customFormat="1">
      <c r="A189" s="70"/>
      <c r="DD189" s="172"/>
    </row>
    <row r="190" spans="1:108" s="1" customFormat="1">
      <c r="A190" s="70"/>
      <c r="DD190" s="172"/>
    </row>
    <row r="191" spans="1:108" s="1" customFormat="1">
      <c r="A191" s="70"/>
      <c r="DD191" s="172"/>
    </row>
    <row r="192" spans="1:108" s="1" customFormat="1">
      <c r="A192" s="70"/>
      <c r="DD192" s="172"/>
    </row>
    <row r="193" spans="1:108" s="1" customFormat="1">
      <c r="A193" s="70"/>
      <c r="DD193" s="172"/>
    </row>
    <row r="194" spans="1:108" s="1" customFormat="1">
      <c r="A194" s="70"/>
      <c r="DD194" s="172"/>
    </row>
    <row r="195" spans="1:108" s="1" customFormat="1">
      <c r="A195" s="70"/>
      <c r="DD195" s="172"/>
    </row>
    <row r="196" spans="1:108" s="1" customFormat="1">
      <c r="A196" s="70"/>
      <c r="DD196" s="172"/>
    </row>
    <row r="197" spans="1:108" s="1" customFormat="1">
      <c r="A197" s="70"/>
      <c r="DD197" s="172"/>
    </row>
    <row r="198" spans="1:108" s="1" customFormat="1">
      <c r="A198" s="70"/>
      <c r="DD198" s="172"/>
    </row>
    <row r="199" spans="1:108" s="1" customFormat="1">
      <c r="A199" s="70"/>
      <c r="DD199" s="172"/>
    </row>
    <row r="200" spans="1:108" s="1" customFormat="1">
      <c r="A200" s="70"/>
      <c r="DD200" s="172"/>
    </row>
    <row r="201" spans="1:108" s="1" customFormat="1">
      <c r="A201" s="70"/>
      <c r="DD201" s="172"/>
    </row>
    <row r="202" spans="1:108" s="1" customFormat="1">
      <c r="A202" s="70"/>
      <c r="DD202" s="172"/>
    </row>
    <row r="203" spans="1:108" s="1" customFormat="1">
      <c r="A203" s="70"/>
      <c r="DD203" s="172"/>
    </row>
    <row r="204" spans="1:108" s="1" customFormat="1">
      <c r="A204" s="70"/>
      <c r="DD204" s="172"/>
    </row>
    <row r="205" spans="1:108" s="1" customFormat="1">
      <c r="A205" s="70"/>
      <c r="DD205" s="172"/>
    </row>
    <row r="206" spans="1:108" s="1" customFormat="1">
      <c r="A206" s="70"/>
      <c r="DD206" s="172"/>
    </row>
    <row r="207" spans="1:108" s="1" customFormat="1">
      <c r="A207" s="70"/>
      <c r="DD207" s="172"/>
    </row>
    <row r="208" spans="1:108" s="1" customFormat="1">
      <c r="A208" s="70"/>
      <c r="DD208" s="172"/>
    </row>
    <row r="209" spans="1:108" s="1" customFormat="1">
      <c r="A209" s="70"/>
      <c r="DD209" s="172"/>
    </row>
    <row r="210" spans="1:108" s="1" customFormat="1">
      <c r="A210" s="70"/>
      <c r="DD210" s="172"/>
    </row>
    <row r="211" spans="1:108" s="1" customFormat="1">
      <c r="A211" s="70"/>
      <c r="DD211" s="172"/>
    </row>
    <row r="212" spans="1:108" s="1" customFormat="1">
      <c r="A212" s="70"/>
      <c r="DD212" s="172"/>
    </row>
    <row r="213" spans="1:108" s="1" customFormat="1">
      <c r="A213" s="70"/>
      <c r="DD213" s="172"/>
    </row>
    <row r="214" spans="1:108" s="1" customFormat="1">
      <c r="A214" s="70"/>
      <c r="DD214" s="172"/>
    </row>
    <row r="215" spans="1:108" s="1" customFormat="1">
      <c r="A215" s="70"/>
      <c r="DD215" s="172"/>
    </row>
    <row r="216" spans="1:108" s="1" customFormat="1">
      <c r="A216" s="70"/>
      <c r="DD216" s="172"/>
    </row>
    <row r="217" spans="1:108" s="1" customFormat="1">
      <c r="A217" s="70"/>
      <c r="DD217" s="172"/>
    </row>
    <row r="218" spans="1:108" s="1" customFormat="1">
      <c r="A218" s="70"/>
      <c r="DD218" s="172"/>
    </row>
    <row r="219" spans="1:108" s="1" customFormat="1">
      <c r="A219" s="70"/>
      <c r="DD219" s="172"/>
    </row>
    <row r="220" spans="1:108" s="1" customFormat="1">
      <c r="A220" s="70"/>
      <c r="DD220" s="172"/>
    </row>
    <row r="221" spans="1:108" s="1" customFormat="1">
      <c r="A221" s="70"/>
      <c r="DD221" s="172"/>
    </row>
    <row r="222" spans="1:108" s="1" customFormat="1">
      <c r="A222" s="70"/>
      <c r="DD222" s="172"/>
    </row>
    <row r="223" spans="1:108" s="1" customFormat="1">
      <c r="A223" s="70"/>
      <c r="DD223" s="172"/>
    </row>
    <row r="224" spans="1:108" s="1" customFormat="1">
      <c r="A224" s="70"/>
      <c r="DD224" s="172"/>
    </row>
    <row r="225" spans="1:108" s="1" customFormat="1">
      <c r="A225" s="70"/>
      <c r="DD225" s="172"/>
    </row>
    <row r="226" spans="1:108" s="1" customFormat="1">
      <c r="A226" s="70"/>
      <c r="DD226" s="172"/>
    </row>
    <row r="227" spans="1:108" s="1" customFormat="1">
      <c r="A227" s="70"/>
      <c r="DD227" s="172"/>
    </row>
    <row r="228" spans="1:108" s="1" customFormat="1">
      <c r="A228" s="70"/>
      <c r="DD228" s="172"/>
    </row>
    <row r="229" spans="1:108" s="1" customFormat="1">
      <c r="A229" s="70"/>
      <c r="DD229" s="172"/>
    </row>
    <row r="230" spans="1:108" s="1" customFormat="1">
      <c r="A230" s="70"/>
      <c r="DD230" s="172"/>
    </row>
    <row r="231" spans="1:108" s="1" customFormat="1">
      <c r="A231" s="70"/>
      <c r="DD231" s="172"/>
    </row>
    <row r="232" spans="1:108" s="1" customFormat="1">
      <c r="A232" s="70"/>
      <c r="DD232" s="172"/>
    </row>
    <row r="233" spans="1:108" s="1" customFormat="1">
      <c r="A233" s="70"/>
      <c r="DD233" s="172"/>
    </row>
    <row r="234" spans="1:108" s="1" customFormat="1">
      <c r="A234" s="70"/>
      <c r="DD234" s="172"/>
    </row>
    <row r="235" spans="1:108" s="1" customFormat="1">
      <c r="A235" s="70"/>
      <c r="DD235" s="172"/>
    </row>
    <row r="236" spans="1:108" s="1" customFormat="1">
      <c r="A236" s="70"/>
      <c r="DD236" s="172"/>
    </row>
    <row r="237" spans="1:108" s="1" customFormat="1">
      <c r="A237" s="70"/>
      <c r="DD237" s="172"/>
    </row>
    <row r="238" spans="1:108" s="1" customFormat="1">
      <c r="A238" s="70"/>
      <c r="DD238" s="172"/>
    </row>
    <row r="239" spans="1:108" s="1" customFormat="1">
      <c r="A239" s="70"/>
      <c r="DD239" s="172"/>
    </row>
    <row r="240" spans="1:108" s="1" customFormat="1">
      <c r="A240" s="70"/>
      <c r="DD240" s="172"/>
    </row>
    <row r="241" spans="1:108" s="1" customFormat="1">
      <c r="A241" s="70"/>
      <c r="DD241" s="172"/>
    </row>
    <row r="242" spans="1:108" s="1" customFormat="1">
      <c r="A242" s="70"/>
      <c r="DD242" s="172"/>
    </row>
    <row r="243" spans="1:108" s="1" customFormat="1">
      <c r="A243" s="70"/>
      <c r="DD243" s="172"/>
    </row>
    <row r="244" spans="1:108" s="1" customFormat="1">
      <c r="A244" s="70"/>
      <c r="DD244" s="172"/>
    </row>
    <row r="245" spans="1:108" s="1" customFormat="1">
      <c r="A245" s="70"/>
      <c r="DD245" s="172"/>
    </row>
    <row r="246" spans="1:108" s="1" customFormat="1">
      <c r="A246" s="70"/>
      <c r="DD246" s="172"/>
    </row>
    <row r="247" spans="1:108" s="1" customFormat="1">
      <c r="A247" s="70"/>
      <c r="DD247" s="172"/>
    </row>
    <row r="248" spans="1:108" s="1" customFormat="1">
      <c r="A248" s="70"/>
      <c r="DD248" s="172"/>
    </row>
    <row r="249" spans="1:108" s="1" customFormat="1">
      <c r="A249" s="70"/>
      <c r="DD249" s="172"/>
    </row>
    <row r="250" spans="1:108" s="1" customFormat="1">
      <c r="A250" s="70"/>
      <c r="DD250" s="172"/>
    </row>
    <row r="251" spans="1:108" s="1" customFormat="1">
      <c r="A251" s="70"/>
      <c r="DD251" s="172"/>
    </row>
    <row r="252" spans="1:108" s="1" customFormat="1">
      <c r="A252" s="70"/>
      <c r="DD252" s="172"/>
    </row>
    <row r="253" spans="1:108" s="1" customFormat="1">
      <c r="A253" s="70"/>
      <c r="DD253" s="172"/>
    </row>
    <row r="254" spans="1:108" s="1" customFormat="1">
      <c r="A254" s="70"/>
      <c r="DD254" s="172"/>
    </row>
    <row r="255" spans="1:108" s="1" customFormat="1">
      <c r="A255" s="70"/>
      <c r="DD255" s="172"/>
    </row>
    <row r="256" spans="1:108" s="1" customFormat="1">
      <c r="A256" s="70"/>
      <c r="DD256" s="172"/>
    </row>
    <row r="257" spans="1:108" s="1" customFormat="1">
      <c r="A257" s="70"/>
      <c r="DD257" s="172"/>
    </row>
    <row r="258" spans="1:108" s="1" customFormat="1">
      <c r="A258" s="70"/>
      <c r="DD258" s="172"/>
    </row>
    <row r="259" spans="1:108" s="1" customFormat="1">
      <c r="A259" s="70"/>
      <c r="DD259" s="172"/>
    </row>
    <row r="260" spans="1:108" s="1" customFormat="1">
      <c r="A260" s="70"/>
      <c r="DD260" s="172"/>
    </row>
    <row r="261" spans="1:108" s="1" customFormat="1">
      <c r="A261" s="70"/>
      <c r="DD261" s="172"/>
    </row>
    <row r="262" spans="1:108" s="1" customFormat="1">
      <c r="A262" s="70"/>
      <c r="DD262" s="172"/>
    </row>
    <row r="263" spans="1:108" s="1" customFormat="1">
      <c r="A263" s="70"/>
      <c r="DD263" s="172"/>
    </row>
    <row r="264" spans="1:108" s="1" customFormat="1">
      <c r="A264" s="70"/>
      <c r="DD264" s="172"/>
    </row>
    <row r="265" spans="1:108" s="1" customFormat="1">
      <c r="A265" s="70"/>
      <c r="DD265" s="172"/>
    </row>
    <row r="266" spans="1:108" s="1" customFormat="1">
      <c r="A266" s="70"/>
      <c r="DD266" s="172"/>
    </row>
    <row r="267" spans="1:108" s="1" customFormat="1">
      <c r="A267" s="70"/>
      <c r="DD267" s="172"/>
    </row>
    <row r="268" spans="1:108" s="1" customFormat="1">
      <c r="A268" s="70"/>
      <c r="DD268" s="172"/>
    </row>
    <row r="269" spans="1:108" s="1" customFormat="1">
      <c r="A269" s="70"/>
      <c r="DD269" s="172"/>
    </row>
    <row r="270" spans="1:108" s="1" customFormat="1">
      <c r="A270" s="70"/>
      <c r="DD270" s="172"/>
    </row>
    <row r="271" spans="1:108" s="1" customFormat="1">
      <c r="A271" s="70"/>
      <c r="DD271" s="172"/>
    </row>
    <row r="272" spans="1:108" s="1" customFormat="1">
      <c r="A272" s="70"/>
      <c r="DD272" s="172"/>
    </row>
    <row r="273" spans="1:108" s="1" customFormat="1">
      <c r="A273" s="70"/>
      <c r="DD273" s="172"/>
    </row>
    <row r="274" spans="1:108" s="1" customFormat="1">
      <c r="A274" s="70"/>
      <c r="DD274" s="172"/>
    </row>
    <row r="275" spans="1:108" s="1" customFormat="1">
      <c r="A275" s="70"/>
      <c r="DD275" s="172"/>
    </row>
    <row r="276" spans="1:108" s="1" customFormat="1">
      <c r="A276" s="70"/>
      <c r="DD276" s="172"/>
    </row>
    <row r="277" spans="1:108" s="1" customFormat="1">
      <c r="A277" s="70"/>
      <c r="DD277" s="172"/>
    </row>
    <row r="278" spans="1:108" s="1" customFormat="1">
      <c r="A278" s="70"/>
      <c r="DD278" s="172"/>
    </row>
    <row r="279" spans="1:108" s="1" customFormat="1">
      <c r="A279" s="70"/>
      <c r="DD279" s="172"/>
    </row>
    <row r="280" spans="1:108" s="1" customFormat="1">
      <c r="A280" s="70"/>
      <c r="DD280" s="172"/>
    </row>
    <row r="281" spans="1:108" s="1" customFormat="1">
      <c r="A281" s="70"/>
      <c r="DD281" s="172"/>
    </row>
    <row r="282" spans="1:108" s="1" customFormat="1">
      <c r="A282" s="70"/>
      <c r="DD282" s="172"/>
    </row>
    <row r="283" spans="1:108" s="1" customFormat="1">
      <c r="A283" s="70"/>
      <c r="DD283" s="172"/>
    </row>
    <row r="284" spans="1:108" s="1" customFormat="1">
      <c r="A284" s="70"/>
      <c r="DD284" s="172"/>
    </row>
    <row r="285" spans="1:108" s="1" customFormat="1">
      <c r="A285" s="70"/>
      <c r="DD285" s="172"/>
    </row>
    <row r="286" spans="1:108" s="1" customFormat="1">
      <c r="A286" s="70"/>
      <c r="DD286" s="172"/>
    </row>
    <row r="287" spans="1:108" s="1" customFormat="1">
      <c r="A287" s="70"/>
      <c r="DD287" s="172"/>
    </row>
    <row r="288" spans="1:108" s="1" customFormat="1">
      <c r="A288" s="70"/>
      <c r="DD288" s="172"/>
    </row>
    <row r="289" spans="1:108" s="1" customFormat="1">
      <c r="A289" s="70"/>
      <c r="DD289" s="172"/>
    </row>
    <row r="290" spans="1:108" s="1" customFormat="1">
      <c r="A290" s="70"/>
      <c r="DD290" s="172"/>
    </row>
    <row r="291" spans="1:108" s="1" customFormat="1">
      <c r="A291" s="70"/>
      <c r="DD291" s="172"/>
    </row>
    <row r="292" spans="1:108" s="1" customFormat="1">
      <c r="A292" s="70"/>
      <c r="DD292" s="172"/>
    </row>
    <row r="293" spans="1:108" s="1" customFormat="1">
      <c r="A293" s="70"/>
      <c r="DD293" s="172"/>
    </row>
    <row r="294" spans="1:108" s="1" customFormat="1">
      <c r="A294" s="70"/>
      <c r="DD294" s="172"/>
    </row>
    <row r="295" spans="1:108" s="1" customFormat="1">
      <c r="A295" s="70"/>
      <c r="DD295" s="172"/>
    </row>
    <row r="296" spans="1:108" s="1" customFormat="1">
      <c r="A296" s="70"/>
      <c r="DD296" s="172"/>
    </row>
    <row r="297" spans="1:108" s="1" customFormat="1">
      <c r="A297" s="70"/>
      <c r="DD297" s="172"/>
    </row>
    <row r="298" spans="1:108" s="1" customFormat="1">
      <c r="A298" s="70"/>
      <c r="DD298" s="172"/>
    </row>
    <row r="299" spans="1:108" s="1" customFormat="1">
      <c r="A299" s="70"/>
      <c r="DD299" s="172"/>
    </row>
    <row r="300" spans="1:108" s="1" customFormat="1">
      <c r="A300" s="70"/>
      <c r="DD300" s="172"/>
    </row>
    <row r="301" spans="1:108" s="1" customFormat="1">
      <c r="A301" s="70"/>
      <c r="DD301" s="172"/>
    </row>
    <row r="302" spans="1:108" s="1" customFormat="1">
      <c r="A302" s="70"/>
      <c r="DD302" s="172"/>
    </row>
    <row r="303" spans="1:108" s="1" customFormat="1">
      <c r="A303" s="70"/>
      <c r="DD303" s="172"/>
    </row>
    <row r="304" spans="1:108" s="1" customFormat="1">
      <c r="A304" s="70"/>
      <c r="DD304" s="172"/>
    </row>
    <row r="305" spans="1:108" s="1" customFormat="1">
      <c r="A305" s="70"/>
      <c r="DD305" s="172"/>
    </row>
    <row r="306" spans="1:108" s="1" customFormat="1">
      <c r="A306" s="70"/>
      <c r="DD306" s="172"/>
    </row>
    <row r="307" spans="1:108" s="1" customFormat="1">
      <c r="A307" s="70"/>
      <c r="DD307" s="172"/>
    </row>
    <row r="308" spans="1:108" s="1" customFormat="1">
      <c r="A308" s="70"/>
      <c r="DD308" s="172"/>
    </row>
    <row r="309" spans="1:108" s="1" customFormat="1">
      <c r="A309" s="70"/>
      <c r="DD309" s="172"/>
    </row>
    <row r="310" spans="1:108" s="1" customFormat="1">
      <c r="A310" s="70"/>
      <c r="DD310" s="172"/>
    </row>
    <row r="311" spans="1:108" s="1" customFormat="1">
      <c r="A311" s="70"/>
      <c r="DD311" s="172"/>
    </row>
    <row r="312" spans="1:108" s="1" customFormat="1">
      <c r="A312" s="70"/>
      <c r="DD312" s="172"/>
    </row>
    <row r="313" spans="1:108" s="1" customFormat="1">
      <c r="A313" s="70"/>
      <c r="DD313" s="172"/>
    </row>
    <row r="314" spans="1:108" s="1" customFormat="1">
      <c r="A314" s="70"/>
      <c r="DD314" s="172"/>
    </row>
    <row r="315" spans="1:108" s="1" customFormat="1">
      <c r="A315" s="70"/>
      <c r="DD315" s="172"/>
    </row>
    <row r="316" spans="1:108" s="1" customFormat="1">
      <c r="A316" s="70"/>
      <c r="DD316" s="172"/>
    </row>
    <row r="317" spans="1:108" s="1" customFormat="1">
      <c r="A317" s="70"/>
      <c r="DD317" s="172"/>
    </row>
    <row r="318" spans="1:108" s="1" customFormat="1">
      <c r="A318" s="70"/>
      <c r="DD318" s="172"/>
    </row>
    <row r="319" spans="1:108" s="1" customFormat="1">
      <c r="A319" s="70"/>
      <c r="DD319" s="172"/>
    </row>
    <row r="320" spans="1:108" s="1" customFormat="1">
      <c r="A320" s="70"/>
      <c r="DD320" s="172"/>
    </row>
    <row r="321" spans="1:108" s="1" customFormat="1">
      <c r="A321" s="70"/>
      <c r="DD321" s="172"/>
    </row>
    <row r="322" spans="1:108" s="1" customFormat="1">
      <c r="A322" s="70"/>
      <c r="DD322" s="172"/>
    </row>
    <row r="323" spans="1:108" s="1" customFormat="1">
      <c r="A323" s="70"/>
      <c r="DD323" s="172"/>
    </row>
    <row r="324" spans="1:108" s="1" customFormat="1">
      <c r="A324" s="70"/>
      <c r="DD324" s="172"/>
    </row>
    <row r="325" spans="1:108" s="1" customFormat="1">
      <c r="A325" s="70"/>
      <c r="DD325" s="172"/>
    </row>
    <row r="326" spans="1:108" s="1" customFormat="1">
      <c r="A326" s="70"/>
      <c r="DD326" s="172"/>
    </row>
    <row r="327" spans="1:108" s="1" customFormat="1">
      <c r="A327" s="70"/>
      <c r="DD327" s="172"/>
    </row>
    <row r="328" spans="1:108" s="1" customFormat="1">
      <c r="A328" s="70"/>
      <c r="DD328" s="172"/>
    </row>
    <row r="329" spans="1:108" s="1" customFormat="1">
      <c r="A329" s="70"/>
      <c r="DD329" s="172"/>
    </row>
    <row r="330" spans="1:108" s="1" customFormat="1">
      <c r="A330" s="70"/>
      <c r="DD330" s="172"/>
    </row>
    <row r="331" spans="1:108" s="1" customFormat="1">
      <c r="A331" s="70"/>
      <c r="DD331" s="172"/>
    </row>
    <row r="332" spans="1:108" s="1" customFormat="1">
      <c r="A332" s="70"/>
      <c r="DD332" s="172"/>
    </row>
    <row r="333" spans="1:108" s="1" customFormat="1">
      <c r="A333" s="70"/>
      <c r="DD333" s="172"/>
    </row>
    <row r="334" spans="1:108" s="1" customFormat="1">
      <c r="A334" s="70"/>
      <c r="DD334" s="172"/>
    </row>
    <row r="335" spans="1:108" s="1" customFormat="1">
      <c r="A335" s="70"/>
      <c r="DD335" s="172"/>
    </row>
    <row r="336" spans="1:108" s="1" customFormat="1">
      <c r="A336" s="70"/>
      <c r="DD336" s="172"/>
    </row>
    <row r="337" spans="1:108" s="1" customFormat="1">
      <c r="A337" s="70"/>
      <c r="DD337" s="172"/>
    </row>
    <row r="338" spans="1:108" s="1" customFormat="1">
      <c r="A338" s="70"/>
      <c r="DD338" s="172"/>
    </row>
    <row r="339" spans="1:108" s="1" customFormat="1">
      <c r="A339" s="70"/>
      <c r="DD339" s="172"/>
    </row>
    <row r="340" spans="1:108" s="1" customFormat="1">
      <c r="A340" s="70"/>
      <c r="DD340" s="172"/>
    </row>
    <row r="341" spans="1:108" s="1" customFormat="1">
      <c r="A341" s="70"/>
      <c r="DD341" s="172"/>
    </row>
    <row r="342" spans="1:108" s="1" customFormat="1">
      <c r="A342" s="70"/>
      <c r="DD342" s="172"/>
    </row>
    <row r="343" spans="1:108" s="1" customFormat="1">
      <c r="A343" s="70"/>
      <c r="DD343" s="172"/>
    </row>
    <row r="344" spans="1:108" s="1" customFormat="1">
      <c r="A344" s="70"/>
      <c r="DD344" s="172"/>
    </row>
    <row r="345" spans="1:108" s="1" customFormat="1">
      <c r="A345" s="70"/>
      <c r="DD345" s="172"/>
    </row>
    <row r="346" spans="1:108" s="1" customFormat="1">
      <c r="A346" s="70"/>
      <c r="DD346" s="172"/>
    </row>
    <row r="347" spans="1:108" s="1" customFormat="1">
      <c r="A347" s="70"/>
      <c r="DD347" s="172"/>
    </row>
    <row r="348" spans="1:108" s="1" customFormat="1">
      <c r="A348" s="70"/>
      <c r="DD348" s="172"/>
    </row>
    <row r="349" spans="1:108" s="1" customFormat="1">
      <c r="A349" s="70"/>
      <c r="DD349" s="172"/>
    </row>
    <row r="350" spans="1:108" s="1" customFormat="1">
      <c r="A350" s="70"/>
      <c r="DD350" s="172"/>
    </row>
    <row r="351" spans="1:108" s="1" customFormat="1">
      <c r="A351" s="70"/>
      <c r="DD351" s="172"/>
    </row>
    <row r="352" spans="1:108" s="1" customFormat="1">
      <c r="A352" s="70"/>
      <c r="DD352" s="172"/>
    </row>
    <row r="353" spans="1:108" s="1" customFormat="1">
      <c r="A353" s="70"/>
      <c r="DD353" s="172"/>
    </row>
    <row r="354" spans="1:108" s="1" customFormat="1">
      <c r="A354" s="70"/>
      <c r="DD354" s="172"/>
    </row>
  </sheetData>
  <mergeCells count="16">
    <mergeCell ref="CB5:CN5"/>
    <mergeCell ref="CO5:DC5"/>
    <mergeCell ref="B5:N5"/>
    <mergeCell ref="O5:AA5"/>
    <mergeCell ref="AB5:AN5"/>
    <mergeCell ref="AO5:BA5"/>
    <mergeCell ref="BB5:BN5"/>
    <mergeCell ref="BO5:CA5"/>
    <mergeCell ref="BO49:CA49"/>
    <mergeCell ref="CB49:CN49"/>
    <mergeCell ref="CO49:DC49"/>
    <mergeCell ref="B49:N49"/>
    <mergeCell ref="O49:AA49"/>
    <mergeCell ref="AB49:AN49"/>
    <mergeCell ref="AO49:BA49"/>
    <mergeCell ref="BB49:BN49"/>
  </mergeCells>
  <phoneticPr fontId="126" type="noConversion"/>
  <pageMargins left="0.19685039370078741" right="0.19685039370078741" top="0.51181102362204722" bottom="0.78740157480314965" header="0.15748031496062992" footer="0.31496062992125984"/>
  <pageSetup paperSize="9" scale="68" orientation="landscape" verticalDpi="4" r:id="rId1"/>
  <colBreaks count="7" manualBreakCount="7">
    <brk id="14" max="1048575" man="1"/>
    <brk id="27" max="1048575" man="1"/>
    <brk id="40" max="1048575" man="1"/>
    <brk id="53" max="1048575" man="1"/>
    <brk id="66" max="1048575" man="1"/>
    <brk id="79" max="1048575" man="1"/>
    <brk id="92" max="1048575" man="1"/>
  </colBreaks>
  <customProperties>
    <customPr name="_pios_id" r:id="rId2"/>
    <customPr name="EpmWorksheetKeyString_GUID" r:id="rId3"/>
  </customPropertie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Tabelle2">
    <tabColor theme="7" tint="0.59999389629810485"/>
  </sheetPr>
  <dimension ref="A2:K692"/>
  <sheetViews>
    <sheetView showZeros="0" zoomScaleNormal="100" workbookViewId="0">
      <selection activeCell="J17" sqref="J17"/>
    </sheetView>
  </sheetViews>
  <sheetFormatPr defaultColWidth="11.375" defaultRowHeight="13.5" outlineLevelRow="1"/>
  <cols>
    <col min="1" max="1" width="34.125" style="1" customWidth="1"/>
    <col min="2" max="2" width="7.625" style="1" customWidth="1"/>
    <col min="3" max="3" width="11.75" style="1" bestFit="1" customWidth="1"/>
    <col min="4" max="9" width="11.375" style="1"/>
    <col min="10" max="10" width="11.375" style="3"/>
    <col min="11" max="11" width="18.375" style="172" bestFit="1" customWidth="1"/>
    <col min="12" max="16384" width="11.375" style="1"/>
  </cols>
  <sheetData>
    <row r="2" spans="1:11" hidden="1" outlineLevel="1">
      <c r="A2" s="264" t="s">
        <v>346</v>
      </c>
      <c r="B2" s="558">
        <f>'Project Costs_MS1'!C3</f>
        <v>0.08</v>
      </c>
      <c r="C2" s="1144" t="s">
        <v>429</v>
      </c>
      <c r="D2" s="1145"/>
      <c r="E2" s="559">
        <f>'Project Costs_MS1'!D18</f>
        <v>133</v>
      </c>
    </row>
    <row r="3" spans="1:11" hidden="1" outlineLevel="1">
      <c r="A3" s="264" t="s">
        <v>348</v>
      </c>
      <c r="B3" s="559">
        <f>'Project Costs_MS1'!C4</f>
        <v>7</v>
      </c>
      <c r="C3" s="1144" t="s">
        <v>350</v>
      </c>
      <c r="D3" s="1145"/>
      <c r="E3" s="560">
        <v>75</v>
      </c>
    </row>
    <row r="4" spans="1:11" collapsed="1"/>
    <row r="5" spans="1:11">
      <c r="C5" s="215">
        <f>'Input Cost_MS1'!D115</f>
        <v>2026</v>
      </c>
      <c r="D5" s="215">
        <f t="shared" ref="D5:I5" si="0">C5+1</f>
        <v>2027</v>
      </c>
      <c r="E5" s="215">
        <f t="shared" si="0"/>
        <v>2028</v>
      </c>
      <c r="F5" s="215">
        <f t="shared" si="0"/>
        <v>2029</v>
      </c>
      <c r="G5" s="215">
        <f t="shared" si="0"/>
        <v>2030</v>
      </c>
      <c r="H5" s="215">
        <f t="shared" si="0"/>
        <v>2031</v>
      </c>
      <c r="I5" s="339">
        <f t="shared" si="0"/>
        <v>2032</v>
      </c>
      <c r="J5" s="202" t="s">
        <v>430</v>
      </c>
    </row>
    <row r="6" spans="1:11">
      <c r="A6" s="1" t="s">
        <v>431</v>
      </c>
      <c r="B6" s="70" t="s">
        <v>86</v>
      </c>
      <c r="C6" s="243">
        <f>('Project Costs_MS1'!J18+'Project Costs_MS1'!J22+'Project Costs_MS1'!J29+'Project Costs_MS1'!J28)/1000</f>
        <v>9.3209999999999997</v>
      </c>
      <c r="D6" s="216"/>
      <c r="E6" s="216"/>
      <c r="F6" s="216"/>
      <c r="G6" s="216"/>
      <c r="H6" s="216"/>
      <c r="I6" s="216"/>
      <c r="J6" s="1081">
        <f>SUM(C6:I6)</f>
        <v>9.3209999999999997</v>
      </c>
    </row>
    <row r="7" spans="1:11">
      <c r="A7" s="1" t="s">
        <v>432</v>
      </c>
      <c r="B7" s="70" t="s">
        <v>86</v>
      </c>
      <c r="C7" s="243">
        <f>('Project Costs_MS1'!J23+'Project Costs_MS1'!J24+'Project Costs_MS1'!J26)/1000</f>
        <v>1E-3</v>
      </c>
      <c r="D7" s="216"/>
      <c r="E7" s="216"/>
      <c r="F7" s="216"/>
      <c r="G7" s="216"/>
      <c r="H7" s="216"/>
      <c r="I7" s="216"/>
      <c r="J7" s="244">
        <f>SUM(C7:I7)</f>
        <v>1E-3</v>
      </c>
    </row>
    <row r="8" spans="1:11">
      <c r="A8" s="1" t="s">
        <v>433</v>
      </c>
      <c r="B8" s="70" t="s">
        <v>86</v>
      </c>
      <c r="C8" s="243">
        <f>'Project Costs_MS1'!J27/1000</f>
        <v>0</v>
      </c>
      <c r="D8" s="243"/>
      <c r="E8" s="243"/>
      <c r="F8" s="243"/>
      <c r="G8" s="243"/>
      <c r="H8" s="243"/>
      <c r="I8" s="243"/>
      <c r="J8" s="244">
        <f t="shared" ref="J8:J17" si="1">SUM(C8:I8)</f>
        <v>0</v>
      </c>
    </row>
    <row r="9" spans="1:11">
      <c r="A9" s="1" t="s">
        <v>434</v>
      </c>
      <c r="B9" s="70" t="s">
        <v>86</v>
      </c>
      <c r="C9" s="243">
        <f>'Project Costs_MS1'!J25/1000</f>
        <v>1E-3</v>
      </c>
      <c r="D9" s="243"/>
      <c r="E9" s="243"/>
      <c r="F9" s="243"/>
      <c r="G9" s="243"/>
      <c r="H9" s="243"/>
      <c r="I9" s="243"/>
      <c r="J9" s="244">
        <f t="shared" si="1"/>
        <v>1E-3</v>
      </c>
    </row>
    <row r="10" spans="1:11">
      <c r="A10" s="1" t="s">
        <v>267</v>
      </c>
      <c r="B10" s="70" t="s">
        <v>86</v>
      </c>
      <c r="C10" s="243">
        <f>'Project Costs_MS1'!J41/1000</f>
        <v>0.122</v>
      </c>
      <c r="D10" s="243"/>
      <c r="E10" s="243"/>
      <c r="F10" s="243"/>
      <c r="G10" s="243"/>
      <c r="H10" s="243"/>
      <c r="I10" s="243"/>
      <c r="J10" s="244">
        <f t="shared" si="1"/>
        <v>0.122</v>
      </c>
    </row>
    <row r="11" spans="1:11">
      <c r="A11" s="86" t="s">
        <v>268</v>
      </c>
      <c r="B11" s="242" t="s">
        <v>86</v>
      </c>
      <c r="C11" s="302">
        <f>SUM(C6:C10)</f>
        <v>9.4449999999999985</v>
      </c>
      <c r="D11" s="302">
        <f t="shared" ref="D11:I11" si="2">SUM(D6:D10)</f>
        <v>0</v>
      </c>
      <c r="E11" s="302">
        <f t="shared" si="2"/>
        <v>0</v>
      </c>
      <c r="F11" s="302">
        <f t="shared" si="2"/>
        <v>0</v>
      </c>
      <c r="G11" s="302">
        <f t="shared" si="2"/>
        <v>0</v>
      </c>
      <c r="H11" s="302">
        <f t="shared" si="2"/>
        <v>0</v>
      </c>
      <c r="I11" s="302">
        <f t="shared" si="2"/>
        <v>0</v>
      </c>
      <c r="J11" s="246">
        <f t="shared" si="1"/>
        <v>9.4449999999999985</v>
      </c>
    </row>
    <row r="12" spans="1:11" s="3" customFormat="1">
      <c r="A12" s="1" t="s">
        <v>435</v>
      </c>
      <c r="B12" s="70" t="s">
        <v>86</v>
      </c>
      <c r="C12" s="1082">
        <f>'Project Costs_MS1'!D22/1000</f>
        <v>0</v>
      </c>
      <c r="D12" s="1083"/>
      <c r="E12" s="1083"/>
      <c r="F12" s="1083"/>
      <c r="G12" s="1083"/>
      <c r="H12" s="1083"/>
      <c r="I12" s="1084"/>
      <c r="J12" s="1081">
        <f t="shared" si="1"/>
        <v>0</v>
      </c>
      <c r="K12" s="172"/>
    </row>
    <row r="13" spans="1:11" ht="12" customHeight="1">
      <c r="A13" s="1" t="s">
        <v>436</v>
      </c>
      <c r="B13" s="70" t="s">
        <v>86</v>
      </c>
      <c r="C13" s="243">
        <f>'Project Costs_MS1'!D23/1000</f>
        <v>0</v>
      </c>
      <c r="D13" s="243"/>
      <c r="E13" s="243"/>
      <c r="F13" s="243"/>
      <c r="G13" s="243"/>
      <c r="H13" s="243"/>
      <c r="I13" s="243"/>
      <c r="J13" s="244">
        <f t="shared" si="1"/>
        <v>0</v>
      </c>
    </row>
    <row r="14" spans="1:11" ht="14.25" customHeight="1">
      <c r="A14" s="86" t="s">
        <v>271</v>
      </c>
      <c r="B14" s="242" t="s">
        <v>86</v>
      </c>
      <c r="C14" s="302">
        <f t="shared" ref="C14:I14" si="3">SUM(C12:C13)</f>
        <v>0</v>
      </c>
      <c r="D14" s="302">
        <f t="shared" si="3"/>
        <v>0</v>
      </c>
      <c r="E14" s="302">
        <f t="shared" si="3"/>
        <v>0</v>
      </c>
      <c r="F14" s="302">
        <f t="shared" si="3"/>
        <v>0</v>
      </c>
      <c r="G14" s="302">
        <f t="shared" si="3"/>
        <v>0</v>
      </c>
      <c r="H14" s="302">
        <f t="shared" si="3"/>
        <v>0</v>
      </c>
      <c r="I14" s="302">
        <f t="shared" si="3"/>
        <v>0</v>
      </c>
      <c r="J14" s="246">
        <f t="shared" si="1"/>
        <v>0</v>
      </c>
    </row>
    <row r="15" spans="1:11" s="3" customFormat="1">
      <c r="A15" s="86" t="s">
        <v>156</v>
      </c>
      <c r="B15" s="242" t="s">
        <v>86</v>
      </c>
      <c r="C15" s="245">
        <f t="shared" ref="C15:I15" si="4">C14-C11</f>
        <v>-9.4449999999999985</v>
      </c>
      <c r="D15" s="245">
        <f t="shared" si="4"/>
        <v>0</v>
      </c>
      <c r="E15" s="245">
        <f t="shared" si="4"/>
        <v>0</v>
      </c>
      <c r="F15" s="245">
        <f t="shared" si="4"/>
        <v>0</v>
      </c>
      <c r="G15" s="245">
        <f t="shared" si="4"/>
        <v>0</v>
      </c>
      <c r="H15" s="245">
        <f t="shared" si="4"/>
        <v>0</v>
      </c>
      <c r="I15" s="245">
        <f t="shared" si="4"/>
        <v>0</v>
      </c>
      <c r="J15" s="246">
        <f t="shared" si="1"/>
        <v>-9.4449999999999985</v>
      </c>
      <c r="K15" s="85"/>
    </row>
    <row r="16" spans="1:11">
      <c r="A16" s="86" t="s">
        <v>226</v>
      </c>
      <c r="B16" s="242" t="s">
        <v>86</v>
      </c>
      <c r="C16" s="245">
        <f>C15</f>
        <v>-9.4449999999999985</v>
      </c>
      <c r="D16" s="245">
        <f t="shared" ref="D16:I16" si="5">D15</f>
        <v>0</v>
      </c>
      <c r="E16" s="245">
        <f t="shared" si="5"/>
        <v>0</v>
      </c>
      <c r="F16" s="245">
        <f t="shared" si="5"/>
        <v>0</v>
      </c>
      <c r="G16" s="245">
        <f t="shared" si="5"/>
        <v>0</v>
      </c>
      <c r="H16" s="245">
        <f t="shared" si="5"/>
        <v>0</v>
      </c>
      <c r="I16" s="245">
        <f t="shared" si="5"/>
        <v>0</v>
      </c>
      <c r="J16" s="246">
        <f t="shared" si="1"/>
        <v>-9.4449999999999985</v>
      </c>
    </row>
    <row r="17" spans="1:11">
      <c r="A17" s="86"/>
      <c r="B17" s="242"/>
      <c r="C17" s="245">
        <f>C16*-1</f>
        <v>9.4449999999999985</v>
      </c>
      <c r="D17" s="245">
        <f t="shared" ref="D17:I17" si="6">D16*-1</f>
        <v>0</v>
      </c>
      <c r="E17" s="245">
        <f t="shared" si="6"/>
        <v>0</v>
      </c>
      <c r="F17" s="245">
        <f t="shared" si="6"/>
        <v>0</v>
      </c>
      <c r="G17" s="245">
        <f t="shared" si="6"/>
        <v>0</v>
      </c>
      <c r="H17" s="245">
        <f t="shared" si="6"/>
        <v>0</v>
      </c>
      <c r="I17" s="245">
        <f t="shared" si="6"/>
        <v>0</v>
      </c>
      <c r="J17" s="246">
        <f t="shared" si="1"/>
        <v>9.4449999999999985</v>
      </c>
    </row>
    <row r="18" spans="1:11">
      <c r="A18" s="190"/>
      <c r="B18" s="190"/>
      <c r="C18" s="1085"/>
      <c r="D18" s="1085"/>
      <c r="E18" s="1085"/>
      <c r="F18" s="1085"/>
      <c r="G18" s="1085"/>
      <c r="H18" s="1085"/>
      <c r="I18" s="1085"/>
      <c r="J18" s="1085"/>
    </row>
    <row r="19" spans="1:11" s="190" customFormat="1" ht="15" hidden="1" customHeight="1" outlineLevel="1">
      <c r="B19" s="203"/>
      <c r="C19" s="215">
        <f t="shared" ref="C19:I19" si="7">C5</f>
        <v>2026</v>
      </c>
      <c r="D19" s="202">
        <f t="shared" si="7"/>
        <v>2027</v>
      </c>
      <c r="E19" s="202">
        <f t="shared" si="7"/>
        <v>2028</v>
      </c>
      <c r="F19" s="202">
        <f t="shared" si="7"/>
        <v>2029</v>
      </c>
      <c r="G19" s="202">
        <f t="shared" si="7"/>
        <v>2030</v>
      </c>
      <c r="H19" s="202">
        <f t="shared" si="7"/>
        <v>2031</v>
      </c>
      <c r="I19" s="204">
        <f t="shared" si="7"/>
        <v>2032</v>
      </c>
      <c r="J19" s="202" t="s">
        <v>430</v>
      </c>
      <c r="K19" s="250"/>
    </row>
    <row r="20" spans="1:11" ht="15" hidden="1" customHeight="1" outlineLevel="1">
      <c r="A20" s="203" t="s">
        <v>437</v>
      </c>
      <c r="J20" s="205"/>
    </row>
    <row r="21" spans="1:11" ht="15" hidden="1" customHeight="1" outlineLevel="1">
      <c r="A21" s="1">
        <f>Kalkulation_MS1!$F$2</f>
        <v>0</v>
      </c>
      <c r="C21" s="172">
        <f>Kalkulation_MS1!$F$10/100*detail_MS1!B7</f>
        <v>4440</v>
      </c>
      <c r="D21" s="172">
        <f>Kalkulation_MS1!$F$10/100*detail_MS1!O7</f>
        <v>4440</v>
      </c>
      <c r="E21" s="172">
        <f>Kalkulation_MS1!$F$10/100*detail_MS1!AB7</f>
        <v>4440</v>
      </c>
      <c r="F21" s="172">
        <f>Kalkulation_MS1!$F$10/100*detail_MS1!AO7</f>
        <v>4440</v>
      </c>
      <c r="G21" s="172">
        <f>Kalkulation_MS1!$F$10/100*detail_MS1!BB7</f>
        <v>4440</v>
      </c>
      <c r="H21" s="172">
        <f>Kalkulation_MS1!$F$10/100*detail_MS1!BO7</f>
        <v>4440</v>
      </c>
      <c r="I21" s="172">
        <f>Kalkulation_MS1!$F$10/100*detail_MS1!CB7</f>
        <v>4440</v>
      </c>
      <c r="J21" s="206">
        <f>SUM(C21:I21)</f>
        <v>31080</v>
      </c>
    </row>
    <row r="22" spans="1:11" ht="15" hidden="1" customHeight="1" outlineLevel="1">
      <c r="A22" s="1">
        <f>Kalkulation_MS1!$G$2</f>
        <v>0</v>
      </c>
      <c r="C22" s="172">
        <f>Kalkulation_MS1!$G$10/100*detail_MS1!B8</f>
        <v>0</v>
      </c>
      <c r="D22" s="172">
        <f>Kalkulation_MS1!$G$10/100*detail_MS1!O8</f>
        <v>0</v>
      </c>
      <c r="E22" s="172">
        <f>Kalkulation_MS1!$G$10/100*detail_MS1!AB8</f>
        <v>0</v>
      </c>
      <c r="F22" s="172">
        <f>Kalkulation_MS1!$G$10/100*detail_MS1!AO8</f>
        <v>0</v>
      </c>
      <c r="G22" s="172">
        <f>Kalkulation_MS1!$G$10/100*detail_MS1!BB8</f>
        <v>0</v>
      </c>
      <c r="H22" s="172">
        <f>Kalkulation_MS1!$G$10/100*detail_MS1!BO8</f>
        <v>0</v>
      </c>
      <c r="I22" s="172">
        <f>Kalkulation_MS1!$G$10/100*detail_MS1!CB8</f>
        <v>0</v>
      </c>
      <c r="J22" s="206">
        <f t="shared" ref="J22:J235" si="8">SUM(C22:I22)</f>
        <v>0</v>
      </c>
    </row>
    <row r="23" spans="1:11" ht="15" hidden="1" customHeight="1" outlineLevel="1">
      <c r="A23" s="249">
        <f>Kalkulation_MS1!$H$2</f>
        <v>0</v>
      </c>
      <c r="C23" s="172">
        <f>Kalkulation_MS1!$H$10/100*detail_MS1!B9</f>
        <v>0</v>
      </c>
      <c r="D23" s="172">
        <f>Kalkulation_MS1!$H$10/100*detail_MS1!O9</f>
        <v>0</v>
      </c>
      <c r="E23" s="172">
        <f>Kalkulation_MS1!$H$10/100*detail_MS1!AB9</f>
        <v>0</v>
      </c>
      <c r="F23" s="172">
        <f>Kalkulation_MS1!$H$10/100*detail_MS1!AO9</f>
        <v>0</v>
      </c>
      <c r="G23" s="172">
        <f>Kalkulation_MS1!$H$10/100*detail_MS1!BB9</f>
        <v>0</v>
      </c>
      <c r="H23" s="172">
        <f>Kalkulation_MS1!$H$10/100*detail_MS1!BO9</f>
        <v>0</v>
      </c>
      <c r="I23" s="172">
        <f>Kalkulation_MS1!$H$10/100*detail_MS1!CB9</f>
        <v>0</v>
      </c>
      <c r="J23" s="206">
        <f t="shared" si="8"/>
        <v>0</v>
      </c>
    </row>
    <row r="24" spans="1:11" hidden="1" outlineLevel="1">
      <c r="A24" s="1">
        <f>Kalkulation_MS1!$I$2</f>
        <v>0</v>
      </c>
      <c r="C24" s="172">
        <f>Kalkulation_MS1!$I$10/100*detail_MS1!B10</f>
        <v>0</v>
      </c>
      <c r="D24" s="172">
        <f>Kalkulation_MS1!$I$10/100*detail_MS1!O10</f>
        <v>0</v>
      </c>
      <c r="E24" s="172">
        <f>Kalkulation_MS1!$I$10/100*detail_MS1!AB10</f>
        <v>0</v>
      </c>
      <c r="F24" s="172">
        <f>Kalkulation_MS1!$I$10/100*detail_MS1!AO10</f>
        <v>0</v>
      </c>
      <c r="G24" s="172">
        <f>Kalkulation_MS1!$I$10/100*detail_MS1!BB10</f>
        <v>0</v>
      </c>
      <c r="H24" s="172">
        <f>Kalkulation_MS1!$I$10/100*detail_MS1!BO10</f>
        <v>0</v>
      </c>
      <c r="I24" s="172">
        <f>Kalkulation_MS1!$I$10/100*detail_MS1!CB10</f>
        <v>0</v>
      </c>
      <c r="J24" s="206">
        <f t="shared" si="8"/>
        <v>0</v>
      </c>
    </row>
    <row r="25" spans="1:11" hidden="1" outlineLevel="1">
      <c r="A25" s="1">
        <f>Kalkulation_MS1!$J$2</f>
        <v>0</v>
      </c>
      <c r="C25" s="172">
        <f>Kalkulation_MS1!$J$10/100*detail_MS1!B11</f>
        <v>0</v>
      </c>
      <c r="D25" s="172">
        <f>Kalkulation_MS1!$J$10/100*detail_MS1!O11</f>
        <v>0</v>
      </c>
      <c r="E25" s="172">
        <f>Kalkulation_MS1!$J$10/100*detail_MS1!AB11</f>
        <v>0</v>
      </c>
      <c r="F25" s="172">
        <f>Kalkulation_MS1!$J$10/100*detail_MS1!AO11</f>
        <v>0</v>
      </c>
      <c r="G25" s="172">
        <f>Kalkulation_MS1!$J$10/100*detail_MS1!BB11</f>
        <v>0</v>
      </c>
      <c r="H25" s="172">
        <f>Kalkulation_MS1!$J$10/100*detail_MS1!BO11</f>
        <v>0</v>
      </c>
      <c r="I25" s="172">
        <f>Kalkulation_MS1!$J$10/100*detail_MS1!CB11</f>
        <v>0</v>
      </c>
      <c r="J25" s="206">
        <f t="shared" si="8"/>
        <v>0</v>
      </c>
    </row>
    <row r="26" spans="1:11" hidden="1" outlineLevel="1">
      <c r="A26" s="1">
        <f>Kalkulation_MS1!K$2</f>
        <v>0</v>
      </c>
      <c r="C26" s="172">
        <f>Kalkulation_MS1!$K$10/100*detail_MS1!B12</f>
        <v>0</v>
      </c>
      <c r="D26" s="172">
        <f>Kalkulation_MS1!$K$10/100*detail_MS1!O12</f>
        <v>0</v>
      </c>
      <c r="E26" s="172">
        <f>Kalkulation_MS1!$K$10/100*detail_MS1!AB12</f>
        <v>0</v>
      </c>
      <c r="F26" s="172">
        <f>Kalkulation_MS1!$K$10/100*detail_MS1!AO12</f>
        <v>0</v>
      </c>
      <c r="G26" s="172">
        <f>Kalkulation_MS1!$K$10/100*detail_MS1!BB12</f>
        <v>0</v>
      </c>
      <c r="H26" s="172">
        <f>Kalkulation_MS1!$K$10/100*detail_MS1!BO12</f>
        <v>0</v>
      </c>
      <c r="I26" s="172">
        <f>Kalkulation_MS1!$K$10/100*detail_MS1!CB12</f>
        <v>0</v>
      </c>
      <c r="J26" s="206">
        <f t="shared" si="8"/>
        <v>0</v>
      </c>
    </row>
    <row r="27" spans="1:11" hidden="1" outlineLevel="1">
      <c r="A27" s="1">
        <f>Kalkulation_MS1!L$2</f>
        <v>0</v>
      </c>
      <c r="C27" s="172">
        <f>Kalkulation_MS1!$L$10/100*detail_MS1!B13</f>
        <v>0</v>
      </c>
      <c r="D27" s="172">
        <f>Kalkulation_MS1!$L$10/100*detail_MS1!O13</f>
        <v>0</v>
      </c>
      <c r="E27" s="172">
        <f>Kalkulation_MS1!$L$10/100*detail_MS1!AB13</f>
        <v>0</v>
      </c>
      <c r="F27" s="172">
        <f>Kalkulation_MS1!$L$10/100*detail_MS1!AO13</f>
        <v>0</v>
      </c>
      <c r="G27" s="172">
        <f>Kalkulation_MS1!$L$10/100*detail_MS1!BB13</f>
        <v>0</v>
      </c>
      <c r="H27" s="172">
        <f>Kalkulation_MS1!$L$10/100*detail_MS1!BO13</f>
        <v>0</v>
      </c>
      <c r="I27" s="172">
        <f>Kalkulation_MS1!$L$10/100*detail_MS1!CB13</f>
        <v>0</v>
      </c>
      <c r="J27" s="206">
        <f t="shared" si="8"/>
        <v>0</v>
      </c>
    </row>
    <row r="28" spans="1:11" hidden="1" outlineLevel="1">
      <c r="A28" s="1">
        <f>Kalkulation_MS1!M$2</f>
        <v>0</v>
      </c>
      <c r="C28" s="172">
        <f>Kalkulation_MS1!$M$10/100*detail_MS1!B14</f>
        <v>0</v>
      </c>
      <c r="D28" s="172">
        <f>Kalkulation_MS1!$M$10/100*detail_MS1!O14</f>
        <v>0</v>
      </c>
      <c r="E28" s="172">
        <f>Kalkulation_MS1!$M$10/100*detail_MS1!AB14</f>
        <v>0</v>
      </c>
      <c r="F28" s="172">
        <f>Kalkulation_MS1!$M$10/100*detail_MS1!AO14</f>
        <v>0</v>
      </c>
      <c r="G28" s="172">
        <f>Kalkulation_MS1!$M$10/100*detail_MS1!BB14</f>
        <v>0</v>
      </c>
      <c r="H28" s="172">
        <f>Kalkulation_MS1!$M$10/100*detail_MS1!BO14</f>
        <v>0</v>
      </c>
      <c r="I28" s="172">
        <f>Kalkulation_MS1!$M$10/100*detail_MS1!CB14</f>
        <v>0</v>
      </c>
      <c r="J28" s="206">
        <f t="shared" si="8"/>
        <v>0</v>
      </c>
    </row>
    <row r="29" spans="1:11" hidden="1" outlineLevel="1">
      <c r="A29" s="1">
        <f>Kalkulation_MS1!N$2</f>
        <v>0</v>
      </c>
      <c r="C29" s="172">
        <f>Kalkulation_MS1!$N$10/100*detail_MS1!B15</f>
        <v>0</v>
      </c>
      <c r="D29" s="172">
        <f>Kalkulation_MS1!$N$10/100*detail_MS1!O15</f>
        <v>0</v>
      </c>
      <c r="E29" s="172">
        <f>Kalkulation_MS1!$N$10/100*detail_MS1!AB15</f>
        <v>0</v>
      </c>
      <c r="F29" s="172">
        <f>Kalkulation_MS1!$N$10/100*detail_MS1!AO15</f>
        <v>0</v>
      </c>
      <c r="G29" s="172">
        <f>Kalkulation_MS1!$N$10/100*detail_MS1!BB15</f>
        <v>0</v>
      </c>
      <c r="H29" s="172">
        <f>Kalkulation_MS1!$N$10/100*detail_MS1!BO15</f>
        <v>0</v>
      </c>
      <c r="I29" s="172">
        <f>Kalkulation_MS1!$N$10/100*detail_MS1!CB15</f>
        <v>0</v>
      </c>
      <c r="J29" s="206">
        <f t="shared" si="8"/>
        <v>0</v>
      </c>
    </row>
    <row r="30" spans="1:11" hidden="1" outlineLevel="1">
      <c r="A30" s="1">
        <f>Kalkulation_MS1!O$2</f>
        <v>0</v>
      </c>
      <c r="C30" s="172">
        <f>Kalkulation_MS1!$O$10/100*detail_MS1!B16</f>
        <v>0</v>
      </c>
      <c r="D30" s="172">
        <f>Kalkulation_MS1!$O$10/100*detail_MS1!O16</f>
        <v>0</v>
      </c>
      <c r="E30" s="172">
        <f>Kalkulation_MS1!$O$10/100*detail_MS1!AB16</f>
        <v>0</v>
      </c>
      <c r="F30" s="172">
        <f>Kalkulation_MS1!$O$10/100*detail_MS1!AO16</f>
        <v>0</v>
      </c>
      <c r="G30" s="172">
        <f>Kalkulation_MS1!$O$10/100*detail_MS1!BB16</f>
        <v>0</v>
      </c>
      <c r="H30" s="172">
        <f>Kalkulation_MS1!$O$10/100*detail_MS1!BO16</f>
        <v>0</v>
      </c>
      <c r="I30" s="172">
        <f>Kalkulation_MS1!$O$10/100*detail_MS1!CB16</f>
        <v>0</v>
      </c>
      <c r="J30" s="206">
        <f t="shared" si="8"/>
        <v>0</v>
      </c>
    </row>
    <row r="31" spans="1:11" hidden="1" outlineLevel="1">
      <c r="A31" s="1">
        <f>Kalkulation_MS1!Q$2</f>
        <v>0</v>
      </c>
      <c r="C31" s="172">
        <f>Kalkulation_MS1!$P$10/100*detail_MS1!B17</f>
        <v>0</v>
      </c>
      <c r="D31" s="172">
        <f>Kalkulation_MS1!$P$10/100*detail_MS1!O17</f>
        <v>0</v>
      </c>
      <c r="E31" s="172">
        <f>Kalkulation_MS1!$P$10/100*detail_MS1!AB17</f>
        <v>0</v>
      </c>
      <c r="F31" s="172">
        <f>Kalkulation_MS1!$P$10/100*detail_MS1!AO17</f>
        <v>0</v>
      </c>
      <c r="G31" s="172">
        <f>Kalkulation_MS1!$P$10/100*detail_MS1!BB17</f>
        <v>0</v>
      </c>
      <c r="H31" s="172">
        <f>Kalkulation_MS1!$P$10/100*detail_MS1!BO17</f>
        <v>0</v>
      </c>
      <c r="I31" s="172">
        <f>Kalkulation_MS1!$P$10/100*detail_MS1!CB17</f>
        <v>0</v>
      </c>
      <c r="J31" s="206">
        <f t="shared" ref="J31:J60" si="9">SUM(C31:I31)</f>
        <v>0</v>
      </c>
    </row>
    <row r="32" spans="1:11" hidden="1" outlineLevel="1">
      <c r="A32" s="1">
        <f>Kalkulation_MS1!R$2</f>
        <v>0</v>
      </c>
      <c r="C32" s="172">
        <f>Kalkulation_MS1!$Q$10/100*detail_MS1!B18</f>
        <v>0</v>
      </c>
      <c r="D32" s="172">
        <f>Kalkulation_MS1!$Q$10/100*detail_MS1!O18</f>
        <v>0</v>
      </c>
      <c r="E32" s="172">
        <f>Kalkulation_MS1!$Q$10/100*detail_MS1!AB18</f>
        <v>0</v>
      </c>
      <c r="F32" s="172">
        <f>Kalkulation_MS1!$Q$10/100*detail_MS1!AO18</f>
        <v>0</v>
      </c>
      <c r="G32" s="172">
        <f>Kalkulation_MS1!$Q$10/100*detail_MS1!BB18</f>
        <v>0</v>
      </c>
      <c r="H32" s="172">
        <f>Kalkulation_MS1!$Q$10/100*detail_MS1!BO18</f>
        <v>0</v>
      </c>
      <c r="I32" s="172">
        <f>Kalkulation_MS1!$Q$10/100*detail_MS1!CB18</f>
        <v>0</v>
      </c>
      <c r="J32" s="206">
        <f t="shared" si="9"/>
        <v>0</v>
      </c>
    </row>
    <row r="33" spans="1:10" hidden="1" outlineLevel="1">
      <c r="A33" s="1">
        <f>Kalkulation_MS1!S$2</f>
        <v>0</v>
      </c>
      <c r="C33" s="172">
        <f>Kalkulation_MS1!$R$10/100*detail_MS1!B19</f>
        <v>0</v>
      </c>
      <c r="D33" s="172">
        <f>Kalkulation_MS1!$R$10/100*detail_MS1!O19</f>
        <v>0</v>
      </c>
      <c r="E33" s="172">
        <f>Kalkulation_MS1!$R$10/100*detail_MS1!AB19</f>
        <v>0</v>
      </c>
      <c r="F33" s="172">
        <f>Kalkulation_MS1!$R$10/100*detail_MS1!AO19</f>
        <v>0</v>
      </c>
      <c r="G33" s="172">
        <f>Kalkulation_MS1!$R$10/100*detail_MS1!BB19</f>
        <v>0</v>
      </c>
      <c r="H33" s="172">
        <f>Kalkulation_MS1!$R$10/100*detail_MS1!BO19</f>
        <v>0</v>
      </c>
      <c r="I33" s="172">
        <f>Kalkulation_MS1!$R$10/100*detail_MS1!CB19</f>
        <v>0</v>
      </c>
      <c r="J33" s="206">
        <f t="shared" si="9"/>
        <v>0</v>
      </c>
    </row>
    <row r="34" spans="1:10" hidden="1" outlineLevel="1">
      <c r="A34" s="1">
        <f>Kalkulation_MS1!T$2</f>
        <v>0</v>
      </c>
      <c r="C34" s="172">
        <f>Kalkulation_MS1!$S$10/100*detail_MS1!$B20</f>
        <v>0</v>
      </c>
      <c r="D34" s="172">
        <f>Kalkulation_MS1!$S$10/100*detail_MS1!$O20</f>
        <v>0</v>
      </c>
      <c r="E34" s="172">
        <f>Kalkulation_MS1!$S$10/100*detail_MS1!$AB20</f>
        <v>0</v>
      </c>
      <c r="F34" s="172">
        <f>Kalkulation_MS1!$S$10/100*detail_MS1!$AO20</f>
        <v>0</v>
      </c>
      <c r="G34" s="172">
        <f>Kalkulation_MS1!$S$10/100*detail_MS1!$BB20</f>
        <v>0</v>
      </c>
      <c r="H34" s="172">
        <f>Kalkulation_MS1!$S$10/100*detail_MS1!$BO20</f>
        <v>0</v>
      </c>
      <c r="I34" s="172">
        <f>Kalkulation_MS1!$S$10/100*detail_MS1!$CB20</f>
        <v>0</v>
      </c>
      <c r="J34" s="206">
        <f t="shared" si="9"/>
        <v>0</v>
      </c>
    </row>
    <row r="35" spans="1:10" hidden="1" outlineLevel="1">
      <c r="A35" s="1">
        <f>Kalkulation_MS1!U$2</f>
        <v>0</v>
      </c>
      <c r="C35" s="172">
        <f>Kalkulation_MS1!$T$10/100*detail_MS1!$B21</f>
        <v>0</v>
      </c>
      <c r="D35" s="172">
        <f>Kalkulation_MS1!$T$10/100*detail_MS1!$O21</f>
        <v>0</v>
      </c>
      <c r="E35" s="172">
        <f>Kalkulation_MS1!$T$10/100*detail_MS1!$AB21</f>
        <v>0</v>
      </c>
      <c r="F35" s="172">
        <f>Kalkulation_MS1!$T$10/100*detail_MS1!$AO21</f>
        <v>0</v>
      </c>
      <c r="G35" s="172">
        <f>Kalkulation_MS1!$T$10/100*detail_MS1!$BB21</f>
        <v>0</v>
      </c>
      <c r="H35" s="172">
        <f>Kalkulation_MS1!$T$10/100*detail_MS1!$BO21</f>
        <v>0</v>
      </c>
      <c r="I35" s="172">
        <f>Kalkulation_MS1!$T$10/100*detail_MS1!$CB21</f>
        <v>0</v>
      </c>
      <c r="J35" s="206">
        <f t="shared" si="9"/>
        <v>0</v>
      </c>
    </row>
    <row r="36" spans="1:10" hidden="1" outlineLevel="1">
      <c r="A36" s="1">
        <f>Kalkulation_MS1!V$2</f>
        <v>0</v>
      </c>
      <c r="C36" s="172">
        <f>Kalkulation_MS1!$U$10/100*detail_MS1!$B22</f>
        <v>0</v>
      </c>
      <c r="D36" s="172">
        <f>Kalkulation_MS1!$U$10/100*detail_MS1!$O22</f>
        <v>0</v>
      </c>
      <c r="E36" s="172">
        <f>Kalkulation_MS1!$U$10/100*detail_MS1!$AB22</f>
        <v>0</v>
      </c>
      <c r="F36" s="172">
        <f>Kalkulation_MS1!$U$10/100*detail_MS1!$AO22</f>
        <v>0</v>
      </c>
      <c r="G36" s="172">
        <f>Kalkulation_MS1!$U$10/100*detail_MS1!$BB22</f>
        <v>0</v>
      </c>
      <c r="H36" s="172">
        <f>Kalkulation_MS1!$U$10/100*detail_MS1!$BO22</f>
        <v>0</v>
      </c>
      <c r="I36" s="172">
        <f>Kalkulation_MS1!$U$10/100*detail_MS1!$CB22</f>
        <v>0</v>
      </c>
      <c r="J36" s="206">
        <f t="shared" si="9"/>
        <v>0</v>
      </c>
    </row>
    <row r="37" spans="1:10" hidden="1" outlineLevel="1">
      <c r="A37" s="1">
        <f>Kalkulation_MS1!W$2</f>
        <v>0</v>
      </c>
      <c r="C37" s="172">
        <f>Kalkulation_MS1!$V$10/100*detail_MS1!$B23</f>
        <v>0</v>
      </c>
      <c r="D37" s="172">
        <f>Kalkulation_MS1!$V$10/100*detail_MS1!$O23</f>
        <v>0</v>
      </c>
      <c r="E37" s="172">
        <f>Kalkulation_MS1!$V$10/100*detail_MS1!$AB23</f>
        <v>0</v>
      </c>
      <c r="F37" s="172">
        <f>Kalkulation_MS1!$V$10/100*detail_MS1!$AO23</f>
        <v>0</v>
      </c>
      <c r="G37" s="172">
        <f>Kalkulation_MS1!$V$10/100*detail_MS1!$BB23</f>
        <v>0</v>
      </c>
      <c r="H37" s="172">
        <f>Kalkulation_MS1!$V$10/100*detail_MS1!$BO23</f>
        <v>0</v>
      </c>
      <c r="I37" s="172">
        <f>Kalkulation_MS1!$V$10/100*detail_MS1!$CB23</f>
        <v>0</v>
      </c>
      <c r="J37" s="206">
        <f t="shared" si="9"/>
        <v>0</v>
      </c>
    </row>
    <row r="38" spans="1:10" hidden="1" outlineLevel="1">
      <c r="A38" s="1">
        <f>Kalkulation_MS1!X$2</f>
        <v>0</v>
      </c>
      <c r="C38" s="172">
        <f>Kalkulation_MS1!$W$10/100*detail_MS1!$B24</f>
        <v>0</v>
      </c>
      <c r="D38" s="172">
        <f>Kalkulation_MS1!$W$10/100*detail_MS1!$O24</f>
        <v>0</v>
      </c>
      <c r="E38" s="172">
        <f>Kalkulation_MS1!$W$10/100*detail_MS1!$AB24</f>
        <v>0</v>
      </c>
      <c r="F38" s="172">
        <f>Kalkulation_MS1!$W$10/100*detail_MS1!$AO24</f>
        <v>0</v>
      </c>
      <c r="G38" s="172">
        <f>Kalkulation_MS1!$W$10/100*detail_MS1!$BB24</f>
        <v>0</v>
      </c>
      <c r="H38" s="172">
        <f>Kalkulation_MS1!$W$10/100*detail_MS1!$BO24</f>
        <v>0</v>
      </c>
      <c r="I38" s="172">
        <f>Kalkulation_MS1!$W$10/100*detail_MS1!$CB24</f>
        <v>0</v>
      </c>
      <c r="J38" s="206">
        <f t="shared" si="9"/>
        <v>0</v>
      </c>
    </row>
    <row r="39" spans="1:10" hidden="1" outlineLevel="1">
      <c r="A39" s="1">
        <f>Kalkulation_MS1!Y$2</f>
        <v>0</v>
      </c>
      <c r="C39" s="172">
        <f>Kalkulation_MS1!$X$10/100*detail_MS1!$B25</f>
        <v>0</v>
      </c>
      <c r="D39" s="172">
        <f>Kalkulation_MS1!$X$10/100*detail_MS1!$O25</f>
        <v>0</v>
      </c>
      <c r="E39" s="172">
        <f>Kalkulation_MS1!$X$10/100*detail_MS1!$AB25</f>
        <v>0</v>
      </c>
      <c r="F39" s="172">
        <f>Kalkulation_MS1!$X$10/100*detail_MS1!$AO25</f>
        <v>0</v>
      </c>
      <c r="G39" s="172">
        <f>Kalkulation_MS1!$X$10/100*detail_MS1!$BB25</f>
        <v>0</v>
      </c>
      <c r="H39" s="172">
        <f>Kalkulation_MS1!$X$10/100*detail_MS1!$BO25</f>
        <v>0</v>
      </c>
      <c r="I39" s="172">
        <f>Kalkulation_MS1!$X$10/100*detail_MS1!$CB25</f>
        <v>0</v>
      </c>
      <c r="J39" s="206">
        <f t="shared" si="9"/>
        <v>0</v>
      </c>
    </row>
    <row r="40" spans="1:10" hidden="1" outlineLevel="1">
      <c r="A40" s="1">
        <f>Kalkulation_MS1!Z$2</f>
        <v>0</v>
      </c>
      <c r="C40" s="172">
        <f>Kalkulation_MS1!$Y$10/100*detail_MS1!$B26</f>
        <v>0</v>
      </c>
      <c r="D40" s="172">
        <f>Kalkulation_MS1!$Y$10/100*detail_MS1!$O26</f>
        <v>0</v>
      </c>
      <c r="E40" s="172">
        <f>Kalkulation_MS1!$Y$10/100*detail_MS1!$AB26</f>
        <v>0</v>
      </c>
      <c r="F40" s="172">
        <f>Kalkulation_MS1!$Y$10/100*detail_MS1!$AO26</f>
        <v>0</v>
      </c>
      <c r="G40" s="172">
        <f>Kalkulation_MS1!$Y$10/100*detail_MS1!$BB26</f>
        <v>0</v>
      </c>
      <c r="H40" s="172">
        <f>Kalkulation_MS1!$Y$10/100*detail_MS1!$BO26</f>
        <v>0</v>
      </c>
      <c r="I40" s="172">
        <f>Kalkulation_MS1!$Y$10/100*detail_MS1!$CB26</f>
        <v>0</v>
      </c>
      <c r="J40" s="206">
        <f t="shared" si="9"/>
        <v>0</v>
      </c>
    </row>
    <row r="41" spans="1:10" hidden="1" outlineLevel="1">
      <c r="A41" s="1">
        <f>Kalkulation_MS1!AA$2</f>
        <v>0</v>
      </c>
      <c r="C41" s="172">
        <f>Kalkulation_MS1!$Z$10/100*detail_MS1!$B27</f>
        <v>0</v>
      </c>
      <c r="D41" s="172">
        <f>Kalkulation_MS1!$Z$10/100*detail_MS1!$O27</f>
        <v>0</v>
      </c>
      <c r="E41" s="172">
        <f>Kalkulation_MS1!$Z$10/100*detail_MS1!$AB27</f>
        <v>0</v>
      </c>
      <c r="F41" s="172">
        <f>Kalkulation_MS1!$Z$10/100*detail_MS1!$AO27</f>
        <v>0</v>
      </c>
      <c r="G41" s="172">
        <f>Kalkulation_MS1!$Z$10/100*detail_MS1!$BB27</f>
        <v>0</v>
      </c>
      <c r="H41" s="172">
        <f>Kalkulation_MS1!$Z$10/100*detail_MS1!$BO27</f>
        <v>0</v>
      </c>
      <c r="I41" s="172">
        <f>Kalkulation_MS1!$Z$10/100*detail_MS1!$CB27</f>
        <v>0</v>
      </c>
      <c r="J41" s="206">
        <f t="shared" si="9"/>
        <v>0</v>
      </c>
    </row>
    <row r="42" spans="1:10" hidden="1" outlineLevel="1">
      <c r="A42" s="1">
        <f>Kalkulation_MS1!AB$2</f>
        <v>0</v>
      </c>
      <c r="C42" s="172">
        <f>Kalkulation_MS1!$AA$10/100*detail_MS1!$B28</f>
        <v>0</v>
      </c>
      <c r="D42" s="172">
        <f>Kalkulation_MS1!$AA$10/100*detail_MS1!$O28</f>
        <v>0</v>
      </c>
      <c r="E42" s="172">
        <f>Kalkulation_MS1!$AA$10/100*detail_MS1!$AB28</f>
        <v>0</v>
      </c>
      <c r="F42" s="172">
        <f>Kalkulation_MS1!$AA$10/100*detail_MS1!$AO28</f>
        <v>0</v>
      </c>
      <c r="G42" s="172">
        <f>Kalkulation_MS1!$AA$10/100*detail_MS1!$BB28</f>
        <v>0</v>
      </c>
      <c r="H42" s="172">
        <f>Kalkulation_MS1!$AA$10/100*detail_MS1!$BO28</f>
        <v>0</v>
      </c>
      <c r="I42" s="172">
        <f>Kalkulation_MS1!$AA$10/100*detail_MS1!$CB28</f>
        <v>0</v>
      </c>
      <c r="J42" s="206">
        <f t="shared" si="9"/>
        <v>0</v>
      </c>
    </row>
    <row r="43" spans="1:10" hidden="1" outlineLevel="1">
      <c r="A43" s="1">
        <f>Kalkulation_MS1!AC$2</f>
        <v>0</v>
      </c>
      <c r="C43" s="172">
        <f>Kalkulation_MS1!$AB$10/100*detail_MS1!$B29</f>
        <v>0</v>
      </c>
      <c r="D43" s="172">
        <f>Kalkulation_MS1!$AB$10/100*detail_MS1!$O29</f>
        <v>0</v>
      </c>
      <c r="E43" s="172">
        <f>Kalkulation_MS1!$AB$10/100*detail_MS1!$AB29</f>
        <v>0</v>
      </c>
      <c r="F43" s="172">
        <f>Kalkulation_MS1!$AB$10/100*detail_MS1!$AO29</f>
        <v>0</v>
      </c>
      <c r="G43" s="172">
        <f>Kalkulation_MS1!$AB$10/100*detail_MS1!$BB29</f>
        <v>0</v>
      </c>
      <c r="H43" s="172">
        <f>Kalkulation_MS1!$AB$10/100*detail_MS1!$BO29</f>
        <v>0</v>
      </c>
      <c r="I43" s="172">
        <f>Kalkulation_MS1!$AB$10/100*detail_MS1!$CB29</f>
        <v>0</v>
      </c>
      <c r="J43" s="206">
        <f t="shared" si="9"/>
        <v>0</v>
      </c>
    </row>
    <row r="44" spans="1:10" hidden="1" outlineLevel="1">
      <c r="A44" s="1">
        <f>Kalkulation_MS1!AD$2</f>
        <v>0</v>
      </c>
      <c r="C44" s="172">
        <f>Kalkulation_MS1!$AC$10/100*detail_MS1!$B30</f>
        <v>0</v>
      </c>
      <c r="D44" s="172">
        <f>Kalkulation_MS1!$AC$10/100*detail_MS1!$O30</f>
        <v>0</v>
      </c>
      <c r="E44" s="172">
        <f>Kalkulation_MS1!$AC$10/100*detail_MS1!$AB30</f>
        <v>0</v>
      </c>
      <c r="F44" s="172">
        <f>Kalkulation_MS1!$AC$10/100*detail_MS1!$AO30</f>
        <v>0</v>
      </c>
      <c r="G44" s="172">
        <f>Kalkulation_MS1!$AC$10/100*detail_MS1!$BB30</f>
        <v>0</v>
      </c>
      <c r="H44" s="172">
        <f>Kalkulation_MS1!$AC$10/100*detail_MS1!$BO30</f>
        <v>0</v>
      </c>
      <c r="I44" s="172">
        <f>Kalkulation_MS1!$AC$10/100*detail_MS1!$CB30</f>
        <v>0</v>
      </c>
      <c r="J44" s="206">
        <f t="shared" si="9"/>
        <v>0</v>
      </c>
    </row>
    <row r="45" spans="1:10" hidden="1" outlineLevel="1">
      <c r="A45" s="1">
        <f>Kalkulation_MS1!AE$2</f>
        <v>0</v>
      </c>
      <c r="C45" s="172">
        <f>Kalkulation_MS1!$AD$10/100*detail_MS1!$B31</f>
        <v>0</v>
      </c>
      <c r="D45" s="172">
        <f>Kalkulation_MS1!$AD$10/100*detail_MS1!$O31</f>
        <v>0</v>
      </c>
      <c r="E45" s="172">
        <f>Kalkulation_MS1!$AD$10/100*detail_MS1!$AB31</f>
        <v>0</v>
      </c>
      <c r="F45" s="172">
        <f>Kalkulation_MS1!$AD$10/100*detail_MS1!$AO31</f>
        <v>0</v>
      </c>
      <c r="G45" s="172">
        <f>Kalkulation_MS1!$AD$10/100*detail_MS1!$BB31</f>
        <v>0</v>
      </c>
      <c r="H45" s="172">
        <f>Kalkulation_MS1!$AD$10/100*detail_MS1!$BO31</f>
        <v>0</v>
      </c>
      <c r="I45" s="172">
        <f>Kalkulation_MS1!$AD$10/100*detail_MS1!$CB31</f>
        <v>0</v>
      </c>
      <c r="J45" s="206">
        <f t="shared" si="9"/>
        <v>0</v>
      </c>
    </row>
    <row r="46" spans="1:10" hidden="1" outlineLevel="1">
      <c r="A46" s="1">
        <f>Kalkulation_MS1!AF$2</f>
        <v>0</v>
      </c>
      <c r="C46" s="172">
        <f>Kalkulation_MS1!$AE$10/100*detail_MS1!$B32</f>
        <v>0</v>
      </c>
      <c r="D46" s="172">
        <f>Kalkulation_MS1!$AE$10/100*detail_MS1!$O32</f>
        <v>0</v>
      </c>
      <c r="E46" s="172">
        <f>Kalkulation_MS1!$AE$10/100*detail_MS1!$AB32</f>
        <v>0</v>
      </c>
      <c r="F46" s="172">
        <f>Kalkulation_MS1!$AE$10/100*detail_MS1!$AO32</f>
        <v>0</v>
      </c>
      <c r="G46" s="172">
        <f>Kalkulation_MS1!$AE$10/100*detail_MS1!$BB32</f>
        <v>0</v>
      </c>
      <c r="H46" s="172">
        <f>Kalkulation_MS1!$AE$10/100*detail_MS1!$BO32</f>
        <v>0</v>
      </c>
      <c r="I46" s="172">
        <f>Kalkulation_MS1!$AE$10/100*detail_MS1!$CB32</f>
        <v>0</v>
      </c>
      <c r="J46" s="206">
        <f t="shared" si="9"/>
        <v>0</v>
      </c>
    </row>
    <row r="47" spans="1:10" hidden="1" outlineLevel="1">
      <c r="A47" s="1">
        <f>Kalkulation_MS1!AG$2</f>
        <v>0</v>
      </c>
      <c r="C47" s="172">
        <f>Kalkulation_MS1!$AF$10/100*detail_MS1!$B33</f>
        <v>0</v>
      </c>
      <c r="D47" s="172">
        <f>Kalkulation_MS1!$AF$10/100*detail_MS1!$O33</f>
        <v>0</v>
      </c>
      <c r="E47" s="172">
        <f>Kalkulation_MS1!$AF$10/100*detail_MS1!$AB33</f>
        <v>0</v>
      </c>
      <c r="F47" s="172">
        <f>Kalkulation_MS1!$AF$10/100*detail_MS1!$AO33</f>
        <v>0</v>
      </c>
      <c r="G47" s="172">
        <f>Kalkulation_MS1!$AF$10/100*detail_MS1!$BB33</f>
        <v>0</v>
      </c>
      <c r="H47" s="172">
        <f>Kalkulation_MS1!$AF$10/100*detail_MS1!$BO33</f>
        <v>0</v>
      </c>
      <c r="I47" s="172">
        <f>Kalkulation_MS1!$AF$10/100*detail_MS1!$CB33</f>
        <v>0</v>
      </c>
      <c r="J47" s="206">
        <f t="shared" si="9"/>
        <v>0</v>
      </c>
    </row>
    <row r="48" spans="1:10" hidden="1" outlineLevel="1">
      <c r="A48" s="1">
        <f>Kalkulation_MS1!AH$2</f>
        <v>0</v>
      </c>
      <c r="C48" s="172">
        <f>Kalkulation_MS1!$AG$10/100*detail_MS1!$B34</f>
        <v>0</v>
      </c>
      <c r="D48" s="172">
        <f>Kalkulation_MS1!$AG$10/100*detail_MS1!$O34</f>
        <v>0</v>
      </c>
      <c r="E48" s="172">
        <f>Kalkulation_MS1!$AG$10/100*detail_MS1!$AB34</f>
        <v>0</v>
      </c>
      <c r="F48" s="172">
        <f>Kalkulation_MS1!$AG$10/100*detail_MS1!$AO34</f>
        <v>0</v>
      </c>
      <c r="G48" s="172">
        <f>Kalkulation_MS1!$AG$10/100*detail_MS1!$BB34</f>
        <v>0</v>
      </c>
      <c r="H48" s="172">
        <f>Kalkulation_MS1!$AG$10/100*detail_MS1!$BO34</f>
        <v>0</v>
      </c>
      <c r="I48" s="172">
        <f>Kalkulation_MS1!$AG$10/100*detail_MS1!$CB34</f>
        <v>0</v>
      </c>
      <c r="J48" s="206">
        <f t="shared" si="9"/>
        <v>0</v>
      </c>
    </row>
    <row r="49" spans="1:11" hidden="1" outlineLevel="1">
      <c r="A49" s="1">
        <f>Kalkulation_MS1!AI$2</f>
        <v>0</v>
      </c>
      <c r="C49" s="172">
        <f>Kalkulation_MS1!$AH$10/100*detail_MS1!$B35</f>
        <v>0</v>
      </c>
      <c r="D49" s="172">
        <f>Kalkulation_MS1!$AH$10/100*detail_MS1!$O35</f>
        <v>0</v>
      </c>
      <c r="E49" s="172">
        <f>Kalkulation_MS1!$AH$10/100*detail_MS1!$AB35</f>
        <v>0</v>
      </c>
      <c r="F49" s="172">
        <f>Kalkulation_MS1!$AH$10/100*detail_MS1!$AO35</f>
        <v>0</v>
      </c>
      <c r="G49" s="172">
        <f>Kalkulation_MS1!$AH$10/100*detail_MS1!$BB35</f>
        <v>0</v>
      </c>
      <c r="H49" s="172">
        <f>Kalkulation_MS1!$AH$10/100*detail_MS1!$BO35</f>
        <v>0</v>
      </c>
      <c r="I49" s="172">
        <f>Kalkulation_MS1!$AH$10/100*detail_MS1!$CB35</f>
        <v>0</v>
      </c>
      <c r="J49" s="206">
        <f t="shared" si="9"/>
        <v>0</v>
      </c>
    </row>
    <row r="50" spans="1:11" hidden="1" outlineLevel="1">
      <c r="A50" s="1">
        <f>Kalkulation_MS1!AJ$2</f>
        <v>0</v>
      </c>
      <c r="C50" s="172">
        <f>Kalkulation_MS1!$AI$10/100*detail_MS1!$B36</f>
        <v>0</v>
      </c>
      <c r="D50" s="172">
        <f>Kalkulation_MS1!$AI$10/100*detail_MS1!$O36</f>
        <v>0</v>
      </c>
      <c r="E50" s="172">
        <f>Kalkulation_MS1!$AI$10/100*detail_MS1!$AB36</f>
        <v>0</v>
      </c>
      <c r="F50" s="172">
        <f>Kalkulation_MS1!$AI$10/100*detail_MS1!$AO36</f>
        <v>0</v>
      </c>
      <c r="G50" s="172">
        <f>Kalkulation_MS1!$AI$10/100*detail_MS1!$BB36</f>
        <v>0</v>
      </c>
      <c r="H50" s="172">
        <f>Kalkulation_MS1!$AI$10/100*detail_MS1!$BO36</f>
        <v>0</v>
      </c>
      <c r="I50" s="172">
        <f>Kalkulation_MS1!$AI$10/100*detail_MS1!$CB36</f>
        <v>0</v>
      </c>
      <c r="J50" s="206">
        <f t="shared" si="9"/>
        <v>0</v>
      </c>
    </row>
    <row r="51" spans="1:11" hidden="1" outlineLevel="1">
      <c r="A51" s="1">
        <f>Kalkulation_MS1!AK$2</f>
        <v>0</v>
      </c>
      <c r="C51" s="172">
        <f>Kalkulation_MS1!$AJ$10/100*detail_MS1!$B37</f>
        <v>0</v>
      </c>
      <c r="D51" s="172">
        <f>Kalkulation_MS1!$AJ$10/100*detail_MS1!$O37</f>
        <v>0</v>
      </c>
      <c r="E51" s="172">
        <f>Kalkulation_MS1!$AJ$10/100*detail_MS1!$AB37</f>
        <v>0</v>
      </c>
      <c r="F51" s="172">
        <f>Kalkulation_MS1!$AJ$10/100*detail_MS1!$AO37</f>
        <v>0</v>
      </c>
      <c r="G51" s="172">
        <f>Kalkulation_MS1!$AJ$10/100*detail_MS1!$BB37</f>
        <v>0</v>
      </c>
      <c r="H51" s="172">
        <f>Kalkulation_MS1!$AJ$10/100*detail_MS1!$BO37</f>
        <v>0</v>
      </c>
      <c r="I51" s="172">
        <f>Kalkulation_MS1!$AJ$10/100*detail_MS1!$CB37</f>
        <v>0</v>
      </c>
      <c r="J51" s="206">
        <f t="shared" si="9"/>
        <v>0</v>
      </c>
    </row>
    <row r="52" spans="1:11" hidden="1" outlineLevel="1">
      <c r="A52" s="1">
        <f>Kalkulation_MS1!AL$2</f>
        <v>0</v>
      </c>
      <c r="C52" s="172">
        <f>Kalkulation_MS1!$AK$10/100*detail_MS1!$B38</f>
        <v>0</v>
      </c>
      <c r="D52" s="172">
        <f>Kalkulation_MS1!$AK$10/100*detail_MS1!$O38</f>
        <v>0</v>
      </c>
      <c r="E52" s="172">
        <f>Kalkulation_MS1!$AK$10/100*detail_MS1!$AB38</f>
        <v>0</v>
      </c>
      <c r="F52" s="172">
        <f>Kalkulation_MS1!$AK$10/100*detail_MS1!$AO38</f>
        <v>0</v>
      </c>
      <c r="G52" s="172">
        <f>Kalkulation_MS1!$AK$10/100*detail_MS1!$BB38</f>
        <v>0</v>
      </c>
      <c r="H52" s="172">
        <f>Kalkulation_MS1!$AK$10/100*detail_MS1!$BO38</f>
        <v>0</v>
      </c>
      <c r="I52" s="172">
        <f>Kalkulation_MS1!$AK$10/100*detail_MS1!$CB38</f>
        <v>0</v>
      </c>
      <c r="J52" s="206">
        <f t="shared" si="9"/>
        <v>0</v>
      </c>
    </row>
    <row r="53" spans="1:11" hidden="1" outlineLevel="1">
      <c r="A53" s="1">
        <f>Kalkulation_MS1!AM$2</f>
        <v>0</v>
      </c>
      <c r="C53" s="172">
        <f>Kalkulation_MS1!$AL$10/100*detail_MS1!$B39</f>
        <v>0</v>
      </c>
      <c r="D53" s="172">
        <f>Kalkulation_MS1!$AL$10/100*detail_MS1!$O39</f>
        <v>0</v>
      </c>
      <c r="E53" s="172">
        <f>Kalkulation_MS1!$AL$10/100*detail_MS1!$AB39</f>
        <v>0</v>
      </c>
      <c r="F53" s="172">
        <f>Kalkulation_MS1!$AL$10/100*detail_MS1!$AO39</f>
        <v>0</v>
      </c>
      <c r="G53" s="172">
        <f>Kalkulation_MS1!$AL$10/100*detail_MS1!$BB39</f>
        <v>0</v>
      </c>
      <c r="H53" s="172">
        <f>Kalkulation_MS1!$AL$10/100*detail_MS1!$BO39</f>
        <v>0</v>
      </c>
      <c r="I53" s="172">
        <f>Kalkulation_MS1!$AL$10/100*detail_MS1!$CB39</f>
        <v>0</v>
      </c>
      <c r="J53" s="206">
        <f t="shared" si="9"/>
        <v>0</v>
      </c>
    </row>
    <row r="54" spans="1:11" hidden="1" outlineLevel="1">
      <c r="A54" s="1">
        <f>Kalkulation_MS1!AN$2</f>
        <v>0</v>
      </c>
      <c r="C54" s="172">
        <f>Kalkulation_MS1!$AM$10/100*detail_MS1!$B40</f>
        <v>0</v>
      </c>
      <c r="D54" s="172">
        <f>Kalkulation_MS1!$AM$10/100*detail_MS1!$O40</f>
        <v>0</v>
      </c>
      <c r="E54" s="172">
        <f>Kalkulation_MS1!$AM$10/100*detail_MS1!$AB40</f>
        <v>0</v>
      </c>
      <c r="F54" s="172">
        <f>Kalkulation_MS1!$AM$10/100*detail_MS1!$AO40</f>
        <v>0</v>
      </c>
      <c r="G54" s="172">
        <f>Kalkulation_MS1!$AM$10/100*detail_MS1!$BB40</f>
        <v>0</v>
      </c>
      <c r="H54" s="172">
        <f>Kalkulation_MS1!$AM$10/100*detail_MS1!$BO40</f>
        <v>0</v>
      </c>
      <c r="I54" s="172">
        <f>Kalkulation_MS1!$AM$10/100*detail_MS1!$CB40</f>
        <v>0</v>
      </c>
      <c r="J54" s="206">
        <f t="shared" si="9"/>
        <v>0</v>
      </c>
    </row>
    <row r="55" spans="1:11" hidden="1" outlineLevel="1">
      <c r="A55" s="1">
        <f>Kalkulation_MS1!AO$2</f>
        <v>0</v>
      </c>
      <c r="C55" s="172">
        <f>Kalkulation_MS1!$AN$10/100*detail_MS1!$B41</f>
        <v>0</v>
      </c>
      <c r="D55" s="172">
        <f>Kalkulation_MS1!$AN$10/100*detail_MS1!$O41</f>
        <v>0</v>
      </c>
      <c r="E55" s="172">
        <f>Kalkulation_MS1!$AN$10/100*detail_MS1!$AB41</f>
        <v>0</v>
      </c>
      <c r="F55" s="172">
        <f>Kalkulation_MS1!$AN$10/100*detail_MS1!$AO41</f>
        <v>0</v>
      </c>
      <c r="G55" s="172">
        <f>Kalkulation_MS1!$AN$10/100*detail_MS1!$BB41</f>
        <v>0</v>
      </c>
      <c r="H55" s="172">
        <f>Kalkulation_MS1!$AN$10/100*detail_MS1!$BO41</f>
        <v>0</v>
      </c>
      <c r="I55" s="172">
        <f>Kalkulation_MS1!$AN$10/100*detail_MS1!$CB41</f>
        <v>0</v>
      </c>
      <c r="J55" s="206">
        <f t="shared" si="9"/>
        <v>0</v>
      </c>
    </row>
    <row r="56" spans="1:11" hidden="1" outlineLevel="1">
      <c r="A56" s="1">
        <f>Kalkulation_MS1!AP$2</f>
        <v>0</v>
      </c>
      <c r="C56" s="172">
        <f>Kalkulation_MS1!$AO$10/100*detail_MS1!$B42</f>
        <v>0</v>
      </c>
      <c r="D56" s="172">
        <f>Kalkulation_MS1!$AO$10/100*detail_MS1!$O42</f>
        <v>0</v>
      </c>
      <c r="E56" s="172">
        <f>Kalkulation_MS1!$AO$10/100*detail_MS1!$AB42</f>
        <v>0</v>
      </c>
      <c r="F56" s="172">
        <f>Kalkulation_MS1!$AO$10/100*detail_MS1!$AO42</f>
        <v>0</v>
      </c>
      <c r="G56" s="172">
        <f>Kalkulation_MS1!$AO$10/100*detail_MS1!$BB42</f>
        <v>0</v>
      </c>
      <c r="H56" s="172">
        <f>Kalkulation_MS1!$AO$10/100*detail_MS1!$BO42</f>
        <v>0</v>
      </c>
      <c r="I56" s="172">
        <f>Kalkulation_MS1!$AO$10/100*detail_MS1!$CB42</f>
        <v>0</v>
      </c>
      <c r="J56" s="206">
        <f t="shared" si="9"/>
        <v>0</v>
      </c>
    </row>
    <row r="57" spans="1:11" hidden="1" outlineLevel="1">
      <c r="A57" s="1">
        <f>Kalkulation_MS1!AQ$2</f>
        <v>0</v>
      </c>
      <c r="C57" s="172">
        <f>Kalkulation_MS1!$AP$10/100*detail_MS1!$B43</f>
        <v>0</v>
      </c>
      <c r="D57" s="172">
        <f>Kalkulation_MS1!$AP$10/100*detail_MS1!$O43</f>
        <v>0</v>
      </c>
      <c r="E57" s="172">
        <f>Kalkulation_MS1!$AP$10/100*detail_MS1!$AB43</f>
        <v>0</v>
      </c>
      <c r="F57" s="172">
        <f>Kalkulation_MS1!$AP$10/100*detail_MS1!$AO43</f>
        <v>0</v>
      </c>
      <c r="G57" s="172">
        <f>Kalkulation_MS1!$AP$10/100*detail_MS1!$BB43</f>
        <v>0</v>
      </c>
      <c r="H57" s="172">
        <f>Kalkulation_MS1!$AP$10/100*detail_MS1!$BO43</f>
        <v>0</v>
      </c>
      <c r="I57" s="172">
        <f>Kalkulation_MS1!$AP$10/100*detail_MS1!$CB43</f>
        <v>0</v>
      </c>
      <c r="J57" s="206">
        <f t="shared" si="9"/>
        <v>0</v>
      </c>
    </row>
    <row r="58" spans="1:11" hidden="1" outlineLevel="1">
      <c r="A58" s="1">
        <f>Kalkulation_MS1!AR$2</f>
        <v>0</v>
      </c>
      <c r="C58" s="172">
        <f>Kalkulation_MS1!$AQ$10/100*detail_MS1!$B44</f>
        <v>0</v>
      </c>
      <c r="D58" s="172">
        <f>Kalkulation_MS1!$AQ$10/100*detail_MS1!$O44</f>
        <v>0</v>
      </c>
      <c r="E58" s="172">
        <f>Kalkulation_MS1!$AQ$10/100*detail_MS1!$AB44</f>
        <v>0</v>
      </c>
      <c r="F58" s="172">
        <f>Kalkulation_MS1!$AQ$10/100*detail_MS1!$AO44</f>
        <v>0</v>
      </c>
      <c r="G58" s="172">
        <f>Kalkulation_MS1!$AQ$10/100*detail_MS1!$BB44</f>
        <v>0</v>
      </c>
      <c r="H58" s="172">
        <f>Kalkulation_MS1!$AQ$10/100*detail_MS1!$BO44</f>
        <v>0</v>
      </c>
      <c r="I58" s="172">
        <f>Kalkulation_MS1!$AQ$10/100*detail_MS1!$CB44</f>
        <v>0</v>
      </c>
      <c r="J58" s="206">
        <f t="shared" si="9"/>
        <v>0</v>
      </c>
    </row>
    <row r="59" spans="1:11" hidden="1" outlineLevel="1">
      <c r="A59" s="1">
        <f>Kalkulation_MS1!AS$2</f>
        <v>0</v>
      </c>
      <c r="C59" s="172">
        <f>Kalkulation_MS1!$AR$10/100*detail_MS1!$B45</f>
        <v>0</v>
      </c>
      <c r="D59" s="172">
        <f>Kalkulation_MS1!$AR$10/100*detail_MS1!$O45</f>
        <v>0</v>
      </c>
      <c r="E59" s="172">
        <f>Kalkulation_MS1!$AR$10/100*detail_MS1!$AB45</f>
        <v>0</v>
      </c>
      <c r="F59" s="172">
        <f>Kalkulation_MS1!$AR$10/100*detail_MS1!$AO45</f>
        <v>0</v>
      </c>
      <c r="G59" s="172">
        <f>Kalkulation_MS1!$AR$10/100*detail_MS1!$BB45</f>
        <v>0</v>
      </c>
      <c r="H59" s="172">
        <f>Kalkulation_MS1!$AR$10/100*detail_MS1!$BO45</f>
        <v>0</v>
      </c>
      <c r="I59" s="172">
        <f>Kalkulation_MS1!$AR$10/100*detail_MS1!$CB45</f>
        <v>0</v>
      </c>
      <c r="J59" s="206">
        <f t="shared" si="9"/>
        <v>0</v>
      </c>
    </row>
    <row r="60" spans="1:11" hidden="1" outlineLevel="1">
      <c r="A60" s="1">
        <f>Kalkulation_MS1!AS$2</f>
        <v>0</v>
      </c>
      <c r="C60" s="172">
        <f>Kalkulation_MS1!$AS$10/100*detail_MS1!$B46</f>
        <v>0</v>
      </c>
      <c r="D60" s="172">
        <f>Kalkulation_MS1!$AS$10/100*detail_MS1!$O46</f>
        <v>0</v>
      </c>
      <c r="E60" s="172">
        <f>Kalkulation_MS1!$AS$10/100*detail_MS1!$AB46</f>
        <v>0</v>
      </c>
      <c r="F60" s="172">
        <f>Kalkulation_MS1!$AS$10/100*detail_MS1!$AO46</f>
        <v>0</v>
      </c>
      <c r="G60" s="172">
        <f>Kalkulation_MS1!$AS$10/100*detail_MS1!$BB46</f>
        <v>0</v>
      </c>
      <c r="H60" s="172">
        <f>Kalkulation_MS1!$AS$10/100*detail_MS1!$BO46</f>
        <v>0</v>
      </c>
      <c r="I60" s="172">
        <f>Kalkulation_MS1!$AS$10/100*detail_MS1!$CB46</f>
        <v>0</v>
      </c>
      <c r="J60" s="206">
        <f t="shared" si="9"/>
        <v>0</v>
      </c>
    </row>
    <row r="61" spans="1:11" s="3" customFormat="1" hidden="1" outlineLevel="1">
      <c r="A61" s="88" t="s">
        <v>438</v>
      </c>
      <c r="B61" s="88"/>
      <c r="C61" s="201">
        <f t="shared" ref="C61:J61" si="10">SUM(C21:C60)</f>
        <v>4440</v>
      </c>
      <c r="D61" s="201">
        <f t="shared" si="10"/>
        <v>4440</v>
      </c>
      <c r="E61" s="201">
        <f t="shared" si="10"/>
        <v>4440</v>
      </c>
      <c r="F61" s="201">
        <f t="shared" si="10"/>
        <v>4440</v>
      </c>
      <c r="G61" s="201">
        <f t="shared" si="10"/>
        <v>4440</v>
      </c>
      <c r="H61" s="201">
        <f t="shared" si="10"/>
        <v>4440</v>
      </c>
      <c r="I61" s="201">
        <f t="shared" si="10"/>
        <v>4440</v>
      </c>
      <c r="J61" s="79">
        <f t="shared" si="10"/>
        <v>31080</v>
      </c>
      <c r="K61" s="85"/>
    </row>
    <row r="62" spans="1:11" hidden="1" outlineLevel="1">
      <c r="A62" s="203" t="s">
        <v>439</v>
      </c>
      <c r="J62" s="205">
        <f t="shared" si="8"/>
        <v>0</v>
      </c>
    </row>
    <row r="63" spans="1:11" hidden="1" outlineLevel="1">
      <c r="A63" s="1">
        <f t="shared" ref="A63:A72" si="11">A21</f>
        <v>0</v>
      </c>
      <c r="C63" s="172">
        <f>(Kalkulation_MS1!$F$13+Kalkulation_MS1!$F$14)/100*detail_MS1!B7</f>
        <v>0</v>
      </c>
      <c r="D63" s="172">
        <f>(Kalkulation_MS1!$F$13+Kalkulation_MS1!$F$14)/100*detail_MS1!O7</f>
        <v>0</v>
      </c>
      <c r="E63" s="172">
        <f>(Kalkulation_MS1!$F$13+Kalkulation_MS1!$F$14)/100*detail_MS1!AB7</f>
        <v>0</v>
      </c>
      <c r="F63" s="172">
        <f>(Kalkulation_MS1!$F$13+Kalkulation_MS1!$F$14)/100*detail_MS1!AO7</f>
        <v>0</v>
      </c>
      <c r="G63" s="172">
        <f>(Kalkulation_MS1!$F$13+Kalkulation_MS1!$F$14)/100*detail_MS1!BB7</f>
        <v>0</v>
      </c>
      <c r="H63" s="172">
        <f>(Kalkulation_MS1!$F$13+Kalkulation_MS1!$F$14)/100*detail_MS1!BO7</f>
        <v>0</v>
      </c>
      <c r="I63" s="172">
        <f>(Kalkulation_MS1!$F$13+Kalkulation_MS1!$F$14)/100*detail_MS1!CB7</f>
        <v>0</v>
      </c>
      <c r="J63" s="206">
        <f t="shared" si="8"/>
        <v>0</v>
      </c>
    </row>
    <row r="64" spans="1:11" hidden="1" outlineLevel="1">
      <c r="A64" s="1">
        <f t="shared" si="11"/>
        <v>0</v>
      </c>
      <c r="C64" s="172">
        <f>(Kalkulation_MS1!$G$13+Kalkulation_MS1!$G$14)/100*detail_MS1!B8</f>
        <v>0</v>
      </c>
      <c r="D64" s="172">
        <f>(Kalkulation_MS1!$G$13+Kalkulation_MS1!$G$14)/100*detail_MS1!O8</f>
        <v>0</v>
      </c>
      <c r="E64" s="172">
        <f>(Kalkulation_MS1!$G$13+Kalkulation_MS1!$G$14)/100*detail_MS1!AB8</f>
        <v>0</v>
      </c>
      <c r="F64" s="172">
        <f>(Kalkulation_MS1!$G$13+Kalkulation_MS1!$G$14)/100*detail_MS1!AO8</f>
        <v>0</v>
      </c>
      <c r="G64" s="172">
        <f>(Kalkulation_MS1!$G$13+Kalkulation_MS1!$G$14)/100*detail_MS1!BB8</f>
        <v>0</v>
      </c>
      <c r="H64" s="172">
        <f>(Kalkulation_MS1!$G$13+Kalkulation_MS1!$G$14)/100*detail_MS1!BO8</f>
        <v>0</v>
      </c>
      <c r="I64" s="172">
        <f>(Kalkulation_MS1!$G$13+Kalkulation_MS1!$G$14)/100*detail_MS1!CB8</f>
        <v>0</v>
      </c>
      <c r="J64" s="206">
        <f t="shared" si="8"/>
        <v>0</v>
      </c>
    </row>
    <row r="65" spans="1:10" hidden="1" outlineLevel="1">
      <c r="A65" s="249">
        <f t="shared" si="11"/>
        <v>0</v>
      </c>
      <c r="C65" s="172">
        <f>(Kalkulation_MS1!$H$13+Kalkulation_MS1!$H$14)/100*detail_MS1!B9</f>
        <v>0</v>
      </c>
      <c r="D65" s="172">
        <f>(Kalkulation_MS1!$H$13+Kalkulation_MS1!$H$14)/100*detail_MS1!O9</f>
        <v>0</v>
      </c>
      <c r="E65" s="172">
        <f>(Kalkulation_MS1!$H$13+Kalkulation_MS1!$H$14)/100*detail_MS1!AB9</f>
        <v>0</v>
      </c>
      <c r="F65" s="172">
        <f>(Kalkulation_MS1!$H$13+Kalkulation_MS1!$H$14)/100*detail_MS1!AO9</f>
        <v>0</v>
      </c>
      <c r="G65" s="172">
        <f>(Kalkulation_MS1!$H$13+Kalkulation_MS1!$H$14)/100*detail_MS1!BB9</f>
        <v>0</v>
      </c>
      <c r="H65" s="172">
        <f>(Kalkulation_MS1!$H$13+Kalkulation_MS1!$H$14)/100*detail_MS1!BO9</f>
        <v>0</v>
      </c>
      <c r="I65" s="172">
        <f>(Kalkulation_MS1!$H$13+Kalkulation_MS1!$H$14)/100*detail_MS1!CB9</f>
        <v>0</v>
      </c>
      <c r="J65" s="206">
        <f t="shared" si="8"/>
        <v>0</v>
      </c>
    </row>
    <row r="66" spans="1:10" hidden="1" outlineLevel="1">
      <c r="A66" s="1">
        <f t="shared" si="11"/>
        <v>0</v>
      </c>
      <c r="C66" s="172">
        <f>(Kalkulation_MS1!$I$13+Kalkulation_MS1!$I$14)/100*detail_MS1!B10</f>
        <v>0</v>
      </c>
      <c r="D66" s="172">
        <f>(Kalkulation_MS1!$I$13+Kalkulation_MS1!$I$14)/100*detail_MS1!O10</f>
        <v>0</v>
      </c>
      <c r="E66" s="172">
        <f>(Kalkulation_MS1!$I$13+Kalkulation_MS1!$I$14)/100*detail_MS1!AB10</f>
        <v>0</v>
      </c>
      <c r="F66" s="172">
        <f>(Kalkulation_MS1!$I$13+Kalkulation_MS1!$I$14)/100*detail_MS1!AO10</f>
        <v>0</v>
      </c>
      <c r="G66" s="172">
        <f>(Kalkulation_MS1!$I$13+Kalkulation_MS1!$I$14)/100*detail_MS1!BB10</f>
        <v>0</v>
      </c>
      <c r="H66" s="172">
        <f>(Kalkulation_MS1!$I$13+Kalkulation_MS1!$I$14)/100*detail_MS1!BO10</f>
        <v>0</v>
      </c>
      <c r="I66" s="172">
        <f>(Kalkulation_MS1!$I$13+Kalkulation_MS1!$I$14)/100*detail_MS1!CB10</f>
        <v>0</v>
      </c>
      <c r="J66" s="206">
        <f t="shared" si="8"/>
        <v>0</v>
      </c>
    </row>
    <row r="67" spans="1:10" hidden="1" outlineLevel="1">
      <c r="A67" s="1">
        <f t="shared" si="11"/>
        <v>0</v>
      </c>
      <c r="C67" s="172">
        <f>(Kalkulation_MS1!$J$13+Kalkulation_MS1!$J$14)/100*detail_MS1!B11</f>
        <v>0</v>
      </c>
      <c r="D67" s="172">
        <f>(Kalkulation_MS1!$J$13+Kalkulation_MS1!$J$14)/100*detail_MS1!O11</f>
        <v>0</v>
      </c>
      <c r="E67" s="172">
        <f>(Kalkulation_MS1!$J$13+Kalkulation_MS1!$J$14)/100*detail_MS1!AB11</f>
        <v>0</v>
      </c>
      <c r="F67" s="172">
        <f>(Kalkulation_MS1!$J$13+Kalkulation_MS1!$J$14)/100*detail_MS1!AO11</f>
        <v>0</v>
      </c>
      <c r="G67" s="172">
        <f>(Kalkulation_MS1!$J$13+Kalkulation_MS1!$J$14)/100*detail_MS1!BB11</f>
        <v>0</v>
      </c>
      <c r="H67" s="172">
        <f>(Kalkulation_MS1!$J$13+Kalkulation_MS1!$J$14)/100*detail_MS1!BO11</f>
        <v>0</v>
      </c>
      <c r="I67" s="172">
        <f>(Kalkulation_MS1!$J$13+Kalkulation_MS1!$J$14)/100*detail_MS1!CB11</f>
        <v>0</v>
      </c>
      <c r="J67" s="206">
        <f t="shared" si="8"/>
        <v>0</v>
      </c>
    </row>
    <row r="68" spans="1:10" hidden="1" outlineLevel="1">
      <c r="A68" s="1">
        <f t="shared" si="11"/>
        <v>0</v>
      </c>
      <c r="C68" s="172">
        <f>(Kalkulation_MS1!$K$13+Kalkulation_MS1!$K$14)/100*detail_MS1!B12</f>
        <v>0</v>
      </c>
      <c r="D68" s="172">
        <f>(Kalkulation_MS1!$K$13+Kalkulation_MS1!$K$14)/100*detail_MS1!O12</f>
        <v>0</v>
      </c>
      <c r="E68" s="172">
        <f>(Kalkulation_MS1!$K$13+Kalkulation_MS1!$K$14)/100*detail_MS1!AB12</f>
        <v>0</v>
      </c>
      <c r="F68" s="172">
        <f>(Kalkulation_MS1!$K$13+Kalkulation_MS1!$K$14)/100*detail_MS1!AO12</f>
        <v>0</v>
      </c>
      <c r="G68" s="172">
        <f>(Kalkulation_MS1!$K$13+Kalkulation_MS1!$K$14)/100*detail_MS1!BB12</f>
        <v>0</v>
      </c>
      <c r="H68" s="172">
        <f>(Kalkulation_MS1!$K$13+Kalkulation_MS1!$K$14)/100*detail_MS1!BO12</f>
        <v>0</v>
      </c>
      <c r="I68" s="172">
        <f>(Kalkulation_MS1!$K$13+Kalkulation_MS1!$K$14)/100*detail_MS1!CB12</f>
        <v>0</v>
      </c>
      <c r="J68" s="206">
        <f t="shared" si="8"/>
        <v>0</v>
      </c>
    </row>
    <row r="69" spans="1:10" hidden="1" outlineLevel="1">
      <c r="A69" s="1">
        <f t="shared" si="11"/>
        <v>0</v>
      </c>
      <c r="C69" s="172">
        <f>(Kalkulation_MS1!$L$13+Kalkulation_MS1!$L$14)/100*detail_MS1!B13</f>
        <v>0</v>
      </c>
      <c r="D69" s="172">
        <f>(Kalkulation_MS1!$L$13+Kalkulation_MS1!$L$14)/100*detail_MS1!O13</f>
        <v>0</v>
      </c>
      <c r="E69" s="172">
        <f>(Kalkulation_MS1!$L$13+Kalkulation_MS1!$L$14)/100*detail_MS1!AB13</f>
        <v>0</v>
      </c>
      <c r="F69" s="172">
        <f>(Kalkulation_MS1!$L$13+Kalkulation_MS1!$L$14)/100*detail_MS1!AO13</f>
        <v>0</v>
      </c>
      <c r="G69" s="172">
        <f>(Kalkulation_MS1!$L$13+Kalkulation_MS1!$L$14)/100*detail_MS1!BB13</f>
        <v>0</v>
      </c>
      <c r="H69" s="172">
        <f>(Kalkulation_MS1!$L$13+Kalkulation_MS1!$L$14)/100*detail_MS1!BO13</f>
        <v>0</v>
      </c>
      <c r="I69" s="172">
        <f>(Kalkulation_MS1!$L$13+Kalkulation_MS1!$L$14)/100*detail_MS1!CB13</f>
        <v>0</v>
      </c>
      <c r="J69" s="206">
        <f t="shared" si="8"/>
        <v>0</v>
      </c>
    </row>
    <row r="70" spans="1:10" hidden="1" outlineLevel="1">
      <c r="A70" s="1">
        <f t="shared" si="11"/>
        <v>0</v>
      </c>
      <c r="C70" s="172">
        <f>(Kalkulation_MS1!$M$13+Kalkulation_MS1!$M$14)/100*detail_MS1!B14</f>
        <v>0</v>
      </c>
      <c r="D70" s="172">
        <f>(Kalkulation_MS1!$M$13+Kalkulation_MS1!$M$14)/100*detail_MS1!O14</f>
        <v>0</v>
      </c>
      <c r="E70" s="172">
        <f>(Kalkulation_MS1!$M$13+Kalkulation_MS1!$M$14)/100*detail_MS1!AB14</f>
        <v>0</v>
      </c>
      <c r="F70" s="172">
        <f>(Kalkulation_MS1!$M$13+Kalkulation_MS1!$M$14)/100*detail_MS1!AO14</f>
        <v>0</v>
      </c>
      <c r="G70" s="172">
        <f>(Kalkulation_MS1!$M$13+Kalkulation_MS1!$M$14)/100*detail_MS1!BB14</f>
        <v>0</v>
      </c>
      <c r="H70" s="172">
        <f>(Kalkulation_MS1!$M$13+Kalkulation_MS1!$M$14)/100*detail_MS1!BO14</f>
        <v>0</v>
      </c>
      <c r="I70" s="172">
        <f>(Kalkulation_MS1!$M$13+Kalkulation_MS1!$M$14)/100*detail_MS1!CB14</f>
        <v>0</v>
      </c>
      <c r="J70" s="206">
        <f t="shared" si="8"/>
        <v>0</v>
      </c>
    </row>
    <row r="71" spans="1:10" hidden="1" outlineLevel="1">
      <c r="A71" s="1">
        <f t="shared" si="11"/>
        <v>0</v>
      </c>
      <c r="C71" s="172">
        <f>(Kalkulation_MS1!$N$13+Kalkulation_MS1!$N$14)/100*detail_MS1!B15</f>
        <v>0</v>
      </c>
      <c r="D71" s="172">
        <f>(Kalkulation_MS1!$N$13+Kalkulation_MS1!$N$14)/100*detail_MS1!O15</f>
        <v>0</v>
      </c>
      <c r="E71" s="172">
        <f>(Kalkulation_MS1!$N$13+Kalkulation_MS1!$N$14)/100*detail_MS1!AB15</f>
        <v>0</v>
      </c>
      <c r="F71" s="172">
        <f>(Kalkulation_MS1!$N$13+Kalkulation_MS1!$N$14)/100*detail_MS1!AO15</f>
        <v>0</v>
      </c>
      <c r="G71" s="172">
        <f>(Kalkulation_MS1!$N$13+Kalkulation_MS1!$N$14)/100*detail_MS1!BB15</f>
        <v>0</v>
      </c>
      <c r="H71" s="172">
        <f>(Kalkulation_MS1!$N$13+Kalkulation_MS1!$N$14)/100*detail_MS1!BO15</f>
        <v>0</v>
      </c>
      <c r="I71" s="172">
        <f>(Kalkulation_MS1!$N$13+Kalkulation_MS1!$N$14)/100*detail_MS1!CB15</f>
        <v>0</v>
      </c>
      <c r="J71" s="206">
        <f t="shared" si="8"/>
        <v>0</v>
      </c>
    </row>
    <row r="72" spans="1:10" hidden="1" outlineLevel="1">
      <c r="A72" s="1">
        <f t="shared" si="11"/>
        <v>0</v>
      </c>
      <c r="C72" s="172">
        <f>(Kalkulation_MS1!$O$13+Kalkulation_MS1!$O$14)/100*detail_MS1!B16</f>
        <v>0</v>
      </c>
      <c r="D72" s="172">
        <f>(Kalkulation_MS1!$O$13+Kalkulation_MS1!$O$14)/100*detail_MS1!O16</f>
        <v>0</v>
      </c>
      <c r="E72" s="172">
        <f>(Kalkulation_MS1!$O$13+Kalkulation_MS1!$O$14)/100*detail_MS1!AB16</f>
        <v>0</v>
      </c>
      <c r="F72" s="172">
        <f>(Kalkulation_MS1!$O$13+Kalkulation_MS1!$O$14)/100*detail_MS1!AO16</f>
        <v>0</v>
      </c>
      <c r="G72" s="172">
        <f>(Kalkulation_MS1!$O$13+Kalkulation_MS1!$O$14)/100*detail_MS1!BB16</f>
        <v>0</v>
      </c>
      <c r="H72" s="172">
        <f>(Kalkulation_MS1!$O$13+Kalkulation_MS1!$O$14)/100*detail_MS1!BO16</f>
        <v>0</v>
      </c>
      <c r="I72" s="172">
        <f>(Kalkulation_MS1!$O$13+Kalkulation_MS1!$O$14)/100*detail_MS1!CB16</f>
        <v>0</v>
      </c>
      <c r="J72" s="206">
        <f t="shared" si="8"/>
        <v>0</v>
      </c>
    </row>
    <row r="73" spans="1:10" hidden="1" outlineLevel="1">
      <c r="A73" s="1">
        <f t="shared" ref="A73:A102" si="12">A31</f>
        <v>0</v>
      </c>
      <c r="C73" s="172">
        <f>(Kalkulation_MS1!$P$13+Kalkulation_MS1!$P$14)/100*detail_MS1!B17</f>
        <v>0</v>
      </c>
      <c r="D73" s="172">
        <f>(Kalkulation_MS1!$P$13+Kalkulation_MS1!$P$14)/100*detail_MS1!O17</f>
        <v>0</v>
      </c>
      <c r="E73" s="172">
        <f>(Kalkulation_MS1!$P$13+Kalkulation_MS1!$P$14)/100*detail_MS1!AB17</f>
        <v>0</v>
      </c>
      <c r="F73" s="172">
        <f>(Kalkulation_MS1!$P$13+Kalkulation_MS1!$P$14)/100*detail_MS1!AO17</f>
        <v>0</v>
      </c>
      <c r="G73" s="172">
        <f>(Kalkulation_MS1!$P$13+Kalkulation_MS1!$P$14)/100*detail_MS1!BB17</f>
        <v>0</v>
      </c>
      <c r="H73" s="172">
        <f>(Kalkulation_MS1!$P$13+Kalkulation_MS1!$P$14)/100*detail_MS1!BO17</f>
        <v>0</v>
      </c>
      <c r="I73" s="172">
        <f>(Kalkulation_MS1!$P$13+Kalkulation_MS1!$P$14)/100*detail_MS1!CB17</f>
        <v>0</v>
      </c>
      <c r="J73" s="206">
        <f t="shared" ref="J73:J102" si="13">SUM(C73:I73)</f>
        <v>0</v>
      </c>
    </row>
    <row r="74" spans="1:10" hidden="1" outlineLevel="1">
      <c r="A74" s="1">
        <f t="shared" si="12"/>
        <v>0</v>
      </c>
      <c r="C74" s="172">
        <f>(Kalkulation_MS1!$Q$13+Kalkulation_MS1!$Q$14)/100*detail_MS1!B18</f>
        <v>0</v>
      </c>
      <c r="D74" s="172">
        <f>(Kalkulation_MS1!$Q$13+Kalkulation_MS1!$Q$14)/100*detail_MS1!O18</f>
        <v>0</v>
      </c>
      <c r="E74" s="172">
        <f>(Kalkulation_MS1!$Q$13+Kalkulation_MS1!$Q$14)/100*detail_MS1!AB18</f>
        <v>0</v>
      </c>
      <c r="F74" s="172">
        <f>(Kalkulation_MS1!$Q$13+Kalkulation_MS1!$Q$14)/100*detail_MS1!AO18</f>
        <v>0</v>
      </c>
      <c r="G74" s="172">
        <f>(Kalkulation_MS1!$Q$13+Kalkulation_MS1!$Q$14)/100*detail_MS1!BB18</f>
        <v>0</v>
      </c>
      <c r="H74" s="172">
        <f>(Kalkulation_MS1!$Q$13+Kalkulation_MS1!$Q$14)/100*detail_MS1!BO18</f>
        <v>0</v>
      </c>
      <c r="I74" s="172">
        <f>(Kalkulation_MS1!$Q$13+Kalkulation_MS1!$Q$14)/100*detail_MS1!CB18</f>
        <v>0</v>
      </c>
      <c r="J74" s="206">
        <f t="shared" si="13"/>
        <v>0</v>
      </c>
    </row>
    <row r="75" spans="1:10" hidden="1" outlineLevel="1">
      <c r="A75" s="1">
        <f t="shared" si="12"/>
        <v>0</v>
      </c>
      <c r="C75" s="172">
        <f>(Kalkulation_MS1!$R$13+Kalkulation_MS1!$R$14)/100*detail_MS1!B19</f>
        <v>0</v>
      </c>
      <c r="D75" s="172">
        <f>(Kalkulation_MS1!$R$13+Kalkulation_MS1!$R$14)/100*detail_MS1!O19</f>
        <v>0</v>
      </c>
      <c r="E75" s="172">
        <f>(Kalkulation_MS1!$R$13+Kalkulation_MS1!$R$14)/100*detail_MS1!AB19</f>
        <v>0</v>
      </c>
      <c r="F75" s="172">
        <f>(Kalkulation_MS1!$R$13+Kalkulation_MS1!$R$14)/100*detail_MS1!AO19</f>
        <v>0</v>
      </c>
      <c r="G75" s="172">
        <f>(Kalkulation_MS1!$R$13+Kalkulation_MS1!$R$14)/100*detail_MS1!BB19</f>
        <v>0</v>
      </c>
      <c r="H75" s="172">
        <f>(Kalkulation_MS1!$R$13+Kalkulation_MS1!$R$14)/100*detail_MS1!BO19</f>
        <v>0</v>
      </c>
      <c r="I75" s="172">
        <f>(Kalkulation_MS1!$R$13+Kalkulation_MS1!$R$14)/100*detail_MS1!CB19</f>
        <v>0</v>
      </c>
      <c r="J75" s="206">
        <f t="shared" si="13"/>
        <v>0</v>
      </c>
    </row>
    <row r="76" spans="1:10" hidden="1" outlineLevel="1">
      <c r="A76" s="1">
        <f t="shared" si="12"/>
        <v>0</v>
      </c>
      <c r="C76" s="172">
        <f>(Kalkulation_MS1!$S$13+Kalkulation_MS1!$S$14)/100*detail_MS1!$B20</f>
        <v>0</v>
      </c>
      <c r="D76" s="172">
        <f>(Kalkulation_MS1!$S$13+Kalkulation_MS1!$S$14)/100*detail_MS1!$O20</f>
        <v>0</v>
      </c>
      <c r="E76" s="172">
        <f>(Kalkulation_MS1!$S$13+Kalkulation_MS1!$S$14)/100*detail_MS1!$AB20</f>
        <v>0</v>
      </c>
      <c r="F76" s="172">
        <f>(Kalkulation_MS1!$S$13+Kalkulation_MS1!$S$14)/100*detail_MS1!$AO20</f>
        <v>0</v>
      </c>
      <c r="G76" s="172">
        <f>(Kalkulation_MS1!$S$13+Kalkulation_MS1!$S$14)/100*detail_MS1!$BB20</f>
        <v>0</v>
      </c>
      <c r="H76" s="172">
        <f>(Kalkulation_MS1!$S$13+Kalkulation_MS1!$S$14)/100*detail_MS1!$BO20</f>
        <v>0</v>
      </c>
      <c r="I76" s="172">
        <f>(Kalkulation_MS1!$S$13+Kalkulation_MS1!$S$14)/100*detail_MS1!$CB20</f>
        <v>0</v>
      </c>
      <c r="J76" s="206">
        <f t="shared" si="13"/>
        <v>0</v>
      </c>
    </row>
    <row r="77" spans="1:10" hidden="1" outlineLevel="1">
      <c r="A77" s="1">
        <f t="shared" si="12"/>
        <v>0</v>
      </c>
      <c r="C77" s="172">
        <f>(Kalkulation_MS1!$T$13+Kalkulation_MS1!$T$14)/100*detail_MS1!$B21</f>
        <v>0</v>
      </c>
      <c r="D77" s="172">
        <f>(Kalkulation_MS1!$T$13+Kalkulation_MS1!$T$14)/100*detail_MS1!$O21</f>
        <v>0</v>
      </c>
      <c r="E77" s="172">
        <f>(Kalkulation_MS1!$T$13+Kalkulation_MS1!$T$14)/100*detail_MS1!$AB21</f>
        <v>0</v>
      </c>
      <c r="F77" s="172">
        <f>(Kalkulation_MS1!$T$13+Kalkulation_MS1!$T$14)/100*detail_MS1!$AO21</f>
        <v>0</v>
      </c>
      <c r="G77" s="172">
        <f>(Kalkulation_MS1!$T$13+Kalkulation_MS1!$T$14)/100*detail_MS1!$BB21</f>
        <v>0</v>
      </c>
      <c r="H77" s="172">
        <f>(Kalkulation_MS1!$T$13+Kalkulation_MS1!$T$14)/100*detail_MS1!$BO21</f>
        <v>0</v>
      </c>
      <c r="I77" s="172">
        <f>(Kalkulation_MS1!$T$13+Kalkulation_MS1!$T$14)/100*detail_MS1!$CB21</f>
        <v>0</v>
      </c>
      <c r="J77" s="206">
        <f t="shared" si="13"/>
        <v>0</v>
      </c>
    </row>
    <row r="78" spans="1:10" hidden="1" outlineLevel="1">
      <c r="A78" s="1">
        <f t="shared" si="12"/>
        <v>0</v>
      </c>
      <c r="C78" s="172">
        <f>(Kalkulation_MS1!$U$13+Kalkulation_MS1!$U$14)/100*detail_MS1!$B22</f>
        <v>0</v>
      </c>
      <c r="D78" s="172">
        <f>(Kalkulation_MS1!$U$13+Kalkulation_MS1!$U$14)/100*detail_MS1!$O22</f>
        <v>0</v>
      </c>
      <c r="E78" s="172">
        <f>(Kalkulation_MS1!$U$13+Kalkulation_MS1!$U$14)/100*detail_MS1!$AB22</f>
        <v>0</v>
      </c>
      <c r="F78" s="172">
        <f>(Kalkulation_MS1!$U$13+Kalkulation_MS1!$U$14)/100*detail_MS1!$AO22</f>
        <v>0</v>
      </c>
      <c r="G78" s="172">
        <f>(Kalkulation_MS1!$U$13+Kalkulation_MS1!$U$14)/100*detail_MS1!$BB22</f>
        <v>0</v>
      </c>
      <c r="H78" s="172">
        <f>(Kalkulation_MS1!$U$13+Kalkulation_MS1!$U$14)/100*detail_MS1!$BO22</f>
        <v>0</v>
      </c>
      <c r="I78" s="172">
        <f>(Kalkulation_MS1!$U$13+Kalkulation_MS1!$U$14)/100*detail_MS1!$CB22</f>
        <v>0</v>
      </c>
      <c r="J78" s="206">
        <f t="shared" si="13"/>
        <v>0</v>
      </c>
    </row>
    <row r="79" spans="1:10" hidden="1" outlineLevel="1">
      <c r="A79" s="1">
        <f t="shared" si="12"/>
        <v>0</v>
      </c>
      <c r="C79" s="172">
        <f>(Kalkulation_MS1!$V$13+Kalkulation_MS1!$V$14)/100*detail_MS1!$B23</f>
        <v>0</v>
      </c>
      <c r="D79" s="172">
        <f>(Kalkulation_MS1!$V$13+Kalkulation_MS1!$V$14)/100*detail_MS1!$O23</f>
        <v>0</v>
      </c>
      <c r="E79" s="172">
        <f>(Kalkulation_MS1!$V$13+Kalkulation_MS1!$V$14)/100*detail_MS1!$AB23</f>
        <v>0</v>
      </c>
      <c r="F79" s="172">
        <f>(Kalkulation_MS1!$V$13+Kalkulation_MS1!$V$14)/100*detail_MS1!$AO23</f>
        <v>0</v>
      </c>
      <c r="G79" s="172">
        <f>(Kalkulation_MS1!$V$13+Kalkulation_MS1!$V$14)/100*detail_MS1!$BB23</f>
        <v>0</v>
      </c>
      <c r="H79" s="172">
        <f>(Kalkulation_MS1!$V$13+Kalkulation_MS1!$V$14)/100*detail_MS1!$BO23</f>
        <v>0</v>
      </c>
      <c r="I79" s="172">
        <f>(Kalkulation_MS1!$V$13+Kalkulation_MS1!$V$14)/100*detail_MS1!$CB23</f>
        <v>0</v>
      </c>
      <c r="J79" s="206">
        <f t="shared" si="13"/>
        <v>0</v>
      </c>
    </row>
    <row r="80" spans="1:10" hidden="1" outlineLevel="1">
      <c r="A80" s="1">
        <f t="shared" si="12"/>
        <v>0</v>
      </c>
      <c r="C80" s="172">
        <f>(Kalkulation_MS1!$W$13+Kalkulation_MS1!$W$14)/100*detail_MS1!$B24</f>
        <v>0</v>
      </c>
      <c r="D80" s="172">
        <f>(Kalkulation_MS1!$W$13+Kalkulation_MS1!$W$14)/100*detail_MS1!$O24</f>
        <v>0</v>
      </c>
      <c r="E80" s="172">
        <f>(Kalkulation_MS1!$W$13+Kalkulation_MS1!$W$14)/100*detail_MS1!$AB24</f>
        <v>0</v>
      </c>
      <c r="F80" s="172">
        <f>(Kalkulation_MS1!$W$13+Kalkulation_MS1!$W$14)/100*detail_MS1!$AO24</f>
        <v>0</v>
      </c>
      <c r="G80" s="172">
        <f>(Kalkulation_MS1!$W$13+Kalkulation_MS1!$W$14)/100*detail_MS1!$BB24</f>
        <v>0</v>
      </c>
      <c r="H80" s="172">
        <f>(Kalkulation_MS1!$W$13+Kalkulation_MS1!$W$14)/100*detail_MS1!$BO24</f>
        <v>0</v>
      </c>
      <c r="I80" s="172">
        <f>(Kalkulation_MS1!$W$13+Kalkulation_MS1!$W$14)/100*detail_MS1!$CB24</f>
        <v>0</v>
      </c>
      <c r="J80" s="206">
        <f t="shared" si="13"/>
        <v>0</v>
      </c>
    </row>
    <row r="81" spans="1:10" hidden="1" outlineLevel="1">
      <c r="A81" s="1">
        <f t="shared" si="12"/>
        <v>0</v>
      </c>
      <c r="C81" s="172">
        <f>(Kalkulation_MS1!$X$13+Kalkulation_MS1!$X$14)/100*detail_MS1!$B25</f>
        <v>0</v>
      </c>
      <c r="D81" s="172">
        <f>(Kalkulation_MS1!$X$13+Kalkulation_MS1!$X$14)/100*detail_MS1!$O25</f>
        <v>0</v>
      </c>
      <c r="E81" s="172">
        <f>(Kalkulation_MS1!$X$13+Kalkulation_MS1!$X$14)/100*detail_MS1!$AB25</f>
        <v>0</v>
      </c>
      <c r="F81" s="172">
        <f>(Kalkulation_MS1!$X$13+Kalkulation_MS1!$X$14)/100*detail_MS1!$AO25</f>
        <v>0</v>
      </c>
      <c r="G81" s="172">
        <f>(Kalkulation_MS1!$X$13+Kalkulation_MS1!$X$14)/100*detail_MS1!$BB25</f>
        <v>0</v>
      </c>
      <c r="H81" s="172">
        <f>(Kalkulation_MS1!$X$13+Kalkulation_MS1!$X$14)/100*detail_MS1!$BO25</f>
        <v>0</v>
      </c>
      <c r="I81" s="172">
        <f>(Kalkulation_MS1!$X$13+Kalkulation_MS1!$X$14)/100*detail_MS1!$CB25</f>
        <v>0</v>
      </c>
      <c r="J81" s="206">
        <f t="shared" si="13"/>
        <v>0</v>
      </c>
    </row>
    <row r="82" spans="1:10" hidden="1" outlineLevel="1">
      <c r="A82" s="1">
        <f t="shared" si="12"/>
        <v>0</v>
      </c>
      <c r="C82" s="172">
        <f>(Kalkulation_MS1!$Y$13+Kalkulation_MS1!$Y$14)/100*detail_MS1!$B26</f>
        <v>0</v>
      </c>
      <c r="D82" s="172">
        <f>(Kalkulation_MS1!$Y$13+Kalkulation_MS1!$Y$14)/100*detail_MS1!$O26</f>
        <v>0</v>
      </c>
      <c r="E82" s="172">
        <f>(Kalkulation_MS1!$Y$13+Kalkulation_MS1!$Y$14)/100*detail_MS1!$AB26</f>
        <v>0</v>
      </c>
      <c r="F82" s="172">
        <f>(Kalkulation_MS1!$Y$13+Kalkulation_MS1!$Y$14)/100*detail_MS1!$AO26</f>
        <v>0</v>
      </c>
      <c r="G82" s="172">
        <f>(Kalkulation_MS1!$Y$13+Kalkulation_MS1!$Y$14)/100*detail_MS1!$BB26</f>
        <v>0</v>
      </c>
      <c r="H82" s="172">
        <f>(Kalkulation_MS1!$Y$13+Kalkulation_MS1!$Y$14)/100*detail_MS1!$BO26</f>
        <v>0</v>
      </c>
      <c r="I82" s="172">
        <f>(Kalkulation_MS1!$Y$13+Kalkulation_MS1!$Y$14)/100*detail_MS1!$CB26</f>
        <v>0</v>
      </c>
      <c r="J82" s="206">
        <f t="shared" si="13"/>
        <v>0</v>
      </c>
    </row>
    <row r="83" spans="1:10" hidden="1" outlineLevel="1">
      <c r="A83" s="1">
        <f t="shared" si="12"/>
        <v>0</v>
      </c>
      <c r="C83" s="172">
        <f>(Kalkulation_MS1!$Z$13+Kalkulation_MS1!$Z$14)/100*detail_MS1!$B27</f>
        <v>0</v>
      </c>
      <c r="D83" s="172">
        <f>(Kalkulation_MS1!$Z$13+Kalkulation_MS1!$Z$14)/100*detail_MS1!$O27</f>
        <v>0</v>
      </c>
      <c r="E83" s="172">
        <f>(Kalkulation_MS1!$Z$13+Kalkulation_MS1!$Z$14)/100*detail_MS1!$AB27</f>
        <v>0</v>
      </c>
      <c r="F83" s="172">
        <f>(Kalkulation_MS1!$Z$13+Kalkulation_MS1!$Z$14)/100*detail_MS1!$AO27</f>
        <v>0</v>
      </c>
      <c r="G83" s="172">
        <f>(Kalkulation_MS1!$Z$13+Kalkulation_MS1!$Z$14)/100*detail_MS1!$BB27</f>
        <v>0</v>
      </c>
      <c r="H83" s="172">
        <f>(Kalkulation_MS1!$Z$13+Kalkulation_MS1!$Z$14)/100*detail_MS1!$BO27</f>
        <v>0</v>
      </c>
      <c r="I83" s="172">
        <f>(Kalkulation_MS1!$Z$13+Kalkulation_MS1!$Z$14)/100*detail_MS1!$CB27</f>
        <v>0</v>
      </c>
      <c r="J83" s="206">
        <f t="shared" si="13"/>
        <v>0</v>
      </c>
    </row>
    <row r="84" spans="1:10" hidden="1" outlineLevel="1">
      <c r="A84" s="1">
        <f t="shared" si="12"/>
        <v>0</v>
      </c>
      <c r="C84" s="172">
        <f>(Kalkulation_MS1!$AA$13+Kalkulation_MS1!$AA$14)/100*detail_MS1!$B28</f>
        <v>0</v>
      </c>
      <c r="D84" s="172">
        <f>(Kalkulation_MS1!$AA$13+Kalkulation_MS1!$AA$14)/100*detail_MS1!$O28</f>
        <v>0</v>
      </c>
      <c r="E84" s="172">
        <f>(Kalkulation_MS1!$AA$13+Kalkulation_MS1!$AA$14)/100*detail_MS1!$AB28</f>
        <v>0</v>
      </c>
      <c r="F84" s="172">
        <f>(Kalkulation_MS1!$AA$13+Kalkulation_MS1!$AA$14)/100*detail_MS1!$AO28</f>
        <v>0</v>
      </c>
      <c r="G84" s="172">
        <f>(Kalkulation_MS1!$AA$13+Kalkulation_MS1!$AA$14)/100*detail_MS1!$BB28</f>
        <v>0</v>
      </c>
      <c r="H84" s="172">
        <f>(Kalkulation_MS1!$AA$13+Kalkulation_MS1!$AA$14)/100*detail_MS1!$BO28</f>
        <v>0</v>
      </c>
      <c r="I84" s="172">
        <f>(Kalkulation_MS1!$AA$13+Kalkulation_MS1!$AA$14)/100*detail_MS1!$CB28</f>
        <v>0</v>
      </c>
      <c r="J84" s="206">
        <f t="shared" si="13"/>
        <v>0</v>
      </c>
    </row>
    <row r="85" spans="1:10" hidden="1" outlineLevel="1">
      <c r="A85" s="1">
        <f t="shared" si="12"/>
        <v>0</v>
      </c>
      <c r="C85" s="172">
        <f>(Kalkulation_MS1!$AB$13+Kalkulation_MS1!$AB$14)/100*detail_MS1!$B29</f>
        <v>0</v>
      </c>
      <c r="D85" s="172">
        <f>(Kalkulation_MS1!$AB$13+Kalkulation_MS1!$AB$14)/100*detail_MS1!$O29</f>
        <v>0</v>
      </c>
      <c r="E85" s="172">
        <f>(Kalkulation_MS1!$AB$13+Kalkulation_MS1!$AB$14)/100*detail_MS1!$AB29</f>
        <v>0</v>
      </c>
      <c r="F85" s="172">
        <f>(Kalkulation_MS1!$AB$13+Kalkulation_MS1!$AB$14)/100*detail_MS1!$AO29</f>
        <v>0</v>
      </c>
      <c r="G85" s="172">
        <f>(Kalkulation_MS1!$AB$13+Kalkulation_MS1!$AB$14)/100*detail_MS1!$BB29</f>
        <v>0</v>
      </c>
      <c r="H85" s="172">
        <f>(Kalkulation_MS1!$AB$13+Kalkulation_MS1!$AB$14)/100*detail_MS1!$BO29</f>
        <v>0</v>
      </c>
      <c r="I85" s="172">
        <f>(Kalkulation_MS1!$AB$13+Kalkulation_MS1!$AB$14)/100*detail_MS1!$CB29</f>
        <v>0</v>
      </c>
      <c r="J85" s="206">
        <f t="shared" si="13"/>
        <v>0</v>
      </c>
    </row>
    <row r="86" spans="1:10" hidden="1" outlineLevel="1">
      <c r="A86" s="1">
        <f t="shared" si="12"/>
        <v>0</v>
      </c>
      <c r="C86" s="172">
        <f>(Kalkulation_MS1!$AC$13+Kalkulation_MS1!$AC$14)/100*detail_MS1!$B30</f>
        <v>0</v>
      </c>
      <c r="D86" s="172">
        <f>(Kalkulation_MS1!$AC$13+Kalkulation_MS1!$AC$14)/100*detail_MS1!$O30</f>
        <v>0</v>
      </c>
      <c r="E86" s="172">
        <f>(Kalkulation_MS1!$AC$13+Kalkulation_MS1!$AC$14)/100*detail_MS1!$AB30</f>
        <v>0</v>
      </c>
      <c r="F86" s="172">
        <f>(Kalkulation_MS1!$AC$13+Kalkulation_MS1!$AC$14)/100*detail_MS1!$AO30</f>
        <v>0</v>
      </c>
      <c r="G86" s="172">
        <f>(Kalkulation_MS1!$AC$13+Kalkulation_MS1!$AC$14)/100*detail_MS1!$BB30</f>
        <v>0</v>
      </c>
      <c r="H86" s="172">
        <f>(Kalkulation_MS1!$AC$13+Kalkulation_MS1!$AC$14)/100*detail_MS1!$BO30</f>
        <v>0</v>
      </c>
      <c r="I86" s="172">
        <f>(Kalkulation_MS1!$AC$13+Kalkulation_MS1!$AC$14)/100*detail_MS1!$CB30</f>
        <v>0</v>
      </c>
      <c r="J86" s="206">
        <f t="shared" si="13"/>
        <v>0</v>
      </c>
    </row>
    <row r="87" spans="1:10" hidden="1" outlineLevel="1">
      <c r="A87" s="1">
        <f t="shared" si="12"/>
        <v>0</v>
      </c>
      <c r="C87" s="172">
        <f>(Kalkulation_MS1!$AD$13+Kalkulation_MS1!$AD$14)/100*detail_MS1!$B31</f>
        <v>0</v>
      </c>
      <c r="D87" s="172">
        <f>(Kalkulation_MS1!$AD$13+Kalkulation_MS1!$AD$14)/100*detail_MS1!$O31</f>
        <v>0</v>
      </c>
      <c r="E87" s="172">
        <f>(Kalkulation_MS1!$AD$13+Kalkulation_MS1!$AD$14)/100*detail_MS1!$AB31</f>
        <v>0</v>
      </c>
      <c r="F87" s="172">
        <f>(Kalkulation_MS1!$AD$13+Kalkulation_MS1!$AD$14)/100*detail_MS1!$AO31</f>
        <v>0</v>
      </c>
      <c r="G87" s="172">
        <f>(Kalkulation_MS1!$AD$13+Kalkulation_MS1!$AD$14)/100*detail_MS1!$BB31</f>
        <v>0</v>
      </c>
      <c r="H87" s="172">
        <f>(Kalkulation_MS1!$AD$13+Kalkulation_MS1!$AD$14)/100*detail_MS1!$BO31</f>
        <v>0</v>
      </c>
      <c r="I87" s="172">
        <f>(Kalkulation_MS1!$AD$13+Kalkulation_MS1!$AD$14)/100*detail_MS1!$CB31</f>
        <v>0</v>
      </c>
      <c r="J87" s="206">
        <f t="shared" si="13"/>
        <v>0</v>
      </c>
    </row>
    <row r="88" spans="1:10" hidden="1" outlineLevel="1">
      <c r="A88" s="1">
        <f t="shared" si="12"/>
        <v>0</v>
      </c>
      <c r="C88" s="172">
        <f>(Kalkulation_MS1!$AE$13+Kalkulation_MS1!$AE$14)/100*detail_MS1!$B32</f>
        <v>0</v>
      </c>
      <c r="D88" s="172">
        <f>(Kalkulation_MS1!$AE$13+Kalkulation_MS1!$AE$14)/100*detail_MS1!$O32</f>
        <v>0</v>
      </c>
      <c r="E88" s="172">
        <f>(Kalkulation_MS1!$AE$13+Kalkulation_MS1!$AE$14)/100*detail_MS1!$AB32</f>
        <v>0</v>
      </c>
      <c r="F88" s="172">
        <f>(Kalkulation_MS1!$AE$13+Kalkulation_MS1!$AE$14)/100*detail_MS1!$AO32</f>
        <v>0</v>
      </c>
      <c r="G88" s="172">
        <f>(Kalkulation_MS1!$AE$13+Kalkulation_MS1!$AE$14)/100*detail_MS1!$BB32</f>
        <v>0</v>
      </c>
      <c r="H88" s="172">
        <f>(Kalkulation_MS1!$AE$13+Kalkulation_MS1!$AE$14)/100*detail_MS1!$BO32</f>
        <v>0</v>
      </c>
      <c r="I88" s="172">
        <f>(Kalkulation_MS1!$AE$13+Kalkulation_MS1!$AE$14)/100*detail_MS1!$CB32</f>
        <v>0</v>
      </c>
      <c r="J88" s="206">
        <f t="shared" si="13"/>
        <v>0</v>
      </c>
    </row>
    <row r="89" spans="1:10" hidden="1" outlineLevel="1">
      <c r="A89" s="1">
        <f t="shared" si="12"/>
        <v>0</v>
      </c>
      <c r="C89" s="172">
        <f>(Kalkulation_MS1!$AF$13+Kalkulation_MS1!$AF$14)/100*detail_MS1!$B33</f>
        <v>0</v>
      </c>
      <c r="D89" s="172">
        <f>(Kalkulation_MS1!$AF$13+Kalkulation_MS1!$AF$14)/100*detail_MS1!$O33</f>
        <v>0</v>
      </c>
      <c r="E89" s="172">
        <f>(Kalkulation_MS1!$AF$13+Kalkulation_MS1!$AF$14)/100*detail_MS1!$AB33</f>
        <v>0</v>
      </c>
      <c r="F89" s="172">
        <f>(Kalkulation_MS1!$AF$13+Kalkulation_MS1!$AF$14)/100*detail_MS1!$AO33</f>
        <v>0</v>
      </c>
      <c r="G89" s="172">
        <f>(Kalkulation_MS1!$AF$13+Kalkulation_MS1!$AF$14)/100*detail_MS1!$BB33</f>
        <v>0</v>
      </c>
      <c r="H89" s="172">
        <f>(Kalkulation_MS1!$AF$13+Kalkulation_MS1!$AF$14)/100*detail_MS1!$BO33</f>
        <v>0</v>
      </c>
      <c r="I89" s="172">
        <f>(Kalkulation_MS1!$AF$13+Kalkulation_MS1!$AF$14)/100*detail_MS1!$CB33</f>
        <v>0</v>
      </c>
      <c r="J89" s="206">
        <f t="shared" si="13"/>
        <v>0</v>
      </c>
    </row>
    <row r="90" spans="1:10" hidden="1" outlineLevel="1">
      <c r="A90" s="1">
        <f t="shared" si="12"/>
        <v>0</v>
      </c>
      <c r="C90" s="172">
        <f>(Kalkulation_MS1!$AG$13+Kalkulation_MS1!$AG$14)/100*detail_MS1!$B34</f>
        <v>0</v>
      </c>
      <c r="D90" s="172">
        <f>(Kalkulation_MS1!$AG$13+Kalkulation_MS1!$AG$14)/100*detail_MS1!$O34</f>
        <v>0</v>
      </c>
      <c r="E90" s="172">
        <f>(Kalkulation_MS1!$AG$13+Kalkulation_MS1!$AG$14)/100*detail_MS1!$AB34</f>
        <v>0</v>
      </c>
      <c r="F90" s="172">
        <f>(Kalkulation_MS1!$AG$13+Kalkulation_MS1!$AG$14)/100*detail_MS1!$AO34</f>
        <v>0</v>
      </c>
      <c r="G90" s="172">
        <f>(Kalkulation_MS1!$AG$13+Kalkulation_MS1!$AG$14)/100*detail_MS1!$BB34</f>
        <v>0</v>
      </c>
      <c r="H90" s="172">
        <f>(Kalkulation_MS1!$AG$13+Kalkulation_MS1!$AG$14)/100*detail_MS1!$BO34</f>
        <v>0</v>
      </c>
      <c r="I90" s="172">
        <f>(Kalkulation_MS1!$AG$13+Kalkulation_MS1!$AG$14)/100*detail_MS1!$CB34</f>
        <v>0</v>
      </c>
      <c r="J90" s="206">
        <f t="shared" si="13"/>
        <v>0</v>
      </c>
    </row>
    <row r="91" spans="1:10" hidden="1" outlineLevel="1">
      <c r="A91" s="1">
        <f t="shared" si="12"/>
        <v>0</v>
      </c>
      <c r="C91" s="172">
        <f>(Kalkulation_MS1!$AH$13+Kalkulation_MS1!$AH$14)/100*detail_MS1!$B35</f>
        <v>0</v>
      </c>
      <c r="D91" s="172">
        <f>(Kalkulation_MS1!$AH$13+Kalkulation_MS1!$AH$14)/100*detail_MS1!$O35</f>
        <v>0</v>
      </c>
      <c r="E91" s="172">
        <f>(Kalkulation_MS1!$AH$13+Kalkulation_MS1!$AH$14)/100*detail_MS1!$AB35</f>
        <v>0</v>
      </c>
      <c r="F91" s="172">
        <f>(Kalkulation_MS1!$AH$13+Kalkulation_MS1!$AH$14)/100*detail_MS1!$AO35</f>
        <v>0</v>
      </c>
      <c r="G91" s="172">
        <f>(Kalkulation_MS1!$AH$13+Kalkulation_MS1!$AH$14)/100*detail_MS1!$BB35</f>
        <v>0</v>
      </c>
      <c r="H91" s="172">
        <f>(Kalkulation_MS1!$AH$13+Kalkulation_MS1!$AH$14)/100*detail_MS1!$BO35</f>
        <v>0</v>
      </c>
      <c r="I91" s="172">
        <f>(Kalkulation_MS1!$AH$13+Kalkulation_MS1!$AH$14)/100*detail_MS1!$CB35</f>
        <v>0</v>
      </c>
      <c r="J91" s="206">
        <f t="shared" si="13"/>
        <v>0</v>
      </c>
    </row>
    <row r="92" spans="1:10" hidden="1" outlineLevel="1">
      <c r="A92" s="1">
        <f t="shared" si="12"/>
        <v>0</v>
      </c>
      <c r="C92" s="172">
        <f>(Kalkulation_MS1!$AI$13+Kalkulation_MS1!$AI$14)/100*detail_MS1!$B36</f>
        <v>0</v>
      </c>
      <c r="D92" s="172">
        <f>(Kalkulation_MS1!$AI$13+Kalkulation_MS1!$AI$14)/100*detail_MS1!$O36</f>
        <v>0</v>
      </c>
      <c r="E92" s="172">
        <f>(Kalkulation_MS1!$AI$13+Kalkulation_MS1!$AI$14)/100*detail_MS1!$AB36</f>
        <v>0</v>
      </c>
      <c r="F92" s="172">
        <f>(Kalkulation_MS1!$AI$13+Kalkulation_MS1!$AI$14)/100*detail_MS1!$AO36</f>
        <v>0</v>
      </c>
      <c r="G92" s="172">
        <f>(Kalkulation_MS1!$AI$13+Kalkulation_MS1!$AI$14)/100*detail_MS1!$BB36</f>
        <v>0</v>
      </c>
      <c r="H92" s="172">
        <f>(Kalkulation_MS1!$AI$13+Kalkulation_MS1!$AI$14)/100*detail_MS1!$BO36</f>
        <v>0</v>
      </c>
      <c r="I92" s="172">
        <f>(Kalkulation_MS1!$AI$13+Kalkulation_MS1!$AI$14)/100*detail_MS1!$CB36</f>
        <v>0</v>
      </c>
      <c r="J92" s="206">
        <f t="shared" si="13"/>
        <v>0</v>
      </c>
    </row>
    <row r="93" spans="1:10" hidden="1" outlineLevel="1">
      <c r="A93" s="1">
        <f t="shared" si="12"/>
        <v>0</v>
      </c>
      <c r="C93" s="172">
        <f>(Kalkulation_MS1!$AJ$13+Kalkulation_MS1!$AJ$14)/100*detail_MS1!$B37</f>
        <v>0</v>
      </c>
      <c r="D93" s="172">
        <f>(Kalkulation_MS1!$AJ$13+Kalkulation_MS1!$AJ$14)/100*detail_MS1!$O37</f>
        <v>0</v>
      </c>
      <c r="E93" s="172">
        <f>(Kalkulation_MS1!$AJ$13+Kalkulation_MS1!$AJ$14)/100*detail_MS1!$AB37</f>
        <v>0</v>
      </c>
      <c r="F93" s="172">
        <f>(Kalkulation_MS1!$AJ$13+Kalkulation_MS1!$AJ$14)/100*detail_MS1!$AO37</f>
        <v>0</v>
      </c>
      <c r="G93" s="172">
        <f>(Kalkulation_MS1!$AJ$13+Kalkulation_MS1!$AJ$14)/100*detail_MS1!$BB37</f>
        <v>0</v>
      </c>
      <c r="H93" s="172">
        <f>(Kalkulation_MS1!$AJ$13+Kalkulation_MS1!$AJ$14)/100*detail_MS1!$BO37</f>
        <v>0</v>
      </c>
      <c r="I93" s="172">
        <f>(Kalkulation_MS1!$AJ$13+Kalkulation_MS1!$AJ$14)/100*detail_MS1!$CB37</f>
        <v>0</v>
      </c>
      <c r="J93" s="206">
        <f t="shared" si="13"/>
        <v>0</v>
      </c>
    </row>
    <row r="94" spans="1:10" hidden="1" outlineLevel="1">
      <c r="A94" s="1">
        <f t="shared" si="12"/>
        <v>0</v>
      </c>
      <c r="C94" s="172">
        <f>(Kalkulation_MS1!$AK$13+Kalkulation_MS1!$AK$14)/100*detail_MS1!$B38</f>
        <v>0</v>
      </c>
      <c r="D94" s="172">
        <f>(Kalkulation_MS1!$AK$13+Kalkulation_MS1!$AK$14)/100*detail_MS1!$O38</f>
        <v>0</v>
      </c>
      <c r="E94" s="172">
        <f>(Kalkulation_MS1!$AK$13+Kalkulation_MS1!$AK$14)/100*detail_MS1!$AB38</f>
        <v>0</v>
      </c>
      <c r="F94" s="172">
        <f>(Kalkulation_MS1!$AK$13+Kalkulation_MS1!$AK$14)/100*detail_MS1!$AO38</f>
        <v>0</v>
      </c>
      <c r="G94" s="172">
        <f>(Kalkulation_MS1!$AK$13+Kalkulation_MS1!$AK$14)/100*detail_MS1!$BB38</f>
        <v>0</v>
      </c>
      <c r="H94" s="172">
        <f>(Kalkulation_MS1!$AK$13+Kalkulation_MS1!$AK$14)/100*detail_MS1!$BO38</f>
        <v>0</v>
      </c>
      <c r="I94" s="172">
        <f>(Kalkulation_MS1!$AK$13+Kalkulation_MS1!$AK$14)/100*detail_MS1!$CB38</f>
        <v>0</v>
      </c>
      <c r="J94" s="206">
        <f t="shared" si="13"/>
        <v>0</v>
      </c>
    </row>
    <row r="95" spans="1:10" hidden="1" outlineLevel="1">
      <c r="A95" s="1">
        <f t="shared" si="12"/>
        <v>0</v>
      </c>
      <c r="C95" s="172">
        <f>(Kalkulation_MS1!$AL$13+Kalkulation_MS1!$AL$14)/100*detail_MS1!$B39</f>
        <v>0</v>
      </c>
      <c r="D95" s="172">
        <f>(Kalkulation_MS1!$AL$13+Kalkulation_MS1!$AL$14)/100*detail_MS1!$O39</f>
        <v>0</v>
      </c>
      <c r="E95" s="172">
        <f>(Kalkulation_MS1!$AL$13+Kalkulation_MS1!$AL$14)/100*detail_MS1!$AB39</f>
        <v>0</v>
      </c>
      <c r="F95" s="172">
        <f>(Kalkulation_MS1!$AL$13+Kalkulation_MS1!$AL$14)/100*detail_MS1!$AO39</f>
        <v>0</v>
      </c>
      <c r="G95" s="172">
        <f>(Kalkulation_MS1!$AL$13+Kalkulation_MS1!$AL$14)/100*detail_MS1!$BB39</f>
        <v>0</v>
      </c>
      <c r="H95" s="172">
        <f>(Kalkulation_MS1!$AL$13+Kalkulation_MS1!$AL$14)/100*detail_MS1!$BO39</f>
        <v>0</v>
      </c>
      <c r="I95" s="172">
        <f>(Kalkulation_MS1!$AL$13+Kalkulation_MS1!$AL$14)/100*detail_MS1!$CB39</f>
        <v>0</v>
      </c>
      <c r="J95" s="206">
        <f t="shared" si="13"/>
        <v>0</v>
      </c>
    </row>
    <row r="96" spans="1:10" hidden="1" outlineLevel="1">
      <c r="A96" s="1">
        <f t="shared" si="12"/>
        <v>0</v>
      </c>
      <c r="C96" s="172">
        <f>(Kalkulation_MS1!$AM$13+Kalkulation_MS1!$AM$14)/100*detail_MS1!$B40</f>
        <v>0</v>
      </c>
      <c r="D96" s="172">
        <f>(Kalkulation_MS1!$AM$13+Kalkulation_MS1!$AM$14)/100*detail_MS1!$O40</f>
        <v>0</v>
      </c>
      <c r="E96" s="172">
        <f>(Kalkulation_MS1!$AM$13+Kalkulation_MS1!$AM$14)/100*detail_MS1!$AB40</f>
        <v>0</v>
      </c>
      <c r="F96" s="172">
        <f>(Kalkulation_MS1!$AM$13+Kalkulation_MS1!$AM$14)/100*detail_MS1!$AO40</f>
        <v>0</v>
      </c>
      <c r="G96" s="172">
        <f>(Kalkulation_MS1!$AM$13+Kalkulation_MS1!$AM$14)/100*detail_MS1!$BB40</f>
        <v>0</v>
      </c>
      <c r="H96" s="172">
        <f>(Kalkulation_MS1!$AM$13+Kalkulation_MS1!$AM$14)/100*detail_MS1!$BO40</f>
        <v>0</v>
      </c>
      <c r="I96" s="172">
        <f>(Kalkulation_MS1!$AM$13+Kalkulation_MS1!$AM$14)/100*detail_MS1!$CB40</f>
        <v>0</v>
      </c>
      <c r="J96" s="206">
        <f t="shared" si="13"/>
        <v>0</v>
      </c>
    </row>
    <row r="97" spans="1:11" hidden="1" outlineLevel="1">
      <c r="A97" s="1">
        <f t="shared" si="12"/>
        <v>0</v>
      </c>
      <c r="C97" s="172">
        <f>(Kalkulation_MS1!$AN$13+Kalkulation_MS1!$AN$14)/100*detail_MS1!$B41</f>
        <v>0</v>
      </c>
      <c r="D97" s="172">
        <f>(Kalkulation_MS1!$AN$13+Kalkulation_MS1!$AN$14)/100*detail_MS1!$O41</f>
        <v>0</v>
      </c>
      <c r="E97" s="172">
        <f>(Kalkulation_MS1!$AN$13+Kalkulation_MS1!$AN$14)/100*detail_MS1!$AB41</f>
        <v>0</v>
      </c>
      <c r="F97" s="172">
        <f>(Kalkulation_MS1!$AN$13+Kalkulation_MS1!$AN$14)/100*detail_MS1!$AO41</f>
        <v>0</v>
      </c>
      <c r="G97" s="172">
        <f>(Kalkulation_MS1!$AN$13+Kalkulation_MS1!$AN$14)/100*detail_MS1!$BB41</f>
        <v>0</v>
      </c>
      <c r="H97" s="172">
        <f>(Kalkulation_MS1!$AN$13+Kalkulation_MS1!$AN$14)/100*detail_MS1!$BO41</f>
        <v>0</v>
      </c>
      <c r="I97" s="172">
        <f>(Kalkulation_MS1!$AN$13+Kalkulation_MS1!$AN$14)/100*detail_MS1!$CB41</f>
        <v>0</v>
      </c>
      <c r="J97" s="206">
        <f t="shared" si="13"/>
        <v>0</v>
      </c>
    </row>
    <row r="98" spans="1:11" hidden="1" outlineLevel="1">
      <c r="A98" s="1">
        <f t="shared" si="12"/>
        <v>0</v>
      </c>
      <c r="C98" s="172">
        <f>(Kalkulation_MS1!$AO$13+Kalkulation_MS1!$AO$14)/100*detail_MS1!$B42</f>
        <v>0</v>
      </c>
      <c r="D98" s="172">
        <f>(Kalkulation_MS1!$AO$13+Kalkulation_MS1!$AO$14)/100*detail_MS1!$O42</f>
        <v>0</v>
      </c>
      <c r="E98" s="172">
        <f>(Kalkulation_MS1!$AO$13+Kalkulation_MS1!$AO$14)/100*detail_MS1!$AB42</f>
        <v>0</v>
      </c>
      <c r="F98" s="172">
        <f>(Kalkulation_MS1!$AO$13+Kalkulation_MS1!$AO$14)/100*detail_MS1!$AO42</f>
        <v>0</v>
      </c>
      <c r="G98" s="172">
        <f>(Kalkulation_MS1!$AO$13+Kalkulation_MS1!$AO$14)/100*detail_MS1!$BB42</f>
        <v>0</v>
      </c>
      <c r="H98" s="172">
        <f>(Kalkulation_MS1!$AO$13+Kalkulation_MS1!$AO$14)/100*detail_MS1!$BO42</f>
        <v>0</v>
      </c>
      <c r="I98" s="172">
        <f>(Kalkulation_MS1!$AO$13+Kalkulation_MS1!$AO$14)/100*detail_MS1!$CB42</f>
        <v>0</v>
      </c>
      <c r="J98" s="206">
        <f t="shared" si="13"/>
        <v>0</v>
      </c>
    </row>
    <row r="99" spans="1:11" hidden="1" outlineLevel="1">
      <c r="A99" s="1">
        <f t="shared" si="12"/>
        <v>0</v>
      </c>
      <c r="C99" s="172">
        <f>(Kalkulation_MS1!$AP$13+Kalkulation_MS1!$AP$14)/100*detail_MS1!$B43</f>
        <v>0</v>
      </c>
      <c r="D99" s="172">
        <f>(Kalkulation_MS1!$AP$13+Kalkulation_MS1!$AP$14)/100*detail_MS1!$O43</f>
        <v>0</v>
      </c>
      <c r="E99" s="172">
        <f>(Kalkulation_MS1!$AP$13+Kalkulation_MS1!$AP$14)/100*detail_MS1!$AB43</f>
        <v>0</v>
      </c>
      <c r="F99" s="172">
        <f>(Kalkulation_MS1!$AP$13+Kalkulation_MS1!$AP$14)/100*detail_MS1!$AO43</f>
        <v>0</v>
      </c>
      <c r="G99" s="172">
        <f>(Kalkulation_MS1!$AP$13+Kalkulation_MS1!$AP$14)/100*detail_MS1!$BB43</f>
        <v>0</v>
      </c>
      <c r="H99" s="172">
        <f>(Kalkulation_MS1!$AP$13+Kalkulation_MS1!$AP$14)/100*detail_MS1!$BO43</f>
        <v>0</v>
      </c>
      <c r="I99" s="172">
        <f>(Kalkulation_MS1!$AP$13+Kalkulation_MS1!$AP$14)/100*detail_MS1!$CB43</f>
        <v>0</v>
      </c>
      <c r="J99" s="206">
        <f t="shared" si="13"/>
        <v>0</v>
      </c>
    </row>
    <row r="100" spans="1:11" hidden="1" outlineLevel="1">
      <c r="A100" s="1">
        <f t="shared" si="12"/>
        <v>0</v>
      </c>
      <c r="C100" s="172">
        <f>(Kalkulation_MS1!$AQ$13+Kalkulation_MS1!$AQ$14)/100*detail_MS1!$B44</f>
        <v>0</v>
      </c>
      <c r="D100" s="172">
        <f>(Kalkulation_MS1!$AQ$13+Kalkulation_MS1!$AQ$14)/100*detail_MS1!$O44</f>
        <v>0</v>
      </c>
      <c r="E100" s="172">
        <f>(Kalkulation_MS1!$AQ$13+Kalkulation_MS1!$AQ$14)/100*detail_MS1!$AB44</f>
        <v>0</v>
      </c>
      <c r="F100" s="172">
        <f>(Kalkulation_MS1!$AQ$13+Kalkulation_MS1!$AQ$14)/100*detail_MS1!$AO44</f>
        <v>0</v>
      </c>
      <c r="G100" s="172">
        <f>(Kalkulation_MS1!$AQ$13+Kalkulation_MS1!$AQ$14)/100*detail_MS1!$BB44</f>
        <v>0</v>
      </c>
      <c r="H100" s="172">
        <f>(Kalkulation_MS1!$AQ$13+Kalkulation_MS1!$AQ$14)/100*detail_MS1!$BO44</f>
        <v>0</v>
      </c>
      <c r="I100" s="172">
        <f>(Kalkulation_MS1!$AQ$13+Kalkulation_MS1!$AQ$14)/100*detail_MS1!$CB44</f>
        <v>0</v>
      </c>
      <c r="J100" s="206">
        <f t="shared" si="13"/>
        <v>0</v>
      </c>
    </row>
    <row r="101" spans="1:11" hidden="1" outlineLevel="1">
      <c r="A101" s="1">
        <f t="shared" si="12"/>
        <v>0</v>
      </c>
      <c r="C101" s="172">
        <f>(Kalkulation_MS1!$AR$13+Kalkulation_MS1!$AR$14)/100*detail_MS1!$B45</f>
        <v>0</v>
      </c>
      <c r="D101" s="172">
        <f>(Kalkulation_MS1!$AR$13+Kalkulation_MS1!$AR$14)/100*detail_MS1!$O45</f>
        <v>0</v>
      </c>
      <c r="E101" s="172">
        <f>(Kalkulation_MS1!$AR$13+Kalkulation_MS1!$AR$14)/100*detail_MS1!$AB45</f>
        <v>0</v>
      </c>
      <c r="F101" s="172">
        <f>(Kalkulation_MS1!$AR$13+Kalkulation_MS1!$AR$14)/100*detail_MS1!$AO45</f>
        <v>0</v>
      </c>
      <c r="G101" s="172">
        <f>(Kalkulation_MS1!$AR$13+Kalkulation_MS1!$AR$14)/100*detail_MS1!$BB45</f>
        <v>0</v>
      </c>
      <c r="H101" s="172">
        <f>(Kalkulation_MS1!$AR$13+Kalkulation_MS1!$AR$14)/100*detail_MS1!$BO45</f>
        <v>0</v>
      </c>
      <c r="I101" s="172">
        <f>(Kalkulation_MS1!$AR$13+Kalkulation_MS1!$AR$14)/100*detail_MS1!$CB45</f>
        <v>0</v>
      </c>
      <c r="J101" s="206">
        <f t="shared" si="13"/>
        <v>0</v>
      </c>
    </row>
    <row r="102" spans="1:11" hidden="1" outlineLevel="1">
      <c r="A102" s="1">
        <f t="shared" si="12"/>
        <v>0</v>
      </c>
      <c r="C102" s="172">
        <f>(Kalkulation_MS1!$AS$13+Kalkulation_MS1!$AS$14)/100*detail_MS1!$B46</f>
        <v>0</v>
      </c>
      <c r="D102" s="172">
        <f>(Kalkulation_MS1!$AS$13+Kalkulation_MS1!$AS$14)/100*detail_MS1!$O46</f>
        <v>0</v>
      </c>
      <c r="E102" s="172">
        <f>(Kalkulation_MS1!$AS$13+Kalkulation_MS1!$AS$14)/100*detail_MS1!$AB46</f>
        <v>0</v>
      </c>
      <c r="F102" s="172">
        <f>(Kalkulation_MS1!$AS$13+Kalkulation_MS1!$AS$14)/100*detail_MS1!$AO46</f>
        <v>0</v>
      </c>
      <c r="G102" s="172">
        <f>(Kalkulation_MS1!$AS$13+Kalkulation_MS1!$AS$14)/100*detail_MS1!$BB46</f>
        <v>0</v>
      </c>
      <c r="H102" s="172">
        <f>(Kalkulation_MS1!$AS$13+Kalkulation_MS1!$AS$14)/100*detail_MS1!$BO46</f>
        <v>0</v>
      </c>
      <c r="I102" s="172">
        <f>(Kalkulation_MS1!$AS$13+Kalkulation_MS1!$AS$14)/100*detail_MS1!$CB46</f>
        <v>0</v>
      </c>
      <c r="J102" s="206">
        <f t="shared" si="13"/>
        <v>0</v>
      </c>
    </row>
    <row r="103" spans="1:11" hidden="1" outlineLevel="1">
      <c r="A103" s="88" t="s">
        <v>440</v>
      </c>
      <c r="B103" s="88"/>
      <c r="C103" s="201">
        <f>SUM(C63:C102)</f>
        <v>0</v>
      </c>
      <c r="D103" s="201">
        <f t="shared" ref="D103:J103" si="14">SUM(D63:D102)</f>
        <v>0</v>
      </c>
      <c r="E103" s="201">
        <f t="shared" si="14"/>
        <v>0</v>
      </c>
      <c r="F103" s="201">
        <f t="shared" si="14"/>
        <v>0</v>
      </c>
      <c r="G103" s="201">
        <f t="shared" si="14"/>
        <v>0</v>
      </c>
      <c r="H103" s="201">
        <f t="shared" si="14"/>
        <v>0</v>
      </c>
      <c r="I103" s="201">
        <f t="shared" si="14"/>
        <v>0</v>
      </c>
      <c r="J103" s="79">
        <f t="shared" si="14"/>
        <v>0</v>
      </c>
      <c r="K103" s="172">
        <f>Kalkulation_MS1!AT50*7</f>
        <v>0</v>
      </c>
    </row>
    <row r="104" spans="1:11" hidden="1" outlineLevel="1">
      <c r="A104" s="203" t="s">
        <v>405</v>
      </c>
      <c r="J104" s="205">
        <f t="shared" si="8"/>
        <v>0</v>
      </c>
    </row>
    <row r="105" spans="1:11" hidden="1" outlineLevel="1">
      <c r="A105" s="1">
        <f t="shared" ref="A105:A114" si="15">A63</f>
        <v>0</v>
      </c>
      <c r="C105" s="172">
        <f>(Kalkulation_MS1!$F$16)/100*detail_MS1!B7</f>
        <v>0</v>
      </c>
      <c r="D105" s="172">
        <f>(Kalkulation_MS1!$F$16)/100*detail_MS1!O7</f>
        <v>0</v>
      </c>
      <c r="E105" s="172">
        <f>(Kalkulation_MS1!$F$16)/100*detail_MS1!AB7</f>
        <v>0</v>
      </c>
      <c r="F105" s="172">
        <f>(Kalkulation_MS1!$F$16)/100*detail_MS1!AO7</f>
        <v>0</v>
      </c>
      <c r="G105" s="172">
        <f>(Kalkulation_MS1!$F$16)/100*detail_MS1!BB7</f>
        <v>0</v>
      </c>
      <c r="H105" s="172">
        <f>(Kalkulation_MS1!$F$16)/100*detail_MS1!BO7</f>
        <v>0</v>
      </c>
      <c r="I105" s="172">
        <f>(Kalkulation_MS1!$F$16)/100*detail_MS1!CB7</f>
        <v>0</v>
      </c>
      <c r="J105" s="206">
        <f t="shared" si="8"/>
        <v>0</v>
      </c>
    </row>
    <row r="106" spans="1:11" hidden="1" outlineLevel="1">
      <c r="A106" s="1">
        <f t="shared" si="15"/>
        <v>0</v>
      </c>
      <c r="C106" s="172">
        <f>(Kalkulation_MS1!$G$16)/100*detail_MS1!B8</f>
        <v>0</v>
      </c>
      <c r="D106" s="172">
        <f>(Kalkulation_MS1!$G$16)/100*detail_MS1!O8</f>
        <v>0</v>
      </c>
      <c r="E106" s="172">
        <f>(Kalkulation_MS1!$G$16)/100*detail_MS1!AB8</f>
        <v>0</v>
      </c>
      <c r="F106" s="172">
        <f>(Kalkulation_MS1!$G$16)/100*detail_MS1!AO8</f>
        <v>0</v>
      </c>
      <c r="G106" s="172">
        <f>(Kalkulation_MS1!$G$16)/100*detail_MS1!BB8</f>
        <v>0</v>
      </c>
      <c r="H106" s="172">
        <f>(Kalkulation_MS1!$G$16)/100*detail_MS1!BO8</f>
        <v>0</v>
      </c>
      <c r="I106" s="172">
        <f>(Kalkulation_MS1!$G$16)/100*detail_MS1!CB8</f>
        <v>0</v>
      </c>
      <c r="J106" s="206">
        <f t="shared" si="8"/>
        <v>0</v>
      </c>
    </row>
    <row r="107" spans="1:11" hidden="1" outlineLevel="1">
      <c r="A107" s="1">
        <f t="shared" si="15"/>
        <v>0</v>
      </c>
      <c r="C107" s="172">
        <f>(Kalkulation_MS1!$H$16)/100*detail_MS1!B9</f>
        <v>0</v>
      </c>
      <c r="D107" s="172">
        <f>(Kalkulation_MS1!$H$16)/100*detail_MS1!O9</f>
        <v>0</v>
      </c>
      <c r="E107" s="172">
        <f>(Kalkulation_MS1!$H$16)/100*detail_MS1!AB9</f>
        <v>0</v>
      </c>
      <c r="F107" s="172">
        <f>(Kalkulation_MS1!$H$16)/100*detail_MS1!AO9</f>
        <v>0</v>
      </c>
      <c r="G107" s="172">
        <f>(Kalkulation_MS1!$H$16)/100*detail_MS1!BB9</f>
        <v>0</v>
      </c>
      <c r="H107" s="172">
        <f>(Kalkulation_MS1!$H$16)/100*detail_MS1!BO9</f>
        <v>0</v>
      </c>
      <c r="I107" s="172">
        <f>(Kalkulation_MS1!$H$16)/100*detail_MS1!CB9</f>
        <v>0</v>
      </c>
      <c r="J107" s="206">
        <f t="shared" si="8"/>
        <v>0</v>
      </c>
    </row>
    <row r="108" spans="1:11" hidden="1" outlineLevel="1">
      <c r="A108" s="1">
        <f t="shared" si="15"/>
        <v>0</v>
      </c>
      <c r="C108" s="172">
        <f>(Kalkulation_MS1!$I$16)/100*detail_MS1!B10</f>
        <v>0</v>
      </c>
      <c r="D108" s="172">
        <f>(Kalkulation_MS1!$I$16)/100*detail_MS1!O10</f>
        <v>0</v>
      </c>
      <c r="E108" s="172">
        <f>(Kalkulation_MS1!$I$16)/100*detail_MS1!AB10</f>
        <v>0</v>
      </c>
      <c r="F108" s="172">
        <f>(Kalkulation_MS1!$I$16)/100*detail_MS1!AO10</f>
        <v>0</v>
      </c>
      <c r="G108" s="172">
        <f>(Kalkulation_MS1!$I$16)/100*detail_MS1!BB10</f>
        <v>0</v>
      </c>
      <c r="H108" s="172">
        <f>(Kalkulation_MS1!$I$16)/100*detail_MS1!BO10</f>
        <v>0</v>
      </c>
      <c r="I108" s="172">
        <f>(Kalkulation_MS1!$I$16)/100*detail_MS1!CB10</f>
        <v>0</v>
      </c>
      <c r="J108" s="206">
        <f t="shared" si="8"/>
        <v>0</v>
      </c>
    </row>
    <row r="109" spans="1:11" hidden="1" outlineLevel="1">
      <c r="A109" s="1">
        <f t="shared" si="15"/>
        <v>0</v>
      </c>
      <c r="C109" s="172">
        <f>(Kalkulation_MS1!$J$16)/100*detail_MS1!B11</f>
        <v>0</v>
      </c>
      <c r="D109" s="172">
        <f>(Kalkulation_MS1!$J$16)/100*detail_MS1!O11</f>
        <v>0</v>
      </c>
      <c r="E109" s="172">
        <f>(Kalkulation_MS1!$J$16)/100*detail_MS1!AB11</f>
        <v>0</v>
      </c>
      <c r="F109" s="172">
        <f>(Kalkulation_MS1!$J$16)/100*detail_MS1!AO11</f>
        <v>0</v>
      </c>
      <c r="G109" s="172">
        <f>(Kalkulation_MS1!$J$16)/100*detail_MS1!BB11</f>
        <v>0</v>
      </c>
      <c r="H109" s="172">
        <f>(Kalkulation_MS1!$J$16)/100*detail_MS1!BO11</f>
        <v>0</v>
      </c>
      <c r="I109" s="172">
        <f>(Kalkulation_MS1!$J$16)/100*detail_MS1!CB11</f>
        <v>0</v>
      </c>
      <c r="J109" s="206">
        <f t="shared" si="8"/>
        <v>0</v>
      </c>
    </row>
    <row r="110" spans="1:11" hidden="1" outlineLevel="1">
      <c r="A110" s="1">
        <f t="shared" si="15"/>
        <v>0</v>
      </c>
      <c r="C110" s="172">
        <f>(Kalkulation_MS1!$K$16)/100*detail_MS1!B12</f>
        <v>0</v>
      </c>
      <c r="D110" s="172">
        <f>(Kalkulation_MS1!$K$16)/100*detail_MS1!O12</f>
        <v>0</v>
      </c>
      <c r="E110" s="172">
        <f>(Kalkulation_MS1!$K$16)/100*detail_MS1!AB12</f>
        <v>0</v>
      </c>
      <c r="F110" s="172">
        <f>(Kalkulation_MS1!$K$16)/100*detail_MS1!AO12</f>
        <v>0</v>
      </c>
      <c r="G110" s="172">
        <f>(Kalkulation_MS1!$K$16)/100*detail_MS1!BB12</f>
        <v>0</v>
      </c>
      <c r="H110" s="172">
        <f>(Kalkulation_MS1!$K$16)/100*detail_MS1!BO12</f>
        <v>0</v>
      </c>
      <c r="I110" s="172">
        <f>(Kalkulation_MS1!$K$16)/100*detail_MS1!CB12</f>
        <v>0</v>
      </c>
      <c r="J110" s="206">
        <f t="shared" si="8"/>
        <v>0</v>
      </c>
    </row>
    <row r="111" spans="1:11" hidden="1" outlineLevel="1">
      <c r="A111" s="1">
        <f t="shared" si="15"/>
        <v>0</v>
      </c>
      <c r="C111" s="172">
        <f>(Kalkulation_MS1!$L$16)/100*detail_MS1!B13</f>
        <v>0</v>
      </c>
      <c r="D111" s="172">
        <f>(Kalkulation_MS1!$L$16)/100*detail_MS1!O13</f>
        <v>0</v>
      </c>
      <c r="E111" s="172">
        <f>(Kalkulation_MS1!$L$16)/100*detail_MS1!AB13</f>
        <v>0</v>
      </c>
      <c r="F111" s="172">
        <f>(Kalkulation_MS1!$L$16)/100*detail_MS1!AO13</f>
        <v>0</v>
      </c>
      <c r="G111" s="172">
        <f>(Kalkulation_MS1!$L$16)/100*detail_MS1!BB13</f>
        <v>0</v>
      </c>
      <c r="H111" s="172">
        <f>(Kalkulation_MS1!$L$16)/100*detail_MS1!BO13</f>
        <v>0</v>
      </c>
      <c r="I111" s="172">
        <f>(Kalkulation_MS1!$L$16)/100*detail_MS1!CB13</f>
        <v>0</v>
      </c>
      <c r="J111" s="206">
        <f t="shared" si="8"/>
        <v>0</v>
      </c>
    </row>
    <row r="112" spans="1:11" hidden="1" outlineLevel="1">
      <c r="A112" s="1">
        <f t="shared" si="15"/>
        <v>0</v>
      </c>
      <c r="C112" s="172">
        <f>(Kalkulation_MS1!$M$16)/100*detail_MS1!B14</f>
        <v>0</v>
      </c>
      <c r="D112" s="172">
        <f>(Kalkulation_MS1!$M$16)/100*detail_MS1!O14</f>
        <v>0</v>
      </c>
      <c r="E112" s="172">
        <f>(Kalkulation_MS1!$M$16)/100*detail_MS1!AB14</f>
        <v>0</v>
      </c>
      <c r="F112" s="172">
        <f>(Kalkulation_MS1!$M$16)/100*detail_MS1!AO14</f>
        <v>0</v>
      </c>
      <c r="G112" s="172">
        <f>(Kalkulation_MS1!$M$16)/100*detail_MS1!BB14</f>
        <v>0</v>
      </c>
      <c r="H112" s="172">
        <f>(Kalkulation_MS1!$M$16)/100*detail_MS1!BO14</f>
        <v>0</v>
      </c>
      <c r="I112" s="172">
        <f>(Kalkulation_MS1!$M$16)/100*detail_MS1!CB14</f>
        <v>0</v>
      </c>
      <c r="J112" s="206">
        <f t="shared" si="8"/>
        <v>0</v>
      </c>
    </row>
    <row r="113" spans="1:10" hidden="1" outlineLevel="1">
      <c r="A113" s="1">
        <f t="shared" si="15"/>
        <v>0</v>
      </c>
      <c r="C113" s="172">
        <f>(Kalkulation_MS1!$N$16)/100*detail_MS1!B15</f>
        <v>0</v>
      </c>
      <c r="D113" s="172">
        <f>(Kalkulation_MS1!$N$16)/100*detail_MS1!O15</f>
        <v>0</v>
      </c>
      <c r="E113" s="172">
        <f>(Kalkulation_MS1!$N$16)/100*detail_MS1!AB15</f>
        <v>0</v>
      </c>
      <c r="F113" s="172">
        <f>(Kalkulation_MS1!$N$16)/100*detail_MS1!AO15</f>
        <v>0</v>
      </c>
      <c r="G113" s="172">
        <f>(Kalkulation_MS1!$N$16)/100*detail_MS1!BB15</f>
        <v>0</v>
      </c>
      <c r="H113" s="172">
        <f>(Kalkulation_MS1!$N$16)/100*detail_MS1!BO15</f>
        <v>0</v>
      </c>
      <c r="I113" s="172">
        <f>(Kalkulation_MS1!$N$16)/100*detail_MS1!CB15</f>
        <v>0</v>
      </c>
      <c r="J113" s="206">
        <f t="shared" si="8"/>
        <v>0</v>
      </c>
    </row>
    <row r="114" spans="1:10" hidden="1" outlineLevel="1">
      <c r="A114" s="1">
        <f t="shared" si="15"/>
        <v>0</v>
      </c>
      <c r="C114" s="172">
        <f>(Kalkulation_MS1!$O$16)/100*detail_MS1!B16</f>
        <v>0</v>
      </c>
      <c r="D114" s="172">
        <f>(Kalkulation_MS1!$O$16)/100*detail_MS1!O16</f>
        <v>0</v>
      </c>
      <c r="E114" s="172">
        <f>(Kalkulation_MS1!$O$16)/100*detail_MS1!AB16</f>
        <v>0</v>
      </c>
      <c r="F114" s="172">
        <f>(Kalkulation_MS1!$O$16)/100*detail_MS1!AO16</f>
        <v>0</v>
      </c>
      <c r="G114" s="172">
        <f>(Kalkulation_MS1!$O$16)/100*detail_MS1!BB16</f>
        <v>0</v>
      </c>
      <c r="H114" s="172">
        <f>(Kalkulation_MS1!$O$16)/100*detail_MS1!BO16</f>
        <v>0</v>
      </c>
      <c r="I114" s="172">
        <f>(Kalkulation_MS1!$O$16)/100*detail_MS1!CB16</f>
        <v>0</v>
      </c>
      <c r="J114" s="206">
        <f t="shared" si="8"/>
        <v>0</v>
      </c>
    </row>
    <row r="115" spans="1:10" hidden="1" outlineLevel="1">
      <c r="A115" s="1">
        <f t="shared" ref="A115:A144" si="16">A73</f>
        <v>0</v>
      </c>
      <c r="C115" s="172">
        <f>(Kalkulation_MS1!$P$16)/100*detail_MS1!B17</f>
        <v>0</v>
      </c>
      <c r="D115" s="172">
        <f>(Kalkulation_MS1!$P$16)/100*detail_MS1!O17</f>
        <v>0</v>
      </c>
      <c r="E115" s="172">
        <f>(Kalkulation_MS1!$P$16)/100*detail_MS1!AB17</f>
        <v>0</v>
      </c>
      <c r="F115" s="172">
        <f>(Kalkulation_MS1!$P$16)/100*detail_MS1!AO17</f>
        <v>0</v>
      </c>
      <c r="G115" s="172">
        <f>(Kalkulation_MS1!$P$16)/100*detail_MS1!BB17</f>
        <v>0</v>
      </c>
      <c r="H115" s="172">
        <f>(Kalkulation_MS1!$P$16)/100*detail_MS1!BO17</f>
        <v>0</v>
      </c>
      <c r="I115" s="172">
        <f>(Kalkulation_MS1!$P$16)/100*detail_MS1!CB17</f>
        <v>0</v>
      </c>
      <c r="J115" s="206">
        <f t="shared" ref="J115:J144" si="17">SUM(C115:I115)</f>
        <v>0</v>
      </c>
    </row>
    <row r="116" spans="1:10" hidden="1" outlineLevel="1">
      <c r="A116" s="1">
        <f t="shared" si="16"/>
        <v>0</v>
      </c>
      <c r="C116" s="172">
        <f>(Kalkulation_MS1!$Q$16)/100*detail_MS1!B18</f>
        <v>0</v>
      </c>
      <c r="D116" s="172">
        <f>(Kalkulation_MS1!$Q$16)/100*detail_MS1!O18</f>
        <v>0</v>
      </c>
      <c r="E116" s="172">
        <f>(Kalkulation_MS1!$Q$16)/100*detail_MS1!AB18</f>
        <v>0</v>
      </c>
      <c r="F116" s="172">
        <f>(Kalkulation_MS1!$Q$16)/100*detail_MS1!AO18</f>
        <v>0</v>
      </c>
      <c r="G116" s="172">
        <f>(Kalkulation_MS1!$Q$16)/100*detail_MS1!BB18</f>
        <v>0</v>
      </c>
      <c r="H116" s="172">
        <f>(Kalkulation_MS1!$Q$16)/100*detail_MS1!BO18</f>
        <v>0</v>
      </c>
      <c r="I116" s="172">
        <f>(Kalkulation_MS1!$Q$16)/100*detail_MS1!CB18</f>
        <v>0</v>
      </c>
      <c r="J116" s="206">
        <f t="shared" si="17"/>
        <v>0</v>
      </c>
    </row>
    <row r="117" spans="1:10" hidden="1" outlineLevel="1">
      <c r="A117" s="1">
        <f t="shared" si="16"/>
        <v>0</v>
      </c>
      <c r="C117" s="172">
        <f>(Kalkulation_MS1!$R$16)/100*detail_MS1!B19</f>
        <v>0</v>
      </c>
      <c r="D117" s="172">
        <f>(Kalkulation_MS1!$R$16)/100*detail_MS1!O19</f>
        <v>0</v>
      </c>
      <c r="E117" s="172">
        <f>(Kalkulation_MS1!$R$16)/100*detail_MS1!AB19</f>
        <v>0</v>
      </c>
      <c r="F117" s="172">
        <f>(Kalkulation_MS1!$R$16)/100*detail_MS1!AO19</f>
        <v>0</v>
      </c>
      <c r="G117" s="172">
        <f>(Kalkulation_MS1!$R$16)/100*detail_MS1!BB19</f>
        <v>0</v>
      </c>
      <c r="H117" s="172">
        <f>(Kalkulation_MS1!$R$16)/100*detail_MS1!BO19</f>
        <v>0</v>
      </c>
      <c r="I117" s="172">
        <f>(Kalkulation_MS1!$R$16)/100*detail_MS1!CB19</f>
        <v>0</v>
      </c>
      <c r="J117" s="206">
        <f t="shared" si="17"/>
        <v>0</v>
      </c>
    </row>
    <row r="118" spans="1:10" hidden="1" outlineLevel="1">
      <c r="A118" s="1">
        <f t="shared" si="16"/>
        <v>0</v>
      </c>
      <c r="C118" s="172">
        <f>(Kalkulation_MS1!$S$16)/100*detail_MS1!$B20</f>
        <v>0</v>
      </c>
      <c r="D118" s="172">
        <f>(Kalkulation_MS1!$S$16)/100*detail_MS1!$O20</f>
        <v>0</v>
      </c>
      <c r="E118" s="172">
        <f>(Kalkulation_MS1!$S$16)/100*detail_MS1!$AB20</f>
        <v>0</v>
      </c>
      <c r="F118" s="172">
        <f>(Kalkulation_MS1!$S$16)/100*detail_MS1!$AO20</f>
        <v>0</v>
      </c>
      <c r="G118" s="172">
        <f>(Kalkulation_MS1!$S$16)/100*detail_MS1!$BB20</f>
        <v>0</v>
      </c>
      <c r="H118" s="172">
        <f>(Kalkulation_MS1!$S$16)/100*detail_MS1!$BO20</f>
        <v>0</v>
      </c>
      <c r="I118" s="172">
        <f>(Kalkulation_MS1!$S$16)/100*detail_MS1!$CB20</f>
        <v>0</v>
      </c>
      <c r="J118" s="206">
        <f t="shared" si="17"/>
        <v>0</v>
      </c>
    </row>
    <row r="119" spans="1:10" hidden="1" outlineLevel="1">
      <c r="A119" s="1">
        <f t="shared" si="16"/>
        <v>0</v>
      </c>
      <c r="C119" s="172">
        <f>(Kalkulation_MS1!$T$16)/100*detail_MS1!$B21</f>
        <v>0</v>
      </c>
      <c r="D119" s="172">
        <f>(Kalkulation_MS1!$T$16)/100*detail_MS1!$O21</f>
        <v>0</v>
      </c>
      <c r="E119" s="172">
        <f>(Kalkulation_MS1!$T$16)/100*detail_MS1!$AB21</f>
        <v>0</v>
      </c>
      <c r="F119" s="172">
        <f>(Kalkulation_MS1!$T$16)/100*detail_MS1!$AO21</f>
        <v>0</v>
      </c>
      <c r="G119" s="172">
        <f>(Kalkulation_MS1!$T$16)/100*detail_MS1!$BB21</f>
        <v>0</v>
      </c>
      <c r="H119" s="172">
        <f>(Kalkulation_MS1!$T$16)/100*detail_MS1!$BO21</f>
        <v>0</v>
      </c>
      <c r="I119" s="172">
        <f>(Kalkulation_MS1!$T$16)/100*detail_MS1!$CB21</f>
        <v>0</v>
      </c>
      <c r="J119" s="206">
        <f t="shared" si="17"/>
        <v>0</v>
      </c>
    </row>
    <row r="120" spans="1:10" hidden="1" outlineLevel="1">
      <c r="A120" s="1">
        <f t="shared" si="16"/>
        <v>0</v>
      </c>
      <c r="C120" s="172">
        <f>(Kalkulation_MS1!$U$16)/100*detail_MS1!$B22</f>
        <v>0</v>
      </c>
      <c r="D120" s="172">
        <f>(Kalkulation_MS1!$U$16)/100*detail_MS1!$O22</f>
        <v>0</v>
      </c>
      <c r="E120" s="172">
        <f>(Kalkulation_MS1!$U$16)/100*detail_MS1!$AB22</f>
        <v>0</v>
      </c>
      <c r="F120" s="172">
        <f>(Kalkulation_MS1!$U$16)/100*detail_MS1!$AO22</f>
        <v>0</v>
      </c>
      <c r="G120" s="172">
        <f>(Kalkulation_MS1!$U$16)/100*detail_MS1!$BB22</f>
        <v>0</v>
      </c>
      <c r="H120" s="172">
        <f>(Kalkulation_MS1!$U$16)/100*detail_MS1!$BO22</f>
        <v>0</v>
      </c>
      <c r="I120" s="172">
        <f>(Kalkulation_MS1!$U$16)/100*detail_MS1!$CB22</f>
        <v>0</v>
      </c>
      <c r="J120" s="206">
        <f t="shared" si="17"/>
        <v>0</v>
      </c>
    </row>
    <row r="121" spans="1:10" hidden="1" outlineLevel="1">
      <c r="A121" s="1">
        <f t="shared" si="16"/>
        <v>0</v>
      </c>
      <c r="C121" s="172">
        <f>(Kalkulation_MS1!$V$16)/100*detail_MS1!$B23</f>
        <v>0</v>
      </c>
      <c r="D121" s="172">
        <f>(Kalkulation_MS1!$V$16)/100*detail_MS1!$O23</f>
        <v>0</v>
      </c>
      <c r="E121" s="172">
        <f>(Kalkulation_MS1!$V$16)/100*detail_MS1!$AB23</f>
        <v>0</v>
      </c>
      <c r="F121" s="172">
        <f>(Kalkulation_MS1!$V$16)/100*detail_MS1!$AO23</f>
        <v>0</v>
      </c>
      <c r="G121" s="172">
        <f>(Kalkulation_MS1!$V$16)/100*detail_MS1!$BB23</f>
        <v>0</v>
      </c>
      <c r="H121" s="172">
        <f>(Kalkulation_MS1!$V$16)/100*detail_MS1!$BO23</f>
        <v>0</v>
      </c>
      <c r="I121" s="172">
        <f>(Kalkulation_MS1!$V$16)/100*detail_MS1!$CB23</f>
        <v>0</v>
      </c>
      <c r="J121" s="206">
        <f t="shared" si="17"/>
        <v>0</v>
      </c>
    </row>
    <row r="122" spans="1:10" hidden="1" outlineLevel="1">
      <c r="A122" s="1">
        <f t="shared" si="16"/>
        <v>0</v>
      </c>
      <c r="C122" s="172">
        <f>(Kalkulation_MS1!$W$16)/100*detail_MS1!$B24</f>
        <v>0</v>
      </c>
      <c r="D122" s="172">
        <f>(Kalkulation_MS1!$W$16)/100*detail_MS1!$O24</f>
        <v>0</v>
      </c>
      <c r="E122" s="172">
        <f>(Kalkulation_MS1!$W$16)/100*detail_MS1!$AB24</f>
        <v>0</v>
      </c>
      <c r="F122" s="172">
        <f>(Kalkulation_MS1!$W$16)/100*detail_MS1!$AO24</f>
        <v>0</v>
      </c>
      <c r="G122" s="172">
        <f>(Kalkulation_MS1!$W$16)/100*detail_MS1!$BB24</f>
        <v>0</v>
      </c>
      <c r="H122" s="172">
        <f>(Kalkulation_MS1!$W$16)/100*detail_MS1!$BO24</f>
        <v>0</v>
      </c>
      <c r="I122" s="172">
        <f>(Kalkulation_MS1!$W$16)/100*detail_MS1!$CB24</f>
        <v>0</v>
      </c>
      <c r="J122" s="206">
        <f t="shared" si="17"/>
        <v>0</v>
      </c>
    </row>
    <row r="123" spans="1:10" hidden="1" outlineLevel="1">
      <c r="A123" s="1">
        <f t="shared" si="16"/>
        <v>0</v>
      </c>
      <c r="C123" s="172">
        <f>(Kalkulation_MS1!$X$16)/100*detail_MS1!$B25</f>
        <v>0</v>
      </c>
      <c r="D123" s="172">
        <f>(Kalkulation_MS1!$X$16)/100*detail_MS1!$O25</f>
        <v>0</v>
      </c>
      <c r="E123" s="172">
        <f>(Kalkulation_MS1!$X$16)/100*detail_MS1!$AB25</f>
        <v>0</v>
      </c>
      <c r="F123" s="172">
        <f>(Kalkulation_MS1!$X$16)/100*detail_MS1!$AO25</f>
        <v>0</v>
      </c>
      <c r="G123" s="172">
        <f>(Kalkulation_MS1!$X$16)/100*detail_MS1!$BB25</f>
        <v>0</v>
      </c>
      <c r="H123" s="172">
        <f>(Kalkulation_MS1!$X$16)/100*detail_MS1!$BO25</f>
        <v>0</v>
      </c>
      <c r="I123" s="172">
        <f>(Kalkulation_MS1!$X$16)/100*detail_MS1!$CB25</f>
        <v>0</v>
      </c>
      <c r="J123" s="206">
        <f t="shared" si="17"/>
        <v>0</v>
      </c>
    </row>
    <row r="124" spans="1:10" hidden="1" outlineLevel="1">
      <c r="A124" s="1">
        <f t="shared" si="16"/>
        <v>0</v>
      </c>
      <c r="C124" s="172">
        <f>(Kalkulation_MS1!$Y$16)/100*detail_MS1!$B26</f>
        <v>0</v>
      </c>
      <c r="D124" s="172">
        <f>(Kalkulation_MS1!$Y$16)/100*detail_MS1!$O26</f>
        <v>0</v>
      </c>
      <c r="E124" s="172">
        <f>(Kalkulation_MS1!$Y$16)/100*detail_MS1!$AB26</f>
        <v>0</v>
      </c>
      <c r="F124" s="172">
        <f>(Kalkulation_MS1!$Y$16)/100*detail_MS1!$AO26</f>
        <v>0</v>
      </c>
      <c r="G124" s="172">
        <f>(Kalkulation_MS1!$Y$16)/100*detail_MS1!$BB26</f>
        <v>0</v>
      </c>
      <c r="H124" s="172">
        <f>(Kalkulation_MS1!$Y$16)/100*detail_MS1!$BO26</f>
        <v>0</v>
      </c>
      <c r="I124" s="172">
        <f>(Kalkulation_MS1!$Y$16)/100*detail_MS1!$CB26</f>
        <v>0</v>
      </c>
      <c r="J124" s="206">
        <f t="shared" si="17"/>
        <v>0</v>
      </c>
    </row>
    <row r="125" spans="1:10" hidden="1" outlineLevel="1">
      <c r="A125" s="1">
        <f t="shared" si="16"/>
        <v>0</v>
      </c>
      <c r="C125" s="172">
        <f>(Kalkulation_MS1!$Z$16)/100*detail_MS1!$B27</f>
        <v>0</v>
      </c>
      <c r="D125" s="172">
        <f>(Kalkulation_MS1!$Z$16)/100*detail_MS1!$O27</f>
        <v>0</v>
      </c>
      <c r="E125" s="172">
        <f>(Kalkulation_MS1!$Z$16)/100*detail_MS1!$AB27</f>
        <v>0</v>
      </c>
      <c r="F125" s="172">
        <f>(Kalkulation_MS1!$Z$16)/100*detail_MS1!$AO27</f>
        <v>0</v>
      </c>
      <c r="G125" s="172">
        <f>(Kalkulation_MS1!$Z$16)/100*detail_MS1!$BB27</f>
        <v>0</v>
      </c>
      <c r="H125" s="172">
        <f>(Kalkulation_MS1!$Z$16)/100*detail_MS1!$BO27</f>
        <v>0</v>
      </c>
      <c r="I125" s="172">
        <f>(Kalkulation_MS1!$Z$16)/100*detail_MS1!$CB27</f>
        <v>0</v>
      </c>
      <c r="J125" s="206">
        <f t="shared" si="17"/>
        <v>0</v>
      </c>
    </row>
    <row r="126" spans="1:10" hidden="1" outlineLevel="1">
      <c r="A126" s="1">
        <f t="shared" si="16"/>
        <v>0</v>
      </c>
      <c r="C126" s="172">
        <f>(Kalkulation_MS1!$AA$16)/100*detail_MS1!$B28</f>
        <v>0</v>
      </c>
      <c r="D126" s="172">
        <f>(Kalkulation_MS1!$AA$16)/100*detail_MS1!$O28</f>
        <v>0</v>
      </c>
      <c r="E126" s="172">
        <f>(Kalkulation_MS1!$AA$16)/100*detail_MS1!$AB28</f>
        <v>0</v>
      </c>
      <c r="F126" s="172">
        <f>(Kalkulation_MS1!$AA$16)/100*detail_MS1!$AO28</f>
        <v>0</v>
      </c>
      <c r="G126" s="172">
        <f>(Kalkulation_MS1!$AA$16)/100*detail_MS1!$BB28</f>
        <v>0</v>
      </c>
      <c r="H126" s="172">
        <f>(Kalkulation_MS1!$AA$16)/100*detail_MS1!$BO28</f>
        <v>0</v>
      </c>
      <c r="I126" s="172">
        <f>(Kalkulation_MS1!$AA$16)/100*detail_MS1!$CB28</f>
        <v>0</v>
      </c>
      <c r="J126" s="206">
        <f t="shared" si="17"/>
        <v>0</v>
      </c>
    </row>
    <row r="127" spans="1:10" hidden="1" outlineLevel="1">
      <c r="A127" s="1">
        <f t="shared" si="16"/>
        <v>0</v>
      </c>
      <c r="C127" s="172">
        <f>(Kalkulation_MS1!$AB$16)/100*detail_MS1!$B29</f>
        <v>0</v>
      </c>
      <c r="D127" s="172">
        <f>(Kalkulation_MS1!$AB$16)/100*detail_MS1!$O29</f>
        <v>0</v>
      </c>
      <c r="E127" s="172">
        <f>(Kalkulation_MS1!$AB$16)/100*detail_MS1!$AB29</f>
        <v>0</v>
      </c>
      <c r="F127" s="172">
        <f>(Kalkulation_MS1!$AB$16)/100*detail_MS1!$AO29</f>
        <v>0</v>
      </c>
      <c r="G127" s="172">
        <f>(Kalkulation_MS1!$AB$16)/100*detail_MS1!$BB29</f>
        <v>0</v>
      </c>
      <c r="H127" s="172">
        <f>(Kalkulation_MS1!$AB$16)/100*detail_MS1!$BO29</f>
        <v>0</v>
      </c>
      <c r="I127" s="172">
        <f>(Kalkulation_MS1!$AB$16)/100*detail_MS1!$CB29</f>
        <v>0</v>
      </c>
      <c r="J127" s="206">
        <f t="shared" si="17"/>
        <v>0</v>
      </c>
    </row>
    <row r="128" spans="1:10" hidden="1" outlineLevel="1">
      <c r="A128" s="1">
        <f t="shared" si="16"/>
        <v>0</v>
      </c>
      <c r="C128" s="172">
        <f>(Kalkulation_MS1!$AC$16)/100*detail_MS1!$B30</f>
        <v>0</v>
      </c>
      <c r="D128" s="172">
        <f>(Kalkulation_MS1!$AC$16)/100*detail_MS1!$O30</f>
        <v>0</v>
      </c>
      <c r="E128" s="172">
        <f>(Kalkulation_MS1!$AC$16)/100*detail_MS1!$AB30</f>
        <v>0</v>
      </c>
      <c r="F128" s="172">
        <f>(Kalkulation_MS1!$AC$16)/100*detail_MS1!$AO30</f>
        <v>0</v>
      </c>
      <c r="G128" s="172">
        <f>(Kalkulation_MS1!$AC$16)/100*detail_MS1!$BB30</f>
        <v>0</v>
      </c>
      <c r="H128" s="172">
        <f>(Kalkulation_MS1!$AC$16)/100*detail_MS1!$BO30</f>
        <v>0</v>
      </c>
      <c r="I128" s="172">
        <f>(Kalkulation_MS1!$AC$16)/100*detail_MS1!$CB30</f>
        <v>0</v>
      </c>
      <c r="J128" s="206">
        <f t="shared" si="17"/>
        <v>0</v>
      </c>
    </row>
    <row r="129" spans="1:10" hidden="1" outlineLevel="1">
      <c r="A129" s="1">
        <f t="shared" si="16"/>
        <v>0</v>
      </c>
      <c r="C129" s="172">
        <f>(Kalkulation_MS1!$AD$16)/100*detail_MS1!$B31</f>
        <v>0</v>
      </c>
      <c r="D129" s="172">
        <f>(Kalkulation_MS1!$AD$16)/100*detail_MS1!$O31</f>
        <v>0</v>
      </c>
      <c r="E129" s="172">
        <f>(Kalkulation_MS1!$AD$16)/100*detail_MS1!$AB31</f>
        <v>0</v>
      </c>
      <c r="F129" s="172">
        <f>(Kalkulation_MS1!$AD$16)/100*detail_MS1!$AO31</f>
        <v>0</v>
      </c>
      <c r="G129" s="172">
        <f>(Kalkulation_MS1!$AD$16)/100*detail_MS1!$BB31</f>
        <v>0</v>
      </c>
      <c r="H129" s="172">
        <f>(Kalkulation_MS1!$AD$16)/100*detail_MS1!$BO31</f>
        <v>0</v>
      </c>
      <c r="I129" s="172">
        <f>(Kalkulation_MS1!$AD$16)/100*detail_MS1!$CB31</f>
        <v>0</v>
      </c>
      <c r="J129" s="206">
        <f t="shared" si="17"/>
        <v>0</v>
      </c>
    </row>
    <row r="130" spans="1:10" hidden="1" outlineLevel="1">
      <c r="A130" s="1">
        <f t="shared" si="16"/>
        <v>0</v>
      </c>
      <c r="C130" s="172">
        <f>(Kalkulation_MS1!$AE$16)/100*detail_MS1!$B32</f>
        <v>0</v>
      </c>
      <c r="D130" s="172">
        <f>(Kalkulation_MS1!$AE$16)/100*detail_MS1!$O32</f>
        <v>0</v>
      </c>
      <c r="E130" s="172">
        <f>(Kalkulation_MS1!$AE$16)/100*detail_MS1!$AB32</f>
        <v>0</v>
      </c>
      <c r="F130" s="172">
        <f>(Kalkulation_MS1!$AE$16)/100*detail_MS1!$AO32</f>
        <v>0</v>
      </c>
      <c r="G130" s="172">
        <f>(Kalkulation_MS1!$AE$16)/100*detail_MS1!$BB32</f>
        <v>0</v>
      </c>
      <c r="H130" s="172">
        <f>(Kalkulation_MS1!$AE$16)/100*detail_MS1!$BO32</f>
        <v>0</v>
      </c>
      <c r="I130" s="172">
        <f>(Kalkulation_MS1!$AE$16)/100*detail_MS1!$CB32</f>
        <v>0</v>
      </c>
      <c r="J130" s="206">
        <f t="shared" si="17"/>
        <v>0</v>
      </c>
    </row>
    <row r="131" spans="1:10" hidden="1" outlineLevel="1">
      <c r="A131" s="1">
        <f t="shared" si="16"/>
        <v>0</v>
      </c>
      <c r="C131" s="172">
        <f>(Kalkulation_MS1!$AF$16)/100*detail_MS1!$B33</f>
        <v>0</v>
      </c>
      <c r="D131" s="172">
        <f>(Kalkulation_MS1!$AF$16)/100*detail_MS1!$O33</f>
        <v>0</v>
      </c>
      <c r="E131" s="172">
        <f>(Kalkulation_MS1!$AF$16)/100*detail_MS1!$AB33</f>
        <v>0</v>
      </c>
      <c r="F131" s="172">
        <f>(Kalkulation_MS1!$AF$16)/100*detail_MS1!$AO33</f>
        <v>0</v>
      </c>
      <c r="G131" s="172">
        <f>(Kalkulation_MS1!$AF$16)/100*detail_MS1!$BB33</f>
        <v>0</v>
      </c>
      <c r="H131" s="172">
        <f>(Kalkulation_MS1!$AF$16)/100*detail_MS1!$BO33</f>
        <v>0</v>
      </c>
      <c r="I131" s="172">
        <f>(Kalkulation_MS1!$AF$16)/100*detail_MS1!$CB33</f>
        <v>0</v>
      </c>
      <c r="J131" s="206">
        <f t="shared" si="17"/>
        <v>0</v>
      </c>
    </row>
    <row r="132" spans="1:10" hidden="1" outlineLevel="1">
      <c r="A132" s="1">
        <f t="shared" si="16"/>
        <v>0</v>
      </c>
      <c r="C132" s="172">
        <f>(Kalkulation_MS1!$AG$16)/100*detail_MS1!$B34</f>
        <v>0</v>
      </c>
      <c r="D132" s="172">
        <f>(Kalkulation_MS1!$AG$16)/100*detail_MS1!$O34</f>
        <v>0</v>
      </c>
      <c r="E132" s="172">
        <f>(Kalkulation_MS1!$AG$16)/100*detail_MS1!$AB34</f>
        <v>0</v>
      </c>
      <c r="F132" s="172">
        <f>(Kalkulation_MS1!$AG$16)/100*detail_MS1!$AO34</f>
        <v>0</v>
      </c>
      <c r="G132" s="172">
        <f>(Kalkulation_MS1!$AG$16)/100*detail_MS1!$BB34</f>
        <v>0</v>
      </c>
      <c r="H132" s="172">
        <f>(Kalkulation_MS1!$AG$16)/100*detail_MS1!$BO34</f>
        <v>0</v>
      </c>
      <c r="I132" s="172">
        <f>(Kalkulation_MS1!$AG$16)/100*detail_MS1!$CB34</f>
        <v>0</v>
      </c>
      <c r="J132" s="206">
        <f t="shared" si="17"/>
        <v>0</v>
      </c>
    </row>
    <row r="133" spans="1:10" hidden="1" outlineLevel="1">
      <c r="A133" s="1">
        <f t="shared" si="16"/>
        <v>0</v>
      </c>
      <c r="C133" s="172">
        <f>(Kalkulation_MS1!$AH$16)/100*detail_MS1!$B35</f>
        <v>0</v>
      </c>
      <c r="D133" s="172">
        <f>(Kalkulation_MS1!$AH$16)/100*detail_MS1!$O35</f>
        <v>0</v>
      </c>
      <c r="E133" s="172">
        <f>(Kalkulation_MS1!$AH$16)/100*detail_MS1!$AB35</f>
        <v>0</v>
      </c>
      <c r="F133" s="172">
        <f>(Kalkulation_MS1!$AH$16)/100*detail_MS1!$AO35</f>
        <v>0</v>
      </c>
      <c r="G133" s="172">
        <f>(Kalkulation_MS1!$AH$16)/100*detail_MS1!$BB35</f>
        <v>0</v>
      </c>
      <c r="H133" s="172">
        <f>(Kalkulation_MS1!$AH$16)/100*detail_MS1!$BO35</f>
        <v>0</v>
      </c>
      <c r="I133" s="172">
        <f>(Kalkulation_MS1!$AH$16)/100*detail_MS1!$CB35</f>
        <v>0</v>
      </c>
      <c r="J133" s="206">
        <f t="shared" si="17"/>
        <v>0</v>
      </c>
    </row>
    <row r="134" spans="1:10" hidden="1" outlineLevel="1">
      <c r="A134" s="1">
        <f t="shared" si="16"/>
        <v>0</v>
      </c>
      <c r="C134" s="172">
        <f>(Kalkulation_MS1!$AI$16)/100*detail_MS1!$B36</f>
        <v>0</v>
      </c>
      <c r="D134" s="172">
        <f>(Kalkulation_MS1!$AI$16)/100*detail_MS1!$O36</f>
        <v>0</v>
      </c>
      <c r="E134" s="172">
        <f>(Kalkulation_MS1!$AI$16)/100*detail_MS1!$AB36</f>
        <v>0</v>
      </c>
      <c r="F134" s="172">
        <f>(Kalkulation_MS1!$AI$16)/100*detail_MS1!$AO36</f>
        <v>0</v>
      </c>
      <c r="G134" s="172">
        <f>(Kalkulation_MS1!$AI$16)/100*detail_MS1!$BB36</f>
        <v>0</v>
      </c>
      <c r="H134" s="172">
        <f>(Kalkulation_MS1!$AI$16)/100*detail_MS1!$BO36</f>
        <v>0</v>
      </c>
      <c r="I134" s="172">
        <f>(Kalkulation_MS1!$AI$16)/100*detail_MS1!$CB36</f>
        <v>0</v>
      </c>
      <c r="J134" s="206">
        <f t="shared" si="17"/>
        <v>0</v>
      </c>
    </row>
    <row r="135" spans="1:10" hidden="1" outlineLevel="1">
      <c r="A135" s="1">
        <f t="shared" si="16"/>
        <v>0</v>
      </c>
      <c r="C135" s="172">
        <f>(Kalkulation_MS1!$AJ$16)/100*detail_MS1!$B37</f>
        <v>0</v>
      </c>
      <c r="D135" s="172">
        <f>(Kalkulation_MS1!$AJ$16)/100*detail_MS1!$O37</f>
        <v>0</v>
      </c>
      <c r="E135" s="172">
        <f>(Kalkulation_MS1!$AJ$16)/100*detail_MS1!$AB37</f>
        <v>0</v>
      </c>
      <c r="F135" s="172">
        <f>(Kalkulation_MS1!$AJ$16)/100*detail_MS1!$AO37</f>
        <v>0</v>
      </c>
      <c r="G135" s="172">
        <f>(Kalkulation_MS1!$AJ$16)/100*detail_MS1!$BB37</f>
        <v>0</v>
      </c>
      <c r="H135" s="172">
        <f>(Kalkulation_MS1!$AJ$16)/100*detail_MS1!$BO37</f>
        <v>0</v>
      </c>
      <c r="I135" s="172">
        <f>(Kalkulation_MS1!$AJ$16)/100*detail_MS1!$CB37</f>
        <v>0</v>
      </c>
      <c r="J135" s="206">
        <f t="shared" si="17"/>
        <v>0</v>
      </c>
    </row>
    <row r="136" spans="1:10" hidden="1" outlineLevel="1">
      <c r="A136" s="1">
        <f t="shared" si="16"/>
        <v>0</v>
      </c>
      <c r="C136" s="172">
        <f>(Kalkulation_MS1!$AK$16)/100*detail_MS1!$B38</f>
        <v>0</v>
      </c>
      <c r="D136" s="172">
        <f>(Kalkulation_MS1!$AK$16)/100*detail_MS1!$O38</f>
        <v>0</v>
      </c>
      <c r="E136" s="172">
        <f>(Kalkulation_MS1!$AK$16)/100*detail_MS1!$AB38</f>
        <v>0</v>
      </c>
      <c r="F136" s="172">
        <f>(Kalkulation_MS1!$AK$16)/100*detail_MS1!$AO38</f>
        <v>0</v>
      </c>
      <c r="G136" s="172">
        <f>(Kalkulation_MS1!$AK$16)/100*detail_MS1!$BB38</f>
        <v>0</v>
      </c>
      <c r="H136" s="172">
        <f>(Kalkulation_MS1!$AK$16)/100*detail_MS1!$BO38</f>
        <v>0</v>
      </c>
      <c r="I136" s="172">
        <f>(Kalkulation_MS1!$AK$16)/100*detail_MS1!$CB38</f>
        <v>0</v>
      </c>
      <c r="J136" s="206">
        <f t="shared" si="17"/>
        <v>0</v>
      </c>
    </row>
    <row r="137" spans="1:10" hidden="1" outlineLevel="1">
      <c r="A137" s="1">
        <f t="shared" si="16"/>
        <v>0</v>
      </c>
      <c r="C137" s="172">
        <f>(Kalkulation_MS1!$AL$16)/100*detail_MS1!$B39</f>
        <v>0</v>
      </c>
      <c r="D137" s="172">
        <f>(Kalkulation_MS1!$AL$16)/100*detail_MS1!$O39</f>
        <v>0</v>
      </c>
      <c r="E137" s="172">
        <f>(Kalkulation_MS1!$AL$16)/100*detail_MS1!$AB39</f>
        <v>0</v>
      </c>
      <c r="F137" s="172">
        <f>(Kalkulation_MS1!$AL$16)/100*detail_MS1!$AO39</f>
        <v>0</v>
      </c>
      <c r="G137" s="172">
        <f>(Kalkulation_MS1!$AL$16)/100*detail_MS1!$BB39</f>
        <v>0</v>
      </c>
      <c r="H137" s="172">
        <f>(Kalkulation_MS1!$AL$16)/100*detail_MS1!$BO39</f>
        <v>0</v>
      </c>
      <c r="I137" s="172">
        <f>(Kalkulation_MS1!$AL$16)/100*detail_MS1!$CB39</f>
        <v>0</v>
      </c>
      <c r="J137" s="206">
        <f t="shared" si="17"/>
        <v>0</v>
      </c>
    </row>
    <row r="138" spans="1:10" hidden="1" outlineLevel="1">
      <c r="A138" s="1">
        <f t="shared" si="16"/>
        <v>0</v>
      </c>
      <c r="C138" s="172">
        <f>(Kalkulation_MS1!$AM$16)/100*detail_MS1!$B40</f>
        <v>0</v>
      </c>
      <c r="D138" s="172">
        <f>(Kalkulation_MS1!$AM$16)/100*detail_MS1!$O40</f>
        <v>0</v>
      </c>
      <c r="E138" s="172">
        <f>(Kalkulation_MS1!$AM$16)/100*detail_MS1!$AB40</f>
        <v>0</v>
      </c>
      <c r="F138" s="172">
        <f>(Kalkulation_MS1!$AM$16)/100*detail_MS1!$AO40</f>
        <v>0</v>
      </c>
      <c r="G138" s="172">
        <f>(Kalkulation_MS1!$AM$16)/100*detail_MS1!$BB40</f>
        <v>0</v>
      </c>
      <c r="H138" s="172">
        <f>(Kalkulation_MS1!$AM$16)/100*detail_MS1!$BO40</f>
        <v>0</v>
      </c>
      <c r="I138" s="172">
        <f>(Kalkulation_MS1!$AM$16)/100*detail_MS1!$CB40</f>
        <v>0</v>
      </c>
      <c r="J138" s="206">
        <f t="shared" si="17"/>
        <v>0</v>
      </c>
    </row>
    <row r="139" spans="1:10" hidden="1" outlineLevel="1">
      <c r="A139" s="1">
        <f t="shared" si="16"/>
        <v>0</v>
      </c>
      <c r="C139" s="172">
        <f>(Kalkulation_MS1!$AN$16)/100*detail_MS1!$B41</f>
        <v>0</v>
      </c>
      <c r="D139" s="172">
        <f>(Kalkulation_MS1!$AN$16)/100*detail_MS1!$O41</f>
        <v>0</v>
      </c>
      <c r="E139" s="172">
        <f>(Kalkulation_MS1!$AN$16)/100*detail_MS1!$AB41</f>
        <v>0</v>
      </c>
      <c r="F139" s="172">
        <f>(Kalkulation_MS1!$AN$16)/100*detail_MS1!$AO41</f>
        <v>0</v>
      </c>
      <c r="G139" s="172">
        <f>(Kalkulation_MS1!$AN$16)/100*detail_MS1!$BB41</f>
        <v>0</v>
      </c>
      <c r="H139" s="172">
        <f>(Kalkulation_MS1!$AN$16)/100*detail_MS1!$BO41</f>
        <v>0</v>
      </c>
      <c r="I139" s="172">
        <f>(Kalkulation_MS1!$AN$16)/100*detail_MS1!$CB41</f>
        <v>0</v>
      </c>
      <c r="J139" s="206">
        <f t="shared" si="17"/>
        <v>0</v>
      </c>
    </row>
    <row r="140" spans="1:10" hidden="1" outlineLevel="1">
      <c r="A140" s="1">
        <f t="shared" si="16"/>
        <v>0</v>
      </c>
      <c r="C140" s="172">
        <f>(Kalkulation_MS1!$AO$16)/100*detail_MS1!$B42</f>
        <v>0</v>
      </c>
      <c r="D140" s="172">
        <f>(Kalkulation_MS1!$AO$16)/100*detail_MS1!$O42</f>
        <v>0</v>
      </c>
      <c r="E140" s="172">
        <f>(Kalkulation_MS1!$AO$16)/100*detail_MS1!$AB42</f>
        <v>0</v>
      </c>
      <c r="F140" s="172">
        <f>(Kalkulation_MS1!$AO$16)/100*detail_MS1!$AO42</f>
        <v>0</v>
      </c>
      <c r="G140" s="172">
        <f>(Kalkulation_MS1!$AO$16)/100*detail_MS1!$BB42</f>
        <v>0</v>
      </c>
      <c r="H140" s="172">
        <f>(Kalkulation_MS1!$AO$16)/100*detail_MS1!$BO42</f>
        <v>0</v>
      </c>
      <c r="I140" s="172">
        <f>(Kalkulation_MS1!$AO$16)/100*detail_MS1!$CB42</f>
        <v>0</v>
      </c>
      <c r="J140" s="206">
        <f t="shared" si="17"/>
        <v>0</v>
      </c>
    </row>
    <row r="141" spans="1:10" hidden="1" outlineLevel="1">
      <c r="A141" s="1">
        <f t="shared" si="16"/>
        <v>0</v>
      </c>
      <c r="C141" s="172">
        <f>(Kalkulation_MS1!$AP$16)/100*detail_MS1!$B43</f>
        <v>0</v>
      </c>
      <c r="D141" s="172">
        <f>(Kalkulation_MS1!$AP$16)/100*detail_MS1!$O43</f>
        <v>0</v>
      </c>
      <c r="E141" s="172">
        <f>(Kalkulation_MS1!$AP$16)/100*detail_MS1!$AB43</f>
        <v>0</v>
      </c>
      <c r="F141" s="172">
        <f>(Kalkulation_MS1!$AP$16)/100*detail_MS1!$AO43</f>
        <v>0</v>
      </c>
      <c r="G141" s="172">
        <f>(Kalkulation_MS1!$AP$16)/100*detail_MS1!$BB43</f>
        <v>0</v>
      </c>
      <c r="H141" s="172">
        <f>(Kalkulation_MS1!$AP$16)/100*detail_MS1!$BO43</f>
        <v>0</v>
      </c>
      <c r="I141" s="172">
        <f>(Kalkulation_MS1!$AP$16)/100*detail_MS1!$CB43</f>
        <v>0</v>
      </c>
      <c r="J141" s="206">
        <f t="shared" si="17"/>
        <v>0</v>
      </c>
    </row>
    <row r="142" spans="1:10" hidden="1" outlineLevel="1">
      <c r="A142" s="1">
        <f t="shared" si="16"/>
        <v>0</v>
      </c>
      <c r="C142" s="172">
        <f>(Kalkulation_MS1!$AQ$16)/100*detail_MS1!$B44</f>
        <v>0</v>
      </c>
      <c r="D142" s="172">
        <f>(Kalkulation_MS1!$AQ$16)/100*detail_MS1!$O44</f>
        <v>0</v>
      </c>
      <c r="E142" s="172">
        <f>(Kalkulation_MS1!$AQ$16)/100*detail_MS1!$AB44</f>
        <v>0</v>
      </c>
      <c r="F142" s="172">
        <f>(Kalkulation_MS1!$AQ$16)/100*detail_MS1!$AO44</f>
        <v>0</v>
      </c>
      <c r="G142" s="172">
        <f>(Kalkulation_MS1!$AQ$16)/100*detail_MS1!$BB44</f>
        <v>0</v>
      </c>
      <c r="H142" s="172">
        <f>(Kalkulation_MS1!$AQ$16)/100*detail_MS1!$BO44</f>
        <v>0</v>
      </c>
      <c r="I142" s="172">
        <f>(Kalkulation_MS1!$AQ$16)/100*detail_MS1!$CB44</f>
        <v>0</v>
      </c>
      <c r="J142" s="206">
        <f t="shared" si="17"/>
        <v>0</v>
      </c>
    </row>
    <row r="143" spans="1:10" hidden="1" outlineLevel="1">
      <c r="A143" s="1">
        <f t="shared" si="16"/>
        <v>0</v>
      </c>
      <c r="C143" s="172">
        <f>(Kalkulation_MS1!$AR$16)/100*detail_MS1!$B45</f>
        <v>0</v>
      </c>
      <c r="D143" s="172">
        <f>(Kalkulation_MS1!$AR$16)/100*detail_MS1!$O45</f>
        <v>0</v>
      </c>
      <c r="E143" s="172">
        <f>(Kalkulation_MS1!$AR$16)/100*detail_MS1!$AB45</f>
        <v>0</v>
      </c>
      <c r="F143" s="172">
        <f>(Kalkulation_MS1!$AR$16)/100*detail_MS1!$AO45</f>
        <v>0</v>
      </c>
      <c r="G143" s="172">
        <f>(Kalkulation_MS1!$AR$16)/100*detail_MS1!$BB45</f>
        <v>0</v>
      </c>
      <c r="H143" s="172">
        <f>(Kalkulation_MS1!$AR$16)/100*detail_MS1!$BO45</f>
        <v>0</v>
      </c>
      <c r="I143" s="172">
        <f>(Kalkulation_MS1!$AR$16)/100*detail_MS1!$CB45</f>
        <v>0</v>
      </c>
      <c r="J143" s="206">
        <f t="shared" si="17"/>
        <v>0</v>
      </c>
    </row>
    <row r="144" spans="1:10" hidden="1" outlineLevel="1">
      <c r="A144" s="1">
        <f t="shared" si="16"/>
        <v>0</v>
      </c>
      <c r="C144" s="172">
        <f>(Kalkulation_MS1!$AS$16)/100*detail_MS1!$B46</f>
        <v>0</v>
      </c>
      <c r="D144" s="172">
        <f>(Kalkulation_MS1!$AS$16)/100*detail_MS1!$O46</f>
        <v>0</v>
      </c>
      <c r="E144" s="172">
        <f>(Kalkulation_MS1!$AS$16)/100*detail_MS1!$AB46</f>
        <v>0</v>
      </c>
      <c r="F144" s="172">
        <f>(Kalkulation_MS1!$AS$16)/100*detail_MS1!$AO46</f>
        <v>0</v>
      </c>
      <c r="G144" s="172">
        <f>(Kalkulation_MS1!$AS$16)/100*detail_MS1!$BB46</f>
        <v>0</v>
      </c>
      <c r="H144" s="172">
        <f>(Kalkulation_MS1!$AS$16)/100*detail_MS1!$BO46</f>
        <v>0</v>
      </c>
      <c r="I144" s="172">
        <f>(Kalkulation_MS1!$AS$16)/100*detail_MS1!$CB46</f>
        <v>0</v>
      </c>
      <c r="J144" s="206">
        <f t="shared" si="17"/>
        <v>0</v>
      </c>
    </row>
    <row r="145" spans="1:11" hidden="1" outlineLevel="1">
      <c r="A145" s="88" t="s">
        <v>441</v>
      </c>
      <c r="B145" s="88"/>
      <c r="C145" s="201">
        <f t="shared" ref="C145:J145" si="18">SUM(C105:C144)</f>
        <v>0</v>
      </c>
      <c r="D145" s="201">
        <f t="shared" si="18"/>
        <v>0</v>
      </c>
      <c r="E145" s="201">
        <f t="shared" si="18"/>
        <v>0</v>
      </c>
      <c r="F145" s="201">
        <f t="shared" si="18"/>
        <v>0</v>
      </c>
      <c r="G145" s="201">
        <f t="shared" si="18"/>
        <v>0</v>
      </c>
      <c r="H145" s="201">
        <f t="shared" si="18"/>
        <v>0</v>
      </c>
      <c r="I145" s="201">
        <f t="shared" si="18"/>
        <v>0</v>
      </c>
      <c r="J145" s="79">
        <f t="shared" si="18"/>
        <v>0</v>
      </c>
      <c r="K145" s="172">
        <f>Kalkulation_MS1!AT51*7</f>
        <v>0</v>
      </c>
    </row>
    <row r="146" spans="1:11" hidden="1" outlineLevel="1">
      <c r="A146" s="203" t="s">
        <v>442</v>
      </c>
      <c r="J146" s="205">
        <f t="shared" si="8"/>
        <v>0</v>
      </c>
    </row>
    <row r="147" spans="1:11" hidden="1" outlineLevel="1">
      <c r="A147" s="1">
        <f t="shared" ref="A147:A156" si="19">A63</f>
        <v>0</v>
      </c>
      <c r="C147" s="172">
        <f>(Kalkulation_MS1!$F$22)/100*detail_MS1!B7</f>
        <v>0</v>
      </c>
      <c r="D147" s="172">
        <f>(Kalkulation_MS1!$F$22)/100*detail_MS1!O7</f>
        <v>0</v>
      </c>
      <c r="E147" s="172">
        <f>(Kalkulation_MS1!$F$22)/100*detail_MS1!AB7</f>
        <v>0</v>
      </c>
      <c r="F147" s="172">
        <f>(Kalkulation_MS1!$F$22)/100*detail_MS1!AO7</f>
        <v>0</v>
      </c>
      <c r="G147" s="172">
        <f>(Kalkulation_MS1!$F$22)/100*detail_MS1!BB7</f>
        <v>0</v>
      </c>
      <c r="H147" s="172">
        <f>(Kalkulation_MS1!$F$22)/100*detail_MS1!BO7</f>
        <v>0</v>
      </c>
      <c r="I147" s="172">
        <f>(Kalkulation_MS1!$F$22)/100*detail_MS1!CB7</f>
        <v>0</v>
      </c>
      <c r="J147" s="206">
        <f t="shared" si="8"/>
        <v>0</v>
      </c>
    </row>
    <row r="148" spans="1:11" hidden="1" outlineLevel="1">
      <c r="A148" s="1">
        <f t="shared" si="19"/>
        <v>0</v>
      </c>
      <c r="C148" s="172">
        <f>(Kalkulation_MS1!$G$22)/100*detail_MS1!B8</f>
        <v>0</v>
      </c>
      <c r="D148" s="172">
        <f>(Kalkulation_MS1!$G$22)/100*detail_MS1!O8</f>
        <v>0</v>
      </c>
      <c r="E148" s="172">
        <f>(Kalkulation_MS1!$G$22)/100*detail_MS1!AB8</f>
        <v>0</v>
      </c>
      <c r="F148" s="172">
        <f>(Kalkulation_MS1!$G$22)/100*detail_MS1!AO8</f>
        <v>0</v>
      </c>
      <c r="G148" s="172">
        <f>(Kalkulation_MS1!$G$22)/100*detail_MS1!BB8</f>
        <v>0</v>
      </c>
      <c r="H148" s="172">
        <f>(Kalkulation_MS1!$G$22)/100*detail_MS1!BO8</f>
        <v>0</v>
      </c>
      <c r="I148" s="172">
        <f>(Kalkulation_MS1!$G$22)/100*detail_MS1!CB8</f>
        <v>0</v>
      </c>
      <c r="J148" s="206">
        <f t="shared" si="8"/>
        <v>0</v>
      </c>
    </row>
    <row r="149" spans="1:11" hidden="1" outlineLevel="1">
      <c r="A149" s="249">
        <f t="shared" si="19"/>
        <v>0</v>
      </c>
      <c r="C149" s="172">
        <f>(Kalkulation_MS1!$H$22)/100*detail_MS1!B9</f>
        <v>0</v>
      </c>
      <c r="D149" s="172">
        <f>(Kalkulation_MS1!$H$22)/100*detail_MS1!O9</f>
        <v>0</v>
      </c>
      <c r="E149" s="172">
        <f>(Kalkulation_MS1!$H$22)/100*detail_MS1!AB9</f>
        <v>0</v>
      </c>
      <c r="F149" s="172">
        <f>(Kalkulation_MS1!$H$22)/100*detail_MS1!AO9</f>
        <v>0</v>
      </c>
      <c r="G149" s="172">
        <f>(Kalkulation_MS1!$H$22)/100*detail_MS1!BB9</f>
        <v>0</v>
      </c>
      <c r="H149" s="172">
        <f>(Kalkulation_MS1!$H$22)/100*detail_MS1!BO9</f>
        <v>0</v>
      </c>
      <c r="I149" s="172">
        <f>(Kalkulation_MS1!$H$22)/100*detail_MS1!CB9</f>
        <v>0</v>
      </c>
      <c r="J149" s="206">
        <f t="shared" si="8"/>
        <v>0</v>
      </c>
    </row>
    <row r="150" spans="1:11" hidden="1" outlineLevel="1">
      <c r="A150" s="1">
        <f t="shared" si="19"/>
        <v>0</v>
      </c>
      <c r="C150" s="172">
        <f>(Kalkulation_MS1!$I$22)/100*detail_MS1!B10</f>
        <v>0</v>
      </c>
      <c r="D150" s="172">
        <f>(Kalkulation_MS1!$I$22)/100*detail_MS1!O10</f>
        <v>0</v>
      </c>
      <c r="E150" s="172">
        <f>(Kalkulation_MS1!$I$22)/100*detail_MS1!AB10</f>
        <v>0</v>
      </c>
      <c r="F150" s="172">
        <f>(Kalkulation_MS1!$I$22)/100*detail_MS1!AO10</f>
        <v>0</v>
      </c>
      <c r="G150" s="172">
        <f>(Kalkulation_MS1!$I$22)/100*detail_MS1!BB10</f>
        <v>0</v>
      </c>
      <c r="H150" s="172">
        <f>(Kalkulation_MS1!$I$22)/100*detail_MS1!BO10</f>
        <v>0</v>
      </c>
      <c r="I150" s="172">
        <f>(Kalkulation_MS1!$I$22)/100*detail_MS1!CB10</f>
        <v>0</v>
      </c>
      <c r="J150" s="206">
        <f t="shared" si="8"/>
        <v>0</v>
      </c>
    </row>
    <row r="151" spans="1:11" hidden="1" outlineLevel="1">
      <c r="A151" s="1">
        <f t="shared" si="19"/>
        <v>0</v>
      </c>
      <c r="C151" s="172">
        <f>(Kalkulation_MS1!$J$22)/100*detail_MS1!B11</f>
        <v>0</v>
      </c>
      <c r="D151" s="172">
        <f>(Kalkulation_MS1!$J$22)/100*detail_MS1!O11</f>
        <v>0</v>
      </c>
      <c r="E151" s="172">
        <f>(Kalkulation_MS1!$J$22)/100*detail_MS1!AB11</f>
        <v>0</v>
      </c>
      <c r="F151" s="172">
        <f>(Kalkulation_MS1!$J$22)/100*detail_MS1!AO11</f>
        <v>0</v>
      </c>
      <c r="G151" s="172">
        <f>(Kalkulation_MS1!$J$22)/100*detail_MS1!BB11</f>
        <v>0</v>
      </c>
      <c r="H151" s="172">
        <f>(Kalkulation_MS1!$J$22)/100*detail_MS1!BO11</f>
        <v>0</v>
      </c>
      <c r="I151" s="172">
        <f>(Kalkulation_MS1!$J$22)/100*detail_MS1!CB11</f>
        <v>0</v>
      </c>
      <c r="J151" s="206">
        <f t="shared" si="8"/>
        <v>0</v>
      </c>
    </row>
    <row r="152" spans="1:11" hidden="1" outlineLevel="1">
      <c r="A152" s="1">
        <f t="shared" si="19"/>
        <v>0</v>
      </c>
      <c r="C152" s="172">
        <f>(Kalkulation_MS1!$K$22)/100*detail_MS1!B12</f>
        <v>0</v>
      </c>
      <c r="D152" s="172">
        <f>(Kalkulation_MS1!$K$22)/100*detail_MS1!O12</f>
        <v>0</v>
      </c>
      <c r="E152" s="172">
        <f>(Kalkulation_MS1!$K$22)/100*detail_MS1!AB12</f>
        <v>0</v>
      </c>
      <c r="F152" s="172">
        <f>(Kalkulation_MS1!$K$22)/100*detail_MS1!AO12</f>
        <v>0</v>
      </c>
      <c r="G152" s="172">
        <f>(Kalkulation_MS1!$K$22)/100*detail_MS1!BB12</f>
        <v>0</v>
      </c>
      <c r="H152" s="172">
        <f>(Kalkulation_MS1!$K$22)/100*detail_MS1!BO12</f>
        <v>0</v>
      </c>
      <c r="I152" s="172">
        <f>(Kalkulation_MS1!$K$22)/100*detail_MS1!CB12</f>
        <v>0</v>
      </c>
      <c r="J152" s="206">
        <f t="shared" si="8"/>
        <v>0</v>
      </c>
    </row>
    <row r="153" spans="1:11" hidden="1" outlineLevel="1">
      <c r="A153" s="1">
        <f t="shared" si="19"/>
        <v>0</v>
      </c>
      <c r="C153" s="172">
        <f>(Kalkulation_MS1!$L$22)/100*detail_MS1!B13</f>
        <v>0</v>
      </c>
      <c r="D153" s="172">
        <f>(Kalkulation_MS1!$L$22)/100*detail_MS1!O13</f>
        <v>0</v>
      </c>
      <c r="E153" s="172">
        <f>(Kalkulation_MS1!$L$22)/100*detail_MS1!AB13</f>
        <v>0</v>
      </c>
      <c r="F153" s="172">
        <f>(Kalkulation_MS1!$L$22)/100*detail_MS1!AO13</f>
        <v>0</v>
      </c>
      <c r="G153" s="172">
        <f>(Kalkulation_MS1!$L$22)/100*detail_MS1!BB13</f>
        <v>0</v>
      </c>
      <c r="H153" s="172">
        <f>(Kalkulation_MS1!$L$22)/100*detail_MS1!BO13</f>
        <v>0</v>
      </c>
      <c r="I153" s="172">
        <f>(Kalkulation_MS1!$L$22)/100*detail_MS1!CB13</f>
        <v>0</v>
      </c>
      <c r="J153" s="206">
        <f t="shared" si="8"/>
        <v>0</v>
      </c>
    </row>
    <row r="154" spans="1:11" hidden="1" outlineLevel="1">
      <c r="A154" s="1">
        <f t="shared" si="19"/>
        <v>0</v>
      </c>
      <c r="C154" s="172">
        <f>(Kalkulation_MS1!$M$22)/100*detail_MS1!B14</f>
        <v>0</v>
      </c>
      <c r="D154" s="172">
        <f>(Kalkulation_MS1!$M$22)/100*detail_MS1!O14</f>
        <v>0</v>
      </c>
      <c r="E154" s="172">
        <f>(Kalkulation_MS1!$M$22)/100*detail_MS1!AB14</f>
        <v>0</v>
      </c>
      <c r="F154" s="172">
        <f>(Kalkulation_MS1!$M$22)/100*detail_MS1!AO14</f>
        <v>0</v>
      </c>
      <c r="G154" s="172">
        <f>(Kalkulation_MS1!$M$22)/100*detail_MS1!BB14</f>
        <v>0</v>
      </c>
      <c r="H154" s="172">
        <f>(Kalkulation_MS1!$M$22)/100*detail_MS1!BO14</f>
        <v>0</v>
      </c>
      <c r="I154" s="172">
        <f>(Kalkulation_MS1!$M$22)/100*detail_MS1!CB14</f>
        <v>0</v>
      </c>
      <c r="J154" s="206">
        <f t="shared" si="8"/>
        <v>0</v>
      </c>
    </row>
    <row r="155" spans="1:11" hidden="1" outlineLevel="1">
      <c r="A155" s="1">
        <f t="shared" si="19"/>
        <v>0</v>
      </c>
      <c r="C155" s="172">
        <f>(Kalkulation_MS1!$N$22)/100*detail_MS1!B15</f>
        <v>0</v>
      </c>
      <c r="D155" s="172">
        <f>(Kalkulation_MS1!$N$22)/100*detail_MS1!O15</f>
        <v>0</v>
      </c>
      <c r="E155" s="172">
        <f>(Kalkulation_MS1!$N$22)/100*detail_MS1!AB15</f>
        <v>0</v>
      </c>
      <c r="F155" s="172">
        <f>(Kalkulation_MS1!$N$22)/100*detail_MS1!AO15</f>
        <v>0</v>
      </c>
      <c r="G155" s="172">
        <f>(Kalkulation_MS1!$N$22)/100*detail_MS1!BB15</f>
        <v>0</v>
      </c>
      <c r="H155" s="172">
        <f>(Kalkulation_MS1!$N$22)/100*detail_MS1!BO15</f>
        <v>0</v>
      </c>
      <c r="I155" s="172">
        <f>(Kalkulation_MS1!$N$22)/100*detail_MS1!CB15</f>
        <v>0</v>
      </c>
      <c r="J155" s="206">
        <f t="shared" si="8"/>
        <v>0</v>
      </c>
    </row>
    <row r="156" spans="1:11" hidden="1" outlineLevel="1">
      <c r="A156" s="1">
        <f t="shared" si="19"/>
        <v>0</v>
      </c>
      <c r="C156" s="172">
        <f>(Kalkulation_MS1!$O$22)/100*detail_MS1!B16</f>
        <v>0</v>
      </c>
      <c r="D156" s="172">
        <f>(Kalkulation_MS1!$O$22)/100*detail_MS1!O16</f>
        <v>0</v>
      </c>
      <c r="E156" s="172">
        <f>(Kalkulation_MS1!$O$22)/100*detail_MS1!AB16</f>
        <v>0</v>
      </c>
      <c r="F156" s="172">
        <f>(Kalkulation_MS1!$O$22)/100*detail_MS1!AO16</f>
        <v>0</v>
      </c>
      <c r="G156" s="172">
        <f>(Kalkulation_MS1!$O$22)/100*detail_MS1!BB16</f>
        <v>0</v>
      </c>
      <c r="H156" s="172">
        <f>(Kalkulation_MS1!$O$22)/100*detail_MS1!BO16</f>
        <v>0</v>
      </c>
      <c r="I156" s="172">
        <f>(Kalkulation_MS1!$O$22)/100*detail_MS1!CB16</f>
        <v>0</v>
      </c>
      <c r="J156" s="206">
        <f t="shared" si="8"/>
        <v>0</v>
      </c>
    </row>
    <row r="157" spans="1:11" hidden="1" outlineLevel="1">
      <c r="A157" s="1">
        <f t="shared" ref="A157:A186" si="20">A73</f>
        <v>0</v>
      </c>
      <c r="C157" s="172">
        <f>(Kalkulation_MS1!$P$22)/100*detail_MS1!B17</f>
        <v>0</v>
      </c>
      <c r="D157" s="172">
        <f>(Kalkulation_MS1!$P$22)/100*detail_MS1!O17</f>
        <v>0</v>
      </c>
      <c r="E157" s="172">
        <f>(Kalkulation_MS1!$P$22)/100*detail_MS1!AB17</f>
        <v>0</v>
      </c>
      <c r="F157" s="172">
        <f>(Kalkulation_MS1!$P$22)/100*detail_MS1!AO17</f>
        <v>0</v>
      </c>
      <c r="G157" s="172">
        <f>(Kalkulation_MS1!$P$22)/100*detail_MS1!BB17</f>
        <v>0</v>
      </c>
      <c r="H157" s="172">
        <f>(Kalkulation_MS1!$P$22)/100*detail_MS1!BO17</f>
        <v>0</v>
      </c>
      <c r="I157" s="172">
        <f>(Kalkulation_MS1!$P$22)/100*detail_MS1!CB17</f>
        <v>0</v>
      </c>
      <c r="J157" s="206">
        <f t="shared" ref="J157:J186" si="21">SUM(C157:I157)</f>
        <v>0</v>
      </c>
    </row>
    <row r="158" spans="1:11" hidden="1" outlineLevel="1">
      <c r="A158" s="1">
        <f t="shared" si="20"/>
        <v>0</v>
      </c>
      <c r="C158" s="172">
        <f>(Kalkulation_MS1!$Q$22)/100*detail_MS1!B18</f>
        <v>0</v>
      </c>
      <c r="D158" s="172">
        <f>(Kalkulation_MS1!$Q$22)/100*detail_MS1!O18</f>
        <v>0</v>
      </c>
      <c r="E158" s="172">
        <f>(Kalkulation_MS1!$Q$22)/100*detail_MS1!AB18</f>
        <v>0</v>
      </c>
      <c r="F158" s="172">
        <f>(Kalkulation_MS1!$Q$22)/100*detail_MS1!AO18</f>
        <v>0</v>
      </c>
      <c r="G158" s="172">
        <f>(Kalkulation_MS1!$Q$22)/100*detail_MS1!BB18</f>
        <v>0</v>
      </c>
      <c r="H158" s="172">
        <f>(Kalkulation_MS1!$Q$22)/100*detail_MS1!BO18</f>
        <v>0</v>
      </c>
      <c r="I158" s="172">
        <f>(Kalkulation_MS1!$Q$22)/100*detail_MS1!CB18</f>
        <v>0</v>
      </c>
      <c r="J158" s="206">
        <f t="shared" si="21"/>
        <v>0</v>
      </c>
    </row>
    <row r="159" spans="1:11" hidden="1" outlineLevel="1">
      <c r="A159" s="1">
        <f t="shared" si="20"/>
        <v>0</v>
      </c>
      <c r="C159" s="172">
        <f>(Kalkulation_MS1!$R$22)/100*detail_MS1!B19</f>
        <v>0</v>
      </c>
      <c r="D159" s="172">
        <f>(Kalkulation_MS1!$R$22)/100*detail_MS1!O19</f>
        <v>0</v>
      </c>
      <c r="E159" s="172">
        <f>(Kalkulation_MS1!$R$22)/100*detail_MS1!AB19</f>
        <v>0</v>
      </c>
      <c r="F159" s="172">
        <f>(Kalkulation_MS1!$R$22)/100*detail_MS1!AO19</f>
        <v>0</v>
      </c>
      <c r="G159" s="172">
        <f>(Kalkulation_MS1!$R$22)/100*detail_MS1!BB19</f>
        <v>0</v>
      </c>
      <c r="H159" s="172">
        <f>(Kalkulation_MS1!$R$22)/100*detail_MS1!BO19</f>
        <v>0</v>
      </c>
      <c r="I159" s="172">
        <f>(Kalkulation_MS1!$R$22)/100*detail_MS1!CB19</f>
        <v>0</v>
      </c>
      <c r="J159" s="206">
        <f t="shared" si="21"/>
        <v>0</v>
      </c>
    </row>
    <row r="160" spans="1:11" hidden="1" outlineLevel="1">
      <c r="A160" s="1">
        <f t="shared" si="20"/>
        <v>0</v>
      </c>
      <c r="C160" s="172">
        <f>(Kalkulation_MS1!$S$22)/100*detail_MS1!$B20</f>
        <v>0</v>
      </c>
      <c r="D160" s="172">
        <f>(Kalkulation_MS1!$S$22)/100*detail_MS1!$O20</f>
        <v>0</v>
      </c>
      <c r="E160" s="172">
        <f>(Kalkulation_MS1!$S$22)/100*detail_MS1!$AB20</f>
        <v>0</v>
      </c>
      <c r="F160" s="172">
        <f>(Kalkulation_MS1!$S$22)/100*detail_MS1!$AO20</f>
        <v>0</v>
      </c>
      <c r="G160" s="172">
        <f>(Kalkulation_MS1!$S$22)/100*detail_MS1!$BB20</f>
        <v>0</v>
      </c>
      <c r="H160" s="172">
        <f>(Kalkulation_MS1!$S$22)/100*detail_MS1!$BO20</f>
        <v>0</v>
      </c>
      <c r="I160" s="172">
        <f>(Kalkulation_MS1!$S$22)/100*detail_MS1!$CB20</f>
        <v>0</v>
      </c>
      <c r="J160" s="206">
        <f t="shared" si="21"/>
        <v>0</v>
      </c>
    </row>
    <row r="161" spans="1:10" hidden="1" outlineLevel="1">
      <c r="A161" s="1">
        <f t="shared" si="20"/>
        <v>0</v>
      </c>
      <c r="C161" s="172">
        <f>(Kalkulation_MS1!$T$22)/100*detail_MS1!$B21</f>
        <v>0</v>
      </c>
      <c r="D161" s="172">
        <f>(Kalkulation_MS1!$T$22)/100*detail_MS1!$O21</f>
        <v>0</v>
      </c>
      <c r="E161" s="172">
        <f>(Kalkulation_MS1!$T$22)/100*detail_MS1!$AB21</f>
        <v>0</v>
      </c>
      <c r="F161" s="172">
        <f>(Kalkulation_MS1!$T$22)/100*detail_MS1!$AO21</f>
        <v>0</v>
      </c>
      <c r="G161" s="172">
        <f>(Kalkulation_MS1!$T$22)/100*detail_MS1!$BB21</f>
        <v>0</v>
      </c>
      <c r="H161" s="172">
        <f>(Kalkulation_MS1!$T$22)/100*detail_MS1!$BO21</f>
        <v>0</v>
      </c>
      <c r="I161" s="172">
        <f>(Kalkulation_MS1!$T$22)/100*detail_MS1!$CB21</f>
        <v>0</v>
      </c>
      <c r="J161" s="206">
        <f t="shared" si="21"/>
        <v>0</v>
      </c>
    </row>
    <row r="162" spans="1:10" hidden="1" outlineLevel="1">
      <c r="A162" s="1">
        <f t="shared" si="20"/>
        <v>0</v>
      </c>
      <c r="C162" s="172">
        <f>(Kalkulation_MS1!$U$22)/100*detail_MS1!$B22</f>
        <v>0</v>
      </c>
      <c r="D162" s="172">
        <f>(Kalkulation_MS1!$U$22)/100*detail_MS1!$O22</f>
        <v>0</v>
      </c>
      <c r="E162" s="172">
        <f>(Kalkulation_MS1!$U$22)/100*detail_MS1!$AB22</f>
        <v>0</v>
      </c>
      <c r="F162" s="172">
        <f>(Kalkulation_MS1!$U$22)/100*detail_MS1!$AO22</f>
        <v>0</v>
      </c>
      <c r="G162" s="172">
        <f>(Kalkulation_MS1!$U$22)/100*detail_MS1!$BB22</f>
        <v>0</v>
      </c>
      <c r="H162" s="172">
        <f>(Kalkulation_MS1!$U$22)/100*detail_MS1!$BO22</f>
        <v>0</v>
      </c>
      <c r="I162" s="172">
        <f>(Kalkulation_MS1!$U$22)/100*detail_MS1!$CB22</f>
        <v>0</v>
      </c>
      <c r="J162" s="206">
        <f t="shared" si="21"/>
        <v>0</v>
      </c>
    </row>
    <row r="163" spans="1:10" hidden="1" outlineLevel="1">
      <c r="A163" s="1">
        <f t="shared" si="20"/>
        <v>0</v>
      </c>
      <c r="C163" s="172">
        <f>(Kalkulation_MS1!$V$22)/100*detail_MS1!$B23</f>
        <v>0</v>
      </c>
      <c r="D163" s="172">
        <f>(Kalkulation_MS1!$V$22)/100*detail_MS1!$O23</f>
        <v>0</v>
      </c>
      <c r="E163" s="172">
        <f>(Kalkulation_MS1!$V$22)/100*detail_MS1!$AB23</f>
        <v>0</v>
      </c>
      <c r="F163" s="172">
        <f>(Kalkulation_MS1!$V$22)/100*detail_MS1!$AO23</f>
        <v>0</v>
      </c>
      <c r="G163" s="172">
        <f>(Kalkulation_MS1!$V$22)/100*detail_MS1!$BB23</f>
        <v>0</v>
      </c>
      <c r="H163" s="172">
        <f>(Kalkulation_MS1!$V$22)/100*detail_MS1!$BO23</f>
        <v>0</v>
      </c>
      <c r="I163" s="172">
        <f>(Kalkulation_MS1!$V$22)/100*detail_MS1!$CB23</f>
        <v>0</v>
      </c>
      <c r="J163" s="206">
        <f t="shared" si="21"/>
        <v>0</v>
      </c>
    </row>
    <row r="164" spans="1:10" hidden="1" outlineLevel="1">
      <c r="A164" s="1">
        <f t="shared" si="20"/>
        <v>0</v>
      </c>
      <c r="C164" s="172">
        <f>(Kalkulation_MS1!$W$22)/100*detail_MS1!$B24</f>
        <v>0</v>
      </c>
      <c r="D164" s="172">
        <f>(Kalkulation_MS1!$W$22)/100*detail_MS1!$O24</f>
        <v>0</v>
      </c>
      <c r="E164" s="172">
        <f>(Kalkulation_MS1!$W$22)/100*detail_MS1!$AB24</f>
        <v>0</v>
      </c>
      <c r="F164" s="172">
        <f>(Kalkulation_MS1!$W$22)/100*detail_MS1!$AO24</f>
        <v>0</v>
      </c>
      <c r="G164" s="172">
        <f>(Kalkulation_MS1!$W$22)/100*detail_MS1!$BB24</f>
        <v>0</v>
      </c>
      <c r="H164" s="172">
        <f>(Kalkulation_MS1!$W$22)/100*detail_MS1!$BO24</f>
        <v>0</v>
      </c>
      <c r="I164" s="172">
        <f>(Kalkulation_MS1!$W$22)/100*detail_MS1!$CB24</f>
        <v>0</v>
      </c>
      <c r="J164" s="206">
        <f t="shared" si="21"/>
        <v>0</v>
      </c>
    </row>
    <row r="165" spans="1:10" hidden="1" outlineLevel="1">
      <c r="A165" s="1">
        <f t="shared" si="20"/>
        <v>0</v>
      </c>
      <c r="C165" s="172">
        <f>(Kalkulation_MS1!$X$22)/100*detail_MS1!$B25</f>
        <v>0</v>
      </c>
      <c r="D165" s="172">
        <f>(Kalkulation_MS1!$X$22)/100*detail_MS1!$O25</f>
        <v>0</v>
      </c>
      <c r="E165" s="172">
        <f>(Kalkulation_MS1!$X$22)/100*detail_MS1!$AB25</f>
        <v>0</v>
      </c>
      <c r="F165" s="172">
        <f>(Kalkulation_MS1!$X$22)/100*detail_MS1!$AO25</f>
        <v>0</v>
      </c>
      <c r="G165" s="172">
        <f>(Kalkulation_MS1!$X$22)/100*detail_MS1!$BB25</f>
        <v>0</v>
      </c>
      <c r="H165" s="172">
        <f>(Kalkulation_MS1!$X$22)/100*detail_MS1!$BO25</f>
        <v>0</v>
      </c>
      <c r="I165" s="172">
        <f>(Kalkulation_MS1!$X$22)/100*detail_MS1!$CB25</f>
        <v>0</v>
      </c>
      <c r="J165" s="206">
        <f t="shared" si="21"/>
        <v>0</v>
      </c>
    </row>
    <row r="166" spans="1:10" hidden="1" outlineLevel="1">
      <c r="A166" s="1">
        <f t="shared" si="20"/>
        <v>0</v>
      </c>
      <c r="C166" s="172">
        <f>(Kalkulation_MS1!$Y$22)/100*detail_MS1!$B26</f>
        <v>0</v>
      </c>
      <c r="D166" s="172">
        <f>(Kalkulation_MS1!$Y$22)/100*detail_MS1!$O26</f>
        <v>0</v>
      </c>
      <c r="E166" s="172">
        <f>(Kalkulation_MS1!$Y$22)/100*detail_MS1!$AB26</f>
        <v>0</v>
      </c>
      <c r="F166" s="172">
        <f>(Kalkulation_MS1!$Y$22)/100*detail_MS1!$AO26</f>
        <v>0</v>
      </c>
      <c r="G166" s="172">
        <f>(Kalkulation_MS1!$Y$22)/100*detail_MS1!$BB26</f>
        <v>0</v>
      </c>
      <c r="H166" s="172">
        <f>(Kalkulation_MS1!$Y$22)/100*detail_MS1!$BO26</f>
        <v>0</v>
      </c>
      <c r="I166" s="172">
        <f>(Kalkulation_MS1!$Y$22)/100*detail_MS1!$CB26</f>
        <v>0</v>
      </c>
      <c r="J166" s="206">
        <f t="shared" si="21"/>
        <v>0</v>
      </c>
    </row>
    <row r="167" spans="1:10" hidden="1" outlineLevel="1">
      <c r="A167" s="1">
        <f t="shared" si="20"/>
        <v>0</v>
      </c>
      <c r="C167" s="172">
        <f>(Kalkulation_MS1!$Z$22)/100*detail_MS1!$B27</f>
        <v>0</v>
      </c>
      <c r="D167" s="172">
        <f>(Kalkulation_MS1!$Z$22)/100*detail_MS1!$O27</f>
        <v>0</v>
      </c>
      <c r="E167" s="172">
        <f>(Kalkulation_MS1!$Z$22)/100*detail_MS1!$AB27</f>
        <v>0</v>
      </c>
      <c r="F167" s="172">
        <f>(Kalkulation_MS1!$Z$22)/100*detail_MS1!$AO27</f>
        <v>0</v>
      </c>
      <c r="G167" s="172">
        <f>(Kalkulation_MS1!$Z$22)/100*detail_MS1!$BB27</f>
        <v>0</v>
      </c>
      <c r="H167" s="172">
        <f>(Kalkulation_MS1!$Z$22)/100*detail_MS1!$BO27</f>
        <v>0</v>
      </c>
      <c r="I167" s="172">
        <f>(Kalkulation_MS1!$Z$22)/100*detail_MS1!$CB27</f>
        <v>0</v>
      </c>
      <c r="J167" s="206">
        <f t="shared" si="21"/>
        <v>0</v>
      </c>
    </row>
    <row r="168" spans="1:10" hidden="1" outlineLevel="1">
      <c r="A168" s="1">
        <f t="shared" si="20"/>
        <v>0</v>
      </c>
      <c r="C168" s="172">
        <f>(Kalkulation_MS1!$AA$22)/100*detail_MS1!$B28</f>
        <v>0</v>
      </c>
      <c r="D168" s="172">
        <f>(Kalkulation_MS1!$AA$22)/100*detail_MS1!$O28</f>
        <v>0</v>
      </c>
      <c r="E168" s="172">
        <f>(Kalkulation_MS1!$AA$22)/100*detail_MS1!$AB28</f>
        <v>0</v>
      </c>
      <c r="F168" s="172">
        <f>(Kalkulation_MS1!$AA$22)/100*detail_MS1!$AO28</f>
        <v>0</v>
      </c>
      <c r="G168" s="172">
        <f>(Kalkulation_MS1!$AA$22)/100*detail_MS1!$BB28</f>
        <v>0</v>
      </c>
      <c r="H168" s="172">
        <f>(Kalkulation_MS1!$AA$22)/100*detail_MS1!$BO28</f>
        <v>0</v>
      </c>
      <c r="I168" s="172">
        <f>(Kalkulation_MS1!$AA$22)/100*detail_MS1!$CB28</f>
        <v>0</v>
      </c>
      <c r="J168" s="206">
        <f t="shared" si="21"/>
        <v>0</v>
      </c>
    </row>
    <row r="169" spans="1:10" hidden="1" outlineLevel="1">
      <c r="A169" s="1">
        <f t="shared" si="20"/>
        <v>0</v>
      </c>
      <c r="C169" s="172">
        <f>(Kalkulation_MS1!$AB$22)/100*detail_MS1!$B29</f>
        <v>0</v>
      </c>
      <c r="D169" s="172">
        <f>(Kalkulation_MS1!$AB$22)/100*detail_MS1!$O29</f>
        <v>0</v>
      </c>
      <c r="E169" s="172">
        <f>(Kalkulation_MS1!$AB$22)/100*detail_MS1!$AB29</f>
        <v>0</v>
      </c>
      <c r="F169" s="172">
        <f>(Kalkulation_MS1!$AB$22)/100*detail_MS1!$AO29</f>
        <v>0</v>
      </c>
      <c r="G169" s="172">
        <f>(Kalkulation_MS1!$AB$22)/100*detail_MS1!$BB29</f>
        <v>0</v>
      </c>
      <c r="H169" s="172">
        <f>(Kalkulation_MS1!$AB$22)/100*detail_MS1!$BO29</f>
        <v>0</v>
      </c>
      <c r="I169" s="172">
        <f>(Kalkulation_MS1!$AB$22)/100*detail_MS1!$CB29</f>
        <v>0</v>
      </c>
      <c r="J169" s="206">
        <f t="shared" si="21"/>
        <v>0</v>
      </c>
    </row>
    <row r="170" spans="1:10" hidden="1" outlineLevel="1">
      <c r="A170" s="1">
        <f t="shared" si="20"/>
        <v>0</v>
      </c>
      <c r="C170" s="172">
        <f>(Kalkulation_MS1!$AC$22)/100*detail_MS1!$B30</f>
        <v>0</v>
      </c>
      <c r="D170" s="172">
        <f>(Kalkulation_MS1!$AC$22)/100*detail_MS1!$O30</f>
        <v>0</v>
      </c>
      <c r="E170" s="172">
        <f>(Kalkulation_MS1!$AC$22)/100*detail_MS1!$AB30</f>
        <v>0</v>
      </c>
      <c r="F170" s="172">
        <f>(Kalkulation_MS1!$AC$22)/100*detail_MS1!$AO30</f>
        <v>0</v>
      </c>
      <c r="G170" s="172">
        <f>(Kalkulation_MS1!$AC$22)/100*detail_MS1!$BB30</f>
        <v>0</v>
      </c>
      <c r="H170" s="172">
        <f>(Kalkulation_MS1!$AC$22)/100*detail_MS1!$BO30</f>
        <v>0</v>
      </c>
      <c r="I170" s="172">
        <f>(Kalkulation_MS1!$AC$22)/100*detail_MS1!$CB30</f>
        <v>0</v>
      </c>
      <c r="J170" s="206">
        <f t="shared" si="21"/>
        <v>0</v>
      </c>
    </row>
    <row r="171" spans="1:10" hidden="1" outlineLevel="1">
      <c r="A171" s="1">
        <f t="shared" si="20"/>
        <v>0</v>
      </c>
      <c r="C171" s="172">
        <f>(Kalkulation_MS1!$AD$22)/100*detail_MS1!$B31</f>
        <v>0</v>
      </c>
      <c r="D171" s="172">
        <f>(Kalkulation_MS1!$AD$22)/100*detail_MS1!$O31</f>
        <v>0</v>
      </c>
      <c r="E171" s="172">
        <f>(Kalkulation_MS1!$AD$22)/100*detail_MS1!$AB31</f>
        <v>0</v>
      </c>
      <c r="F171" s="172">
        <f>(Kalkulation_MS1!$AD$22)/100*detail_MS1!$AO31</f>
        <v>0</v>
      </c>
      <c r="G171" s="172">
        <f>(Kalkulation_MS1!$AD$22)/100*detail_MS1!$BB31</f>
        <v>0</v>
      </c>
      <c r="H171" s="172">
        <f>(Kalkulation_MS1!$AD$22)/100*detail_MS1!$BO31</f>
        <v>0</v>
      </c>
      <c r="I171" s="172">
        <f>(Kalkulation_MS1!$AD$22)/100*detail_MS1!$CB31</f>
        <v>0</v>
      </c>
      <c r="J171" s="206">
        <f t="shared" si="21"/>
        <v>0</v>
      </c>
    </row>
    <row r="172" spans="1:10" hidden="1" outlineLevel="1">
      <c r="A172" s="1">
        <f t="shared" si="20"/>
        <v>0</v>
      </c>
      <c r="C172" s="172">
        <f>(Kalkulation_MS1!$AE$22)/100*detail_MS1!$B32</f>
        <v>0</v>
      </c>
      <c r="D172" s="172">
        <f>(Kalkulation_MS1!$AE$22)/100*detail_MS1!$O32</f>
        <v>0</v>
      </c>
      <c r="E172" s="172">
        <f>(Kalkulation_MS1!$AE$22)/100*detail_MS1!$AB32</f>
        <v>0</v>
      </c>
      <c r="F172" s="172">
        <f>(Kalkulation_MS1!$AE$22)/100*detail_MS1!$AO32</f>
        <v>0</v>
      </c>
      <c r="G172" s="172">
        <f>(Kalkulation_MS1!$AE$22)/100*detail_MS1!$BB32</f>
        <v>0</v>
      </c>
      <c r="H172" s="172">
        <f>(Kalkulation_MS1!$AE$22)/100*detail_MS1!$BO32</f>
        <v>0</v>
      </c>
      <c r="I172" s="172">
        <f>(Kalkulation_MS1!$AE$22)/100*detail_MS1!$CB32</f>
        <v>0</v>
      </c>
      <c r="J172" s="206">
        <f t="shared" si="21"/>
        <v>0</v>
      </c>
    </row>
    <row r="173" spans="1:10" hidden="1" outlineLevel="1">
      <c r="A173" s="1">
        <f t="shared" si="20"/>
        <v>0</v>
      </c>
      <c r="C173" s="172">
        <f>(Kalkulation_MS1!$AF$22)/100*detail_MS1!$B33</f>
        <v>0</v>
      </c>
      <c r="D173" s="172">
        <f>(Kalkulation_MS1!$AF$22)/100*detail_MS1!$O33</f>
        <v>0</v>
      </c>
      <c r="E173" s="172">
        <f>(Kalkulation_MS1!$AF$22)/100*detail_MS1!$AB33</f>
        <v>0</v>
      </c>
      <c r="F173" s="172">
        <f>(Kalkulation_MS1!$AF$22)/100*detail_MS1!$AO33</f>
        <v>0</v>
      </c>
      <c r="G173" s="172">
        <f>(Kalkulation_MS1!$AF$22)/100*detail_MS1!$BB33</f>
        <v>0</v>
      </c>
      <c r="H173" s="172">
        <f>(Kalkulation_MS1!$AF$22)/100*detail_MS1!$BO33</f>
        <v>0</v>
      </c>
      <c r="I173" s="172">
        <f>(Kalkulation_MS1!$AF$22)/100*detail_MS1!$CB33</f>
        <v>0</v>
      </c>
      <c r="J173" s="206">
        <f t="shared" si="21"/>
        <v>0</v>
      </c>
    </row>
    <row r="174" spans="1:10" hidden="1" outlineLevel="1">
      <c r="A174" s="1">
        <f t="shared" si="20"/>
        <v>0</v>
      </c>
      <c r="C174" s="172">
        <f>(Kalkulation_MS1!$AG$22)/100*detail_MS1!$B34</f>
        <v>0</v>
      </c>
      <c r="D174" s="172">
        <f>(Kalkulation_MS1!$AG$22)/100*detail_MS1!$O34</f>
        <v>0</v>
      </c>
      <c r="E174" s="172">
        <f>(Kalkulation_MS1!$AG$22)/100*detail_MS1!$AB34</f>
        <v>0</v>
      </c>
      <c r="F174" s="172">
        <f>(Kalkulation_MS1!$AG$22)/100*detail_MS1!$AO34</f>
        <v>0</v>
      </c>
      <c r="G174" s="172">
        <f>(Kalkulation_MS1!$AG$22)/100*detail_MS1!$BB34</f>
        <v>0</v>
      </c>
      <c r="H174" s="172">
        <f>(Kalkulation_MS1!$AG$22)/100*detail_MS1!$BO34</f>
        <v>0</v>
      </c>
      <c r="I174" s="172">
        <f>(Kalkulation_MS1!$AG$22)/100*detail_MS1!$CB34</f>
        <v>0</v>
      </c>
      <c r="J174" s="206">
        <f t="shared" si="21"/>
        <v>0</v>
      </c>
    </row>
    <row r="175" spans="1:10" hidden="1" outlineLevel="1">
      <c r="A175" s="1">
        <f t="shared" si="20"/>
        <v>0</v>
      </c>
      <c r="C175" s="172">
        <f>(Kalkulation_MS1!$AH$22)/100*detail_MS1!$B35</f>
        <v>0</v>
      </c>
      <c r="D175" s="172">
        <f>(Kalkulation_MS1!$AH$22)/100*detail_MS1!$O35</f>
        <v>0</v>
      </c>
      <c r="E175" s="172">
        <f>(Kalkulation_MS1!$AH$22)/100*detail_MS1!$AB35</f>
        <v>0</v>
      </c>
      <c r="F175" s="172">
        <f>(Kalkulation_MS1!$AH$22)/100*detail_MS1!$AO35</f>
        <v>0</v>
      </c>
      <c r="G175" s="172">
        <f>(Kalkulation_MS1!$AH$22)/100*detail_MS1!$BB35</f>
        <v>0</v>
      </c>
      <c r="H175" s="172">
        <f>(Kalkulation_MS1!$AH$22)/100*detail_MS1!$BO35</f>
        <v>0</v>
      </c>
      <c r="I175" s="172">
        <f>(Kalkulation_MS1!$AH$22)/100*detail_MS1!$CB35</f>
        <v>0</v>
      </c>
      <c r="J175" s="206">
        <f t="shared" si="21"/>
        <v>0</v>
      </c>
    </row>
    <row r="176" spans="1:10" hidden="1" outlineLevel="1">
      <c r="A176" s="1">
        <f t="shared" si="20"/>
        <v>0</v>
      </c>
      <c r="C176" s="172">
        <f>(Kalkulation_MS1!$AI$22)/100*detail_MS1!$B36</f>
        <v>0</v>
      </c>
      <c r="D176" s="172">
        <f>(Kalkulation_MS1!$AI$22)/100*detail_MS1!$O36</f>
        <v>0</v>
      </c>
      <c r="E176" s="172">
        <f>(Kalkulation_MS1!$AI$22)/100*detail_MS1!$AB36</f>
        <v>0</v>
      </c>
      <c r="F176" s="172">
        <f>(Kalkulation_MS1!$AI$22)/100*detail_MS1!$AO36</f>
        <v>0</v>
      </c>
      <c r="G176" s="172">
        <f>(Kalkulation_MS1!$AI$22)/100*detail_MS1!$BB36</f>
        <v>0</v>
      </c>
      <c r="H176" s="172">
        <f>(Kalkulation_MS1!$AI$22)/100*detail_MS1!$BO36</f>
        <v>0</v>
      </c>
      <c r="I176" s="172">
        <f>(Kalkulation_MS1!$AI$22)/100*detail_MS1!$CB36</f>
        <v>0</v>
      </c>
      <c r="J176" s="206">
        <f t="shared" si="21"/>
        <v>0</v>
      </c>
    </row>
    <row r="177" spans="1:11" hidden="1" outlineLevel="1">
      <c r="A177" s="1">
        <f t="shared" si="20"/>
        <v>0</v>
      </c>
      <c r="C177" s="172">
        <f>(Kalkulation_MS1!$AJ$22)/100*detail_MS1!$B37</f>
        <v>0</v>
      </c>
      <c r="D177" s="172">
        <f>(Kalkulation_MS1!$AJ$22)/100*detail_MS1!$O37</f>
        <v>0</v>
      </c>
      <c r="E177" s="172">
        <f>(Kalkulation_MS1!$AJ$22)/100*detail_MS1!$AB37</f>
        <v>0</v>
      </c>
      <c r="F177" s="172">
        <f>(Kalkulation_MS1!$AJ$22)/100*detail_MS1!$AO37</f>
        <v>0</v>
      </c>
      <c r="G177" s="172">
        <f>(Kalkulation_MS1!$AJ$22)/100*detail_MS1!$BB37</f>
        <v>0</v>
      </c>
      <c r="H177" s="172">
        <f>(Kalkulation_MS1!$AJ$22)/100*detail_MS1!$BO37</f>
        <v>0</v>
      </c>
      <c r="I177" s="172">
        <f>(Kalkulation_MS1!$AJ$22)/100*detail_MS1!$CB37</f>
        <v>0</v>
      </c>
      <c r="J177" s="206">
        <f t="shared" si="21"/>
        <v>0</v>
      </c>
    </row>
    <row r="178" spans="1:11" hidden="1" outlineLevel="1">
      <c r="A178" s="1">
        <f t="shared" si="20"/>
        <v>0</v>
      </c>
      <c r="C178" s="172">
        <f>(Kalkulation_MS1!$AK$22)/100*detail_MS1!$B38</f>
        <v>0</v>
      </c>
      <c r="D178" s="172">
        <f>(Kalkulation_MS1!$AK$22)/100*detail_MS1!$O38</f>
        <v>0</v>
      </c>
      <c r="E178" s="172">
        <f>(Kalkulation_MS1!$AK$22)/100*detail_MS1!$AB38</f>
        <v>0</v>
      </c>
      <c r="F178" s="172">
        <f>(Kalkulation_MS1!$AK$22)/100*detail_MS1!$AO38</f>
        <v>0</v>
      </c>
      <c r="G178" s="172">
        <f>(Kalkulation_MS1!$AK$22)/100*detail_MS1!$BB38</f>
        <v>0</v>
      </c>
      <c r="H178" s="172">
        <f>(Kalkulation_MS1!$AK$22)/100*detail_MS1!$BO38</f>
        <v>0</v>
      </c>
      <c r="I178" s="172">
        <f>(Kalkulation_MS1!$AK$22)/100*detail_MS1!$CB38</f>
        <v>0</v>
      </c>
      <c r="J178" s="206">
        <f t="shared" si="21"/>
        <v>0</v>
      </c>
    </row>
    <row r="179" spans="1:11" hidden="1" outlineLevel="1">
      <c r="A179" s="1">
        <f t="shared" si="20"/>
        <v>0</v>
      </c>
      <c r="C179" s="172">
        <f>(Kalkulation_MS1!$AL$22)/100*detail_MS1!$B39</f>
        <v>0</v>
      </c>
      <c r="D179" s="172">
        <f>(Kalkulation_MS1!$AL$22)/100*detail_MS1!$O39</f>
        <v>0</v>
      </c>
      <c r="E179" s="172">
        <f>(Kalkulation_MS1!$AL$22)/100*detail_MS1!$AB39</f>
        <v>0</v>
      </c>
      <c r="F179" s="172">
        <f>(Kalkulation_MS1!$AL$22)/100*detail_MS1!$AO39</f>
        <v>0</v>
      </c>
      <c r="G179" s="172">
        <f>(Kalkulation_MS1!$AL$22)/100*detail_MS1!$BB39</f>
        <v>0</v>
      </c>
      <c r="H179" s="172">
        <f>(Kalkulation_MS1!$AL$22)/100*detail_MS1!$BO39</f>
        <v>0</v>
      </c>
      <c r="I179" s="172">
        <f>(Kalkulation_MS1!$AL$22)/100*detail_MS1!$CB39</f>
        <v>0</v>
      </c>
      <c r="J179" s="206">
        <f t="shared" si="21"/>
        <v>0</v>
      </c>
    </row>
    <row r="180" spans="1:11" hidden="1" outlineLevel="1">
      <c r="A180" s="1">
        <f t="shared" si="20"/>
        <v>0</v>
      </c>
      <c r="C180" s="172">
        <f>(Kalkulation_MS1!$AM$22)/100*detail_MS1!$B40</f>
        <v>0</v>
      </c>
      <c r="D180" s="172">
        <f>(Kalkulation_MS1!$AM$22)/100*detail_MS1!$O40</f>
        <v>0</v>
      </c>
      <c r="E180" s="172">
        <f>(Kalkulation_MS1!$AM$22)/100*detail_MS1!$AB40</f>
        <v>0</v>
      </c>
      <c r="F180" s="172">
        <f>(Kalkulation_MS1!$AM$22)/100*detail_MS1!$AO40</f>
        <v>0</v>
      </c>
      <c r="G180" s="172">
        <f>(Kalkulation_MS1!$AM$22)/100*detail_MS1!$BB40</f>
        <v>0</v>
      </c>
      <c r="H180" s="172">
        <f>(Kalkulation_MS1!$AM$22)/100*detail_MS1!$BO40</f>
        <v>0</v>
      </c>
      <c r="I180" s="172">
        <f>(Kalkulation_MS1!$AM$22)/100*detail_MS1!$CB40</f>
        <v>0</v>
      </c>
      <c r="J180" s="206">
        <f t="shared" si="21"/>
        <v>0</v>
      </c>
    </row>
    <row r="181" spans="1:11" hidden="1" outlineLevel="1">
      <c r="A181" s="1">
        <f t="shared" si="20"/>
        <v>0</v>
      </c>
      <c r="C181" s="172">
        <f>(Kalkulation_MS1!$AN$22)/100*detail_MS1!$B41</f>
        <v>0</v>
      </c>
      <c r="D181" s="172">
        <f>(Kalkulation_MS1!$AN$22)/100*detail_MS1!$O41</f>
        <v>0</v>
      </c>
      <c r="E181" s="172">
        <f>(Kalkulation_MS1!$AN$22)/100*detail_MS1!$AB41</f>
        <v>0</v>
      </c>
      <c r="F181" s="172">
        <f>(Kalkulation_MS1!$AN$22)/100*detail_MS1!$AO41</f>
        <v>0</v>
      </c>
      <c r="G181" s="172">
        <f>(Kalkulation_MS1!$AN$22)/100*detail_MS1!$BB41</f>
        <v>0</v>
      </c>
      <c r="H181" s="172">
        <f>(Kalkulation_MS1!$AN$22)/100*detail_MS1!$BO41</f>
        <v>0</v>
      </c>
      <c r="I181" s="172">
        <f>(Kalkulation_MS1!$AN$22)/100*detail_MS1!$CB41</f>
        <v>0</v>
      </c>
      <c r="J181" s="206">
        <f t="shared" si="21"/>
        <v>0</v>
      </c>
    </row>
    <row r="182" spans="1:11" hidden="1" outlineLevel="1">
      <c r="A182" s="1">
        <f t="shared" si="20"/>
        <v>0</v>
      </c>
      <c r="C182" s="172">
        <f>(Kalkulation_MS1!$AO$22)/100*detail_MS1!$B42</f>
        <v>0</v>
      </c>
      <c r="D182" s="172">
        <f>(Kalkulation_MS1!$AO$22)/100*detail_MS1!$O42</f>
        <v>0</v>
      </c>
      <c r="E182" s="172">
        <f>(Kalkulation_MS1!$AO$22)/100*detail_MS1!$AB42</f>
        <v>0</v>
      </c>
      <c r="F182" s="172">
        <f>(Kalkulation_MS1!$AO$22)/100*detail_MS1!$AO42</f>
        <v>0</v>
      </c>
      <c r="G182" s="172">
        <f>(Kalkulation_MS1!$AO$22)/100*detail_MS1!$BB42</f>
        <v>0</v>
      </c>
      <c r="H182" s="172">
        <f>(Kalkulation_MS1!$AO$22)/100*detail_MS1!$BO42</f>
        <v>0</v>
      </c>
      <c r="I182" s="172">
        <f>(Kalkulation_MS1!$AO$22)/100*detail_MS1!$CB42</f>
        <v>0</v>
      </c>
      <c r="J182" s="206">
        <f t="shared" si="21"/>
        <v>0</v>
      </c>
    </row>
    <row r="183" spans="1:11" hidden="1" outlineLevel="1">
      <c r="A183" s="1">
        <f t="shared" si="20"/>
        <v>0</v>
      </c>
      <c r="C183" s="172">
        <f>(Kalkulation_MS1!$AP$22)/100*detail_MS1!$B43</f>
        <v>0</v>
      </c>
      <c r="D183" s="172">
        <f>(Kalkulation_MS1!$AP$22)/100*detail_MS1!$O43</f>
        <v>0</v>
      </c>
      <c r="E183" s="172">
        <f>(Kalkulation_MS1!$AP$22)/100*detail_MS1!$AB43</f>
        <v>0</v>
      </c>
      <c r="F183" s="172">
        <f>(Kalkulation_MS1!$AP$22)/100*detail_MS1!$AO43</f>
        <v>0</v>
      </c>
      <c r="G183" s="172">
        <f>(Kalkulation_MS1!$AP$22)/100*detail_MS1!$BB43</f>
        <v>0</v>
      </c>
      <c r="H183" s="172">
        <f>(Kalkulation_MS1!$AP$22)/100*detail_MS1!$BO43</f>
        <v>0</v>
      </c>
      <c r="I183" s="172">
        <f>(Kalkulation_MS1!$AP$22)/100*detail_MS1!$CB43</f>
        <v>0</v>
      </c>
      <c r="J183" s="206">
        <f t="shared" si="21"/>
        <v>0</v>
      </c>
    </row>
    <row r="184" spans="1:11" hidden="1" outlineLevel="1">
      <c r="A184" s="1">
        <f t="shared" si="20"/>
        <v>0</v>
      </c>
      <c r="C184" s="172">
        <f>(Kalkulation_MS1!$AQ$22)/100*detail_MS1!$B44</f>
        <v>0</v>
      </c>
      <c r="D184" s="172">
        <f>(Kalkulation_MS1!$AQ$22)/100*detail_MS1!$O44</f>
        <v>0</v>
      </c>
      <c r="E184" s="172">
        <f>(Kalkulation_MS1!$AQ$22)/100*detail_MS1!$AB44</f>
        <v>0</v>
      </c>
      <c r="F184" s="172">
        <f>(Kalkulation_MS1!$AQ$22)/100*detail_MS1!$AO44</f>
        <v>0</v>
      </c>
      <c r="G184" s="172">
        <f>(Kalkulation_MS1!$AQ$22)/100*detail_MS1!$BB44</f>
        <v>0</v>
      </c>
      <c r="H184" s="172">
        <f>(Kalkulation_MS1!$AQ$22)/100*detail_MS1!$BO44</f>
        <v>0</v>
      </c>
      <c r="I184" s="172">
        <f>(Kalkulation_MS1!$AQ$22)/100*detail_MS1!$CB44</f>
        <v>0</v>
      </c>
      <c r="J184" s="206">
        <f t="shared" si="21"/>
        <v>0</v>
      </c>
    </row>
    <row r="185" spans="1:11" hidden="1" outlineLevel="1">
      <c r="A185" s="1">
        <f t="shared" si="20"/>
        <v>0</v>
      </c>
      <c r="C185" s="172">
        <f>(Kalkulation_MS1!$AR$22)/100*detail_MS1!$B45</f>
        <v>0</v>
      </c>
      <c r="D185" s="172">
        <f>(Kalkulation_MS1!$AR$22)/100*detail_MS1!$O45</f>
        <v>0</v>
      </c>
      <c r="E185" s="172">
        <f>(Kalkulation_MS1!$AR$22)/100*detail_MS1!$AB45</f>
        <v>0</v>
      </c>
      <c r="F185" s="172">
        <f>(Kalkulation_MS1!$AR$22)/100*detail_MS1!$AO45</f>
        <v>0</v>
      </c>
      <c r="G185" s="172">
        <f>(Kalkulation_MS1!$AR$22)/100*detail_MS1!$BB45</f>
        <v>0</v>
      </c>
      <c r="H185" s="172">
        <f>(Kalkulation_MS1!$AR$22)/100*detail_MS1!$BO45</f>
        <v>0</v>
      </c>
      <c r="I185" s="172">
        <f>(Kalkulation_MS1!$AR$22)/100*detail_MS1!$CB45</f>
        <v>0</v>
      </c>
      <c r="J185" s="206">
        <f t="shared" si="21"/>
        <v>0</v>
      </c>
    </row>
    <row r="186" spans="1:11" hidden="1" outlineLevel="1">
      <c r="A186" s="1">
        <f t="shared" si="20"/>
        <v>0</v>
      </c>
      <c r="C186" s="172">
        <f>(Kalkulation_MS1!$AS$22)/100*detail_MS1!$B46</f>
        <v>0</v>
      </c>
      <c r="D186" s="172">
        <f>(Kalkulation_MS1!$AS$22)/100*detail_MS1!$O46</f>
        <v>0</v>
      </c>
      <c r="E186" s="172">
        <f>(Kalkulation_MS1!$AS$22)/100*detail_MS1!$AB46</f>
        <v>0</v>
      </c>
      <c r="F186" s="172">
        <f>(Kalkulation_MS1!$AS$22)/100*detail_MS1!$AO46</f>
        <v>0</v>
      </c>
      <c r="G186" s="172">
        <f>(Kalkulation_MS1!$AS$22)/100*detail_MS1!$BB46</f>
        <v>0</v>
      </c>
      <c r="H186" s="172">
        <f>(Kalkulation_MS1!$AS$22)/100*detail_MS1!$BO46</f>
        <v>0</v>
      </c>
      <c r="I186" s="172">
        <f>(Kalkulation_MS1!$AS$22)/100*detail_MS1!$CB46</f>
        <v>0</v>
      </c>
      <c r="J186" s="206">
        <f t="shared" si="21"/>
        <v>0</v>
      </c>
    </row>
    <row r="187" spans="1:11" hidden="1" outlineLevel="1">
      <c r="A187" s="88" t="s">
        <v>443</v>
      </c>
      <c r="B187" s="88"/>
      <c r="C187" s="201">
        <f>SUM(C147:C186)</f>
        <v>0</v>
      </c>
      <c r="D187" s="201">
        <f t="shared" ref="D187:J187" si="22">SUM(D147:D186)</f>
        <v>0</v>
      </c>
      <c r="E187" s="201">
        <f t="shared" si="22"/>
        <v>0</v>
      </c>
      <c r="F187" s="201">
        <f t="shared" si="22"/>
        <v>0</v>
      </c>
      <c r="G187" s="201">
        <f t="shared" si="22"/>
        <v>0</v>
      </c>
      <c r="H187" s="201">
        <f t="shared" si="22"/>
        <v>0</v>
      </c>
      <c r="I187" s="201">
        <f t="shared" si="22"/>
        <v>0</v>
      </c>
      <c r="J187" s="79">
        <f t="shared" si="22"/>
        <v>0</v>
      </c>
      <c r="K187" s="172">
        <f>Kalkulation_MS1!AT52*7</f>
        <v>0</v>
      </c>
    </row>
    <row r="188" spans="1:11" hidden="1" outlineLevel="1">
      <c r="A188" s="203" t="s">
        <v>444</v>
      </c>
      <c r="J188" s="205">
        <f t="shared" si="8"/>
        <v>0</v>
      </c>
    </row>
    <row r="189" spans="1:11" hidden="1" outlineLevel="1">
      <c r="A189" s="1">
        <f t="shared" ref="A189:A198" si="23">A147</f>
        <v>0</v>
      </c>
      <c r="C189" s="172">
        <f>(Kalkulation_MS1!$F$23)/100*detail_MS1!B7</f>
        <v>0</v>
      </c>
      <c r="D189" s="172">
        <f>(Kalkulation_MS1!$F$23)/100*detail_MS1!O7</f>
        <v>0</v>
      </c>
      <c r="E189" s="172">
        <f>(Kalkulation_MS1!$F$23)/100*detail_MS1!AB7</f>
        <v>0</v>
      </c>
      <c r="F189" s="172">
        <f>(Kalkulation_MS1!$F$23)/100*detail_MS1!AO7</f>
        <v>0</v>
      </c>
      <c r="G189" s="172">
        <f>(Kalkulation_MS1!$F$23)/100*detail_MS1!BB7</f>
        <v>0</v>
      </c>
      <c r="H189" s="172">
        <f>(Kalkulation_MS1!$F$23)/100*detail_MS1!BO7</f>
        <v>0</v>
      </c>
      <c r="I189" s="172">
        <f>(Kalkulation_MS1!$F$23)/100*detail_MS1!CB7</f>
        <v>0</v>
      </c>
      <c r="J189" s="206">
        <f t="shared" si="8"/>
        <v>0</v>
      </c>
    </row>
    <row r="190" spans="1:11" hidden="1" outlineLevel="1">
      <c r="A190" s="1">
        <f t="shared" si="23"/>
        <v>0</v>
      </c>
      <c r="C190" s="172">
        <f>(Kalkulation_MS1!$G$23)/100*detail_MS1!B8</f>
        <v>0</v>
      </c>
      <c r="D190" s="172">
        <f>(Kalkulation_MS1!$G$23)/100*detail_MS1!O8</f>
        <v>0</v>
      </c>
      <c r="E190" s="172">
        <f>(Kalkulation_MS1!$G$23)/100*detail_MS1!AB8</f>
        <v>0</v>
      </c>
      <c r="F190" s="172">
        <f>(Kalkulation_MS1!$G$23)/100*detail_MS1!AO8</f>
        <v>0</v>
      </c>
      <c r="G190" s="172">
        <f>(Kalkulation_MS1!$G$23)/100*detail_MS1!BB8</f>
        <v>0</v>
      </c>
      <c r="H190" s="172">
        <f>(Kalkulation_MS1!$G$23)/100*detail_MS1!BO8</f>
        <v>0</v>
      </c>
      <c r="I190" s="172">
        <f>(Kalkulation_MS1!$G$23)/100*detail_MS1!CB8</f>
        <v>0</v>
      </c>
      <c r="J190" s="206">
        <f t="shared" si="8"/>
        <v>0</v>
      </c>
    </row>
    <row r="191" spans="1:11" hidden="1" outlineLevel="1">
      <c r="A191" s="249">
        <f t="shared" si="23"/>
        <v>0</v>
      </c>
      <c r="C191" s="172">
        <f>(Kalkulation_MS1!$H$23)/100*detail_MS1!B9</f>
        <v>0</v>
      </c>
      <c r="D191" s="172">
        <f>(Kalkulation_MS1!$H$23)/100*detail_MS1!O9</f>
        <v>0</v>
      </c>
      <c r="E191" s="172">
        <f>(Kalkulation_MS1!$H$23)/100*detail_MS1!AB9</f>
        <v>0</v>
      </c>
      <c r="F191" s="172">
        <f>(Kalkulation_MS1!$H$23)/100*detail_MS1!AO9</f>
        <v>0</v>
      </c>
      <c r="G191" s="172">
        <f>(Kalkulation_MS1!$H$23)/100*detail_MS1!BB9</f>
        <v>0</v>
      </c>
      <c r="H191" s="172">
        <f>(Kalkulation_MS1!$H$23)/100*detail_MS1!BO9</f>
        <v>0</v>
      </c>
      <c r="I191" s="172">
        <f>(Kalkulation_MS1!$H$23)/100*detail_MS1!CB9</f>
        <v>0</v>
      </c>
      <c r="J191" s="206">
        <f t="shared" si="8"/>
        <v>0</v>
      </c>
    </row>
    <row r="192" spans="1:11" hidden="1" outlineLevel="1">
      <c r="A192" s="1">
        <f t="shared" si="23"/>
        <v>0</v>
      </c>
      <c r="C192" s="172">
        <f>(Kalkulation_MS1!$I$23)/100*detail_MS1!B10</f>
        <v>0</v>
      </c>
      <c r="D192" s="172">
        <f>(Kalkulation_MS1!$I$23)/100*detail_MS1!O10</f>
        <v>0</v>
      </c>
      <c r="E192" s="172">
        <f>(Kalkulation_MS1!$I$23)/100*detail_MS1!AB10</f>
        <v>0</v>
      </c>
      <c r="F192" s="172">
        <f>(Kalkulation_MS1!$I$23)/100*detail_MS1!AO10</f>
        <v>0</v>
      </c>
      <c r="G192" s="172">
        <f>(Kalkulation_MS1!$I$23)/100*detail_MS1!BB10</f>
        <v>0</v>
      </c>
      <c r="H192" s="172">
        <f>(Kalkulation_MS1!$I$23)/100*detail_MS1!BO10</f>
        <v>0</v>
      </c>
      <c r="I192" s="172">
        <f>(Kalkulation_MS1!$I$23)/100*detail_MS1!CB10</f>
        <v>0</v>
      </c>
      <c r="J192" s="206">
        <f t="shared" si="8"/>
        <v>0</v>
      </c>
    </row>
    <row r="193" spans="1:10" hidden="1" outlineLevel="1">
      <c r="A193" s="1">
        <f t="shared" si="23"/>
        <v>0</v>
      </c>
      <c r="C193" s="172">
        <f>(Kalkulation_MS1!$J$23)/100*detail_MS1!B11</f>
        <v>0</v>
      </c>
      <c r="D193" s="172">
        <f>(Kalkulation_MS1!$J$23)/100*detail_MS1!O11</f>
        <v>0</v>
      </c>
      <c r="E193" s="172">
        <f>(Kalkulation_MS1!$J$23)/100*detail_MS1!AB11</f>
        <v>0</v>
      </c>
      <c r="F193" s="172">
        <f>(Kalkulation_MS1!$J$23)/100*detail_MS1!AO11</f>
        <v>0</v>
      </c>
      <c r="G193" s="172">
        <f>(Kalkulation_MS1!$J$23)/100*detail_MS1!BB11</f>
        <v>0</v>
      </c>
      <c r="H193" s="172">
        <f>(Kalkulation_MS1!$J$23)/100*detail_MS1!BO11</f>
        <v>0</v>
      </c>
      <c r="I193" s="172">
        <f>(Kalkulation_MS1!$J$23)/100*detail_MS1!CB11</f>
        <v>0</v>
      </c>
      <c r="J193" s="206">
        <f t="shared" si="8"/>
        <v>0</v>
      </c>
    </row>
    <row r="194" spans="1:10" hidden="1" outlineLevel="1">
      <c r="A194" s="1">
        <f t="shared" si="23"/>
        <v>0</v>
      </c>
      <c r="C194" s="172">
        <f>(Kalkulation_MS1!$K$23)/100*detail_MS1!B12</f>
        <v>0</v>
      </c>
      <c r="D194" s="172">
        <f>(Kalkulation_MS1!$K$23)/100*detail_MS1!O12</f>
        <v>0</v>
      </c>
      <c r="E194" s="172">
        <f>(Kalkulation_MS1!$K$23)/100*detail_MS1!AB12</f>
        <v>0</v>
      </c>
      <c r="F194" s="172">
        <f>(Kalkulation_MS1!$K$23)/100*detail_MS1!AO12</f>
        <v>0</v>
      </c>
      <c r="G194" s="172">
        <f>(Kalkulation_MS1!$K$23)/100*detail_MS1!BB12</f>
        <v>0</v>
      </c>
      <c r="H194" s="172">
        <f>(Kalkulation_MS1!$K$23)/100*detail_MS1!BO12</f>
        <v>0</v>
      </c>
      <c r="I194" s="172">
        <f>(Kalkulation_MS1!$K$23)/100*detail_MS1!CB12</f>
        <v>0</v>
      </c>
      <c r="J194" s="206">
        <f t="shared" si="8"/>
        <v>0</v>
      </c>
    </row>
    <row r="195" spans="1:10" hidden="1" outlineLevel="1">
      <c r="A195" s="1">
        <f t="shared" si="23"/>
        <v>0</v>
      </c>
      <c r="C195" s="172">
        <f>(Kalkulation_MS1!$L$23)/100*detail_MS1!B13</f>
        <v>0</v>
      </c>
      <c r="D195" s="172">
        <f>(Kalkulation_MS1!$L$23)/100*detail_MS1!O13</f>
        <v>0</v>
      </c>
      <c r="E195" s="172">
        <f>(Kalkulation_MS1!$L$23)/100*detail_MS1!AB13</f>
        <v>0</v>
      </c>
      <c r="F195" s="172">
        <f>(Kalkulation_MS1!$L$23)/100*detail_MS1!AO13</f>
        <v>0</v>
      </c>
      <c r="G195" s="172">
        <f>(Kalkulation_MS1!$L$23)/100*detail_MS1!BB13</f>
        <v>0</v>
      </c>
      <c r="H195" s="172">
        <f>(Kalkulation_MS1!$L$23)/100*detail_MS1!BO13</f>
        <v>0</v>
      </c>
      <c r="I195" s="172">
        <f>(Kalkulation_MS1!$L$23)/100*detail_MS1!CB13</f>
        <v>0</v>
      </c>
      <c r="J195" s="206">
        <f t="shared" si="8"/>
        <v>0</v>
      </c>
    </row>
    <row r="196" spans="1:10" hidden="1" outlineLevel="1">
      <c r="A196" s="1">
        <f t="shared" si="23"/>
        <v>0</v>
      </c>
      <c r="C196" s="172">
        <f>(Kalkulation_MS1!$M$23)/100*detail_MS1!B14</f>
        <v>0</v>
      </c>
      <c r="D196" s="172">
        <f>(Kalkulation_MS1!$M$23)/100*detail_MS1!O14</f>
        <v>0</v>
      </c>
      <c r="E196" s="172">
        <f>(Kalkulation_MS1!$M$23)/100*detail_MS1!AB14</f>
        <v>0</v>
      </c>
      <c r="F196" s="172">
        <f>(Kalkulation_MS1!$M$23)/100*detail_MS1!AO14</f>
        <v>0</v>
      </c>
      <c r="G196" s="172">
        <f>(Kalkulation_MS1!$M$23)/100*detail_MS1!BB14</f>
        <v>0</v>
      </c>
      <c r="H196" s="172">
        <f>(Kalkulation_MS1!$M$23)/100*detail_MS1!BO14</f>
        <v>0</v>
      </c>
      <c r="I196" s="172">
        <f>(Kalkulation_MS1!$M$23)/100*detail_MS1!CB14</f>
        <v>0</v>
      </c>
      <c r="J196" s="206">
        <f t="shared" si="8"/>
        <v>0</v>
      </c>
    </row>
    <row r="197" spans="1:10" hidden="1" outlineLevel="1">
      <c r="A197" s="1">
        <f t="shared" si="23"/>
        <v>0</v>
      </c>
      <c r="C197" s="172">
        <f>(Kalkulation_MS1!$N$23)/100*detail_MS1!B15</f>
        <v>0</v>
      </c>
      <c r="D197" s="172">
        <f>(Kalkulation_MS1!$N$23)/100*detail_MS1!O15</f>
        <v>0</v>
      </c>
      <c r="E197" s="172">
        <f>(Kalkulation_MS1!$N$23)/100*detail_MS1!AB15</f>
        <v>0</v>
      </c>
      <c r="F197" s="172">
        <f>(Kalkulation_MS1!$N$23)/100*detail_MS1!AO15</f>
        <v>0</v>
      </c>
      <c r="G197" s="172">
        <f>(Kalkulation_MS1!$N$23)/100*detail_MS1!BB15</f>
        <v>0</v>
      </c>
      <c r="H197" s="172">
        <f>(Kalkulation_MS1!$N$23)/100*detail_MS1!BO15</f>
        <v>0</v>
      </c>
      <c r="I197" s="172">
        <f>(Kalkulation_MS1!$N$23)/100*detail_MS1!CB15</f>
        <v>0</v>
      </c>
      <c r="J197" s="206">
        <f t="shared" si="8"/>
        <v>0</v>
      </c>
    </row>
    <row r="198" spans="1:10" hidden="1" outlineLevel="1">
      <c r="A198" s="1">
        <f t="shared" si="23"/>
        <v>0</v>
      </c>
      <c r="C198" s="172">
        <f>(Kalkulation_MS1!$O$23)/100*detail_MS1!B16</f>
        <v>0</v>
      </c>
      <c r="D198" s="172">
        <f>(Kalkulation_MS1!$O$23)/100*detail_MS1!O16</f>
        <v>0</v>
      </c>
      <c r="E198" s="172">
        <f>(Kalkulation_MS1!$O$23)/100*detail_MS1!AB16</f>
        <v>0</v>
      </c>
      <c r="F198" s="172">
        <f>(Kalkulation_MS1!$O$23)/100*detail_MS1!AO16</f>
        <v>0</v>
      </c>
      <c r="G198" s="172">
        <f>(Kalkulation_MS1!$O$23)/100*detail_MS1!BB16</f>
        <v>0</v>
      </c>
      <c r="H198" s="172">
        <f>(Kalkulation_MS1!$O$23)/100*detail_MS1!BO16</f>
        <v>0</v>
      </c>
      <c r="I198" s="172">
        <f>(Kalkulation_MS1!$O$23)/100*detail_MS1!CB16</f>
        <v>0</v>
      </c>
      <c r="J198" s="206">
        <f t="shared" si="8"/>
        <v>0</v>
      </c>
    </row>
    <row r="199" spans="1:10" hidden="1" outlineLevel="1">
      <c r="A199" s="1">
        <f t="shared" ref="A199:A228" si="24">A157</f>
        <v>0</v>
      </c>
      <c r="C199" s="172">
        <f>(Kalkulation_MS1!$P$23)/100*detail_MS1!B17</f>
        <v>0</v>
      </c>
      <c r="D199" s="172">
        <f>(Kalkulation_MS1!$P$23)/100*detail_MS1!O17</f>
        <v>0</v>
      </c>
      <c r="E199" s="172">
        <f>(Kalkulation_MS1!$P$23)/100*detail_MS1!AB17</f>
        <v>0</v>
      </c>
      <c r="F199" s="172">
        <f>(Kalkulation_MS1!$P$23)/100*detail_MS1!AO17</f>
        <v>0</v>
      </c>
      <c r="G199" s="172">
        <f>(Kalkulation_MS1!$P$23)/100*detail_MS1!BB17</f>
        <v>0</v>
      </c>
      <c r="H199" s="172">
        <f>(Kalkulation_MS1!$P$23)/100*detail_MS1!BO17</f>
        <v>0</v>
      </c>
      <c r="I199" s="172">
        <f>(Kalkulation_MS1!$P$23)/100*detail_MS1!CB17</f>
        <v>0</v>
      </c>
      <c r="J199" s="206">
        <f t="shared" ref="J199:J228" si="25">SUM(C199:I199)</f>
        <v>0</v>
      </c>
    </row>
    <row r="200" spans="1:10" hidden="1" outlineLevel="1">
      <c r="A200" s="1">
        <f t="shared" si="24"/>
        <v>0</v>
      </c>
      <c r="C200" s="172">
        <f>(Kalkulation_MS1!$Q$23)/100*detail_MS1!B18</f>
        <v>0</v>
      </c>
      <c r="D200" s="172">
        <f>(Kalkulation_MS1!$Q$23)/100*detail_MS1!O18</f>
        <v>0</v>
      </c>
      <c r="E200" s="172">
        <f>(Kalkulation_MS1!$Q$23)/100*detail_MS1!AB18</f>
        <v>0</v>
      </c>
      <c r="F200" s="172">
        <f>(Kalkulation_MS1!$Q$23)/100*detail_MS1!AO18</f>
        <v>0</v>
      </c>
      <c r="G200" s="172">
        <f>(Kalkulation_MS1!$Q$23)/100*detail_MS1!BB18</f>
        <v>0</v>
      </c>
      <c r="H200" s="172">
        <f>(Kalkulation_MS1!$Q$23)/100*detail_MS1!BO18</f>
        <v>0</v>
      </c>
      <c r="I200" s="172">
        <f>(Kalkulation_MS1!$Q$23)/100*detail_MS1!CB18</f>
        <v>0</v>
      </c>
      <c r="J200" s="206">
        <f t="shared" si="25"/>
        <v>0</v>
      </c>
    </row>
    <row r="201" spans="1:10" hidden="1" outlineLevel="1">
      <c r="A201" s="1">
        <f t="shared" si="24"/>
        <v>0</v>
      </c>
      <c r="C201" s="172">
        <f>(Kalkulation_MS1!$R$23)/100*detail_MS1!B19</f>
        <v>0</v>
      </c>
      <c r="D201" s="172">
        <f>(Kalkulation_MS1!$R$23)/100*detail_MS1!O19</f>
        <v>0</v>
      </c>
      <c r="E201" s="172">
        <f>(Kalkulation_MS1!$R$23)/100*detail_MS1!AB19</f>
        <v>0</v>
      </c>
      <c r="F201" s="172">
        <f>(Kalkulation_MS1!$R$23)/100*detail_MS1!AO19</f>
        <v>0</v>
      </c>
      <c r="G201" s="172">
        <f>(Kalkulation_MS1!$R$23)/100*detail_MS1!BB19</f>
        <v>0</v>
      </c>
      <c r="H201" s="172">
        <f>(Kalkulation_MS1!$R$23)/100*detail_MS1!BO19</f>
        <v>0</v>
      </c>
      <c r="I201" s="172">
        <f>(Kalkulation_MS1!$R$23)/100*detail_MS1!CB19</f>
        <v>0</v>
      </c>
      <c r="J201" s="206">
        <f t="shared" si="25"/>
        <v>0</v>
      </c>
    </row>
    <row r="202" spans="1:10" hidden="1" outlineLevel="1">
      <c r="A202" s="1">
        <f t="shared" si="24"/>
        <v>0</v>
      </c>
      <c r="C202" s="172">
        <f>(Kalkulation_MS1!$S$23)/100*detail_MS1!$B20</f>
        <v>0</v>
      </c>
      <c r="D202" s="172">
        <f>(Kalkulation_MS1!$S$23)/100*detail_MS1!$O20</f>
        <v>0</v>
      </c>
      <c r="E202" s="172">
        <f>(Kalkulation_MS1!$S$23)/100*detail_MS1!$AB20</f>
        <v>0</v>
      </c>
      <c r="F202" s="172">
        <f>(Kalkulation_MS1!$S$23)/100*detail_MS1!$AO20</f>
        <v>0</v>
      </c>
      <c r="G202" s="172">
        <f>(Kalkulation_MS1!$S$23)/100*detail_MS1!$BB20</f>
        <v>0</v>
      </c>
      <c r="H202" s="172">
        <f>(Kalkulation_MS1!$S$23)/100*detail_MS1!$BO20</f>
        <v>0</v>
      </c>
      <c r="I202" s="172">
        <f>(Kalkulation_MS1!$S$23)/100*detail_MS1!$CB20</f>
        <v>0</v>
      </c>
      <c r="J202" s="206">
        <f t="shared" si="25"/>
        <v>0</v>
      </c>
    </row>
    <row r="203" spans="1:10" hidden="1" outlineLevel="1">
      <c r="A203" s="1">
        <f t="shared" si="24"/>
        <v>0</v>
      </c>
      <c r="C203" s="172">
        <f>(Kalkulation_MS1!$T$23)/100*detail_MS1!$B21</f>
        <v>0</v>
      </c>
      <c r="D203" s="172">
        <f>(Kalkulation_MS1!$T$23)/100*detail_MS1!$O21</f>
        <v>0</v>
      </c>
      <c r="E203" s="172">
        <f>(Kalkulation_MS1!$T$23)/100*detail_MS1!$AB21</f>
        <v>0</v>
      </c>
      <c r="F203" s="172">
        <f>(Kalkulation_MS1!$T$23)/100*detail_MS1!$AO21</f>
        <v>0</v>
      </c>
      <c r="G203" s="172">
        <f>(Kalkulation_MS1!$T$23)/100*detail_MS1!$BB21</f>
        <v>0</v>
      </c>
      <c r="H203" s="172">
        <f>(Kalkulation_MS1!$T$23)/100*detail_MS1!$BO21</f>
        <v>0</v>
      </c>
      <c r="I203" s="172">
        <f>(Kalkulation_MS1!$T$23)/100*detail_MS1!$CB21</f>
        <v>0</v>
      </c>
      <c r="J203" s="206">
        <f t="shared" si="25"/>
        <v>0</v>
      </c>
    </row>
    <row r="204" spans="1:10" hidden="1" outlineLevel="1">
      <c r="A204" s="1">
        <f t="shared" si="24"/>
        <v>0</v>
      </c>
      <c r="C204" s="172">
        <f>(Kalkulation_MS1!$U$23)/100*detail_MS1!$B22</f>
        <v>0</v>
      </c>
      <c r="D204" s="172">
        <f>(Kalkulation_MS1!$U$23)/100*detail_MS1!$O22</f>
        <v>0</v>
      </c>
      <c r="E204" s="172">
        <f>(Kalkulation_MS1!$U$23)/100*detail_MS1!$AB22</f>
        <v>0</v>
      </c>
      <c r="F204" s="172">
        <f>(Kalkulation_MS1!$U$23)/100*detail_MS1!$AO22</f>
        <v>0</v>
      </c>
      <c r="G204" s="172">
        <f>(Kalkulation_MS1!$U$23)/100*detail_MS1!$BB22</f>
        <v>0</v>
      </c>
      <c r="H204" s="172">
        <f>(Kalkulation_MS1!$U$23)/100*detail_MS1!$BO22</f>
        <v>0</v>
      </c>
      <c r="I204" s="172">
        <f>(Kalkulation_MS1!$U$23)/100*detail_MS1!$CB22</f>
        <v>0</v>
      </c>
      <c r="J204" s="206">
        <f t="shared" si="25"/>
        <v>0</v>
      </c>
    </row>
    <row r="205" spans="1:10" hidden="1" outlineLevel="1">
      <c r="A205" s="1">
        <f t="shared" si="24"/>
        <v>0</v>
      </c>
      <c r="C205" s="172">
        <f>(Kalkulation_MS1!$V$23)/100*detail_MS1!$B23</f>
        <v>0</v>
      </c>
      <c r="D205" s="172">
        <f>(Kalkulation_MS1!$V$23)/100*detail_MS1!$O23</f>
        <v>0</v>
      </c>
      <c r="E205" s="172">
        <f>(Kalkulation_MS1!$V$23)/100*detail_MS1!$AB23</f>
        <v>0</v>
      </c>
      <c r="F205" s="172">
        <f>(Kalkulation_MS1!$V$23)/100*detail_MS1!$AO23</f>
        <v>0</v>
      </c>
      <c r="G205" s="172">
        <f>(Kalkulation_MS1!$V$23)/100*detail_MS1!$BB23</f>
        <v>0</v>
      </c>
      <c r="H205" s="172">
        <f>(Kalkulation_MS1!$V$23)/100*detail_MS1!$BO23</f>
        <v>0</v>
      </c>
      <c r="I205" s="172">
        <f>(Kalkulation_MS1!$V$23)/100*detail_MS1!$CB23</f>
        <v>0</v>
      </c>
      <c r="J205" s="206">
        <f t="shared" si="25"/>
        <v>0</v>
      </c>
    </row>
    <row r="206" spans="1:10" hidden="1" outlineLevel="1">
      <c r="A206" s="1">
        <f t="shared" si="24"/>
        <v>0</v>
      </c>
      <c r="C206" s="172">
        <f>(Kalkulation_MS1!$W$23)/100*detail_MS1!$B24</f>
        <v>0</v>
      </c>
      <c r="D206" s="172">
        <f>(Kalkulation_MS1!$W$23)/100*detail_MS1!$O24</f>
        <v>0</v>
      </c>
      <c r="E206" s="172">
        <f>(Kalkulation_MS1!$W$23)/100*detail_MS1!$AB24</f>
        <v>0</v>
      </c>
      <c r="F206" s="172">
        <f>(Kalkulation_MS1!$W$23)/100*detail_MS1!$AO24</f>
        <v>0</v>
      </c>
      <c r="G206" s="172">
        <f>(Kalkulation_MS1!$W$23)/100*detail_MS1!$BB24</f>
        <v>0</v>
      </c>
      <c r="H206" s="172">
        <f>(Kalkulation_MS1!$W$23)/100*detail_MS1!$BO24</f>
        <v>0</v>
      </c>
      <c r="I206" s="172">
        <f>(Kalkulation_MS1!$W$23)/100*detail_MS1!$CB24</f>
        <v>0</v>
      </c>
      <c r="J206" s="206">
        <f t="shared" si="25"/>
        <v>0</v>
      </c>
    </row>
    <row r="207" spans="1:10" hidden="1" outlineLevel="1">
      <c r="A207" s="1">
        <f t="shared" si="24"/>
        <v>0</v>
      </c>
      <c r="C207" s="172">
        <f>(Kalkulation_MS1!$X$23)/100*detail_MS1!$B25</f>
        <v>0</v>
      </c>
      <c r="D207" s="172">
        <f>(Kalkulation_MS1!$X$23)/100*detail_MS1!$O25</f>
        <v>0</v>
      </c>
      <c r="E207" s="172">
        <f>(Kalkulation_MS1!$X$23)/100*detail_MS1!$AB25</f>
        <v>0</v>
      </c>
      <c r="F207" s="172">
        <f>(Kalkulation_MS1!$X$23)/100*detail_MS1!$AO25</f>
        <v>0</v>
      </c>
      <c r="G207" s="172">
        <f>(Kalkulation_MS1!$X$23)/100*detail_MS1!$BB25</f>
        <v>0</v>
      </c>
      <c r="H207" s="172">
        <f>(Kalkulation_MS1!$X$23)/100*detail_MS1!$BO25</f>
        <v>0</v>
      </c>
      <c r="I207" s="172">
        <f>(Kalkulation_MS1!$X$23)/100*detail_MS1!$CB25</f>
        <v>0</v>
      </c>
      <c r="J207" s="206">
        <f t="shared" si="25"/>
        <v>0</v>
      </c>
    </row>
    <row r="208" spans="1:10" hidden="1" outlineLevel="1">
      <c r="A208" s="1">
        <f t="shared" si="24"/>
        <v>0</v>
      </c>
      <c r="C208" s="172">
        <f>(Kalkulation_MS1!$Y$23)/100*detail_MS1!$B26</f>
        <v>0</v>
      </c>
      <c r="D208" s="172">
        <f>(Kalkulation_MS1!$Y$23)/100*detail_MS1!$O26</f>
        <v>0</v>
      </c>
      <c r="E208" s="172">
        <f>(Kalkulation_MS1!$Y$23)/100*detail_MS1!$AB26</f>
        <v>0</v>
      </c>
      <c r="F208" s="172">
        <f>(Kalkulation_MS1!$Y$23)/100*detail_MS1!$AO26</f>
        <v>0</v>
      </c>
      <c r="G208" s="172">
        <f>(Kalkulation_MS1!$Y$23)/100*detail_MS1!$BB26</f>
        <v>0</v>
      </c>
      <c r="H208" s="172">
        <f>(Kalkulation_MS1!$Y$23)/100*detail_MS1!$BO26</f>
        <v>0</v>
      </c>
      <c r="I208" s="172">
        <f>(Kalkulation_MS1!$Y$23)/100*detail_MS1!$CB26</f>
        <v>0</v>
      </c>
      <c r="J208" s="206">
        <f t="shared" si="25"/>
        <v>0</v>
      </c>
    </row>
    <row r="209" spans="1:10" hidden="1" outlineLevel="1">
      <c r="A209" s="1">
        <f t="shared" si="24"/>
        <v>0</v>
      </c>
      <c r="C209" s="172">
        <f>(Kalkulation_MS1!$Z$23)/100*detail_MS1!$B27</f>
        <v>0</v>
      </c>
      <c r="D209" s="172">
        <f>(Kalkulation_MS1!$Z$23)/100*detail_MS1!$O27</f>
        <v>0</v>
      </c>
      <c r="E209" s="172">
        <f>(Kalkulation_MS1!$Z$23)/100*detail_MS1!$AB27</f>
        <v>0</v>
      </c>
      <c r="F209" s="172">
        <f>(Kalkulation_MS1!$Z$23)/100*detail_MS1!$AO27</f>
        <v>0</v>
      </c>
      <c r="G209" s="172">
        <f>(Kalkulation_MS1!$Z$23)/100*detail_MS1!$BB27</f>
        <v>0</v>
      </c>
      <c r="H209" s="172">
        <f>(Kalkulation_MS1!$Z$23)/100*detail_MS1!$BO27</f>
        <v>0</v>
      </c>
      <c r="I209" s="172">
        <f>(Kalkulation_MS1!$Z$23)/100*detail_MS1!$CB27</f>
        <v>0</v>
      </c>
      <c r="J209" s="206">
        <f t="shared" si="25"/>
        <v>0</v>
      </c>
    </row>
    <row r="210" spans="1:10" hidden="1" outlineLevel="1">
      <c r="A210" s="1">
        <f t="shared" si="24"/>
        <v>0</v>
      </c>
      <c r="C210" s="172">
        <f>(Kalkulation_MS1!$AA$23)/100*detail_MS1!$B28</f>
        <v>0</v>
      </c>
      <c r="D210" s="172">
        <f>(Kalkulation_MS1!$AA$23)/100*detail_MS1!$O28</f>
        <v>0</v>
      </c>
      <c r="E210" s="172">
        <f>(Kalkulation_MS1!$AA$23)/100*detail_MS1!$AB28</f>
        <v>0</v>
      </c>
      <c r="F210" s="172">
        <f>(Kalkulation_MS1!$AA$23)/100*detail_MS1!$AO28</f>
        <v>0</v>
      </c>
      <c r="G210" s="172">
        <f>(Kalkulation_MS1!$AA$23)/100*detail_MS1!$BB28</f>
        <v>0</v>
      </c>
      <c r="H210" s="172">
        <f>(Kalkulation_MS1!$AA$23)/100*detail_MS1!$BO28</f>
        <v>0</v>
      </c>
      <c r="I210" s="172">
        <f>(Kalkulation_MS1!$AA$23)/100*detail_MS1!$CB28</f>
        <v>0</v>
      </c>
      <c r="J210" s="206">
        <f t="shared" si="25"/>
        <v>0</v>
      </c>
    </row>
    <row r="211" spans="1:10" hidden="1" outlineLevel="1">
      <c r="A211" s="1">
        <f t="shared" si="24"/>
        <v>0</v>
      </c>
      <c r="C211" s="172">
        <f>(Kalkulation_MS1!$AB$23)/100*detail_MS1!$B29</f>
        <v>0</v>
      </c>
      <c r="D211" s="172">
        <f>(Kalkulation_MS1!$AB$23)/100*detail_MS1!$O29</f>
        <v>0</v>
      </c>
      <c r="E211" s="172">
        <f>(Kalkulation_MS1!$AB$23)/100*detail_MS1!$AB29</f>
        <v>0</v>
      </c>
      <c r="F211" s="172">
        <f>(Kalkulation_MS1!$AB$23)/100*detail_MS1!$AO29</f>
        <v>0</v>
      </c>
      <c r="G211" s="172">
        <f>(Kalkulation_MS1!$AB$23)/100*detail_MS1!$BB29</f>
        <v>0</v>
      </c>
      <c r="H211" s="172">
        <f>(Kalkulation_MS1!$AB$23)/100*detail_MS1!$BO29</f>
        <v>0</v>
      </c>
      <c r="I211" s="172">
        <f>(Kalkulation_MS1!$AB$23)/100*detail_MS1!$CB29</f>
        <v>0</v>
      </c>
      <c r="J211" s="206">
        <f t="shared" si="25"/>
        <v>0</v>
      </c>
    </row>
    <row r="212" spans="1:10" hidden="1" outlineLevel="1">
      <c r="A212" s="1">
        <f t="shared" si="24"/>
        <v>0</v>
      </c>
      <c r="C212" s="172">
        <f>(Kalkulation_MS1!$AC$23)/100*detail_MS1!$B30</f>
        <v>0</v>
      </c>
      <c r="D212" s="172">
        <f>(Kalkulation_MS1!$AC$23)/100*detail_MS1!$O30</f>
        <v>0</v>
      </c>
      <c r="E212" s="172">
        <f>(Kalkulation_MS1!$AC$23)/100*detail_MS1!$AB30</f>
        <v>0</v>
      </c>
      <c r="F212" s="172">
        <f>(Kalkulation_MS1!$AC$23)/100*detail_MS1!$AO30</f>
        <v>0</v>
      </c>
      <c r="G212" s="172">
        <f>(Kalkulation_MS1!$AC$23)/100*detail_MS1!$BB30</f>
        <v>0</v>
      </c>
      <c r="H212" s="172">
        <f>(Kalkulation_MS1!$AC$23)/100*detail_MS1!$BO30</f>
        <v>0</v>
      </c>
      <c r="I212" s="172">
        <f>(Kalkulation_MS1!$AC$23)/100*detail_MS1!$CB30</f>
        <v>0</v>
      </c>
      <c r="J212" s="206">
        <f t="shared" si="25"/>
        <v>0</v>
      </c>
    </row>
    <row r="213" spans="1:10" hidden="1" outlineLevel="1">
      <c r="A213" s="1">
        <f t="shared" si="24"/>
        <v>0</v>
      </c>
      <c r="C213" s="172">
        <f>(Kalkulation_MS1!$AD$23)/100*detail_MS1!$B31</f>
        <v>0</v>
      </c>
      <c r="D213" s="172">
        <f>(Kalkulation_MS1!$AD$23)/100*detail_MS1!$O31</f>
        <v>0</v>
      </c>
      <c r="E213" s="172">
        <f>(Kalkulation_MS1!$AD$23)/100*detail_MS1!$AB31</f>
        <v>0</v>
      </c>
      <c r="F213" s="172">
        <f>(Kalkulation_MS1!$AD$23)/100*detail_MS1!$AO31</f>
        <v>0</v>
      </c>
      <c r="G213" s="172">
        <f>(Kalkulation_MS1!$AD$23)/100*detail_MS1!$BB31</f>
        <v>0</v>
      </c>
      <c r="H213" s="172">
        <f>(Kalkulation_MS1!$AD$23)/100*detail_MS1!$BO31</f>
        <v>0</v>
      </c>
      <c r="I213" s="172">
        <f>(Kalkulation_MS1!$AD$23)/100*detail_MS1!$CB31</f>
        <v>0</v>
      </c>
      <c r="J213" s="206">
        <f t="shared" si="25"/>
        <v>0</v>
      </c>
    </row>
    <row r="214" spans="1:10" hidden="1" outlineLevel="1">
      <c r="A214" s="1">
        <f t="shared" si="24"/>
        <v>0</v>
      </c>
      <c r="C214" s="172">
        <f>(Kalkulation_MS1!$AE$23)/100*detail_MS1!$B32</f>
        <v>0</v>
      </c>
      <c r="D214" s="172">
        <f>(Kalkulation_MS1!$AE$23)/100*detail_MS1!$O32</f>
        <v>0</v>
      </c>
      <c r="E214" s="172">
        <f>(Kalkulation_MS1!$AE$23)/100*detail_MS1!$AB32</f>
        <v>0</v>
      </c>
      <c r="F214" s="172">
        <f>(Kalkulation_MS1!$AE$23)/100*detail_MS1!$AO32</f>
        <v>0</v>
      </c>
      <c r="G214" s="172">
        <f>(Kalkulation_MS1!$AE$23)/100*detail_MS1!$BB32</f>
        <v>0</v>
      </c>
      <c r="H214" s="172">
        <f>(Kalkulation_MS1!$AE$23)/100*detail_MS1!$BO32</f>
        <v>0</v>
      </c>
      <c r="I214" s="172">
        <f>(Kalkulation_MS1!$AE$23)/100*detail_MS1!$CB32</f>
        <v>0</v>
      </c>
      <c r="J214" s="206">
        <f t="shared" si="25"/>
        <v>0</v>
      </c>
    </row>
    <row r="215" spans="1:10" hidden="1" outlineLevel="1">
      <c r="A215" s="1">
        <f t="shared" si="24"/>
        <v>0</v>
      </c>
      <c r="C215" s="172">
        <f>(Kalkulation_MS1!$AF$23)/100*detail_MS1!$B33</f>
        <v>0</v>
      </c>
      <c r="D215" s="172">
        <f>(Kalkulation_MS1!$AF$23)/100*detail_MS1!$O33</f>
        <v>0</v>
      </c>
      <c r="E215" s="172">
        <f>(Kalkulation_MS1!$AF$23)/100*detail_MS1!$AB33</f>
        <v>0</v>
      </c>
      <c r="F215" s="172">
        <f>(Kalkulation_MS1!$AF$23)/100*detail_MS1!$AO33</f>
        <v>0</v>
      </c>
      <c r="G215" s="172">
        <f>(Kalkulation_MS1!$AF$23)/100*detail_MS1!$BB33</f>
        <v>0</v>
      </c>
      <c r="H215" s="172">
        <f>(Kalkulation_MS1!$AF$23)/100*detail_MS1!$BO33</f>
        <v>0</v>
      </c>
      <c r="I215" s="172">
        <f>(Kalkulation_MS1!$AF$23)/100*detail_MS1!$CB33</f>
        <v>0</v>
      </c>
      <c r="J215" s="206">
        <f t="shared" si="25"/>
        <v>0</v>
      </c>
    </row>
    <row r="216" spans="1:10" hidden="1" outlineLevel="1">
      <c r="A216" s="1">
        <f t="shared" si="24"/>
        <v>0</v>
      </c>
      <c r="C216" s="172">
        <f>(Kalkulation_MS1!$AG$23)/100*detail_MS1!$B34</f>
        <v>0</v>
      </c>
      <c r="D216" s="172">
        <f>(Kalkulation_MS1!$AG$23)/100*detail_MS1!$O34</f>
        <v>0</v>
      </c>
      <c r="E216" s="172">
        <f>(Kalkulation_MS1!$AG$23)/100*detail_MS1!$AB34</f>
        <v>0</v>
      </c>
      <c r="F216" s="172">
        <f>(Kalkulation_MS1!$AG$23)/100*detail_MS1!$AO34</f>
        <v>0</v>
      </c>
      <c r="G216" s="172">
        <f>(Kalkulation_MS1!$AG$23)/100*detail_MS1!$BB34</f>
        <v>0</v>
      </c>
      <c r="H216" s="172">
        <f>(Kalkulation_MS1!$AG$23)/100*detail_MS1!$BO34</f>
        <v>0</v>
      </c>
      <c r="I216" s="172">
        <f>(Kalkulation_MS1!$AG$23)/100*detail_MS1!$CB34</f>
        <v>0</v>
      </c>
      <c r="J216" s="206">
        <f t="shared" si="25"/>
        <v>0</v>
      </c>
    </row>
    <row r="217" spans="1:10" hidden="1" outlineLevel="1">
      <c r="A217" s="1">
        <f t="shared" si="24"/>
        <v>0</v>
      </c>
      <c r="C217" s="172">
        <f>(Kalkulation_MS1!$AH$23)/100*detail_MS1!$B35</f>
        <v>0</v>
      </c>
      <c r="D217" s="172">
        <f>(Kalkulation_MS1!$AH$23)/100*detail_MS1!$O35</f>
        <v>0</v>
      </c>
      <c r="E217" s="172">
        <f>(Kalkulation_MS1!$AH$23)/100*detail_MS1!$AB35</f>
        <v>0</v>
      </c>
      <c r="F217" s="172">
        <f>(Kalkulation_MS1!$AH$23)/100*detail_MS1!$AO35</f>
        <v>0</v>
      </c>
      <c r="G217" s="172">
        <f>(Kalkulation_MS1!$AH$23)/100*detail_MS1!$BB35</f>
        <v>0</v>
      </c>
      <c r="H217" s="172">
        <f>(Kalkulation_MS1!$AH$23)/100*detail_MS1!$BO35</f>
        <v>0</v>
      </c>
      <c r="I217" s="172">
        <f>(Kalkulation_MS1!$AH$23)/100*detail_MS1!$CB35</f>
        <v>0</v>
      </c>
      <c r="J217" s="206">
        <f t="shared" si="25"/>
        <v>0</v>
      </c>
    </row>
    <row r="218" spans="1:10" hidden="1" outlineLevel="1">
      <c r="A218" s="1">
        <f t="shared" si="24"/>
        <v>0</v>
      </c>
      <c r="C218" s="172">
        <f>(Kalkulation_MS1!$AI$23)/100*detail_MS1!$B36</f>
        <v>0</v>
      </c>
      <c r="D218" s="172">
        <f>(Kalkulation_MS1!$AI$23)/100*detail_MS1!$O36</f>
        <v>0</v>
      </c>
      <c r="E218" s="172">
        <f>(Kalkulation_MS1!$AI$23)/100*detail_MS1!$AB36</f>
        <v>0</v>
      </c>
      <c r="F218" s="172">
        <f>(Kalkulation_MS1!$AI$23)/100*detail_MS1!$AO36</f>
        <v>0</v>
      </c>
      <c r="G218" s="172">
        <f>(Kalkulation_MS1!$AI$23)/100*detail_MS1!$BB36</f>
        <v>0</v>
      </c>
      <c r="H218" s="172">
        <f>(Kalkulation_MS1!$AI$23)/100*detail_MS1!$BO36</f>
        <v>0</v>
      </c>
      <c r="I218" s="172">
        <f>(Kalkulation_MS1!$AI$23)/100*detail_MS1!$CB36</f>
        <v>0</v>
      </c>
      <c r="J218" s="206">
        <f t="shared" si="25"/>
        <v>0</v>
      </c>
    </row>
    <row r="219" spans="1:10" hidden="1" outlineLevel="1">
      <c r="A219" s="1">
        <f t="shared" si="24"/>
        <v>0</v>
      </c>
      <c r="C219" s="172">
        <f>(Kalkulation_MS1!$AJ$23)/100*detail_MS1!$B37</f>
        <v>0</v>
      </c>
      <c r="D219" s="172">
        <f>(Kalkulation_MS1!$AJ$23)/100*detail_MS1!$O37</f>
        <v>0</v>
      </c>
      <c r="E219" s="172">
        <f>(Kalkulation_MS1!$AJ$23)/100*detail_MS1!$AB37</f>
        <v>0</v>
      </c>
      <c r="F219" s="172">
        <f>(Kalkulation_MS1!$AJ$23)/100*detail_MS1!$AO37</f>
        <v>0</v>
      </c>
      <c r="G219" s="172">
        <f>(Kalkulation_MS1!$AJ$23)/100*detail_MS1!$BB37</f>
        <v>0</v>
      </c>
      <c r="H219" s="172">
        <f>(Kalkulation_MS1!$AJ$23)/100*detail_MS1!$BO37</f>
        <v>0</v>
      </c>
      <c r="I219" s="172">
        <f>(Kalkulation_MS1!$AJ$23)/100*detail_MS1!$CB37</f>
        <v>0</v>
      </c>
      <c r="J219" s="206">
        <f t="shared" si="25"/>
        <v>0</v>
      </c>
    </row>
    <row r="220" spans="1:10" hidden="1" outlineLevel="1">
      <c r="A220" s="1">
        <f t="shared" si="24"/>
        <v>0</v>
      </c>
      <c r="C220" s="172">
        <f>(Kalkulation_MS1!$AK$23)/100*detail_MS1!$B38</f>
        <v>0</v>
      </c>
      <c r="D220" s="172">
        <f>(Kalkulation_MS1!$AK$23)/100*detail_MS1!$O38</f>
        <v>0</v>
      </c>
      <c r="E220" s="172">
        <f>(Kalkulation_MS1!$AK$23)/100*detail_MS1!$AB38</f>
        <v>0</v>
      </c>
      <c r="F220" s="172">
        <f>(Kalkulation_MS1!$AK$23)/100*detail_MS1!$AO38</f>
        <v>0</v>
      </c>
      <c r="G220" s="172">
        <f>(Kalkulation_MS1!$AK$23)/100*detail_MS1!$BB38</f>
        <v>0</v>
      </c>
      <c r="H220" s="172">
        <f>(Kalkulation_MS1!$AK$23)/100*detail_MS1!$BO38</f>
        <v>0</v>
      </c>
      <c r="I220" s="172">
        <f>(Kalkulation_MS1!$AK$23)/100*detail_MS1!$CB38</f>
        <v>0</v>
      </c>
      <c r="J220" s="206">
        <f t="shared" si="25"/>
        <v>0</v>
      </c>
    </row>
    <row r="221" spans="1:10" hidden="1" outlineLevel="1">
      <c r="A221" s="1">
        <f t="shared" si="24"/>
        <v>0</v>
      </c>
      <c r="C221" s="172">
        <f>(Kalkulation_MS1!$AL$23)/100*detail_MS1!$B39</f>
        <v>0</v>
      </c>
      <c r="D221" s="172">
        <f>(Kalkulation_MS1!$AL$23)/100*detail_MS1!$O39</f>
        <v>0</v>
      </c>
      <c r="E221" s="172">
        <f>(Kalkulation_MS1!$AL$23)/100*detail_MS1!$AB39</f>
        <v>0</v>
      </c>
      <c r="F221" s="172">
        <f>(Kalkulation_MS1!$AL$23)/100*detail_MS1!$AO39</f>
        <v>0</v>
      </c>
      <c r="G221" s="172">
        <f>(Kalkulation_MS1!$AL$23)/100*detail_MS1!$BB39</f>
        <v>0</v>
      </c>
      <c r="H221" s="172">
        <f>(Kalkulation_MS1!$AL$23)/100*detail_MS1!$BO39</f>
        <v>0</v>
      </c>
      <c r="I221" s="172">
        <f>(Kalkulation_MS1!$AL$23)/100*detail_MS1!$CB39</f>
        <v>0</v>
      </c>
      <c r="J221" s="206">
        <f t="shared" si="25"/>
        <v>0</v>
      </c>
    </row>
    <row r="222" spans="1:10" hidden="1" outlineLevel="1">
      <c r="A222" s="1">
        <f t="shared" si="24"/>
        <v>0</v>
      </c>
      <c r="C222" s="172">
        <f>(Kalkulation_MS1!$AM$23)/100*detail_MS1!$B40</f>
        <v>0</v>
      </c>
      <c r="D222" s="172">
        <f>(Kalkulation_MS1!$AM$23)/100*detail_MS1!$O40</f>
        <v>0</v>
      </c>
      <c r="E222" s="172">
        <f>(Kalkulation_MS1!$AM$23)/100*detail_MS1!$AB40</f>
        <v>0</v>
      </c>
      <c r="F222" s="172">
        <f>(Kalkulation_MS1!$AM$23)/100*detail_MS1!$AO40</f>
        <v>0</v>
      </c>
      <c r="G222" s="172">
        <f>(Kalkulation_MS1!$AM$23)/100*detail_MS1!$BB40</f>
        <v>0</v>
      </c>
      <c r="H222" s="172">
        <f>(Kalkulation_MS1!$AM$23)/100*detail_MS1!$BO40</f>
        <v>0</v>
      </c>
      <c r="I222" s="172">
        <f>(Kalkulation_MS1!$AM$23)/100*detail_MS1!$CB40</f>
        <v>0</v>
      </c>
      <c r="J222" s="206">
        <f t="shared" si="25"/>
        <v>0</v>
      </c>
    </row>
    <row r="223" spans="1:10" hidden="1" outlineLevel="1">
      <c r="A223" s="1">
        <f t="shared" si="24"/>
        <v>0</v>
      </c>
      <c r="C223" s="172">
        <f>(Kalkulation_MS1!$AN$23)/100*detail_MS1!$B41</f>
        <v>0</v>
      </c>
      <c r="D223" s="172">
        <f>(Kalkulation_MS1!$AN$23)/100*detail_MS1!$O41</f>
        <v>0</v>
      </c>
      <c r="E223" s="172">
        <f>(Kalkulation_MS1!$AN$23)/100*detail_MS1!$AB41</f>
        <v>0</v>
      </c>
      <c r="F223" s="172">
        <f>(Kalkulation_MS1!$AN$23)/100*detail_MS1!$AO41</f>
        <v>0</v>
      </c>
      <c r="G223" s="172">
        <f>(Kalkulation_MS1!$AN$23)/100*detail_MS1!$BB41</f>
        <v>0</v>
      </c>
      <c r="H223" s="172">
        <f>(Kalkulation_MS1!$AN$23)/100*detail_MS1!$BO41</f>
        <v>0</v>
      </c>
      <c r="I223" s="172">
        <f>(Kalkulation_MS1!$AN$23)/100*detail_MS1!$CB41</f>
        <v>0</v>
      </c>
      <c r="J223" s="206">
        <f t="shared" si="25"/>
        <v>0</v>
      </c>
    </row>
    <row r="224" spans="1:10" hidden="1" outlineLevel="1">
      <c r="A224" s="1">
        <f t="shared" si="24"/>
        <v>0</v>
      </c>
      <c r="C224" s="172">
        <f>(Kalkulation_MS1!$AO$23)/100*detail_MS1!$B42</f>
        <v>0</v>
      </c>
      <c r="D224" s="172">
        <f>(Kalkulation_MS1!$AO$23)/100*detail_MS1!$O42</f>
        <v>0</v>
      </c>
      <c r="E224" s="172">
        <f>(Kalkulation_MS1!$AO$23)/100*detail_MS1!$AB42</f>
        <v>0</v>
      </c>
      <c r="F224" s="172">
        <f>(Kalkulation_MS1!$AO$23)/100*detail_MS1!$AO42</f>
        <v>0</v>
      </c>
      <c r="G224" s="172">
        <f>(Kalkulation_MS1!$AO$23)/100*detail_MS1!$BB42</f>
        <v>0</v>
      </c>
      <c r="H224" s="172">
        <f>(Kalkulation_MS1!$AO$23)/100*detail_MS1!$BO42</f>
        <v>0</v>
      </c>
      <c r="I224" s="172">
        <f>(Kalkulation_MS1!$AO$23)/100*detail_MS1!$CB42</f>
        <v>0</v>
      </c>
      <c r="J224" s="206">
        <f t="shared" si="25"/>
        <v>0</v>
      </c>
    </row>
    <row r="225" spans="1:11" hidden="1" outlineLevel="1">
      <c r="A225" s="1">
        <f t="shared" si="24"/>
        <v>0</v>
      </c>
      <c r="C225" s="172">
        <f>(Kalkulation_MS1!$AP$23)/100*detail_MS1!$B43</f>
        <v>0</v>
      </c>
      <c r="D225" s="172">
        <f>(Kalkulation_MS1!$AP$23)/100*detail_MS1!$O43</f>
        <v>0</v>
      </c>
      <c r="E225" s="172">
        <f>(Kalkulation_MS1!$AP$23)/100*detail_MS1!$AB43</f>
        <v>0</v>
      </c>
      <c r="F225" s="172">
        <f>(Kalkulation_MS1!$AP$23)/100*detail_MS1!$AO43</f>
        <v>0</v>
      </c>
      <c r="G225" s="172">
        <f>(Kalkulation_MS1!$AP$23)/100*detail_MS1!$BB43</f>
        <v>0</v>
      </c>
      <c r="H225" s="172">
        <f>(Kalkulation_MS1!$AP$23)/100*detail_MS1!$BO43</f>
        <v>0</v>
      </c>
      <c r="I225" s="172">
        <f>(Kalkulation_MS1!$AP$23)/100*detail_MS1!$CB43</f>
        <v>0</v>
      </c>
      <c r="J225" s="206">
        <f t="shared" si="25"/>
        <v>0</v>
      </c>
    </row>
    <row r="226" spans="1:11" hidden="1" outlineLevel="1">
      <c r="A226" s="1">
        <f t="shared" si="24"/>
        <v>0</v>
      </c>
      <c r="C226" s="172">
        <f>(Kalkulation_MS1!$AQ$23)/100*detail_MS1!$B44</f>
        <v>0</v>
      </c>
      <c r="D226" s="172">
        <f>(Kalkulation_MS1!$AQ$23)/100*detail_MS1!$O44</f>
        <v>0</v>
      </c>
      <c r="E226" s="172">
        <f>(Kalkulation_MS1!$AQ$23)/100*detail_MS1!$AB44</f>
        <v>0</v>
      </c>
      <c r="F226" s="172">
        <f>(Kalkulation_MS1!$AQ$23)/100*detail_MS1!$AO44</f>
        <v>0</v>
      </c>
      <c r="G226" s="172">
        <f>(Kalkulation_MS1!$AQ$23)/100*detail_MS1!$BB44</f>
        <v>0</v>
      </c>
      <c r="H226" s="172">
        <f>(Kalkulation_MS1!$AQ$23)/100*detail_MS1!$BO44</f>
        <v>0</v>
      </c>
      <c r="I226" s="172">
        <f>(Kalkulation_MS1!$AQ$23)/100*detail_MS1!$CB44</f>
        <v>0</v>
      </c>
      <c r="J226" s="206">
        <f t="shared" si="25"/>
        <v>0</v>
      </c>
    </row>
    <row r="227" spans="1:11" hidden="1" outlineLevel="1">
      <c r="A227" s="1">
        <f t="shared" si="24"/>
        <v>0</v>
      </c>
      <c r="C227" s="172">
        <f>(Kalkulation_MS1!$AR$23)/100*detail_MS1!$B45</f>
        <v>0</v>
      </c>
      <c r="D227" s="172">
        <f>(Kalkulation_MS1!$AR$23)/100*detail_MS1!$O45</f>
        <v>0</v>
      </c>
      <c r="E227" s="172">
        <f>(Kalkulation_MS1!$AR$23)/100*detail_MS1!$AB45</f>
        <v>0</v>
      </c>
      <c r="F227" s="172">
        <f>(Kalkulation_MS1!$AR$23)/100*detail_MS1!$AO45</f>
        <v>0</v>
      </c>
      <c r="G227" s="172">
        <f>(Kalkulation_MS1!$AR$23)/100*detail_MS1!$BB45</f>
        <v>0</v>
      </c>
      <c r="H227" s="172">
        <f>(Kalkulation_MS1!$AR$23)/100*detail_MS1!$BO45</f>
        <v>0</v>
      </c>
      <c r="I227" s="172">
        <f>(Kalkulation_MS1!$AR$23)/100*detail_MS1!$CB45</f>
        <v>0</v>
      </c>
      <c r="J227" s="206">
        <f t="shared" si="25"/>
        <v>0</v>
      </c>
    </row>
    <row r="228" spans="1:11" hidden="1" outlineLevel="1">
      <c r="A228" s="1">
        <f t="shared" si="24"/>
        <v>0</v>
      </c>
      <c r="C228" s="172">
        <f>(Kalkulation_MS1!$AS$23)/100*detail_MS1!$B46</f>
        <v>0</v>
      </c>
      <c r="D228" s="172">
        <f>(Kalkulation_MS1!$AS$23)/100*detail_MS1!$O46</f>
        <v>0</v>
      </c>
      <c r="E228" s="172">
        <f>(Kalkulation_MS1!$AS$23)/100*detail_MS1!$AB46</f>
        <v>0</v>
      </c>
      <c r="F228" s="172">
        <f>(Kalkulation_MS1!$AS$23)/100*detail_MS1!$AO46</f>
        <v>0</v>
      </c>
      <c r="G228" s="172">
        <f>(Kalkulation_MS1!$AS$23)/100*detail_MS1!$BB46</f>
        <v>0</v>
      </c>
      <c r="H228" s="172">
        <f>(Kalkulation_MS1!$AS$23)/100*detail_MS1!$BO46</f>
        <v>0</v>
      </c>
      <c r="I228" s="172">
        <f>(Kalkulation_MS1!$AS$23)/100*detail_MS1!$CB46</f>
        <v>0</v>
      </c>
      <c r="J228" s="206">
        <f t="shared" si="25"/>
        <v>0</v>
      </c>
    </row>
    <row r="229" spans="1:11" hidden="1" outlineLevel="1">
      <c r="A229" s="88" t="s">
        <v>445</v>
      </c>
      <c r="B229" s="88"/>
      <c r="C229" s="201">
        <f>SUM(C189:C228)</f>
        <v>0</v>
      </c>
      <c r="D229" s="201">
        <f t="shared" ref="D229:J229" si="26">SUM(D189:D228)</f>
        <v>0</v>
      </c>
      <c r="E229" s="201">
        <f t="shared" si="26"/>
        <v>0</v>
      </c>
      <c r="F229" s="201">
        <f t="shared" si="26"/>
        <v>0</v>
      </c>
      <c r="G229" s="201">
        <f t="shared" si="26"/>
        <v>0</v>
      </c>
      <c r="H229" s="201">
        <f t="shared" si="26"/>
        <v>0</v>
      </c>
      <c r="I229" s="201">
        <f t="shared" si="26"/>
        <v>0</v>
      </c>
      <c r="J229" s="79">
        <f t="shared" si="26"/>
        <v>0</v>
      </c>
      <c r="K229" s="172">
        <f>Kalkulation_MS1!AT53*7</f>
        <v>0</v>
      </c>
    </row>
    <row r="230" spans="1:11" hidden="1" outlineLevel="1">
      <c r="A230" s="203" t="s">
        <v>283</v>
      </c>
      <c r="J230" s="205">
        <f t="shared" si="8"/>
        <v>0</v>
      </c>
    </row>
    <row r="231" spans="1:11" hidden="1" outlineLevel="1">
      <c r="A231" s="1">
        <f t="shared" ref="A231:A240" si="27">A189</f>
        <v>0</v>
      </c>
      <c r="C231" s="172">
        <f>(Kalkulation_MS1!$F$24)/100*detail_MS1!B7</f>
        <v>0</v>
      </c>
      <c r="D231" s="172">
        <f>(Kalkulation_MS1!$F$24)/100*detail_MS1!O7</f>
        <v>0</v>
      </c>
      <c r="E231" s="172">
        <f>(Kalkulation_MS1!$F$24)/100*detail_MS1!AB7</f>
        <v>0</v>
      </c>
      <c r="F231" s="172">
        <f>(Kalkulation_MS1!$F$24)/100*detail_MS1!AO7</f>
        <v>0</v>
      </c>
      <c r="G231" s="172">
        <f>(Kalkulation_MS1!$F$24)/100*detail_MS1!BB7</f>
        <v>0</v>
      </c>
      <c r="H231" s="172">
        <f>(Kalkulation_MS1!$F$24)/100*detail_MS1!BO7</f>
        <v>0</v>
      </c>
      <c r="I231" s="172">
        <f>(Kalkulation_MS1!$F$24)/100*detail_MS1!CB7</f>
        <v>0</v>
      </c>
      <c r="J231" s="206">
        <f t="shared" si="8"/>
        <v>0</v>
      </c>
    </row>
    <row r="232" spans="1:11" hidden="1" outlineLevel="1">
      <c r="A232" s="1">
        <f t="shared" si="27"/>
        <v>0</v>
      </c>
      <c r="C232" s="172">
        <f>(Kalkulation_MS1!$G$24)/100*detail_MS1!B8</f>
        <v>0</v>
      </c>
      <c r="D232" s="172">
        <f>(Kalkulation_MS1!$G$24)/100*detail_MS1!O8</f>
        <v>0</v>
      </c>
      <c r="E232" s="172">
        <f>(Kalkulation_MS1!$G$24)/100*detail_MS1!AB8</f>
        <v>0</v>
      </c>
      <c r="F232" s="172">
        <f>(Kalkulation_MS1!$G$24)/100*detail_MS1!AO8</f>
        <v>0</v>
      </c>
      <c r="G232" s="172">
        <f>(Kalkulation_MS1!$G$24)/100*detail_MS1!BB8</f>
        <v>0</v>
      </c>
      <c r="H232" s="172">
        <f>(Kalkulation_MS1!$G$24)/100*detail_MS1!BO8</f>
        <v>0</v>
      </c>
      <c r="I232" s="172">
        <f>(Kalkulation_MS1!$G$24)/100*detail_MS1!CB8</f>
        <v>0</v>
      </c>
      <c r="J232" s="206">
        <f t="shared" si="8"/>
        <v>0</v>
      </c>
    </row>
    <row r="233" spans="1:11" hidden="1" outlineLevel="1">
      <c r="A233" s="249">
        <f t="shared" si="27"/>
        <v>0</v>
      </c>
      <c r="C233" s="172">
        <f>(Kalkulation_MS1!$H$24)/100*detail_MS1!B9</f>
        <v>0</v>
      </c>
      <c r="D233" s="172">
        <f>(Kalkulation_MS1!$H$24)/100*detail_MS1!O9</f>
        <v>0</v>
      </c>
      <c r="E233" s="172">
        <f>(Kalkulation_MS1!$H$24)/100*detail_MS1!AB9</f>
        <v>0</v>
      </c>
      <c r="F233" s="172">
        <f>(Kalkulation_MS1!$H$24)/100*detail_MS1!AO9</f>
        <v>0</v>
      </c>
      <c r="G233" s="172">
        <f>(Kalkulation_MS1!$H$24)/100*detail_MS1!BB9</f>
        <v>0</v>
      </c>
      <c r="H233" s="172">
        <f>(Kalkulation_MS1!$H$24)/100*detail_MS1!BO9</f>
        <v>0</v>
      </c>
      <c r="I233" s="172">
        <f>(Kalkulation_MS1!$H$24)/100*detail_MS1!CB9</f>
        <v>0</v>
      </c>
      <c r="J233" s="206">
        <f t="shared" si="8"/>
        <v>0</v>
      </c>
    </row>
    <row r="234" spans="1:11" hidden="1" outlineLevel="1">
      <c r="A234" s="1">
        <f t="shared" si="27"/>
        <v>0</v>
      </c>
      <c r="C234" s="172">
        <f>(Kalkulation_MS1!$I$24)/100*detail_MS1!B10</f>
        <v>0</v>
      </c>
      <c r="D234" s="172">
        <f>(Kalkulation_MS1!$I$24)/100*detail_MS1!O10</f>
        <v>0</v>
      </c>
      <c r="E234" s="172">
        <f>(Kalkulation_MS1!$I$24)/100*detail_MS1!AB10</f>
        <v>0</v>
      </c>
      <c r="F234" s="172">
        <f>(Kalkulation_MS1!$I$24)/100*detail_MS1!AO10</f>
        <v>0</v>
      </c>
      <c r="G234" s="172">
        <f>(Kalkulation_MS1!$I$24)/100*detail_MS1!BB10</f>
        <v>0</v>
      </c>
      <c r="H234" s="172">
        <f>(Kalkulation_MS1!$I$24)/100*detail_MS1!BO10</f>
        <v>0</v>
      </c>
      <c r="I234" s="172">
        <f>(Kalkulation_MS1!$I$24)/100*detail_MS1!CB10</f>
        <v>0</v>
      </c>
      <c r="J234" s="206">
        <f t="shared" si="8"/>
        <v>0</v>
      </c>
    </row>
    <row r="235" spans="1:11" hidden="1" outlineLevel="1">
      <c r="A235" s="1">
        <f t="shared" si="27"/>
        <v>0</v>
      </c>
      <c r="C235" s="172">
        <f>(Kalkulation_MS1!$J$24)/100*detail_MS1!B11</f>
        <v>0</v>
      </c>
      <c r="D235" s="172">
        <f>(Kalkulation_MS1!$J$24)/100*detail_MS1!O11</f>
        <v>0</v>
      </c>
      <c r="E235" s="172">
        <f>(Kalkulation_MS1!$J$24)/100*detail_MS1!AB11</f>
        <v>0</v>
      </c>
      <c r="F235" s="172">
        <f>(Kalkulation_MS1!$J$24)/100*detail_MS1!AO11</f>
        <v>0</v>
      </c>
      <c r="G235" s="172">
        <f>(Kalkulation_MS1!$J$24)/100*detail_MS1!BB11</f>
        <v>0</v>
      </c>
      <c r="H235" s="172">
        <f>(Kalkulation_MS1!$J$24)/100*detail_MS1!BO11</f>
        <v>0</v>
      </c>
      <c r="I235" s="172">
        <f>(Kalkulation_MS1!$J$24)/100*detail_MS1!CB11</f>
        <v>0</v>
      </c>
      <c r="J235" s="206">
        <f t="shared" si="8"/>
        <v>0</v>
      </c>
    </row>
    <row r="236" spans="1:11" hidden="1" outlineLevel="1">
      <c r="A236" s="1">
        <f t="shared" si="27"/>
        <v>0</v>
      </c>
      <c r="C236" s="172">
        <f>(Kalkulation_MS1!$K$24)/100*detail_MS1!B12</f>
        <v>0</v>
      </c>
      <c r="D236" s="172">
        <f>(Kalkulation_MS1!$K$24)/100*detail_MS1!O12</f>
        <v>0</v>
      </c>
      <c r="E236" s="172">
        <f>(Kalkulation_MS1!$K$24)/100*detail_MS1!AB12</f>
        <v>0</v>
      </c>
      <c r="F236" s="172">
        <f>(Kalkulation_MS1!$K$24)/100*detail_MS1!AO12</f>
        <v>0</v>
      </c>
      <c r="G236" s="172">
        <f>(Kalkulation_MS1!$K$24)/100*detail_MS1!BB12</f>
        <v>0</v>
      </c>
      <c r="H236" s="172">
        <f>(Kalkulation_MS1!$K$24)/100*detail_MS1!BO12</f>
        <v>0</v>
      </c>
      <c r="I236" s="172">
        <f>(Kalkulation_MS1!$K$24)/100*detail_MS1!CB12</f>
        <v>0</v>
      </c>
      <c r="J236" s="206">
        <f t="shared" ref="J236:J408" si="28">SUM(C236:I236)</f>
        <v>0</v>
      </c>
    </row>
    <row r="237" spans="1:11" hidden="1" outlineLevel="1">
      <c r="A237" s="1">
        <f t="shared" si="27"/>
        <v>0</v>
      </c>
      <c r="C237" s="172">
        <f>(Kalkulation_MS1!$L$24)/100*detail_MS1!B13</f>
        <v>0</v>
      </c>
      <c r="D237" s="172">
        <f>(Kalkulation_MS1!$L$24)/100*detail_MS1!O13</f>
        <v>0</v>
      </c>
      <c r="E237" s="172">
        <f>(Kalkulation_MS1!$L$24)/100*detail_MS1!AB13</f>
        <v>0</v>
      </c>
      <c r="F237" s="172">
        <f>(Kalkulation_MS1!$L$24)/100*detail_MS1!AO13</f>
        <v>0</v>
      </c>
      <c r="G237" s="172">
        <f>(Kalkulation_MS1!$L$24)/100*detail_MS1!BB13</f>
        <v>0</v>
      </c>
      <c r="H237" s="172">
        <f>(Kalkulation_MS1!$L$24)/100*detail_MS1!BO13</f>
        <v>0</v>
      </c>
      <c r="I237" s="172">
        <f>(Kalkulation_MS1!$L$24)/100*detail_MS1!CB13</f>
        <v>0</v>
      </c>
      <c r="J237" s="206">
        <f t="shared" si="28"/>
        <v>0</v>
      </c>
    </row>
    <row r="238" spans="1:11" hidden="1" outlineLevel="1">
      <c r="A238" s="1">
        <f t="shared" si="27"/>
        <v>0</v>
      </c>
      <c r="C238" s="172">
        <f>(Kalkulation_MS1!$M$24)/100*detail_MS1!B14</f>
        <v>0</v>
      </c>
      <c r="D238" s="172">
        <f>(Kalkulation_MS1!$M$24)/100*detail_MS1!O14</f>
        <v>0</v>
      </c>
      <c r="E238" s="172">
        <f>(Kalkulation_MS1!$M$24)/100*detail_MS1!AB14</f>
        <v>0</v>
      </c>
      <c r="F238" s="172">
        <f>(Kalkulation_MS1!$M$24)/100*detail_MS1!AO14</f>
        <v>0</v>
      </c>
      <c r="G238" s="172">
        <f>(Kalkulation_MS1!$M$24)/100*detail_MS1!BB14</f>
        <v>0</v>
      </c>
      <c r="H238" s="172">
        <f>(Kalkulation_MS1!$M$24)/100*detail_MS1!BO14</f>
        <v>0</v>
      </c>
      <c r="I238" s="172">
        <f>(Kalkulation_MS1!$M$24)/100*detail_MS1!CB14</f>
        <v>0</v>
      </c>
      <c r="J238" s="206">
        <f t="shared" si="28"/>
        <v>0</v>
      </c>
    </row>
    <row r="239" spans="1:11" hidden="1" outlineLevel="1">
      <c r="A239" s="1">
        <f t="shared" si="27"/>
        <v>0</v>
      </c>
      <c r="C239" s="172">
        <f>(Kalkulation_MS1!$N$24)/100*detail_MS1!B15</f>
        <v>0</v>
      </c>
      <c r="D239" s="172">
        <f>(Kalkulation_MS1!$N$24)/100*detail_MS1!O15</f>
        <v>0</v>
      </c>
      <c r="E239" s="172">
        <f>(Kalkulation_MS1!$N$24)/100*detail_MS1!AB15</f>
        <v>0</v>
      </c>
      <c r="F239" s="172">
        <f>(Kalkulation_MS1!$N$24)/100*detail_MS1!AO15</f>
        <v>0</v>
      </c>
      <c r="G239" s="172">
        <f>(Kalkulation_MS1!$N$24)/100*detail_MS1!BB15</f>
        <v>0</v>
      </c>
      <c r="H239" s="172">
        <f>(Kalkulation_MS1!$N$24)/100*detail_MS1!BO15</f>
        <v>0</v>
      </c>
      <c r="I239" s="172">
        <f>(Kalkulation_MS1!$N$24)/100*detail_MS1!CB15</f>
        <v>0</v>
      </c>
      <c r="J239" s="206">
        <f t="shared" si="28"/>
        <v>0</v>
      </c>
    </row>
    <row r="240" spans="1:11" hidden="1" outlineLevel="1">
      <c r="A240" s="1">
        <f t="shared" si="27"/>
        <v>0</v>
      </c>
      <c r="C240" s="172">
        <f>(Kalkulation_MS1!$O$24)/100*detail_MS1!B16</f>
        <v>0</v>
      </c>
      <c r="D240" s="172">
        <f>(Kalkulation_MS1!$O$24)/100*detail_MS1!O16</f>
        <v>0</v>
      </c>
      <c r="E240" s="172">
        <f>(Kalkulation_MS1!$O$24)/100*detail_MS1!AB16</f>
        <v>0</v>
      </c>
      <c r="F240" s="172">
        <f>(Kalkulation_MS1!$O$24)/100*detail_MS1!AO16</f>
        <v>0</v>
      </c>
      <c r="G240" s="172">
        <f>(Kalkulation_MS1!$O$24)/100*detail_MS1!BB16</f>
        <v>0</v>
      </c>
      <c r="H240" s="172">
        <f>(Kalkulation_MS1!$O$24)/100*detail_MS1!BO16</f>
        <v>0</v>
      </c>
      <c r="I240" s="172">
        <f>(Kalkulation_MS1!$O$24)/100*detail_MS1!CB16</f>
        <v>0</v>
      </c>
      <c r="J240" s="206">
        <f t="shared" si="28"/>
        <v>0</v>
      </c>
    </row>
    <row r="241" spans="1:10" hidden="1" outlineLevel="1">
      <c r="A241" s="1">
        <f t="shared" ref="A241:A270" si="29">A199</f>
        <v>0</v>
      </c>
      <c r="C241" s="172">
        <f>(Kalkulation_MS1!$P$24)/100*detail_MS1!B17</f>
        <v>0</v>
      </c>
      <c r="D241" s="172">
        <f>(Kalkulation_MS1!$P$24)/100*detail_MS1!O17</f>
        <v>0</v>
      </c>
      <c r="E241" s="172">
        <f>(Kalkulation_MS1!$P$24)/100*detail_MS1!AB17</f>
        <v>0</v>
      </c>
      <c r="F241" s="172">
        <f>(Kalkulation_MS1!$P$24)/100*detail_MS1!AO17</f>
        <v>0</v>
      </c>
      <c r="G241" s="172">
        <f>(Kalkulation_MS1!$P$24)/100*detail_MS1!BB17</f>
        <v>0</v>
      </c>
      <c r="H241" s="172">
        <f>(Kalkulation_MS1!$P$24)/100*detail_MS1!BO17</f>
        <v>0</v>
      </c>
      <c r="I241" s="172">
        <f>(Kalkulation_MS1!$P$24)/100*detail_MS1!CB17</f>
        <v>0</v>
      </c>
      <c r="J241" s="206">
        <f t="shared" ref="J241:J270" si="30">SUM(C241:I241)</f>
        <v>0</v>
      </c>
    </row>
    <row r="242" spans="1:10" hidden="1" outlineLevel="1">
      <c r="A242" s="1">
        <f t="shared" si="29"/>
        <v>0</v>
      </c>
      <c r="C242" s="172">
        <f>(Kalkulation_MS1!$Q$24)/100*detail_MS1!B18</f>
        <v>0</v>
      </c>
      <c r="D242" s="172">
        <f>(Kalkulation_MS1!$Q$24)/100*detail_MS1!O18</f>
        <v>0</v>
      </c>
      <c r="E242" s="172">
        <f>(Kalkulation_MS1!$Q$24)/100*detail_MS1!AB18</f>
        <v>0</v>
      </c>
      <c r="F242" s="172">
        <f>(Kalkulation_MS1!$Q$24)/100*detail_MS1!AO18</f>
        <v>0</v>
      </c>
      <c r="G242" s="172">
        <f>(Kalkulation_MS1!$Q$24)/100*detail_MS1!BB18</f>
        <v>0</v>
      </c>
      <c r="H242" s="172">
        <f>(Kalkulation_MS1!$Q$24)/100*detail_MS1!BO18</f>
        <v>0</v>
      </c>
      <c r="I242" s="172">
        <f>(Kalkulation_MS1!$Q$24)/100*detail_MS1!CB18</f>
        <v>0</v>
      </c>
      <c r="J242" s="206">
        <f t="shared" si="30"/>
        <v>0</v>
      </c>
    </row>
    <row r="243" spans="1:10" hidden="1" outlineLevel="1">
      <c r="A243" s="1">
        <f t="shared" si="29"/>
        <v>0</v>
      </c>
      <c r="C243" s="172">
        <f>(Kalkulation_MS1!$R$24)/100*detail_MS1!B19</f>
        <v>0</v>
      </c>
      <c r="D243" s="172">
        <f>(Kalkulation_MS1!$R$24)/100*detail_MS1!O19</f>
        <v>0</v>
      </c>
      <c r="E243" s="172">
        <f>(Kalkulation_MS1!$R$24)/100*detail_MS1!AB19</f>
        <v>0</v>
      </c>
      <c r="F243" s="172">
        <f>(Kalkulation_MS1!$R$24)/100*detail_MS1!AO19</f>
        <v>0</v>
      </c>
      <c r="G243" s="172">
        <f>(Kalkulation_MS1!$R$24)/100*detail_MS1!BB19</f>
        <v>0</v>
      </c>
      <c r="H243" s="172">
        <f>(Kalkulation_MS1!$R$24)/100*detail_MS1!BO19</f>
        <v>0</v>
      </c>
      <c r="I243" s="172">
        <f>(Kalkulation_MS1!$R$24)/100*detail_MS1!CB19</f>
        <v>0</v>
      </c>
      <c r="J243" s="206">
        <f t="shared" si="30"/>
        <v>0</v>
      </c>
    </row>
    <row r="244" spans="1:10" hidden="1" outlineLevel="1">
      <c r="A244" s="1">
        <f t="shared" si="29"/>
        <v>0</v>
      </c>
      <c r="C244" s="172">
        <f>(Kalkulation_MS1!$S$24)/100*detail_MS1!$B20</f>
        <v>0</v>
      </c>
      <c r="D244" s="172">
        <f>(Kalkulation_MS1!$S$24)/100*detail_MS1!$O20</f>
        <v>0</v>
      </c>
      <c r="E244" s="172">
        <f>(Kalkulation_MS1!$S$24)/100*detail_MS1!$AB20</f>
        <v>0</v>
      </c>
      <c r="F244" s="172">
        <f>(Kalkulation_MS1!$S$24)/100*detail_MS1!$AO20</f>
        <v>0</v>
      </c>
      <c r="G244" s="172">
        <f>(Kalkulation_MS1!$S$24)/100*detail_MS1!$BB20</f>
        <v>0</v>
      </c>
      <c r="H244" s="172">
        <f>(Kalkulation_MS1!$S$24)/100*detail_MS1!$BO20</f>
        <v>0</v>
      </c>
      <c r="I244" s="172">
        <f>(Kalkulation_MS1!$S$24)/100*detail_MS1!$CB20</f>
        <v>0</v>
      </c>
      <c r="J244" s="206">
        <f t="shared" si="30"/>
        <v>0</v>
      </c>
    </row>
    <row r="245" spans="1:10" hidden="1" outlineLevel="1">
      <c r="A245" s="1">
        <f t="shared" si="29"/>
        <v>0</v>
      </c>
      <c r="C245" s="172">
        <f>(Kalkulation_MS1!$T$24)/100*detail_MS1!$B21</f>
        <v>0</v>
      </c>
      <c r="D245" s="172">
        <f>(Kalkulation_MS1!$T$24)/100*detail_MS1!$O21</f>
        <v>0</v>
      </c>
      <c r="E245" s="172">
        <f>(Kalkulation_MS1!$T$24)/100*detail_MS1!$AB21</f>
        <v>0</v>
      </c>
      <c r="F245" s="172">
        <f>(Kalkulation_MS1!$T$24)/100*detail_MS1!$AO21</f>
        <v>0</v>
      </c>
      <c r="G245" s="172">
        <f>(Kalkulation_MS1!$T$24)/100*detail_MS1!$BB21</f>
        <v>0</v>
      </c>
      <c r="H245" s="172">
        <f>(Kalkulation_MS1!$T$24)/100*detail_MS1!$BO21</f>
        <v>0</v>
      </c>
      <c r="I245" s="172">
        <f>(Kalkulation_MS1!$T$24)/100*detail_MS1!$CB21</f>
        <v>0</v>
      </c>
      <c r="J245" s="206">
        <f t="shared" si="30"/>
        <v>0</v>
      </c>
    </row>
    <row r="246" spans="1:10" hidden="1" outlineLevel="1">
      <c r="A246" s="1">
        <f t="shared" si="29"/>
        <v>0</v>
      </c>
      <c r="C246" s="172">
        <f>(Kalkulation_MS1!$U$24)/100*detail_MS1!$B22</f>
        <v>0</v>
      </c>
      <c r="D246" s="172">
        <f>(Kalkulation_MS1!$U$24)/100*detail_MS1!$O22</f>
        <v>0</v>
      </c>
      <c r="E246" s="172">
        <f>(Kalkulation_MS1!$U$24)/100*detail_MS1!$AB22</f>
        <v>0</v>
      </c>
      <c r="F246" s="172">
        <f>(Kalkulation_MS1!$U$24)/100*detail_MS1!$AO22</f>
        <v>0</v>
      </c>
      <c r="G246" s="172">
        <f>(Kalkulation_MS1!$U$24)/100*detail_MS1!$BB22</f>
        <v>0</v>
      </c>
      <c r="H246" s="172">
        <f>(Kalkulation_MS1!$U$24)/100*detail_MS1!$BO22</f>
        <v>0</v>
      </c>
      <c r="I246" s="172">
        <f>(Kalkulation_MS1!$U$24)/100*detail_MS1!$CB22</f>
        <v>0</v>
      </c>
      <c r="J246" s="206">
        <f t="shared" si="30"/>
        <v>0</v>
      </c>
    </row>
    <row r="247" spans="1:10" hidden="1" outlineLevel="1">
      <c r="A247" s="1">
        <f t="shared" si="29"/>
        <v>0</v>
      </c>
      <c r="C247" s="172">
        <f>(Kalkulation_MS1!$V$24)/100*detail_MS1!$B23</f>
        <v>0</v>
      </c>
      <c r="D247" s="172">
        <f>(Kalkulation_MS1!$V$24)/100*detail_MS1!$O23</f>
        <v>0</v>
      </c>
      <c r="E247" s="172">
        <f>(Kalkulation_MS1!$V$24)/100*detail_MS1!$AB23</f>
        <v>0</v>
      </c>
      <c r="F247" s="172">
        <f>(Kalkulation_MS1!$V$24)/100*detail_MS1!$AO23</f>
        <v>0</v>
      </c>
      <c r="G247" s="172">
        <f>(Kalkulation_MS1!$V$24)/100*detail_MS1!$BB23</f>
        <v>0</v>
      </c>
      <c r="H247" s="172">
        <f>(Kalkulation_MS1!$V$24)/100*detail_MS1!$BO23</f>
        <v>0</v>
      </c>
      <c r="I247" s="172">
        <f>(Kalkulation_MS1!$V$24)/100*detail_MS1!$CB23</f>
        <v>0</v>
      </c>
      <c r="J247" s="206">
        <f t="shared" si="30"/>
        <v>0</v>
      </c>
    </row>
    <row r="248" spans="1:10" hidden="1" outlineLevel="1">
      <c r="A248" s="1">
        <f t="shared" si="29"/>
        <v>0</v>
      </c>
      <c r="C248" s="172">
        <f>(Kalkulation_MS1!$W$24)/100*detail_MS1!$B24</f>
        <v>0</v>
      </c>
      <c r="D248" s="172">
        <f>(Kalkulation_MS1!$W$24)/100*detail_MS1!$O24</f>
        <v>0</v>
      </c>
      <c r="E248" s="172">
        <f>(Kalkulation_MS1!$W$24)/100*detail_MS1!$AB24</f>
        <v>0</v>
      </c>
      <c r="F248" s="172">
        <f>(Kalkulation_MS1!$W$24)/100*detail_MS1!$AO24</f>
        <v>0</v>
      </c>
      <c r="G248" s="172">
        <f>(Kalkulation_MS1!$W$24)/100*detail_MS1!$BB24</f>
        <v>0</v>
      </c>
      <c r="H248" s="172">
        <f>(Kalkulation_MS1!$W$24)/100*detail_MS1!$BO24</f>
        <v>0</v>
      </c>
      <c r="I248" s="172">
        <f>(Kalkulation_MS1!$W$24)/100*detail_MS1!$CB24</f>
        <v>0</v>
      </c>
      <c r="J248" s="206">
        <f t="shared" si="30"/>
        <v>0</v>
      </c>
    </row>
    <row r="249" spans="1:10" hidden="1" outlineLevel="1">
      <c r="A249" s="1">
        <f t="shared" si="29"/>
        <v>0</v>
      </c>
      <c r="C249" s="172">
        <f>(Kalkulation_MS1!$X$24)/100*detail_MS1!$B25</f>
        <v>0</v>
      </c>
      <c r="D249" s="172">
        <f>(Kalkulation_MS1!$X$24)/100*detail_MS1!$O25</f>
        <v>0</v>
      </c>
      <c r="E249" s="172">
        <f>(Kalkulation_MS1!$X$24)/100*detail_MS1!$AB25</f>
        <v>0</v>
      </c>
      <c r="F249" s="172">
        <f>(Kalkulation_MS1!$X$24)/100*detail_MS1!$AO25</f>
        <v>0</v>
      </c>
      <c r="G249" s="172">
        <f>(Kalkulation_MS1!$X$24)/100*detail_MS1!$BB25</f>
        <v>0</v>
      </c>
      <c r="H249" s="172">
        <f>(Kalkulation_MS1!$X$24)/100*detail_MS1!$BO25</f>
        <v>0</v>
      </c>
      <c r="I249" s="172">
        <f>(Kalkulation_MS1!$X$24)/100*detail_MS1!$CB25</f>
        <v>0</v>
      </c>
      <c r="J249" s="206">
        <f t="shared" si="30"/>
        <v>0</v>
      </c>
    </row>
    <row r="250" spans="1:10" hidden="1" outlineLevel="1">
      <c r="A250" s="1">
        <f t="shared" si="29"/>
        <v>0</v>
      </c>
      <c r="C250" s="172">
        <f>(Kalkulation_MS1!$Y$24)/100*detail_MS1!$B26</f>
        <v>0</v>
      </c>
      <c r="D250" s="172">
        <f>(Kalkulation_MS1!$Y$24)/100*detail_MS1!$O26</f>
        <v>0</v>
      </c>
      <c r="E250" s="172">
        <f>(Kalkulation_MS1!$Y$24)/100*detail_MS1!$AB26</f>
        <v>0</v>
      </c>
      <c r="F250" s="172">
        <f>(Kalkulation_MS1!$Y$24)/100*detail_MS1!$AO26</f>
        <v>0</v>
      </c>
      <c r="G250" s="172">
        <f>(Kalkulation_MS1!$Y$24)/100*detail_MS1!$BB26</f>
        <v>0</v>
      </c>
      <c r="H250" s="172">
        <f>(Kalkulation_MS1!$Y$24)/100*detail_MS1!$BO26</f>
        <v>0</v>
      </c>
      <c r="I250" s="172">
        <f>(Kalkulation_MS1!$Y$24)/100*detail_MS1!$CB26</f>
        <v>0</v>
      </c>
      <c r="J250" s="206">
        <f t="shared" si="30"/>
        <v>0</v>
      </c>
    </row>
    <row r="251" spans="1:10" hidden="1" outlineLevel="1">
      <c r="A251" s="1">
        <f t="shared" si="29"/>
        <v>0</v>
      </c>
      <c r="C251" s="172">
        <f>(Kalkulation_MS1!$Z$24)/100*detail_MS1!$B27</f>
        <v>0</v>
      </c>
      <c r="D251" s="172">
        <f>(Kalkulation_MS1!$Z$24)/100*detail_MS1!$O27</f>
        <v>0</v>
      </c>
      <c r="E251" s="172">
        <f>(Kalkulation_MS1!$Z$24)/100*detail_MS1!$AB27</f>
        <v>0</v>
      </c>
      <c r="F251" s="172">
        <f>(Kalkulation_MS1!$Z$24)/100*detail_MS1!$AO27</f>
        <v>0</v>
      </c>
      <c r="G251" s="172">
        <f>(Kalkulation_MS1!$Z$24)/100*detail_MS1!$BB27</f>
        <v>0</v>
      </c>
      <c r="H251" s="172">
        <f>(Kalkulation_MS1!$Z$24)/100*detail_MS1!$BO27</f>
        <v>0</v>
      </c>
      <c r="I251" s="172">
        <f>(Kalkulation_MS1!$Z$24)/100*detail_MS1!$CB27</f>
        <v>0</v>
      </c>
      <c r="J251" s="206">
        <f t="shared" si="30"/>
        <v>0</v>
      </c>
    </row>
    <row r="252" spans="1:10" hidden="1" outlineLevel="1">
      <c r="A252" s="1">
        <f t="shared" si="29"/>
        <v>0</v>
      </c>
      <c r="C252" s="172">
        <f>(Kalkulation_MS1!$AA$24)/100*detail_MS1!$B28</f>
        <v>0</v>
      </c>
      <c r="D252" s="172">
        <f>(Kalkulation_MS1!$AA$24)/100*detail_MS1!$O28</f>
        <v>0</v>
      </c>
      <c r="E252" s="172">
        <f>(Kalkulation_MS1!$AA$24)/100*detail_MS1!$AB28</f>
        <v>0</v>
      </c>
      <c r="F252" s="172">
        <f>(Kalkulation_MS1!$AA$24)/100*detail_MS1!$AO28</f>
        <v>0</v>
      </c>
      <c r="G252" s="172">
        <f>(Kalkulation_MS1!$AA$24)/100*detail_MS1!$BB28</f>
        <v>0</v>
      </c>
      <c r="H252" s="172">
        <f>(Kalkulation_MS1!$AA$24)/100*detail_MS1!$BO28</f>
        <v>0</v>
      </c>
      <c r="I252" s="172">
        <f>(Kalkulation_MS1!$AA$24)/100*detail_MS1!$CB28</f>
        <v>0</v>
      </c>
      <c r="J252" s="206">
        <f t="shared" si="30"/>
        <v>0</v>
      </c>
    </row>
    <row r="253" spans="1:10" hidden="1" outlineLevel="1">
      <c r="A253" s="1">
        <f t="shared" si="29"/>
        <v>0</v>
      </c>
      <c r="C253" s="172">
        <f>(Kalkulation_MS1!$AB$24)/100*detail_MS1!$B29</f>
        <v>0</v>
      </c>
      <c r="D253" s="172">
        <f>(Kalkulation_MS1!$AB$24)/100*detail_MS1!$O29</f>
        <v>0</v>
      </c>
      <c r="E253" s="172">
        <f>(Kalkulation_MS1!$AB$24)/100*detail_MS1!$AB29</f>
        <v>0</v>
      </c>
      <c r="F253" s="172">
        <f>(Kalkulation_MS1!$AB$24)/100*detail_MS1!$AO29</f>
        <v>0</v>
      </c>
      <c r="G253" s="172">
        <f>(Kalkulation_MS1!$AB$24)/100*detail_MS1!$BB29</f>
        <v>0</v>
      </c>
      <c r="H253" s="172">
        <f>(Kalkulation_MS1!$AB$24)/100*detail_MS1!$BO29</f>
        <v>0</v>
      </c>
      <c r="I253" s="172">
        <f>(Kalkulation_MS1!$AB$24)/100*detail_MS1!$CB29</f>
        <v>0</v>
      </c>
      <c r="J253" s="206">
        <f t="shared" si="30"/>
        <v>0</v>
      </c>
    </row>
    <row r="254" spans="1:10" hidden="1" outlineLevel="1">
      <c r="A254" s="1">
        <f t="shared" si="29"/>
        <v>0</v>
      </c>
      <c r="C254" s="172">
        <f>(Kalkulation_MS1!$AC$24)/100*detail_MS1!$B30</f>
        <v>0</v>
      </c>
      <c r="D254" s="172">
        <f>(Kalkulation_MS1!$AC$24)/100*detail_MS1!$O30</f>
        <v>0</v>
      </c>
      <c r="E254" s="172">
        <f>(Kalkulation_MS1!$AC$24)/100*detail_MS1!$AB30</f>
        <v>0</v>
      </c>
      <c r="F254" s="172">
        <f>(Kalkulation_MS1!$AC$24)/100*detail_MS1!$AO30</f>
        <v>0</v>
      </c>
      <c r="G254" s="172">
        <f>(Kalkulation_MS1!$AC$24)/100*detail_MS1!$BB30</f>
        <v>0</v>
      </c>
      <c r="H254" s="172">
        <f>(Kalkulation_MS1!$AC$24)/100*detail_MS1!$BO30</f>
        <v>0</v>
      </c>
      <c r="I254" s="172">
        <f>(Kalkulation_MS1!$AC$24)/100*detail_MS1!$CB30</f>
        <v>0</v>
      </c>
      <c r="J254" s="206">
        <f t="shared" si="30"/>
        <v>0</v>
      </c>
    </row>
    <row r="255" spans="1:10" hidden="1" outlineLevel="1">
      <c r="A255" s="1">
        <f t="shared" si="29"/>
        <v>0</v>
      </c>
      <c r="C255" s="172">
        <f>(Kalkulation_MS1!$AD$24)/100*detail_MS1!$B31</f>
        <v>0</v>
      </c>
      <c r="D255" s="172">
        <f>(Kalkulation_MS1!$AD$24)/100*detail_MS1!$O31</f>
        <v>0</v>
      </c>
      <c r="E255" s="172">
        <f>(Kalkulation_MS1!$AD$24)/100*detail_MS1!$AB31</f>
        <v>0</v>
      </c>
      <c r="F255" s="172">
        <f>(Kalkulation_MS1!$AD$24)/100*detail_MS1!$AO31</f>
        <v>0</v>
      </c>
      <c r="G255" s="172">
        <f>(Kalkulation_MS1!$AD$24)/100*detail_MS1!$BB31</f>
        <v>0</v>
      </c>
      <c r="H255" s="172">
        <f>(Kalkulation_MS1!$AD$24)/100*detail_MS1!$BO31</f>
        <v>0</v>
      </c>
      <c r="I255" s="172">
        <f>(Kalkulation_MS1!$AD$24)/100*detail_MS1!$CB31</f>
        <v>0</v>
      </c>
      <c r="J255" s="206">
        <f t="shared" si="30"/>
        <v>0</v>
      </c>
    </row>
    <row r="256" spans="1:10" hidden="1" outlineLevel="1">
      <c r="A256" s="1">
        <f t="shared" si="29"/>
        <v>0</v>
      </c>
      <c r="C256" s="172">
        <f>(Kalkulation_MS1!$AE$24)/100*detail_MS1!$B32</f>
        <v>0</v>
      </c>
      <c r="D256" s="172">
        <f>(Kalkulation_MS1!$AE$24)/100*detail_MS1!$O32</f>
        <v>0</v>
      </c>
      <c r="E256" s="172">
        <f>(Kalkulation_MS1!$AE$24)/100*detail_MS1!$AB32</f>
        <v>0</v>
      </c>
      <c r="F256" s="172">
        <f>(Kalkulation_MS1!$AE$24)/100*detail_MS1!$AO32</f>
        <v>0</v>
      </c>
      <c r="G256" s="172">
        <f>(Kalkulation_MS1!$AE$24)/100*detail_MS1!$BB32</f>
        <v>0</v>
      </c>
      <c r="H256" s="172">
        <f>(Kalkulation_MS1!$AE$24)/100*detail_MS1!$BO32</f>
        <v>0</v>
      </c>
      <c r="I256" s="172">
        <f>(Kalkulation_MS1!$AE$24)/100*detail_MS1!$CB32</f>
        <v>0</v>
      </c>
      <c r="J256" s="206">
        <f t="shared" si="30"/>
        <v>0</v>
      </c>
    </row>
    <row r="257" spans="1:11" hidden="1" outlineLevel="1">
      <c r="A257" s="1">
        <f t="shared" si="29"/>
        <v>0</v>
      </c>
      <c r="C257" s="172">
        <f>(Kalkulation_MS1!$AF$24)/100*detail_MS1!$B33</f>
        <v>0</v>
      </c>
      <c r="D257" s="172">
        <f>(Kalkulation_MS1!$AF$24)/100*detail_MS1!$O33</f>
        <v>0</v>
      </c>
      <c r="E257" s="172">
        <f>(Kalkulation_MS1!$AF$24)/100*detail_MS1!$AB33</f>
        <v>0</v>
      </c>
      <c r="F257" s="172">
        <f>(Kalkulation_MS1!$AF$24)/100*detail_MS1!$AO33</f>
        <v>0</v>
      </c>
      <c r="G257" s="172">
        <f>(Kalkulation_MS1!$AF$24)/100*detail_MS1!$BB33</f>
        <v>0</v>
      </c>
      <c r="H257" s="172">
        <f>(Kalkulation_MS1!$AF$24)/100*detail_MS1!$BO33</f>
        <v>0</v>
      </c>
      <c r="I257" s="172">
        <f>(Kalkulation_MS1!$AF$24)/100*detail_MS1!$CB33</f>
        <v>0</v>
      </c>
      <c r="J257" s="206">
        <f t="shared" si="30"/>
        <v>0</v>
      </c>
    </row>
    <row r="258" spans="1:11" hidden="1" outlineLevel="1">
      <c r="A258" s="1">
        <f t="shared" si="29"/>
        <v>0</v>
      </c>
      <c r="C258" s="172">
        <f>(Kalkulation_MS1!$AG$24)/100*detail_MS1!$B34</f>
        <v>0</v>
      </c>
      <c r="D258" s="172">
        <f>(Kalkulation_MS1!$AG$24)/100*detail_MS1!$O34</f>
        <v>0</v>
      </c>
      <c r="E258" s="172">
        <f>(Kalkulation_MS1!$AG$24)/100*detail_MS1!$AB34</f>
        <v>0</v>
      </c>
      <c r="F258" s="172">
        <f>(Kalkulation_MS1!$AG$24)/100*detail_MS1!$AO34</f>
        <v>0</v>
      </c>
      <c r="G258" s="172">
        <f>(Kalkulation_MS1!$AG$24)/100*detail_MS1!$BB34</f>
        <v>0</v>
      </c>
      <c r="H258" s="172">
        <f>(Kalkulation_MS1!$AG$24)/100*detail_MS1!$BO34</f>
        <v>0</v>
      </c>
      <c r="I258" s="172">
        <f>(Kalkulation_MS1!$AG$24)/100*detail_MS1!$CB34</f>
        <v>0</v>
      </c>
      <c r="J258" s="206">
        <f t="shared" si="30"/>
        <v>0</v>
      </c>
    </row>
    <row r="259" spans="1:11" hidden="1" outlineLevel="1">
      <c r="A259" s="1">
        <f t="shared" si="29"/>
        <v>0</v>
      </c>
      <c r="C259" s="172">
        <f>(Kalkulation_MS1!$AH$24)/100*detail_MS1!$B35</f>
        <v>0</v>
      </c>
      <c r="D259" s="172">
        <f>(Kalkulation_MS1!$AH$24)/100*detail_MS1!$O35</f>
        <v>0</v>
      </c>
      <c r="E259" s="172">
        <f>(Kalkulation_MS1!$AH$24)/100*detail_MS1!$AB35</f>
        <v>0</v>
      </c>
      <c r="F259" s="172">
        <f>(Kalkulation_MS1!$AH$24)/100*detail_MS1!$AO35</f>
        <v>0</v>
      </c>
      <c r="G259" s="172">
        <f>(Kalkulation_MS1!$AH$24)/100*detail_MS1!$BB35</f>
        <v>0</v>
      </c>
      <c r="H259" s="172">
        <f>(Kalkulation_MS1!$AH$24)/100*detail_MS1!$BO35</f>
        <v>0</v>
      </c>
      <c r="I259" s="172">
        <f>(Kalkulation_MS1!$AH$24)/100*detail_MS1!$CB35</f>
        <v>0</v>
      </c>
      <c r="J259" s="206">
        <f t="shared" si="30"/>
        <v>0</v>
      </c>
    </row>
    <row r="260" spans="1:11" hidden="1" outlineLevel="1">
      <c r="A260" s="1">
        <f t="shared" si="29"/>
        <v>0</v>
      </c>
      <c r="C260" s="172">
        <f>(Kalkulation_MS1!$AI$24)/100*detail_MS1!$B36</f>
        <v>0</v>
      </c>
      <c r="D260" s="172">
        <f>(Kalkulation_MS1!$AI$24)/100*detail_MS1!$O36</f>
        <v>0</v>
      </c>
      <c r="E260" s="172">
        <f>(Kalkulation_MS1!$AI$24)/100*detail_MS1!$AB36</f>
        <v>0</v>
      </c>
      <c r="F260" s="172">
        <f>(Kalkulation_MS1!$AI$24)/100*detail_MS1!$AO36</f>
        <v>0</v>
      </c>
      <c r="G260" s="172">
        <f>(Kalkulation_MS1!$AI$24)/100*detail_MS1!$BB36</f>
        <v>0</v>
      </c>
      <c r="H260" s="172">
        <f>(Kalkulation_MS1!$AI$24)/100*detail_MS1!$BO36</f>
        <v>0</v>
      </c>
      <c r="I260" s="172">
        <f>(Kalkulation_MS1!$AI$24)/100*detail_MS1!$CB36</f>
        <v>0</v>
      </c>
      <c r="J260" s="206">
        <f t="shared" si="30"/>
        <v>0</v>
      </c>
    </row>
    <row r="261" spans="1:11" hidden="1" outlineLevel="1">
      <c r="A261" s="1">
        <f t="shared" si="29"/>
        <v>0</v>
      </c>
      <c r="C261" s="172">
        <f>(Kalkulation_MS1!$AJ$24)/100*detail_MS1!$B37</f>
        <v>0</v>
      </c>
      <c r="D261" s="172">
        <f>(Kalkulation_MS1!$AJ$24)/100*detail_MS1!$O37</f>
        <v>0</v>
      </c>
      <c r="E261" s="172">
        <f>(Kalkulation_MS1!$AJ$24)/100*detail_MS1!$AB37</f>
        <v>0</v>
      </c>
      <c r="F261" s="172">
        <f>(Kalkulation_MS1!$AJ$24)/100*detail_MS1!$AO37</f>
        <v>0</v>
      </c>
      <c r="G261" s="172">
        <f>(Kalkulation_MS1!$AJ$24)/100*detail_MS1!$BB37</f>
        <v>0</v>
      </c>
      <c r="H261" s="172">
        <f>(Kalkulation_MS1!$AJ$24)/100*detail_MS1!$BO37</f>
        <v>0</v>
      </c>
      <c r="I261" s="172">
        <f>(Kalkulation_MS1!$AJ$24)/100*detail_MS1!$CB37</f>
        <v>0</v>
      </c>
      <c r="J261" s="206">
        <f t="shared" si="30"/>
        <v>0</v>
      </c>
    </row>
    <row r="262" spans="1:11" hidden="1" outlineLevel="1">
      <c r="A262" s="1">
        <f t="shared" si="29"/>
        <v>0</v>
      </c>
      <c r="C262" s="172">
        <f>(Kalkulation_MS1!$AK$24)/100*detail_MS1!$B38</f>
        <v>0</v>
      </c>
      <c r="D262" s="172">
        <f>(Kalkulation_MS1!$AK$24)/100*detail_MS1!$O38</f>
        <v>0</v>
      </c>
      <c r="E262" s="172">
        <f>(Kalkulation_MS1!$AK$24)/100*detail_MS1!$AB38</f>
        <v>0</v>
      </c>
      <c r="F262" s="172">
        <f>(Kalkulation_MS1!$AK$24)/100*detail_MS1!$AO38</f>
        <v>0</v>
      </c>
      <c r="G262" s="172">
        <f>(Kalkulation_MS1!$AK$24)/100*detail_MS1!$BB38</f>
        <v>0</v>
      </c>
      <c r="H262" s="172">
        <f>(Kalkulation_MS1!$AK$24)/100*detail_MS1!$BO38</f>
        <v>0</v>
      </c>
      <c r="I262" s="172">
        <f>(Kalkulation_MS1!$AK$24)/100*detail_MS1!$CB38</f>
        <v>0</v>
      </c>
      <c r="J262" s="206">
        <f t="shared" si="30"/>
        <v>0</v>
      </c>
    </row>
    <row r="263" spans="1:11" hidden="1" outlineLevel="1">
      <c r="A263" s="1">
        <f t="shared" si="29"/>
        <v>0</v>
      </c>
      <c r="C263" s="172">
        <f>(Kalkulation_MS1!$AL$24)/100*detail_MS1!$B39</f>
        <v>0</v>
      </c>
      <c r="D263" s="172">
        <f>(Kalkulation_MS1!$AL$24)/100*detail_MS1!$O39</f>
        <v>0</v>
      </c>
      <c r="E263" s="172">
        <f>(Kalkulation_MS1!$AL$24)/100*detail_MS1!$AB39</f>
        <v>0</v>
      </c>
      <c r="F263" s="172">
        <f>(Kalkulation_MS1!$AL$24)/100*detail_MS1!$AO39</f>
        <v>0</v>
      </c>
      <c r="G263" s="172">
        <f>(Kalkulation_MS1!$AL$24)/100*detail_MS1!$BB39</f>
        <v>0</v>
      </c>
      <c r="H263" s="172">
        <f>(Kalkulation_MS1!$AL$24)/100*detail_MS1!$BO39</f>
        <v>0</v>
      </c>
      <c r="I263" s="172">
        <f>(Kalkulation_MS1!$AL$24)/100*detail_MS1!$CB39</f>
        <v>0</v>
      </c>
      <c r="J263" s="206">
        <f t="shared" si="30"/>
        <v>0</v>
      </c>
    </row>
    <row r="264" spans="1:11" hidden="1" outlineLevel="1">
      <c r="A264" s="1">
        <f t="shared" si="29"/>
        <v>0</v>
      </c>
      <c r="C264" s="172">
        <f>(Kalkulation_MS1!$AM$24)/100*detail_MS1!$B40</f>
        <v>0</v>
      </c>
      <c r="D264" s="172">
        <f>(Kalkulation_MS1!$AM$24)/100*detail_MS1!$O40</f>
        <v>0</v>
      </c>
      <c r="E264" s="172">
        <f>(Kalkulation_MS1!$AM$24)/100*detail_MS1!$AB40</f>
        <v>0</v>
      </c>
      <c r="F264" s="172">
        <f>(Kalkulation_MS1!$AM$24)/100*detail_MS1!$AO40</f>
        <v>0</v>
      </c>
      <c r="G264" s="172">
        <f>(Kalkulation_MS1!$AM$24)/100*detail_MS1!$BB40</f>
        <v>0</v>
      </c>
      <c r="H264" s="172">
        <f>(Kalkulation_MS1!$AM$24)/100*detail_MS1!$BO40</f>
        <v>0</v>
      </c>
      <c r="I264" s="172">
        <f>(Kalkulation_MS1!$AM$24)/100*detail_MS1!$CB40</f>
        <v>0</v>
      </c>
      <c r="J264" s="206">
        <f t="shared" si="30"/>
        <v>0</v>
      </c>
    </row>
    <row r="265" spans="1:11" hidden="1" outlineLevel="1">
      <c r="A265" s="1">
        <f t="shared" si="29"/>
        <v>0</v>
      </c>
      <c r="C265" s="172">
        <f>(Kalkulation_MS1!$AN$24)/100*detail_MS1!$B41</f>
        <v>0</v>
      </c>
      <c r="D265" s="172">
        <f>(Kalkulation_MS1!$AN$24)/100*detail_MS1!$O41</f>
        <v>0</v>
      </c>
      <c r="E265" s="172">
        <f>(Kalkulation_MS1!$AN$24)/100*detail_MS1!$AB41</f>
        <v>0</v>
      </c>
      <c r="F265" s="172">
        <f>(Kalkulation_MS1!$AN$24)/100*detail_MS1!$AO41</f>
        <v>0</v>
      </c>
      <c r="G265" s="172">
        <f>(Kalkulation_MS1!$AN$24)/100*detail_MS1!$BB41</f>
        <v>0</v>
      </c>
      <c r="H265" s="172">
        <f>(Kalkulation_MS1!$AN$24)/100*detail_MS1!$BO41</f>
        <v>0</v>
      </c>
      <c r="I265" s="172">
        <f>(Kalkulation_MS1!$AN$24)/100*detail_MS1!$CB41</f>
        <v>0</v>
      </c>
      <c r="J265" s="206">
        <f t="shared" si="30"/>
        <v>0</v>
      </c>
    </row>
    <row r="266" spans="1:11" hidden="1" outlineLevel="1">
      <c r="A266" s="1">
        <f t="shared" si="29"/>
        <v>0</v>
      </c>
      <c r="C266" s="172">
        <f>(Kalkulation_MS1!$AO$24)/100*detail_MS1!$B42</f>
        <v>0</v>
      </c>
      <c r="D266" s="172">
        <f>(Kalkulation_MS1!$AO$24)/100*detail_MS1!$O42</f>
        <v>0</v>
      </c>
      <c r="E266" s="172">
        <f>(Kalkulation_MS1!$AO$24)/100*detail_MS1!$AB42</f>
        <v>0</v>
      </c>
      <c r="F266" s="172">
        <f>(Kalkulation_MS1!$AO$24)/100*detail_MS1!$AO42</f>
        <v>0</v>
      </c>
      <c r="G266" s="172">
        <f>(Kalkulation_MS1!$AO$24)/100*detail_MS1!$BB42</f>
        <v>0</v>
      </c>
      <c r="H266" s="172">
        <f>(Kalkulation_MS1!$AO$24)/100*detail_MS1!$BO42</f>
        <v>0</v>
      </c>
      <c r="I266" s="172">
        <f>(Kalkulation_MS1!$AO$24)/100*detail_MS1!$CB42</f>
        <v>0</v>
      </c>
      <c r="J266" s="206">
        <f t="shared" si="30"/>
        <v>0</v>
      </c>
    </row>
    <row r="267" spans="1:11" hidden="1" outlineLevel="1">
      <c r="A267" s="1">
        <f t="shared" si="29"/>
        <v>0</v>
      </c>
      <c r="C267" s="172">
        <f>(Kalkulation_MS1!$AP$24)/100*detail_MS1!$B43</f>
        <v>0</v>
      </c>
      <c r="D267" s="172">
        <f>(Kalkulation_MS1!$AP$24)/100*detail_MS1!$O43</f>
        <v>0</v>
      </c>
      <c r="E267" s="172">
        <f>(Kalkulation_MS1!$AP$24)/100*detail_MS1!$AB43</f>
        <v>0</v>
      </c>
      <c r="F267" s="172">
        <f>(Kalkulation_MS1!$AP$24)/100*detail_MS1!$AO43</f>
        <v>0</v>
      </c>
      <c r="G267" s="172">
        <f>(Kalkulation_MS1!$AP$24)/100*detail_MS1!$BB43</f>
        <v>0</v>
      </c>
      <c r="H267" s="172">
        <f>(Kalkulation_MS1!$AP$24)/100*detail_MS1!$BO43</f>
        <v>0</v>
      </c>
      <c r="I267" s="172">
        <f>(Kalkulation_MS1!$AP$24)/100*detail_MS1!$CB43</f>
        <v>0</v>
      </c>
      <c r="J267" s="206">
        <f t="shared" si="30"/>
        <v>0</v>
      </c>
    </row>
    <row r="268" spans="1:11" hidden="1" outlineLevel="1">
      <c r="A268" s="1">
        <f t="shared" si="29"/>
        <v>0</v>
      </c>
      <c r="C268" s="172">
        <f>(Kalkulation_MS1!$AQ$24)/100*detail_MS1!$B44</f>
        <v>0</v>
      </c>
      <c r="D268" s="172">
        <f>(Kalkulation_MS1!$AQ$24)/100*detail_MS1!$O44</f>
        <v>0</v>
      </c>
      <c r="E268" s="172">
        <f>(Kalkulation_MS1!$AQ$24)/100*detail_MS1!$AB44</f>
        <v>0</v>
      </c>
      <c r="F268" s="172">
        <f>(Kalkulation_MS1!$AQ$24)/100*detail_MS1!$AO44</f>
        <v>0</v>
      </c>
      <c r="G268" s="172">
        <f>(Kalkulation_MS1!$AQ$24)/100*detail_MS1!$BB44</f>
        <v>0</v>
      </c>
      <c r="H268" s="172">
        <f>(Kalkulation_MS1!$AQ$24)/100*detail_MS1!$BO44</f>
        <v>0</v>
      </c>
      <c r="I268" s="172">
        <f>(Kalkulation_MS1!$AQ$24)/100*detail_MS1!$CB44</f>
        <v>0</v>
      </c>
      <c r="J268" s="206">
        <f t="shared" si="30"/>
        <v>0</v>
      </c>
    </row>
    <row r="269" spans="1:11" hidden="1" outlineLevel="1">
      <c r="A269" s="1">
        <f t="shared" si="29"/>
        <v>0</v>
      </c>
      <c r="C269" s="172">
        <f>(Kalkulation_MS1!$AR$24)/100*detail_MS1!$B45</f>
        <v>0</v>
      </c>
      <c r="D269" s="172">
        <f>(Kalkulation_MS1!$AR$24)/100*detail_MS1!$O45</f>
        <v>0</v>
      </c>
      <c r="E269" s="172">
        <f>(Kalkulation_MS1!$AR$24)/100*detail_MS1!$AB45</f>
        <v>0</v>
      </c>
      <c r="F269" s="172">
        <f>(Kalkulation_MS1!$AR$24)/100*detail_MS1!$AO45</f>
        <v>0</v>
      </c>
      <c r="G269" s="172">
        <f>(Kalkulation_MS1!$AR$24)/100*detail_MS1!$BB45</f>
        <v>0</v>
      </c>
      <c r="H269" s="172">
        <f>(Kalkulation_MS1!$AR$24)/100*detail_MS1!$BO45</f>
        <v>0</v>
      </c>
      <c r="I269" s="172">
        <f>(Kalkulation_MS1!$AR$24)/100*detail_MS1!$CB45</f>
        <v>0</v>
      </c>
      <c r="J269" s="206">
        <f t="shared" si="30"/>
        <v>0</v>
      </c>
    </row>
    <row r="270" spans="1:11" hidden="1" outlineLevel="1">
      <c r="A270" s="1">
        <f t="shared" si="29"/>
        <v>0</v>
      </c>
      <c r="C270" s="172">
        <f>(Kalkulation_MS1!$AS$24)/100*detail_MS1!$B46</f>
        <v>0</v>
      </c>
      <c r="D270" s="172">
        <f>(Kalkulation_MS1!$AS$24)/100*detail_MS1!$O46</f>
        <v>0</v>
      </c>
      <c r="E270" s="172">
        <f>(Kalkulation_MS1!$AS$24)/100*detail_MS1!$AB46</f>
        <v>0</v>
      </c>
      <c r="F270" s="172">
        <f>(Kalkulation_MS1!$AS$24)/100*detail_MS1!$AO46</f>
        <v>0</v>
      </c>
      <c r="G270" s="172">
        <f>(Kalkulation_MS1!$AS$24)/100*detail_MS1!$BB46</f>
        <v>0</v>
      </c>
      <c r="H270" s="172">
        <f>(Kalkulation_MS1!$AS$24)/100*detail_MS1!$BO46</f>
        <v>0</v>
      </c>
      <c r="I270" s="172">
        <f>(Kalkulation_MS1!$AS$24)/100*detail_MS1!$CB46</f>
        <v>0</v>
      </c>
      <c r="J270" s="206">
        <f t="shared" si="30"/>
        <v>0</v>
      </c>
    </row>
    <row r="271" spans="1:11" hidden="1" outlineLevel="1">
      <c r="A271" s="88" t="s">
        <v>446</v>
      </c>
      <c r="B271" s="88"/>
      <c r="C271" s="201">
        <f>SUM(C231:C270)</f>
        <v>0</v>
      </c>
      <c r="D271" s="201">
        <f t="shared" ref="D271:J271" si="31">SUM(D231:D270)</f>
        <v>0</v>
      </c>
      <c r="E271" s="201">
        <f t="shared" si="31"/>
        <v>0</v>
      </c>
      <c r="F271" s="201">
        <f t="shared" si="31"/>
        <v>0</v>
      </c>
      <c r="G271" s="201">
        <f t="shared" si="31"/>
        <v>0</v>
      </c>
      <c r="H271" s="201">
        <f t="shared" si="31"/>
        <v>0</v>
      </c>
      <c r="I271" s="201">
        <f t="shared" si="31"/>
        <v>0</v>
      </c>
      <c r="J271" s="79">
        <f t="shared" si="31"/>
        <v>0</v>
      </c>
      <c r="K271" s="172">
        <f>Kalkulation_MS1!AT54*7</f>
        <v>0</v>
      </c>
    </row>
    <row r="272" spans="1:11" hidden="1" outlineLevel="1">
      <c r="A272" s="203" t="s">
        <v>34</v>
      </c>
      <c r="J272" s="205">
        <f t="shared" si="28"/>
        <v>0</v>
      </c>
    </row>
    <row r="273" spans="1:10" hidden="1" outlineLevel="1">
      <c r="A273" s="1">
        <f t="shared" ref="A273:A282" si="32">A147</f>
        <v>0</v>
      </c>
      <c r="C273" s="172">
        <f>(Kalkulation_MS1!$F$29)/100*detail_MS1!B7</f>
        <v>399.6</v>
      </c>
      <c r="D273" s="172">
        <f>(Kalkulation_MS1!$F$29)/100*detail_MS1!O7</f>
        <v>399.6</v>
      </c>
      <c r="E273" s="172">
        <f>(Kalkulation_MS1!$F$29)/100*detail_MS1!AB7</f>
        <v>399.6</v>
      </c>
      <c r="F273" s="172">
        <f>(Kalkulation_MS1!$F$29)/100*detail_MS1!AO7</f>
        <v>399.6</v>
      </c>
      <c r="G273" s="172">
        <f>(Kalkulation_MS1!$F$29)/100*detail_MS1!BB7</f>
        <v>399.6</v>
      </c>
      <c r="H273" s="172">
        <f>(Kalkulation_MS1!$F$29)/100*detail_MS1!BO7</f>
        <v>399.6</v>
      </c>
      <c r="I273" s="172">
        <f>(Kalkulation_MS1!$F$29)/100*detail_MS1!CB7</f>
        <v>399.6</v>
      </c>
      <c r="J273" s="206">
        <f t="shared" si="28"/>
        <v>2797.2</v>
      </c>
    </row>
    <row r="274" spans="1:10" hidden="1" outlineLevel="1">
      <c r="A274" s="1">
        <f t="shared" si="32"/>
        <v>0</v>
      </c>
      <c r="C274" s="172">
        <f>(Kalkulation_MS1!$G$29)/100*detail_MS1!B8</f>
        <v>0</v>
      </c>
      <c r="D274" s="172">
        <f>(Kalkulation_MS1!$G$29)/100*detail_MS1!O8</f>
        <v>0</v>
      </c>
      <c r="E274" s="172">
        <f>(Kalkulation_MS1!$G$29)/100*detail_MS1!AB8</f>
        <v>0</v>
      </c>
      <c r="F274" s="172">
        <f>(Kalkulation_MS1!$G$29)/100*detail_MS1!AO8</f>
        <v>0</v>
      </c>
      <c r="G274" s="172">
        <f>(Kalkulation_MS1!$G$29)/100*detail_MS1!BB8</f>
        <v>0</v>
      </c>
      <c r="H274" s="172">
        <f>(Kalkulation_MS1!$G$29)/100*detail_MS1!BO8</f>
        <v>0</v>
      </c>
      <c r="I274" s="172">
        <f>(Kalkulation_MS1!$G$29)/100*detail_MS1!CB8</f>
        <v>0</v>
      </c>
      <c r="J274" s="206">
        <f t="shared" si="28"/>
        <v>0</v>
      </c>
    </row>
    <row r="275" spans="1:10" hidden="1" outlineLevel="1">
      <c r="A275" s="1">
        <f t="shared" si="32"/>
        <v>0</v>
      </c>
      <c r="C275" s="172">
        <f>(Kalkulation_MS1!$H$29)/100*detail_MS1!B9</f>
        <v>0</v>
      </c>
      <c r="D275" s="172">
        <f>(Kalkulation_MS1!$H$29)/100*detail_MS1!O9</f>
        <v>0</v>
      </c>
      <c r="E275" s="172">
        <f>(Kalkulation_MS1!$H$29)/100*detail_MS1!AB9</f>
        <v>0</v>
      </c>
      <c r="F275" s="172">
        <f>(Kalkulation_MS1!$H$29)/100*detail_MS1!AO9</f>
        <v>0</v>
      </c>
      <c r="G275" s="172">
        <f>(Kalkulation_MS1!$H$29)/100*detail_MS1!BB9</f>
        <v>0</v>
      </c>
      <c r="H275" s="172">
        <f>(Kalkulation_MS1!$H$29)/100*detail_MS1!BO9</f>
        <v>0</v>
      </c>
      <c r="I275" s="172">
        <f>(Kalkulation_MS1!$H$29)/100*detail_MS1!CB9</f>
        <v>0</v>
      </c>
      <c r="J275" s="206">
        <f t="shared" si="28"/>
        <v>0</v>
      </c>
    </row>
    <row r="276" spans="1:10" hidden="1" outlineLevel="1">
      <c r="A276" s="1">
        <f t="shared" si="32"/>
        <v>0</v>
      </c>
      <c r="C276" s="172">
        <f>(Kalkulation_MS1!$I$29)/100*detail_MS1!B10</f>
        <v>0</v>
      </c>
      <c r="D276" s="172">
        <f>(Kalkulation_MS1!$I$29)/100*detail_MS1!O10</f>
        <v>0</v>
      </c>
      <c r="E276" s="172">
        <f>(Kalkulation_MS1!$I$29)/100*detail_MS1!AB10</f>
        <v>0</v>
      </c>
      <c r="F276" s="172">
        <f>(Kalkulation_MS1!$I$29)/100*detail_MS1!AO10</f>
        <v>0</v>
      </c>
      <c r="G276" s="172">
        <f>(Kalkulation_MS1!$I$29)/100*detail_MS1!BB10</f>
        <v>0</v>
      </c>
      <c r="H276" s="172">
        <f>(Kalkulation_MS1!$I$29)/100*detail_MS1!BO10</f>
        <v>0</v>
      </c>
      <c r="I276" s="172">
        <f>(Kalkulation_MS1!$I$29)/100*detail_MS1!CB10</f>
        <v>0</v>
      </c>
      <c r="J276" s="206">
        <f t="shared" si="28"/>
        <v>0</v>
      </c>
    </row>
    <row r="277" spans="1:10" hidden="1" outlineLevel="1">
      <c r="A277" s="1">
        <f t="shared" si="32"/>
        <v>0</v>
      </c>
      <c r="C277" s="172">
        <f>(Kalkulation_MS1!$J$29)/100*detail_MS1!B11</f>
        <v>0</v>
      </c>
      <c r="D277" s="172">
        <f>(Kalkulation_MS1!$J$29)/100*detail_MS1!O11</f>
        <v>0</v>
      </c>
      <c r="E277" s="172">
        <f>(Kalkulation_MS1!$J$29)/100*detail_MS1!AB11</f>
        <v>0</v>
      </c>
      <c r="F277" s="172">
        <f>(Kalkulation_MS1!$J$29)/100*detail_MS1!AO11</f>
        <v>0</v>
      </c>
      <c r="G277" s="172">
        <f>(Kalkulation_MS1!$J$29)/100*detail_MS1!BB11</f>
        <v>0</v>
      </c>
      <c r="H277" s="172">
        <f>(Kalkulation_MS1!$J$29)/100*detail_MS1!BO11</f>
        <v>0</v>
      </c>
      <c r="I277" s="172">
        <f>(Kalkulation_MS1!$J$29)/100*detail_MS1!CB11</f>
        <v>0</v>
      </c>
      <c r="J277" s="206">
        <f t="shared" si="28"/>
        <v>0</v>
      </c>
    </row>
    <row r="278" spans="1:10" hidden="1" outlineLevel="1">
      <c r="A278" s="1">
        <f t="shared" si="32"/>
        <v>0</v>
      </c>
      <c r="C278" s="172">
        <f>(Kalkulation_MS1!$K$29)/100*detail_MS1!B12</f>
        <v>0</v>
      </c>
      <c r="D278" s="172">
        <f>(Kalkulation_MS1!$K$29)/100*detail_MS1!O12</f>
        <v>0</v>
      </c>
      <c r="E278" s="172">
        <f>(Kalkulation_MS1!$K$29)/100*detail_MS1!AB12</f>
        <v>0</v>
      </c>
      <c r="F278" s="172">
        <f>(Kalkulation_MS1!$K$29)/100*detail_MS1!AO12</f>
        <v>0</v>
      </c>
      <c r="G278" s="172">
        <f>(Kalkulation_MS1!$K$29)/100*detail_MS1!BB12</f>
        <v>0</v>
      </c>
      <c r="H278" s="172">
        <f>(Kalkulation_MS1!$K$29)/100*detail_MS1!BO12</f>
        <v>0</v>
      </c>
      <c r="I278" s="172">
        <f>(Kalkulation_MS1!$K$29)/100*detail_MS1!CB12</f>
        <v>0</v>
      </c>
      <c r="J278" s="206">
        <f t="shared" si="28"/>
        <v>0</v>
      </c>
    </row>
    <row r="279" spans="1:10" hidden="1" outlineLevel="1">
      <c r="A279" s="1">
        <f t="shared" si="32"/>
        <v>0</v>
      </c>
      <c r="C279" s="172">
        <f>(Kalkulation_MS1!$L$29)/100*detail_MS1!B13</f>
        <v>0</v>
      </c>
      <c r="D279" s="172">
        <f>(Kalkulation_MS1!$L$29)/100*detail_MS1!O13</f>
        <v>0</v>
      </c>
      <c r="E279" s="172">
        <f>(Kalkulation_MS1!$L$29)/100*detail_MS1!AB13</f>
        <v>0</v>
      </c>
      <c r="F279" s="172">
        <f>(Kalkulation_MS1!$L$29)/100*detail_MS1!AO13</f>
        <v>0</v>
      </c>
      <c r="G279" s="172">
        <f>(Kalkulation_MS1!$L$29)/100*detail_MS1!BB13</f>
        <v>0</v>
      </c>
      <c r="H279" s="172">
        <f>(Kalkulation_MS1!$L$29)/100*detail_MS1!BO13</f>
        <v>0</v>
      </c>
      <c r="I279" s="172">
        <f>(Kalkulation_MS1!$L$29)/100*detail_MS1!CB13</f>
        <v>0</v>
      </c>
      <c r="J279" s="206">
        <f t="shared" si="28"/>
        <v>0</v>
      </c>
    </row>
    <row r="280" spans="1:10" hidden="1" outlineLevel="1">
      <c r="A280" s="1">
        <f t="shared" si="32"/>
        <v>0</v>
      </c>
      <c r="C280" s="172">
        <f>(Kalkulation_MS1!$M$29)/100*detail_MS1!B14</f>
        <v>0</v>
      </c>
      <c r="D280" s="172">
        <f>(Kalkulation_MS1!$M$29)/100*detail_MS1!O14</f>
        <v>0</v>
      </c>
      <c r="E280" s="172">
        <f>(Kalkulation_MS1!$M$29)/100*detail_MS1!AB14</f>
        <v>0</v>
      </c>
      <c r="F280" s="172">
        <f>(Kalkulation_MS1!$M$29)/100*detail_MS1!AO14</f>
        <v>0</v>
      </c>
      <c r="G280" s="172">
        <f>(Kalkulation_MS1!$M$29)/100*detail_MS1!BB14</f>
        <v>0</v>
      </c>
      <c r="H280" s="172">
        <f>(Kalkulation_MS1!$M$29)/100*detail_MS1!BO14</f>
        <v>0</v>
      </c>
      <c r="I280" s="172">
        <f>(Kalkulation_MS1!$M$29)/100*detail_MS1!CB14</f>
        <v>0</v>
      </c>
      <c r="J280" s="206">
        <f t="shared" si="28"/>
        <v>0</v>
      </c>
    </row>
    <row r="281" spans="1:10" hidden="1" outlineLevel="1">
      <c r="A281" s="1">
        <f t="shared" si="32"/>
        <v>0</v>
      </c>
      <c r="C281" s="172">
        <f>(Kalkulation_MS1!$N$29)/100*detail_MS1!B15</f>
        <v>0</v>
      </c>
      <c r="D281" s="172">
        <f>(Kalkulation_MS1!$N$29)/100*detail_MS1!O15</f>
        <v>0</v>
      </c>
      <c r="E281" s="172">
        <f>(Kalkulation_MS1!$N$29)/100*detail_MS1!AB15</f>
        <v>0</v>
      </c>
      <c r="F281" s="172">
        <f>(Kalkulation_MS1!$N$29)/100*detail_MS1!AO15</f>
        <v>0</v>
      </c>
      <c r="G281" s="172">
        <f>(Kalkulation_MS1!$N$29)/100*detail_MS1!BB15</f>
        <v>0</v>
      </c>
      <c r="H281" s="172">
        <f>(Kalkulation_MS1!$N$29)/100*detail_MS1!BO15</f>
        <v>0</v>
      </c>
      <c r="I281" s="172">
        <f>(Kalkulation_MS1!$N$29)/100*detail_MS1!CB15</f>
        <v>0</v>
      </c>
      <c r="J281" s="206">
        <f t="shared" si="28"/>
        <v>0</v>
      </c>
    </row>
    <row r="282" spans="1:10" hidden="1" outlineLevel="1">
      <c r="A282" s="1">
        <f t="shared" si="32"/>
        <v>0</v>
      </c>
      <c r="C282" s="172">
        <f>(Kalkulation_MS1!$O$29)/100*detail_MS1!B16</f>
        <v>0</v>
      </c>
      <c r="D282" s="172">
        <f>(Kalkulation_MS1!$O$29)/100*detail_MS1!O16</f>
        <v>0</v>
      </c>
      <c r="E282" s="172">
        <f>(Kalkulation_MS1!$O$29)/100*detail_MS1!AB16</f>
        <v>0</v>
      </c>
      <c r="F282" s="172">
        <f>(Kalkulation_MS1!$O$29)/100*detail_MS1!AO16</f>
        <v>0</v>
      </c>
      <c r="G282" s="172">
        <f>(Kalkulation_MS1!$O$29)/100*detail_MS1!BB16</f>
        <v>0</v>
      </c>
      <c r="H282" s="172">
        <f>(Kalkulation_MS1!$O$29)/100*detail_MS1!BO16</f>
        <v>0</v>
      </c>
      <c r="I282" s="172">
        <f>(Kalkulation_MS1!$O$29)/100*detail_MS1!CB16</f>
        <v>0</v>
      </c>
      <c r="J282" s="206">
        <f t="shared" si="28"/>
        <v>0</v>
      </c>
    </row>
    <row r="283" spans="1:10" hidden="1" outlineLevel="1">
      <c r="A283" s="1">
        <f t="shared" ref="A283:A312" si="33">A157</f>
        <v>0</v>
      </c>
      <c r="C283" s="172">
        <f>(Kalkulation_MS1!$P$29)/100*detail_MS1!B17</f>
        <v>0</v>
      </c>
      <c r="D283" s="172">
        <f>(Kalkulation_MS1!$P$29)/100*detail_MS1!O17</f>
        <v>0</v>
      </c>
      <c r="E283" s="172">
        <f>(Kalkulation_MS1!$P$29)/100*detail_MS1!AB17</f>
        <v>0</v>
      </c>
      <c r="F283" s="172">
        <f>(Kalkulation_MS1!$P$29)/100*detail_MS1!AO17</f>
        <v>0</v>
      </c>
      <c r="G283" s="172">
        <f>(Kalkulation_MS1!$P$29)/100*detail_MS1!BB17</f>
        <v>0</v>
      </c>
      <c r="H283" s="172">
        <f>(Kalkulation_MS1!$P$29)/100*detail_MS1!BO17</f>
        <v>0</v>
      </c>
      <c r="I283" s="172">
        <f>(Kalkulation_MS1!$P$29)/100*detail_MS1!CB17</f>
        <v>0</v>
      </c>
      <c r="J283" s="206">
        <f t="shared" ref="J283:J312" si="34">SUM(C283:I283)</f>
        <v>0</v>
      </c>
    </row>
    <row r="284" spans="1:10" hidden="1" outlineLevel="1">
      <c r="A284" s="1">
        <f t="shared" si="33"/>
        <v>0</v>
      </c>
      <c r="C284" s="172">
        <f>(Kalkulation_MS1!$Q$29)/100*detail_MS1!B18</f>
        <v>0</v>
      </c>
      <c r="D284" s="172">
        <f>(Kalkulation_MS1!$Q$29)/100*detail_MS1!O18</f>
        <v>0</v>
      </c>
      <c r="E284" s="172">
        <f>(Kalkulation_MS1!$Q$29)/100*detail_MS1!AB18</f>
        <v>0</v>
      </c>
      <c r="F284" s="172">
        <f>(Kalkulation_MS1!$Q$29)/100*detail_MS1!AO18</f>
        <v>0</v>
      </c>
      <c r="G284" s="172">
        <f>(Kalkulation_MS1!$Q$29)/100*detail_MS1!BB18</f>
        <v>0</v>
      </c>
      <c r="H284" s="172">
        <f>(Kalkulation_MS1!$Q$29)/100*detail_MS1!BO18</f>
        <v>0</v>
      </c>
      <c r="I284" s="172">
        <f>(Kalkulation_MS1!$Q$29)/100*detail_MS1!CB18</f>
        <v>0</v>
      </c>
      <c r="J284" s="206">
        <f t="shared" si="34"/>
        <v>0</v>
      </c>
    </row>
    <row r="285" spans="1:10" hidden="1" outlineLevel="1">
      <c r="A285" s="1">
        <f t="shared" si="33"/>
        <v>0</v>
      </c>
      <c r="C285" s="172">
        <f>(Kalkulation_MS1!$R$29)/100*detail_MS1!B19</f>
        <v>0</v>
      </c>
      <c r="D285" s="172">
        <f>(Kalkulation_MS1!$R$29)/100*detail_MS1!O19</f>
        <v>0</v>
      </c>
      <c r="E285" s="172">
        <f>(Kalkulation_MS1!$R$29)/100*detail_MS1!AB19</f>
        <v>0</v>
      </c>
      <c r="F285" s="172">
        <f>(Kalkulation_MS1!$R$29)/100*detail_MS1!AO19</f>
        <v>0</v>
      </c>
      <c r="G285" s="172">
        <f>(Kalkulation_MS1!$R$29)/100*detail_MS1!BB19</f>
        <v>0</v>
      </c>
      <c r="H285" s="172">
        <f>(Kalkulation_MS1!$R$29)/100*detail_MS1!BO19</f>
        <v>0</v>
      </c>
      <c r="I285" s="172">
        <f>(Kalkulation_MS1!$R$29)/100*detail_MS1!CB19</f>
        <v>0</v>
      </c>
      <c r="J285" s="206">
        <f t="shared" si="34"/>
        <v>0</v>
      </c>
    </row>
    <row r="286" spans="1:10" hidden="1" outlineLevel="1">
      <c r="A286" s="1">
        <f t="shared" si="33"/>
        <v>0</v>
      </c>
      <c r="C286" s="172">
        <f>(Kalkulation_MS1!$S$29)/100*detail_MS1!$B20</f>
        <v>0</v>
      </c>
      <c r="D286" s="172">
        <f>(Kalkulation_MS1!$S$29)/100*detail_MS1!$O20</f>
        <v>0</v>
      </c>
      <c r="E286" s="172">
        <f>(Kalkulation_MS1!$S$29)/100*detail_MS1!$AB20</f>
        <v>0</v>
      </c>
      <c r="F286" s="172">
        <f>(Kalkulation_MS1!$S$29)/100*detail_MS1!$AO20</f>
        <v>0</v>
      </c>
      <c r="G286" s="172">
        <f>(Kalkulation_MS1!$S$29)/100*detail_MS1!$BB20</f>
        <v>0</v>
      </c>
      <c r="H286" s="172">
        <f>(Kalkulation_MS1!$S$29)/100*detail_MS1!$BO20</f>
        <v>0</v>
      </c>
      <c r="I286" s="172">
        <f>(Kalkulation_MS1!$S$29)/100*detail_MS1!$CB20</f>
        <v>0</v>
      </c>
      <c r="J286" s="206">
        <f t="shared" si="34"/>
        <v>0</v>
      </c>
    </row>
    <row r="287" spans="1:10" hidden="1" outlineLevel="1">
      <c r="A287" s="1">
        <f t="shared" si="33"/>
        <v>0</v>
      </c>
      <c r="C287" s="172">
        <f>(Kalkulation_MS1!$T$29)/100*detail_MS1!$B21</f>
        <v>0</v>
      </c>
      <c r="D287" s="172">
        <f>(Kalkulation_MS1!$T$29)/100*detail_MS1!$O21</f>
        <v>0</v>
      </c>
      <c r="E287" s="172">
        <f>(Kalkulation_MS1!$T$29)/100*detail_MS1!$AB21</f>
        <v>0</v>
      </c>
      <c r="F287" s="172">
        <f>(Kalkulation_MS1!$T$29)/100*detail_MS1!$AO21</f>
        <v>0</v>
      </c>
      <c r="G287" s="172">
        <f>(Kalkulation_MS1!$T$29)/100*detail_MS1!$BB21</f>
        <v>0</v>
      </c>
      <c r="H287" s="172">
        <f>(Kalkulation_MS1!$T$29)/100*detail_MS1!$BO21</f>
        <v>0</v>
      </c>
      <c r="I287" s="172">
        <f>(Kalkulation_MS1!$T$29)/100*detail_MS1!$CB21</f>
        <v>0</v>
      </c>
      <c r="J287" s="206">
        <f t="shared" si="34"/>
        <v>0</v>
      </c>
    </row>
    <row r="288" spans="1:10" hidden="1" outlineLevel="1">
      <c r="A288" s="1">
        <f t="shared" si="33"/>
        <v>0</v>
      </c>
      <c r="C288" s="172">
        <f>(Kalkulation_MS1!$U$29)/100*detail_MS1!$B22</f>
        <v>0</v>
      </c>
      <c r="D288" s="172">
        <f>(Kalkulation_MS1!$U$29)/100*detail_MS1!$O22</f>
        <v>0</v>
      </c>
      <c r="E288" s="172">
        <f>(Kalkulation_MS1!$U$29)/100*detail_MS1!$AB22</f>
        <v>0</v>
      </c>
      <c r="F288" s="172">
        <f>(Kalkulation_MS1!$U$29)/100*detail_MS1!$AO22</f>
        <v>0</v>
      </c>
      <c r="G288" s="172">
        <f>(Kalkulation_MS1!$U$29)/100*detail_MS1!$BB22</f>
        <v>0</v>
      </c>
      <c r="H288" s="172">
        <f>(Kalkulation_MS1!$U$29)/100*detail_MS1!$BO22</f>
        <v>0</v>
      </c>
      <c r="I288" s="172">
        <f>(Kalkulation_MS1!$U$29)/100*detail_MS1!$CB22</f>
        <v>0</v>
      </c>
      <c r="J288" s="206">
        <f t="shared" si="34"/>
        <v>0</v>
      </c>
    </row>
    <row r="289" spans="1:10" hidden="1" outlineLevel="1">
      <c r="A289" s="1">
        <f t="shared" si="33"/>
        <v>0</v>
      </c>
      <c r="C289" s="172">
        <f>(Kalkulation_MS1!$V$29)/100*detail_MS1!$B23</f>
        <v>0</v>
      </c>
      <c r="D289" s="172">
        <f>(Kalkulation_MS1!$V$29)/100*detail_MS1!$O23</f>
        <v>0</v>
      </c>
      <c r="E289" s="172">
        <f>(Kalkulation_MS1!$V$29)/100*detail_MS1!$AB23</f>
        <v>0</v>
      </c>
      <c r="F289" s="172">
        <f>(Kalkulation_MS1!$V$29)/100*detail_MS1!$AO23</f>
        <v>0</v>
      </c>
      <c r="G289" s="172">
        <f>(Kalkulation_MS1!$V$29)/100*detail_MS1!$BB23</f>
        <v>0</v>
      </c>
      <c r="H289" s="172">
        <f>(Kalkulation_MS1!$V$29)/100*detail_MS1!$BO23</f>
        <v>0</v>
      </c>
      <c r="I289" s="172">
        <f>(Kalkulation_MS1!$V$29)/100*detail_MS1!$CB23</f>
        <v>0</v>
      </c>
      <c r="J289" s="206">
        <f t="shared" si="34"/>
        <v>0</v>
      </c>
    </row>
    <row r="290" spans="1:10" hidden="1" outlineLevel="1">
      <c r="A290" s="1">
        <f t="shared" si="33"/>
        <v>0</v>
      </c>
      <c r="C290" s="172">
        <f>(Kalkulation_MS1!$W$29)/100*detail_MS1!$B24</f>
        <v>0</v>
      </c>
      <c r="D290" s="172">
        <f>(Kalkulation_MS1!$W$29)/100*detail_MS1!$O24</f>
        <v>0</v>
      </c>
      <c r="E290" s="172">
        <f>(Kalkulation_MS1!$W$29)/100*detail_MS1!$AB24</f>
        <v>0</v>
      </c>
      <c r="F290" s="172">
        <f>(Kalkulation_MS1!$W$29)/100*detail_MS1!$AO24</f>
        <v>0</v>
      </c>
      <c r="G290" s="172">
        <f>(Kalkulation_MS1!$W$29)/100*detail_MS1!$BB24</f>
        <v>0</v>
      </c>
      <c r="H290" s="172">
        <f>(Kalkulation_MS1!$W$29)/100*detail_MS1!$BO24</f>
        <v>0</v>
      </c>
      <c r="I290" s="172">
        <f>(Kalkulation_MS1!$W$29)/100*detail_MS1!$CB24</f>
        <v>0</v>
      </c>
      <c r="J290" s="206">
        <f t="shared" si="34"/>
        <v>0</v>
      </c>
    </row>
    <row r="291" spans="1:10" hidden="1" outlineLevel="1">
      <c r="A291" s="1">
        <f t="shared" si="33"/>
        <v>0</v>
      </c>
      <c r="C291" s="172">
        <f>(Kalkulation_MS1!$X$29)/100*detail_MS1!$B25</f>
        <v>0</v>
      </c>
      <c r="D291" s="172">
        <f>(Kalkulation_MS1!$X$29)/100*detail_MS1!$O25</f>
        <v>0</v>
      </c>
      <c r="E291" s="172">
        <f>(Kalkulation_MS1!$X$29)/100*detail_MS1!$AB25</f>
        <v>0</v>
      </c>
      <c r="F291" s="172">
        <f>(Kalkulation_MS1!$X$29)/100*detail_MS1!$AO25</f>
        <v>0</v>
      </c>
      <c r="G291" s="172">
        <f>(Kalkulation_MS1!$X$29)/100*detail_MS1!$BB25</f>
        <v>0</v>
      </c>
      <c r="H291" s="172">
        <f>(Kalkulation_MS1!$X$29)/100*detail_MS1!$BO25</f>
        <v>0</v>
      </c>
      <c r="I291" s="172">
        <f>(Kalkulation_MS1!$X$29)/100*detail_MS1!$CB25</f>
        <v>0</v>
      </c>
      <c r="J291" s="206">
        <f t="shared" si="34"/>
        <v>0</v>
      </c>
    </row>
    <row r="292" spans="1:10" hidden="1" outlineLevel="1">
      <c r="A292" s="1">
        <f t="shared" si="33"/>
        <v>0</v>
      </c>
      <c r="C292" s="172">
        <f>(Kalkulation_MS1!$Y$29)/100*detail_MS1!$B26</f>
        <v>0</v>
      </c>
      <c r="D292" s="172">
        <f>(Kalkulation_MS1!$Y$29)/100*detail_MS1!$O26</f>
        <v>0</v>
      </c>
      <c r="E292" s="172">
        <f>(Kalkulation_MS1!$Y$29)/100*detail_MS1!$AB26</f>
        <v>0</v>
      </c>
      <c r="F292" s="172">
        <f>(Kalkulation_MS1!$Y$29)/100*detail_MS1!$AO26</f>
        <v>0</v>
      </c>
      <c r="G292" s="172">
        <f>(Kalkulation_MS1!$Y$29)/100*detail_MS1!$BB26</f>
        <v>0</v>
      </c>
      <c r="H292" s="172">
        <f>(Kalkulation_MS1!$Y$29)/100*detail_MS1!$BO26</f>
        <v>0</v>
      </c>
      <c r="I292" s="172">
        <f>(Kalkulation_MS1!$Y$29)/100*detail_MS1!$CB26</f>
        <v>0</v>
      </c>
      <c r="J292" s="206">
        <f t="shared" si="34"/>
        <v>0</v>
      </c>
    </row>
    <row r="293" spans="1:10" hidden="1" outlineLevel="1">
      <c r="A293" s="1">
        <f t="shared" si="33"/>
        <v>0</v>
      </c>
      <c r="C293" s="172">
        <f>(Kalkulation_MS1!$Z$29)/100*detail_MS1!$B27</f>
        <v>0</v>
      </c>
      <c r="D293" s="172">
        <f>(Kalkulation_MS1!$Z$29)/100*detail_MS1!$O27</f>
        <v>0</v>
      </c>
      <c r="E293" s="172">
        <f>(Kalkulation_MS1!$Z$29)/100*detail_MS1!$AB27</f>
        <v>0</v>
      </c>
      <c r="F293" s="172">
        <f>(Kalkulation_MS1!$Z$29)/100*detail_MS1!$AO27</f>
        <v>0</v>
      </c>
      <c r="G293" s="172">
        <f>(Kalkulation_MS1!$Z$29)/100*detail_MS1!$BB27</f>
        <v>0</v>
      </c>
      <c r="H293" s="172">
        <f>(Kalkulation_MS1!$Z$29)/100*detail_MS1!$BO27</f>
        <v>0</v>
      </c>
      <c r="I293" s="172">
        <f>(Kalkulation_MS1!$Z$29)/100*detail_MS1!$CB27</f>
        <v>0</v>
      </c>
      <c r="J293" s="206">
        <f t="shared" si="34"/>
        <v>0</v>
      </c>
    </row>
    <row r="294" spans="1:10" hidden="1" outlineLevel="1">
      <c r="A294" s="1">
        <f t="shared" si="33"/>
        <v>0</v>
      </c>
      <c r="C294" s="172">
        <f>(Kalkulation_MS1!$AA$29)/100*detail_MS1!$B28</f>
        <v>0</v>
      </c>
      <c r="D294" s="172">
        <f>(Kalkulation_MS1!$AA$29)/100*detail_MS1!$O28</f>
        <v>0</v>
      </c>
      <c r="E294" s="172">
        <f>(Kalkulation_MS1!$AA$29)/100*detail_MS1!$AB28</f>
        <v>0</v>
      </c>
      <c r="F294" s="172">
        <f>(Kalkulation_MS1!$AA$29)/100*detail_MS1!$AO28</f>
        <v>0</v>
      </c>
      <c r="G294" s="172">
        <f>(Kalkulation_MS1!$AA$29)/100*detail_MS1!$BB28</f>
        <v>0</v>
      </c>
      <c r="H294" s="172">
        <f>(Kalkulation_MS1!$AA$29)/100*detail_MS1!$BO28</f>
        <v>0</v>
      </c>
      <c r="I294" s="172">
        <f>(Kalkulation_MS1!$AA$29)/100*detail_MS1!$CB28</f>
        <v>0</v>
      </c>
      <c r="J294" s="206">
        <f t="shared" si="34"/>
        <v>0</v>
      </c>
    </row>
    <row r="295" spans="1:10" hidden="1" outlineLevel="1">
      <c r="A295" s="1">
        <f t="shared" si="33"/>
        <v>0</v>
      </c>
      <c r="C295" s="172">
        <f>(Kalkulation_MS1!$AB$29)/100*detail_MS1!$B29</f>
        <v>0</v>
      </c>
      <c r="D295" s="172">
        <f>(Kalkulation_MS1!$AB$29)/100*detail_MS1!$O29</f>
        <v>0</v>
      </c>
      <c r="E295" s="172">
        <f>(Kalkulation_MS1!$AB$29)/100*detail_MS1!$AB29</f>
        <v>0</v>
      </c>
      <c r="F295" s="172">
        <f>(Kalkulation_MS1!$AB$29)/100*detail_MS1!$AO29</f>
        <v>0</v>
      </c>
      <c r="G295" s="172">
        <f>(Kalkulation_MS1!$AB$29)/100*detail_MS1!$BB29</f>
        <v>0</v>
      </c>
      <c r="H295" s="172">
        <f>(Kalkulation_MS1!$AB$29)/100*detail_MS1!$BO29</f>
        <v>0</v>
      </c>
      <c r="I295" s="172">
        <f>(Kalkulation_MS1!$AB$29)/100*detail_MS1!$CB29</f>
        <v>0</v>
      </c>
      <c r="J295" s="206">
        <f t="shared" si="34"/>
        <v>0</v>
      </c>
    </row>
    <row r="296" spans="1:10" hidden="1" outlineLevel="1">
      <c r="A296" s="1">
        <f t="shared" si="33"/>
        <v>0</v>
      </c>
      <c r="C296" s="172">
        <f>(Kalkulation_MS1!$AC$29)/100*detail_MS1!$B30</f>
        <v>0</v>
      </c>
      <c r="D296" s="172">
        <f>(Kalkulation_MS1!$AC$29)/100*detail_MS1!$O30</f>
        <v>0</v>
      </c>
      <c r="E296" s="172">
        <f>(Kalkulation_MS1!$AC$29)/100*detail_MS1!$AB30</f>
        <v>0</v>
      </c>
      <c r="F296" s="172">
        <f>(Kalkulation_MS1!$AC$29)/100*detail_MS1!$AO30</f>
        <v>0</v>
      </c>
      <c r="G296" s="172">
        <f>(Kalkulation_MS1!$AC$29)/100*detail_MS1!$BB30</f>
        <v>0</v>
      </c>
      <c r="H296" s="172">
        <f>(Kalkulation_MS1!$AC$29)/100*detail_MS1!$BO30</f>
        <v>0</v>
      </c>
      <c r="I296" s="172">
        <f>(Kalkulation_MS1!$AC$29)/100*detail_MS1!$CB30</f>
        <v>0</v>
      </c>
      <c r="J296" s="206">
        <f t="shared" si="34"/>
        <v>0</v>
      </c>
    </row>
    <row r="297" spans="1:10" hidden="1" outlineLevel="1">
      <c r="A297" s="1">
        <f t="shared" si="33"/>
        <v>0</v>
      </c>
      <c r="C297" s="172">
        <f>(Kalkulation_MS1!$AD$29)/100*detail_MS1!$B31</f>
        <v>0</v>
      </c>
      <c r="D297" s="172">
        <f>(Kalkulation_MS1!$AD$29)/100*detail_MS1!$O31</f>
        <v>0</v>
      </c>
      <c r="E297" s="172">
        <f>(Kalkulation_MS1!$AD$29)/100*detail_MS1!$AB31</f>
        <v>0</v>
      </c>
      <c r="F297" s="172">
        <f>(Kalkulation_MS1!$AD$29)/100*detail_MS1!$AO31</f>
        <v>0</v>
      </c>
      <c r="G297" s="172">
        <f>(Kalkulation_MS1!$AD$29)/100*detail_MS1!$BB31</f>
        <v>0</v>
      </c>
      <c r="H297" s="172">
        <f>(Kalkulation_MS1!$AD$29)/100*detail_MS1!$BO31</f>
        <v>0</v>
      </c>
      <c r="I297" s="172">
        <f>(Kalkulation_MS1!$AD$29)/100*detail_MS1!$CB31</f>
        <v>0</v>
      </c>
      <c r="J297" s="206">
        <f t="shared" si="34"/>
        <v>0</v>
      </c>
    </row>
    <row r="298" spans="1:10" hidden="1" outlineLevel="1">
      <c r="A298" s="1">
        <f t="shared" si="33"/>
        <v>0</v>
      </c>
      <c r="C298" s="172">
        <f>(Kalkulation_MS1!$AE$29)/100*detail_MS1!$B32</f>
        <v>0</v>
      </c>
      <c r="D298" s="172">
        <f>(Kalkulation_MS1!$AE$29)/100*detail_MS1!$O32</f>
        <v>0</v>
      </c>
      <c r="E298" s="172">
        <f>(Kalkulation_MS1!$AE$29)/100*detail_MS1!$AB32</f>
        <v>0</v>
      </c>
      <c r="F298" s="172">
        <f>(Kalkulation_MS1!$AE$29)/100*detail_MS1!$AO32</f>
        <v>0</v>
      </c>
      <c r="G298" s="172">
        <f>(Kalkulation_MS1!$AE$29)/100*detail_MS1!$BB32</f>
        <v>0</v>
      </c>
      <c r="H298" s="172">
        <f>(Kalkulation_MS1!$AE$29)/100*detail_MS1!$BO32</f>
        <v>0</v>
      </c>
      <c r="I298" s="172">
        <f>(Kalkulation_MS1!$AE$29)/100*detail_MS1!$CB32</f>
        <v>0</v>
      </c>
      <c r="J298" s="206">
        <f t="shared" si="34"/>
        <v>0</v>
      </c>
    </row>
    <row r="299" spans="1:10" hidden="1" outlineLevel="1">
      <c r="A299" s="1">
        <f t="shared" si="33"/>
        <v>0</v>
      </c>
      <c r="C299" s="172">
        <f>(Kalkulation_MS1!$AF$29)/100*detail_MS1!$B33</f>
        <v>0</v>
      </c>
      <c r="D299" s="172">
        <f>(Kalkulation_MS1!$AF$29)/100*detail_MS1!$O33</f>
        <v>0</v>
      </c>
      <c r="E299" s="172">
        <f>(Kalkulation_MS1!$AF$29)/100*detail_MS1!$AB33</f>
        <v>0</v>
      </c>
      <c r="F299" s="172">
        <f>(Kalkulation_MS1!$AF$29)/100*detail_MS1!$AO33</f>
        <v>0</v>
      </c>
      <c r="G299" s="172">
        <f>(Kalkulation_MS1!$AF$29)/100*detail_MS1!$BB33</f>
        <v>0</v>
      </c>
      <c r="H299" s="172">
        <f>(Kalkulation_MS1!$AF$29)/100*detail_MS1!$BO33</f>
        <v>0</v>
      </c>
      <c r="I299" s="172">
        <f>(Kalkulation_MS1!$AF$29)/100*detail_MS1!$CB33</f>
        <v>0</v>
      </c>
      <c r="J299" s="206">
        <f t="shared" si="34"/>
        <v>0</v>
      </c>
    </row>
    <row r="300" spans="1:10" hidden="1" outlineLevel="1">
      <c r="A300" s="1">
        <f t="shared" si="33"/>
        <v>0</v>
      </c>
      <c r="C300" s="172">
        <f>(Kalkulation_MS1!$AG$29)/100*detail_MS1!$B34</f>
        <v>0</v>
      </c>
      <c r="D300" s="172">
        <f>(Kalkulation_MS1!$AG$29)/100*detail_MS1!$O34</f>
        <v>0</v>
      </c>
      <c r="E300" s="172">
        <f>(Kalkulation_MS1!$AG$29)/100*detail_MS1!$AB34</f>
        <v>0</v>
      </c>
      <c r="F300" s="172">
        <f>(Kalkulation_MS1!$AG$29)/100*detail_MS1!$AO34</f>
        <v>0</v>
      </c>
      <c r="G300" s="172">
        <f>(Kalkulation_MS1!$AG$29)/100*detail_MS1!$BB34</f>
        <v>0</v>
      </c>
      <c r="H300" s="172">
        <f>(Kalkulation_MS1!$AG$29)/100*detail_MS1!$BO34</f>
        <v>0</v>
      </c>
      <c r="I300" s="172">
        <f>(Kalkulation_MS1!$AG$29)/100*detail_MS1!$CB34</f>
        <v>0</v>
      </c>
      <c r="J300" s="206">
        <f t="shared" si="34"/>
        <v>0</v>
      </c>
    </row>
    <row r="301" spans="1:10" hidden="1" outlineLevel="1">
      <c r="A301" s="1">
        <f t="shared" si="33"/>
        <v>0</v>
      </c>
      <c r="C301" s="172">
        <f>(Kalkulation_MS1!$AH$29)/100*detail_MS1!$B35</f>
        <v>0</v>
      </c>
      <c r="D301" s="172">
        <f>(Kalkulation_MS1!$AH$29)/100*detail_MS1!$O35</f>
        <v>0</v>
      </c>
      <c r="E301" s="172">
        <f>(Kalkulation_MS1!$AH$29)/100*detail_MS1!$AB35</f>
        <v>0</v>
      </c>
      <c r="F301" s="172">
        <f>(Kalkulation_MS1!$AH$29)/100*detail_MS1!$AO35</f>
        <v>0</v>
      </c>
      <c r="G301" s="172">
        <f>(Kalkulation_MS1!$AH$29)/100*detail_MS1!$BB35</f>
        <v>0</v>
      </c>
      <c r="H301" s="172">
        <f>(Kalkulation_MS1!$AH$29)/100*detail_MS1!$BO35</f>
        <v>0</v>
      </c>
      <c r="I301" s="172">
        <f>(Kalkulation_MS1!$AH$29)/100*detail_MS1!$CB35</f>
        <v>0</v>
      </c>
      <c r="J301" s="206">
        <f t="shared" si="34"/>
        <v>0</v>
      </c>
    </row>
    <row r="302" spans="1:10" hidden="1" outlineLevel="1">
      <c r="A302" s="1">
        <f t="shared" si="33"/>
        <v>0</v>
      </c>
      <c r="C302" s="172">
        <f>(Kalkulation_MS1!$AI$29)/100*detail_MS1!$B36</f>
        <v>0</v>
      </c>
      <c r="D302" s="172">
        <f>(Kalkulation_MS1!$AI$29)/100*detail_MS1!$O36</f>
        <v>0</v>
      </c>
      <c r="E302" s="172">
        <f>(Kalkulation_MS1!$AI$29)/100*detail_MS1!$AB36</f>
        <v>0</v>
      </c>
      <c r="F302" s="172">
        <f>(Kalkulation_MS1!$AI$29)/100*detail_MS1!$AO36</f>
        <v>0</v>
      </c>
      <c r="G302" s="172">
        <f>(Kalkulation_MS1!$AI$29)/100*detail_MS1!$BB36</f>
        <v>0</v>
      </c>
      <c r="H302" s="172">
        <f>(Kalkulation_MS1!$AI$29)/100*detail_MS1!$BO36</f>
        <v>0</v>
      </c>
      <c r="I302" s="172">
        <f>(Kalkulation_MS1!$AI$29)/100*detail_MS1!$CB36</f>
        <v>0</v>
      </c>
      <c r="J302" s="206">
        <f t="shared" si="34"/>
        <v>0</v>
      </c>
    </row>
    <row r="303" spans="1:10" hidden="1" outlineLevel="1">
      <c r="A303" s="1">
        <f t="shared" si="33"/>
        <v>0</v>
      </c>
      <c r="C303" s="172">
        <f>(Kalkulation_MS1!$AJ$29)/100*detail_MS1!$B37</f>
        <v>0</v>
      </c>
      <c r="D303" s="172">
        <f>(Kalkulation_MS1!$AJ$29)/100*detail_MS1!$O37</f>
        <v>0</v>
      </c>
      <c r="E303" s="172">
        <f>(Kalkulation_MS1!$AJ$29)/100*detail_MS1!$AB37</f>
        <v>0</v>
      </c>
      <c r="F303" s="172">
        <f>(Kalkulation_MS1!$AJ$29)/100*detail_MS1!$AO37</f>
        <v>0</v>
      </c>
      <c r="G303" s="172">
        <f>(Kalkulation_MS1!$AJ$29)/100*detail_MS1!$BB37</f>
        <v>0</v>
      </c>
      <c r="H303" s="172">
        <f>(Kalkulation_MS1!$AJ$29)/100*detail_MS1!$BO37</f>
        <v>0</v>
      </c>
      <c r="I303" s="172">
        <f>(Kalkulation_MS1!$AJ$29)/100*detail_MS1!$CB37</f>
        <v>0</v>
      </c>
      <c r="J303" s="206">
        <f t="shared" si="34"/>
        <v>0</v>
      </c>
    </row>
    <row r="304" spans="1:10" hidden="1" outlineLevel="1">
      <c r="A304" s="1">
        <f t="shared" si="33"/>
        <v>0</v>
      </c>
      <c r="C304" s="172">
        <f>(Kalkulation_MS1!$AK$29)/100*detail_MS1!$B38</f>
        <v>0</v>
      </c>
      <c r="D304" s="172">
        <f>(Kalkulation_MS1!$AK$29)/100*detail_MS1!$O38</f>
        <v>0</v>
      </c>
      <c r="E304" s="172">
        <f>(Kalkulation_MS1!$AK$29)/100*detail_MS1!$AB38</f>
        <v>0</v>
      </c>
      <c r="F304" s="172">
        <f>(Kalkulation_MS1!$AK$29)/100*detail_MS1!$AO38</f>
        <v>0</v>
      </c>
      <c r="G304" s="172">
        <f>(Kalkulation_MS1!$AK$29)/100*detail_MS1!$BB38</f>
        <v>0</v>
      </c>
      <c r="H304" s="172">
        <f>(Kalkulation_MS1!$AK$29)/100*detail_MS1!$BO38</f>
        <v>0</v>
      </c>
      <c r="I304" s="172">
        <f>(Kalkulation_MS1!$AK$29)/100*detail_MS1!$CB38</f>
        <v>0</v>
      </c>
      <c r="J304" s="206">
        <f t="shared" si="34"/>
        <v>0</v>
      </c>
    </row>
    <row r="305" spans="1:11" hidden="1" outlineLevel="1">
      <c r="A305" s="1">
        <f t="shared" si="33"/>
        <v>0</v>
      </c>
      <c r="C305" s="172">
        <f>(Kalkulation_MS1!$AL$29)/100*detail_MS1!$B39</f>
        <v>0</v>
      </c>
      <c r="D305" s="172">
        <f>(Kalkulation_MS1!$AL$29)/100*detail_MS1!$O39</f>
        <v>0</v>
      </c>
      <c r="E305" s="172">
        <f>(Kalkulation_MS1!$AL$29)/100*detail_MS1!$AB39</f>
        <v>0</v>
      </c>
      <c r="F305" s="172">
        <f>(Kalkulation_MS1!$AL$29)/100*detail_MS1!$AO39</f>
        <v>0</v>
      </c>
      <c r="G305" s="172">
        <f>(Kalkulation_MS1!$AL$29)/100*detail_MS1!$BB39</f>
        <v>0</v>
      </c>
      <c r="H305" s="172">
        <f>(Kalkulation_MS1!$AL$29)/100*detail_MS1!$BO39</f>
        <v>0</v>
      </c>
      <c r="I305" s="172">
        <f>(Kalkulation_MS1!$AL$29)/100*detail_MS1!$CB39</f>
        <v>0</v>
      </c>
      <c r="J305" s="206">
        <f t="shared" si="34"/>
        <v>0</v>
      </c>
    </row>
    <row r="306" spans="1:11" hidden="1" outlineLevel="1">
      <c r="A306" s="1">
        <f t="shared" si="33"/>
        <v>0</v>
      </c>
      <c r="C306" s="172">
        <f>(Kalkulation_MS1!$AM$29)/100*detail_MS1!$B40</f>
        <v>0</v>
      </c>
      <c r="D306" s="172">
        <f>(Kalkulation_MS1!$AM$29)/100*detail_MS1!$O40</f>
        <v>0</v>
      </c>
      <c r="E306" s="172">
        <f>(Kalkulation_MS1!$AM$29)/100*detail_MS1!$AB40</f>
        <v>0</v>
      </c>
      <c r="F306" s="172">
        <f>(Kalkulation_MS1!$AM$29)/100*detail_MS1!$AO40</f>
        <v>0</v>
      </c>
      <c r="G306" s="172">
        <f>(Kalkulation_MS1!$AM$29)/100*detail_MS1!$BB40</f>
        <v>0</v>
      </c>
      <c r="H306" s="172">
        <f>(Kalkulation_MS1!$AM$29)/100*detail_MS1!$BO40</f>
        <v>0</v>
      </c>
      <c r="I306" s="172">
        <f>(Kalkulation_MS1!$AM$29)/100*detail_MS1!$CB40</f>
        <v>0</v>
      </c>
      <c r="J306" s="206">
        <f t="shared" si="34"/>
        <v>0</v>
      </c>
    </row>
    <row r="307" spans="1:11" hidden="1" outlineLevel="1">
      <c r="A307" s="1">
        <f t="shared" si="33"/>
        <v>0</v>
      </c>
      <c r="C307" s="172">
        <f>(Kalkulation_MS1!$AN$29)/100*detail_MS1!$B41</f>
        <v>0</v>
      </c>
      <c r="D307" s="172">
        <f>(Kalkulation_MS1!$AN$29)/100*detail_MS1!$O41</f>
        <v>0</v>
      </c>
      <c r="E307" s="172">
        <f>(Kalkulation_MS1!$AN$29)/100*detail_MS1!$AB41</f>
        <v>0</v>
      </c>
      <c r="F307" s="172">
        <f>(Kalkulation_MS1!$AN$29)/100*detail_MS1!$AO41</f>
        <v>0</v>
      </c>
      <c r="G307" s="172">
        <f>(Kalkulation_MS1!$AN$29)/100*detail_MS1!$BB41</f>
        <v>0</v>
      </c>
      <c r="H307" s="172">
        <f>(Kalkulation_MS1!$AN$29)/100*detail_MS1!$BO41</f>
        <v>0</v>
      </c>
      <c r="I307" s="172">
        <f>(Kalkulation_MS1!$AN$29)/100*detail_MS1!$CB41</f>
        <v>0</v>
      </c>
      <c r="J307" s="206">
        <f t="shared" si="34"/>
        <v>0</v>
      </c>
    </row>
    <row r="308" spans="1:11" hidden="1" outlineLevel="1">
      <c r="A308" s="1">
        <f t="shared" si="33"/>
        <v>0</v>
      </c>
      <c r="C308" s="172">
        <f>(Kalkulation_MS1!$AO$29)/100*detail_MS1!$B42</f>
        <v>0</v>
      </c>
      <c r="D308" s="172">
        <f>(Kalkulation_MS1!$AO$29)/100*detail_MS1!$O42</f>
        <v>0</v>
      </c>
      <c r="E308" s="172">
        <f>(Kalkulation_MS1!$AO$29)/100*detail_MS1!$AB42</f>
        <v>0</v>
      </c>
      <c r="F308" s="172">
        <f>(Kalkulation_MS1!$AO$29)/100*detail_MS1!$AO42</f>
        <v>0</v>
      </c>
      <c r="G308" s="172">
        <f>(Kalkulation_MS1!$AO$29)/100*detail_MS1!$BB42</f>
        <v>0</v>
      </c>
      <c r="H308" s="172">
        <f>(Kalkulation_MS1!$AO$29)/100*detail_MS1!$BO42</f>
        <v>0</v>
      </c>
      <c r="I308" s="172">
        <f>(Kalkulation_MS1!$AO$29)/100*detail_MS1!$CB42</f>
        <v>0</v>
      </c>
      <c r="J308" s="206">
        <f t="shared" si="34"/>
        <v>0</v>
      </c>
    </row>
    <row r="309" spans="1:11" hidden="1" outlineLevel="1">
      <c r="A309" s="1">
        <f t="shared" si="33"/>
        <v>0</v>
      </c>
      <c r="C309" s="172">
        <f>(Kalkulation_MS1!$AP$29)/100*detail_MS1!$B43</f>
        <v>0</v>
      </c>
      <c r="D309" s="172">
        <f>(Kalkulation_MS1!$AP$29)/100*detail_MS1!$O43</f>
        <v>0</v>
      </c>
      <c r="E309" s="172">
        <f>(Kalkulation_MS1!$AP$29)/100*detail_MS1!$AB43</f>
        <v>0</v>
      </c>
      <c r="F309" s="172">
        <f>(Kalkulation_MS1!$AP$29)/100*detail_MS1!$AO43</f>
        <v>0</v>
      </c>
      <c r="G309" s="172">
        <f>(Kalkulation_MS1!$AP$29)/100*detail_MS1!$BB43</f>
        <v>0</v>
      </c>
      <c r="H309" s="172">
        <f>(Kalkulation_MS1!$AP$29)/100*detail_MS1!$BO43</f>
        <v>0</v>
      </c>
      <c r="I309" s="172">
        <f>(Kalkulation_MS1!$AP$29)/100*detail_MS1!$CB43</f>
        <v>0</v>
      </c>
      <c r="J309" s="206">
        <f t="shared" si="34"/>
        <v>0</v>
      </c>
    </row>
    <row r="310" spans="1:11" hidden="1" outlineLevel="1">
      <c r="A310" s="1">
        <f t="shared" si="33"/>
        <v>0</v>
      </c>
      <c r="C310" s="172">
        <f>(Kalkulation_MS1!$AQ$29)/100*detail_MS1!$B44</f>
        <v>0</v>
      </c>
      <c r="D310" s="172">
        <f>(Kalkulation_MS1!$AQ$29)/100*detail_MS1!$O44</f>
        <v>0</v>
      </c>
      <c r="E310" s="172">
        <f>(Kalkulation_MS1!$AQ$29)/100*detail_MS1!$AB44</f>
        <v>0</v>
      </c>
      <c r="F310" s="172">
        <f>(Kalkulation_MS1!$AQ$29)/100*detail_MS1!$AO44</f>
        <v>0</v>
      </c>
      <c r="G310" s="172">
        <f>(Kalkulation_MS1!$AQ$29)/100*detail_MS1!$BB44</f>
        <v>0</v>
      </c>
      <c r="H310" s="172">
        <f>(Kalkulation_MS1!$AQ$29)/100*detail_MS1!$BO44</f>
        <v>0</v>
      </c>
      <c r="I310" s="172">
        <f>(Kalkulation_MS1!$AQ$29)/100*detail_MS1!$CB44</f>
        <v>0</v>
      </c>
      <c r="J310" s="206">
        <f t="shared" si="34"/>
        <v>0</v>
      </c>
    </row>
    <row r="311" spans="1:11" hidden="1" outlineLevel="1">
      <c r="A311" s="1">
        <f t="shared" si="33"/>
        <v>0</v>
      </c>
      <c r="C311" s="172">
        <f>(Kalkulation_MS1!$AR$29)/100*detail_MS1!$B45</f>
        <v>0</v>
      </c>
      <c r="D311" s="172">
        <f>(Kalkulation_MS1!$AR$29)/100*detail_MS1!$O45</f>
        <v>0</v>
      </c>
      <c r="E311" s="172">
        <f>(Kalkulation_MS1!$AR$29)/100*detail_MS1!$AB45</f>
        <v>0</v>
      </c>
      <c r="F311" s="172">
        <f>(Kalkulation_MS1!$AR$29)/100*detail_MS1!$AO45</f>
        <v>0</v>
      </c>
      <c r="G311" s="172">
        <f>(Kalkulation_MS1!$AR$29)/100*detail_MS1!$BB45</f>
        <v>0</v>
      </c>
      <c r="H311" s="172">
        <f>(Kalkulation_MS1!$AR$29)/100*detail_MS1!$BO45</f>
        <v>0</v>
      </c>
      <c r="I311" s="172">
        <f>(Kalkulation_MS1!$AR$29)/100*detail_MS1!$CB45</f>
        <v>0</v>
      </c>
      <c r="J311" s="206">
        <f t="shared" si="34"/>
        <v>0</v>
      </c>
    </row>
    <row r="312" spans="1:11" hidden="1" outlineLevel="1">
      <c r="A312" s="1">
        <f t="shared" si="33"/>
        <v>0</v>
      </c>
      <c r="C312" s="172">
        <f>(Kalkulation_MS1!$AS$29)/100*detail_MS1!$B46</f>
        <v>0</v>
      </c>
      <c r="D312" s="172">
        <f>(Kalkulation_MS1!$AS$29)/100*detail_MS1!$O46</f>
        <v>0</v>
      </c>
      <c r="E312" s="172">
        <f>(Kalkulation_MS1!$AS$29)/100*detail_MS1!$AB46</f>
        <v>0</v>
      </c>
      <c r="F312" s="172">
        <f>(Kalkulation_MS1!$AS$29)/100*detail_MS1!$AO46</f>
        <v>0</v>
      </c>
      <c r="G312" s="172">
        <f>(Kalkulation_MS1!$AS$29)/100*detail_MS1!$BB46</f>
        <v>0</v>
      </c>
      <c r="H312" s="172">
        <f>(Kalkulation_MS1!$AS$29)/100*detail_MS1!$BO46</f>
        <v>0</v>
      </c>
      <c r="I312" s="172">
        <f>(Kalkulation_MS1!$AS$29)/100*detail_MS1!$CB46</f>
        <v>0</v>
      </c>
      <c r="J312" s="206">
        <f t="shared" si="34"/>
        <v>0</v>
      </c>
    </row>
    <row r="313" spans="1:11" hidden="1" outlineLevel="1">
      <c r="A313" s="88" t="s">
        <v>447</v>
      </c>
      <c r="B313" s="88"/>
      <c r="C313" s="201">
        <f>SUM(C273:C312)</f>
        <v>399.6</v>
      </c>
      <c r="D313" s="201">
        <f t="shared" ref="D313:J313" si="35">SUM(D273:D312)</f>
        <v>399.6</v>
      </c>
      <c r="E313" s="201">
        <f t="shared" si="35"/>
        <v>399.6</v>
      </c>
      <c r="F313" s="201">
        <f t="shared" si="35"/>
        <v>399.6</v>
      </c>
      <c r="G313" s="201">
        <f t="shared" si="35"/>
        <v>399.6</v>
      </c>
      <c r="H313" s="201">
        <f t="shared" si="35"/>
        <v>399.6</v>
      </c>
      <c r="I313" s="201">
        <f t="shared" si="35"/>
        <v>399.6</v>
      </c>
      <c r="J313" s="79">
        <f t="shared" si="35"/>
        <v>2797.2</v>
      </c>
      <c r="K313" s="172">
        <f>Kalkulation_MS1!AT55*7</f>
        <v>2797.2000000000003</v>
      </c>
    </row>
    <row r="314" spans="1:11" hidden="1" outlineLevel="1">
      <c r="A314" s="203" t="s">
        <v>35</v>
      </c>
      <c r="J314" s="205">
        <f t="shared" si="28"/>
        <v>0</v>
      </c>
    </row>
    <row r="315" spans="1:11" hidden="1" outlineLevel="1">
      <c r="A315" s="1">
        <f t="shared" ref="A315:A324" si="36">A273</f>
        <v>0</v>
      </c>
      <c r="C315" s="172">
        <f>(Kalkulation_MS1!$F$30)/100*detail_MS1!B7</f>
        <v>399.6</v>
      </c>
      <c r="D315" s="172">
        <f>(Kalkulation_MS1!$F$30)/100*detail_MS1!O7</f>
        <v>399.6</v>
      </c>
      <c r="E315" s="172">
        <f>(Kalkulation_MS1!$F$30)/100*detail_MS1!AB7</f>
        <v>399.6</v>
      </c>
      <c r="F315" s="172">
        <f>(Kalkulation_MS1!$F$30)/100*detail_MS1!AO7</f>
        <v>399.6</v>
      </c>
      <c r="G315" s="172">
        <f>(Kalkulation_MS1!$F$30)/100*detail_MS1!BB7</f>
        <v>399.6</v>
      </c>
      <c r="H315" s="172">
        <f>(Kalkulation_MS1!$F$30)/100*detail_MS1!BO7</f>
        <v>399.6</v>
      </c>
      <c r="I315" s="172">
        <f>(Kalkulation_MS1!$F$30)/100*detail_MS1!CB7</f>
        <v>399.6</v>
      </c>
      <c r="J315" s="206">
        <f t="shared" si="28"/>
        <v>2797.2</v>
      </c>
    </row>
    <row r="316" spans="1:11" hidden="1" outlineLevel="1">
      <c r="A316" s="1">
        <f t="shared" si="36"/>
        <v>0</v>
      </c>
      <c r="C316" s="172">
        <f>(Kalkulation_MS1!$G$30)/100*detail_MS1!B8</f>
        <v>0</v>
      </c>
      <c r="D316" s="172">
        <f>(Kalkulation_MS1!$G$30)/100*detail_MS1!O8</f>
        <v>0</v>
      </c>
      <c r="E316" s="172">
        <f>(Kalkulation_MS1!$G$30)/100*detail_MS1!AB8</f>
        <v>0</v>
      </c>
      <c r="F316" s="172">
        <f>(Kalkulation_MS1!$G$30)/100*detail_MS1!AO8</f>
        <v>0</v>
      </c>
      <c r="G316" s="172">
        <f>(Kalkulation_MS1!$G$30)/100*detail_MS1!BB8</f>
        <v>0</v>
      </c>
      <c r="H316" s="172">
        <f>(Kalkulation_MS1!$G$30)/100*detail_MS1!BO8</f>
        <v>0</v>
      </c>
      <c r="I316" s="172">
        <f>(Kalkulation_MS1!$G$30)/100*detail_MS1!CB8</f>
        <v>0</v>
      </c>
      <c r="J316" s="206">
        <f t="shared" si="28"/>
        <v>0</v>
      </c>
    </row>
    <row r="317" spans="1:11" hidden="1" outlineLevel="1">
      <c r="A317" s="249">
        <f t="shared" si="36"/>
        <v>0</v>
      </c>
      <c r="C317" s="172">
        <f>(Kalkulation_MS1!$H$30)/100*detail_MS1!B9</f>
        <v>0</v>
      </c>
      <c r="D317" s="172">
        <f>(Kalkulation_MS1!$H$30)/100*detail_MS1!O9</f>
        <v>0</v>
      </c>
      <c r="E317" s="172">
        <f>(Kalkulation_MS1!$H$30)/100*detail_MS1!AB9</f>
        <v>0</v>
      </c>
      <c r="F317" s="172">
        <f>(Kalkulation_MS1!$H$30)/100*detail_MS1!AO9</f>
        <v>0</v>
      </c>
      <c r="G317" s="172">
        <f>(Kalkulation_MS1!$H$30)/100*detail_MS1!BB9</f>
        <v>0</v>
      </c>
      <c r="H317" s="172">
        <f>(Kalkulation_MS1!$H$30)/100*detail_MS1!BO9</f>
        <v>0</v>
      </c>
      <c r="I317" s="172">
        <f>(Kalkulation_MS1!$H$30)/100*detail_MS1!CB9</f>
        <v>0</v>
      </c>
      <c r="J317" s="206">
        <f t="shared" si="28"/>
        <v>0</v>
      </c>
    </row>
    <row r="318" spans="1:11" hidden="1" outlineLevel="1">
      <c r="A318" s="1">
        <f t="shared" si="36"/>
        <v>0</v>
      </c>
      <c r="C318" s="172">
        <f>(Kalkulation_MS1!$I$30)/100*detail_MS1!B10</f>
        <v>0</v>
      </c>
      <c r="D318" s="172">
        <f>(Kalkulation_MS1!$I$30)/100*detail_MS1!O10</f>
        <v>0</v>
      </c>
      <c r="E318" s="172">
        <f>(Kalkulation_MS1!$I$30)/100*detail_MS1!AB10</f>
        <v>0</v>
      </c>
      <c r="F318" s="172">
        <f>(Kalkulation_MS1!$I$30)/100*detail_MS1!AO10</f>
        <v>0</v>
      </c>
      <c r="G318" s="172">
        <f>(Kalkulation_MS1!$I$30)/100*detail_MS1!BB10</f>
        <v>0</v>
      </c>
      <c r="H318" s="172">
        <f>(Kalkulation_MS1!$I$30)/100*detail_MS1!BO10</f>
        <v>0</v>
      </c>
      <c r="I318" s="172">
        <f>(Kalkulation_MS1!$I$30)/100*detail_MS1!CB10</f>
        <v>0</v>
      </c>
      <c r="J318" s="206">
        <f t="shared" si="28"/>
        <v>0</v>
      </c>
    </row>
    <row r="319" spans="1:11" hidden="1" outlineLevel="1">
      <c r="A319" s="1">
        <f t="shared" si="36"/>
        <v>0</v>
      </c>
      <c r="C319" s="172">
        <f>(Kalkulation_MS1!$J$30)/100*detail_MS1!B11</f>
        <v>0</v>
      </c>
      <c r="D319" s="172">
        <f>(Kalkulation_MS1!$J$30)/100*detail_MS1!O11</f>
        <v>0</v>
      </c>
      <c r="E319" s="172">
        <f>(Kalkulation_MS1!$J$30)/100*detail_MS1!AB11</f>
        <v>0</v>
      </c>
      <c r="F319" s="172">
        <f>(Kalkulation_MS1!$J$30)/100*detail_MS1!AO11</f>
        <v>0</v>
      </c>
      <c r="G319" s="172">
        <f>(Kalkulation_MS1!$J$30)/100*detail_MS1!BB11</f>
        <v>0</v>
      </c>
      <c r="H319" s="172">
        <f>(Kalkulation_MS1!$J$30)/100*detail_MS1!BO11</f>
        <v>0</v>
      </c>
      <c r="I319" s="172">
        <f>(Kalkulation_MS1!$J$30)/100*detail_MS1!CB11</f>
        <v>0</v>
      </c>
      <c r="J319" s="206">
        <f t="shared" si="28"/>
        <v>0</v>
      </c>
    </row>
    <row r="320" spans="1:11" hidden="1" outlineLevel="1">
      <c r="A320" s="1">
        <f t="shared" si="36"/>
        <v>0</v>
      </c>
      <c r="C320" s="172">
        <f>(Kalkulation_MS1!$K$30)/100*detail_MS1!B12</f>
        <v>0</v>
      </c>
      <c r="D320" s="172">
        <f>(Kalkulation_MS1!$K$30)/100*detail_MS1!O12</f>
        <v>0</v>
      </c>
      <c r="E320" s="172">
        <f>(Kalkulation_MS1!$K$30)/100*detail_MS1!AB12</f>
        <v>0</v>
      </c>
      <c r="F320" s="172">
        <f>(Kalkulation_MS1!$K$30)/100*detail_MS1!AO12</f>
        <v>0</v>
      </c>
      <c r="G320" s="172">
        <f>(Kalkulation_MS1!$K$30)/100*detail_MS1!BB12</f>
        <v>0</v>
      </c>
      <c r="H320" s="172">
        <f>(Kalkulation_MS1!$K$30)/100*detail_MS1!BO12</f>
        <v>0</v>
      </c>
      <c r="I320" s="172">
        <f>(Kalkulation_MS1!$K$30)/100*detail_MS1!CB12</f>
        <v>0</v>
      </c>
      <c r="J320" s="206">
        <f t="shared" si="28"/>
        <v>0</v>
      </c>
    </row>
    <row r="321" spans="1:10" hidden="1" outlineLevel="1">
      <c r="A321" s="1">
        <f t="shared" si="36"/>
        <v>0</v>
      </c>
      <c r="C321" s="172">
        <f>(Kalkulation_MS1!$L$30)/100*detail_MS1!B13</f>
        <v>0</v>
      </c>
      <c r="D321" s="172">
        <f>(Kalkulation_MS1!$L$30)/100*detail_MS1!O13</f>
        <v>0</v>
      </c>
      <c r="E321" s="172">
        <f>(Kalkulation_MS1!$L$30)/100*detail_MS1!AB13</f>
        <v>0</v>
      </c>
      <c r="F321" s="172">
        <f>(Kalkulation_MS1!$L$30)/100*detail_MS1!AO13</f>
        <v>0</v>
      </c>
      <c r="G321" s="172">
        <f>(Kalkulation_MS1!$L$30)/100*detail_MS1!BB13</f>
        <v>0</v>
      </c>
      <c r="H321" s="172">
        <f>(Kalkulation_MS1!$L$30)/100*detail_MS1!BO13</f>
        <v>0</v>
      </c>
      <c r="I321" s="172">
        <f>(Kalkulation_MS1!$L$30)/100*detail_MS1!CB13</f>
        <v>0</v>
      </c>
      <c r="J321" s="206">
        <f t="shared" si="28"/>
        <v>0</v>
      </c>
    </row>
    <row r="322" spans="1:10" hidden="1" outlineLevel="1">
      <c r="A322" s="1">
        <f t="shared" si="36"/>
        <v>0</v>
      </c>
      <c r="C322" s="172">
        <f>(Kalkulation_MS1!$M$30)/100*detail_MS1!B14</f>
        <v>0</v>
      </c>
      <c r="D322" s="172">
        <f>(Kalkulation_MS1!$M$30)/100*detail_MS1!O14</f>
        <v>0</v>
      </c>
      <c r="E322" s="172">
        <f>(Kalkulation_MS1!$M$30)/100*detail_MS1!AB14</f>
        <v>0</v>
      </c>
      <c r="F322" s="172">
        <f>(Kalkulation_MS1!$M$30)/100*detail_MS1!AO14</f>
        <v>0</v>
      </c>
      <c r="G322" s="172">
        <f>(Kalkulation_MS1!$M$30)/100*detail_MS1!BB14</f>
        <v>0</v>
      </c>
      <c r="H322" s="172">
        <f>(Kalkulation_MS1!$M$30)/100*detail_MS1!BO14</f>
        <v>0</v>
      </c>
      <c r="I322" s="172">
        <f>(Kalkulation_MS1!$M$30)/100*detail_MS1!CB14</f>
        <v>0</v>
      </c>
      <c r="J322" s="206">
        <f t="shared" si="28"/>
        <v>0</v>
      </c>
    </row>
    <row r="323" spans="1:10" hidden="1" outlineLevel="1">
      <c r="A323" s="1">
        <f t="shared" si="36"/>
        <v>0</v>
      </c>
      <c r="C323" s="172">
        <f>(Kalkulation_MS1!$N$30)/100*detail_MS1!B15</f>
        <v>0</v>
      </c>
      <c r="D323" s="172">
        <f>(Kalkulation_MS1!$N$30)/100*detail_MS1!O15</f>
        <v>0</v>
      </c>
      <c r="E323" s="172">
        <f>(Kalkulation_MS1!$N$30)/100*detail_MS1!AB15</f>
        <v>0</v>
      </c>
      <c r="F323" s="172">
        <f>(Kalkulation_MS1!$N$30)/100*detail_MS1!AO15</f>
        <v>0</v>
      </c>
      <c r="G323" s="172">
        <f>(Kalkulation_MS1!$N$30)/100*detail_MS1!BB15</f>
        <v>0</v>
      </c>
      <c r="H323" s="172">
        <f>(Kalkulation_MS1!$N$30)/100*detail_MS1!BO15</f>
        <v>0</v>
      </c>
      <c r="I323" s="172">
        <f>(Kalkulation_MS1!$N$30)/100*detail_MS1!CB15</f>
        <v>0</v>
      </c>
      <c r="J323" s="206">
        <f t="shared" si="28"/>
        <v>0</v>
      </c>
    </row>
    <row r="324" spans="1:10" hidden="1" outlineLevel="1">
      <c r="A324" s="1">
        <f t="shared" si="36"/>
        <v>0</v>
      </c>
      <c r="C324" s="172">
        <f>(Kalkulation_MS1!$O$30)/100*detail_MS1!B16</f>
        <v>0</v>
      </c>
      <c r="D324" s="172">
        <f>(Kalkulation_MS1!$O$30)/100*detail_MS1!O16</f>
        <v>0</v>
      </c>
      <c r="E324" s="172">
        <f>(Kalkulation_MS1!$O$30)/100*detail_MS1!AB16</f>
        <v>0</v>
      </c>
      <c r="F324" s="172">
        <f>(Kalkulation_MS1!$O$30)/100*detail_MS1!AO16</f>
        <v>0</v>
      </c>
      <c r="G324" s="172">
        <f>(Kalkulation_MS1!$O$30)/100*detail_MS1!BB16</f>
        <v>0</v>
      </c>
      <c r="H324" s="172">
        <f>(Kalkulation_MS1!$O$30)/100*detail_MS1!BO16</f>
        <v>0</v>
      </c>
      <c r="I324" s="172">
        <f>(Kalkulation_MS1!$O$30)/100*detail_MS1!CB16</f>
        <v>0</v>
      </c>
      <c r="J324" s="206">
        <f t="shared" si="28"/>
        <v>0</v>
      </c>
    </row>
    <row r="325" spans="1:10" hidden="1" outlineLevel="1">
      <c r="A325" s="1">
        <f t="shared" ref="A325:A354" si="37">A283</f>
        <v>0</v>
      </c>
      <c r="C325" s="172">
        <f>(Kalkulation_MS1!$P$30)/100*detail_MS1!B17</f>
        <v>0</v>
      </c>
      <c r="D325" s="172">
        <f>(Kalkulation_MS1!$P$30)/100*detail_MS1!O17</f>
        <v>0</v>
      </c>
      <c r="E325" s="172">
        <f>(Kalkulation_MS1!$P$30)/100*detail_MS1!AB17</f>
        <v>0</v>
      </c>
      <c r="F325" s="172">
        <f>(Kalkulation_MS1!$P$30)/100*detail_MS1!AO17</f>
        <v>0</v>
      </c>
      <c r="G325" s="172">
        <f>(Kalkulation_MS1!$P$30)/100*detail_MS1!BB17</f>
        <v>0</v>
      </c>
      <c r="H325" s="172">
        <f>(Kalkulation_MS1!$P$30)/100*detail_MS1!BO17</f>
        <v>0</v>
      </c>
      <c r="I325" s="172">
        <f>(Kalkulation_MS1!$P$30)/100*detail_MS1!CB17</f>
        <v>0</v>
      </c>
      <c r="J325" s="206">
        <f t="shared" si="28"/>
        <v>0</v>
      </c>
    </row>
    <row r="326" spans="1:10" hidden="1" outlineLevel="1">
      <c r="A326" s="1">
        <f t="shared" si="37"/>
        <v>0</v>
      </c>
      <c r="C326" s="172">
        <f>(Kalkulation_MS1!$Q$30)/100*detail_MS1!B18</f>
        <v>0</v>
      </c>
      <c r="D326" s="172">
        <f>(Kalkulation_MS1!$Q$30)/100*detail_MS1!O18</f>
        <v>0</v>
      </c>
      <c r="E326" s="172">
        <f>(Kalkulation_MS1!$Q$30)/100*detail_MS1!AB18</f>
        <v>0</v>
      </c>
      <c r="F326" s="172">
        <f>(Kalkulation_MS1!$Q$30)/100*detail_MS1!AO18</f>
        <v>0</v>
      </c>
      <c r="G326" s="172">
        <f>(Kalkulation_MS1!$Q$30)/100*detail_MS1!BB18</f>
        <v>0</v>
      </c>
      <c r="H326" s="172">
        <f>(Kalkulation_MS1!$Q$30)/100*detail_MS1!BO18</f>
        <v>0</v>
      </c>
      <c r="I326" s="172">
        <f>(Kalkulation_MS1!$Q$30)/100*detail_MS1!CB18</f>
        <v>0</v>
      </c>
      <c r="J326" s="206">
        <f t="shared" si="28"/>
        <v>0</v>
      </c>
    </row>
    <row r="327" spans="1:10" hidden="1" outlineLevel="1">
      <c r="A327" s="1">
        <f t="shared" si="37"/>
        <v>0</v>
      </c>
      <c r="C327" s="172">
        <f>(Kalkulation_MS1!$R$30)/100*detail_MS1!B19</f>
        <v>0</v>
      </c>
      <c r="D327" s="172">
        <f>(Kalkulation_MS1!$R$30)/100*detail_MS1!O19</f>
        <v>0</v>
      </c>
      <c r="E327" s="172">
        <f>(Kalkulation_MS1!$R$30)/100*detail_MS1!AB19</f>
        <v>0</v>
      </c>
      <c r="F327" s="172">
        <f>(Kalkulation_MS1!$R$30)/100*detail_MS1!AO19</f>
        <v>0</v>
      </c>
      <c r="G327" s="172">
        <f>(Kalkulation_MS1!$R$30)/100*detail_MS1!BB19</f>
        <v>0</v>
      </c>
      <c r="H327" s="172">
        <f>(Kalkulation_MS1!$R$30)/100*detail_MS1!BO19</f>
        <v>0</v>
      </c>
      <c r="I327" s="172">
        <f>(Kalkulation_MS1!$R$30)/100*detail_MS1!CB19</f>
        <v>0</v>
      </c>
      <c r="J327" s="206">
        <f t="shared" si="28"/>
        <v>0</v>
      </c>
    </row>
    <row r="328" spans="1:10" hidden="1" outlineLevel="1">
      <c r="A328" s="1">
        <f t="shared" si="37"/>
        <v>0</v>
      </c>
      <c r="C328" s="172">
        <f>(Kalkulation_MS1!$S$30)/100*detail_MS1!$B20</f>
        <v>0</v>
      </c>
      <c r="D328" s="172">
        <f>(Kalkulation_MS1!$S$30)/100*detail_MS1!$O20</f>
        <v>0</v>
      </c>
      <c r="E328" s="172">
        <f>(Kalkulation_MS1!$S$30)/100*detail_MS1!$AB20</f>
        <v>0</v>
      </c>
      <c r="F328" s="172">
        <f>(Kalkulation_MS1!$S$30)/100*detail_MS1!$AO20</f>
        <v>0</v>
      </c>
      <c r="G328" s="172">
        <f>(Kalkulation_MS1!$S$30)/100*detail_MS1!$BB20</f>
        <v>0</v>
      </c>
      <c r="H328" s="172">
        <f>(Kalkulation_MS1!$S$30)/100*detail_MS1!$BO20</f>
        <v>0</v>
      </c>
      <c r="I328" s="172">
        <f>(Kalkulation_MS1!$S$30)/100*detail_MS1!$CB20</f>
        <v>0</v>
      </c>
      <c r="J328" s="206">
        <f t="shared" si="28"/>
        <v>0</v>
      </c>
    </row>
    <row r="329" spans="1:10" hidden="1" outlineLevel="1">
      <c r="A329" s="1">
        <f t="shared" si="37"/>
        <v>0</v>
      </c>
      <c r="C329" s="172">
        <f>(Kalkulation_MS1!$T$30)/100*detail_MS1!$B21</f>
        <v>0</v>
      </c>
      <c r="D329" s="172">
        <f>(Kalkulation_MS1!$T$30)/100*detail_MS1!$O21</f>
        <v>0</v>
      </c>
      <c r="E329" s="172">
        <f>(Kalkulation_MS1!$T$30)/100*detail_MS1!$AB21</f>
        <v>0</v>
      </c>
      <c r="F329" s="172">
        <f>(Kalkulation_MS1!$T$30)/100*detail_MS1!$AO21</f>
        <v>0</v>
      </c>
      <c r="G329" s="172">
        <f>(Kalkulation_MS1!$T$30)/100*detail_MS1!$BB21</f>
        <v>0</v>
      </c>
      <c r="H329" s="172">
        <f>(Kalkulation_MS1!$T$30)/100*detail_MS1!$BO21</f>
        <v>0</v>
      </c>
      <c r="I329" s="172">
        <f>(Kalkulation_MS1!$T$30)/100*detail_MS1!$CB21</f>
        <v>0</v>
      </c>
      <c r="J329" s="206">
        <f t="shared" si="28"/>
        <v>0</v>
      </c>
    </row>
    <row r="330" spans="1:10" hidden="1" outlineLevel="1">
      <c r="A330" s="1">
        <f t="shared" si="37"/>
        <v>0</v>
      </c>
      <c r="C330" s="172">
        <f>(Kalkulation_MS1!$U$30)/100*detail_MS1!$B22</f>
        <v>0</v>
      </c>
      <c r="D330" s="172">
        <f>(Kalkulation_MS1!$U$30)/100*detail_MS1!$O22</f>
        <v>0</v>
      </c>
      <c r="E330" s="172">
        <f>(Kalkulation_MS1!$U$30)/100*detail_MS1!$AB22</f>
        <v>0</v>
      </c>
      <c r="F330" s="172">
        <f>(Kalkulation_MS1!$U$30)/100*detail_MS1!$AO22</f>
        <v>0</v>
      </c>
      <c r="G330" s="172">
        <f>(Kalkulation_MS1!$U$30)/100*detail_MS1!$BB22</f>
        <v>0</v>
      </c>
      <c r="H330" s="172">
        <f>(Kalkulation_MS1!$U$30)/100*detail_MS1!$BO22</f>
        <v>0</v>
      </c>
      <c r="I330" s="172">
        <f>(Kalkulation_MS1!$U$30)/100*detail_MS1!$CB22</f>
        <v>0</v>
      </c>
      <c r="J330" s="206">
        <f t="shared" si="28"/>
        <v>0</v>
      </c>
    </row>
    <row r="331" spans="1:10" hidden="1" outlineLevel="1">
      <c r="A331" s="1">
        <f t="shared" si="37"/>
        <v>0</v>
      </c>
      <c r="C331" s="172">
        <f>(Kalkulation_MS1!$V$30)/100*detail_MS1!$B23</f>
        <v>0</v>
      </c>
      <c r="D331" s="172">
        <f>(Kalkulation_MS1!$V$30)/100*detail_MS1!$O23</f>
        <v>0</v>
      </c>
      <c r="E331" s="172">
        <f>(Kalkulation_MS1!$V$30)/100*detail_MS1!$AB23</f>
        <v>0</v>
      </c>
      <c r="F331" s="172">
        <f>(Kalkulation_MS1!$V$30)/100*detail_MS1!$AO23</f>
        <v>0</v>
      </c>
      <c r="G331" s="172">
        <f>(Kalkulation_MS1!$V$30)/100*detail_MS1!$BB23</f>
        <v>0</v>
      </c>
      <c r="H331" s="172">
        <f>(Kalkulation_MS1!$V$30)/100*detail_MS1!$BO23</f>
        <v>0</v>
      </c>
      <c r="I331" s="172">
        <f>(Kalkulation_MS1!$V$30)/100*detail_MS1!$CB23</f>
        <v>0</v>
      </c>
      <c r="J331" s="206">
        <f t="shared" si="28"/>
        <v>0</v>
      </c>
    </row>
    <row r="332" spans="1:10" hidden="1" outlineLevel="1">
      <c r="A332" s="1">
        <f t="shared" si="37"/>
        <v>0</v>
      </c>
      <c r="C332" s="172">
        <f>(Kalkulation_MS1!$W$30)/100*detail_MS1!$B24</f>
        <v>0</v>
      </c>
      <c r="D332" s="172">
        <f>(Kalkulation_MS1!$W$30)/100*detail_MS1!$O24</f>
        <v>0</v>
      </c>
      <c r="E332" s="172">
        <f>(Kalkulation_MS1!$W$30)/100*detail_MS1!$AB24</f>
        <v>0</v>
      </c>
      <c r="F332" s="172">
        <f>(Kalkulation_MS1!$W$30)/100*detail_MS1!$AO24</f>
        <v>0</v>
      </c>
      <c r="G332" s="172">
        <f>(Kalkulation_MS1!$W$30)/100*detail_MS1!$BB24</f>
        <v>0</v>
      </c>
      <c r="H332" s="172">
        <f>(Kalkulation_MS1!$W$30)/100*detail_MS1!$BO24</f>
        <v>0</v>
      </c>
      <c r="I332" s="172">
        <f>(Kalkulation_MS1!$W$30)/100*detail_MS1!$CB24</f>
        <v>0</v>
      </c>
      <c r="J332" s="206">
        <f t="shared" si="28"/>
        <v>0</v>
      </c>
    </row>
    <row r="333" spans="1:10" hidden="1" outlineLevel="1">
      <c r="A333" s="1">
        <f t="shared" si="37"/>
        <v>0</v>
      </c>
      <c r="C333" s="172">
        <f>(Kalkulation_MS1!$X$30)/100*detail_MS1!$B25</f>
        <v>0</v>
      </c>
      <c r="D333" s="172">
        <f>(Kalkulation_MS1!$X$30)/100*detail_MS1!$O25</f>
        <v>0</v>
      </c>
      <c r="E333" s="172">
        <f>(Kalkulation_MS1!$X$30)/100*detail_MS1!$AB25</f>
        <v>0</v>
      </c>
      <c r="F333" s="172">
        <f>(Kalkulation_MS1!$X$30)/100*detail_MS1!$AO25</f>
        <v>0</v>
      </c>
      <c r="G333" s="172">
        <f>(Kalkulation_MS1!$X$30)/100*detail_MS1!$BB25</f>
        <v>0</v>
      </c>
      <c r="H333" s="172">
        <f>(Kalkulation_MS1!$X$30)/100*detail_MS1!$BO25</f>
        <v>0</v>
      </c>
      <c r="I333" s="172">
        <f>(Kalkulation_MS1!$X$30)/100*detail_MS1!$CB25</f>
        <v>0</v>
      </c>
      <c r="J333" s="206">
        <f t="shared" si="28"/>
        <v>0</v>
      </c>
    </row>
    <row r="334" spans="1:10" hidden="1" outlineLevel="1">
      <c r="A334" s="1">
        <f t="shared" si="37"/>
        <v>0</v>
      </c>
      <c r="C334" s="172">
        <f>(Kalkulation_MS1!$Y$30)/100*detail_MS1!$B26</f>
        <v>0</v>
      </c>
      <c r="D334" s="172">
        <f>(Kalkulation_MS1!$Y$30)/100*detail_MS1!$O26</f>
        <v>0</v>
      </c>
      <c r="E334" s="172">
        <f>(Kalkulation_MS1!$Y$30)/100*detail_MS1!$AB26</f>
        <v>0</v>
      </c>
      <c r="F334" s="172">
        <f>(Kalkulation_MS1!$Y$30)/100*detail_MS1!$AO26</f>
        <v>0</v>
      </c>
      <c r="G334" s="172">
        <f>(Kalkulation_MS1!$Y$30)/100*detail_MS1!$BB26</f>
        <v>0</v>
      </c>
      <c r="H334" s="172">
        <f>(Kalkulation_MS1!$Y$30)/100*detail_MS1!$BO26</f>
        <v>0</v>
      </c>
      <c r="I334" s="172">
        <f>(Kalkulation_MS1!$Y$30)/100*detail_MS1!$CB26</f>
        <v>0</v>
      </c>
      <c r="J334" s="206">
        <f t="shared" si="28"/>
        <v>0</v>
      </c>
    </row>
    <row r="335" spans="1:10" hidden="1" outlineLevel="1">
      <c r="A335" s="1">
        <f t="shared" si="37"/>
        <v>0</v>
      </c>
      <c r="C335" s="172">
        <f>(Kalkulation_MS1!$Z$30)/100*detail_MS1!$B27</f>
        <v>0</v>
      </c>
      <c r="D335" s="172">
        <f>(Kalkulation_MS1!$Z$30)/100*detail_MS1!$O27</f>
        <v>0</v>
      </c>
      <c r="E335" s="172">
        <f>(Kalkulation_MS1!$Z$30)/100*detail_MS1!$AB27</f>
        <v>0</v>
      </c>
      <c r="F335" s="172">
        <f>(Kalkulation_MS1!$Z$30)/100*detail_MS1!$AO27</f>
        <v>0</v>
      </c>
      <c r="G335" s="172">
        <f>(Kalkulation_MS1!$Z$30)/100*detail_MS1!$BB27</f>
        <v>0</v>
      </c>
      <c r="H335" s="172">
        <f>(Kalkulation_MS1!$Z$30)/100*detail_MS1!$BO27</f>
        <v>0</v>
      </c>
      <c r="I335" s="172">
        <f>(Kalkulation_MS1!$Z$30)/100*detail_MS1!$CB27</f>
        <v>0</v>
      </c>
      <c r="J335" s="206">
        <f t="shared" si="28"/>
        <v>0</v>
      </c>
    </row>
    <row r="336" spans="1:10" hidden="1" outlineLevel="1">
      <c r="A336" s="1">
        <f t="shared" si="37"/>
        <v>0</v>
      </c>
      <c r="C336" s="172">
        <f>(Kalkulation_MS1!$AA$30)/100*detail_MS1!$B28</f>
        <v>0</v>
      </c>
      <c r="D336" s="172">
        <f>(Kalkulation_MS1!$AA$30)/100*detail_MS1!$O28</f>
        <v>0</v>
      </c>
      <c r="E336" s="172">
        <f>(Kalkulation_MS1!$AA$30)/100*detail_MS1!$AB28</f>
        <v>0</v>
      </c>
      <c r="F336" s="172">
        <f>(Kalkulation_MS1!$AA$30)/100*detail_MS1!$AO28</f>
        <v>0</v>
      </c>
      <c r="G336" s="172">
        <f>(Kalkulation_MS1!$AA$30)/100*detail_MS1!$BB28</f>
        <v>0</v>
      </c>
      <c r="H336" s="172">
        <f>(Kalkulation_MS1!$AA$30)/100*detail_MS1!$BO28</f>
        <v>0</v>
      </c>
      <c r="I336" s="172">
        <f>(Kalkulation_MS1!$AA$30)/100*detail_MS1!$CB28</f>
        <v>0</v>
      </c>
      <c r="J336" s="206">
        <f t="shared" si="28"/>
        <v>0</v>
      </c>
    </row>
    <row r="337" spans="1:10" hidden="1" outlineLevel="1">
      <c r="A337" s="1">
        <f t="shared" si="37"/>
        <v>0</v>
      </c>
      <c r="C337" s="172">
        <f>(Kalkulation_MS1!$AB$30)/100*detail_MS1!$B29</f>
        <v>0</v>
      </c>
      <c r="D337" s="172">
        <f>(Kalkulation_MS1!$AB$30)/100*detail_MS1!$O29</f>
        <v>0</v>
      </c>
      <c r="E337" s="172">
        <f>(Kalkulation_MS1!$AB$30)/100*detail_MS1!$AB29</f>
        <v>0</v>
      </c>
      <c r="F337" s="172">
        <f>(Kalkulation_MS1!$AB$30)/100*detail_MS1!$AO29</f>
        <v>0</v>
      </c>
      <c r="G337" s="172">
        <f>(Kalkulation_MS1!$AB$30)/100*detail_MS1!$BB29</f>
        <v>0</v>
      </c>
      <c r="H337" s="172">
        <f>(Kalkulation_MS1!$AB$30)/100*detail_MS1!$BO29</f>
        <v>0</v>
      </c>
      <c r="I337" s="172">
        <f>(Kalkulation_MS1!$AB$30)/100*detail_MS1!$CB29</f>
        <v>0</v>
      </c>
      <c r="J337" s="206">
        <f t="shared" si="28"/>
        <v>0</v>
      </c>
    </row>
    <row r="338" spans="1:10" hidden="1" outlineLevel="1">
      <c r="A338" s="1">
        <f t="shared" si="37"/>
        <v>0</v>
      </c>
      <c r="C338" s="172">
        <f>(Kalkulation_MS1!$AC$30)/100*detail_MS1!$B30</f>
        <v>0</v>
      </c>
      <c r="D338" s="172">
        <f>(Kalkulation_MS1!$AC$30)/100*detail_MS1!$O30</f>
        <v>0</v>
      </c>
      <c r="E338" s="172">
        <f>(Kalkulation_MS1!$AC$30)/100*detail_MS1!$AB30</f>
        <v>0</v>
      </c>
      <c r="F338" s="172">
        <f>(Kalkulation_MS1!$AC$30)/100*detail_MS1!$AO30</f>
        <v>0</v>
      </c>
      <c r="G338" s="172">
        <f>(Kalkulation_MS1!$AC$30)/100*detail_MS1!$BB30</f>
        <v>0</v>
      </c>
      <c r="H338" s="172">
        <f>(Kalkulation_MS1!$AC$30)/100*detail_MS1!$BO30</f>
        <v>0</v>
      </c>
      <c r="I338" s="172">
        <f>(Kalkulation_MS1!$AC$30)/100*detail_MS1!$CB30</f>
        <v>0</v>
      </c>
      <c r="J338" s="206">
        <f t="shared" si="28"/>
        <v>0</v>
      </c>
    </row>
    <row r="339" spans="1:10" hidden="1" outlineLevel="1">
      <c r="A339" s="1">
        <f t="shared" si="37"/>
        <v>0</v>
      </c>
      <c r="C339" s="172">
        <f>(Kalkulation_MS1!$AD$30)/100*detail_MS1!$B31</f>
        <v>0</v>
      </c>
      <c r="D339" s="172">
        <f>(Kalkulation_MS1!$AD$30)/100*detail_MS1!$O31</f>
        <v>0</v>
      </c>
      <c r="E339" s="172">
        <f>(Kalkulation_MS1!$AD$30)/100*detail_MS1!$AB31</f>
        <v>0</v>
      </c>
      <c r="F339" s="172">
        <f>(Kalkulation_MS1!$AD$30)/100*detail_MS1!$AO31</f>
        <v>0</v>
      </c>
      <c r="G339" s="172">
        <f>(Kalkulation_MS1!$AD$30)/100*detail_MS1!$BB31</f>
        <v>0</v>
      </c>
      <c r="H339" s="172">
        <f>(Kalkulation_MS1!$AD$30)/100*detail_MS1!$BO31</f>
        <v>0</v>
      </c>
      <c r="I339" s="172">
        <f>(Kalkulation_MS1!$AD$30)/100*detail_MS1!$CB31</f>
        <v>0</v>
      </c>
      <c r="J339" s="206">
        <f t="shared" si="28"/>
        <v>0</v>
      </c>
    </row>
    <row r="340" spans="1:10" hidden="1" outlineLevel="1">
      <c r="A340" s="1">
        <f t="shared" si="37"/>
        <v>0</v>
      </c>
      <c r="C340" s="172">
        <f>(Kalkulation_MS1!$AE$30)/100*detail_MS1!$B32</f>
        <v>0</v>
      </c>
      <c r="D340" s="172">
        <f>(Kalkulation_MS1!$AE$30)/100*detail_MS1!$O32</f>
        <v>0</v>
      </c>
      <c r="E340" s="172">
        <f>(Kalkulation_MS1!$AE$30)/100*detail_MS1!$AB32</f>
        <v>0</v>
      </c>
      <c r="F340" s="172">
        <f>(Kalkulation_MS1!$AE$30)/100*detail_MS1!$AO32</f>
        <v>0</v>
      </c>
      <c r="G340" s="172">
        <f>(Kalkulation_MS1!$AE$30)/100*detail_MS1!$BB32</f>
        <v>0</v>
      </c>
      <c r="H340" s="172">
        <f>(Kalkulation_MS1!$AE$30)/100*detail_MS1!$BO32</f>
        <v>0</v>
      </c>
      <c r="I340" s="172">
        <f>(Kalkulation_MS1!$AE$30)/100*detail_MS1!$CB32</f>
        <v>0</v>
      </c>
      <c r="J340" s="206">
        <f t="shared" si="28"/>
        <v>0</v>
      </c>
    </row>
    <row r="341" spans="1:10" hidden="1" outlineLevel="1">
      <c r="A341" s="1">
        <f t="shared" si="37"/>
        <v>0</v>
      </c>
      <c r="C341" s="172">
        <f>(Kalkulation_MS1!$AF$30)/100*detail_MS1!$B33</f>
        <v>0</v>
      </c>
      <c r="D341" s="172">
        <f>(Kalkulation_MS1!$AF$30)/100*detail_MS1!$O33</f>
        <v>0</v>
      </c>
      <c r="E341" s="172">
        <f>(Kalkulation_MS1!$AF$30)/100*detail_MS1!$AB33</f>
        <v>0</v>
      </c>
      <c r="F341" s="172">
        <f>(Kalkulation_MS1!$AF$30)/100*detail_MS1!$AO33</f>
        <v>0</v>
      </c>
      <c r="G341" s="172">
        <f>(Kalkulation_MS1!$AF$30)/100*detail_MS1!$BB33</f>
        <v>0</v>
      </c>
      <c r="H341" s="172">
        <f>(Kalkulation_MS1!$AF$30)/100*detail_MS1!$BO33</f>
        <v>0</v>
      </c>
      <c r="I341" s="172">
        <f>(Kalkulation_MS1!$AF$30)/100*detail_MS1!$CB33</f>
        <v>0</v>
      </c>
      <c r="J341" s="206">
        <f t="shared" si="28"/>
        <v>0</v>
      </c>
    </row>
    <row r="342" spans="1:10" hidden="1" outlineLevel="1">
      <c r="A342" s="1">
        <f t="shared" si="37"/>
        <v>0</v>
      </c>
      <c r="C342" s="172">
        <f>(Kalkulation_MS1!$AG$30)/100*detail_MS1!$B34</f>
        <v>0</v>
      </c>
      <c r="D342" s="172">
        <f>(Kalkulation_MS1!$AG$30)/100*detail_MS1!$O34</f>
        <v>0</v>
      </c>
      <c r="E342" s="172">
        <f>(Kalkulation_MS1!$AG$30)/100*detail_MS1!$AB34</f>
        <v>0</v>
      </c>
      <c r="F342" s="172">
        <f>(Kalkulation_MS1!$AG$30)/100*detail_MS1!$AO34</f>
        <v>0</v>
      </c>
      <c r="G342" s="172">
        <f>(Kalkulation_MS1!$AG$30)/100*detail_MS1!$BB34</f>
        <v>0</v>
      </c>
      <c r="H342" s="172">
        <f>(Kalkulation_MS1!$AG$30)/100*detail_MS1!$BO34</f>
        <v>0</v>
      </c>
      <c r="I342" s="172">
        <f>(Kalkulation_MS1!$AG$30)/100*detail_MS1!$CB34</f>
        <v>0</v>
      </c>
      <c r="J342" s="206">
        <f t="shared" si="28"/>
        <v>0</v>
      </c>
    </row>
    <row r="343" spans="1:10" hidden="1" outlineLevel="1">
      <c r="A343" s="1">
        <f t="shared" si="37"/>
        <v>0</v>
      </c>
      <c r="C343" s="172">
        <f>(Kalkulation_MS1!$AH$30)/100*detail_MS1!$B35</f>
        <v>0</v>
      </c>
      <c r="D343" s="172">
        <f>(Kalkulation_MS1!$AH$30)/100*detail_MS1!$O35</f>
        <v>0</v>
      </c>
      <c r="E343" s="172">
        <f>(Kalkulation_MS1!$AH$30)/100*detail_MS1!$AB35</f>
        <v>0</v>
      </c>
      <c r="F343" s="172">
        <f>(Kalkulation_MS1!$AH$30)/100*detail_MS1!$AO35</f>
        <v>0</v>
      </c>
      <c r="G343" s="172">
        <f>(Kalkulation_MS1!$AH$30)/100*detail_MS1!$BB35</f>
        <v>0</v>
      </c>
      <c r="H343" s="172">
        <f>(Kalkulation_MS1!$AH$30)/100*detail_MS1!$BO35</f>
        <v>0</v>
      </c>
      <c r="I343" s="172">
        <f>(Kalkulation_MS1!$AH$30)/100*detail_MS1!$CB35</f>
        <v>0</v>
      </c>
      <c r="J343" s="206">
        <f t="shared" si="28"/>
        <v>0</v>
      </c>
    </row>
    <row r="344" spans="1:10" hidden="1" outlineLevel="1">
      <c r="A344" s="1">
        <f t="shared" si="37"/>
        <v>0</v>
      </c>
      <c r="C344" s="172">
        <f>(Kalkulation_MS1!$AI$30)/100*detail_MS1!$B36</f>
        <v>0</v>
      </c>
      <c r="D344" s="172">
        <f>(Kalkulation_MS1!$AI$30)/100*detail_MS1!$O36</f>
        <v>0</v>
      </c>
      <c r="E344" s="172">
        <f>(Kalkulation_MS1!$AI$30)/100*detail_MS1!$AB36</f>
        <v>0</v>
      </c>
      <c r="F344" s="172">
        <f>(Kalkulation_MS1!$AI$30)/100*detail_MS1!$AO36</f>
        <v>0</v>
      </c>
      <c r="G344" s="172">
        <f>(Kalkulation_MS1!$AI$30)/100*detail_MS1!$BB36</f>
        <v>0</v>
      </c>
      <c r="H344" s="172">
        <f>(Kalkulation_MS1!$AI$30)/100*detail_MS1!$BO36</f>
        <v>0</v>
      </c>
      <c r="I344" s="172">
        <f>(Kalkulation_MS1!$AI$30)/100*detail_MS1!$CB36</f>
        <v>0</v>
      </c>
      <c r="J344" s="206">
        <f t="shared" si="28"/>
        <v>0</v>
      </c>
    </row>
    <row r="345" spans="1:10" hidden="1" outlineLevel="1">
      <c r="A345" s="1">
        <f t="shared" si="37"/>
        <v>0</v>
      </c>
      <c r="C345" s="172">
        <f>(Kalkulation_MS1!$AJ$30)/100*detail_MS1!$B37</f>
        <v>0</v>
      </c>
      <c r="D345" s="172">
        <f>(Kalkulation_MS1!$AJ$30)/100*detail_MS1!$O37</f>
        <v>0</v>
      </c>
      <c r="E345" s="172">
        <f>(Kalkulation_MS1!$AJ$30)/100*detail_MS1!$AB37</f>
        <v>0</v>
      </c>
      <c r="F345" s="172">
        <f>(Kalkulation_MS1!$AJ$30)/100*detail_MS1!$AO37</f>
        <v>0</v>
      </c>
      <c r="G345" s="172">
        <f>(Kalkulation_MS1!$AJ$30)/100*detail_MS1!$BB37</f>
        <v>0</v>
      </c>
      <c r="H345" s="172">
        <f>(Kalkulation_MS1!$AJ$30)/100*detail_MS1!$BO37</f>
        <v>0</v>
      </c>
      <c r="I345" s="172">
        <f>(Kalkulation_MS1!$AJ$30)/100*detail_MS1!$CB37</f>
        <v>0</v>
      </c>
      <c r="J345" s="206">
        <f t="shared" si="28"/>
        <v>0</v>
      </c>
    </row>
    <row r="346" spans="1:10" hidden="1" outlineLevel="1">
      <c r="A346" s="1">
        <f t="shared" si="37"/>
        <v>0</v>
      </c>
      <c r="C346" s="172">
        <f>(Kalkulation_MS1!$AK$30)/100*detail_MS1!$B38</f>
        <v>0</v>
      </c>
      <c r="D346" s="172">
        <f>(Kalkulation_MS1!$AK$30)/100*detail_MS1!$O38</f>
        <v>0</v>
      </c>
      <c r="E346" s="172">
        <f>(Kalkulation_MS1!$AK$30)/100*detail_MS1!$AB38</f>
        <v>0</v>
      </c>
      <c r="F346" s="172">
        <f>(Kalkulation_MS1!$AK$30)/100*detail_MS1!$AO38</f>
        <v>0</v>
      </c>
      <c r="G346" s="172">
        <f>(Kalkulation_MS1!$AK$30)/100*detail_MS1!$BB38</f>
        <v>0</v>
      </c>
      <c r="H346" s="172">
        <f>(Kalkulation_MS1!$AK$30)/100*detail_MS1!$BO38</f>
        <v>0</v>
      </c>
      <c r="I346" s="172">
        <f>(Kalkulation_MS1!$AK$30)/100*detail_MS1!$CB38</f>
        <v>0</v>
      </c>
      <c r="J346" s="206">
        <f t="shared" si="28"/>
        <v>0</v>
      </c>
    </row>
    <row r="347" spans="1:10" hidden="1" outlineLevel="1">
      <c r="A347" s="1">
        <f t="shared" si="37"/>
        <v>0</v>
      </c>
      <c r="C347" s="172">
        <f>(Kalkulation_MS1!$AL$30)/100*detail_MS1!$B39</f>
        <v>0</v>
      </c>
      <c r="D347" s="172">
        <f>(Kalkulation_MS1!$AL$30)/100*detail_MS1!$O39</f>
        <v>0</v>
      </c>
      <c r="E347" s="172">
        <f>(Kalkulation_MS1!$AL$30)/100*detail_MS1!$AB39</f>
        <v>0</v>
      </c>
      <c r="F347" s="172">
        <f>(Kalkulation_MS1!$AL$30)/100*detail_MS1!$AO39</f>
        <v>0</v>
      </c>
      <c r="G347" s="172">
        <f>(Kalkulation_MS1!$AL$30)/100*detail_MS1!$BB39</f>
        <v>0</v>
      </c>
      <c r="H347" s="172">
        <f>(Kalkulation_MS1!$AL$30)/100*detail_MS1!$BO39</f>
        <v>0</v>
      </c>
      <c r="I347" s="172">
        <f>(Kalkulation_MS1!$AL$30)/100*detail_MS1!$CB39</f>
        <v>0</v>
      </c>
      <c r="J347" s="206">
        <f t="shared" si="28"/>
        <v>0</v>
      </c>
    </row>
    <row r="348" spans="1:10" hidden="1" outlineLevel="1">
      <c r="A348" s="1">
        <f t="shared" si="37"/>
        <v>0</v>
      </c>
      <c r="C348" s="172">
        <f>(Kalkulation_MS1!$AM$30)/100*detail_MS1!$B40</f>
        <v>0</v>
      </c>
      <c r="D348" s="172">
        <f>(Kalkulation_MS1!$AM$30)/100*detail_MS1!$O40</f>
        <v>0</v>
      </c>
      <c r="E348" s="172">
        <f>(Kalkulation_MS1!$AM$30)/100*detail_MS1!$AB40</f>
        <v>0</v>
      </c>
      <c r="F348" s="172">
        <f>(Kalkulation_MS1!$AM$30)/100*detail_MS1!$AO40</f>
        <v>0</v>
      </c>
      <c r="G348" s="172">
        <f>(Kalkulation_MS1!$AM$30)/100*detail_MS1!$BB40</f>
        <v>0</v>
      </c>
      <c r="H348" s="172">
        <f>(Kalkulation_MS1!$AM$30)/100*detail_MS1!$BO40</f>
        <v>0</v>
      </c>
      <c r="I348" s="172">
        <f>(Kalkulation_MS1!$AM$30)/100*detail_MS1!$CB40</f>
        <v>0</v>
      </c>
      <c r="J348" s="206">
        <f t="shared" si="28"/>
        <v>0</v>
      </c>
    </row>
    <row r="349" spans="1:10" hidden="1" outlineLevel="1">
      <c r="A349" s="1">
        <f t="shared" si="37"/>
        <v>0</v>
      </c>
      <c r="C349" s="172">
        <f>(Kalkulation_MS1!$AN$30)/100*detail_MS1!$B41</f>
        <v>0</v>
      </c>
      <c r="D349" s="172">
        <f>(Kalkulation_MS1!$AN$30)/100*detail_MS1!$O41</f>
        <v>0</v>
      </c>
      <c r="E349" s="172">
        <f>(Kalkulation_MS1!$AN$30)/100*detail_MS1!$AB41</f>
        <v>0</v>
      </c>
      <c r="F349" s="172">
        <f>(Kalkulation_MS1!$AN$30)/100*detail_MS1!$AO41</f>
        <v>0</v>
      </c>
      <c r="G349" s="172">
        <f>(Kalkulation_MS1!$AN$30)/100*detail_MS1!$BB41</f>
        <v>0</v>
      </c>
      <c r="H349" s="172">
        <f>(Kalkulation_MS1!$AN$30)/100*detail_MS1!$BO41</f>
        <v>0</v>
      </c>
      <c r="I349" s="172">
        <f>(Kalkulation_MS1!$AN$30)/100*detail_MS1!$CB41</f>
        <v>0</v>
      </c>
      <c r="J349" s="206">
        <f t="shared" si="28"/>
        <v>0</v>
      </c>
    </row>
    <row r="350" spans="1:10" hidden="1" outlineLevel="1">
      <c r="A350" s="1">
        <f t="shared" si="37"/>
        <v>0</v>
      </c>
      <c r="C350" s="172">
        <f>(Kalkulation_MS1!$AO$30)/100*detail_MS1!$B42</f>
        <v>0</v>
      </c>
      <c r="D350" s="172">
        <f>(Kalkulation_MS1!$AO$30)/100*detail_MS1!$O42</f>
        <v>0</v>
      </c>
      <c r="E350" s="172">
        <f>(Kalkulation_MS1!$AO$30)/100*detail_MS1!$AB42</f>
        <v>0</v>
      </c>
      <c r="F350" s="172">
        <f>(Kalkulation_MS1!$AO$30)/100*detail_MS1!$AO42</f>
        <v>0</v>
      </c>
      <c r="G350" s="172">
        <f>(Kalkulation_MS1!$AO$30)/100*detail_MS1!$BB42</f>
        <v>0</v>
      </c>
      <c r="H350" s="172">
        <f>(Kalkulation_MS1!$AO$30)/100*detail_MS1!$BO42</f>
        <v>0</v>
      </c>
      <c r="I350" s="172">
        <f>(Kalkulation_MS1!$AO$30)/100*detail_MS1!$CB42</f>
        <v>0</v>
      </c>
      <c r="J350" s="206">
        <f t="shared" si="28"/>
        <v>0</v>
      </c>
    </row>
    <row r="351" spans="1:10" hidden="1" outlineLevel="1">
      <c r="A351" s="1">
        <f t="shared" si="37"/>
        <v>0</v>
      </c>
      <c r="C351" s="172">
        <f>(Kalkulation_MS1!$AP$30)/100*detail_MS1!$B43</f>
        <v>0</v>
      </c>
      <c r="D351" s="172">
        <f>(Kalkulation_MS1!$AP$30)/100*detail_MS1!$O43</f>
        <v>0</v>
      </c>
      <c r="E351" s="172">
        <f>(Kalkulation_MS1!$AP$30)/100*detail_MS1!$AB43</f>
        <v>0</v>
      </c>
      <c r="F351" s="172">
        <f>(Kalkulation_MS1!$AP$30)/100*detail_MS1!$AO43</f>
        <v>0</v>
      </c>
      <c r="G351" s="172">
        <f>(Kalkulation_MS1!$AP$30)/100*detail_MS1!$BB43</f>
        <v>0</v>
      </c>
      <c r="H351" s="172">
        <f>(Kalkulation_MS1!$AP$30)/100*detail_MS1!$BO43</f>
        <v>0</v>
      </c>
      <c r="I351" s="172">
        <f>(Kalkulation_MS1!$AP$30)/100*detail_MS1!$CB43</f>
        <v>0</v>
      </c>
      <c r="J351" s="206">
        <f t="shared" si="28"/>
        <v>0</v>
      </c>
    </row>
    <row r="352" spans="1:10" hidden="1" outlineLevel="1">
      <c r="A352" s="1">
        <f t="shared" si="37"/>
        <v>0</v>
      </c>
      <c r="C352" s="172">
        <f>(Kalkulation_MS1!$AQ$30)/100*detail_MS1!$B44</f>
        <v>0</v>
      </c>
      <c r="D352" s="172">
        <f>(Kalkulation_MS1!$AQ$30)/100*detail_MS1!$O44</f>
        <v>0</v>
      </c>
      <c r="E352" s="172">
        <f>(Kalkulation_MS1!$AQ$30)/100*detail_MS1!$AB44</f>
        <v>0</v>
      </c>
      <c r="F352" s="172">
        <f>(Kalkulation_MS1!$AQ$30)/100*detail_MS1!$AO44</f>
        <v>0</v>
      </c>
      <c r="G352" s="172">
        <f>(Kalkulation_MS1!$AQ$30)/100*detail_MS1!$BB44</f>
        <v>0</v>
      </c>
      <c r="H352" s="172">
        <f>(Kalkulation_MS1!$AQ$30)/100*detail_MS1!$BO44</f>
        <v>0</v>
      </c>
      <c r="I352" s="172">
        <f>(Kalkulation_MS1!$AQ$30)/100*detail_MS1!$CB44</f>
        <v>0</v>
      </c>
      <c r="J352" s="206">
        <f t="shared" si="28"/>
        <v>0</v>
      </c>
    </row>
    <row r="353" spans="1:11" hidden="1" outlineLevel="1">
      <c r="A353" s="1">
        <f t="shared" si="37"/>
        <v>0</v>
      </c>
      <c r="C353" s="172">
        <f>(Kalkulation_MS1!$AR$30)/100*detail_MS1!$B45</f>
        <v>0</v>
      </c>
      <c r="D353" s="172">
        <f>(Kalkulation_MS1!$AR$30)/100*detail_MS1!$O45</f>
        <v>0</v>
      </c>
      <c r="E353" s="172">
        <f>(Kalkulation_MS1!$AR$30)/100*detail_MS1!$AB45</f>
        <v>0</v>
      </c>
      <c r="F353" s="172">
        <f>(Kalkulation_MS1!$AR$30)/100*detail_MS1!$AO45</f>
        <v>0</v>
      </c>
      <c r="G353" s="172">
        <f>(Kalkulation_MS1!$AR$30)/100*detail_MS1!$BB45</f>
        <v>0</v>
      </c>
      <c r="H353" s="172">
        <f>(Kalkulation_MS1!$AR$30)/100*detail_MS1!$BO45</f>
        <v>0</v>
      </c>
      <c r="I353" s="172">
        <f>(Kalkulation_MS1!$AR$30)/100*detail_MS1!$CB45</f>
        <v>0</v>
      </c>
      <c r="J353" s="206">
        <f t="shared" si="28"/>
        <v>0</v>
      </c>
    </row>
    <row r="354" spans="1:11" hidden="1" outlineLevel="1">
      <c r="A354" s="1">
        <f t="shared" si="37"/>
        <v>0</v>
      </c>
      <c r="C354" s="172">
        <f>(Kalkulation_MS1!$AS$30)/100*detail_MS1!$B46</f>
        <v>0</v>
      </c>
      <c r="D354" s="172">
        <f>(Kalkulation_MS1!$AS$30)/100*detail_MS1!$O46</f>
        <v>0</v>
      </c>
      <c r="E354" s="172">
        <f>(Kalkulation_MS1!$AS$30)/100*detail_MS1!$AB46</f>
        <v>0</v>
      </c>
      <c r="F354" s="172">
        <f>(Kalkulation_MS1!$AS$30)/100*detail_MS1!$AO46</f>
        <v>0</v>
      </c>
      <c r="G354" s="172">
        <f>(Kalkulation_MS1!$AS$30)/100*detail_MS1!$BB46</f>
        <v>0</v>
      </c>
      <c r="H354" s="172">
        <f>(Kalkulation_MS1!$AS$30)/100*detail_MS1!$BO46</f>
        <v>0</v>
      </c>
      <c r="I354" s="172">
        <f>(Kalkulation_MS1!$AS$30)/100*detail_MS1!$CB46</f>
        <v>0</v>
      </c>
      <c r="J354" s="206">
        <f t="shared" si="28"/>
        <v>0</v>
      </c>
    </row>
    <row r="355" spans="1:11" hidden="1" outlineLevel="1">
      <c r="A355" s="88" t="s">
        <v>448</v>
      </c>
      <c r="B355" s="88"/>
      <c r="C355" s="201">
        <f>SUM(C315:C354)</f>
        <v>399.6</v>
      </c>
      <c r="D355" s="201">
        <f t="shared" ref="D355:J355" si="38">SUM(D315:D354)</f>
        <v>399.6</v>
      </c>
      <c r="E355" s="201">
        <f t="shared" si="38"/>
        <v>399.6</v>
      </c>
      <c r="F355" s="201">
        <f t="shared" si="38"/>
        <v>399.6</v>
      </c>
      <c r="G355" s="201">
        <f t="shared" si="38"/>
        <v>399.6</v>
      </c>
      <c r="H355" s="201">
        <f t="shared" si="38"/>
        <v>399.6</v>
      </c>
      <c r="I355" s="201">
        <f t="shared" si="38"/>
        <v>399.6</v>
      </c>
      <c r="J355" s="79">
        <f t="shared" si="38"/>
        <v>2797.2</v>
      </c>
      <c r="K355" s="172">
        <f>Kalkulation_MS1!AT56*7</f>
        <v>2797.2000000000003</v>
      </c>
    </row>
    <row r="356" spans="1:11" hidden="1" outlineLevel="1">
      <c r="A356" s="203" t="s">
        <v>449</v>
      </c>
      <c r="J356" s="205">
        <f t="shared" si="28"/>
        <v>0</v>
      </c>
    </row>
    <row r="357" spans="1:11" hidden="1" outlineLevel="1">
      <c r="A357" s="1">
        <f t="shared" ref="A357:A366" si="39">A315</f>
        <v>0</v>
      </c>
      <c r="C357" s="172">
        <f>(Kalkulation_MS1!$F$31)/100*detail_MS1!B7</f>
        <v>222.00000000000003</v>
      </c>
      <c r="D357" s="172">
        <f>(Kalkulation_MS1!$F$31)/100*detail_MS1!O7</f>
        <v>222.00000000000003</v>
      </c>
      <c r="E357" s="172">
        <f>(Kalkulation_MS1!$F$31)/100*detail_MS1!AB7</f>
        <v>222.00000000000003</v>
      </c>
      <c r="F357" s="172">
        <f>(Kalkulation_MS1!$F$31)/100*detail_MS1!AO7</f>
        <v>222.00000000000003</v>
      </c>
      <c r="G357" s="172">
        <f>(Kalkulation_MS1!$F$31)/100*detail_MS1!BB7</f>
        <v>222.00000000000003</v>
      </c>
      <c r="H357" s="172">
        <f>(Kalkulation_MS1!$F$31)/100*detail_MS1!BO7</f>
        <v>222.00000000000003</v>
      </c>
      <c r="I357" s="172">
        <f>(Kalkulation_MS1!$F$31)/100*detail_MS1!CB7</f>
        <v>222.00000000000003</v>
      </c>
      <c r="J357" s="206">
        <f t="shared" si="28"/>
        <v>1554.0000000000002</v>
      </c>
    </row>
    <row r="358" spans="1:11" hidden="1" outlineLevel="1">
      <c r="A358" s="1">
        <f t="shared" si="39"/>
        <v>0</v>
      </c>
      <c r="C358" s="172">
        <f>(Kalkulation_MS1!$G$31)/100*detail_MS1!B8</f>
        <v>0</v>
      </c>
      <c r="D358" s="172">
        <f>(Kalkulation_MS1!$G$31)/100*detail_MS1!O8</f>
        <v>0</v>
      </c>
      <c r="E358" s="172">
        <f>(Kalkulation_MS1!$G$31)/100*detail_MS1!AB8</f>
        <v>0</v>
      </c>
      <c r="F358" s="172">
        <f>(Kalkulation_MS1!$G$31)/100*detail_MS1!AO8</f>
        <v>0</v>
      </c>
      <c r="G358" s="172">
        <f>(Kalkulation_MS1!$G$31)/100*detail_MS1!BB8</f>
        <v>0</v>
      </c>
      <c r="H358" s="172">
        <f>(Kalkulation_MS1!$G$31)/100*detail_MS1!BO8</f>
        <v>0</v>
      </c>
      <c r="I358" s="172">
        <f>(Kalkulation_MS1!$G$31)/100*detail_MS1!CB8</f>
        <v>0</v>
      </c>
      <c r="J358" s="206">
        <f t="shared" si="28"/>
        <v>0</v>
      </c>
    </row>
    <row r="359" spans="1:11" hidden="1" outlineLevel="1">
      <c r="A359" s="1">
        <f t="shared" si="39"/>
        <v>0</v>
      </c>
      <c r="C359" s="172">
        <f>(Kalkulation_MS1!$H$31)/100*detail_MS1!B9</f>
        <v>0</v>
      </c>
      <c r="D359" s="172">
        <f>(Kalkulation_MS1!$H$31)/100*detail_MS1!O9</f>
        <v>0</v>
      </c>
      <c r="E359" s="172">
        <f>(Kalkulation_MS1!$H$31)/100*detail_MS1!AB9</f>
        <v>0</v>
      </c>
      <c r="F359" s="172">
        <f>(Kalkulation_MS1!$H$31)/100*detail_MS1!AO9</f>
        <v>0</v>
      </c>
      <c r="G359" s="172">
        <f>(Kalkulation_MS1!$H$31)/100*detail_MS1!BB9</f>
        <v>0</v>
      </c>
      <c r="H359" s="172">
        <f>(Kalkulation_MS1!$H$31)/100*detail_MS1!BO9</f>
        <v>0</v>
      </c>
      <c r="I359" s="172">
        <f>(Kalkulation_MS1!$H$31)/100*detail_MS1!CB9</f>
        <v>0</v>
      </c>
      <c r="J359" s="206">
        <f t="shared" si="28"/>
        <v>0</v>
      </c>
    </row>
    <row r="360" spans="1:11" hidden="1" outlineLevel="1">
      <c r="A360" s="1">
        <f t="shared" si="39"/>
        <v>0</v>
      </c>
      <c r="C360" s="172">
        <f>(Kalkulation_MS1!$I$31)/100*detail_MS1!B10</f>
        <v>0</v>
      </c>
      <c r="D360" s="172">
        <f>(Kalkulation_MS1!$I$31)/100*detail_MS1!O10</f>
        <v>0</v>
      </c>
      <c r="E360" s="172">
        <f>(Kalkulation_MS1!$I$31)/100*detail_MS1!AB10</f>
        <v>0</v>
      </c>
      <c r="F360" s="172">
        <f>(Kalkulation_MS1!$I$31)/100*detail_MS1!AO10</f>
        <v>0</v>
      </c>
      <c r="G360" s="172">
        <f>(Kalkulation_MS1!$I$31)/100*detail_MS1!BB10</f>
        <v>0</v>
      </c>
      <c r="H360" s="172">
        <f>(Kalkulation_MS1!$I$31)/100*detail_MS1!BO10</f>
        <v>0</v>
      </c>
      <c r="I360" s="172">
        <f>(Kalkulation_MS1!$I$31)/100*detail_MS1!CB10</f>
        <v>0</v>
      </c>
      <c r="J360" s="206">
        <f t="shared" si="28"/>
        <v>0</v>
      </c>
    </row>
    <row r="361" spans="1:11" hidden="1" outlineLevel="1">
      <c r="A361" s="1">
        <f t="shared" si="39"/>
        <v>0</v>
      </c>
      <c r="C361" s="172">
        <f>(Kalkulation_MS1!$J$31)/100*detail_MS1!B11</f>
        <v>0</v>
      </c>
      <c r="D361" s="172">
        <f>(Kalkulation_MS1!$J$31)/100*detail_MS1!O11</f>
        <v>0</v>
      </c>
      <c r="E361" s="172">
        <f>(Kalkulation_MS1!$J$31)/100*detail_MS1!AB11</f>
        <v>0</v>
      </c>
      <c r="F361" s="172">
        <f>(Kalkulation_MS1!$J$31)/100*detail_MS1!AO11</f>
        <v>0</v>
      </c>
      <c r="G361" s="172">
        <f>(Kalkulation_MS1!$J$31)/100*detail_MS1!BB11</f>
        <v>0</v>
      </c>
      <c r="H361" s="172">
        <f>(Kalkulation_MS1!$J$31)/100*detail_MS1!BO11</f>
        <v>0</v>
      </c>
      <c r="I361" s="172">
        <f>(Kalkulation_MS1!$J$31)/100*detail_MS1!CB11</f>
        <v>0</v>
      </c>
      <c r="J361" s="206">
        <f t="shared" si="28"/>
        <v>0</v>
      </c>
    </row>
    <row r="362" spans="1:11" hidden="1" outlineLevel="1">
      <c r="A362" s="1">
        <f t="shared" si="39"/>
        <v>0</v>
      </c>
      <c r="C362" s="172">
        <f>(Kalkulation_MS1!$K$31)/100*detail_MS1!B12</f>
        <v>0</v>
      </c>
      <c r="D362" s="172">
        <f>(Kalkulation_MS1!$K$31)/100*detail_MS1!O12</f>
        <v>0</v>
      </c>
      <c r="E362" s="172">
        <f>(Kalkulation_MS1!$K$31)/100*detail_MS1!AB12</f>
        <v>0</v>
      </c>
      <c r="F362" s="172">
        <f>(Kalkulation_MS1!$K$31)/100*detail_MS1!AO12</f>
        <v>0</v>
      </c>
      <c r="G362" s="172">
        <f>(Kalkulation_MS1!$K$31)/100*detail_MS1!BB12</f>
        <v>0</v>
      </c>
      <c r="H362" s="172">
        <f>(Kalkulation_MS1!$K$31)/100*detail_MS1!BO12</f>
        <v>0</v>
      </c>
      <c r="I362" s="172">
        <f>(Kalkulation_MS1!$K$31)/100*detail_MS1!CB12</f>
        <v>0</v>
      </c>
      <c r="J362" s="206">
        <f t="shared" si="28"/>
        <v>0</v>
      </c>
    </row>
    <row r="363" spans="1:11" hidden="1" outlineLevel="1">
      <c r="A363" s="1">
        <f t="shared" si="39"/>
        <v>0</v>
      </c>
      <c r="C363" s="172">
        <f>(Kalkulation_MS1!$L$31)/100*detail_MS1!B13</f>
        <v>0</v>
      </c>
      <c r="D363" s="172">
        <f>(Kalkulation_MS1!$L$31)/100*detail_MS1!O13</f>
        <v>0</v>
      </c>
      <c r="E363" s="172">
        <f>(Kalkulation_MS1!$L$31)/100*detail_MS1!AB13</f>
        <v>0</v>
      </c>
      <c r="F363" s="172">
        <f>(Kalkulation_MS1!$L$31)/100*detail_MS1!AO13</f>
        <v>0</v>
      </c>
      <c r="G363" s="172">
        <f>(Kalkulation_MS1!$L$31)/100*detail_MS1!BB13</f>
        <v>0</v>
      </c>
      <c r="H363" s="172">
        <f>(Kalkulation_MS1!$L$31)/100*detail_MS1!BO13</f>
        <v>0</v>
      </c>
      <c r="I363" s="172">
        <f>(Kalkulation_MS1!$L$31)/100*detail_MS1!CB13</f>
        <v>0</v>
      </c>
      <c r="J363" s="206">
        <f t="shared" si="28"/>
        <v>0</v>
      </c>
    </row>
    <row r="364" spans="1:11" hidden="1" outlineLevel="1">
      <c r="A364" s="1">
        <f t="shared" si="39"/>
        <v>0</v>
      </c>
      <c r="C364" s="172">
        <f>(Kalkulation_MS1!$M$31)/100*detail_MS1!B14</f>
        <v>0</v>
      </c>
      <c r="D364" s="172">
        <f>(Kalkulation_MS1!$M$31)/100*detail_MS1!O14</f>
        <v>0</v>
      </c>
      <c r="E364" s="172">
        <f>(Kalkulation_MS1!$M$31)/100*detail_MS1!AB14</f>
        <v>0</v>
      </c>
      <c r="F364" s="172">
        <f>(Kalkulation_MS1!$M$31)/100*detail_MS1!AO14</f>
        <v>0</v>
      </c>
      <c r="G364" s="172">
        <f>(Kalkulation_MS1!$M$31)/100*detail_MS1!BB14</f>
        <v>0</v>
      </c>
      <c r="H364" s="172">
        <f>(Kalkulation_MS1!$M$31)/100*detail_MS1!BO14</f>
        <v>0</v>
      </c>
      <c r="I364" s="172">
        <f>(Kalkulation_MS1!$M$31)/100*detail_MS1!CB14</f>
        <v>0</v>
      </c>
      <c r="J364" s="206">
        <f t="shared" si="28"/>
        <v>0</v>
      </c>
    </row>
    <row r="365" spans="1:11" hidden="1" outlineLevel="1">
      <c r="A365" s="1">
        <f t="shared" si="39"/>
        <v>0</v>
      </c>
      <c r="C365" s="172">
        <f>(Kalkulation_MS1!$N$31)/100*detail_MS1!B15</f>
        <v>0</v>
      </c>
      <c r="D365" s="172">
        <f>(Kalkulation_MS1!$N$31)/100*detail_MS1!O15</f>
        <v>0</v>
      </c>
      <c r="E365" s="172">
        <f>(Kalkulation_MS1!$N$31)/100*detail_MS1!AB15</f>
        <v>0</v>
      </c>
      <c r="F365" s="172">
        <f>(Kalkulation_MS1!$N$31)/100*detail_MS1!AO15</f>
        <v>0</v>
      </c>
      <c r="G365" s="172">
        <f>(Kalkulation_MS1!$N$31)/100*detail_MS1!BB15</f>
        <v>0</v>
      </c>
      <c r="H365" s="172">
        <f>(Kalkulation_MS1!$N$31)/100*detail_MS1!BO15</f>
        <v>0</v>
      </c>
      <c r="I365" s="172">
        <f>(Kalkulation_MS1!$N$31)/100*detail_MS1!CB15</f>
        <v>0</v>
      </c>
      <c r="J365" s="206">
        <f t="shared" si="28"/>
        <v>0</v>
      </c>
    </row>
    <row r="366" spans="1:11" hidden="1" outlineLevel="1">
      <c r="A366" s="1">
        <f t="shared" si="39"/>
        <v>0</v>
      </c>
      <c r="C366" s="172">
        <f>(Kalkulation_MS1!$O$31)/100*detail_MS1!B16</f>
        <v>0</v>
      </c>
      <c r="D366" s="172">
        <f>(Kalkulation_MS1!$O$31)/100*detail_MS1!O16</f>
        <v>0</v>
      </c>
      <c r="E366" s="172">
        <f>(Kalkulation_MS1!$O$31)/100*detail_MS1!AB16</f>
        <v>0</v>
      </c>
      <c r="F366" s="172">
        <f>(Kalkulation_MS1!$O$31)/100*detail_MS1!AO16</f>
        <v>0</v>
      </c>
      <c r="G366" s="172">
        <f>(Kalkulation_MS1!$O$31)/100*detail_MS1!BB16</f>
        <v>0</v>
      </c>
      <c r="H366" s="172">
        <f>(Kalkulation_MS1!$O$31)/100*detail_MS1!BO16</f>
        <v>0</v>
      </c>
      <c r="I366" s="172">
        <f>(Kalkulation_MS1!$O$31)/100*detail_MS1!CB16</f>
        <v>0</v>
      </c>
      <c r="J366" s="206">
        <f t="shared" si="28"/>
        <v>0</v>
      </c>
    </row>
    <row r="367" spans="1:11" hidden="1" outlineLevel="1">
      <c r="A367" s="1">
        <f t="shared" ref="A367:A396" si="40">A325</f>
        <v>0</v>
      </c>
      <c r="C367" s="172">
        <f>(Kalkulation_MS1!$P$31)/100*detail_MS1!B17</f>
        <v>0</v>
      </c>
      <c r="D367" s="172">
        <f>(Kalkulation_MS1!$P$31)/100*detail_MS1!O17</f>
        <v>0</v>
      </c>
      <c r="E367" s="172">
        <f>(Kalkulation_MS1!$P$31)/100*detail_MS1!AB17</f>
        <v>0</v>
      </c>
      <c r="F367" s="172">
        <f>(Kalkulation_MS1!$P$31)/100*detail_MS1!AO17</f>
        <v>0</v>
      </c>
      <c r="G367" s="172">
        <f>(Kalkulation_MS1!$P$31)/100*detail_MS1!BB17</f>
        <v>0</v>
      </c>
      <c r="H367" s="172">
        <f>(Kalkulation_MS1!$P$31)/100*detail_MS1!BO17</f>
        <v>0</v>
      </c>
      <c r="I367" s="172">
        <f>(Kalkulation_MS1!$P$31)/100*detail_MS1!CB17</f>
        <v>0</v>
      </c>
      <c r="J367" s="206">
        <f t="shared" ref="J367:J396" si="41">SUM(C367:I367)</f>
        <v>0</v>
      </c>
    </row>
    <row r="368" spans="1:11" hidden="1" outlineLevel="1">
      <c r="A368" s="1">
        <f t="shared" si="40"/>
        <v>0</v>
      </c>
      <c r="C368" s="172">
        <f>(Kalkulation_MS1!$Q$31)/100*detail_MS1!B18</f>
        <v>0</v>
      </c>
      <c r="D368" s="172">
        <f>(Kalkulation_MS1!$Q$31)/100*detail_MS1!O18</f>
        <v>0</v>
      </c>
      <c r="E368" s="172">
        <f>(Kalkulation_MS1!$Q$31)/100*detail_MS1!AB18</f>
        <v>0</v>
      </c>
      <c r="F368" s="172">
        <f>(Kalkulation_MS1!$Q$31)/100*detail_MS1!AO18</f>
        <v>0</v>
      </c>
      <c r="G368" s="172">
        <f>(Kalkulation_MS1!$Q$31)/100*detail_MS1!BB18</f>
        <v>0</v>
      </c>
      <c r="H368" s="172">
        <f>(Kalkulation_MS1!$Q$31)/100*detail_MS1!BO18</f>
        <v>0</v>
      </c>
      <c r="I368" s="172">
        <f>(Kalkulation_MS1!$Q$31)/100*detail_MS1!CB18</f>
        <v>0</v>
      </c>
      <c r="J368" s="206">
        <f t="shared" si="41"/>
        <v>0</v>
      </c>
    </row>
    <row r="369" spans="1:10" hidden="1" outlineLevel="1">
      <c r="A369" s="1">
        <f t="shared" si="40"/>
        <v>0</v>
      </c>
      <c r="C369" s="172">
        <f>(Kalkulation_MS1!$R$31)/100*detail_MS1!B19</f>
        <v>0</v>
      </c>
      <c r="D369" s="172">
        <f>(Kalkulation_MS1!$R$31)/100*detail_MS1!O19</f>
        <v>0</v>
      </c>
      <c r="E369" s="172">
        <f>(Kalkulation_MS1!$R$31)/100*detail_MS1!AB19</f>
        <v>0</v>
      </c>
      <c r="F369" s="172">
        <f>(Kalkulation_MS1!$R$31)/100*detail_MS1!AO19</f>
        <v>0</v>
      </c>
      <c r="G369" s="172">
        <f>(Kalkulation_MS1!$R$31)/100*detail_MS1!BB19</f>
        <v>0</v>
      </c>
      <c r="H369" s="172">
        <f>(Kalkulation_MS1!$R$31)/100*detail_MS1!BO19</f>
        <v>0</v>
      </c>
      <c r="I369" s="172">
        <f>(Kalkulation_MS1!$R$31)/100*detail_MS1!CB19</f>
        <v>0</v>
      </c>
      <c r="J369" s="206">
        <f t="shared" si="41"/>
        <v>0</v>
      </c>
    </row>
    <row r="370" spans="1:10" hidden="1" outlineLevel="1">
      <c r="A370" s="1">
        <f t="shared" si="40"/>
        <v>0</v>
      </c>
      <c r="C370" s="172">
        <f>(Kalkulation_MS1!$S$31)/100*detail_MS1!$B20</f>
        <v>0</v>
      </c>
      <c r="D370" s="172">
        <f>(Kalkulation_MS1!$S$31)/100*detail_MS1!$O20</f>
        <v>0</v>
      </c>
      <c r="E370" s="172">
        <f>(Kalkulation_MS1!$S$31)/100*detail_MS1!$AB20</f>
        <v>0</v>
      </c>
      <c r="F370" s="172">
        <f>(Kalkulation_MS1!$S$31)/100*detail_MS1!$AO20</f>
        <v>0</v>
      </c>
      <c r="G370" s="172">
        <f>(Kalkulation_MS1!$S$31)/100*detail_MS1!$BB20</f>
        <v>0</v>
      </c>
      <c r="H370" s="172">
        <f>(Kalkulation_MS1!$S$31)/100*detail_MS1!$BO20</f>
        <v>0</v>
      </c>
      <c r="I370" s="172">
        <f>(Kalkulation_MS1!$S$31)/100*detail_MS1!$CB20</f>
        <v>0</v>
      </c>
      <c r="J370" s="206">
        <f t="shared" si="41"/>
        <v>0</v>
      </c>
    </row>
    <row r="371" spans="1:10" hidden="1" outlineLevel="1">
      <c r="A371" s="1">
        <f t="shared" si="40"/>
        <v>0</v>
      </c>
      <c r="C371" s="172">
        <f>(Kalkulation_MS1!$T$31)/100*detail_MS1!$B21</f>
        <v>0</v>
      </c>
      <c r="D371" s="172">
        <f>(Kalkulation_MS1!$T$31)/100*detail_MS1!$O21</f>
        <v>0</v>
      </c>
      <c r="E371" s="172">
        <f>(Kalkulation_MS1!$T$31)/100*detail_MS1!$AB21</f>
        <v>0</v>
      </c>
      <c r="F371" s="172">
        <f>(Kalkulation_MS1!$T$31)/100*detail_MS1!$AO21</f>
        <v>0</v>
      </c>
      <c r="G371" s="172">
        <f>(Kalkulation_MS1!$T$31)/100*detail_MS1!$BB21</f>
        <v>0</v>
      </c>
      <c r="H371" s="172">
        <f>(Kalkulation_MS1!$T$31)/100*detail_MS1!$BO21</f>
        <v>0</v>
      </c>
      <c r="I371" s="172">
        <f>(Kalkulation_MS1!$T$31)/100*detail_MS1!$CB21</f>
        <v>0</v>
      </c>
      <c r="J371" s="206">
        <f t="shared" si="41"/>
        <v>0</v>
      </c>
    </row>
    <row r="372" spans="1:10" hidden="1" outlineLevel="1">
      <c r="A372" s="1">
        <f t="shared" si="40"/>
        <v>0</v>
      </c>
      <c r="C372" s="172">
        <f>(Kalkulation_MS1!$U$31)/100*detail_MS1!$B22</f>
        <v>0</v>
      </c>
      <c r="D372" s="172">
        <f>(Kalkulation_MS1!$U$31)/100*detail_MS1!$O22</f>
        <v>0</v>
      </c>
      <c r="E372" s="172">
        <f>(Kalkulation_MS1!$U$31)/100*detail_MS1!$AB22</f>
        <v>0</v>
      </c>
      <c r="F372" s="172">
        <f>(Kalkulation_MS1!$U$31)/100*detail_MS1!$AO22</f>
        <v>0</v>
      </c>
      <c r="G372" s="172">
        <f>(Kalkulation_MS1!$U$31)/100*detail_MS1!$BB22</f>
        <v>0</v>
      </c>
      <c r="H372" s="172">
        <f>(Kalkulation_MS1!$U$31)/100*detail_MS1!$BO22</f>
        <v>0</v>
      </c>
      <c r="I372" s="172">
        <f>(Kalkulation_MS1!$U$31)/100*detail_MS1!$CB22</f>
        <v>0</v>
      </c>
      <c r="J372" s="206">
        <f t="shared" si="41"/>
        <v>0</v>
      </c>
    </row>
    <row r="373" spans="1:10" hidden="1" outlineLevel="1">
      <c r="A373" s="1">
        <f t="shared" si="40"/>
        <v>0</v>
      </c>
      <c r="C373" s="172">
        <f>(Kalkulation_MS1!$V$31)/100*detail_MS1!$B23</f>
        <v>0</v>
      </c>
      <c r="D373" s="172">
        <f>(Kalkulation_MS1!$V$31)/100*detail_MS1!$O23</f>
        <v>0</v>
      </c>
      <c r="E373" s="172">
        <f>(Kalkulation_MS1!$V$31)/100*detail_MS1!$AB23</f>
        <v>0</v>
      </c>
      <c r="F373" s="172">
        <f>(Kalkulation_MS1!$V$31)/100*detail_MS1!$AO23</f>
        <v>0</v>
      </c>
      <c r="G373" s="172">
        <f>(Kalkulation_MS1!$V$31)/100*detail_MS1!$BB23</f>
        <v>0</v>
      </c>
      <c r="H373" s="172">
        <f>(Kalkulation_MS1!$V$31)/100*detail_MS1!$BO23</f>
        <v>0</v>
      </c>
      <c r="I373" s="172">
        <f>(Kalkulation_MS1!$V$31)/100*detail_MS1!$CB23</f>
        <v>0</v>
      </c>
      <c r="J373" s="206">
        <f t="shared" si="41"/>
        <v>0</v>
      </c>
    </row>
    <row r="374" spans="1:10" hidden="1" outlineLevel="1">
      <c r="A374" s="1">
        <f t="shared" si="40"/>
        <v>0</v>
      </c>
      <c r="C374" s="172">
        <f>(Kalkulation_MS1!$W$31)/100*detail_MS1!$B24</f>
        <v>0</v>
      </c>
      <c r="D374" s="172">
        <f>(Kalkulation_MS1!$W$31)/100*detail_MS1!$O24</f>
        <v>0</v>
      </c>
      <c r="E374" s="172">
        <f>(Kalkulation_MS1!$W$31)/100*detail_MS1!$AB24</f>
        <v>0</v>
      </c>
      <c r="F374" s="172">
        <f>(Kalkulation_MS1!$W$31)/100*detail_MS1!$AO24</f>
        <v>0</v>
      </c>
      <c r="G374" s="172">
        <f>(Kalkulation_MS1!$W$31)/100*detail_MS1!$BB24</f>
        <v>0</v>
      </c>
      <c r="H374" s="172">
        <f>(Kalkulation_MS1!$W$31)/100*detail_MS1!$BO24</f>
        <v>0</v>
      </c>
      <c r="I374" s="172">
        <f>(Kalkulation_MS1!$W$31)/100*detail_MS1!$CB24</f>
        <v>0</v>
      </c>
      <c r="J374" s="206">
        <f t="shared" si="41"/>
        <v>0</v>
      </c>
    </row>
    <row r="375" spans="1:10" hidden="1" outlineLevel="1">
      <c r="A375" s="1">
        <f t="shared" si="40"/>
        <v>0</v>
      </c>
      <c r="C375" s="172">
        <f>(Kalkulation_MS1!$X$31)/100*detail_MS1!$B25</f>
        <v>0</v>
      </c>
      <c r="D375" s="172">
        <f>(Kalkulation_MS1!$X$31)/100*detail_MS1!$O25</f>
        <v>0</v>
      </c>
      <c r="E375" s="172">
        <f>(Kalkulation_MS1!$X$31)/100*detail_MS1!$AB25</f>
        <v>0</v>
      </c>
      <c r="F375" s="172">
        <f>(Kalkulation_MS1!$X$31)/100*detail_MS1!$AO25</f>
        <v>0</v>
      </c>
      <c r="G375" s="172">
        <f>(Kalkulation_MS1!$X$31)/100*detail_MS1!$BB25</f>
        <v>0</v>
      </c>
      <c r="H375" s="172">
        <f>(Kalkulation_MS1!$X$31)/100*detail_MS1!$BO25</f>
        <v>0</v>
      </c>
      <c r="I375" s="172">
        <f>(Kalkulation_MS1!$X$31)/100*detail_MS1!$CB25</f>
        <v>0</v>
      </c>
      <c r="J375" s="206">
        <f t="shared" si="41"/>
        <v>0</v>
      </c>
    </row>
    <row r="376" spans="1:10" hidden="1" outlineLevel="1">
      <c r="A376" s="1">
        <f t="shared" si="40"/>
        <v>0</v>
      </c>
      <c r="C376" s="172">
        <f>(Kalkulation_MS1!$Y$31)/100*detail_MS1!$B26</f>
        <v>0</v>
      </c>
      <c r="D376" s="172">
        <f>(Kalkulation_MS1!$Y$31)/100*detail_MS1!$O26</f>
        <v>0</v>
      </c>
      <c r="E376" s="172">
        <f>(Kalkulation_MS1!$Y$31)/100*detail_MS1!$AB26</f>
        <v>0</v>
      </c>
      <c r="F376" s="172">
        <f>(Kalkulation_MS1!$Y$31)/100*detail_MS1!$AO26</f>
        <v>0</v>
      </c>
      <c r="G376" s="172">
        <f>(Kalkulation_MS1!$Y$31)/100*detail_MS1!$BB26</f>
        <v>0</v>
      </c>
      <c r="H376" s="172">
        <f>(Kalkulation_MS1!$Y$31)/100*detail_MS1!$BO26</f>
        <v>0</v>
      </c>
      <c r="I376" s="172">
        <f>(Kalkulation_MS1!$Y$31)/100*detail_MS1!$CB26</f>
        <v>0</v>
      </c>
      <c r="J376" s="206">
        <f t="shared" si="41"/>
        <v>0</v>
      </c>
    </row>
    <row r="377" spans="1:10" hidden="1" outlineLevel="1">
      <c r="A377" s="1">
        <f t="shared" si="40"/>
        <v>0</v>
      </c>
      <c r="C377" s="172">
        <f>(Kalkulation_MS1!$Z$31)/100*detail_MS1!$B27</f>
        <v>0</v>
      </c>
      <c r="D377" s="172">
        <f>(Kalkulation_MS1!$Z$31)/100*detail_MS1!$O27</f>
        <v>0</v>
      </c>
      <c r="E377" s="172">
        <f>(Kalkulation_MS1!$Z$31)/100*detail_MS1!$AB27</f>
        <v>0</v>
      </c>
      <c r="F377" s="172">
        <f>(Kalkulation_MS1!$Z$31)/100*detail_MS1!$AO27</f>
        <v>0</v>
      </c>
      <c r="G377" s="172">
        <f>(Kalkulation_MS1!$Z$31)/100*detail_MS1!$BB27</f>
        <v>0</v>
      </c>
      <c r="H377" s="172">
        <f>(Kalkulation_MS1!$Z$31)/100*detail_MS1!$BO27</f>
        <v>0</v>
      </c>
      <c r="I377" s="172">
        <f>(Kalkulation_MS1!$Z$31)/100*detail_MS1!$CB27</f>
        <v>0</v>
      </c>
      <c r="J377" s="206">
        <f t="shared" si="41"/>
        <v>0</v>
      </c>
    </row>
    <row r="378" spans="1:10" hidden="1" outlineLevel="1">
      <c r="A378" s="1">
        <f t="shared" si="40"/>
        <v>0</v>
      </c>
      <c r="C378" s="172">
        <f>(Kalkulation_MS1!$AA$31)/100*detail_MS1!$B28</f>
        <v>0</v>
      </c>
      <c r="D378" s="172">
        <f>(Kalkulation_MS1!$AA$31)/100*detail_MS1!$O28</f>
        <v>0</v>
      </c>
      <c r="E378" s="172">
        <f>(Kalkulation_MS1!$AA$31)/100*detail_MS1!$AB28</f>
        <v>0</v>
      </c>
      <c r="F378" s="172">
        <f>(Kalkulation_MS1!$AA$31)/100*detail_MS1!$AO28</f>
        <v>0</v>
      </c>
      <c r="G378" s="172">
        <f>(Kalkulation_MS1!$AA$31)/100*detail_MS1!$BB28</f>
        <v>0</v>
      </c>
      <c r="H378" s="172">
        <f>(Kalkulation_MS1!$AA$31)/100*detail_MS1!$BO28</f>
        <v>0</v>
      </c>
      <c r="I378" s="172">
        <f>(Kalkulation_MS1!$AA$31)/100*detail_MS1!$CB28</f>
        <v>0</v>
      </c>
      <c r="J378" s="206">
        <f t="shared" si="41"/>
        <v>0</v>
      </c>
    </row>
    <row r="379" spans="1:10" hidden="1" outlineLevel="1">
      <c r="A379" s="1">
        <f t="shared" si="40"/>
        <v>0</v>
      </c>
      <c r="C379" s="172">
        <f>(Kalkulation_MS1!$AB$31)/100*detail_MS1!$B29</f>
        <v>0</v>
      </c>
      <c r="D379" s="172">
        <f>(Kalkulation_MS1!$AB$31)/100*detail_MS1!$O29</f>
        <v>0</v>
      </c>
      <c r="E379" s="172">
        <f>(Kalkulation_MS1!$AB$31)/100*detail_MS1!$AB29</f>
        <v>0</v>
      </c>
      <c r="F379" s="172">
        <f>(Kalkulation_MS1!$AB$31)/100*detail_MS1!$AO29</f>
        <v>0</v>
      </c>
      <c r="G379" s="172">
        <f>(Kalkulation_MS1!$AB$31)/100*detail_MS1!$BB29</f>
        <v>0</v>
      </c>
      <c r="H379" s="172">
        <f>(Kalkulation_MS1!$AB$31)/100*detail_MS1!$BO29</f>
        <v>0</v>
      </c>
      <c r="I379" s="172">
        <f>(Kalkulation_MS1!$AB$31)/100*detail_MS1!$CB29</f>
        <v>0</v>
      </c>
      <c r="J379" s="206">
        <f t="shared" si="41"/>
        <v>0</v>
      </c>
    </row>
    <row r="380" spans="1:10" hidden="1" outlineLevel="1">
      <c r="A380" s="1">
        <f t="shared" si="40"/>
        <v>0</v>
      </c>
      <c r="C380" s="172">
        <f>(Kalkulation_MS1!$AC$31)/100*detail_MS1!$B30</f>
        <v>0</v>
      </c>
      <c r="D380" s="172">
        <f>(Kalkulation_MS1!$AC$31)/100*detail_MS1!$O30</f>
        <v>0</v>
      </c>
      <c r="E380" s="172">
        <f>(Kalkulation_MS1!$AC$31)/100*detail_MS1!$AB30</f>
        <v>0</v>
      </c>
      <c r="F380" s="172">
        <f>(Kalkulation_MS1!$AC$31)/100*detail_MS1!$AO30</f>
        <v>0</v>
      </c>
      <c r="G380" s="172">
        <f>(Kalkulation_MS1!$AC$31)/100*detail_MS1!$BB30</f>
        <v>0</v>
      </c>
      <c r="H380" s="172">
        <f>(Kalkulation_MS1!$AC$31)/100*detail_MS1!$BO30</f>
        <v>0</v>
      </c>
      <c r="I380" s="172">
        <f>(Kalkulation_MS1!$AC$31)/100*detail_MS1!$CB30</f>
        <v>0</v>
      </c>
      <c r="J380" s="206">
        <f t="shared" si="41"/>
        <v>0</v>
      </c>
    </row>
    <row r="381" spans="1:10" hidden="1" outlineLevel="1">
      <c r="A381" s="1">
        <f t="shared" si="40"/>
        <v>0</v>
      </c>
      <c r="C381" s="172">
        <f>(Kalkulation_MS1!$AD$31)/100*detail_MS1!$B31</f>
        <v>0</v>
      </c>
      <c r="D381" s="172">
        <f>(Kalkulation_MS1!$AD$31)/100*detail_MS1!$O31</f>
        <v>0</v>
      </c>
      <c r="E381" s="172">
        <f>(Kalkulation_MS1!$AD$31)/100*detail_MS1!$AB31</f>
        <v>0</v>
      </c>
      <c r="F381" s="172">
        <f>(Kalkulation_MS1!$AD$31)/100*detail_MS1!$AO31</f>
        <v>0</v>
      </c>
      <c r="G381" s="172">
        <f>(Kalkulation_MS1!$AD$31)/100*detail_MS1!$BB31</f>
        <v>0</v>
      </c>
      <c r="H381" s="172">
        <f>(Kalkulation_MS1!$AD$31)/100*detail_MS1!$BO31</f>
        <v>0</v>
      </c>
      <c r="I381" s="172">
        <f>(Kalkulation_MS1!$AD$31)/100*detail_MS1!$CB31</f>
        <v>0</v>
      </c>
      <c r="J381" s="206">
        <f t="shared" si="41"/>
        <v>0</v>
      </c>
    </row>
    <row r="382" spans="1:10" hidden="1" outlineLevel="1">
      <c r="A382" s="1">
        <f t="shared" si="40"/>
        <v>0</v>
      </c>
      <c r="C382" s="172">
        <f>(Kalkulation_MS1!$AE$31)/100*detail_MS1!$B32</f>
        <v>0</v>
      </c>
      <c r="D382" s="172">
        <f>(Kalkulation_MS1!$AE$31)/100*detail_MS1!$O32</f>
        <v>0</v>
      </c>
      <c r="E382" s="172">
        <f>(Kalkulation_MS1!$AE$31)/100*detail_MS1!$AB32</f>
        <v>0</v>
      </c>
      <c r="F382" s="172">
        <f>(Kalkulation_MS1!$AE$31)/100*detail_MS1!$AO32</f>
        <v>0</v>
      </c>
      <c r="G382" s="172">
        <f>(Kalkulation_MS1!$AE$31)/100*detail_MS1!$BB32</f>
        <v>0</v>
      </c>
      <c r="H382" s="172">
        <f>(Kalkulation_MS1!$AE$31)/100*detail_MS1!$BO32</f>
        <v>0</v>
      </c>
      <c r="I382" s="172">
        <f>(Kalkulation_MS1!$AE$31)/100*detail_MS1!$CB32</f>
        <v>0</v>
      </c>
      <c r="J382" s="206">
        <f t="shared" si="41"/>
        <v>0</v>
      </c>
    </row>
    <row r="383" spans="1:10" hidden="1" outlineLevel="1">
      <c r="A383" s="1">
        <f t="shared" si="40"/>
        <v>0</v>
      </c>
      <c r="C383" s="172">
        <f>(Kalkulation_MS1!$AF$31)/100*detail_MS1!$B33</f>
        <v>0</v>
      </c>
      <c r="D383" s="172">
        <f>(Kalkulation_MS1!$AF$31)/100*detail_MS1!$O33</f>
        <v>0</v>
      </c>
      <c r="E383" s="172">
        <f>(Kalkulation_MS1!$AF$31)/100*detail_MS1!$AB33</f>
        <v>0</v>
      </c>
      <c r="F383" s="172">
        <f>(Kalkulation_MS1!$AF$31)/100*detail_MS1!$AO33</f>
        <v>0</v>
      </c>
      <c r="G383" s="172">
        <f>(Kalkulation_MS1!$AF$31)/100*detail_MS1!$BB33</f>
        <v>0</v>
      </c>
      <c r="H383" s="172">
        <f>(Kalkulation_MS1!$AF$31)/100*detail_MS1!$BO33</f>
        <v>0</v>
      </c>
      <c r="I383" s="172">
        <f>(Kalkulation_MS1!$AF$31)/100*detail_MS1!$CB33</f>
        <v>0</v>
      </c>
      <c r="J383" s="206">
        <f t="shared" si="41"/>
        <v>0</v>
      </c>
    </row>
    <row r="384" spans="1:10" hidden="1" outlineLevel="1">
      <c r="A384" s="1">
        <f t="shared" si="40"/>
        <v>0</v>
      </c>
      <c r="C384" s="172">
        <f>(Kalkulation_MS1!$AG$31)/100*detail_MS1!$B34</f>
        <v>0</v>
      </c>
      <c r="D384" s="172">
        <f>(Kalkulation_MS1!$AG$31)/100*detail_MS1!$O34</f>
        <v>0</v>
      </c>
      <c r="E384" s="172">
        <f>(Kalkulation_MS1!$AG$31)/100*detail_MS1!$AB34</f>
        <v>0</v>
      </c>
      <c r="F384" s="172">
        <f>(Kalkulation_MS1!$AG$31)/100*detail_MS1!$AO34</f>
        <v>0</v>
      </c>
      <c r="G384" s="172">
        <f>(Kalkulation_MS1!$AG$31)/100*detail_MS1!$BB34</f>
        <v>0</v>
      </c>
      <c r="H384" s="172">
        <f>(Kalkulation_MS1!$AG$31)/100*detail_MS1!$BO34</f>
        <v>0</v>
      </c>
      <c r="I384" s="172">
        <f>(Kalkulation_MS1!$AG$31)/100*detail_MS1!$CB34</f>
        <v>0</v>
      </c>
      <c r="J384" s="206">
        <f t="shared" si="41"/>
        <v>0</v>
      </c>
    </row>
    <row r="385" spans="1:11" hidden="1" outlineLevel="1">
      <c r="A385" s="1">
        <f t="shared" si="40"/>
        <v>0</v>
      </c>
      <c r="C385" s="172">
        <f>(Kalkulation_MS1!$AH$31)/100*detail_MS1!$B35</f>
        <v>0</v>
      </c>
      <c r="D385" s="172">
        <f>(Kalkulation_MS1!$AH$31)/100*detail_MS1!$O35</f>
        <v>0</v>
      </c>
      <c r="E385" s="172">
        <f>(Kalkulation_MS1!$AH$31)/100*detail_MS1!$AB35</f>
        <v>0</v>
      </c>
      <c r="F385" s="172">
        <f>(Kalkulation_MS1!$AH$31)/100*detail_MS1!$AO35</f>
        <v>0</v>
      </c>
      <c r="G385" s="172">
        <f>(Kalkulation_MS1!$AH$31)/100*detail_MS1!$BB35</f>
        <v>0</v>
      </c>
      <c r="H385" s="172">
        <f>(Kalkulation_MS1!$AH$31)/100*detail_MS1!$BO35</f>
        <v>0</v>
      </c>
      <c r="I385" s="172">
        <f>(Kalkulation_MS1!$AH$31)/100*detail_MS1!$CB35</f>
        <v>0</v>
      </c>
      <c r="J385" s="206">
        <f t="shared" si="41"/>
        <v>0</v>
      </c>
    </row>
    <row r="386" spans="1:11" hidden="1" outlineLevel="1">
      <c r="A386" s="1">
        <f t="shared" si="40"/>
        <v>0</v>
      </c>
      <c r="C386" s="172">
        <f>(Kalkulation_MS1!$AI$31)/100*detail_MS1!$B36</f>
        <v>0</v>
      </c>
      <c r="D386" s="172">
        <f>(Kalkulation_MS1!$AI$31)/100*detail_MS1!$O36</f>
        <v>0</v>
      </c>
      <c r="E386" s="172">
        <f>(Kalkulation_MS1!$AI$31)/100*detail_MS1!$AB36</f>
        <v>0</v>
      </c>
      <c r="F386" s="172">
        <f>(Kalkulation_MS1!$AI$31)/100*detail_MS1!$AO36</f>
        <v>0</v>
      </c>
      <c r="G386" s="172">
        <f>(Kalkulation_MS1!$AI$31)/100*detail_MS1!$BB36</f>
        <v>0</v>
      </c>
      <c r="H386" s="172">
        <f>(Kalkulation_MS1!$AI$31)/100*detail_MS1!$BO36</f>
        <v>0</v>
      </c>
      <c r="I386" s="172">
        <f>(Kalkulation_MS1!$AI$31)/100*detail_MS1!$CB36</f>
        <v>0</v>
      </c>
      <c r="J386" s="206">
        <f t="shared" si="41"/>
        <v>0</v>
      </c>
    </row>
    <row r="387" spans="1:11" hidden="1" outlineLevel="1">
      <c r="A387" s="1">
        <f t="shared" si="40"/>
        <v>0</v>
      </c>
      <c r="C387" s="172">
        <f>(Kalkulation_MS1!$AJ$31)/100*detail_MS1!$B37</f>
        <v>0</v>
      </c>
      <c r="D387" s="172">
        <f>(Kalkulation_MS1!$AJ$31)/100*detail_MS1!$O37</f>
        <v>0</v>
      </c>
      <c r="E387" s="172">
        <f>(Kalkulation_MS1!$AJ$31)/100*detail_MS1!$AB37</f>
        <v>0</v>
      </c>
      <c r="F387" s="172">
        <f>(Kalkulation_MS1!$AJ$31)/100*detail_MS1!$AO37</f>
        <v>0</v>
      </c>
      <c r="G387" s="172">
        <f>(Kalkulation_MS1!$AJ$31)/100*detail_MS1!$BB37</f>
        <v>0</v>
      </c>
      <c r="H387" s="172">
        <f>(Kalkulation_MS1!$AJ$31)/100*detail_MS1!$BO37</f>
        <v>0</v>
      </c>
      <c r="I387" s="172">
        <f>(Kalkulation_MS1!$AJ$31)/100*detail_MS1!$CB37</f>
        <v>0</v>
      </c>
      <c r="J387" s="206">
        <f t="shared" si="41"/>
        <v>0</v>
      </c>
    </row>
    <row r="388" spans="1:11" hidden="1" outlineLevel="1">
      <c r="A388" s="1">
        <f t="shared" si="40"/>
        <v>0</v>
      </c>
      <c r="C388" s="172">
        <f>(Kalkulation_MS1!$AK$31)/100*detail_MS1!$B38</f>
        <v>0</v>
      </c>
      <c r="D388" s="172">
        <f>(Kalkulation_MS1!$AK$31)/100*detail_MS1!$O38</f>
        <v>0</v>
      </c>
      <c r="E388" s="172">
        <f>(Kalkulation_MS1!$AK$31)/100*detail_MS1!$AB38</f>
        <v>0</v>
      </c>
      <c r="F388" s="172">
        <f>(Kalkulation_MS1!$AK$31)/100*detail_MS1!$AO38</f>
        <v>0</v>
      </c>
      <c r="G388" s="172">
        <f>(Kalkulation_MS1!$AK$31)/100*detail_MS1!$BB38</f>
        <v>0</v>
      </c>
      <c r="H388" s="172">
        <f>(Kalkulation_MS1!$AK$31)/100*detail_MS1!$BO38</f>
        <v>0</v>
      </c>
      <c r="I388" s="172">
        <f>(Kalkulation_MS1!$AK$31)/100*detail_MS1!$CB38</f>
        <v>0</v>
      </c>
      <c r="J388" s="206">
        <f t="shared" si="41"/>
        <v>0</v>
      </c>
    </row>
    <row r="389" spans="1:11" hidden="1" outlineLevel="1">
      <c r="A389" s="1">
        <f t="shared" si="40"/>
        <v>0</v>
      </c>
      <c r="C389" s="172">
        <f>(Kalkulation_MS1!$AL$31)/100*detail_MS1!$B39</f>
        <v>0</v>
      </c>
      <c r="D389" s="172">
        <f>(Kalkulation_MS1!$AL$31)/100*detail_MS1!$O39</f>
        <v>0</v>
      </c>
      <c r="E389" s="172">
        <f>(Kalkulation_MS1!$AL$31)/100*detail_MS1!$AB39</f>
        <v>0</v>
      </c>
      <c r="F389" s="172">
        <f>(Kalkulation_MS1!$AL$31)/100*detail_MS1!$AO39</f>
        <v>0</v>
      </c>
      <c r="G389" s="172">
        <f>(Kalkulation_MS1!$AL$31)/100*detail_MS1!$BB39</f>
        <v>0</v>
      </c>
      <c r="H389" s="172">
        <f>(Kalkulation_MS1!$AL$31)/100*detail_MS1!$BO39</f>
        <v>0</v>
      </c>
      <c r="I389" s="172">
        <f>(Kalkulation_MS1!$AL$31)/100*detail_MS1!$CB39</f>
        <v>0</v>
      </c>
      <c r="J389" s="206">
        <f t="shared" si="41"/>
        <v>0</v>
      </c>
    </row>
    <row r="390" spans="1:11" hidden="1" outlineLevel="1">
      <c r="A390" s="1">
        <f t="shared" si="40"/>
        <v>0</v>
      </c>
      <c r="C390" s="172">
        <f>(Kalkulation_MS1!$AM$31)/100*detail_MS1!$B40</f>
        <v>0</v>
      </c>
      <c r="D390" s="172">
        <f>(Kalkulation_MS1!$AM$31)/100*detail_MS1!$O40</f>
        <v>0</v>
      </c>
      <c r="E390" s="172">
        <f>(Kalkulation_MS1!$AM$31)/100*detail_MS1!$AB40</f>
        <v>0</v>
      </c>
      <c r="F390" s="172">
        <f>(Kalkulation_MS1!$AM$31)/100*detail_MS1!$AO40</f>
        <v>0</v>
      </c>
      <c r="G390" s="172">
        <f>(Kalkulation_MS1!$AM$31)/100*detail_MS1!$BB40</f>
        <v>0</v>
      </c>
      <c r="H390" s="172">
        <f>(Kalkulation_MS1!$AM$31)/100*detail_MS1!$BO40</f>
        <v>0</v>
      </c>
      <c r="I390" s="172">
        <f>(Kalkulation_MS1!$AM$31)/100*detail_MS1!$CB40</f>
        <v>0</v>
      </c>
      <c r="J390" s="206">
        <f t="shared" si="41"/>
        <v>0</v>
      </c>
    </row>
    <row r="391" spans="1:11" hidden="1" outlineLevel="1">
      <c r="A391" s="1">
        <f t="shared" si="40"/>
        <v>0</v>
      </c>
      <c r="C391" s="172">
        <f>(Kalkulation_MS1!$AN$31)/100*detail_MS1!$B41</f>
        <v>0</v>
      </c>
      <c r="D391" s="172">
        <f>(Kalkulation_MS1!$AN$31)/100*detail_MS1!$O41</f>
        <v>0</v>
      </c>
      <c r="E391" s="172">
        <f>(Kalkulation_MS1!$AN$31)/100*detail_MS1!$AB41</f>
        <v>0</v>
      </c>
      <c r="F391" s="172">
        <f>(Kalkulation_MS1!$AN$31)/100*detail_MS1!$AO41</f>
        <v>0</v>
      </c>
      <c r="G391" s="172">
        <f>(Kalkulation_MS1!$AN$31)/100*detail_MS1!$BB41</f>
        <v>0</v>
      </c>
      <c r="H391" s="172">
        <f>(Kalkulation_MS1!$AN$31)/100*detail_MS1!$BO41</f>
        <v>0</v>
      </c>
      <c r="I391" s="172">
        <f>(Kalkulation_MS1!$AN$31)/100*detail_MS1!$CB41</f>
        <v>0</v>
      </c>
      <c r="J391" s="206">
        <f t="shared" si="41"/>
        <v>0</v>
      </c>
    </row>
    <row r="392" spans="1:11" hidden="1" outlineLevel="1">
      <c r="A392" s="1">
        <f t="shared" si="40"/>
        <v>0</v>
      </c>
      <c r="C392" s="172">
        <f>(Kalkulation_MS1!$AO$31)/100*detail_MS1!$B42</f>
        <v>0</v>
      </c>
      <c r="D392" s="172">
        <f>(Kalkulation_MS1!$AO$31)/100*detail_MS1!$O42</f>
        <v>0</v>
      </c>
      <c r="E392" s="172">
        <f>(Kalkulation_MS1!$AO$31)/100*detail_MS1!$AB42</f>
        <v>0</v>
      </c>
      <c r="F392" s="172">
        <f>(Kalkulation_MS1!$AO$31)/100*detail_MS1!$AO42</f>
        <v>0</v>
      </c>
      <c r="G392" s="172">
        <f>(Kalkulation_MS1!$AO$31)/100*detail_MS1!$BB42</f>
        <v>0</v>
      </c>
      <c r="H392" s="172">
        <f>(Kalkulation_MS1!$AO$31)/100*detail_MS1!$BO42</f>
        <v>0</v>
      </c>
      <c r="I392" s="172">
        <f>(Kalkulation_MS1!$AO$31)/100*detail_MS1!$CB42</f>
        <v>0</v>
      </c>
      <c r="J392" s="206">
        <f t="shared" si="41"/>
        <v>0</v>
      </c>
    </row>
    <row r="393" spans="1:11" hidden="1" outlineLevel="1">
      <c r="A393" s="1">
        <f t="shared" si="40"/>
        <v>0</v>
      </c>
      <c r="C393" s="172">
        <f>(Kalkulation_MS1!$AP$31)/100*detail_MS1!$B43</f>
        <v>0</v>
      </c>
      <c r="D393" s="172">
        <f>(Kalkulation_MS1!$AP$31)/100*detail_MS1!$O43</f>
        <v>0</v>
      </c>
      <c r="E393" s="172">
        <f>(Kalkulation_MS1!$AP$31)/100*detail_MS1!$AB43</f>
        <v>0</v>
      </c>
      <c r="F393" s="172">
        <f>(Kalkulation_MS1!$AP$31)/100*detail_MS1!$AO43</f>
        <v>0</v>
      </c>
      <c r="G393" s="172">
        <f>(Kalkulation_MS1!$AP$31)/100*detail_MS1!$BB43</f>
        <v>0</v>
      </c>
      <c r="H393" s="172">
        <f>(Kalkulation_MS1!$AP$31)/100*detail_MS1!$BO43</f>
        <v>0</v>
      </c>
      <c r="I393" s="172">
        <f>(Kalkulation_MS1!$AP$31)/100*detail_MS1!$CB43</f>
        <v>0</v>
      </c>
      <c r="J393" s="206">
        <f t="shared" si="41"/>
        <v>0</v>
      </c>
    </row>
    <row r="394" spans="1:11" hidden="1" outlineLevel="1">
      <c r="A394" s="1">
        <f t="shared" si="40"/>
        <v>0</v>
      </c>
      <c r="C394" s="172">
        <f>(Kalkulation_MS1!$AQ$31)/100*detail_MS1!$B44</f>
        <v>0</v>
      </c>
      <c r="D394" s="172">
        <f>(Kalkulation_MS1!$AQ$31)/100*detail_MS1!$O44</f>
        <v>0</v>
      </c>
      <c r="E394" s="172">
        <f>(Kalkulation_MS1!$AQ$31)/100*detail_MS1!$AB44</f>
        <v>0</v>
      </c>
      <c r="F394" s="172">
        <f>(Kalkulation_MS1!$AQ$31)/100*detail_MS1!$AO44</f>
        <v>0</v>
      </c>
      <c r="G394" s="172">
        <f>(Kalkulation_MS1!$AQ$31)/100*detail_MS1!$BB44</f>
        <v>0</v>
      </c>
      <c r="H394" s="172">
        <f>(Kalkulation_MS1!$AQ$31)/100*detail_MS1!$BO44</f>
        <v>0</v>
      </c>
      <c r="I394" s="172">
        <f>(Kalkulation_MS1!$AQ$31)/100*detail_MS1!$CB44</f>
        <v>0</v>
      </c>
      <c r="J394" s="206">
        <f t="shared" si="41"/>
        <v>0</v>
      </c>
    </row>
    <row r="395" spans="1:11" hidden="1" outlineLevel="1">
      <c r="A395" s="1">
        <f t="shared" si="40"/>
        <v>0</v>
      </c>
      <c r="C395" s="172">
        <f>(Kalkulation_MS1!$AR$31)/100*detail_MS1!$B45</f>
        <v>0</v>
      </c>
      <c r="D395" s="172">
        <f>(Kalkulation_MS1!$AR$31)/100*detail_MS1!$O45</f>
        <v>0</v>
      </c>
      <c r="E395" s="172">
        <f>(Kalkulation_MS1!$AR$31)/100*detail_MS1!$AB45</f>
        <v>0</v>
      </c>
      <c r="F395" s="172">
        <f>(Kalkulation_MS1!$AR$31)/100*detail_MS1!$AO45</f>
        <v>0</v>
      </c>
      <c r="G395" s="172">
        <f>(Kalkulation_MS1!$AR$31)/100*detail_MS1!$BB45</f>
        <v>0</v>
      </c>
      <c r="H395" s="172">
        <f>(Kalkulation_MS1!$AR$31)/100*detail_MS1!$BO45</f>
        <v>0</v>
      </c>
      <c r="I395" s="172">
        <f>(Kalkulation_MS1!$AR$31)/100*detail_MS1!$CB45</f>
        <v>0</v>
      </c>
      <c r="J395" s="206">
        <f t="shared" si="41"/>
        <v>0</v>
      </c>
    </row>
    <row r="396" spans="1:11" hidden="1" outlineLevel="1">
      <c r="A396" s="1">
        <f t="shared" si="40"/>
        <v>0</v>
      </c>
      <c r="C396" s="172">
        <f>(Kalkulation_MS1!$AS$31)/100*detail_MS1!$B46</f>
        <v>0</v>
      </c>
      <c r="D396" s="172">
        <f>(Kalkulation_MS1!$AS$31)/100*detail_MS1!$O46</f>
        <v>0</v>
      </c>
      <c r="E396" s="172">
        <f>(Kalkulation_MS1!$AS$31)/100*detail_MS1!$AB46</f>
        <v>0</v>
      </c>
      <c r="F396" s="172">
        <f>(Kalkulation_MS1!$AS$31)/100*detail_MS1!$AO46</f>
        <v>0</v>
      </c>
      <c r="G396" s="172">
        <f>(Kalkulation_MS1!$AS$31)/100*detail_MS1!$BB46</f>
        <v>0</v>
      </c>
      <c r="H396" s="172">
        <f>(Kalkulation_MS1!$AS$31)/100*detail_MS1!$BO46</f>
        <v>0</v>
      </c>
      <c r="I396" s="172">
        <f>(Kalkulation_MS1!$AS$31)/100*detail_MS1!$CB46</f>
        <v>0</v>
      </c>
      <c r="J396" s="206">
        <f t="shared" si="41"/>
        <v>0</v>
      </c>
    </row>
    <row r="397" spans="1:11" hidden="1" outlineLevel="1">
      <c r="A397" s="88" t="s">
        <v>450</v>
      </c>
      <c r="B397" s="88"/>
      <c r="C397" s="201">
        <f>SUM(C357:C396)</f>
        <v>222.00000000000003</v>
      </c>
      <c r="D397" s="201">
        <f t="shared" ref="D397:J397" si="42">SUM(D357:D396)</f>
        <v>222.00000000000003</v>
      </c>
      <c r="E397" s="201">
        <f t="shared" si="42"/>
        <v>222.00000000000003</v>
      </c>
      <c r="F397" s="201">
        <f t="shared" si="42"/>
        <v>222.00000000000003</v>
      </c>
      <c r="G397" s="201">
        <f t="shared" si="42"/>
        <v>222.00000000000003</v>
      </c>
      <c r="H397" s="201">
        <f t="shared" si="42"/>
        <v>222.00000000000003</v>
      </c>
      <c r="I397" s="201">
        <f t="shared" si="42"/>
        <v>222.00000000000003</v>
      </c>
      <c r="J397" s="79">
        <f t="shared" si="42"/>
        <v>1554.0000000000002</v>
      </c>
      <c r="K397" s="172">
        <f>Kalkulation_MS1!AT57*7</f>
        <v>1554.0000000000002</v>
      </c>
    </row>
    <row r="398" spans="1:11" hidden="1" outlineLevel="1">
      <c r="A398" s="203" t="s">
        <v>451</v>
      </c>
      <c r="J398" s="205">
        <f t="shared" si="28"/>
        <v>0</v>
      </c>
    </row>
    <row r="399" spans="1:11" hidden="1" outlineLevel="1">
      <c r="A399" s="1">
        <f t="shared" ref="A399:A408" si="43">A357</f>
        <v>0</v>
      </c>
      <c r="C399" s="172">
        <f>(Kalkulation_MS1!$F$33)/100*detail_MS1!B7</f>
        <v>0</v>
      </c>
      <c r="D399" s="172">
        <f>(Kalkulation_MS1!$F$33)/100*detail_MS1!O7</f>
        <v>0</v>
      </c>
      <c r="E399" s="172">
        <f>(Kalkulation_MS1!$F$33)/100*detail_MS1!AB7</f>
        <v>0</v>
      </c>
      <c r="F399" s="172">
        <f>(Kalkulation_MS1!$F$33)/100*detail_MS1!AO7</f>
        <v>0</v>
      </c>
      <c r="G399" s="172">
        <f>(Kalkulation_MS1!$F$33)/100*detail_MS1!BB7</f>
        <v>0</v>
      </c>
      <c r="H399" s="172">
        <f>(Kalkulation_MS1!$F$33)/100*detail_MS1!BO7</f>
        <v>0</v>
      </c>
      <c r="I399" s="172">
        <f>(Kalkulation_MS1!$F$33)/100*detail_MS1!CB7</f>
        <v>0</v>
      </c>
      <c r="J399" s="206">
        <f t="shared" si="28"/>
        <v>0</v>
      </c>
    </row>
    <row r="400" spans="1:11" hidden="1" outlineLevel="1">
      <c r="A400" s="1">
        <f t="shared" si="43"/>
        <v>0</v>
      </c>
      <c r="C400" s="172">
        <f>(Kalkulation_MS1!$G$33)/100*detail_MS1!B8</f>
        <v>0</v>
      </c>
      <c r="D400" s="172">
        <f>(Kalkulation_MS1!$G$33)/100*detail_MS1!O8</f>
        <v>0</v>
      </c>
      <c r="E400" s="172">
        <f>(Kalkulation_MS1!$G$33)/100*detail_MS1!AB8</f>
        <v>0</v>
      </c>
      <c r="F400" s="172">
        <f>(Kalkulation_MS1!$G$33)/100*detail_MS1!AO8</f>
        <v>0</v>
      </c>
      <c r="G400" s="172">
        <f>(Kalkulation_MS1!$G$33)/100*detail_MS1!BB8</f>
        <v>0</v>
      </c>
      <c r="H400" s="172">
        <f>(Kalkulation_MS1!$G$33)/100*detail_MS1!BO8</f>
        <v>0</v>
      </c>
      <c r="I400" s="172">
        <f>(Kalkulation_MS1!$G$33)/100*detail_MS1!CB8</f>
        <v>0</v>
      </c>
      <c r="J400" s="206">
        <f t="shared" si="28"/>
        <v>0</v>
      </c>
    </row>
    <row r="401" spans="1:10" hidden="1" outlineLevel="1">
      <c r="A401" s="1">
        <f t="shared" si="43"/>
        <v>0</v>
      </c>
      <c r="C401" s="172">
        <f>(Kalkulation_MS1!$H$33)/100*detail_MS1!B9</f>
        <v>0</v>
      </c>
      <c r="D401" s="172">
        <f>(Kalkulation_MS1!$H$33)/100*detail_MS1!O9</f>
        <v>0</v>
      </c>
      <c r="E401" s="172">
        <f>(Kalkulation_MS1!$H$33)/100*detail_MS1!AB9</f>
        <v>0</v>
      </c>
      <c r="F401" s="172">
        <f>(Kalkulation_MS1!$H$33)/100*detail_MS1!AO9</f>
        <v>0</v>
      </c>
      <c r="G401" s="172">
        <f>(Kalkulation_MS1!$H$33)/100*detail_MS1!BB9</f>
        <v>0</v>
      </c>
      <c r="H401" s="172">
        <f>(Kalkulation_MS1!$H$33)/100*detail_MS1!BO9</f>
        <v>0</v>
      </c>
      <c r="I401" s="172">
        <f>(Kalkulation_MS1!$H$33)/100*detail_MS1!CB9</f>
        <v>0</v>
      </c>
      <c r="J401" s="206">
        <f t="shared" si="28"/>
        <v>0</v>
      </c>
    </row>
    <row r="402" spans="1:10" hidden="1" outlineLevel="1">
      <c r="A402" s="1">
        <f t="shared" si="43"/>
        <v>0</v>
      </c>
      <c r="C402" s="172">
        <f>(Kalkulation_MS1!$I$33)/100*detail_MS1!B10</f>
        <v>0</v>
      </c>
      <c r="D402" s="172">
        <f>(Kalkulation_MS1!$I$33)/100*detail_MS1!O10</f>
        <v>0</v>
      </c>
      <c r="E402" s="172">
        <f>(Kalkulation_MS1!$I$33)/100*detail_MS1!AB10</f>
        <v>0</v>
      </c>
      <c r="F402" s="172">
        <f>(Kalkulation_MS1!$I$33)/100*detail_MS1!AO10</f>
        <v>0</v>
      </c>
      <c r="G402" s="172">
        <f>(Kalkulation_MS1!$I$33)/100*detail_MS1!BB10</f>
        <v>0</v>
      </c>
      <c r="H402" s="172">
        <f>(Kalkulation_MS1!$I$33)/100*detail_MS1!BO10</f>
        <v>0</v>
      </c>
      <c r="I402" s="172">
        <f>(Kalkulation_MS1!$I$33)/100*detail_MS1!CB10</f>
        <v>0</v>
      </c>
      <c r="J402" s="206">
        <f t="shared" si="28"/>
        <v>0</v>
      </c>
    </row>
    <row r="403" spans="1:10" hidden="1" outlineLevel="1">
      <c r="A403" s="1">
        <f t="shared" si="43"/>
        <v>0</v>
      </c>
      <c r="C403" s="172">
        <f>(Kalkulation_MS1!$J$33)/100*detail_MS1!B11</f>
        <v>0</v>
      </c>
      <c r="D403" s="172">
        <f>(Kalkulation_MS1!$J$33)/100*detail_MS1!O11</f>
        <v>0</v>
      </c>
      <c r="E403" s="172">
        <f>(Kalkulation_MS1!$J$33)/100*detail_MS1!AB11</f>
        <v>0</v>
      </c>
      <c r="F403" s="172">
        <f>(Kalkulation_MS1!$J$33)/100*detail_MS1!AO11</f>
        <v>0</v>
      </c>
      <c r="G403" s="172">
        <f>(Kalkulation_MS1!$J$33)/100*detail_MS1!BB11</f>
        <v>0</v>
      </c>
      <c r="H403" s="172">
        <f>(Kalkulation_MS1!$J$33)/100*detail_MS1!BO11</f>
        <v>0</v>
      </c>
      <c r="I403" s="172">
        <f>(Kalkulation_MS1!$J$33)/100*detail_MS1!CB11</f>
        <v>0</v>
      </c>
      <c r="J403" s="206">
        <f t="shared" si="28"/>
        <v>0</v>
      </c>
    </row>
    <row r="404" spans="1:10" hidden="1" outlineLevel="1">
      <c r="A404" s="1">
        <f t="shared" si="43"/>
        <v>0</v>
      </c>
      <c r="C404" s="172">
        <f>(Kalkulation_MS1!$K$33)/100*detail_MS1!B12</f>
        <v>0</v>
      </c>
      <c r="D404" s="172">
        <f>(Kalkulation_MS1!$K$33)/100*detail_MS1!O12</f>
        <v>0</v>
      </c>
      <c r="E404" s="172">
        <f>(Kalkulation_MS1!$K$33)/100*detail_MS1!AB12</f>
        <v>0</v>
      </c>
      <c r="F404" s="172">
        <f>(Kalkulation_MS1!$K$33)/100*detail_MS1!AO12</f>
        <v>0</v>
      </c>
      <c r="G404" s="172">
        <f>(Kalkulation_MS1!$K$33)/100*detail_MS1!BB12</f>
        <v>0</v>
      </c>
      <c r="H404" s="172">
        <f>(Kalkulation_MS1!$K$33)/100*detail_MS1!BO12</f>
        <v>0</v>
      </c>
      <c r="I404" s="172">
        <f>(Kalkulation_MS1!$K$33)/100*detail_MS1!CB12</f>
        <v>0</v>
      </c>
      <c r="J404" s="206">
        <f t="shared" si="28"/>
        <v>0</v>
      </c>
    </row>
    <row r="405" spans="1:10" hidden="1" outlineLevel="1">
      <c r="A405" s="1">
        <f t="shared" si="43"/>
        <v>0</v>
      </c>
      <c r="C405" s="172">
        <f>(Kalkulation_MS1!$L$33)/100*detail_MS1!B13</f>
        <v>0</v>
      </c>
      <c r="D405" s="172">
        <f>(Kalkulation_MS1!$L$33)/100*detail_MS1!O13</f>
        <v>0</v>
      </c>
      <c r="E405" s="172">
        <f>(Kalkulation_MS1!$L$33)/100*detail_MS1!AB13</f>
        <v>0</v>
      </c>
      <c r="F405" s="172">
        <f>(Kalkulation_MS1!$L$33)/100*detail_MS1!AO13</f>
        <v>0</v>
      </c>
      <c r="G405" s="172">
        <f>(Kalkulation_MS1!$L$33)/100*detail_MS1!BB13</f>
        <v>0</v>
      </c>
      <c r="H405" s="172">
        <f>(Kalkulation_MS1!$L$33)/100*detail_MS1!BO13</f>
        <v>0</v>
      </c>
      <c r="I405" s="172">
        <f>(Kalkulation_MS1!$L$33)/100*detail_MS1!CB13</f>
        <v>0</v>
      </c>
      <c r="J405" s="206">
        <f t="shared" si="28"/>
        <v>0</v>
      </c>
    </row>
    <row r="406" spans="1:10" hidden="1" outlineLevel="1">
      <c r="A406" s="1">
        <f t="shared" si="43"/>
        <v>0</v>
      </c>
      <c r="C406" s="172">
        <f>(Kalkulation_MS1!$M$33)/100*detail_MS1!B14</f>
        <v>0</v>
      </c>
      <c r="D406" s="172">
        <f>(Kalkulation_MS1!$M$33)/100*detail_MS1!O14</f>
        <v>0</v>
      </c>
      <c r="E406" s="172">
        <f>(Kalkulation_MS1!$M$33)/100*detail_MS1!AB14</f>
        <v>0</v>
      </c>
      <c r="F406" s="172">
        <f>(Kalkulation_MS1!$M$33)/100*detail_MS1!AO14</f>
        <v>0</v>
      </c>
      <c r="G406" s="172">
        <f>(Kalkulation_MS1!$M$33)/100*detail_MS1!BB14</f>
        <v>0</v>
      </c>
      <c r="H406" s="172">
        <f>(Kalkulation_MS1!$M$33)/100*detail_MS1!BO14</f>
        <v>0</v>
      </c>
      <c r="I406" s="172">
        <f>(Kalkulation_MS1!$M$33)/100*detail_MS1!CB14</f>
        <v>0</v>
      </c>
      <c r="J406" s="206">
        <f t="shared" si="28"/>
        <v>0</v>
      </c>
    </row>
    <row r="407" spans="1:10" hidden="1" outlineLevel="1">
      <c r="A407" s="1">
        <f t="shared" si="43"/>
        <v>0</v>
      </c>
      <c r="C407" s="172">
        <f>(Kalkulation_MS1!$N$33)/100*detail_MS1!B15</f>
        <v>0</v>
      </c>
      <c r="D407" s="172">
        <f>(Kalkulation_MS1!$N$33)/100*detail_MS1!O15</f>
        <v>0</v>
      </c>
      <c r="E407" s="172">
        <f>(Kalkulation_MS1!$N$33)/100*detail_MS1!AB15</f>
        <v>0</v>
      </c>
      <c r="F407" s="172">
        <f>(Kalkulation_MS1!$N$33)/100*detail_MS1!AO15</f>
        <v>0</v>
      </c>
      <c r="G407" s="172">
        <f>(Kalkulation_MS1!$N$33)/100*detail_MS1!BB15</f>
        <v>0</v>
      </c>
      <c r="H407" s="172">
        <f>(Kalkulation_MS1!$N$33)/100*detail_MS1!BO15</f>
        <v>0</v>
      </c>
      <c r="I407" s="172">
        <f>(Kalkulation_MS1!$N$33)/100*detail_MS1!CB15</f>
        <v>0</v>
      </c>
      <c r="J407" s="206">
        <f t="shared" si="28"/>
        <v>0</v>
      </c>
    </row>
    <row r="408" spans="1:10" hidden="1" outlineLevel="1">
      <c r="A408" s="1">
        <f t="shared" si="43"/>
        <v>0</v>
      </c>
      <c r="C408" s="172">
        <f>(Kalkulation_MS1!$O$33)/100*detail_MS1!B16</f>
        <v>0</v>
      </c>
      <c r="D408" s="172">
        <f>(Kalkulation_MS1!$O$33)/100*detail_MS1!O16</f>
        <v>0</v>
      </c>
      <c r="E408" s="172">
        <f>(Kalkulation_MS1!$O$33)/100*detail_MS1!AB16</f>
        <v>0</v>
      </c>
      <c r="F408" s="172">
        <f>(Kalkulation_MS1!$O$33)/100*detail_MS1!AO16</f>
        <v>0</v>
      </c>
      <c r="G408" s="172">
        <f>(Kalkulation_MS1!$O$33)/100*detail_MS1!BB16</f>
        <v>0</v>
      </c>
      <c r="H408" s="172">
        <f>(Kalkulation_MS1!$O$33)/100*detail_MS1!BO16</f>
        <v>0</v>
      </c>
      <c r="I408" s="172">
        <f>(Kalkulation_MS1!$O$33)/100*detail_MS1!CB16</f>
        <v>0</v>
      </c>
      <c r="J408" s="206">
        <f t="shared" si="28"/>
        <v>0</v>
      </c>
    </row>
    <row r="409" spans="1:10" hidden="1" outlineLevel="1">
      <c r="A409" s="1">
        <f t="shared" ref="A409:A438" si="44">A367</f>
        <v>0</v>
      </c>
      <c r="C409" s="172">
        <f>(Kalkulation_MS1!$P$33)/100*detail_MS1!B17</f>
        <v>0</v>
      </c>
      <c r="D409" s="172">
        <f>(Kalkulation_MS1!$P$33)/100*detail_MS1!O17</f>
        <v>0</v>
      </c>
      <c r="E409" s="172">
        <f>(Kalkulation_MS1!$P$33)/100*detail_MS1!AB17</f>
        <v>0</v>
      </c>
      <c r="F409" s="172">
        <f>(Kalkulation_MS1!$P$33)/100*detail_MS1!AO17</f>
        <v>0</v>
      </c>
      <c r="G409" s="172">
        <f>(Kalkulation_MS1!$P$33)/100*detail_MS1!BB17</f>
        <v>0</v>
      </c>
      <c r="H409" s="172">
        <f>(Kalkulation_MS1!$P$33)/100*detail_MS1!BO17</f>
        <v>0</v>
      </c>
      <c r="I409" s="172">
        <f>(Kalkulation_MS1!$P$33)/100*detail_MS1!CB17</f>
        <v>0</v>
      </c>
      <c r="J409" s="206">
        <f t="shared" ref="J409:J438" si="45">SUM(C409:I409)</f>
        <v>0</v>
      </c>
    </row>
    <row r="410" spans="1:10" hidden="1" outlineLevel="1">
      <c r="A410" s="1">
        <f t="shared" si="44"/>
        <v>0</v>
      </c>
      <c r="C410" s="172">
        <f>(Kalkulation_MS1!$Q$33)/100*detail_MS1!B18</f>
        <v>0</v>
      </c>
      <c r="D410" s="172">
        <f>(Kalkulation_MS1!$Q$33)/100*detail_MS1!O18</f>
        <v>0</v>
      </c>
      <c r="E410" s="172">
        <f>(Kalkulation_MS1!$Q$33)/100*detail_MS1!AB18</f>
        <v>0</v>
      </c>
      <c r="F410" s="172">
        <f>(Kalkulation_MS1!$Q$33)/100*detail_MS1!AO18</f>
        <v>0</v>
      </c>
      <c r="G410" s="172">
        <f>(Kalkulation_MS1!$Q$33)/100*detail_MS1!BB18</f>
        <v>0</v>
      </c>
      <c r="H410" s="172">
        <f>(Kalkulation_MS1!$Q$33)/100*detail_MS1!BO18</f>
        <v>0</v>
      </c>
      <c r="I410" s="172">
        <f>(Kalkulation_MS1!$Q$33)/100*detail_MS1!CB18</f>
        <v>0</v>
      </c>
      <c r="J410" s="206">
        <f t="shared" si="45"/>
        <v>0</v>
      </c>
    </row>
    <row r="411" spans="1:10" hidden="1" outlineLevel="1">
      <c r="A411" s="1">
        <f t="shared" si="44"/>
        <v>0</v>
      </c>
      <c r="C411" s="172">
        <f>(Kalkulation_MS1!$R$33)/100*detail_MS1!B19</f>
        <v>0</v>
      </c>
      <c r="D411" s="172">
        <f>(Kalkulation_MS1!$R$33)/100*detail_MS1!O19</f>
        <v>0</v>
      </c>
      <c r="E411" s="172">
        <f>(Kalkulation_MS1!$R$33)/100*detail_MS1!AB19</f>
        <v>0</v>
      </c>
      <c r="F411" s="172">
        <f>(Kalkulation_MS1!$R$33)/100*detail_MS1!AO19</f>
        <v>0</v>
      </c>
      <c r="G411" s="172">
        <f>(Kalkulation_MS1!$R$33)/100*detail_MS1!BB19</f>
        <v>0</v>
      </c>
      <c r="H411" s="172">
        <f>(Kalkulation_MS1!$R$33)/100*detail_MS1!BO19</f>
        <v>0</v>
      </c>
      <c r="I411" s="172">
        <f>(Kalkulation_MS1!$R$33)/100*detail_MS1!CB19</f>
        <v>0</v>
      </c>
      <c r="J411" s="206">
        <f t="shared" si="45"/>
        <v>0</v>
      </c>
    </row>
    <row r="412" spans="1:10" hidden="1" outlineLevel="1">
      <c r="A412" s="1">
        <f t="shared" si="44"/>
        <v>0</v>
      </c>
      <c r="C412" s="172">
        <f>(Kalkulation_MS1!$S$33)/100*detail_MS1!$B20</f>
        <v>0</v>
      </c>
      <c r="D412" s="172">
        <f>(Kalkulation_MS1!$S$33)/100*detail_MS1!$O20</f>
        <v>0</v>
      </c>
      <c r="E412" s="172">
        <f>(Kalkulation_MS1!$S$33)/100*detail_MS1!$AB20</f>
        <v>0</v>
      </c>
      <c r="F412" s="172">
        <f>(Kalkulation_MS1!$S$33)/100*detail_MS1!$AO20</f>
        <v>0</v>
      </c>
      <c r="G412" s="172">
        <f>(Kalkulation_MS1!$S$33)/100*detail_MS1!$BB20</f>
        <v>0</v>
      </c>
      <c r="H412" s="172">
        <f>(Kalkulation_MS1!$S$33)/100*detail_MS1!$BO20</f>
        <v>0</v>
      </c>
      <c r="I412" s="172">
        <f>(Kalkulation_MS1!$S$33)/100*detail_MS1!$CB20</f>
        <v>0</v>
      </c>
      <c r="J412" s="206">
        <f t="shared" si="45"/>
        <v>0</v>
      </c>
    </row>
    <row r="413" spans="1:10" hidden="1" outlineLevel="1">
      <c r="A413" s="1">
        <f t="shared" si="44"/>
        <v>0</v>
      </c>
      <c r="C413" s="172">
        <f>(Kalkulation_MS1!$T$33)/100*detail_MS1!$B21</f>
        <v>0</v>
      </c>
      <c r="D413" s="172">
        <f>(Kalkulation_MS1!$T$33)/100*detail_MS1!$O21</f>
        <v>0</v>
      </c>
      <c r="E413" s="172">
        <f>(Kalkulation_MS1!$T$33)/100*detail_MS1!$AB21</f>
        <v>0</v>
      </c>
      <c r="F413" s="172">
        <f>(Kalkulation_MS1!$T$33)/100*detail_MS1!$AO21</f>
        <v>0</v>
      </c>
      <c r="G413" s="172">
        <f>(Kalkulation_MS1!$T$33)/100*detail_MS1!$BB21</f>
        <v>0</v>
      </c>
      <c r="H413" s="172">
        <f>(Kalkulation_MS1!$T$33)/100*detail_MS1!$BO21</f>
        <v>0</v>
      </c>
      <c r="I413" s="172">
        <f>(Kalkulation_MS1!$T$33)/100*detail_MS1!$CB21</f>
        <v>0</v>
      </c>
      <c r="J413" s="206">
        <f t="shared" si="45"/>
        <v>0</v>
      </c>
    </row>
    <row r="414" spans="1:10" hidden="1" outlineLevel="1">
      <c r="A414" s="1">
        <f t="shared" si="44"/>
        <v>0</v>
      </c>
      <c r="C414" s="172">
        <f>(Kalkulation_MS1!$U$33)/100*detail_MS1!$B22</f>
        <v>0</v>
      </c>
      <c r="D414" s="172">
        <f>(Kalkulation_MS1!$U$33)/100*detail_MS1!$O22</f>
        <v>0</v>
      </c>
      <c r="E414" s="172">
        <f>(Kalkulation_MS1!$U$33)/100*detail_MS1!$AB22</f>
        <v>0</v>
      </c>
      <c r="F414" s="172">
        <f>(Kalkulation_MS1!$U$33)/100*detail_MS1!$AO22</f>
        <v>0</v>
      </c>
      <c r="G414" s="172">
        <f>(Kalkulation_MS1!$U$33)/100*detail_MS1!$BB22</f>
        <v>0</v>
      </c>
      <c r="H414" s="172">
        <f>(Kalkulation_MS1!$U$33)/100*detail_MS1!$BO22</f>
        <v>0</v>
      </c>
      <c r="I414" s="172">
        <f>(Kalkulation_MS1!$U$33)/100*detail_MS1!$CB22</f>
        <v>0</v>
      </c>
      <c r="J414" s="206">
        <f t="shared" si="45"/>
        <v>0</v>
      </c>
    </row>
    <row r="415" spans="1:10" hidden="1" outlineLevel="1">
      <c r="A415" s="1">
        <f t="shared" si="44"/>
        <v>0</v>
      </c>
      <c r="C415" s="172">
        <f>(Kalkulation_MS1!$V$33)/100*detail_MS1!$B23</f>
        <v>0</v>
      </c>
      <c r="D415" s="172">
        <f>(Kalkulation_MS1!$V$33)/100*detail_MS1!$O23</f>
        <v>0</v>
      </c>
      <c r="E415" s="172">
        <f>(Kalkulation_MS1!$V$33)/100*detail_MS1!$AB23</f>
        <v>0</v>
      </c>
      <c r="F415" s="172">
        <f>(Kalkulation_MS1!$V$33)/100*detail_MS1!$AO23</f>
        <v>0</v>
      </c>
      <c r="G415" s="172">
        <f>(Kalkulation_MS1!$V$33)/100*detail_MS1!$BB23</f>
        <v>0</v>
      </c>
      <c r="H415" s="172">
        <f>(Kalkulation_MS1!$V$33)/100*detail_MS1!$BO23</f>
        <v>0</v>
      </c>
      <c r="I415" s="172">
        <f>(Kalkulation_MS1!$V$33)/100*detail_MS1!$CB23</f>
        <v>0</v>
      </c>
      <c r="J415" s="206">
        <f t="shared" si="45"/>
        <v>0</v>
      </c>
    </row>
    <row r="416" spans="1:10" hidden="1" outlineLevel="1">
      <c r="A416" s="1">
        <f t="shared" si="44"/>
        <v>0</v>
      </c>
      <c r="C416" s="172">
        <f>(Kalkulation_MS1!$W$33)/100*detail_MS1!$B24</f>
        <v>0</v>
      </c>
      <c r="D416" s="172">
        <f>(Kalkulation_MS1!$W$33)/100*detail_MS1!$O24</f>
        <v>0</v>
      </c>
      <c r="E416" s="172">
        <f>(Kalkulation_MS1!$W$33)/100*detail_MS1!$AB24</f>
        <v>0</v>
      </c>
      <c r="F416" s="172">
        <f>(Kalkulation_MS1!$W$33)/100*detail_MS1!$AO24</f>
        <v>0</v>
      </c>
      <c r="G416" s="172">
        <f>(Kalkulation_MS1!$W$33)/100*detail_MS1!$BB24</f>
        <v>0</v>
      </c>
      <c r="H416" s="172">
        <f>(Kalkulation_MS1!$W$33)/100*detail_MS1!$BO24</f>
        <v>0</v>
      </c>
      <c r="I416" s="172">
        <f>(Kalkulation_MS1!$W$33)/100*detail_MS1!$CB24</f>
        <v>0</v>
      </c>
      <c r="J416" s="206">
        <f t="shared" si="45"/>
        <v>0</v>
      </c>
    </row>
    <row r="417" spans="1:10" hidden="1" outlineLevel="1">
      <c r="A417" s="1">
        <f t="shared" si="44"/>
        <v>0</v>
      </c>
      <c r="C417" s="172">
        <f>(Kalkulation_MS1!$X$33)/100*detail_MS1!$B25</f>
        <v>0</v>
      </c>
      <c r="D417" s="172">
        <f>(Kalkulation_MS1!$X$33)/100*detail_MS1!$O25</f>
        <v>0</v>
      </c>
      <c r="E417" s="172">
        <f>(Kalkulation_MS1!$X$33)/100*detail_MS1!$AB25</f>
        <v>0</v>
      </c>
      <c r="F417" s="172">
        <f>(Kalkulation_MS1!$X$33)/100*detail_MS1!$AO25</f>
        <v>0</v>
      </c>
      <c r="G417" s="172">
        <f>(Kalkulation_MS1!$X$33)/100*detail_MS1!$BB25</f>
        <v>0</v>
      </c>
      <c r="H417" s="172">
        <f>(Kalkulation_MS1!$X$33)/100*detail_MS1!$BO25</f>
        <v>0</v>
      </c>
      <c r="I417" s="172">
        <f>(Kalkulation_MS1!$X$33)/100*detail_MS1!$CB25</f>
        <v>0</v>
      </c>
      <c r="J417" s="206">
        <f t="shared" si="45"/>
        <v>0</v>
      </c>
    </row>
    <row r="418" spans="1:10" hidden="1" outlineLevel="1">
      <c r="A418" s="1">
        <f t="shared" si="44"/>
        <v>0</v>
      </c>
      <c r="C418" s="172">
        <f>(Kalkulation_MS1!$Y$33)/100*detail_MS1!$B26</f>
        <v>0</v>
      </c>
      <c r="D418" s="172">
        <f>(Kalkulation_MS1!$Y$33)/100*detail_MS1!$O26</f>
        <v>0</v>
      </c>
      <c r="E418" s="172">
        <f>(Kalkulation_MS1!$Y$33)/100*detail_MS1!$AB26</f>
        <v>0</v>
      </c>
      <c r="F418" s="172">
        <f>(Kalkulation_MS1!$Y$33)/100*detail_MS1!$AO26</f>
        <v>0</v>
      </c>
      <c r="G418" s="172">
        <f>(Kalkulation_MS1!$Y$33)/100*detail_MS1!$BB26</f>
        <v>0</v>
      </c>
      <c r="H418" s="172">
        <f>(Kalkulation_MS1!$Y$33)/100*detail_MS1!$BO26</f>
        <v>0</v>
      </c>
      <c r="I418" s="172">
        <f>(Kalkulation_MS1!$Y$33)/100*detail_MS1!$CB26</f>
        <v>0</v>
      </c>
      <c r="J418" s="206">
        <f t="shared" si="45"/>
        <v>0</v>
      </c>
    </row>
    <row r="419" spans="1:10" hidden="1" outlineLevel="1">
      <c r="A419" s="1">
        <f t="shared" si="44"/>
        <v>0</v>
      </c>
      <c r="C419" s="172">
        <f>(Kalkulation_MS1!$Z$33)/100*detail_MS1!$B27</f>
        <v>0</v>
      </c>
      <c r="D419" s="172">
        <f>(Kalkulation_MS1!$Z$33)/100*detail_MS1!$O27</f>
        <v>0</v>
      </c>
      <c r="E419" s="172">
        <f>(Kalkulation_MS1!$Z$33)/100*detail_MS1!$AB27</f>
        <v>0</v>
      </c>
      <c r="F419" s="172">
        <f>(Kalkulation_MS1!$Z$33)/100*detail_MS1!$AO27</f>
        <v>0</v>
      </c>
      <c r="G419" s="172">
        <f>(Kalkulation_MS1!$Z$33)/100*detail_MS1!$BB27</f>
        <v>0</v>
      </c>
      <c r="H419" s="172">
        <f>(Kalkulation_MS1!$Z$33)/100*detail_MS1!$BO27</f>
        <v>0</v>
      </c>
      <c r="I419" s="172">
        <f>(Kalkulation_MS1!$Z$33)/100*detail_MS1!$CB27</f>
        <v>0</v>
      </c>
      <c r="J419" s="206">
        <f t="shared" si="45"/>
        <v>0</v>
      </c>
    </row>
    <row r="420" spans="1:10" hidden="1" outlineLevel="1">
      <c r="A420" s="1">
        <f t="shared" si="44"/>
        <v>0</v>
      </c>
      <c r="C420" s="172">
        <f>(Kalkulation_MS1!$AA$33)/100*detail_MS1!$B28</f>
        <v>0</v>
      </c>
      <c r="D420" s="172">
        <f>(Kalkulation_MS1!$AA$33)/100*detail_MS1!$O28</f>
        <v>0</v>
      </c>
      <c r="E420" s="172">
        <f>(Kalkulation_MS1!$AA$33)/100*detail_MS1!$AB28</f>
        <v>0</v>
      </c>
      <c r="F420" s="172">
        <f>(Kalkulation_MS1!$AA$33)/100*detail_MS1!$AO28</f>
        <v>0</v>
      </c>
      <c r="G420" s="172">
        <f>(Kalkulation_MS1!$AA$33)/100*detail_MS1!$BB28</f>
        <v>0</v>
      </c>
      <c r="H420" s="172">
        <f>(Kalkulation_MS1!$AA$33)/100*detail_MS1!$BO28</f>
        <v>0</v>
      </c>
      <c r="I420" s="172">
        <f>(Kalkulation_MS1!$AA$33)/100*detail_MS1!$CB28</f>
        <v>0</v>
      </c>
      <c r="J420" s="206">
        <f t="shared" si="45"/>
        <v>0</v>
      </c>
    </row>
    <row r="421" spans="1:10" hidden="1" outlineLevel="1">
      <c r="A421" s="1">
        <f t="shared" si="44"/>
        <v>0</v>
      </c>
      <c r="C421" s="172">
        <f>(Kalkulation_MS1!$AB$33)/100*detail_MS1!$B29</f>
        <v>0</v>
      </c>
      <c r="D421" s="172">
        <f>(Kalkulation_MS1!$AB$33)/100*detail_MS1!$O29</f>
        <v>0</v>
      </c>
      <c r="E421" s="172">
        <f>(Kalkulation_MS1!$AB$33)/100*detail_MS1!$AB29</f>
        <v>0</v>
      </c>
      <c r="F421" s="172">
        <f>(Kalkulation_MS1!$AB$33)/100*detail_MS1!$AO29</f>
        <v>0</v>
      </c>
      <c r="G421" s="172">
        <f>(Kalkulation_MS1!$AB$33)/100*detail_MS1!$BB29</f>
        <v>0</v>
      </c>
      <c r="H421" s="172">
        <f>(Kalkulation_MS1!$AB$33)/100*detail_MS1!$BO29</f>
        <v>0</v>
      </c>
      <c r="I421" s="172">
        <f>(Kalkulation_MS1!$AB$33)/100*detail_MS1!$CB29</f>
        <v>0</v>
      </c>
      <c r="J421" s="206">
        <f t="shared" si="45"/>
        <v>0</v>
      </c>
    </row>
    <row r="422" spans="1:10" hidden="1" outlineLevel="1">
      <c r="A422" s="1">
        <f t="shared" si="44"/>
        <v>0</v>
      </c>
      <c r="C422" s="172">
        <f>(Kalkulation_MS1!$AC$33)/100*detail_MS1!$B30</f>
        <v>0</v>
      </c>
      <c r="D422" s="172">
        <f>(Kalkulation_MS1!$AC$33)/100*detail_MS1!$O30</f>
        <v>0</v>
      </c>
      <c r="E422" s="172">
        <f>(Kalkulation_MS1!$AC$33)/100*detail_MS1!$AB30</f>
        <v>0</v>
      </c>
      <c r="F422" s="172">
        <f>(Kalkulation_MS1!$AC$33)/100*detail_MS1!$AO30</f>
        <v>0</v>
      </c>
      <c r="G422" s="172">
        <f>(Kalkulation_MS1!$AC$33)/100*detail_MS1!$BB30</f>
        <v>0</v>
      </c>
      <c r="H422" s="172">
        <f>(Kalkulation_MS1!$AC$33)/100*detail_MS1!$BO30</f>
        <v>0</v>
      </c>
      <c r="I422" s="172">
        <f>(Kalkulation_MS1!$AC$33)/100*detail_MS1!$CB30</f>
        <v>0</v>
      </c>
      <c r="J422" s="206">
        <f t="shared" si="45"/>
        <v>0</v>
      </c>
    </row>
    <row r="423" spans="1:10" hidden="1" outlineLevel="1">
      <c r="A423" s="1">
        <f t="shared" si="44"/>
        <v>0</v>
      </c>
      <c r="C423" s="172">
        <f>(Kalkulation_MS1!$AD$33)/100*detail_MS1!$B31</f>
        <v>0</v>
      </c>
      <c r="D423" s="172">
        <f>(Kalkulation_MS1!$AD$33)/100*detail_MS1!$O31</f>
        <v>0</v>
      </c>
      <c r="E423" s="172">
        <f>(Kalkulation_MS1!$AD$33)/100*detail_MS1!$AB31</f>
        <v>0</v>
      </c>
      <c r="F423" s="172">
        <f>(Kalkulation_MS1!$AD$33)/100*detail_MS1!$AO31</f>
        <v>0</v>
      </c>
      <c r="G423" s="172">
        <f>(Kalkulation_MS1!$AD$33)/100*detail_MS1!$BB31</f>
        <v>0</v>
      </c>
      <c r="H423" s="172">
        <f>(Kalkulation_MS1!$AD$33)/100*detail_MS1!$BO31</f>
        <v>0</v>
      </c>
      <c r="I423" s="172">
        <f>(Kalkulation_MS1!$AD$33)/100*detail_MS1!$CB31</f>
        <v>0</v>
      </c>
      <c r="J423" s="206">
        <f t="shared" si="45"/>
        <v>0</v>
      </c>
    </row>
    <row r="424" spans="1:10" hidden="1" outlineLevel="1">
      <c r="A424" s="1">
        <f t="shared" si="44"/>
        <v>0</v>
      </c>
      <c r="C424" s="172">
        <f>(Kalkulation_MS1!$AE$33)/100*detail_MS1!$B32</f>
        <v>0</v>
      </c>
      <c r="D424" s="172">
        <f>(Kalkulation_MS1!$AE$33)/100*detail_MS1!$O32</f>
        <v>0</v>
      </c>
      <c r="E424" s="172">
        <f>(Kalkulation_MS1!$AE$33)/100*detail_MS1!$AB32</f>
        <v>0</v>
      </c>
      <c r="F424" s="172">
        <f>(Kalkulation_MS1!$AE$33)/100*detail_MS1!$AO32</f>
        <v>0</v>
      </c>
      <c r="G424" s="172">
        <f>(Kalkulation_MS1!$AE$33)/100*detail_MS1!$BB32</f>
        <v>0</v>
      </c>
      <c r="H424" s="172">
        <f>(Kalkulation_MS1!$AE$33)/100*detail_MS1!$BO32</f>
        <v>0</v>
      </c>
      <c r="I424" s="172">
        <f>(Kalkulation_MS1!$AE$33)/100*detail_MS1!$CB32</f>
        <v>0</v>
      </c>
      <c r="J424" s="206">
        <f t="shared" si="45"/>
        <v>0</v>
      </c>
    </row>
    <row r="425" spans="1:10" hidden="1" outlineLevel="1">
      <c r="A425" s="1">
        <f t="shared" si="44"/>
        <v>0</v>
      </c>
      <c r="C425" s="172">
        <f>(Kalkulation_MS1!$AF$33)/100*detail_MS1!$B33</f>
        <v>0</v>
      </c>
      <c r="D425" s="172">
        <f>(Kalkulation_MS1!$AF$33)/100*detail_MS1!$O33</f>
        <v>0</v>
      </c>
      <c r="E425" s="172">
        <f>(Kalkulation_MS1!$AF$33)/100*detail_MS1!$AB33</f>
        <v>0</v>
      </c>
      <c r="F425" s="172">
        <f>(Kalkulation_MS1!$AF$33)/100*detail_MS1!$AO33</f>
        <v>0</v>
      </c>
      <c r="G425" s="172">
        <f>(Kalkulation_MS1!$AF$33)/100*detail_MS1!$BB33</f>
        <v>0</v>
      </c>
      <c r="H425" s="172">
        <f>(Kalkulation_MS1!$AF$33)/100*detail_MS1!$BO33</f>
        <v>0</v>
      </c>
      <c r="I425" s="172">
        <f>(Kalkulation_MS1!$AF$33)/100*detail_MS1!$CB33</f>
        <v>0</v>
      </c>
      <c r="J425" s="206">
        <f t="shared" si="45"/>
        <v>0</v>
      </c>
    </row>
    <row r="426" spans="1:10" hidden="1" outlineLevel="1">
      <c r="A426" s="1">
        <f t="shared" si="44"/>
        <v>0</v>
      </c>
      <c r="C426" s="172">
        <f>(Kalkulation_MS1!$AG$33)/100*detail_MS1!$B34</f>
        <v>0</v>
      </c>
      <c r="D426" s="172">
        <f>(Kalkulation_MS1!$AG$33)/100*detail_MS1!$O34</f>
        <v>0</v>
      </c>
      <c r="E426" s="172">
        <f>(Kalkulation_MS1!$AG$33)/100*detail_MS1!$AB34</f>
        <v>0</v>
      </c>
      <c r="F426" s="172">
        <f>(Kalkulation_MS1!$AG$33)/100*detail_MS1!$AO34</f>
        <v>0</v>
      </c>
      <c r="G426" s="172">
        <f>(Kalkulation_MS1!$AG$33)/100*detail_MS1!$BB34</f>
        <v>0</v>
      </c>
      <c r="H426" s="172">
        <f>(Kalkulation_MS1!$AG$33)/100*detail_MS1!$BO34</f>
        <v>0</v>
      </c>
      <c r="I426" s="172">
        <f>(Kalkulation_MS1!$AG$33)/100*detail_MS1!$CB34</f>
        <v>0</v>
      </c>
      <c r="J426" s="206">
        <f t="shared" si="45"/>
        <v>0</v>
      </c>
    </row>
    <row r="427" spans="1:10" hidden="1" outlineLevel="1">
      <c r="A427" s="1">
        <f t="shared" si="44"/>
        <v>0</v>
      </c>
      <c r="C427" s="172">
        <f>(Kalkulation_MS1!$AH$33)/100*detail_MS1!$B35</f>
        <v>0</v>
      </c>
      <c r="D427" s="172">
        <f>(Kalkulation_MS1!$AH$33)/100*detail_MS1!$O35</f>
        <v>0</v>
      </c>
      <c r="E427" s="172">
        <f>(Kalkulation_MS1!$AH$33)/100*detail_MS1!$AB35</f>
        <v>0</v>
      </c>
      <c r="F427" s="172">
        <f>(Kalkulation_MS1!$AH$33)/100*detail_MS1!$AO35</f>
        <v>0</v>
      </c>
      <c r="G427" s="172">
        <f>(Kalkulation_MS1!$AH$33)/100*detail_MS1!$BB35</f>
        <v>0</v>
      </c>
      <c r="H427" s="172">
        <f>(Kalkulation_MS1!$AH$33)/100*detail_MS1!$BO35</f>
        <v>0</v>
      </c>
      <c r="I427" s="172">
        <f>(Kalkulation_MS1!$AH$33)/100*detail_MS1!$CB35</f>
        <v>0</v>
      </c>
      <c r="J427" s="206">
        <f t="shared" si="45"/>
        <v>0</v>
      </c>
    </row>
    <row r="428" spans="1:10" hidden="1" outlineLevel="1">
      <c r="A428" s="1">
        <f t="shared" si="44"/>
        <v>0</v>
      </c>
      <c r="C428" s="172">
        <f>(Kalkulation_MS1!$AI$33)/100*detail_MS1!$B36</f>
        <v>0</v>
      </c>
      <c r="D428" s="172">
        <f>(Kalkulation_MS1!$AI$33)/100*detail_MS1!$O36</f>
        <v>0</v>
      </c>
      <c r="E428" s="172">
        <f>(Kalkulation_MS1!$AI$33)/100*detail_MS1!$AB36</f>
        <v>0</v>
      </c>
      <c r="F428" s="172">
        <f>(Kalkulation_MS1!$AI$33)/100*detail_MS1!$AO36</f>
        <v>0</v>
      </c>
      <c r="G428" s="172">
        <f>(Kalkulation_MS1!$AI$33)/100*detail_MS1!$BB36</f>
        <v>0</v>
      </c>
      <c r="H428" s="172">
        <f>(Kalkulation_MS1!$AI$33)/100*detail_MS1!$BO36</f>
        <v>0</v>
      </c>
      <c r="I428" s="172">
        <f>(Kalkulation_MS1!$AI$33)/100*detail_MS1!$CB36</f>
        <v>0</v>
      </c>
      <c r="J428" s="206">
        <f t="shared" si="45"/>
        <v>0</v>
      </c>
    </row>
    <row r="429" spans="1:10" hidden="1" outlineLevel="1">
      <c r="A429" s="1">
        <f t="shared" si="44"/>
        <v>0</v>
      </c>
      <c r="C429" s="172">
        <f>(Kalkulation_MS1!$AJ$33)/100*detail_MS1!$B37</f>
        <v>0</v>
      </c>
      <c r="D429" s="172">
        <f>(Kalkulation_MS1!$AJ$33)/100*detail_MS1!$O37</f>
        <v>0</v>
      </c>
      <c r="E429" s="172">
        <f>(Kalkulation_MS1!$AJ$33)/100*detail_MS1!$AB37</f>
        <v>0</v>
      </c>
      <c r="F429" s="172">
        <f>(Kalkulation_MS1!$AJ$33)/100*detail_MS1!$AO37</f>
        <v>0</v>
      </c>
      <c r="G429" s="172">
        <f>(Kalkulation_MS1!$AJ$33)/100*detail_MS1!$BB37</f>
        <v>0</v>
      </c>
      <c r="H429" s="172">
        <f>(Kalkulation_MS1!$AJ$33)/100*detail_MS1!$BO37</f>
        <v>0</v>
      </c>
      <c r="I429" s="172">
        <f>(Kalkulation_MS1!$AJ$33)/100*detail_MS1!$CB37</f>
        <v>0</v>
      </c>
      <c r="J429" s="206">
        <f t="shared" si="45"/>
        <v>0</v>
      </c>
    </row>
    <row r="430" spans="1:10" hidden="1" outlineLevel="1">
      <c r="A430" s="1">
        <f t="shared" si="44"/>
        <v>0</v>
      </c>
      <c r="C430" s="172">
        <f>(Kalkulation_MS1!$AK$33)/100*detail_MS1!$B38</f>
        <v>0</v>
      </c>
      <c r="D430" s="172">
        <f>(Kalkulation_MS1!$AK$33)/100*detail_MS1!$O38</f>
        <v>0</v>
      </c>
      <c r="E430" s="172">
        <f>(Kalkulation_MS1!$AK$33)/100*detail_MS1!$AB38</f>
        <v>0</v>
      </c>
      <c r="F430" s="172">
        <f>(Kalkulation_MS1!$AK$33)/100*detail_MS1!$AO38</f>
        <v>0</v>
      </c>
      <c r="G430" s="172">
        <f>(Kalkulation_MS1!$AK$33)/100*detail_MS1!$BB38</f>
        <v>0</v>
      </c>
      <c r="H430" s="172">
        <f>(Kalkulation_MS1!$AK$33)/100*detail_MS1!$BO38</f>
        <v>0</v>
      </c>
      <c r="I430" s="172">
        <f>(Kalkulation_MS1!$AK$33)/100*detail_MS1!$CB38</f>
        <v>0</v>
      </c>
      <c r="J430" s="206">
        <f t="shared" si="45"/>
        <v>0</v>
      </c>
    </row>
    <row r="431" spans="1:10" hidden="1" outlineLevel="1">
      <c r="A431" s="1">
        <f t="shared" si="44"/>
        <v>0</v>
      </c>
      <c r="C431" s="172">
        <f>(Kalkulation_MS1!$AL$33)/100*detail_MS1!$B39</f>
        <v>0</v>
      </c>
      <c r="D431" s="172">
        <f>(Kalkulation_MS1!$AL$33)/100*detail_MS1!$O39</f>
        <v>0</v>
      </c>
      <c r="E431" s="172">
        <f>(Kalkulation_MS1!$AL$33)/100*detail_MS1!$AB39</f>
        <v>0</v>
      </c>
      <c r="F431" s="172">
        <f>(Kalkulation_MS1!$AL$33)/100*detail_MS1!$AO39</f>
        <v>0</v>
      </c>
      <c r="G431" s="172">
        <f>(Kalkulation_MS1!$AL$33)/100*detail_MS1!$BB39</f>
        <v>0</v>
      </c>
      <c r="H431" s="172">
        <f>(Kalkulation_MS1!$AL$33)/100*detail_MS1!$BO39</f>
        <v>0</v>
      </c>
      <c r="I431" s="172">
        <f>(Kalkulation_MS1!$AL$33)/100*detail_MS1!$CB39</f>
        <v>0</v>
      </c>
      <c r="J431" s="206">
        <f t="shared" si="45"/>
        <v>0</v>
      </c>
    </row>
    <row r="432" spans="1:10" hidden="1" outlineLevel="1">
      <c r="A432" s="1">
        <f t="shared" si="44"/>
        <v>0</v>
      </c>
      <c r="C432" s="172">
        <f>(Kalkulation_MS1!$AM$33)/100*detail_MS1!$B40</f>
        <v>0</v>
      </c>
      <c r="D432" s="172">
        <f>(Kalkulation_MS1!$AM$33)/100*detail_MS1!$O40</f>
        <v>0</v>
      </c>
      <c r="E432" s="172">
        <f>(Kalkulation_MS1!$AM$33)/100*detail_MS1!$AB40</f>
        <v>0</v>
      </c>
      <c r="F432" s="172">
        <f>(Kalkulation_MS1!$AM$33)/100*detail_MS1!$AO40</f>
        <v>0</v>
      </c>
      <c r="G432" s="172">
        <f>(Kalkulation_MS1!$AM$33)/100*detail_MS1!$BB40</f>
        <v>0</v>
      </c>
      <c r="H432" s="172">
        <f>(Kalkulation_MS1!$AM$33)/100*detail_MS1!$BO40</f>
        <v>0</v>
      </c>
      <c r="I432" s="172">
        <f>(Kalkulation_MS1!$AM$33)/100*detail_MS1!$CB40</f>
        <v>0</v>
      </c>
      <c r="J432" s="206">
        <f t="shared" si="45"/>
        <v>0</v>
      </c>
    </row>
    <row r="433" spans="1:11" hidden="1" outlineLevel="1">
      <c r="A433" s="1">
        <f t="shared" si="44"/>
        <v>0</v>
      </c>
      <c r="C433" s="172">
        <f>(Kalkulation_MS1!$AN$33)/100*detail_MS1!$B41</f>
        <v>0</v>
      </c>
      <c r="D433" s="172">
        <f>(Kalkulation_MS1!$AN$33)/100*detail_MS1!$O41</f>
        <v>0</v>
      </c>
      <c r="E433" s="172">
        <f>(Kalkulation_MS1!$AN$33)/100*detail_MS1!$AB41</f>
        <v>0</v>
      </c>
      <c r="F433" s="172">
        <f>(Kalkulation_MS1!$AN$33)/100*detail_MS1!$AO41</f>
        <v>0</v>
      </c>
      <c r="G433" s="172">
        <f>(Kalkulation_MS1!$AN$33)/100*detail_MS1!$BB41</f>
        <v>0</v>
      </c>
      <c r="H433" s="172">
        <f>(Kalkulation_MS1!$AN$33)/100*detail_MS1!$BO41</f>
        <v>0</v>
      </c>
      <c r="I433" s="172">
        <f>(Kalkulation_MS1!$AN$33)/100*detail_MS1!$CB41</f>
        <v>0</v>
      </c>
      <c r="J433" s="206">
        <f t="shared" si="45"/>
        <v>0</v>
      </c>
    </row>
    <row r="434" spans="1:11" hidden="1" outlineLevel="1">
      <c r="A434" s="1">
        <f t="shared" si="44"/>
        <v>0</v>
      </c>
      <c r="C434" s="172">
        <f>(Kalkulation_MS1!$AO$33)/100*detail_MS1!$B42</f>
        <v>0</v>
      </c>
      <c r="D434" s="172">
        <f>(Kalkulation_MS1!$AO$33)/100*detail_MS1!$O42</f>
        <v>0</v>
      </c>
      <c r="E434" s="172">
        <f>(Kalkulation_MS1!$AO$33)/100*detail_MS1!$AB42</f>
        <v>0</v>
      </c>
      <c r="F434" s="172">
        <f>(Kalkulation_MS1!$AO$33)/100*detail_MS1!$AO42</f>
        <v>0</v>
      </c>
      <c r="G434" s="172">
        <f>(Kalkulation_MS1!$AO$33)/100*detail_MS1!$BB42</f>
        <v>0</v>
      </c>
      <c r="H434" s="172">
        <f>(Kalkulation_MS1!$AO$33)/100*detail_MS1!$BO42</f>
        <v>0</v>
      </c>
      <c r="I434" s="172">
        <f>(Kalkulation_MS1!$AO$33)/100*detail_MS1!$CB42</f>
        <v>0</v>
      </c>
      <c r="J434" s="206">
        <f t="shared" si="45"/>
        <v>0</v>
      </c>
    </row>
    <row r="435" spans="1:11" hidden="1" outlineLevel="1">
      <c r="A435" s="1">
        <f t="shared" si="44"/>
        <v>0</v>
      </c>
      <c r="C435" s="172">
        <f>(Kalkulation_MS1!$AP$33)/100*detail_MS1!$B43</f>
        <v>0</v>
      </c>
      <c r="D435" s="172">
        <f>(Kalkulation_MS1!$AP$33)/100*detail_MS1!$O43</f>
        <v>0</v>
      </c>
      <c r="E435" s="172">
        <f>(Kalkulation_MS1!$AP$33)/100*detail_MS1!$AB43</f>
        <v>0</v>
      </c>
      <c r="F435" s="172">
        <f>(Kalkulation_MS1!$AP$33)/100*detail_MS1!$AO43</f>
        <v>0</v>
      </c>
      <c r="G435" s="172">
        <f>(Kalkulation_MS1!$AP$33)/100*detail_MS1!$BB43</f>
        <v>0</v>
      </c>
      <c r="H435" s="172">
        <f>(Kalkulation_MS1!$AP$33)/100*detail_MS1!$BO43</f>
        <v>0</v>
      </c>
      <c r="I435" s="172">
        <f>(Kalkulation_MS1!$AP$33)/100*detail_MS1!$CB43</f>
        <v>0</v>
      </c>
      <c r="J435" s="206">
        <f t="shared" si="45"/>
        <v>0</v>
      </c>
    </row>
    <row r="436" spans="1:11" hidden="1" outlineLevel="1">
      <c r="A436" s="1">
        <f t="shared" si="44"/>
        <v>0</v>
      </c>
      <c r="C436" s="172">
        <f>(Kalkulation_MS1!$AQ$33)/100*detail_MS1!$B44</f>
        <v>0</v>
      </c>
      <c r="D436" s="172">
        <f>(Kalkulation_MS1!$AQ$33)/100*detail_MS1!$O44</f>
        <v>0</v>
      </c>
      <c r="E436" s="172">
        <f>(Kalkulation_MS1!$AQ$33)/100*detail_MS1!$AB44</f>
        <v>0</v>
      </c>
      <c r="F436" s="172">
        <f>(Kalkulation_MS1!$AQ$33)/100*detail_MS1!$AO44</f>
        <v>0</v>
      </c>
      <c r="G436" s="172">
        <f>(Kalkulation_MS1!$AQ$33)/100*detail_MS1!$BB44</f>
        <v>0</v>
      </c>
      <c r="H436" s="172">
        <f>(Kalkulation_MS1!$AQ$33)/100*detail_MS1!$BO44</f>
        <v>0</v>
      </c>
      <c r="I436" s="172">
        <f>(Kalkulation_MS1!$AQ$33)/100*detail_MS1!$CB44</f>
        <v>0</v>
      </c>
      <c r="J436" s="206">
        <f t="shared" si="45"/>
        <v>0</v>
      </c>
    </row>
    <row r="437" spans="1:11" hidden="1" outlineLevel="1">
      <c r="A437" s="1">
        <f t="shared" si="44"/>
        <v>0</v>
      </c>
      <c r="C437" s="172">
        <f>(Kalkulation_MS1!$AR$33)/100*detail_MS1!$B45</f>
        <v>0</v>
      </c>
      <c r="D437" s="172">
        <f>(Kalkulation_MS1!$AR$33)/100*detail_MS1!$O45</f>
        <v>0</v>
      </c>
      <c r="E437" s="172">
        <f>(Kalkulation_MS1!$AR$33)/100*detail_MS1!$AB45</f>
        <v>0</v>
      </c>
      <c r="F437" s="172">
        <f>(Kalkulation_MS1!$AR$33)/100*detail_MS1!$AO45</f>
        <v>0</v>
      </c>
      <c r="G437" s="172">
        <f>(Kalkulation_MS1!$AR$33)/100*detail_MS1!$BB45</f>
        <v>0</v>
      </c>
      <c r="H437" s="172">
        <f>(Kalkulation_MS1!$AR$33)/100*detail_MS1!$BO45</f>
        <v>0</v>
      </c>
      <c r="I437" s="172">
        <f>(Kalkulation_MS1!$AR$33)/100*detail_MS1!$CB45</f>
        <v>0</v>
      </c>
      <c r="J437" s="206">
        <f t="shared" si="45"/>
        <v>0</v>
      </c>
    </row>
    <row r="438" spans="1:11" hidden="1" outlineLevel="1">
      <c r="A438" s="1">
        <f t="shared" si="44"/>
        <v>0</v>
      </c>
      <c r="C438" s="172">
        <f>(Kalkulation_MS1!$AS$33)/100*detail_MS1!$B46</f>
        <v>0</v>
      </c>
      <c r="D438" s="172">
        <f>(Kalkulation_MS1!$AS$33)/100*detail_MS1!$O46</f>
        <v>0</v>
      </c>
      <c r="E438" s="172">
        <f>(Kalkulation_MS1!$AS$33)/100*detail_MS1!$AB46</f>
        <v>0</v>
      </c>
      <c r="F438" s="172">
        <f>(Kalkulation_MS1!$AS$33)/100*detail_MS1!$AO46</f>
        <v>0</v>
      </c>
      <c r="G438" s="172">
        <f>(Kalkulation_MS1!$AS$33)/100*detail_MS1!$BB46</f>
        <v>0</v>
      </c>
      <c r="H438" s="172">
        <f>(Kalkulation_MS1!$AS$33)/100*detail_MS1!$BO46</f>
        <v>0</v>
      </c>
      <c r="I438" s="172">
        <f>(Kalkulation_MS1!$AS$33)/100*detail_MS1!$CB46</f>
        <v>0</v>
      </c>
      <c r="J438" s="206">
        <f t="shared" si="45"/>
        <v>0</v>
      </c>
    </row>
    <row r="439" spans="1:11" hidden="1" outlineLevel="1">
      <c r="A439" s="88" t="s">
        <v>452</v>
      </c>
      <c r="B439" s="88"/>
      <c r="C439" s="201">
        <f>SUM(C399:C438)</f>
        <v>0</v>
      </c>
      <c r="D439" s="201">
        <f t="shared" ref="D439:J439" si="46">SUM(D399:D438)</f>
        <v>0</v>
      </c>
      <c r="E439" s="201">
        <f t="shared" si="46"/>
        <v>0</v>
      </c>
      <c r="F439" s="201">
        <f t="shared" si="46"/>
        <v>0</v>
      </c>
      <c r="G439" s="201">
        <f t="shared" si="46"/>
        <v>0</v>
      </c>
      <c r="H439" s="201">
        <f t="shared" si="46"/>
        <v>0</v>
      </c>
      <c r="I439" s="201">
        <f t="shared" si="46"/>
        <v>0</v>
      </c>
      <c r="J439" s="79">
        <f t="shared" si="46"/>
        <v>0</v>
      </c>
      <c r="K439" s="172">
        <f>J481+J523+J565+J607+J649+J691</f>
        <v>0</v>
      </c>
    </row>
    <row r="440" spans="1:11" hidden="1" outlineLevel="1">
      <c r="A440" s="203" t="s">
        <v>453</v>
      </c>
      <c r="J440" s="205">
        <f t="shared" ref="J440:J480" si="47">SUM(C440:I440)</f>
        <v>0</v>
      </c>
    </row>
    <row r="441" spans="1:11" hidden="1" outlineLevel="1">
      <c r="A441" s="1">
        <f t="shared" ref="A441:A450" si="48">A399</f>
        <v>0</v>
      </c>
      <c r="C441" s="172">
        <f>Kalkulation_MS1!$F$40/100*detail_MS1!B7</f>
        <v>0</v>
      </c>
      <c r="D441" s="172">
        <f>Kalkulation_MS1!$F$40/100*detail_MS1!O7</f>
        <v>0</v>
      </c>
      <c r="E441" s="172">
        <f>Kalkulation_MS1!$F$40/100*detail_MS1!AB7</f>
        <v>0</v>
      </c>
      <c r="F441" s="172">
        <f>Kalkulation_MS1!$F$40/100*detail_MS1!AO7</f>
        <v>0</v>
      </c>
      <c r="G441" s="172">
        <f>Kalkulation_MS1!$F$40/100*detail_MS1!BB7</f>
        <v>0</v>
      </c>
      <c r="H441" s="172">
        <f>Kalkulation_MS1!$F$40/100*detail_MS1!BO7</f>
        <v>0</v>
      </c>
      <c r="I441" s="172">
        <f>Kalkulation_MS1!$F$40/100*detail_MS1!CB7</f>
        <v>0</v>
      </c>
      <c r="J441" s="206">
        <f t="shared" si="47"/>
        <v>0</v>
      </c>
    </row>
    <row r="442" spans="1:11" hidden="1" outlineLevel="1">
      <c r="A442" s="1">
        <f t="shared" si="48"/>
        <v>0</v>
      </c>
      <c r="C442" s="172">
        <f>Kalkulation_MS1!$G$40/100*detail_MS1!B8</f>
        <v>0</v>
      </c>
      <c r="D442" s="172">
        <f>Kalkulation_MS1!$G$40/100*detail_MS1!O8</f>
        <v>0</v>
      </c>
      <c r="E442" s="172">
        <f>Kalkulation_MS1!$G$40/100*detail_MS1!AB8</f>
        <v>0</v>
      </c>
      <c r="F442" s="172">
        <f>Kalkulation_MS1!$G$40/100*detail_MS1!AO8</f>
        <v>0</v>
      </c>
      <c r="G442" s="172">
        <f>Kalkulation_MS1!$G$40/100*detail_MS1!BB8</f>
        <v>0</v>
      </c>
      <c r="H442" s="172">
        <f>Kalkulation_MS1!$G$40/100*detail_MS1!BO8</f>
        <v>0</v>
      </c>
      <c r="I442" s="172">
        <f>Kalkulation_MS1!$G$40/100*detail_MS1!CB8</f>
        <v>0</v>
      </c>
      <c r="J442" s="206">
        <f t="shared" si="47"/>
        <v>0</v>
      </c>
    </row>
    <row r="443" spans="1:11" hidden="1" outlineLevel="1">
      <c r="A443" s="1">
        <f t="shared" si="48"/>
        <v>0</v>
      </c>
      <c r="C443" s="172">
        <f>Kalkulation_MS1!$H$40/100*detail_MS1!B9</f>
        <v>0</v>
      </c>
      <c r="D443" s="172">
        <f>Kalkulation_MS1!$H$40/100*detail_MS1!O9</f>
        <v>0</v>
      </c>
      <c r="E443" s="172">
        <f>Kalkulation_MS1!$H$40/100*detail_MS1!AB9</f>
        <v>0</v>
      </c>
      <c r="F443" s="172">
        <f>Kalkulation_MS1!$H$40/100*detail_MS1!AO9</f>
        <v>0</v>
      </c>
      <c r="G443" s="172">
        <f>Kalkulation_MS1!$H$40/100*detail_MS1!BB9</f>
        <v>0</v>
      </c>
      <c r="H443" s="172">
        <f>Kalkulation_MS1!$H$40/100*detail_MS1!BO9</f>
        <v>0</v>
      </c>
      <c r="I443" s="172">
        <f>Kalkulation_MS1!$H$40/100*detail_MS1!CB9</f>
        <v>0</v>
      </c>
      <c r="J443" s="206">
        <f t="shared" si="47"/>
        <v>0</v>
      </c>
    </row>
    <row r="444" spans="1:11" hidden="1" outlineLevel="1">
      <c r="A444" s="1">
        <f t="shared" si="48"/>
        <v>0</v>
      </c>
      <c r="C444" s="172">
        <f>Kalkulation_MS1!$I$40/100*detail_MS1!B10</f>
        <v>0</v>
      </c>
      <c r="D444" s="172">
        <f>Kalkulation_MS1!$I$40/100*detail_MS1!O10</f>
        <v>0</v>
      </c>
      <c r="E444" s="172">
        <f>Kalkulation_MS1!$I$40/100*detail_MS1!AB10</f>
        <v>0</v>
      </c>
      <c r="F444" s="172">
        <f>Kalkulation_MS1!$I$40/100*detail_MS1!AO10</f>
        <v>0</v>
      </c>
      <c r="G444" s="172">
        <f>Kalkulation_MS1!$I$40/100*detail_MS1!BB10</f>
        <v>0</v>
      </c>
      <c r="H444" s="172">
        <f>Kalkulation_MS1!$I$40/100*detail_MS1!BO10</f>
        <v>0</v>
      </c>
      <c r="I444" s="172">
        <f>Kalkulation_MS1!$I$40/100*detail_MS1!CB10</f>
        <v>0</v>
      </c>
      <c r="J444" s="206">
        <f t="shared" si="47"/>
        <v>0</v>
      </c>
    </row>
    <row r="445" spans="1:11" hidden="1" outlineLevel="1">
      <c r="A445" s="1">
        <f t="shared" si="48"/>
        <v>0</v>
      </c>
      <c r="C445" s="172">
        <f>Kalkulation_MS1!$J$40/100*detail_MS1!B11</f>
        <v>0</v>
      </c>
      <c r="D445" s="172">
        <f>Kalkulation_MS1!$J$40/100*detail_MS1!O11</f>
        <v>0</v>
      </c>
      <c r="E445" s="172">
        <f>Kalkulation_MS1!$J$40/100*detail_MS1!AB11</f>
        <v>0</v>
      </c>
      <c r="F445" s="172">
        <f>Kalkulation_MS1!$J$40/100*detail_MS1!AO11</f>
        <v>0</v>
      </c>
      <c r="G445" s="172">
        <f>Kalkulation_MS1!$J$40/100*detail_MS1!BB11</f>
        <v>0</v>
      </c>
      <c r="H445" s="172">
        <f>Kalkulation_MS1!$J$40/100*detail_MS1!BO11</f>
        <v>0</v>
      </c>
      <c r="I445" s="172">
        <f>Kalkulation_MS1!$J$40/100*detail_MS1!CB11</f>
        <v>0</v>
      </c>
      <c r="J445" s="206">
        <f t="shared" si="47"/>
        <v>0</v>
      </c>
    </row>
    <row r="446" spans="1:11" hidden="1" outlineLevel="1">
      <c r="A446" s="1">
        <f t="shared" si="48"/>
        <v>0</v>
      </c>
      <c r="C446" s="172">
        <f>Kalkulation_MS1!$K$40/100*detail_MS1!B12</f>
        <v>0</v>
      </c>
      <c r="D446" s="172">
        <f>Kalkulation_MS1!$K$40/100*detail_MS1!O12</f>
        <v>0</v>
      </c>
      <c r="E446" s="172">
        <f>Kalkulation_MS1!$K$40/100*detail_MS1!AB12</f>
        <v>0</v>
      </c>
      <c r="F446" s="172">
        <f>Kalkulation_MS1!$K$40/100*detail_MS1!AO12</f>
        <v>0</v>
      </c>
      <c r="G446" s="172">
        <f>Kalkulation_MS1!$K$40/100*detail_MS1!BB12</f>
        <v>0</v>
      </c>
      <c r="H446" s="172">
        <f>Kalkulation_MS1!$K$40/100*detail_MS1!BO12</f>
        <v>0</v>
      </c>
      <c r="I446" s="172">
        <f>Kalkulation_MS1!$K$40/100*detail_MS1!CB12</f>
        <v>0</v>
      </c>
      <c r="J446" s="206">
        <f t="shared" si="47"/>
        <v>0</v>
      </c>
    </row>
    <row r="447" spans="1:11" hidden="1" outlineLevel="1">
      <c r="A447" s="1">
        <f t="shared" si="48"/>
        <v>0</v>
      </c>
      <c r="C447" s="172">
        <f>Kalkulation_MS1!$L$40/100*detail_MS1!B13</f>
        <v>0</v>
      </c>
      <c r="D447" s="172">
        <f>Kalkulation_MS1!$L$40/100*detail_MS1!O13</f>
        <v>0</v>
      </c>
      <c r="E447" s="172">
        <f>Kalkulation_MS1!$L$40/100*detail_MS1!AB13</f>
        <v>0</v>
      </c>
      <c r="F447" s="172">
        <f>Kalkulation_MS1!$L$40/100*detail_MS1!AO13</f>
        <v>0</v>
      </c>
      <c r="G447" s="172">
        <f>Kalkulation_MS1!$L$40/100*detail_MS1!BB13</f>
        <v>0</v>
      </c>
      <c r="H447" s="172">
        <f>Kalkulation_MS1!$L$40/100*detail_MS1!BO13</f>
        <v>0</v>
      </c>
      <c r="I447" s="172">
        <f>Kalkulation_MS1!$L$40/100*detail_MS1!CB13</f>
        <v>0</v>
      </c>
      <c r="J447" s="206">
        <f t="shared" si="47"/>
        <v>0</v>
      </c>
    </row>
    <row r="448" spans="1:11" hidden="1" outlineLevel="1">
      <c r="A448" s="1">
        <f t="shared" si="48"/>
        <v>0</v>
      </c>
      <c r="C448" s="172">
        <f>Kalkulation_MS1!$M$40/100*detail_MS1!B14</f>
        <v>0</v>
      </c>
      <c r="D448" s="172">
        <f>Kalkulation_MS1!$M$40/100*detail_MS1!O14</f>
        <v>0</v>
      </c>
      <c r="E448" s="172">
        <f>Kalkulation_MS1!$M$40/100*detail_MS1!AB14</f>
        <v>0</v>
      </c>
      <c r="F448" s="172">
        <f>Kalkulation_MS1!$M$40/100*detail_MS1!AO14</f>
        <v>0</v>
      </c>
      <c r="G448" s="172">
        <f>Kalkulation_MS1!$M$40/100*detail_MS1!BB14</f>
        <v>0</v>
      </c>
      <c r="H448" s="172">
        <f>Kalkulation_MS1!$M$40/100*detail_MS1!BO14</f>
        <v>0</v>
      </c>
      <c r="I448" s="172">
        <f>Kalkulation_MS1!$M$40/100*detail_MS1!CB14</f>
        <v>0</v>
      </c>
      <c r="J448" s="206">
        <f t="shared" si="47"/>
        <v>0</v>
      </c>
    </row>
    <row r="449" spans="1:10" hidden="1" outlineLevel="1">
      <c r="A449" s="1">
        <f t="shared" si="48"/>
        <v>0</v>
      </c>
      <c r="C449" s="172">
        <f>Kalkulation_MS1!$N$40/100*detail_MS1!B15</f>
        <v>0</v>
      </c>
      <c r="D449" s="172">
        <f>Kalkulation_MS1!$N$40/100*detail_MS1!O15</f>
        <v>0</v>
      </c>
      <c r="E449" s="172">
        <f>Kalkulation_MS1!$N$40/100*detail_MS1!AB15</f>
        <v>0</v>
      </c>
      <c r="F449" s="172">
        <f>Kalkulation_MS1!$N$40/100*detail_MS1!AO15</f>
        <v>0</v>
      </c>
      <c r="G449" s="172">
        <f>Kalkulation_MS1!$N$40/100*detail_MS1!BB15</f>
        <v>0</v>
      </c>
      <c r="H449" s="172">
        <f>Kalkulation_MS1!$N$40/100*detail_MS1!BO15</f>
        <v>0</v>
      </c>
      <c r="I449" s="172">
        <f>Kalkulation_MS1!$N$40/100*detail_MS1!CB15</f>
        <v>0</v>
      </c>
      <c r="J449" s="206">
        <f t="shared" si="47"/>
        <v>0</v>
      </c>
    </row>
    <row r="450" spans="1:10" hidden="1" outlineLevel="1">
      <c r="A450" s="1">
        <f t="shared" si="48"/>
        <v>0</v>
      </c>
      <c r="C450" s="172">
        <f>Kalkulation_MS1!$O$40/100*detail_MS1!B16</f>
        <v>0</v>
      </c>
      <c r="D450" s="172">
        <f>Kalkulation_MS1!$O$40/100*detail_MS1!O16</f>
        <v>0</v>
      </c>
      <c r="E450" s="172">
        <f>Kalkulation_MS1!$O$40/100*detail_MS1!AB16</f>
        <v>0</v>
      </c>
      <c r="F450" s="172">
        <f>Kalkulation_MS1!$O$40/100*detail_MS1!AO16</f>
        <v>0</v>
      </c>
      <c r="G450" s="172">
        <f>Kalkulation_MS1!$O$40/100*detail_MS1!BB16</f>
        <v>0</v>
      </c>
      <c r="H450" s="172">
        <f>Kalkulation_MS1!$O$40/100*detail_MS1!BO16</f>
        <v>0</v>
      </c>
      <c r="I450" s="172">
        <f>Kalkulation_MS1!$O$40/100*detail_MS1!CB16</f>
        <v>0</v>
      </c>
      <c r="J450" s="206">
        <f t="shared" si="47"/>
        <v>0</v>
      </c>
    </row>
    <row r="451" spans="1:10" hidden="1" outlineLevel="1">
      <c r="A451" s="1">
        <f t="shared" ref="A451:A480" si="49">A409</f>
        <v>0</v>
      </c>
      <c r="C451" s="172">
        <f>Kalkulation_MS1!$P$40/100*detail_MS1!B17</f>
        <v>0</v>
      </c>
      <c r="D451" s="172">
        <f>Kalkulation_MS1!$P$40/100*detail_MS1!O17</f>
        <v>0</v>
      </c>
      <c r="E451" s="172">
        <f>Kalkulation_MS1!$P$40/100*detail_MS1!AB17</f>
        <v>0</v>
      </c>
      <c r="F451" s="172">
        <f>Kalkulation_MS1!$P$40/100*detail_MS1!AO17</f>
        <v>0</v>
      </c>
      <c r="G451" s="172">
        <f>Kalkulation_MS1!$P$40/100*detail_MS1!BB17</f>
        <v>0</v>
      </c>
      <c r="H451" s="172">
        <f>Kalkulation_MS1!$P$40/100*detail_MS1!BO17</f>
        <v>0</v>
      </c>
      <c r="I451" s="172">
        <f>Kalkulation_MS1!$P$40/100*detail_MS1!CB17</f>
        <v>0</v>
      </c>
      <c r="J451" s="206">
        <f t="shared" si="47"/>
        <v>0</v>
      </c>
    </row>
    <row r="452" spans="1:10" hidden="1" outlineLevel="1">
      <c r="A452" s="1">
        <f t="shared" si="49"/>
        <v>0</v>
      </c>
      <c r="C452" s="172">
        <f>Kalkulation_MS1!$Q$40/100*detail_MS1!B18</f>
        <v>0</v>
      </c>
      <c r="D452" s="172">
        <f>Kalkulation_MS1!$Q$40/100*detail_MS1!O18</f>
        <v>0</v>
      </c>
      <c r="E452" s="172">
        <f>Kalkulation_MS1!$Q$40/100*detail_MS1!AB18</f>
        <v>0</v>
      </c>
      <c r="F452" s="172">
        <f>Kalkulation_MS1!$Q$40/100*detail_MS1!AO18</f>
        <v>0</v>
      </c>
      <c r="G452" s="172">
        <f>Kalkulation_MS1!$Q$40/100*detail_MS1!BB18</f>
        <v>0</v>
      </c>
      <c r="H452" s="172">
        <f>Kalkulation_MS1!$Q$40/100*detail_MS1!BO18</f>
        <v>0</v>
      </c>
      <c r="I452" s="172">
        <f>Kalkulation_MS1!$Q$40/100*detail_MS1!CB18</f>
        <v>0</v>
      </c>
      <c r="J452" s="206">
        <f t="shared" si="47"/>
        <v>0</v>
      </c>
    </row>
    <row r="453" spans="1:10" hidden="1" outlineLevel="1">
      <c r="A453" s="1">
        <f t="shared" si="49"/>
        <v>0</v>
      </c>
      <c r="C453" s="172">
        <f>Kalkulation_MS1!$R$40/100*detail_MS1!B19</f>
        <v>0</v>
      </c>
      <c r="D453" s="172">
        <f>Kalkulation_MS1!$R$40/100*detail_MS1!O19</f>
        <v>0</v>
      </c>
      <c r="E453" s="172">
        <f>Kalkulation_MS1!$R$40/100*detail_MS1!AB19</f>
        <v>0</v>
      </c>
      <c r="F453" s="172">
        <f>Kalkulation_MS1!$R$40/100*detail_MS1!AO19</f>
        <v>0</v>
      </c>
      <c r="G453" s="172">
        <f>Kalkulation_MS1!$R$40/100*detail_MS1!BB19</f>
        <v>0</v>
      </c>
      <c r="H453" s="172">
        <f>Kalkulation_MS1!$R$40/100*detail_MS1!BO19</f>
        <v>0</v>
      </c>
      <c r="I453" s="172">
        <f>Kalkulation_MS1!$R$40/100*detail_MS1!CB19</f>
        <v>0</v>
      </c>
      <c r="J453" s="206">
        <f t="shared" si="47"/>
        <v>0</v>
      </c>
    </row>
    <row r="454" spans="1:10" hidden="1" outlineLevel="1">
      <c r="A454" s="1">
        <f t="shared" si="49"/>
        <v>0</v>
      </c>
      <c r="C454" s="172">
        <f>Kalkulation_MS1!$S$40/100*detail_MS1!$B20</f>
        <v>0</v>
      </c>
      <c r="D454" s="172">
        <f>Kalkulation_MS1!$S$40/100*detail_MS1!$O20</f>
        <v>0</v>
      </c>
      <c r="E454" s="172">
        <f>Kalkulation_MS1!$S$40/100*detail_MS1!$AB20</f>
        <v>0</v>
      </c>
      <c r="F454" s="172">
        <f>Kalkulation_MS1!$S$40/100*detail_MS1!$AO20</f>
        <v>0</v>
      </c>
      <c r="G454" s="172">
        <f>Kalkulation_MS1!$S$40/100*detail_MS1!$BB20</f>
        <v>0</v>
      </c>
      <c r="H454" s="172">
        <f>Kalkulation_MS1!$S$40/100*detail_MS1!$BO20</f>
        <v>0</v>
      </c>
      <c r="I454" s="172">
        <f>Kalkulation_MS1!$S$40/100*detail_MS1!$CB20</f>
        <v>0</v>
      </c>
      <c r="J454" s="206">
        <f t="shared" si="47"/>
        <v>0</v>
      </c>
    </row>
    <row r="455" spans="1:10" hidden="1" outlineLevel="1">
      <c r="A455" s="1">
        <f t="shared" si="49"/>
        <v>0</v>
      </c>
      <c r="C455" s="172">
        <f>Kalkulation_MS1!$T$40/100*detail_MS1!$B21</f>
        <v>0</v>
      </c>
      <c r="D455" s="172">
        <f>Kalkulation_MS1!$T$40/100*detail_MS1!$O21</f>
        <v>0</v>
      </c>
      <c r="E455" s="172">
        <f>Kalkulation_MS1!$T$40/100*detail_MS1!$AB21</f>
        <v>0</v>
      </c>
      <c r="F455" s="172">
        <f>Kalkulation_MS1!$T$40/100*detail_MS1!$AO21</f>
        <v>0</v>
      </c>
      <c r="G455" s="172">
        <f>Kalkulation_MS1!$T$40/100*detail_MS1!$BB21</f>
        <v>0</v>
      </c>
      <c r="H455" s="172">
        <f>Kalkulation_MS1!$T$40/100*detail_MS1!$BO21</f>
        <v>0</v>
      </c>
      <c r="I455" s="172">
        <f>Kalkulation_MS1!$T$40/100*detail_MS1!$CB21</f>
        <v>0</v>
      </c>
      <c r="J455" s="206">
        <f t="shared" si="47"/>
        <v>0</v>
      </c>
    </row>
    <row r="456" spans="1:10" hidden="1" outlineLevel="1">
      <c r="A456" s="1">
        <f t="shared" si="49"/>
        <v>0</v>
      </c>
      <c r="C456" s="172">
        <f>Kalkulation_MS1!$U$40/100*detail_MS1!$B22</f>
        <v>0</v>
      </c>
      <c r="D456" s="172">
        <f>Kalkulation_MS1!$U$40/100*detail_MS1!$O22</f>
        <v>0</v>
      </c>
      <c r="E456" s="172">
        <f>Kalkulation_MS1!$U$40/100*detail_MS1!$AB22</f>
        <v>0</v>
      </c>
      <c r="F456" s="172">
        <f>Kalkulation_MS1!$U$40/100*detail_MS1!$AO22</f>
        <v>0</v>
      </c>
      <c r="G456" s="172">
        <f>Kalkulation_MS1!$U$40/100*detail_MS1!$BB22</f>
        <v>0</v>
      </c>
      <c r="H456" s="172">
        <f>Kalkulation_MS1!$U$40/100*detail_MS1!$BO22</f>
        <v>0</v>
      </c>
      <c r="I456" s="172">
        <f>Kalkulation_MS1!$U$40/100*detail_MS1!$CB22</f>
        <v>0</v>
      </c>
      <c r="J456" s="206">
        <f t="shared" si="47"/>
        <v>0</v>
      </c>
    </row>
    <row r="457" spans="1:10" hidden="1" outlineLevel="1">
      <c r="A457" s="1">
        <f t="shared" si="49"/>
        <v>0</v>
      </c>
      <c r="C457" s="172">
        <f>Kalkulation_MS1!$V$40/100*detail_MS1!$B23</f>
        <v>0</v>
      </c>
      <c r="D457" s="172">
        <f>Kalkulation_MS1!$V$40/100*detail_MS1!$O23</f>
        <v>0</v>
      </c>
      <c r="E457" s="172">
        <f>Kalkulation_MS1!$V$40/100*detail_MS1!$AB23</f>
        <v>0</v>
      </c>
      <c r="F457" s="172">
        <f>Kalkulation_MS1!$V$40/100*detail_MS1!$AO23</f>
        <v>0</v>
      </c>
      <c r="G457" s="172">
        <f>Kalkulation_MS1!$V$40/100*detail_MS1!$BB23</f>
        <v>0</v>
      </c>
      <c r="H457" s="172">
        <f>Kalkulation_MS1!$V$40/100*detail_MS1!$BO23</f>
        <v>0</v>
      </c>
      <c r="I457" s="172">
        <f>Kalkulation_MS1!$V$40/100*detail_MS1!$CB23</f>
        <v>0</v>
      </c>
      <c r="J457" s="206">
        <f t="shared" si="47"/>
        <v>0</v>
      </c>
    </row>
    <row r="458" spans="1:10" hidden="1" outlineLevel="1">
      <c r="A458" s="1">
        <f t="shared" si="49"/>
        <v>0</v>
      </c>
      <c r="C458" s="172">
        <f>Kalkulation_MS1!$W$40/100*detail_MS1!$B24</f>
        <v>0</v>
      </c>
      <c r="D458" s="172">
        <f>Kalkulation_MS1!$W$40/100*detail_MS1!$O24</f>
        <v>0</v>
      </c>
      <c r="E458" s="172">
        <f>Kalkulation_MS1!$W$40/100*detail_MS1!$AB24</f>
        <v>0</v>
      </c>
      <c r="F458" s="172">
        <f>Kalkulation_MS1!$W$40/100*detail_MS1!$AO24</f>
        <v>0</v>
      </c>
      <c r="G458" s="172">
        <f>Kalkulation_MS1!$W$40/100*detail_MS1!$BB24</f>
        <v>0</v>
      </c>
      <c r="H458" s="172">
        <f>Kalkulation_MS1!$W$40/100*detail_MS1!$BO24</f>
        <v>0</v>
      </c>
      <c r="I458" s="172">
        <f>Kalkulation_MS1!$W$40/100*detail_MS1!$CB24</f>
        <v>0</v>
      </c>
      <c r="J458" s="206">
        <f t="shared" si="47"/>
        <v>0</v>
      </c>
    </row>
    <row r="459" spans="1:10" hidden="1" outlineLevel="1">
      <c r="A459" s="1">
        <f t="shared" si="49"/>
        <v>0</v>
      </c>
      <c r="C459" s="172">
        <f>Kalkulation_MS1!$X$40/100*detail_MS1!$B25</f>
        <v>0</v>
      </c>
      <c r="D459" s="172">
        <f>Kalkulation_MS1!$X$40/100*detail_MS1!$O25</f>
        <v>0</v>
      </c>
      <c r="E459" s="172">
        <f>Kalkulation_MS1!$X$40/100*detail_MS1!$AB25</f>
        <v>0</v>
      </c>
      <c r="F459" s="172">
        <f>Kalkulation_MS1!$X$40/100*detail_MS1!$AO25</f>
        <v>0</v>
      </c>
      <c r="G459" s="172">
        <f>Kalkulation_MS1!$X$40/100*detail_MS1!$BB25</f>
        <v>0</v>
      </c>
      <c r="H459" s="172">
        <f>Kalkulation_MS1!$X$40/100*detail_MS1!$BO25</f>
        <v>0</v>
      </c>
      <c r="I459" s="172">
        <f>Kalkulation_MS1!$X$40/100*detail_MS1!$CB25</f>
        <v>0</v>
      </c>
      <c r="J459" s="206">
        <f t="shared" si="47"/>
        <v>0</v>
      </c>
    </row>
    <row r="460" spans="1:10" hidden="1" outlineLevel="1">
      <c r="A460" s="1">
        <f t="shared" si="49"/>
        <v>0</v>
      </c>
      <c r="C460" s="172">
        <f>Kalkulation_MS1!$Y$40/100*detail_MS1!$B26</f>
        <v>0</v>
      </c>
      <c r="D460" s="172">
        <f>Kalkulation_MS1!$Y$40/100*detail_MS1!$O26</f>
        <v>0</v>
      </c>
      <c r="E460" s="172">
        <f>Kalkulation_MS1!$Y$40/100*detail_MS1!$AB26</f>
        <v>0</v>
      </c>
      <c r="F460" s="172">
        <f>Kalkulation_MS1!$Y$40/100*detail_MS1!$AO26</f>
        <v>0</v>
      </c>
      <c r="G460" s="172">
        <f>Kalkulation_MS1!$Y$40/100*detail_MS1!$BB26</f>
        <v>0</v>
      </c>
      <c r="H460" s="172">
        <f>Kalkulation_MS1!$Y$40/100*detail_MS1!$BO26</f>
        <v>0</v>
      </c>
      <c r="I460" s="172">
        <f>Kalkulation_MS1!$Y$40/100*detail_MS1!$CB26</f>
        <v>0</v>
      </c>
      <c r="J460" s="206">
        <f t="shared" si="47"/>
        <v>0</v>
      </c>
    </row>
    <row r="461" spans="1:10" hidden="1" outlineLevel="1">
      <c r="A461" s="1">
        <f t="shared" si="49"/>
        <v>0</v>
      </c>
      <c r="C461" s="172">
        <f>Kalkulation_MS1!$Z$40/100*detail_MS1!$B27</f>
        <v>0</v>
      </c>
      <c r="D461" s="172">
        <f>Kalkulation_MS1!$Z$40/100*detail_MS1!$O27</f>
        <v>0</v>
      </c>
      <c r="E461" s="172">
        <f>Kalkulation_MS1!$Z$40/100*detail_MS1!$AB27</f>
        <v>0</v>
      </c>
      <c r="F461" s="172">
        <f>Kalkulation_MS1!$Z$40/100*detail_MS1!$AO27</f>
        <v>0</v>
      </c>
      <c r="G461" s="172">
        <f>Kalkulation_MS1!$Z$40/100*detail_MS1!$BB27</f>
        <v>0</v>
      </c>
      <c r="H461" s="172">
        <f>Kalkulation_MS1!$Z$40/100*detail_MS1!$BO27</f>
        <v>0</v>
      </c>
      <c r="I461" s="172">
        <f>Kalkulation_MS1!$Z$40/100*detail_MS1!$CB27</f>
        <v>0</v>
      </c>
      <c r="J461" s="206">
        <f t="shared" si="47"/>
        <v>0</v>
      </c>
    </row>
    <row r="462" spans="1:10" hidden="1" outlineLevel="1">
      <c r="A462" s="1">
        <f t="shared" si="49"/>
        <v>0</v>
      </c>
      <c r="C462" s="172">
        <f>Kalkulation_MS1!$AA$40/100*detail_MS1!$B28</f>
        <v>0</v>
      </c>
      <c r="D462" s="172">
        <f>Kalkulation_MS1!$AA$40/100*detail_MS1!$O28</f>
        <v>0</v>
      </c>
      <c r="E462" s="172">
        <f>Kalkulation_MS1!$AA$40/100*detail_MS1!$AB28</f>
        <v>0</v>
      </c>
      <c r="F462" s="172">
        <f>Kalkulation_MS1!$AA$40/100*detail_MS1!$AO28</f>
        <v>0</v>
      </c>
      <c r="G462" s="172">
        <f>Kalkulation_MS1!$AA$40/100*detail_MS1!$BB28</f>
        <v>0</v>
      </c>
      <c r="H462" s="172">
        <f>Kalkulation_MS1!$AA$40/100*detail_MS1!$BO28</f>
        <v>0</v>
      </c>
      <c r="I462" s="172">
        <f>Kalkulation_MS1!$AA$40/100*detail_MS1!$CB28</f>
        <v>0</v>
      </c>
      <c r="J462" s="206">
        <f t="shared" si="47"/>
        <v>0</v>
      </c>
    </row>
    <row r="463" spans="1:10" hidden="1" outlineLevel="1">
      <c r="A463" s="1">
        <f t="shared" si="49"/>
        <v>0</v>
      </c>
      <c r="C463" s="172">
        <f>Kalkulation_MS1!$AB$40/100*detail_MS1!$B29</f>
        <v>0</v>
      </c>
      <c r="D463" s="172">
        <f>Kalkulation_MS1!$AB$40/100*detail_MS1!$O29</f>
        <v>0</v>
      </c>
      <c r="E463" s="172">
        <f>Kalkulation_MS1!$AB$40/100*detail_MS1!$AB29</f>
        <v>0</v>
      </c>
      <c r="F463" s="172">
        <f>Kalkulation_MS1!$AB$40/100*detail_MS1!$AO29</f>
        <v>0</v>
      </c>
      <c r="G463" s="172">
        <f>Kalkulation_MS1!$AB$40/100*detail_MS1!$BB29</f>
        <v>0</v>
      </c>
      <c r="H463" s="172">
        <f>Kalkulation_MS1!$AB$40/100*detail_MS1!$BO29</f>
        <v>0</v>
      </c>
      <c r="I463" s="172">
        <f>Kalkulation_MS1!$AB$40/100*detail_MS1!$CB29</f>
        <v>0</v>
      </c>
      <c r="J463" s="206">
        <f t="shared" si="47"/>
        <v>0</v>
      </c>
    </row>
    <row r="464" spans="1:10" hidden="1" outlineLevel="1">
      <c r="A464" s="1">
        <f t="shared" si="49"/>
        <v>0</v>
      </c>
      <c r="C464" s="172">
        <f>Kalkulation_MS1!$AC$40/100*detail_MS1!$B30</f>
        <v>0</v>
      </c>
      <c r="D464" s="172">
        <f>Kalkulation_MS1!$AC$40/100*detail_MS1!$O30</f>
        <v>0</v>
      </c>
      <c r="E464" s="172">
        <f>Kalkulation_MS1!$AC$40/100*detail_MS1!$AB30</f>
        <v>0</v>
      </c>
      <c r="F464" s="172">
        <f>Kalkulation_MS1!$AC$40/100*detail_MS1!$AO30</f>
        <v>0</v>
      </c>
      <c r="G464" s="172">
        <f>Kalkulation_MS1!$AC$40/100*detail_MS1!$BB30</f>
        <v>0</v>
      </c>
      <c r="H464" s="172">
        <f>Kalkulation_MS1!$AC$40/100*detail_MS1!$BO30</f>
        <v>0</v>
      </c>
      <c r="I464" s="172">
        <f>Kalkulation_MS1!$AC$40/100*detail_MS1!$CB30</f>
        <v>0</v>
      </c>
      <c r="J464" s="206">
        <f t="shared" si="47"/>
        <v>0</v>
      </c>
    </row>
    <row r="465" spans="1:10" hidden="1" outlineLevel="1">
      <c r="A465" s="1">
        <f t="shared" si="49"/>
        <v>0</v>
      </c>
      <c r="C465" s="172">
        <f>Kalkulation_MS1!$AD$40/100*detail_MS1!$B31</f>
        <v>0</v>
      </c>
      <c r="D465" s="172">
        <f>Kalkulation_MS1!$AD$40/100*detail_MS1!$O31</f>
        <v>0</v>
      </c>
      <c r="E465" s="172">
        <f>Kalkulation_MS1!$AD$40/100*detail_MS1!$AB31</f>
        <v>0</v>
      </c>
      <c r="F465" s="172">
        <f>Kalkulation_MS1!$AD$40/100*detail_MS1!$AO31</f>
        <v>0</v>
      </c>
      <c r="G465" s="172">
        <f>Kalkulation_MS1!$AD$40/100*detail_MS1!$BB31</f>
        <v>0</v>
      </c>
      <c r="H465" s="172">
        <f>Kalkulation_MS1!$AD$40/100*detail_MS1!$BO31</f>
        <v>0</v>
      </c>
      <c r="I465" s="172">
        <f>Kalkulation_MS1!$AD$40/100*detail_MS1!$CB31</f>
        <v>0</v>
      </c>
      <c r="J465" s="206">
        <f t="shared" si="47"/>
        <v>0</v>
      </c>
    </row>
    <row r="466" spans="1:10" hidden="1" outlineLevel="1">
      <c r="A466" s="1">
        <f t="shared" si="49"/>
        <v>0</v>
      </c>
      <c r="C466" s="172">
        <f>Kalkulation_MS1!$AE$40/100*detail_MS1!$B32</f>
        <v>0</v>
      </c>
      <c r="D466" s="172">
        <f>Kalkulation_MS1!$AE$40/100*detail_MS1!$O32</f>
        <v>0</v>
      </c>
      <c r="E466" s="172">
        <f>Kalkulation_MS1!$AE$40/100*detail_MS1!$AB32</f>
        <v>0</v>
      </c>
      <c r="F466" s="172">
        <f>Kalkulation_MS1!$AE$40/100*detail_MS1!$AO32</f>
        <v>0</v>
      </c>
      <c r="G466" s="172">
        <f>Kalkulation_MS1!$AE$40/100*detail_MS1!$BB32</f>
        <v>0</v>
      </c>
      <c r="H466" s="172">
        <f>Kalkulation_MS1!$AE$40/100*detail_MS1!$BO32</f>
        <v>0</v>
      </c>
      <c r="I466" s="172">
        <f>Kalkulation_MS1!$AE$40/100*detail_MS1!$CB32</f>
        <v>0</v>
      </c>
      <c r="J466" s="206">
        <f t="shared" si="47"/>
        <v>0</v>
      </c>
    </row>
    <row r="467" spans="1:10" hidden="1" outlineLevel="1">
      <c r="A467" s="1">
        <f t="shared" si="49"/>
        <v>0</v>
      </c>
      <c r="C467" s="172">
        <f>Kalkulation_MS1!$AF$40/100*detail_MS1!$B33</f>
        <v>0</v>
      </c>
      <c r="D467" s="172">
        <f>Kalkulation_MS1!$AF$40/100*detail_MS1!$O33</f>
        <v>0</v>
      </c>
      <c r="E467" s="172">
        <f>Kalkulation_MS1!$AF$40/100*detail_MS1!$AB33</f>
        <v>0</v>
      </c>
      <c r="F467" s="172">
        <f>Kalkulation_MS1!$AF$40/100*detail_MS1!$AO33</f>
        <v>0</v>
      </c>
      <c r="G467" s="172">
        <f>Kalkulation_MS1!$AF$40/100*detail_MS1!$BB33</f>
        <v>0</v>
      </c>
      <c r="H467" s="172">
        <f>Kalkulation_MS1!$AF$40/100*detail_MS1!$BO33</f>
        <v>0</v>
      </c>
      <c r="I467" s="172">
        <f>Kalkulation_MS1!$AF$40/100*detail_MS1!$CB33</f>
        <v>0</v>
      </c>
      <c r="J467" s="206">
        <f t="shared" si="47"/>
        <v>0</v>
      </c>
    </row>
    <row r="468" spans="1:10" hidden="1" outlineLevel="1">
      <c r="A468" s="1">
        <f t="shared" si="49"/>
        <v>0</v>
      </c>
      <c r="C468" s="172">
        <f>Kalkulation_MS1!$AG$40/100*detail_MS1!$B34</f>
        <v>0</v>
      </c>
      <c r="D468" s="172">
        <f>Kalkulation_MS1!$AG$40/100*detail_MS1!$O34</f>
        <v>0</v>
      </c>
      <c r="E468" s="172">
        <f>Kalkulation_MS1!$AG$40/100*detail_MS1!$AB34</f>
        <v>0</v>
      </c>
      <c r="F468" s="172">
        <f>Kalkulation_MS1!$AG$40/100*detail_MS1!$AO34</f>
        <v>0</v>
      </c>
      <c r="G468" s="172">
        <f>Kalkulation_MS1!$AG$40/100*detail_MS1!$BB34</f>
        <v>0</v>
      </c>
      <c r="H468" s="172">
        <f>Kalkulation_MS1!$AG$40/100*detail_MS1!$BO34</f>
        <v>0</v>
      </c>
      <c r="I468" s="172">
        <f>Kalkulation_MS1!$AG$40/100*detail_MS1!$CB34</f>
        <v>0</v>
      </c>
      <c r="J468" s="206">
        <f t="shared" si="47"/>
        <v>0</v>
      </c>
    </row>
    <row r="469" spans="1:10" hidden="1" outlineLevel="1">
      <c r="A469" s="1">
        <f t="shared" si="49"/>
        <v>0</v>
      </c>
      <c r="C469" s="172">
        <f>Kalkulation_MS1!$AH$40/100*detail_MS1!$B35</f>
        <v>0</v>
      </c>
      <c r="D469" s="172">
        <f>Kalkulation_MS1!$AH$40/100*detail_MS1!$O35</f>
        <v>0</v>
      </c>
      <c r="E469" s="172">
        <f>Kalkulation_MS1!$AH$40/100*detail_MS1!$AB35</f>
        <v>0</v>
      </c>
      <c r="F469" s="172">
        <f>Kalkulation_MS1!$AH$40/100*detail_MS1!$AO35</f>
        <v>0</v>
      </c>
      <c r="G469" s="172">
        <f>Kalkulation_MS1!$AH$40/100*detail_MS1!$BB35</f>
        <v>0</v>
      </c>
      <c r="H469" s="172">
        <f>Kalkulation_MS1!$AH$40/100*detail_MS1!$BO35</f>
        <v>0</v>
      </c>
      <c r="I469" s="172">
        <f>Kalkulation_MS1!$AH$40/100*detail_MS1!$CB35</f>
        <v>0</v>
      </c>
      <c r="J469" s="206">
        <f t="shared" si="47"/>
        <v>0</v>
      </c>
    </row>
    <row r="470" spans="1:10" hidden="1" outlineLevel="1">
      <c r="A470" s="1">
        <f t="shared" si="49"/>
        <v>0</v>
      </c>
      <c r="C470" s="172">
        <f>Kalkulation_MS1!$AI$40/100*detail_MS1!$B36</f>
        <v>0</v>
      </c>
      <c r="D470" s="172">
        <f>Kalkulation_MS1!$AI$40/100*detail_MS1!$O36</f>
        <v>0</v>
      </c>
      <c r="E470" s="172">
        <f>Kalkulation_MS1!$AI$40/100*detail_MS1!$AB36</f>
        <v>0</v>
      </c>
      <c r="F470" s="172">
        <f>Kalkulation_MS1!$AI$40/100*detail_MS1!$AO36</f>
        <v>0</v>
      </c>
      <c r="G470" s="172">
        <f>Kalkulation_MS1!$AI$40/100*detail_MS1!$BB36</f>
        <v>0</v>
      </c>
      <c r="H470" s="172">
        <f>Kalkulation_MS1!$AI$40/100*detail_MS1!$BO36</f>
        <v>0</v>
      </c>
      <c r="I470" s="172">
        <f>Kalkulation_MS1!$AI$40/100*detail_MS1!$CB36</f>
        <v>0</v>
      </c>
      <c r="J470" s="206">
        <f t="shared" si="47"/>
        <v>0</v>
      </c>
    </row>
    <row r="471" spans="1:10" hidden="1" outlineLevel="1">
      <c r="A471" s="1">
        <f t="shared" si="49"/>
        <v>0</v>
      </c>
      <c r="C471" s="172">
        <f>Kalkulation_MS1!$AJ$40/100*detail_MS1!$B37</f>
        <v>0</v>
      </c>
      <c r="D471" s="172">
        <f>Kalkulation_MS1!$AJ$40/100*detail_MS1!$O37</f>
        <v>0</v>
      </c>
      <c r="E471" s="172">
        <f>Kalkulation_MS1!$AJ$40/100*detail_MS1!$AB37</f>
        <v>0</v>
      </c>
      <c r="F471" s="172">
        <f>Kalkulation_MS1!$AJ$40/100*detail_MS1!$AO37</f>
        <v>0</v>
      </c>
      <c r="G471" s="172">
        <f>Kalkulation_MS1!$AJ$40/100*detail_MS1!$BB37</f>
        <v>0</v>
      </c>
      <c r="H471" s="172">
        <f>Kalkulation_MS1!$AJ$40/100*detail_MS1!$BO37</f>
        <v>0</v>
      </c>
      <c r="I471" s="172">
        <f>Kalkulation_MS1!$AJ$40/100*detail_MS1!$CB37</f>
        <v>0</v>
      </c>
      <c r="J471" s="206">
        <f t="shared" si="47"/>
        <v>0</v>
      </c>
    </row>
    <row r="472" spans="1:10" hidden="1" outlineLevel="1">
      <c r="A472" s="1">
        <f t="shared" si="49"/>
        <v>0</v>
      </c>
      <c r="C472" s="172">
        <f>Kalkulation_MS1!$AK$40/100*detail_MS1!$B38</f>
        <v>0</v>
      </c>
      <c r="D472" s="172">
        <f>Kalkulation_MS1!$AK$40/100*detail_MS1!$O38</f>
        <v>0</v>
      </c>
      <c r="E472" s="172">
        <f>Kalkulation_MS1!$AK$40/100*detail_MS1!$AB38</f>
        <v>0</v>
      </c>
      <c r="F472" s="172">
        <f>Kalkulation_MS1!$AK$40/100*detail_MS1!$AO38</f>
        <v>0</v>
      </c>
      <c r="G472" s="172">
        <f>Kalkulation_MS1!$AK$40/100*detail_MS1!$BB38</f>
        <v>0</v>
      </c>
      <c r="H472" s="172">
        <f>Kalkulation_MS1!$AK$40/100*detail_MS1!$BO38</f>
        <v>0</v>
      </c>
      <c r="I472" s="172">
        <f>Kalkulation_MS1!$AK$40/100*detail_MS1!$CB38</f>
        <v>0</v>
      </c>
      <c r="J472" s="206">
        <f t="shared" si="47"/>
        <v>0</v>
      </c>
    </row>
    <row r="473" spans="1:10" hidden="1" outlineLevel="1">
      <c r="A473" s="1">
        <f t="shared" si="49"/>
        <v>0</v>
      </c>
      <c r="C473" s="172">
        <f>Kalkulation_MS1!$AL$40/100*detail_MS1!$B39</f>
        <v>0</v>
      </c>
      <c r="D473" s="172">
        <f>Kalkulation_MS1!$AL$40/100*detail_MS1!$O39</f>
        <v>0</v>
      </c>
      <c r="E473" s="172">
        <f>Kalkulation_MS1!$AL$40/100*detail_MS1!$AB39</f>
        <v>0</v>
      </c>
      <c r="F473" s="172">
        <f>Kalkulation_MS1!$AL$40/100*detail_MS1!$AO39</f>
        <v>0</v>
      </c>
      <c r="G473" s="172">
        <f>Kalkulation_MS1!$AL$40/100*detail_MS1!$BB39</f>
        <v>0</v>
      </c>
      <c r="H473" s="172">
        <f>Kalkulation_MS1!$AL$40/100*detail_MS1!$BO39</f>
        <v>0</v>
      </c>
      <c r="I473" s="172">
        <f>Kalkulation_MS1!$AL$40/100*detail_MS1!$CB39</f>
        <v>0</v>
      </c>
      <c r="J473" s="206">
        <f t="shared" si="47"/>
        <v>0</v>
      </c>
    </row>
    <row r="474" spans="1:10" hidden="1" outlineLevel="1">
      <c r="A474" s="1">
        <f t="shared" si="49"/>
        <v>0</v>
      </c>
      <c r="C474" s="172">
        <f>Kalkulation_MS1!$AM$40/100*detail_MS1!$B40</f>
        <v>0</v>
      </c>
      <c r="D474" s="172">
        <f>Kalkulation_MS1!$AM$40/100*detail_MS1!$O40</f>
        <v>0</v>
      </c>
      <c r="E474" s="172">
        <f>Kalkulation_MS1!$AM$40/100*detail_MS1!$AB40</f>
        <v>0</v>
      </c>
      <c r="F474" s="172">
        <f>Kalkulation_MS1!$AM$40/100*detail_MS1!$AO40</f>
        <v>0</v>
      </c>
      <c r="G474" s="172">
        <f>Kalkulation_MS1!$AM$40/100*detail_MS1!$BB40</f>
        <v>0</v>
      </c>
      <c r="H474" s="172">
        <f>Kalkulation_MS1!$AM$40/100*detail_MS1!$BO40</f>
        <v>0</v>
      </c>
      <c r="I474" s="172">
        <f>Kalkulation_MS1!$AM$40/100*detail_MS1!$CB40</f>
        <v>0</v>
      </c>
      <c r="J474" s="206">
        <f t="shared" si="47"/>
        <v>0</v>
      </c>
    </row>
    <row r="475" spans="1:10" hidden="1" outlineLevel="1">
      <c r="A475" s="1">
        <f t="shared" si="49"/>
        <v>0</v>
      </c>
      <c r="C475" s="172">
        <f>Kalkulation_MS1!$AN$40/100*detail_MS1!$B41</f>
        <v>0</v>
      </c>
      <c r="D475" s="172">
        <f>Kalkulation_MS1!$AN$40/100*detail_MS1!$O41</f>
        <v>0</v>
      </c>
      <c r="E475" s="172">
        <f>Kalkulation_MS1!$AN$40/100*detail_MS1!$AB41</f>
        <v>0</v>
      </c>
      <c r="F475" s="172">
        <f>Kalkulation_MS1!$AN$40/100*detail_MS1!$AO41</f>
        <v>0</v>
      </c>
      <c r="G475" s="172">
        <f>Kalkulation_MS1!$AN$40/100*detail_MS1!$BB41</f>
        <v>0</v>
      </c>
      <c r="H475" s="172">
        <f>Kalkulation_MS1!$AN$40/100*detail_MS1!$BO41</f>
        <v>0</v>
      </c>
      <c r="I475" s="172">
        <f>Kalkulation_MS1!$AN$40/100*detail_MS1!$CB41</f>
        <v>0</v>
      </c>
      <c r="J475" s="206">
        <f t="shared" si="47"/>
        <v>0</v>
      </c>
    </row>
    <row r="476" spans="1:10" hidden="1" outlineLevel="1">
      <c r="A476" s="1">
        <f t="shared" si="49"/>
        <v>0</v>
      </c>
      <c r="C476" s="172">
        <f>Kalkulation_MS1!$AO$40/100*detail_MS1!$B42</f>
        <v>0</v>
      </c>
      <c r="D476" s="172">
        <f>Kalkulation_MS1!$AO$40/100*detail_MS1!$O42</f>
        <v>0</v>
      </c>
      <c r="E476" s="172">
        <f>Kalkulation_MS1!$AO$40/100*detail_MS1!$AB42</f>
        <v>0</v>
      </c>
      <c r="F476" s="172">
        <f>Kalkulation_MS1!$AO$40/100*detail_MS1!$AO42</f>
        <v>0</v>
      </c>
      <c r="G476" s="172">
        <f>Kalkulation_MS1!$AO$40/100*detail_MS1!$BB42</f>
        <v>0</v>
      </c>
      <c r="H476" s="172">
        <f>Kalkulation_MS1!$AO$40/100*detail_MS1!$BO42</f>
        <v>0</v>
      </c>
      <c r="I476" s="172">
        <f>Kalkulation_MS1!$AO$40/100*detail_MS1!$CB42</f>
        <v>0</v>
      </c>
      <c r="J476" s="206">
        <f t="shared" si="47"/>
        <v>0</v>
      </c>
    </row>
    <row r="477" spans="1:10" hidden="1" outlineLevel="1">
      <c r="A477" s="1">
        <f t="shared" si="49"/>
        <v>0</v>
      </c>
      <c r="C477" s="172">
        <f>Kalkulation_MS1!$AP$40/100*detail_MS1!$B43</f>
        <v>0</v>
      </c>
      <c r="D477" s="172">
        <f>Kalkulation_MS1!$AP$40/100*detail_MS1!$O43</f>
        <v>0</v>
      </c>
      <c r="E477" s="172">
        <f>Kalkulation_MS1!$AP$40/100*detail_MS1!$AB43</f>
        <v>0</v>
      </c>
      <c r="F477" s="172">
        <f>Kalkulation_MS1!$AP$40/100*detail_MS1!$AO43</f>
        <v>0</v>
      </c>
      <c r="G477" s="172">
        <f>Kalkulation_MS1!$AP$40/100*detail_MS1!$BB43</f>
        <v>0</v>
      </c>
      <c r="H477" s="172">
        <f>Kalkulation_MS1!$AP$40/100*detail_MS1!$BO43</f>
        <v>0</v>
      </c>
      <c r="I477" s="172">
        <f>Kalkulation_MS1!$AP$40/100*detail_MS1!$CB43</f>
        <v>0</v>
      </c>
      <c r="J477" s="206">
        <f t="shared" si="47"/>
        <v>0</v>
      </c>
    </row>
    <row r="478" spans="1:10" hidden="1" outlineLevel="1">
      <c r="A478" s="1">
        <f t="shared" si="49"/>
        <v>0</v>
      </c>
      <c r="C478" s="172">
        <f>Kalkulation_MS1!$AQ$40/100*detail_MS1!$B44</f>
        <v>0</v>
      </c>
      <c r="D478" s="172">
        <f>Kalkulation_MS1!$AQ$40/100*detail_MS1!$O44</f>
        <v>0</v>
      </c>
      <c r="E478" s="172">
        <f>Kalkulation_MS1!$AQ$40/100*detail_MS1!$AB44</f>
        <v>0</v>
      </c>
      <c r="F478" s="172">
        <f>Kalkulation_MS1!$AQ$40/100*detail_MS1!$AO44</f>
        <v>0</v>
      </c>
      <c r="G478" s="172">
        <f>Kalkulation_MS1!$AQ$40/100*detail_MS1!$BB44</f>
        <v>0</v>
      </c>
      <c r="H478" s="172">
        <f>Kalkulation_MS1!$AQ$40/100*detail_MS1!$BO44</f>
        <v>0</v>
      </c>
      <c r="I478" s="172">
        <f>Kalkulation_MS1!$AQ$40/100*detail_MS1!$CB44</f>
        <v>0</v>
      </c>
      <c r="J478" s="206">
        <f t="shared" si="47"/>
        <v>0</v>
      </c>
    </row>
    <row r="479" spans="1:10" hidden="1" outlineLevel="1">
      <c r="A479" s="1">
        <f t="shared" si="49"/>
        <v>0</v>
      </c>
      <c r="C479" s="172">
        <f>Kalkulation_MS1!$AR$40/100*detail_MS1!$B45</f>
        <v>0</v>
      </c>
      <c r="D479" s="172">
        <f>Kalkulation_MS1!$AR$40/100*detail_MS1!$O45</f>
        <v>0</v>
      </c>
      <c r="E479" s="172">
        <f>Kalkulation_MS1!$AR$40/100*detail_MS1!$AB45</f>
        <v>0</v>
      </c>
      <c r="F479" s="172">
        <f>Kalkulation_MS1!$AR$40/100*detail_MS1!$AO45</f>
        <v>0</v>
      </c>
      <c r="G479" s="172">
        <f>Kalkulation_MS1!$AR$40/100*detail_MS1!$BB45</f>
        <v>0</v>
      </c>
      <c r="H479" s="172">
        <f>Kalkulation_MS1!$AR$40/100*detail_MS1!$BO45</f>
        <v>0</v>
      </c>
      <c r="I479" s="172">
        <f>Kalkulation_MS1!$AR$40/100*detail_MS1!$CB45</f>
        <v>0</v>
      </c>
      <c r="J479" s="206">
        <f t="shared" si="47"/>
        <v>0</v>
      </c>
    </row>
    <row r="480" spans="1:10" hidden="1" outlineLevel="1">
      <c r="A480" s="1">
        <f t="shared" si="49"/>
        <v>0</v>
      </c>
      <c r="C480" s="172">
        <f>Kalkulation_MS1!$AS$40/100*detail_MS1!$B46</f>
        <v>0</v>
      </c>
      <c r="D480" s="172">
        <f>Kalkulation_MS1!$AS$40/100*detail_MS1!$O46</f>
        <v>0</v>
      </c>
      <c r="E480" s="172">
        <f>Kalkulation_MS1!$AS$40/100*detail_MS1!$AB46</f>
        <v>0</v>
      </c>
      <c r="F480" s="172">
        <f>Kalkulation_MS1!$AS$40/100*detail_MS1!$AO46</f>
        <v>0</v>
      </c>
      <c r="G480" s="172">
        <f>Kalkulation_MS1!$AS$40/100*detail_MS1!$BB46</f>
        <v>0</v>
      </c>
      <c r="H480" s="172">
        <f>Kalkulation_MS1!$AS$40/100*detail_MS1!$BO46</f>
        <v>0</v>
      </c>
      <c r="I480" s="172">
        <f>Kalkulation_MS1!$AS$40/100*detail_MS1!$CB46</f>
        <v>0</v>
      </c>
      <c r="J480" s="206">
        <f t="shared" si="47"/>
        <v>0</v>
      </c>
    </row>
    <row r="481" spans="1:10" hidden="1" outlineLevel="1">
      <c r="A481" s="88" t="s">
        <v>454</v>
      </c>
      <c r="B481" s="88"/>
      <c r="C481" s="201">
        <f>SUM(C441:C480)</f>
        <v>0</v>
      </c>
      <c r="D481" s="201">
        <f t="shared" ref="D481:J481" si="50">SUM(D441:D480)</f>
        <v>0</v>
      </c>
      <c r="E481" s="201">
        <f t="shared" si="50"/>
        <v>0</v>
      </c>
      <c r="F481" s="201">
        <f t="shared" si="50"/>
        <v>0</v>
      </c>
      <c r="G481" s="201">
        <f t="shared" si="50"/>
        <v>0</v>
      </c>
      <c r="H481" s="201">
        <f t="shared" si="50"/>
        <v>0</v>
      </c>
      <c r="I481" s="201">
        <f t="shared" si="50"/>
        <v>0</v>
      </c>
      <c r="J481" s="79">
        <f t="shared" si="50"/>
        <v>0</v>
      </c>
    </row>
    <row r="482" spans="1:10" hidden="1" outlineLevel="1">
      <c r="A482" s="203" t="s">
        <v>455</v>
      </c>
      <c r="J482" s="205">
        <f t="shared" ref="J482:J522" si="51">SUM(C482:I482)</f>
        <v>0</v>
      </c>
    </row>
    <row r="483" spans="1:10" hidden="1" outlineLevel="1">
      <c r="A483" s="1">
        <f t="shared" ref="A483:A492" si="52">A441</f>
        <v>0</v>
      </c>
      <c r="C483" s="172">
        <f>Kalkulation_MS1!$F$41/100*detail_MS1!B7</f>
        <v>0</v>
      </c>
      <c r="D483" s="172">
        <f>Kalkulation_MS1!$F$41/100*detail_MS1!O7</f>
        <v>0</v>
      </c>
      <c r="E483" s="172">
        <f>Kalkulation_MS1!$F$41/100*detail_MS1!AB7</f>
        <v>0</v>
      </c>
      <c r="F483" s="172">
        <f>Kalkulation_MS1!$F$41/100*detail_MS1!AO7</f>
        <v>0</v>
      </c>
      <c r="G483" s="172">
        <f>Kalkulation_MS1!$F$41/100*detail_MS1!BB7</f>
        <v>0</v>
      </c>
      <c r="H483" s="172">
        <f>Kalkulation_MS1!$F$41/100*detail_MS1!BO7</f>
        <v>0</v>
      </c>
      <c r="I483" s="172">
        <f>Kalkulation_MS1!$F$41/100*detail_MS1!CB7</f>
        <v>0</v>
      </c>
      <c r="J483" s="206">
        <f t="shared" si="51"/>
        <v>0</v>
      </c>
    </row>
    <row r="484" spans="1:10" hidden="1" outlineLevel="1">
      <c r="A484" s="1">
        <f t="shared" si="52"/>
        <v>0</v>
      </c>
      <c r="C484" s="172">
        <f>Kalkulation_MS1!$G$41/100*detail_MS1!B8</f>
        <v>0</v>
      </c>
      <c r="D484" s="172">
        <f>Kalkulation_MS1!$G$41/100*detail_MS1!O8</f>
        <v>0</v>
      </c>
      <c r="E484" s="172">
        <f>Kalkulation_MS1!$G$41/100*detail_MS1!AB8</f>
        <v>0</v>
      </c>
      <c r="F484" s="172">
        <f>Kalkulation_MS1!$G$41/100*detail_MS1!AO8</f>
        <v>0</v>
      </c>
      <c r="G484" s="172">
        <f>Kalkulation_MS1!$G$41/100*detail_MS1!BB8</f>
        <v>0</v>
      </c>
      <c r="H484" s="172">
        <f>Kalkulation_MS1!$G$41/100*detail_MS1!BO8</f>
        <v>0</v>
      </c>
      <c r="I484" s="172">
        <f>Kalkulation_MS1!$G$41/100*detail_MS1!CB8</f>
        <v>0</v>
      </c>
      <c r="J484" s="206">
        <f t="shared" si="51"/>
        <v>0</v>
      </c>
    </row>
    <row r="485" spans="1:10" hidden="1" outlineLevel="1">
      <c r="A485" s="249">
        <f t="shared" si="52"/>
        <v>0</v>
      </c>
      <c r="C485" s="172">
        <f>Kalkulation_MS1!$H$41/100*detail_MS1!B9</f>
        <v>0</v>
      </c>
      <c r="D485" s="172">
        <f>Kalkulation_MS1!$H$41/100*detail_MS1!O9</f>
        <v>0</v>
      </c>
      <c r="E485" s="172">
        <f>Kalkulation_MS1!$H$41/100*detail_MS1!AB9</f>
        <v>0</v>
      </c>
      <c r="F485" s="172">
        <f>Kalkulation_MS1!$H$41/100*detail_MS1!AO9</f>
        <v>0</v>
      </c>
      <c r="G485" s="172">
        <f>Kalkulation_MS1!$H$41/100*detail_MS1!BB9</f>
        <v>0</v>
      </c>
      <c r="H485" s="172">
        <f>Kalkulation_MS1!$H$41/100*detail_MS1!BO9</f>
        <v>0</v>
      </c>
      <c r="I485" s="172">
        <f>Kalkulation_MS1!$H$41/100*detail_MS1!CB9</f>
        <v>0</v>
      </c>
      <c r="J485" s="206">
        <f t="shared" si="51"/>
        <v>0</v>
      </c>
    </row>
    <row r="486" spans="1:10" hidden="1" outlineLevel="1">
      <c r="A486" s="1">
        <f t="shared" si="52"/>
        <v>0</v>
      </c>
      <c r="C486" s="172">
        <f>Kalkulation_MS1!$I$41/100*detail_MS1!B10</f>
        <v>0</v>
      </c>
      <c r="D486" s="172">
        <f>Kalkulation_MS1!$I$41/100*detail_MS1!O10</f>
        <v>0</v>
      </c>
      <c r="E486" s="172">
        <f>Kalkulation_MS1!$I$41/100*detail_MS1!AB10</f>
        <v>0</v>
      </c>
      <c r="F486" s="172">
        <f>Kalkulation_MS1!$I$41/100*detail_MS1!AO10</f>
        <v>0</v>
      </c>
      <c r="G486" s="172">
        <f>Kalkulation_MS1!$I$41/100*detail_MS1!BB10</f>
        <v>0</v>
      </c>
      <c r="H486" s="172">
        <f>Kalkulation_MS1!$I$41/100*detail_MS1!BO10</f>
        <v>0</v>
      </c>
      <c r="I486" s="172">
        <f>Kalkulation_MS1!$I$41/100*detail_MS1!CB10</f>
        <v>0</v>
      </c>
      <c r="J486" s="206">
        <f t="shared" si="51"/>
        <v>0</v>
      </c>
    </row>
    <row r="487" spans="1:10" hidden="1" outlineLevel="1">
      <c r="A487" s="1">
        <f t="shared" si="52"/>
        <v>0</v>
      </c>
      <c r="C487" s="172">
        <f>Kalkulation_MS1!$J$41/100*detail_MS1!B11</f>
        <v>0</v>
      </c>
      <c r="D487" s="172">
        <f>Kalkulation_MS1!$J$41/100*detail_MS1!O11</f>
        <v>0</v>
      </c>
      <c r="E487" s="172">
        <f>Kalkulation_MS1!$J$41/100*detail_MS1!AB11</f>
        <v>0</v>
      </c>
      <c r="F487" s="172">
        <f>Kalkulation_MS1!$J$41/100*detail_MS1!AO11</f>
        <v>0</v>
      </c>
      <c r="G487" s="172">
        <f>Kalkulation_MS1!$J$41/100*detail_MS1!BB11</f>
        <v>0</v>
      </c>
      <c r="H487" s="172">
        <f>Kalkulation_MS1!$J$41/100*detail_MS1!BO11</f>
        <v>0</v>
      </c>
      <c r="I487" s="172">
        <f>Kalkulation_MS1!$J$41/100*detail_MS1!CB11</f>
        <v>0</v>
      </c>
      <c r="J487" s="206">
        <f t="shared" si="51"/>
        <v>0</v>
      </c>
    </row>
    <row r="488" spans="1:10" hidden="1" outlineLevel="1">
      <c r="A488" s="1">
        <f t="shared" si="52"/>
        <v>0</v>
      </c>
      <c r="C488" s="172">
        <f>Kalkulation_MS1!$K$41/100*detail_MS1!B12</f>
        <v>0</v>
      </c>
      <c r="D488" s="172">
        <f>Kalkulation_MS1!$K$41/100*detail_MS1!O12</f>
        <v>0</v>
      </c>
      <c r="E488" s="172">
        <f>Kalkulation_MS1!$K$41/100*detail_MS1!AB12</f>
        <v>0</v>
      </c>
      <c r="F488" s="172">
        <f>Kalkulation_MS1!$K$41/100*detail_MS1!AO12</f>
        <v>0</v>
      </c>
      <c r="G488" s="172">
        <f>Kalkulation_MS1!$K$41/100*detail_MS1!BB12</f>
        <v>0</v>
      </c>
      <c r="H488" s="172">
        <f>Kalkulation_MS1!$K$41/100*detail_MS1!BO12</f>
        <v>0</v>
      </c>
      <c r="I488" s="172">
        <f>Kalkulation_MS1!$K$41/100*detail_MS1!CB12</f>
        <v>0</v>
      </c>
      <c r="J488" s="206">
        <f t="shared" si="51"/>
        <v>0</v>
      </c>
    </row>
    <row r="489" spans="1:10" hidden="1" outlineLevel="1">
      <c r="A489" s="1">
        <f t="shared" si="52"/>
        <v>0</v>
      </c>
      <c r="C489" s="172">
        <f>Kalkulation_MS1!$L$41/100*detail_MS1!B13</f>
        <v>0</v>
      </c>
      <c r="D489" s="172">
        <f>Kalkulation_MS1!$L$41/100*detail_MS1!O13</f>
        <v>0</v>
      </c>
      <c r="E489" s="172">
        <f>Kalkulation_MS1!$L$41/100*detail_MS1!AB13</f>
        <v>0</v>
      </c>
      <c r="F489" s="172">
        <f>Kalkulation_MS1!$L$41/100*detail_MS1!AO13</f>
        <v>0</v>
      </c>
      <c r="G489" s="172">
        <f>Kalkulation_MS1!$L$41/100*detail_MS1!BB13</f>
        <v>0</v>
      </c>
      <c r="H489" s="172">
        <f>Kalkulation_MS1!$L$41/100*detail_MS1!BO13</f>
        <v>0</v>
      </c>
      <c r="I489" s="172">
        <f>Kalkulation_MS1!$L$41/100*detail_MS1!CB13</f>
        <v>0</v>
      </c>
      <c r="J489" s="206">
        <f t="shared" si="51"/>
        <v>0</v>
      </c>
    </row>
    <row r="490" spans="1:10" hidden="1" outlineLevel="1">
      <c r="A490" s="1">
        <f t="shared" si="52"/>
        <v>0</v>
      </c>
      <c r="C490" s="172">
        <f>Kalkulation_MS1!$M$41/100*detail_MS1!B14</f>
        <v>0</v>
      </c>
      <c r="D490" s="172">
        <f>Kalkulation_MS1!$M$41/100*detail_MS1!O14</f>
        <v>0</v>
      </c>
      <c r="E490" s="172">
        <f>Kalkulation_MS1!$M$41/100*detail_MS1!AB14</f>
        <v>0</v>
      </c>
      <c r="F490" s="172">
        <f>Kalkulation_MS1!$M$41/100*detail_MS1!AO14</f>
        <v>0</v>
      </c>
      <c r="G490" s="172">
        <f>Kalkulation_MS1!$M$41/100*detail_MS1!BB14</f>
        <v>0</v>
      </c>
      <c r="H490" s="172">
        <f>Kalkulation_MS1!$M$41/100*detail_MS1!BO14</f>
        <v>0</v>
      </c>
      <c r="I490" s="172">
        <f>Kalkulation_MS1!$M$41/100*detail_MS1!CB14</f>
        <v>0</v>
      </c>
      <c r="J490" s="206">
        <f t="shared" si="51"/>
        <v>0</v>
      </c>
    </row>
    <row r="491" spans="1:10" hidden="1" outlineLevel="1">
      <c r="A491" s="1">
        <f t="shared" si="52"/>
        <v>0</v>
      </c>
      <c r="C491" s="172">
        <f>Kalkulation_MS1!$N$41/100*detail_MS1!B15</f>
        <v>0</v>
      </c>
      <c r="D491" s="172">
        <f>Kalkulation_MS1!$N$41/100*detail_MS1!O15</f>
        <v>0</v>
      </c>
      <c r="E491" s="172">
        <f>Kalkulation_MS1!$N$41/100*detail_MS1!AB15</f>
        <v>0</v>
      </c>
      <c r="F491" s="172">
        <f>Kalkulation_MS1!$N$41/100*detail_MS1!AO15</f>
        <v>0</v>
      </c>
      <c r="G491" s="172">
        <f>Kalkulation_MS1!$N$41/100*detail_MS1!BB15</f>
        <v>0</v>
      </c>
      <c r="H491" s="172">
        <f>Kalkulation_MS1!$N$41/100*detail_MS1!BO15</f>
        <v>0</v>
      </c>
      <c r="I491" s="172">
        <f>Kalkulation_MS1!$N$41/100*detail_MS1!CB15</f>
        <v>0</v>
      </c>
      <c r="J491" s="206">
        <f t="shared" si="51"/>
        <v>0</v>
      </c>
    </row>
    <row r="492" spans="1:10" hidden="1" outlineLevel="1">
      <c r="A492" s="1">
        <f t="shared" si="52"/>
        <v>0</v>
      </c>
      <c r="C492" s="172">
        <f>Kalkulation_MS1!$O$41/100*detail_MS1!B16</f>
        <v>0</v>
      </c>
      <c r="D492" s="172">
        <f>Kalkulation_MS1!$O$41/100*detail_MS1!O16</f>
        <v>0</v>
      </c>
      <c r="E492" s="172">
        <f>Kalkulation_MS1!$O$41/100*detail_MS1!AB16</f>
        <v>0</v>
      </c>
      <c r="F492" s="172">
        <f>Kalkulation_MS1!$O$41/100*detail_MS1!AO16</f>
        <v>0</v>
      </c>
      <c r="G492" s="172">
        <f>Kalkulation_MS1!$O$41/100*detail_MS1!BB16</f>
        <v>0</v>
      </c>
      <c r="H492" s="172">
        <f>Kalkulation_MS1!$O$41/100*detail_MS1!BO16</f>
        <v>0</v>
      </c>
      <c r="I492" s="172">
        <f>Kalkulation_MS1!$O$41/100*detail_MS1!CB16</f>
        <v>0</v>
      </c>
      <c r="J492" s="206">
        <f t="shared" si="51"/>
        <v>0</v>
      </c>
    </row>
    <row r="493" spans="1:10" hidden="1" outlineLevel="1">
      <c r="A493" s="1">
        <f t="shared" ref="A493:A522" si="53">A451</f>
        <v>0</v>
      </c>
      <c r="C493" s="172">
        <f>Kalkulation_MS1!$P$41/100*detail_MS1!B17</f>
        <v>0</v>
      </c>
      <c r="D493" s="172">
        <f>Kalkulation_MS1!$P$41/100*detail_MS1!O17</f>
        <v>0</v>
      </c>
      <c r="E493" s="172">
        <f>Kalkulation_MS1!$P$41/100*detail_MS1!AB17</f>
        <v>0</v>
      </c>
      <c r="F493" s="172">
        <f>Kalkulation_MS1!$P$41/100*detail_MS1!AO17</f>
        <v>0</v>
      </c>
      <c r="G493" s="172">
        <f>Kalkulation_MS1!$P$41/100*detail_MS1!BB17</f>
        <v>0</v>
      </c>
      <c r="H493" s="172">
        <f>Kalkulation_MS1!$P$41/100*detail_MS1!BO17</f>
        <v>0</v>
      </c>
      <c r="I493" s="172">
        <f>Kalkulation_MS1!$P$41/100*detail_MS1!CB17</f>
        <v>0</v>
      </c>
      <c r="J493" s="206">
        <f t="shared" si="51"/>
        <v>0</v>
      </c>
    </row>
    <row r="494" spans="1:10" hidden="1" outlineLevel="1">
      <c r="A494" s="1">
        <f t="shared" si="53"/>
        <v>0</v>
      </c>
      <c r="C494" s="172">
        <f>Kalkulation_MS1!$Q$41/100*detail_MS1!B18</f>
        <v>0</v>
      </c>
      <c r="D494" s="172">
        <f>Kalkulation_MS1!$Q$41/100*detail_MS1!O18</f>
        <v>0</v>
      </c>
      <c r="E494" s="172">
        <f>Kalkulation_MS1!$Q$41/100*detail_MS1!AB18</f>
        <v>0</v>
      </c>
      <c r="F494" s="172">
        <f>Kalkulation_MS1!$Q$41/100*detail_MS1!AO18</f>
        <v>0</v>
      </c>
      <c r="G494" s="172">
        <f>Kalkulation_MS1!$Q$41/100*detail_MS1!BB18</f>
        <v>0</v>
      </c>
      <c r="H494" s="172">
        <f>Kalkulation_MS1!$Q$41/100*detail_MS1!BO18</f>
        <v>0</v>
      </c>
      <c r="I494" s="172">
        <f>Kalkulation_MS1!$Q$41/100*detail_MS1!CB18</f>
        <v>0</v>
      </c>
      <c r="J494" s="206">
        <f t="shared" si="51"/>
        <v>0</v>
      </c>
    </row>
    <row r="495" spans="1:10" hidden="1" outlineLevel="1">
      <c r="A495" s="1">
        <f t="shared" si="53"/>
        <v>0</v>
      </c>
      <c r="C495" s="172">
        <f>Kalkulation_MS1!$R$41/100*detail_MS1!B19</f>
        <v>0</v>
      </c>
      <c r="D495" s="172">
        <f>Kalkulation_MS1!$R$41/100*detail_MS1!O19</f>
        <v>0</v>
      </c>
      <c r="E495" s="172">
        <f>Kalkulation_MS1!$R$41/100*detail_MS1!AB19</f>
        <v>0</v>
      </c>
      <c r="F495" s="172">
        <f>Kalkulation_MS1!$R$41/100*detail_MS1!AO19</f>
        <v>0</v>
      </c>
      <c r="G495" s="172">
        <f>Kalkulation_MS1!$R$41/100*detail_MS1!BB19</f>
        <v>0</v>
      </c>
      <c r="H495" s="172">
        <f>Kalkulation_MS1!$R$41/100*detail_MS1!BO19</f>
        <v>0</v>
      </c>
      <c r="I495" s="172">
        <f>Kalkulation_MS1!$R$41/100*detail_MS1!CB19</f>
        <v>0</v>
      </c>
      <c r="J495" s="206">
        <f t="shared" si="51"/>
        <v>0</v>
      </c>
    </row>
    <row r="496" spans="1:10" hidden="1" outlineLevel="1">
      <c r="A496" s="1">
        <f t="shared" si="53"/>
        <v>0</v>
      </c>
      <c r="C496" s="172">
        <f>Kalkulation_MS1!$S$41/100*detail_MS1!$B20</f>
        <v>0</v>
      </c>
      <c r="D496" s="172">
        <f>Kalkulation_MS1!$S$41/100*detail_MS1!$O20</f>
        <v>0</v>
      </c>
      <c r="E496" s="172">
        <f>Kalkulation_MS1!$S$41/100*detail_MS1!$AB20</f>
        <v>0</v>
      </c>
      <c r="F496" s="172">
        <f>Kalkulation_MS1!$S$41/100*detail_MS1!$AO20</f>
        <v>0</v>
      </c>
      <c r="G496" s="172">
        <f>Kalkulation_MS1!$S$41/100*detail_MS1!$BB20</f>
        <v>0</v>
      </c>
      <c r="H496" s="172">
        <f>Kalkulation_MS1!$S$41/100*detail_MS1!$BO20</f>
        <v>0</v>
      </c>
      <c r="I496" s="172">
        <f>Kalkulation_MS1!$S$41/100*detail_MS1!$CB20</f>
        <v>0</v>
      </c>
      <c r="J496" s="206">
        <f t="shared" si="51"/>
        <v>0</v>
      </c>
    </row>
    <row r="497" spans="1:10" hidden="1" outlineLevel="1">
      <c r="A497" s="1">
        <f t="shared" si="53"/>
        <v>0</v>
      </c>
      <c r="C497" s="172">
        <f>Kalkulation_MS1!$T$41/100*detail_MS1!$B21</f>
        <v>0</v>
      </c>
      <c r="D497" s="172">
        <f>Kalkulation_MS1!$T$41/100*detail_MS1!$O21</f>
        <v>0</v>
      </c>
      <c r="E497" s="172">
        <f>Kalkulation_MS1!$T$41/100*detail_MS1!$AB21</f>
        <v>0</v>
      </c>
      <c r="F497" s="172">
        <f>Kalkulation_MS1!$T$41/100*detail_MS1!$AO21</f>
        <v>0</v>
      </c>
      <c r="G497" s="172">
        <f>Kalkulation_MS1!$T$41/100*detail_MS1!$BB21</f>
        <v>0</v>
      </c>
      <c r="H497" s="172">
        <f>Kalkulation_MS1!$T$41/100*detail_MS1!$BO21</f>
        <v>0</v>
      </c>
      <c r="I497" s="172">
        <f>Kalkulation_MS1!$T$41/100*detail_MS1!$CB21</f>
        <v>0</v>
      </c>
      <c r="J497" s="206">
        <f t="shared" si="51"/>
        <v>0</v>
      </c>
    </row>
    <row r="498" spans="1:10" hidden="1" outlineLevel="1">
      <c r="A498" s="1">
        <f t="shared" si="53"/>
        <v>0</v>
      </c>
      <c r="C498" s="172">
        <f>Kalkulation_MS1!$U$41/100*detail_MS1!$B22</f>
        <v>0</v>
      </c>
      <c r="D498" s="172">
        <f>Kalkulation_MS1!$U$41/100*detail_MS1!$O22</f>
        <v>0</v>
      </c>
      <c r="E498" s="172">
        <f>Kalkulation_MS1!$U$41/100*detail_MS1!$AB22</f>
        <v>0</v>
      </c>
      <c r="F498" s="172">
        <f>Kalkulation_MS1!$U$41/100*detail_MS1!$AO22</f>
        <v>0</v>
      </c>
      <c r="G498" s="172">
        <f>Kalkulation_MS1!$U$41/100*detail_MS1!$BB22</f>
        <v>0</v>
      </c>
      <c r="H498" s="172">
        <f>Kalkulation_MS1!$U$41/100*detail_MS1!$BO22</f>
        <v>0</v>
      </c>
      <c r="I498" s="172">
        <f>Kalkulation_MS1!$U$41/100*detail_MS1!$CB22</f>
        <v>0</v>
      </c>
      <c r="J498" s="206">
        <f t="shared" si="51"/>
        <v>0</v>
      </c>
    </row>
    <row r="499" spans="1:10" hidden="1" outlineLevel="1">
      <c r="A499" s="1">
        <f t="shared" si="53"/>
        <v>0</v>
      </c>
      <c r="C499" s="172">
        <f>Kalkulation_MS1!$V$41/100*detail_MS1!$B23</f>
        <v>0</v>
      </c>
      <c r="D499" s="172">
        <f>Kalkulation_MS1!$V$41/100*detail_MS1!$O23</f>
        <v>0</v>
      </c>
      <c r="E499" s="172">
        <f>Kalkulation_MS1!$V$41/100*detail_MS1!$AB23</f>
        <v>0</v>
      </c>
      <c r="F499" s="172">
        <f>Kalkulation_MS1!$V$41/100*detail_MS1!$AO23</f>
        <v>0</v>
      </c>
      <c r="G499" s="172">
        <f>Kalkulation_MS1!$V$41/100*detail_MS1!$BB23</f>
        <v>0</v>
      </c>
      <c r="H499" s="172">
        <f>Kalkulation_MS1!$V$41/100*detail_MS1!$BO23</f>
        <v>0</v>
      </c>
      <c r="I499" s="172">
        <f>Kalkulation_MS1!$V$41/100*detail_MS1!$CB23</f>
        <v>0</v>
      </c>
      <c r="J499" s="206">
        <f t="shared" si="51"/>
        <v>0</v>
      </c>
    </row>
    <row r="500" spans="1:10" hidden="1" outlineLevel="1">
      <c r="A500" s="1">
        <f t="shared" si="53"/>
        <v>0</v>
      </c>
      <c r="C500" s="172">
        <f>Kalkulation_MS1!$W$41/100*detail_MS1!$B24</f>
        <v>0</v>
      </c>
      <c r="D500" s="172">
        <f>Kalkulation_MS1!$W$41/100*detail_MS1!$O24</f>
        <v>0</v>
      </c>
      <c r="E500" s="172">
        <f>Kalkulation_MS1!$W$41/100*detail_MS1!$AB24</f>
        <v>0</v>
      </c>
      <c r="F500" s="172">
        <f>Kalkulation_MS1!$W$41/100*detail_MS1!$AO24</f>
        <v>0</v>
      </c>
      <c r="G500" s="172">
        <f>Kalkulation_MS1!$W$41/100*detail_MS1!$BB24</f>
        <v>0</v>
      </c>
      <c r="H500" s="172">
        <f>Kalkulation_MS1!$W$41/100*detail_MS1!$BO24</f>
        <v>0</v>
      </c>
      <c r="I500" s="172">
        <f>Kalkulation_MS1!$W$41/100*detail_MS1!$CB24</f>
        <v>0</v>
      </c>
      <c r="J500" s="206">
        <f t="shared" si="51"/>
        <v>0</v>
      </c>
    </row>
    <row r="501" spans="1:10" hidden="1" outlineLevel="1">
      <c r="A501" s="1">
        <f t="shared" si="53"/>
        <v>0</v>
      </c>
      <c r="C501" s="172">
        <f>Kalkulation_MS1!$X$41/100*detail_MS1!$B25</f>
        <v>0</v>
      </c>
      <c r="D501" s="172">
        <f>Kalkulation_MS1!$X$41/100*detail_MS1!$O25</f>
        <v>0</v>
      </c>
      <c r="E501" s="172">
        <f>Kalkulation_MS1!$X$41/100*detail_MS1!$AB25</f>
        <v>0</v>
      </c>
      <c r="F501" s="172">
        <f>Kalkulation_MS1!$X$41/100*detail_MS1!$AO25</f>
        <v>0</v>
      </c>
      <c r="G501" s="172">
        <f>Kalkulation_MS1!$X$41/100*detail_MS1!$BB25</f>
        <v>0</v>
      </c>
      <c r="H501" s="172">
        <f>Kalkulation_MS1!$X$41/100*detail_MS1!$BO25</f>
        <v>0</v>
      </c>
      <c r="I501" s="172">
        <f>Kalkulation_MS1!$X$41/100*detail_MS1!$CB25</f>
        <v>0</v>
      </c>
      <c r="J501" s="206">
        <f t="shared" si="51"/>
        <v>0</v>
      </c>
    </row>
    <row r="502" spans="1:10" hidden="1" outlineLevel="1">
      <c r="A502" s="1">
        <f t="shared" si="53"/>
        <v>0</v>
      </c>
      <c r="C502" s="172">
        <f>Kalkulation_MS1!$Y$41/100*detail_MS1!$B26</f>
        <v>0</v>
      </c>
      <c r="D502" s="172">
        <f>Kalkulation_MS1!$Y$41/100*detail_MS1!$O26</f>
        <v>0</v>
      </c>
      <c r="E502" s="172">
        <f>Kalkulation_MS1!$Y$41/100*detail_MS1!$AB26</f>
        <v>0</v>
      </c>
      <c r="F502" s="172">
        <f>Kalkulation_MS1!$Y$41/100*detail_MS1!$AO26</f>
        <v>0</v>
      </c>
      <c r="G502" s="172">
        <f>Kalkulation_MS1!$Y$41/100*detail_MS1!$BB26</f>
        <v>0</v>
      </c>
      <c r="H502" s="172">
        <f>Kalkulation_MS1!$Y$41/100*detail_MS1!$BO26</f>
        <v>0</v>
      </c>
      <c r="I502" s="172">
        <f>Kalkulation_MS1!$Y$41/100*detail_MS1!$CB26</f>
        <v>0</v>
      </c>
      <c r="J502" s="206">
        <f t="shared" si="51"/>
        <v>0</v>
      </c>
    </row>
    <row r="503" spans="1:10" hidden="1" outlineLevel="1">
      <c r="A503" s="1">
        <f t="shared" si="53"/>
        <v>0</v>
      </c>
      <c r="C503" s="172">
        <f>Kalkulation_MS1!$Z$41/100*detail_MS1!$B27</f>
        <v>0</v>
      </c>
      <c r="D503" s="172">
        <f>Kalkulation_MS1!$Z$41/100*detail_MS1!$O27</f>
        <v>0</v>
      </c>
      <c r="E503" s="172">
        <f>Kalkulation_MS1!$Z$41/100*detail_MS1!$AB27</f>
        <v>0</v>
      </c>
      <c r="F503" s="172">
        <f>Kalkulation_MS1!$Z$41/100*detail_MS1!$AO27</f>
        <v>0</v>
      </c>
      <c r="G503" s="172">
        <f>Kalkulation_MS1!$Z$41/100*detail_MS1!$BB27</f>
        <v>0</v>
      </c>
      <c r="H503" s="172">
        <f>Kalkulation_MS1!$Z$41/100*detail_MS1!$BO27</f>
        <v>0</v>
      </c>
      <c r="I503" s="172">
        <f>Kalkulation_MS1!$Z$41/100*detail_MS1!$CB27</f>
        <v>0</v>
      </c>
      <c r="J503" s="206">
        <f t="shared" si="51"/>
        <v>0</v>
      </c>
    </row>
    <row r="504" spans="1:10" hidden="1" outlineLevel="1">
      <c r="A504" s="1">
        <f t="shared" si="53"/>
        <v>0</v>
      </c>
      <c r="C504" s="172">
        <f>Kalkulation_MS1!$AA$41/100*detail_MS1!$B28</f>
        <v>0</v>
      </c>
      <c r="D504" s="172">
        <f>Kalkulation_MS1!$AA$41/100*detail_MS1!$O28</f>
        <v>0</v>
      </c>
      <c r="E504" s="172">
        <f>Kalkulation_MS1!$AA$41/100*detail_MS1!$AB28</f>
        <v>0</v>
      </c>
      <c r="F504" s="172">
        <f>Kalkulation_MS1!$AA$41/100*detail_MS1!$AO28</f>
        <v>0</v>
      </c>
      <c r="G504" s="172">
        <f>Kalkulation_MS1!$AA$41/100*detail_MS1!$BB28</f>
        <v>0</v>
      </c>
      <c r="H504" s="172">
        <f>Kalkulation_MS1!$AA$41/100*detail_MS1!$BO28</f>
        <v>0</v>
      </c>
      <c r="I504" s="172">
        <f>Kalkulation_MS1!$AA$41/100*detail_MS1!$CB28</f>
        <v>0</v>
      </c>
      <c r="J504" s="206">
        <f t="shared" si="51"/>
        <v>0</v>
      </c>
    </row>
    <row r="505" spans="1:10" hidden="1" outlineLevel="1">
      <c r="A505" s="1">
        <f t="shared" si="53"/>
        <v>0</v>
      </c>
      <c r="C505" s="172">
        <f>Kalkulation_MS1!$AB$41/100*detail_MS1!$B29</f>
        <v>0</v>
      </c>
      <c r="D505" s="172">
        <f>Kalkulation_MS1!$AB$41/100*detail_MS1!$O29</f>
        <v>0</v>
      </c>
      <c r="E505" s="172">
        <f>Kalkulation_MS1!$AB$41/100*detail_MS1!$AB29</f>
        <v>0</v>
      </c>
      <c r="F505" s="172">
        <f>Kalkulation_MS1!$AB$41/100*detail_MS1!$AO29</f>
        <v>0</v>
      </c>
      <c r="G505" s="172">
        <f>Kalkulation_MS1!$AB$41/100*detail_MS1!$BB29</f>
        <v>0</v>
      </c>
      <c r="H505" s="172">
        <f>Kalkulation_MS1!$AB$41/100*detail_MS1!$BO29</f>
        <v>0</v>
      </c>
      <c r="I505" s="172">
        <f>Kalkulation_MS1!$AB$41/100*detail_MS1!$CB29</f>
        <v>0</v>
      </c>
      <c r="J505" s="206">
        <f t="shared" si="51"/>
        <v>0</v>
      </c>
    </row>
    <row r="506" spans="1:10" hidden="1" outlineLevel="1">
      <c r="A506" s="1">
        <f t="shared" si="53"/>
        <v>0</v>
      </c>
      <c r="C506" s="172">
        <f>Kalkulation_MS1!$AC$41/100*detail_MS1!$B30</f>
        <v>0</v>
      </c>
      <c r="D506" s="172">
        <f>Kalkulation_MS1!$AC$41/100*detail_MS1!$O30</f>
        <v>0</v>
      </c>
      <c r="E506" s="172">
        <f>Kalkulation_MS1!$AC$41/100*detail_MS1!$AB30</f>
        <v>0</v>
      </c>
      <c r="F506" s="172">
        <f>Kalkulation_MS1!$AC$41/100*detail_MS1!$AO30</f>
        <v>0</v>
      </c>
      <c r="G506" s="172">
        <f>Kalkulation_MS1!$AC$41/100*detail_MS1!$BB30</f>
        <v>0</v>
      </c>
      <c r="H506" s="172">
        <f>Kalkulation_MS1!$AC$41/100*detail_MS1!$BO30</f>
        <v>0</v>
      </c>
      <c r="I506" s="172">
        <f>Kalkulation_MS1!$AC$41/100*detail_MS1!$CB30</f>
        <v>0</v>
      </c>
      <c r="J506" s="206">
        <f t="shared" si="51"/>
        <v>0</v>
      </c>
    </row>
    <row r="507" spans="1:10" hidden="1" outlineLevel="1">
      <c r="A507" s="1">
        <f t="shared" si="53"/>
        <v>0</v>
      </c>
      <c r="C507" s="172">
        <f>Kalkulation_MS1!$AD$41/100*detail_MS1!$B31</f>
        <v>0</v>
      </c>
      <c r="D507" s="172">
        <f>Kalkulation_MS1!$AD$41/100*detail_MS1!$O31</f>
        <v>0</v>
      </c>
      <c r="E507" s="172">
        <f>Kalkulation_MS1!$AD$41/100*detail_MS1!$AB31</f>
        <v>0</v>
      </c>
      <c r="F507" s="172">
        <f>Kalkulation_MS1!$AD$41/100*detail_MS1!$AO31</f>
        <v>0</v>
      </c>
      <c r="G507" s="172">
        <f>Kalkulation_MS1!$AD$41/100*detail_MS1!$BB31</f>
        <v>0</v>
      </c>
      <c r="H507" s="172">
        <f>Kalkulation_MS1!$AD$41/100*detail_MS1!$BO31</f>
        <v>0</v>
      </c>
      <c r="I507" s="172">
        <f>Kalkulation_MS1!$AD$41/100*detail_MS1!$CB31</f>
        <v>0</v>
      </c>
      <c r="J507" s="206">
        <f t="shared" si="51"/>
        <v>0</v>
      </c>
    </row>
    <row r="508" spans="1:10" hidden="1" outlineLevel="1">
      <c r="A508" s="1">
        <f t="shared" si="53"/>
        <v>0</v>
      </c>
      <c r="C508" s="172">
        <f>Kalkulation_MS1!$AE$41/100*detail_MS1!$B32</f>
        <v>0</v>
      </c>
      <c r="D508" s="172">
        <f>Kalkulation_MS1!$AE$41/100*detail_MS1!$O32</f>
        <v>0</v>
      </c>
      <c r="E508" s="172">
        <f>Kalkulation_MS1!$AE$41/100*detail_MS1!$AB32</f>
        <v>0</v>
      </c>
      <c r="F508" s="172">
        <f>Kalkulation_MS1!$AE$41/100*detail_MS1!$AO32</f>
        <v>0</v>
      </c>
      <c r="G508" s="172">
        <f>Kalkulation_MS1!$AE$41/100*detail_MS1!$BB32</f>
        <v>0</v>
      </c>
      <c r="H508" s="172">
        <f>Kalkulation_MS1!$AE$41/100*detail_MS1!$BO32</f>
        <v>0</v>
      </c>
      <c r="I508" s="172">
        <f>Kalkulation_MS1!$AE$41/100*detail_MS1!$CB32</f>
        <v>0</v>
      </c>
      <c r="J508" s="206">
        <f t="shared" si="51"/>
        <v>0</v>
      </c>
    </row>
    <row r="509" spans="1:10" hidden="1" outlineLevel="1">
      <c r="A509" s="1">
        <f t="shared" si="53"/>
        <v>0</v>
      </c>
      <c r="C509" s="172">
        <f>Kalkulation_MS1!$AF$41/100*detail_MS1!$B33</f>
        <v>0</v>
      </c>
      <c r="D509" s="172">
        <f>Kalkulation_MS1!$AF$41/100*detail_MS1!$O33</f>
        <v>0</v>
      </c>
      <c r="E509" s="172">
        <f>Kalkulation_MS1!$AF$41/100*detail_MS1!$AB33</f>
        <v>0</v>
      </c>
      <c r="F509" s="172">
        <f>Kalkulation_MS1!$AF$41/100*detail_MS1!$AO33</f>
        <v>0</v>
      </c>
      <c r="G509" s="172">
        <f>Kalkulation_MS1!$AF$41/100*detail_MS1!$BB33</f>
        <v>0</v>
      </c>
      <c r="H509" s="172">
        <f>Kalkulation_MS1!$AF$41/100*detail_MS1!$BO33</f>
        <v>0</v>
      </c>
      <c r="I509" s="172">
        <f>Kalkulation_MS1!$AF$41/100*detail_MS1!$CB33</f>
        <v>0</v>
      </c>
      <c r="J509" s="206">
        <f t="shared" si="51"/>
        <v>0</v>
      </c>
    </row>
    <row r="510" spans="1:10" hidden="1" outlineLevel="1">
      <c r="A510" s="1">
        <f t="shared" si="53"/>
        <v>0</v>
      </c>
      <c r="C510" s="172">
        <f>Kalkulation_MS1!$AG$41/100*detail_MS1!$B34</f>
        <v>0</v>
      </c>
      <c r="D510" s="172">
        <f>Kalkulation_MS1!$AG$41/100*detail_MS1!$O34</f>
        <v>0</v>
      </c>
      <c r="E510" s="172">
        <f>Kalkulation_MS1!$AG$41/100*detail_MS1!$AB34</f>
        <v>0</v>
      </c>
      <c r="F510" s="172">
        <f>Kalkulation_MS1!$AG$41/100*detail_MS1!$AO34</f>
        <v>0</v>
      </c>
      <c r="G510" s="172">
        <f>Kalkulation_MS1!$AG$41/100*detail_MS1!$BB34</f>
        <v>0</v>
      </c>
      <c r="H510" s="172">
        <f>Kalkulation_MS1!$AG$41/100*detail_MS1!$BO34</f>
        <v>0</v>
      </c>
      <c r="I510" s="172">
        <f>Kalkulation_MS1!$AG$41/100*detail_MS1!$CB34</f>
        <v>0</v>
      </c>
      <c r="J510" s="206">
        <f t="shared" si="51"/>
        <v>0</v>
      </c>
    </row>
    <row r="511" spans="1:10" hidden="1" outlineLevel="1">
      <c r="A511" s="1">
        <f t="shared" si="53"/>
        <v>0</v>
      </c>
      <c r="C511" s="172">
        <f>Kalkulation_MS1!$AH$41/100*detail_MS1!$B35</f>
        <v>0</v>
      </c>
      <c r="D511" s="172">
        <f>Kalkulation_MS1!$AH$41/100*detail_MS1!$O35</f>
        <v>0</v>
      </c>
      <c r="E511" s="172">
        <f>Kalkulation_MS1!$AH$41/100*detail_MS1!$AB35</f>
        <v>0</v>
      </c>
      <c r="F511" s="172">
        <f>Kalkulation_MS1!$AH$41/100*detail_MS1!$AO35</f>
        <v>0</v>
      </c>
      <c r="G511" s="172">
        <f>Kalkulation_MS1!$AH$41/100*detail_MS1!$BB35</f>
        <v>0</v>
      </c>
      <c r="H511" s="172">
        <f>Kalkulation_MS1!$AH$41/100*detail_MS1!$BO35</f>
        <v>0</v>
      </c>
      <c r="I511" s="172">
        <f>Kalkulation_MS1!$AH$41/100*detail_MS1!$CB35</f>
        <v>0</v>
      </c>
      <c r="J511" s="206">
        <f t="shared" si="51"/>
        <v>0</v>
      </c>
    </row>
    <row r="512" spans="1:10" hidden="1" outlineLevel="1">
      <c r="A512" s="1">
        <f t="shared" si="53"/>
        <v>0</v>
      </c>
      <c r="C512" s="172">
        <f>Kalkulation_MS1!$AI$41/100*detail_MS1!$B36</f>
        <v>0</v>
      </c>
      <c r="D512" s="172">
        <f>Kalkulation_MS1!$AI$41/100*detail_MS1!$O36</f>
        <v>0</v>
      </c>
      <c r="E512" s="172">
        <f>Kalkulation_MS1!$AI$41/100*detail_MS1!$AB36</f>
        <v>0</v>
      </c>
      <c r="F512" s="172">
        <f>Kalkulation_MS1!$AI$41/100*detail_MS1!$AO36</f>
        <v>0</v>
      </c>
      <c r="G512" s="172">
        <f>Kalkulation_MS1!$AI$41/100*detail_MS1!$BB36</f>
        <v>0</v>
      </c>
      <c r="H512" s="172">
        <f>Kalkulation_MS1!$AI$41/100*detail_MS1!$BO36</f>
        <v>0</v>
      </c>
      <c r="I512" s="172">
        <f>Kalkulation_MS1!$AI$41/100*detail_MS1!$CB36</f>
        <v>0</v>
      </c>
      <c r="J512" s="206">
        <f t="shared" si="51"/>
        <v>0</v>
      </c>
    </row>
    <row r="513" spans="1:10" hidden="1" outlineLevel="1">
      <c r="A513" s="1">
        <f t="shared" si="53"/>
        <v>0</v>
      </c>
      <c r="C513" s="172">
        <f>Kalkulation_MS1!$AJ$41/100*detail_MS1!$B37</f>
        <v>0</v>
      </c>
      <c r="D513" s="172">
        <f>Kalkulation_MS1!$AJ$41/100*detail_MS1!$O37</f>
        <v>0</v>
      </c>
      <c r="E513" s="172">
        <f>Kalkulation_MS1!$AJ$41/100*detail_MS1!$AB37</f>
        <v>0</v>
      </c>
      <c r="F513" s="172">
        <f>Kalkulation_MS1!$AJ$41/100*detail_MS1!$AO37</f>
        <v>0</v>
      </c>
      <c r="G513" s="172">
        <f>Kalkulation_MS1!$AJ$41/100*detail_MS1!$BB37</f>
        <v>0</v>
      </c>
      <c r="H513" s="172">
        <f>Kalkulation_MS1!$AJ$41/100*detail_MS1!$BO37</f>
        <v>0</v>
      </c>
      <c r="I513" s="172">
        <f>Kalkulation_MS1!$AJ$41/100*detail_MS1!$CB37</f>
        <v>0</v>
      </c>
      <c r="J513" s="206">
        <f t="shared" si="51"/>
        <v>0</v>
      </c>
    </row>
    <row r="514" spans="1:10" hidden="1" outlineLevel="1">
      <c r="A514" s="1">
        <f t="shared" si="53"/>
        <v>0</v>
      </c>
      <c r="C514" s="172">
        <f>Kalkulation_MS1!$AK$41/100*detail_MS1!$B38</f>
        <v>0</v>
      </c>
      <c r="D514" s="172">
        <f>Kalkulation_MS1!$AK$41/100*detail_MS1!$O38</f>
        <v>0</v>
      </c>
      <c r="E514" s="172">
        <f>Kalkulation_MS1!$AK$41/100*detail_MS1!$AB38</f>
        <v>0</v>
      </c>
      <c r="F514" s="172">
        <f>Kalkulation_MS1!$AK$41/100*detail_MS1!$AO38</f>
        <v>0</v>
      </c>
      <c r="G514" s="172">
        <f>Kalkulation_MS1!$AK$41/100*detail_MS1!$BB38</f>
        <v>0</v>
      </c>
      <c r="H514" s="172">
        <f>Kalkulation_MS1!$AK$41/100*detail_MS1!$BO38</f>
        <v>0</v>
      </c>
      <c r="I514" s="172">
        <f>Kalkulation_MS1!$AK$41/100*detail_MS1!$CB38</f>
        <v>0</v>
      </c>
      <c r="J514" s="206">
        <f t="shared" si="51"/>
        <v>0</v>
      </c>
    </row>
    <row r="515" spans="1:10" hidden="1" outlineLevel="1">
      <c r="A515" s="1">
        <f t="shared" si="53"/>
        <v>0</v>
      </c>
      <c r="C515" s="172">
        <f>Kalkulation_MS1!$AL$41/100*detail_MS1!$B39</f>
        <v>0</v>
      </c>
      <c r="D515" s="172">
        <f>Kalkulation_MS1!$AL$41/100*detail_MS1!$O39</f>
        <v>0</v>
      </c>
      <c r="E515" s="172">
        <f>Kalkulation_MS1!$AL$41/100*detail_MS1!$AB39</f>
        <v>0</v>
      </c>
      <c r="F515" s="172">
        <f>Kalkulation_MS1!$AL$41/100*detail_MS1!$AO39</f>
        <v>0</v>
      </c>
      <c r="G515" s="172">
        <f>Kalkulation_MS1!$AL$41/100*detail_MS1!$BB39</f>
        <v>0</v>
      </c>
      <c r="H515" s="172">
        <f>Kalkulation_MS1!$AL$41/100*detail_MS1!$BO39</f>
        <v>0</v>
      </c>
      <c r="I515" s="172">
        <f>Kalkulation_MS1!$AL$41/100*detail_MS1!$CB39</f>
        <v>0</v>
      </c>
      <c r="J515" s="206">
        <f t="shared" si="51"/>
        <v>0</v>
      </c>
    </row>
    <row r="516" spans="1:10" hidden="1" outlineLevel="1">
      <c r="A516" s="1">
        <f t="shared" si="53"/>
        <v>0</v>
      </c>
      <c r="C516" s="172">
        <f>Kalkulation_MS1!$AM$41/100*detail_MS1!$B40</f>
        <v>0</v>
      </c>
      <c r="D516" s="172">
        <f>Kalkulation_MS1!$AM$41/100*detail_MS1!$O40</f>
        <v>0</v>
      </c>
      <c r="E516" s="172">
        <f>Kalkulation_MS1!$AM$41/100*detail_MS1!$AB40</f>
        <v>0</v>
      </c>
      <c r="F516" s="172">
        <f>Kalkulation_MS1!$AM$41/100*detail_MS1!$AO40</f>
        <v>0</v>
      </c>
      <c r="G516" s="172">
        <f>Kalkulation_MS1!$AM$41/100*detail_MS1!$BB40</f>
        <v>0</v>
      </c>
      <c r="H516" s="172">
        <f>Kalkulation_MS1!$AM$41/100*detail_MS1!$BO40</f>
        <v>0</v>
      </c>
      <c r="I516" s="172">
        <f>Kalkulation_MS1!$AM$41/100*detail_MS1!$CB40</f>
        <v>0</v>
      </c>
      <c r="J516" s="206">
        <f t="shared" si="51"/>
        <v>0</v>
      </c>
    </row>
    <row r="517" spans="1:10" hidden="1" outlineLevel="1">
      <c r="A517" s="1">
        <f t="shared" si="53"/>
        <v>0</v>
      </c>
      <c r="C517" s="172">
        <f>Kalkulation_MS1!$AN$41/100*detail_MS1!$B41</f>
        <v>0</v>
      </c>
      <c r="D517" s="172">
        <f>Kalkulation_MS1!$AN$41/100*detail_MS1!$O41</f>
        <v>0</v>
      </c>
      <c r="E517" s="172">
        <f>Kalkulation_MS1!$AN$41/100*detail_MS1!$AB41</f>
        <v>0</v>
      </c>
      <c r="F517" s="172">
        <f>Kalkulation_MS1!$AN$41/100*detail_MS1!$AO41</f>
        <v>0</v>
      </c>
      <c r="G517" s="172">
        <f>Kalkulation_MS1!$AN$41/100*detail_MS1!$BB41</f>
        <v>0</v>
      </c>
      <c r="H517" s="172">
        <f>Kalkulation_MS1!$AN$41/100*detail_MS1!$BO41</f>
        <v>0</v>
      </c>
      <c r="I517" s="172">
        <f>Kalkulation_MS1!$AN$41/100*detail_MS1!$CB41</f>
        <v>0</v>
      </c>
      <c r="J517" s="206">
        <f t="shared" si="51"/>
        <v>0</v>
      </c>
    </row>
    <row r="518" spans="1:10" hidden="1" outlineLevel="1">
      <c r="A518" s="1">
        <f t="shared" si="53"/>
        <v>0</v>
      </c>
      <c r="C518" s="172">
        <f>Kalkulation_MS1!$AO$41/100*detail_MS1!$B42</f>
        <v>0</v>
      </c>
      <c r="D518" s="172">
        <f>Kalkulation_MS1!$AO$41/100*detail_MS1!$O42</f>
        <v>0</v>
      </c>
      <c r="E518" s="172">
        <f>Kalkulation_MS1!$AO$41/100*detail_MS1!$AB42</f>
        <v>0</v>
      </c>
      <c r="F518" s="172">
        <f>Kalkulation_MS1!$AO$41/100*detail_MS1!$AO42</f>
        <v>0</v>
      </c>
      <c r="G518" s="172">
        <f>Kalkulation_MS1!$AO$41/100*detail_MS1!$BB42</f>
        <v>0</v>
      </c>
      <c r="H518" s="172">
        <f>Kalkulation_MS1!$AO$41/100*detail_MS1!$BO42</f>
        <v>0</v>
      </c>
      <c r="I518" s="172">
        <f>Kalkulation_MS1!$AO$41/100*detail_MS1!$CB42</f>
        <v>0</v>
      </c>
      <c r="J518" s="206">
        <f t="shared" si="51"/>
        <v>0</v>
      </c>
    </row>
    <row r="519" spans="1:10" hidden="1" outlineLevel="1">
      <c r="A519" s="1">
        <f t="shared" si="53"/>
        <v>0</v>
      </c>
      <c r="C519" s="172">
        <f>Kalkulation_MS1!$AP$41/100*detail_MS1!$B43</f>
        <v>0</v>
      </c>
      <c r="D519" s="172">
        <f>Kalkulation_MS1!$AP$41/100*detail_MS1!$O43</f>
        <v>0</v>
      </c>
      <c r="E519" s="172">
        <f>Kalkulation_MS1!$AP$41/100*detail_MS1!$AB43</f>
        <v>0</v>
      </c>
      <c r="F519" s="172">
        <f>Kalkulation_MS1!$AP$41/100*detail_MS1!$AO43</f>
        <v>0</v>
      </c>
      <c r="G519" s="172">
        <f>Kalkulation_MS1!$AP$41/100*detail_MS1!$BB43</f>
        <v>0</v>
      </c>
      <c r="H519" s="172">
        <f>Kalkulation_MS1!$AP$41/100*detail_MS1!$BO43</f>
        <v>0</v>
      </c>
      <c r="I519" s="172">
        <f>Kalkulation_MS1!$AP$41/100*detail_MS1!$CB43</f>
        <v>0</v>
      </c>
      <c r="J519" s="206">
        <f t="shared" si="51"/>
        <v>0</v>
      </c>
    </row>
    <row r="520" spans="1:10" hidden="1" outlineLevel="1">
      <c r="A520" s="1">
        <f t="shared" si="53"/>
        <v>0</v>
      </c>
      <c r="C520" s="172">
        <f>Kalkulation_MS1!$AQ$41/100*detail_MS1!$B44</f>
        <v>0</v>
      </c>
      <c r="D520" s="172">
        <f>Kalkulation_MS1!$AQ$41/100*detail_MS1!$O44</f>
        <v>0</v>
      </c>
      <c r="E520" s="172">
        <f>Kalkulation_MS1!$AQ$41/100*detail_MS1!$AB44</f>
        <v>0</v>
      </c>
      <c r="F520" s="172">
        <f>Kalkulation_MS1!$AQ$41/100*detail_MS1!$AO44</f>
        <v>0</v>
      </c>
      <c r="G520" s="172">
        <f>Kalkulation_MS1!$AQ$41/100*detail_MS1!$BB44</f>
        <v>0</v>
      </c>
      <c r="H520" s="172">
        <f>Kalkulation_MS1!$AQ$41/100*detail_MS1!$BO44</f>
        <v>0</v>
      </c>
      <c r="I520" s="172">
        <f>Kalkulation_MS1!$AQ$41/100*detail_MS1!$CB44</f>
        <v>0</v>
      </c>
      <c r="J520" s="206">
        <f t="shared" si="51"/>
        <v>0</v>
      </c>
    </row>
    <row r="521" spans="1:10" hidden="1" outlineLevel="1">
      <c r="A521" s="1">
        <f t="shared" si="53"/>
        <v>0</v>
      </c>
      <c r="C521" s="172">
        <f>Kalkulation_MS1!$AR$41/100*detail_MS1!$B45</f>
        <v>0</v>
      </c>
      <c r="D521" s="172">
        <f>Kalkulation_MS1!$AR$41/100*detail_MS1!$O45</f>
        <v>0</v>
      </c>
      <c r="E521" s="172">
        <f>Kalkulation_MS1!$AR$41/100*detail_MS1!$AB45</f>
        <v>0</v>
      </c>
      <c r="F521" s="172">
        <f>Kalkulation_MS1!$AR$41/100*detail_MS1!$AO45</f>
        <v>0</v>
      </c>
      <c r="G521" s="172">
        <f>Kalkulation_MS1!$AR$41/100*detail_MS1!$BB45</f>
        <v>0</v>
      </c>
      <c r="H521" s="172">
        <f>Kalkulation_MS1!$AR$41/100*detail_MS1!$BO45</f>
        <v>0</v>
      </c>
      <c r="I521" s="172">
        <f>Kalkulation_MS1!$AR$41/100*detail_MS1!$CB45</f>
        <v>0</v>
      </c>
      <c r="J521" s="206">
        <f t="shared" si="51"/>
        <v>0</v>
      </c>
    </row>
    <row r="522" spans="1:10" hidden="1" outlineLevel="1">
      <c r="A522" s="1">
        <f t="shared" si="53"/>
        <v>0</v>
      </c>
      <c r="C522" s="172">
        <f>Kalkulation_MS1!$AS$41/100*detail_MS1!$B46</f>
        <v>0</v>
      </c>
      <c r="D522" s="172">
        <f>Kalkulation_MS1!$AS$41/100*detail_MS1!$O46</f>
        <v>0</v>
      </c>
      <c r="E522" s="172">
        <f>Kalkulation_MS1!$AS$41/100*detail_MS1!$AB46</f>
        <v>0</v>
      </c>
      <c r="F522" s="172">
        <f>Kalkulation_MS1!$AS$41/100*detail_MS1!$AO46</f>
        <v>0</v>
      </c>
      <c r="G522" s="172">
        <f>Kalkulation_MS1!$AS$41/100*detail_MS1!$BB46</f>
        <v>0</v>
      </c>
      <c r="H522" s="172">
        <f>Kalkulation_MS1!$AS$41/100*detail_MS1!$BO46</f>
        <v>0</v>
      </c>
      <c r="I522" s="172">
        <f>Kalkulation_MS1!$AS$41/100*detail_MS1!$CB46</f>
        <v>0</v>
      </c>
      <c r="J522" s="206">
        <f t="shared" si="51"/>
        <v>0</v>
      </c>
    </row>
    <row r="523" spans="1:10" hidden="1" outlineLevel="1">
      <c r="A523" s="88" t="s">
        <v>456</v>
      </c>
      <c r="B523" s="88"/>
      <c r="C523" s="201">
        <f>SUM(C483:C522)</f>
        <v>0</v>
      </c>
      <c r="D523" s="201">
        <f t="shared" ref="D523:J523" si="54">SUM(D483:D522)</f>
        <v>0</v>
      </c>
      <c r="E523" s="201">
        <f t="shared" si="54"/>
        <v>0</v>
      </c>
      <c r="F523" s="201">
        <f t="shared" si="54"/>
        <v>0</v>
      </c>
      <c r="G523" s="201">
        <f t="shared" si="54"/>
        <v>0</v>
      </c>
      <c r="H523" s="201">
        <f t="shared" si="54"/>
        <v>0</v>
      </c>
      <c r="I523" s="201">
        <f t="shared" si="54"/>
        <v>0</v>
      </c>
      <c r="J523" s="79">
        <f t="shared" si="54"/>
        <v>0</v>
      </c>
    </row>
    <row r="524" spans="1:10" hidden="1" outlineLevel="1">
      <c r="A524" s="203" t="s">
        <v>457</v>
      </c>
      <c r="J524" s="205">
        <f t="shared" ref="J524:J564" si="55">SUM(C524:I524)</f>
        <v>0</v>
      </c>
    </row>
    <row r="525" spans="1:10" hidden="1" outlineLevel="1">
      <c r="A525" s="1">
        <f t="shared" ref="A525:A534" si="56">A483</f>
        <v>0</v>
      </c>
      <c r="C525" s="172">
        <f>Kalkulation_MS1!$F$42/100*detail_MS1!B7</f>
        <v>0</v>
      </c>
      <c r="D525" s="172">
        <f>Kalkulation_MS1!$F$42/100*detail_MS1!O7</f>
        <v>0</v>
      </c>
      <c r="E525" s="172">
        <f>Kalkulation_MS1!$F$42/100*detail_MS1!AB7</f>
        <v>0</v>
      </c>
      <c r="F525" s="172">
        <f>Kalkulation_MS1!$F$42/100*detail_MS1!AO7</f>
        <v>0</v>
      </c>
      <c r="G525" s="172">
        <f>Kalkulation_MS1!$F$42/100*detail_MS1!BB7</f>
        <v>0</v>
      </c>
      <c r="H525" s="172">
        <f>Kalkulation_MS1!$F$42/100*detail_MS1!BO7</f>
        <v>0</v>
      </c>
      <c r="I525" s="172">
        <f>Kalkulation_MS1!$F$42/100*detail_MS1!CB7</f>
        <v>0</v>
      </c>
      <c r="J525" s="206">
        <f t="shared" si="55"/>
        <v>0</v>
      </c>
    </row>
    <row r="526" spans="1:10" hidden="1" outlineLevel="1">
      <c r="A526" s="1">
        <f t="shared" si="56"/>
        <v>0</v>
      </c>
      <c r="C526" s="172">
        <f>Kalkulation_MS1!$G$42/100*detail_MS1!B8</f>
        <v>0</v>
      </c>
      <c r="D526" s="172">
        <f>Kalkulation_MS1!$G$42/100*detail_MS1!O8</f>
        <v>0</v>
      </c>
      <c r="E526" s="172">
        <f>Kalkulation_MS1!$G$42/100*detail_MS1!AB8</f>
        <v>0</v>
      </c>
      <c r="F526" s="172">
        <f>Kalkulation_MS1!$G$42/100*detail_MS1!AO8</f>
        <v>0</v>
      </c>
      <c r="G526" s="172">
        <f>Kalkulation_MS1!$G$42/100*detail_MS1!BB8</f>
        <v>0</v>
      </c>
      <c r="H526" s="172">
        <f>Kalkulation_MS1!$G$42/100*detail_MS1!BO8</f>
        <v>0</v>
      </c>
      <c r="I526" s="172">
        <f>Kalkulation_MS1!$G$42/100*detail_MS1!CB8</f>
        <v>0</v>
      </c>
      <c r="J526" s="206">
        <f t="shared" si="55"/>
        <v>0</v>
      </c>
    </row>
    <row r="527" spans="1:10" hidden="1" outlineLevel="1">
      <c r="A527" s="1">
        <f t="shared" si="56"/>
        <v>0</v>
      </c>
      <c r="C527" s="172">
        <f>Kalkulation_MS1!$H$42/100*detail_MS1!B9</f>
        <v>0</v>
      </c>
      <c r="D527" s="172">
        <f>Kalkulation_MS1!$H$42/100*detail_MS1!O9</f>
        <v>0</v>
      </c>
      <c r="E527" s="172">
        <f>Kalkulation_MS1!$H$42/100*detail_MS1!AB9</f>
        <v>0</v>
      </c>
      <c r="F527" s="172">
        <f>Kalkulation_MS1!$H$42/100*detail_MS1!AO9</f>
        <v>0</v>
      </c>
      <c r="G527" s="172">
        <f>Kalkulation_MS1!$H$42/100*detail_MS1!BB9</f>
        <v>0</v>
      </c>
      <c r="H527" s="172">
        <f>Kalkulation_MS1!$H$42/100*detail_MS1!BO9</f>
        <v>0</v>
      </c>
      <c r="I527" s="172">
        <f>Kalkulation_MS1!$H$42/100*detail_MS1!CB9</f>
        <v>0</v>
      </c>
      <c r="J527" s="206">
        <f t="shared" si="55"/>
        <v>0</v>
      </c>
    </row>
    <row r="528" spans="1:10" hidden="1" outlineLevel="1">
      <c r="A528" s="1">
        <f t="shared" si="56"/>
        <v>0</v>
      </c>
      <c r="C528" s="172">
        <f>Kalkulation_MS1!$I$42/100*detail_MS1!B10</f>
        <v>0</v>
      </c>
      <c r="D528" s="172">
        <f>Kalkulation_MS1!$I$42/100*detail_MS1!O10</f>
        <v>0</v>
      </c>
      <c r="E528" s="172">
        <f>Kalkulation_MS1!$I$42/100*detail_MS1!AB10</f>
        <v>0</v>
      </c>
      <c r="F528" s="172">
        <f>Kalkulation_MS1!$I$42/100*detail_MS1!AO10</f>
        <v>0</v>
      </c>
      <c r="G528" s="172">
        <f>Kalkulation_MS1!$I$42/100*detail_MS1!BB10</f>
        <v>0</v>
      </c>
      <c r="H528" s="172">
        <f>Kalkulation_MS1!$I$42/100*detail_MS1!BO10</f>
        <v>0</v>
      </c>
      <c r="I528" s="172">
        <f>Kalkulation_MS1!$I$42/100*detail_MS1!CB10</f>
        <v>0</v>
      </c>
      <c r="J528" s="206">
        <f t="shared" si="55"/>
        <v>0</v>
      </c>
    </row>
    <row r="529" spans="1:10" hidden="1" outlineLevel="1">
      <c r="A529" s="1">
        <f t="shared" si="56"/>
        <v>0</v>
      </c>
      <c r="C529" s="172">
        <f>Kalkulation_MS1!$J$42/100*detail_MS1!B11</f>
        <v>0</v>
      </c>
      <c r="D529" s="172">
        <f>Kalkulation_MS1!$J$42/100*detail_MS1!O11</f>
        <v>0</v>
      </c>
      <c r="E529" s="172">
        <f>Kalkulation_MS1!$J$42/100*detail_MS1!AB11</f>
        <v>0</v>
      </c>
      <c r="F529" s="172">
        <f>Kalkulation_MS1!$J$42/100*detail_MS1!AO11</f>
        <v>0</v>
      </c>
      <c r="G529" s="172">
        <f>Kalkulation_MS1!$J$42/100*detail_MS1!BB11</f>
        <v>0</v>
      </c>
      <c r="H529" s="172">
        <f>Kalkulation_MS1!$J$42/100*detail_MS1!BO11</f>
        <v>0</v>
      </c>
      <c r="I529" s="172">
        <f>Kalkulation_MS1!$J$42/100*detail_MS1!CB11</f>
        <v>0</v>
      </c>
      <c r="J529" s="206">
        <f t="shared" si="55"/>
        <v>0</v>
      </c>
    </row>
    <row r="530" spans="1:10" hidden="1" outlineLevel="1">
      <c r="A530" s="1">
        <f t="shared" si="56"/>
        <v>0</v>
      </c>
      <c r="C530" s="172">
        <f>Kalkulation_MS1!$K$42/100*detail_MS1!B12</f>
        <v>0</v>
      </c>
      <c r="D530" s="172">
        <f>Kalkulation_MS1!$K$42/100*detail_MS1!O12</f>
        <v>0</v>
      </c>
      <c r="E530" s="172">
        <f>Kalkulation_MS1!$K$42/100*detail_MS1!AB12</f>
        <v>0</v>
      </c>
      <c r="F530" s="172">
        <f>Kalkulation_MS1!$K$42/100*detail_MS1!AO12</f>
        <v>0</v>
      </c>
      <c r="G530" s="172">
        <f>Kalkulation_MS1!$K$42/100*detail_MS1!BB12</f>
        <v>0</v>
      </c>
      <c r="H530" s="172">
        <f>Kalkulation_MS1!$K$42/100*detail_MS1!BO12</f>
        <v>0</v>
      </c>
      <c r="I530" s="172">
        <f>Kalkulation_MS1!$K$42/100*detail_MS1!CB12</f>
        <v>0</v>
      </c>
      <c r="J530" s="206">
        <f t="shared" si="55"/>
        <v>0</v>
      </c>
    </row>
    <row r="531" spans="1:10" hidden="1" outlineLevel="1">
      <c r="A531" s="1">
        <f t="shared" si="56"/>
        <v>0</v>
      </c>
      <c r="C531" s="172">
        <f>Kalkulation_MS1!$L$42/100*detail_MS1!B13</f>
        <v>0</v>
      </c>
      <c r="D531" s="172">
        <f>Kalkulation_MS1!$L$42/100*detail_MS1!O13</f>
        <v>0</v>
      </c>
      <c r="E531" s="172">
        <f>Kalkulation_MS1!$L$42/100*detail_MS1!AB13</f>
        <v>0</v>
      </c>
      <c r="F531" s="172">
        <f>Kalkulation_MS1!$L$42/100*detail_MS1!AO13</f>
        <v>0</v>
      </c>
      <c r="G531" s="172">
        <f>Kalkulation_MS1!$L$42/100*detail_MS1!BB13</f>
        <v>0</v>
      </c>
      <c r="H531" s="172">
        <f>Kalkulation_MS1!$L$42/100*detail_MS1!BO13</f>
        <v>0</v>
      </c>
      <c r="I531" s="172">
        <f>Kalkulation_MS1!$L$42/100*detail_MS1!CB13</f>
        <v>0</v>
      </c>
      <c r="J531" s="206">
        <f t="shared" si="55"/>
        <v>0</v>
      </c>
    </row>
    <row r="532" spans="1:10" hidden="1" outlineLevel="1">
      <c r="A532" s="1">
        <f t="shared" si="56"/>
        <v>0</v>
      </c>
      <c r="C532" s="172">
        <f>Kalkulation_MS1!$M$42/100*detail_MS1!B14</f>
        <v>0</v>
      </c>
      <c r="D532" s="172">
        <f>Kalkulation_MS1!$M$42/100*detail_MS1!O14</f>
        <v>0</v>
      </c>
      <c r="E532" s="172">
        <f>Kalkulation_MS1!$M$42/100*detail_MS1!AB14</f>
        <v>0</v>
      </c>
      <c r="F532" s="172">
        <f>Kalkulation_MS1!$M$42/100*detail_MS1!AO14</f>
        <v>0</v>
      </c>
      <c r="G532" s="172">
        <f>Kalkulation_MS1!$M$42/100*detail_MS1!BB14</f>
        <v>0</v>
      </c>
      <c r="H532" s="172">
        <f>Kalkulation_MS1!$M$42/100*detail_MS1!BO14</f>
        <v>0</v>
      </c>
      <c r="I532" s="172">
        <f>Kalkulation_MS1!$M$42/100*detail_MS1!CB14</f>
        <v>0</v>
      </c>
      <c r="J532" s="206">
        <f t="shared" si="55"/>
        <v>0</v>
      </c>
    </row>
    <row r="533" spans="1:10" hidden="1" outlineLevel="1">
      <c r="A533" s="1">
        <f t="shared" si="56"/>
        <v>0</v>
      </c>
      <c r="C533" s="172">
        <f>Kalkulation_MS1!$N$42/100*detail_MS1!B15</f>
        <v>0</v>
      </c>
      <c r="D533" s="172">
        <f>Kalkulation_MS1!$N$42/100*detail_MS1!O15</f>
        <v>0</v>
      </c>
      <c r="E533" s="172">
        <f>Kalkulation_MS1!$N$42/100*detail_MS1!AB15</f>
        <v>0</v>
      </c>
      <c r="F533" s="172">
        <f>Kalkulation_MS1!$N$42/100*detail_MS1!AO15</f>
        <v>0</v>
      </c>
      <c r="G533" s="172">
        <f>Kalkulation_MS1!$N$42/100*detail_MS1!BB15</f>
        <v>0</v>
      </c>
      <c r="H533" s="172">
        <f>Kalkulation_MS1!$N$42/100*detail_MS1!BO15</f>
        <v>0</v>
      </c>
      <c r="I533" s="172">
        <f>Kalkulation_MS1!$N$42/100*detail_MS1!CB15</f>
        <v>0</v>
      </c>
      <c r="J533" s="206">
        <f t="shared" si="55"/>
        <v>0</v>
      </c>
    </row>
    <row r="534" spans="1:10" hidden="1" outlineLevel="1">
      <c r="A534" s="1">
        <f t="shared" si="56"/>
        <v>0</v>
      </c>
      <c r="C534" s="172">
        <f>Kalkulation_MS1!$O$42/100*detail_MS1!B16</f>
        <v>0</v>
      </c>
      <c r="D534" s="172">
        <f>Kalkulation_MS1!$O$42/100*detail_MS1!O16</f>
        <v>0</v>
      </c>
      <c r="E534" s="172">
        <f>Kalkulation_MS1!$O$42/100*detail_MS1!AB16</f>
        <v>0</v>
      </c>
      <c r="F534" s="172">
        <f>Kalkulation_MS1!$O$42/100*detail_MS1!AO16</f>
        <v>0</v>
      </c>
      <c r="G534" s="172">
        <f>Kalkulation_MS1!$O$42/100*detail_MS1!BB16</f>
        <v>0</v>
      </c>
      <c r="H534" s="172">
        <f>Kalkulation_MS1!$O$42/100*detail_MS1!BO16</f>
        <v>0</v>
      </c>
      <c r="I534" s="172">
        <f>Kalkulation_MS1!$O$42/100*detail_MS1!CB16</f>
        <v>0</v>
      </c>
      <c r="J534" s="206">
        <f t="shared" si="55"/>
        <v>0</v>
      </c>
    </row>
    <row r="535" spans="1:10" hidden="1" outlineLevel="1">
      <c r="A535" s="1">
        <f t="shared" ref="A535:A564" si="57">A493</f>
        <v>0</v>
      </c>
      <c r="C535" s="172">
        <f>Kalkulation_MS1!$P$42/100*detail_MS1!B17</f>
        <v>0</v>
      </c>
      <c r="D535" s="172">
        <f>Kalkulation_MS1!$P$42/100*detail_MS1!O17</f>
        <v>0</v>
      </c>
      <c r="E535" s="172">
        <f>Kalkulation_MS1!$P$42/100*detail_MS1!AB17</f>
        <v>0</v>
      </c>
      <c r="F535" s="172">
        <f>Kalkulation_MS1!$P$42/100*detail_MS1!AO17</f>
        <v>0</v>
      </c>
      <c r="G535" s="172">
        <f>Kalkulation_MS1!$P$42/100*detail_MS1!BB17</f>
        <v>0</v>
      </c>
      <c r="H535" s="172">
        <f>Kalkulation_MS1!$P$42/100*detail_MS1!BO17</f>
        <v>0</v>
      </c>
      <c r="I535" s="172">
        <f>Kalkulation_MS1!$P$42/100*detail_MS1!CB17</f>
        <v>0</v>
      </c>
      <c r="J535" s="206">
        <f t="shared" si="55"/>
        <v>0</v>
      </c>
    </row>
    <row r="536" spans="1:10" hidden="1" outlineLevel="1">
      <c r="A536" s="1">
        <f t="shared" si="57"/>
        <v>0</v>
      </c>
      <c r="C536" s="172">
        <f>Kalkulation_MS1!$Q$42/100*detail_MS1!B18</f>
        <v>0</v>
      </c>
      <c r="D536" s="172">
        <f>Kalkulation_MS1!$Q$42/100*detail_MS1!O18</f>
        <v>0</v>
      </c>
      <c r="E536" s="172">
        <f>Kalkulation_MS1!$Q$42/100*detail_MS1!AB18</f>
        <v>0</v>
      </c>
      <c r="F536" s="172">
        <f>Kalkulation_MS1!$Q$42/100*detail_MS1!AO18</f>
        <v>0</v>
      </c>
      <c r="G536" s="172">
        <f>Kalkulation_MS1!$Q$42/100*detail_MS1!BB18</f>
        <v>0</v>
      </c>
      <c r="H536" s="172">
        <f>Kalkulation_MS1!$Q$42/100*detail_MS1!BO18</f>
        <v>0</v>
      </c>
      <c r="I536" s="172">
        <f>Kalkulation_MS1!$Q$42/100*detail_MS1!CB18</f>
        <v>0</v>
      </c>
      <c r="J536" s="206">
        <f t="shared" si="55"/>
        <v>0</v>
      </c>
    </row>
    <row r="537" spans="1:10" hidden="1" outlineLevel="1">
      <c r="A537" s="1">
        <f t="shared" si="57"/>
        <v>0</v>
      </c>
      <c r="C537" s="172">
        <f>Kalkulation_MS1!$R$42/100*detail_MS1!B19</f>
        <v>0</v>
      </c>
      <c r="D537" s="172">
        <f>Kalkulation_MS1!$R$42/100*detail_MS1!O19</f>
        <v>0</v>
      </c>
      <c r="E537" s="172">
        <f>Kalkulation_MS1!$R$42/100*detail_MS1!AB19</f>
        <v>0</v>
      </c>
      <c r="F537" s="172">
        <f>Kalkulation_MS1!$R$42/100*detail_MS1!AO19</f>
        <v>0</v>
      </c>
      <c r="G537" s="172">
        <f>Kalkulation_MS1!$R$42/100*detail_MS1!BB19</f>
        <v>0</v>
      </c>
      <c r="H537" s="172">
        <f>Kalkulation_MS1!$R$42/100*detail_MS1!BO19</f>
        <v>0</v>
      </c>
      <c r="I537" s="172">
        <f>Kalkulation_MS1!$R$42/100*detail_MS1!CB19</f>
        <v>0</v>
      </c>
      <c r="J537" s="206">
        <f t="shared" si="55"/>
        <v>0</v>
      </c>
    </row>
    <row r="538" spans="1:10" hidden="1" outlineLevel="1">
      <c r="A538" s="1">
        <f t="shared" si="57"/>
        <v>0</v>
      </c>
      <c r="C538" s="172">
        <f>Kalkulation_MS1!$S$42/100*detail_MS1!$B20</f>
        <v>0</v>
      </c>
      <c r="D538" s="172">
        <f>Kalkulation_MS1!$S$42/100*detail_MS1!$O20</f>
        <v>0</v>
      </c>
      <c r="E538" s="172">
        <f>Kalkulation_MS1!$S$42/100*detail_MS1!$AB20</f>
        <v>0</v>
      </c>
      <c r="F538" s="172">
        <f>Kalkulation_MS1!$S$42/100*detail_MS1!$AO20</f>
        <v>0</v>
      </c>
      <c r="G538" s="172">
        <f>Kalkulation_MS1!$S$42/100*detail_MS1!$BB20</f>
        <v>0</v>
      </c>
      <c r="H538" s="172">
        <f>Kalkulation_MS1!$S$42/100*detail_MS1!$BO20</f>
        <v>0</v>
      </c>
      <c r="I538" s="172">
        <f>Kalkulation_MS1!$S$42/100*detail_MS1!$CB20</f>
        <v>0</v>
      </c>
      <c r="J538" s="206">
        <f t="shared" si="55"/>
        <v>0</v>
      </c>
    </row>
    <row r="539" spans="1:10" hidden="1" outlineLevel="1">
      <c r="A539" s="1">
        <f t="shared" si="57"/>
        <v>0</v>
      </c>
      <c r="C539" s="172">
        <f>Kalkulation_MS1!$T$42/100*detail_MS1!$B21</f>
        <v>0</v>
      </c>
      <c r="D539" s="172">
        <f>Kalkulation_MS1!$T$42/100*detail_MS1!$O21</f>
        <v>0</v>
      </c>
      <c r="E539" s="172">
        <f>Kalkulation_MS1!$T$42/100*detail_MS1!$AB21</f>
        <v>0</v>
      </c>
      <c r="F539" s="172">
        <f>Kalkulation_MS1!$T$42/100*detail_MS1!$AO21</f>
        <v>0</v>
      </c>
      <c r="G539" s="172">
        <f>Kalkulation_MS1!$T$42/100*detail_MS1!$BB21</f>
        <v>0</v>
      </c>
      <c r="H539" s="172">
        <f>Kalkulation_MS1!$T$42/100*detail_MS1!$BO21</f>
        <v>0</v>
      </c>
      <c r="I539" s="172">
        <f>Kalkulation_MS1!$T$42/100*detail_MS1!$CB21</f>
        <v>0</v>
      </c>
      <c r="J539" s="206">
        <f t="shared" si="55"/>
        <v>0</v>
      </c>
    </row>
    <row r="540" spans="1:10" hidden="1" outlineLevel="1">
      <c r="A540" s="1">
        <f t="shared" si="57"/>
        <v>0</v>
      </c>
      <c r="C540" s="172">
        <f>Kalkulation_MS1!$U$42/100*detail_MS1!$B22</f>
        <v>0</v>
      </c>
      <c r="D540" s="172">
        <f>Kalkulation_MS1!$U$42/100*detail_MS1!$O22</f>
        <v>0</v>
      </c>
      <c r="E540" s="172">
        <f>Kalkulation_MS1!$U$42/100*detail_MS1!$AB22</f>
        <v>0</v>
      </c>
      <c r="F540" s="172">
        <f>Kalkulation_MS1!$U$42/100*detail_MS1!$AO22</f>
        <v>0</v>
      </c>
      <c r="G540" s="172">
        <f>Kalkulation_MS1!$U$42/100*detail_MS1!$BB22</f>
        <v>0</v>
      </c>
      <c r="H540" s="172">
        <f>Kalkulation_MS1!$U$42/100*detail_MS1!$BO22</f>
        <v>0</v>
      </c>
      <c r="I540" s="172">
        <f>Kalkulation_MS1!$U$42/100*detail_MS1!$CB22</f>
        <v>0</v>
      </c>
      <c r="J540" s="206">
        <f t="shared" si="55"/>
        <v>0</v>
      </c>
    </row>
    <row r="541" spans="1:10" hidden="1" outlineLevel="1">
      <c r="A541" s="1">
        <f t="shared" si="57"/>
        <v>0</v>
      </c>
      <c r="C541" s="172">
        <f>Kalkulation_MS1!$V$42/100*detail_MS1!$B23</f>
        <v>0</v>
      </c>
      <c r="D541" s="172">
        <f>Kalkulation_MS1!$V$42/100*detail_MS1!$O23</f>
        <v>0</v>
      </c>
      <c r="E541" s="172">
        <f>Kalkulation_MS1!$V$42/100*detail_MS1!$AB23</f>
        <v>0</v>
      </c>
      <c r="F541" s="172">
        <f>Kalkulation_MS1!$V$42/100*detail_MS1!$AO23</f>
        <v>0</v>
      </c>
      <c r="G541" s="172">
        <f>Kalkulation_MS1!$V$42/100*detail_MS1!$BB23</f>
        <v>0</v>
      </c>
      <c r="H541" s="172">
        <f>Kalkulation_MS1!$V$42/100*detail_MS1!$BO23</f>
        <v>0</v>
      </c>
      <c r="I541" s="172">
        <f>Kalkulation_MS1!$V$42/100*detail_MS1!$CB23</f>
        <v>0</v>
      </c>
      <c r="J541" s="206">
        <f t="shared" si="55"/>
        <v>0</v>
      </c>
    </row>
    <row r="542" spans="1:10" hidden="1" outlineLevel="1">
      <c r="A542" s="1">
        <f t="shared" si="57"/>
        <v>0</v>
      </c>
      <c r="C542" s="172">
        <f>Kalkulation_MS1!$W$42/100*detail_MS1!$B24</f>
        <v>0</v>
      </c>
      <c r="D542" s="172">
        <f>Kalkulation_MS1!$W$42/100*detail_MS1!$O24</f>
        <v>0</v>
      </c>
      <c r="E542" s="172">
        <f>Kalkulation_MS1!$W$42/100*detail_MS1!$AB24</f>
        <v>0</v>
      </c>
      <c r="F542" s="172">
        <f>Kalkulation_MS1!$W$42/100*detail_MS1!$AO24</f>
        <v>0</v>
      </c>
      <c r="G542" s="172">
        <f>Kalkulation_MS1!$W$42/100*detail_MS1!$BB24</f>
        <v>0</v>
      </c>
      <c r="H542" s="172">
        <f>Kalkulation_MS1!$W$42/100*detail_MS1!$BO24</f>
        <v>0</v>
      </c>
      <c r="I542" s="172">
        <f>Kalkulation_MS1!$W$42/100*detail_MS1!$CB24</f>
        <v>0</v>
      </c>
      <c r="J542" s="206">
        <f t="shared" si="55"/>
        <v>0</v>
      </c>
    </row>
    <row r="543" spans="1:10" hidden="1" outlineLevel="1">
      <c r="A543" s="1">
        <f t="shared" si="57"/>
        <v>0</v>
      </c>
      <c r="C543" s="172">
        <f>Kalkulation_MS1!$X$42/100*detail_MS1!$B25</f>
        <v>0</v>
      </c>
      <c r="D543" s="172">
        <f>Kalkulation_MS1!$X$42/100*detail_MS1!$O25</f>
        <v>0</v>
      </c>
      <c r="E543" s="172">
        <f>Kalkulation_MS1!$X$42/100*detail_MS1!$AB25</f>
        <v>0</v>
      </c>
      <c r="F543" s="172">
        <f>Kalkulation_MS1!$X$42/100*detail_MS1!$AO25</f>
        <v>0</v>
      </c>
      <c r="G543" s="172">
        <f>Kalkulation_MS1!$X$42/100*detail_MS1!$BB25</f>
        <v>0</v>
      </c>
      <c r="H543" s="172">
        <f>Kalkulation_MS1!$X$42/100*detail_MS1!$BO25</f>
        <v>0</v>
      </c>
      <c r="I543" s="172">
        <f>Kalkulation_MS1!$X$42/100*detail_MS1!$CB25</f>
        <v>0</v>
      </c>
      <c r="J543" s="206">
        <f t="shared" si="55"/>
        <v>0</v>
      </c>
    </row>
    <row r="544" spans="1:10" hidden="1" outlineLevel="1">
      <c r="A544" s="1">
        <f t="shared" si="57"/>
        <v>0</v>
      </c>
      <c r="C544" s="172">
        <f>Kalkulation_MS1!$Y$42/100*detail_MS1!$B26</f>
        <v>0</v>
      </c>
      <c r="D544" s="172">
        <f>Kalkulation_MS1!$Y$42/100*detail_MS1!$O26</f>
        <v>0</v>
      </c>
      <c r="E544" s="172">
        <f>Kalkulation_MS1!$Y$42/100*detail_MS1!$AB26</f>
        <v>0</v>
      </c>
      <c r="F544" s="172">
        <f>Kalkulation_MS1!$Y$42/100*detail_MS1!$AO26</f>
        <v>0</v>
      </c>
      <c r="G544" s="172">
        <f>Kalkulation_MS1!$Y$42/100*detail_MS1!$BB26</f>
        <v>0</v>
      </c>
      <c r="H544" s="172">
        <f>Kalkulation_MS1!$Y$42/100*detail_MS1!$BO26</f>
        <v>0</v>
      </c>
      <c r="I544" s="172">
        <f>Kalkulation_MS1!$Y$42/100*detail_MS1!$CB26</f>
        <v>0</v>
      </c>
      <c r="J544" s="206">
        <f t="shared" si="55"/>
        <v>0</v>
      </c>
    </row>
    <row r="545" spans="1:10" hidden="1" outlineLevel="1">
      <c r="A545" s="1">
        <f t="shared" si="57"/>
        <v>0</v>
      </c>
      <c r="C545" s="172">
        <f>Kalkulation_MS1!$Z$42/100*detail_MS1!$B27</f>
        <v>0</v>
      </c>
      <c r="D545" s="172">
        <f>Kalkulation_MS1!$Z$42/100*detail_MS1!$O27</f>
        <v>0</v>
      </c>
      <c r="E545" s="172">
        <f>Kalkulation_MS1!$Z$42/100*detail_MS1!$AB27</f>
        <v>0</v>
      </c>
      <c r="F545" s="172">
        <f>Kalkulation_MS1!$Z$42/100*detail_MS1!$AO27</f>
        <v>0</v>
      </c>
      <c r="G545" s="172">
        <f>Kalkulation_MS1!$Z$42/100*detail_MS1!$BB27</f>
        <v>0</v>
      </c>
      <c r="H545" s="172">
        <f>Kalkulation_MS1!$Z$42/100*detail_MS1!$BO27</f>
        <v>0</v>
      </c>
      <c r="I545" s="172">
        <f>Kalkulation_MS1!$Z$42/100*detail_MS1!$CB27</f>
        <v>0</v>
      </c>
      <c r="J545" s="206">
        <f t="shared" si="55"/>
        <v>0</v>
      </c>
    </row>
    <row r="546" spans="1:10" hidden="1" outlineLevel="1">
      <c r="A546" s="1">
        <f t="shared" si="57"/>
        <v>0</v>
      </c>
      <c r="C546" s="172">
        <f>Kalkulation_MS1!$AA$42/100*detail_MS1!$B28</f>
        <v>0</v>
      </c>
      <c r="D546" s="172">
        <f>Kalkulation_MS1!$AA$42/100*detail_MS1!$O28</f>
        <v>0</v>
      </c>
      <c r="E546" s="172">
        <f>Kalkulation_MS1!$AA$42/100*detail_MS1!$AB28</f>
        <v>0</v>
      </c>
      <c r="F546" s="172">
        <f>Kalkulation_MS1!$AA$42/100*detail_MS1!$AO28</f>
        <v>0</v>
      </c>
      <c r="G546" s="172">
        <f>Kalkulation_MS1!$AA$42/100*detail_MS1!$BB28</f>
        <v>0</v>
      </c>
      <c r="H546" s="172">
        <f>Kalkulation_MS1!$AA$42/100*detail_MS1!$BO28</f>
        <v>0</v>
      </c>
      <c r="I546" s="172">
        <f>Kalkulation_MS1!$AA$42/100*detail_MS1!$CB28</f>
        <v>0</v>
      </c>
      <c r="J546" s="206">
        <f t="shared" si="55"/>
        <v>0</v>
      </c>
    </row>
    <row r="547" spans="1:10" hidden="1" outlineLevel="1">
      <c r="A547" s="1">
        <f t="shared" si="57"/>
        <v>0</v>
      </c>
      <c r="C547" s="172">
        <f>Kalkulation_MS1!$AB$42/100*detail_MS1!$B29</f>
        <v>0</v>
      </c>
      <c r="D547" s="172">
        <f>Kalkulation_MS1!$AB$42/100*detail_MS1!$O29</f>
        <v>0</v>
      </c>
      <c r="E547" s="172">
        <f>Kalkulation_MS1!$AB$42/100*detail_MS1!$AB29</f>
        <v>0</v>
      </c>
      <c r="F547" s="172">
        <f>Kalkulation_MS1!$AB$42/100*detail_MS1!$AO29</f>
        <v>0</v>
      </c>
      <c r="G547" s="172">
        <f>Kalkulation_MS1!$AB$42/100*detail_MS1!$BB29</f>
        <v>0</v>
      </c>
      <c r="H547" s="172">
        <f>Kalkulation_MS1!$AB$42/100*detail_MS1!$BO29</f>
        <v>0</v>
      </c>
      <c r="I547" s="172">
        <f>Kalkulation_MS1!$AB$42/100*detail_MS1!$CB29</f>
        <v>0</v>
      </c>
      <c r="J547" s="206">
        <f t="shared" si="55"/>
        <v>0</v>
      </c>
    </row>
    <row r="548" spans="1:10" hidden="1" outlineLevel="1">
      <c r="A548" s="1">
        <f t="shared" si="57"/>
        <v>0</v>
      </c>
      <c r="C548" s="172">
        <f>Kalkulation_MS1!$AC$42/100*detail_MS1!$B30</f>
        <v>0</v>
      </c>
      <c r="D548" s="172">
        <f>Kalkulation_MS1!$AC$42/100*detail_MS1!$O30</f>
        <v>0</v>
      </c>
      <c r="E548" s="172">
        <f>Kalkulation_MS1!$AC$42/100*detail_MS1!$AB30</f>
        <v>0</v>
      </c>
      <c r="F548" s="172">
        <f>Kalkulation_MS1!$AC$42/100*detail_MS1!$AO30</f>
        <v>0</v>
      </c>
      <c r="G548" s="172">
        <f>Kalkulation_MS1!$AC$42/100*detail_MS1!$BB30</f>
        <v>0</v>
      </c>
      <c r="H548" s="172">
        <f>Kalkulation_MS1!$AC$42/100*detail_MS1!$BO30</f>
        <v>0</v>
      </c>
      <c r="I548" s="172">
        <f>Kalkulation_MS1!$AC$42/100*detail_MS1!$CB30</f>
        <v>0</v>
      </c>
      <c r="J548" s="206">
        <f t="shared" si="55"/>
        <v>0</v>
      </c>
    </row>
    <row r="549" spans="1:10" hidden="1" outlineLevel="1">
      <c r="A549" s="1">
        <f t="shared" si="57"/>
        <v>0</v>
      </c>
      <c r="C549" s="172">
        <f>Kalkulation_MS1!$AD$42/100*detail_MS1!$B31</f>
        <v>0</v>
      </c>
      <c r="D549" s="172">
        <f>Kalkulation_MS1!$AD$42/100*detail_MS1!$O31</f>
        <v>0</v>
      </c>
      <c r="E549" s="172">
        <f>Kalkulation_MS1!$AD$42/100*detail_MS1!$AB31</f>
        <v>0</v>
      </c>
      <c r="F549" s="172">
        <f>Kalkulation_MS1!$AD$42/100*detail_MS1!$AO31</f>
        <v>0</v>
      </c>
      <c r="G549" s="172">
        <f>Kalkulation_MS1!$AD$42/100*detail_MS1!$BB31</f>
        <v>0</v>
      </c>
      <c r="H549" s="172">
        <f>Kalkulation_MS1!$AD$42/100*detail_MS1!$BO31</f>
        <v>0</v>
      </c>
      <c r="I549" s="172">
        <f>Kalkulation_MS1!$AD$42/100*detail_MS1!$CB31</f>
        <v>0</v>
      </c>
      <c r="J549" s="206">
        <f t="shared" si="55"/>
        <v>0</v>
      </c>
    </row>
    <row r="550" spans="1:10" hidden="1" outlineLevel="1">
      <c r="A550" s="1">
        <f t="shared" si="57"/>
        <v>0</v>
      </c>
      <c r="C550" s="172">
        <f>Kalkulation_MS1!$AE$42/100*detail_MS1!$B32</f>
        <v>0</v>
      </c>
      <c r="D550" s="172">
        <f>Kalkulation_MS1!$AE$42/100*detail_MS1!$O32</f>
        <v>0</v>
      </c>
      <c r="E550" s="172">
        <f>Kalkulation_MS1!$AE$42/100*detail_MS1!$AB32</f>
        <v>0</v>
      </c>
      <c r="F550" s="172">
        <f>Kalkulation_MS1!$AE$42/100*detail_MS1!$AO32</f>
        <v>0</v>
      </c>
      <c r="G550" s="172">
        <f>Kalkulation_MS1!$AE$42/100*detail_MS1!$BB32</f>
        <v>0</v>
      </c>
      <c r="H550" s="172">
        <f>Kalkulation_MS1!$AE$42/100*detail_MS1!$BO32</f>
        <v>0</v>
      </c>
      <c r="I550" s="172">
        <f>Kalkulation_MS1!$AE$42/100*detail_MS1!$CB32</f>
        <v>0</v>
      </c>
      <c r="J550" s="206">
        <f t="shared" si="55"/>
        <v>0</v>
      </c>
    </row>
    <row r="551" spans="1:10" hidden="1" outlineLevel="1">
      <c r="A551" s="1">
        <f t="shared" si="57"/>
        <v>0</v>
      </c>
      <c r="C551" s="172">
        <f>Kalkulation_MS1!$AF$42/100*detail_MS1!$B33</f>
        <v>0</v>
      </c>
      <c r="D551" s="172">
        <f>Kalkulation_MS1!$AF$42/100*detail_MS1!$O33</f>
        <v>0</v>
      </c>
      <c r="E551" s="172">
        <f>Kalkulation_MS1!$AF$42/100*detail_MS1!$AB33</f>
        <v>0</v>
      </c>
      <c r="F551" s="172">
        <f>Kalkulation_MS1!$AF$42/100*detail_MS1!$AO33</f>
        <v>0</v>
      </c>
      <c r="G551" s="172">
        <f>Kalkulation_MS1!$AF$42/100*detail_MS1!$BB33</f>
        <v>0</v>
      </c>
      <c r="H551" s="172">
        <f>Kalkulation_MS1!$AF$42/100*detail_MS1!$BO33</f>
        <v>0</v>
      </c>
      <c r="I551" s="172">
        <f>Kalkulation_MS1!$AF$42/100*detail_MS1!$CB33</f>
        <v>0</v>
      </c>
      <c r="J551" s="206">
        <f t="shared" si="55"/>
        <v>0</v>
      </c>
    </row>
    <row r="552" spans="1:10" hidden="1" outlineLevel="1">
      <c r="A552" s="1">
        <f t="shared" si="57"/>
        <v>0</v>
      </c>
      <c r="C552" s="172">
        <f>Kalkulation_MS1!$AG$42/100*detail_MS1!$B34</f>
        <v>0</v>
      </c>
      <c r="D552" s="172">
        <f>Kalkulation_MS1!$AG$42/100*detail_MS1!$O34</f>
        <v>0</v>
      </c>
      <c r="E552" s="172">
        <f>Kalkulation_MS1!$AG$42/100*detail_MS1!$AB34</f>
        <v>0</v>
      </c>
      <c r="F552" s="172">
        <f>Kalkulation_MS1!$AG$42/100*detail_MS1!$AO34</f>
        <v>0</v>
      </c>
      <c r="G552" s="172">
        <f>Kalkulation_MS1!$AG$42/100*detail_MS1!$BB34</f>
        <v>0</v>
      </c>
      <c r="H552" s="172">
        <f>Kalkulation_MS1!$AG$42/100*detail_MS1!$BO34</f>
        <v>0</v>
      </c>
      <c r="I552" s="172">
        <f>Kalkulation_MS1!$AG$42/100*detail_MS1!$CB34</f>
        <v>0</v>
      </c>
      <c r="J552" s="206">
        <f t="shared" si="55"/>
        <v>0</v>
      </c>
    </row>
    <row r="553" spans="1:10" hidden="1" outlineLevel="1">
      <c r="A553" s="1">
        <f t="shared" si="57"/>
        <v>0</v>
      </c>
      <c r="C553" s="172">
        <f>Kalkulation_MS1!$AH$42/100*detail_MS1!$B35</f>
        <v>0</v>
      </c>
      <c r="D553" s="172">
        <f>Kalkulation_MS1!$AH$42/100*detail_MS1!$O35</f>
        <v>0</v>
      </c>
      <c r="E553" s="172">
        <f>Kalkulation_MS1!$AH$42/100*detail_MS1!$AB35</f>
        <v>0</v>
      </c>
      <c r="F553" s="172">
        <f>Kalkulation_MS1!$AH$42/100*detail_MS1!$AO35</f>
        <v>0</v>
      </c>
      <c r="G553" s="172">
        <f>Kalkulation_MS1!$AH$42/100*detail_MS1!$BB35</f>
        <v>0</v>
      </c>
      <c r="H553" s="172">
        <f>Kalkulation_MS1!$AH$42/100*detail_MS1!$BO35</f>
        <v>0</v>
      </c>
      <c r="I553" s="172">
        <f>Kalkulation_MS1!$AH$42/100*detail_MS1!$CB35</f>
        <v>0</v>
      </c>
      <c r="J553" s="206">
        <f t="shared" si="55"/>
        <v>0</v>
      </c>
    </row>
    <row r="554" spans="1:10" hidden="1" outlineLevel="1">
      <c r="A554" s="1">
        <f t="shared" si="57"/>
        <v>0</v>
      </c>
      <c r="C554" s="172">
        <f>Kalkulation_MS1!$AI$42/100*detail_MS1!$B36</f>
        <v>0</v>
      </c>
      <c r="D554" s="172">
        <f>Kalkulation_MS1!$AI$42/100*detail_MS1!$O36</f>
        <v>0</v>
      </c>
      <c r="E554" s="172">
        <f>Kalkulation_MS1!$AI$42/100*detail_MS1!$AB36</f>
        <v>0</v>
      </c>
      <c r="F554" s="172">
        <f>Kalkulation_MS1!$AI$42/100*detail_MS1!$AO36</f>
        <v>0</v>
      </c>
      <c r="G554" s="172">
        <f>Kalkulation_MS1!$AI$42/100*detail_MS1!$BB36</f>
        <v>0</v>
      </c>
      <c r="H554" s="172">
        <f>Kalkulation_MS1!$AI$42/100*detail_MS1!$BO36</f>
        <v>0</v>
      </c>
      <c r="I554" s="172">
        <f>Kalkulation_MS1!$AI$42/100*detail_MS1!$CB36</f>
        <v>0</v>
      </c>
      <c r="J554" s="206">
        <f t="shared" si="55"/>
        <v>0</v>
      </c>
    </row>
    <row r="555" spans="1:10" hidden="1" outlineLevel="1">
      <c r="A555" s="1">
        <f t="shared" si="57"/>
        <v>0</v>
      </c>
      <c r="C555" s="172">
        <f>Kalkulation_MS1!$AJ$42/100*detail_MS1!$B37</f>
        <v>0</v>
      </c>
      <c r="D555" s="172">
        <f>Kalkulation_MS1!$AJ$42/100*detail_MS1!$O37</f>
        <v>0</v>
      </c>
      <c r="E555" s="172">
        <f>Kalkulation_MS1!$AJ$42/100*detail_MS1!$AB37</f>
        <v>0</v>
      </c>
      <c r="F555" s="172">
        <f>Kalkulation_MS1!$AJ$42/100*detail_MS1!$AO37</f>
        <v>0</v>
      </c>
      <c r="G555" s="172">
        <f>Kalkulation_MS1!$AJ$42/100*detail_MS1!$BB37</f>
        <v>0</v>
      </c>
      <c r="H555" s="172">
        <f>Kalkulation_MS1!$AJ$42/100*detail_MS1!$BO37</f>
        <v>0</v>
      </c>
      <c r="I555" s="172">
        <f>Kalkulation_MS1!$AJ$42/100*detail_MS1!$CB37</f>
        <v>0</v>
      </c>
      <c r="J555" s="206">
        <f t="shared" si="55"/>
        <v>0</v>
      </c>
    </row>
    <row r="556" spans="1:10" hidden="1" outlineLevel="1">
      <c r="A556" s="1">
        <f t="shared" si="57"/>
        <v>0</v>
      </c>
      <c r="C556" s="172">
        <f>Kalkulation_MS1!$AK$42/100*detail_MS1!$B38</f>
        <v>0</v>
      </c>
      <c r="D556" s="172">
        <f>Kalkulation_MS1!$AK$42/100*detail_MS1!$O38</f>
        <v>0</v>
      </c>
      <c r="E556" s="172">
        <f>Kalkulation_MS1!$AK$42/100*detail_MS1!$AB38</f>
        <v>0</v>
      </c>
      <c r="F556" s="172">
        <f>Kalkulation_MS1!$AK$42/100*detail_MS1!$AO38</f>
        <v>0</v>
      </c>
      <c r="G556" s="172">
        <f>Kalkulation_MS1!$AK$42/100*detail_MS1!$BB38</f>
        <v>0</v>
      </c>
      <c r="H556" s="172">
        <f>Kalkulation_MS1!$AK$42/100*detail_MS1!$BO38</f>
        <v>0</v>
      </c>
      <c r="I556" s="172">
        <f>Kalkulation_MS1!$AK$42/100*detail_MS1!$CB38</f>
        <v>0</v>
      </c>
      <c r="J556" s="206">
        <f t="shared" si="55"/>
        <v>0</v>
      </c>
    </row>
    <row r="557" spans="1:10" hidden="1" outlineLevel="1">
      <c r="A557" s="1">
        <f t="shared" si="57"/>
        <v>0</v>
      </c>
      <c r="C557" s="172">
        <f>Kalkulation_MS1!$AL$42/100*detail_MS1!$B39</f>
        <v>0</v>
      </c>
      <c r="D557" s="172">
        <f>Kalkulation_MS1!$AL$42/100*detail_MS1!$O39</f>
        <v>0</v>
      </c>
      <c r="E557" s="172">
        <f>Kalkulation_MS1!$AL$42/100*detail_MS1!$AB39</f>
        <v>0</v>
      </c>
      <c r="F557" s="172">
        <f>Kalkulation_MS1!$AL$42/100*detail_MS1!$AO39</f>
        <v>0</v>
      </c>
      <c r="G557" s="172">
        <f>Kalkulation_MS1!$AL$42/100*detail_MS1!$BB39</f>
        <v>0</v>
      </c>
      <c r="H557" s="172">
        <f>Kalkulation_MS1!$AL$42/100*detail_MS1!$BO39</f>
        <v>0</v>
      </c>
      <c r="I557" s="172">
        <f>Kalkulation_MS1!$AL$42/100*detail_MS1!$CB39</f>
        <v>0</v>
      </c>
      <c r="J557" s="206">
        <f t="shared" si="55"/>
        <v>0</v>
      </c>
    </row>
    <row r="558" spans="1:10" hidden="1" outlineLevel="1">
      <c r="A558" s="1">
        <f t="shared" si="57"/>
        <v>0</v>
      </c>
      <c r="C558" s="172">
        <f>Kalkulation_MS1!$AM$42/100*detail_MS1!$B40</f>
        <v>0</v>
      </c>
      <c r="D558" s="172">
        <f>Kalkulation_MS1!$AM$42/100*detail_MS1!$O40</f>
        <v>0</v>
      </c>
      <c r="E558" s="172">
        <f>Kalkulation_MS1!$AM$42/100*detail_MS1!$AB40</f>
        <v>0</v>
      </c>
      <c r="F558" s="172">
        <f>Kalkulation_MS1!$AM$42/100*detail_MS1!$AO40</f>
        <v>0</v>
      </c>
      <c r="G558" s="172">
        <f>Kalkulation_MS1!$AM$42/100*detail_MS1!$BB40</f>
        <v>0</v>
      </c>
      <c r="H558" s="172">
        <f>Kalkulation_MS1!$AM$42/100*detail_MS1!$BO40</f>
        <v>0</v>
      </c>
      <c r="I558" s="172">
        <f>Kalkulation_MS1!$AM$42/100*detail_MS1!$CB40</f>
        <v>0</v>
      </c>
      <c r="J558" s="206">
        <f t="shared" si="55"/>
        <v>0</v>
      </c>
    </row>
    <row r="559" spans="1:10" hidden="1" outlineLevel="1">
      <c r="A559" s="1">
        <f t="shared" si="57"/>
        <v>0</v>
      </c>
      <c r="C559" s="172">
        <f>Kalkulation_MS1!$AN$42/100*detail_MS1!$B41</f>
        <v>0</v>
      </c>
      <c r="D559" s="172">
        <f>Kalkulation_MS1!$AN$42/100*detail_MS1!$O41</f>
        <v>0</v>
      </c>
      <c r="E559" s="172">
        <f>Kalkulation_MS1!$AN$42/100*detail_MS1!$AB41</f>
        <v>0</v>
      </c>
      <c r="F559" s="172">
        <f>Kalkulation_MS1!$AN$42/100*detail_MS1!$AO41</f>
        <v>0</v>
      </c>
      <c r="G559" s="172">
        <f>Kalkulation_MS1!$AN$42/100*detail_MS1!$BB41</f>
        <v>0</v>
      </c>
      <c r="H559" s="172">
        <f>Kalkulation_MS1!$AN$42/100*detail_MS1!$BO41</f>
        <v>0</v>
      </c>
      <c r="I559" s="172">
        <f>Kalkulation_MS1!$AN$42/100*detail_MS1!$CB41</f>
        <v>0</v>
      </c>
      <c r="J559" s="206">
        <f t="shared" si="55"/>
        <v>0</v>
      </c>
    </row>
    <row r="560" spans="1:10" hidden="1" outlineLevel="1">
      <c r="A560" s="1">
        <f t="shared" si="57"/>
        <v>0</v>
      </c>
      <c r="C560" s="172">
        <f>Kalkulation_MS1!$AO$42/100*detail_MS1!$B42</f>
        <v>0</v>
      </c>
      <c r="D560" s="172">
        <f>Kalkulation_MS1!$AO$42/100*detail_MS1!$O42</f>
        <v>0</v>
      </c>
      <c r="E560" s="172">
        <f>Kalkulation_MS1!$AO$42/100*detail_MS1!$AB42</f>
        <v>0</v>
      </c>
      <c r="F560" s="172">
        <f>Kalkulation_MS1!$AO$42/100*detail_MS1!$AO42</f>
        <v>0</v>
      </c>
      <c r="G560" s="172">
        <f>Kalkulation_MS1!$AO$42/100*detail_MS1!$BB42</f>
        <v>0</v>
      </c>
      <c r="H560" s="172">
        <f>Kalkulation_MS1!$AO$42/100*detail_MS1!$BO42</f>
        <v>0</v>
      </c>
      <c r="I560" s="172">
        <f>Kalkulation_MS1!$AO$42/100*detail_MS1!$CB42</f>
        <v>0</v>
      </c>
      <c r="J560" s="206">
        <f t="shared" si="55"/>
        <v>0</v>
      </c>
    </row>
    <row r="561" spans="1:10" hidden="1" outlineLevel="1">
      <c r="A561" s="1">
        <f t="shared" si="57"/>
        <v>0</v>
      </c>
      <c r="C561" s="172">
        <f>Kalkulation_MS1!$AP$42/100*detail_MS1!$B43</f>
        <v>0</v>
      </c>
      <c r="D561" s="172">
        <f>Kalkulation_MS1!$AP$42/100*detail_MS1!$O43</f>
        <v>0</v>
      </c>
      <c r="E561" s="172">
        <f>Kalkulation_MS1!$AP$42/100*detail_MS1!$AB43</f>
        <v>0</v>
      </c>
      <c r="F561" s="172">
        <f>Kalkulation_MS1!$AP$42/100*detail_MS1!$AO43</f>
        <v>0</v>
      </c>
      <c r="G561" s="172">
        <f>Kalkulation_MS1!$AP$42/100*detail_MS1!$BB43</f>
        <v>0</v>
      </c>
      <c r="H561" s="172">
        <f>Kalkulation_MS1!$AP$42/100*detail_MS1!$BO43</f>
        <v>0</v>
      </c>
      <c r="I561" s="172">
        <f>Kalkulation_MS1!$AP$42/100*detail_MS1!$CB43</f>
        <v>0</v>
      </c>
      <c r="J561" s="206">
        <f t="shared" si="55"/>
        <v>0</v>
      </c>
    </row>
    <row r="562" spans="1:10" hidden="1" outlineLevel="1">
      <c r="A562" s="1">
        <f t="shared" si="57"/>
        <v>0</v>
      </c>
      <c r="C562" s="172">
        <f>Kalkulation_MS1!$AQ$42/100*detail_MS1!$B44</f>
        <v>0</v>
      </c>
      <c r="D562" s="172">
        <f>Kalkulation_MS1!$AQ$42/100*detail_MS1!$O44</f>
        <v>0</v>
      </c>
      <c r="E562" s="172">
        <f>Kalkulation_MS1!$AQ$42/100*detail_MS1!$AB44</f>
        <v>0</v>
      </c>
      <c r="F562" s="172">
        <f>Kalkulation_MS1!$AQ$42/100*detail_MS1!$AO44</f>
        <v>0</v>
      </c>
      <c r="G562" s="172">
        <f>Kalkulation_MS1!$AQ$42/100*detail_MS1!$BB44</f>
        <v>0</v>
      </c>
      <c r="H562" s="172">
        <f>Kalkulation_MS1!$AQ$42/100*detail_MS1!$BO44</f>
        <v>0</v>
      </c>
      <c r="I562" s="172">
        <f>Kalkulation_MS1!$AQ$42/100*detail_MS1!$CB44</f>
        <v>0</v>
      </c>
      <c r="J562" s="206">
        <f t="shared" si="55"/>
        <v>0</v>
      </c>
    </row>
    <row r="563" spans="1:10" hidden="1" outlineLevel="1">
      <c r="A563" s="1">
        <f t="shared" si="57"/>
        <v>0</v>
      </c>
      <c r="C563" s="172">
        <f>Kalkulation_MS1!$AR$42/100*detail_MS1!$B45</f>
        <v>0</v>
      </c>
      <c r="D563" s="172">
        <f>Kalkulation_MS1!$AR$42/100*detail_MS1!$O45</f>
        <v>0</v>
      </c>
      <c r="E563" s="172">
        <f>Kalkulation_MS1!$AR$42/100*detail_MS1!$AB45</f>
        <v>0</v>
      </c>
      <c r="F563" s="172">
        <f>Kalkulation_MS1!$AR$42/100*detail_MS1!$AO45</f>
        <v>0</v>
      </c>
      <c r="G563" s="172">
        <f>Kalkulation_MS1!$AR$42/100*detail_MS1!$BB45</f>
        <v>0</v>
      </c>
      <c r="H563" s="172">
        <f>Kalkulation_MS1!$AR$42/100*detail_MS1!$BO45</f>
        <v>0</v>
      </c>
      <c r="I563" s="172">
        <f>Kalkulation_MS1!$AR$42/100*detail_MS1!$CB45</f>
        <v>0</v>
      </c>
      <c r="J563" s="206">
        <f t="shared" si="55"/>
        <v>0</v>
      </c>
    </row>
    <row r="564" spans="1:10" hidden="1" outlineLevel="1">
      <c r="A564" s="1">
        <f t="shared" si="57"/>
        <v>0</v>
      </c>
      <c r="C564" s="172">
        <f>Kalkulation_MS1!$AS$42/100*detail_MS1!$B46</f>
        <v>0</v>
      </c>
      <c r="D564" s="172">
        <f>Kalkulation_MS1!$AS$42/100*detail_MS1!$O46</f>
        <v>0</v>
      </c>
      <c r="E564" s="172">
        <f>Kalkulation_MS1!$AS$42/100*detail_MS1!$AB46</f>
        <v>0</v>
      </c>
      <c r="F564" s="172">
        <f>Kalkulation_MS1!$AS$42/100*detail_MS1!$AO46</f>
        <v>0</v>
      </c>
      <c r="G564" s="172">
        <f>Kalkulation_MS1!$AS$42/100*detail_MS1!$BB46</f>
        <v>0</v>
      </c>
      <c r="H564" s="172">
        <f>Kalkulation_MS1!$AS$42/100*detail_MS1!$BO46</f>
        <v>0</v>
      </c>
      <c r="I564" s="172">
        <f>Kalkulation_MS1!$AS$42/100*detail_MS1!$CB46</f>
        <v>0</v>
      </c>
      <c r="J564" s="206">
        <f t="shared" si="55"/>
        <v>0</v>
      </c>
    </row>
    <row r="565" spans="1:10" hidden="1" outlineLevel="1">
      <c r="A565" s="88" t="s">
        <v>458</v>
      </c>
      <c r="B565" s="88"/>
      <c r="C565" s="201">
        <f>SUM(C525:C564)</f>
        <v>0</v>
      </c>
      <c r="D565" s="201">
        <f t="shared" ref="D565:J565" si="58">SUM(D525:D564)</f>
        <v>0</v>
      </c>
      <c r="E565" s="201">
        <f t="shared" si="58"/>
        <v>0</v>
      </c>
      <c r="F565" s="201">
        <f t="shared" si="58"/>
        <v>0</v>
      </c>
      <c r="G565" s="201">
        <f t="shared" si="58"/>
        <v>0</v>
      </c>
      <c r="H565" s="201">
        <f t="shared" si="58"/>
        <v>0</v>
      </c>
      <c r="I565" s="201">
        <f t="shared" si="58"/>
        <v>0</v>
      </c>
      <c r="J565" s="79">
        <f t="shared" si="58"/>
        <v>0</v>
      </c>
    </row>
    <row r="566" spans="1:10" hidden="1" outlineLevel="1">
      <c r="A566" s="203" t="s">
        <v>459</v>
      </c>
      <c r="J566" s="205">
        <f t="shared" ref="J566:J580" si="59">SUM(C566:I566)</f>
        <v>0</v>
      </c>
    </row>
    <row r="567" spans="1:10" hidden="1" outlineLevel="1">
      <c r="A567" s="1">
        <f t="shared" ref="A567:A576" si="60">A525</f>
        <v>0</v>
      </c>
      <c r="C567" s="172">
        <f>Kalkulation_MS1!$F$43/100*detail_MS1!B7</f>
        <v>0</v>
      </c>
      <c r="D567" s="172">
        <f>Kalkulation_MS1!$F$43/100*detail_MS1!O7</f>
        <v>0</v>
      </c>
      <c r="E567" s="172">
        <f>Kalkulation_MS1!$F$43/100*detail_MS1!AB7</f>
        <v>0</v>
      </c>
      <c r="F567" s="172">
        <f>Kalkulation_MS1!$F$43/100*detail_MS1!AO7</f>
        <v>0</v>
      </c>
      <c r="G567" s="172">
        <f>Kalkulation_MS1!$F$43/100*detail_MS1!BB7</f>
        <v>0</v>
      </c>
      <c r="H567" s="172">
        <f>Kalkulation_MS1!$F$43/100*detail_MS1!BO7</f>
        <v>0</v>
      </c>
      <c r="I567" s="172">
        <f>Kalkulation_MS1!$F$43/100*detail_MS1!CB7</f>
        <v>0</v>
      </c>
      <c r="J567" s="206">
        <f t="shared" si="59"/>
        <v>0</v>
      </c>
    </row>
    <row r="568" spans="1:10" hidden="1" outlineLevel="1">
      <c r="A568" s="1">
        <f t="shared" si="60"/>
        <v>0</v>
      </c>
      <c r="C568" s="172">
        <f>Kalkulation_MS1!$G$43/100*detail_MS1!B8</f>
        <v>0</v>
      </c>
      <c r="D568" s="172">
        <f>Kalkulation_MS1!$G$43/100*detail_MS1!O8</f>
        <v>0</v>
      </c>
      <c r="E568" s="172">
        <f>Kalkulation_MS1!$G$43/100*detail_MS1!AB8</f>
        <v>0</v>
      </c>
      <c r="F568" s="172">
        <f>Kalkulation_MS1!$G$43/100*detail_MS1!AO8</f>
        <v>0</v>
      </c>
      <c r="G568" s="172">
        <f>Kalkulation_MS1!$G$43/100*detail_MS1!BB8</f>
        <v>0</v>
      </c>
      <c r="H568" s="172">
        <f>Kalkulation_MS1!$G$43/100*detail_MS1!BO8</f>
        <v>0</v>
      </c>
      <c r="I568" s="172">
        <f>Kalkulation_MS1!$G$43/100*detail_MS1!CB8</f>
        <v>0</v>
      </c>
      <c r="J568" s="206">
        <f t="shared" si="59"/>
        <v>0</v>
      </c>
    </row>
    <row r="569" spans="1:10" hidden="1" outlineLevel="1">
      <c r="A569" s="1">
        <f t="shared" si="60"/>
        <v>0</v>
      </c>
      <c r="C569" s="172">
        <f>Kalkulation_MS1!$H$43/100*detail_MS1!B9</f>
        <v>0</v>
      </c>
      <c r="D569" s="172">
        <f>Kalkulation_MS1!$H$43/100*detail_MS1!O9</f>
        <v>0</v>
      </c>
      <c r="E569" s="172">
        <f>Kalkulation_MS1!$H$43/100*detail_MS1!AB9</f>
        <v>0</v>
      </c>
      <c r="F569" s="172">
        <f>Kalkulation_MS1!$H$43/100*detail_MS1!AO9</f>
        <v>0</v>
      </c>
      <c r="G569" s="172">
        <f>Kalkulation_MS1!$H$43/100*detail_MS1!BB9</f>
        <v>0</v>
      </c>
      <c r="H569" s="172">
        <f>Kalkulation_MS1!$H$43/100*detail_MS1!BO9</f>
        <v>0</v>
      </c>
      <c r="I569" s="172">
        <f>Kalkulation_MS1!$H$43/100*detail_MS1!CB9</f>
        <v>0</v>
      </c>
      <c r="J569" s="206">
        <f t="shared" si="59"/>
        <v>0</v>
      </c>
    </row>
    <row r="570" spans="1:10" hidden="1" outlineLevel="1">
      <c r="A570" s="1">
        <f t="shared" si="60"/>
        <v>0</v>
      </c>
      <c r="C570" s="172">
        <f>Kalkulation_MS1!$I$43/100*detail_MS1!B10</f>
        <v>0</v>
      </c>
      <c r="D570" s="172">
        <f>Kalkulation_MS1!$I$43/100*detail_MS1!O10</f>
        <v>0</v>
      </c>
      <c r="E570" s="172">
        <f>Kalkulation_MS1!$I$43/100*detail_MS1!AB10</f>
        <v>0</v>
      </c>
      <c r="F570" s="172">
        <f>Kalkulation_MS1!$I$43/100*detail_MS1!AO10</f>
        <v>0</v>
      </c>
      <c r="G570" s="172">
        <f>Kalkulation_MS1!$I$43/100*detail_MS1!BB10</f>
        <v>0</v>
      </c>
      <c r="H570" s="172">
        <f>Kalkulation_MS1!$I$43/100*detail_MS1!BO10</f>
        <v>0</v>
      </c>
      <c r="I570" s="172">
        <f>Kalkulation_MS1!$I$43/100*detail_MS1!CB10</f>
        <v>0</v>
      </c>
      <c r="J570" s="206">
        <f t="shared" si="59"/>
        <v>0</v>
      </c>
    </row>
    <row r="571" spans="1:10" hidden="1" outlineLevel="1">
      <c r="A571" s="1">
        <f t="shared" si="60"/>
        <v>0</v>
      </c>
      <c r="C571" s="172">
        <f>Kalkulation_MS1!$J$43/100*detail_MS1!B11</f>
        <v>0</v>
      </c>
      <c r="D571" s="172">
        <f>Kalkulation_MS1!$J$43/100*detail_MS1!O11</f>
        <v>0</v>
      </c>
      <c r="E571" s="172">
        <f>Kalkulation_MS1!$J$43/100*detail_MS1!AB11</f>
        <v>0</v>
      </c>
      <c r="F571" s="172">
        <f>Kalkulation_MS1!$J$43/100*detail_MS1!AO11</f>
        <v>0</v>
      </c>
      <c r="G571" s="172">
        <f>Kalkulation_MS1!$J$43/100*detail_MS1!BB11</f>
        <v>0</v>
      </c>
      <c r="H571" s="172">
        <f>Kalkulation_MS1!$J$43/100*detail_MS1!BO11</f>
        <v>0</v>
      </c>
      <c r="I571" s="172">
        <f>Kalkulation_MS1!$J$43/100*detail_MS1!CB11</f>
        <v>0</v>
      </c>
      <c r="J571" s="206">
        <f t="shared" si="59"/>
        <v>0</v>
      </c>
    </row>
    <row r="572" spans="1:10" hidden="1" outlineLevel="1">
      <c r="A572" s="1">
        <f t="shared" si="60"/>
        <v>0</v>
      </c>
      <c r="C572" s="172">
        <f>Kalkulation_MS1!$K$43/100*detail_MS1!B12</f>
        <v>0</v>
      </c>
      <c r="D572" s="172">
        <f>Kalkulation_MS1!$K$43/100*detail_MS1!O12</f>
        <v>0</v>
      </c>
      <c r="E572" s="172">
        <f>Kalkulation_MS1!$K$43/100*detail_MS1!AB12</f>
        <v>0</v>
      </c>
      <c r="F572" s="172">
        <f>Kalkulation_MS1!$K$43/100*detail_MS1!AO12</f>
        <v>0</v>
      </c>
      <c r="G572" s="172">
        <f>Kalkulation_MS1!$K$43/100*detail_MS1!BB12</f>
        <v>0</v>
      </c>
      <c r="H572" s="172">
        <f>Kalkulation_MS1!$K$43/100*detail_MS1!BO12</f>
        <v>0</v>
      </c>
      <c r="I572" s="172">
        <f>Kalkulation_MS1!$K$43/100*detail_MS1!CB12</f>
        <v>0</v>
      </c>
      <c r="J572" s="206">
        <f t="shared" si="59"/>
        <v>0</v>
      </c>
    </row>
    <row r="573" spans="1:10" hidden="1" outlineLevel="1">
      <c r="A573" s="1">
        <f t="shared" si="60"/>
        <v>0</v>
      </c>
      <c r="C573" s="172">
        <f>Kalkulation_MS1!$L$43/100*detail_MS1!B13</f>
        <v>0</v>
      </c>
      <c r="D573" s="172">
        <f>Kalkulation_MS1!$L$43/100*detail_MS1!O13</f>
        <v>0</v>
      </c>
      <c r="E573" s="172">
        <f>Kalkulation_MS1!$L$43/100*detail_MS1!AB13</f>
        <v>0</v>
      </c>
      <c r="F573" s="172">
        <f>Kalkulation_MS1!$L$43/100*detail_MS1!AO13</f>
        <v>0</v>
      </c>
      <c r="G573" s="172">
        <f>Kalkulation_MS1!$L$43/100*detail_MS1!BB13</f>
        <v>0</v>
      </c>
      <c r="H573" s="172">
        <f>Kalkulation_MS1!$L$43/100*detail_MS1!BO13</f>
        <v>0</v>
      </c>
      <c r="I573" s="172">
        <f>Kalkulation_MS1!$L$43/100*detail_MS1!CB13</f>
        <v>0</v>
      </c>
      <c r="J573" s="206">
        <f t="shared" si="59"/>
        <v>0</v>
      </c>
    </row>
    <row r="574" spans="1:10" hidden="1" outlineLevel="1">
      <c r="A574" s="1">
        <f t="shared" si="60"/>
        <v>0</v>
      </c>
      <c r="C574" s="172">
        <f>Kalkulation_MS1!$M$43/100*detail_MS1!B14</f>
        <v>0</v>
      </c>
      <c r="D574" s="172">
        <f>Kalkulation_MS1!$M$43/100*detail_MS1!O14</f>
        <v>0</v>
      </c>
      <c r="E574" s="172">
        <f>Kalkulation_MS1!$M$43/100*detail_MS1!AB14</f>
        <v>0</v>
      </c>
      <c r="F574" s="172">
        <f>Kalkulation_MS1!$M$43/100*detail_MS1!AO14</f>
        <v>0</v>
      </c>
      <c r="G574" s="172">
        <f>Kalkulation_MS1!$M$43/100*detail_MS1!BB14</f>
        <v>0</v>
      </c>
      <c r="H574" s="172">
        <f>Kalkulation_MS1!$M$43/100*detail_MS1!BO14</f>
        <v>0</v>
      </c>
      <c r="I574" s="172">
        <f>Kalkulation_MS1!$M$43/100*detail_MS1!CB14</f>
        <v>0</v>
      </c>
      <c r="J574" s="206">
        <f t="shared" si="59"/>
        <v>0</v>
      </c>
    </row>
    <row r="575" spans="1:10" hidden="1" outlineLevel="1">
      <c r="A575" s="1">
        <f t="shared" si="60"/>
        <v>0</v>
      </c>
      <c r="C575" s="172">
        <f>Kalkulation_MS1!$N$43/100*detail_MS1!B15</f>
        <v>0</v>
      </c>
      <c r="D575" s="172">
        <f>Kalkulation_MS1!$N$43/100*detail_MS1!O15</f>
        <v>0</v>
      </c>
      <c r="E575" s="172">
        <f>Kalkulation_MS1!$N$43/100*detail_MS1!AB15</f>
        <v>0</v>
      </c>
      <c r="F575" s="172">
        <f>Kalkulation_MS1!$N$43/100*detail_MS1!AO15</f>
        <v>0</v>
      </c>
      <c r="G575" s="172">
        <f>Kalkulation_MS1!$N$43/100*detail_MS1!BB15</f>
        <v>0</v>
      </c>
      <c r="H575" s="172">
        <f>Kalkulation_MS1!$N$43/100*detail_MS1!BO15</f>
        <v>0</v>
      </c>
      <c r="I575" s="172">
        <f>Kalkulation_MS1!$N$43/100*detail_MS1!CB15</f>
        <v>0</v>
      </c>
      <c r="J575" s="206">
        <f t="shared" si="59"/>
        <v>0</v>
      </c>
    </row>
    <row r="576" spans="1:10" hidden="1" outlineLevel="1">
      <c r="A576" s="1">
        <f t="shared" si="60"/>
        <v>0</v>
      </c>
      <c r="C576" s="172">
        <f>Kalkulation_MS1!$O$43/100*detail_MS1!B16</f>
        <v>0</v>
      </c>
      <c r="D576" s="172">
        <f>Kalkulation_MS1!$O$43/100*detail_MS1!O16</f>
        <v>0</v>
      </c>
      <c r="E576" s="172">
        <f>Kalkulation_MS1!$O$43/100*detail_MS1!AB16</f>
        <v>0</v>
      </c>
      <c r="F576" s="172">
        <f>Kalkulation_MS1!$O$43/100*detail_MS1!AO16</f>
        <v>0</v>
      </c>
      <c r="G576" s="172">
        <f>Kalkulation_MS1!$O$43/100*detail_MS1!BB16</f>
        <v>0</v>
      </c>
      <c r="H576" s="172">
        <f>Kalkulation_MS1!$O$43/100*detail_MS1!BO16</f>
        <v>0</v>
      </c>
      <c r="I576" s="172">
        <f>Kalkulation_MS1!$O$43/100*detail_MS1!CB16</f>
        <v>0</v>
      </c>
      <c r="J576" s="206">
        <f t="shared" si="59"/>
        <v>0</v>
      </c>
    </row>
    <row r="577" spans="1:10" hidden="1" outlineLevel="1">
      <c r="A577" s="1">
        <f t="shared" ref="A577:A606" si="61">A535</f>
        <v>0</v>
      </c>
      <c r="C577" s="172">
        <f>Kalkulation_MS1!$P$43/100*detail_MS1!B17</f>
        <v>0</v>
      </c>
      <c r="D577" s="172">
        <f>Kalkulation_MS1!$P$43/100*detail_MS1!O17</f>
        <v>0</v>
      </c>
      <c r="E577" s="172">
        <f>Kalkulation_MS1!$P$43/100*detail_MS1!AB17</f>
        <v>0</v>
      </c>
      <c r="F577" s="172">
        <f>Kalkulation_MS1!$P$43/100*detail_MS1!AO17</f>
        <v>0</v>
      </c>
      <c r="G577" s="172">
        <f>Kalkulation_MS1!$P$43/100*detail_MS1!BB17</f>
        <v>0</v>
      </c>
      <c r="H577" s="172">
        <f>Kalkulation_MS1!$P$43/100*detail_MS1!BO17</f>
        <v>0</v>
      </c>
      <c r="I577" s="172">
        <f>Kalkulation_MS1!$P$43/100*detail_MS1!CB17</f>
        <v>0</v>
      </c>
      <c r="J577" s="206">
        <f t="shared" si="59"/>
        <v>0</v>
      </c>
    </row>
    <row r="578" spans="1:10" hidden="1" outlineLevel="1">
      <c r="A578" s="1">
        <f t="shared" si="61"/>
        <v>0</v>
      </c>
      <c r="C578" s="172">
        <f>Kalkulation_MS1!$Q$43/100*detail_MS1!B18</f>
        <v>0</v>
      </c>
      <c r="D578" s="172">
        <f>Kalkulation_MS1!$Q$43/100*detail_MS1!O18</f>
        <v>0</v>
      </c>
      <c r="E578" s="172">
        <f>Kalkulation_MS1!$Q$43/100*detail_MS1!AB18</f>
        <v>0</v>
      </c>
      <c r="F578" s="172">
        <f>Kalkulation_MS1!$Q$43/100*detail_MS1!AO18</f>
        <v>0</v>
      </c>
      <c r="G578" s="172">
        <f>Kalkulation_MS1!$Q$43/100*detail_MS1!BB18</f>
        <v>0</v>
      </c>
      <c r="H578" s="172">
        <f>Kalkulation_MS1!$Q$43/100*detail_MS1!BO18</f>
        <v>0</v>
      </c>
      <c r="I578" s="172">
        <f>Kalkulation_MS1!$Q$43/100*detail_MS1!CB18</f>
        <v>0</v>
      </c>
      <c r="J578" s="206">
        <f t="shared" si="59"/>
        <v>0</v>
      </c>
    </row>
    <row r="579" spans="1:10" hidden="1" outlineLevel="1">
      <c r="A579" s="1">
        <f t="shared" si="61"/>
        <v>0</v>
      </c>
      <c r="C579" s="172">
        <f>Kalkulation_MS1!$R$43/100*detail_MS1!B19</f>
        <v>0</v>
      </c>
      <c r="D579" s="172">
        <f>Kalkulation_MS1!$R$43/100*detail_MS1!O19</f>
        <v>0</v>
      </c>
      <c r="E579" s="172">
        <f>Kalkulation_MS1!$R$43/100*detail_MS1!AB19</f>
        <v>0</v>
      </c>
      <c r="F579" s="172">
        <f>Kalkulation_MS1!$R$43/100*detail_MS1!AO19</f>
        <v>0</v>
      </c>
      <c r="G579" s="172">
        <f>Kalkulation_MS1!$R$43/100*detail_MS1!BB19</f>
        <v>0</v>
      </c>
      <c r="H579" s="172">
        <f>Kalkulation_MS1!$R$43/100*detail_MS1!BO19</f>
        <v>0</v>
      </c>
      <c r="I579" s="172">
        <f>Kalkulation_MS1!$R$43/100*detail_MS1!CB19</f>
        <v>0</v>
      </c>
      <c r="J579" s="206">
        <f t="shared" si="59"/>
        <v>0</v>
      </c>
    </row>
    <row r="580" spans="1:10" hidden="1" outlineLevel="1">
      <c r="A580" s="1">
        <f t="shared" si="61"/>
        <v>0</v>
      </c>
      <c r="C580" s="172">
        <f>Kalkulation_MS1!$S$43/100*detail_MS1!$B20</f>
        <v>0</v>
      </c>
      <c r="D580" s="172">
        <f>Kalkulation_MS1!$S$43/100*detail_MS1!$O20</f>
        <v>0</v>
      </c>
      <c r="E580" s="172">
        <f>Kalkulation_MS1!$S$43/100*detail_MS1!$AB20</f>
        <v>0</v>
      </c>
      <c r="F580" s="172">
        <f>Kalkulation_MS1!$S$43/100*detail_MS1!$AO20</f>
        <v>0</v>
      </c>
      <c r="G580" s="172">
        <f>Kalkulation_MS1!$S$43/100*detail_MS1!$BB20</f>
        <v>0</v>
      </c>
      <c r="H580" s="172">
        <f>Kalkulation_MS1!$S$43/100*detail_MS1!$BO20</f>
        <v>0</v>
      </c>
      <c r="I580" s="172">
        <f>Kalkulation_MS1!$S$43/100*detail_MS1!$CB20</f>
        <v>0</v>
      </c>
      <c r="J580" s="206">
        <f t="shared" si="59"/>
        <v>0</v>
      </c>
    </row>
    <row r="581" spans="1:10" hidden="1" outlineLevel="1">
      <c r="A581" s="1">
        <f t="shared" si="61"/>
        <v>0</v>
      </c>
      <c r="C581" s="172">
        <f>Kalkulation_MS1!$T$43/100*detail_MS1!$B21</f>
        <v>0</v>
      </c>
      <c r="D581" s="172">
        <f>Kalkulation_MS1!$T$43/100*detail_MS1!$O21</f>
        <v>0</v>
      </c>
      <c r="E581" s="172">
        <f>Kalkulation_MS1!$T$43/100*detail_MS1!$AB21</f>
        <v>0</v>
      </c>
      <c r="F581" s="172">
        <f>Kalkulation_MS1!$T$43/100*detail_MS1!$AO21</f>
        <v>0</v>
      </c>
      <c r="G581" s="172">
        <f>Kalkulation_MS1!$T$43/100*detail_MS1!$BB21</f>
        <v>0</v>
      </c>
      <c r="H581" s="172">
        <f>Kalkulation_MS1!$T$43/100*detail_MS1!$BO21</f>
        <v>0</v>
      </c>
      <c r="I581" s="172">
        <f>Kalkulation_MS1!$T$43/100*detail_MS1!$CB21</f>
        <v>0</v>
      </c>
      <c r="J581" s="206">
        <f t="shared" ref="J581:J606" si="62">SUM(C581:I581)</f>
        <v>0</v>
      </c>
    </row>
    <row r="582" spans="1:10" hidden="1" outlineLevel="1">
      <c r="A582" s="1">
        <f t="shared" si="61"/>
        <v>0</v>
      </c>
      <c r="C582" s="172">
        <f>Kalkulation_MS1!$U$43/100*detail_MS1!$B22</f>
        <v>0</v>
      </c>
      <c r="D582" s="172">
        <f>Kalkulation_MS1!$U$43/100*detail_MS1!$O22</f>
        <v>0</v>
      </c>
      <c r="E582" s="172">
        <f>Kalkulation_MS1!$U$43/100*detail_MS1!$AB22</f>
        <v>0</v>
      </c>
      <c r="F582" s="172">
        <f>Kalkulation_MS1!$U$43/100*detail_MS1!$AO22</f>
        <v>0</v>
      </c>
      <c r="G582" s="172">
        <f>Kalkulation_MS1!$U$43/100*detail_MS1!$BB22</f>
        <v>0</v>
      </c>
      <c r="H582" s="172">
        <f>Kalkulation_MS1!$U$43/100*detail_MS1!$BO22</f>
        <v>0</v>
      </c>
      <c r="I582" s="172">
        <f>Kalkulation_MS1!$U$43/100*detail_MS1!$CB22</f>
        <v>0</v>
      </c>
      <c r="J582" s="206">
        <f t="shared" si="62"/>
        <v>0</v>
      </c>
    </row>
    <row r="583" spans="1:10" hidden="1" outlineLevel="1">
      <c r="A583" s="1">
        <f t="shared" si="61"/>
        <v>0</v>
      </c>
      <c r="C583" s="172">
        <f>Kalkulation_MS1!$V$43/100*detail_MS1!$B23</f>
        <v>0</v>
      </c>
      <c r="D583" s="172">
        <f>Kalkulation_MS1!$V$43/100*detail_MS1!$O23</f>
        <v>0</v>
      </c>
      <c r="E583" s="172">
        <f>Kalkulation_MS1!$V$43/100*detail_MS1!$AB23</f>
        <v>0</v>
      </c>
      <c r="F583" s="172">
        <f>Kalkulation_MS1!$V$43/100*detail_MS1!$AO23</f>
        <v>0</v>
      </c>
      <c r="G583" s="172">
        <f>Kalkulation_MS1!$V$43/100*detail_MS1!$BB23</f>
        <v>0</v>
      </c>
      <c r="H583" s="172">
        <f>Kalkulation_MS1!$V$43/100*detail_MS1!$BO23</f>
        <v>0</v>
      </c>
      <c r="I583" s="172">
        <f>Kalkulation_MS1!$V$43/100*detail_MS1!$CB23</f>
        <v>0</v>
      </c>
      <c r="J583" s="206">
        <f t="shared" si="62"/>
        <v>0</v>
      </c>
    </row>
    <row r="584" spans="1:10" hidden="1" outlineLevel="1">
      <c r="A584" s="1">
        <f t="shared" si="61"/>
        <v>0</v>
      </c>
      <c r="C584" s="172">
        <f>Kalkulation_MS1!$W$43/100*detail_MS1!$B24</f>
        <v>0</v>
      </c>
      <c r="D584" s="172">
        <f>Kalkulation_MS1!$W$43/100*detail_MS1!$O24</f>
        <v>0</v>
      </c>
      <c r="E584" s="172">
        <f>Kalkulation_MS1!$W$43/100*detail_MS1!$AB24</f>
        <v>0</v>
      </c>
      <c r="F584" s="172">
        <f>Kalkulation_MS1!$W$43/100*detail_MS1!$AO24</f>
        <v>0</v>
      </c>
      <c r="G584" s="172">
        <f>Kalkulation_MS1!$W$43/100*detail_MS1!$BB24</f>
        <v>0</v>
      </c>
      <c r="H584" s="172">
        <f>Kalkulation_MS1!$W$43/100*detail_MS1!$BO24</f>
        <v>0</v>
      </c>
      <c r="I584" s="172">
        <f>Kalkulation_MS1!$W$43/100*detail_MS1!$CB24</f>
        <v>0</v>
      </c>
      <c r="J584" s="206">
        <f t="shared" si="62"/>
        <v>0</v>
      </c>
    </row>
    <row r="585" spans="1:10" hidden="1" outlineLevel="1">
      <c r="A585" s="1">
        <f t="shared" si="61"/>
        <v>0</v>
      </c>
      <c r="C585" s="172">
        <f>Kalkulation_MS1!$X$43/100*detail_MS1!$B25</f>
        <v>0</v>
      </c>
      <c r="D585" s="172">
        <f>Kalkulation_MS1!$X$43/100*detail_MS1!$O25</f>
        <v>0</v>
      </c>
      <c r="E585" s="172">
        <f>Kalkulation_MS1!$X$43/100*detail_MS1!$AB25</f>
        <v>0</v>
      </c>
      <c r="F585" s="172">
        <f>Kalkulation_MS1!$X$43/100*detail_MS1!$AO25</f>
        <v>0</v>
      </c>
      <c r="G585" s="172">
        <f>Kalkulation_MS1!$X$43/100*detail_MS1!$BB25</f>
        <v>0</v>
      </c>
      <c r="H585" s="172">
        <f>Kalkulation_MS1!$X$43/100*detail_MS1!$BO25</f>
        <v>0</v>
      </c>
      <c r="I585" s="172">
        <f>Kalkulation_MS1!$X$43/100*detail_MS1!$CB25</f>
        <v>0</v>
      </c>
      <c r="J585" s="206">
        <f t="shared" si="62"/>
        <v>0</v>
      </c>
    </row>
    <row r="586" spans="1:10" hidden="1" outlineLevel="1">
      <c r="A586" s="1">
        <f t="shared" si="61"/>
        <v>0</v>
      </c>
      <c r="C586" s="172">
        <f>Kalkulation_MS1!$Y$43/100*detail_MS1!$B26</f>
        <v>0</v>
      </c>
      <c r="D586" s="172">
        <f>Kalkulation_MS1!$Y$43/100*detail_MS1!$O26</f>
        <v>0</v>
      </c>
      <c r="E586" s="172">
        <f>Kalkulation_MS1!$Y$43/100*detail_MS1!$AB26</f>
        <v>0</v>
      </c>
      <c r="F586" s="172">
        <f>Kalkulation_MS1!$Y$43/100*detail_MS1!$AO26</f>
        <v>0</v>
      </c>
      <c r="G586" s="172">
        <f>Kalkulation_MS1!$Y$43/100*detail_MS1!$BB26</f>
        <v>0</v>
      </c>
      <c r="H586" s="172">
        <f>Kalkulation_MS1!$Y$43/100*detail_MS1!$BO26</f>
        <v>0</v>
      </c>
      <c r="I586" s="172">
        <f>Kalkulation_MS1!$Y$43/100*detail_MS1!$CB26</f>
        <v>0</v>
      </c>
      <c r="J586" s="206">
        <f t="shared" si="62"/>
        <v>0</v>
      </c>
    </row>
    <row r="587" spans="1:10" hidden="1" outlineLevel="1">
      <c r="A587" s="1">
        <f t="shared" si="61"/>
        <v>0</v>
      </c>
      <c r="C587" s="172">
        <f>Kalkulation_MS1!$Z$43/100*detail_MS1!$B27</f>
        <v>0</v>
      </c>
      <c r="D587" s="172">
        <f>Kalkulation_MS1!$Z$43/100*detail_MS1!$O27</f>
        <v>0</v>
      </c>
      <c r="E587" s="172">
        <f>Kalkulation_MS1!$Z$43/100*detail_MS1!$AB27</f>
        <v>0</v>
      </c>
      <c r="F587" s="172">
        <f>Kalkulation_MS1!$Z$43/100*detail_MS1!$AO27</f>
        <v>0</v>
      </c>
      <c r="G587" s="172">
        <f>Kalkulation_MS1!$Z$43/100*detail_MS1!$BB27</f>
        <v>0</v>
      </c>
      <c r="H587" s="172">
        <f>Kalkulation_MS1!$Z$43/100*detail_MS1!$BO27</f>
        <v>0</v>
      </c>
      <c r="I587" s="172">
        <f>Kalkulation_MS1!$Z$43/100*detail_MS1!$CB27</f>
        <v>0</v>
      </c>
      <c r="J587" s="206">
        <f t="shared" si="62"/>
        <v>0</v>
      </c>
    </row>
    <row r="588" spans="1:10" hidden="1" outlineLevel="1">
      <c r="A588" s="1">
        <f t="shared" si="61"/>
        <v>0</v>
      </c>
      <c r="C588" s="172">
        <f>Kalkulation_MS1!$AA$43/100*detail_MS1!$B28</f>
        <v>0</v>
      </c>
      <c r="D588" s="172">
        <f>Kalkulation_MS1!$AA$43/100*detail_MS1!$O28</f>
        <v>0</v>
      </c>
      <c r="E588" s="172">
        <f>Kalkulation_MS1!$AA$43/100*detail_MS1!$AB28</f>
        <v>0</v>
      </c>
      <c r="F588" s="172">
        <f>Kalkulation_MS1!$AA$43/100*detail_MS1!$AO28</f>
        <v>0</v>
      </c>
      <c r="G588" s="172">
        <f>Kalkulation_MS1!$AA$43/100*detail_MS1!$BB28</f>
        <v>0</v>
      </c>
      <c r="H588" s="172">
        <f>Kalkulation_MS1!$AA$43/100*detail_MS1!$BO28</f>
        <v>0</v>
      </c>
      <c r="I588" s="172">
        <f>Kalkulation_MS1!$AA$43/100*detail_MS1!$CB28</f>
        <v>0</v>
      </c>
      <c r="J588" s="206">
        <f t="shared" si="62"/>
        <v>0</v>
      </c>
    </row>
    <row r="589" spans="1:10" hidden="1" outlineLevel="1">
      <c r="A589" s="1">
        <f t="shared" si="61"/>
        <v>0</v>
      </c>
      <c r="C589" s="172">
        <f>Kalkulation_MS1!$AB$43/100*detail_MS1!$B29</f>
        <v>0</v>
      </c>
      <c r="D589" s="172">
        <f>Kalkulation_MS1!$AB$43/100*detail_MS1!$O29</f>
        <v>0</v>
      </c>
      <c r="E589" s="172">
        <f>Kalkulation_MS1!$AB$43/100*detail_MS1!$AB29</f>
        <v>0</v>
      </c>
      <c r="F589" s="172">
        <f>Kalkulation_MS1!$AB$43/100*detail_MS1!$AO29</f>
        <v>0</v>
      </c>
      <c r="G589" s="172">
        <f>Kalkulation_MS1!$AB$43/100*detail_MS1!$BB29</f>
        <v>0</v>
      </c>
      <c r="H589" s="172">
        <f>Kalkulation_MS1!$AB$43/100*detail_MS1!$BO29</f>
        <v>0</v>
      </c>
      <c r="I589" s="172">
        <f>Kalkulation_MS1!$AB$43/100*detail_MS1!$CB29</f>
        <v>0</v>
      </c>
      <c r="J589" s="206">
        <f t="shared" si="62"/>
        <v>0</v>
      </c>
    </row>
    <row r="590" spans="1:10" hidden="1" outlineLevel="1">
      <c r="A590" s="1">
        <f t="shared" si="61"/>
        <v>0</v>
      </c>
      <c r="C590" s="172">
        <f>Kalkulation_MS1!$AC$43/100*detail_MS1!$B30</f>
        <v>0</v>
      </c>
      <c r="D590" s="172">
        <f>Kalkulation_MS1!$AC$43/100*detail_MS1!$O30</f>
        <v>0</v>
      </c>
      <c r="E590" s="172">
        <f>Kalkulation_MS1!$AC$43/100*detail_MS1!$AB30</f>
        <v>0</v>
      </c>
      <c r="F590" s="172">
        <f>Kalkulation_MS1!$AC$43/100*detail_MS1!$AO30</f>
        <v>0</v>
      </c>
      <c r="G590" s="172">
        <f>Kalkulation_MS1!$AC$43/100*detail_MS1!$BB30</f>
        <v>0</v>
      </c>
      <c r="H590" s="172">
        <f>Kalkulation_MS1!$AC$43/100*detail_MS1!$BO30</f>
        <v>0</v>
      </c>
      <c r="I590" s="172">
        <f>Kalkulation_MS1!$AC$43/100*detail_MS1!$CB30</f>
        <v>0</v>
      </c>
      <c r="J590" s="206">
        <f t="shared" si="62"/>
        <v>0</v>
      </c>
    </row>
    <row r="591" spans="1:10" hidden="1" outlineLevel="1">
      <c r="A591" s="1">
        <f t="shared" si="61"/>
        <v>0</v>
      </c>
      <c r="C591" s="172">
        <f>Kalkulation_MS1!$AD$43/100*detail_MS1!$B31</f>
        <v>0</v>
      </c>
      <c r="D591" s="172">
        <f>Kalkulation_MS1!$AD$43/100*detail_MS1!$O31</f>
        <v>0</v>
      </c>
      <c r="E591" s="172">
        <f>Kalkulation_MS1!$AD$43/100*detail_MS1!$AB31</f>
        <v>0</v>
      </c>
      <c r="F591" s="172">
        <f>Kalkulation_MS1!$AD$43/100*detail_MS1!$AO31</f>
        <v>0</v>
      </c>
      <c r="G591" s="172">
        <f>Kalkulation_MS1!$AD$43/100*detail_MS1!$BB31</f>
        <v>0</v>
      </c>
      <c r="H591" s="172">
        <f>Kalkulation_MS1!$AD$43/100*detail_MS1!$BO31</f>
        <v>0</v>
      </c>
      <c r="I591" s="172">
        <f>Kalkulation_MS1!$AD$43/100*detail_MS1!$CB31</f>
        <v>0</v>
      </c>
      <c r="J591" s="206">
        <f t="shared" si="62"/>
        <v>0</v>
      </c>
    </row>
    <row r="592" spans="1:10" hidden="1" outlineLevel="1">
      <c r="A592" s="1">
        <f t="shared" si="61"/>
        <v>0</v>
      </c>
      <c r="C592" s="172">
        <f>Kalkulation_MS1!$AE$43/100*detail_MS1!$B32</f>
        <v>0</v>
      </c>
      <c r="D592" s="172">
        <f>Kalkulation_MS1!$AE$43/100*detail_MS1!$O32</f>
        <v>0</v>
      </c>
      <c r="E592" s="172">
        <f>Kalkulation_MS1!$AE$43/100*detail_MS1!$AB32</f>
        <v>0</v>
      </c>
      <c r="F592" s="172">
        <f>Kalkulation_MS1!$AE$43/100*detail_MS1!$AO32</f>
        <v>0</v>
      </c>
      <c r="G592" s="172">
        <f>Kalkulation_MS1!$AE$43/100*detail_MS1!$BB32</f>
        <v>0</v>
      </c>
      <c r="H592" s="172">
        <f>Kalkulation_MS1!$AE$43/100*detail_MS1!$BO32</f>
        <v>0</v>
      </c>
      <c r="I592" s="172">
        <f>Kalkulation_MS1!$AE$43/100*detail_MS1!$CB32</f>
        <v>0</v>
      </c>
      <c r="J592" s="206">
        <f t="shared" si="62"/>
        <v>0</v>
      </c>
    </row>
    <row r="593" spans="1:10" hidden="1" outlineLevel="1">
      <c r="A593" s="1">
        <f t="shared" si="61"/>
        <v>0</v>
      </c>
      <c r="C593" s="172">
        <f>Kalkulation_MS1!$AF$43/100*detail_MS1!$B33</f>
        <v>0</v>
      </c>
      <c r="D593" s="172">
        <f>Kalkulation_MS1!$AF$43/100*detail_MS1!$O33</f>
        <v>0</v>
      </c>
      <c r="E593" s="172">
        <f>Kalkulation_MS1!$AF$43/100*detail_MS1!$AB33</f>
        <v>0</v>
      </c>
      <c r="F593" s="172">
        <f>Kalkulation_MS1!$AF$43/100*detail_MS1!$AO33</f>
        <v>0</v>
      </c>
      <c r="G593" s="172">
        <f>Kalkulation_MS1!$AF$43/100*detail_MS1!$BB33</f>
        <v>0</v>
      </c>
      <c r="H593" s="172">
        <f>Kalkulation_MS1!$AF$43/100*detail_MS1!$BO33</f>
        <v>0</v>
      </c>
      <c r="I593" s="172">
        <f>Kalkulation_MS1!$AF$43/100*detail_MS1!$CB33</f>
        <v>0</v>
      </c>
      <c r="J593" s="206">
        <f t="shared" si="62"/>
        <v>0</v>
      </c>
    </row>
    <row r="594" spans="1:10" hidden="1" outlineLevel="1">
      <c r="A594" s="1">
        <f t="shared" si="61"/>
        <v>0</v>
      </c>
      <c r="C594" s="172">
        <f>Kalkulation_MS1!$AG$43/100*detail_MS1!$B34</f>
        <v>0</v>
      </c>
      <c r="D594" s="172">
        <f>Kalkulation_MS1!$AG$43/100*detail_MS1!$O34</f>
        <v>0</v>
      </c>
      <c r="E594" s="172">
        <f>Kalkulation_MS1!$AG$43/100*detail_MS1!$AB34</f>
        <v>0</v>
      </c>
      <c r="F594" s="172">
        <f>Kalkulation_MS1!$AG$43/100*detail_MS1!$AO34</f>
        <v>0</v>
      </c>
      <c r="G594" s="172">
        <f>Kalkulation_MS1!$AG$43/100*detail_MS1!$BB34</f>
        <v>0</v>
      </c>
      <c r="H594" s="172">
        <f>Kalkulation_MS1!$AG$43/100*detail_MS1!$BO34</f>
        <v>0</v>
      </c>
      <c r="I594" s="172">
        <f>Kalkulation_MS1!$AG$43/100*detail_MS1!$CB34</f>
        <v>0</v>
      </c>
      <c r="J594" s="206">
        <f t="shared" si="62"/>
        <v>0</v>
      </c>
    </row>
    <row r="595" spans="1:10" hidden="1" outlineLevel="1">
      <c r="A595" s="1">
        <f t="shared" si="61"/>
        <v>0</v>
      </c>
      <c r="C595" s="172">
        <f>Kalkulation_MS1!$AH$43/100*detail_MS1!$B35</f>
        <v>0</v>
      </c>
      <c r="D595" s="172">
        <f>Kalkulation_MS1!$AH$43/100*detail_MS1!$O35</f>
        <v>0</v>
      </c>
      <c r="E595" s="172">
        <f>Kalkulation_MS1!$AH$43/100*detail_MS1!$AB35</f>
        <v>0</v>
      </c>
      <c r="F595" s="172">
        <f>Kalkulation_MS1!$AH$43/100*detail_MS1!$AO35</f>
        <v>0</v>
      </c>
      <c r="G595" s="172">
        <f>Kalkulation_MS1!$AH$43/100*detail_MS1!$BB35</f>
        <v>0</v>
      </c>
      <c r="H595" s="172">
        <f>Kalkulation_MS1!$AH$43/100*detail_MS1!$BO35</f>
        <v>0</v>
      </c>
      <c r="I595" s="172">
        <f>Kalkulation_MS1!$AH$43/100*detail_MS1!$CB35</f>
        <v>0</v>
      </c>
      <c r="J595" s="206">
        <f t="shared" si="62"/>
        <v>0</v>
      </c>
    </row>
    <row r="596" spans="1:10" hidden="1" outlineLevel="1">
      <c r="A596" s="1">
        <f t="shared" si="61"/>
        <v>0</v>
      </c>
      <c r="C596" s="172">
        <f>Kalkulation_MS1!$AI$43/100*detail_MS1!$B36</f>
        <v>0</v>
      </c>
      <c r="D596" s="172">
        <f>Kalkulation_MS1!$AI$43/100*detail_MS1!$O36</f>
        <v>0</v>
      </c>
      <c r="E596" s="172">
        <f>Kalkulation_MS1!$AI$43/100*detail_MS1!$AB36</f>
        <v>0</v>
      </c>
      <c r="F596" s="172">
        <f>Kalkulation_MS1!$AI$43/100*detail_MS1!$AO36</f>
        <v>0</v>
      </c>
      <c r="G596" s="172">
        <f>Kalkulation_MS1!$AI$43/100*detail_MS1!$BB36</f>
        <v>0</v>
      </c>
      <c r="H596" s="172">
        <f>Kalkulation_MS1!$AI$43/100*detail_MS1!$BO36</f>
        <v>0</v>
      </c>
      <c r="I596" s="172">
        <f>Kalkulation_MS1!$AI$43/100*detail_MS1!$CB36</f>
        <v>0</v>
      </c>
      <c r="J596" s="206">
        <f t="shared" si="62"/>
        <v>0</v>
      </c>
    </row>
    <row r="597" spans="1:10" hidden="1" outlineLevel="1">
      <c r="A597" s="1">
        <f t="shared" si="61"/>
        <v>0</v>
      </c>
      <c r="C597" s="172">
        <f>Kalkulation_MS1!$AJ$43/100*detail_MS1!$B37</f>
        <v>0</v>
      </c>
      <c r="D597" s="172">
        <f>Kalkulation_MS1!$AJ$43/100*detail_MS1!$O37</f>
        <v>0</v>
      </c>
      <c r="E597" s="172">
        <f>Kalkulation_MS1!$AJ$43/100*detail_MS1!$AB37</f>
        <v>0</v>
      </c>
      <c r="F597" s="172">
        <f>Kalkulation_MS1!$AJ$43/100*detail_MS1!$AO37</f>
        <v>0</v>
      </c>
      <c r="G597" s="172">
        <f>Kalkulation_MS1!$AJ$43/100*detail_MS1!$BB37</f>
        <v>0</v>
      </c>
      <c r="H597" s="172">
        <f>Kalkulation_MS1!$AJ$43/100*detail_MS1!$BO37</f>
        <v>0</v>
      </c>
      <c r="I597" s="172">
        <f>Kalkulation_MS1!$AJ$43/100*detail_MS1!$CB37</f>
        <v>0</v>
      </c>
      <c r="J597" s="206">
        <f t="shared" si="62"/>
        <v>0</v>
      </c>
    </row>
    <row r="598" spans="1:10" hidden="1" outlineLevel="1">
      <c r="A598" s="1">
        <f t="shared" si="61"/>
        <v>0</v>
      </c>
      <c r="C598" s="172">
        <f>Kalkulation_MS1!$AK$43/100*detail_MS1!$B38</f>
        <v>0</v>
      </c>
      <c r="D598" s="172">
        <f>Kalkulation_MS1!$AK$43/100*detail_MS1!$O38</f>
        <v>0</v>
      </c>
      <c r="E598" s="172">
        <f>Kalkulation_MS1!$AK$43/100*detail_MS1!$AB38</f>
        <v>0</v>
      </c>
      <c r="F598" s="172">
        <f>Kalkulation_MS1!$AK$43/100*detail_MS1!$AO38</f>
        <v>0</v>
      </c>
      <c r="G598" s="172">
        <f>Kalkulation_MS1!$AK$43/100*detail_MS1!$BB38</f>
        <v>0</v>
      </c>
      <c r="H598" s="172">
        <f>Kalkulation_MS1!$AK$43/100*detail_MS1!$BO38</f>
        <v>0</v>
      </c>
      <c r="I598" s="172">
        <f>Kalkulation_MS1!$AK$43/100*detail_MS1!$CB38</f>
        <v>0</v>
      </c>
      <c r="J598" s="206">
        <f t="shared" si="62"/>
        <v>0</v>
      </c>
    </row>
    <row r="599" spans="1:10" hidden="1" outlineLevel="1">
      <c r="A599" s="1">
        <f t="shared" si="61"/>
        <v>0</v>
      </c>
      <c r="C599" s="172">
        <f>Kalkulation_MS1!$AL$43/100*detail_MS1!$B39</f>
        <v>0</v>
      </c>
      <c r="D599" s="172">
        <f>Kalkulation_MS1!$AL$43/100*detail_MS1!$O39</f>
        <v>0</v>
      </c>
      <c r="E599" s="172">
        <f>Kalkulation_MS1!$AL$43/100*detail_MS1!$AB39</f>
        <v>0</v>
      </c>
      <c r="F599" s="172">
        <f>Kalkulation_MS1!$AL$43/100*detail_MS1!$AO39</f>
        <v>0</v>
      </c>
      <c r="G599" s="172">
        <f>Kalkulation_MS1!$AL$43/100*detail_MS1!$BB39</f>
        <v>0</v>
      </c>
      <c r="H599" s="172">
        <f>Kalkulation_MS1!$AL$43/100*detail_MS1!$BO39</f>
        <v>0</v>
      </c>
      <c r="I599" s="172">
        <f>Kalkulation_MS1!$AL$43/100*detail_MS1!$CB39</f>
        <v>0</v>
      </c>
      <c r="J599" s="206">
        <f t="shared" si="62"/>
        <v>0</v>
      </c>
    </row>
    <row r="600" spans="1:10" hidden="1" outlineLevel="1">
      <c r="A600" s="1">
        <f t="shared" si="61"/>
        <v>0</v>
      </c>
      <c r="C600" s="172">
        <f>Kalkulation_MS1!$AM$43/100*detail_MS1!$B40</f>
        <v>0</v>
      </c>
      <c r="D600" s="172">
        <f>Kalkulation_MS1!$AM$43/100*detail_MS1!$O40</f>
        <v>0</v>
      </c>
      <c r="E600" s="172">
        <f>Kalkulation_MS1!$AM$43/100*detail_MS1!$AB40</f>
        <v>0</v>
      </c>
      <c r="F600" s="172">
        <f>Kalkulation_MS1!$AM$43/100*detail_MS1!$AO40</f>
        <v>0</v>
      </c>
      <c r="G600" s="172">
        <f>Kalkulation_MS1!$AM$43/100*detail_MS1!$BB40</f>
        <v>0</v>
      </c>
      <c r="H600" s="172">
        <f>Kalkulation_MS1!$AM$43/100*detail_MS1!$BO40</f>
        <v>0</v>
      </c>
      <c r="I600" s="172">
        <f>Kalkulation_MS1!$AM$43/100*detail_MS1!$CB40</f>
        <v>0</v>
      </c>
      <c r="J600" s="206">
        <f t="shared" si="62"/>
        <v>0</v>
      </c>
    </row>
    <row r="601" spans="1:10" hidden="1" outlineLevel="1">
      <c r="A601" s="1">
        <f t="shared" si="61"/>
        <v>0</v>
      </c>
      <c r="C601" s="172">
        <f>Kalkulation_MS1!$AN$43/100*detail_MS1!$B41</f>
        <v>0</v>
      </c>
      <c r="D601" s="172">
        <f>Kalkulation_MS1!$AN$43/100*detail_MS1!$O41</f>
        <v>0</v>
      </c>
      <c r="E601" s="172">
        <f>Kalkulation_MS1!$AN$43/100*detail_MS1!$AB41</f>
        <v>0</v>
      </c>
      <c r="F601" s="172">
        <f>Kalkulation_MS1!$AN$43/100*detail_MS1!$AO41</f>
        <v>0</v>
      </c>
      <c r="G601" s="172">
        <f>Kalkulation_MS1!$AN$43/100*detail_MS1!$BB41</f>
        <v>0</v>
      </c>
      <c r="H601" s="172">
        <f>Kalkulation_MS1!$AN$43/100*detail_MS1!$BO41</f>
        <v>0</v>
      </c>
      <c r="I601" s="172">
        <f>Kalkulation_MS1!$AN$43/100*detail_MS1!$CB41</f>
        <v>0</v>
      </c>
      <c r="J601" s="206">
        <f t="shared" si="62"/>
        <v>0</v>
      </c>
    </row>
    <row r="602" spans="1:10" hidden="1" outlineLevel="1">
      <c r="A602" s="1">
        <f t="shared" si="61"/>
        <v>0</v>
      </c>
      <c r="C602" s="172">
        <f>Kalkulation_MS1!$AO$43/100*detail_MS1!$B42</f>
        <v>0</v>
      </c>
      <c r="D602" s="172">
        <f>Kalkulation_MS1!$AO$43/100*detail_MS1!$O42</f>
        <v>0</v>
      </c>
      <c r="E602" s="172">
        <f>Kalkulation_MS1!$AO$43/100*detail_MS1!$AB42</f>
        <v>0</v>
      </c>
      <c r="F602" s="172">
        <f>Kalkulation_MS1!$AO$43/100*detail_MS1!$AO42</f>
        <v>0</v>
      </c>
      <c r="G602" s="172">
        <f>Kalkulation_MS1!$AO$43/100*detail_MS1!$BB42</f>
        <v>0</v>
      </c>
      <c r="H602" s="172">
        <f>Kalkulation_MS1!$AO$43/100*detail_MS1!$BO42</f>
        <v>0</v>
      </c>
      <c r="I602" s="172">
        <f>Kalkulation_MS1!$AO$43/100*detail_MS1!$CB42</f>
        <v>0</v>
      </c>
      <c r="J602" s="206">
        <f t="shared" si="62"/>
        <v>0</v>
      </c>
    </row>
    <row r="603" spans="1:10" hidden="1" outlineLevel="1">
      <c r="A603" s="1">
        <f t="shared" si="61"/>
        <v>0</v>
      </c>
      <c r="C603" s="172">
        <f>Kalkulation_MS1!$AP$43/100*detail_MS1!$B43</f>
        <v>0</v>
      </c>
      <c r="D603" s="172">
        <f>Kalkulation_MS1!$AP$43/100*detail_MS1!$O43</f>
        <v>0</v>
      </c>
      <c r="E603" s="172">
        <f>Kalkulation_MS1!$AP$43/100*detail_MS1!$AB43</f>
        <v>0</v>
      </c>
      <c r="F603" s="172">
        <f>Kalkulation_MS1!$AP$43/100*detail_MS1!$AO43</f>
        <v>0</v>
      </c>
      <c r="G603" s="172">
        <f>Kalkulation_MS1!$AP$43/100*detail_MS1!$BB43</f>
        <v>0</v>
      </c>
      <c r="H603" s="172">
        <f>Kalkulation_MS1!$AP$43/100*detail_MS1!$BO43</f>
        <v>0</v>
      </c>
      <c r="I603" s="172">
        <f>Kalkulation_MS1!$AP$43/100*detail_MS1!$CB43</f>
        <v>0</v>
      </c>
      <c r="J603" s="206">
        <f t="shared" si="62"/>
        <v>0</v>
      </c>
    </row>
    <row r="604" spans="1:10" hidden="1" outlineLevel="1">
      <c r="A604" s="1">
        <f t="shared" si="61"/>
        <v>0</v>
      </c>
      <c r="C604" s="172">
        <f>Kalkulation_MS1!$AQ$43/100*detail_MS1!$B44</f>
        <v>0</v>
      </c>
      <c r="D604" s="172">
        <f>Kalkulation_MS1!$AQ$43/100*detail_MS1!$O44</f>
        <v>0</v>
      </c>
      <c r="E604" s="172">
        <f>Kalkulation_MS1!$AQ$43/100*detail_MS1!$AB44</f>
        <v>0</v>
      </c>
      <c r="F604" s="172">
        <f>Kalkulation_MS1!$AQ$43/100*detail_MS1!$AO44</f>
        <v>0</v>
      </c>
      <c r="G604" s="172">
        <f>Kalkulation_MS1!$AQ$43/100*detail_MS1!$BB44</f>
        <v>0</v>
      </c>
      <c r="H604" s="172">
        <f>Kalkulation_MS1!$AQ$43/100*detail_MS1!$BO44</f>
        <v>0</v>
      </c>
      <c r="I604" s="172">
        <f>Kalkulation_MS1!$AQ$43/100*detail_MS1!$CB44</f>
        <v>0</v>
      </c>
      <c r="J604" s="206">
        <f t="shared" si="62"/>
        <v>0</v>
      </c>
    </row>
    <row r="605" spans="1:10" hidden="1" outlineLevel="1">
      <c r="A605" s="1">
        <f t="shared" si="61"/>
        <v>0</v>
      </c>
      <c r="C605" s="172">
        <f>Kalkulation_MS1!$AR$43/100*detail_MS1!$B45</f>
        <v>0</v>
      </c>
      <c r="D605" s="172">
        <f>Kalkulation_MS1!$AR$43/100*detail_MS1!$O45</f>
        <v>0</v>
      </c>
      <c r="E605" s="172">
        <f>Kalkulation_MS1!$AR$43/100*detail_MS1!$AB45</f>
        <v>0</v>
      </c>
      <c r="F605" s="172">
        <f>Kalkulation_MS1!$AR$43/100*detail_MS1!$AO45</f>
        <v>0</v>
      </c>
      <c r="G605" s="172">
        <f>Kalkulation_MS1!$AR$43/100*detail_MS1!$BB45</f>
        <v>0</v>
      </c>
      <c r="H605" s="172">
        <f>Kalkulation_MS1!$AR$43/100*detail_MS1!$BO45</f>
        <v>0</v>
      </c>
      <c r="I605" s="172">
        <f>Kalkulation_MS1!$AR$43/100*detail_MS1!$CB45</f>
        <v>0</v>
      </c>
      <c r="J605" s="206">
        <f t="shared" si="62"/>
        <v>0</v>
      </c>
    </row>
    <row r="606" spans="1:10" hidden="1" outlineLevel="1">
      <c r="A606" s="1">
        <f t="shared" si="61"/>
        <v>0</v>
      </c>
      <c r="C606" s="172">
        <f>Kalkulation_MS1!$AS$43/100*detail_MS1!$B46</f>
        <v>0</v>
      </c>
      <c r="D606" s="172">
        <f>Kalkulation_MS1!$AS$43/100*detail_MS1!$O46</f>
        <v>0</v>
      </c>
      <c r="E606" s="172">
        <f>Kalkulation_MS1!$AS$43/100*detail_MS1!$AB46</f>
        <v>0</v>
      </c>
      <c r="F606" s="172">
        <f>Kalkulation_MS1!$AS$43/100*detail_MS1!$AO46</f>
        <v>0</v>
      </c>
      <c r="G606" s="172">
        <f>Kalkulation_MS1!$AS$43/100*detail_MS1!$BB46</f>
        <v>0</v>
      </c>
      <c r="H606" s="172">
        <f>Kalkulation_MS1!$AS$43/100*detail_MS1!$BO46</f>
        <v>0</v>
      </c>
      <c r="I606" s="172">
        <f>Kalkulation_MS1!$AS$43/100*detail_MS1!$CB46</f>
        <v>0</v>
      </c>
      <c r="J606" s="206">
        <f t="shared" si="62"/>
        <v>0</v>
      </c>
    </row>
    <row r="607" spans="1:10" hidden="1" outlineLevel="1">
      <c r="A607" s="88" t="s">
        <v>460</v>
      </c>
      <c r="B607" s="88"/>
      <c r="C607" s="201">
        <f>SUM(C567:C606)</f>
        <v>0</v>
      </c>
      <c r="D607" s="201">
        <f t="shared" ref="D607:J607" si="63">SUM(D567:D606)</f>
        <v>0</v>
      </c>
      <c r="E607" s="201">
        <f t="shared" si="63"/>
        <v>0</v>
      </c>
      <c r="F607" s="201">
        <f t="shared" si="63"/>
        <v>0</v>
      </c>
      <c r="G607" s="201">
        <f t="shared" si="63"/>
        <v>0</v>
      </c>
      <c r="H607" s="201">
        <f t="shared" si="63"/>
        <v>0</v>
      </c>
      <c r="I607" s="201">
        <f t="shared" si="63"/>
        <v>0</v>
      </c>
      <c r="J607" s="79">
        <f t="shared" si="63"/>
        <v>0</v>
      </c>
    </row>
    <row r="608" spans="1:10" hidden="1" outlineLevel="1">
      <c r="A608" s="203" t="s">
        <v>461</v>
      </c>
      <c r="J608" s="205">
        <f t="shared" ref="J608:J618" si="64">SUM(C608:I608)</f>
        <v>0</v>
      </c>
    </row>
    <row r="609" spans="1:10" hidden="1" outlineLevel="1">
      <c r="A609" s="1">
        <f t="shared" ref="A609:A618" si="65">A567</f>
        <v>0</v>
      </c>
      <c r="C609" s="172">
        <f>Kalkulation_MS1!$F$44/100*detail_MS1!B7</f>
        <v>0</v>
      </c>
      <c r="D609" s="172">
        <f>Kalkulation_MS1!$F$44/100*detail_MS1!O7</f>
        <v>0</v>
      </c>
      <c r="E609" s="172">
        <f>Kalkulation_MS1!$F$44/100*detail_MS1!AB7</f>
        <v>0</v>
      </c>
      <c r="F609" s="172">
        <f>Kalkulation_MS1!$F$44/100*detail_MS1!AO7</f>
        <v>0</v>
      </c>
      <c r="G609" s="172">
        <f>Kalkulation_MS1!$F$44/100*detail_MS1!BB7</f>
        <v>0</v>
      </c>
      <c r="H609" s="172">
        <f>Kalkulation_MS1!$F$44/100*detail_MS1!BO7</f>
        <v>0</v>
      </c>
      <c r="I609" s="172">
        <f>Kalkulation_MS1!$F$44/100*detail_MS1!CB7</f>
        <v>0</v>
      </c>
      <c r="J609" s="206">
        <f t="shared" si="64"/>
        <v>0</v>
      </c>
    </row>
    <row r="610" spans="1:10" hidden="1" outlineLevel="1">
      <c r="A610" s="1">
        <f t="shared" si="65"/>
        <v>0</v>
      </c>
      <c r="C610" s="172">
        <f>Kalkulation_MS1!$G$44/100*detail_MS1!B8</f>
        <v>0</v>
      </c>
      <c r="D610" s="172">
        <f>Kalkulation_MS1!$G$44/100*detail_MS1!O8</f>
        <v>0</v>
      </c>
      <c r="E610" s="172">
        <f>Kalkulation_MS1!$G$44/100*detail_MS1!AB8</f>
        <v>0</v>
      </c>
      <c r="F610" s="172">
        <f>Kalkulation_MS1!$G$44/100*detail_MS1!AO8</f>
        <v>0</v>
      </c>
      <c r="G610" s="172">
        <f>Kalkulation_MS1!$G$44/100*detail_MS1!BB8</f>
        <v>0</v>
      </c>
      <c r="H610" s="172">
        <f>Kalkulation_MS1!$G$44/100*detail_MS1!BO8</f>
        <v>0</v>
      </c>
      <c r="I610" s="172">
        <f>Kalkulation_MS1!$G$44/100*detail_MS1!CB8</f>
        <v>0</v>
      </c>
      <c r="J610" s="206">
        <f t="shared" si="64"/>
        <v>0</v>
      </c>
    </row>
    <row r="611" spans="1:10" hidden="1" outlineLevel="1">
      <c r="A611" s="249">
        <f t="shared" si="65"/>
        <v>0</v>
      </c>
      <c r="C611" s="172">
        <f>Kalkulation_MS1!$H$44/100*detail_MS1!B9</f>
        <v>0</v>
      </c>
      <c r="D611" s="172">
        <f>Kalkulation_MS1!$H$44/100*detail_MS1!O9</f>
        <v>0</v>
      </c>
      <c r="E611" s="172">
        <f>Kalkulation_MS1!$H$44/100*detail_MS1!AB9</f>
        <v>0</v>
      </c>
      <c r="F611" s="172">
        <f>Kalkulation_MS1!$H$44/100*detail_MS1!AO9</f>
        <v>0</v>
      </c>
      <c r="G611" s="172">
        <f>Kalkulation_MS1!$H$44/100*detail_MS1!BB9</f>
        <v>0</v>
      </c>
      <c r="H611" s="172">
        <f>Kalkulation_MS1!$H$44/100*detail_MS1!BO9</f>
        <v>0</v>
      </c>
      <c r="I611" s="172">
        <f>Kalkulation_MS1!$H$44/100*detail_MS1!CB9</f>
        <v>0</v>
      </c>
      <c r="J611" s="206">
        <f t="shared" si="64"/>
        <v>0</v>
      </c>
    </row>
    <row r="612" spans="1:10" hidden="1" outlineLevel="1">
      <c r="A612" s="1">
        <f t="shared" si="65"/>
        <v>0</v>
      </c>
      <c r="C612" s="172">
        <f>Kalkulation_MS1!$I$44/100*detail_MS1!B10</f>
        <v>0</v>
      </c>
      <c r="D612" s="172">
        <f>Kalkulation_MS1!$I$44/100*detail_MS1!O10</f>
        <v>0</v>
      </c>
      <c r="E612" s="172">
        <f>Kalkulation_MS1!$I$44/100*detail_MS1!AB10</f>
        <v>0</v>
      </c>
      <c r="F612" s="172">
        <f>Kalkulation_MS1!$I$44/100*detail_MS1!AO10</f>
        <v>0</v>
      </c>
      <c r="G612" s="172">
        <f>Kalkulation_MS1!$I$44/100*detail_MS1!BB10</f>
        <v>0</v>
      </c>
      <c r="H612" s="172">
        <f>Kalkulation_MS1!$I$44/100*detail_MS1!BO10</f>
        <v>0</v>
      </c>
      <c r="I612" s="172">
        <f>Kalkulation_MS1!$I$44/100*detail_MS1!CB10</f>
        <v>0</v>
      </c>
      <c r="J612" s="206">
        <f t="shared" si="64"/>
        <v>0</v>
      </c>
    </row>
    <row r="613" spans="1:10" hidden="1" outlineLevel="1">
      <c r="A613" s="1">
        <f t="shared" si="65"/>
        <v>0</v>
      </c>
      <c r="C613" s="172">
        <f>Kalkulation_MS1!$J$44/100*detail_MS1!B11</f>
        <v>0</v>
      </c>
      <c r="D613" s="172">
        <f>Kalkulation_MS1!$J$44/100*detail_MS1!O11</f>
        <v>0</v>
      </c>
      <c r="E613" s="172">
        <f>Kalkulation_MS1!$J$44/100*detail_MS1!AB11</f>
        <v>0</v>
      </c>
      <c r="F613" s="172">
        <f>Kalkulation_MS1!$J$44/100*detail_MS1!AO11</f>
        <v>0</v>
      </c>
      <c r="G613" s="172">
        <f>Kalkulation_MS1!$J$44/100*detail_MS1!BB11</f>
        <v>0</v>
      </c>
      <c r="H613" s="172">
        <f>Kalkulation_MS1!$J$44/100*detail_MS1!BO11</f>
        <v>0</v>
      </c>
      <c r="I613" s="172">
        <f>Kalkulation_MS1!$J$44/100*detail_MS1!CB11</f>
        <v>0</v>
      </c>
      <c r="J613" s="206">
        <f t="shared" si="64"/>
        <v>0</v>
      </c>
    </row>
    <row r="614" spans="1:10" hidden="1" outlineLevel="1">
      <c r="A614" s="1">
        <f t="shared" si="65"/>
        <v>0</v>
      </c>
      <c r="C614" s="172">
        <f>Kalkulation_MS1!$K$44/100*detail_MS1!B12</f>
        <v>0</v>
      </c>
      <c r="D614" s="172">
        <f>Kalkulation_MS1!$K$44/100*detail_MS1!O12</f>
        <v>0</v>
      </c>
      <c r="E614" s="172">
        <f>Kalkulation_MS1!$K$44/100*detail_MS1!AB12</f>
        <v>0</v>
      </c>
      <c r="F614" s="172">
        <f>Kalkulation_MS1!$K$44/100*detail_MS1!AO12</f>
        <v>0</v>
      </c>
      <c r="G614" s="172">
        <f>Kalkulation_MS1!$K$44/100*detail_MS1!BB12</f>
        <v>0</v>
      </c>
      <c r="H614" s="172">
        <f>Kalkulation_MS1!$K$44/100*detail_MS1!BO12</f>
        <v>0</v>
      </c>
      <c r="I614" s="172">
        <f>Kalkulation_MS1!$K$44/100*detail_MS1!CB12</f>
        <v>0</v>
      </c>
      <c r="J614" s="206">
        <f t="shared" si="64"/>
        <v>0</v>
      </c>
    </row>
    <row r="615" spans="1:10" hidden="1" outlineLevel="1">
      <c r="A615" s="1">
        <f t="shared" si="65"/>
        <v>0</v>
      </c>
      <c r="C615" s="172">
        <f>Kalkulation_MS1!$L$44/100*detail_MS1!B13</f>
        <v>0</v>
      </c>
      <c r="D615" s="172">
        <f>Kalkulation_MS1!$L$44/100*detail_MS1!O13</f>
        <v>0</v>
      </c>
      <c r="E615" s="172">
        <f>Kalkulation_MS1!$L$44/100*detail_MS1!AB13</f>
        <v>0</v>
      </c>
      <c r="F615" s="172">
        <f>Kalkulation_MS1!$L$44/100*detail_MS1!AO13</f>
        <v>0</v>
      </c>
      <c r="G615" s="172">
        <f>Kalkulation_MS1!$L$44/100*detail_MS1!BB13</f>
        <v>0</v>
      </c>
      <c r="H615" s="172">
        <f>Kalkulation_MS1!$L$44/100*detail_MS1!BO13</f>
        <v>0</v>
      </c>
      <c r="I615" s="172">
        <f>Kalkulation_MS1!$L$44/100*detail_MS1!CB13</f>
        <v>0</v>
      </c>
      <c r="J615" s="206">
        <f t="shared" si="64"/>
        <v>0</v>
      </c>
    </row>
    <row r="616" spans="1:10" hidden="1" outlineLevel="1">
      <c r="A616" s="1">
        <f t="shared" si="65"/>
        <v>0</v>
      </c>
      <c r="C616" s="172">
        <f>Kalkulation_MS1!$M$44/100*detail_MS1!B14</f>
        <v>0</v>
      </c>
      <c r="D616" s="172">
        <f>Kalkulation_MS1!$M$44/100*detail_MS1!O14</f>
        <v>0</v>
      </c>
      <c r="E616" s="172">
        <f>Kalkulation_MS1!$M$44/100*detail_MS1!AB14</f>
        <v>0</v>
      </c>
      <c r="F616" s="172">
        <f>Kalkulation_MS1!$M$44/100*detail_MS1!AO14</f>
        <v>0</v>
      </c>
      <c r="G616" s="172">
        <f>Kalkulation_MS1!$M$44/100*detail_MS1!BB14</f>
        <v>0</v>
      </c>
      <c r="H616" s="172">
        <f>Kalkulation_MS1!$M$44/100*detail_MS1!BO14</f>
        <v>0</v>
      </c>
      <c r="I616" s="172">
        <f>Kalkulation_MS1!$M$44/100*detail_MS1!CB14</f>
        <v>0</v>
      </c>
      <c r="J616" s="206">
        <f t="shared" si="64"/>
        <v>0</v>
      </c>
    </row>
    <row r="617" spans="1:10" hidden="1" outlineLevel="1">
      <c r="A617" s="1">
        <f t="shared" si="65"/>
        <v>0</v>
      </c>
      <c r="C617" s="172">
        <f>Kalkulation_MS1!$N$44/100*detail_MS1!B15</f>
        <v>0</v>
      </c>
      <c r="D617" s="172">
        <f>Kalkulation_MS1!$N$44/100*detail_MS1!O15</f>
        <v>0</v>
      </c>
      <c r="E617" s="172">
        <f>Kalkulation_MS1!$N$44/100*detail_MS1!AB15</f>
        <v>0</v>
      </c>
      <c r="F617" s="172">
        <f>Kalkulation_MS1!$N$44/100*detail_MS1!AO15</f>
        <v>0</v>
      </c>
      <c r="G617" s="172">
        <f>Kalkulation_MS1!$N$44/100*detail_MS1!BB15</f>
        <v>0</v>
      </c>
      <c r="H617" s="172">
        <f>Kalkulation_MS1!$N$44/100*detail_MS1!BO15</f>
        <v>0</v>
      </c>
      <c r="I617" s="172">
        <f>Kalkulation_MS1!$N$44/100*detail_MS1!CB15</f>
        <v>0</v>
      </c>
      <c r="J617" s="206">
        <f t="shared" si="64"/>
        <v>0</v>
      </c>
    </row>
    <row r="618" spans="1:10" hidden="1" outlineLevel="1">
      <c r="A618" s="1">
        <f t="shared" si="65"/>
        <v>0</v>
      </c>
      <c r="C618" s="172">
        <f>Kalkulation_MS1!$O$44/100*detail_MS1!B16</f>
        <v>0</v>
      </c>
      <c r="D618" s="172">
        <f>Kalkulation_MS1!$O$44/100*detail_MS1!O16</f>
        <v>0</v>
      </c>
      <c r="E618" s="172">
        <f>Kalkulation_MS1!$O$44/100*detail_MS1!AB16</f>
        <v>0</v>
      </c>
      <c r="F618" s="172">
        <f>Kalkulation_MS1!$O$44/100*detail_MS1!AO16</f>
        <v>0</v>
      </c>
      <c r="G618" s="172">
        <f>Kalkulation_MS1!$O$44/100*detail_MS1!BB16</f>
        <v>0</v>
      </c>
      <c r="H618" s="172">
        <f>Kalkulation_MS1!$O$44/100*detail_MS1!BO16</f>
        <v>0</v>
      </c>
      <c r="I618" s="172">
        <f>Kalkulation_MS1!$O$44/100*detail_MS1!CB16</f>
        <v>0</v>
      </c>
      <c r="J618" s="206">
        <f t="shared" si="64"/>
        <v>0</v>
      </c>
    </row>
    <row r="619" spans="1:10" hidden="1" outlineLevel="1">
      <c r="A619" s="1">
        <f t="shared" ref="A619:A648" si="66">A577</f>
        <v>0</v>
      </c>
      <c r="C619" s="172">
        <f>Kalkulation_MS1!$P$44/100*detail_MS1!B17</f>
        <v>0</v>
      </c>
      <c r="D619" s="172">
        <f>Kalkulation_MS1!$P$44/100*detail_MS1!O17</f>
        <v>0</v>
      </c>
      <c r="E619" s="172">
        <f>Kalkulation_MS1!$P$44/100*detail_MS1!AB17</f>
        <v>0</v>
      </c>
      <c r="F619" s="172">
        <f>Kalkulation_MS1!$P$44/100*detail_MS1!AO17</f>
        <v>0</v>
      </c>
      <c r="G619" s="172">
        <f>Kalkulation_MS1!$P$44/100*detail_MS1!BB17</f>
        <v>0</v>
      </c>
      <c r="H619" s="172">
        <f>Kalkulation_MS1!$P$44/100*detail_MS1!BO17</f>
        <v>0</v>
      </c>
      <c r="I619" s="172">
        <f>Kalkulation_MS1!$P$44/100*detail_MS1!CB17</f>
        <v>0</v>
      </c>
      <c r="J619" s="206">
        <f t="shared" ref="J619:J622" si="67">SUM(C619:I619)</f>
        <v>0</v>
      </c>
    </row>
    <row r="620" spans="1:10" hidden="1" outlineLevel="1">
      <c r="A620" s="1">
        <f t="shared" si="66"/>
        <v>0</v>
      </c>
      <c r="C620" s="172">
        <f>Kalkulation_MS1!$Q$44/100*detail_MS1!B18</f>
        <v>0</v>
      </c>
      <c r="D620" s="172">
        <f>Kalkulation_MS1!$Q$44/100*detail_MS1!O18</f>
        <v>0</v>
      </c>
      <c r="E620" s="172">
        <f>Kalkulation_MS1!$Q$44/100*detail_MS1!AB18</f>
        <v>0</v>
      </c>
      <c r="F620" s="172">
        <f>Kalkulation_MS1!$Q$44/100*detail_MS1!AO18</f>
        <v>0</v>
      </c>
      <c r="G620" s="172">
        <f>Kalkulation_MS1!$Q$44/100*detail_MS1!BB18</f>
        <v>0</v>
      </c>
      <c r="H620" s="172">
        <f>Kalkulation_MS1!$Q$44/100*detail_MS1!BO18</f>
        <v>0</v>
      </c>
      <c r="I620" s="172">
        <f>Kalkulation_MS1!$Q$44/100*detail_MS1!CB18</f>
        <v>0</v>
      </c>
      <c r="J620" s="206">
        <f t="shared" si="67"/>
        <v>0</v>
      </c>
    </row>
    <row r="621" spans="1:10" hidden="1" outlineLevel="1">
      <c r="A621" s="1">
        <f t="shared" si="66"/>
        <v>0</v>
      </c>
      <c r="C621" s="172">
        <f>Kalkulation_MS1!$R$44/100*detail_MS1!B19</f>
        <v>0</v>
      </c>
      <c r="D621" s="172">
        <f>Kalkulation_MS1!$R$44/100*detail_MS1!O19</f>
        <v>0</v>
      </c>
      <c r="E621" s="172">
        <f>Kalkulation_MS1!$R$44/100*detail_MS1!AB19</f>
        <v>0</v>
      </c>
      <c r="F621" s="172">
        <f>Kalkulation_MS1!$R$44/100*detail_MS1!AO19</f>
        <v>0</v>
      </c>
      <c r="G621" s="172">
        <f>Kalkulation_MS1!$R$44/100*detail_MS1!BB19</f>
        <v>0</v>
      </c>
      <c r="H621" s="172">
        <f>Kalkulation_MS1!$R$44/100*detail_MS1!BO19</f>
        <v>0</v>
      </c>
      <c r="I621" s="172">
        <f>Kalkulation_MS1!$R$44/100*detail_MS1!CB19</f>
        <v>0</v>
      </c>
      <c r="J621" s="206">
        <f t="shared" si="67"/>
        <v>0</v>
      </c>
    </row>
    <row r="622" spans="1:10" hidden="1" outlineLevel="1">
      <c r="A622" s="1">
        <f t="shared" si="66"/>
        <v>0</v>
      </c>
      <c r="C622" s="172">
        <f>Kalkulation_MS1!$S$44/100*detail_MS1!$B20</f>
        <v>0</v>
      </c>
      <c r="D622" s="172">
        <f>Kalkulation_MS1!$S$44/100*detail_MS1!$O20</f>
        <v>0</v>
      </c>
      <c r="E622" s="172">
        <f>Kalkulation_MS1!$S$44/100*detail_MS1!$AB20</f>
        <v>0</v>
      </c>
      <c r="F622" s="172">
        <f>Kalkulation_MS1!$S$44/100*detail_MS1!$AO20</f>
        <v>0</v>
      </c>
      <c r="G622" s="172">
        <f>Kalkulation_MS1!$S$44/100*detail_MS1!$BB20</f>
        <v>0</v>
      </c>
      <c r="H622" s="172">
        <f>Kalkulation_MS1!$S$44/100*detail_MS1!$BO20</f>
        <v>0</v>
      </c>
      <c r="I622" s="172">
        <f>Kalkulation_MS1!$S$44/100*detail_MS1!$CB20</f>
        <v>0</v>
      </c>
      <c r="J622" s="206">
        <f t="shared" si="67"/>
        <v>0</v>
      </c>
    </row>
    <row r="623" spans="1:10" hidden="1" outlineLevel="1">
      <c r="A623" s="1">
        <f t="shared" si="66"/>
        <v>0</v>
      </c>
      <c r="C623" s="172">
        <f>Kalkulation_MS1!$T$44/100*detail_MS1!$B21</f>
        <v>0</v>
      </c>
      <c r="D623" s="172">
        <f>Kalkulation_MS1!$T$44/100*detail_MS1!$O21</f>
        <v>0</v>
      </c>
      <c r="E623" s="172">
        <f>Kalkulation_MS1!$T$44/100*detail_MS1!$AB21</f>
        <v>0</v>
      </c>
      <c r="F623" s="172">
        <f>Kalkulation_MS1!$T$44/100*detail_MS1!$AO21</f>
        <v>0</v>
      </c>
      <c r="G623" s="172">
        <f>Kalkulation_MS1!$T$44/100*detail_MS1!$BB21</f>
        <v>0</v>
      </c>
      <c r="H623" s="172">
        <f>Kalkulation_MS1!$T$44/100*detail_MS1!$BO21</f>
        <v>0</v>
      </c>
      <c r="I623" s="172">
        <f>Kalkulation_MS1!$T$44/100*detail_MS1!$CB21</f>
        <v>0</v>
      </c>
      <c r="J623" s="206">
        <f t="shared" ref="J623:J648" si="68">SUM(C623:I623)</f>
        <v>0</v>
      </c>
    </row>
    <row r="624" spans="1:10" hidden="1" outlineLevel="1">
      <c r="A624" s="1">
        <f t="shared" si="66"/>
        <v>0</v>
      </c>
      <c r="C624" s="172">
        <f>Kalkulation_MS1!$U$44/100*detail_MS1!$B22</f>
        <v>0</v>
      </c>
      <c r="D624" s="172">
        <f>Kalkulation_MS1!$U$44/100*detail_MS1!$O22</f>
        <v>0</v>
      </c>
      <c r="E624" s="172">
        <f>Kalkulation_MS1!$U$44/100*detail_MS1!$AB22</f>
        <v>0</v>
      </c>
      <c r="F624" s="172">
        <f>Kalkulation_MS1!$U$44/100*detail_MS1!$AO22</f>
        <v>0</v>
      </c>
      <c r="G624" s="172">
        <f>Kalkulation_MS1!$U$44/100*detail_MS1!$BB22</f>
        <v>0</v>
      </c>
      <c r="H624" s="172">
        <f>Kalkulation_MS1!$U$44/100*detail_MS1!$BO22</f>
        <v>0</v>
      </c>
      <c r="I624" s="172">
        <f>Kalkulation_MS1!$U$44/100*detail_MS1!$CB22</f>
        <v>0</v>
      </c>
      <c r="J624" s="206">
        <f t="shared" si="68"/>
        <v>0</v>
      </c>
    </row>
    <row r="625" spans="1:10" hidden="1" outlineLevel="1">
      <c r="A625" s="1">
        <f t="shared" si="66"/>
        <v>0</v>
      </c>
      <c r="C625" s="172">
        <f>Kalkulation_MS1!$V$44/100*detail_MS1!$B23</f>
        <v>0</v>
      </c>
      <c r="D625" s="172">
        <f>Kalkulation_MS1!$V$44/100*detail_MS1!$O23</f>
        <v>0</v>
      </c>
      <c r="E625" s="172">
        <f>Kalkulation_MS1!$V$44/100*detail_MS1!$AB23</f>
        <v>0</v>
      </c>
      <c r="F625" s="172">
        <f>Kalkulation_MS1!$V$44/100*detail_MS1!$AO23</f>
        <v>0</v>
      </c>
      <c r="G625" s="172">
        <f>Kalkulation_MS1!$V$44/100*detail_MS1!$BB23</f>
        <v>0</v>
      </c>
      <c r="H625" s="172">
        <f>Kalkulation_MS1!$V$44/100*detail_MS1!$BO23</f>
        <v>0</v>
      </c>
      <c r="I625" s="172">
        <f>Kalkulation_MS1!$V$44/100*detail_MS1!$CB23</f>
        <v>0</v>
      </c>
      <c r="J625" s="206">
        <f t="shared" si="68"/>
        <v>0</v>
      </c>
    </row>
    <row r="626" spans="1:10" hidden="1" outlineLevel="1">
      <c r="A626" s="1">
        <f t="shared" si="66"/>
        <v>0</v>
      </c>
      <c r="C626" s="172">
        <f>Kalkulation_MS1!$W$44/100*detail_MS1!$B24</f>
        <v>0</v>
      </c>
      <c r="D626" s="172">
        <f>Kalkulation_MS1!$W$44/100*detail_MS1!$O24</f>
        <v>0</v>
      </c>
      <c r="E626" s="172">
        <f>Kalkulation_MS1!$W$44/100*detail_MS1!$AB24</f>
        <v>0</v>
      </c>
      <c r="F626" s="172">
        <f>Kalkulation_MS1!$W$44/100*detail_MS1!$AO24</f>
        <v>0</v>
      </c>
      <c r="G626" s="172">
        <f>Kalkulation_MS1!$W$44/100*detail_MS1!$BB24</f>
        <v>0</v>
      </c>
      <c r="H626" s="172">
        <f>Kalkulation_MS1!$W$44/100*detail_MS1!$BO24</f>
        <v>0</v>
      </c>
      <c r="I626" s="172">
        <f>Kalkulation_MS1!$W$44/100*detail_MS1!$CB24</f>
        <v>0</v>
      </c>
      <c r="J626" s="206">
        <f t="shared" si="68"/>
        <v>0</v>
      </c>
    </row>
    <row r="627" spans="1:10" hidden="1" outlineLevel="1">
      <c r="A627" s="1">
        <f t="shared" si="66"/>
        <v>0</v>
      </c>
      <c r="C627" s="172">
        <f>Kalkulation_MS1!$X$44/100*detail_MS1!$B25</f>
        <v>0</v>
      </c>
      <c r="D627" s="172">
        <f>Kalkulation_MS1!$X$44/100*detail_MS1!$O25</f>
        <v>0</v>
      </c>
      <c r="E627" s="172">
        <f>Kalkulation_MS1!$X$44/100*detail_MS1!$AB25</f>
        <v>0</v>
      </c>
      <c r="F627" s="172">
        <f>Kalkulation_MS1!$X$44/100*detail_MS1!$AO25</f>
        <v>0</v>
      </c>
      <c r="G627" s="172">
        <f>Kalkulation_MS1!$X$44/100*detail_MS1!$BB25</f>
        <v>0</v>
      </c>
      <c r="H627" s="172">
        <f>Kalkulation_MS1!$X$44/100*detail_MS1!$BO25</f>
        <v>0</v>
      </c>
      <c r="I627" s="172">
        <f>Kalkulation_MS1!$X$44/100*detail_MS1!$CB25</f>
        <v>0</v>
      </c>
      <c r="J627" s="206">
        <f t="shared" si="68"/>
        <v>0</v>
      </c>
    </row>
    <row r="628" spans="1:10" hidden="1" outlineLevel="1">
      <c r="A628" s="1">
        <f t="shared" si="66"/>
        <v>0</v>
      </c>
      <c r="C628" s="172">
        <f>Kalkulation_MS1!$Y$44/100*detail_MS1!$B26</f>
        <v>0</v>
      </c>
      <c r="D628" s="172">
        <f>Kalkulation_MS1!$Y$44/100*detail_MS1!$O26</f>
        <v>0</v>
      </c>
      <c r="E628" s="172">
        <f>Kalkulation_MS1!$Y$44/100*detail_MS1!$AB26</f>
        <v>0</v>
      </c>
      <c r="F628" s="172">
        <f>Kalkulation_MS1!$Y$44/100*detail_MS1!$AO26</f>
        <v>0</v>
      </c>
      <c r="G628" s="172">
        <f>Kalkulation_MS1!$Y$44/100*detail_MS1!$BB26</f>
        <v>0</v>
      </c>
      <c r="H628" s="172">
        <f>Kalkulation_MS1!$Y$44/100*detail_MS1!$BO26</f>
        <v>0</v>
      </c>
      <c r="I628" s="172">
        <f>Kalkulation_MS1!$Y$44/100*detail_MS1!$CB26</f>
        <v>0</v>
      </c>
      <c r="J628" s="206">
        <f t="shared" si="68"/>
        <v>0</v>
      </c>
    </row>
    <row r="629" spans="1:10" hidden="1" outlineLevel="1">
      <c r="A629" s="1">
        <f t="shared" si="66"/>
        <v>0</v>
      </c>
      <c r="C629" s="172">
        <f>Kalkulation_MS1!$Z$44/100*detail_MS1!$B27</f>
        <v>0</v>
      </c>
      <c r="D629" s="172">
        <f>Kalkulation_MS1!$Z$44/100*detail_MS1!$O27</f>
        <v>0</v>
      </c>
      <c r="E629" s="172">
        <f>Kalkulation_MS1!$Z$44/100*detail_MS1!$AB27</f>
        <v>0</v>
      </c>
      <c r="F629" s="172">
        <f>Kalkulation_MS1!$Z$44/100*detail_MS1!$AO27</f>
        <v>0</v>
      </c>
      <c r="G629" s="172">
        <f>Kalkulation_MS1!$Z$44/100*detail_MS1!$BB27</f>
        <v>0</v>
      </c>
      <c r="H629" s="172">
        <f>Kalkulation_MS1!$Z$44/100*detail_MS1!$BO27</f>
        <v>0</v>
      </c>
      <c r="I629" s="172">
        <f>Kalkulation_MS1!$Z$44/100*detail_MS1!$CB27</f>
        <v>0</v>
      </c>
      <c r="J629" s="206">
        <f t="shared" si="68"/>
        <v>0</v>
      </c>
    </row>
    <row r="630" spans="1:10" hidden="1" outlineLevel="1">
      <c r="A630" s="1">
        <f t="shared" si="66"/>
        <v>0</v>
      </c>
      <c r="C630" s="172">
        <f>Kalkulation_MS1!$AA$44/100*detail_MS1!$B28</f>
        <v>0</v>
      </c>
      <c r="D630" s="172">
        <f>Kalkulation_MS1!$AA$44/100*detail_MS1!$O28</f>
        <v>0</v>
      </c>
      <c r="E630" s="172">
        <f>Kalkulation_MS1!$AA$44/100*detail_MS1!$AB28</f>
        <v>0</v>
      </c>
      <c r="F630" s="172">
        <f>Kalkulation_MS1!$AA$44/100*detail_MS1!$AO28</f>
        <v>0</v>
      </c>
      <c r="G630" s="172">
        <f>Kalkulation_MS1!$AA$44/100*detail_MS1!$BB28</f>
        <v>0</v>
      </c>
      <c r="H630" s="172">
        <f>Kalkulation_MS1!$AA$44/100*detail_MS1!$BO28</f>
        <v>0</v>
      </c>
      <c r="I630" s="172">
        <f>Kalkulation_MS1!$AA$44/100*detail_MS1!$CB28</f>
        <v>0</v>
      </c>
      <c r="J630" s="206">
        <f t="shared" si="68"/>
        <v>0</v>
      </c>
    </row>
    <row r="631" spans="1:10" hidden="1" outlineLevel="1">
      <c r="A631" s="1">
        <f t="shared" si="66"/>
        <v>0</v>
      </c>
      <c r="C631" s="172">
        <f>Kalkulation_MS1!$AB$44/100*detail_MS1!$B29</f>
        <v>0</v>
      </c>
      <c r="D631" s="172">
        <f>Kalkulation_MS1!$AB$44/100*detail_MS1!$O29</f>
        <v>0</v>
      </c>
      <c r="E631" s="172">
        <f>Kalkulation_MS1!$AB$44/100*detail_MS1!$AB29</f>
        <v>0</v>
      </c>
      <c r="F631" s="172">
        <f>Kalkulation_MS1!$AB$44/100*detail_MS1!$AO29</f>
        <v>0</v>
      </c>
      <c r="G631" s="172">
        <f>Kalkulation_MS1!$AB$44/100*detail_MS1!$BB29</f>
        <v>0</v>
      </c>
      <c r="H631" s="172">
        <f>Kalkulation_MS1!$AB$44/100*detail_MS1!$BO29</f>
        <v>0</v>
      </c>
      <c r="I631" s="172">
        <f>Kalkulation_MS1!$AB$44/100*detail_MS1!$CB29</f>
        <v>0</v>
      </c>
      <c r="J631" s="206">
        <f t="shared" si="68"/>
        <v>0</v>
      </c>
    </row>
    <row r="632" spans="1:10" hidden="1" outlineLevel="1">
      <c r="A632" s="1">
        <f t="shared" si="66"/>
        <v>0</v>
      </c>
      <c r="C632" s="172">
        <f>Kalkulation_MS1!$AC$44/100*detail_MS1!$B30</f>
        <v>0</v>
      </c>
      <c r="D632" s="172">
        <f>Kalkulation_MS1!$AC$44/100*detail_MS1!$O30</f>
        <v>0</v>
      </c>
      <c r="E632" s="172">
        <f>Kalkulation_MS1!$AC$44/100*detail_MS1!$AB30</f>
        <v>0</v>
      </c>
      <c r="F632" s="172">
        <f>Kalkulation_MS1!$AC$44/100*detail_MS1!$AO30</f>
        <v>0</v>
      </c>
      <c r="G632" s="172">
        <f>Kalkulation_MS1!$AC$44/100*detail_MS1!$BB30</f>
        <v>0</v>
      </c>
      <c r="H632" s="172">
        <f>Kalkulation_MS1!$AC$44/100*detail_MS1!$BO30</f>
        <v>0</v>
      </c>
      <c r="I632" s="172">
        <f>Kalkulation_MS1!$AC$44/100*detail_MS1!$CB30</f>
        <v>0</v>
      </c>
      <c r="J632" s="206">
        <f t="shared" si="68"/>
        <v>0</v>
      </c>
    </row>
    <row r="633" spans="1:10" hidden="1" outlineLevel="1">
      <c r="A633" s="1">
        <f t="shared" si="66"/>
        <v>0</v>
      </c>
      <c r="C633" s="172">
        <f>Kalkulation_MS1!$AD$44/100*detail_MS1!$B31</f>
        <v>0</v>
      </c>
      <c r="D633" s="172">
        <f>Kalkulation_MS1!$AD$44/100*detail_MS1!$O31</f>
        <v>0</v>
      </c>
      <c r="E633" s="172">
        <f>Kalkulation_MS1!$AD$44/100*detail_MS1!$AB31</f>
        <v>0</v>
      </c>
      <c r="F633" s="172">
        <f>Kalkulation_MS1!$AD$44/100*detail_MS1!$AO31</f>
        <v>0</v>
      </c>
      <c r="G633" s="172">
        <f>Kalkulation_MS1!$AD$44/100*detail_MS1!$BB31</f>
        <v>0</v>
      </c>
      <c r="H633" s="172">
        <f>Kalkulation_MS1!$AD$44/100*detail_MS1!$BO31</f>
        <v>0</v>
      </c>
      <c r="I633" s="172">
        <f>Kalkulation_MS1!$AD$44/100*detail_MS1!$CB31</f>
        <v>0</v>
      </c>
      <c r="J633" s="206">
        <f t="shared" si="68"/>
        <v>0</v>
      </c>
    </row>
    <row r="634" spans="1:10" hidden="1" outlineLevel="1">
      <c r="A634" s="1">
        <f t="shared" si="66"/>
        <v>0</v>
      </c>
      <c r="C634" s="172">
        <f>Kalkulation_MS1!$AE$44/100*detail_MS1!$B32</f>
        <v>0</v>
      </c>
      <c r="D634" s="172">
        <f>Kalkulation_MS1!$AE$44/100*detail_MS1!$O32</f>
        <v>0</v>
      </c>
      <c r="E634" s="172">
        <f>Kalkulation_MS1!$AE$44/100*detail_MS1!$AB32</f>
        <v>0</v>
      </c>
      <c r="F634" s="172">
        <f>Kalkulation_MS1!$AE$44/100*detail_MS1!$AO32</f>
        <v>0</v>
      </c>
      <c r="G634" s="172">
        <f>Kalkulation_MS1!$AE$44/100*detail_MS1!$BB32</f>
        <v>0</v>
      </c>
      <c r="H634" s="172">
        <f>Kalkulation_MS1!$AE$44/100*detail_MS1!$BO32</f>
        <v>0</v>
      </c>
      <c r="I634" s="172">
        <f>Kalkulation_MS1!$AE$44/100*detail_MS1!$CB32</f>
        <v>0</v>
      </c>
      <c r="J634" s="206">
        <f t="shared" si="68"/>
        <v>0</v>
      </c>
    </row>
    <row r="635" spans="1:10" hidden="1" outlineLevel="1">
      <c r="A635" s="1">
        <f t="shared" si="66"/>
        <v>0</v>
      </c>
      <c r="C635" s="172">
        <f>Kalkulation_MS1!$AF$44/100*detail_MS1!$B33</f>
        <v>0</v>
      </c>
      <c r="D635" s="172">
        <f>Kalkulation_MS1!$AF$44/100*detail_MS1!$O33</f>
        <v>0</v>
      </c>
      <c r="E635" s="172">
        <f>Kalkulation_MS1!$AF$44/100*detail_MS1!$AB33</f>
        <v>0</v>
      </c>
      <c r="F635" s="172">
        <f>Kalkulation_MS1!$AF$44/100*detail_MS1!$AO33</f>
        <v>0</v>
      </c>
      <c r="G635" s="172">
        <f>Kalkulation_MS1!$AF$44/100*detail_MS1!$BB33</f>
        <v>0</v>
      </c>
      <c r="H635" s="172">
        <f>Kalkulation_MS1!$AF$44/100*detail_MS1!$BO33</f>
        <v>0</v>
      </c>
      <c r="I635" s="172">
        <f>Kalkulation_MS1!$AF$44/100*detail_MS1!$CB33</f>
        <v>0</v>
      </c>
      <c r="J635" s="206">
        <f t="shared" si="68"/>
        <v>0</v>
      </c>
    </row>
    <row r="636" spans="1:10" hidden="1" outlineLevel="1">
      <c r="A636" s="1">
        <f t="shared" si="66"/>
        <v>0</v>
      </c>
      <c r="C636" s="172">
        <f>Kalkulation_MS1!$AG$44/100*detail_MS1!$B34</f>
        <v>0</v>
      </c>
      <c r="D636" s="172">
        <f>Kalkulation_MS1!$AG$44/100*detail_MS1!$O34</f>
        <v>0</v>
      </c>
      <c r="E636" s="172">
        <f>Kalkulation_MS1!$AG$44/100*detail_MS1!$AB34</f>
        <v>0</v>
      </c>
      <c r="F636" s="172">
        <f>Kalkulation_MS1!$AG$44/100*detail_MS1!$AO34</f>
        <v>0</v>
      </c>
      <c r="G636" s="172">
        <f>Kalkulation_MS1!$AG$44/100*detail_MS1!$BB34</f>
        <v>0</v>
      </c>
      <c r="H636" s="172">
        <f>Kalkulation_MS1!$AG$44/100*detail_MS1!$BO34</f>
        <v>0</v>
      </c>
      <c r="I636" s="172">
        <f>Kalkulation_MS1!$AG$44/100*detail_MS1!$CB34</f>
        <v>0</v>
      </c>
      <c r="J636" s="206">
        <f t="shared" si="68"/>
        <v>0</v>
      </c>
    </row>
    <row r="637" spans="1:10" hidden="1" outlineLevel="1">
      <c r="A637" s="1">
        <f t="shared" si="66"/>
        <v>0</v>
      </c>
      <c r="C637" s="172">
        <f>Kalkulation_MS1!$AH$44/100*detail_MS1!$B35</f>
        <v>0</v>
      </c>
      <c r="D637" s="172">
        <f>Kalkulation_MS1!$AH$44/100*detail_MS1!$O35</f>
        <v>0</v>
      </c>
      <c r="E637" s="172">
        <f>Kalkulation_MS1!$AH$44/100*detail_MS1!$AB35</f>
        <v>0</v>
      </c>
      <c r="F637" s="172">
        <f>Kalkulation_MS1!$AH$44/100*detail_MS1!$AO35</f>
        <v>0</v>
      </c>
      <c r="G637" s="172">
        <f>Kalkulation_MS1!$AH$44/100*detail_MS1!$BB35</f>
        <v>0</v>
      </c>
      <c r="H637" s="172">
        <f>Kalkulation_MS1!$AH$44/100*detail_MS1!$BO35</f>
        <v>0</v>
      </c>
      <c r="I637" s="172">
        <f>Kalkulation_MS1!$AH$44/100*detail_MS1!$CB35</f>
        <v>0</v>
      </c>
      <c r="J637" s="206">
        <f t="shared" si="68"/>
        <v>0</v>
      </c>
    </row>
    <row r="638" spans="1:10" hidden="1" outlineLevel="1">
      <c r="A638" s="1">
        <f t="shared" si="66"/>
        <v>0</v>
      </c>
      <c r="C638" s="172">
        <f>Kalkulation_MS1!$AI$44/100*detail_MS1!$B36</f>
        <v>0</v>
      </c>
      <c r="D638" s="172">
        <f>Kalkulation_MS1!$AI$44/100*detail_MS1!$O36</f>
        <v>0</v>
      </c>
      <c r="E638" s="172">
        <f>Kalkulation_MS1!$AI$44/100*detail_MS1!$AB36</f>
        <v>0</v>
      </c>
      <c r="F638" s="172">
        <f>Kalkulation_MS1!$AI$44/100*detail_MS1!$AO36</f>
        <v>0</v>
      </c>
      <c r="G638" s="172">
        <f>Kalkulation_MS1!$AI$44/100*detail_MS1!$BB36</f>
        <v>0</v>
      </c>
      <c r="H638" s="172">
        <f>Kalkulation_MS1!$AI$44/100*detail_MS1!$BO36</f>
        <v>0</v>
      </c>
      <c r="I638" s="172">
        <f>Kalkulation_MS1!$AI$44/100*detail_MS1!$CB36</f>
        <v>0</v>
      </c>
      <c r="J638" s="206">
        <f t="shared" si="68"/>
        <v>0</v>
      </c>
    </row>
    <row r="639" spans="1:10" hidden="1" outlineLevel="1">
      <c r="A639" s="1">
        <f t="shared" si="66"/>
        <v>0</v>
      </c>
      <c r="C639" s="172">
        <f>Kalkulation_MS1!$AJ$44/100*detail_MS1!$B37</f>
        <v>0</v>
      </c>
      <c r="D639" s="172">
        <f>Kalkulation_MS1!$AJ$44/100*detail_MS1!$O37</f>
        <v>0</v>
      </c>
      <c r="E639" s="172">
        <f>Kalkulation_MS1!$AJ$44/100*detail_MS1!$AB37</f>
        <v>0</v>
      </c>
      <c r="F639" s="172">
        <f>Kalkulation_MS1!$AJ$44/100*detail_MS1!$AO37</f>
        <v>0</v>
      </c>
      <c r="G639" s="172">
        <f>Kalkulation_MS1!$AJ$44/100*detail_MS1!$BB37</f>
        <v>0</v>
      </c>
      <c r="H639" s="172">
        <f>Kalkulation_MS1!$AJ$44/100*detail_MS1!$BO37</f>
        <v>0</v>
      </c>
      <c r="I639" s="172">
        <f>Kalkulation_MS1!$AJ$44/100*detail_MS1!$CB37</f>
        <v>0</v>
      </c>
      <c r="J639" s="206">
        <f t="shared" si="68"/>
        <v>0</v>
      </c>
    </row>
    <row r="640" spans="1:10" hidden="1" outlineLevel="1">
      <c r="A640" s="1">
        <f t="shared" si="66"/>
        <v>0</v>
      </c>
      <c r="C640" s="172">
        <f>Kalkulation_MS1!$AK$44/100*detail_MS1!$B38</f>
        <v>0</v>
      </c>
      <c r="D640" s="172">
        <f>Kalkulation_MS1!$AK$44/100*detail_MS1!$O38</f>
        <v>0</v>
      </c>
      <c r="E640" s="172">
        <f>Kalkulation_MS1!$AK$44/100*detail_MS1!$AB38</f>
        <v>0</v>
      </c>
      <c r="F640" s="172">
        <f>Kalkulation_MS1!$AK$44/100*detail_MS1!$AO38</f>
        <v>0</v>
      </c>
      <c r="G640" s="172">
        <f>Kalkulation_MS1!$AK$44/100*detail_MS1!$BB38</f>
        <v>0</v>
      </c>
      <c r="H640" s="172">
        <f>Kalkulation_MS1!$AK$44/100*detail_MS1!$BO38</f>
        <v>0</v>
      </c>
      <c r="I640" s="172">
        <f>Kalkulation_MS1!$AK$44/100*detail_MS1!$CB38</f>
        <v>0</v>
      </c>
      <c r="J640" s="206">
        <f t="shared" si="68"/>
        <v>0</v>
      </c>
    </row>
    <row r="641" spans="1:10" hidden="1" outlineLevel="1">
      <c r="A641" s="1">
        <f t="shared" si="66"/>
        <v>0</v>
      </c>
      <c r="C641" s="172">
        <f>Kalkulation_MS1!$AL$44/100*detail_MS1!$B39</f>
        <v>0</v>
      </c>
      <c r="D641" s="172">
        <f>Kalkulation_MS1!$AL$44/100*detail_MS1!$O39</f>
        <v>0</v>
      </c>
      <c r="E641" s="172">
        <f>Kalkulation_MS1!$AL$44/100*detail_MS1!$AB39</f>
        <v>0</v>
      </c>
      <c r="F641" s="172">
        <f>Kalkulation_MS1!$AL$44/100*detail_MS1!$AO39</f>
        <v>0</v>
      </c>
      <c r="G641" s="172">
        <f>Kalkulation_MS1!$AL$44/100*detail_MS1!$BB39</f>
        <v>0</v>
      </c>
      <c r="H641" s="172">
        <f>Kalkulation_MS1!$AL$44/100*detail_MS1!$BO39</f>
        <v>0</v>
      </c>
      <c r="I641" s="172">
        <f>Kalkulation_MS1!$AL$44/100*detail_MS1!$CB39</f>
        <v>0</v>
      </c>
      <c r="J641" s="206">
        <f t="shared" si="68"/>
        <v>0</v>
      </c>
    </row>
    <row r="642" spans="1:10" hidden="1" outlineLevel="1">
      <c r="A642" s="1">
        <f t="shared" si="66"/>
        <v>0</v>
      </c>
      <c r="C642" s="172">
        <f>Kalkulation_MS1!$AM$44/100*detail_MS1!$B40</f>
        <v>0</v>
      </c>
      <c r="D642" s="172">
        <f>Kalkulation_MS1!$AM$44/100*detail_MS1!$O40</f>
        <v>0</v>
      </c>
      <c r="E642" s="172">
        <f>Kalkulation_MS1!$AM$44/100*detail_MS1!$AB40</f>
        <v>0</v>
      </c>
      <c r="F642" s="172">
        <f>Kalkulation_MS1!$AM$44/100*detail_MS1!$AO40</f>
        <v>0</v>
      </c>
      <c r="G642" s="172">
        <f>Kalkulation_MS1!$AM$44/100*detail_MS1!$BB40</f>
        <v>0</v>
      </c>
      <c r="H642" s="172">
        <f>Kalkulation_MS1!$AM$44/100*detail_MS1!$BO40</f>
        <v>0</v>
      </c>
      <c r="I642" s="172">
        <f>Kalkulation_MS1!$AM$44/100*detail_MS1!$CB40</f>
        <v>0</v>
      </c>
      <c r="J642" s="206">
        <f t="shared" si="68"/>
        <v>0</v>
      </c>
    </row>
    <row r="643" spans="1:10" hidden="1" outlineLevel="1">
      <c r="A643" s="1">
        <f t="shared" si="66"/>
        <v>0</v>
      </c>
      <c r="C643" s="172">
        <f>Kalkulation_MS1!$AN$44/100*detail_MS1!$B41</f>
        <v>0</v>
      </c>
      <c r="D643" s="172">
        <f>Kalkulation_MS1!$AN$44/100*detail_MS1!$O41</f>
        <v>0</v>
      </c>
      <c r="E643" s="172">
        <f>Kalkulation_MS1!$AN$44/100*detail_MS1!$AB41</f>
        <v>0</v>
      </c>
      <c r="F643" s="172">
        <f>Kalkulation_MS1!$AN$44/100*detail_MS1!$AO41</f>
        <v>0</v>
      </c>
      <c r="G643" s="172">
        <f>Kalkulation_MS1!$AN$44/100*detail_MS1!$BB41</f>
        <v>0</v>
      </c>
      <c r="H643" s="172">
        <f>Kalkulation_MS1!$AN$44/100*detail_MS1!$BO41</f>
        <v>0</v>
      </c>
      <c r="I643" s="172">
        <f>Kalkulation_MS1!$AN$44/100*detail_MS1!$CB41</f>
        <v>0</v>
      </c>
      <c r="J643" s="206">
        <f t="shared" si="68"/>
        <v>0</v>
      </c>
    </row>
    <row r="644" spans="1:10" hidden="1" outlineLevel="1">
      <c r="A644" s="1">
        <f t="shared" si="66"/>
        <v>0</v>
      </c>
      <c r="C644" s="172">
        <f>Kalkulation_MS1!$AO$44/100*detail_MS1!$B42</f>
        <v>0</v>
      </c>
      <c r="D644" s="172">
        <f>Kalkulation_MS1!$AO$44/100*detail_MS1!$O42</f>
        <v>0</v>
      </c>
      <c r="E644" s="172">
        <f>Kalkulation_MS1!$AO$44/100*detail_MS1!$AB42</f>
        <v>0</v>
      </c>
      <c r="F644" s="172">
        <f>Kalkulation_MS1!$AO$44/100*detail_MS1!$AO42</f>
        <v>0</v>
      </c>
      <c r="G644" s="172">
        <f>Kalkulation_MS1!$AO$44/100*detail_MS1!$BB42</f>
        <v>0</v>
      </c>
      <c r="H644" s="172">
        <f>Kalkulation_MS1!$AO$44/100*detail_MS1!$BO42</f>
        <v>0</v>
      </c>
      <c r="I644" s="172">
        <f>Kalkulation_MS1!$AO$44/100*detail_MS1!$CB42</f>
        <v>0</v>
      </c>
      <c r="J644" s="206">
        <f t="shared" si="68"/>
        <v>0</v>
      </c>
    </row>
    <row r="645" spans="1:10" hidden="1" outlineLevel="1">
      <c r="A645" s="1">
        <f t="shared" si="66"/>
        <v>0</v>
      </c>
      <c r="C645" s="172">
        <f>Kalkulation_MS1!$AP$44/100*detail_MS1!$B43</f>
        <v>0</v>
      </c>
      <c r="D645" s="172">
        <f>Kalkulation_MS1!$AP$44/100*detail_MS1!$O43</f>
        <v>0</v>
      </c>
      <c r="E645" s="172">
        <f>Kalkulation_MS1!$AP$44/100*detail_MS1!$AB43</f>
        <v>0</v>
      </c>
      <c r="F645" s="172">
        <f>Kalkulation_MS1!$AP$44/100*detail_MS1!$AO43</f>
        <v>0</v>
      </c>
      <c r="G645" s="172">
        <f>Kalkulation_MS1!$AP$44/100*detail_MS1!$BB43</f>
        <v>0</v>
      </c>
      <c r="H645" s="172">
        <f>Kalkulation_MS1!$AP$44/100*detail_MS1!$BO43</f>
        <v>0</v>
      </c>
      <c r="I645" s="172">
        <f>Kalkulation_MS1!$AP$44/100*detail_MS1!$CB43</f>
        <v>0</v>
      </c>
      <c r="J645" s="206">
        <f t="shared" si="68"/>
        <v>0</v>
      </c>
    </row>
    <row r="646" spans="1:10" hidden="1" outlineLevel="1">
      <c r="A646" s="1">
        <f t="shared" si="66"/>
        <v>0</v>
      </c>
      <c r="C646" s="172">
        <f>Kalkulation_MS1!$AQ$44/100*detail_MS1!$B44</f>
        <v>0</v>
      </c>
      <c r="D646" s="172">
        <f>Kalkulation_MS1!$AQ$44/100*detail_MS1!$O44</f>
        <v>0</v>
      </c>
      <c r="E646" s="172">
        <f>Kalkulation_MS1!$AQ$44/100*detail_MS1!$AB44</f>
        <v>0</v>
      </c>
      <c r="F646" s="172">
        <f>Kalkulation_MS1!$AQ$44/100*detail_MS1!$AO44</f>
        <v>0</v>
      </c>
      <c r="G646" s="172">
        <f>Kalkulation_MS1!$AQ$44/100*detail_MS1!$BB44</f>
        <v>0</v>
      </c>
      <c r="H646" s="172">
        <f>Kalkulation_MS1!$AQ$44/100*detail_MS1!$BO44</f>
        <v>0</v>
      </c>
      <c r="I646" s="172">
        <f>Kalkulation_MS1!$AQ$44/100*detail_MS1!$CB44</f>
        <v>0</v>
      </c>
      <c r="J646" s="206">
        <f t="shared" si="68"/>
        <v>0</v>
      </c>
    </row>
    <row r="647" spans="1:10" hidden="1" outlineLevel="1">
      <c r="A647" s="1">
        <f t="shared" si="66"/>
        <v>0</v>
      </c>
      <c r="C647" s="172">
        <f>Kalkulation_MS1!$AR$44/100*detail_MS1!$B45</f>
        <v>0</v>
      </c>
      <c r="D647" s="172">
        <f>Kalkulation_MS1!$AR$44/100*detail_MS1!$O45</f>
        <v>0</v>
      </c>
      <c r="E647" s="172">
        <f>Kalkulation_MS1!$AR$44/100*detail_MS1!$AB45</f>
        <v>0</v>
      </c>
      <c r="F647" s="172">
        <f>Kalkulation_MS1!$AR$44/100*detail_MS1!$AO45</f>
        <v>0</v>
      </c>
      <c r="G647" s="172">
        <f>Kalkulation_MS1!$AR$44/100*detail_MS1!$BB45</f>
        <v>0</v>
      </c>
      <c r="H647" s="172">
        <f>Kalkulation_MS1!$AR$44/100*detail_MS1!$BO45</f>
        <v>0</v>
      </c>
      <c r="I647" s="172">
        <f>Kalkulation_MS1!$AR$44/100*detail_MS1!$CB45</f>
        <v>0</v>
      </c>
      <c r="J647" s="206">
        <f t="shared" si="68"/>
        <v>0</v>
      </c>
    </row>
    <row r="648" spans="1:10" hidden="1" outlineLevel="1">
      <c r="A648" s="1">
        <f t="shared" si="66"/>
        <v>0</v>
      </c>
      <c r="C648" s="172">
        <f>Kalkulation_MS1!$AS$44/100*detail_MS1!$B46</f>
        <v>0</v>
      </c>
      <c r="D648" s="172">
        <f>Kalkulation_MS1!$AS$44/100*detail_MS1!$O46</f>
        <v>0</v>
      </c>
      <c r="E648" s="172">
        <f>Kalkulation_MS1!$AS$44/100*detail_MS1!$AB46</f>
        <v>0</v>
      </c>
      <c r="F648" s="172">
        <f>Kalkulation_MS1!$AS$44/100*detail_MS1!$AO46</f>
        <v>0</v>
      </c>
      <c r="G648" s="172">
        <f>Kalkulation_MS1!$AS$44/100*detail_MS1!$BB46</f>
        <v>0</v>
      </c>
      <c r="H648" s="172">
        <f>Kalkulation_MS1!$AS$44/100*detail_MS1!$BO46</f>
        <v>0</v>
      </c>
      <c r="I648" s="172">
        <f>Kalkulation_MS1!$AS$44/100*detail_MS1!$CB46</f>
        <v>0</v>
      </c>
      <c r="J648" s="206">
        <f t="shared" si="68"/>
        <v>0</v>
      </c>
    </row>
    <row r="649" spans="1:10" hidden="1" outlineLevel="1">
      <c r="A649" s="88" t="s">
        <v>462</v>
      </c>
      <c r="B649" s="88"/>
      <c r="C649" s="201">
        <f>SUM(C609:C648)</f>
        <v>0</v>
      </c>
      <c r="D649" s="201">
        <f t="shared" ref="D649:J649" si="69">SUM(D609:D648)</f>
        <v>0</v>
      </c>
      <c r="E649" s="201">
        <f t="shared" si="69"/>
        <v>0</v>
      </c>
      <c r="F649" s="201">
        <f t="shared" si="69"/>
        <v>0</v>
      </c>
      <c r="G649" s="201">
        <f t="shared" si="69"/>
        <v>0</v>
      </c>
      <c r="H649" s="201">
        <f t="shared" si="69"/>
        <v>0</v>
      </c>
      <c r="I649" s="201">
        <f t="shared" si="69"/>
        <v>0</v>
      </c>
      <c r="J649" s="79">
        <f t="shared" si="69"/>
        <v>0</v>
      </c>
    </row>
    <row r="650" spans="1:10" hidden="1" outlineLevel="1">
      <c r="A650" s="203" t="s">
        <v>463</v>
      </c>
      <c r="J650" s="205">
        <f t="shared" ref="J650:J660" si="70">SUM(C650:I650)</f>
        <v>0</v>
      </c>
    </row>
    <row r="651" spans="1:10" hidden="1" outlineLevel="1">
      <c r="A651" s="1">
        <f t="shared" ref="A651:A660" si="71">A609</f>
        <v>0</v>
      </c>
      <c r="C651" s="172">
        <f>Kalkulation_MS1!$F$45/100*detail_MS1!B7</f>
        <v>0</v>
      </c>
      <c r="D651" s="172">
        <f>Kalkulation_MS1!$F$45/100*detail_MS1!O7</f>
        <v>0</v>
      </c>
      <c r="E651" s="172">
        <f>Kalkulation_MS1!$F$45/100*detail_MS1!AB7</f>
        <v>0</v>
      </c>
      <c r="F651" s="172">
        <f>Kalkulation_MS1!$F$45/100*detail_MS1!AO7</f>
        <v>0</v>
      </c>
      <c r="G651" s="172">
        <f>Kalkulation_MS1!$F$45/100*detail_MS1!BB7</f>
        <v>0</v>
      </c>
      <c r="H651" s="172">
        <f>Kalkulation_MS1!$F$45/100*detail_MS1!BO7</f>
        <v>0</v>
      </c>
      <c r="I651" s="172">
        <f>Kalkulation_MS1!$F$45/100*detail_MS1!CB7</f>
        <v>0</v>
      </c>
      <c r="J651" s="206">
        <f t="shared" si="70"/>
        <v>0</v>
      </c>
    </row>
    <row r="652" spans="1:10" hidden="1" outlineLevel="1">
      <c r="A652" s="1">
        <f t="shared" si="71"/>
        <v>0</v>
      </c>
      <c r="C652" s="172">
        <f>Kalkulation_MS1!$G$45/100*detail_MS1!B8</f>
        <v>0</v>
      </c>
      <c r="D652" s="172">
        <f>Kalkulation_MS1!$G$45/100*detail_MS1!O8</f>
        <v>0</v>
      </c>
      <c r="E652" s="172">
        <f>Kalkulation_MS1!$G$45/100*detail_MS1!AB8</f>
        <v>0</v>
      </c>
      <c r="F652" s="172">
        <f>Kalkulation_MS1!$G$45/100*detail_MS1!AO8</f>
        <v>0</v>
      </c>
      <c r="G652" s="172">
        <f>Kalkulation_MS1!$G$45/100*detail_MS1!BB8</f>
        <v>0</v>
      </c>
      <c r="H652" s="172">
        <f>Kalkulation_MS1!$G$45/100*detail_MS1!BO8</f>
        <v>0</v>
      </c>
      <c r="I652" s="172">
        <f>Kalkulation_MS1!$G$45/100*detail_MS1!CB8</f>
        <v>0</v>
      </c>
      <c r="J652" s="206">
        <f t="shared" si="70"/>
        <v>0</v>
      </c>
    </row>
    <row r="653" spans="1:10" hidden="1" outlineLevel="1">
      <c r="A653" s="1">
        <f t="shared" si="71"/>
        <v>0</v>
      </c>
      <c r="C653" s="172">
        <f>Kalkulation_MS1!$H$45/100*detail_MS1!B9</f>
        <v>0</v>
      </c>
      <c r="D653" s="172">
        <f>Kalkulation_MS1!$H$45/100*detail_MS1!O9</f>
        <v>0</v>
      </c>
      <c r="E653" s="172">
        <f>Kalkulation_MS1!$H$45/100*detail_MS1!AB9</f>
        <v>0</v>
      </c>
      <c r="F653" s="172">
        <f>Kalkulation_MS1!$H$45/100*detail_MS1!AO9</f>
        <v>0</v>
      </c>
      <c r="G653" s="172">
        <f>Kalkulation_MS1!$H$45/100*detail_MS1!BB9</f>
        <v>0</v>
      </c>
      <c r="H653" s="172">
        <f>Kalkulation_MS1!$H$45/100*detail_MS1!BO9</f>
        <v>0</v>
      </c>
      <c r="I653" s="172">
        <f>Kalkulation_MS1!$H$45/100*detail_MS1!CB9</f>
        <v>0</v>
      </c>
      <c r="J653" s="206">
        <f t="shared" si="70"/>
        <v>0</v>
      </c>
    </row>
    <row r="654" spans="1:10" hidden="1" outlineLevel="1">
      <c r="A654" s="1">
        <f t="shared" si="71"/>
        <v>0</v>
      </c>
      <c r="C654" s="172">
        <f>Kalkulation_MS1!$I$45/100*detail_MS1!B10</f>
        <v>0</v>
      </c>
      <c r="D654" s="172">
        <f>Kalkulation_MS1!$I$45/100*detail_MS1!O10</f>
        <v>0</v>
      </c>
      <c r="E654" s="172">
        <f>Kalkulation_MS1!$I$45/100*detail_MS1!AB10</f>
        <v>0</v>
      </c>
      <c r="F654" s="172">
        <f>Kalkulation_MS1!$I$45/100*detail_MS1!AO10</f>
        <v>0</v>
      </c>
      <c r="G654" s="172">
        <f>Kalkulation_MS1!$I$45/100*detail_MS1!BB10</f>
        <v>0</v>
      </c>
      <c r="H654" s="172">
        <f>Kalkulation_MS1!$I$45/100*detail_MS1!BO10</f>
        <v>0</v>
      </c>
      <c r="I654" s="172">
        <f>Kalkulation_MS1!$I$45/100*detail_MS1!CB10</f>
        <v>0</v>
      </c>
      <c r="J654" s="206">
        <f t="shared" si="70"/>
        <v>0</v>
      </c>
    </row>
    <row r="655" spans="1:10" hidden="1" outlineLevel="1">
      <c r="A655" s="1">
        <f t="shared" si="71"/>
        <v>0</v>
      </c>
      <c r="C655" s="172">
        <f>Kalkulation_MS1!$J$45/100*detail_MS1!B11</f>
        <v>0</v>
      </c>
      <c r="D655" s="172">
        <f>Kalkulation_MS1!$J$45/100*detail_MS1!O11</f>
        <v>0</v>
      </c>
      <c r="E655" s="172">
        <f>Kalkulation_MS1!$J$45/100*detail_MS1!AB11</f>
        <v>0</v>
      </c>
      <c r="F655" s="172">
        <f>Kalkulation_MS1!$J$45/100*detail_MS1!AO11</f>
        <v>0</v>
      </c>
      <c r="G655" s="172">
        <f>Kalkulation_MS1!$J$45/100*detail_MS1!BB11</f>
        <v>0</v>
      </c>
      <c r="H655" s="172">
        <f>Kalkulation_MS1!$J$45/100*detail_MS1!BO11</f>
        <v>0</v>
      </c>
      <c r="I655" s="172">
        <f>Kalkulation_MS1!$J$45/100*detail_MS1!CB11</f>
        <v>0</v>
      </c>
      <c r="J655" s="206">
        <f t="shared" si="70"/>
        <v>0</v>
      </c>
    </row>
    <row r="656" spans="1:10" hidden="1" outlineLevel="1">
      <c r="A656" s="1">
        <f t="shared" si="71"/>
        <v>0</v>
      </c>
      <c r="C656" s="172">
        <f>Kalkulation_MS1!$K$45/100*detail_MS1!B12</f>
        <v>0</v>
      </c>
      <c r="D656" s="172">
        <f>Kalkulation_MS1!$K$45/100*detail_MS1!O12</f>
        <v>0</v>
      </c>
      <c r="E656" s="172">
        <f>Kalkulation_MS1!$K$45/100*detail_MS1!AB12</f>
        <v>0</v>
      </c>
      <c r="F656" s="172">
        <f>Kalkulation_MS1!$K$45/100*detail_MS1!AO12</f>
        <v>0</v>
      </c>
      <c r="G656" s="172">
        <f>Kalkulation_MS1!$K$45/100*detail_MS1!BB12</f>
        <v>0</v>
      </c>
      <c r="H656" s="172">
        <f>Kalkulation_MS1!$K$45/100*detail_MS1!BO12</f>
        <v>0</v>
      </c>
      <c r="I656" s="172">
        <f>Kalkulation_MS1!$K$45/100*detail_MS1!CB12</f>
        <v>0</v>
      </c>
      <c r="J656" s="206">
        <f t="shared" si="70"/>
        <v>0</v>
      </c>
    </row>
    <row r="657" spans="1:10" hidden="1" outlineLevel="1">
      <c r="A657" s="1">
        <f t="shared" si="71"/>
        <v>0</v>
      </c>
      <c r="C657" s="172">
        <f>Kalkulation_MS1!$L$45/100*detail_MS1!B13</f>
        <v>0</v>
      </c>
      <c r="D657" s="172">
        <f>Kalkulation_MS1!$L$45/100*detail_MS1!O13</f>
        <v>0</v>
      </c>
      <c r="E657" s="172">
        <f>Kalkulation_MS1!$L$45/100*detail_MS1!AB13</f>
        <v>0</v>
      </c>
      <c r="F657" s="172">
        <f>Kalkulation_MS1!$L$45/100*detail_MS1!AO13</f>
        <v>0</v>
      </c>
      <c r="G657" s="172">
        <f>Kalkulation_MS1!$L$45/100*detail_MS1!BB13</f>
        <v>0</v>
      </c>
      <c r="H657" s="172">
        <f>Kalkulation_MS1!$L$45/100*detail_MS1!BO13</f>
        <v>0</v>
      </c>
      <c r="I657" s="172">
        <f>Kalkulation_MS1!$L$45/100*detail_MS1!CB13</f>
        <v>0</v>
      </c>
      <c r="J657" s="206">
        <f t="shared" si="70"/>
        <v>0</v>
      </c>
    </row>
    <row r="658" spans="1:10" hidden="1" outlineLevel="1">
      <c r="A658" s="1">
        <f t="shared" si="71"/>
        <v>0</v>
      </c>
      <c r="C658" s="172">
        <f>Kalkulation_MS1!$M$45/100*detail_MS1!B14</f>
        <v>0</v>
      </c>
      <c r="D658" s="172">
        <f>Kalkulation_MS1!$M$45/100*detail_MS1!O14</f>
        <v>0</v>
      </c>
      <c r="E658" s="172">
        <f>Kalkulation_MS1!$M$45/100*detail_MS1!AB14</f>
        <v>0</v>
      </c>
      <c r="F658" s="172">
        <f>Kalkulation_MS1!$M$45/100*detail_MS1!AO14</f>
        <v>0</v>
      </c>
      <c r="G658" s="172">
        <f>Kalkulation_MS1!$M$45/100*detail_MS1!BB14</f>
        <v>0</v>
      </c>
      <c r="H658" s="172">
        <f>Kalkulation_MS1!$M$45/100*detail_MS1!BO14</f>
        <v>0</v>
      </c>
      <c r="I658" s="172">
        <f>Kalkulation_MS1!$M$45/100*detail_MS1!CB14</f>
        <v>0</v>
      </c>
      <c r="J658" s="206">
        <f t="shared" si="70"/>
        <v>0</v>
      </c>
    </row>
    <row r="659" spans="1:10" hidden="1" outlineLevel="1">
      <c r="A659" s="1">
        <f t="shared" si="71"/>
        <v>0</v>
      </c>
      <c r="C659" s="172">
        <f>Kalkulation_MS1!$N$45/100*detail_MS1!B15</f>
        <v>0</v>
      </c>
      <c r="D659" s="172">
        <f>Kalkulation_MS1!$N$45/100*detail_MS1!O15</f>
        <v>0</v>
      </c>
      <c r="E659" s="172">
        <f>Kalkulation_MS1!$N$45/100*detail_MS1!AB15</f>
        <v>0</v>
      </c>
      <c r="F659" s="172">
        <f>Kalkulation_MS1!$N$45/100*detail_MS1!AO15</f>
        <v>0</v>
      </c>
      <c r="G659" s="172">
        <f>Kalkulation_MS1!$N$45/100*detail_MS1!BB15</f>
        <v>0</v>
      </c>
      <c r="H659" s="172">
        <f>Kalkulation_MS1!$N$45/100*detail_MS1!BO15</f>
        <v>0</v>
      </c>
      <c r="I659" s="172">
        <f>Kalkulation_MS1!$N$45/100*detail_MS1!CB15</f>
        <v>0</v>
      </c>
      <c r="J659" s="206">
        <f t="shared" si="70"/>
        <v>0</v>
      </c>
    </row>
    <row r="660" spans="1:10" hidden="1" outlineLevel="1">
      <c r="A660" s="1">
        <f t="shared" si="71"/>
        <v>0</v>
      </c>
      <c r="C660" s="172">
        <f>Kalkulation_MS1!$O$45/100*detail_MS1!B16</f>
        <v>0</v>
      </c>
      <c r="D660" s="172">
        <f>Kalkulation_MS1!$O$45/100*detail_MS1!O16</f>
        <v>0</v>
      </c>
      <c r="E660" s="172">
        <f>Kalkulation_MS1!$O$45/100*detail_MS1!AB16</f>
        <v>0</v>
      </c>
      <c r="F660" s="172">
        <f>Kalkulation_MS1!$O$45/100*detail_MS1!AO16</f>
        <v>0</v>
      </c>
      <c r="G660" s="172">
        <f>Kalkulation_MS1!$O$45/100*detail_MS1!BB16</f>
        <v>0</v>
      </c>
      <c r="H660" s="172">
        <f>Kalkulation_MS1!$O$45/100*detail_MS1!BO16</f>
        <v>0</v>
      </c>
      <c r="I660" s="172">
        <f>Kalkulation_MS1!$O$45/100*detail_MS1!CB16</f>
        <v>0</v>
      </c>
      <c r="J660" s="206">
        <f t="shared" si="70"/>
        <v>0</v>
      </c>
    </row>
    <row r="661" spans="1:10" hidden="1" outlineLevel="1">
      <c r="A661" s="1">
        <f t="shared" ref="A661:A690" si="72">A619</f>
        <v>0</v>
      </c>
      <c r="C661" s="172">
        <f>Kalkulation_MS1!$P$45/100*detail_MS1!B17</f>
        <v>0</v>
      </c>
      <c r="D661" s="172">
        <f>Kalkulation_MS1!$P$45/100*detail_MS1!O17</f>
        <v>0</v>
      </c>
      <c r="E661" s="172">
        <f>Kalkulation_MS1!$P$45/100*detail_MS1!AB17</f>
        <v>0</v>
      </c>
      <c r="F661" s="172">
        <f>Kalkulation_MS1!$P$45/100*detail_MS1!AO17</f>
        <v>0</v>
      </c>
      <c r="G661" s="172">
        <f>Kalkulation_MS1!$P$45/100*detail_MS1!BB17</f>
        <v>0</v>
      </c>
      <c r="H661" s="172">
        <f>Kalkulation_MS1!$P$45/100*detail_MS1!BO17</f>
        <v>0</v>
      </c>
      <c r="I661" s="172">
        <f>Kalkulation_MS1!$P$45/100*detail_MS1!CB17</f>
        <v>0</v>
      </c>
      <c r="J661" s="206">
        <f t="shared" ref="J661:J664" si="73">SUM(C661:I661)</f>
        <v>0</v>
      </c>
    </row>
    <row r="662" spans="1:10" hidden="1" outlineLevel="1">
      <c r="A662" s="1">
        <f t="shared" si="72"/>
        <v>0</v>
      </c>
      <c r="C662" s="172">
        <f>Kalkulation_MS1!$Q$45/100*detail_MS1!B18</f>
        <v>0</v>
      </c>
      <c r="D662" s="172">
        <f>Kalkulation_MS1!$Q$45/100*detail_MS1!O18</f>
        <v>0</v>
      </c>
      <c r="E662" s="172">
        <f>Kalkulation_MS1!$Q$45/100*detail_MS1!AB18</f>
        <v>0</v>
      </c>
      <c r="F662" s="172">
        <f>Kalkulation_MS1!$Q$45/100*detail_MS1!AO18</f>
        <v>0</v>
      </c>
      <c r="G662" s="172">
        <f>Kalkulation_MS1!$Q$45/100*detail_MS1!BB18</f>
        <v>0</v>
      </c>
      <c r="H662" s="172">
        <f>Kalkulation_MS1!$Q$45/100*detail_MS1!BO18</f>
        <v>0</v>
      </c>
      <c r="I662" s="172">
        <f>Kalkulation_MS1!$Q$45/100*detail_MS1!CB18</f>
        <v>0</v>
      </c>
      <c r="J662" s="206">
        <f t="shared" si="73"/>
        <v>0</v>
      </c>
    </row>
    <row r="663" spans="1:10" hidden="1" outlineLevel="1">
      <c r="A663" s="1">
        <f t="shared" si="72"/>
        <v>0</v>
      </c>
      <c r="C663" s="172">
        <f>Kalkulation_MS1!$R$45/100*detail_MS1!B19</f>
        <v>0</v>
      </c>
      <c r="D663" s="172">
        <f>Kalkulation_MS1!$R$45/100*detail_MS1!O19</f>
        <v>0</v>
      </c>
      <c r="E663" s="172">
        <f>Kalkulation_MS1!$R$45/100*detail_MS1!AB19</f>
        <v>0</v>
      </c>
      <c r="F663" s="172">
        <f>Kalkulation_MS1!$R$45/100*detail_MS1!AO19</f>
        <v>0</v>
      </c>
      <c r="G663" s="172">
        <f>Kalkulation_MS1!$R$45/100*detail_MS1!BB19</f>
        <v>0</v>
      </c>
      <c r="H663" s="172">
        <f>Kalkulation_MS1!$R$45/100*detail_MS1!BO19</f>
        <v>0</v>
      </c>
      <c r="I663" s="172">
        <f>Kalkulation_MS1!$R$45/100*detail_MS1!CB19</f>
        <v>0</v>
      </c>
      <c r="J663" s="206">
        <f t="shared" si="73"/>
        <v>0</v>
      </c>
    </row>
    <row r="664" spans="1:10" hidden="1" outlineLevel="1">
      <c r="A664" s="1">
        <f t="shared" si="72"/>
        <v>0</v>
      </c>
      <c r="C664" s="172">
        <f>Kalkulation_MS1!$S$45/100*detail_MS1!$B20</f>
        <v>0</v>
      </c>
      <c r="D664" s="172">
        <f>Kalkulation_MS1!$S$45/100*detail_MS1!$O20</f>
        <v>0</v>
      </c>
      <c r="E664" s="172">
        <f>Kalkulation_MS1!$S$45/100*detail_MS1!$AB20</f>
        <v>0</v>
      </c>
      <c r="F664" s="172">
        <f>Kalkulation_MS1!$S$45/100*detail_MS1!$AO20</f>
        <v>0</v>
      </c>
      <c r="G664" s="172">
        <f>Kalkulation_MS1!$S$45/100*detail_MS1!$BB20</f>
        <v>0</v>
      </c>
      <c r="H664" s="172">
        <f>Kalkulation_MS1!$S$45/100*detail_MS1!$BO20</f>
        <v>0</v>
      </c>
      <c r="I664" s="172">
        <f>Kalkulation_MS1!$S$45/100*detail_MS1!$CB20</f>
        <v>0</v>
      </c>
      <c r="J664" s="206">
        <f t="shared" si="73"/>
        <v>0</v>
      </c>
    </row>
    <row r="665" spans="1:10" hidden="1" outlineLevel="1">
      <c r="A665" s="1">
        <f t="shared" si="72"/>
        <v>0</v>
      </c>
      <c r="C665" s="172">
        <f>Kalkulation_MS1!$T$45/100*detail_MS1!$B21</f>
        <v>0</v>
      </c>
      <c r="D665" s="172">
        <f>Kalkulation_MS1!$T$45/100*detail_MS1!$O21</f>
        <v>0</v>
      </c>
      <c r="E665" s="172">
        <f>Kalkulation_MS1!$T$45/100*detail_MS1!$AB21</f>
        <v>0</v>
      </c>
      <c r="F665" s="172">
        <f>Kalkulation_MS1!$T$45/100*detail_MS1!$AO21</f>
        <v>0</v>
      </c>
      <c r="G665" s="172">
        <f>Kalkulation_MS1!$T$45/100*detail_MS1!$BB21</f>
        <v>0</v>
      </c>
      <c r="H665" s="172">
        <f>Kalkulation_MS1!$T$45/100*detail_MS1!$BO21</f>
        <v>0</v>
      </c>
      <c r="I665" s="172">
        <f>Kalkulation_MS1!$T$45/100*detail_MS1!$CB21</f>
        <v>0</v>
      </c>
      <c r="J665" s="206">
        <f t="shared" ref="J665:J690" si="74">SUM(C665:I665)</f>
        <v>0</v>
      </c>
    </row>
    <row r="666" spans="1:10" hidden="1" outlineLevel="1">
      <c r="A666" s="1">
        <f t="shared" si="72"/>
        <v>0</v>
      </c>
      <c r="C666" s="172">
        <f>Kalkulation_MS1!$U$45/100*detail_MS1!$B22</f>
        <v>0</v>
      </c>
      <c r="D666" s="172">
        <f>Kalkulation_MS1!$U$45/100*detail_MS1!$O22</f>
        <v>0</v>
      </c>
      <c r="E666" s="172">
        <f>Kalkulation_MS1!$U$45/100*detail_MS1!$AB22</f>
        <v>0</v>
      </c>
      <c r="F666" s="172">
        <f>Kalkulation_MS1!$U$45/100*detail_MS1!$AO22</f>
        <v>0</v>
      </c>
      <c r="G666" s="172">
        <f>Kalkulation_MS1!$U$45/100*detail_MS1!$BB22</f>
        <v>0</v>
      </c>
      <c r="H666" s="172">
        <f>Kalkulation_MS1!$U$45/100*detail_MS1!$BO22</f>
        <v>0</v>
      </c>
      <c r="I666" s="172">
        <f>Kalkulation_MS1!$U$45/100*detail_MS1!$CB22</f>
        <v>0</v>
      </c>
      <c r="J666" s="206">
        <f t="shared" si="74"/>
        <v>0</v>
      </c>
    </row>
    <row r="667" spans="1:10" hidden="1" outlineLevel="1">
      <c r="A667" s="1">
        <f t="shared" si="72"/>
        <v>0</v>
      </c>
      <c r="C667" s="172">
        <f>Kalkulation_MS1!$V$45/100*detail_MS1!$B23</f>
        <v>0</v>
      </c>
      <c r="D667" s="172">
        <f>Kalkulation_MS1!$V$45/100*detail_MS1!$O23</f>
        <v>0</v>
      </c>
      <c r="E667" s="172">
        <f>Kalkulation_MS1!$V$45/100*detail_MS1!$AB23</f>
        <v>0</v>
      </c>
      <c r="F667" s="172">
        <f>Kalkulation_MS1!$V$45/100*detail_MS1!$AO23</f>
        <v>0</v>
      </c>
      <c r="G667" s="172">
        <f>Kalkulation_MS1!$V$45/100*detail_MS1!$BB23</f>
        <v>0</v>
      </c>
      <c r="H667" s="172">
        <f>Kalkulation_MS1!$V$45/100*detail_MS1!$BO23</f>
        <v>0</v>
      </c>
      <c r="I667" s="172">
        <f>Kalkulation_MS1!$V$45/100*detail_MS1!$CB23</f>
        <v>0</v>
      </c>
      <c r="J667" s="206">
        <f t="shared" si="74"/>
        <v>0</v>
      </c>
    </row>
    <row r="668" spans="1:10" hidden="1" outlineLevel="1">
      <c r="A668" s="1">
        <f t="shared" si="72"/>
        <v>0</v>
      </c>
      <c r="C668" s="172">
        <f>Kalkulation_MS1!$W$45/100*detail_MS1!$B24</f>
        <v>0</v>
      </c>
      <c r="D668" s="172">
        <f>Kalkulation_MS1!$W$45/100*detail_MS1!$O24</f>
        <v>0</v>
      </c>
      <c r="E668" s="172">
        <f>Kalkulation_MS1!$W$45/100*detail_MS1!$AB24</f>
        <v>0</v>
      </c>
      <c r="F668" s="172">
        <f>Kalkulation_MS1!$W$45/100*detail_MS1!$AO24</f>
        <v>0</v>
      </c>
      <c r="G668" s="172">
        <f>Kalkulation_MS1!$W$45/100*detail_MS1!$BB24</f>
        <v>0</v>
      </c>
      <c r="H668" s="172">
        <f>Kalkulation_MS1!$W$45/100*detail_MS1!$BO24</f>
        <v>0</v>
      </c>
      <c r="I668" s="172">
        <f>Kalkulation_MS1!$W$45/100*detail_MS1!$CB24</f>
        <v>0</v>
      </c>
      <c r="J668" s="206">
        <f t="shared" si="74"/>
        <v>0</v>
      </c>
    </row>
    <row r="669" spans="1:10" hidden="1" outlineLevel="1">
      <c r="A669" s="1">
        <f t="shared" si="72"/>
        <v>0</v>
      </c>
      <c r="C669" s="172">
        <f>Kalkulation_MS1!$X$45/100*detail_MS1!$B25</f>
        <v>0</v>
      </c>
      <c r="D669" s="172">
        <f>Kalkulation_MS1!$X$45/100*detail_MS1!$O25</f>
        <v>0</v>
      </c>
      <c r="E669" s="172">
        <f>Kalkulation_MS1!$X$45/100*detail_MS1!$AB25</f>
        <v>0</v>
      </c>
      <c r="F669" s="172">
        <f>Kalkulation_MS1!$X$45/100*detail_MS1!$AO25</f>
        <v>0</v>
      </c>
      <c r="G669" s="172">
        <f>Kalkulation_MS1!$X$45/100*detail_MS1!$BB25</f>
        <v>0</v>
      </c>
      <c r="H669" s="172">
        <f>Kalkulation_MS1!$X$45/100*detail_MS1!$BO25</f>
        <v>0</v>
      </c>
      <c r="I669" s="172">
        <f>Kalkulation_MS1!$X$45/100*detail_MS1!$CB25</f>
        <v>0</v>
      </c>
      <c r="J669" s="206">
        <f t="shared" si="74"/>
        <v>0</v>
      </c>
    </row>
    <row r="670" spans="1:10" hidden="1" outlineLevel="1">
      <c r="A670" s="1">
        <f t="shared" si="72"/>
        <v>0</v>
      </c>
      <c r="C670" s="172">
        <f>Kalkulation_MS1!$Y$45/100*detail_MS1!$B26</f>
        <v>0</v>
      </c>
      <c r="D670" s="172">
        <f>Kalkulation_MS1!$Y$45/100*detail_MS1!$O26</f>
        <v>0</v>
      </c>
      <c r="E670" s="172">
        <f>Kalkulation_MS1!$Y$45/100*detail_MS1!$AB26</f>
        <v>0</v>
      </c>
      <c r="F670" s="172">
        <f>Kalkulation_MS1!$Y$45/100*detail_MS1!$AO26</f>
        <v>0</v>
      </c>
      <c r="G670" s="172">
        <f>Kalkulation_MS1!$Y$45/100*detail_MS1!$BB26</f>
        <v>0</v>
      </c>
      <c r="H670" s="172">
        <f>Kalkulation_MS1!$Y$45/100*detail_MS1!$BO26</f>
        <v>0</v>
      </c>
      <c r="I670" s="172">
        <f>Kalkulation_MS1!$Y$45/100*detail_MS1!$CB26</f>
        <v>0</v>
      </c>
      <c r="J670" s="206">
        <f t="shared" si="74"/>
        <v>0</v>
      </c>
    </row>
    <row r="671" spans="1:10" hidden="1" outlineLevel="1">
      <c r="A671" s="1">
        <f t="shared" si="72"/>
        <v>0</v>
      </c>
      <c r="C671" s="172">
        <f>Kalkulation_MS1!$Z$45/100*detail_MS1!$B27</f>
        <v>0</v>
      </c>
      <c r="D671" s="172">
        <f>Kalkulation_MS1!$Z$45/100*detail_MS1!$O27</f>
        <v>0</v>
      </c>
      <c r="E671" s="172">
        <f>Kalkulation_MS1!$Z$45/100*detail_MS1!$AB27</f>
        <v>0</v>
      </c>
      <c r="F671" s="172">
        <f>Kalkulation_MS1!$Z$45/100*detail_MS1!$AO27</f>
        <v>0</v>
      </c>
      <c r="G671" s="172">
        <f>Kalkulation_MS1!$Z$45/100*detail_MS1!$BB27</f>
        <v>0</v>
      </c>
      <c r="H671" s="172">
        <f>Kalkulation_MS1!$Z$45/100*detail_MS1!$BO27</f>
        <v>0</v>
      </c>
      <c r="I671" s="172">
        <f>Kalkulation_MS1!$Z$45/100*detail_MS1!$CB27</f>
        <v>0</v>
      </c>
      <c r="J671" s="206">
        <f t="shared" si="74"/>
        <v>0</v>
      </c>
    </row>
    <row r="672" spans="1:10" hidden="1" outlineLevel="1">
      <c r="A672" s="1">
        <f t="shared" si="72"/>
        <v>0</v>
      </c>
      <c r="C672" s="172">
        <f>Kalkulation_MS1!$AA$45/100*detail_MS1!$B28</f>
        <v>0</v>
      </c>
      <c r="D672" s="172">
        <f>Kalkulation_MS1!$AA$45/100*detail_MS1!$O28</f>
        <v>0</v>
      </c>
      <c r="E672" s="172">
        <f>Kalkulation_MS1!$AA$45/100*detail_MS1!$AB28</f>
        <v>0</v>
      </c>
      <c r="F672" s="172">
        <f>Kalkulation_MS1!$AA$45/100*detail_MS1!$AO28</f>
        <v>0</v>
      </c>
      <c r="G672" s="172">
        <f>Kalkulation_MS1!$AA$45/100*detail_MS1!$BB28</f>
        <v>0</v>
      </c>
      <c r="H672" s="172">
        <f>Kalkulation_MS1!$AA$45/100*detail_MS1!$BO28</f>
        <v>0</v>
      </c>
      <c r="I672" s="172">
        <f>Kalkulation_MS1!$AA$45/100*detail_MS1!$CB28</f>
        <v>0</v>
      </c>
      <c r="J672" s="206">
        <f t="shared" si="74"/>
        <v>0</v>
      </c>
    </row>
    <row r="673" spans="1:10" hidden="1" outlineLevel="1">
      <c r="A673" s="1">
        <f t="shared" si="72"/>
        <v>0</v>
      </c>
      <c r="C673" s="172">
        <f>Kalkulation_MS1!$AB$45/100*detail_MS1!$B29</f>
        <v>0</v>
      </c>
      <c r="D673" s="172">
        <f>Kalkulation_MS1!$AB$45/100*detail_MS1!$O29</f>
        <v>0</v>
      </c>
      <c r="E673" s="172">
        <f>Kalkulation_MS1!$AB$45/100*detail_MS1!$AB29</f>
        <v>0</v>
      </c>
      <c r="F673" s="172">
        <f>Kalkulation_MS1!$AB$45/100*detail_MS1!$AO29</f>
        <v>0</v>
      </c>
      <c r="G673" s="172">
        <f>Kalkulation_MS1!$AB$45/100*detail_MS1!$BB29</f>
        <v>0</v>
      </c>
      <c r="H673" s="172">
        <f>Kalkulation_MS1!$AB$45/100*detail_MS1!$BO29</f>
        <v>0</v>
      </c>
      <c r="I673" s="172">
        <f>Kalkulation_MS1!$AB$45/100*detail_MS1!$CB29</f>
        <v>0</v>
      </c>
      <c r="J673" s="206">
        <f t="shared" si="74"/>
        <v>0</v>
      </c>
    </row>
    <row r="674" spans="1:10" hidden="1" outlineLevel="1">
      <c r="A674" s="1">
        <f t="shared" si="72"/>
        <v>0</v>
      </c>
      <c r="C674" s="172">
        <f>Kalkulation_MS1!$AC$45/100*detail_MS1!$B30</f>
        <v>0</v>
      </c>
      <c r="D674" s="172">
        <f>Kalkulation_MS1!$AC$45/100*detail_MS1!$O30</f>
        <v>0</v>
      </c>
      <c r="E674" s="172">
        <f>Kalkulation_MS1!$AC$45/100*detail_MS1!$AB30</f>
        <v>0</v>
      </c>
      <c r="F674" s="172">
        <f>Kalkulation_MS1!$AC$45/100*detail_MS1!$AO30</f>
        <v>0</v>
      </c>
      <c r="G674" s="172">
        <f>Kalkulation_MS1!$AC$45/100*detail_MS1!$BB30</f>
        <v>0</v>
      </c>
      <c r="H674" s="172">
        <f>Kalkulation_MS1!$AC$45/100*detail_MS1!$BO30</f>
        <v>0</v>
      </c>
      <c r="I674" s="172">
        <f>Kalkulation_MS1!$AC$45/100*detail_MS1!$CB30</f>
        <v>0</v>
      </c>
      <c r="J674" s="206">
        <f t="shared" si="74"/>
        <v>0</v>
      </c>
    </row>
    <row r="675" spans="1:10" hidden="1" outlineLevel="1">
      <c r="A675" s="1">
        <f t="shared" si="72"/>
        <v>0</v>
      </c>
      <c r="C675" s="172">
        <f>Kalkulation_MS1!$AD$45/100*detail_MS1!$B31</f>
        <v>0</v>
      </c>
      <c r="D675" s="172">
        <f>Kalkulation_MS1!$AD$45/100*detail_MS1!$O31</f>
        <v>0</v>
      </c>
      <c r="E675" s="172">
        <f>Kalkulation_MS1!$AD$45/100*detail_MS1!$AB31</f>
        <v>0</v>
      </c>
      <c r="F675" s="172">
        <f>Kalkulation_MS1!$AD$45/100*detail_MS1!$AO31</f>
        <v>0</v>
      </c>
      <c r="G675" s="172">
        <f>Kalkulation_MS1!$AD$45/100*detail_MS1!$BB31</f>
        <v>0</v>
      </c>
      <c r="H675" s="172">
        <f>Kalkulation_MS1!$AD$45/100*detail_MS1!$BO31</f>
        <v>0</v>
      </c>
      <c r="I675" s="172">
        <f>Kalkulation_MS1!$AD$45/100*detail_MS1!$CB31</f>
        <v>0</v>
      </c>
      <c r="J675" s="206">
        <f t="shared" si="74"/>
        <v>0</v>
      </c>
    </row>
    <row r="676" spans="1:10" hidden="1" outlineLevel="1">
      <c r="A676" s="1">
        <f t="shared" si="72"/>
        <v>0</v>
      </c>
      <c r="C676" s="172">
        <f>Kalkulation_MS1!$AE$45/100*detail_MS1!$B32</f>
        <v>0</v>
      </c>
      <c r="D676" s="172">
        <f>Kalkulation_MS1!$AE$45/100*detail_MS1!$O32</f>
        <v>0</v>
      </c>
      <c r="E676" s="172">
        <f>Kalkulation_MS1!$AE$45/100*detail_MS1!$AB32</f>
        <v>0</v>
      </c>
      <c r="F676" s="172">
        <f>Kalkulation_MS1!$AE$45/100*detail_MS1!$AO32</f>
        <v>0</v>
      </c>
      <c r="G676" s="172">
        <f>Kalkulation_MS1!$AE$45/100*detail_MS1!$BB32</f>
        <v>0</v>
      </c>
      <c r="H676" s="172">
        <f>Kalkulation_MS1!$AE$45/100*detail_MS1!$BO32</f>
        <v>0</v>
      </c>
      <c r="I676" s="172">
        <f>Kalkulation_MS1!$AE$45/100*detail_MS1!$CB32</f>
        <v>0</v>
      </c>
      <c r="J676" s="206">
        <f t="shared" si="74"/>
        <v>0</v>
      </c>
    </row>
    <row r="677" spans="1:10" hidden="1" outlineLevel="1">
      <c r="A677" s="1">
        <f t="shared" si="72"/>
        <v>0</v>
      </c>
      <c r="C677" s="172">
        <f>Kalkulation_MS1!$AF$45/100*detail_MS1!$B33</f>
        <v>0</v>
      </c>
      <c r="D677" s="172">
        <f>Kalkulation_MS1!$AF$45/100*detail_MS1!$O33</f>
        <v>0</v>
      </c>
      <c r="E677" s="172">
        <f>Kalkulation_MS1!$AF$45/100*detail_MS1!$AB33</f>
        <v>0</v>
      </c>
      <c r="F677" s="172">
        <f>Kalkulation_MS1!$AF$45/100*detail_MS1!$AO33</f>
        <v>0</v>
      </c>
      <c r="G677" s="172">
        <f>Kalkulation_MS1!$AF$45/100*detail_MS1!$BB33</f>
        <v>0</v>
      </c>
      <c r="H677" s="172">
        <f>Kalkulation_MS1!$AF$45/100*detail_MS1!$BO33</f>
        <v>0</v>
      </c>
      <c r="I677" s="172">
        <f>Kalkulation_MS1!$AF$45/100*detail_MS1!$CB33</f>
        <v>0</v>
      </c>
      <c r="J677" s="206">
        <f t="shared" si="74"/>
        <v>0</v>
      </c>
    </row>
    <row r="678" spans="1:10" hidden="1" outlineLevel="1">
      <c r="A678" s="1">
        <f t="shared" si="72"/>
        <v>0</v>
      </c>
      <c r="C678" s="172">
        <f>Kalkulation_MS1!$AG$45/100*detail_MS1!$B34</f>
        <v>0</v>
      </c>
      <c r="D678" s="172">
        <f>Kalkulation_MS1!$AG$45/100*detail_MS1!$O34</f>
        <v>0</v>
      </c>
      <c r="E678" s="172">
        <f>Kalkulation_MS1!$AG$45/100*detail_MS1!$AB34</f>
        <v>0</v>
      </c>
      <c r="F678" s="172">
        <f>Kalkulation_MS1!$AG$45/100*detail_MS1!$AO34</f>
        <v>0</v>
      </c>
      <c r="G678" s="172">
        <f>Kalkulation_MS1!$AG$45/100*detail_MS1!$BB34</f>
        <v>0</v>
      </c>
      <c r="H678" s="172">
        <f>Kalkulation_MS1!$AG$45/100*detail_MS1!$BO34</f>
        <v>0</v>
      </c>
      <c r="I678" s="172">
        <f>Kalkulation_MS1!$AG$45/100*detail_MS1!$CB34</f>
        <v>0</v>
      </c>
      <c r="J678" s="206">
        <f t="shared" si="74"/>
        <v>0</v>
      </c>
    </row>
    <row r="679" spans="1:10" hidden="1" outlineLevel="1">
      <c r="A679" s="1">
        <f t="shared" si="72"/>
        <v>0</v>
      </c>
      <c r="C679" s="172">
        <f>Kalkulation_MS1!$AH$45/100*detail_MS1!$B35</f>
        <v>0</v>
      </c>
      <c r="D679" s="172">
        <f>Kalkulation_MS1!$AH$45/100*detail_MS1!$O35</f>
        <v>0</v>
      </c>
      <c r="E679" s="172">
        <f>Kalkulation_MS1!$AH$45/100*detail_MS1!$AB35</f>
        <v>0</v>
      </c>
      <c r="F679" s="172">
        <f>Kalkulation_MS1!$AH$45/100*detail_MS1!$AO35</f>
        <v>0</v>
      </c>
      <c r="G679" s="172">
        <f>Kalkulation_MS1!$AH$45/100*detail_MS1!$BB35</f>
        <v>0</v>
      </c>
      <c r="H679" s="172">
        <f>Kalkulation_MS1!$AH$45/100*detail_MS1!$BO35</f>
        <v>0</v>
      </c>
      <c r="I679" s="172">
        <f>Kalkulation_MS1!$AH$45/100*detail_MS1!$CB35</f>
        <v>0</v>
      </c>
      <c r="J679" s="206">
        <f t="shared" si="74"/>
        <v>0</v>
      </c>
    </row>
    <row r="680" spans="1:10" hidden="1" outlineLevel="1">
      <c r="A680" s="1">
        <f t="shared" si="72"/>
        <v>0</v>
      </c>
      <c r="C680" s="172">
        <f>Kalkulation_MS1!$AI$45/100*detail_MS1!$B36</f>
        <v>0</v>
      </c>
      <c r="D680" s="172">
        <f>Kalkulation_MS1!$AI$45/100*detail_MS1!$O36</f>
        <v>0</v>
      </c>
      <c r="E680" s="172">
        <f>Kalkulation_MS1!$AI$45/100*detail_MS1!$AB36</f>
        <v>0</v>
      </c>
      <c r="F680" s="172">
        <f>Kalkulation_MS1!$AI$45/100*detail_MS1!$AO36</f>
        <v>0</v>
      </c>
      <c r="G680" s="172">
        <f>Kalkulation_MS1!$AI$45/100*detail_MS1!$BB36</f>
        <v>0</v>
      </c>
      <c r="H680" s="172">
        <f>Kalkulation_MS1!$AI$45/100*detail_MS1!$BO36</f>
        <v>0</v>
      </c>
      <c r="I680" s="172">
        <f>Kalkulation_MS1!$AI$45/100*detail_MS1!$CB36</f>
        <v>0</v>
      </c>
      <c r="J680" s="206">
        <f t="shared" si="74"/>
        <v>0</v>
      </c>
    </row>
    <row r="681" spans="1:10" hidden="1" outlineLevel="1">
      <c r="A681" s="1">
        <f t="shared" si="72"/>
        <v>0</v>
      </c>
      <c r="C681" s="172">
        <f>Kalkulation_MS1!$AJ$45/100*detail_MS1!$B37</f>
        <v>0</v>
      </c>
      <c r="D681" s="172">
        <f>Kalkulation_MS1!$AJ$45/100*detail_MS1!$O37</f>
        <v>0</v>
      </c>
      <c r="E681" s="172">
        <f>Kalkulation_MS1!$AJ$45/100*detail_MS1!$AB37</f>
        <v>0</v>
      </c>
      <c r="F681" s="172">
        <f>Kalkulation_MS1!$AJ$45/100*detail_MS1!$AO37</f>
        <v>0</v>
      </c>
      <c r="G681" s="172">
        <f>Kalkulation_MS1!$AJ$45/100*detail_MS1!$BB37</f>
        <v>0</v>
      </c>
      <c r="H681" s="172">
        <f>Kalkulation_MS1!$AJ$45/100*detail_MS1!$BO37</f>
        <v>0</v>
      </c>
      <c r="I681" s="172">
        <f>Kalkulation_MS1!$AJ$45/100*detail_MS1!$CB37</f>
        <v>0</v>
      </c>
      <c r="J681" s="206">
        <f t="shared" si="74"/>
        <v>0</v>
      </c>
    </row>
    <row r="682" spans="1:10" hidden="1" outlineLevel="1">
      <c r="A682" s="1">
        <f t="shared" si="72"/>
        <v>0</v>
      </c>
      <c r="C682" s="172">
        <f>Kalkulation_MS1!$AK$45/100*detail_MS1!$B38</f>
        <v>0</v>
      </c>
      <c r="D682" s="172">
        <f>Kalkulation_MS1!$AK$45/100*detail_MS1!$O38</f>
        <v>0</v>
      </c>
      <c r="E682" s="172">
        <f>Kalkulation_MS1!$AK$45/100*detail_MS1!$AB38</f>
        <v>0</v>
      </c>
      <c r="F682" s="172">
        <f>Kalkulation_MS1!$AK$45/100*detail_MS1!$AO38</f>
        <v>0</v>
      </c>
      <c r="G682" s="172">
        <f>Kalkulation_MS1!$AK$45/100*detail_MS1!$BB38</f>
        <v>0</v>
      </c>
      <c r="H682" s="172">
        <f>Kalkulation_MS1!$AK$45/100*detail_MS1!$BO38</f>
        <v>0</v>
      </c>
      <c r="I682" s="172">
        <f>Kalkulation_MS1!$AK$45/100*detail_MS1!$CB38</f>
        <v>0</v>
      </c>
      <c r="J682" s="206">
        <f t="shared" si="74"/>
        <v>0</v>
      </c>
    </row>
    <row r="683" spans="1:10" hidden="1" outlineLevel="1">
      <c r="A683" s="1">
        <f t="shared" si="72"/>
        <v>0</v>
      </c>
      <c r="C683" s="172">
        <f>Kalkulation_MS1!$AL$45/100*detail_MS1!$B39</f>
        <v>0</v>
      </c>
      <c r="D683" s="172">
        <f>Kalkulation_MS1!$AL$45/100*detail_MS1!$O39</f>
        <v>0</v>
      </c>
      <c r="E683" s="172">
        <f>Kalkulation_MS1!$AL$45/100*detail_MS1!$AB39</f>
        <v>0</v>
      </c>
      <c r="F683" s="172">
        <f>Kalkulation_MS1!$AL$45/100*detail_MS1!$AO39</f>
        <v>0</v>
      </c>
      <c r="G683" s="172">
        <f>Kalkulation_MS1!$AL$45/100*detail_MS1!$BB39</f>
        <v>0</v>
      </c>
      <c r="H683" s="172">
        <f>Kalkulation_MS1!$AL$45/100*detail_MS1!$BO39</f>
        <v>0</v>
      </c>
      <c r="I683" s="172">
        <f>Kalkulation_MS1!$AL$45/100*detail_MS1!$CB39</f>
        <v>0</v>
      </c>
      <c r="J683" s="206">
        <f t="shared" si="74"/>
        <v>0</v>
      </c>
    </row>
    <row r="684" spans="1:10" hidden="1" outlineLevel="1">
      <c r="A684" s="1">
        <f t="shared" si="72"/>
        <v>0</v>
      </c>
      <c r="C684" s="172">
        <f>Kalkulation_MS1!$AM$45/100*detail_MS1!$B40</f>
        <v>0</v>
      </c>
      <c r="D684" s="172">
        <f>Kalkulation_MS1!$AM$45/100*detail_MS1!$O40</f>
        <v>0</v>
      </c>
      <c r="E684" s="172">
        <f>Kalkulation_MS1!$AM$45/100*detail_MS1!$AB40</f>
        <v>0</v>
      </c>
      <c r="F684" s="172">
        <f>Kalkulation_MS1!$AM$45/100*detail_MS1!$AO40</f>
        <v>0</v>
      </c>
      <c r="G684" s="172">
        <f>Kalkulation_MS1!$AM$45/100*detail_MS1!$BB40</f>
        <v>0</v>
      </c>
      <c r="H684" s="172">
        <f>Kalkulation_MS1!$AM$45/100*detail_MS1!$BO40</f>
        <v>0</v>
      </c>
      <c r="I684" s="172">
        <f>Kalkulation_MS1!$AM$45/100*detail_MS1!$CB40</f>
        <v>0</v>
      </c>
      <c r="J684" s="206">
        <f t="shared" si="74"/>
        <v>0</v>
      </c>
    </row>
    <row r="685" spans="1:10" hidden="1" outlineLevel="1">
      <c r="A685" s="1">
        <f t="shared" si="72"/>
        <v>0</v>
      </c>
      <c r="C685" s="172">
        <f>Kalkulation_MS1!$AN$45/100*detail_MS1!$B41</f>
        <v>0</v>
      </c>
      <c r="D685" s="172">
        <f>Kalkulation_MS1!$AN$45/100*detail_MS1!$O41</f>
        <v>0</v>
      </c>
      <c r="E685" s="172">
        <f>Kalkulation_MS1!$AN$45/100*detail_MS1!$AB41</f>
        <v>0</v>
      </c>
      <c r="F685" s="172">
        <f>Kalkulation_MS1!$AN$45/100*detail_MS1!$AO41</f>
        <v>0</v>
      </c>
      <c r="G685" s="172">
        <f>Kalkulation_MS1!$AN$45/100*detail_MS1!$BB41</f>
        <v>0</v>
      </c>
      <c r="H685" s="172">
        <f>Kalkulation_MS1!$AN$45/100*detail_MS1!$BO41</f>
        <v>0</v>
      </c>
      <c r="I685" s="172">
        <f>Kalkulation_MS1!$AN$45/100*detail_MS1!$CB41</f>
        <v>0</v>
      </c>
      <c r="J685" s="206">
        <f t="shared" si="74"/>
        <v>0</v>
      </c>
    </row>
    <row r="686" spans="1:10" hidden="1" outlineLevel="1">
      <c r="A686" s="1">
        <f t="shared" si="72"/>
        <v>0</v>
      </c>
      <c r="C686" s="172">
        <f>Kalkulation_MS1!$AO$45/100*detail_MS1!$B42</f>
        <v>0</v>
      </c>
      <c r="D686" s="172">
        <f>Kalkulation_MS1!$AO$45/100*detail_MS1!$O42</f>
        <v>0</v>
      </c>
      <c r="E686" s="172">
        <f>Kalkulation_MS1!$AO$45/100*detail_MS1!$AB42</f>
        <v>0</v>
      </c>
      <c r="F686" s="172">
        <f>Kalkulation_MS1!$AO$45/100*detail_MS1!$AO42</f>
        <v>0</v>
      </c>
      <c r="G686" s="172">
        <f>Kalkulation_MS1!$AO$45/100*detail_MS1!$BB42</f>
        <v>0</v>
      </c>
      <c r="H686" s="172">
        <f>Kalkulation_MS1!$AO$45/100*detail_MS1!$BO42</f>
        <v>0</v>
      </c>
      <c r="I686" s="172">
        <f>Kalkulation_MS1!$AO$45/100*detail_MS1!$CB42</f>
        <v>0</v>
      </c>
      <c r="J686" s="206">
        <f t="shared" si="74"/>
        <v>0</v>
      </c>
    </row>
    <row r="687" spans="1:10" hidden="1" outlineLevel="1">
      <c r="A687" s="1">
        <f t="shared" si="72"/>
        <v>0</v>
      </c>
      <c r="C687" s="172">
        <f>Kalkulation_MS1!$AP$45/100*detail_MS1!$B43</f>
        <v>0</v>
      </c>
      <c r="D687" s="172">
        <f>Kalkulation_MS1!$AP$45/100*detail_MS1!$O43</f>
        <v>0</v>
      </c>
      <c r="E687" s="172">
        <f>Kalkulation_MS1!$AP$45/100*detail_MS1!$AB43</f>
        <v>0</v>
      </c>
      <c r="F687" s="172">
        <f>Kalkulation_MS1!$AP$45/100*detail_MS1!$AO43</f>
        <v>0</v>
      </c>
      <c r="G687" s="172">
        <f>Kalkulation_MS1!$AP$45/100*detail_MS1!$BB43</f>
        <v>0</v>
      </c>
      <c r="H687" s="172">
        <f>Kalkulation_MS1!$AP$45/100*detail_MS1!$BO43</f>
        <v>0</v>
      </c>
      <c r="I687" s="172">
        <f>Kalkulation_MS1!$AP$45/100*detail_MS1!$CB43</f>
        <v>0</v>
      </c>
      <c r="J687" s="206">
        <f t="shared" si="74"/>
        <v>0</v>
      </c>
    </row>
    <row r="688" spans="1:10" hidden="1" outlineLevel="1">
      <c r="A688" s="1">
        <f t="shared" si="72"/>
        <v>0</v>
      </c>
      <c r="C688" s="172">
        <f>Kalkulation_MS1!$AQ$45/100*detail_MS1!$B44</f>
        <v>0</v>
      </c>
      <c r="D688" s="172">
        <f>Kalkulation_MS1!$AQ$45/100*detail_MS1!$O44</f>
        <v>0</v>
      </c>
      <c r="E688" s="172">
        <f>Kalkulation_MS1!$AQ$45/100*detail_MS1!$AB44</f>
        <v>0</v>
      </c>
      <c r="F688" s="172">
        <f>Kalkulation_MS1!$AQ$45/100*detail_MS1!$AO44</f>
        <v>0</v>
      </c>
      <c r="G688" s="172">
        <f>Kalkulation_MS1!$AQ$45/100*detail_MS1!$BB44</f>
        <v>0</v>
      </c>
      <c r="H688" s="172">
        <f>Kalkulation_MS1!$AQ$45/100*detail_MS1!$BO44</f>
        <v>0</v>
      </c>
      <c r="I688" s="172">
        <f>Kalkulation_MS1!$AQ$45/100*detail_MS1!$CB44</f>
        <v>0</v>
      </c>
      <c r="J688" s="206">
        <f t="shared" si="74"/>
        <v>0</v>
      </c>
    </row>
    <row r="689" spans="1:10" hidden="1" outlineLevel="1">
      <c r="A689" s="1">
        <f t="shared" si="72"/>
        <v>0</v>
      </c>
      <c r="C689" s="172">
        <f>Kalkulation_MS1!$AR$45/100*detail_MS1!$B45</f>
        <v>0</v>
      </c>
      <c r="D689" s="172">
        <f>Kalkulation_MS1!$AR$45/100*detail_MS1!$O45</f>
        <v>0</v>
      </c>
      <c r="E689" s="172">
        <f>Kalkulation_MS1!$AR$45/100*detail_MS1!$AB45</f>
        <v>0</v>
      </c>
      <c r="F689" s="172">
        <f>Kalkulation_MS1!$AR$45/100*detail_MS1!$AO45</f>
        <v>0</v>
      </c>
      <c r="G689" s="172">
        <f>Kalkulation_MS1!$AR$45/100*detail_MS1!$BB45</f>
        <v>0</v>
      </c>
      <c r="H689" s="172">
        <f>Kalkulation_MS1!$AR$45/100*detail_MS1!$BO45</f>
        <v>0</v>
      </c>
      <c r="I689" s="172">
        <f>Kalkulation_MS1!$AR$45/100*detail_MS1!$CB45</f>
        <v>0</v>
      </c>
      <c r="J689" s="206">
        <f t="shared" si="74"/>
        <v>0</v>
      </c>
    </row>
    <row r="690" spans="1:10" hidden="1" outlineLevel="1">
      <c r="A690" s="1">
        <f t="shared" si="72"/>
        <v>0</v>
      </c>
      <c r="C690" s="172">
        <f>Kalkulation_MS1!$AS$45/100*detail_MS1!$B46</f>
        <v>0</v>
      </c>
      <c r="D690" s="172">
        <f>Kalkulation_MS1!$AS$45/100*detail_MS1!$O46</f>
        <v>0</v>
      </c>
      <c r="E690" s="172">
        <f>Kalkulation_MS1!$AS$45/100*detail_MS1!$AB46</f>
        <v>0</v>
      </c>
      <c r="F690" s="172">
        <f>Kalkulation_MS1!$AS$45/100*detail_MS1!$AO46</f>
        <v>0</v>
      </c>
      <c r="G690" s="172">
        <f>Kalkulation_MS1!$AS$45/100*detail_MS1!$BB46</f>
        <v>0</v>
      </c>
      <c r="H690" s="172">
        <f>Kalkulation_MS1!$AS$45/100*detail_MS1!$BO46</f>
        <v>0</v>
      </c>
      <c r="I690" s="172">
        <f>Kalkulation_MS1!$AS$45/100*detail_MS1!$CB46</f>
        <v>0</v>
      </c>
      <c r="J690" s="206">
        <f t="shared" si="74"/>
        <v>0</v>
      </c>
    </row>
    <row r="691" spans="1:10" hidden="1" outlineLevel="1">
      <c r="A691" s="88" t="s">
        <v>464</v>
      </c>
      <c r="B691" s="88"/>
      <c r="C691" s="201">
        <f>SUM(C651:C690)</f>
        <v>0</v>
      </c>
      <c r="D691" s="201">
        <f t="shared" ref="D691:J691" si="75">SUM(D651:D690)</f>
        <v>0</v>
      </c>
      <c r="E691" s="201">
        <f t="shared" si="75"/>
        <v>0</v>
      </c>
      <c r="F691" s="201">
        <f t="shared" si="75"/>
        <v>0</v>
      </c>
      <c r="G691" s="201">
        <f t="shared" si="75"/>
        <v>0</v>
      </c>
      <c r="H691" s="201">
        <f t="shared" si="75"/>
        <v>0</v>
      </c>
      <c r="I691" s="201">
        <f t="shared" si="75"/>
        <v>0</v>
      </c>
      <c r="J691" s="79">
        <f t="shared" si="75"/>
        <v>0</v>
      </c>
    </row>
    <row r="692" spans="1:10" collapsed="1"/>
  </sheetData>
  <mergeCells count="2">
    <mergeCell ref="C2:D2"/>
    <mergeCell ref="C3:D3"/>
  </mergeCells>
  <phoneticPr fontId="126" type="noConversion"/>
  <pageMargins left="0.7" right="0.7" top="0.78740157499999996" bottom="0.78740157499999996" header="0.3" footer="0.3"/>
  <pageSetup paperSize="8" orientation="portrait" r:id="rId1"/>
  <customProperties>
    <customPr name="_pios_id" r:id="rId2"/>
    <customPr name="EpmWorksheetKeyString_GUID" r:id="rId3"/>
  </customProperties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Tabelle9">
    <tabColor theme="7" tint="0.59999389629810485"/>
  </sheetPr>
  <dimension ref="A1:N17"/>
  <sheetViews>
    <sheetView workbookViewId="0">
      <selection activeCell="C6" sqref="C6"/>
    </sheetView>
  </sheetViews>
  <sheetFormatPr defaultColWidth="11.375" defaultRowHeight="13.5"/>
  <cols>
    <col min="1" max="1" width="20" style="1" bestFit="1" customWidth="1"/>
    <col min="2" max="2" width="5.875" style="1" customWidth="1"/>
    <col min="3" max="9" width="11.375" style="1"/>
    <col min="10" max="11" width="14.75" style="1" customWidth="1"/>
    <col min="12" max="16384" width="11.375" style="1"/>
  </cols>
  <sheetData>
    <row r="1" spans="1:14">
      <c r="C1" s="1148" t="s">
        <v>210</v>
      </c>
      <c r="D1" s="1149"/>
      <c r="E1" s="1149"/>
      <c r="F1" s="1149"/>
      <c r="G1" s="1149"/>
      <c r="H1" s="1149"/>
      <c r="I1" s="1149"/>
      <c r="J1" s="1149"/>
      <c r="K1" s="1150"/>
    </row>
    <row r="2" spans="1:14" ht="14.25">
      <c r="C2" s="265">
        <f>'Income Statement_MS1'!C19</f>
        <v>2026</v>
      </c>
      <c r="D2" s="266">
        <f t="shared" ref="D2:I2" si="0">C2+1</f>
        <v>2027</v>
      </c>
      <c r="E2" s="266">
        <f t="shared" si="0"/>
        <v>2028</v>
      </c>
      <c r="F2" s="266">
        <f t="shared" si="0"/>
        <v>2029</v>
      </c>
      <c r="G2" s="266">
        <f t="shared" si="0"/>
        <v>2030</v>
      </c>
      <c r="H2" s="266">
        <f t="shared" si="0"/>
        <v>2031</v>
      </c>
      <c r="I2" s="267">
        <f t="shared" si="0"/>
        <v>2032</v>
      </c>
      <c r="J2" s="268" t="s">
        <v>465</v>
      </c>
      <c r="K2" s="269" t="s">
        <v>466</v>
      </c>
      <c r="M2" s="1144" t="s">
        <v>467</v>
      </c>
      <c r="N2" s="1145"/>
    </row>
    <row r="3" spans="1:14" ht="14.25">
      <c r="A3" s="70" t="s">
        <v>157</v>
      </c>
      <c r="C3" s="286">
        <f>'Income Statement_MS1'!C87</f>
        <v>-1.4419066137566152</v>
      </c>
      <c r="D3" s="287">
        <f>'Income Statement_MS1'!D87</f>
        <v>-0.29133817117382083</v>
      </c>
      <c r="E3" s="287">
        <f>'Income Statement_MS1'!E87</f>
        <v>-0.27051964485306529</v>
      </c>
      <c r="F3" s="287">
        <f>'Income Statement_MS1'!F87</f>
        <v>-0.2504811526417271</v>
      </c>
      <c r="G3" s="287">
        <f>'Income Statement_MS1'!G87</f>
        <v>-0.23192699318678434</v>
      </c>
      <c r="H3" s="287">
        <f>'Income Statement_MS1'!H87</f>
        <v>-0.21414225307188139</v>
      </c>
      <c r="I3" s="287">
        <f>'Income Statement_MS1'!I87</f>
        <v>-0.19827986395544575</v>
      </c>
      <c r="J3" s="286"/>
      <c r="K3" s="289"/>
      <c r="L3" s="172"/>
      <c r="M3" s="1146">
        <f>'Income Statement_MS1'!M13</f>
        <v>9.4449999999999985</v>
      </c>
      <c r="N3" s="1147"/>
    </row>
    <row r="4" spans="1:14" ht="14.25">
      <c r="A4" s="70">
        <v>2</v>
      </c>
      <c r="C4" s="286" t="str">
        <f>IF(AND(C6=0,B6&lt;&gt;0),C3,"")</f>
        <v/>
      </c>
      <c r="D4" s="287" t="str">
        <f t="shared" ref="D4:I4" si="1">IF(AND(D6=0,C6&lt;&gt;0),D3,"")</f>
        <v/>
      </c>
      <c r="E4" s="287" t="str">
        <f t="shared" si="1"/>
        <v/>
      </c>
      <c r="F4" s="287" t="str">
        <f t="shared" si="1"/>
        <v/>
      </c>
      <c r="G4" s="287" t="str">
        <f t="shared" si="1"/>
        <v/>
      </c>
      <c r="H4" s="287" t="str">
        <f t="shared" si="1"/>
        <v/>
      </c>
      <c r="I4" s="287" t="str">
        <f t="shared" si="1"/>
        <v/>
      </c>
      <c r="J4" s="290">
        <f>SUM(C4:I4)</f>
        <v>0</v>
      </c>
      <c r="K4" s="289"/>
      <c r="L4" s="172"/>
      <c r="M4" s="172"/>
    </row>
    <row r="5" spans="1:14" ht="15">
      <c r="A5" s="70">
        <v>3</v>
      </c>
      <c r="C5" s="290">
        <f>IF(C3&lt;M3,C3,"")</f>
        <v>-1.4419066137566152</v>
      </c>
      <c r="D5" s="291">
        <f>IF(C3+D3&lt;M3,C3+D3,"")</f>
        <v>-1.733244784930436</v>
      </c>
      <c r="E5" s="291">
        <f>IF(C3+D3+E3&lt;M3,C3+D3+E3,"")</f>
        <v>-2.0037644297835011</v>
      </c>
      <c r="F5" s="291">
        <f>IF(C3+D3+E3+F3&lt;M3,C3+D3+E3+F3,"")</f>
        <v>-2.2542455824252281</v>
      </c>
      <c r="G5" s="291">
        <f>IF(C3+D3+E3+F3+G3&lt;M3,C3+D3+E3+F3+G3,"")</f>
        <v>-2.4861725756120125</v>
      </c>
      <c r="H5" s="291">
        <f>IF(C3+D3+E3+F3+G3+H3&lt;M3,C3+D3+E3+F3+G3+H3,"")</f>
        <v>-2.7003148286838941</v>
      </c>
      <c r="I5" s="292">
        <f>IF(C3+D3+E3+F3+G3+H3+I3&lt;M3,C3+D3+E3+F3+G3+H3+I3,"")</f>
        <v>-2.8985946926393398</v>
      </c>
      <c r="J5" s="288">
        <f>COUNT(C5:I5)</f>
        <v>7</v>
      </c>
      <c r="K5" s="294"/>
    </row>
    <row r="6" spans="1:14" ht="14.25">
      <c r="A6" s="70">
        <v>4</v>
      </c>
      <c r="C6" s="290">
        <f t="shared" ref="C6:I6" si="2">IF(C5="",0,C5-B5)</f>
        <v>-1.4419066137566152</v>
      </c>
      <c r="D6" s="291">
        <f t="shared" si="2"/>
        <v>-0.29133817117382077</v>
      </c>
      <c r="E6" s="291">
        <f t="shared" si="2"/>
        <v>-0.27051964485306512</v>
      </c>
      <c r="F6" s="291">
        <f t="shared" si="2"/>
        <v>-0.25048115264172699</v>
      </c>
      <c r="G6" s="291">
        <f t="shared" si="2"/>
        <v>-0.23192699318678445</v>
      </c>
      <c r="H6" s="291">
        <f t="shared" si="2"/>
        <v>-0.21414225307188151</v>
      </c>
      <c r="I6" s="292">
        <f t="shared" si="2"/>
        <v>-0.19827986395544572</v>
      </c>
      <c r="J6" s="290">
        <f>SUM(C6:I6)</f>
        <v>-2.8985946926393398</v>
      </c>
      <c r="K6" s="294">
        <f>M3-J6</f>
        <v>12.343594692639339</v>
      </c>
    </row>
    <row r="7" spans="1:14" ht="15">
      <c r="C7" s="293"/>
      <c r="D7" s="295"/>
      <c r="E7" s="295"/>
      <c r="F7" s="295"/>
      <c r="G7" s="295"/>
      <c r="H7" s="295"/>
      <c r="I7" s="296"/>
      <c r="J7" s="293"/>
      <c r="K7" s="749" t="str">
        <f>IF(J5=7,"&gt;7",L7)</f>
        <v>&gt;7</v>
      </c>
      <c r="L7" s="297" t="e">
        <f>IF(J5=0,"&lt;1,0",1/J4*K6)</f>
        <v>#DIV/0!</v>
      </c>
    </row>
    <row r="8" spans="1:14" ht="15">
      <c r="A8" s="1" t="s">
        <v>468</v>
      </c>
      <c r="C8" s="298"/>
      <c r="D8" s="299"/>
      <c r="E8" s="299"/>
      <c r="F8" s="299"/>
      <c r="G8" s="299"/>
      <c r="H8" s="299"/>
      <c r="I8" s="300"/>
      <c r="J8" s="298"/>
      <c r="K8" s="661" t="str">
        <f>IF(J5=7,K7,L8)</f>
        <v>&gt;7</v>
      </c>
      <c r="L8" s="660" t="e">
        <f>IF(L7="&lt;1,0","&lt;1,0",L7+J5)</f>
        <v>#DIV/0!</v>
      </c>
    </row>
    <row r="10" spans="1:14">
      <c r="C10" s="1148" t="s">
        <v>201</v>
      </c>
      <c r="D10" s="1149"/>
      <c r="E10" s="1149"/>
      <c r="F10" s="1149"/>
      <c r="G10" s="1149"/>
      <c r="H10" s="1149"/>
      <c r="I10" s="1149"/>
      <c r="J10" s="1149"/>
      <c r="K10" s="1150"/>
    </row>
    <row r="11" spans="1:14" ht="14.25">
      <c r="C11" s="265">
        <f>'Income Statement_MS1'!C27</f>
        <v>-0.37684500000000032</v>
      </c>
      <c r="D11" s="266">
        <f t="shared" ref="D11" si="3">C11+1</f>
        <v>0.62315499999999968</v>
      </c>
      <c r="E11" s="266">
        <f t="shared" ref="E11" si="4">D11+1</f>
        <v>1.6231549999999997</v>
      </c>
      <c r="F11" s="266">
        <f t="shared" ref="F11" si="5">E11+1</f>
        <v>2.6231549999999997</v>
      </c>
      <c r="G11" s="266">
        <f t="shared" ref="G11" si="6">F11+1</f>
        <v>3.6231549999999997</v>
      </c>
      <c r="H11" s="266">
        <f t="shared" ref="H11" si="7">G11+1</f>
        <v>4.6231549999999997</v>
      </c>
      <c r="I11" s="267">
        <f t="shared" ref="I11" si="8">H11+1</f>
        <v>5.6231549999999997</v>
      </c>
      <c r="J11" s="268" t="s">
        <v>465</v>
      </c>
      <c r="K11" s="269" t="s">
        <v>466</v>
      </c>
      <c r="M11" s="1144" t="s">
        <v>467</v>
      </c>
      <c r="N11" s="1145"/>
    </row>
    <row r="12" spans="1:14" ht="14.25">
      <c r="A12" s="70" t="s">
        <v>157</v>
      </c>
      <c r="C12" s="286">
        <f>'Income Statement_MS1'!C94</f>
        <v>-0.95637772486772732</v>
      </c>
      <c r="D12" s="287">
        <f>'Income Statement_MS1'!D94</f>
        <v>0.15814331030766096</v>
      </c>
      <c r="E12" s="287">
        <f>'Income Statement_MS1'!E94</f>
        <v>0.1457431199693697</v>
      </c>
      <c r="F12" s="287">
        <f>'Income Statement_MS1'!F94</f>
        <v>0.13494733330497194</v>
      </c>
      <c r="G12" s="287">
        <f>'Income Statement_MS1'!G94</f>
        <v>0.12495123454164067</v>
      </c>
      <c r="H12" s="287">
        <f>'Income Statement_MS1'!H94</f>
        <v>0.11624005409618385</v>
      </c>
      <c r="I12" s="287">
        <f>'Income Statement_MS1'!I94</f>
        <v>0.10762967971868875</v>
      </c>
      <c r="J12" s="286"/>
      <c r="K12" s="289"/>
      <c r="L12" s="172"/>
      <c r="M12" s="1146">
        <f>M3</f>
        <v>9.4449999999999985</v>
      </c>
      <c r="N12" s="1147"/>
    </row>
    <row r="13" spans="1:14" ht="14.25">
      <c r="A13" s="70">
        <v>2</v>
      </c>
      <c r="C13" s="286" t="str">
        <f>IF(AND(C15=0,B15&lt;&gt;0),C12,"")</f>
        <v/>
      </c>
      <c r="D13" s="287" t="str">
        <f t="shared" ref="D13" si="9">IF(AND(D15=0,C15&lt;&gt;0),D12,"")</f>
        <v/>
      </c>
      <c r="E13" s="287" t="str">
        <f t="shared" ref="E13" si="10">IF(AND(E15=0,D15&lt;&gt;0),E12,"")</f>
        <v/>
      </c>
      <c r="F13" s="287" t="str">
        <f t="shared" ref="F13" si="11">IF(AND(F15=0,E15&lt;&gt;0),F12,"")</f>
        <v/>
      </c>
      <c r="G13" s="287" t="str">
        <f t="shared" ref="G13" si="12">IF(AND(G15=0,F15&lt;&gt;0),G12,"")</f>
        <v/>
      </c>
      <c r="H13" s="287" t="str">
        <f t="shared" ref="H13" si="13">IF(AND(H15=0,G15&lt;&gt;0),H12,"")</f>
        <v/>
      </c>
      <c r="I13" s="287" t="str">
        <f t="shared" ref="I13" si="14">IF(AND(I15=0,H15&lt;&gt;0),I12,"")</f>
        <v/>
      </c>
      <c r="J13" s="290">
        <f>SUM(C13:I13)</f>
        <v>0</v>
      </c>
      <c r="K13" s="289"/>
      <c r="L13" s="172"/>
      <c r="M13" s="172"/>
    </row>
    <row r="14" spans="1:14" ht="15">
      <c r="A14" s="70">
        <v>3</v>
      </c>
      <c r="C14" s="290">
        <f>IF(C12&lt;M12,C12,"")</f>
        <v>-0.95637772486772732</v>
      </c>
      <c r="D14" s="291">
        <f>IF(C12+D12&lt;M12,C12+D12,"")</f>
        <v>-0.79823441456006639</v>
      </c>
      <c r="E14" s="291">
        <f>IF(C12+D12+E12&lt;M12,C12+D12+E12,"")</f>
        <v>-0.65249129459069666</v>
      </c>
      <c r="F14" s="291">
        <f>IF(C12+D12+E12+F12&lt;M12,C12+D12+E12+F12,"")</f>
        <v>-0.51754396128572466</v>
      </c>
      <c r="G14" s="291">
        <f>IF(C12+D12+E12+F12+G12&lt;M12,C12+D12+E12+F12+G12,"")</f>
        <v>-0.39259272674408396</v>
      </c>
      <c r="H14" s="291">
        <f>IF(C12+D12+E12+F12+G12+H12&lt;M12,C12+D12+E12+F12+G12+H12,"")</f>
        <v>-0.27635267264790009</v>
      </c>
      <c r="I14" s="292">
        <f>IF(C12+D12+E12+F12+G12+H12+I12&lt;M12,C12+D12+E12+F12+G12+H12+I12,"")</f>
        <v>-0.16872299292921134</v>
      </c>
      <c r="J14" s="288">
        <f>COUNT(C14:I14)</f>
        <v>7</v>
      </c>
      <c r="K14" s="294"/>
    </row>
    <row r="15" spans="1:14" ht="14.25">
      <c r="A15" s="70">
        <v>4</v>
      </c>
      <c r="C15" s="290">
        <f t="shared" ref="C15" si="15">IF(C14="",0,C14-B14)</f>
        <v>-0.95637772486772732</v>
      </c>
      <c r="D15" s="291">
        <f t="shared" ref="D15" si="16">IF(D14="",0,D14-C14)</f>
        <v>0.15814331030766093</v>
      </c>
      <c r="E15" s="291">
        <f t="shared" ref="E15" si="17">IF(E14="",0,E14-D14)</f>
        <v>0.14574311996936973</v>
      </c>
      <c r="F15" s="291">
        <f t="shared" ref="F15" si="18">IF(F14="",0,F14-E14)</f>
        <v>0.13494733330497199</v>
      </c>
      <c r="G15" s="291">
        <f t="shared" ref="G15" si="19">IF(G14="",0,G14-F14)</f>
        <v>0.1249512345416407</v>
      </c>
      <c r="H15" s="291">
        <f t="shared" ref="H15" si="20">IF(H14="",0,H14-G14)</f>
        <v>0.11624005409618388</v>
      </c>
      <c r="I15" s="292">
        <f t="shared" ref="I15" si="21">IF(I14="",0,I14-H14)</f>
        <v>0.10762967971868875</v>
      </c>
      <c r="J15" s="290">
        <f>SUM(C15:I15)</f>
        <v>-0.16872299292921134</v>
      </c>
      <c r="K15" s="294">
        <f>M12-J15</f>
        <v>9.6137229929292101</v>
      </c>
    </row>
    <row r="16" spans="1:14" ht="15">
      <c r="C16" s="293"/>
      <c r="D16" s="295"/>
      <c r="E16" s="295"/>
      <c r="F16" s="295"/>
      <c r="G16" s="295"/>
      <c r="H16" s="295"/>
      <c r="I16" s="296"/>
      <c r="J16" s="293"/>
      <c r="K16" s="749" t="str">
        <f>IF(J14=7,"&gt;7",L16)</f>
        <v>&gt;7</v>
      </c>
      <c r="L16" s="297" t="e">
        <f>IF(J14=0,"&lt;1,0",1/J13*K15)</f>
        <v>#DIV/0!</v>
      </c>
    </row>
    <row r="17" spans="1:12" ht="15">
      <c r="A17" s="1" t="s">
        <v>468</v>
      </c>
      <c r="C17" s="298"/>
      <c r="D17" s="299"/>
      <c r="E17" s="299"/>
      <c r="F17" s="299"/>
      <c r="G17" s="299"/>
      <c r="H17" s="299"/>
      <c r="I17" s="300"/>
      <c r="J17" s="298"/>
      <c r="K17" s="661" t="str">
        <f>IF(J14=7,K16,L17)</f>
        <v>&gt;7</v>
      </c>
      <c r="L17" s="660" t="e">
        <f>IF(L16="&lt;1,0","&lt;1,0",L16+J14)</f>
        <v>#DIV/0!</v>
      </c>
    </row>
  </sheetData>
  <mergeCells count="6">
    <mergeCell ref="M12:N12"/>
    <mergeCell ref="M2:N2"/>
    <mergeCell ref="M3:N3"/>
    <mergeCell ref="C1:K1"/>
    <mergeCell ref="C10:K10"/>
    <mergeCell ref="M11:N11"/>
  </mergeCells>
  <phoneticPr fontId="126" type="noConversion"/>
  <pageMargins left="0.7" right="0.7" top="0.78740157499999996" bottom="0.78740157499999996" header="0.3" footer="0.3"/>
  <pageSetup paperSize="9" orientation="portrait" r:id="rId1"/>
  <customProperties>
    <customPr name="_pios_id" r:id="rId2"/>
    <customPr name="EpmWorksheetKeyString_GUID" r:id="rId3"/>
  </customProperties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A865AC-C38F-41CF-9F95-11E72F5CE2D6}">
  <sheetPr codeName="Tabelle5">
    <tabColor theme="9" tint="0.39997558519241921"/>
    <pageSetUpPr fitToPage="1"/>
  </sheetPr>
  <dimension ref="A1:AR130"/>
  <sheetViews>
    <sheetView showZeros="0" zoomScale="80" zoomScaleNormal="80" workbookViewId="0">
      <pane xSplit="3" ySplit="12" topLeftCell="D27" activePane="bottomRight" state="frozen"/>
      <selection pane="topRight" activeCell="J17" sqref="J17"/>
      <selection pane="bottomLeft" activeCell="J17" sqref="J17"/>
      <selection pane="bottomRight" activeCell="O109" sqref="O109"/>
    </sheetView>
  </sheetViews>
  <sheetFormatPr defaultColWidth="11.375" defaultRowHeight="13.5" outlineLevelRow="1"/>
  <cols>
    <col min="1" max="1" width="48.75" style="1" bestFit="1" customWidth="1"/>
    <col min="2" max="2" width="10" style="1" customWidth="1"/>
    <col min="3" max="3" width="9.25" style="1" customWidth="1"/>
    <col min="4" max="11" width="11.75" style="1" customWidth="1"/>
    <col min="12" max="43" width="11.875" style="1" customWidth="1"/>
    <col min="44" max="16384" width="11.375" style="1"/>
  </cols>
  <sheetData>
    <row r="1" spans="1:43" ht="22.5">
      <c r="A1" s="1111" t="s">
        <v>285</v>
      </c>
      <c r="B1" s="1112"/>
      <c r="C1" s="1112"/>
      <c r="D1" s="1112"/>
      <c r="E1" s="1112"/>
      <c r="F1" s="1112"/>
      <c r="G1" s="1112"/>
      <c r="H1" s="1112"/>
      <c r="I1" s="1112"/>
      <c r="J1" s="1112"/>
      <c r="K1" s="1112"/>
      <c r="L1" s="1112"/>
      <c r="M1" s="1112"/>
      <c r="N1" s="1112"/>
      <c r="O1" s="1112"/>
      <c r="P1" s="1112"/>
      <c r="Q1" s="1112"/>
      <c r="R1" s="1112"/>
      <c r="S1" s="1112"/>
      <c r="T1" s="1112"/>
      <c r="U1" s="1112"/>
      <c r="V1" s="1112"/>
      <c r="W1" s="1112"/>
      <c r="X1" s="1112"/>
      <c r="Y1" s="1112"/>
      <c r="Z1" s="1112"/>
      <c r="AA1" s="1112"/>
      <c r="AB1" s="1112"/>
      <c r="AC1" s="1112"/>
      <c r="AD1" s="1112"/>
      <c r="AE1" s="1112"/>
      <c r="AF1" s="1112"/>
      <c r="AG1" s="1112"/>
      <c r="AH1" s="1112"/>
      <c r="AI1" s="1112"/>
      <c r="AJ1" s="1112"/>
      <c r="AK1" s="1112"/>
      <c r="AL1" s="1112"/>
      <c r="AM1" s="1112"/>
      <c r="AN1" s="1112"/>
      <c r="AO1" s="1112"/>
      <c r="AP1" s="1112"/>
      <c r="AQ1" s="1113"/>
    </row>
    <row r="2" spans="1:43" ht="16.5" customHeight="1">
      <c r="A2" s="561" t="s">
        <v>286</v>
      </c>
      <c r="B2" s="1120"/>
      <c r="C2" s="1121"/>
      <c r="D2" s="1059"/>
      <c r="E2" s="1060"/>
      <c r="F2" s="1116"/>
      <c r="G2" s="1060"/>
      <c r="H2" s="1060"/>
      <c r="I2" s="1060"/>
      <c r="J2" s="1060"/>
      <c r="K2" s="1060"/>
      <c r="L2" s="1060"/>
      <c r="M2" s="1060"/>
      <c r="N2" s="1060"/>
      <c r="O2" s="1060"/>
      <c r="P2" s="1060"/>
      <c r="Q2" s="1060"/>
      <c r="R2" s="1060"/>
      <c r="S2" s="1060"/>
      <c r="T2" s="1060"/>
      <c r="U2" s="1060"/>
      <c r="V2" s="1060"/>
      <c r="W2" s="1060"/>
      <c r="X2" s="1060"/>
      <c r="Y2" s="1060"/>
      <c r="Z2" s="1060"/>
      <c r="AA2" s="1060"/>
      <c r="AB2" s="1060"/>
      <c r="AC2" s="1060"/>
      <c r="AD2" s="1060"/>
      <c r="AE2" s="1060"/>
      <c r="AF2" s="1060"/>
      <c r="AG2" s="1060"/>
      <c r="AH2" s="1060"/>
      <c r="AI2" s="1060"/>
      <c r="AJ2" s="1060"/>
      <c r="AK2" s="1060"/>
      <c r="AL2" s="1060"/>
      <c r="AM2" s="1060"/>
      <c r="AN2" s="1060"/>
      <c r="AO2" s="1060"/>
      <c r="AP2" s="1060"/>
      <c r="AQ2" s="1061"/>
    </row>
    <row r="3" spans="1:43" s="74" customFormat="1" ht="16.5" customHeight="1">
      <c r="A3" s="561" t="s">
        <v>287</v>
      </c>
      <c r="B3" s="861"/>
      <c r="C3" s="862"/>
      <c r="D3" s="335"/>
      <c r="E3" s="247"/>
      <c r="F3" s="1117"/>
      <c r="G3" s="335"/>
      <c r="H3" s="335"/>
      <c r="I3" s="335"/>
      <c r="J3" s="335"/>
      <c r="K3" s="335"/>
      <c r="L3" s="335"/>
      <c r="M3" s="335"/>
      <c r="N3" s="335"/>
      <c r="O3" s="335"/>
      <c r="P3" s="335"/>
      <c r="Q3" s="335"/>
      <c r="R3" s="335"/>
      <c r="S3" s="335"/>
      <c r="T3" s="335"/>
      <c r="U3" s="335"/>
      <c r="V3" s="335"/>
      <c r="W3" s="335"/>
      <c r="X3" s="335"/>
      <c r="Y3" s="335"/>
      <c r="Z3" s="335"/>
      <c r="AA3" s="335"/>
      <c r="AB3" s="335"/>
      <c r="AC3" s="335"/>
      <c r="AD3" s="335"/>
      <c r="AE3" s="335"/>
      <c r="AF3" s="335"/>
      <c r="AG3" s="335"/>
      <c r="AH3" s="335"/>
      <c r="AI3" s="335"/>
      <c r="AJ3" s="335"/>
      <c r="AK3" s="335"/>
      <c r="AL3" s="335"/>
      <c r="AM3" s="335"/>
      <c r="AN3" s="335"/>
      <c r="AO3" s="335"/>
      <c r="AP3" s="335"/>
      <c r="AQ3" s="336"/>
    </row>
    <row r="4" spans="1:43" s="74" customFormat="1" ht="16.5" customHeight="1">
      <c r="A4" s="561" t="s">
        <v>288</v>
      </c>
      <c r="B4" s="863"/>
      <c r="C4" s="864"/>
      <c r="D4" s="335"/>
      <c r="E4" s="247"/>
      <c r="F4" s="1117"/>
      <c r="G4" s="335"/>
      <c r="H4" s="335"/>
      <c r="I4" s="335"/>
      <c r="J4" s="335"/>
      <c r="K4" s="335"/>
      <c r="L4" s="335"/>
      <c r="M4" s="335"/>
      <c r="N4" s="335"/>
      <c r="O4" s="335"/>
      <c r="P4" s="335"/>
      <c r="Q4" s="335"/>
      <c r="R4" s="335"/>
      <c r="S4" s="335"/>
      <c r="T4" s="335"/>
      <c r="U4" s="335"/>
      <c r="V4" s="335"/>
      <c r="W4" s="335"/>
      <c r="X4" s="335"/>
      <c r="Y4" s="335"/>
      <c r="Z4" s="335"/>
      <c r="AA4" s="335"/>
      <c r="AB4" s="335"/>
      <c r="AC4" s="335"/>
      <c r="AD4" s="335"/>
      <c r="AE4" s="335"/>
      <c r="AF4" s="335"/>
      <c r="AG4" s="335"/>
      <c r="AH4" s="335"/>
      <c r="AI4" s="335"/>
      <c r="AJ4" s="335"/>
      <c r="AK4" s="335"/>
      <c r="AL4" s="335"/>
      <c r="AM4" s="335"/>
      <c r="AN4" s="335"/>
      <c r="AO4" s="335"/>
      <c r="AP4" s="335"/>
      <c r="AQ4" s="336"/>
    </row>
    <row r="5" spans="1:43" s="74" customFormat="1" ht="16.5" customHeight="1">
      <c r="A5" s="561" t="s">
        <v>289</v>
      </c>
      <c r="B5" s="863"/>
      <c r="C5" s="864"/>
      <c r="D5" s="335"/>
      <c r="E5" s="247"/>
      <c r="F5" s="1117"/>
      <c r="G5" s="335"/>
      <c r="H5" s="335"/>
      <c r="I5" s="335"/>
      <c r="J5" s="335"/>
      <c r="K5" s="335"/>
      <c r="L5" s="335"/>
      <c r="M5" s="335"/>
      <c r="N5" s="335"/>
      <c r="O5" s="335"/>
      <c r="P5" s="335"/>
      <c r="Q5" s="335"/>
      <c r="R5" s="335"/>
      <c r="S5" s="335"/>
      <c r="T5" s="335"/>
      <c r="U5" s="335"/>
      <c r="V5" s="335"/>
      <c r="W5" s="335"/>
      <c r="X5" s="335"/>
      <c r="Y5" s="335"/>
      <c r="Z5" s="335"/>
      <c r="AA5" s="335"/>
      <c r="AB5" s="335"/>
      <c r="AC5" s="335"/>
      <c r="AD5" s="335"/>
      <c r="AE5" s="335"/>
      <c r="AF5" s="335"/>
      <c r="AG5" s="335"/>
      <c r="AH5" s="335"/>
      <c r="AI5" s="335"/>
      <c r="AJ5" s="335"/>
      <c r="AK5" s="335"/>
      <c r="AL5" s="335"/>
      <c r="AM5" s="335"/>
      <c r="AN5" s="335"/>
      <c r="AO5" s="335"/>
      <c r="AP5" s="335"/>
      <c r="AQ5" s="336"/>
    </row>
    <row r="6" spans="1:43" s="74" customFormat="1" ht="16.5" customHeight="1">
      <c r="A6" s="561" t="s">
        <v>61</v>
      </c>
      <c r="B6" s="1122"/>
      <c r="C6" s="1123"/>
      <c r="D6" s="247"/>
      <c r="E6" s="247"/>
      <c r="F6" s="1117"/>
      <c r="G6" s="247"/>
      <c r="H6" s="247"/>
      <c r="I6" s="247"/>
      <c r="J6" s="247"/>
      <c r="K6" s="247"/>
      <c r="L6" s="247"/>
      <c r="M6" s="247"/>
      <c r="N6" s="247"/>
      <c r="O6" s="247"/>
      <c r="P6" s="247"/>
      <c r="Q6" s="247"/>
      <c r="R6" s="247"/>
      <c r="S6" s="247"/>
      <c r="T6" s="247"/>
      <c r="U6" s="247"/>
      <c r="V6" s="247"/>
      <c r="W6" s="247"/>
      <c r="X6" s="247"/>
      <c r="Y6" s="247"/>
      <c r="Z6" s="247"/>
      <c r="AA6" s="247"/>
      <c r="AB6" s="247"/>
      <c r="AC6" s="247"/>
      <c r="AD6" s="247"/>
      <c r="AE6" s="247"/>
      <c r="AF6" s="247"/>
      <c r="AG6" s="247"/>
      <c r="AH6" s="247"/>
      <c r="AI6" s="247"/>
      <c r="AJ6" s="247"/>
      <c r="AK6" s="247"/>
      <c r="AL6" s="247"/>
      <c r="AM6" s="247"/>
      <c r="AN6" s="247"/>
      <c r="AO6" s="247"/>
      <c r="AP6" s="247"/>
      <c r="AQ6" s="248"/>
    </row>
    <row r="7" spans="1:43" s="74" customFormat="1" ht="16.5" customHeight="1">
      <c r="A7" s="561" t="s">
        <v>290</v>
      </c>
      <c r="B7" s="860">
        <f>COUNT(D13:D19)</f>
        <v>0</v>
      </c>
      <c r="C7" s="561"/>
      <c r="D7" s="247"/>
      <c r="E7" s="247"/>
      <c r="F7" s="857"/>
      <c r="G7" s="247"/>
      <c r="H7" s="247"/>
      <c r="I7" s="247"/>
      <c r="J7" s="247"/>
      <c r="K7" s="247"/>
      <c r="L7" s="247"/>
      <c r="M7" s="247"/>
      <c r="N7" s="247"/>
      <c r="O7" s="247"/>
      <c r="P7" s="247"/>
      <c r="Q7" s="247"/>
      <c r="R7" s="247"/>
      <c r="S7" s="247"/>
      <c r="T7" s="247"/>
      <c r="U7" s="247"/>
      <c r="V7" s="247"/>
      <c r="W7" s="247"/>
      <c r="X7" s="247"/>
      <c r="Y7" s="247"/>
      <c r="Z7" s="247"/>
      <c r="AA7" s="247"/>
      <c r="AB7" s="247"/>
      <c r="AC7" s="247"/>
      <c r="AD7" s="247"/>
      <c r="AE7" s="247"/>
      <c r="AF7" s="247"/>
      <c r="AG7" s="247"/>
      <c r="AH7" s="247"/>
      <c r="AI7" s="247"/>
      <c r="AJ7" s="247"/>
      <c r="AK7" s="247"/>
      <c r="AL7" s="247"/>
      <c r="AM7" s="247"/>
      <c r="AN7" s="247"/>
      <c r="AO7" s="247"/>
      <c r="AP7" s="247"/>
      <c r="AQ7" s="248"/>
    </row>
    <row r="8" spans="1:43" s="74" customFormat="1" ht="16.5" customHeight="1">
      <c r="A8" s="561" t="s">
        <v>291</v>
      </c>
      <c r="B8" s="1124"/>
      <c r="C8" s="1125"/>
      <c r="D8" s="247"/>
      <c r="E8" s="247"/>
      <c r="F8" s="247"/>
      <c r="G8" s="247"/>
      <c r="H8" s="247"/>
      <c r="I8" s="247"/>
      <c r="J8" s="247"/>
      <c r="K8" s="247"/>
      <c r="L8" s="247"/>
      <c r="M8" s="247"/>
      <c r="N8" s="247"/>
      <c r="O8" s="247"/>
      <c r="P8" s="247"/>
      <c r="Q8" s="247"/>
      <c r="R8" s="247"/>
      <c r="S8" s="247"/>
      <c r="T8" s="247"/>
      <c r="U8" s="247"/>
      <c r="V8" s="247"/>
      <c r="W8" s="247"/>
      <c r="X8" s="247"/>
      <c r="Y8" s="247"/>
      <c r="Z8" s="247"/>
      <c r="AA8" s="392"/>
      <c r="AB8" s="392"/>
      <c r="AC8" s="392"/>
      <c r="AD8" s="392"/>
      <c r="AE8" s="392"/>
      <c r="AF8" s="392"/>
      <c r="AG8" s="392"/>
      <c r="AH8" s="392"/>
      <c r="AI8" s="392"/>
      <c r="AJ8" s="392"/>
      <c r="AK8" s="392"/>
      <c r="AL8" s="392"/>
      <c r="AM8" s="392"/>
      <c r="AN8" s="392"/>
      <c r="AO8" s="392"/>
      <c r="AP8" s="392"/>
      <c r="AQ8" s="393"/>
    </row>
    <row r="9" spans="1:43" s="74" customFormat="1" ht="16.5" customHeight="1">
      <c r="A9" s="561" t="s">
        <v>292</v>
      </c>
      <c r="B9" s="1124"/>
      <c r="C9" s="1125"/>
      <c r="D9" s="476"/>
      <c r="E9" s="476"/>
      <c r="F9" s="476"/>
      <c r="G9" s="476"/>
      <c r="H9" s="476"/>
      <c r="I9" s="476"/>
      <c r="J9" s="476"/>
      <c r="K9" s="476"/>
      <c r="L9" s="247"/>
      <c r="M9" s="247"/>
      <c r="N9" s="247"/>
      <c r="O9" s="247"/>
      <c r="P9" s="247"/>
      <c r="Q9" s="247"/>
      <c r="R9" s="247"/>
      <c r="S9" s="247"/>
      <c r="T9" s="247"/>
      <c r="U9" s="247"/>
      <c r="V9" s="247"/>
      <c r="W9" s="247"/>
      <c r="X9" s="247"/>
      <c r="Y9" s="247"/>
      <c r="Z9" s="247"/>
      <c r="AA9" s="392"/>
      <c r="AB9" s="392"/>
      <c r="AC9" s="392"/>
      <c r="AD9" s="392"/>
      <c r="AE9" s="392"/>
      <c r="AF9" s="392"/>
      <c r="AG9" s="392"/>
      <c r="AH9" s="392"/>
      <c r="AI9" s="392"/>
      <c r="AJ9" s="392"/>
      <c r="AK9" s="392"/>
      <c r="AL9" s="392"/>
      <c r="AM9" s="392"/>
      <c r="AN9" s="392"/>
      <c r="AO9" s="392"/>
      <c r="AP9" s="392"/>
      <c r="AQ9" s="393"/>
    </row>
    <row r="10" spans="1:43" s="74" customFormat="1" ht="16.5" customHeight="1">
      <c r="A10" s="561" t="s">
        <v>62</v>
      </c>
      <c r="B10" s="1126"/>
      <c r="C10" s="1127"/>
      <c r="D10" s="394">
        <v>1</v>
      </c>
      <c r="E10" s="394">
        <f>D10+1</f>
        <v>2</v>
      </c>
      <c r="F10" s="394">
        <f t="shared" ref="F10:AQ10" si="0">E10+1</f>
        <v>3</v>
      </c>
      <c r="G10" s="394">
        <f t="shared" si="0"/>
        <v>4</v>
      </c>
      <c r="H10" s="394">
        <f t="shared" si="0"/>
        <v>5</v>
      </c>
      <c r="I10" s="394">
        <f t="shared" si="0"/>
        <v>6</v>
      </c>
      <c r="J10" s="394">
        <f t="shared" si="0"/>
        <v>7</v>
      </c>
      <c r="K10" s="394">
        <f t="shared" si="0"/>
        <v>8</v>
      </c>
      <c r="L10" s="394">
        <f t="shared" si="0"/>
        <v>9</v>
      </c>
      <c r="M10" s="394">
        <f t="shared" si="0"/>
        <v>10</v>
      </c>
      <c r="N10" s="394">
        <f t="shared" si="0"/>
        <v>11</v>
      </c>
      <c r="O10" s="394">
        <f t="shared" si="0"/>
        <v>12</v>
      </c>
      <c r="P10" s="394">
        <f t="shared" si="0"/>
        <v>13</v>
      </c>
      <c r="Q10" s="394">
        <f t="shared" si="0"/>
        <v>14</v>
      </c>
      <c r="R10" s="394">
        <f t="shared" si="0"/>
        <v>15</v>
      </c>
      <c r="S10" s="394">
        <f t="shared" si="0"/>
        <v>16</v>
      </c>
      <c r="T10" s="394">
        <f t="shared" si="0"/>
        <v>17</v>
      </c>
      <c r="U10" s="394">
        <f t="shared" si="0"/>
        <v>18</v>
      </c>
      <c r="V10" s="394">
        <f t="shared" si="0"/>
        <v>19</v>
      </c>
      <c r="W10" s="394">
        <f t="shared" si="0"/>
        <v>20</v>
      </c>
      <c r="X10" s="394">
        <f t="shared" si="0"/>
        <v>21</v>
      </c>
      <c r="Y10" s="394">
        <f t="shared" si="0"/>
        <v>22</v>
      </c>
      <c r="Z10" s="394">
        <f t="shared" si="0"/>
        <v>23</v>
      </c>
      <c r="AA10" s="394">
        <f t="shared" si="0"/>
        <v>24</v>
      </c>
      <c r="AB10" s="394">
        <f t="shared" si="0"/>
        <v>25</v>
      </c>
      <c r="AC10" s="394">
        <f t="shared" si="0"/>
        <v>26</v>
      </c>
      <c r="AD10" s="394">
        <f t="shared" si="0"/>
        <v>27</v>
      </c>
      <c r="AE10" s="394">
        <f t="shared" si="0"/>
        <v>28</v>
      </c>
      <c r="AF10" s="394">
        <f t="shared" si="0"/>
        <v>29</v>
      </c>
      <c r="AG10" s="394">
        <f t="shared" si="0"/>
        <v>30</v>
      </c>
      <c r="AH10" s="394">
        <f t="shared" si="0"/>
        <v>31</v>
      </c>
      <c r="AI10" s="394">
        <f t="shared" si="0"/>
        <v>32</v>
      </c>
      <c r="AJ10" s="394">
        <f t="shared" si="0"/>
        <v>33</v>
      </c>
      <c r="AK10" s="394">
        <f t="shared" si="0"/>
        <v>34</v>
      </c>
      <c r="AL10" s="394">
        <f t="shared" si="0"/>
        <v>35</v>
      </c>
      <c r="AM10" s="394">
        <f t="shared" si="0"/>
        <v>36</v>
      </c>
      <c r="AN10" s="394">
        <f t="shared" si="0"/>
        <v>37</v>
      </c>
      <c r="AO10" s="394">
        <f t="shared" si="0"/>
        <v>38</v>
      </c>
      <c r="AP10" s="394">
        <f t="shared" si="0"/>
        <v>39</v>
      </c>
      <c r="AQ10" s="395">
        <f t="shared" si="0"/>
        <v>40</v>
      </c>
    </row>
    <row r="11" spans="1:43" s="3" customFormat="1" ht="21" customHeight="1">
      <c r="A11" s="1118" t="s">
        <v>469</v>
      </c>
      <c r="B11" s="1062" t="s">
        <v>294</v>
      </c>
      <c r="C11" s="1063"/>
      <c r="D11" s="1064"/>
      <c r="E11" s="570"/>
      <c r="F11" s="570"/>
      <c r="G11" s="570"/>
      <c r="H11" s="570"/>
      <c r="I11" s="570"/>
      <c r="J11" s="570"/>
      <c r="K11" s="570"/>
      <c r="L11" s="570"/>
      <c r="M11" s="570"/>
      <c r="N11" s="570"/>
      <c r="O11" s="570"/>
      <c r="P11" s="570"/>
      <c r="Q11" s="570"/>
      <c r="R11" s="570"/>
      <c r="S11" s="570"/>
      <c r="T11" s="570"/>
      <c r="U11" s="570"/>
      <c r="V11" s="570"/>
      <c r="W11" s="570"/>
      <c r="X11" s="570"/>
      <c r="Y11" s="570"/>
      <c r="Z11" s="570"/>
      <c r="AA11" s="570"/>
      <c r="AB11" s="570"/>
      <c r="AC11" s="570"/>
      <c r="AD11" s="570"/>
      <c r="AE11" s="570"/>
      <c r="AF11" s="570"/>
      <c r="AG11" s="570"/>
      <c r="AH11" s="570"/>
      <c r="AI11" s="570"/>
      <c r="AJ11" s="570"/>
      <c r="AK11" s="570"/>
      <c r="AL11" s="570"/>
      <c r="AM11" s="570"/>
      <c r="AN11" s="570"/>
      <c r="AO11" s="570"/>
      <c r="AP11" s="570"/>
      <c r="AQ11" s="713"/>
    </row>
    <row r="12" spans="1:43" ht="21" customHeight="1">
      <c r="A12" s="1119"/>
      <c r="B12" s="562" t="s">
        <v>295</v>
      </c>
      <c r="C12" s="563"/>
      <c r="D12" s="571"/>
      <c r="E12" s="572"/>
      <c r="F12" s="573"/>
      <c r="G12" s="572"/>
      <c r="H12" s="572"/>
      <c r="I12" s="573"/>
      <c r="J12" s="573"/>
      <c r="K12" s="573"/>
      <c r="L12" s="573"/>
      <c r="M12" s="573"/>
      <c r="N12" s="573"/>
      <c r="O12" s="573"/>
      <c r="P12" s="573"/>
      <c r="Q12" s="573"/>
      <c r="R12" s="573"/>
      <c r="S12" s="573"/>
      <c r="T12" s="573"/>
      <c r="U12" s="573"/>
      <c r="V12" s="574"/>
      <c r="W12" s="574"/>
      <c r="X12" s="574"/>
      <c r="Y12" s="574"/>
      <c r="Z12" s="574"/>
      <c r="AA12" s="574"/>
      <c r="AB12" s="574"/>
      <c r="AC12" s="573"/>
      <c r="AD12" s="574"/>
      <c r="AE12" s="574"/>
      <c r="AF12" s="574"/>
      <c r="AG12" s="574"/>
      <c r="AH12" s="574"/>
      <c r="AI12" s="574"/>
      <c r="AJ12" s="574"/>
      <c r="AK12" s="574"/>
      <c r="AL12" s="574"/>
      <c r="AM12" s="574"/>
      <c r="AN12" s="574"/>
      <c r="AO12" s="574"/>
      <c r="AP12" s="574"/>
      <c r="AQ12" s="575"/>
    </row>
    <row r="13" spans="1:43" ht="15.75" customHeight="1">
      <c r="A13" s="567" t="s">
        <v>296</v>
      </c>
      <c r="B13" s="568">
        <f>A22</f>
        <v>2026</v>
      </c>
      <c r="C13" s="569"/>
      <c r="D13" s="576"/>
      <c r="E13" s="577"/>
      <c r="F13" s="577"/>
      <c r="G13" s="578"/>
      <c r="H13" s="577"/>
      <c r="I13" s="577"/>
      <c r="J13" s="577"/>
      <c r="K13" s="577"/>
      <c r="L13" s="577"/>
      <c r="M13" s="577"/>
      <c r="N13" s="577"/>
      <c r="O13" s="577"/>
      <c r="P13" s="577"/>
      <c r="Q13" s="577"/>
      <c r="R13" s="577"/>
      <c r="S13" s="577"/>
      <c r="T13" s="577"/>
      <c r="U13" s="577"/>
      <c r="V13" s="577"/>
      <c r="W13" s="577"/>
      <c r="X13" s="577"/>
      <c r="Y13" s="577"/>
      <c r="Z13" s="577"/>
      <c r="AA13" s="577"/>
      <c r="AB13" s="577"/>
      <c r="AC13" s="577"/>
      <c r="AD13" s="577"/>
      <c r="AE13" s="577"/>
      <c r="AF13" s="577"/>
      <c r="AG13" s="577"/>
      <c r="AH13" s="577"/>
      <c r="AI13" s="577"/>
      <c r="AJ13" s="577"/>
      <c r="AK13" s="577"/>
      <c r="AL13" s="577"/>
      <c r="AM13" s="577"/>
      <c r="AN13" s="577"/>
      <c r="AO13" s="577"/>
      <c r="AP13" s="577"/>
      <c r="AQ13" s="579"/>
    </row>
    <row r="14" spans="1:43" ht="15.75" customHeight="1">
      <c r="A14" s="567" t="s">
        <v>296</v>
      </c>
      <c r="B14" s="568">
        <f>A23</f>
        <v>2027</v>
      </c>
      <c r="C14" s="569"/>
      <c r="D14" s="576"/>
      <c r="E14" s="577"/>
      <c r="F14" s="577"/>
      <c r="G14" s="578"/>
      <c r="H14" s="577"/>
      <c r="I14" s="577"/>
      <c r="J14" s="577"/>
      <c r="K14" s="577"/>
      <c r="L14" s="577"/>
      <c r="M14" s="577"/>
      <c r="N14" s="577"/>
      <c r="O14" s="577"/>
      <c r="P14" s="577"/>
      <c r="Q14" s="577"/>
      <c r="R14" s="577"/>
      <c r="S14" s="577"/>
      <c r="T14" s="577"/>
      <c r="U14" s="577"/>
      <c r="V14" s="577"/>
      <c r="W14" s="577"/>
      <c r="X14" s="577"/>
      <c r="Y14" s="577"/>
      <c r="Z14" s="577"/>
      <c r="AA14" s="577"/>
      <c r="AB14" s="577"/>
      <c r="AC14" s="577"/>
      <c r="AD14" s="577"/>
      <c r="AE14" s="577"/>
      <c r="AF14" s="577"/>
      <c r="AG14" s="577"/>
      <c r="AH14" s="577"/>
      <c r="AI14" s="577"/>
      <c r="AJ14" s="577"/>
      <c r="AK14" s="577"/>
      <c r="AL14" s="577"/>
      <c r="AM14" s="577"/>
      <c r="AN14" s="577"/>
      <c r="AO14" s="577"/>
      <c r="AP14" s="577"/>
      <c r="AQ14" s="579"/>
    </row>
    <row r="15" spans="1:43" ht="15.75" customHeight="1">
      <c r="A15" s="567" t="s">
        <v>296</v>
      </c>
      <c r="B15" s="568">
        <f>A24</f>
        <v>2028</v>
      </c>
      <c r="C15" s="569"/>
      <c r="D15" s="576"/>
      <c r="E15" s="577"/>
      <c r="F15" s="577"/>
      <c r="G15" s="578"/>
      <c r="H15" s="577"/>
      <c r="I15" s="577"/>
      <c r="J15" s="577"/>
      <c r="K15" s="577"/>
      <c r="L15" s="577"/>
      <c r="M15" s="577"/>
      <c r="N15" s="577"/>
      <c r="O15" s="577"/>
      <c r="P15" s="577"/>
      <c r="Q15" s="577"/>
      <c r="R15" s="577"/>
      <c r="S15" s="577"/>
      <c r="T15" s="577"/>
      <c r="U15" s="577"/>
      <c r="V15" s="577"/>
      <c r="W15" s="577"/>
      <c r="X15" s="577"/>
      <c r="Y15" s="577"/>
      <c r="Z15" s="577"/>
      <c r="AA15" s="577"/>
      <c r="AB15" s="577"/>
      <c r="AC15" s="577"/>
      <c r="AD15" s="577"/>
      <c r="AE15" s="577"/>
      <c r="AF15" s="577"/>
      <c r="AG15" s="577"/>
      <c r="AH15" s="577"/>
      <c r="AI15" s="577"/>
      <c r="AJ15" s="577"/>
      <c r="AK15" s="577"/>
      <c r="AL15" s="577"/>
      <c r="AM15" s="577"/>
      <c r="AN15" s="577"/>
      <c r="AO15" s="577"/>
      <c r="AP15" s="577"/>
      <c r="AQ15" s="579"/>
    </row>
    <row r="16" spans="1:43" ht="15.75" customHeight="1">
      <c r="A16" s="567" t="s">
        <v>296</v>
      </c>
      <c r="B16" s="568">
        <f>A25</f>
        <v>2029</v>
      </c>
      <c r="C16" s="569"/>
      <c r="D16" s="576"/>
      <c r="E16" s="577"/>
      <c r="F16" s="577"/>
      <c r="G16" s="578"/>
      <c r="H16" s="577"/>
      <c r="I16" s="577"/>
      <c r="J16" s="577"/>
      <c r="K16" s="577"/>
      <c r="L16" s="577"/>
      <c r="M16" s="577"/>
      <c r="N16" s="577"/>
      <c r="O16" s="577"/>
      <c r="P16" s="577"/>
      <c r="Q16" s="577"/>
      <c r="R16" s="577"/>
      <c r="S16" s="577"/>
      <c r="T16" s="577"/>
      <c r="U16" s="577"/>
      <c r="V16" s="577"/>
      <c r="W16" s="577"/>
      <c r="X16" s="577"/>
      <c r="Y16" s="577"/>
      <c r="Z16" s="577"/>
      <c r="AA16" s="577"/>
      <c r="AB16" s="577"/>
      <c r="AC16" s="577"/>
      <c r="AD16" s="577"/>
      <c r="AE16" s="577"/>
      <c r="AF16" s="577"/>
      <c r="AG16" s="577"/>
      <c r="AH16" s="577"/>
      <c r="AI16" s="577"/>
      <c r="AJ16" s="577"/>
      <c r="AK16" s="577"/>
      <c r="AL16" s="577"/>
      <c r="AM16" s="577"/>
      <c r="AN16" s="577"/>
      <c r="AO16" s="577"/>
      <c r="AP16" s="577"/>
      <c r="AQ16" s="579"/>
    </row>
    <row r="17" spans="1:43" ht="15.75" customHeight="1">
      <c r="A17" s="567" t="s">
        <v>296</v>
      </c>
      <c r="B17" s="568">
        <f>A26</f>
        <v>2030</v>
      </c>
      <c r="C17" s="569"/>
      <c r="D17" s="576"/>
      <c r="E17" s="577"/>
      <c r="F17" s="577"/>
      <c r="G17" s="578"/>
      <c r="H17" s="577"/>
      <c r="I17" s="577"/>
      <c r="J17" s="577"/>
      <c r="K17" s="577"/>
      <c r="L17" s="577"/>
      <c r="M17" s="577"/>
      <c r="N17" s="577"/>
      <c r="O17" s="577"/>
      <c r="P17" s="577"/>
      <c r="Q17" s="577"/>
      <c r="R17" s="577"/>
      <c r="S17" s="577"/>
      <c r="T17" s="577"/>
      <c r="U17" s="577"/>
      <c r="V17" s="577"/>
      <c r="W17" s="577"/>
      <c r="X17" s="577"/>
      <c r="Y17" s="577"/>
      <c r="Z17" s="577"/>
      <c r="AA17" s="577"/>
      <c r="AB17" s="577"/>
      <c r="AC17" s="577"/>
      <c r="AD17" s="577"/>
      <c r="AE17" s="577"/>
      <c r="AF17" s="577"/>
      <c r="AG17" s="577"/>
      <c r="AH17" s="577"/>
      <c r="AI17" s="577"/>
      <c r="AJ17" s="577"/>
      <c r="AK17" s="577"/>
      <c r="AL17" s="577"/>
      <c r="AM17" s="577"/>
      <c r="AN17" s="577"/>
      <c r="AO17" s="577"/>
      <c r="AP17" s="577"/>
      <c r="AQ17" s="579"/>
    </row>
    <row r="18" spans="1:43" ht="15.75" customHeight="1">
      <c r="A18" s="567" t="s">
        <v>296</v>
      </c>
      <c r="B18" s="568">
        <f t="shared" ref="B18:B19" si="1">A27</f>
        <v>2031</v>
      </c>
      <c r="C18" s="569"/>
      <c r="D18" s="576"/>
      <c r="E18" s="577"/>
      <c r="F18" s="577"/>
      <c r="G18" s="578"/>
      <c r="H18" s="577"/>
      <c r="I18" s="577"/>
      <c r="J18" s="577"/>
      <c r="K18" s="577"/>
      <c r="L18" s="577"/>
      <c r="M18" s="577"/>
      <c r="N18" s="577"/>
      <c r="O18" s="577"/>
      <c r="P18" s="577"/>
      <c r="Q18" s="577"/>
      <c r="R18" s="577"/>
      <c r="S18" s="577"/>
      <c r="T18" s="577"/>
      <c r="U18" s="577"/>
      <c r="V18" s="577"/>
      <c r="W18" s="577"/>
      <c r="X18" s="577"/>
      <c r="Y18" s="577"/>
      <c r="Z18" s="577"/>
      <c r="AA18" s="577"/>
      <c r="AB18" s="577"/>
      <c r="AC18" s="577"/>
      <c r="AD18" s="577"/>
      <c r="AE18" s="577"/>
      <c r="AF18" s="577"/>
      <c r="AG18" s="577"/>
      <c r="AH18" s="577"/>
      <c r="AI18" s="577"/>
      <c r="AJ18" s="577"/>
      <c r="AK18" s="577"/>
      <c r="AL18" s="577"/>
      <c r="AM18" s="577"/>
      <c r="AN18" s="577"/>
      <c r="AO18" s="577"/>
      <c r="AP18" s="577"/>
      <c r="AQ18" s="579"/>
    </row>
    <row r="19" spans="1:43" ht="15.75" customHeight="1">
      <c r="A19" s="564" t="s">
        <v>296</v>
      </c>
      <c r="B19" s="565">
        <f t="shared" si="1"/>
        <v>2032</v>
      </c>
      <c r="C19" s="566"/>
      <c r="D19" s="580"/>
      <c r="E19" s="581"/>
      <c r="F19" s="581"/>
      <c r="G19" s="582"/>
      <c r="H19" s="581"/>
      <c r="I19" s="581"/>
      <c r="J19" s="581"/>
      <c r="K19" s="581"/>
      <c r="L19" s="581"/>
      <c r="M19" s="581"/>
      <c r="N19" s="581"/>
      <c r="O19" s="581"/>
      <c r="P19" s="581"/>
      <c r="Q19" s="581"/>
      <c r="R19" s="581"/>
      <c r="S19" s="581"/>
      <c r="T19" s="581"/>
      <c r="U19" s="581"/>
      <c r="V19" s="581"/>
      <c r="W19" s="581"/>
      <c r="X19" s="581"/>
      <c r="Y19" s="581"/>
      <c r="Z19" s="581"/>
      <c r="AA19" s="581"/>
      <c r="AB19" s="581"/>
      <c r="AC19" s="581"/>
      <c r="AD19" s="581"/>
      <c r="AE19" s="581"/>
      <c r="AF19" s="581"/>
      <c r="AG19" s="581"/>
      <c r="AH19" s="581"/>
      <c r="AI19" s="581"/>
      <c r="AJ19" s="581"/>
      <c r="AK19" s="581"/>
      <c r="AL19" s="581"/>
      <c r="AM19" s="581"/>
      <c r="AN19" s="581"/>
      <c r="AO19" s="581"/>
      <c r="AP19" s="581"/>
      <c r="AQ19" s="583"/>
    </row>
    <row r="20" spans="1:43" ht="14.25" customHeight="1">
      <c r="A20" s="64"/>
      <c r="B20" s="65"/>
      <c r="C20" s="65"/>
      <c r="D20" s="718">
        <f>SUM(D13:D19)</f>
        <v>0</v>
      </c>
      <c r="E20" s="718">
        <f>SUM(E13:E19)</f>
        <v>0</v>
      </c>
      <c r="F20" s="718">
        <f t="shared" ref="F20:AQ20" si="2">SUM(F13:F19)</f>
        <v>0</v>
      </c>
      <c r="G20" s="718">
        <f t="shared" si="2"/>
        <v>0</v>
      </c>
      <c r="H20" s="718">
        <f t="shared" si="2"/>
        <v>0</v>
      </c>
      <c r="I20" s="718">
        <f t="shared" si="2"/>
        <v>0</v>
      </c>
      <c r="J20" s="718">
        <f t="shared" si="2"/>
        <v>0</v>
      </c>
      <c r="K20" s="718">
        <f t="shared" si="2"/>
        <v>0</v>
      </c>
      <c r="L20" s="718">
        <f t="shared" si="2"/>
        <v>0</v>
      </c>
      <c r="M20" s="718">
        <f t="shared" si="2"/>
        <v>0</v>
      </c>
      <c r="N20" s="718">
        <f t="shared" si="2"/>
        <v>0</v>
      </c>
      <c r="O20" s="718">
        <f t="shared" si="2"/>
        <v>0</v>
      </c>
      <c r="P20" s="718">
        <f t="shared" si="2"/>
        <v>0</v>
      </c>
      <c r="Q20" s="718">
        <f t="shared" si="2"/>
        <v>0</v>
      </c>
      <c r="R20" s="718">
        <f t="shared" si="2"/>
        <v>0</v>
      </c>
      <c r="S20" s="718">
        <f t="shared" si="2"/>
        <v>0</v>
      </c>
      <c r="T20" s="718">
        <f t="shared" si="2"/>
        <v>0</v>
      </c>
      <c r="U20" s="718">
        <f t="shared" si="2"/>
        <v>0</v>
      </c>
      <c r="V20" s="718">
        <f t="shared" si="2"/>
        <v>0</v>
      </c>
      <c r="W20" s="718">
        <f t="shared" si="2"/>
        <v>0</v>
      </c>
      <c r="X20" s="718">
        <f t="shared" si="2"/>
        <v>0</v>
      </c>
      <c r="Y20" s="718">
        <f t="shared" si="2"/>
        <v>0</v>
      </c>
      <c r="Z20" s="718">
        <f t="shared" si="2"/>
        <v>0</v>
      </c>
      <c r="AA20" s="718">
        <f t="shared" si="2"/>
        <v>0</v>
      </c>
      <c r="AB20" s="718">
        <f t="shared" si="2"/>
        <v>0</v>
      </c>
      <c r="AC20" s="718">
        <f t="shared" si="2"/>
        <v>0</v>
      </c>
      <c r="AD20" s="718">
        <f t="shared" si="2"/>
        <v>0</v>
      </c>
      <c r="AE20" s="718">
        <f t="shared" si="2"/>
        <v>0</v>
      </c>
      <c r="AF20" s="718">
        <f t="shared" si="2"/>
        <v>0</v>
      </c>
      <c r="AG20" s="718">
        <f t="shared" si="2"/>
        <v>0</v>
      </c>
      <c r="AH20" s="718">
        <f t="shared" si="2"/>
        <v>0</v>
      </c>
      <c r="AI20" s="718">
        <f t="shared" si="2"/>
        <v>0</v>
      </c>
      <c r="AJ20" s="718">
        <f t="shared" si="2"/>
        <v>0</v>
      </c>
      <c r="AK20" s="718">
        <f t="shared" si="2"/>
        <v>0</v>
      </c>
      <c r="AL20" s="718">
        <f t="shared" si="2"/>
        <v>0</v>
      </c>
      <c r="AM20" s="718">
        <f t="shared" si="2"/>
        <v>0</v>
      </c>
      <c r="AN20" s="718">
        <f t="shared" si="2"/>
        <v>0</v>
      </c>
      <c r="AO20" s="718">
        <f t="shared" si="2"/>
        <v>0</v>
      </c>
      <c r="AP20" s="718">
        <f t="shared" si="2"/>
        <v>0</v>
      </c>
      <c r="AQ20" s="718">
        <f t="shared" si="2"/>
        <v>0</v>
      </c>
    </row>
    <row r="21" spans="1:43" ht="22.5">
      <c r="A21" s="377" t="s">
        <v>297</v>
      </c>
      <c r="B21" s="378"/>
      <c r="C21" s="378"/>
      <c r="D21" s="396"/>
      <c r="E21" s="378"/>
      <c r="F21" s="378"/>
      <c r="G21" s="378"/>
      <c r="H21" s="378"/>
      <c r="I21" s="378"/>
      <c r="J21" s="378"/>
      <c r="K21" s="378"/>
      <c r="L21" s="378"/>
      <c r="M21" s="378"/>
      <c r="N21" s="378"/>
      <c r="O21" s="378"/>
      <c r="P21" s="378"/>
      <c r="Q21" s="378"/>
      <c r="R21" s="378"/>
      <c r="S21" s="378"/>
      <c r="T21" s="378"/>
      <c r="U21" s="378"/>
      <c r="V21" s="378"/>
      <c r="W21" s="378"/>
      <c r="X21" s="378"/>
      <c r="Y21" s="378"/>
      <c r="Z21" s="378"/>
      <c r="AA21" s="378"/>
      <c r="AB21" s="378"/>
      <c r="AC21" s="378"/>
      <c r="AD21" s="378"/>
      <c r="AE21" s="378"/>
      <c r="AF21" s="378"/>
      <c r="AG21" s="378"/>
      <c r="AH21" s="378"/>
      <c r="AI21" s="378"/>
      <c r="AJ21" s="378"/>
      <c r="AK21" s="378"/>
      <c r="AL21" s="378"/>
      <c r="AM21" s="378"/>
      <c r="AN21" s="378"/>
      <c r="AO21" s="378"/>
      <c r="AP21" s="378"/>
      <c r="AQ21" s="379"/>
    </row>
    <row r="22" spans="1:43" s="74" customFormat="1" ht="15" customHeight="1">
      <c r="A22" s="1065">
        <f>D115</f>
        <v>2026</v>
      </c>
      <c r="B22" s="1066" t="s">
        <v>98</v>
      </c>
      <c r="C22" s="584"/>
      <c r="D22" s="1067">
        <f t="shared" ref="D22:AQ22" si="3">IF(D39&gt;0,$C$22,0)</f>
        <v>0</v>
      </c>
      <c r="E22" s="586">
        <f t="shared" si="3"/>
        <v>0</v>
      </c>
      <c r="F22" s="586">
        <f t="shared" si="3"/>
        <v>0</v>
      </c>
      <c r="G22" s="881">
        <f t="shared" si="3"/>
        <v>0</v>
      </c>
      <c r="H22" s="586">
        <f t="shared" si="3"/>
        <v>0</v>
      </c>
      <c r="I22" s="586">
        <f t="shared" si="3"/>
        <v>0</v>
      </c>
      <c r="J22" s="586">
        <f t="shared" si="3"/>
        <v>0</v>
      </c>
      <c r="K22" s="586">
        <f t="shared" si="3"/>
        <v>0</v>
      </c>
      <c r="L22" s="586">
        <f t="shared" si="3"/>
        <v>0</v>
      </c>
      <c r="M22" s="586">
        <f t="shared" si="3"/>
        <v>0</v>
      </c>
      <c r="N22" s="586">
        <f t="shared" si="3"/>
        <v>0</v>
      </c>
      <c r="O22" s="586">
        <f t="shared" si="3"/>
        <v>0</v>
      </c>
      <c r="P22" s="586">
        <f t="shared" si="3"/>
        <v>0</v>
      </c>
      <c r="Q22" s="586">
        <f t="shared" si="3"/>
        <v>0</v>
      </c>
      <c r="R22" s="586">
        <f t="shared" si="3"/>
        <v>0</v>
      </c>
      <c r="S22" s="586">
        <f t="shared" si="3"/>
        <v>0</v>
      </c>
      <c r="T22" s="586">
        <f t="shared" si="3"/>
        <v>0</v>
      </c>
      <c r="U22" s="586">
        <f t="shared" si="3"/>
        <v>0</v>
      </c>
      <c r="V22" s="586">
        <f t="shared" si="3"/>
        <v>0</v>
      </c>
      <c r="W22" s="586">
        <f t="shared" si="3"/>
        <v>0</v>
      </c>
      <c r="X22" s="586">
        <f t="shared" si="3"/>
        <v>0</v>
      </c>
      <c r="Y22" s="586">
        <f t="shared" si="3"/>
        <v>0</v>
      </c>
      <c r="Z22" s="586">
        <f t="shared" si="3"/>
        <v>0</v>
      </c>
      <c r="AA22" s="586">
        <f t="shared" si="3"/>
        <v>0</v>
      </c>
      <c r="AB22" s="586">
        <f t="shared" si="3"/>
        <v>0</v>
      </c>
      <c r="AC22" s="586">
        <f t="shared" si="3"/>
        <v>0</v>
      </c>
      <c r="AD22" s="586">
        <f t="shared" si="3"/>
        <v>0</v>
      </c>
      <c r="AE22" s="586">
        <f t="shared" si="3"/>
        <v>0</v>
      </c>
      <c r="AF22" s="586">
        <f t="shared" si="3"/>
        <v>0</v>
      </c>
      <c r="AG22" s="586">
        <f t="shared" si="3"/>
        <v>0</v>
      </c>
      <c r="AH22" s="586">
        <f t="shared" si="3"/>
        <v>0</v>
      </c>
      <c r="AI22" s="586">
        <f t="shared" si="3"/>
        <v>0</v>
      </c>
      <c r="AJ22" s="586">
        <f t="shared" si="3"/>
        <v>0</v>
      </c>
      <c r="AK22" s="586">
        <f t="shared" si="3"/>
        <v>0</v>
      </c>
      <c r="AL22" s="586">
        <f t="shared" si="3"/>
        <v>0</v>
      </c>
      <c r="AM22" s="586">
        <f t="shared" si="3"/>
        <v>0</v>
      </c>
      <c r="AN22" s="586">
        <f t="shared" si="3"/>
        <v>0</v>
      </c>
      <c r="AO22" s="586">
        <f t="shared" si="3"/>
        <v>0</v>
      </c>
      <c r="AP22" s="586">
        <f t="shared" si="3"/>
        <v>0</v>
      </c>
      <c r="AQ22" s="587">
        <f t="shared" si="3"/>
        <v>0</v>
      </c>
    </row>
    <row r="23" spans="1:43" s="74" customFormat="1" ht="15" customHeight="1">
      <c r="A23" s="597">
        <f>A22+1</f>
        <v>2027</v>
      </c>
      <c r="B23" s="598" t="s">
        <v>98</v>
      </c>
      <c r="C23" s="584"/>
      <c r="D23" s="588">
        <f t="shared" ref="D23:AQ23" si="4">IF(D39&gt;0,$C$23,0)</f>
        <v>0</v>
      </c>
      <c r="E23" s="589">
        <f t="shared" si="4"/>
        <v>0</v>
      </c>
      <c r="F23" s="589">
        <f t="shared" si="4"/>
        <v>0</v>
      </c>
      <c r="G23" s="590">
        <f t="shared" si="4"/>
        <v>0</v>
      </c>
      <c r="H23" s="589">
        <f t="shared" si="4"/>
        <v>0</v>
      </c>
      <c r="I23" s="589">
        <f t="shared" si="4"/>
        <v>0</v>
      </c>
      <c r="J23" s="589">
        <f t="shared" si="4"/>
        <v>0</v>
      </c>
      <c r="K23" s="589">
        <f t="shared" si="4"/>
        <v>0</v>
      </c>
      <c r="L23" s="589">
        <f t="shared" si="4"/>
        <v>0</v>
      </c>
      <c r="M23" s="589">
        <f t="shared" si="4"/>
        <v>0</v>
      </c>
      <c r="N23" s="589">
        <f t="shared" si="4"/>
        <v>0</v>
      </c>
      <c r="O23" s="589">
        <f t="shared" si="4"/>
        <v>0</v>
      </c>
      <c r="P23" s="589">
        <f t="shared" si="4"/>
        <v>0</v>
      </c>
      <c r="Q23" s="589">
        <f t="shared" si="4"/>
        <v>0</v>
      </c>
      <c r="R23" s="589">
        <f t="shared" si="4"/>
        <v>0</v>
      </c>
      <c r="S23" s="589">
        <f t="shared" si="4"/>
        <v>0</v>
      </c>
      <c r="T23" s="589">
        <f t="shared" si="4"/>
        <v>0</v>
      </c>
      <c r="U23" s="589">
        <f t="shared" si="4"/>
        <v>0</v>
      </c>
      <c r="V23" s="589">
        <f t="shared" si="4"/>
        <v>0</v>
      </c>
      <c r="W23" s="589">
        <f t="shared" si="4"/>
        <v>0</v>
      </c>
      <c r="X23" s="589">
        <f t="shared" si="4"/>
        <v>0</v>
      </c>
      <c r="Y23" s="589">
        <f t="shared" si="4"/>
        <v>0</v>
      </c>
      <c r="Z23" s="589">
        <f t="shared" si="4"/>
        <v>0</v>
      </c>
      <c r="AA23" s="589">
        <f t="shared" si="4"/>
        <v>0</v>
      </c>
      <c r="AB23" s="589">
        <f t="shared" si="4"/>
        <v>0</v>
      </c>
      <c r="AC23" s="589">
        <f t="shared" si="4"/>
        <v>0</v>
      </c>
      <c r="AD23" s="589">
        <f t="shared" si="4"/>
        <v>0</v>
      </c>
      <c r="AE23" s="589">
        <f t="shared" si="4"/>
        <v>0</v>
      </c>
      <c r="AF23" s="589">
        <f t="shared" si="4"/>
        <v>0</v>
      </c>
      <c r="AG23" s="589">
        <f t="shared" si="4"/>
        <v>0</v>
      </c>
      <c r="AH23" s="589">
        <f t="shared" si="4"/>
        <v>0</v>
      </c>
      <c r="AI23" s="589">
        <f t="shared" si="4"/>
        <v>0</v>
      </c>
      <c r="AJ23" s="589">
        <f t="shared" si="4"/>
        <v>0</v>
      </c>
      <c r="AK23" s="589">
        <f t="shared" si="4"/>
        <v>0</v>
      </c>
      <c r="AL23" s="589">
        <f t="shared" si="4"/>
        <v>0</v>
      </c>
      <c r="AM23" s="589">
        <f t="shared" si="4"/>
        <v>0</v>
      </c>
      <c r="AN23" s="589">
        <f t="shared" si="4"/>
        <v>0</v>
      </c>
      <c r="AO23" s="589">
        <f t="shared" si="4"/>
        <v>0</v>
      </c>
      <c r="AP23" s="589">
        <f t="shared" si="4"/>
        <v>0</v>
      </c>
      <c r="AQ23" s="591">
        <f t="shared" si="4"/>
        <v>0</v>
      </c>
    </row>
    <row r="24" spans="1:43" s="74" customFormat="1" ht="15" customHeight="1">
      <c r="A24" s="597">
        <f t="shared" ref="A24:A28" si="5">A23+1</f>
        <v>2028</v>
      </c>
      <c r="B24" s="598" t="s">
        <v>98</v>
      </c>
      <c r="C24" s="584"/>
      <c r="D24" s="588">
        <f t="shared" ref="D24:AQ24" si="6">IF(D39&gt;0,$C$24,0)</f>
        <v>0</v>
      </c>
      <c r="E24" s="589">
        <f t="shared" si="6"/>
        <v>0</v>
      </c>
      <c r="F24" s="589">
        <f t="shared" si="6"/>
        <v>0</v>
      </c>
      <c r="G24" s="590">
        <f t="shared" si="6"/>
        <v>0</v>
      </c>
      <c r="H24" s="589">
        <f t="shared" si="6"/>
        <v>0</v>
      </c>
      <c r="I24" s="589">
        <f t="shared" si="6"/>
        <v>0</v>
      </c>
      <c r="J24" s="589">
        <f t="shared" si="6"/>
        <v>0</v>
      </c>
      <c r="K24" s="589">
        <f t="shared" si="6"/>
        <v>0</v>
      </c>
      <c r="L24" s="589">
        <f t="shared" si="6"/>
        <v>0</v>
      </c>
      <c r="M24" s="589">
        <f t="shared" si="6"/>
        <v>0</v>
      </c>
      <c r="N24" s="589">
        <f t="shared" si="6"/>
        <v>0</v>
      </c>
      <c r="O24" s="589">
        <f t="shared" si="6"/>
        <v>0</v>
      </c>
      <c r="P24" s="589">
        <f t="shared" si="6"/>
        <v>0</v>
      </c>
      <c r="Q24" s="589">
        <f t="shared" si="6"/>
        <v>0</v>
      </c>
      <c r="R24" s="589">
        <f t="shared" si="6"/>
        <v>0</v>
      </c>
      <c r="S24" s="589">
        <f t="shared" si="6"/>
        <v>0</v>
      </c>
      <c r="T24" s="589">
        <f t="shared" si="6"/>
        <v>0</v>
      </c>
      <c r="U24" s="589">
        <f t="shared" si="6"/>
        <v>0</v>
      </c>
      <c r="V24" s="589">
        <f t="shared" si="6"/>
        <v>0</v>
      </c>
      <c r="W24" s="589">
        <f t="shared" si="6"/>
        <v>0</v>
      </c>
      <c r="X24" s="589">
        <f t="shared" si="6"/>
        <v>0</v>
      </c>
      <c r="Y24" s="589">
        <f t="shared" si="6"/>
        <v>0</v>
      </c>
      <c r="Z24" s="589">
        <f t="shared" si="6"/>
        <v>0</v>
      </c>
      <c r="AA24" s="589">
        <f t="shared" si="6"/>
        <v>0</v>
      </c>
      <c r="AB24" s="589">
        <f t="shared" si="6"/>
        <v>0</v>
      </c>
      <c r="AC24" s="589">
        <f t="shared" si="6"/>
        <v>0</v>
      </c>
      <c r="AD24" s="589">
        <f t="shared" si="6"/>
        <v>0</v>
      </c>
      <c r="AE24" s="589">
        <f t="shared" si="6"/>
        <v>0</v>
      </c>
      <c r="AF24" s="589">
        <f t="shared" si="6"/>
        <v>0</v>
      </c>
      <c r="AG24" s="589">
        <f t="shared" si="6"/>
        <v>0</v>
      </c>
      <c r="AH24" s="589">
        <f t="shared" si="6"/>
        <v>0</v>
      </c>
      <c r="AI24" s="589">
        <f t="shared" si="6"/>
        <v>0</v>
      </c>
      <c r="AJ24" s="589">
        <f t="shared" si="6"/>
        <v>0</v>
      </c>
      <c r="AK24" s="589">
        <f t="shared" si="6"/>
        <v>0</v>
      </c>
      <c r="AL24" s="589">
        <f t="shared" si="6"/>
        <v>0</v>
      </c>
      <c r="AM24" s="589">
        <f t="shared" si="6"/>
        <v>0</v>
      </c>
      <c r="AN24" s="589">
        <f t="shared" si="6"/>
        <v>0</v>
      </c>
      <c r="AO24" s="589">
        <f t="shared" si="6"/>
        <v>0</v>
      </c>
      <c r="AP24" s="589">
        <f t="shared" si="6"/>
        <v>0</v>
      </c>
      <c r="AQ24" s="591">
        <f t="shared" si="6"/>
        <v>0</v>
      </c>
    </row>
    <row r="25" spans="1:43" s="74" customFormat="1" ht="15" customHeight="1">
      <c r="A25" s="597">
        <f t="shared" si="5"/>
        <v>2029</v>
      </c>
      <c r="B25" s="598" t="s">
        <v>98</v>
      </c>
      <c r="C25" s="584"/>
      <c r="D25" s="588">
        <f t="shared" ref="D25:AQ25" si="7">IF(D39&gt;0,$C$25,0)</f>
        <v>0</v>
      </c>
      <c r="E25" s="589">
        <f t="shared" si="7"/>
        <v>0</v>
      </c>
      <c r="F25" s="589">
        <f t="shared" si="7"/>
        <v>0</v>
      </c>
      <c r="G25" s="590">
        <f t="shared" si="7"/>
        <v>0</v>
      </c>
      <c r="H25" s="589">
        <f t="shared" si="7"/>
        <v>0</v>
      </c>
      <c r="I25" s="589">
        <f t="shared" si="7"/>
        <v>0</v>
      </c>
      <c r="J25" s="589">
        <f t="shared" si="7"/>
        <v>0</v>
      </c>
      <c r="K25" s="589">
        <f t="shared" si="7"/>
        <v>0</v>
      </c>
      <c r="L25" s="589">
        <f t="shared" si="7"/>
        <v>0</v>
      </c>
      <c r="M25" s="589">
        <f t="shared" si="7"/>
        <v>0</v>
      </c>
      <c r="N25" s="589">
        <f t="shared" si="7"/>
        <v>0</v>
      </c>
      <c r="O25" s="589">
        <f t="shared" si="7"/>
        <v>0</v>
      </c>
      <c r="P25" s="589">
        <f t="shared" si="7"/>
        <v>0</v>
      </c>
      <c r="Q25" s="589">
        <f t="shared" si="7"/>
        <v>0</v>
      </c>
      <c r="R25" s="589">
        <f t="shared" si="7"/>
        <v>0</v>
      </c>
      <c r="S25" s="589">
        <f t="shared" si="7"/>
        <v>0</v>
      </c>
      <c r="T25" s="589">
        <f t="shared" si="7"/>
        <v>0</v>
      </c>
      <c r="U25" s="589">
        <f t="shared" si="7"/>
        <v>0</v>
      </c>
      <c r="V25" s="589">
        <f t="shared" si="7"/>
        <v>0</v>
      </c>
      <c r="W25" s="589">
        <f t="shared" si="7"/>
        <v>0</v>
      </c>
      <c r="X25" s="589">
        <f t="shared" si="7"/>
        <v>0</v>
      </c>
      <c r="Y25" s="589">
        <f t="shared" si="7"/>
        <v>0</v>
      </c>
      <c r="Z25" s="589">
        <f t="shared" si="7"/>
        <v>0</v>
      </c>
      <c r="AA25" s="589">
        <f t="shared" si="7"/>
        <v>0</v>
      </c>
      <c r="AB25" s="589">
        <f t="shared" si="7"/>
        <v>0</v>
      </c>
      <c r="AC25" s="589">
        <f t="shared" si="7"/>
        <v>0</v>
      </c>
      <c r="AD25" s="589">
        <f t="shared" si="7"/>
        <v>0</v>
      </c>
      <c r="AE25" s="589">
        <f t="shared" si="7"/>
        <v>0</v>
      </c>
      <c r="AF25" s="589">
        <f t="shared" si="7"/>
        <v>0</v>
      </c>
      <c r="AG25" s="589">
        <f t="shared" si="7"/>
        <v>0</v>
      </c>
      <c r="AH25" s="589">
        <f t="shared" si="7"/>
        <v>0</v>
      </c>
      <c r="AI25" s="589">
        <f t="shared" si="7"/>
        <v>0</v>
      </c>
      <c r="AJ25" s="589">
        <f t="shared" si="7"/>
        <v>0</v>
      </c>
      <c r="AK25" s="589">
        <f t="shared" si="7"/>
        <v>0</v>
      </c>
      <c r="AL25" s="589">
        <f t="shared" si="7"/>
        <v>0</v>
      </c>
      <c r="AM25" s="589">
        <f t="shared" si="7"/>
        <v>0</v>
      </c>
      <c r="AN25" s="589">
        <f t="shared" si="7"/>
        <v>0</v>
      </c>
      <c r="AO25" s="589">
        <f t="shared" si="7"/>
        <v>0</v>
      </c>
      <c r="AP25" s="589">
        <f t="shared" si="7"/>
        <v>0</v>
      </c>
      <c r="AQ25" s="591">
        <f t="shared" si="7"/>
        <v>0</v>
      </c>
    </row>
    <row r="26" spans="1:43" s="74" customFormat="1" ht="15" customHeight="1">
      <c r="A26" s="597">
        <f t="shared" si="5"/>
        <v>2030</v>
      </c>
      <c r="B26" s="598" t="s">
        <v>98</v>
      </c>
      <c r="C26" s="584"/>
      <c r="D26" s="588">
        <f t="shared" ref="D26:AQ26" si="8">IF(D39&gt;0,$C$26,0)</f>
        <v>0</v>
      </c>
      <c r="E26" s="589">
        <f t="shared" si="8"/>
        <v>0</v>
      </c>
      <c r="F26" s="589">
        <f t="shared" si="8"/>
        <v>0</v>
      </c>
      <c r="G26" s="592">
        <f t="shared" si="8"/>
        <v>0</v>
      </c>
      <c r="H26" s="589">
        <f t="shared" si="8"/>
        <v>0</v>
      </c>
      <c r="I26" s="589">
        <f t="shared" si="8"/>
        <v>0</v>
      </c>
      <c r="J26" s="589">
        <f t="shared" si="8"/>
        <v>0</v>
      </c>
      <c r="K26" s="589">
        <f t="shared" si="8"/>
        <v>0</v>
      </c>
      <c r="L26" s="589">
        <f t="shared" si="8"/>
        <v>0</v>
      </c>
      <c r="M26" s="589">
        <f t="shared" si="8"/>
        <v>0</v>
      </c>
      <c r="N26" s="589">
        <f t="shared" si="8"/>
        <v>0</v>
      </c>
      <c r="O26" s="589">
        <f t="shared" si="8"/>
        <v>0</v>
      </c>
      <c r="P26" s="589">
        <f t="shared" si="8"/>
        <v>0</v>
      </c>
      <c r="Q26" s="589">
        <f t="shared" si="8"/>
        <v>0</v>
      </c>
      <c r="R26" s="589">
        <f t="shared" si="8"/>
        <v>0</v>
      </c>
      <c r="S26" s="589">
        <f t="shared" si="8"/>
        <v>0</v>
      </c>
      <c r="T26" s="589">
        <f t="shared" si="8"/>
        <v>0</v>
      </c>
      <c r="U26" s="589">
        <f t="shared" si="8"/>
        <v>0</v>
      </c>
      <c r="V26" s="589">
        <f t="shared" si="8"/>
        <v>0</v>
      </c>
      <c r="W26" s="589">
        <f t="shared" si="8"/>
        <v>0</v>
      </c>
      <c r="X26" s="589">
        <f t="shared" si="8"/>
        <v>0</v>
      </c>
      <c r="Y26" s="589">
        <f t="shared" si="8"/>
        <v>0</v>
      </c>
      <c r="Z26" s="589">
        <f t="shared" si="8"/>
        <v>0</v>
      </c>
      <c r="AA26" s="589">
        <f t="shared" si="8"/>
        <v>0</v>
      </c>
      <c r="AB26" s="589">
        <f t="shared" si="8"/>
        <v>0</v>
      </c>
      <c r="AC26" s="589">
        <f t="shared" si="8"/>
        <v>0</v>
      </c>
      <c r="AD26" s="589">
        <f t="shared" si="8"/>
        <v>0</v>
      </c>
      <c r="AE26" s="589">
        <f t="shared" si="8"/>
        <v>0</v>
      </c>
      <c r="AF26" s="589">
        <f t="shared" si="8"/>
        <v>0</v>
      </c>
      <c r="AG26" s="589">
        <f t="shared" si="8"/>
        <v>0</v>
      </c>
      <c r="AH26" s="589">
        <f t="shared" si="8"/>
        <v>0</v>
      </c>
      <c r="AI26" s="589">
        <f t="shared" si="8"/>
        <v>0</v>
      </c>
      <c r="AJ26" s="589">
        <f t="shared" si="8"/>
        <v>0</v>
      </c>
      <c r="AK26" s="589">
        <f t="shared" si="8"/>
        <v>0</v>
      </c>
      <c r="AL26" s="589">
        <f t="shared" si="8"/>
        <v>0</v>
      </c>
      <c r="AM26" s="589">
        <f t="shared" si="8"/>
        <v>0</v>
      </c>
      <c r="AN26" s="589">
        <f t="shared" si="8"/>
        <v>0</v>
      </c>
      <c r="AO26" s="589">
        <f t="shared" si="8"/>
        <v>0</v>
      </c>
      <c r="AP26" s="589">
        <f t="shared" si="8"/>
        <v>0</v>
      </c>
      <c r="AQ26" s="591">
        <f t="shared" si="8"/>
        <v>0</v>
      </c>
    </row>
    <row r="27" spans="1:43" s="74" customFormat="1" ht="15" customHeight="1">
      <c r="A27" s="597">
        <f t="shared" si="5"/>
        <v>2031</v>
      </c>
      <c r="B27" s="598" t="s">
        <v>98</v>
      </c>
      <c r="C27" s="584"/>
      <c r="D27" s="588">
        <f t="shared" ref="D27:AQ27" si="9">IF(D39&gt;0,$C$27,0)</f>
        <v>0</v>
      </c>
      <c r="E27" s="589">
        <f t="shared" si="9"/>
        <v>0</v>
      </c>
      <c r="F27" s="589">
        <f t="shared" si="9"/>
        <v>0</v>
      </c>
      <c r="G27" s="590">
        <f t="shared" si="9"/>
        <v>0</v>
      </c>
      <c r="H27" s="589">
        <f t="shared" si="9"/>
        <v>0</v>
      </c>
      <c r="I27" s="589">
        <f t="shared" si="9"/>
        <v>0</v>
      </c>
      <c r="J27" s="589">
        <f t="shared" si="9"/>
        <v>0</v>
      </c>
      <c r="K27" s="589">
        <f t="shared" si="9"/>
        <v>0</v>
      </c>
      <c r="L27" s="589">
        <f t="shared" si="9"/>
        <v>0</v>
      </c>
      <c r="M27" s="589">
        <f t="shared" si="9"/>
        <v>0</v>
      </c>
      <c r="N27" s="589">
        <f t="shared" si="9"/>
        <v>0</v>
      </c>
      <c r="O27" s="589">
        <f t="shared" si="9"/>
        <v>0</v>
      </c>
      <c r="P27" s="589">
        <f t="shared" si="9"/>
        <v>0</v>
      </c>
      <c r="Q27" s="589">
        <f t="shared" si="9"/>
        <v>0</v>
      </c>
      <c r="R27" s="589">
        <f t="shared" si="9"/>
        <v>0</v>
      </c>
      <c r="S27" s="589">
        <f t="shared" si="9"/>
        <v>0</v>
      </c>
      <c r="T27" s="589">
        <f t="shared" si="9"/>
        <v>0</v>
      </c>
      <c r="U27" s="589">
        <f t="shared" si="9"/>
        <v>0</v>
      </c>
      <c r="V27" s="589">
        <f t="shared" si="9"/>
        <v>0</v>
      </c>
      <c r="W27" s="589">
        <f t="shared" si="9"/>
        <v>0</v>
      </c>
      <c r="X27" s="589">
        <f t="shared" si="9"/>
        <v>0</v>
      </c>
      <c r="Y27" s="589">
        <f t="shared" si="9"/>
        <v>0</v>
      </c>
      <c r="Z27" s="589">
        <f t="shared" si="9"/>
        <v>0</v>
      </c>
      <c r="AA27" s="589">
        <f t="shared" si="9"/>
        <v>0</v>
      </c>
      <c r="AB27" s="589">
        <f t="shared" si="9"/>
        <v>0</v>
      </c>
      <c r="AC27" s="589">
        <f t="shared" si="9"/>
        <v>0</v>
      </c>
      <c r="AD27" s="589">
        <f t="shared" si="9"/>
        <v>0</v>
      </c>
      <c r="AE27" s="589">
        <f t="shared" si="9"/>
        <v>0</v>
      </c>
      <c r="AF27" s="589">
        <f t="shared" si="9"/>
        <v>0</v>
      </c>
      <c r="AG27" s="589">
        <f t="shared" si="9"/>
        <v>0</v>
      </c>
      <c r="AH27" s="589">
        <f t="shared" si="9"/>
        <v>0</v>
      </c>
      <c r="AI27" s="589">
        <f t="shared" si="9"/>
        <v>0</v>
      </c>
      <c r="AJ27" s="589">
        <f t="shared" si="9"/>
        <v>0</v>
      </c>
      <c r="AK27" s="589">
        <f t="shared" si="9"/>
        <v>0</v>
      </c>
      <c r="AL27" s="589">
        <f t="shared" si="9"/>
        <v>0</v>
      </c>
      <c r="AM27" s="589">
        <f t="shared" si="9"/>
        <v>0</v>
      </c>
      <c r="AN27" s="589">
        <f t="shared" si="9"/>
        <v>0</v>
      </c>
      <c r="AO27" s="589">
        <f t="shared" si="9"/>
        <v>0</v>
      </c>
      <c r="AP27" s="589">
        <f t="shared" si="9"/>
        <v>0</v>
      </c>
      <c r="AQ27" s="591">
        <f t="shared" si="9"/>
        <v>0</v>
      </c>
    </row>
    <row r="28" spans="1:43" s="74" customFormat="1" ht="15" customHeight="1">
      <c r="A28" s="341">
        <f t="shared" si="5"/>
        <v>2032</v>
      </c>
      <c r="B28" s="599" t="s">
        <v>98</v>
      </c>
      <c r="C28" s="585"/>
      <c r="D28" s="593">
        <f t="shared" ref="D28:AQ28" si="10">IF(D39&gt;0,$C$28,0)</f>
        <v>0</v>
      </c>
      <c r="E28" s="594">
        <f t="shared" si="10"/>
        <v>0</v>
      </c>
      <c r="F28" s="594">
        <f t="shared" si="10"/>
        <v>0</v>
      </c>
      <c r="G28" s="595">
        <f t="shared" si="10"/>
        <v>0</v>
      </c>
      <c r="H28" s="594">
        <f t="shared" si="10"/>
        <v>0</v>
      </c>
      <c r="I28" s="594">
        <f t="shared" si="10"/>
        <v>0</v>
      </c>
      <c r="J28" s="594">
        <f t="shared" si="10"/>
        <v>0</v>
      </c>
      <c r="K28" s="594">
        <f t="shared" si="10"/>
        <v>0</v>
      </c>
      <c r="L28" s="594">
        <f t="shared" si="10"/>
        <v>0</v>
      </c>
      <c r="M28" s="594">
        <f t="shared" si="10"/>
        <v>0</v>
      </c>
      <c r="N28" s="594">
        <f t="shared" si="10"/>
        <v>0</v>
      </c>
      <c r="O28" s="594">
        <f t="shared" si="10"/>
        <v>0</v>
      </c>
      <c r="P28" s="594">
        <f t="shared" si="10"/>
        <v>0</v>
      </c>
      <c r="Q28" s="594">
        <f t="shared" si="10"/>
        <v>0</v>
      </c>
      <c r="R28" s="594">
        <f t="shared" si="10"/>
        <v>0</v>
      </c>
      <c r="S28" s="594">
        <f t="shared" si="10"/>
        <v>0</v>
      </c>
      <c r="T28" s="594">
        <f t="shared" si="10"/>
        <v>0</v>
      </c>
      <c r="U28" s="594">
        <f t="shared" si="10"/>
        <v>0</v>
      </c>
      <c r="V28" s="594">
        <f t="shared" si="10"/>
        <v>0</v>
      </c>
      <c r="W28" s="594">
        <f t="shared" si="10"/>
        <v>0</v>
      </c>
      <c r="X28" s="594">
        <f t="shared" si="10"/>
        <v>0</v>
      </c>
      <c r="Y28" s="594">
        <f t="shared" si="10"/>
        <v>0</v>
      </c>
      <c r="Z28" s="594">
        <f t="shared" si="10"/>
        <v>0</v>
      </c>
      <c r="AA28" s="594">
        <f t="shared" si="10"/>
        <v>0</v>
      </c>
      <c r="AB28" s="594">
        <f t="shared" si="10"/>
        <v>0</v>
      </c>
      <c r="AC28" s="594">
        <f t="shared" si="10"/>
        <v>0</v>
      </c>
      <c r="AD28" s="594">
        <f t="shared" si="10"/>
        <v>0</v>
      </c>
      <c r="AE28" s="594">
        <f t="shared" si="10"/>
        <v>0</v>
      </c>
      <c r="AF28" s="594">
        <f t="shared" si="10"/>
        <v>0</v>
      </c>
      <c r="AG28" s="594">
        <f t="shared" si="10"/>
        <v>0</v>
      </c>
      <c r="AH28" s="594">
        <f t="shared" si="10"/>
        <v>0</v>
      </c>
      <c r="AI28" s="594">
        <f t="shared" si="10"/>
        <v>0</v>
      </c>
      <c r="AJ28" s="594">
        <f t="shared" si="10"/>
        <v>0</v>
      </c>
      <c r="AK28" s="594">
        <f t="shared" si="10"/>
        <v>0</v>
      </c>
      <c r="AL28" s="594">
        <f t="shared" si="10"/>
        <v>0</v>
      </c>
      <c r="AM28" s="594">
        <f t="shared" si="10"/>
        <v>0</v>
      </c>
      <c r="AN28" s="594">
        <f t="shared" si="10"/>
        <v>0</v>
      </c>
      <c r="AO28" s="594">
        <f t="shared" si="10"/>
        <v>0</v>
      </c>
      <c r="AP28" s="594">
        <f t="shared" si="10"/>
        <v>0</v>
      </c>
      <c r="AQ28" s="596">
        <f t="shared" si="10"/>
        <v>0</v>
      </c>
    </row>
    <row r="29" spans="1:43" s="74" customFormat="1" ht="10.5" customHeight="1">
      <c r="A29" s="341"/>
      <c r="B29" s="342"/>
      <c r="C29" s="343"/>
      <c r="D29" s="344"/>
      <c r="E29" s="344"/>
      <c r="F29" s="344"/>
      <c r="G29" s="344"/>
      <c r="H29" s="344"/>
      <c r="I29" s="344"/>
      <c r="J29" s="344"/>
      <c r="K29" s="344"/>
      <c r="L29" s="344"/>
      <c r="M29" s="344"/>
      <c r="N29" s="344"/>
      <c r="O29" s="344"/>
      <c r="P29" s="344"/>
      <c r="Q29" s="344"/>
      <c r="R29" s="344"/>
      <c r="S29" s="344"/>
      <c r="T29" s="344"/>
      <c r="U29" s="344"/>
      <c r="V29" s="344"/>
      <c r="W29" s="344"/>
      <c r="X29" s="344"/>
      <c r="Y29" s="344"/>
      <c r="Z29" s="344"/>
      <c r="AA29" s="344"/>
      <c r="AB29" s="344"/>
      <c r="AC29" s="344"/>
      <c r="AD29" s="344"/>
      <c r="AE29" s="344"/>
      <c r="AF29" s="344"/>
      <c r="AG29" s="344"/>
      <c r="AH29" s="344"/>
      <c r="AI29" s="344"/>
      <c r="AJ29" s="344"/>
      <c r="AK29" s="344"/>
      <c r="AL29" s="344"/>
      <c r="AM29" s="344"/>
      <c r="AN29" s="344"/>
      <c r="AO29" s="344"/>
      <c r="AP29" s="344"/>
      <c r="AQ29" s="345"/>
    </row>
    <row r="30" spans="1:43" ht="22.5">
      <c r="A30" s="377" t="s">
        <v>13</v>
      </c>
      <c r="B30" s="378"/>
      <c r="C30" s="378"/>
      <c r="D30" s="396"/>
      <c r="E30" s="378"/>
      <c r="F30" s="378"/>
      <c r="G30" s="378"/>
      <c r="H30" s="378"/>
      <c r="I30" s="378"/>
      <c r="J30" s="378"/>
      <c r="K30" s="378"/>
      <c r="L30" s="378"/>
      <c r="M30" s="378"/>
      <c r="N30" s="378"/>
      <c r="O30" s="378"/>
      <c r="P30" s="378"/>
      <c r="Q30" s="378"/>
      <c r="R30" s="378"/>
      <c r="S30" s="378"/>
      <c r="T30" s="378"/>
      <c r="U30" s="378"/>
      <c r="V30" s="378"/>
      <c r="W30" s="378"/>
      <c r="X30" s="378"/>
      <c r="Y30" s="378"/>
      <c r="Z30" s="378"/>
      <c r="AA30" s="378"/>
      <c r="AB30" s="378"/>
      <c r="AC30" s="378"/>
      <c r="AD30" s="378"/>
      <c r="AE30" s="378"/>
      <c r="AF30" s="378"/>
      <c r="AG30" s="378"/>
      <c r="AH30" s="378"/>
      <c r="AI30" s="378"/>
      <c r="AJ30" s="378"/>
      <c r="AK30" s="378"/>
      <c r="AL30" s="378"/>
      <c r="AM30" s="378"/>
      <c r="AN30" s="378"/>
      <c r="AO30" s="378"/>
      <c r="AP30" s="378"/>
      <c r="AQ30" s="379"/>
    </row>
    <row r="31" spans="1:43" s="74" customFormat="1" ht="16.5" customHeight="1">
      <c r="A31" s="606" t="s">
        <v>298</v>
      </c>
      <c r="B31" s="607" t="s">
        <v>299</v>
      </c>
      <c r="C31" s="602"/>
      <c r="D31" s="68">
        <f>D39</f>
        <v>0</v>
      </c>
      <c r="E31" s="68">
        <f t="shared" ref="E31:AQ31" si="11">E39</f>
        <v>0</v>
      </c>
      <c r="F31" s="68">
        <f t="shared" si="11"/>
        <v>0</v>
      </c>
      <c r="G31" s="68">
        <f t="shared" si="11"/>
        <v>0</v>
      </c>
      <c r="H31" s="68">
        <f t="shared" si="11"/>
        <v>0</v>
      </c>
      <c r="I31" s="68">
        <f t="shared" si="11"/>
        <v>0</v>
      </c>
      <c r="J31" s="68">
        <f t="shared" si="11"/>
        <v>0</v>
      </c>
      <c r="K31" s="68">
        <f t="shared" si="11"/>
        <v>0</v>
      </c>
      <c r="L31" s="68">
        <f t="shared" si="11"/>
        <v>0</v>
      </c>
      <c r="M31" s="68">
        <f t="shared" si="11"/>
        <v>0</v>
      </c>
      <c r="N31" s="68">
        <f t="shared" si="11"/>
        <v>0</v>
      </c>
      <c r="O31" s="68">
        <f t="shared" si="11"/>
        <v>0</v>
      </c>
      <c r="P31" s="68">
        <f t="shared" si="11"/>
        <v>0</v>
      </c>
      <c r="Q31" s="68">
        <f t="shared" si="11"/>
        <v>0</v>
      </c>
      <c r="R31" s="68">
        <f t="shared" si="11"/>
        <v>0</v>
      </c>
      <c r="S31" s="68">
        <f t="shared" si="11"/>
        <v>0</v>
      </c>
      <c r="T31" s="68">
        <f t="shared" si="11"/>
        <v>0</v>
      </c>
      <c r="U31" s="68">
        <f t="shared" si="11"/>
        <v>0</v>
      </c>
      <c r="V31" s="68">
        <f t="shared" si="11"/>
        <v>0</v>
      </c>
      <c r="W31" s="68">
        <f t="shared" si="11"/>
        <v>0</v>
      </c>
      <c r="X31" s="616">
        <f t="shared" si="11"/>
        <v>0</v>
      </c>
      <c r="Y31" s="68">
        <f t="shared" si="11"/>
        <v>0</v>
      </c>
      <c r="Z31" s="68">
        <f t="shared" si="11"/>
        <v>0</v>
      </c>
      <c r="AA31" s="68">
        <f t="shared" si="11"/>
        <v>0</v>
      </c>
      <c r="AB31" s="68">
        <f t="shared" si="11"/>
        <v>0</v>
      </c>
      <c r="AC31" s="68">
        <f t="shared" si="11"/>
        <v>0</v>
      </c>
      <c r="AD31" s="68">
        <f t="shared" si="11"/>
        <v>0</v>
      </c>
      <c r="AE31" s="68">
        <f t="shared" si="11"/>
        <v>0</v>
      </c>
      <c r="AF31" s="68">
        <f t="shared" si="11"/>
        <v>0</v>
      </c>
      <c r="AG31" s="68">
        <f t="shared" si="11"/>
        <v>0</v>
      </c>
      <c r="AH31" s="68">
        <f t="shared" si="11"/>
        <v>0</v>
      </c>
      <c r="AI31" s="68">
        <f t="shared" si="11"/>
        <v>0</v>
      </c>
      <c r="AJ31" s="68">
        <f t="shared" si="11"/>
        <v>0</v>
      </c>
      <c r="AK31" s="68">
        <f t="shared" si="11"/>
        <v>0</v>
      </c>
      <c r="AL31" s="68">
        <f t="shared" si="11"/>
        <v>0</v>
      </c>
      <c r="AM31" s="68">
        <f t="shared" si="11"/>
        <v>0</v>
      </c>
      <c r="AN31" s="68">
        <f t="shared" si="11"/>
        <v>0</v>
      </c>
      <c r="AO31" s="68">
        <f t="shared" si="11"/>
        <v>0</v>
      </c>
      <c r="AP31" s="68">
        <f t="shared" si="11"/>
        <v>0</v>
      </c>
      <c r="AQ31" s="69">
        <f t="shared" si="11"/>
        <v>0</v>
      </c>
    </row>
    <row r="32" spans="1:43" s="74" customFormat="1" ht="16.5" customHeight="1">
      <c r="A32" s="606" t="s">
        <v>300</v>
      </c>
      <c r="B32" s="607" t="s">
        <v>299</v>
      </c>
      <c r="C32" s="602"/>
      <c r="D32" s="624"/>
      <c r="E32" s="624"/>
      <c r="F32" s="624"/>
      <c r="G32" s="624"/>
      <c r="H32" s="624"/>
      <c r="I32" s="624"/>
      <c r="J32" s="624"/>
      <c r="K32" s="624"/>
      <c r="L32" s="624"/>
      <c r="M32" s="624"/>
      <c r="N32" s="624"/>
      <c r="O32" s="624"/>
      <c r="P32" s="624"/>
      <c r="Q32" s="624"/>
      <c r="R32" s="624"/>
      <c r="S32" s="624"/>
      <c r="T32" s="624"/>
      <c r="U32" s="624"/>
      <c r="V32" s="624"/>
      <c r="W32" s="624"/>
      <c r="X32" s="625"/>
      <c r="Y32" s="624"/>
      <c r="Z32" s="624"/>
      <c r="AA32" s="624"/>
      <c r="AB32" s="624"/>
      <c r="AC32" s="624"/>
      <c r="AD32" s="624"/>
      <c r="AE32" s="624"/>
      <c r="AF32" s="624"/>
      <c r="AG32" s="624"/>
      <c r="AH32" s="624"/>
      <c r="AI32" s="624"/>
      <c r="AJ32" s="624"/>
      <c r="AK32" s="624"/>
      <c r="AL32" s="624"/>
      <c r="AM32" s="624"/>
      <c r="AN32" s="624"/>
      <c r="AO32" s="624"/>
      <c r="AP32" s="624"/>
      <c r="AQ32" s="626"/>
    </row>
    <row r="33" spans="1:44" s="74" customFormat="1" ht="16.5" customHeight="1">
      <c r="A33" s="606" t="s">
        <v>301</v>
      </c>
      <c r="B33" s="607" t="s">
        <v>299</v>
      </c>
      <c r="C33" s="602"/>
      <c r="D33" s="624"/>
      <c r="E33" s="624"/>
      <c r="F33" s="624"/>
      <c r="G33" s="624"/>
      <c r="H33" s="624"/>
      <c r="I33" s="624"/>
      <c r="J33" s="624"/>
      <c r="K33" s="624"/>
      <c r="L33" s="624"/>
      <c r="M33" s="624"/>
      <c r="N33" s="624"/>
      <c r="O33" s="624"/>
      <c r="P33" s="624"/>
      <c r="Q33" s="624"/>
      <c r="R33" s="624"/>
      <c r="S33" s="624"/>
      <c r="T33" s="624"/>
      <c r="U33" s="624"/>
      <c r="V33" s="624"/>
      <c r="W33" s="624"/>
      <c r="X33" s="625"/>
      <c r="Y33" s="624"/>
      <c r="Z33" s="624"/>
      <c r="AA33" s="624"/>
      <c r="AB33" s="624"/>
      <c r="AC33" s="624"/>
      <c r="AD33" s="624"/>
      <c r="AE33" s="624"/>
      <c r="AF33" s="624"/>
      <c r="AG33" s="624"/>
      <c r="AH33" s="624"/>
      <c r="AI33" s="624"/>
      <c r="AJ33" s="624"/>
      <c r="AK33" s="624"/>
      <c r="AL33" s="624"/>
      <c r="AM33" s="624"/>
      <c r="AN33" s="624"/>
      <c r="AO33" s="624"/>
      <c r="AP33" s="624"/>
      <c r="AQ33" s="626"/>
    </row>
    <row r="34" spans="1:44" s="74" customFormat="1" ht="16.5" customHeight="1">
      <c r="A34" s="608" t="s">
        <v>302</v>
      </c>
      <c r="B34" s="609" t="s">
        <v>299</v>
      </c>
      <c r="C34" s="610"/>
      <c r="D34" s="627"/>
      <c r="E34" s="627"/>
      <c r="F34" s="627"/>
      <c r="G34" s="627"/>
      <c r="H34" s="627"/>
      <c r="I34" s="627"/>
      <c r="J34" s="627"/>
      <c r="K34" s="627"/>
      <c r="L34" s="627"/>
      <c r="M34" s="627"/>
      <c r="N34" s="627"/>
      <c r="O34" s="627"/>
      <c r="P34" s="627"/>
      <c r="Q34" s="627"/>
      <c r="R34" s="627"/>
      <c r="S34" s="627"/>
      <c r="T34" s="627"/>
      <c r="U34" s="627"/>
      <c r="V34" s="627"/>
      <c r="W34" s="627"/>
      <c r="X34" s="628"/>
      <c r="Y34" s="627"/>
      <c r="Z34" s="627"/>
      <c r="AA34" s="627"/>
      <c r="AB34" s="627"/>
      <c r="AC34" s="627"/>
      <c r="AD34" s="627"/>
      <c r="AE34" s="627"/>
      <c r="AF34" s="627"/>
      <c r="AG34" s="627"/>
      <c r="AH34" s="627"/>
      <c r="AI34" s="627"/>
      <c r="AJ34" s="627"/>
      <c r="AK34" s="627"/>
      <c r="AL34" s="627"/>
      <c r="AM34" s="627"/>
      <c r="AN34" s="627"/>
      <c r="AO34" s="627"/>
      <c r="AP34" s="627"/>
      <c r="AQ34" s="629"/>
    </row>
    <row r="35" spans="1:44" s="74" customFormat="1" ht="10.5" customHeight="1">
      <c r="A35" s="341"/>
      <c r="B35" s="342"/>
      <c r="C35" s="343"/>
      <c r="D35" s="344"/>
      <c r="E35" s="344"/>
      <c r="F35" s="344"/>
      <c r="G35" s="344"/>
      <c r="H35" s="344"/>
      <c r="I35" s="344"/>
      <c r="J35" s="344"/>
      <c r="K35" s="344"/>
      <c r="L35" s="344"/>
      <c r="M35" s="344"/>
      <c r="N35" s="344"/>
      <c r="O35" s="344"/>
      <c r="P35" s="344"/>
      <c r="Q35" s="344"/>
      <c r="R35" s="344"/>
      <c r="S35" s="344"/>
      <c r="T35" s="344"/>
      <c r="U35" s="344"/>
      <c r="V35" s="344"/>
      <c r="W35" s="344"/>
      <c r="X35" s="344"/>
      <c r="Y35" s="344"/>
      <c r="Z35" s="344"/>
      <c r="AA35" s="344"/>
      <c r="AB35" s="344"/>
      <c r="AC35" s="344"/>
      <c r="AD35" s="344"/>
      <c r="AE35" s="344"/>
      <c r="AF35" s="344"/>
      <c r="AG35" s="344"/>
      <c r="AH35" s="344"/>
      <c r="AI35" s="344"/>
      <c r="AJ35" s="344"/>
      <c r="AK35" s="344"/>
      <c r="AL35" s="344"/>
      <c r="AM35" s="344"/>
      <c r="AN35" s="344"/>
      <c r="AO35" s="344"/>
      <c r="AP35" s="344"/>
      <c r="AQ35" s="345"/>
    </row>
    <row r="36" spans="1:44" ht="22.5">
      <c r="A36" s="377" t="s">
        <v>303</v>
      </c>
      <c r="B36" s="378"/>
      <c r="C36" s="378"/>
      <c r="D36" s="378"/>
      <c r="E36" s="378"/>
      <c r="F36" s="378"/>
      <c r="G36" s="378"/>
      <c r="H36" s="378"/>
      <c r="I36" s="378"/>
      <c r="J36" s="378"/>
      <c r="K36" s="378"/>
      <c r="L36" s="378"/>
      <c r="M36" s="378"/>
      <c r="N36" s="378"/>
      <c r="O36" s="378"/>
      <c r="P36" s="378"/>
      <c r="Q36" s="378"/>
      <c r="R36" s="378"/>
      <c r="S36" s="378"/>
      <c r="T36" s="378"/>
      <c r="U36" s="378"/>
      <c r="V36" s="378"/>
      <c r="W36" s="378"/>
      <c r="X36" s="378"/>
      <c r="Y36" s="378"/>
      <c r="Z36" s="378"/>
      <c r="AA36" s="378"/>
      <c r="AB36" s="378"/>
      <c r="AC36" s="378"/>
      <c r="AD36" s="378"/>
      <c r="AE36" s="378"/>
      <c r="AF36" s="378"/>
      <c r="AG36" s="378"/>
      <c r="AH36" s="378"/>
      <c r="AI36" s="378"/>
      <c r="AJ36" s="378"/>
      <c r="AK36" s="378"/>
      <c r="AL36" s="378"/>
      <c r="AM36" s="378"/>
      <c r="AN36" s="378"/>
      <c r="AO36" s="378"/>
      <c r="AP36" s="378"/>
      <c r="AQ36" s="379"/>
    </row>
    <row r="37" spans="1:44" ht="16.5" customHeight="1">
      <c r="A37" s="1068" t="s">
        <v>304</v>
      </c>
      <c r="B37" s="600"/>
      <c r="C37" s="600"/>
      <c r="D37" s="620">
        <v>2026</v>
      </c>
      <c r="E37" s="612">
        <f t="shared" ref="E37:H38" si="12">D37</f>
        <v>2026</v>
      </c>
      <c r="F37" s="612">
        <f t="shared" si="12"/>
        <v>2026</v>
      </c>
      <c r="G37" s="612">
        <f t="shared" si="12"/>
        <v>2026</v>
      </c>
      <c r="H37" s="612">
        <f t="shared" si="12"/>
        <v>2026</v>
      </c>
      <c r="I37" s="612">
        <f>H37</f>
        <v>2026</v>
      </c>
      <c r="J37" s="612">
        <f t="shared" ref="J37:K38" si="13">I37</f>
        <v>2026</v>
      </c>
      <c r="K37" s="612">
        <f t="shared" si="13"/>
        <v>2026</v>
      </c>
      <c r="L37" s="612">
        <f>K37</f>
        <v>2026</v>
      </c>
      <c r="M37" s="612">
        <f t="shared" ref="M37:N38" si="14">L37</f>
        <v>2026</v>
      </c>
      <c r="N37" s="612">
        <f t="shared" si="14"/>
        <v>2026</v>
      </c>
      <c r="O37" s="612">
        <f>N37</f>
        <v>2026</v>
      </c>
      <c r="P37" s="612">
        <f t="shared" ref="P37:AE38" si="15">O37</f>
        <v>2026</v>
      </c>
      <c r="Q37" s="612">
        <f t="shared" si="15"/>
        <v>2026</v>
      </c>
      <c r="R37" s="612">
        <f t="shared" si="15"/>
        <v>2026</v>
      </c>
      <c r="S37" s="612">
        <f t="shared" si="15"/>
        <v>2026</v>
      </c>
      <c r="T37" s="612">
        <f t="shared" si="15"/>
        <v>2026</v>
      </c>
      <c r="U37" s="612">
        <f t="shared" si="15"/>
        <v>2026</v>
      </c>
      <c r="V37" s="612">
        <f t="shared" si="15"/>
        <v>2026</v>
      </c>
      <c r="W37" s="612">
        <f t="shared" si="15"/>
        <v>2026</v>
      </c>
      <c r="X37" s="882">
        <f t="shared" si="15"/>
        <v>2026</v>
      </c>
      <c r="Y37" s="612">
        <f t="shared" si="15"/>
        <v>2026</v>
      </c>
      <c r="Z37" s="612">
        <f t="shared" si="15"/>
        <v>2026</v>
      </c>
      <c r="AA37" s="612">
        <f t="shared" si="15"/>
        <v>2026</v>
      </c>
      <c r="AB37" s="612">
        <f t="shared" si="15"/>
        <v>2026</v>
      </c>
      <c r="AC37" s="612">
        <f t="shared" si="15"/>
        <v>2026</v>
      </c>
      <c r="AD37" s="612">
        <f t="shared" si="15"/>
        <v>2026</v>
      </c>
      <c r="AE37" s="612">
        <f t="shared" si="15"/>
        <v>2026</v>
      </c>
      <c r="AF37" s="612">
        <f t="shared" ref="AC37:AQ38" si="16">AE37</f>
        <v>2026</v>
      </c>
      <c r="AG37" s="612">
        <f t="shared" si="16"/>
        <v>2026</v>
      </c>
      <c r="AH37" s="612">
        <f t="shared" si="16"/>
        <v>2026</v>
      </c>
      <c r="AI37" s="612">
        <f t="shared" si="16"/>
        <v>2026</v>
      </c>
      <c r="AJ37" s="612">
        <f t="shared" si="16"/>
        <v>2026</v>
      </c>
      <c r="AK37" s="612">
        <f t="shared" si="16"/>
        <v>2026</v>
      </c>
      <c r="AL37" s="612">
        <f t="shared" si="16"/>
        <v>2026</v>
      </c>
      <c r="AM37" s="612">
        <f t="shared" si="16"/>
        <v>2026</v>
      </c>
      <c r="AN37" s="612">
        <f t="shared" si="16"/>
        <v>2026</v>
      </c>
      <c r="AO37" s="612">
        <f t="shared" si="16"/>
        <v>2026</v>
      </c>
      <c r="AP37" s="612">
        <f t="shared" si="16"/>
        <v>2026</v>
      </c>
      <c r="AQ37" s="613">
        <f t="shared" si="16"/>
        <v>2026</v>
      </c>
    </row>
    <row r="38" spans="1:44" ht="16.5" customHeight="1">
      <c r="A38" s="601" t="s">
        <v>305</v>
      </c>
      <c r="B38" s="602"/>
      <c r="C38" s="602"/>
      <c r="D38" s="611" t="s">
        <v>306</v>
      </c>
      <c r="E38" s="611" t="str">
        <f t="shared" si="12"/>
        <v>EUR</v>
      </c>
      <c r="F38" s="611" t="str">
        <f t="shared" si="12"/>
        <v>EUR</v>
      </c>
      <c r="G38" s="611" t="str">
        <f t="shared" si="12"/>
        <v>EUR</v>
      </c>
      <c r="H38" s="611" t="str">
        <f t="shared" si="12"/>
        <v>EUR</v>
      </c>
      <c r="I38" s="611" t="str">
        <f>H38</f>
        <v>EUR</v>
      </c>
      <c r="J38" s="611" t="str">
        <f t="shared" si="13"/>
        <v>EUR</v>
      </c>
      <c r="K38" s="611" t="str">
        <f t="shared" si="13"/>
        <v>EUR</v>
      </c>
      <c r="L38" s="611" t="str">
        <f>K38</f>
        <v>EUR</v>
      </c>
      <c r="M38" s="611" t="str">
        <f t="shared" si="14"/>
        <v>EUR</v>
      </c>
      <c r="N38" s="611" t="str">
        <f t="shared" si="14"/>
        <v>EUR</v>
      </c>
      <c r="O38" s="611" t="str">
        <f>N38</f>
        <v>EUR</v>
      </c>
      <c r="P38" s="611" t="str">
        <f t="shared" si="15"/>
        <v>EUR</v>
      </c>
      <c r="Q38" s="611" t="str">
        <f t="shared" si="15"/>
        <v>EUR</v>
      </c>
      <c r="R38" s="611" t="str">
        <f t="shared" si="15"/>
        <v>EUR</v>
      </c>
      <c r="S38" s="611" t="str">
        <f t="shared" si="15"/>
        <v>EUR</v>
      </c>
      <c r="T38" s="611" t="str">
        <f t="shared" si="15"/>
        <v>EUR</v>
      </c>
      <c r="U38" s="611" t="str">
        <f t="shared" si="15"/>
        <v>EUR</v>
      </c>
      <c r="V38" s="611" t="str">
        <f t="shared" si="15"/>
        <v>EUR</v>
      </c>
      <c r="W38" s="611" t="str">
        <f t="shared" si="15"/>
        <v>EUR</v>
      </c>
      <c r="X38" s="614" t="str">
        <f t="shared" si="15"/>
        <v>EUR</v>
      </c>
      <c r="Y38" s="611" t="str">
        <f t="shared" si="15"/>
        <v>EUR</v>
      </c>
      <c r="Z38" s="611" t="str">
        <f t="shared" si="15"/>
        <v>EUR</v>
      </c>
      <c r="AA38" s="611" t="str">
        <f t="shared" si="15"/>
        <v>EUR</v>
      </c>
      <c r="AB38" s="611" t="str">
        <f t="shared" si="15"/>
        <v>EUR</v>
      </c>
      <c r="AC38" s="611" t="str">
        <f t="shared" si="16"/>
        <v>EUR</v>
      </c>
      <c r="AD38" s="611" t="str">
        <f t="shared" si="16"/>
        <v>EUR</v>
      </c>
      <c r="AE38" s="611" t="str">
        <f t="shared" si="16"/>
        <v>EUR</v>
      </c>
      <c r="AF38" s="611" t="str">
        <f t="shared" si="16"/>
        <v>EUR</v>
      </c>
      <c r="AG38" s="611" t="str">
        <f t="shared" si="16"/>
        <v>EUR</v>
      </c>
      <c r="AH38" s="611" t="str">
        <f t="shared" si="16"/>
        <v>EUR</v>
      </c>
      <c r="AI38" s="611" t="str">
        <f t="shared" si="16"/>
        <v>EUR</v>
      </c>
      <c r="AJ38" s="611" t="str">
        <f t="shared" si="16"/>
        <v>EUR</v>
      </c>
      <c r="AK38" s="611" t="str">
        <f t="shared" si="16"/>
        <v>EUR</v>
      </c>
      <c r="AL38" s="611" t="str">
        <f t="shared" si="16"/>
        <v>EUR</v>
      </c>
      <c r="AM38" s="611" t="str">
        <f t="shared" si="16"/>
        <v>EUR</v>
      </c>
      <c r="AN38" s="611" t="str">
        <f t="shared" si="16"/>
        <v>EUR</v>
      </c>
      <c r="AO38" s="611" t="str">
        <f t="shared" si="16"/>
        <v>EUR</v>
      </c>
      <c r="AP38" s="611" t="str">
        <f t="shared" si="16"/>
        <v>EUR</v>
      </c>
      <c r="AQ38" s="615" t="str">
        <f t="shared" si="16"/>
        <v>EUR</v>
      </c>
    </row>
    <row r="39" spans="1:44" s="83" customFormat="1" ht="16.5" customHeight="1">
      <c r="A39" s="603" t="s">
        <v>13</v>
      </c>
      <c r="B39" s="604" t="str">
        <f>IF(D38="PLN","PLN/100","€/100")</f>
        <v>€/100</v>
      </c>
      <c r="C39" s="605"/>
      <c r="D39" s="621"/>
      <c r="E39" s="621"/>
      <c r="F39" s="621"/>
      <c r="G39" s="621"/>
      <c r="H39" s="621"/>
      <c r="I39" s="621"/>
      <c r="J39" s="621"/>
      <c r="K39" s="621"/>
      <c r="L39" s="621"/>
      <c r="M39" s="621"/>
      <c r="N39" s="621"/>
      <c r="O39" s="621"/>
      <c r="P39" s="621"/>
      <c r="Q39" s="621"/>
      <c r="R39" s="621"/>
      <c r="S39" s="621"/>
      <c r="T39" s="621"/>
      <c r="U39" s="621"/>
      <c r="V39" s="621"/>
      <c r="W39" s="621"/>
      <c r="X39" s="622"/>
      <c r="Y39" s="621"/>
      <c r="Z39" s="621"/>
      <c r="AA39" s="621"/>
      <c r="AB39" s="621"/>
      <c r="AC39" s="621"/>
      <c r="AD39" s="621"/>
      <c r="AE39" s="621"/>
      <c r="AF39" s="621"/>
      <c r="AG39" s="621"/>
      <c r="AH39" s="621"/>
      <c r="AI39" s="621"/>
      <c r="AJ39" s="621"/>
      <c r="AK39" s="621"/>
      <c r="AL39" s="621"/>
      <c r="AM39" s="621"/>
      <c r="AN39" s="621"/>
      <c r="AO39" s="621"/>
      <c r="AP39" s="621"/>
      <c r="AQ39" s="623"/>
    </row>
    <row r="40" spans="1:44" s="74" customFormat="1" ht="16.5" customHeight="1">
      <c r="A40" s="606" t="s">
        <v>307</v>
      </c>
      <c r="B40" s="607" t="str">
        <f>IF(D37="PLN","PLN/100","€/100")</f>
        <v>€/100</v>
      </c>
      <c r="C40" s="602"/>
      <c r="D40" s="624"/>
      <c r="E40" s="624"/>
      <c r="F40" s="624"/>
      <c r="G40" s="624"/>
      <c r="H40" s="624"/>
      <c r="I40" s="624"/>
      <c r="J40" s="624"/>
      <c r="K40" s="624"/>
      <c r="L40" s="624"/>
      <c r="M40" s="624"/>
      <c r="N40" s="624"/>
      <c r="O40" s="624"/>
      <c r="P40" s="624"/>
      <c r="Q40" s="624"/>
      <c r="R40" s="624"/>
      <c r="S40" s="624"/>
      <c r="T40" s="624"/>
      <c r="U40" s="624"/>
      <c r="V40" s="624"/>
      <c r="W40" s="624"/>
      <c r="X40" s="625"/>
      <c r="Y40" s="624"/>
      <c r="Z40" s="624"/>
      <c r="AA40" s="624"/>
      <c r="AB40" s="624"/>
      <c r="AC40" s="624"/>
      <c r="AD40" s="624"/>
      <c r="AE40" s="624"/>
      <c r="AF40" s="624"/>
      <c r="AG40" s="624"/>
      <c r="AH40" s="624"/>
      <c r="AI40" s="624"/>
      <c r="AJ40" s="624"/>
      <c r="AK40" s="624"/>
      <c r="AL40" s="624"/>
      <c r="AM40" s="624"/>
      <c r="AN40" s="624"/>
      <c r="AO40" s="624"/>
      <c r="AP40" s="624"/>
      <c r="AQ40" s="626"/>
    </row>
    <row r="41" spans="1:44" s="74" customFormat="1" ht="16.5" customHeight="1">
      <c r="A41" s="606" t="s">
        <v>308</v>
      </c>
      <c r="B41" s="607" t="str">
        <f>IF(D38="PLN","PLN/100","€/100")</f>
        <v>€/100</v>
      </c>
      <c r="C41" s="602"/>
      <c r="D41" s="617">
        <f>D40-D42</f>
        <v>0</v>
      </c>
      <c r="E41" s="617">
        <f>E40-E42</f>
        <v>0</v>
      </c>
      <c r="F41" s="617">
        <f>F40-F42</f>
        <v>0</v>
      </c>
      <c r="G41" s="617">
        <f>G40-G42</f>
        <v>0</v>
      </c>
      <c r="H41" s="617">
        <f t="shared" ref="H41" si="17">H40-H42</f>
        <v>0</v>
      </c>
      <c r="I41" s="617">
        <f>I40-I42</f>
        <v>0</v>
      </c>
      <c r="J41" s="617">
        <f t="shared" ref="J41:AQ41" si="18">J40-J42</f>
        <v>0</v>
      </c>
      <c r="K41" s="617">
        <f t="shared" si="18"/>
        <v>0</v>
      </c>
      <c r="L41" s="617">
        <f t="shared" si="18"/>
        <v>0</v>
      </c>
      <c r="M41" s="617">
        <f t="shared" si="18"/>
        <v>0</v>
      </c>
      <c r="N41" s="617">
        <f t="shared" si="18"/>
        <v>0</v>
      </c>
      <c r="O41" s="617">
        <f t="shared" si="18"/>
        <v>0</v>
      </c>
      <c r="P41" s="617">
        <f t="shared" si="18"/>
        <v>0</v>
      </c>
      <c r="Q41" s="617">
        <f t="shared" si="18"/>
        <v>0</v>
      </c>
      <c r="R41" s="617">
        <f t="shared" si="18"/>
        <v>0</v>
      </c>
      <c r="S41" s="617">
        <f t="shared" si="18"/>
        <v>0</v>
      </c>
      <c r="T41" s="617">
        <f t="shared" si="18"/>
        <v>0</v>
      </c>
      <c r="U41" s="617">
        <f t="shared" si="18"/>
        <v>0</v>
      </c>
      <c r="V41" s="617">
        <f t="shared" si="18"/>
        <v>0</v>
      </c>
      <c r="W41" s="617">
        <f t="shared" si="18"/>
        <v>0</v>
      </c>
      <c r="X41" s="618">
        <f t="shared" si="18"/>
        <v>0</v>
      </c>
      <c r="Y41" s="617">
        <f t="shared" si="18"/>
        <v>0</v>
      </c>
      <c r="Z41" s="617">
        <f t="shared" si="18"/>
        <v>0</v>
      </c>
      <c r="AA41" s="617">
        <f t="shared" si="18"/>
        <v>0</v>
      </c>
      <c r="AB41" s="617">
        <f t="shared" si="18"/>
        <v>0</v>
      </c>
      <c r="AC41" s="617">
        <f t="shared" si="18"/>
        <v>0</v>
      </c>
      <c r="AD41" s="617">
        <f t="shared" si="18"/>
        <v>0</v>
      </c>
      <c r="AE41" s="617">
        <f t="shared" si="18"/>
        <v>0</v>
      </c>
      <c r="AF41" s="617">
        <f t="shared" si="18"/>
        <v>0</v>
      </c>
      <c r="AG41" s="617">
        <f t="shared" si="18"/>
        <v>0</v>
      </c>
      <c r="AH41" s="617">
        <f t="shared" si="18"/>
        <v>0</v>
      </c>
      <c r="AI41" s="617">
        <f t="shared" si="18"/>
        <v>0</v>
      </c>
      <c r="AJ41" s="617">
        <f t="shared" si="18"/>
        <v>0</v>
      </c>
      <c r="AK41" s="617">
        <f t="shared" si="18"/>
        <v>0</v>
      </c>
      <c r="AL41" s="617">
        <f t="shared" si="18"/>
        <v>0</v>
      </c>
      <c r="AM41" s="617">
        <f t="shared" si="18"/>
        <v>0</v>
      </c>
      <c r="AN41" s="617">
        <f t="shared" si="18"/>
        <v>0</v>
      </c>
      <c r="AO41" s="617">
        <f t="shared" si="18"/>
        <v>0</v>
      </c>
      <c r="AP41" s="617">
        <f t="shared" si="18"/>
        <v>0</v>
      </c>
      <c r="AQ41" s="619">
        <f t="shared" si="18"/>
        <v>0</v>
      </c>
      <c r="AR41" s="1"/>
    </row>
    <row r="42" spans="1:44" s="74" customFormat="1" ht="16.5" customHeight="1">
      <c r="A42" s="606" t="s">
        <v>309</v>
      </c>
      <c r="B42" s="607" t="str">
        <f>IF(D38="PLN","PLN/100","€/100")</f>
        <v>€/100</v>
      </c>
      <c r="C42" s="602"/>
      <c r="D42" s="624"/>
      <c r="E42" s="624"/>
      <c r="F42" s="624"/>
      <c r="G42" s="624"/>
      <c r="H42" s="624"/>
      <c r="I42" s="624"/>
      <c r="J42" s="624"/>
      <c r="K42" s="624"/>
      <c r="L42" s="624"/>
      <c r="M42" s="624"/>
      <c r="N42" s="624"/>
      <c r="O42" s="624"/>
      <c r="P42" s="624"/>
      <c r="Q42" s="624"/>
      <c r="R42" s="624"/>
      <c r="S42" s="624"/>
      <c r="T42" s="624"/>
      <c r="U42" s="624"/>
      <c r="V42" s="624"/>
      <c r="W42" s="624"/>
      <c r="X42" s="625"/>
      <c r="Y42" s="624"/>
      <c r="Z42" s="624"/>
      <c r="AA42" s="624"/>
      <c r="AB42" s="624"/>
      <c r="AC42" s="624"/>
      <c r="AD42" s="624"/>
      <c r="AE42" s="624"/>
      <c r="AF42" s="624"/>
      <c r="AG42" s="624"/>
      <c r="AH42" s="624"/>
      <c r="AI42" s="624"/>
      <c r="AJ42" s="624"/>
      <c r="AK42" s="624"/>
      <c r="AL42" s="624"/>
      <c r="AM42" s="624"/>
      <c r="AN42" s="624"/>
      <c r="AO42" s="624"/>
      <c r="AP42" s="624"/>
      <c r="AQ42" s="626"/>
      <c r="AR42" s="1"/>
    </row>
    <row r="43" spans="1:44" s="74" customFormat="1" ht="16.5" customHeight="1">
      <c r="A43" s="606" t="s">
        <v>310</v>
      </c>
      <c r="B43" s="607" t="str">
        <f>IF(D38="PLN","PLN/100","€/100")</f>
        <v>€/100</v>
      </c>
      <c r="C43" s="602"/>
      <c r="D43" s="624"/>
      <c r="E43" s="624"/>
      <c r="F43" s="624"/>
      <c r="G43" s="624"/>
      <c r="H43" s="624"/>
      <c r="I43" s="624"/>
      <c r="J43" s="624"/>
      <c r="K43" s="624"/>
      <c r="L43" s="624"/>
      <c r="M43" s="624"/>
      <c r="N43" s="624"/>
      <c r="O43" s="624"/>
      <c r="P43" s="624"/>
      <c r="Q43" s="624"/>
      <c r="R43" s="624"/>
      <c r="S43" s="624"/>
      <c r="T43" s="624"/>
      <c r="U43" s="624"/>
      <c r="V43" s="624"/>
      <c r="W43" s="624"/>
      <c r="X43" s="625"/>
      <c r="Y43" s="624"/>
      <c r="Z43" s="624"/>
      <c r="AA43" s="624"/>
      <c r="AB43" s="624"/>
      <c r="AC43" s="624"/>
      <c r="AD43" s="624"/>
      <c r="AE43" s="624"/>
      <c r="AF43" s="624"/>
      <c r="AG43" s="624"/>
      <c r="AH43" s="624"/>
      <c r="AI43" s="624"/>
      <c r="AJ43" s="624"/>
      <c r="AK43" s="624"/>
      <c r="AL43" s="624"/>
      <c r="AM43" s="624"/>
      <c r="AN43" s="624"/>
      <c r="AO43" s="624"/>
      <c r="AP43" s="624"/>
      <c r="AQ43" s="626"/>
      <c r="AR43" s="1"/>
    </row>
    <row r="44" spans="1:44" s="74" customFormat="1" ht="16.5" customHeight="1">
      <c r="A44" s="606" t="s">
        <v>311</v>
      </c>
      <c r="B44" s="607" t="str">
        <f>IF(D39="PLN","PLN/100","€/100")</f>
        <v>€/100</v>
      </c>
      <c r="C44" s="602"/>
      <c r="D44" s="624"/>
      <c r="E44" s="624"/>
      <c r="F44" s="624"/>
      <c r="G44" s="624"/>
      <c r="H44" s="624"/>
      <c r="I44" s="624"/>
      <c r="J44" s="624"/>
      <c r="K44" s="624"/>
      <c r="L44" s="624"/>
      <c r="M44" s="624"/>
      <c r="N44" s="624"/>
      <c r="O44" s="624"/>
      <c r="P44" s="624"/>
      <c r="Q44" s="624"/>
      <c r="R44" s="624"/>
      <c r="S44" s="624"/>
      <c r="T44" s="624"/>
      <c r="U44" s="624"/>
      <c r="V44" s="624"/>
      <c r="W44" s="624"/>
      <c r="X44" s="625"/>
      <c r="Y44" s="624"/>
      <c r="Z44" s="624"/>
      <c r="AA44" s="624"/>
      <c r="AB44" s="624"/>
      <c r="AC44" s="624"/>
      <c r="AD44" s="624"/>
      <c r="AE44" s="624"/>
      <c r="AF44" s="624"/>
      <c r="AG44" s="624"/>
      <c r="AH44" s="624"/>
      <c r="AI44" s="624"/>
      <c r="AJ44" s="624"/>
      <c r="AK44" s="624"/>
      <c r="AL44" s="624"/>
      <c r="AM44" s="624"/>
      <c r="AN44" s="624"/>
      <c r="AO44" s="624"/>
      <c r="AP44" s="624"/>
      <c r="AQ44" s="626"/>
      <c r="AR44" s="1"/>
    </row>
    <row r="45" spans="1:44" s="74" customFormat="1" ht="16.5" customHeight="1">
      <c r="A45" s="606" t="s">
        <v>312</v>
      </c>
      <c r="B45" s="607" t="str">
        <f>IF(D40="PLN","PLN/100","€/100")</f>
        <v>€/100</v>
      </c>
      <c r="C45" s="630"/>
      <c r="D45" s="624"/>
      <c r="E45" s="624"/>
      <c r="F45" s="624"/>
      <c r="G45" s="624"/>
      <c r="H45" s="624"/>
      <c r="I45" s="624"/>
      <c r="J45" s="624"/>
      <c r="K45" s="624"/>
      <c r="L45" s="624"/>
      <c r="M45" s="624"/>
      <c r="N45" s="624"/>
      <c r="O45" s="624"/>
      <c r="P45" s="624"/>
      <c r="Q45" s="624"/>
      <c r="R45" s="624"/>
      <c r="S45" s="624"/>
      <c r="T45" s="624"/>
      <c r="U45" s="624"/>
      <c r="V45" s="624"/>
      <c r="W45" s="624"/>
      <c r="X45" s="625"/>
      <c r="Y45" s="624"/>
      <c r="Z45" s="624"/>
      <c r="AA45" s="624"/>
      <c r="AB45" s="624"/>
      <c r="AC45" s="624"/>
      <c r="AD45" s="624"/>
      <c r="AE45" s="624"/>
      <c r="AF45" s="624"/>
      <c r="AG45" s="624"/>
      <c r="AH45" s="624"/>
      <c r="AI45" s="624"/>
      <c r="AJ45" s="624"/>
      <c r="AK45" s="624"/>
      <c r="AL45" s="624"/>
      <c r="AM45" s="624"/>
      <c r="AN45" s="624"/>
      <c r="AO45" s="624"/>
      <c r="AP45" s="624"/>
      <c r="AQ45" s="626"/>
      <c r="AR45" s="1"/>
    </row>
    <row r="46" spans="1:44" s="74" customFormat="1" ht="16.5" customHeight="1">
      <c r="A46" s="606" t="s">
        <v>313</v>
      </c>
      <c r="B46" s="607" t="str">
        <f>IF(D38="PLN","PLN/100","€/100")</f>
        <v>€/100</v>
      </c>
      <c r="C46" s="602"/>
      <c r="D46" s="624"/>
      <c r="E46" s="624"/>
      <c r="F46" s="624"/>
      <c r="G46" s="624"/>
      <c r="H46" s="624"/>
      <c r="I46" s="624"/>
      <c r="J46" s="624"/>
      <c r="K46" s="624"/>
      <c r="L46" s="624"/>
      <c r="M46" s="624"/>
      <c r="N46" s="624"/>
      <c r="O46" s="624"/>
      <c r="P46" s="624"/>
      <c r="Q46" s="624"/>
      <c r="R46" s="624"/>
      <c r="S46" s="624"/>
      <c r="T46" s="624"/>
      <c r="U46" s="624"/>
      <c r="V46" s="624"/>
      <c r="W46" s="624"/>
      <c r="X46" s="625"/>
      <c r="Y46" s="624"/>
      <c r="Z46" s="624"/>
      <c r="AA46" s="624"/>
      <c r="AB46" s="624"/>
      <c r="AC46" s="624"/>
      <c r="AD46" s="624"/>
      <c r="AE46" s="624"/>
      <c r="AF46" s="624"/>
      <c r="AG46" s="624"/>
      <c r="AH46" s="624"/>
      <c r="AI46" s="624"/>
      <c r="AJ46" s="624"/>
      <c r="AK46" s="624"/>
      <c r="AL46" s="624"/>
      <c r="AM46" s="624"/>
      <c r="AN46" s="624"/>
      <c r="AO46" s="624"/>
      <c r="AP46" s="624"/>
      <c r="AQ46" s="626"/>
      <c r="AR46" s="1"/>
    </row>
    <row r="47" spans="1:44" s="74" customFormat="1" ht="16.5" hidden="1" customHeight="1">
      <c r="A47" s="606" t="s">
        <v>314</v>
      </c>
      <c r="B47" s="607" t="str">
        <f>IF(D38="PLN","PLN/100","€/100")</f>
        <v>€/100</v>
      </c>
      <c r="C47" s="602"/>
      <c r="D47" s="624"/>
      <c r="E47" s="624"/>
      <c r="F47" s="624"/>
      <c r="G47" s="624"/>
      <c r="H47" s="624"/>
      <c r="I47" s="624"/>
      <c r="J47" s="624"/>
      <c r="K47" s="624"/>
      <c r="L47" s="624"/>
      <c r="M47" s="624"/>
      <c r="N47" s="624"/>
      <c r="O47" s="624"/>
      <c r="P47" s="624"/>
      <c r="Q47" s="624"/>
      <c r="R47" s="624"/>
      <c r="S47" s="624"/>
      <c r="T47" s="624"/>
      <c r="U47" s="624"/>
      <c r="V47" s="624"/>
      <c r="W47" s="624"/>
      <c r="X47" s="624"/>
      <c r="Y47" s="625"/>
      <c r="Z47" s="624"/>
      <c r="AA47" s="624"/>
      <c r="AB47" s="624"/>
      <c r="AC47" s="624"/>
      <c r="AD47" s="625"/>
      <c r="AE47" s="624"/>
      <c r="AF47" s="624"/>
      <c r="AG47" s="624"/>
      <c r="AH47" s="624"/>
      <c r="AI47" s="624"/>
      <c r="AJ47" s="624"/>
      <c r="AK47" s="624"/>
      <c r="AL47" s="624"/>
      <c r="AM47" s="624"/>
      <c r="AN47" s="624"/>
      <c r="AO47" s="624"/>
      <c r="AP47" s="624"/>
      <c r="AQ47" s="626"/>
    </row>
    <row r="48" spans="1:44" s="74" customFormat="1" ht="16.5" hidden="1" customHeight="1">
      <c r="A48" s="606" t="s">
        <v>315</v>
      </c>
      <c r="B48" s="607" t="str">
        <f>IF(D38="PLN","PLN/100","€/100")</f>
        <v>€/100</v>
      </c>
      <c r="C48" s="602"/>
      <c r="D48" s="624"/>
      <c r="E48" s="624"/>
      <c r="F48" s="624"/>
      <c r="G48" s="624"/>
      <c r="H48" s="624"/>
      <c r="I48" s="624"/>
      <c r="J48" s="624"/>
      <c r="K48" s="624"/>
      <c r="L48" s="624"/>
      <c r="M48" s="624"/>
      <c r="N48" s="624"/>
      <c r="O48" s="624"/>
      <c r="P48" s="624"/>
      <c r="Q48" s="624"/>
      <c r="R48" s="624"/>
      <c r="S48" s="624"/>
      <c r="T48" s="624"/>
      <c r="U48" s="624"/>
      <c r="V48" s="624"/>
      <c r="W48" s="624"/>
      <c r="X48" s="624"/>
      <c r="Y48" s="625"/>
      <c r="Z48" s="624"/>
      <c r="AA48" s="624"/>
      <c r="AB48" s="624"/>
      <c r="AC48" s="624"/>
      <c r="AD48" s="625"/>
      <c r="AE48" s="624"/>
      <c r="AF48" s="624"/>
      <c r="AG48" s="624"/>
      <c r="AH48" s="624"/>
      <c r="AI48" s="624"/>
      <c r="AJ48" s="624"/>
      <c r="AK48" s="624"/>
      <c r="AL48" s="624"/>
      <c r="AM48" s="624"/>
      <c r="AN48" s="624"/>
      <c r="AO48" s="624"/>
      <c r="AP48" s="624"/>
      <c r="AQ48" s="626"/>
    </row>
    <row r="49" spans="1:43" s="74" customFormat="1" ht="16.5" customHeight="1" collapsed="1">
      <c r="A49" s="608" t="s">
        <v>78</v>
      </c>
      <c r="B49" s="609" t="str">
        <f>IF(D38="PLN","PLN/100","€/100")</f>
        <v>€/100</v>
      </c>
      <c r="C49" s="610"/>
      <c r="D49" s="627"/>
      <c r="E49" s="627"/>
      <c r="F49" s="627"/>
      <c r="G49" s="627"/>
      <c r="H49" s="627"/>
      <c r="I49" s="627"/>
      <c r="J49" s="627"/>
      <c r="K49" s="627"/>
      <c r="L49" s="627"/>
      <c r="M49" s="627"/>
      <c r="N49" s="627"/>
      <c r="O49" s="627"/>
      <c r="P49" s="627"/>
      <c r="Q49" s="627"/>
      <c r="R49" s="627"/>
      <c r="S49" s="627"/>
      <c r="T49" s="627"/>
      <c r="U49" s="627"/>
      <c r="V49" s="627"/>
      <c r="W49" s="627"/>
      <c r="X49" s="627"/>
      <c r="Y49" s="628"/>
      <c r="Z49" s="627"/>
      <c r="AA49" s="627"/>
      <c r="AB49" s="627"/>
      <c r="AC49" s="627"/>
      <c r="AD49" s="628"/>
      <c r="AE49" s="627"/>
      <c r="AF49" s="627"/>
      <c r="AG49" s="627"/>
      <c r="AH49" s="627"/>
      <c r="AI49" s="627"/>
      <c r="AJ49" s="627"/>
      <c r="AK49" s="627"/>
      <c r="AL49" s="627"/>
      <c r="AM49" s="627"/>
      <c r="AN49" s="627"/>
      <c r="AO49" s="627"/>
      <c r="AP49" s="627"/>
      <c r="AQ49" s="629"/>
    </row>
    <row r="50" spans="1:43" ht="22.5" hidden="1">
      <c r="A50" s="1114" t="s">
        <v>316</v>
      </c>
      <c r="B50" s="1115"/>
      <c r="C50" s="1115"/>
      <c r="D50" s="1115"/>
      <c r="E50" s="1115"/>
      <c r="F50" s="1115"/>
      <c r="G50" s="1115"/>
      <c r="H50" s="1115"/>
      <c r="I50" s="1115"/>
      <c r="J50" s="1115"/>
      <c r="K50" s="1115"/>
      <c r="L50" s="1115"/>
      <c r="M50" s="1115"/>
    </row>
    <row r="51" spans="1:43" ht="18.75" hidden="1" customHeight="1">
      <c r="A51" s="385" t="s">
        <v>317</v>
      </c>
      <c r="B51" s="386" t="s">
        <v>318</v>
      </c>
      <c r="C51" s="386"/>
      <c r="D51" s="387">
        <v>2013</v>
      </c>
      <c r="E51" s="388">
        <f>D51</f>
        <v>2013</v>
      </c>
      <c r="F51" s="388">
        <f t="shared" ref="F51:Q52" si="19">E51</f>
        <v>2013</v>
      </c>
      <c r="G51" s="388">
        <f t="shared" si="19"/>
        <v>2013</v>
      </c>
      <c r="H51" s="388">
        <f t="shared" si="19"/>
        <v>2013</v>
      </c>
      <c r="I51" s="388">
        <f t="shared" si="19"/>
        <v>2013</v>
      </c>
      <c r="J51" s="388">
        <f t="shared" si="19"/>
        <v>2013</v>
      </c>
      <c r="K51" s="388">
        <f t="shared" si="19"/>
        <v>2013</v>
      </c>
      <c r="L51" s="388">
        <f t="shared" si="19"/>
        <v>2013</v>
      </c>
      <c r="M51" s="388">
        <f t="shared" si="19"/>
        <v>2013</v>
      </c>
      <c r="N51" s="1069">
        <f t="shared" si="19"/>
        <v>2013</v>
      </c>
      <c r="O51" s="75">
        <f t="shared" si="19"/>
        <v>2013</v>
      </c>
      <c r="P51" s="75">
        <f t="shared" si="19"/>
        <v>2013</v>
      </c>
      <c r="Q51" s="75">
        <f t="shared" si="19"/>
        <v>2013</v>
      </c>
      <c r="R51" s="75"/>
      <c r="S51" s="75"/>
      <c r="T51" s="75"/>
      <c r="U51" s="75"/>
      <c r="V51" s="75"/>
      <c r="W51" s="75"/>
      <c r="X51" s="75"/>
      <c r="Y51" s="75"/>
      <c r="Z51" s="75"/>
      <c r="AA51" s="75"/>
      <c r="AB51" s="75"/>
      <c r="AC51" s="75"/>
      <c r="AD51" s="75"/>
      <c r="AE51" s="75"/>
      <c r="AF51" s="75"/>
      <c r="AG51" s="75"/>
      <c r="AH51" s="75"/>
      <c r="AI51" s="75"/>
      <c r="AJ51" s="75"/>
      <c r="AK51" s="75"/>
      <c r="AL51" s="75"/>
      <c r="AM51" s="75"/>
      <c r="AN51" s="75"/>
      <c r="AO51" s="75"/>
      <c r="AP51" s="75"/>
      <c r="AQ51" s="75">
        <f>Q51</f>
        <v>2013</v>
      </c>
    </row>
    <row r="52" spans="1:43" ht="18.75" hidden="1" customHeight="1">
      <c r="A52" s="385" t="s">
        <v>319</v>
      </c>
      <c r="B52" s="386"/>
      <c r="C52" s="386"/>
      <c r="D52" s="384" t="s">
        <v>320</v>
      </c>
      <c r="E52" s="66" t="str">
        <f>D52</f>
        <v>USD</v>
      </c>
      <c r="F52" s="66" t="str">
        <f t="shared" si="19"/>
        <v>USD</v>
      </c>
      <c r="G52" s="66" t="str">
        <f t="shared" si="19"/>
        <v>USD</v>
      </c>
      <c r="H52" s="66" t="str">
        <f t="shared" si="19"/>
        <v>USD</v>
      </c>
      <c r="I52" s="66" t="str">
        <f t="shared" si="19"/>
        <v>USD</v>
      </c>
      <c r="J52" s="66" t="str">
        <f t="shared" si="19"/>
        <v>USD</v>
      </c>
      <c r="K52" s="66" t="str">
        <f t="shared" si="19"/>
        <v>USD</v>
      </c>
      <c r="L52" s="66" t="str">
        <f t="shared" si="19"/>
        <v>USD</v>
      </c>
      <c r="M52" s="66" t="str">
        <f t="shared" si="19"/>
        <v>USD</v>
      </c>
      <c r="N52" s="381" t="str">
        <f t="shared" si="19"/>
        <v>USD</v>
      </c>
      <c r="O52" s="67" t="str">
        <f t="shared" si="19"/>
        <v>USD</v>
      </c>
      <c r="P52" s="67" t="str">
        <f t="shared" si="19"/>
        <v>USD</v>
      </c>
      <c r="Q52" s="67" t="str">
        <f t="shared" si="19"/>
        <v>USD</v>
      </c>
      <c r="R52" s="67"/>
      <c r="S52" s="67"/>
      <c r="T52" s="67"/>
      <c r="U52" s="67"/>
      <c r="V52" s="67"/>
      <c r="W52" s="67"/>
      <c r="X52" s="67"/>
      <c r="Y52" s="67"/>
      <c r="Z52" s="67"/>
      <c r="AA52" s="67"/>
      <c r="AB52" s="67"/>
      <c r="AC52" s="67"/>
      <c r="AD52" s="67"/>
      <c r="AE52" s="67"/>
      <c r="AF52" s="67"/>
      <c r="AG52" s="67"/>
      <c r="AH52" s="67"/>
      <c r="AI52" s="67"/>
      <c r="AJ52" s="67"/>
      <c r="AK52" s="67"/>
      <c r="AL52" s="67"/>
      <c r="AM52" s="67"/>
      <c r="AN52" s="67"/>
      <c r="AO52" s="67"/>
      <c r="AP52" s="67"/>
      <c r="AQ52" s="67" t="str">
        <f>Q52</f>
        <v>USD</v>
      </c>
    </row>
    <row r="53" spans="1:43" ht="18.75" hidden="1" customHeight="1">
      <c r="A53" s="385" t="s">
        <v>321</v>
      </c>
      <c r="B53" s="386" t="s">
        <v>318</v>
      </c>
      <c r="C53" s="386"/>
      <c r="D53" s="68"/>
      <c r="E53" s="68"/>
      <c r="F53" s="68"/>
      <c r="G53" s="68"/>
      <c r="H53" s="68"/>
      <c r="I53" s="68"/>
      <c r="J53" s="68"/>
      <c r="K53" s="68"/>
      <c r="L53" s="68"/>
      <c r="M53" s="68"/>
      <c r="N53" s="382"/>
      <c r="O53" s="69"/>
      <c r="P53" s="69"/>
      <c r="Q53" s="69"/>
      <c r="R53" s="69"/>
      <c r="S53" s="69"/>
      <c r="T53" s="69"/>
      <c r="U53" s="69"/>
      <c r="V53" s="69"/>
      <c r="W53" s="69"/>
      <c r="X53" s="69"/>
      <c r="Y53" s="69"/>
      <c r="Z53" s="69"/>
      <c r="AA53" s="69"/>
      <c r="AB53" s="69"/>
      <c r="AC53" s="69"/>
      <c r="AD53" s="69"/>
      <c r="AE53" s="69"/>
      <c r="AF53" s="69"/>
      <c r="AG53" s="69"/>
      <c r="AH53" s="69"/>
      <c r="AI53" s="69"/>
      <c r="AJ53" s="69"/>
      <c r="AK53" s="69"/>
      <c r="AL53" s="69"/>
      <c r="AM53" s="69"/>
      <c r="AN53" s="69"/>
      <c r="AO53" s="69"/>
      <c r="AP53" s="69"/>
      <c r="AQ53" s="69"/>
    </row>
    <row r="54" spans="1:43" ht="18.75" hidden="1" customHeight="1">
      <c r="A54" s="385" t="s">
        <v>322</v>
      </c>
      <c r="B54" s="386" t="str">
        <f>IF(D52="USD","USD/h","€/h")</f>
        <v>USD/h</v>
      </c>
      <c r="C54" s="386"/>
      <c r="D54" s="68"/>
      <c r="E54" s="68"/>
      <c r="F54" s="68"/>
      <c r="G54" s="68"/>
      <c r="H54" s="68"/>
      <c r="I54" s="68"/>
      <c r="J54" s="68"/>
      <c r="K54" s="68"/>
      <c r="L54" s="68"/>
      <c r="M54" s="68"/>
      <c r="N54" s="382"/>
      <c r="O54" s="69"/>
      <c r="P54" s="69"/>
      <c r="Q54" s="69"/>
      <c r="R54" s="69"/>
      <c r="S54" s="69"/>
      <c r="T54" s="69"/>
      <c r="U54" s="69"/>
      <c r="V54" s="69"/>
      <c r="W54" s="69"/>
      <c r="X54" s="69"/>
      <c r="Y54" s="69"/>
      <c r="Z54" s="69"/>
      <c r="AA54" s="69"/>
      <c r="AB54" s="69"/>
      <c r="AC54" s="69"/>
      <c r="AD54" s="69"/>
      <c r="AE54" s="69"/>
      <c r="AF54" s="69"/>
      <c r="AG54" s="69"/>
      <c r="AH54" s="69"/>
      <c r="AI54" s="69"/>
      <c r="AJ54" s="69"/>
      <c r="AK54" s="69"/>
      <c r="AL54" s="69"/>
      <c r="AM54" s="69"/>
      <c r="AN54" s="69"/>
      <c r="AO54" s="69"/>
      <c r="AP54" s="69"/>
      <c r="AQ54" s="69"/>
    </row>
    <row r="55" spans="1:43" ht="18.75" hidden="1" customHeight="1">
      <c r="A55" s="385" t="s">
        <v>323</v>
      </c>
      <c r="B55" s="386" t="s">
        <v>324</v>
      </c>
      <c r="C55" s="386"/>
      <c r="D55" s="68"/>
      <c r="E55" s="68"/>
      <c r="F55" s="68"/>
      <c r="G55" s="68"/>
      <c r="H55" s="68"/>
      <c r="I55" s="68"/>
      <c r="J55" s="68"/>
      <c r="K55" s="68"/>
      <c r="L55" s="68"/>
      <c r="M55" s="68"/>
      <c r="N55" s="382"/>
      <c r="O55" s="69"/>
      <c r="P55" s="69"/>
      <c r="Q55" s="69"/>
      <c r="R55" s="69"/>
      <c r="S55" s="69"/>
      <c r="T55" s="69"/>
      <c r="U55" s="69"/>
      <c r="V55" s="69"/>
      <c r="W55" s="69"/>
      <c r="X55" s="69"/>
      <c r="Y55" s="69"/>
      <c r="Z55" s="69"/>
      <c r="AA55" s="69"/>
      <c r="AB55" s="69"/>
      <c r="AC55" s="69"/>
      <c r="AD55" s="69"/>
      <c r="AE55" s="69"/>
      <c r="AF55" s="69"/>
      <c r="AG55" s="69"/>
      <c r="AH55" s="69"/>
      <c r="AI55" s="69"/>
      <c r="AJ55" s="69"/>
      <c r="AK55" s="69"/>
      <c r="AL55" s="69"/>
      <c r="AM55" s="69"/>
      <c r="AN55" s="69"/>
      <c r="AO55" s="69"/>
      <c r="AP55" s="69"/>
      <c r="AQ55" s="69"/>
    </row>
    <row r="56" spans="1:43" ht="18.75" hidden="1" customHeight="1">
      <c r="A56" s="385" t="s">
        <v>325</v>
      </c>
      <c r="B56" s="386" t="str">
        <f>IF(D52="USD","USD/100","€/100")</f>
        <v>USD/100</v>
      </c>
      <c r="C56" s="389"/>
      <c r="D56" s="68"/>
      <c r="E56" s="68"/>
      <c r="F56" s="68"/>
      <c r="G56" s="68"/>
      <c r="H56" s="68"/>
      <c r="I56" s="68"/>
      <c r="J56" s="68"/>
      <c r="K56" s="68"/>
      <c r="L56" s="68"/>
      <c r="M56" s="68"/>
      <c r="N56" s="382"/>
      <c r="O56" s="69"/>
      <c r="P56" s="69"/>
      <c r="Q56" s="69"/>
      <c r="R56" s="69"/>
      <c r="S56" s="69"/>
      <c r="T56" s="69"/>
      <c r="U56" s="69"/>
      <c r="V56" s="69"/>
      <c r="W56" s="69"/>
      <c r="X56" s="69"/>
      <c r="Y56" s="69"/>
      <c r="Z56" s="69"/>
      <c r="AA56" s="69"/>
      <c r="AB56" s="69"/>
      <c r="AC56" s="69"/>
      <c r="AD56" s="69"/>
      <c r="AE56" s="69"/>
      <c r="AF56" s="69"/>
      <c r="AG56" s="69"/>
      <c r="AH56" s="69"/>
      <c r="AI56" s="69"/>
      <c r="AJ56" s="69"/>
      <c r="AK56" s="69"/>
      <c r="AL56" s="69"/>
      <c r="AM56" s="69"/>
      <c r="AN56" s="69"/>
      <c r="AO56" s="69"/>
      <c r="AP56" s="69"/>
      <c r="AQ56" s="69"/>
    </row>
    <row r="57" spans="1:43" ht="18.75" hidden="1" customHeight="1">
      <c r="A57" s="385" t="s">
        <v>326</v>
      </c>
      <c r="B57" s="386" t="str">
        <f t="shared" ref="B57:B63" si="20">B56</f>
        <v>USD/100</v>
      </c>
      <c r="C57" s="389"/>
      <c r="D57" s="68"/>
      <c r="E57" s="68"/>
      <c r="F57" s="68"/>
      <c r="G57" s="68"/>
      <c r="H57" s="68"/>
      <c r="I57" s="68"/>
      <c r="J57" s="68"/>
      <c r="K57" s="68"/>
      <c r="L57" s="68"/>
      <c r="M57" s="68"/>
      <c r="N57" s="382"/>
      <c r="O57" s="69"/>
      <c r="P57" s="69"/>
      <c r="Q57" s="69"/>
      <c r="R57" s="69"/>
      <c r="S57" s="69"/>
      <c r="T57" s="69"/>
      <c r="U57" s="69"/>
      <c r="V57" s="69"/>
      <c r="W57" s="69"/>
      <c r="X57" s="69"/>
      <c r="Y57" s="69"/>
      <c r="Z57" s="69"/>
      <c r="AA57" s="69"/>
      <c r="AB57" s="69"/>
      <c r="AC57" s="69"/>
      <c r="AD57" s="69"/>
      <c r="AE57" s="69"/>
      <c r="AF57" s="69"/>
      <c r="AG57" s="69"/>
      <c r="AH57" s="69"/>
      <c r="AI57" s="69"/>
      <c r="AJ57" s="69"/>
      <c r="AK57" s="69"/>
      <c r="AL57" s="69"/>
      <c r="AM57" s="69"/>
      <c r="AN57" s="69"/>
      <c r="AO57" s="69"/>
      <c r="AP57" s="69"/>
      <c r="AQ57" s="69"/>
    </row>
    <row r="58" spans="1:43" ht="18.75" hidden="1" customHeight="1">
      <c r="A58" s="385" t="s">
        <v>327</v>
      </c>
      <c r="B58" s="386" t="str">
        <f t="shared" si="20"/>
        <v>USD/100</v>
      </c>
      <c r="C58" s="389"/>
      <c r="D58" s="68"/>
      <c r="E58" s="68"/>
      <c r="F58" s="68"/>
      <c r="G58" s="68"/>
      <c r="H58" s="68"/>
      <c r="I58" s="68"/>
      <c r="J58" s="68"/>
      <c r="K58" s="68"/>
      <c r="L58" s="68"/>
      <c r="M58" s="68"/>
      <c r="N58" s="382"/>
      <c r="O58" s="69"/>
      <c r="P58" s="69"/>
      <c r="Q58" s="69"/>
      <c r="R58" s="69"/>
      <c r="S58" s="69"/>
      <c r="T58" s="69"/>
      <c r="U58" s="69"/>
      <c r="V58" s="69"/>
      <c r="W58" s="69"/>
      <c r="X58" s="69"/>
      <c r="Y58" s="69"/>
      <c r="Z58" s="69"/>
      <c r="AA58" s="69"/>
      <c r="AB58" s="69"/>
      <c r="AC58" s="69"/>
      <c r="AD58" s="69"/>
      <c r="AE58" s="69"/>
      <c r="AF58" s="69"/>
      <c r="AG58" s="69"/>
      <c r="AH58" s="69"/>
      <c r="AI58" s="69"/>
      <c r="AJ58" s="69"/>
      <c r="AK58" s="69"/>
      <c r="AL58" s="69"/>
      <c r="AM58" s="69"/>
      <c r="AN58" s="69"/>
      <c r="AO58" s="69"/>
      <c r="AP58" s="69"/>
      <c r="AQ58" s="69"/>
    </row>
    <row r="59" spans="1:43" s="74" customFormat="1" ht="18.75" hidden="1" customHeight="1">
      <c r="A59" s="390" t="s">
        <v>328</v>
      </c>
      <c r="B59" s="391" t="str">
        <f t="shared" si="20"/>
        <v>USD/100</v>
      </c>
      <c r="C59" s="389"/>
      <c r="D59" s="68"/>
      <c r="E59" s="68"/>
      <c r="F59" s="68"/>
      <c r="G59" s="68"/>
      <c r="H59" s="68"/>
      <c r="I59" s="68"/>
      <c r="J59" s="68"/>
      <c r="K59" s="68"/>
      <c r="L59" s="68"/>
      <c r="M59" s="68"/>
      <c r="N59" s="382"/>
      <c r="O59" s="69"/>
      <c r="P59" s="69"/>
      <c r="Q59" s="69"/>
      <c r="R59" s="69"/>
      <c r="S59" s="69"/>
      <c r="T59" s="69"/>
      <c r="U59" s="69"/>
      <c r="V59" s="69"/>
      <c r="W59" s="69"/>
      <c r="X59" s="69"/>
      <c r="Y59" s="69"/>
      <c r="Z59" s="69"/>
      <c r="AA59" s="69"/>
      <c r="AB59" s="69"/>
      <c r="AC59" s="69"/>
      <c r="AD59" s="69"/>
      <c r="AE59" s="69"/>
      <c r="AF59" s="69"/>
      <c r="AG59" s="69"/>
      <c r="AH59" s="69"/>
      <c r="AI59" s="69"/>
      <c r="AJ59" s="69"/>
      <c r="AK59" s="69"/>
      <c r="AL59" s="69"/>
      <c r="AM59" s="69"/>
      <c r="AN59" s="69"/>
      <c r="AO59" s="69"/>
      <c r="AP59" s="69"/>
      <c r="AQ59" s="69"/>
    </row>
    <row r="60" spans="1:43" s="74" customFormat="1" ht="18.75" hidden="1" customHeight="1">
      <c r="A60" s="390" t="s">
        <v>329</v>
      </c>
      <c r="B60" s="391" t="str">
        <f t="shared" si="20"/>
        <v>USD/100</v>
      </c>
      <c r="C60" s="389"/>
      <c r="D60" s="68"/>
      <c r="E60" s="68"/>
      <c r="F60" s="68"/>
      <c r="G60" s="68"/>
      <c r="H60" s="68"/>
      <c r="I60" s="68"/>
      <c r="J60" s="68"/>
      <c r="K60" s="68"/>
      <c r="L60" s="68"/>
      <c r="M60" s="68"/>
      <c r="N60" s="382"/>
      <c r="O60" s="69"/>
      <c r="P60" s="69"/>
      <c r="Q60" s="69"/>
      <c r="R60" s="69"/>
      <c r="S60" s="69"/>
      <c r="T60" s="69"/>
      <c r="U60" s="69"/>
      <c r="V60" s="69"/>
      <c r="W60" s="69"/>
      <c r="X60" s="69"/>
      <c r="Y60" s="69"/>
      <c r="Z60" s="69"/>
      <c r="AA60" s="69"/>
      <c r="AB60" s="69"/>
      <c r="AC60" s="69"/>
      <c r="AD60" s="69"/>
      <c r="AE60" s="69"/>
      <c r="AF60" s="69"/>
      <c r="AG60" s="69"/>
      <c r="AH60" s="69"/>
      <c r="AI60" s="69"/>
      <c r="AJ60" s="69"/>
      <c r="AK60" s="69"/>
      <c r="AL60" s="69"/>
      <c r="AM60" s="69"/>
      <c r="AN60" s="69"/>
      <c r="AO60" s="69"/>
      <c r="AP60" s="69"/>
      <c r="AQ60" s="69"/>
    </row>
    <row r="61" spans="1:43" ht="18.75" hidden="1" customHeight="1">
      <c r="A61" s="385" t="s">
        <v>314</v>
      </c>
      <c r="B61" s="386" t="str">
        <f t="shared" si="20"/>
        <v>USD/100</v>
      </c>
      <c r="C61" s="389"/>
      <c r="D61" s="68"/>
      <c r="E61" s="68"/>
      <c r="F61" s="68"/>
      <c r="G61" s="68"/>
      <c r="H61" s="68"/>
      <c r="I61" s="68"/>
      <c r="J61" s="68"/>
      <c r="K61" s="68"/>
      <c r="L61" s="68"/>
      <c r="M61" s="68"/>
      <c r="N61" s="382"/>
      <c r="O61" s="69"/>
      <c r="P61" s="69"/>
      <c r="Q61" s="69"/>
      <c r="R61" s="69"/>
      <c r="S61" s="69"/>
      <c r="T61" s="69"/>
      <c r="U61" s="69"/>
      <c r="V61" s="69"/>
      <c r="W61" s="69"/>
      <c r="X61" s="69"/>
      <c r="Y61" s="69"/>
      <c r="Z61" s="69"/>
      <c r="AA61" s="69"/>
      <c r="AB61" s="69"/>
      <c r="AC61" s="69"/>
      <c r="AD61" s="69"/>
      <c r="AE61" s="69"/>
      <c r="AF61" s="69"/>
      <c r="AG61" s="69"/>
      <c r="AH61" s="69"/>
      <c r="AI61" s="69"/>
      <c r="AJ61" s="69"/>
      <c r="AK61" s="69"/>
      <c r="AL61" s="69"/>
      <c r="AM61" s="69"/>
      <c r="AN61" s="69"/>
      <c r="AO61" s="69"/>
      <c r="AP61" s="69"/>
      <c r="AQ61" s="69"/>
    </row>
    <row r="62" spans="1:43" ht="18.75" hidden="1" customHeight="1">
      <c r="A62" s="385" t="s">
        <v>315</v>
      </c>
      <c r="B62" s="386" t="str">
        <f t="shared" si="20"/>
        <v>USD/100</v>
      </c>
      <c r="C62" s="389"/>
      <c r="D62" s="68"/>
      <c r="E62" s="68"/>
      <c r="F62" s="68"/>
      <c r="G62" s="68"/>
      <c r="H62" s="68"/>
      <c r="I62" s="68"/>
      <c r="J62" s="68"/>
      <c r="K62" s="68"/>
      <c r="L62" s="68"/>
      <c r="M62" s="68"/>
      <c r="N62" s="382"/>
      <c r="O62" s="69"/>
      <c r="P62" s="69"/>
      <c r="Q62" s="69"/>
      <c r="R62" s="69"/>
      <c r="S62" s="69"/>
      <c r="T62" s="69"/>
      <c r="U62" s="69"/>
      <c r="V62" s="69"/>
      <c r="W62" s="69"/>
      <c r="X62" s="69"/>
      <c r="Y62" s="69"/>
      <c r="Z62" s="69"/>
      <c r="AA62" s="69"/>
      <c r="AB62" s="69"/>
      <c r="AC62" s="69"/>
      <c r="AD62" s="69"/>
      <c r="AE62" s="69"/>
      <c r="AF62" s="69"/>
      <c r="AG62" s="69"/>
      <c r="AH62" s="69"/>
      <c r="AI62" s="69"/>
      <c r="AJ62" s="69"/>
      <c r="AK62" s="69"/>
      <c r="AL62" s="69"/>
      <c r="AM62" s="69"/>
      <c r="AN62" s="69"/>
      <c r="AO62" s="69"/>
      <c r="AP62" s="69"/>
      <c r="AQ62" s="69"/>
    </row>
    <row r="63" spans="1:43" ht="18.75" hidden="1" customHeight="1">
      <c r="A63" s="385" t="s">
        <v>330</v>
      </c>
      <c r="B63" s="386" t="str">
        <f t="shared" si="20"/>
        <v>USD/100</v>
      </c>
      <c r="C63" s="389"/>
      <c r="D63" s="68"/>
      <c r="E63" s="68"/>
      <c r="F63" s="68"/>
      <c r="G63" s="68"/>
      <c r="H63" s="68"/>
      <c r="I63" s="68"/>
      <c r="J63" s="68"/>
      <c r="K63" s="68"/>
      <c r="L63" s="68"/>
      <c r="M63" s="68"/>
      <c r="N63" s="383"/>
      <c r="O63" s="84"/>
      <c r="P63" s="84"/>
      <c r="Q63" s="84"/>
      <c r="R63" s="84"/>
      <c r="S63" s="84"/>
      <c r="T63" s="84"/>
      <c r="U63" s="84"/>
      <c r="V63" s="84"/>
      <c r="W63" s="84"/>
      <c r="X63" s="84"/>
      <c r="Y63" s="84"/>
      <c r="Z63" s="84"/>
      <c r="AA63" s="84"/>
      <c r="AB63" s="84"/>
      <c r="AC63" s="84"/>
      <c r="AD63" s="84"/>
      <c r="AE63" s="84"/>
      <c r="AF63" s="84"/>
      <c r="AG63" s="84"/>
      <c r="AH63" s="84"/>
      <c r="AI63" s="84"/>
      <c r="AJ63" s="84"/>
      <c r="AK63" s="84"/>
      <c r="AL63" s="84"/>
      <c r="AM63" s="84"/>
      <c r="AN63" s="84"/>
      <c r="AO63" s="84"/>
      <c r="AP63" s="84"/>
      <c r="AQ63" s="84"/>
    </row>
    <row r="64" spans="1:43" ht="22.5" hidden="1">
      <c r="A64" s="1114" t="s">
        <v>331</v>
      </c>
      <c r="B64" s="1115"/>
      <c r="C64" s="1115"/>
      <c r="D64" s="1115"/>
      <c r="E64" s="1115"/>
      <c r="F64" s="1115"/>
      <c r="G64" s="1115"/>
      <c r="H64" s="1115"/>
      <c r="I64" s="1115"/>
      <c r="J64" s="1115"/>
      <c r="K64" s="1115"/>
      <c r="L64" s="1115"/>
      <c r="M64" s="1115"/>
    </row>
    <row r="65" spans="1:43" ht="18.75" hidden="1" customHeight="1">
      <c r="A65" s="385" t="s">
        <v>317</v>
      </c>
      <c r="B65" s="386" t="s">
        <v>318</v>
      </c>
      <c r="C65" s="386"/>
      <c r="D65" s="387"/>
      <c r="E65" s="388">
        <f>D65</f>
        <v>0</v>
      </c>
      <c r="F65" s="388">
        <f t="shared" ref="F65:Q66" si="21">E65</f>
        <v>0</v>
      </c>
      <c r="G65" s="388">
        <f t="shared" si="21"/>
        <v>0</v>
      </c>
      <c r="H65" s="388">
        <f t="shared" si="21"/>
        <v>0</v>
      </c>
      <c r="I65" s="388">
        <f t="shared" si="21"/>
        <v>0</v>
      </c>
      <c r="J65" s="388">
        <f t="shared" si="21"/>
        <v>0</v>
      </c>
      <c r="K65" s="388">
        <f t="shared" si="21"/>
        <v>0</v>
      </c>
      <c r="L65" s="388">
        <f t="shared" si="21"/>
        <v>0</v>
      </c>
      <c r="M65" s="388">
        <f t="shared" si="21"/>
        <v>0</v>
      </c>
      <c r="N65" s="1069">
        <f t="shared" si="21"/>
        <v>0</v>
      </c>
      <c r="O65" s="75">
        <f t="shared" si="21"/>
        <v>0</v>
      </c>
      <c r="P65" s="75">
        <f t="shared" si="21"/>
        <v>0</v>
      </c>
      <c r="Q65" s="75">
        <f t="shared" si="21"/>
        <v>0</v>
      </c>
      <c r="R65" s="75"/>
      <c r="S65" s="75"/>
      <c r="T65" s="75"/>
      <c r="U65" s="75"/>
      <c r="V65" s="75"/>
      <c r="W65" s="75"/>
      <c r="X65" s="75"/>
      <c r="Y65" s="75"/>
      <c r="Z65" s="75"/>
      <c r="AA65" s="75"/>
      <c r="AB65" s="75"/>
      <c r="AC65" s="75"/>
      <c r="AD65" s="75"/>
      <c r="AE65" s="75"/>
      <c r="AF65" s="75"/>
      <c r="AG65" s="75"/>
      <c r="AH65" s="75"/>
      <c r="AI65" s="75"/>
      <c r="AJ65" s="75"/>
      <c r="AK65" s="75"/>
      <c r="AL65" s="75"/>
      <c r="AM65" s="75"/>
      <c r="AN65" s="75"/>
      <c r="AO65" s="75"/>
      <c r="AP65" s="75"/>
      <c r="AQ65" s="75">
        <f>Q65</f>
        <v>0</v>
      </c>
    </row>
    <row r="66" spans="1:43" ht="18.75" hidden="1" customHeight="1">
      <c r="A66" s="385" t="s">
        <v>319</v>
      </c>
      <c r="B66" s="386"/>
      <c r="C66" s="386"/>
      <c r="D66" s="384" t="s">
        <v>332</v>
      </c>
      <c r="E66" s="66" t="str">
        <f>D66</f>
        <v>CNY</v>
      </c>
      <c r="F66" s="66" t="str">
        <f t="shared" si="21"/>
        <v>CNY</v>
      </c>
      <c r="G66" s="66" t="str">
        <f t="shared" si="21"/>
        <v>CNY</v>
      </c>
      <c r="H66" s="66" t="str">
        <f t="shared" si="21"/>
        <v>CNY</v>
      </c>
      <c r="I66" s="66" t="str">
        <f t="shared" si="21"/>
        <v>CNY</v>
      </c>
      <c r="J66" s="66" t="str">
        <f t="shared" si="21"/>
        <v>CNY</v>
      </c>
      <c r="K66" s="66" t="str">
        <f t="shared" si="21"/>
        <v>CNY</v>
      </c>
      <c r="L66" s="66" t="str">
        <f t="shared" si="21"/>
        <v>CNY</v>
      </c>
      <c r="M66" s="66" t="str">
        <f t="shared" si="21"/>
        <v>CNY</v>
      </c>
      <c r="N66" s="381" t="str">
        <f t="shared" si="21"/>
        <v>CNY</v>
      </c>
      <c r="O66" s="67" t="str">
        <f t="shared" si="21"/>
        <v>CNY</v>
      </c>
      <c r="P66" s="67" t="str">
        <f t="shared" si="21"/>
        <v>CNY</v>
      </c>
      <c r="Q66" s="67" t="str">
        <f t="shared" si="21"/>
        <v>CNY</v>
      </c>
      <c r="R66" s="67"/>
      <c r="S66" s="67"/>
      <c r="T66" s="67"/>
      <c r="U66" s="67"/>
      <c r="V66" s="67"/>
      <c r="W66" s="67"/>
      <c r="X66" s="67"/>
      <c r="Y66" s="67"/>
      <c r="Z66" s="67"/>
      <c r="AA66" s="67"/>
      <c r="AB66" s="67"/>
      <c r="AC66" s="67"/>
      <c r="AD66" s="67"/>
      <c r="AE66" s="67"/>
      <c r="AF66" s="67"/>
      <c r="AG66" s="67"/>
      <c r="AH66" s="67"/>
      <c r="AI66" s="67"/>
      <c r="AJ66" s="67"/>
      <c r="AK66" s="67"/>
      <c r="AL66" s="67"/>
      <c r="AM66" s="67"/>
      <c r="AN66" s="67"/>
      <c r="AO66" s="67"/>
      <c r="AP66" s="67"/>
      <c r="AQ66" s="67" t="str">
        <f>Q66</f>
        <v>CNY</v>
      </c>
    </row>
    <row r="67" spans="1:43" ht="18.75" hidden="1" customHeight="1">
      <c r="A67" s="385" t="s">
        <v>321</v>
      </c>
      <c r="B67" s="386" t="s">
        <v>318</v>
      </c>
      <c r="C67" s="386"/>
      <c r="D67" s="68"/>
      <c r="E67" s="68"/>
      <c r="F67" s="68"/>
      <c r="G67" s="68"/>
      <c r="H67" s="68"/>
      <c r="I67" s="68"/>
      <c r="J67" s="68"/>
      <c r="K67" s="68"/>
      <c r="L67" s="68"/>
      <c r="M67" s="68"/>
      <c r="N67" s="382"/>
      <c r="O67" s="69"/>
      <c r="P67" s="69"/>
      <c r="Q67" s="69"/>
      <c r="R67" s="69"/>
      <c r="S67" s="69"/>
      <c r="T67" s="69"/>
      <c r="U67" s="69"/>
      <c r="V67" s="69"/>
      <c r="W67" s="69"/>
      <c r="X67" s="69"/>
      <c r="Y67" s="69"/>
      <c r="Z67" s="69"/>
      <c r="AA67" s="69"/>
      <c r="AB67" s="69"/>
      <c r="AC67" s="69"/>
      <c r="AD67" s="69"/>
      <c r="AE67" s="69"/>
      <c r="AF67" s="69"/>
      <c r="AG67" s="69"/>
      <c r="AH67" s="69"/>
      <c r="AI67" s="69"/>
      <c r="AJ67" s="69"/>
      <c r="AK67" s="69"/>
      <c r="AL67" s="69"/>
      <c r="AM67" s="69"/>
      <c r="AN67" s="69"/>
      <c r="AO67" s="69"/>
      <c r="AP67" s="69"/>
      <c r="AQ67" s="69"/>
    </row>
    <row r="68" spans="1:43" ht="18.75" hidden="1" customHeight="1">
      <c r="A68" s="385" t="s">
        <v>322</v>
      </c>
      <c r="B68" s="386" t="str">
        <f>IF(D66="CNY","CNY/h","€/h")</f>
        <v>CNY/h</v>
      </c>
      <c r="C68" s="386"/>
      <c r="D68" s="68"/>
      <c r="E68" s="68"/>
      <c r="F68" s="68"/>
      <c r="G68" s="68"/>
      <c r="H68" s="68"/>
      <c r="I68" s="68"/>
      <c r="J68" s="68"/>
      <c r="K68" s="68"/>
      <c r="L68" s="68"/>
      <c r="M68" s="68"/>
      <c r="N68" s="382"/>
      <c r="O68" s="69"/>
      <c r="P68" s="69"/>
      <c r="Q68" s="69"/>
      <c r="R68" s="69"/>
      <c r="S68" s="69"/>
      <c r="T68" s="69"/>
      <c r="U68" s="69"/>
      <c r="V68" s="69"/>
      <c r="W68" s="69"/>
      <c r="X68" s="69"/>
      <c r="Y68" s="69"/>
      <c r="Z68" s="69"/>
      <c r="AA68" s="69"/>
      <c r="AB68" s="69"/>
      <c r="AC68" s="69"/>
      <c r="AD68" s="69"/>
      <c r="AE68" s="69"/>
      <c r="AF68" s="69"/>
      <c r="AG68" s="69"/>
      <c r="AH68" s="69"/>
      <c r="AI68" s="69"/>
      <c r="AJ68" s="69"/>
      <c r="AK68" s="69"/>
      <c r="AL68" s="69"/>
      <c r="AM68" s="69"/>
      <c r="AN68" s="69"/>
      <c r="AO68" s="69"/>
      <c r="AP68" s="69"/>
      <c r="AQ68" s="69"/>
    </row>
    <row r="69" spans="1:43" ht="18.75" hidden="1" customHeight="1">
      <c r="A69" s="385" t="s">
        <v>323</v>
      </c>
      <c r="B69" s="386" t="s">
        <v>324</v>
      </c>
      <c r="C69" s="386"/>
      <c r="D69" s="68"/>
      <c r="E69" s="68"/>
      <c r="F69" s="68"/>
      <c r="G69" s="68"/>
      <c r="H69" s="68"/>
      <c r="I69" s="68"/>
      <c r="J69" s="68"/>
      <c r="K69" s="68"/>
      <c r="L69" s="68"/>
      <c r="M69" s="68"/>
      <c r="N69" s="382"/>
      <c r="O69" s="69"/>
      <c r="P69" s="69"/>
      <c r="Q69" s="69"/>
      <c r="R69" s="69"/>
      <c r="S69" s="69"/>
      <c r="T69" s="69"/>
      <c r="U69" s="69"/>
      <c r="V69" s="69"/>
      <c r="W69" s="69"/>
      <c r="X69" s="69"/>
      <c r="Y69" s="69"/>
      <c r="Z69" s="69"/>
      <c r="AA69" s="69"/>
      <c r="AB69" s="69"/>
      <c r="AC69" s="69"/>
      <c r="AD69" s="69"/>
      <c r="AE69" s="69"/>
      <c r="AF69" s="69"/>
      <c r="AG69" s="69"/>
      <c r="AH69" s="69"/>
      <c r="AI69" s="69"/>
      <c r="AJ69" s="69"/>
      <c r="AK69" s="69"/>
      <c r="AL69" s="69"/>
      <c r="AM69" s="69"/>
      <c r="AN69" s="69"/>
      <c r="AO69" s="69"/>
      <c r="AP69" s="69"/>
      <c r="AQ69" s="69"/>
    </row>
    <row r="70" spans="1:43" ht="18.75" hidden="1" customHeight="1">
      <c r="A70" s="385" t="s">
        <v>325</v>
      </c>
      <c r="B70" s="386" t="str">
        <f>IF(D66="CNY","CNY/100","€/100")</f>
        <v>CNY/100</v>
      </c>
      <c r="C70" s="389"/>
      <c r="D70" s="68"/>
      <c r="E70" s="68"/>
      <c r="F70" s="68"/>
      <c r="G70" s="68"/>
      <c r="H70" s="68"/>
      <c r="I70" s="68"/>
      <c r="J70" s="68"/>
      <c r="K70" s="68"/>
      <c r="L70" s="68"/>
      <c r="M70" s="68"/>
      <c r="N70" s="382"/>
      <c r="O70" s="69"/>
      <c r="P70" s="69"/>
      <c r="Q70" s="69"/>
      <c r="R70" s="69"/>
      <c r="S70" s="69"/>
      <c r="T70" s="69"/>
      <c r="U70" s="69"/>
      <c r="V70" s="69"/>
      <c r="W70" s="69"/>
      <c r="X70" s="69"/>
      <c r="Y70" s="69"/>
      <c r="Z70" s="69"/>
      <c r="AA70" s="69"/>
      <c r="AB70" s="69"/>
      <c r="AC70" s="69"/>
      <c r="AD70" s="69"/>
      <c r="AE70" s="69"/>
      <c r="AF70" s="69"/>
      <c r="AG70" s="69"/>
      <c r="AH70" s="69"/>
      <c r="AI70" s="69"/>
      <c r="AJ70" s="69"/>
      <c r="AK70" s="69"/>
      <c r="AL70" s="69"/>
      <c r="AM70" s="69"/>
      <c r="AN70" s="69"/>
      <c r="AO70" s="69"/>
      <c r="AP70" s="69"/>
      <c r="AQ70" s="69"/>
    </row>
    <row r="71" spans="1:43" ht="18.75" hidden="1" customHeight="1">
      <c r="A71" s="385" t="s">
        <v>326</v>
      </c>
      <c r="B71" s="386" t="str">
        <f t="shared" ref="B71:B77" si="22">B70</f>
        <v>CNY/100</v>
      </c>
      <c r="C71" s="389"/>
      <c r="D71" s="68"/>
      <c r="E71" s="68"/>
      <c r="F71" s="68"/>
      <c r="G71" s="68"/>
      <c r="H71" s="68"/>
      <c r="I71" s="68"/>
      <c r="J71" s="68"/>
      <c r="K71" s="68"/>
      <c r="L71" s="68"/>
      <c r="M71" s="68"/>
      <c r="N71" s="382"/>
      <c r="O71" s="69"/>
      <c r="P71" s="69"/>
      <c r="Q71" s="69"/>
      <c r="R71" s="69"/>
      <c r="S71" s="69"/>
      <c r="T71" s="69"/>
      <c r="U71" s="69"/>
      <c r="V71" s="69"/>
      <c r="W71" s="69"/>
      <c r="X71" s="69"/>
      <c r="Y71" s="69"/>
      <c r="Z71" s="69"/>
      <c r="AA71" s="69"/>
      <c r="AB71" s="69"/>
      <c r="AC71" s="69"/>
      <c r="AD71" s="69"/>
      <c r="AE71" s="69"/>
      <c r="AF71" s="69"/>
      <c r="AG71" s="69"/>
      <c r="AH71" s="69"/>
      <c r="AI71" s="69"/>
      <c r="AJ71" s="69"/>
      <c r="AK71" s="69"/>
      <c r="AL71" s="69"/>
      <c r="AM71" s="69"/>
      <c r="AN71" s="69"/>
      <c r="AO71" s="69"/>
      <c r="AP71" s="69"/>
      <c r="AQ71" s="69"/>
    </row>
    <row r="72" spans="1:43" ht="18.75" hidden="1" customHeight="1">
      <c r="A72" s="385" t="s">
        <v>327</v>
      </c>
      <c r="B72" s="386" t="str">
        <f t="shared" si="22"/>
        <v>CNY/100</v>
      </c>
      <c r="C72" s="389"/>
      <c r="D72" s="68"/>
      <c r="E72" s="68"/>
      <c r="F72" s="68"/>
      <c r="G72" s="68"/>
      <c r="H72" s="68"/>
      <c r="I72" s="68"/>
      <c r="J72" s="68"/>
      <c r="K72" s="68"/>
      <c r="L72" s="68"/>
      <c r="M72" s="68"/>
      <c r="N72" s="382"/>
      <c r="O72" s="69"/>
      <c r="P72" s="69"/>
      <c r="Q72" s="69"/>
      <c r="R72" s="69"/>
      <c r="S72" s="69"/>
      <c r="T72" s="69"/>
      <c r="U72" s="69"/>
      <c r="V72" s="69"/>
      <c r="W72" s="69"/>
      <c r="X72" s="69"/>
      <c r="Y72" s="69"/>
      <c r="Z72" s="69"/>
      <c r="AA72" s="69"/>
      <c r="AB72" s="69"/>
      <c r="AC72" s="69"/>
      <c r="AD72" s="69"/>
      <c r="AE72" s="69"/>
      <c r="AF72" s="69"/>
      <c r="AG72" s="69"/>
      <c r="AH72" s="69"/>
      <c r="AI72" s="69"/>
      <c r="AJ72" s="69"/>
      <c r="AK72" s="69"/>
      <c r="AL72" s="69"/>
      <c r="AM72" s="69"/>
      <c r="AN72" s="69"/>
      <c r="AO72" s="69"/>
      <c r="AP72" s="69"/>
      <c r="AQ72" s="69"/>
    </row>
    <row r="73" spans="1:43" s="74" customFormat="1" ht="18.75" hidden="1" customHeight="1">
      <c r="A73" s="390" t="s">
        <v>328</v>
      </c>
      <c r="B73" s="391" t="str">
        <f t="shared" si="22"/>
        <v>CNY/100</v>
      </c>
      <c r="C73" s="389"/>
      <c r="D73" s="68"/>
      <c r="E73" s="68"/>
      <c r="F73" s="68"/>
      <c r="G73" s="68"/>
      <c r="H73" s="68"/>
      <c r="I73" s="68"/>
      <c r="J73" s="68"/>
      <c r="K73" s="68"/>
      <c r="L73" s="68"/>
      <c r="M73" s="68"/>
      <c r="N73" s="382"/>
      <c r="O73" s="69"/>
      <c r="P73" s="69"/>
      <c r="Q73" s="69"/>
      <c r="R73" s="69"/>
      <c r="S73" s="69"/>
      <c r="T73" s="69"/>
      <c r="U73" s="69"/>
      <c r="V73" s="69"/>
      <c r="W73" s="69"/>
      <c r="X73" s="69"/>
      <c r="Y73" s="69"/>
      <c r="Z73" s="69"/>
      <c r="AA73" s="69"/>
      <c r="AB73" s="69"/>
      <c r="AC73" s="69"/>
      <c r="AD73" s="69"/>
      <c r="AE73" s="69"/>
      <c r="AF73" s="69"/>
      <c r="AG73" s="69"/>
      <c r="AH73" s="69"/>
      <c r="AI73" s="69"/>
      <c r="AJ73" s="69"/>
      <c r="AK73" s="69"/>
      <c r="AL73" s="69"/>
      <c r="AM73" s="69"/>
      <c r="AN73" s="69"/>
      <c r="AO73" s="69"/>
      <c r="AP73" s="69"/>
      <c r="AQ73" s="69"/>
    </row>
    <row r="74" spans="1:43" s="74" customFormat="1" ht="18.75" hidden="1" customHeight="1">
      <c r="A74" s="390" t="s">
        <v>329</v>
      </c>
      <c r="B74" s="391" t="str">
        <f t="shared" si="22"/>
        <v>CNY/100</v>
      </c>
      <c r="C74" s="389"/>
      <c r="D74" s="68"/>
      <c r="E74" s="68"/>
      <c r="F74" s="68"/>
      <c r="G74" s="68"/>
      <c r="H74" s="68"/>
      <c r="I74" s="68"/>
      <c r="J74" s="68"/>
      <c r="K74" s="68"/>
      <c r="L74" s="68"/>
      <c r="M74" s="68"/>
      <c r="N74" s="382"/>
      <c r="O74" s="69"/>
      <c r="P74" s="69"/>
      <c r="Q74" s="69"/>
      <c r="R74" s="69"/>
      <c r="S74" s="69"/>
      <c r="T74" s="69"/>
      <c r="U74" s="69"/>
      <c r="V74" s="69"/>
      <c r="W74" s="69"/>
      <c r="X74" s="69"/>
      <c r="Y74" s="69"/>
      <c r="Z74" s="69"/>
      <c r="AA74" s="69"/>
      <c r="AB74" s="69"/>
      <c r="AC74" s="69"/>
      <c r="AD74" s="69"/>
      <c r="AE74" s="69"/>
      <c r="AF74" s="69"/>
      <c r="AG74" s="69"/>
      <c r="AH74" s="69"/>
      <c r="AI74" s="69"/>
      <c r="AJ74" s="69"/>
      <c r="AK74" s="69"/>
      <c r="AL74" s="69"/>
      <c r="AM74" s="69"/>
      <c r="AN74" s="69"/>
      <c r="AO74" s="69"/>
      <c r="AP74" s="69"/>
      <c r="AQ74" s="69"/>
    </row>
    <row r="75" spans="1:43" ht="18.75" hidden="1" customHeight="1">
      <c r="A75" s="385" t="s">
        <v>314</v>
      </c>
      <c r="B75" s="386" t="str">
        <f t="shared" si="22"/>
        <v>CNY/100</v>
      </c>
      <c r="C75" s="389"/>
      <c r="D75" s="68"/>
      <c r="E75" s="68"/>
      <c r="F75" s="68"/>
      <c r="G75" s="68"/>
      <c r="H75" s="68"/>
      <c r="I75" s="68"/>
      <c r="J75" s="68"/>
      <c r="K75" s="68"/>
      <c r="L75" s="68"/>
      <c r="M75" s="68"/>
      <c r="N75" s="382"/>
      <c r="O75" s="69"/>
      <c r="P75" s="69"/>
      <c r="Q75" s="69"/>
      <c r="R75" s="69"/>
      <c r="S75" s="69"/>
      <c r="T75" s="69"/>
      <c r="U75" s="69"/>
      <c r="V75" s="69"/>
      <c r="W75" s="69"/>
      <c r="X75" s="69"/>
      <c r="Y75" s="69"/>
      <c r="Z75" s="69"/>
      <c r="AA75" s="69"/>
      <c r="AB75" s="69"/>
      <c r="AC75" s="69"/>
      <c r="AD75" s="69"/>
      <c r="AE75" s="69"/>
      <c r="AF75" s="69"/>
      <c r="AG75" s="69"/>
      <c r="AH75" s="69"/>
      <c r="AI75" s="69"/>
      <c r="AJ75" s="69"/>
      <c r="AK75" s="69"/>
      <c r="AL75" s="69"/>
      <c r="AM75" s="69"/>
      <c r="AN75" s="69"/>
      <c r="AO75" s="69"/>
      <c r="AP75" s="69"/>
      <c r="AQ75" s="69"/>
    </row>
    <row r="76" spans="1:43" ht="18.75" hidden="1" customHeight="1">
      <c r="A76" s="385" t="s">
        <v>315</v>
      </c>
      <c r="B76" s="386" t="str">
        <f t="shared" si="22"/>
        <v>CNY/100</v>
      </c>
      <c r="C76" s="389"/>
      <c r="D76" s="68"/>
      <c r="E76" s="68"/>
      <c r="F76" s="68"/>
      <c r="G76" s="68"/>
      <c r="H76" s="68"/>
      <c r="I76" s="68"/>
      <c r="J76" s="68"/>
      <c r="K76" s="68"/>
      <c r="L76" s="68"/>
      <c r="M76" s="68"/>
      <c r="N76" s="382"/>
      <c r="O76" s="69"/>
      <c r="P76" s="69"/>
      <c r="Q76" s="69"/>
      <c r="R76" s="69"/>
      <c r="S76" s="69"/>
      <c r="T76" s="69"/>
      <c r="U76" s="69"/>
      <c r="V76" s="69"/>
      <c r="W76" s="69"/>
      <c r="X76" s="69"/>
      <c r="Y76" s="69"/>
      <c r="Z76" s="69"/>
      <c r="AA76" s="69"/>
      <c r="AB76" s="69"/>
      <c r="AC76" s="69"/>
      <c r="AD76" s="69"/>
      <c r="AE76" s="69"/>
      <c r="AF76" s="69"/>
      <c r="AG76" s="69"/>
      <c r="AH76" s="69"/>
      <c r="AI76" s="69"/>
      <c r="AJ76" s="69"/>
      <c r="AK76" s="69"/>
      <c r="AL76" s="69"/>
      <c r="AM76" s="69"/>
      <c r="AN76" s="69"/>
      <c r="AO76" s="69"/>
      <c r="AP76" s="69"/>
      <c r="AQ76" s="69"/>
    </row>
    <row r="77" spans="1:43" ht="18.75" hidden="1" customHeight="1">
      <c r="A77" s="385" t="s">
        <v>330</v>
      </c>
      <c r="B77" s="386" t="str">
        <f t="shared" si="22"/>
        <v>CNY/100</v>
      </c>
      <c r="C77" s="389"/>
      <c r="D77" s="68"/>
      <c r="E77" s="68"/>
      <c r="F77" s="68"/>
      <c r="G77" s="68"/>
      <c r="H77" s="68"/>
      <c r="I77" s="68"/>
      <c r="J77" s="68"/>
      <c r="K77" s="68"/>
      <c r="L77" s="68"/>
      <c r="M77" s="68"/>
      <c r="N77" s="383"/>
      <c r="O77" s="84"/>
      <c r="P77" s="84"/>
      <c r="Q77" s="84"/>
      <c r="R77" s="84"/>
      <c r="S77" s="84"/>
      <c r="T77" s="84"/>
      <c r="U77" s="84"/>
      <c r="V77" s="84"/>
      <c r="W77" s="84"/>
      <c r="X77" s="84"/>
      <c r="Y77" s="84"/>
      <c r="Z77" s="84"/>
      <c r="AA77" s="84"/>
      <c r="AB77" s="84"/>
      <c r="AC77" s="84"/>
      <c r="AD77" s="84"/>
      <c r="AE77" s="84"/>
      <c r="AF77" s="84"/>
      <c r="AG77" s="84"/>
      <c r="AH77" s="84"/>
      <c r="AI77" s="84"/>
      <c r="AJ77" s="84"/>
      <c r="AK77" s="84"/>
      <c r="AL77" s="84"/>
      <c r="AM77" s="84"/>
      <c r="AN77" s="84"/>
      <c r="AO77" s="84"/>
      <c r="AP77" s="84"/>
      <c r="AQ77" s="84"/>
    </row>
    <row r="78" spans="1:43" ht="22.5" hidden="1">
      <c r="A78" s="1114" t="s">
        <v>333</v>
      </c>
      <c r="B78" s="1115"/>
      <c r="C78" s="1115"/>
      <c r="D78" s="1115"/>
      <c r="E78" s="1115"/>
      <c r="F78" s="1115"/>
      <c r="G78" s="1115"/>
      <c r="H78" s="1115"/>
      <c r="I78" s="1115"/>
      <c r="J78" s="1115"/>
      <c r="K78" s="1115"/>
      <c r="L78" s="1115"/>
      <c r="M78" s="1115"/>
    </row>
    <row r="79" spans="1:43" ht="18.75" hidden="1" customHeight="1">
      <c r="A79" s="385" t="s">
        <v>317</v>
      </c>
      <c r="B79" s="386" t="s">
        <v>318</v>
      </c>
      <c r="C79" s="386"/>
      <c r="D79" s="387"/>
      <c r="E79" s="388">
        <f>D79</f>
        <v>0</v>
      </c>
      <c r="F79" s="388">
        <f t="shared" ref="F79:Q80" si="23">E79</f>
        <v>0</v>
      </c>
      <c r="G79" s="388">
        <f t="shared" si="23"/>
        <v>0</v>
      </c>
      <c r="H79" s="388">
        <f t="shared" si="23"/>
        <v>0</v>
      </c>
      <c r="I79" s="388">
        <f t="shared" si="23"/>
        <v>0</v>
      </c>
      <c r="J79" s="388">
        <f t="shared" si="23"/>
        <v>0</v>
      </c>
      <c r="K79" s="388">
        <f t="shared" si="23"/>
        <v>0</v>
      </c>
      <c r="L79" s="388">
        <f t="shared" si="23"/>
        <v>0</v>
      </c>
      <c r="M79" s="388">
        <f t="shared" si="23"/>
        <v>0</v>
      </c>
      <c r="N79" s="1069">
        <f t="shared" si="23"/>
        <v>0</v>
      </c>
      <c r="O79" s="75">
        <f t="shared" si="23"/>
        <v>0</v>
      </c>
      <c r="P79" s="75">
        <f t="shared" si="23"/>
        <v>0</v>
      </c>
      <c r="Q79" s="75">
        <f t="shared" si="23"/>
        <v>0</v>
      </c>
      <c r="R79" s="75"/>
      <c r="S79" s="75"/>
      <c r="T79" s="75"/>
      <c r="U79" s="75"/>
      <c r="V79" s="75"/>
      <c r="W79" s="75"/>
      <c r="X79" s="75"/>
      <c r="Y79" s="75"/>
      <c r="Z79" s="75"/>
      <c r="AA79" s="75"/>
      <c r="AB79" s="75"/>
      <c r="AC79" s="75"/>
      <c r="AD79" s="75"/>
      <c r="AE79" s="75"/>
      <c r="AF79" s="75"/>
      <c r="AG79" s="75"/>
      <c r="AH79" s="75"/>
      <c r="AI79" s="75"/>
      <c r="AJ79" s="75"/>
      <c r="AK79" s="75"/>
      <c r="AL79" s="75"/>
      <c r="AM79" s="75"/>
      <c r="AN79" s="75"/>
      <c r="AO79" s="75"/>
      <c r="AP79" s="75"/>
      <c r="AQ79" s="75">
        <f>Q79</f>
        <v>0</v>
      </c>
    </row>
    <row r="80" spans="1:43" ht="18.75" hidden="1" customHeight="1">
      <c r="A80" s="385" t="s">
        <v>319</v>
      </c>
      <c r="B80" s="386"/>
      <c r="C80" s="386"/>
      <c r="D80" s="384" t="s">
        <v>334</v>
      </c>
      <c r="E80" s="66" t="str">
        <f>D80</f>
        <v>BRL</v>
      </c>
      <c r="F80" s="66" t="str">
        <f t="shared" si="23"/>
        <v>BRL</v>
      </c>
      <c r="G80" s="66" t="str">
        <f t="shared" si="23"/>
        <v>BRL</v>
      </c>
      <c r="H80" s="66" t="str">
        <f t="shared" si="23"/>
        <v>BRL</v>
      </c>
      <c r="I80" s="66" t="str">
        <f t="shared" si="23"/>
        <v>BRL</v>
      </c>
      <c r="J80" s="66" t="str">
        <f t="shared" si="23"/>
        <v>BRL</v>
      </c>
      <c r="K80" s="66" t="str">
        <f t="shared" si="23"/>
        <v>BRL</v>
      </c>
      <c r="L80" s="66" t="str">
        <f t="shared" si="23"/>
        <v>BRL</v>
      </c>
      <c r="M80" s="66" t="str">
        <f t="shared" si="23"/>
        <v>BRL</v>
      </c>
      <c r="N80" s="381" t="str">
        <f t="shared" si="23"/>
        <v>BRL</v>
      </c>
      <c r="O80" s="67" t="str">
        <f t="shared" si="23"/>
        <v>BRL</v>
      </c>
      <c r="P80" s="67" t="str">
        <f t="shared" si="23"/>
        <v>BRL</v>
      </c>
      <c r="Q80" s="67" t="str">
        <f t="shared" si="23"/>
        <v>BRL</v>
      </c>
      <c r="R80" s="67"/>
      <c r="S80" s="67"/>
      <c r="T80" s="67"/>
      <c r="U80" s="67"/>
      <c r="V80" s="67"/>
      <c r="W80" s="67"/>
      <c r="X80" s="67"/>
      <c r="Y80" s="67"/>
      <c r="Z80" s="67"/>
      <c r="AA80" s="67"/>
      <c r="AB80" s="67"/>
      <c r="AC80" s="67"/>
      <c r="AD80" s="67"/>
      <c r="AE80" s="67"/>
      <c r="AF80" s="67"/>
      <c r="AG80" s="67"/>
      <c r="AH80" s="67"/>
      <c r="AI80" s="67"/>
      <c r="AJ80" s="67"/>
      <c r="AK80" s="67"/>
      <c r="AL80" s="67"/>
      <c r="AM80" s="67"/>
      <c r="AN80" s="67"/>
      <c r="AO80" s="67"/>
      <c r="AP80" s="67"/>
      <c r="AQ80" s="67" t="str">
        <f>Q80</f>
        <v>BRL</v>
      </c>
    </row>
    <row r="81" spans="1:43" ht="18.75" hidden="1" customHeight="1">
      <c r="A81" s="385" t="s">
        <v>321</v>
      </c>
      <c r="B81" s="386" t="s">
        <v>318</v>
      </c>
      <c r="C81" s="386"/>
      <c r="D81" s="68"/>
      <c r="E81" s="68"/>
      <c r="F81" s="68"/>
      <c r="G81" s="68"/>
      <c r="H81" s="68"/>
      <c r="I81" s="68"/>
      <c r="J81" s="68"/>
      <c r="K81" s="68"/>
      <c r="L81" s="68"/>
      <c r="M81" s="68"/>
      <c r="N81" s="382"/>
      <c r="O81" s="69"/>
      <c r="P81" s="69"/>
      <c r="Q81" s="69"/>
      <c r="R81" s="69"/>
      <c r="S81" s="69"/>
      <c r="T81" s="69"/>
      <c r="U81" s="69"/>
      <c r="V81" s="69"/>
      <c r="W81" s="69"/>
      <c r="X81" s="69"/>
      <c r="Y81" s="69"/>
      <c r="Z81" s="69"/>
      <c r="AA81" s="69"/>
      <c r="AB81" s="69"/>
      <c r="AC81" s="69"/>
      <c r="AD81" s="69"/>
      <c r="AE81" s="69"/>
      <c r="AF81" s="69"/>
      <c r="AG81" s="69"/>
      <c r="AH81" s="69"/>
      <c r="AI81" s="69"/>
      <c r="AJ81" s="69"/>
      <c r="AK81" s="69"/>
      <c r="AL81" s="69"/>
      <c r="AM81" s="69"/>
      <c r="AN81" s="69"/>
      <c r="AO81" s="69"/>
      <c r="AP81" s="69"/>
      <c r="AQ81" s="69"/>
    </row>
    <row r="82" spans="1:43" ht="18.75" hidden="1" customHeight="1">
      <c r="A82" s="385" t="s">
        <v>322</v>
      </c>
      <c r="B82" s="386" t="str">
        <f>IF(D80="BRL","BRL/h","€/h")</f>
        <v>BRL/h</v>
      </c>
      <c r="C82" s="386"/>
      <c r="D82" s="68"/>
      <c r="E82" s="68"/>
      <c r="F82" s="68"/>
      <c r="G82" s="68"/>
      <c r="H82" s="68"/>
      <c r="I82" s="68"/>
      <c r="J82" s="68"/>
      <c r="K82" s="68"/>
      <c r="L82" s="68"/>
      <c r="M82" s="68"/>
      <c r="N82" s="382"/>
      <c r="O82" s="69"/>
      <c r="P82" s="69"/>
      <c r="Q82" s="69"/>
      <c r="R82" s="69"/>
      <c r="S82" s="69"/>
      <c r="T82" s="69"/>
      <c r="U82" s="69"/>
      <c r="V82" s="69"/>
      <c r="W82" s="69"/>
      <c r="X82" s="69"/>
      <c r="Y82" s="69"/>
      <c r="Z82" s="69"/>
      <c r="AA82" s="69"/>
      <c r="AB82" s="69"/>
      <c r="AC82" s="69"/>
      <c r="AD82" s="69"/>
      <c r="AE82" s="69"/>
      <c r="AF82" s="69"/>
      <c r="AG82" s="69"/>
      <c r="AH82" s="69"/>
      <c r="AI82" s="69"/>
      <c r="AJ82" s="69"/>
      <c r="AK82" s="69"/>
      <c r="AL82" s="69"/>
      <c r="AM82" s="69"/>
      <c r="AN82" s="69"/>
      <c r="AO82" s="69"/>
      <c r="AP82" s="69"/>
      <c r="AQ82" s="69"/>
    </row>
    <row r="83" spans="1:43" ht="18.75" hidden="1" customHeight="1">
      <c r="A83" s="385" t="s">
        <v>323</v>
      </c>
      <c r="B83" s="386" t="s">
        <v>324</v>
      </c>
      <c r="C83" s="386"/>
      <c r="D83" s="68"/>
      <c r="E83" s="68"/>
      <c r="F83" s="68"/>
      <c r="G83" s="68"/>
      <c r="H83" s="68"/>
      <c r="I83" s="68"/>
      <c r="J83" s="68"/>
      <c r="K83" s="68"/>
      <c r="L83" s="68"/>
      <c r="M83" s="68"/>
      <c r="N83" s="382"/>
      <c r="O83" s="69"/>
      <c r="P83" s="69"/>
      <c r="Q83" s="69"/>
      <c r="R83" s="69"/>
      <c r="S83" s="69"/>
      <c r="T83" s="69"/>
      <c r="U83" s="69"/>
      <c r="V83" s="69"/>
      <c r="W83" s="69"/>
      <c r="X83" s="69"/>
      <c r="Y83" s="69"/>
      <c r="Z83" s="69"/>
      <c r="AA83" s="69"/>
      <c r="AB83" s="69"/>
      <c r="AC83" s="69"/>
      <c r="AD83" s="69"/>
      <c r="AE83" s="69"/>
      <c r="AF83" s="69"/>
      <c r="AG83" s="69"/>
      <c r="AH83" s="69"/>
      <c r="AI83" s="69"/>
      <c r="AJ83" s="69"/>
      <c r="AK83" s="69"/>
      <c r="AL83" s="69"/>
      <c r="AM83" s="69"/>
      <c r="AN83" s="69"/>
      <c r="AO83" s="69"/>
      <c r="AP83" s="69"/>
      <c r="AQ83" s="69"/>
    </row>
    <row r="84" spans="1:43" ht="18.75" hidden="1" customHeight="1">
      <c r="A84" s="385" t="s">
        <v>325</v>
      </c>
      <c r="B84" s="386" t="str">
        <f>IF(D80="BRL","BRL/100","€/100")</f>
        <v>BRL/100</v>
      </c>
      <c r="C84" s="389"/>
      <c r="D84" s="68"/>
      <c r="E84" s="68"/>
      <c r="F84" s="68"/>
      <c r="G84" s="68"/>
      <c r="H84" s="68"/>
      <c r="I84" s="68"/>
      <c r="J84" s="68"/>
      <c r="K84" s="68"/>
      <c r="L84" s="68"/>
      <c r="M84" s="68"/>
      <c r="N84" s="382"/>
      <c r="O84" s="69"/>
      <c r="P84" s="69"/>
      <c r="Q84" s="69"/>
      <c r="R84" s="69"/>
      <c r="S84" s="69"/>
      <c r="T84" s="69"/>
      <c r="U84" s="69"/>
      <c r="V84" s="69"/>
      <c r="W84" s="69"/>
      <c r="X84" s="69"/>
      <c r="Y84" s="69"/>
      <c r="Z84" s="69"/>
      <c r="AA84" s="69"/>
      <c r="AB84" s="69"/>
      <c r="AC84" s="69"/>
      <c r="AD84" s="69"/>
      <c r="AE84" s="69"/>
      <c r="AF84" s="69"/>
      <c r="AG84" s="69"/>
      <c r="AH84" s="69"/>
      <c r="AI84" s="69"/>
      <c r="AJ84" s="69"/>
      <c r="AK84" s="69"/>
      <c r="AL84" s="69"/>
      <c r="AM84" s="69"/>
      <c r="AN84" s="69"/>
      <c r="AO84" s="69"/>
      <c r="AP84" s="69"/>
      <c r="AQ84" s="69"/>
    </row>
    <row r="85" spans="1:43" ht="18.75" hidden="1" customHeight="1">
      <c r="A85" s="385" t="s">
        <v>326</v>
      </c>
      <c r="B85" s="386" t="str">
        <f t="shared" ref="B85:B91" si="24">B84</f>
        <v>BRL/100</v>
      </c>
      <c r="C85" s="389"/>
      <c r="D85" s="68"/>
      <c r="E85" s="68"/>
      <c r="F85" s="68"/>
      <c r="G85" s="68"/>
      <c r="H85" s="68"/>
      <c r="I85" s="68"/>
      <c r="J85" s="68"/>
      <c r="K85" s="68"/>
      <c r="L85" s="68"/>
      <c r="M85" s="68"/>
      <c r="N85" s="382"/>
      <c r="O85" s="69"/>
      <c r="P85" s="69"/>
      <c r="Q85" s="69"/>
      <c r="R85" s="69"/>
      <c r="S85" s="69"/>
      <c r="T85" s="69"/>
      <c r="U85" s="69"/>
      <c r="V85" s="69"/>
      <c r="W85" s="69"/>
      <c r="X85" s="69"/>
      <c r="Y85" s="69"/>
      <c r="Z85" s="69"/>
      <c r="AA85" s="69"/>
      <c r="AB85" s="69"/>
      <c r="AC85" s="69"/>
      <c r="AD85" s="69"/>
      <c r="AE85" s="69"/>
      <c r="AF85" s="69"/>
      <c r="AG85" s="69"/>
      <c r="AH85" s="69"/>
      <c r="AI85" s="69"/>
      <c r="AJ85" s="69"/>
      <c r="AK85" s="69"/>
      <c r="AL85" s="69"/>
      <c r="AM85" s="69"/>
      <c r="AN85" s="69"/>
      <c r="AO85" s="69"/>
      <c r="AP85" s="69"/>
      <c r="AQ85" s="69"/>
    </row>
    <row r="86" spans="1:43" ht="18.75" hidden="1" customHeight="1">
      <c r="A86" s="385" t="s">
        <v>327</v>
      </c>
      <c r="B86" s="386" t="str">
        <f t="shared" si="24"/>
        <v>BRL/100</v>
      </c>
      <c r="C86" s="389"/>
      <c r="D86" s="68"/>
      <c r="E86" s="68"/>
      <c r="F86" s="68"/>
      <c r="G86" s="68"/>
      <c r="H86" s="68"/>
      <c r="I86" s="68"/>
      <c r="J86" s="68"/>
      <c r="K86" s="68"/>
      <c r="L86" s="68"/>
      <c r="M86" s="68"/>
      <c r="N86" s="382"/>
      <c r="O86" s="69"/>
      <c r="P86" s="69"/>
      <c r="Q86" s="69"/>
      <c r="R86" s="69"/>
      <c r="S86" s="69"/>
      <c r="T86" s="69"/>
      <c r="U86" s="69"/>
      <c r="V86" s="69"/>
      <c r="W86" s="69"/>
      <c r="X86" s="69"/>
      <c r="Y86" s="69"/>
      <c r="Z86" s="69"/>
      <c r="AA86" s="69"/>
      <c r="AB86" s="69"/>
      <c r="AC86" s="69"/>
      <c r="AD86" s="69"/>
      <c r="AE86" s="69"/>
      <c r="AF86" s="69"/>
      <c r="AG86" s="69"/>
      <c r="AH86" s="69"/>
      <c r="AI86" s="69"/>
      <c r="AJ86" s="69"/>
      <c r="AK86" s="69"/>
      <c r="AL86" s="69"/>
      <c r="AM86" s="69"/>
      <c r="AN86" s="69"/>
      <c r="AO86" s="69"/>
      <c r="AP86" s="69"/>
      <c r="AQ86" s="69"/>
    </row>
    <row r="87" spans="1:43" ht="18.75" hidden="1" customHeight="1">
      <c r="A87" s="385" t="s">
        <v>328</v>
      </c>
      <c r="B87" s="386" t="str">
        <f t="shared" si="24"/>
        <v>BRL/100</v>
      </c>
      <c r="C87" s="389"/>
      <c r="D87" s="68"/>
      <c r="E87" s="68"/>
      <c r="F87" s="68"/>
      <c r="G87" s="68"/>
      <c r="H87" s="68"/>
      <c r="I87" s="68"/>
      <c r="J87" s="68"/>
      <c r="K87" s="68"/>
      <c r="L87" s="68"/>
      <c r="M87" s="68"/>
      <c r="N87" s="382"/>
      <c r="O87" s="69"/>
      <c r="P87" s="69"/>
      <c r="Q87" s="69"/>
      <c r="R87" s="69"/>
      <c r="S87" s="69"/>
      <c r="T87" s="69"/>
      <c r="U87" s="69"/>
      <c r="V87" s="69"/>
      <c r="W87" s="69"/>
      <c r="X87" s="69"/>
      <c r="Y87" s="69"/>
      <c r="Z87" s="69"/>
      <c r="AA87" s="69"/>
      <c r="AB87" s="69"/>
      <c r="AC87" s="69"/>
      <c r="AD87" s="69"/>
      <c r="AE87" s="69"/>
      <c r="AF87" s="69"/>
      <c r="AG87" s="69"/>
      <c r="AH87" s="69"/>
      <c r="AI87" s="69"/>
      <c r="AJ87" s="69"/>
      <c r="AK87" s="69"/>
      <c r="AL87" s="69"/>
      <c r="AM87" s="69"/>
      <c r="AN87" s="69"/>
      <c r="AO87" s="69"/>
      <c r="AP87" s="69"/>
      <c r="AQ87" s="69"/>
    </row>
    <row r="88" spans="1:43" s="74" customFormat="1" ht="18.75" hidden="1" customHeight="1">
      <c r="A88" s="390" t="s">
        <v>329</v>
      </c>
      <c r="B88" s="391" t="str">
        <f t="shared" si="24"/>
        <v>BRL/100</v>
      </c>
      <c r="C88" s="389"/>
      <c r="D88" s="68"/>
      <c r="E88" s="68"/>
      <c r="F88" s="68"/>
      <c r="G88" s="68"/>
      <c r="H88" s="68"/>
      <c r="I88" s="68"/>
      <c r="J88" s="68"/>
      <c r="K88" s="68"/>
      <c r="L88" s="68"/>
      <c r="M88" s="68"/>
      <c r="N88" s="382"/>
      <c r="O88" s="69"/>
      <c r="P88" s="69"/>
      <c r="Q88" s="69"/>
      <c r="R88" s="69"/>
      <c r="S88" s="69"/>
      <c r="T88" s="69"/>
      <c r="U88" s="69"/>
      <c r="V88" s="69"/>
      <c r="W88" s="69"/>
      <c r="X88" s="69"/>
      <c r="Y88" s="69"/>
      <c r="Z88" s="69"/>
      <c r="AA88" s="69"/>
      <c r="AB88" s="69"/>
      <c r="AC88" s="69"/>
      <c r="AD88" s="69"/>
      <c r="AE88" s="69"/>
      <c r="AF88" s="69"/>
      <c r="AG88" s="69"/>
      <c r="AH88" s="69"/>
      <c r="AI88" s="69"/>
      <c r="AJ88" s="69"/>
      <c r="AK88" s="69"/>
      <c r="AL88" s="69"/>
      <c r="AM88" s="69"/>
      <c r="AN88" s="69"/>
      <c r="AO88" s="69"/>
      <c r="AP88" s="69"/>
      <c r="AQ88" s="69"/>
    </row>
    <row r="89" spans="1:43" ht="18.75" hidden="1" customHeight="1">
      <c r="A89" s="385" t="s">
        <v>314</v>
      </c>
      <c r="B89" s="386" t="str">
        <f t="shared" si="24"/>
        <v>BRL/100</v>
      </c>
      <c r="C89" s="389"/>
      <c r="D89" s="68"/>
      <c r="E89" s="68"/>
      <c r="F89" s="68"/>
      <c r="G89" s="68"/>
      <c r="H89" s="68"/>
      <c r="I89" s="68"/>
      <c r="J89" s="68"/>
      <c r="K89" s="68"/>
      <c r="L89" s="68"/>
      <c r="M89" s="68"/>
      <c r="N89" s="382"/>
      <c r="O89" s="69"/>
      <c r="P89" s="69"/>
      <c r="Q89" s="69"/>
      <c r="R89" s="69"/>
      <c r="S89" s="69"/>
      <c r="T89" s="69"/>
      <c r="U89" s="69"/>
      <c r="V89" s="69"/>
      <c r="W89" s="69"/>
      <c r="X89" s="69"/>
      <c r="Y89" s="69"/>
      <c r="Z89" s="69"/>
      <c r="AA89" s="69"/>
      <c r="AB89" s="69"/>
      <c r="AC89" s="69"/>
      <c r="AD89" s="69"/>
      <c r="AE89" s="69"/>
      <c r="AF89" s="69"/>
      <c r="AG89" s="69"/>
      <c r="AH89" s="69"/>
      <c r="AI89" s="69"/>
      <c r="AJ89" s="69"/>
      <c r="AK89" s="69"/>
      <c r="AL89" s="69"/>
      <c r="AM89" s="69"/>
      <c r="AN89" s="69"/>
      <c r="AO89" s="69"/>
      <c r="AP89" s="69"/>
      <c r="AQ89" s="69"/>
    </row>
    <row r="90" spans="1:43" ht="18.75" hidden="1" customHeight="1">
      <c r="A90" s="385" t="s">
        <v>315</v>
      </c>
      <c r="B90" s="386" t="str">
        <f t="shared" si="24"/>
        <v>BRL/100</v>
      </c>
      <c r="C90" s="389"/>
      <c r="D90" s="68"/>
      <c r="E90" s="68"/>
      <c r="F90" s="68"/>
      <c r="G90" s="68"/>
      <c r="H90" s="68"/>
      <c r="I90" s="68"/>
      <c r="J90" s="68"/>
      <c r="K90" s="68"/>
      <c r="L90" s="68"/>
      <c r="M90" s="68"/>
      <c r="N90" s="382"/>
      <c r="O90" s="69"/>
      <c r="P90" s="69"/>
      <c r="Q90" s="69"/>
      <c r="R90" s="69"/>
      <c r="S90" s="69"/>
      <c r="T90" s="69"/>
      <c r="U90" s="69"/>
      <c r="V90" s="69"/>
      <c r="W90" s="69"/>
      <c r="X90" s="69"/>
      <c r="Y90" s="69"/>
      <c r="Z90" s="69"/>
      <c r="AA90" s="69"/>
      <c r="AB90" s="69"/>
      <c r="AC90" s="69"/>
      <c r="AD90" s="69"/>
      <c r="AE90" s="69"/>
      <c r="AF90" s="69"/>
      <c r="AG90" s="69"/>
      <c r="AH90" s="69"/>
      <c r="AI90" s="69"/>
      <c r="AJ90" s="69"/>
      <c r="AK90" s="69"/>
      <c r="AL90" s="69"/>
      <c r="AM90" s="69"/>
      <c r="AN90" s="69"/>
      <c r="AO90" s="69"/>
      <c r="AP90" s="69"/>
      <c r="AQ90" s="69"/>
    </row>
    <row r="91" spans="1:43" ht="18.75" hidden="1" customHeight="1">
      <c r="A91" s="385" t="s">
        <v>330</v>
      </c>
      <c r="B91" s="386" t="str">
        <f t="shared" si="24"/>
        <v>BRL/100</v>
      </c>
      <c r="C91" s="389"/>
      <c r="D91" s="68"/>
      <c r="E91" s="68"/>
      <c r="F91" s="68"/>
      <c r="G91" s="68"/>
      <c r="H91" s="68"/>
      <c r="I91" s="68"/>
      <c r="J91" s="68"/>
      <c r="K91" s="68"/>
      <c r="L91" s="68"/>
      <c r="M91" s="68"/>
      <c r="N91" s="383"/>
      <c r="O91" s="84"/>
      <c r="P91" s="84"/>
      <c r="Q91" s="84"/>
      <c r="R91" s="84"/>
      <c r="S91" s="84"/>
      <c r="T91" s="84"/>
      <c r="U91" s="84"/>
      <c r="V91" s="84"/>
      <c r="W91" s="84"/>
      <c r="X91" s="84"/>
      <c r="Y91" s="84"/>
      <c r="Z91" s="84"/>
      <c r="AA91" s="84"/>
      <c r="AB91" s="84"/>
      <c r="AC91" s="84"/>
      <c r="AD91" s="84"/>
      <c r="AE91" s="84"/>
      <c r="AF91" s="84"/>
      <c r="AG91" s="84"/>
      <c r="AH91" s="84"/>
      <c r="AI91" s="84"/>
      <c r="AJ91" s="84"/>
      <c r="AK91" s="84"/>
      <c r="AL91" s="84"/>
      <c r="AM91" s="84"/>
      <c r="AN91" s="84"/>
      <c r="AO91" s="84"/>
      <c r="AP91" s="84"/>
      <c r="AQ91" s="84"/>
    </row>
    <row r="92" spans="1:43" ht="22.5" hidden="1">
      <c r="A92" s="1114" t="s">
        <v>335</v>
      </c>
      <c r="B92" s="1115"/>
      <c r="C92" s="1115"/>
      <c r="D92" s="1115"/>
      <c r="E92" s="1115"/>
      <c r="F92" s="1115"/>
      <c r="G92" s="1115"/>
      <c r="H92" s="1115"/>
      <c r="I92" s="1115"/>
      <c r="J92" s="1115"/>
      <c r="K92" s="1115"/>
      <c r="L92" s="1115"/>
      <c r="M92" s="1115"/>
    </row>
    <row r="93" spans="1:43" ht="18.75" hidden="1" customHeight="1">
      <c r="A93" s="385" t="s">
        <v>317</v>
      </c>
      <c r="B93" s="386" t="s">
        <v>318</v>
      </c>
      <c r="C93" s="386"/>
      <c r="D93" s="387"/>
      <c r="E93" s="388">
        <f>D93</f>
        <v>0</v>
      </c>
      <c r="F93" s="388">
        <f t="shared" ref="F93:Q94" si="25">E93</f>
        <v>0</v>
      </c>
      <c r="G93" s="388">
        <f t="shared" si="25"/>
        <v>0</v>
      </c>
      <c r="H93" s="388">
        <f t="shared" si="25"/>
        <v>0</v>
      </c>
      <c r="I93" s="388">
        <f t="shared" si="25"/>
        <v>0</v>
      </c>
      <c r="J93" s="388">
        <f t="shared" si="25"/>
        <v>0</v>
      </c>
      <c r="K93" s="388">
        <f t="shared" si="25"/>
        <v>0</v>
      </c>
      <c r="L93" s="388">
        <f t="shared" si="25"/>
        <v>0</v>
      </c>
      <c r="M93" s="388">
        <f t="shared" si="25"/>
        <v>0</v>
      </c>
      <c r="N93" s="1069">
        <f t="shared" si="25"/>
        <v>0</v>
      </c>
      <c r="O93" s="75">
        <f t="shared" si="25"/>
        <v>0</v>
      </c>
      <c r="P93" s="75">
        <f t="shared" si="25"/>
        <v>0</v>
      </c>
      <c r="Q93" s="75">
        <f t="shared" si="25"/>
        <v>0</v>
      </c>
      <c r="R93" s="75"/>
      <c r="S93" s="75"/>
      <c r="T93" s="75"/>
      <c r="U93" s="75"/>
      <c r="V93" s="75"/>
      <c r="W93" s="75"/>
      <c r="X93" s="75"/>
      <c r="Y93" s="75"/>
      <c r="Z93" s="75"/>
      <c r="AA93" s="75"/>
      <c r="AB93" s="75"/>
      <c r="AC93" s="75"/>
      <c r="AD93" s="75"/>
      <c r="AE93" s="75"/>
      <c r="AF93" s="75"/>
      <c r="AG93" s="75"/>
      <c r="AH93" s="75"/>
      <c r="AI93" s="75"/>
      <c r="AJ93" s="75"/>
      <c r="AK93" s="75"/>
      <c r="AL93" s="75"/>
      <c r="AM93" s="75"/>
      <c r="AN93" s="75"/>
      <c r="AO93" s="75"/>
      <c r="AP93" s="75"/>
      <c r="AQ93" s="75">
        <f>Q93</f>
        <v>0</v>
      </c>
    </row>
    <row r="94" spans="1:43" ht="18.75" hidden="1" customHeight="1">
      <c r="A94" s="385" t="s">
        <v>319</v>
      </c>
      <c r="B94" s="386"/>
      <c r="C94" s="386"/>
      <c r="D94" s="384" t="s">
        <v>336</v>
      </c>
      <c r="E94" s="66" t="str">
        <f>D94</f>
        <v>INR</v>
      </c>
      <c r="F94" s="66" t="str">
        <f t="shared" si="25"/>
        <v>INR</v>
      </c>
      <c r="G94" s="66" t="str">
        <f t="shared" si="25"/>
        <v>INR</v>
      </c>
      <c r="H94" s="66" t="str">
        <f t="shared" si="25"/>
        <v>INR</v>
      </c>
      <c r="I94" s="66" t="str">
        <f t="shared" si="25"/>
        <v>INR</v>
      </c>
      <c r="J94" s="66" t="str">
        <f t="shared" si="25"/>
        <v>INR</v>
      </c>
      <c r="K94" s="66" t="str">
        <f t="shared" si="25"/>
        <v>INR</v>
      </c>
      <c r="L94" s="66" t="str">
        <f t="shared" si="25"/>
        <v>INR</v>
      </c>
      <c r="M94" s="66" t="str">
        <f t="shared" si="25"/>
        <v>INR</v>
      </c>
      <c r="N94" s="381" t="str">
        <f t="shared" si="25"/>
        <v>INR</v>
      </c>
      <c r="O94" s="67" t="str">
        <f t="shared" si="25"/>
        <v>INR</v>
      </c>
      <c r="P94" s="67" t="str">
        <f t="shared" si="25"/>
        <v>INR</v>
      </c>
      <c r="Q94" s="67" t="str">
        <f t="shared" si="25"/>
        <v>INR</v>
      </c>
      <c r="R94" s="67"/>
      <c r="S94" s="67"/>
      <c r="T94" s="67"/>
      <c r="U94" s="67"/>
      <c r="V94" s="67"/>
      <c r="W94" s="67"/>
      <c r="X94" s="67"/>
      <c r="Y94" s="67"/>
      <c r="Z94" s="67"/>
      <c r="AA94" s="67"/>
      <c r="AB94" s="67"/>
      <c r="AC94" s="67"/>
      <c r="AD94" s="67"/>
      <c r="AE94" s="67"/>
      <c r="AF94" s="67"/>
      <c r="AG94" s="67"/>
      <c r="AH94" s="67"/>
      <c r="AI94" s="67"/>
      <c r="AJ94" s="67"/>
      <c r="AK94" s="67"/>
      <c r="AL94" s="67"/>
      <c r="AM94" s="67"/>
      <c r="AN94" s="67"/>
      <c r="AO94" s="67"/>
      <c r="AP94" s="67"/>
      <c r="AQ94" s="67" t="str">
        <f>Q94</f>
        <v>INR</v>
      </c>
    </row>
    <row r="95" spans="1:43" ht="18.75" hidden="1" customHeight="1">
      <c r="A95" s="385" t="s">
        <v>321</v>
      </c>
      <c r="B95" s="386" t="s">
        <v>318</v>
      </c>
      <c r="C95" s="386"/>
      <c r="D95" s="68"/>
      <c r="E95" s="68"/>
      <c r="F95" s="68"/>
      <c r="G95" s="68"/>
      <c r="H95" s="68"/>
      <c r="I95" s="68"/>
      <c r="J95" s="68"/>
      <c r="K95" s="68"/>
      <c r="L95" s="68"/>
      <c r="M95" s="68"/>
      <c r="N95" s="382"/>
      <c r="O95" s="69"/>
      <c r="P95" s="69"/>
      <c r="Q95" s="69"/>
      <c r="R95" s="69"/>
      <c r="S95" s="69"/>
      <c r="T95" s="69"/>
      <c r="U95" s="69"/>
      <c r="V95" s="69"/>
      <c r="W95" s="69"/>
      <c r="X95" s="69"/>
      <c r="Y95" s="69"/>
      <c r="Z95" s="69"/>
      <c r="AA95" s="69"/>
      <c r="AB95" s="69"/>
      <c r="AC95" s="69"/>
      <c r="AD95" s="69"/>
      <c r="AE95" s="69"/>
      <c r="AF95" s="69"/>
      <c r="AG95" s="69"/>
      <c r="AH95" s="69"/>
      <c r="AI95" s="69"/>
      <c r="AJ95" s="69"/>
      <c r="AK95" s="69"/>
      <c r="AL95" s="69"/>
      <c r="AM95" s="69"/>
      <c r="AN95" s="69"/>
      <c r="AO95" s="69"/>
      <c r="AP95" s="69"/>
      <c r="AQ95" s="69"/>
    </row>
    <row r="96" spans="1:43" ht="18.75" hidden="1" customHeight="1">
      <c r="A96" s="385" t="s">
        <v>322</v>
      </c>
      <c r="B96" s="386" t="str">
        <f>IF(D94="INR","INR/h","€/h")</f>
        <v>INR/h</v>
      </c>
      <c r="C96" s="386"/>
      <c r="D96" s="68"/>
      <c r="E96" s="68"/>
      <c r="F96" s="68"/>
      <c r="G96" s="68"/>
      <c r="H96" s="68"/>
      <c r="I96" s="68"/>
      <c r="J96" s="68"/>
      <c r="K96" s="68"/>
      <c r="L96" s="68"/>
      <c r="M96" s="68"/>
      <c r="N96" s="382"/>
      <c r="O96" s="69"/>
      <c r="P96" s="69"/>
      <c r="Q96" s="69"/>
      <c r="R96" s="69"/>
      <c r="S96" s="69"/>
      <c r="T96" s="69"/>
      <c r="U96" s="69"/>
      <c r="V96" s="69"/>
      <c r="W96" s="69"/>
      <c r="X96" s="69"/>
      <c r="Y96" s="69"/>
      <c r="Z96" s="69"/>
      <c r="AA96" s="69"/>
      <c r="AB96" s="69"/>
      <c r="AC96" s="69"/>
      <c r="AD96" s="69"/>
      <c r="AE96" s="69"/>
      <c r="AF96" s="69"/>
      <c r="AG96" s="69"/>
      <c r="AH96" s="69"/>
      <c r="AI96" s="69"/>
      <c r="AJ96" s="69"/>
      <c r="AK96" s="69"/>
      <c r="AL96" s="69"/>
      <c r="AM96" s="69"/>
      <c r="AN96" s="69"/>
      <c r="AO96" s="69"/>
      <c r="AP96" s="69"/>
      <c r="AQ96" s="69"/>
    </row>
    <row r="97" spans="1:43" ht="18.75" hidden="1" customHeight="1">
      <c r="A97" s="385" t="s">
        <v>323</v>
      </c>
      <c r="B97" s="386" t="s">
        <v>324</v>
      </c>
      <c r="C97" s="386"/>
      <c r="D97" s="68"/>
      <c r="E97" s="68"/>
      <c r="F97" s="68"/>
      <c r="G97" s="68"/>
      <c r="H97" s="68"/>
      <c r="I97" s="68"/>
      <c r="J97" s="68"/>
      <c r="K97" s="68"/>
      <c r="L97" s="68"/>
      <c r="M97" s="68"/>
      <c r="N97" s="382"/>
      <c r="O97" s="69"/>
      <c r="P97" s="69"/>
      <c r="Q97" s="69"/>
      <c r="R97" s="69"/>
      <c r="S97" s="69"/>
      <c r="T97" s="69"/>
      <c r="U97" s="69"/>
      <c r="V97" s="69"/>
      <c r="W97" s="69"/>
      <c r="X97" s="69"/>
      <c r="Y97" s="69"/>
      <c r="Z97" s="69"/>
      <c r="AA97" s="69"/>
      <c r="AB97" s="69"/>
      <c r="AC97" s="69"/>
      <c r="AD97" s="69"/>
      <c r="AE97" s="69"/>
      <c r="AF97" s="69"/>
      <c r="AG97" s="69"/>
      <c r="AH97" s="69"/>
      <c r="AI97" s="69"/>
      <c r="AJ97" s="69"/>
      <c r="AK97" s="69"/>
      <c r="AL97" s="69"/>
      <c r="AM97" s="69"/>
      <c r="AN97" s="69"/>
      <c r="AO97" s="69"/>
      <c r="AP97" s="69"/>
      <c r="AQ97" s="69"/>
    </row>
    <row r="98" spans="1:43" ht="18.75" hidden="1" customHeight="1">
      <c r="A98" s="385" t="s">
        <v>325</v>
      </c>
      <c r="B98" s="386" t="str">
        <f>IF(D94="INR","INR/100","€/100")</f>
        <v>INR/100</v>
      </c>
      <c r="C98" s="389"/>
      <c r="D98" s="68"/>
      <c r="E98" s="68"/>
      <c r="F98" s="68"/>
      <c r="G98" s="68"/>
      <c r="H98" s="68"/>
      <c r="I98" s="68"/>
      <c r="J98" s="68"/>
      <c r="K98" s="68"/>
      <c r="L98" s="68"/>
      <c r="M98" s="68"/>
      <c r="N98" s="382"/>
      <c r="O98" s="69"/>
      <c r="P98" s="69"/>
      <c r="Q98" s="69"/>
      <c r="R98" s="69"/>
      <c r="S98" s="69"/>
      <c r="T98" s="69"/>
      <c r="U98" s="69"/>
      <c r="V98" s="69"/>
      <c r="W98" s="69"/>
      <c r="X98" s="69"/>
      <c r="Y98" s="69"/>
      <c r="Z98" s="69"/>
      <c r="AA98" s="69"/>
      <c r="AB98" s="69"/>
      <c r="AC98" s="69"/>
      <c r="AD98" s="69"/>
      <c r="AE98" s="69"/>
      <c r="AF98" s="69"/>
      <c r="AG98" s="69"/>
      <c r="AH98" s="69"/>
      <c r="AI98" s="69"/>
      <c r="AJ98" s="69"/>
      <c r="AK98" s="69"/>
      <c r="AL98" s="69"/>
      <c r="AM98" s="69"/>
      <c r="AN98" s="69"/>
      <c r="AO98" s="69"/>
      <c r="AP98" s="69"/>
      <c r="AQ98" s="69"/>
    </row>
    <row r="99" spans="1:43" ht="18.75" hidden="1" customHeight="1">
      <c r="A99" s="385" t="s">
        <v>326</v>
      </c>
      <c r="B99" s="386" t="str">
        <f t="shared" ref="B99:B105" si="26">B98</f>
        <v>INR/100</v>
      </c>
      <c r="C99" s="389"/>
      <c r="D99" s="68"/>
      <c r="E99" s="68"/>
      <c r="F99" s="68"/>
      <c r="G99" s="68"/>
      <c r="H99" s="68"/>
      <c r="I99" s="68"/>
      <c r="J99" s="68"/>
      <c r="K99" s="68"/>
      <c r="L99" s="68"/>
      <c r="M99" s="68"/>
      <c r="N99" s="382"/>
      <c r="O99" s="69"/>
      <c r="P99" s="69"/>
      <c r="Q99" s="69"/>
      <c r="R99" s="69"/>
      <c r="S99" s="69"/>
      <c r="T99" s="69"/>
      <c r="U99" s="69"/>
      <c r="V99" s="69"/>
      <c r="W99" s="69"/>
      <c r="X99" s="69"/>
      <c r="Y99" s="69"/>
      <c r="Z99" s="69"/>
      <c r="AA99" s="69"/>
      <c r="AB99" s="69"/>
      <c r="AC99" s="69"/>
      <c r="AD99" s="69"/>
      <c r="AE99" s="69"/>
      <c r="AF99" s="69"/>
      <c r="AG99" s="69"/>
      <c r="AH99" s="69"/>
      <c r="AI99" s="69"/>
      <c r="AJ99" s="69"/>
      <c r="AK99" s="69"/>
      <c r="AL99" s="69"/>
      <c r="AM99" s="69"/>
      <c r="AN99" s="69"/>
      <c r="AO99" s="69"/>
      <c r="AP99" s="69"/>
      <c r="AQ99" s="69"/>
    </row>
    <row r="100" spans="1:43" ht="18.75" hidden="1" customHeight="1">
      <c r="A100" s="385" t="s">
        <v>327</v>
      </c>
      <c r="B100" s="386" t="str">
        <f t="shared" si="26"/>
        <v>INR/100</v>
      </c>
      <c r="C100" s="389"/>
      <c r="D100" s="68"/>
      <c r="E100" s="68"/>
      <c r="F100" s="68"/>
      <c r="G100" s="68"/>
      <c r="H100" s="68"/>
      <c r="I100" s="68"/>
      <c r="J100" s="68"/>
      <c r="K100" s="68"/>
      <c r="L100" s="68"/>
      <c r="M100" s="68"/>
      <c r="N100" s="382"/>
      <c r="O100" s="69"/>
      <c r="P100" s="69"/>
      <c r="Q100" s="69"/>
      <c r="R100" s="69"/>
      <c r="S100" s="69"/>
      <c r="T100" s="69"/>
      <c r="U100" s="69"/>
      <c r="V100" s="69"/>
      <c r="W100" s="69"/>
      <c r="X100" s="69"/>
      <c r="Y100" s="69"/>
      <c r="Z100" s="69"/>
      <c r="AA100" s="69"/>
      <c r="AB100" s="69"/>
      <c r="AC100" s="69"/>
      <c r="AD100" s="69"/>
      <c r="AE100" s="69"/>
      <c r="AF100" s="69"/>
      <c r="AG100" s="69"/>
      <c r="AH100" s="69"/>
      <c r="AI100" s="69"/>
      <c r="AJ100" s="69"/>
      <c r="AK100" s="69"/>
      <c r="AL100" s="69"/>
      <c r="AM100" s="69"/>
      <c r="AN100" s="69"/>
      <c r="AO100" s="69"/>
      <c r="AP100" s="69"/>
      <c r="AQ100" s="69"/>
    </row>
    <row r="101" spans="1:43" ht="18.75" hidden="1" customHeight="1">
      <c r="A101" s="385" t="s">
        <v>328</v>
      </c>
      <c r="B101" s="386" t="str">
        <f t="shared" si="26"/>
        <v>INR/100</v>
      </c>
      <c r="C101" s="389"/>
      <c r="D101" s="68"/>
      <c r="E101" s="68"/>
      <c r="F101" s="68"/>
      <c r="G101" s="68"/>
      <c r="H101" s="68"/>
      <c r="I101" s="68"/>
      <c r="J101" s="68"/>
      <c r="K101" s="68"/>
      <c r="L101" s="68"/>
      <c r="M101" s="68"/>
      <c r="N101" s="382"/>
      <c r="O101" s="69"/>
      <c r="P101" s="69"/>
      <c r="Q101" s="69"/>
      <c r="R101" s="69"/>
      <c r="S101" s="69"/>
      <c r="T101" s="69"/>
      <c r="U101" s="69"/>
      <c r="V101" s="69"/>
      <c r="W101" s="69"/>
      <c r="X101" s="69"/>
      <c r="Y101" s="69"/>
      <c r="Z101" s="69"/>
      <c r="AA101" s="69"/>
      <c r="AB101" s="69"/>
      <c r="AC101" s="69"/>
      <c r="AD101" s="69"/>
      <c r="AE101" s="69"/>
      <c r="AF101" s="69"/>
      <c r="AG101" s="69"/>
      <c r="AH101" s="69"/>
      <c r="AI101" s="69"/>
      <c r="AJ101" s="69"/>
      <c r="AK101" s="69"/>
      <c r="AL101" s="69"/>
      <c r="AM101" s="69"/>
      <c r="AN101" s="69"/>
      <c r="AO101" s="69"/>
      <c r="AP101" s="69"/>
      <c r="AQ101" s="69"/>
    </row>
    <row r="102" spans="1:43" s="74" customFormat="1" ht="18.75" hidden="1" customHeight="1">
      <c r="A102" s="390" t="s">
        <v>329</v>
      </c>
      <c r="B102" s="391" t="str">
        <f t="shared" si="26"/>
        <v>INR/100</v>
      </c>
      <c r="C102" s="389"/>
      <c r="D102" s="68"/>
      <c r="E102" s="68"/>
      <c r="F102" s="68"/>
      <c r="G102" s="68"/>
      <c r="H102" s="68"/>
      <c r="I102" s="68"/>
      <c r="J102" s="68"/>
      <c r="K102" s="68"/>
      <c r="L102" s="68"/>
      <c r="M102" s="68"/>
      <c r="N102" s="382"/>
      <c r="O102" s="69"/>
      <c r="P102" s="69"/>
      <c r="Q102" s="69"/>
      <c r="R102" s="69"/>
      <c r="S102" s="69"/>
      <c r="T102" s="69"/>
      <c r="U102" s="69"/>
      <c r="V102" s="69"/>
      <c r="W102" s="69"/>
      <c r="X102" s="69"/>
      <c r="Y102" s="69"/>
      <c r="Z102" s="69"/>
      <c r="AA102" s="69"/>
      <c r="AB102" s="69"/>
      <c r="AC102" s="69"/>
      <c r="AD102" s="69"/>
      <c r="AE102" s="69"/>
      <c r="AF102" s="69"/>
      <c r="AG102" s="69"/>
      <c r="AH102" s="69"/>
      <c r="AI102" s="69"/>
      <c r="AJ102" s="69"/>
      <c r="AK102" s="69"/>
      <c r="AL102" s="69"/>
      <c r="AM102" s="69"/>
      <c r="AN102" s="69"/>
      <c r="AO102" s="69"/>
      <c r="AP102" s="69"/>
      <c r="AQ102" s="69"/>
    </row>
    <row r="103" spans="1:43" ht="18.75" hidden="1" customHeight="1">
      <c r="A103" s="385" t="s">
        <v>314</v>
      </c>
      <c r="B103" s="386" t="str">
        <f t="shared" si="26"/>
        <v>INR/100</v>
      </c>
      <c r="C103" s="389"/>
      <c r="D103" s="68"/>
      <c r="E103" s="68"/>
      <c r="F103" s="68"/>
      <c r="G103" s="68"/>
      <c r="H103" s="68"/>
      <c r="I103" s="68"/>
      <c r="J103" s="68"/>
      <c r="K103" s="68"/>
      <c r="L103" s="68"/>
      <c r="M103" s="68"/>
      <c r="N103" s="382"/>
      <c r="O103" s="69"/>
      <c r="P103" s="69"/>
      <c r="Q103" s="69"/>
      <c r="R103" s="69"/>
      <c r="S103" s="69"/>
      <c r="T103" s="69"/>
      <c r="U103" s="69"/>
      <c r="V103" s="69"/>
      <c r="W103" s="69"/>
      <c r="X103" s="69"/>
      <c r="Y103" s="69"/>
      <c r="Z103" s="69"/>
      <c r="AA103" s="69"/>
      <c r="AB103" s="69"/>
      <c r="AC103" s="69"/>
      <c r="AD103" s="69"/>
      <c r="AE103" s="69"/>
      <c r="AF103" s="69"/>
      <c r="AG103" s="69"/>
      <c r="AH103" s="69"/>
      <c r="AI103" s="69"/>
      <c r="AJ103" s="69"/>
      <c r="AK103" s="69"/>
      <c r="AL103" s="69"/>
      <c r="AM103" s="69"/>
      <c r="AN103" s="69"/>
      <c r="AO103" s="69"/>
      <c r="AP103" s="69"/>
      <c r="AQ103" s="69"/>
    </row>
    <row r="104" spans="1:43" ht="18.75" hidden="1" customHeight="1">
      <c r="A104" s="385" t="s">
        <v>315</v>
      </c>
      <c r="B104" s="386" t="str">
        <f t="shared" si="26"/>
        <v>INR/100</v>
      </c>
      <c r="C104" s="389"/>
      <c r="D104" s="68"/>
      <c r="E104" s="68"/>
      <c r="F104" s="68"/>
      <c r="G104" s="68"/>
      <c r="H104" s="68"/>
      <c r="I104" s="68"/>
      <c r="J104" s="68"/>
      <c r="K104" s="68"/>
      <c r="L104" s="68"/>
      <c r="M104" s="68"/>
      <c r="N104" s="382"/>
      <c r="O104" s="69"/>
      <c r="P104" s="69"/>
      <c r="Q104" s="69"/>
      <c r="R104" s="69"/>
      <c r="S104" s="69"/>
      <c r="T104" s="69"/>
      <c r="U104" s="69"/>
      <c r="V104" s="69"/>
      <c r="W104" s="69"/>
      <c r="X104" s="69"/>
      <c r="Y104" s="69"/>
      <c r="Z104" s="69"/>
      <c r="AA104" s="69"/>
      <c r="AB104" s="69"/>
      <c r="AC104" s="69"/>
      <c r="AD104" s="69"/>
      <c r="AE104" s="69"/>
      <c r="AF104" s="69"/>
      <c r="AG104" s="69"/>
      <c r="AH104" s="69"/>
      <c r="AI104" s="69"/>
      <c r="AJ104" s="69"/>
      <c r="AK104" s="69"/>
      <c r="AL104" s="69"/>
      <c r="AM104" s="69"/>
      <c r="AN104" s="69"/>
      <c r="AO104" s="69"/>
      <c r="AP104" s="69"/>
      <c r="AQ104" s="69"/>
    </row>
    <row r="105" spans="1:43" ht="18.75" hidden="1" customHeight="1">
      <c r="A105" s="385" t="s">
        <v>330</v>
      </c>
      <c r="B105" s="386" t="str">
        <f t="shared" si="26"/>
        <v>INR/100</v>
      </c>
      <c r="C105" s="389"/>
      <c r="D105" s="68"/>
      <c r="E105" s="68"/>
      <c r="F105" s="68"/>
      <c r="G105" s="68"/>
      <c r="H105" s="68"/>
      <c r="I105" s="68"/>
      <c r="J105" s="68"/>
      <c r="K105" s="68"/>
      <c r="L105" s="68"/>
      <c r="M105" s="68"/>
      <c r="N105" s="383"/>
      <c r="O105" s="84"/>
      <c r="P105" s="84"/>
      <c r="Q105" s="84"/>
      <c r="R105" s="84"/>
      <c r="S105" s="84"/>
      <c r="T105" s="84"/>
      <c r="U105" s="84"/>
      <c r="V105" s="84"/>
      <c r="W105" s="84"/>
      <c r="X105" s="84"/>
      <c r="Y105" s="84"/>
      <c r="Z105" s="84"/>
      <c r="AA105" s="84"/>
      <c r="AB105" s="84"/>
      <c r="AC105" s="84"/>
      <c r="AD105" s="84"/>
      <c r="AE105" s="84"/>
      <c r="AF105" s="84"/>
      <c r="AG105" s="84"/>
      <c r="AH105" s="84"/>
      <c r="AI105" s="84"/>
      <c r="AJ105" s="84"/>
      <c r="AK105" s="84"/>
      <c r="AL105" s="84"/>
      <c r="AM105" s="84"/>
      <c r="AN105" s="84"/>
      <c r="AO105" s="84"/>
      <c r="AP105" s="84"/>
      <c r="AQ105" s="84"/>
    </row>
    <row r="106" spans="1:43" ht="9" customHeight="1">
      <c r="A106" s="10"/>
      <c r="B106" s="11"/>
      <c r="C106" s="11"/>
      <c r="D106" s="11"/>
      <c r="E106" s="11"/>
      <c r="F106" s="11"/>
      <c r="G106" s="11"/>
      <c r="H106" s="11"/>
      <c r="I106" s="11"/>
      <c r="J106" s="11"/>
      <c r="K106" s="11"/>
      <c r="L106" s="11"/>
      <c r="M106" s="11"/>
    </row>
    <row r="107" spans="1:43" ht="22.5">
      <c r="A107" s="377" t="s">
        <v>337</v>
      </c>
      <c r="B107" s="378"/>
      <c r="C107" s="378"/>
      <c r="D107" s="380"/>
      <c r="E107" s="378"/>
      <c r="F107" s="378"/>
      <c r="G107" s="378"/>
      <c r="H107" s="378"/>
      <c r="I107" s="378"/>
      <c r="J107" s="378"/>
      <c r="K107" s="378"/>
      <c r="L107" s="378"/>
      <c r="M107" s="378"/>
      <c r="N107" s="378"/>
      <c r="O107" s="378"/>
      <c r="P107" s="378"/>
      <c r="Q107" s="378"/>
      <c r="R107" s="378"/>
      <c r="S107" s="378"/>
      <c r="T107" s="378"/>
      <c r="U107" s="378"/>
      <c r="V107" s="378"/>
      <c r="W107" s="378"/>
      <c r="X107" s="378"/>
      <c r="Y107" s="378"/>
      <c r="Z107" s="378"/>
      <c r="AA107" s="378"/>
      <c r="AB107" s="378"/>
      <c r="AC107" s="378"/>
      <c r="AD107" s="378"/>
      <c r="AE107" s="378"/>
      <c r="AF107" s="378"/>
      <c r="AG107" s="378"/>
      <c r="AH107" s="378"/>
      <c r="AI107" s="378"/>
      <c r="AJ107" s="378"/>
      <c r="AK107" s="378"/>
      <c r="AL107" s="378"/>
      <c r="AM107" s="378"/>
      <c r="AN107" s="378"/>
      <c r="AO107" s="378"/>
      <c r="AP107" s="378"/>
      <c r="AQ107" s="379"/>
    </row>
    <row r="108" spans="1:43" s="74" customFormat="1" ht="17.25" customHeight="1">
      <c r="A108" s="1065" t="s">
        <v>13</v>
      </c>
      <c r="B108" s="1066" t="s">
        <v>98</v>
      </c>
      <c r="C108" s="1070"/>
      <c r="D108" s="1067" t="str">
        <f>IF(D39&gt;0,$C$108,"")</f>
        <v/>
      </c>
      <c r="E108" s="586" t="str">
        <f t="shared" ref="E108:AQ108" si="27">IF(E39&gt;0,$C$108,"")</f>
        <v/>
      </c>
      <c r="F108" s="586" t="str">
        <f t="shared" si="27"/>
        <v/>
      </c>
      <c r="G108" s="586" t="str">
        <f t="shared" si="27"/>
        <v/>
      </c>
      <c r="H108" s="586" t="str">
        <f t="shared" si="27"/>
        <v/>
      </c>
      <c r="I108" s="586" t="str">
        <f t="shared" si="27"/>
        <v/>
      </c>
      <c r="J108" s="586" t="str">
        <f t="shared" si="27"/>
        <v/>
      </c>
      <c r="K108" s="586" t="str">
        <f t="shared" si="27"/>
        <v/>
      </c>
      <c r="L108" s="586" t="str">
        <f t="shared" si="27"/>
        <v/>
      </c>
      <c r="M108" s="586" t="str">
        <f t="shared" si="27"/>
        <v/>
      </c>
      <c r="N108" s="586" t="str">
        <f t="shared" si="27"/>
        <v/>
      </c>
      <c r="O108" s="586" t="str">
        <f t="shared" si="27"/>
        <v/>
      </c>
      <c r="P108" s="586" t="str">
        <f t="shared" si="27"/>
        <v/>
      </c>
      <c r="Q108" s="586" t="str">
        <f t="shared" si="27"/>
        <v/>
      </c>
      <c r="R108" s="586" t="str">
        <f t="shared" si="27"/>
        <v/>
      </c>
      <c r="S108" s="586" t="str">
        <f t="shared" si="27"/>
        <v/>
      </c>
      <c r="T108" s="586" t="str">
        <f t="shared" si="27"/>
        <v/>
      </c>
      <c r="U108" s="586" t="str">
        <f t="shared" si="27"/>
        <v/>
      </c>
      <c r="V108" s="586" t="str">
        <f t="shared" si="27"/>
        <v/>
      </c>
      <c r="W108" s="586" t="str">
        <f t="shared" si="27"/>
        <v/>
      </c>
      <c r="X108" s="586" t="str">
        <f t="shared" si="27"/>
        <v/>
      </c>
      <c r="Y108" s="586" t="str">
        <f t="shared" si="27"/>
        <v/>
      </c>
      <c r="Z108" s="586" t="str">
        <f t="shared" si="27"/>
        <v/>
      </c>
      <c r="AA108" s="586" t="str">
        <f t="shared" si="27"/>
        <v/>
      </c>
      <c r="AB108" s="586" t="str">
        <f t="shared" si="27"/>
        <v/>
      </c>
      <c r="AC108" s="586" t="str">
        <f t="shared" si="27"/>
        <v/>
      </c>
      <c r="AD108" s="586" t="str">
        <f t="shared" si="27"/>
        <v/>
      </c>
      <c r="AE108" s="586" t="str">
        <f t="shared" si="27"/>
        <v/>
      </c>
      <c r="AF108" s="586" t="str">
        <f t="shared" si="27"/>
        <v/>
      </c>
      <c r="AG108" s="586" t="str">
        <f t="shared" si="27"/>
        <v/>
      </c>
      <c r="AH108" s="586" t="str">
        <f t="shared" si="27"/>
        <v/>
      </c>
      <c r="AI108" s="586" t="str">
        <f t="shared" si="27"/>
        <v/>
      </c>
      <c r="AJ108" s="586" t="str">
        <f t="shared" si="27"/>
        <v/>
      </c>
      <c r="AK108" s="586" t="str">
        <f t="shared" si="27"/>
        <v/>
      </c>
      <c r="AL108" s="586" t="str">
        <f t="shared" si="27"/>
        <v/>
      </c>
      <c r="AM108" s="586" t="str">
        <f t="shared" si="27"/>
        <v/>
      </c>
      <c r="AN108" s="586" t="str">
        <f t="shared" si="27"/>
        <v/>
      </c>
      <c r="AO108" s="586" t="str">
        <f t="shared" si="27"/>
        <v/>
      </c>
      <c r="AP108" s="586" t="str">
        <f t="shared" si="27"/>
        <v/>
      </c>
      <c r="AQ108" s="587" t="str">
        <f t="shared" si="27"/>
        <v/>
      </c>
    </row>
    <row r="109" spans="1:43" s="74" customFormat="1" ht="17.25" customHeight="1">
      <c r="A109" s="606" t="s">
        <v>308</v>
      </c>
      <c r="B109" s="598" t="s">
        <v>299</v>
      </c>
      <c r="C109" s="633"/>
      <c r="D109" s="988"/>
      <c r="E109" s="624"/>
      <c r="F109" s="624"/>
      <c r="G109" s="624"/>
      <c r="H109" s="624"/>
      <c r="I109" s="624"/>
      <c r="J109" s="624"/>
      <c r="K109" s="624"/>
      <c r="L109" s="624"/>
      <c r="M109" s="624"/>
      <c r="N109" s="624"/>
      <c r="O109" s="624"/>
      <c r="P109" s="624"/>
      <c r="Q109" s="624"/>
      <c r="R109" s="624"/>
      <c r="S109" s="624"/>
      <c r="T109" s="624"/>
      <c r="U109" s="624"/>
      <c r="V109" s="624"/>
      <c r="W109" s="624"/>
      <c r="X109" s="624"/>
      <c r="Y109" s="624"/>
      <c r="Z109" s="624"/>
      <c r="AA109" s="624"/>
      <c r="AB109" s="624"/>
      <c r="AC109" s="624"/>
      <c r="AD109" s="624"/>
      <c r="AE109" s="624"/>
      <c r="AF109" s="624"/>
      <c r="AG109" s="624"/>
      <c r="AH109" s="624"/>
      <c r="AI109" s="624"/>
      <c r="AJ109" s="624"/>
      <c r="AK109" s="624"/>
      <c r="AL109" s="624"/>
      <c r="AM109" s="624"/>
      <c r="AN109" s="624"/>
      <c r="AO109" s="624"/>
      <c r="AP109" s="624"/>
      <c r="AQ109" s="626"/>
    </row>
    <row r="110" spans="1:43" s="74" customFormat="1" ht="17.25" customHeight="1">
      <c r="A110" s="606" t="s">
        <v>309</v>
      </c>
      <c r="B110" s="598" t="s">
        <v>299</v>
      </c>
      <c r="C110" s="633"/>
      <c r="D110" s="988"/>
      <c r="E110" s="624"/>
      <c r="F110" s="624"/>
      <c r="G110" s="624"/>
      <c r="H110" s="624"/>
      <c r="I110" s="624"/>
      <c r="J110" s="624"/>
      <c r="K110" s="624"/>
      <c r="L110" s="625"/>
      <c r="M110" s="624"/>
      <c r="N110" s="624"/>
      <c r="O110" s="624"/>
      <c r="P110" s="624"/>
      <c r="Q110" s="624"/>
      <c r="R110" s="624"/>
      <c r="S110" s="624"/>
      <c r="T110" s="624"/>
      <c r="U110" s="624"/>
      <c r="V110" s="624"/>
      <c r="W110" s="624"/>
      <c r="X110" s="624"/>
      <c r="Y110" s="624"/>
      <c r="Z110" s="624"/>
      <c r="AA110" s="624"/>
      <c r="AB110" s="624"/>
      <c r="AC110" s="624"/>
      <c r="AD110" s="624"/>
      <c r="AE110" s="624"/>
      <c r="AF110" s="624"/>
      <c r="AG110" s="624"/>
      <c r="AH110" s="624"/>
      <c r="AI110" s="624"/>
      <c r="AJ110" s="624"/>
      <c r="AK110" s="624"/>
      <c r="AL110" s="624"/>
      <c r="AM110" s="624"/>
      <c r="AN110" s="624"/>
      <c r="AO110" s="624"/>
      <c r="AP110" s="624"/>
      <c r="AQ110" s="626"/>
    </row>
    <row r="111" spans="1:43" s="74" customFormat="1" ht="17.25" customHeight="1">
      <c r="A111" s="606" t="s">
        <v>310</v>
      </c>
      <c r="B111" s="598" t="s">
        <v>299</v>
      </c>
      <c r="C111" s="633"/>
      <c r="D111" s="631"/>
      <c r="E111" s="624"/>
      <c r="F111" s="624"/>
      <c r="G111" s="624"/>
      <c r="H111" s="624"/>
      <c r="I111" s="624"/>
      <c r="J111" s="624"/>
      <c r="K111" s="624"/>
      <c r="L111" s="625"/>
      <c r="M111" s="624"/>
      <c r="N111" s="624"/>
      <c r="O111" s="624"/>
      <c r="P111" s="624"/>
      <c r="Q111" s="624"/>
      <c r="R111" s="624"/>
      <c r="S111" s="624"/>
      <c r="T111" s="624"/>
      <c r="U111" s="624"/>
      <c r="V111" s="624"/>
      <c r="W111" s="624"/>
      <c r="X111" s="624"/>
      <c r="Y111" s="624"/>
      <c r="Z111" s="624"/>
      <c r="AA111" s="624"/>
      <c r="AB111" s="624"/>
      <c r="AC111" s="624"/>
      <c r="AD111" s="624"/>
      <c r="AE111" s="624"/>
      <c r="AF111" s="624"/>
      <c r="AG111" s="624"/>
      <c r="AH111" s="624"/>
      <c r="AI111" s="624"/>
      <c r="AJ111" s="624"/>
      <c r="AK111" s="624"/>
      <c r="AL111" s="624"/>
      <c r="AM111" s="624"/>
      <c r="AN111" s="624"/>
      <c r="AO111" s="624"/>
      <c r="AP111" s="624"/>
      <c r="AQ111" s="626"/>
    </row>
    <row r="112" spans="1:43" s="74" customFormat="1" ht="17.25" customHeight="1">
      <c r="A112" s="341" t="s">
        <v>313</v>
      </c>
      <c r="B112" s="599" t="s">
        <v>299</v>
      </c>
      <c r="C112" s="634"/>
      <c r="D112" s="632"/>
      <c r="E112" s="627"/>
      <c r="F112" s="627"/>
      <c r="G112" s="627"/>
      <c r="H112" s="627"/>
      <c r="I112" s="627"/>
      <c r="J112" s="627"/>
      <c r="K112" s="627"/>
      <c r="L112" s="628"/>
      <c r="M112" s="627"/>
      <c r="N112" s="627"/>
      <c r="O112" s="627"/>
      <c r="P112" s="627"/>
      <c r="Q112" s="627"/>
      <c r="R112" s="627"/>
      <c r="S112" s="627"/>
      <c r="T112" s="627"/>
      <c r="U112" s="627"/>
      <c r="V112" s="627"/>
      <c r="W112" s="627"/>
      <c r="X112" s="627"/>
      <c r="Y112" s="627"/>
      <c r="Z112" s="627"/>
      <c r="AA112" s="627"/>
      <c r="AB112" s="627"/>
      <c r="AC112" s="627"/>
      <c r="AD112" s="627"/>
      <c r="AE112" s="627"/>
      <c r="AF112" s="627"/>
      <c r="AG112" s="627"/>
      <c r="AH112" s="627"/>
      <c r="AI112" s="627"/>
      <c r="AJ112" s="627"/>
      <c r="AK112" s="627"/>
      <c r="AL112" s="627"/>
      <c r="AM112" s="627"/>
      <c r="AN112" s="627"/>
      <c r="AO112" s="627"/>
      <c r="AP112" s="627"/>
      <c r="AQ112" s="629"/>
    </row>
    <row r="113" spans="1:44" ht="9" customHeight="1"/>
    <row r="114" spans="1:44" ht="22.5" outlineLevel="1">
      <c r="A114" s="377" t="s">
        <v>338</v>
      </c>
      <c r="B114" s="378"/>
      <c r="C114" s="378"/>
      <c r="D114" s="378"/>
      <c r="E114" s="378"/>
      <c r="F114" s="378"/>
      <c r="G114" s="378"/>
      <c r="H114" s="378"/>
      <c r="I114" s="378"/>
      <c r="J114" s="378"/>
      <c r="K114" s="378"/>
      <c r="L114" s="378"/>
      <c r="M114" s="378"/>
      <c r="N114" s="378"/>
      <c r="O114" s="378"/>
      <c r="P114" s="378"/>
      <c r="Q114" s="378"/>
      <c r="R114" s="378"/>
      <c r="S114" s="378"/>
      <c r="T114" s="378"/>
      <c r="U114" s="378"/>
      <c r="V114" s="378"/>
      <c r="W114" s="378"/>
      <c r="X114" s="378"/>
      <c r="Y114" s="378"/>
      <c r="Z114" s="378"/>
      <c r="AA114" s="378"/>
      <c r="AB114" s="378"/>
      <c r="AC114" s="378"/>
      <c r="AD114" s="378"/>
      <c r="AE114" s="378"/>
      <c r="AF114" s="378"/>
      <c r="AG114" s="378"/>
      <c r="AH114" s="378"/>
      <c r="AI114" s="378"/>
      <c r="AJ114" s="378"/>
      <c r="AK114" s="378"/>
      <c r="AL114" s="378"/>
      <c r="AM114" s="378"/>
      <c r="AN114" s="378"/>
      <c r="AO114" s="378"/>
      <c r="AP114" s="378"/>
      <c r="AQ114" s="379"/>
    </row>
    <row r="115" spans="1:44" ht="16.5" customHeight="1" outlineLevel="1">
      <c r="A115" s="635" t="s">
        <v>304</v>
      </c>
      <c r="B115" s="633"/>
      <c r="C115" s="636"/>
      <c r="D115" s="612">
        <f>D37</f>
        <v>2026</v>
      </c>
      <c r="E115" s="612">
        <f>D115</f>
        <v>2026</v>
      </c>
      <c r="F115" s="612">
        <f t="shared" ref="F115:U116" si="28">E115</f>
        <v>2026</v>
      </c>
      <c r="G115" s="612">
        <f t="shared" si="28"/>
        <v>2026</v>
      </c>
      <c r="H115" s="612">
        <f t="shared" si="28"/>
        <v>2026</v>
      </c>
      <c r="I115" s="612">
        <f t="shared" si="28"/>
        <v>2026</v>
      </c>
      <c r="J115" s="612">
        <f t="shared" si="28"/>
        <v>2026</v>
      </c>
      <c r="K115" s="612">
        <f t="shared" si="28"/>
        <v>2026</v>
      </c>
      <c r="L115" s="612">
        <f t="shared" si="28"/>
        <v>2026</v>
      </c>
      <c r="M115" s="612">
        <f t="shared" si="28"/>
        <v>2026</v>
      </c>
      <c r="N115" s="612">
        <f t="shared" si="28"/>
        <v>2026</v>
      </c>
      <c r="O115" s="612">
        <f t="shared" si="28"/>
        <v>2026</v>
      </c>
      <c r="P115" s="612">
        <f t="shared" si="28"/>
        <v>2026</v>
      </c>
      <c r="Q115" s="612">
        <f t="shared" si="28"/>
        <v>2026</v>
      </c>
      <c r="R115" s="612">
        <f t="shared" si="28"/>
        <v>2026</v>
      </c>
      <c r="S115" s="612">
        <f t="shared" si="28"/>
        <v>2026</v>
      </c>
      <c r="T115" s="612">
        <f t="shared" si="28"/>
        <v>2026</v>
      </c>
      <c r="U115" s="612">
        <f t="shared" si="28"/>
        <v>2026</v>
      </c>
      <c r="V115" s="612">
        <f t="shared" ref="V115:AK116" si="29">U115</f>
        <v>2026</v>
      </c>
      <c r="W115" s="612">
        <f t="shared" si="29"/>
        <v>2026</v>
      </c>
      <c r="X115" s="612">
        <f t="shared" si="29"/>
        <v>2026</v>
      </c>
      <c r="Y115" s="612">
        <f t="shared" si="29"/>
        <v>2026</v>
      </c>
      <c r="Z115" s="612">
        <f t="shared" si="29"/>
        <v>2026</v>
      </c>
      <c r="AA115" s="612">
        <f t="shared" si="29"/>
        <v>2026</v>
      </c>
      <c r="AB115" s="612">
        <f t="shared" si="29"/>
        <v>2026</v>
      </c>
      <c r="AC115" s="612">
        <f t="shared" si="29"/>
        <v>2026</v>
      </c>
      <c r="AD115" s="612">
        <f t="shared" si="29"/>
        <v>2026</v>
      </c>
      <c r="AE115" s="612">
        <f t="shared" si="29"/>
        <v>2026</v>
      </c>
      <c r="AF115" s="612">
        <f t="shared" si="29"/>
        <v>2026</v>
      </c>
      <c r="AG115" s="612">
        <f t="shared" si="29"/>
        <v>2026</v>
      </c>
      <c r="AH115" s="612">
        <f t="shared" si="29"/>
        <v>2026</v>
      </c>
      <c r="AI115" s="612">
        <f t="shared" si="29"/>
        <v>2026</v>
      </c>
      <c r="AJ115" s="612">
        <f t="shared" si="29"/>
        <v>2026</v>
      </c>
      <c r="AK115" s="612">
        <f t="shared" si="29"/>
        <v>2026</v>
      </c>
      <c r="AL115" s="612">
        <f t="shared" ref="AL115:AQ116" si="30">AK115</f>
        <v>2026</v>
      </c>
      <c r="AM115" s="612">
        <f t="shared" si="30"/>
        <v>2026</v>
      </c>
      <c r="AN115" s="612">
        <f t="shared" si="30"/>
        <v>2026</v>
      </c>
      <c r="AO115" s="612">
        <f t="shared" si="30"/>
        <v>2026</v>
      </c>
      <c r="AP115" s="612">
        <f t="shared" si="30"/>
        <v>2026</v>
      </c>
      <c r="AQ115" s="613">
        <f t="shared" si="30"/>
        <v>2026</v>
      </c>
    </row>
    <row r="116" spans="1:44" ht="16.5" customHeight="1" outlineLevel="1">
      <c r="A116" s="635" t="s">
        <v>305</v>
      </c>
      <c r="B116" s="633"/>
      <c r="C116" s="636"/>
      <c r="D116" s="611" t="s">
        <v>306</v>
      </c>
      <c r="E116" s="611" t="str">
        <f>D116</f>
        <v>EUR</v>
      </c>
      <c r="F116" s="611" t="str">
        <f t="shared" si="28"/>
        <v>EUR</v>
      </c>
      <c r="G116" s="611" t="str">
        <f t="shared" si="28"/>
        <v>EUR</v>
      </c>
      <c r="H116" s="611" t="str">
        <f t="shared" si="28"/>
        <v>EUR</v>
      </c>
      <c r="I116" s="611" t="str">
        <f t="shared" si="28"/>
        <v>EUR</v>
      </c>
      <c r="J116" s="611" t="str">
        <f t="shared" si="28"/>
        <v>EUR</v>
      </c>
      <c r="K116" s="611" t="str">
        <f t="shared" si="28"/>
        <v>EUR</v>
      </c>
      <c r="L116" s="611" t="str">
        <f t="shared" si="28"/>
        <v>EUR</v>
      </c>
      <c r="M116" s="611" t="str">
        <f t="shared" si="28"/>
        <v>EUR</v>
      </c>
      <c r="N116" s="611" t="str">
        <f t="shared" si="28"/>
        <v>EUR</v>
      </c>
      <c r="O116" s="611" t="str">
        <f t="shared" si="28"/>
        <v>EUR</v>
      </c>
      <c r="P116" s="611" t="str">
        <f t="shared" si="28"/>
        <v>EUR</v>
      </c>
      <c r="Q116" s="611" t="str">
        <f t="shared" si="28"/>
        <v>EUR</v>
      </c>
      <c r="R116" s="611" t="str">
        <f t="shared" si="28"/>
        <v>EUR</v>
      </c>
      <c r="S116" s="611" t="str">
        <f t="shared" si="28"/>
        <v>EUR</v>
      </c>
      <c r="T116" s="611" t="str">
        <f t="shared" si="28"/>
        <v>EUR</v>
      </c>
      <c r="U116" s="611" t="str">
        <f t="shared" si="28"/>
        <v>EUR</v>
      </c>
      <c r="V116" s="611" t="str">
        <f t="shared" si="29"/>
        <v>EUR</v>
      </c>
      <c r="W116" s="611" t="str">
        <f t="shared" si="29"/>
        <v>EUR</v>
      </c>
      <c r="X116" s="611" t="str">
        <f t="shared" si="29"/>
        <v>EUR</v>
      </c>
      <c r="Y116" s="611" t="str">
        <f t="shared" si="29"/>
        <v>EUR</v>
      </c>
      <c r="Z116" s="611" t="str">
        <f t="shared" si="29"/>
        <v>EUR</v>
      </c>
      <c r="AA116" s="611" t="str">
        <f t="shared" si="29"/>
        <v>EUR</v>
      </c>
      <c r="AB116" s="611" t="str">
        <f t="shared" si="29"/>
        <v>EUR</v>
      </c>
      <c r="AC116" s="611" t="str">
        <f t="shared" si="29"/>
        <v>EUR</v>
      </c>
      <c r="AD116" s="611" t="str">
        <f t="shared" si="29"/>
        <v>EUR</v>
      </c>
      <c r="AE116" s="611" t="str">
        <f t="shared" si="29"/>
        <v>EUR</v>
      </c>
      <c r="AF116" s="611" t="str">
        <f t="shared" si="29"/>
        <v>EUR</v>
      </c>
      <c r="AG116" s="611" t="str">
        <f t="shared" si="29"/>
        <v>EUR</v>
      </c>
      <c r="AH116" s="611" t="str">
        <f t="shared" si="29"/>
        <v>EUR</v>
      </c>
      <c r="AI116" s="611" t="str">
        <f t="shared" si="29"/>
        <v>EUR</v>
      </c>
      <c r="AJ116" s="611" t="str">
        <f t="shared" si="29"/>
        <v>EUR</v>
      </c>
      <c r="AK116" s="611" t="str">
        <f t="shared" si="29"/>
        <v>EUR</v>
      </c>
      <c r="AL116" s="611" t="str">
        <f t="shared" si="30"/>
        <v>EUR</v>
      </c>
      <c r="AM116" s="611" t="str">
        <f t="shared" si="30"/>
        <v>EUR</v>
      </c>
      <c r="AN116" s="611" t="str">
        <f t="shared" si="30"/>
        <v>EUR</v>
      </c>
      <c r="AO116" s="611" t="str">
        <f t="shared" si="30"/>
        <v>EUR</v>
      </c>
      <c r="AP116" s="611" t="str">
        <f t="shared" si="30"/>
        <v>EUR</v>
      </c>
      <c r="AQ116" s="615" t="str">
        <f t="shared" si="30"/>
        <v>EUR</v>
      </c>
    </row>
    <row r="117" spans="1:44" s="74" customFormat="1" ht="16.5" customHeight="1" outlineLevel="1">
      <c r="A117" s="637" t="s">
        <v>13</v>
      </c>
      <c r="B117" s="598" t="str">
        <f>IF(D116="PLN","PLN/100","€/100")</f>
        <v>€/100</v>
      </c>
      <c r="C117" s="636"/>
      <c r="D117" s="606">
        <f t="shared" ref="D117:AQ117" si="31">IF(D39=0,0,D39*(1+D108))</f>
        <v>0</v>
      </c>
      <c r="E117" s="68">
        <f t="shared" si="31"/>
        <v>0</v>
      </c>
      <c r="F117" s="68">
        <f t="shared" si="31"/>
        <v>0</v>
      </c>
      <c r="G117" s="68">
        <f t="shared" si="31"/>
        <v>0</v>
      </c>
      <c r="H117" s="68">
        <f t="shared" si="31"/>
        <v>0</v>
      </c>
      <c r="I117" s="68">
        <f t="shared" si="31"/>
        <v>0</v>
      </c>
      <c r="J117" s="68">
        <f t="shared" si="31"/>
        <v>0</v>
      </c>
      <c r="K117" s="68">
        <f t="shared" si="31"/>
        <v>0</v>
      </c>
      <c r="L117" s="68">
        <f t="shared" si="31"/>
        <v>0</v>
      </c>
      <c r="M117" s="68">
        <f t="shared" si="31"/>
        <v>0</v>
      </c>
      <c r="N117" s="68">
        <f t="shared" si="31"/>
        <v>0</v>
      </c>
      <c r="O117" s="68">
        <f t="shared" si="31"/>
        <v>0</v>
      </c>
      <c r="P117" s="68">
        <f t="shared" si="31"/>
        <v>0</v>
      </c>
      <c r="Q117" s="68">
        <f t="shared" si="31"/>
        <v>0</v>
      </c>
      <c r="R117" s="68">
        <f t="shared" si="31"/>
        <v>0</v>
      </c>
      <c r="S117" s="68">
        <f t="shared" si="31"/>
        <v>0</v>
      </c>
      <c r="T117" s="68">
        <f t="shared" si="31"/>
        <v>0</v>
      </c>
      <c r="U117" s="68">
        <f t="shared" si="31"/>
        <v>0</v>
      </c>
      <c r="V117" s="68">
        <f t="shared" si="31"/>
        <v>0</v>
      </c>
      <c r="W117" s="68">
        <f t="shared" si="31"/>
        <v>0</v>
      </c>
      <c r="X117" s="68">
        <f t="shared" si="31"/>
        <v>0</v>
      </c>
      <c r="Y117" s="68">
        <f t="shared" si="31"/>
        <v>0</v>
      </c>
      <c r="Z117" s="68">
        <f t="shared" si="31"/>
        <v>0</v>
      </c>
      <c r="AA117" s="68">
        <f t="shared" si="31"/>
        <v>0</v>
      </c>
      <c r="AB117" s="68">
        <f t="shared" si="31"/>
        <v>0</v>
      </c>
      <c r="AC117" s="68">
        <f t="shared" si="31"/>
        <v>0</v>
      </c>
      <c r="AD117" s="68">
        <f t="shared" si="31"/>
        <v>0</v>
      </c>
      <c r="AE117" s="68">
        <f t="shared" si="31"/>
        <v>0</v>
      </c>
      <c r="AF117" s="68">
        <f t="shared" si="31"/>
        <v>0</v>
      </c>
      <c r="AG117" s="68">
        <f t="shared" si="31"/>
        <v>0</v>
      </c>
      <c r="AH117" s="68">
        <f t="shared" si="31"/>
        <v>0</v>
      </c>
      <c r="AI117" s="68">
        <f t="shared" si="31"/>
        <v>0</v>
      </c>
      <c r="AJ117" s="68">
        <f t="shared" si="31"/>
        <v>0</v>
      </c>
      <c r="AK117" s="68">
        <f t="shared" si="31"/>
        <v>0</v>
      </c>
      <c r="AL117" s="68">
        <f t="shared" si="31"/>
        <v>0</v>
      </c>
      <c r="AM117" s="68">
        <f t="shared" si="31"/>
        <v>0</v>
      </c>
      <c r="AN117" s="68">
        <f t="shared" si="31"/>
        <v>0</v>
      </c>
      <c r="AO117" s="68">
        <f t="shared" si="31"/>
        <v>0</v>
      </c>
      <c r="AP117" s="68">
        <f t="shared" si="31"/>
        <v>0</v>
      </c>
      <c r="AQ117" s="69">
        <f t="shared" si="31"/>
        <v>0</v>
      </c>
    </row>
    <row r="118" spans="1:44" s="74" customFormat="1" ht="16.5" customHeight="1" outlineLevel="1">
      <c r="A118" s="637" t="s">
        <v>308</v>
      </c>
      <c r="B118" s="598" t="str">
        <f>IF(D116="PLN","PLN/100","€/100")</f>
        <v>€/100</v>
      </c>
      <c r="C118" s="636"/>
      <c r="D118" s="606">
        <f t="shared" ref="D118:AQ119" si="32">D41+D109</f>
        <v>0</v>
      </c>
      <c r="E118" s="68">
        <f t="shared" si="32"/>
        <v>0</v>
      </c>
      <c r="F118" s="68">
        <f t="shared" si="32"/>
        <v>0</v>
      </c>
      <c r="G118" s="68">
        <f t="shared" si="32"/>
        <v>0</v>
      </c>
      <c r="H118" s="68">
        <f t="shared" si="32"/>
        <v>0</v>
      </c>
      <c r="I118" s="68">
        <f t="shared" si="32"/>
        <v>0</v>
      </c>
      <c r="J118" s="68">
        <f t="shared" si="32"/>
        <v>0</v>
      </c>
      <c r="K118" s="68">
        <f t="shared" si="32"/>
        <v>0</v>
      </c>
      <c r="L118" s="68">
        <f t="shared" si="32"/>
        <v>0</v>
      </c>
      <c r="M118" s="68">
        <f t="shared" si="32"/>
        <v>0</v>
      </c>
      <c r="N118" s="68">
        <f t="shared" si="32"/>
        <v>0</v>
      </c>
      <c r="O118" s="68">
        <f t="shared" si="32"/>
        <v>0</v>
      </c>
      <c r="P118" s="68">
        <f t="shared" si="32"/>
        <v>0</v>
      </c>
      <c r="Q118" s="68">
        <f t="shared" si="32"/>
        <v>0</v>
      </c>
      <c r="R118" s="68">
        <f t="shared" si="32"/>
        <v>0</v>
      </c>
      <c r="S118" s="68">
        <f t="shared" si="32"/>
        <v>0</v>
      </c>
      <c r="T118" s="68">
        <f t="shared" si="32"/>
        <v>0</v>
      </c>
      <c r="U118" s="68">
        <f t="shared" si="32"/>
        <v>0</v>
      </c>
      <c r="V118" s="68">
        <f t="shared" si="32"/>
        <v>0</v>
      </c>
      <c r="W118" s="68">
        <f t="shared" si="32"/>
        <v>0</v>
      </c>
      <c r="X118" s="68">
        <f t="shared" si="32"/>
        <v>0</v>
      </c>
      <c r="Y118" s="68">
        <f t="shared" si="32"/>
        <v>0</v>
      </c>
      <c r="Z118" s="68">
        <f t="shared" si="32"/>
        <v>0</v>
      </c>
      <c r="AA118" s="68">
        <f t="shared" si="32"/>
        <v>0</v>
      </c>
      <c r="AB118" s="68">
        <f t="shared" si="32"/>
        <v>0</v>
      </c>
      <c r="AC118" s="68">
        <f t="shared" si="32"/>
        <v>0</v>
      </c>
      <c r="AD118" s="68">
        <f t="shared" si="32"/>
        <v>0</v>
      </c>
      <c r="AE118" s="68">
        <f t="shared" si="32"/>
        <v>0</v>
      </c>
      <c r="AF118" s="68">
        <f t="shared" si="32"/>
        <v>0</v>
      </c>
      <c r="AG118" s="68">
        <f t="shared" si="32"/>
        <v>0</v>
      </c>
      <c r="AH118" s="68">
        <f t="shared" si="32"/>
        <v>0</v>
      </c>
      <c r="AI118" s="68">
        <f t="shared" si="32"/>
        <v>0</v>
      </c>
      <c r="AJ118" s="68">
        <f t="shared" si="32"/>
        <v>0</v>
      </c>
      <c r="AK118" s="68">
        <f t="shared" si="32"/>
        <v>0</v>
      </c>
      <c r="AL118" s="68">
        <f t="shared" si="32"/>
        <v>0</v>
      </c>
      <c r="AM118" s="68">
        <f t="shared" si="32"/>
        <v>0</v>
      </c>
      <c r="AN118" s="68">
        <f t="shared" si="32"/>
        <v>0</v>
      </c>
      <c r="AO118" s="68">
        <f t="shared" si="32"/>
        <v>0</v>
      </c>
      <c r="AP118" s="68">
        <f t="shared" si="32"/>
        <v>0</v>
      </c>
      <c r="AQ118" s="69">
        <f t="shared" si="32"/>
        <v>0</v>
      </c>
      <c r="AR118" s="1"/>
    </row>
    <row r="119" spans="1:44" s="74" customFormat="1" ht="16.5" customHeight="1" outlineLevel="1">
      <c r="A119" s="637" t="s">
        <v>309</v>
      </c>
      <c r="B119" s="598" t="str">
        <f>IF(D116="PLN","PLN/100","€/100")</f>
        <v>€/100</v>
      </c>
      <c r="C119" s="636"/>
      <c r="D119" s="606">
        <f t="shared" si="32"/>
        <v>0</v>
      </c>
      <c r="E119" s="616">
        <f t="shared" si="32"/>
        <v>0</v>
      </c>
      <c r="F119" s="68">
        <f t="shared" si="32"/>
        <v>0</v>
      </c>
      <c r="G119" s="68">
        <f t="shared" si="32"/>
        <v>0</v>
      </c>
      <c r="H119" s="68">
        <f t="shared" si="32"/>
        <v>0</v>
      </c>
      <c r="I119" s="68">
        <f t="shared" si="32"/>
        <v>0</v>
      </c>
      <c r="J119" s="68">
        <f t="shared" si="32"/>
        <v>0</v>
      </c>
      <c r="K119" s="68">
        <f t="shared" si="32"/>
        <v>0</v>
      </c>
      <c r="L119" s="68">
        <f t="shared" si="32"/>
        <v>0</v>
      </c>
      <c r="M119" s="68">
        <f t="shared" si="32"/>
        <v>0</v>
      </c>
      <c r="N119" s="68">
        <f t="shared" si="32"/>
        <v>0</v>
      </c>
      <c r="O119" s="68">
        <f t="shared" si="32"/>
        <v>0</v>
      </c>
      <c r="P119" s="68">
        <f t="shared" si="32"/>
        <v>0</v>
      </c>
      <c r="Q119" s="68">
        <f t="shared" si="32"/>
        <v>0</v>
      </c>
      <c r="R119" s="68">
        <f t="shared" si="32"/>
        <v>0</v>
      </c>
      <c r="S119" s="68">
        <f t="shared" si="32"/>
        <v>0</v>
      </c>
      <c r="T119" s="68">
        <f t="shared" si="32"/>
        <v>0</v>
      </c>
      <c r="U119" s="68">
        <f t="shared" si="32"/>
        <v>0</v>
      </c>
      <c r="V119" s="68">
        <f t="shared" si="32"/>
        <v>0</v>
      </c>
      <c r="W119" s="68">
        <f t="shared" si="32"/>
        <v>0</v>
      </c>
      <c r="X119" s="68">
        <f t="shared" si="32"/>
        <v>0</v>
      </c>
      <c r="Y119" s="68">
        <f t="shared" si="32"/>
        <v>0</v>
      </c>
      <c r="Z119" s="68">
        <f t="shared" si="32"/>
        <v>0</v>
      </c>
      <c r="AA119" s="68">
        <f t="shared" si="32"/>
        <v>0</v>
      </c>
      <c r="AB119" s="68">
        <f t="shared" si="32"/>
        <v>0</v>
      </c>
      <c r="AC119" s="68">
        <f t="shared" si="32"/>
        <v>0</v>
      </c>
      <c r="AD119" s="68">
        <f t="shared" si="32"/>
        <v>0</v>
      </c>
      <c r="AE119" s="68">
        <f t="shared" si="32"/>
        <v>0</v>
      </c>
      <c r="AF119" s="68">
        <f t="shared" si="32"/>
        <v>0</v>
      </c>
      <c r="AG119" s="68">
        <f t="shared" si="32"/>
        <v>0</v>
      </c>
      <c r="AH119" s="68">
        <f t="shared" si="32"/>
        <v>0</v>
      </c>
      <c r="AI119" s="68">
        <f t="shared" si="32"/>
        <v>0</v>
      </c>
      <c r="AJ119" s="68">
        <f t="shared" si="32"/>
        <v>0</v>
      </c>
      <c r="AK119" s="68">
        <f t="shared" si="32"/>
        <v>0</v>
      </c>
      <c r="AL119" s="68">
        <f t="shared" si="32"/>
        <v>0</v>
      </c>
      <c r="AM119" s="68">
        <f t="shared" si="32"/>
        <v>0</v>
      </c>
      <c r="AN119" s="68">
        <f t="shared" si="32"/>
        <v>0</v>
      </c>
      <c r="AO119" s="68">
        <f t="shared" si="32"/>
        <v>0</v>
      </c>
      <c r="AP119" s="68">
        <f t="shared" si="32"/>
        <v>0</v>
      </c>
      <c r="AQ119" s="69">
        <f t="shared" si="32"/>
        <v>0</v>
      </c>
      <c r="AR119" s="1"/>
    </row>
    <row r="120" spans="1:44" s="74" customFormat="1" ht="16.5" customHeight="1" outlineLevel="1">
      <c r="A120" s="606" t="s">
        <v>311</v>
      </c>
      <c r="B120" s="598" t="str">
        <f t="shared" ref="B120:B121" si="33">IF(D117="PLN","PLN/100","€/100")</f>
        <v>€/100</v>
      </c>
      <c r="C120" s="636"/>
      <c r="D120" s="606">
        <f>D44</f>
        <v>0</v>
      </c>
      <c r="E120" s="616">
        <f t="shared" ref="E120:AQ121" si="34">E44</f>
        <v>0</v>
      </c>
      <c r="F120" s="68">
        <f t="shared" si="34"/>
        <v>0</v>
      </c>
      <c r="G120" s="68">
        <f t="shared" si="34"/>
        <v>0</v>
      </c>
      <c r="H120" s="68">
        <f t="shared" si="34"/>
        <v>0</v>
      </c>
      <c r="I120" s="68">
        <f t="shared" si="34"/>
        <v>0</v>
      </c>
      <c r="J120" s="68">
        <f t="shared" si="34"/>
        <v>0</v>
      </c>
      <c r="K120" s="68">
        <f t="shared" si="34"/>
        <v>0</v>
      </c>
      <c r="L120" s="68">
        <f t="shared" si="34"/>
        <v>0</v>
      </c>
      <c r="M120" s="68">
        <f t="shared" si="34"/>
        <v>0</v>
      </c>
      <c r="N120" s="68">
        <f t="shared" si="34"/>
        <v>0</v>
      </c>
      <c r="O120" s="68">
        <f t="shared" si="34"/>
        <v>0</v>
      </c>
      <c r="P120" s="68">
        <f t="shared" si="34"/>
        <v>0</v>
      </c>
      <c r="Q120" s="68">
        <f t="shared" si="34"/>
        <v>0</v>
      </c>
      <c r="R120" s="68">
        <f t="shared" si="34"/>
        <v>0</v>
      </c>
      <c r="S120" s="68">
        <f t="shared" si="34"/>
        <v>0</v>
      </c>
      <c r="T120" s="68">
        <f t="shared" si="34"/>
        <v>0</v>
      </c>
      <c r="U120" s="68">
        <f t="shared" si="34"/>
        <v>0</v>
      </c>
      <c r="V120" s="68">
        <f t="shared" si="34"/>
        <v>0</v>
      </c>
      <c r="W120" s="68">
        <f t="shared" si="34"/>
        <v>0</v>
      </c>
      <c r="X120" s="68">
        <f t="shared" si="34"/>
        <v>0</v>
      </c>
      <c r="Y120" s="68">
        <f t="shared" si="34"/>
        <v>0</v>
      </c>
      <c r="Z120" s="68">
        <f t="shared" si="34"/>
        <v>0</v>
      </c>
      <c r="AA120" s="68">
        <f t="shared" si="34"/>
        <v>0</v>
      </c>
      <c r="AB120" s="68">
        <f t="shared" si="34"/>
        <v>0</v>
      </c>
      <c r="AC120" s="68">
        <f t="shared" si="34"/>
        <v>0</v>
      </c>
      <c r="AD120" s="68">
        <f t="shared" si="34"/>
        <v>0</v>
      </c>
      <c r="AE120" s="68">
        <f t="shared" si="34"/>
        <v>0</v>
      </c>
      <c r="AF120" s="68">
        <f t="shared" si="34"/>
        <v>0</v>
      </c>
      <c r="AG120" s="68">
        <f t="shared" si="34"/>
        <v>0</v>
      </c>
      <c r="AH120" s="68">
        <f t="shared" si="34"/>
        <v>0</v>
      </c>
      <c r="AI120" s="68">
        <f t="shared" si="34"/>
        <v>0</v>
      </c>
      <c r="AJ120" s="68">
        <f t="shared" si="34"/>
        <v>0</v>
      </c>
      <c r="AK120" s="68">
        <f t="shared" si="34"/>
        <v>0</v>
      </c>
      <c r="AL120" s="68">
        <f t="shared" si="34"/>
        <v>0</v>
      </c>
      <c r="AM120" s="68">
        <f t="shared" si="34"/>
        <v>0</v>
      </c>
      <c r="AN120" s="68">
        <f t="shared" si="34"/>
        <v>0</v>
      </c>
      <c r="AO120" s="68">
        <f t="shared" si="34"/>
        <v>0</v>
      </c>
      <c r="AP120" s="68">
        <f t="shared" si="34"/>
        <v>0</v>
      </c>
      <c r="AQ120" s="69">
        <f t="shared" si="34"/>
        <v>0</v>
      </c>
      <c r="AR120" s="1"/>
    </row>
    <row r="121" spans="1:44" s="74" customFormat="1" ht="16.5" customHeight="1" outlineLevel="1">
      <c r="A121" s="606" t="s">
        <v>312</v>
      </c>
      <c r="B121" s="598" t="str">
        <f t="shared" si="33"/>
        <v>€/100</v>
      </c>
      <c r="C121" s="636"/>
      <c r="D121" s="606">
        <f>D45</f>
        <v>0</v>
      </c>
      <c r="E121" s="616">
        <f t="shared" si="34"/>
        <v>0</v>
      </c>
      <c r="F121" s="68">
        <f t="shared" si="34"/>
        <v>0</v>
      </c>
      <c r="G121" s="68">
        <f t="shared" si="34"/>
        <v>0</v>
      </c>
      <c r="H121" s="68">
        <f t="shared" si="34"/>
        <v>0</v>
      </c>
      <c r="I121" s="68">
        <f t="shared" si="34"/>
        <v>0</v>
      </c>
      <c r="J121" s="68">
        <f t="shared" si="34"/>
        <v>0</v>
      </c>
      <c r="K121" s="68">
        <f t="shared" si="34"/>
        <v>0</v>
      </c>
      <c r="L121" s="68">
        <f t="shared" si="34"/>
        <v>0</v>
      </c>
      <c r="M121" s="68">
        <f t="shared" si="34"/>
        <v>0</v>
      </c>
      <c r="N121" s="68">
        <f t="shared" si="34"/>
        <v>0</v>
      </c>
      <c r="O121" s="68">
        <f t="shared" si="34"/>
        <v>0</v>
      </c>
      <c r="P121" s="68">
        <f t="shared" si="34"/>
        <v>0</v>
      </c>
      <c r="Q121" s="68">
        <f t="shared" si="34"/>
        <v>0</v>
      </c>
      <c r="R121" s="68">
        <f t="shared" si="34"/>
        <v>0</v>
      </c>
      <c r="S121" s="68">
        <f t="shared" si="34"/>
        <v>0</v>
      </c>
      <c r="T121" s="68">
        <f t="shared" si="34"/>
        <v>0</v>
      </c>
      <c r="U121" s="68">
        <f t="shared" si="34"/>
        <v>0</v>
      </c>
      <c r="V121" s="68">
        <f t="shared" si="34"/>
        <v>0</v>
      </c>
      <c r="W121" s="68">
        <f t="shared" si="34"/>
        <v>0</v>
      </c>
      <c r="X121" s="68">
        <f t="shared" si="34"/>
        <v>0</v>
      </c>
      <c r="Y121" s="68">
        <f t="shared" si="34"/>
        <v>0</v>
      </c>
      <c r="Z121" s="68">
        <f t="shared" si="34"/>
        <v>0</v>
      </c>
      <c r="AA121" s="68">
        <f t="shared" si="34"/>
        <v>0</v>
      </c>
      <c r="AB121" s="68">
        <f t="shared" si="34"/>
        <v>0</v>
      </c>
      <c r="AC121" s="68">
        <f t="shared" si="34"/>
        <v>0</v>
      </c>
      <c r="AD121" s="68">
        <f t="shared" si="34"/>
        <v>0</v>
      </c>
      <c r="AE121" s="68">
        <f t="shared" si="34"/>
        <v>0</v>
      </c>
      <c r="AF121" s="68">
        <f t="shared" si="34"/>
        <v>0</v>
      </c>
      <c r="AG121" s="68">
        <f t="shared" si="34"/>
        <v>0</v>
      </c>
      <c r="AH121" s="68">
        <f t="shared" si="34"/>
        <v>0</v>
      </c>
      <c r="AI121" s="68">
        <f t="shared" si="34"/>
        <v>0</v>
      </c>
      <c r="AJ121" s="68">
        <f t="shared" si="34"/>
        <v>0</v>
      </c>
      <c r="AK121" s="68">
        <f t="shared" si="34"/>
        <v>0</v>
      </c>
      <c r="AL121" s="68">
        <f t="shared" si="34"/>
        <v>0</v>
      </c>
      <c r="AM121" s="68">
        <f t="shared" si="34"/>
        <v>0</v>
      </c>
      <c r="AN121" s="68">
        <f t="shared" si="34"/>
        <v>0</v>
      </c>
      <c r="AO121" s="68">
        <f t="shared" si="34"/>
        <v>0</v>
      </c>
      <c r="AP121" s="68">
        <f t="shared" si="34"/>
        <v>0</v>
      </c>
      <c r="AQ121" s="69">
        <f t="shared" si="34"/>
        <v>0</v>
      </c>
      <c r="AR121" s="1"/>
    </row>
    <row r="122" spans="1:44" s="74" customFormat="1" ht="16.5" customHeight="1" outlineLevel="1">
      <c r="A122" s="637" t="s">
        <v>310</v>
      </c>
      <c r="B122" s="598" t="str">
        <f>IF(D116="PLN","PLN/100","€/100")</f>
        <v>€/100</v>
      </c>
      <c r="C122" s="636"/>
      <c r="D122" s="606">
        <f t="shared" ref="D122:AQ122" si="35">D43+D111</f>
        <v>0</v>
      </c>
      <c r="E122" s="616">
        <f t="shared" si="35"/>
        <v>0</v>
      </c>
      <c r="F122" s="68">
        <f t="shared" si="35"/>
        <v>0</v>
      </c>
      <c r="G122" s="68">
        <f t="shared" si="35"/>
        <v>0</v>
      </c>
      <c r="H122" s="68">
        <f t="shared" si="35"/>
        <v>0</v>
      </c>
      <c r="I122" s="68">
        <f t="shared" si="35"/>
        <v>0</v>
      </c>
      <c r="J122" s="68">
        <f t="shared" si="35"/>
        <v>0</v>
      </c>
      <c r="K122" s="68">
        <f t="shared" si="35"/>
        <v>0</v>
      </c>
      <c r="L122" s="68">
        <f t="shared" si="35"/>
        <v>0</v>
      </c>
      <c r="M122" s="68">
        <f t="shared" si="35"/>
        <v>0</v>
      </c>
      <c r="N122" s="68">
        <f t="shared" si="35"/>
        <v>0</v>
      </c>
      <c r="O122" s="68">
        <f t="shared" si="35"/>
        <v>0</v>
      </c>
      <c r="P122" s="68">
        <f t="shared" si="35"/>
        <v>0</v>
      </c>
      <c r="Q122" s="68">
        <f t="shared" si="35"/>
        <v>0</v>
      </c>
      <c r="R122" s="68">
        <f t="shared" si="35"/>
        <v>0</v>
      </c>
      <c r="S122" s="68">
        <f t="shared" si="35"/>
        <v>0</v>
      </c>
      <c r="T122" s="68">
        <f t="shared" si="35"/>
        <v>0</v>
      </c>
      <c r="U122" s="68">
        <f t="shared" si="35"/>
        <v>0</v>
      </c>
      <c r="V122" s="68">
        <f t="shared" si="35"/>
        <v>0</v>
      </c>
      <c r="W122" s="68">
        <f t="shared" si="35"/>
        <v>0</v>
      </c>
      <c r="X122" s="68">
        <f t="shared" si="35"/>
        <v>0</v>
      </c>
      <c r="Y122" s="68">
        <f t="shared" si="35"/>
        <v>0</v>
      </c>
      <c r="Z122" s="68">
        <f t="shared" si="35"/>
        <v>0</v>
      </c>
      <c r="AA122" s="68">
        <f t="shared" si="35"/>
        <v>0</v>
      </c>
      <c r="AB122" s="68">
        <f t="shared" si="35"/>
        <v>0</v>
      </c>
      <c r="AC122" s="68">
        <f t="shared" si="35"/>
        <v>0</v>
      </c>
      <c r="AD122" s="68">
        <f t="shared" si="35"/>
        <v>0</v>
      </c>
      <c r="AE122" s="68">
        <f t="shared" si="35"/>
        <v>0</v>
      </c>
      <c r="AF122" s="68">
        <f t="shared" si="35"/>
        <v>0</v>
      </c>
      <c r="AG122" s="68">
        <f t="shared" si="35"/>
        <v>0</v>
      </c>
      <c r="AH122" s="68">
        <f t="shared" si="35"/>
        <v>0</v>
      </c>
      <c r="AI122" s="68">
        <f t="shared" si="35"/>
        <v>0</v>
      </c>
      <c r="AJ122" s="68">
        <f t="shared" si="35"/>
        <v>0</v>
      </c>
      <c r="AK122" s="68">
        <f t="shared" si="35"/>
        <v>0</v>
      </c>
      <c r="AL122" s="68">
        <f t="shared" si="35"/>
        <v>0</v>
      </c>
      <c r="AM122" s="68">
        <f t="shared" si="35"/>
        <v>0</v>
      </c>
      <c r="AN122" s="68">
        <f t="shared" si="35"/>
        <v>0</v>
      </c>
      <c r="AO122" s="68">
        <f t="shared" si="35"/>
        <v>0</v>
      </c>
      <c r="AP122" s="68">
        <f t="shared" si="35"/>
        <v>0</v>
      </c>
      <c r="AQ122" s="69">
        <f t="shared" si="35"/>
        <v>0</v>
      </c>
      <c r="AR122" s="1"/>
    </row>
    <row r="123" spans="1:44" s="74" customFormat="1" ht="16.5" customHeight="1" outlineLevel="1">
      <c r="A123" s="637" t="s">
        <v>313</v>
      </c>
      <c r="B123" s="598" t="str">
        <f>IF(D116="PLN","PLN/100","€/100")</f>
        <v>€/100</v>
      </c>
      <c r="C123" s="636"/>
      <c r="D123" s="606">
        <f t="shared" ref="D123:AQ123" si="36">D46+D112</f>
        <v>0</v>
      </c>
      <c r="E123" s="68">
        <f t="shared" si="36"/>
        <v>0</v>
      </c>
      <c r="F123" s="68">
        <f t="shared" si="36"/>
        <v>0</v>
      </c>
      <c r="G123" s="68">
        <f t="shared" si="36"/>
        <v>0</v>
      </c>
      <c r="H123" s="68">
        <f t="shared" si="36"/>
        <v>0</v>
      </c>
      <c r="I123" s="68">
        <f t="shared" si="36"/>
        <v>0</v>
      </c>
      <c r="J123" s="68">
        <f t="shared" si="36"/>
        <v>0</v>
      </c>
      <c r="K123" s="68">
        <f t="shared" si="36"/>
        <v>0</v>
      </c>
      <c r="L123" s="68">
        <f t="shared" si="36"/>
        <v>0</v>
      </c>
      <c r="M123" s="68">
        <f t="shared" si="36"/>
        <v>0</v>
      </c>
      <c r="N123" s="68">
        <f t="shared" si="36"/>
        <v>0</v>
      </c>
      <c r="O123" s="68">
        <f t="shared" si="36"/>
        <v>0</v>
      </c>
      <c r="P123" s="68">
        <f t="shared" si="36"/>
        <v>0</v>
      </c>
      <c r="Q123" s="68">
        <f t="shared" si="36"/>
        <v>0</v>
      </c>
      <c r="R123" s="68">
        <f t="shared" si="36"/>
        <v>0</v>
      </c>
      <c r="S123" s="68">
        <f t="shared" si="36"/>
        <v>0</v>
      </c>
      <c r="T123" s="68">
        <f t="shared" si="36"/>
        <v>0</v>
      </c>
      <c r="U123" s="68">
        <f t="shared" si="36"/>
        <v>0</v>
      </c>
      <c r="V123" s="68">
        <f t="shared" si="36"/>
        <v>0</v>
      </c>
      <c r="W123" s="68">
        <f t="shared" si="36"/>
        <v>0</v>
      </c>
      <c r="X123" s="68">
        <f t="shared" si="36"/>
        <v>0</v>
      </c>
      <c r="Y123" s="68">
        <f t="shared" si="36"/>
        <v>0</v>
      </c>
      <c r="Z123" s="68">
        <f t="shared" si="36"/>
        <v>0</v>
      </c>
      <c r="AA123" s="68">
        <f t="shared" si="36"/>
        <v>0</v>
      </c>
      <c r="AB123" s="68">
        <f t="shared" si="36"/>
        <v>0</v>
      </c>
      <c r="AC123" s="68">
        <f t="shared" si="36"/>
        <v>0</v>
      </c>
      <c r="AD123" s="68">
        <f t="shared" si="36"/>
        <v>0</v>
      </c>
      <c r="AE123" s="68">
        <f t="shared" si="36"/>
        <v>0</v>
      </c>
      <c r="AF123" s="68">
        <f t="shared" si="36"/>
        <v>0</v>
      </c>
      <c r="AG123" s="68">
        <f t="shared" si="36"/>
        <v>0</v>
      </c>
      <c r="AH123" s="68">
        <f t="shared" si="36"/>
        <v>0</v>
      </c>
      <c r="AI123" s="68">
        <f t="shared" si="36"/>
        <v>0</v>
      </c>
      <c r="AJ123" s="68">
        <f t="shared" si="36"/>
        <v>0</v>
      </c>
      <c r="AK123" s="68">
        <f t="shared" si="36"/>
        <v>0</v>
      </c>
      <c r="AL123" s="68">
        <f t="shared" si="36"/>
        <v>0</v>
      </c>
      <c r="AM123" s="68">
        <f t="shared" si="36"/>
        <v>0</v>
      </c>
      <c r="AN123" s="68">
        <f t="shared" si="36"/>
        <v>0</v>
      </c>
      <c r="AO123" s="68">
        <f t="shared" si="36"/>
        <v>0</v>
      </c>
      <c r="AP123" s="68">
        <f t="shared" si="36"/>
        <v>0</v>
      </c>
      <c r="AQ123" s="69">
        <f t="shared" si="36"/>
        <v>0</v>
      </c>
      <c r="AR123" s="1"/>
    </row>
    <row r="124" spans="1:44" s="74" customFormat="1" ht="16.5" customHeight="1" outlineLevel="1">
      <c r="A124" s="637" t="s">
        <v>339</v>
      </c>
      <c r="B124" s="598" t="str">
        <f>IF(D116="PLN","PLN/100","€/100")</f>
        <v>€/100</v>
      </c>
      <c r="C124" s="636"/>
      <c r="D124" s="606"/>
      <c r="E124" s="68"/>
      <c r="F124" s="68"/>
      <c r="G124" s="68"/>
      <c r="H124" s="68"/>
      <c r="I124" s="68"/>
      <c r="J124" s="68"/>
      <c r="K124" s="68"/>
      <c r="L124" s="68"/>
      <c r="M124" s="68"/>
      <c r="N124" s="68"/>
      <c r="O124" s="68"/>
      <c r="P124" s="68"/>
      <c r="Q124" s="68"/>
      <c r="R124" s="68"/>
      <c r="S124" s="68"/>
      <c r="T124" s="68"/>
      <c r="U124" s="68"/>
      <c r="V124" s="68"/>
      <c r="W124" s="68"/>
      <c r="X124" s="68"/>
      <c r="Y124" s="68"/>
      <c r="Z124" s="68"/>
      <c r="AA124" s="68"/>
      <c r="AB124" s="68"/>
      <c r="AC124" s="68"/>
      <c r="AD124" s="68"/>
      <c r="AE124" s="68"/>
      <c r="AF124" s="68"/>
      <c r="AG124" s="68"/>
      <c r="AH124" s="68"/>
      <c r="AI124" s="68"/>
      <c r="AJ124" s="68"/>
      <c r="AK124" s="68"/>
      <c r="AL124" s="68"/>
      <c r="AM124" s="68"/>
      <c r="AN124" s="68"/>
      <c r="AO124" s="68"/>
      <c r="AP124" s="68"/>
      <c r="AQ124" s="69"/>
    </row>
    <row r="125" spans="1:44" s="74" customFormat="1" ht="16.5" customHeight="1" outlineLevel="1">
      <c r="A125" s="637" t="s">
        <v>340</v>
      </c>
      <c r="B125" s="598" t="str">
        <f>IF(D116="PLN","PLN/100","€/100")</f>
        <v>€/100</v>
      </c>
      <c r="C125" s="636"/>
      <c r="D125" s="606"/>
      <c r="E125" s="68"/>
      <c r="F125" s="68"/>
      <c r="G125" s="68"/>
      <c r="H125" s="68"/>
      <c r="I125" s="68"/>
      <c r="J125" s="68"/>
      <c r="K125" s="68"/>
      <c r="L125" s="68"/>
      <c r="M125" s="68"/>
      <c r="N125" s="68"/>
      <c r="O125" s="68"/>
      <c r="P125" s="68"/>
      <c r="Q125" s="68"/>
      <c r="R125" s="68"/>
      <c r="S125" s="68"/>
      <c r="T125" s="68"/>
      <c r="U125" s="68"/>
      <c r="V125" s="68"/>
      <c r="W125" s="68"/>
      <c r="X125" s="68"/>
      <c r="Y125" s="68"/>
      <c r="Z125" s="68"/>
      <c r="AA125" s="68"/>
      <c r="AB125" s="68"/>
      <c r="AC125" s="68"/>
      <c r="AD125" s="68"/>
      <c r="AE125" s="68"/>
      <c r="AF125" s="68"/>
      <c r="AG125" s="68"/>
      <c r="AH125" s="68"/>
      <c r="AI125" s="68"/>
      <c r="AJ125" s="68"/>
      <c r="AK125" s="68"/>
      <c r="AL125" s="68"/>
      <c r="AM125" s="68"/>
      <c r="AN125" s="68"/>
      <c r="AO125" s="68"/>
      <c r="AP125" s="68"/>
      <c r="AQ125" s="69"/>
    </row>
    <row r="126" spans="1:44" s="74" customFormat="1" ht="16.5" customHeight="1" outlineLevel="1">
      <c r="A126" s="638" t="s">
        <v>341</v>
      </c>
      <c r="B126" s="599" t="str">
        <f>IF(D116="PLN","PLN/100","€/100")</f>
        <v>€/100</v>
      </c>
      <c r="C126" s="639"/>
      <c r="D126" s="608">
        <f>D49</f>
        <v>0</v>
      </c>
      <c r="E126" s="640">
        <f t="shared" ref="E126:AQ126" si="37">E49</f>
        <v>0</v>
      </c>
      <c r="F126" s="640">
        <f t="shared" si="37"/>
        <v>0</v>
      </c>
      <c r="G126" s="640">
        <f t="shared" si="37"/>
        <v>0</v>
      </c>
      <c r="H126" s="640">
        <f t="shared" si="37"/>
        <v>0</v>
      </c>
      <c r="I126" s="640">
        <f t="shared" si="37"/>
        <v>0</v>
      </c>
      <c r="J126" s="640">
        <f t="shared" si="37"/>
        <v>0</v>
      </c>
      <c r="K126" s="640">
        <f t="shared" si="37"/>
        <v>0</v>
      </c>
      <c r="L126" s="640">
        <f t="shared" si="37"/>
        <v>0</v>
      </c>
      <c r="M126" s="640">
        <f t="shared" si="37"/>
        <v>0</v>
      </c>
      <c r="N126" s="640">
        <f t="shared" si="37"/>
        <v>0</v>
      </c>
      <c r="O126" s="640">
        <f t="shared" si="37"/>
        <v>0</v>
      </c>
      <c r="P126" s="640">
        <f t="shared" si="37"/>
        <v>0</v>
      </c>
      <c r="Q126" s="640">
        <f t="shared" si="37"/>
        <v>0</v>
      </c>
      <c r="R126" s="640">
        <f t="shared" si="37"/>
        <v>0</v>
      </c>
      <c r="S126" s="640">
        <f t="shared" si="37"/>
        <v>0</v>
      </c>
      <c r="T126" s="640">
        <f t="shared" si="37"/>
        <v>0</v>
      </c>
      <c r="U126" s="640">
        <f t="shared" si="37"/>
        <v>0</v>
      </c>
      <c r="V126" s="640">
        <f t="shared" si="37"/>
        <v>0</v>
      </c>
      <c r="W126" s="640">
        <f t="shared" si="37"/>
        <v>0</v>
      </c>
      <c r="X126" s="640">
        <f t="shared" si="37"/>
        <v>0</v>
      </c>
      <c r="Y126" s="640">
        <f t="shared" si="37"/>
        <v>0</v>
      </c>
      <c r="Z126" s="640">
        <f t="shared" si="37"/>
        <v>0</v>
      </c>
      <c r="AA126" s="640">
        <f t="shared" si="37"/>
        <v>0</v>
      </c>
      <c r="AB126" s="640">
        <f t="shared" si="37"/>
        <v>0</v>
      </c>
      <c r="AC126" s="640">
        <f t="shared" si="37"/>
        <v>0</v>
      </c>
      <c r="AD126" s="640">
        <f t="shared" si="37"/>
        <v>0</v>
      </c>
      <c r="AE126" s="640">
        <f t="shared" si="37"/>
        <v>0</v>
      </c>
      <c r="AF126" s="640">
        <f t="shared" si="37"/>
        <v>0</v>
      </c>
      <c r="AG126" s="640">
        <f t="shared" si="37"/>
        <v>0</v>
      </c>
      <c r="AH126" s="640">
        <f t="shared" si="37"/>
        <v>0</v>
      </c>
      <c r="AI126" s="640">
        <f t="shared" si="37"/>
        <v>0</v>
      </c>
      <c r="AJ126" s="640">
        <f t="shared" si="37"/>
        <v>0</v>
      </c>
      <c r="AK126" s="640">
        <f t="shared" si="37"/>
        <v>0</v>
      </c>
      <c r="AL126" s="640">
        <f t="shared" si="37"/>
        <v>0</v>
      </c>
      <c r="AM126" s="640">
        <f t="shared" si="37"/>
        <v>0</v>
      </c>
      <c r="AN126" s="640">
        <f t="shared" si="37"/>
        <v>0</v>
      </c>
      <c r="AO126" s="640">
        <f t="shared" si="37"/>
        <v>0</v>
      </c>
      <c r="AP126" s="640">
        <f t="shared" si="37"/>
        <v>0</v>
      </c>
      <c r="AQ126" s="84">
        <f t="shared" si="37"/>
        <v>0</v>
      </c>
    </row>
    <row r="128" spans="1:44">
      <c r="A128" s="1057" t="s">
        <v>254</v>
      </c>
      <c r="B128" s="1071"/>
      <c r="C128" s="1071"/>
      <c r="D128" s="1072">
        <f>Kalkulation_MS2!F26</f>
        <v>0</v>
      </c>
      <c r="E128" s="1073">
        <f>Kalkulation_MS2!G26</f>
        <v>0</v>
      </c>
      <c r="F128" s="1073">
        <f>Kalkulation_MS2!H26</f>
        <v>0</v>
      </c>
      <c r="G128" s="1073">
        <f>Kalkulation_MS2!I26</f>
        <v>0</v>
      </c>
      <c r="H128" s="1073">
        <f>Kalkulation_MS2!J26</f>
        <v>0</v>
      </c>
      <c r="I128" s="1073">
        <f>Kalkulation_MS2!K26</f>
        <v>0</v>
      </c>
      <c r="J128" s="1073">
        <f>Kalkulation_MS2!L26</f>
        <v>0</v>
      </c>
      <c r="K128" s="1073">
        <f>Kalkulation_MS2!M26</f>
        <v>0</v>
      </c>
      <c r="L128" s="1073">
        <f>Kalkulation_MS2!N26</f>
        <v>0</v>
      </c>
      <c r="M128" s="1073">
        <f>Kalkulation_MS2!O26</f>
        <v>0</v>
      </c>
      <c r="N128" s="1073">
        <f>Kalkulation_MS2!P26</f>
        <v>0</v>
      </c>
      <c r="O128" s="1073">
        <f>Kalkulation_MS2!Q26</f>
        <v>0</v>
      </c>
      <c r="P128" s="1073">
        <f>Kalkulation_MS2!R26</f>
        <v>0</v>
      </c>
      <c r="Q128" s="1073">
        <f>Kalkulation_MS2!S26</f>
        <v>0</v>
      </c>
      <c r="R128" s="1073">
        <f>Kalkulation_MS2!T26</f>
        <v>0</v>
      </c>
      <c r="S128" s="1073">
        <f>Kalkulation_MS2!U26</f>
        <v>0</v>
      </c>
      <c r="T128" s="1073">
        <f>Kalkulation_MS2!V26</f>
        <v>0</v>
      </c>
      <c r="U128" s="1073">
        <f>Kalkulation_MS2!W26</f>
        <v>0</v>
      </c>
      <c r="V128" s="1073">
        <f>Kalkulation_MS2!X26</f>
        <v>0</v>
      </c>
      <c r="W128" s="1073">
        <f>Kalkulation_MS2!Y26</f>
        <v>0</v>
      </c>
      <c r="X128" s="1073">
        <f>Kalkulation_MS2!Z26</f>
        <v>0</v>
      </c>
      <c r="Y128" s="1073">
        <f>Kalkulation_MS2!AA26</f>
        <v>0</v>
      </c>
      <c r="Z128" s="1073">
        <f>Kalkulation_MS2!AB26</f>
        <v>0</v>
      </c>
      <c r="AA128" s="1073">
        <f>Kalkulation_MS2!AC26</f>
        <v>0</v>
      </c>
      <c r="AB128" s="1073">
        <f>Kalkulation_MS2!AD26</f>
        <v>0</v>
      </c>
      <c r="AC128" s="1073">
        <f>Kalkulation_MS2!AE26</f>
        <v>0</v>
      </c>
      <c r="AD128" s="1073">
        <f>Kalkulation_MS2!AF26</f>
        <v>0</v>
      </c>
      <c r="AE128" s="1073">
        <f>Kalkulation_MS2!AG26</f>
        <v>0</v>
      </c>
      <c r="AF128" s="1073">
        <f>Kalkulation_MS2!AH26</f>
        <v>0</v>
      </c>
      <c r="AG128" s="1073">
        <f>Kalkulation_MS2!AI26</f>
        <v>0</v>
      </c>
      <c r="AH128" s="1073">
        <f>Kalkulation_MS2!AJ26</f>
        <v>0</v>
      </c>
      <c r="AI128" s="1073">
        <f>Kalkulation_MS2!AK26</f>
        <v>0</v>
      </c>
      <c r="AJ128" s="1073">
        <f>Kalkulation_MS2!AL26</f>
        <v>0</v>
      </c>
      <c r="AK128" s="1073">
        <f>Kalkulation_MS2!AM26</f>
        <v>0</v>
      </c>
      <c r="AL128" s="1073">
        <f>Kalkulation_MS2!AN26</f>
        <v>0</v>
      </c>
      <c r="AM128" s="1073">
        <f>Kalkulation_MS2!AO26</f>
        <v>0</v>
      </c>
      <c r="AN128" s="1073">
        <f>Kalkulation_MS2!AP26</f>
        <v>0</v>
      </c>
      <c r="AO128" s="1073">
        <f>Kalkulation_MS2!AQ26</f>
        <v>0</v>
      </c>
      <c r="AP128" s="1073">
        <f>Kalkulation_MS2!AR26</f>
        <v>0</v>
      </c>
      <c r="AQ128" s="1074">
        <f>Kalkulation_MS2!AS26</f>
        <v>0</v>
      </c>
    </row>
    <row r="129" spans="1:43">
      <c r="A129" s="221" t="s">
        <v>102</v>
      </c>
      <c r="D129" s="454">
        <f>Kalkulation_MS2!F35</f>
        <v>0</v>
      </c>
      <c r="E129" s="74">
        <f>Kalkulation_MS2!G35</f>
        <v>0</v>
      </c>
      <c r="F129" s="74">
        <f>Kalkulation_MS2!H35</f>
        <v>0</v>
      </c>
      <c r="G129" s="74">
        <f>Kalkulation_MS2!I35</f>
        <v>0</v>
      </c>
      <c r="H129" s="74">
        <f>Kalkulation_MS2!J35</f>
        <v>0</v>
      </c>
      <c r="I129" s="74">
        <f>Kalkulation_MS2!K35</f>
        <v>0</v>
      </c>
      <c r="J129" s="74">
        <f>Kalkulation_MS2!L35</f>
        <v>0</v>
      </c>
      <c r="K129" s="74">
        <f>Kalkulation_MS2!M35</f>
        <v>0</v>
      </c>
      <c r="L129" s="74">
        <f>Kalkulation_MS2!N35</f>
        <v>0</v>
      </c>
      <c r="M129" s="74">
        <f>Kalkulation_MS2!O35</f>
        <v>0</v>
      </c>
      <c r="N129" s="74">
        <f>Kalkulation_MS2!P35</f>
        <v>0</v>
      </c>
      <c r="O129" s="74">
        <f>Kalkulation_MS2!Q35</f>
        <v>0</v>
      </c>
      <c r="P129" s="74">
        <f>Kalkulation_MS2!R35</f>
        <v>0</v>
      </c>
      <c r="Q129" s="74">
        <f>Kalkulation_MS2!S35</f>
        <v>0</v>
      </c>
      <c r="R129" s="74">
        <f>Kalkulation_MS2!T35</f>
        <v>0</v>
      </c>
      <c r="S129" s="74">
        <f>Kalkulation_MS2!U35</f>
        <v>0</v>
      </c>
      <c r="T129" s="74">
        <f>Kalkulation_MS2!V35</f>
        <v>0</v>
      </c>
      <c r="U129" s="74">
        <f>Kalkulation_MS2!W35</f>
        <v>0</v>
      </c>
      <c r="V129" s="74">
        <f>Kalkulation_MS2!X35</f>
        <v>0</v>
      </c>
      <c r="W129" s="74">
        <f>Kalkulation_MS2!Y35</f>
        <v>0</v>
      </c>
      <c r="X129" s="74">
        <f>Kalkulation_MS2!Z35</f>
        <v>0</v>
      </c>
      <c r="Y129" s="74">
        <f>Kalkulation_MS2!AA35</f>
        <v>0</v>
      </c>
      <c r="Z129" s="74">
        <f>Kalkulation_MS2!AB35</f>
        <v>0</v>
      </c>
      <c r="AA129" s="74">
        <f>Kalkulation_MS2!AC35</f>
        <v>0</v>
      </c>
      <c r="AB129" s="74">
        <f>Kalkulation_MS2!AD35</f>
        <v>0</v>
      </c>
      <c r="AC129" s="74">
        <f>Kalkulation_MS2!AE35</f>
        <v>0</v>
      </c>
      <c r="AD129" s="74">
        <f>Kalkulation_MS2!AF35</f>
        <v>0</v>
      </c>
      <c r="AE129" s="74">
        <f>Kalkulation_MS2!AG35</f>
        <v>0</v>
      </c>
      <c r="AF129" s="74">
        <f>Kalkulation_MS2!AH35</f>
        <v>0</v>
      </c>
      <c r="AG129" s="74">
        <f>Kalkulation_MS2!AI35</f>
        <v>0</v>
      </c>
      <c r="AH129" s="74">
        <f>Kalkulation_MS2!AJ35</f>
        <v>0</v>
      </c>
      <c r="AI129" s="74">
        <f>Kalkulation_MS2!AK35</f>
        <v>0</v>
      </c>
      <c r="AJ129" s="74">
        <f>Kalkulation_MS2!AL35</f>
        <v>0</v>
      </c>
      <c r="AK129" s="74">
        <f>Kalkulation_MS2!AM35</f>
        <v>0</v>
      </c>
      <c r="AL129" s="74">
        <f>Kalkulation_MS2!AN35</f>
        <v>0</v>
      </c>
      <c r="AM129" s="74">
        <f>Kalkulation_MS2!AO35</f>
        <v>0</v>
      </c>
      <c r="AN129" s="74">
        <f>Kalkulation_MS2!AP35</f>
        <v>0</v>
      </c>
      <c r="AO129" s="74">
        <f>Kalkulation_MS2!AQ35</f>
        <v>0</v>
      </c>
      <c r="AP129" s="74">
        <f>Kalkulation_MS2!AR35</f>
        <v>0</v>
      </c>
      <c r="AQ129" s="455">
        <f>Kalkulation_MS2!AS35</f>
        <v>0</v>
      </c>
    </row>
    <row r="130" spans="1:43" s="340" customFormat="1">
      <c r="A130" s="456" t="s">
        <v>342</v>
      </c>
      <c r="B130" s="457"/>
      <c r="C130" s="457"/>
      <c r="D130" s="456">
        <f>Kalkulation_MS2!F37</f>
        <v>0</v>
      </c>
      <c r="E130" s="457">
        <f>Kalkulation_MS2!G37</f>
        <v>0</v>
      </c>
      <c r="F130" s="457">
        <f>Kalkulation_MS2!H37</f>
        <v>0</v>
      </c>
      <c r="G130" s="457">
        <f>Kalkulation_MS2!I37</f>
        <v>0</v>
      </c>
      <c r="H130" s="457">
        <f>Kalkulation_MS2!J37</f>
        <v>0</v>
      </c>
      <c r="I130" s="457">
        <f>Kalkulation_MS2!K37</f>
        <v>0</v>
      </c>
      <c r="J130" s="457">
        <f>Kalkulation_MS2!L37</f>
        <v>0</v>
      </c>
      <c r="K130" s="457">
        <f>Kalkulation_MS2!M37</f>
        <v>0</v>
      </c>
      <c r="L130" s="457">
        <f>Kalkulation_MS2!N37</f>
        <v>0</v>
      </c>
      <c r="M130" s="457">
        <f>Kalkulation_MS2!O37</f>
        <v>0</v>
      </c>
      <c r="N130" s="457">
        <f>Kalkulation_MS2!P37</f>
        <v>0</v>
      </c>
      <c r="O130" s="457">
        <f>Kalkulation_MS2!Q37</f>
        <v>0</v>
      </c>
      <c r="P130" s="457">
        <f>Kalkulation_MS2!R37</f>
        <v>0</v>
      </c>
      <c r="Q130" s="457">
        <f>Kalkulation_MS2!S37</f>
        <v>0</v>
      </c>
      <c r="R130" s="457">
        <f>Kalkulation_MS2!T37</f>
        <v>0</v>
      </c>
      <c r="S130" s="457">
        <f>Kalkulation_MS2!U37</f>
        <v>0</v>
      </c>
      <c r="T130" s="457">
        <f>Kalkulation_MS2!V37</f>
        <v>0</v>
      </c>
      <c r="U130" s="457">
        <f>Kalkulation_MS2!W37</f>
        <v>0</v>
      </c>
      <c r="V130" s="457">
        <f>Kalkulation_MS2!X37</f>
        <v>0</v>
      </c>
      <c r="W130" s="457">
        <f>Kalkulation_MS2!Y37</f>
        <v>0</v>
      </c>
      <c r="X130" s="457">
        <f>Kalkulation_MS2!Z37</f>
        <v>0</v>
      </c>
      <c r="Y130" s="457">
        <f>Kalkulation_MS2!AA37</f>
        <v>0</v>
      </c>
      <c r="Z130" s="457">
        <f>Kalkulation_MS2!AB37</f>
        <v>0</v>
      </c>
      <c r="AA130" s="457">
        <f>Kalkulation_MS2!AC37</f>
        <v>0</v>
      </c>
      <c r="AB130" s="457">
        <f>Kalkulation_MS2!AD37</f>
        <v>0</v>
      </c>
      <c r="AC130" s="457">
        <f>Kalkulation_MS2!AE37</f>
        <v>0</v>
      </c>
      <c r="AD130" s="457">
        <f>Kalkulation_MS2!AF37</f>
        <v>0</v>
      </c>
      <c r="AE130" s="457">
        <f>Kalkulation_MS2!AG37</f>
        <v>0</v>
      </c>
      <c r="AF130" s="457">
        <f>Kalkulation_MS2!AH37</f>
        <v>0</v>
      </c>
      <c r="AG130" s="457">
        <f>Kalkulation_MS2!AI37</f>
        <v>0</v>
      </c>
      <c r="AH130" s="457">
        <f>Kalkulation_MS2!AJ37</f>
        <v>0</v>
      </c>
      <c r="AI130" s="457">
        <f>Kalkulation_MS2!AK37</f>
        <v>0</v>
      </c>
      <c r="AJ130" s="457">
        <f>Kalkulation_MS2!AL37</f>
        <v>0</v>
      </c>
      <c r="AK130" s="457">
        <f>Kalkulation_MS2!AM37</f>
        <v>0</v>
      </c>
      <c r="AL130" s="457">
        <f>Kalkulation_MS2!AN37</f>
        <v>0</v>
      </c>
      <c r="AM130" s="457">
        <f>Kalkulation_MS2!AO37</f>
        <v>0</v>
      </c>
      <c r="AN130" s="457">
        <f>Kalkulation_MS2!AP37</f>
        <v>0</v>
      </c>
      <c r="AO130" s="457">
        <f>Kalkulation_MS2!AQ37</f>
        <v>0</v>
      </c>
      <c r="AP130" s="457">
        <f>Kalkulation_MS2!AR37</f>
        <v>0</v>
      </c>
      <c r="AQ130" s="458">
        <f>Kalkulation_MS2!AS37</f>
        <v>0</v>
      </c>
    </row>
  </sheetData>
  <mergeCells count="12">
    <mergeCell ref="A92:M92"/>
    <mergeCell ref="A1:AQ1"/>
    <mergeCell ref="B2:C2"/>
    <mergeCell ref="F2:F6"/>
    <mergeCell ref="B6:C6"/>
    <mergeCell ref="B8:C8"/>
    <mergeCell ref="B9:C9"/>
    <mergeCell ref="B10:C10"/>
    <mergeCell ref="A11:A12"/>
    <mergeCell ref="A50:M50"/>
    <mergeCell ref="A64:M64"/>
    <mergeCell ref="A78:M78"/>
  </mergeCells>
  <phoneticPr fontId="126" type="noConversion"/>
  <pageMargins left="0.19685039370078741" right="0.11811023622047245" top="0.27559055118110237" bottom="0.23622047244094491" header="0.15748031496062992" footer="0.11811023622047245"/>
  <pageSetup paperSize="9" scale="26" orientation="landscape" verticalDpi="4" r:id="rId1"/>
  <customProperties>
    <customPr name="_pios_id" r:id="rId2"/>
    <customPr name="EpmWorksheetKeyString_GUID" r:id="rId3"/>
  </customProperties>
  <legacyDrawing r:id="rId4"/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FE687E3F-19A8-49F9-9A6A-AC7CF5A6E510}">
          <x14:formula1>
            <xm:f>Grunddaten!$A$13:$A$23</xm:f>
          </x14:formula1>
          <xm:sqref>B5</xm:sqref>
        </x14:dataValidation>
        <x14:dataValidation type="list" allowBlank="1" showInputMessage="1" showErrorMessage="1" xr:uid="{73D4F349-3C3F-4313-B202-5E97CAB883DA}">
          <x14:formula1>
            <xm:f>Liste!$A$1:$A$6</xm:f>
          </x14:formula1>
          <xm:sqref>B4</xm:sqref>
        </x14:dataValidation>
        <x14:dataValidation type="list" allowBlank="1" showInputMessage="1" showErrorMessage="1" xr:uid="{A8646F91-2331-4264-A8A2-174691C0BBB7}">
          <x14:formula1>
            <xm:f>Währung!$A$12:$A$13</xm:f>
          </x14:formula1>
          <xm:sqref>D116</xm:sqref>
        </x14:dataValidation>
        <x14:dataValidation type="list" allowBlank="1" showInputMessage="1" showErrorMessage="1" xr:uid="{F9D6FEAE-B97C-4220-82F9-B42353E0A00D}">
          <x14:formula1>
            <xm:f>Währung!$A$10:$A$11</xm:f>
          </x14:formula1>
          <xm:sqref>D94</xm:sqref>
        </x14:dataValidation>
        <x14:dataValidation type="list" allowBlank="1" showInputMessage="1" showErrorMessage="1" xr:uid="{E57B6E41-D5CF-429A-AF6A-65678A1400C2}">
          <x14:formula1>
            <xm:f>Währung!$A$6:$A$7</xm:f>
          </x14:formula1>
          <xm:sqref>D80</xm:sqref>
        </x14:dataValidation>
        <x14:dataValidation type="list" allowBlank="1" showInputMessage="1" showErrorMessage="1" xr:uid="{80A0C5FF-72DE-424A-B1E4-C23DA6D24C1E}">
          <x14:formula1>
            <xm:f>Währung!$A$4:$A$5</xm:f>
          </x14:formula1>
          <xm:sqref>D66</xm:sqref>
        </x14:dataValidation>
        <x14:dataValidation type="list" allowBlank="1" showInputMessage="1" showErrorMessage="1" xr:uid="{4A96B2E4-DFE6-4FD8-9706-5B812EEACE09}">
          <x14:formula1>
            <xm:f>Währung!$A$2:$A$3</xm:f>
          </x14:formula1>
          <xm:sqref>D52</xm:sqref>
        </x14:dataValidation>
      </x14:dataValidation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056568-7302-4514-9931-55E36C846F9D}">
  <sheetPr codeName="Tabelle27">
    <tabColor theme="9" tint="0.39997558519241921"/>
  </sheetPr>
  <dimension ref="B1:Q52"/>
  <sheetViews>
    <sheetView showGridLines="0" zoomScale="90" zoomScaleNormal="90" workbookViewId="0">
      <selection activeCell="H20" sqref="H20:L30"/>
    </sheetView>
  </sheetViews>
  <sheetFormatPr defaultColWidth="11.375" defaultRowHeight="13.5"/>
  <cols>
    <col min="1" max="1" width="2.375" customWidth="1"/>
    <col min="2" max="2" width="28.375" customWidth="1"/>
    <col min="3" max="3" width="14.25" style="102" bestFit="1" customWidth="1"/>
    <col min="4" max="4" width="11.25" customWidth="1"/>
    <col min="5" max="6" width="11.125" customWidth="1"/>
    <col min="7" max="7" width="2.375" customWidth="1"/>
    <col min="8" max="8" width="51.25" customWidth="1"/>
    <col min="9" max="9" width="6.25" customWidth="1"/>
    <col min="10" max="12" width="11.75" customWidth="1"/>
    <col min="13" max="13" width="4.625" customWidth="1"/>
    <col min="14" max="15" width="13.25" customWidth="1"/>
    <col min="16" max="16" width="7.375" customWidth="1"/>
    <col min="17" max="17" width="15.375" style="789" customWidth="1"/>
  </cols>
  <sheetData>
    <row r="1" spans="2:17" ht="27">
      <c r="D1" s="876"/>
      <c r="E1" s="877" t="s">
        <v>343</v>
      </c>
      <c r="F1" s="877" t="s">
        <v>344</v>
      </c>
    </row>
    <row r="2" spans="2:17" ht="14.25">
      <c r="B2" s="470" t="s">
        <v>138</v>
      </c>
      <c r="C2" s="865">
        <f>'Input Cost_MS2'!B7</f>
        <v>0</v>
      </c>
      <c r="D2" s="72" t="s">
        <v>345</v>
      </c>
      <c r="E2" s="883"/>
      <c r="F2" s="872">
        <v>80</v>
      </c>
    </row>
    <row r="3" spans="2:17" ht="14.25">
      <c r="B3" s="470" t="s">
        <v>346</v>
      </c>
      <c r="C3" s="866">
        <f>Grunddaten!B48</f>
        <v>0.08</v>
      </c>
      <c r="D3" s="72" t="s">
        <v>347</v>
      </c>
      <c r="E3" s="883"/>
      <c r="F3" s="872">
        <v>30</v>
      </c>
    </row>
    <row r="4" spans="2:17" ht="14.25">
      <c r="B4" s="470" t="s">
        <v>348</v>
      </c>
      <c r="C4" s="867">
        <f>'Input Cost_MS2'!B7</f>
        <v>0</v>
      </c>
      <c r="D4" s="870" t="s">
        <v>349</v>
      </c>
      <c r="E4" s="883"/>
      <c r="F4" s="872">
        <v>20</v>
      </c>
    </row>
    <row r="5" spans="2:17" ht="14.25">
      <c r="B5" s="470" t="s">
        <v>350</v>
      </c>
      <c r="C5" s="868">
        <f>IF('Input Cost_MS2'!$B$5=Grunddaten!$A$36,Grunddaten!$B$36,Grunddaten!$B$37)</f>
        <v>80</v>
      </c>
      <c r="D5" s="870" t="s">
        <v>470</v>
      </c>
      <c r="E5" s="883"/>
      <c r="F5" s="873">
        <v>55</v>
      </c>
      <c r="G5" s="468"/>
      <c r="J5" s="468"/>
      <c r="K5" s="468"/>
      <c r="L5" s="468"/>
    </row>
    <row r="6" spans="2:17" ht="14.25">
      <c r="B6" s="470" t="s">
        <v>351</v>
      </c>
      <c r="C6" s="869">
        <f>IF('Input Cost_MS2'!$B$5=Grunddaten!$A$32,Grunddaten!$B$32,Grunddaten!$B$33)</f>
        <v>0.04</v>
      </c>
      <c r="D6" s="870" t="s">
        <v>352</v>
      </c>
      <c r="E6" s="883"/>
      <c r="F6" s="873">
        <v>20</v>
      </c>
      <c r="G6" s="468"/>
      <c r="J6" s="468"/>
      <c r="K6" s="468"/>
      <c r="L6" s="468"/>
    </row>
    <row r="7" spans="2:17" ht="14.25">
      <c r="B7" s="470" t="s">
        <v>353</v>
      </c>
      <c r="C7" s="868">
        <f>'Income Statement_MS2'!J57*1000</f>
        <v>0</v>
      </c>
      <c r="D7" s="870" t="s">
        <v>354</v>
      </c>
      <c r="E7" s="883"/>
      <c r="F7" s="873">
        <v>20</v>
      </c>
      <c r="G7" s="468"/>
      <c r="J7" s="468"/>
      <c r="K7" s="468"/>
      <c r="L7" s="468"/>
    </row>
    <row r="8" spans="2:17" ht="14.25">
      <c r="B8" s="470" t="s">
        <v>355</v>
      </c>
      <c r="C8" s="868">
        <f>MAX('Income Statement_MS2'!C37:I37)*1000</f>
        <v>0</v>
      </c>
      <c r="D8" s="870" t="s">
        <v>356</v>
      </c>
      <c r="E8" s="883"/>
      <c r="F8" s="873">
        <v>28</v>
      </c>
      <c r="G8" s="468"/>
      <c r="J8" s="468"/>
      <c r="K8" s="468"/>
      <c r="L8" s="468"/>
    </row>
    <row r="9" spans="2:17" ht="14.25">
      <c r="B9" s="470"/>
      <c r="C9" s="868"/>
      <c r="D9" s="871" t="s">
        <v>357</v>
      </c>
      <c r="E9" s="884"/>
      <c r="F9" s="874">
        <v>51</v>
      </c>
      <c r="G9" s="468"/>
      <c r="J9" s="468"/>
      <c r="K9" s="468"/>
      <c r="L9" s="468"/>
    </row>
    <row r="10" spans="2:17" ht="7.5" customHeight="1">
      <c r="B10" s="468"/>
      <c r="C10" s="469"/>
      <c r="D10" s="468"/>
      <c r="E10" s="468"/>
      <c r="F10" s="468"/>
      <c r="G10" s="468"/>
      <c r="H10" s="468"/>
      <c r="I10" s="468"/>
      <c r="J10" s="468"/>
      <c r="K10" s="468"/>
      <c r="L10" s="468"/>
    </row>
    <row r="11" spans="2:17" ht="14.25">
      <c r="B11" s="1128" t="s">
        <v>358</v>
      </c>
      <c r="C11" s="1129"/>
      <c r="D11" s="1129"/>
      <c r="E11" s="1129"/>
      <c r="F11" s="1130"/>
      <c r="G11" s="468"/>
      <c r="H11" s="1128" t="s">
        <v>359</v>
      </c>
      <c r="I11" s="1129"/>
      <c r="J11" s="1129"/>
      <c r="K11" s="1129"/>
      <c r="L11" s="1130"/>
    </row>
    <row r="12" spans="2:17" s="780" customFormat="1" ht="42.75">
      <c r="B12" s="777" t="s">
        <v>360</v>
      </c>
      <c r="C12" s="778"/>
      <c r="D12" s="781" t="s">
        <v>211</v>
      </c>
      <c r="E12" s="781" t="s">
        <v>212</v>
      </c>
      <c r="F12" s="782" t="s">
        <v>213</v>
      </c>
      <c r="G12" s="779"/>
      <c r="H12" s="777" t="s">
        <v>360</v>
      </c>
      <c r="I12" s="778"/>
      <c r="J12" s="781" t="s">
        <v>211</v>
      </c>
      <c r="K12" s="781" t="s">
        <v>212</v>
      </c>
      <c r="L12" s="782" t="s">
        <v>213</v>
      </c>
      <c r="N12" s="791" t="s">
        <v>361</v>
      </c>
      <c r="O12" s="792" t="s">
        <v>362</v>
      </c>
      <c r="P12" s="793" t="s">
        <v>363</v>
      </c>
      <c r="Q12" s="792" t="s">
        <v>364</v>
      </c>
    </row>
    <row r="13" spans="2:17" ht="14.45" customHeight="1">
      <c r="B13" s="471" t="s">
        <v>220</v>
      </c>
      <c r="C13" s="472" t="s">
        <v>120</v>
      </c>
      <c r="D13" s="875"/>
      <c r="E13" s="473"/>
      <c r="F13" s="783"/>
      <c r="G13" s="468"/>
      <c r="H13" s="471" t="str">
        <f>B13</f>
        <v>A-EE</v>
      </c>
      <c r="I13" s="472" t="s">
        <v>365</v>
      </c>
      <c r="J13" s="473"/>
      <c r="K13" s="473"/>
      <c r="L13" s="783"/>
      <c r="N13" s="798">
        <v>0</v>
      </c>
      <c r="O13" s="790">
        <v>1000000</v>
      </c>
      <c r="P13" s="794">
        <v>7</v>
      </c>
      <c r="Q13" s="790">
        <f>IF(AND($C$8&gt;=N13,$C$8&lt;O13),$C$8*P13/1000,"")</f>
        <v>0</v>
      </c>
    </row>
    <row r="14" spans="2:17" ht="14.45" customHeight="1">
      <c r="B14" s="471" t="s">
        <v>222</v>
      </c>
      <c r="C14" s="472" t="s">
        <v>120</v>
      </c>
      <c r="D14" s="875"/>
      <c r="E14" s="473"/>
      <c r="F14" s="783"/>
      <c r="G14" s="468"/>
      <c r="H14" s="471" t="str">
        <f>B14</f>
        <v>A-PI</v>
      </c>
      <c r="I14" s="472" t="s">
        <v>365</v>
      </c>
      <c r="J14" s="473"/>
      <c r="K14" s="473"/>
      <c r="L14" s="783"/>
      <c r="N14" s="798">
        <v>1000000</v>
      </c>
      <c r="O14" s="790">
        <v>2000000</v>
      </c>
      <c r="P14" s="794">
        <v>5</v>
      </c>
      <c r="Q14" s="790" t="str">
        <f t="shared" ref="Q14:Q17" si="0">IF(AND($C$8&gt;=N14,$C$8&lt;O14),$C$8*P14/1000,"")</f>
        <v/>
      </c>
    </row>
    <row r="15" spans="2:17" ht="14.45" customHeight="1">
      <c r="B15" s="471" t="s">
        <v>223</v>
      </c>
      <c r="C15" s="472" t="s">
        <v>120</v>
      </c>
      <c r="D15" s="875"/>
      <c r="E15" s="473"/>
      <c r="F15" s="783"/>
      <c r="G15" s="468"/>
      <c r="H15" s="471" t="str">
        <f>B15</f>
        <v>A-PIK</v>
      </c>
      <c r="I15" s="472" t="s">
        <v>365</v>
      </c>
      <c r="J15" s="473"/>
      <c r="K15" s="473"/>
      <c r="L15" s="783"/>
      <c r="N15" s="798">
        <v>2000000</v>
      </c>
      <c r="O15" s="790">
        <v>3000000</v>
      </c>
      <c r="P15" s="794">
        <v>3</v>
      </c>
      <c r="Q15" s="790" t="str">
        <f t="shared" si="0"/>
        <v/>
      </c>
    </row>
    <row r="16" spans="2:17" ht="14.45" customHeight="1">
      <c r="B16" s="471" t="s">
        <v>225</v>
      </c>
      <c r="C16" s="472" t="s">
        <v>120</v>
      </c>
      <c r="D16" s="875"/>
      <c r="E16" s="473"/>
      <c r="F16" s="783"/>
      <c r="G16" s="468"/>
      <c r="H16" s="471" t="str">
        <f>B16</f>
        <v>A-ZQ</v>
      </c>
      <c r="I16" s="472" t="s">
        <v>365</v>
      </c>
      <c r="J16" s="473"/>
      <c r="K16" s="473"/>
      <c r="L16" s="783"/>
      <c r="N16" s="798">
        <v>3000000</v>
      </c>
      <c r="O16" s="790">
        <v>4000000</v>
      </c>
      <c r="P16" s="794">
        <v>2</v>
      </c>
      <c r="Q16" s="790" t="str">
        <f t="shared" si="0"/>
        <v/>
      </c>
    </row>
    <row r="17" spans="2:17" ht="14.45" customHeight="1">
      <c r="B17" s="471" t="s">
        <v>52</v>
      </c>
      <c r="C17" s="472" t="s">
        <v>120</v>
      </c>
      <c r="D17" s="875">
        <f>SUM(E2:E9)</f>
        <v>0</v>
      </c>
      <c r="E17" s="473">
        <f>Q19</f>
        <v>0</v>
      </c>
      <c r="F17" s="783">
        <f>IF(C7=0,0,C7*C6/C5)</f>
        <v>0</v>
      </c>
      <c r="G17" s="468"/>
      <c r="H17" s="471" t="str">
        <f>B17</f>
        <v>Other</v>
      </c>
      <c r="I17" s="472" t="s">
        <v>365</v>
      </c>
      <c r="J17" s="923">
        <f>(E2*F2)+(E3*F3)+(E4*F4)+(E5*F5)+(E6*F6)+(E7*F7)+(E8*F8)+(E9*F9)</f>
        <v>0</v>
      </c>
      <c r="K17" s="473">
        <f t="shared" ref="K17:L17" si="1">$C$5*E17</f>
        <v>0</v>
      </c>
      <c r="L17" s="783">
        <f t="shared" si="1"/>
        <v>0</v>
      </c>
      <c r="N17" s="798">
        <v>4000000</v>
      </c>
      <c r="O17" s="790">
        <v>5000000</v>
      </c>
      <c r="P17" s="794">
        <v>2</v>
      </c>
      <c r="Q17" s="790" t="str">
        <f t="shared" si="0"/>
        <v/>
      </c>
    </row>
    <row r="18" spans="2:17" ht="14.45" customHeight="1">
      <c r="B18" s="30" t="s">
        <v>156</v>
      </c>
      <c r="C18" s="82" t="s">
        <v>120</v>
      </c>
      <c r="D18" s="80">
        <f>SUM(D13:D17)</f>
        <v>0</v>
      </c>
      <c r="E18" s="80">
        <f>SUM(E13:E17)</f>
        <v>0</v>
      </c>
      <c r="F18" s="81">
        <f>SUM(F13:F17)</f>
        <v>0</v>
      </c>
      <c r="G18" s="468"/>
      <c r="H18" s="30" t="s">
        <v>156</v>
      </c>
      <c r="I18" s="82" t="s">
        <v>365</v>
      </c>
      <c r="J18" s="80">
        <f>SUM(J13:J17)</f>
        <v>0</v>
      </c>
      <c r="K18" s="80">
        <f>SUM(K13:K17)</f>
        <v>0</v>
      </c>
      <c r="L18" s="81">
        <f>SUM(L13:L17)</f>
        <v>0</v>
      </c>
      <c r="N18" s="798">
        <v>5000000</v>
      </c>
      <c r="O18" s="790">
        <v>100000000</v>
      </c>
      <c r="P18" s="794">
        <v>2</v>
      </c>
      <c r="Q18" s="790" t="str">
        <f>IF($C$8&gt;=N18,$C$8*P18/1000,"")</f>
        <v/>
      </c>
    </row>
    <row r="19" spans="2:17" ht="14.25" customHeight="1">
      <c r="B19" s="468"/>
      <c r="C19" s="469"/>
      <c r="D19" s="475"/>
      <c r="E19" s="468"/>
      <c r="F19" s="468"/>
      <c r="G19" s="468"/>
      <c r="H19" s="468"/>
      <c r="I19" s="468"/>
      <c r="J19" s="468"/>
      <c r="K19" s="468"/>
      <c r="L19" s="784"/>
      <c r="N19" s="799" t="s">
        <v>156</v>
      </c>
      <c r="O19" s="795"/>
      <c r="P19" s="796"/>
      <c r="Q19" s="797">
        <f>SUM(Q13:Q18)</f>
        <v>0</v>
      </c>
    </row>
    <row r="20" spans="2:17" ht="14.25">
      <c r="B20" s="1128" t="s">
        <v>366</v>
      </c>
      <c r="C20" s="1129"/>
      <c r="D20" s="1129"/>
      <c r="E20" s="1129"/>
      <c r="F20" s="1130"/>
      <c r="G20" s="468"/>
      <c r="H20" s="1128" t="s">
        <v>367</v>
      </c>
      <c r="I20" s="1129"/>
      <c r="J20" s="1129"/>
      <c r="K20" s="1129"/>
      <c r="L20" s="1130"/>
    </row>
    <row r="21" spans="2:17" s="556" customFormat="1" ht="42.75">
      <c r="B21" s="785"/>
      <c r="C21" s="781"/>
      <c r="D21" s="781" t="s">
        <v>211</v>
      </c>
      <c r="E21" s="781" t="s">
        <v>212</v>
      </c>
      <c r="F21" s="782" t="s">
        <v>213</v>
      </c>
      <c r="G21" s="786"/>
      <c r="H21" s="785"/>
      <c r="I21" s="781"/>
      <c r="J21" s="781" t="s">
        <v>211</v>
      </c>
      <c r="K21" s="781" t="s">
        <v>212</v>
      </c>
      <c r="L21" s="782" t="s">
        <v>213</v>
      </c>
    </row>
    <row r="22" spans="2:17" ht="15.95" customHeight="1">
      <c r="B22" s="1075" t="s">
        <v>368</v>
      </c>
      <c r="C22" s="642" t="s">
        <v>365</v>
      </c>
      <c r="D22" s="645"/>
      <c r="E22" s="801"/>
      <c r="F22" s="788"/>
      <c r="G22" s="468"/>
      <c r="H22" s="1075" t="s">
        <v>369</v>
      </c>
      <c r="I22" s="642" t="s">
        <v>365</v>
      </c>
      <c r="J22" s="645"/>
      <c r="K22" s="801"/>
      <c r="L22" s="788"/>
    </row>
    <row r="23" spans="2:17" ht="15.95" customHeight="1">
      <c r="B23" s="643" t="s">
        <v>370</v>
      </c>
      <c r="C23" s="644" t="s">
        <v>365</v>
      </c>
      <c r="D23" s="646"/>
      <c r="E23" s="802"/>
      <c r="F23" s="803"/>
      <c r="H23" s="662" t="s">
        <v>371</v>
      </c>
      <c r="I23" s="663" t="s">
        <v>365</v>
      </c>
      <c r="J23" s="664"/>
      <c r="K23" s="804"/>
      <c r="L23" s="805"/>
    </row>
    <row r="24" spans="2:17" ht="15.95" customHeight="1">
      <c r="B24" s="649" t="s">
        <v>156</v>
      </c>
      <c r="C24" s="650"/>
      <c r="D24" s="651">
        <f>SUM(D22:D23)</f>
        <v>0</v>
      </c>
      <c r="E24" s="651">
        <f t="shared" ref="E24:F24" si="2">SUM(E22:E23)</f>
        <v>0</v>
      </c>
      <c r="F24" s="652">
        <f t="shared" si="2"/>
        <v>0</v>
      </c>
      <c r="H24" s="662" t="s">
        <v>372</v>
      </c>
      <c r="I24" s="663" t="s">
        <v>365</v>
      </c>
      <c r="J24" s="664"/>
      <c r="K24" s="804"/>
      <c r="L24" s="805"/>
    </row>
    <row r="25" spans="2:17" ht="15.95" customHeight="1">
      <c r="H25" s="662" t="s">
        <v>373</v>
      </c>
      <c r="I25" s="663" t="s">
        <v>365</v>
      </c>
      <c r="J25" s="664"/>
      <c r="K25" s="804"/>
      <c r="L25" s="805"/>
    </row>
    <row r="26" spans="2:17" ht="15.95" customHeight="1">
      <c r="H26" s="662" t="s">
        <v>374</v>
      </c>
      <c r="I26" s="663" t="s">
        <v>365</v>
      </c>
      <c r="J26" s="664"/>
      <c r="K26" s="804"/>
      <c r="L26" s="805"/>
    </row>
    <row r="27" spans="2:17" ht="15.95" customHeight="1">
      <c r="H27" s="662" t="s">
        <v>375</v>
      </c>
      <c r="I27" s="663" t="s">
        <v>365</v>
      </c>
      <c r="J27" s="967"/>
      <c r="K27" s="804"/>
      <c r="L27" s="805"/>
    </row>
    <row r="28" spans="2:17" s="557" customFormat="1" ht="44.1" customHeight="1">
      <c r="H28" s="665" t="s">
        <v>376</v>
      </c>
      <c r="I28" s="666" t="s">
        <v>365</v>
      </c>
      <c r="J28" s="667"/>
      <c r="K28" s="806"/>
      <c r="L28" s="807"/>
    </row>
    <row r="29" spans="2:17" ht="19.5" customHeight="1">
      <c r="H29" s="643" t="s">
        <v>377</v>
      </c>
      <c r="I29" s="644" t="s">
        <v>365</v>
      </c>
      <c r="J29" s="646"/>
      <c r="K29" s="802"/>
      <c r="L29" s="803"/>
    </row>
    <row r="30" spans="2:17" ht="14.25">
      <c r="H30" s="649" t="s">
        <v>156</v>
      </c>
      <c r="I30" s="650"/>
      <c r="J30" s="651">
        <f>SUM(J22:J29)</f>
        <v>0</v>
      </c>
      <c r="K30" s="651">
        <f t="shared" ref="K30:L30" si="3">SUM(K22:K29)</f>
        <v>0</v>
      </c>
      <c r="L30" s="81">
        <f t="shared" si="3"/>
        <v>0</v>
      </c>
    </row>
    <row r="32" spans="2:17" ht="14.25">
      <c r="H32" s="1128" t="s">
        <v>267</v>
      </c>
      <c r="I32" s="1129"/>
      <c r="J32" s="1129"/>
      <c r="K32" s="1129"/>
      <c r="L32" s="1130"/>
    </row>
    <row r="33" spans="8:12" s="556" customFormat="1" ht="42.75">
      <c r="H33" s="785"/>
      <c r="I33" s="781"/>
      <c r="J33" s="781" t="s">
        <v>211</v>
      </c>
      <c r="K33" s="781" t="s">
        <v>212</v>
      </c>
      <c r="L33" s="782" t="s">
        <v>213</v>
      </c>
    </row>
    <row r="34" spans="8:12" ht="14.25">
      <c r="H34" s="1076">
        <f>'Input Cost_MS2'!B13</f>
        <v>2026</v>
      </c>
      <c r="I34" s="642" t="s">
        <v>365</v>
      </c>
      <c r="J34" s="645"/>
      <c r="K34" s="801"/>
      <c r="L34" s="788"/>
    </row>
    <row r="35" spans="8:12" ht="14.25">
      <c r="H35" s="647">
        <f>'Input Cost_MS2'!B14</f>
        <v>2027</v>
      </c>
      <c r="I35" s="472" t="s">
        <v>365</v>
      </c>
      <c r="J35" s="641"/>
      <c r="K35" s="473"/>
      <c r="L35" s="783"/>
    </row>
    <row r="36" spans="8:12" ht="14.25">
      <c r="H36" s="647">
        <f>'Input Cost_MS2'!B15</f>
        <v>2028</v>
      </c>
      <c r="I36" s="472" t="s">
        <v>365</v>
      </c>
      <c r="J36" s="641"/>
      <c r="K36" s="473"/>
      <c r="L36" s="783"/>
    </row>
    <row r="37" spans="8:12" ht="14.25">
      <c r="H37" s="647">
        <f>'Input Cost_MS2'!B16</f>
        <v>2029</v>
      </c>
      <c r="I37" s="472" t="s">
        <v>365</v>
      </c>
      <c r="J37" s="641"/>
      <c r="K37" s="473"/>
      <c r="L37" s="783"/>
    </row>
    <row r="38" spans="8:12" ht="14.25">
      <c r="H38" s="647">
        <f>'Input Cost_MS2'!B17</f>
        <v>2030</v>
      </c>
      <c r="I38" s="472" t="s">
        <v>365</v>
      </c>
      <c r="J38" s="641"/>
      <c r="K38" s="473"/>
      <c r="L38" s="783"/>
    </row>
    <row r="39" spans="8:12" ht="14.25">
      <c r="H39" s="647">
        <f>'Input Cost_MS2'!B18</f>
        <v>2031</v>
      </c>
      <c r="I39" s="472" t="s">
        <v>365</v>
      </c>
      <c r="J39" s="641"/>
      <c r="K39" s="473"/>
      <c r="L39" s="783"/>
    </row>
    <row r="40" spans="8:12" ht="14.25">
      <c r="H40" s="648">
        <f>'Input Cost_MS2'!B19</f>
        <v>2032</v>
      </c>
      <c r="I40" s="644" t="s">
        <v>365</v>
      </c>
      <c r="J40" s="646"/>
      <c r="K40" s="802"/>
      <c r="L40" s="803"/>
    </row>
    <row r="41" spans="8:12" ht="14.25">
      <c r="H41" s="653" t="s">
        <v>156</v>
      </c>
      <c r="I41" s="650"/>
      <c r="J41" s="651">
        <f>SUM(J34:J40)</f>
        <v>0</v>
      </c>
      <c r="K41" s="651">
        <f>SUM(K34:K40)</f>
        <v>0</v>
      </c>
      <c r="L41" s="81">
        <f>SUM(L34:L40)</f>
        <v>0</v>
      </c>
    </row>
    <row r="43" spans="8:12" ht="14.25">
      <c r="H43" s="1128" t="s">
        <v>378</v>
      </c>
      <c r="I43" s="1129"/>
      <c r="J43" s="1129"/>
      <c r="K43" s="1129"/>
      <c r="L43" s="1130"/>
    </row>
    <row r="44" spans="8:12" s="556" customFormat="1" ht="42.75">
      <c r="H44" s="785"/>
      <c r="I44" s="781"/>
      <c r="J44" s="781" t="s">
        <v>211</v>
      </c>
      <c r="K44" s="781" t="s">
        <v>212</v>
      </c>
      <c r="L44" s="782" t="s">
        <v>213</v>
      </c>
    </row>
    <row r="45" spans="8:12" ht="14.25">
      <c r="H45" s="1076">
        <f>H34</f>
        <v>2026</v>
      </c>
      <c r="I45" s="642" t="s">
        <v>365</v>
      </c>
      <c r="J45" s="645"/>
      <c r="K45" s="801"/>
      <c r="L45" s="788"/>
    </row>
    <row r="46" spans="8:12" ht="14.25">
      <c r="H46" s="647">
        <f t="shared" ref="H46:H50" si="4">H35</f>
        <v>2027</v>
      </c>
      <c r="I46" s="472" t="s">
        <v>365</v>
      </c>
      <c r="J46" s="641"/>
      <c r="K46" s="473"/>
      <c r="L46" s="783"/>
    </row>
    <row r="47" spans="8:12" ht="14.25">
      <c r="H47" s="647">
        <f t="shared" si="4"/>
        <v>2028</v>
      </c>
      <c r="I47" s="472" t="s">
        <v>365</v>
      </c>
      <c r="J47" s="641"/>
      <c r="K47" s="473"/>
      <c r="L47" s="783"/>
    </row>
    <row r="48" spans="8:12" ht="14.25">
      <c r="H48" s="647">
        <f t="shared" si="4"/>
        <v>2029</v>
      </c>
      <c r="I48" s="472" t="s">
        <v>365</v>
      </c>
      <c r="J48" s="641"/>
      <c r="K48" s="473"/>
      <c r="L48" s="783"/>
    </row>
    <row r="49" spans="8:12" ht="14.25">
      <c r="H49" s="647">
        <f t="shared" si="4"/>
        <v>2030</v>
      </c>
      <c r="I49" s="472" t="s">
        <v>365</v>
      </c>
      <c r="J49" s="641"/>
      <c r="K49" s="473"/>
      <c r="L49" s="783"/>
    </row>
    <row r="50" spans="8:12" ht="14.25">
      <c r="H50" s="647">
        <f t="shared" si="4"/>
        <v>2031</v>
      </c>
      <c r="I50" s="472" t="s">
        <v>365</v>
      </c>
      <c r="J50" s="641"/>
      <c r="K50" s="473"/>
      <c r="L50" s="783"/>
    </row>
    <row r="51" spans="8:12" ht="14.25">
      <c r="H51" s="648">
        <f>H40</f>
        <v>2032</v>
      </c>
      <c r="I51" s="644" t="s">
        <v>365</v>
      </c>
      <c r="J51" s="646"/>
      <c r="K51" s="802"/>
      <c r="L51" s="803"/>
    </row>
    <row r="52" spans="8:12" ht="14.25">
      <c r="H52" s="653" t="s">
        <v>156</v>
      </c>
      <c r="I52" s="650"/>
      <c r="J52" s="651">
        <f>SUM(J45:J50)</f>
        <v>0</v>
      </c>
      <c r="K52" s="651">
        <f>SUM(K45:K50)</f>
        <v>0</v>
      </c>
      <c r="L52" s="81">
        <f>SUM(L45:L50)</f>
        <v>0</v>
      </c>
    </row>
  </sheetData>
  <mergeCells count="6">
    <mergeCell ref="H43:L43"/>
    <mergeCell ref="B11:F11"/>
    <mergeCell ref="H11:L11"/>
    <mergeCell ref="B20:F20"/>
    <mergeCell ref="H20:L20"/>
    <mergeCell ref="H32:L32"/>
  </mergeCells>
  <phoneticPr fontId="126" type="noConversion"/>
  <dataValidations count="2">
    <dataValidation type="custom" errorStyle="warning" allowBlank="1" showInputMessage="1" showErrorMessage="1" error="test" sqref="D19" xr:uid="{DAEA5E63-6175-4C34-8059-7619B51E9373}">
      <formula1>"summe(D6:D10)&lt;=0"</formula1>
    </dataValidation>
    <dataValidation type="custom" errorStyle="warning" allowBlank="1" showInputMessage="1" showErrorMessage="1" error="Test" sqref="D18" xr:uid="{0D257E86-87EF-4029-A526-1837D27F1A92}">
      <formula1>"summe(D6:D10)&lt;=0"</formula1>
    </dataValidation>
  </dataValidations>
  <pageMargins left="0.7" right="0.7" top="0.78740157499999996" bottom="0.78740157499999996" header="0.3" footer="0.3"/>
  <pageSetup paperSize="9" orientation="portrait" horizontalDpi="4294967293" verticalDpi="0" r:id="rId1"/>
  <customProperties>
    <customPr name="_pios_id" r:id="rId2"/>
    <customPr name="EpmWorksheetKeyString_GUID" r:id="rId3"/>
  </customProperties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A81023-A8CB-4904-BF69-E1EC0311A3C2}">
  <sheetPr codeName="Tabelle16">
    <tabColor theme="9" tint="0.39997558519241921"/>
    <pageSetUpPr fitToPage="1"/>
  </sheetPr>
  <dimension ref="A1:AT65"/>
  <sheetViews>
    <sheetView showZeros="0" zoomScale="90" zoomScaleNormal="90" workbookViewId="0">
      <pane xSplit="5" ySplit="4" topLeftCell="F12" activePane="bottomRight" state="frozen"/>
      <selection pane="topRight" activeCell="J17" sqref="J17"/>
      <selection pane="bottomLeft" activeCell="J17" sqref="J17"/>
      <selection pane="bottomRight" activeCell="B5" sqref="B5"/>
    </sheetView>
  </sheetViews>
  <sheetFormatPr defaultColWidth="11.375" defaultRowHeight="13.5" outlineLevelRow="2"/>
  <cols>
    <col min="1" max="1" width="34.25" style="1" customWidth="1"/>
    <col min="2" max="2" width="7.125" style="1" customWidth="1"/>
    <col min="3" max="5" width="9.125" style="1" customWidth="1"/>
    <col min="6" max="6" width="21.25" style="1" bestFit="1" customWidth="1"/>
    <col min="7" max="8" width="20.75" style="1" bestFit="1" customWidth="1"/>
    <col min="9" max="9" width="23.125" style="1" bestFit="1" customWidth="1"/>
    <col min="10" max="10" width="22.375" style="1" bestFit="1" customWidth="1"/>
    <col min="11" max="46" width="17.75" style="1" customWidth="1"/>
    <col min="47" max="16384" width="11.375" style="1"/>
  </cols>
  <sheetData>
    <row r="1" spans="1:46" ht="20.25">
      <c r="A1" s="751" t="s">
        <v>379</v>
      </c>
      <c r="B1" s="751"/>
      <c r="C1" s="751"/>
      <c r="D1" s="751"/>
      <c r="E1" s="751"/>
      <c r="F1" s="751"/>
      <c r="G1" s="751"/>
      <c r="H1" s="751"/>
      <c r="I1" s="751"/>
      <c r="J1" s="751"/>
      <c r="K1" s="751"/>
      <c r="L1" s="751"/>
      <c r="M1" s="751"/>
      <c r="N1" s="751"/>
      <c r="O1" s="751"/>
      <c r="P1" s="751"/>
      <c r="Q1" s="751"/>
      <c r="R1" s="751"/>
      <c r="S1" s="751"/>
      <c r="T1" s="751"/>
      <c r="U1" s="751"/>
      <c r="V1" s="751"/>
      <c r="W1" s="751"/>
      <c r="X1" s="751"/>
      <c r="Y1" s="751"/>
      <c r="Z1" s="751"/>
      <c r="AA1" s="751"/>
      <c r="AB1" s="751"/>
      <c r="AC1" s="751"/>
      <c r="AD1" s="751"/>
      <c r="AE1" s="751"/>
      <c r="AF1" s="751"/>
      <c r="AG1" s="751"/>
      <c r="AH1" s="751"/>
      <c r="AI1" s="751"/>
      <c r="AJ1" s="751"/>
      <c r="AK1" s="751"/>
      <c r="AL1" s="751"/>
      <c r="AM1" s="751"/>
      <c r="AN1" s="751"/>
      <c r="AO1" s="751"/>
      <c r="AP1" s="751"/>
      <c r="AQ1" s="751"/>
      <c r="AR1" s="751"/>
      <c r="AS1" s="751"/>
      <c r="AT1" s="751"/>
    </row>
    <row r="2" spans="1:46" s="71" customFormat="1" ht="52.5" customHeight="1">
      <c r="A2" s="1131" t="s">
        <v>380</v>
      </c>
      <c r="B2" s="1134" t="s">
        <v>381</v>
      </c>
      <c r="C2" s="1131" t="s">
        <v>382</v>
      </c>
      <c r="D2" s="1136" t="s">
        <v>383</v>
      </c>
      <c r="E2" s="766" t="s">
        <v>384</v>
      </c>
      <c r="F2" s="441">
        <f>'Input Cost_MS2'!D11</f>
        <v>0</v>
      </c>
      <c r="G2" s="442">
        <f>'Input Cost_MS2'!E11</f>
        <v>0</v>
      </c>
      <c r="H2" s="442">
        <f>'Input Cost_MS2'!F11</f>
        <v>0</v>
      </c>
      <c r="I2" s="442">
        <f>'Input Cost_MS2'!G11</f>
        <v>0</v>
      </c>
      <c r="J2" s="442">
        <f>'Input Cost_MS2'!H11</f>
        <v>0</v>
      </c>
      <c r="K2" s="443">
        <f>'Input Cost_MS2'!I11</f>
        <v>0</v>
      </c>
      <c r="L2" s="443">
        <f>'Input Cost_MS2'!J11</f>
        <v>0</v>
      </c>
      <c r="M2" s="443">
        <f>'Input Cost_MS2'!K11</f>
        <v>0</v>
      </c>
      <c r="N2" s="443">
        <f>'Input Cost_MS2'!L11</f>
        <v>0</v>
      </c>
      <c r="O2" s="443">
        <f>'Input Cost_MS2'!M11</f>
        <v>0</v>
      </c>
      <c r="P2" s="443">
        <f>'Input Cost_MS2'!N11</f>
        <v>0</v>
      </c>
      <c r="Q2" s="443">
        <f>'Input Cost_MS2'!O11</f>
        <v>0</v>
      </c>
      <c r="R2" s="443">
        <f>'Input Cost_MS2'!P11</f>
        <v>0</v>
      </c>
      <c r="S2" s="443">
        <f>'Input Cost_MS2'!Q11</f>
        <v>0</v>
      </c>
      <c r="T2" s="443">
        <f>'Input Cost_MS2'!R11</f>
        <v>0</v>
      </c>
      <c r="U2" s="443">
        <f>'Input Cost_MS2'!S11</f>
        <v>0</v>
      </c>
      <c r="V2" s="443">
        <f>'Input Cost_MS2'!T11</f>
        <v>0</v>
      </c>
      <c r="W2" s="443">
        <f>'Input Cost_MS2'!U11</f>
        <v>0</v>
      </c>
      <c r="X2" s="443">
        <f>'Input Cost_MS2'!V11</f>
        <v>0</v>
      </c>
      <c r="Y2" s="443">
        <f>'Input Cost_MS2'!W11</f>
        <v>0</v>
      </c>
      <c r="Z2" s="443">
        <f>'Input Cost_MS2'!X11</f>
        <v>0</v>
      </c>
      <c r="AA2" s="443">
        <f>'Input Cost_MS2'!Y11</f>
        <v>0</v>
      </c>
      <c r="AB2" s="443">
        <f>'Input Cost_MS2'!Z11</f>
        <v>0</v>
      </c>
      <c r="AC2" s="443">
        <f>'Input Cost_MS2'!AA11</f>
        <v>0</v>
      </c>
      <c r="AD2" s="443">
        <f>'Input Cost_MS2'!AB11</f>
        <v>0</v>
      </c>
      <c r="AE2" s="443">
        <f>'Input Cost_MS2'!AC11</f>
        <v>0</v>
      </c>
      <c r="AF2" s="443">
        <f>'Input Cost_MS2'!AD11</f>
        <v>0</v>
      </c>
      <c r="AG2" s="443">
        <f>'Input Cost_MS2'!AE11</f>
        <v>0</v>
      </c>
      <c r="AH2" s="443">
        <f>'Input Cost_MS2'!AF11</f>
        <v>0</v>
      </c>
      <c r="AI2" s="443">
        <f>'Input Cost_MS2'!AG11</f>
        <v>0</v>
      </c>
      <c r="AJ2" s="443">
        <f>'Input Cost_MS2'!AH11</f>
        <v>0</v>
      </c>
      <c r="AK2" s="443">
        <f>'Input Cost_MS2'!AI11</f>
        <v>0</v>
      </c>
      <c r="AL2" s="443">
        <f>'Input Cost_MS2'!AJ11</f>
        <v>0</v>
      </c>
      <c r="AM2" s="443">
        <f>'Input Cost_MS2'!AK11</f>
        <v>0</v>
      </c>
      <c r="AN2" s="443">
        <f>'Input Cost_MS2'!AL11</f>
        <v>0</v>
      </c>
      <c r="AO2" s="443">
        <f>'Input Cost_MS2'!AM11</f>
        <v>0</v>
      </c>
      <c r="AP2" s="443">
        <f>'Input Cost_MS2'!AN11</f>
        <v>0</v>
      </c>
      <c r="AQ2" s="443">
        <f>'Input Cost_MS2'!AO11</f>
        <v>0</v>
      </c>
      <c r="AR2" s="443">
        <f>'Input Cost_MS2'!AP11</f>
        <v>0</v>
      </c>
      <c r="AS2" s="443">
        <f>'Input Cost_MS2'!AQ11</f>
        <v>0</v>
      </c>
      <c r="AT2" s="444" t="s">
        <v>385</v>
      </c>
    </row>
    <row r="3" spans="1:46" ht="12" customHeight="1">
      <c r="A3" s="1132"/>
      <c r="B3" s="1135"/>
      <c r="C3" s="1132"/>
      <c r="D3" s="1137"/>
      <c r="E3" s="755"/>
      <c r="F3" s="53">
        <f>'Input Cost_MS2'!D12</f>
        <v>0</v>
      </c>
      <c r="G3" s="54">
        <f>'Input Cost_MS2'!E12</f>
        <v>0</v>
      </c>
      <c r="H3" s="54">
        <f>'Input Cost_MS2'!F12</f>
        <v>0</v>
      </c>
      <c r="I3" s="54">
        <f>'Input Cost_MS2'!G12</f>
        <v>0</v>
      </c>
      <c r="J3" s="54">
        <f>'Input Cost_MS2'!H12</f>
        <v>0</v>
      </c>
      <c r="K3" s="55">
        <f>'Input Cost_MS2'!I12</f>
        <v>0</v>
      </c>
      <c r="L3" s="55">
        <f>'Input Cost_MS2'!J12</f>
        <v>0</v>
      </c>
      <c r="M3" s="55">
        <f>'Input Cost_MS2'!K12</f>
        <v>0</v>
      </c>
      <c r="N3" s="55">
        <f>'Input Cost_MS2'!L12</f>
        <v>0</v>
      </c>
      <c r="O3" s="55">
        <f>'Input Cost_MS2'!M12</f>
        <v>0</v>
      </c>
      <c r="P3" s="55">
        <f>'Input Cost_MS2'!N12</f>
        <v>0</v>
      </c>
      <c r="Q3" s="55">
        <f>'Input Cost_MS2'!O12</f>
        <v>0</v>
      </c>
      <c r="R3" s="55">
        <f>'Input Cost_MS2'!P12</f>
        <v>0</v>
      </c>
      <c r="S3" s="55">
        <f>'Input Cost_MS2'!Q12</f>
        <v>0</v>
      </c>
      <c r="T3" s="55">
        <f>'Input Cost_MS2'!R12</f>
        <v>0</v>
      </c>
      <c r="U3" s="55">
        <f>'Input Cost_MS2'!S12</f>
        <v>0</v>
      </c>
      <c r="V3" s="55">
        <f>'Input Cost_MS2'!T12</f>
        <v>0</v>
      </c>
      <c r="W3" s="55">
        <f>'Input Cost_MS2'!U12</f>
        <v>0</v>
      </c>
      <c r="X3" s="55">
        <f>'Input Cost_MS2'!V12</f>
        <v>0</v>
      </c>
      <c r="Y3" s="55">
        <f>'Input Cost_MS2'!W12</f>
        <v>0</v>
      </c>
      <c r="Z3" s="55">
        <f>'Input Cost_MS2'!X12</f>
        <v>0</v>
      </c>
      <c r="AA3" s="55">
        <f>'Input Cost_MS2'!Y12</f>
        <v>0</v>
      </c>
      <c r="AB3" s="55">
        <f>'Input Cost_MS2'!Z12</f>
        <v>0</v>
      </c>
      <c r="AC3" s="55">
        <f>'Input Cost_MS2'!AA12</f>
        <v>0</v>
      </c>
      <c r="AD3" s="55">
        <f>'Input Cost_MS2'!AB12</f>
        <v>0</v>
      </c>
      <c r="AE3" s="55">
        <f>'Input Cost_MS2'!AC12</f>
        <v>0</v>
      </c>
      <c r="AF3" s="55">
        <f>'Input Cost_MS2'!AD12</f>
        <v>0</v>
      </c>
      <c r="AG3" s="55">
        <f>'Input Cost_MS2'!AE12</f>
        <v>0</v>
      </c>
      <c r="AH3" s="55">
        <f>'Input Cost_MS2'!AF12</f>
        <v>0</v>
      </c>
      <c r="AI3" s="55">
        <f>'Input Cost_MS2'!AG12</f>
        <v>0</v>
      </c>
      <c r="AJ3" s="55">
        <f>'Input Cost_MS2'!AH12</f>
        <v>0</v>
      </c>
      <c r="AK3" s="55">
        <f>'Input Cost_MS2'!AI12</f>
        <v>0</v>
      </c>
      <c r="AL3" s="55">
        <f>'Input Cost_MS2'!AJ12</f>
        <v>0</v>
      </c>
      <c r="AM3" s="55">
        <f>'Input Cost_MS2'!AK12</f>
        <v>0</v>
      </c>
      <c r="AN3" s="55">
        <f>'Input Cost_MS2'!AL12</f>
        <v>0</v>
      </c>
      <c r="AO3" s="55">
        <f>'Input Cost_MS2'!AM12</f>
        <v>0</v>
      </c>
      <c r="AP3" s="55">
        <f>'Input Cost_MS2'!AN12</f>
        <v>0</v>
      </c>
      <c r="AQ3" s="55">
        <f>'Input Cost_MS2'!AO12</f>
        <v>0</v>
      </c>
      <c r="AR3" s="55">
        <f>'Input Cost_MS2'!AP12</f>
        <v>0</v>
      </c>
      <c r="AS3" s="55">
        <f>'Input Cost_MS2'!AQ12</f>
        <v>0</v>
      </c>
      <c r="AT3" s="55"/>
    </row>
    <row r="4" spans="1:46">
      <c r="A4" s="20" t="s">
        <v>386</v>
      </c>
      <c r="B4" s="757"/>
      <c r="C4" s="20"/>
      <c r="D4" s="21"/>
      <c r="E4" s="22"/>
      <c r="F4" s="856">
        <f>'Input Cost_MS2'!B5</f>
        <v>0</v>
      </c>
      <c r="G4" s="36">
        <f t="shared" ref="G4:AS4" si="0">F4</f>
        <v>0</v>
      </c>
      <c r="H4" s="36">
        <f t="shared" si="0"/>
        <v>0</v>
      </c>
      <c r="I4" s="36">
        <f t="shared" si="0"/>
        <v>0</v>
      </c>
      <c r="J4" s="36">
        <f t="shared" si="0"/>
        <v>0</v>
      </c>
      <c r="K4" s="36">
        <f t="shared" si="0"/>
        <v>0</v>
      </c>
      <c r="L4" s="36">
        <f t="shared" si="0"/>
        <v>0</v>
      </c>
      <c r="M4" s="37">
        <f t="shared" si="0"/>
        <v>0</v>
      </c>
      <c r="N4" s="37">
        <f t="shared" si="0"/>
        <v>0</v>
      </c>
      <c r="O4" s="37">
        <f t="shared" si="0"/>
        <v>0</v>
      </c>
      <c r="P4" s="37">
        <f t="shared" si="0"/>
        <v>0</v>
      </c>
      <c r="Q4" s="37">
        <f t="shared" si="0"/>
        <v>0</v>
      </c>
      <c r="R4" s="37">
        <f t="shared" si="0"/>
        <v>0</v>
      </c>
      <c r="S4" s="37">
        <f t="shared" si="0"/>
        <v>0</v>
      </c>
      <c r="T4" s="37">
        <f t="shared" si="0"/>
        <v>0</v>
      </c>
      <c r="U4" s="37">
        <f t="shared" si="0"/>
        <v>0</v>
      </c>
      <c r="V4" s="37">
        <f t="shared" si="0"/>
        <v>0</v>
      </c>
      <c r="W4" s="37">
        <f t="shared" si="0"/>
        <v>0</v>
      </c>
      <c r="X4" s="37">
        <f t="shared" si="0"/>
        <v>0</v>
      </c>
      <c r="Y4" s="37">
        <f t="shared" si="0"/>
        <v>0</v>
      </c>
      <c r="Z4" s="37">
        <f t="shared" si="0"/>
        <v>0</v>
      </c>
      <c r="AA4" s="37">
        <f t="shared" si="0"/>
        <v>0</v>
      </c>
      <c r="AB4" s="37">
        <f t="shared" si="0"/>
        <v>0</v>
      </c>
      <c r="AC4" s="37">
        <f t="shared" si="0"/>
        <v>0</v>
      </c>
      <c r="AD4" s="37">
        <f t="shared" si="0"/>
        <v>0</v>
      </c>
      <c r="AE4" s="37">
        <f t="shared" si="0"/>
        <v>0</v>
      </c>
      <c r="AF4" s="37">
        <f t="shared" si="0"/>
        <v>0</v>
      </c>
      <c r="AG4" s="37">
        <f t="shared" si="0"/>
        <v>0</v>
      </c>
      <c r="AH4" s="37">
        <f t="shared" si="0"/>
        <v>0</v>
      </c>
      <c r="AI4" s="37">
        <f t="shared" si="0"/>
        <v>0</v>
      </c>
      <c r="AJ4" s="37">
        <f t="shared" si="0"/>
        <v>0</v>
      </c>
      <c r="AK4" s="37">
        <f t="shared" si="0"/>
        <v>0</v>
      </c>
      <c r="AL4" s="37">
        <f t="shared" si="0"/>
        <v>0</v>
      </c>
      <c r="AM4" s="37">
        <f t="shared" si="0"/>
        <v>0</v>
      </c>
      <c r="AN4" s="37">
        <f t="shared" si="0"/>
        <v>0</v>
      </c>
      <c r="AO4" s="37">
        <f t="shared" si="0"/>
        <v>0</v>
      </c>
      <c r="AP4" s="37">
        <f t="shared" si="0"/>
        <v>0</v>
      </c>
      <c r="AQ4" s="37">
        <f t="shared" si="0"/>
        <v>0</v>
      </c>
      <c r="AR4" s="37">
        <f t="shared" si="0"/>
        <v>0</v>
      </c>
      <c r="AS4" s="37">
        <f t="shared" si="0"/>
        <v>0</v>
      </c>
      <c r="AT4" s="26">
        <f>K4</f>
        <v>0</v>
      </c>
    </row>
    <row r="5" spans="1:46" ht="17.25" customHeight="1">
      <c r="A5" s="7" t="s">
        <v>387</v>
      </c>
      <c r="B5" s="271" t="s">
        <v>215</v>
      </c>
      <c r="C5" s="7"/>
      <c r="D5" s="8"/>
      <c r="E5" s="9"/>
      <c r="F5" s="38">
        <f>'Input Cost_MS2'!D13</f>
        <v>0</v>
      </c>
      <c r="G5" s="38">
        <f>'Input Cost_MS2'!E13</f>
        <v>0</v>
      </c>
      <c r="H5" s="38">
        <f>'Input Cost_MS2'!F13</f>
        <v>0</v>
      </c>
      <c r="I5" s="38">
        <f>'Input Cost_MS2'!G13</f>
        <v>0</v>
      </c>
      <c r="J5" s="38">
        <f>'Input Cost_MS2'!H13</f>
        <v>0</v>
      </c>
      <c r="K5" s="38">
        <f>'Input Cost_MS2'!I13</f>
        <v>0</v>
      </c>
      <c r="L5" s="38">
        <f>'Input Cost_MS2'!J13</f>
        <v>0</v>
      </c>
      <c r="M5" s="38">
        <f>'Input Cost_MS2'!K13</f>
        <v>0</v>
      </c>
      <c r="N5" s="38">
        <f>'Input Cost_MS2'!L13</f>
        <v>0</v>
      </c>
      <c r="O5" s="38">
        <f>'Input Cost_MS2'!M13</f>
        <v>0</v>
      </c>
      <c r="P5" s="38">
        <f>'Input Cost_MS2'!N13</f>
        <v>0</v>
      </c>
      <c r="Q5" s="38">
        <f>'Input Cost_MS2'!O13</f>
        <v>0</v>
      </c>
      <c r="R5" s="38">
        <f>'Input Cost_MS2'!P13</f>
        <v>0</v>
      </c>
      <c r="S5" s="38">
        <f>'Input Cost_MS2'!Q13</f>
        <v>0</v>
      </c>
      <c r="T5" s="38">
        <f>'Input Cost_MS2'!R13</f>
        <v>0</v>
      </c>
      <c r="U5" s="38">
        <f>'Input Cost_MS2'!S13</f>
        <v>0</v>
      </c>
      <c r="V5" s="38">
        <f>'Input Cost_MS2'!T13</f>
        <v>0</v>
      </c>
      <c r="W5" s="38">
        <f>'Input Cost_MS2'!U13</f>
        <v>0</v>
      </c>
      <c r="X5" s="38">
        <f>'Input Cost_MS2'!V13</f>
        <v>0</v>
      </c>
      <c r="Y5" s="38">
        <f>'Input Cost_MS2'!W13</f>
        <v>0</v>
      </c>
      <c r="Z5" s="38">
        <f>'Input Cost_MS2'!X13</f>
        <v>0</v>
      </c>
      <c r="AA5" s="38">
        <f>'Input Cost_MS2'!Y13</f>
        <v>0</v>
      </c>
      <c r="AB5" s="38">
        <f>'Input Cost_MS2'!Z13</f>
        <v>0</v>
      </c>
      <c r="AC5" s="38">
        <f>'Input Cost_MS2'!AA13</f>
        <v>0</v>
      </c>
      <c r="AD5" s="38">
        <f>'Input Cost_MS2'!AB13</f>
        <v>0</v>
      </c>
      <c r="AE5" s="38">
        <f>'Input Cost_MS2'!AC13</f>
        <v>0</v>
      </c>
      <c r="AF5" s="38">
        <f>'Input Cost_MS2'!AD13</f>
        <v>0</v>
      </c>
      <c r="AG5" s="38">
        <f>'Input Cost_MS2'!AE13</f>
        <v>0</v>
      </c>
      <c r="AH5" s="38">
        <f>'Input Cost_MS2'!AF13</f>
        <v>0</v>
      </c>
      <c r="AI5" s="38">
        <f>'Input Cost_MS2'!AG13</f>
        <v>0</v>
      </c>
      <c r="AJ5" s="38">
        <f>'Input Cost_MS2'!AH13</f>
        <v>0</v>
      </c>
      <c r="AK5" s="38">
        <f>'Input Cost_MS2'!AI13</f>
        <v>0</v>
      </c>
      <c r="AL5" s="38">
        <f>'Input Cost_MS2'!AJ13</f>
        <v>0</v>
      </c>
      <c r="AM5" s="38">
        <f>'Input Cost_MS2'!AK13</f>
        <v>0</v>
      </c>
      <c r="AN5" s="38">
        <f>'Input Cost_MS2'!AL13</f>
        <v>0</v>
      </c>
      <c r="AO5" s="38">
        <f>'Input Cost_MS2'!AM13</f>
        <v>0</v>
      </c>
      <c r="AP5" s="38">
        <f>'Input Cost_MS2'!AN13</f>
        <v>0</v>
      </c>
      <c r="AQ5" s="38">
        <f>'Input Cost_MS2'!AO13</f>
        <v>0</v>
      </c>
      <c r="AR5" s="38">
        <f>'Input Cost_MS2'!AP13</f>
        <v>0</v>
      </c>
      <c r="AS5" s="38">
        <f>'Input Cost_MS2'!AQ13</f>
        <v>0</v>
      </c>
      <c r="AT5" s="38">
        <f>'Input Cost_MS2'!AR13</f>
        <v>0</v>
      </c>
    </row>
    <row r="6" spans="1:46" ht="16.5" customHeight="1">
      <c r="A6" s="27" t="s">
        <v>13</v>
      </c>
      <c r="B6" s="758" t="s">
        <v>299</v>
      </c>
      <c r="C6" s="27"/>
      <c r="D6" s="28"/>
      <c r="E6" s="29"/>
      <c r="F6" s="42">
        <f>IF('Input Cost_MS2'!$D$116="PLN",'Input Cost_MS2'!D117*Währung!$B$13,'Input Cost_MS2'!D117)*(1+'Input Cost_MS2'!$C$117)</f>
        <v>0</v>
      </c>
      <c r="G6" s="42">
        <f>IF('Input Cost_MS2'!$D$116="PLN",'Input Cost_MS2'!E117*Währung!$B$13,'Input Cost_MS2'!E117)*(1+'Input Cost_MS2'!$C$117)</f>
        <v>0</v>
      </c>
      <c r="H6" s="42">
        <f>IF('Input Cost_MS2'!$D$116="PLN",'Input Cost_MS2'!F117*Währung!$B$13,'Input Cost_MS2'!F117)*(1+'Input Cost_MS2'!$C$117)</f>
        <v>0</v>
      </c>
      <c r="I6" s="42">
        <f>IF('Input Cost_MS2'!$D$116="PLN",'Input Cost_MS2'!G117*Währung!$B$13,'Input Cost_MS2'!G117)*(1+'Input Cost_MS2'!$C$117)</f>
        <v>0</v>
      </c>
      <c r="J6" s="42">
        <f>IF('Input Cost_MS2'!$D$116="PLN",'Input Cost_MS2'!H117*Währung!$B$13,'Input Cost_MS2'!H117)*(1+'Input Cost_MS2'!$C$117)</f>
        <v>0</v>
      </c>
      <c r="K6" s="42">
        <f>IF('Input Cost_MS2'!$D$116="PLN",'Input Cost_MS2'!I117*Währung!$B$13,'Input Cost_MS2'!I117)*(1+'Input Cost_MS2'!$C$117)</f>
        <v>0</v>
      </c>
      <c r="L6" s="42">
        <f>IF('Input Cost_MS2'!$D$116="PLN",'Input Cost_MS2'!J117*Währung!$B$13,'Input Cost_MS2'!J117)*(1+'Input Cost_MS2'!$C$117)</f>
        <v>0</v>
      </c>
      <c r="M6" s="42">
        <f>IF('Input Cost_MS2'!$D$116="PLN",'Input Cost_MS2'!K117*Währung!$B$13,'Input Cost_MS2'!K117)*(1+'Input Cost_MS2'!$C$117)</f>
        <v>0</v>
      </c>
      <c r="N6" s="42">
        <f>IF('Input Cost_MS2'!$D$116="PLN",'Input Cost_MS2'!L117*Währung!$B$13,'Input Cost_MS2'!L117)*(1+'Input Cost_MS2'!$C$117)</f>
        <v>0</v>
      </c>
      <c r="O6" s="42">
        <f>IF('Input Cost_MS2'!$D$116="PLN",'Input Cost_MS2'!M117*Währung!$B$13,'Input Cost_MS2'!M117)*(1+'Input Cost_MS2'!$C$117)</f>
        <v>0</v>
      </c>
      <c r="P6" s="42">
        <f>IF('Input Cost_MS2'!$D$116="PLN",'Input Cost_MS2'!N117*Währung!$B$13,'Input Cost_MS2'!N117)*(1+'Input Cost_MS2'!$C$117)</f>
        <v>0</v>
      </c>
      <c r="Q6" s="42">
        <f>IF('Input Cost_MS2'!$D$116="PLN",'Input Cost_MS2'!O117*Währung!$B$13,'Input Cost_MS2'!O117)*(1+'Input Cost_MS2'!$C$117)</f>
        <v>0</v>
      </c>
      <c r="R6" s="42">
        <f>IF('Input Cost_MS2'!$D$116="PLN",'Input Cost_MS2'!P117*Währung!$B$13,'Input Cost_MS2'!P117)*(1+'Input Cost_MS2'!$C$117)</f>
        <v>0</v>
      </c>
      <c r="S6" s="42">
        <f>IF('Input Cost_MS2'!$D$116="PLN",'Input Cost_MS2'!Q117*Währung!$B$13,'Input Cost_MS2'!Q117)*(1+'Input Cost_MS2'!$C$117)</f>
        <v>0</v>
      </c>
      <c r="T6" s="42">
        <f>IF('Input Cost_MS2'!$D$116="PLN",'Input Cost_MS2'!R117*Währung!$B$13,'Input Cost_MS2'!R117)*(1+'Input Cost_MS2'!$C$117)</f>
        <v>0</v>
      </c>
      <c r="U6" s="42">
        <f>IF('Input Cost_MS2'!$D$116="PLN",'Input Cost_MS2'!S117*Währung!$B$13,'Input Cost_MS2'!S117)*(1+'Input Cost_MS2'!$C$117)</f>
        <v>0</v>
      </c>
      <c r="V6" s="42">
        <f>IF('Input Cost_MS2'!$D$116="PLN",'Input Cost_MS2'!T117*Währung!$B$13,'Input Cost_MS2'!T117)*(1+'Input Cost_MS2'!$C$117)</f>
        <v>0</v>
      </c>
      <c r="W6" s="42">
        <f>IF('Input Cost_MS2'!$D$116="PLN",'Input Cost_MS2'!U117*Währung!$B$13,'Input Cost_MS2'!U117)*(1+'Input Cost_MS2'!$C$117)</f>
        <v>0</v>
      </c>
      <c r="X6" s="42">
        <f>IF('Input Cost_MS2'!$D$116="PLN",'Input Cost_MS2'!V117*Währung!$B$13,'Input Cost_MS2'!V117)*(1+'Input Cost_MS2'!$C$117)</f>
        <v>0</v>
      </c>
      <c r="Y6" s="42">
        <f>IF('Input Cost_MS2'!$D$116="PLN",'Input Cost_MS2'!W117*Währung!$B$13,'Input Cost_MS2'!W117)*(1+'Input Cost_MS2'!$C$117)</f>
        <v>0</v>
      </c>
      <c r="Z6" s="42">
        <f>IF('Input Cost_MS2'!$D$116="PLN",'Input Cost_MS2'!X117*Währung!$B$13,'Input Cost_MS2'!X117)*(1+'Input Cost_MS2'!$C$117)</f>
        <v>0</v>
      </c>
      <c r="AA6" s="42">
        <f>IF('Input Cost_MS2'!$D$116="PLN",'Input Cost_MS2'!Y117*Währung!$B$13,'Input Cost_MS2'!Y117)*(1+'Input Cost_MS2'!$C$117)</f>
        <v>0</v>
      </c>
      <c r="AB6" s="42">
        <f>IF('Input Cost_MS2'!$D$116="PLN",'Input Cost_MS2'!Z117*Währung!$B$13,'Input Cost_MS2'!Z117)*(1+'Input Cost_MS2'!$C$117)</f>
        <v>0</v>
      </c>
      <c r="AC6" s="42">
        <f>IF('Input Cost_MS2'!$D$116="PLN",'Input Cost_MS2'!AA117*Währung!$B$13,'Input Cost_MS2'!AA117)*(1+'Input Cost_MS2'!$C$117)</f>
        <v>0</v>
      </c>
      <c r="AD6" s="42">
        <f>IF('Input Cost_MS2'!$D$116="PLN",'Input Cost_MS2'!AB117*Währung!$B$13,'Input Cost_MS2'!AB117)*(1+'Input Cost_MS2'!$C$117)</f>
        <v>0</v>
      </c>
      <c r="AE6" s="42">
        <f>IF('Input Cost_MS2'!$D$116="PLN",'Input Cost_MS2'!AC117*Währung!$B$13,'Input Cost_MS2'!AC117)*(1+'Input Cost_MS2'!$C$117)</f>
        <v>0</v>
      </c>
      <c r="AF6" s="42">
        <f>IF('Input Cost_MS2'!$D$116="PLN",'Input Cost_MS2'!AD117*Währung!$B$13,'Input Cost_MS2'!AD117)*(1+'Input Cost_MS2'!$C$117)</f>
        <v>0</v>
      </c>
      <c r="AG6" s="42">
        <f>IF('Input Cost_MS2'!$D$116="PLN",'Input Cost_MS2'!AE117*Währung!$B$13,'Input Cost_MS2'!AE117)*(1+'Input Cost_MS2'!$C$117)</f>
        <v>0</v>
      </c>
      <c r="AH6" s="42">
        <f>IF('Input Cost_MS2'!$D$116="PLN",'Input Cost_MS2'!AF117*Währung!$B$13,'Input Cost_MS2'!AF117)*(1+'Input Cost_MS2'!$C$117)</f>
        <v>0</v>
      </c>
      <c r="AI6" s="42">
        <f>IF('Input Cost_MS2'!$D$116="PLN",'Input Cost_MS2'!AG117*Währung!$B$13,'Input Cost_MS2'!AG117)*(1+'Input Cost_MS2'!$C$117)</f>
        <v>0</v>
      </c>
      <c r="AJ6" s="42">
        <f>IF('Input Cost_MS2'!$D$116="PLN",'Input Cost_MS2'!AH117*Währung!$B$13,'Input Cost_MS2'!AH117)*(1+'Input Cost_MS2'!$C$117)</f>
        <v>0</v>
      </c>
      <c r="AK6" s="42">
        <f>IF('Input Cost_MS2'!$D$116="PLN",'Input Cost_MS2'!AI117*Währung!$B$13,'Input Cost_MS2'!AI117)*(1+'Input Cost_MS2'!$C$117)</f>
        <v>0</v>
      </c>
      <c r="AL6" s="42">
        <f>IF('Input Cost_MS2'!$D$116="PLN",'Input Cost_MS2'!AJ117*Währung!$B$13,'Input Cost_MS2'!AJ117)*(1+'Input Cost_MS2'!$C$117)</f>
        <v>0</v>
      </c>
      <c r="AM6" s="42">
        <f>IF('Input Cost_MS2'!$D$116="PLN",'Input Cost_MS2'!AK117*Währung!$B$13,'Input Cost_MS2'!AK117)*(1+'Input Cost_MS2'!$C$117)</f>
        <v>0</v>
      </c>
      <c r="AN6" s="42">
        <f>IF('Input Cost_MS2'!$D$116="PLN",'Input Cost_MS2'!AL117*Währung!$B$13,'Input Cost_MS2'!AL117)*(1+'Input Cost_MS2'!$C$117)</f>
        <v>0</v>
      </c>
      <c r="AO6" s="42">
        <f>IF('Input Cost_MS2'!$D$116="PLN",'Input Cost_MS2'!AM117*Währung!$B$13,'Input Cost_MS2'!AM117)*(1+'Input Cost_MS2'!$C$117)</f>
        <v>0</v>
      </c>
      <c r="AP6" s="42">
        <f>IF('Input Cost_MS2'!$D$116="PLN",'Input Cost_MS2'!AN117*Währung!$B$13,'Input Cost_MS2'!AN117)*(1+'Input Cost_MS2'!$C$117)</f>
        <v>0</v>
      </c>
      <c r="AQ6" s="42">
        <f>IF('Input Cost_MS2'!$D$116="PLN",'Input Cost_MS2'!AO117*Währung!$B$13,'Input Cost_MS2'!AO117)*(1+'Input Cost_MS2'!$C$117)</f>
        <v>0</v>
      </c>
      <c r="AR6" s="42">
        <f>IF('Input Cost_MS2'!$D$116="PLN",'Input Cost_MS2'!AP117*Währung!$B$13,'Input Cost_MS2'!AP117)*(1+'Input Cost_MS2'!$C$117)</f>
        <v>0</v>
      </c>
      <c r="AS6" s="42">
        <f>IF('Input Cost_MS2'!$D$116="PLN",'Input Cost_MS2'!AQ117*Währung!$B$13,'Input Cost_MS2'!AQ117)*(1+'Input Cost_MS2'!$C$117)</f>
        <v>0</v>
      </c>
      <c r="AT6" s="42">
        <f>IF('Input Cost_MS2'!$D$116="PLN",'Input Cost_MS2'!AR117*Währung!$B$13,'Input Cost_MS2'!AR117)*(1+'Input Cost_MS2'!$C$117)</f>
        <v>0</v>
      </c>
    </row>
    <row r="7" spans="1:46" ht="8.25" customHeight="1">
      <c r="A7" s="7"/>
      <c r="B7" s="271"/>
      <c r="C7" s="7"/>
      <c r="D7" s="8"/>
      <c r="E7" s="9"/>
      <c r="F7" s="39"/>
      <c r="G7" s="39"/>
      <c r="H7" s="39"/>
      <c r="I7" s="39"/>
      <c r="J7" s="39"/>
      <c r="K7" s="39"/>
      <c r="L7" s="39"/>
      <c r="M7" s="39"/>
      <c r="N7" s="39"/>
      <c r="O7" s="39"/>
      <c r="P7" s="39"/>
      <c r="Q7" s="39"/>
      <c r="R7" s="39"/>
      <c r="S7" s="39"/>
      <c r="T7" s="39"/>
      <c r="U7" s="39"/>
      <c r="V7" s="39"/>
      <c r="W7" s="39"/>
      <c r="X7" s="39"/>
      <c r="Y7" s="39"/>
      <c r="Z7" s="39"/>
      <c r="AA7" s="39"/>
      <c r="AB7" s="39"/>
      <c r="AC7" s="39"/>
      <c r="AD7" s="39"/>
      <c r="AE7" s="39"/>
      <c r="AF7" s="39"/>
      <c r="AG7" s="39"/>
      <c r="AH7" s="39"/>
      <c r="AI7" s="39"/>
      <c r="AJ7" s="39"/>
      <c r="AK7" s="39"/>
      <c r="AL7" s="39"/>
      <c r="AM7" s="39"/>
      <c r="AN7" s="39"/>
      <c r="AO7" s="39"/>
      <c r="AP7" s="39"/>
      <c r="AQ7" s="39"/>
      <c r="AR7" s="39"/>
      <c r="AS7" s="39"/>
      <c r="AT7" s="39"/>
    </row>
    <row r="8" spans="1:46" ht="16.5" customHeight="1">
      <c r="A8" s="7" t="s">
        <v>388</v>
      </c>
      <c r="B8" s="271" t="s">
        <v>299</v>
      </c>
      <c r="C8" s="7"/>
      <c r="D8" s="8"/>
      <c r="E8" s="9"/>
      <c r="F8" s="39">
        <f>IF('Input Cost_MS2'!$D$116="PLN",'Input Cost_MS2'!D118*Währung!$B$13,'Input Cost_MS2'!D118)*(1+'Input Cost_MS2'!$C$118)</f>
        <v>0</v>
      </c>
      <c r="G8" s="39">
        <f>IF('Input Cost_MS2'!$D$116="PLN",'Input Cost_MS2'!E118*Währung!$B$13,'Input Cost_MS2'!E118)*(1+'Input Cost_MS2'!$C$118)</f>
        <v>0</v>
      </c>
      <c r="H8" s="39">
        <f>IF('Input Cost_MS2'!$D$116="PLN",'Input Cost_MS2'!F118*Währung!$B$13,'Input Cost_MS2'!F118)*(1+'Input Cost_MS2'!$C$118)</f>
        <v>0</v>
      </c>
      <c r="I8" s="39">
        <f>IF('Input Cost_MS2'!$D$116="PLN",'Input Cost_MS2'!G118*Währung!$B$13,'Input Cost_MS2'!G118)*(1+'Input Cost_MS2'!$C$118)</f>
        <v>0</v>
      </c>
      <c r="J8" s="39">
        <f>IF('Input Cost_MS2'!$D$116="PLN",'Input Cost_MS2'!H118*Währung!$B$13,'Input Cost_MS2'!H118)*(1+'Input Cost_MS2'!$C$118)</f>
        <v>0</v>
      </c>
      <c r="K8" s="39">
        <f>IF('Input Cost_MS2'!$D$116="PLN",'Input Cost_MS2'!I118*Währung!$B$13,'Input Cost_MS2'!I118)*(1+'Input Cost_MS2'!$C$118)</f>
        <v>0</v>
      </c>
      <c r="L8" s="39">
        <f>IF('Input Cost_MS2'!$D$116="PLN",'Input Cost_MS2'!J118*Währung!$B$13,'Input Cost_MS2'!J118)*(1+'Input Cost_MS2'!$C$118)</f>
        <v>0</v>
      </c>
      <c r="M8" s="39">
        <f>IF('Input Cost_MS2'!$D$116="PLN",'Input Cost_MS2'!K118*Währung!$B$13,'Input Cost_MS2'!K118)*(1+'Input Cost_MS2'!$C$118)</f>
        <v>0</v>
      </c>
      <c r="N8" s="39">
        <f>IF('Input Cost_MS2'!$D$116="PLN",'Input Cost_MS2'!L118*Währung!$B$13,'Input Cost_MS2'!L118)*(1+'Input Cost_MS2'!$C$118)</f>
        <v>0</v>
      </c>
      <c r="O8" s="39">
        <f>IF('Input Cost_MS2'!$D$116="PLN",'Input Cost_MS2'!M118*Währung!$B$13,'Input Cost_MS2'!M118)*(1+'Input Cost_MS2'!$C$118)</f>
        <v>0</v>
      </c>
      <c r="P8" s="39">
        <f>IF('Input Cost_MS2'!$D$116="PLN",'Input Cost_MS2'!N118*Währung!$B$13,'Input Cost_MS2'!N118)*(1+'Input Cost_MS2'!$C$118)</f>
        <v>0</v>
      </c>
      <c r="Q8" s="39">
        <f>IF('Input Cost_MS2'!$D$116="PLN",'Input Cost_MS2'!O118*Währung!$B$13,'Input Cost_MS2'!O118)*(1+'Input Cost_MS2'!$C$118)</f>
        <v>0</v>
      </c>
      <c r="R8" s="39">
        <f>IF('Input Cost_MS2'!$D$116="PLN",'Input Cost_MS2'!P118*Währung!$B$13,'Input Cost_MS2'!P118)*(1+'Input Cost_MS2'!$C$118)</f>
        <v>0</v>
      </c>
      <c r="S8" s="39">
        <f>IF('Input Cost_MS2'!$D$116="PLN",'Input Cost_MS2'!Q118*Währung!$B$13,'Input Cost_MS2'!Q118)*(1+'Input Cost_MS2'!$C$118)</f>
        <v>0</v>
      </c>
      <c r="T8" s="39">
        <f>IF('Input Cost_MS2'!$D$116="PLN",'Input Cost_MS2'!R118*Währung!$B$13,'Input Cost_MS2'!R118)*(1+'Input Cost_MS2'!$C$118)</f>
        <v>0</v>
      </c>
      <c r="U8" s="39">
        <f>IF('Input Cost_MS2'!$D$116="PLN",'Input Cost_MS2'!S118*Währung!$B$13,'Input Cost_MS2'!S118)*(1+'Input Cost_MS2'!$C$118)</f>
        <v>0</v>
      </c>
      <c r="V8" s="39">
        <f>IF('Input Cost_MS2'!$D$116="PLN",'Input Cost_MS2'!T118*Währung!$B$13,'Input Cost_MS2'!T118)*(1+'Input Cost_MS2'!$C$118)</f>
        <v>0</v>
      </c>
      <c r="W8" s="39">
        <f>IF('Input Cost_MS2'!$D$116="PLN",'Input Cost_MS2'!U118*Währung!$B$13,'Input Cost_MS2'!U118)*(1+'Input Cost_MS2'!$C$118)</f>
        <v>0</v>
      </c>
      <c r="X8" s="39">
        <f>IF('Input Cost_MS2'!$D$116="PLN",'Input Cost_MS2'!V118*Währung!$B$13,'Input Cost_MS2'!V118)*(1+'Input Cost_MS2'!$C$118)</f>
        <v>0</v>
      </c>
      <c r="Y8" s="39">
        <f>IF('Input Cost_MS2'!$D$116="PLN",'Input Cost_MS2'!W118*Währung!$B$13,'Input Cost_MS2'!W118)*(1+'Input Cost_MS2'!$C$118)</f>
        <v>0</v>
      </c>
      <c r="Z8" s="39">
        <f>IF('Input Cost_MS2'!$D$116="PLN",'Input Cost_MS2'!X118*Währung!$B$13,'Input Cost_MS2'!X118)*(1+'Input Cost_MS2'!$C$118)</f>
        <v>0</v>
      </c>
      <c r="AA8" s="39">
        <f>IF('Input Cost_MS2'!$D$116="PLN",'Input Cost_MS2'!Y118*Währung!$B$13,'Input Cost_MS2'!Y118)*(1+'Input Cost_MS2'!$C$118)</f>
        <v>0</v>
      </c>
      <c r="AB8" s="39">
        <f>IF('Input Cost_MS2'!$D$116="PLN",'Input Cost_MS2'!Z118*Währung!$B$13,'Input Cost_MS2'!Z118)*(1+'Input Cost_MS2'!$C$118)</f>
        <v>0</v>
      </c>
      <c r="AC8" s="39">
        <f>IF('Input Cost_MS2'!$D$116="PLN",'Input Cost_MS2'!AA118*Währung!$B$13,'Input Cost_MS2'!AA118)*(1+'Input Cost_MS2'!$C$118)</f>
        <v>0</v>
      </c>
      <c r="AD8" s="39">
        <f>IF('Input Cost_MS2'!$D$116="PLN",'Input Cost_MS2'!AB118*Währung!$B$13,'Input Cost_MS2'!AB118)*(1+'Input Cost_MS2'!$C$118)</f>
        <v>0</v>
      </c>
      <c r="AE8" s="39">
        <f>IF('Input Cost_MS2'!$D$116="PLN",'Input Cost_MS2'!AC118*Währung!$B$13,'Input Cost_MS2'!AC118)*(1+'Input Cost_MS2'!$C$118)</f>
        <v>0</v>
      </c>
      <c r="AF8" s="39">
        <f>IF('Input Cost_MS2'!$D$116="PLN",'Input Cost_MS2'!AD118*Währung!$B$13,'Input Cost_MS2'!AD118)*(1+'Input Cost_MS2'!$C$118)</f>
        <v>0</v>
      </c>
      <c r="AG8" s="39">
        <f>IF('Input Cost_MS2'!$D$116="PLN",'Input Cost_MS2'!AE118*Währung!$B$13,'Input Cost_MS2'!AE118)*(1+'Input Cost_MS2'!$C$118)</f>
        <v>0</v>
      </c>
      <c r="AH8" s="39">
        <f>IF('Input Cost_MS2'!$D$116="PLN",'Input Cost_MS2'!AF118*Währung!$B$13,'Input Cost_MS2'!AF118)*(1+'Input Cost_MS2'!$C$118)</f>
        <v>0</v>
      </c>
      <c r="AI8" s="39">
        <f>IF('Input Cost_MS2'!$D$116="PLN",'Input Cost_MS2'!AG118*Währung!$B$13,'Input Cost_MS2'!AG118)*(1+'Input Cost_MS2'!$C$118)</f>
        <v>0</v>
      </c>
      <c r="AJ8" s="39">
        <f>IF('Input Cost_MS2'!$D$116="PLN",'Input Cost_MS2'!AH118*Währung!$B$13,'Input Cost_MS2'!AH118)*(1+'Input Cost_MS2'!$C$118)</f>
        <v>0</v>
      </c>
      <c r="AK8" s="39">
        <f>IF('Input Cost_MS2'!$D$116="PLN",'Input Cost_MS2'!AI118*Währung!$B$13,'Input Cost_MS2'!AI118)*(1+'Input Cost_MS2'!$C$118)</f>
        <v>0</v>
      </c>
      <c r="AL8" s="39">
        <f>IF('Input Cost_MS2'!$D$116="PLN",'Input Cost_MS2'!AJ118*Währung!$B$13,'Input Cost_MS2'!AJ118)*(1+'Input Cost_MS2'!$C$118)</f>
        <v>0</v>
      </c>
      <c r="AM8" s="39">
        <f>IF('Input Cost_MS2'!$D$116="PLN",'Input Cost_MS2'!AK118*Währung!$B$13,'Input Cost_MS2'!AK118)*(1+'Input Cost_MS2'!$C$118)</f>
        <v>0</v>
      </c>
      <c r="AN8" s="39">
        <f>IF('Input Cost_MS2'!$D$116="PLN",'Input Cost_MS2'!AL118*Währung!$B$13,'Input Cost_MS2'!AL118)*(1+'Input Cost_MS2'!$C$118)</f>
        <v>0</v>
      </c>
      <c r="AO8" s="39">
        <f>IF('Input Cost_MS2'!$D$116="PLN",'Input Cost_MS2'!AM118*Währung!$B$13,'Input Cost_MS2'!AM118)*(1+'Input Cost_MS2'!$C$118)</f>
        <v>0</v>
      </c>
      <c r="AP8" s="39">
        <f>IF('Input Cost_MS2'!$D$116="PLN",'Input Cost_MS2'!AN118*Währung!$B$13,'Input Cost_MS2'!AN118)*(1+'Input Cost_MS2'!$C$118)</f>
        <v>0</v>
      </c>
      <c r="AQ8" s="39">
        <f>IF('Input Cost_MS2'!$D$116="PLN",'Input Cost_MS2'!AO118*Währung!$B$13,'Input Cost_MS2'!AO118)*(1+'Input Cost_MS2'!$C$118)</f>
        <v>0</v>
      </c>
      <c r="AR8" s="39">
        <f>IF('Input Cost_MS2'!$D$116="PLN",'Input Cost_MS2'!AP118*Währung!$B$13,'Input Cost_MS2'!AP118)*(1+'Input Cost_MS2'!$C$118)</f>
        <v>0</v>
      </c>
      <c r="AS8" s="39">
        <f>IF('Input Cost_MS2'!$D$116="PLN",'Input Cost_MS2'!AQ118*Währung!$B$13,'Input Cost_MS2'!AQ118)*(1+'Input Cost_MS2'!$C$118)</f>
        <v>0</v>
      </c>
      <c r="AT8" s="39">
        <f>IF('Input Cost_MS2'!$D$116="PLN",'Input Cost_MS2'!AR118*Währung!$B$13,'Input Cost_MS2'!AR118)*(1+'Input Cost_MS2'!$C$118)</f>
        <v>0</v>
      </c>
    </row>
    <row r="9" spans="1:46" ht="16.5" customHeight="1">
      <c r="A9" s="7" t="s">
        <v>389</v>
      </c>
      <c r="B9" s="271" t="s">
        <v>299</v>
      </c>
      <c r="C9" s="7"/>
      <c r="D9" s="8"/>
      <c r="E9" s="9"/>
      <c r="F9" s="41">
        <f>IF('Input Cost_MS2'!$D$116="PLN",'Input Cost_MS2'!D119*Währung!$B$13,'Input Cost_MS2'!D119)*(1+'Input Cost_MS2'!$C$119)</f>
        <v>0</v>
      </c>
      <c r="G9" s="41">
        <f>IF('Input Cost_MS2'!$D$116="PLN",'Input Cost_MS2'!E119*Währung!$B$13,'Input Cost_MS2'!E119)*(1+'Input Cost_MS2'!$C$119)</f>
        <v>0</v>
      </c>
      <c r="H9" s="41">
        <f>IF('Input Cost_MS2'!$D$116="PLN",'Input Cost_MS2'!F119*Währung!$B$13,'Input Cost_MS2'!F119)*(1+'Input Cost_MS2'!$C$119)</f>
        <v>0</v>
      </c>
      <c r="I9" s="41">
        <f>IF('Input Cost_MS2'!$D$116="PLN",'Input Cost_MS2'!G119*Währung!$B$13,'Input Cost_MS2'!G119)*(1+'Input Cost_MS2'!$C$119)</f>
        <v>0</v>
      </c>
      <c r="J9" s="41">
        <f>IF('Input Cost_MS2'!$D$116="PLN",'Input Cost_MS2'!H119*Währung!$B$13,'Input Cost_MS2'!H119)*(1+'Input Cost_MS2'!$C$119)</f>
        <v>0</v>
      </c>
      <c r="K9" s="41">
        <f>IF('Input Cost_MS2'!$D$116="PLN",'Input Cost_MS2'!I119*Währung!$B$13,'Input Cost_MS2'!I119)*(1+'Input Cost_MS2'!$C$119)</f>
        <v>0</v>
      </c>
      <c r="L9" s="41">
        <f>IF('Input Cost_MS2'!$D$116="PLN",'Input Cost_MS2'!J119*Währung!$B$13,'Input Cost_MS2'!J119)*(1+'Input Cost_MS2'!$C$119)</f>
        <v>0</v>
      </c>
      <c r="M9" s="41">
        <f>IF('Input Cost_MS2'!$D$116="PLN",'Input Cost_MS2'!K119*Währung!$B$13,'Input Cost_MS2'!K119)*(1+'Input Cost_MS2'!$C$119)</f>
        <v>0</v>
      </c>
      <c r="N9" s="41">
        <f>IF('Input Cost_MS2'!$D$116="PLN",'Input Cost_MS2'!L119*Währung!$B$13,'Input Cost_MS2'!L119)*(1+'Input Cost_MS2'!$C$119)</f>
        <v>0</v>
      </c>
      <c r="O9" s="41">
        <f>IF('Input Cost_MS2'!$D$116="PLN",'Input Cost_MS2'!M119*Währung!$B$13,'Input Cost_MS2'!M119)*(1+'Input Cost_MS2'!$C$119)</f>
        <v>0</v>
      </c>
      <c r="P9" s="41">
        <f>IF('Input Cost_MS2'!$D$116="PLN",'Input Cost_MS2'!N119*Währung!$B$13,'Input Cost_MS2'!N119)*(1+'Input Cost_MS2'!$C$119)</f>
        <v>0</v>
      </c>
      <c r="Q9" s="41">
        <f>IF('Input Cost_MS2'!$D$116="PLN",'Input Cost_MS2'!O119*Währung!$B$13,'Input Cost_MS2'!O119)*(1+'Input Cost_MS2'!$C$119)</f>
        <v>0</v>
      </c>
      <c r="R9" s="41">
        <f>IF('Input Cost_MS2'!$D$116="PLN",'Input Cost_MS2'!P119*Währung!$B$13,'Input Cost_MS2'!P119)*(1+'Input Cost_MS2'!$C$119)</f>
        <v>0</v>
      </c>
      <c r="S9" s="41">
        <f>IF('Input Cost_MS2'!$D$116="PLN",'Input Cost_MS2'!Q119*Währung!$B$13,'Input Cost_MS2'!Q119)*(1+'Input Cost_MS2'!$C$119)</f>
        <v>0</v>
      </c>
      <c r="T9" s="41">
        <f>IF('Input Cost_MS2'!$D$116="PLN",'Input Cost_MS2'!R119*Währung!$B$13,'Input Cost_MS2'!R119)*(1+'Input Cost_MS2'!$C$119)</f>
        <v>0</v>
      </c>
      <c r="U9" s="41">
        <f>IF('Input Cost_MS2'!$D$116="PLN",'Input Cost_MS2'!S119*Währung!$B$13,'Input Cost_MS2'!S119)*(1+'Input Cost_MS2'!$C$119)</f>
        <v>0</v>
      </c>
      <c r="V9" s="41">
        <f>IF('Input Cost_MS2'!$D$116="PLN",'Input Cost_MS2'!T119*Währung!$B$13,'Input Cost_MS2'!T119)*(1+'Input Cost_MS2'!$C$119)</f>
        <v>0</v>
      </c>
      <c r="W9" s="41">
        <f>IF('Input Cost_MS2'!$D$116="PLN",'Input Cost_MS2'!U119*Währung!$B$13,'Input Cost_MS2'!U119)*(1+'Input Cost_MS2'!$C$119)</f>
        <v>0</v>
      </c>
      <c r="X9" s="41">
        <f>IF('Input Cost_MS2'!$D$116="PLN",'Input Cost_MS2'!V119*Währung!$B$13,'Input Cost_MS2'!V119)*(1+'Input Cost_MS2'!$C$119)</f>
        <v>0</v>
      </c>
      <c r="Y9" s="41">
        <f>IF('Input Cost_MS2'!$D$116="PLN",'Input Cost_MS2'!W119*Währung!$B$13,'Input Cost_MS2'!W119)*(1+'Input Cost_MS2'!$C$119)</f>
        <v>0</v>
      </c>
      <c r="Z9" s="41">
        <f>IF('Input Cost_MS2'!$D$116="PLN",'Input Cost_MS2'!X119*Währung!$B$13,'Input Cost_MS2'!X119)*(1+'Input Cost_MS2'!$C$119)</f>
        <v>0</v>
      </c>
      <c r="AA9" s="41">
        <f>IF('Input Cost_MS2'!$D$116="PLN",'Input Cost_MS2'!Y119*Währung!$B$13,'Input Cost_MS2'!Y119)*(1+'Input Cost_MS2'!$C$119)</f>
        <v>0</v>
      </c>
      <c r="AB9" s="41">
        <f>IF('Input Cost_MS2'!$D$116="PLN",'Input Cost_MS2'!Z119*Währung!$B$13,'Input Cost_MS2'!Z119)*(1+'Input Cost_MS2'!$C$119)</f>
        <v>0</v>
      </c>
      <c r="AC9" s="41">
        <f>IF('Input Cost_MS2'!$D$116="PLN",'Input Cost_MS2'!AA119*Währung!$B$13,'Input Cost_MS2'!AA119)*(1+'Input Cost_MS2'!$C$119)</f>
        <v>0</v>
      </c>
      <c r="AD9" s="41">
        <f>IF('Input Cost_MS2'!$D$116="PLN",'Input Cost_MS2'!AB119*Währung!$B$13,'Input Cost_MS2'!AB119)*(1+'Input Cost_MS2'!$C$119)</f>
        <v>0</v>
      </c>
      <c r="AE9" s="41">
        <f>IF('Input Cost_MS2'!$D$116="PLN",'Input Cost_MS2'!AC119*Währung!$B$13,'Input Cost_MS2'!AC119)*(1+'Input Cost_MS2'!$C$119)</f>
        <v>0</v>
      </c>
      <c r="AF9" s="41">
        <f>IF('Input Cost_MS2'!$D$116="PLN",'Input Cost_MS2'!AD119*Währung!$B$13,'Input Cost_MS2'!AD119)*(1+'Input Cost_MS2'!$C$119)</f>
        <v>0</v>
      </c>
      <c r="AG9" s="41">
        <f>IF('Input Cost_MS2'!$D$116="PLN",'Input Cost_MS2'!AE119*Währung!$B$13,'Input Cost_MS2'!AE119)*(1+'Input Cost_MS2'!$C$119)</f>
        <v>0</v>
      </c>
      <c r="AH9" s="41">
        <f>IF('Input Cost_MS2'!$D$116="PLN",'Input Cost_MS2'!AF119*Währung!$B$13,'Input Cost_MS2'!AF119)*(1+'Input Cost_MS2'!$C$119)</f>
        <v>0</v>
      </c>
      <c r="AI9" s="41">
        <f>IF('Input Cost_MS2'!$D$116="PLN",'Input Cost_MS2'!AG119*Währung!$B$13,'Input Cost_MS2'!AG119)*(1+'Input Cost_MS2'!$C$119)</f>
        <v>0</v>
      </c>
      <c r="AJ9" s="41">
        <f>IF('Input Cost_MS2'!$D$116="PLN",'Input Cost_MS2'!AH119*Währung!$B$13,'Input Cost_MS2'!AH119)*(1+'Input Cost_MS2'!$C$119)</f>
        <v>0</v>
      </c>
      <c r="AK9" s="41">
        <f>IF('Input Cost_MS2'!$D$116="PLN",'Input Cost_MS2'!AI119*Währung!$B$13,'Input Cost_MS2'!AI119)*(1+'Input Cost_MS2'!$C$119)</f>
        <v>0</v>
      </c>
      <c r="AL9" s="41">
        <f>IF('Input Cost_MS2'!$D$116="PLN",'Input Cost_MS2'!AJ119*Währung!$B$13,'Input Cost_MS2'!AJ119)*(1+'Input Cost_MS2'!$C$119)</f>
        <v>0</v>
      </c>
      <c r="AM9" s="41">
        <f>IF('Input Cost_MS2'!$D$116="PLN",'Input Cost_MS2'!AK119*Währung!$B$13,'Input Cost_MS2'!AK119)*(1+'Input Cost_MS2'!$C$119)</f>
        <v>0</v>
      </c>
      <c r="AN9" s="41">
        <f>IF('Input Cost_MS2'!$D$116="PLN",'Input Cost_MS2'!AL119*Währung!$B$13,'Input Cost_MS2'!AL119)*(1+'Input Cost_MS2'!$C$119)</f>
        <v>0</v>
      </c>
      <c r="AO9" s="41">
        <f>IF('Input Cost_MS2'!$D$116="PLN",'Input Cost_MS2'!AM119*Währung!$B$13,'Input Cost_MS2'!AM119)*(1+'Input Cost_MS2'!$C$119)</f>
        <v>0</v>
      </c>
      <c r="AP9" s="41">
        <f>IF('Input Cost_MS2'!$D$116="PLN",'Input Cost_MS2'!AN119*Währung!$B$13,'Input Cost_MS2'!AN119)*(1+'Input Cost_MS2'!$C$119)</f>
        <v>0</v>
      </c>
      <c r="AQ9" s="41">
        <f>IF('Input Cost_MS2'!$D$116="PLN",'Input Cost_MS2'!AO119*Währung!$B$13,'Input Cost_MS2'!AO119)*(1+'Input Cost_MS2'!$C$119)</f>
        <v>0</v>
      </c>
      <c r="AR9" s="41">
        <f>IF('Input Cost_MS2'!$D$116="PLN",'Input Cost_MS2'!AP119*Währung!$B$13,'Input Cost_MS2'!AP119)*(1+'Input Cost_MS2'!$C$119)</f>
        <v>0</v>
      </c>
      <c r="AS9" s="41">
        <f>IF('Input Cost_MS2'!$D$116="PLN",'Input Cost_MS2'!AQ119*Währung!$B$13,'Input Cost_MS2'!AQ119)*(1+'Input Cost_MS2'!$C$119)</f>
        <v>0</v>
      </c>
      <c r="AT9" s="41">
        <f>IF('Input Cost_MS2'!$D$116="PLN",'Input Cost_MS2'!AR119*Währung!$B$13,'Input Cost_MS2'!AR119)*(1+'Input Cost_MS2'!$C$119)</f>
        <v>0</v>
      </c>
    </row>
    <row r="10" spans="1:46" ht="16.5" customHeight="1">
      <c r="A10" s="4" t="s">
        <v>390</v>
      </c>
      <c r="B10" s="759" t="s">
        <v>299</v>
      </c>
      <c r="C10" s="4"/>
      <c r="D10" s="19"/>
      <c r="E10" s="5"/>
      <c r="F10" s="44">
        <f>F9+F8</f>
        <v>0</v>
      </c>
      <c r="G10" s="44">
        <f t="shared" ref="G10:AT10" si="1">G9+G8</f>
        <v>0</v>
      </c>
      <c r="H10" s="44">
        <f t="shared" si="1"/>
        <v>0</v>
      </c>
      <c r="I10" s="44">
        <f t="shared" si="1"/>
        <v>0</v>
      </c>
      <c r="J10" s="44">
        <f t="shared" si="1"/>
        <v>0</v>
      </c>
      <c r="K10" s="44">
        <f t="shared" si="1"/>
        <v>0</v>
      </c>
      <c r="L10" s="44">
        <f t="shared" si="1"/>
        <v>0</v>
      </c>
      <c r="M10" s="44">
        <f t="shared" si="1"/>
        <v>0</v>
      </c>
      <c r="N10" s="44">
        <f t="shared" si="1"/>
        <v>0</v>
      </c>
      <c r="O10" s="44">
        <f t="shared" si="1"/>
        <v>0</v>
      </c>
      <c r="P10" s="44">
        <f t="shared" si="1"/>
        <v>0</v>
      </c>
      <c r="Q10" s="44">
        <f t="shared" si="1"/>
        <v>0</v>
      </c>
      <c r="R10" s="44">
        <f t="shared" si="1"/>
        <v>0</v>
      </c>
      <c r="S10" s="44">
        <f t="shared" si="1"/>
        <v>0</v>
      </c>
      <c r="T10" s="44">
        <f t="shared" si="1"/>
        <v>0</v>
      </c>
      <c r="U10" s="44">
        <f t="shared" si="1"/>
        <v>0</v>
      </c>
      <c r="V10" s="44">
        <f t="shared" si="1"/>
        <v>0</v>
      </c>
      <c r="W10" s="44">
        <f t="shared" si="1"/>
        <v>0</v>
      </c>
      <c r="X10" s="44">
        <f t="shared" si="1"/>
        <v>0</v>
      </c>
      <c r="Y10" s="44">
        <f t="shared" si="1"/>
        <v>0</v>
      </c>
      <c r="Z10" s="44">
        <f t="shared" si="1"/>
        <v>0</v>
      </c>
      <c r="AA10" s="44">
        <f t="shared" si="1"/>
        <v>0</v>
      </c>
      <c r="AB10" s="44">
        <f t="shared" si="1"/>
        <v>0</v>
      </c>
      <c r="AC10" s="44">
        <f t="shared" si="1"/>
        <v>0</v>
      </c>
      <c r="AD10" s="44">
        <f t="shared" si="1"/>
        <v>0</v>
      </c>
      <c r="AE10" s="44">
        <f t="shared" si="1"/>
        <v>0</v>
      </c>
      <c r="AF10" s="44">
        <f t="shared" si="1"/>
        <v>0</v>
      </c>
      <c r="AG10" s="44">
        <f t="shared" si="1"/>
        <v>0</v>
      </c>
      <c r="AH10" s="44">
        <f t="shared" si="1"/>
        <v>0</v>
      </c>
      <c r="AI10" s="44">
        <f t="shared" si="1"/>
        <v>0</v>
      </c>
      <c r="AJ10" s="44">
        <f t="shared" si="1"/>
        <v>0</v>
      </c>
      <c r="AK10" s="44">
        <f t="shared" si="1"/>
        <v>0</v>
      </c>
      <c r="AL10" s="44">
        <f t="shared" si="1"/>
        <v>0</v>
      </c>
      <c r="AM10" s="44">
        <f t="shared" si="1"/>
        <v>0</v>
      </c>
      <c r="AN10" s="44">
        <f t="shared" si="1"/>
        <v>0</v>
      </c>
      <c r="AO10" s="44">
        <f t="shared" si="1"/>
        <v>0</v>
      </c>
      <c r="AP10" s="44">
        <f t="shared" si="1"/>
        <v>0</v>
      </c>
      <c r="AQ10" s="44">
        <f t="shared" si="1"/>
        <v>0</v>
      </c>
      <c r="AR10" s="44">
        <f t="shared" si="1"/>
        <v>0</v>
      </c>
      <c r="AS10" s="44">
        <f t="shared" si="1"/>
        <v>0</v>
      </c>
      <c r="AT10" s="44">
        <f t="shared" si="1"/>
        <v>0</v>
      </c>
    </row>
    <row r="11" spans="1:46" ht="16.5" customHeight="1">
      <c r="A11" s="13" t="s">
        <v>248</v>
      </c>
      <c r="B11" s="760" t="s">
        <v>299</v>
      </c>
      <c r="C11" s="13"/>
      <c r="D11" s="14"/>
      <c r="E11" s="15"/>
      <c r="F11" s="45">
        <f t="shared" ref="F11:AT11" si="2">F6-F10</f>
        <v>0</v>
      </c>
      <c r="G11" s="45">
        <f t="shared" si="2"/>
        <v>0</v>
      </c>
      <c r="H11" s="45">
        <f t="shared" si="2"/>
        <v>0</v>
      </c>
      <c r="I11" s="45">
        <f t="shared" si="2"/>
        <v>0</v>
      </c>
      <c r="J11" s="45">
        <f t="shared" si="2"/>
        <v>0</v>
      </c>
      <c r="K11" s="45">
        <f t="shared" si="2"/>
        <v>0</v>
      </c>
      <c r="L11" s="45">
        <f t="shared" si="2"/>
        <v>0</v>
      </c>
      <c r="M11" s="45">
        <f t="shared" si="2"/>
        <v>0</v>
      </c>
      <c r="N11" s="45">
        <f t="shared" si="2"/>
        <v>0</v>
      </c>
      <c r="O11" s="45">
        <f t="shared" si="2"/>
        <v>0</v>
      </c>
      <c r="P11" s="45">
        <f t="shared" si="2"/>
        <v>0</v>
      </c>
      <c r="Q11" s="45">
        <f t="shared" si="2"/>
        <v>0</v>
      </c>
      <c r="R11" s="45">
        <f t="shared" si="2"/>
        <v>0</v>
      </c>
      <c r="S11" s="45">
        <f t="shared" si="2"/>
        <v>0</v>
      </c>
      <c r="T11" s="45">
        <f t="shared" si="2"/>
        <v>0</v>
      </c>
      <c r="U11" s="45">
        <f t="shared" si="2"/>
        <v>0</v>
      </c>
      <c r="V11" s="45">
        <f t="shared" si="2"/>
        <v>0</v>
      </c>
      <c r="W11" s="45">
        <f t="shared" si="2"/>
        <v>0</v>
      </c>
      <c r="X11" s="45">
        <f t="shared" si="2"/>
        <v>0</v>
      </c>
      <c r="Y11" s="45">
        <f t="shared" si="2"/>
        <v>0</v>
      </c>
      <c r="Z11" s="45">
        <f t="shared" si="2"/>
        <v>0</v>
      </c>
      <c r="AA11" s="45">
        <f t="shared" si="2"/>
        <v>0</v>
      </c>
      <c r="AB11" s="45">
        <f t="shared" si="2"/>
        <v>0</v>
      </c>
      <c r="AC11" s="45">
        <f t="shared" si="2"/>
        <v>0</v>
      </c>
      <c r="AD11" s="45">
        <f t="shared" si="2"/>
        <v>0</v>
      </c>
      <c r="AE11" s="45">
        <f t="shared" si="2"/>
        <v>0</v>
      </c>
      <c r="AF11" s="45">
        <f t="shared" si="2"/>
        <v>0</v>
      </c>
      <c r="AG11" s="45">
        <f t="shared" si="2"/>
        <v>0</v>
      </c>
      <c r="AH11" s="45">
        <f t="shared" si="2"/>
        <v>0</v>
      </c>
      <c r="AI11" s="45">
        <f t="shared" si="2"/>
        <v>0</v>
      </c>
      <c r="AJ11" s="45">
        <f t="shared" si="2"/>
        <v>0</v>
      </c>
      <c r="AK11" s="45">
        <f t="shared" si="2"/>
        <v>0</v>
      </c>
      <c r="AL11" s="45">
        <f t="shared" si="2"/>
        <v>0</v>
      </c>
      <c r="AM11" s="45">
        <f t="shared" si="2"/>
        <v>0</v>
      </c>
      <c r="AN11" s="45">
        <f t="shared" si="2"/>
        <v>0</v>
      </c>
      <c r="AO11" s="45">
        <f t="shared" si="2"/>
        <v>0</v>
      </c>
      <c r="AP11" s="45">
        <f t="shared" si="2"/>
        <v>0</v>
      </c>
      <c r="AQ11" s="45">
        <f t="shared" si="2"/>
        <v>0</v>
      </c>
      <c r="AR11" s="45">
        <f t="shared" si="2"/>
        <v>0</v>
      </c>
      <c r="AS11" s="45">
        <f t="shared" si="2"/>
        <v>0</v>
      </c>
      <c r="AT11" s="45">
        <f t="shared" si="2"/>
        <v>0</v>
      </c>
    </row>
    <row r="12" spans="1:46" s="6" customFormat="1" ht="16.5" customHeight="1">
      <c r="A12" s="16" t="s">
        <v>248</v>
      </c>
      <c r="B12" s="761" t="s">
        <v>98</v>
      </c>
      <c r="C12" s="16"/>
      <c r="D12" s="17"/>
      <c r="E12" s="18"/>
      <c r="F12" s="46">
        <f>IF(F6=0,0,F11/F6)</f>
        <v>0</v>
      </c>
      <c r="G12" s="46">
        <f t="shared" ref="G12:AT12" si="3">IF(G6=0,0,G11/G6)</f>
        <v>0</v>
      </c>
      <c r="H12" s="46">
        <f t="shared" si="3"/>
        <v>0</v>
      </c>
      <c r="I12" s="46">
        <f t="shared" si="3"/>
        <v>0</v>
      </c>
      <c r="J12" s="46">
        <f t="shared" si="3"/>
        <v>0</v>
      </c>
      <c r="K12" s="46">
        <f t="shared" si="3"/>
        <v>0</v>
      </c>
      <c r="L12" s="46">
        <f t="shared" si="3"/>
        <v>0</v>
      </c>
      <c r="M12" s="46">
        <f t="shared" si="3"/>
        <v>0</v>
      </c>
      <c r="N12" s="46">
        <f t="shared" si="3"/>
        <v>0</v>
      </c>
      <c r="O12" s="46">
        <f t="shared" si="3"/>
        <v>0</v>
      </c>
      <c r="P12" s="46">
        <f t="shared" si="3"/>
        <v>0</v>
      </c>
      <c r="Q12" s="46">
        <f t="shared" si="3"/>
        <v>0</v>
      </c>
      <c r="R12" s="46">
        <f t="shared" si="3"/>
        <v>0</v>
      </c>
      <c r="S12" s="46">
        <f t="shared" si="3"/>
        <v>0</v>
      </c>
      <c r="T12" s="46">
        <f t="shared" si="3"/>
        <v>0</v>
      </c>
      <c r="U12" s="46">
        <f t="shared" si="3"/>
        <v>0</v>
      </c>
      <c r="V12" s="46">
        <f t="shared" si="3"/>
        <v>0</v>
      </c>
      <c r="W12" s="46">
        <f t="shared" si="3"/>
        <v>0</v>
      </c>
      <c r="X12" s="46">
        <f t="shared" si="3"/>
        <v>0</v>
      </c>
      <c r="Y12" s="46">
        <f t="shared" si="3"/>
        <v>0</v>
      </c>
      <c r="Z12" s="46">
        <f t="shared" si="3"/>
        <v>0</v>
      </c>
      <c r="AA12" s="46">
        <f t="shared" si="3"/>
        <v>0</v>
      </c>
      <c r="AB12" s="46">
        <f t="shared" si="3"/>
        <v>0</v>
      </c>
      <c r="AC12" s="46">
        <f t="shared" si="3"/>
        <v>0</v>
      </c>
      <c r="AD12" s="46">
        <f t="shared" si="3"/>
        <v>0</v>
      </c>
      <c r="AE12" s="46">
        <f t="shared" si="3"/>
        <v>0</v>
      </c>
      <c r="AF12" s="46">
        <f t="shared" si="3"/>
        <v>0</v>
      </c>
      <c r="AG12" s="46">
        <f t="shared" si="3"/>
        <v>0</v>
      </c>
      <c r="AH12" s="46">
        <f t="shared" si="3"/>
        <v>0</v>
      </c>
      <c r="AI12" s="46">
        <f t="shared" si="3"/>
        <v>0</v>
      </c>
      <c r="AJ12" s="46">
        <f t="shared" si="3"/>
        <v>0</v>
      </c>
      <c r="AK12" s="46">
        <f t="shared" si="3"/>
        <v>0</v>
      </c>
      <c r="AL12" s="46">
        <f t="shared" si="3"/>
        <v>0</v>
      </c>
      <c r="AM12" s="46">
        <f t="shared" si="3"/>
        <v>0</v>
      </c>
      <c r="AN12" s="46">
        <f t="shared" si="3"/>
        <v>0</v>
      </c>
      <c r="AO12" s="46">
        <f t="shared" si="3"/>
        <v>0</v>
      </c>
      <c r="AP12" s="46">
        <f t="shared" si="3"/>
        <v>0</v>
      </c>
      <c r="AQ12" s="46">
        <f t="shared" si="3"/>
        <v>0</v>
      </c>
      <c r="AR12" s="46">
        <f t="shared" si="3"/>
        <v>0</v>
      </c>
      <c r="AS12" s="46">
        <f t="shared" si="3"/>
        <v>0</v>
      </c>
      <c r="AT12" s="46">
        <f t="shared" si="3"/>
        <v>0</v>
      </c>
    </row>
    <row r="13" spans="1:46" s="74" customFormat="1" ht="16.5" customHeight="1">
      <c r="A13" s="39" t="s">
        <v>7</v>
      </c>
      <c r="B13" s="270" t="s">
        <v>299</v>
      </c>
      <c r="C13" s="39"/>
      <c r="D13" s="2"/>
      <c r="E13" s="40"/>
      <c r="F13" s="1077">
        <f>IF('Input Cost_MS2'!$D$116="PLN",'Input Cost_MS2'!D122*Währung!$B$13,'Input Cost_MS2'!D122)*(1+'Input Cost_MS2'!$C$122)</f>
        <v>0</v>
      </c>
      <c r="G13" s="1077">
        <f>IF('Input Cost_MS2'!$D$116="PLN",'Input Cost_MS2'!E122*Währung!$B$13,'Input Cost_MS2'!E122)*(1+'Input Cost_MS2'!$C$122)</f>
        <v>0</v>
      </c>
      <c r="H13" s="1077">
        <f>IF('Input Cost_MS2'!$D$116="PLN",'Input Cost_MS2'!F122*Währung!$B$13,'Input Cost_MS2'!F122)*(1+'Input Cost_MS2'!$C$122)</f>
        <v>0</v>
      </c>
      <c r="I13" s="1077">
        <f>IF('Input Cost_MS2'!$D$116="PLN",'Input Cost_MS2'!G122*Währung!$B$13,'Input Cost_MS2'!G122)*(1+'Input Cost_MS2'!$C$122)</f>
        <v>0</v>
      </c>
      <c r="J13" s="1077">
        <f>IF('Input Cost_MS2'!$D$116="PLN",'Input Cost_MS2'!H122*Währung!$B$13,'Input Cost_MS2'!H122)*(1+'Input Cost_MS2'!$C$122)</f>
        <v>0</v>
      </c>
      <c r="K13" s="1077">
        <f>IF('Input Cost_MS2'!$D$116="PLN",'Input Cost_MS2'!I122*Währung!$B$13,'Input Cost_MS2'!I122)*(1+'Input Cost_MS2'!$C$122)</f>
        <v>0</v>
      </c>
      <c r="L13" s="1077">
        <f>IF('Input Cost_MS2'!$D$116="PLN",'Input Cost_MS2'!J122*Währung!$B$13,'Input Cost_MS2'!J122)*(1+'Input Cost_MS2'!$C$122)</f>
        <v>0</v>
      </c>
      <c r="M13" s="1077">
        <f>IF('Input Cost_MS2'!$D$116="PLN",'Input Cost_MS2'!K122*Währung!$B$13,'Input Cost_MS2'!K122)*(1+'Input Cost_MS2'!$C$122)</f>
        <v>0</v>
      </c>
      <c r="N13" s="1077">
        <f>IF('Input Cost_MS2'!$D$116="PLN",'Input Cost_MS2'!L122*Währung!$B$13,'Input Cost_MS2'!L122)*(1+'Input Cost_MS2'!$C$122)</f>
        <v>0</v>
      </c>
      <c r="O13" s="1077">
        <f>IF('Input Cost_MS2'!$D$116="PLN",'Input Cost_MS2'!M122*Währung!$B$13,'Input Cost_MS2'!M122)*(1+'Input Cost_MS2'!$C$122)</f>
        <v>0</v>
      </c>
      <c r="P13" s="1077">
        <f>IF('Input Cost_MS2'!$D$116="PLN",'Input Cost_MS2'!N122*Währung!$B$13,'Input Cost_MS2'!N122)*(1+'Input Cost_MS2'!$C$122)</f>
        <v>0</v>
      </c>
      <c r="Q13" s="1077">
        <f>IF('Input Cost_MS2'!$D$116="PLN",'Input Cost_MS2'!O122*Währung!$B$13,'Input Cost_MS2'!O122)*(1+'Input Cost_MS2'!$C$122)</f>
        <v>0</v>
      </c>
      <c r="R13" s="1077">
        <f>IF('Input Cost_MS2'!$D$116="PLN",'Input Cost_MS2'!P122*Währung!$B$13,'Input Cost_MS2'!P122)*(1+'Input Cost_MS2'!$C$122)</f>
        <v>0</v>
      </c>
      <c r="S13" s="1077">
        <f>IF('Input Cost_MS2'!$D$116="PLN",'Input Cost_MS2'!Q122*Währung!$B$13,'Input Cost_MS2'!Q122)*(1+'Input Cost_MS2'!$C$122)</f>
        <v>0</v>
      </c>
      <c r="T13" s="1077">
        <f>IF('Input Cost_MS2'!$D$116="PLN",'Input Cost_MS2'!R122*Währung!$B$13,'Input Cost_MS2'!R122)*(1+'Input Cost_MS2'!$C$122)</f>
        <v>0</v>
      </c>
      <c r="U13" s="1077">
        <f>IF('Input Cost_MS2'!$D$116="PLN",'Input Cost_MS2'!S122*Währung!$B$13,'Input Cost_MS2'!S122)*(1+'Input Cost_MS2'!$C$122)</f>
        <v>0</v>
      </c>
      <c r="V13" s="1077">
        <f>IF('Input Cost_MS2'!$D$116="PLN",'Input Cost_MS2'!T122*Währung!$B$13,'Input Cost_MS2'!T122)*(1+'Input Cost_MS2'!$C$122)</f>
        <v>0</v>
      </c>
      <c r="W13" s="1077">
        <f>IF('Input Cost_MS2'!$D$116="PLN",'Input Cost_MS2'!U122*Währung!$B$13,'Input Cost_MS2'!U122)*(1+'Input Cost_MS2'!$C$122)</f>
        <v>0</v>
      </c>
      <c r="X13" s="1077">
        <f>IF('Input Cost_MS2'!$D$116="PLN",'Input Cost_MS2'!V122*Währung!$B$13,'Input Cost_MS2'!V122)*(1+'Input Cost_MS2'!$C$122)</f>
        <v>0</v>
      </c>
      <c r="Y13" s="1077">
        <f>IF('Input Cost_MS2'!$D$116="PLN",'Input Cost_MS2'!W122*Währung!$B$13,'Input Cost_MS2'!W122)*(1+'Input Cost_MS2'!$C$122)</f>
        <v>0</v>
      </c>
      <c r="Z13" s="1077">
        <f>IF('Input Cost_MS2'!$D$116="PLN",'Input Cost_MS2'!X122*Währung!$B$13,'Input Cost_MS2'!X122)*(1+'Input Cost_MS2'!$C$122)</f>
        <v>0</v>
      </c>
      <c r="AA13" s="1077">
        <f>IF('Input Cost_MS2'!$D$116="PLN",'Input Cost_MS2'!Y122*Währung!$B$13,'Input Cost_MS2'!Y122)*(1+'Input Cost_MS2'!$C$122)</f>
        <v>0</v>
      </c>
      <c r="AB13" s="1077">
        <f>IF('Input Cost_MS2'!$D$116="PLN",'Input Cost_MS2'!Z122*Währung!$B$13,'Input Cost_MS2'!Z122)*(1+'Input Cost_MS2'!$C$122)</f>
        <v>0</v>
      </c>
      <c r="AC13" s="1077">
        <f>IF('Input Cost_MS2'!$D$116="PLN",'Input Cost_MS2'!AA122*Währung!$B$13,'Input Cost_MS2'!AA122)*(1+'Input Cost_MS2'!$C$122)</f>
        <v>0</v>
      </c>
      <c r="AD13" s="1077">
        <f>IF('Input Cost_MS2'!$D$116="PLN",'Input Cost_MS2'!AB122*Währung!$B$13,'Input Cost_MS2'!AB122)*(1+'Input Cost_MS2'!$C$122)</f>
        <v>0</v>
      </c>
      <c r="AE13" s="1077">
        <f>IF('Input Cost_MS2'!$D$116="PLN",'Input Cost_MS2'!AC122*Währung!$B$13,'Input Cost_MS2'!AC122)*(1+'Input Cost_MS2'!$C$122)</f>
        <v>0</v>
      </c>
      <c r="AF13" s="1077">
        <f>IF('Input Cost_MS2'!$D$116="PLN",'Input Cost_MS2'!AD122*Währung!$B$13,'Input Cost_MS2'!AD122)*(1+'Input Cost_MS2'!$C$122)</f>
        <v>0</v>
      </c>
      <c r="AG13" s="1077">
        <f>IF('Input Cost_MS2'!$D$116="PLN",'Input Cost_MS2'!AE122*Währung!$B$13,'Input Cost_MS2'!AE122)*(1+'Input Cost_MS2'!$C$122)</f>
        <v>0</v>
      </c>
      <c r="AH13" s="1077">
        <f>IF('Input Cost_MS2'!$D$116="PLN",'Input Cost_MS2'!AF122*Währung!$B$13,'Input Cost_MS2'!AF122)*(1+'Input Cost_MS2'!$C$122)</f>
        <v>0</v>
      </c>
      <c r="AI13" s="1077">
        <f>IF('Input Cost_MS2'!$D$116="PLN",'Input Cost_MS2'!AG122*Währung!$B$13,'Input Cost_MS2'!AG122)*(1+'Input Cost_MS2'!$C$122)</f>
        <v>0</v>
      </c>
      <c r="AJ13" s="1077">
        <f>IF('Input Cost_MS2'!$D$116="PLN",'Input Cost_MS2'!AH122*Währung!$B$13,'Input Cost_MS2'!AH122)*(1+'Input Cost_MS2'!$C$122)</f>
        <v>0</v>
      </c>
      <c r="AK13" s="1077">
        <f>IF('Input Cost_MS2'!$D$116="PLN",'Input Cost_MS2'!AI122*Währung!$B$13,'Input Cost_MS2'!AI122)*(1+'Input Cost_MS2'!$C$122)</f>
        <v>0</v>
      </c>
      <c r="AL13" s="1077">
        <f>IF('Input Cost_MS2'!$D$116="PLN",'Input Cost_MS2'!AJ122*Währung!$B$13,'Input Cost_MS2'!AJ122)*(1+'Input Cost_MS2'!$C$122)</f>
        <v>0</v>
      </c>
      <c r="AM13" s="1077">
        <f>IF('Input Cost_MS2'!$D$116="PLN",'Input Cost_MS2'!AK122*Währung!$B$13,'Input Cost_MS2'!AK122)*(1+'Input Cost_MS2'!$C$122)</f>
        <v>0</v>
      </c>
      <c r="AN13" s="1077">
        <f>IF('Input Cost_MS2'!$D$116="PLN",'Input Cost_MS2'!AL122*Währung!$B$13,'Input Cost_MS2'!AL122)*(1+'Input Cost_MS2'!$C$122)</f>
        <v>0</v>
      </c>
      <c r="AO13" s="1077">
        <f>IF('Input Cost_MS2'!$D$116="PLN",'Input Cost_MS2'!AM122*Währung!$B$13,'Input Cost_MS2'!AM122)*(1+'Input Cost_MS2'!$C$122)</f>
        <v>0</v>
      </c>
      <c r="AP13" s="1077">
        <f>IF('Input Cost_MS2'!$D$116="PLN",'Input Cost_MS2'!AN122*Währung!$B$13,'Input Cost_MS2'!AN122)*(1+'Input Cost_MS2'!$C$122)</f>
        <v>0</v>
      </c>
      <c r="AQ13" s="1077">
        <f>IF('Input Cost_MS2'!$D$116="PLN",'Input Cost_MS2'!AO122*Währung!$B$13,'Input Cost_MS2'!AO122)*(1+'Input Cost_MS2'!$C$122)</f>
        <v>0</v>
      </c>
      <c r="AR13" s="1077">
        <f>IF('Input Cost_MS2'!$D$116="PLN",'Input Cost_MS2'!AP122*Währung!$B$13,'Input Cost_MS2'!AP122)*(1+'Input Cost_MS2'!$C$122)</f>
        <v>0</v>
      </c>
      <c r="AS13" s="1077">
        <f>IF('Input Cost_MS2'!$D$116="PLN",'Input Cost_MS2'!AQ122*Währung!$B$13,'Input Cost_MS2'!AQ122)*(1+'Input Cost_MS2'!$C$122)</f>
        <v>0</v>
      </c>
      <c r="AT13" s="1077">
        <f>IF('Input Cost_MS2'!$D$116="PLN",'Input Cost_MS2'!AR122*Währung!$B$13,'Input Cost_MS2'!AR122)*(1+'Input Cost_MS2'!$C$122)</f>
        <v>0</v>
      </c>
    </row>
    <row r="14" spans="1:46" s="74" customFormat="1" ht="16.5" customHeight="1">
      <c r="A14" s="39" t="s">
        <v>391</v>
      </c>
      <c r="B14" s="270" t="s">
        <v>299</v>
      </c>
      <c r="C14" s="39"/>
      <c r="D14" s="2"/>
      <c r="E14" s="40"/>
      <c r="F14" s="39">
        <f>IF('Input Cost_MS2'!$D$116="PLN",'Input Cost_MS2'!D123*Währung!$B$13,'Input Cost_MS2'!D123)*(1+'Input Cost_MS2'!$C$123)</f>
        <v>0</v>
      </c>
      <c r="G14" s="39">
        <f>IF('Input Cost_MS2'!$D$116="PLN",'Input Cost_MS2'!E123*Währung!$B$13,'Input Cost_MS2'!E123)*(1+'Input Cost_MS2'!$C$123)</f>
        <v>0</v>
      </c>
      <c r="H14" s="39">
        <f>IF('Input Cost_MS2'!$D$116="PLN",'Input Cost_MS2'!F123*Währung!$B$13,'Input Cost_MS2'!F123)*(1+'Input Cost_MS2'!$C$123)</f>
        <v>0</v>
      </c>
      <c r="I14" s="39">
        <f>IF('Input Cost_MS2'!$D$116="PLN",'Input Cost_MS2'!G123*Währung!$B$13,'Input Cost_MS2'!G123)*(1+'Input Cost_MS2'!$C$123)</f>
        <v>0</v>
      </c>
      <c r="J14" s="39">
        <f>IF('Input Cost_MS2'!$D$116="PLN",'Input Cost_MS2'!H123*Währung!$B$13,'Input Cost_MS2'!H123)*(1+'Input Cost_MS2'!$C$123)</f>
        <v>0</v>
      </c>
      <c r="K14" s="39">
        <f>IF('Input Cost_MS2'!$D$116="PLN",'Input Cost_MS2'!I123*Währung!$B$13,'Input Cost_MS2'!I123)*(1+'Input Cost_MS2'!$C$123)</f>
        <v>0</v>
      </c>
      <c r="L14" s="39">
        <f>IF('Input Cost_MS2'!$D$116="PLN",'Input Cost_MS2'!J123*Währung!$B$13,'Input Cost_MS2'!J123)*(1+'Input Cost_MS2'!$C$123)</f>
        <v>0</v>
      </c>
      <c r="M14" s="39">
        <f>IF('Input Cost_MS2'!$D$116="PLN",'Input Cost_MS2'!K123*Währung!$B$13,'Input Cost_MS2'!K123)*(1+'Input Cost_MS2'!$C$123)</f>
        <v>0</v>
      </c>
      <c r="N14" s="39">
        <f>IF('Input Cost_MS2'!$D$116="PLN",'Input Cost_MS2'!L123*Währung!$B$13,'Input Cost_MS2'!L123)*(1+'Input Cost_MS2'!$C$123)</f>
        <v>0</v>
      </c>
      <c r="O14" s="39">
        <f>IF('Input Cost_MS2'!$D$116="PLN",'Input Cost_MS2'!M123*Währung!$B$13,'Input Cost_MS2'!M123)*(1+'Input Cost_MS2'!$C$123)</f>
        <v>0</v>
      </c>
      <c r="P14" s="39">
        <f>IF('Input Cost_MS2'!$D$116="PLN",'Input Cost_MS2'!N123*Währung!$B$13,'Input Cost_MS2'!N123)*(1+'Input Cost_MS2'!$C$123)</f>
        <v>0</v>
      </c>
      <c r="Q14" s="39">
        <f>IF('Input Cost_MS2'!$D$116="PLN",'Input Cost_MS2'!O123*Währung!$B$13,'Input Cost_MS2'!O123)*(1+'Input Cost_MS2'!$C$123)</f>
        <v>0</v>
      </c>
      <c r="R14" s="39">
        <f>IF('Input Cost_MS2'!$D$116="PLN",'Input Cost_MS2'!P123*Währung!$B$13,'Input Cost_MS2'!P123)*(1+'Input Cost_MS2'!$C$123)</f>
        <v>0</v>
      </c>
      <c r="S14" s="39">
        <f>IF('Input Cost_MS2'!$D$116="PLN",'Input Cost_MS2'!Q123*Währung!$B$13,'Input Cost_MS2'!Q123)*(1+'Input Cost_MS2'!$C$123)</f>
        <v>0</v>
      </c>
      <c r="T14" s="39">
        <f>IF('Input Cost_MS2'!$D$116="PLN",'Input Cost_MS2'!R123*Währung!$B$13,'Input Cost_MS2'!R123)*(1+'Input Cost_MS2'!$C$123)</f>
        <v>0</v>
      </c>
      <c r="U14" s="39">
        <f>IF('Input Cost_MS2'!$D$116="PLN",'Input Cost_MS2'!S123*Währung!$B$13,'Input Cost_MS2'!S123)*(1+'Input Cost_MS2'!$C$123)</f>
        <v>0</v>
      </c>
      <c r="V14" s="39">
        <f>IF('Input Cost_MS2'!$D$116="PLN",'Input Cost_MS2'!T123*Währung!$B$13,'Input Cost_MS2'!T123)*(1+'Input Cost_MS2'!$C$123)</f>
        <v>0</v>
      </c>
      <c r="W14" s="39">
        <f>IF('Input Cost_MS2'!$D$116="PLN",'Input Cost_MS2'!U123*Währung!$B$13,'Input Cost_MS2'!U123)*(1+'Input Cost_MS2'!$C$123)</f>
        <v>0</v>
      </c>
      <c r="X14" s="39">
        <f>IF('Input Cost_MS2'!$D$116="PLN",'Input Cost_MS2'!V123*Währung!$B$13,'Input Cost_MS2'!V123)*(1+'Input Cost_MS2'!$C$123)</f>
        <v>0</v>
      </c>
      <c r="Y14" s="39">
        <f>IF('Input Cost_MS2'!$D$116="PLN",'Input Cost_MS2'!W123*Währung!$B$13,'Input Cost_MS2'!W123)*(1+'Input Cost_MS2'!$C$123)</f>
        <v>0</v>
      </c>
      <c r="Z14" s="39">
        <f>IF('Input Cost_MS2'!$D$116="PLN",'Input Cost_MS2'!X123*Währung!$B$13,'Input Cost_MS2'!X123)*(1+'Input Cost_MS2'!$C$123)</f>
        <v>0</v>
      </c>
      <c r="AA14" s="39">
        <f>IF('Input Cost_MS2'!$D$116="PLN",'Input Cost_MS2'!Y123*Währung!$B$13,'Input Cost_MS2'!Y123)*(1+'Input Cost_MS2'!$C$123)</f>
        <v>0</v>
      </c>
      <c r="AB14" s="39">
        <f>IF('Input Cost_MS2'!$D$116="PLN",'Input Cost_MS2'!Z123*Währung!$B$13,'Input Cost_MS2'!Z123)*(1+'Input Cost_MS2'!$C$123)</f>
        <v>0</v>
      </c>
      <c r="AC14" s="39">
        <f>IF('Input Cost_MS2'!$D$116="PLN",'Input Cost_MS2'!AA123*Währung!$B$13,'Input Cost_MS2'!AA123)*(1+'Input Cost_MS2'!$C$123)</f>
        <v>0</v>
      </c>
      <c r="AD14" s="39">
        <f>IF('Input Cost_MS2'!$D$116="PLN",'Input Cost_MS2'!AB123*Währung!$B$13,'Input Cost_MS2'!AB123)*(1+'Input Cost_MS2'!$C$123)</f>
        <v>0</v>
      </c>
      <c r="AE14" s="39">
        <f>IF('Input Cost_MS2'!$D$116="PLN",'Input Cost_MS2'!AC123*Währung!$B$13,'Input Cost_MS2'!AC123)*(1+'Input Cost_MS2'!$C$123)</f>
        <v>0</v>
      </c>
      <c r="AF14" s="39">
        <f>IF('Input Cost_MS2'!$D$116="PLN",'Input Cost_MS2'!AD123*Währung!$B$13,'Input Cost_MS2'!AD123)*(1+'Input Cost_MS2'!$C$123)</f>
        <v>0</v>
      </c>
      <c r="AG14" s="39">
        <f>IF('Input Cost_MS2'!$D$116="PLN",'Input Cost_MS2'!AE123*Währung!$B$13,'Input Cost_MS2'!AE123)*(1+'Input Cost_MS2'!$C$123)</f>
        <v>0</v>
      </c>
      <c r="AH14" s="39">
        <f>IF('Input Cost_MS2'!$D$116="PLN",'Input Cost_MS2'!AF123*Währung!$B$13,'Input Cost_MS2'!AF123)*(1+'Input Cost_MS2'!$C$123)</f>
        <v>0</v>
      </c>
      <c r="AI14" s="39">
        <f>IF('Input Cost_MS2'!$D$116="PLN",'Input Cost_MS2'!AG123*Währung!$B$13,'Input Cost_MS2'!AG123)*(1+'Input Cost_MS2'!$C$123)</f>
        <v>0</v>
      </c>
      <c r="AJ14" s="39">
        <f>IF('Input Cost_MS2'!$D$116="PLN",'Input Cost_MS2'!AH123*Währung!$B$13,'Input Cost_MS2'!AH123)*(1+'Input Cost_MS2'!$C$123)</f>
        <v>0</v>
      </c>
      <c r="AK14" s="39">
        <f>IF('Input Cost_MS2'!$D$116="PLN",'Input Cost_MS2'!AI123*Währung!$B$13,'Input Cost_MS2'!AI123)*(1+'Input Cost_MS2'!$C$123)</f>
        <v>0</v>
      </c>
      <c r="AL14" s="39">
        <f>IF('Input Cost_MS2'!$D$116="PLN",'Input Cost_MS2'!AJ123*Währung!$B$13,'Input Cost_MS2'!AJ123)*(1+'Input Cost_MS2'!$C$123)</f>
        <v>0</v>
      </c>
      <c r="AM14" s="39">
        <f>IF('Input Cost_MS2'!$D$116="PLN",'Input Cost_MS2'!AK123*Währung!$B$13,'Input Cost_MS2'!AK123)*(1+'Input Cost_MS2'!$C$123)</f>
        <v>0</v>
      </c>
      <c r="AN14" s="39">
        <f>IF('Input Cost_MS2'!$D$116="PLN",'Input Cost_MS2'!AL123*Währung!$B$13,'Input Cost_MS2'!AL123)*(1+'Input Cost_MS2'!$C$123)</f>
        <v>0</v>
      </c>
      <c r="AO14" s="39">
        <f>IF('Input Cost_MS2'!$D$116="PLN",'Input Cost_MS2'!AM123*Währung!$B$13,'Input Cost_MS2'!AM123)*(1+'Input Cost_MS2'!$C$123)</f>
        <v>0</v>
      </c>
      <c r="AP14" s="39">
        <f>IF('Input Cost_MS2'!$D$116="PLN",'Input Cost_MS2'!AN123*Währung!$B$13,'Input Cost_MS2'!AN123)*(1+'Input Cost_MS2'!$C$123)</f>
        <v>0</v>
      </c>
      <c r="AQ14" s="39">
        <f>IF('Input Cost_MS2'!$D$116="PLN",'Input Cost_MS2'!AO123*Währung!$B$13,'Input Cost_MS2'!AO123)*(1+'Input Cost_MS2'!$C$123)</f>
        <v>0</v>
      </c>
      <c r="AR14" s="39">
        <f>IF('Input Cost_MS2'!$D$116="PLN",'Input Cost_MS2'!AP123*Währung!$B$13,'Input Cost_MS2'!AP123)*(1+'Input Cost_MS2'!$C$123)</f>
        <v>0</v>
      </c>
      <c r="AS14" s="39">
        <f>IF('Input Cost_MS2'!$D$116="PLN",'Input Cost_MS2'!AQ123*Währung!$B$13,'Input Cost_MS2'!AQ123)*(1+'Input Cost_MS2'!$C$123)</f>
        <v>0</v>
      </c>
      <c r="AT14" s="39">
        <f>IF('Input Cost_MS2'!$D$116="PLN",'Input Cost_MS2'!AR123*Währung!$B$13,'Input Cost_MS2'!AR123)*(1+'Input Cost_MS2'!$C$123)</f>
        <v>0</v>
      </c>
    </row>
    <row r="15" spans="1:46" s="3" customFormat="1" ht="16.5" customHeight="1">
      <c r="A15" s="4" t="s">
        <v>392</v>
      </c>
      <c r="B15" s="762" t="s">
        <v>299</v>
      </c>
      <c r="C15" s="4"/>
      <c r="D15" s="19"/>
      <c r="E15" s="5"/>
      <c r="F15" s="44">
        <f>F10+F14+F13</f>
        <v>0</v>
      </c>
      <c r="G15" s="44">
        <f t="shared" ref="G15:AT15" si="4">G10+G14+G13</f>
        <v>0</v>
      </c>
      <c r="H15" s="44">
        <f t="shared" si="4"/>
        <v>0</v>
      </c>
      <c r="I15" s="44">
        <f t="shared" si="4"/>
        <v>0</v>
      </c>
      <c r="J15" s="44">
        <f t="shared" si="4"/>
        <v>0</v>
      </c>
      <c r="K15" s="44">
        <f t="shared" si="4"/>
        <v>0</v>
      </c>
      <c r="L15" s="44">
        <f t="shared" si="4"/>
        <v>0</v>
      </c>
      <c r="M15" s="44">
        <f t="shared" si="4"/>
        <v>0</v>
      </c>
      <c r="N15" s="44">
        <f t="shared" si="4"/>
        <v>0</v>
      </c>
      <c r="O15" s="44">
        <f t="shared" si="4"/>
        <v>0</v>
      </c>
      <c r="P15" s="44">
        <f t="shared" si="4"/>
        <v>0</v>
      </c>
      <c r="Q15" s="44">
        <f t="shared" si="4"/>
        <v>0</v>
      </c>
      <c r="R15" s="44">
        <f t="shared" si="4"/>
        <v>0</v>
      </c>
      <c r="S15" s="44">
        <f t="shared" si="4"/>
        <v>0</v>
      </c>
      <c r="T15" s="44">
        <f t="shared" si="4"/>
        <v>0</v>
      </c>
      <c r="U15" s="44">
        <f t="shared" si="4"/>
        <v>0</v>
      </c>
      <c r="V15" s="44">
        <f t="shared" si="4"/>
        <v>0</v>
      </c>
      <c r="W15" s="44">
        <f t="shared" si="4"/>
        <v>0</v>
      </c>
      <c r="X15" s="44">
        <f t="shared" si="4"/>
        <v>0</v>
      </c>
      <c r="Y15" s="44">
        <f t="shared" si="4"/>
        <v>0</v>
      </c>
      <c r="Z15" s="44">
        <f t="shared" si="4"/>
        <v>0</v>
      </c>
      <c r="AA15" s="44">
        <f t="shared" si="4"/>
        <v>0</v>
      </c>
      <c r="AB15" s="44">
        <f t="shared" si="4"/>
        <v>0</v>
      </c>
      <c r="AC15" s="44">
        <f t="shared" si="4"/>
        <v>0</v>
      </c>
      <c r="AD15" s="44">
        <f t="shared" si="4"/>
        <v>0</v>
      </c>
      <c r="AE15" s="44">
        <f t="shared" si="4"/>
        <v>0</v>
      </c>
      <c r="AF15" s="44">
        <f t="shared" si="4"/>
        <v>0</v>
      </c>
      <c r="AG15" s="44">
        <f t="shared" si="4"/>
        <v>0</v>
      </c>
      <c r="AH15" s="44">
        <f t="shared" si="4"/>
        <v>0</v>
      </c>
      <c r="AI15" s="44">
        <f t="shared" si="4"/>
        <v>0</v>
      </c>
      <c r="AJ15" s="44">
        <f t="shared" si="4"/>
        <v>0</v>
      </c>
      <c r="AK15" s="44">
        <f t="shared" si="4"/>
        <v>0</v>
      </c>
      <c r="AL15" s="44">
        <f t="shared" si="4"/>
        <v>0</v>
      </c>
      <c r="AM15" s="44">
        <f t="shared" si="4"/>
        <v>0</v>
      </c>
      <c r="AN15" s="44">
        <f t="shared" si="4"/>
        <v>0</v>
      </c>
      <c r="AO15" s="44">
        <f t="shared" si="4"/>
        <v>0</v>
      </c>
      <c r="AP15" s="44">
        <f t="shared" si="4"/>
        <v>0</v>
      </c>
      <c r="AQ15" s="44">
        <f t="shared" si="4"/>
        <v>0</v>
      </c>
      <c r="AR15" s="44">
        <f t="shared" si="4"/>
        <v>0</v>
      </c>
      <c r="AS15" s="44">
        <f t="shared" si="4"/>
        <v>0</v>
      </c>
      <c r="AT15" s="44">
        <f t="shared" si="4"/>
        <v>0</v>
      </c>
    </row>
    <row r="16" spans="1:46" ht="16.5" customHeight="1">
      <c r="A16" s="7" t="s">
        <v>250</v>
      </c>
      <c r="B16" s="271" t="s">
        <v>299</v>
      </c>
      <c r="C16" s="767">
        <f>SUMIF(Grunddaten!$A$13:$A$23,$F$4,Grunddaten!$D$13:$D$23)</f>
        <v>0</v>
      </c>
      <c r="D16" s="768">
        <f>SUMIF(Grunddaten!$A$13:$A$23,$F$4,Grunddaten!$S$13:$S$23)</f>
        <v>0</v>
      </c>
      <c r="E16" s="12">
        <f>SUMIF(Grunddaten!$A$13:$A$23,$F$4,Grunddaten!$L$13:$L$23)</f>
        <v>0</v>
      </c>
      <c r="F16" s="47">
        <f>($C$16*(F8+F13+F14-'Input Cost_MS2'!D120))+('Input Cost_MS2'!D120*Kalkulation_MS2!$D$16)</f>
        <v>0</v>
      </c>
      <c r="G16" s="47">
        <f>($C$16*(G8+G13+G14-'Input Cost_MS2'!E120))+('Input Cost_MS2'!E120*Kalkulation_MS2!$D$16)</f>
        <v>0</v>
      </c>
      <c r="H16" s="47">
        <f>($C$16*(H8+H13+H14-'Input Cost_MS2'!F120))+('Input Cost_MS2'!F120*Kalkulation_MS2!$D$16)</f>
        <v>0</v>
      </c>
      <c r="I16" s="47">
        <f>($C$16*(I8+I13+I14-'Input Cost_MS2'!G120))+('Input Cost_MS2'!G120*Kalkulation_MS2!$D$16)</f>
        <v>0</v>
      </c>
      <c r="J16" s="47">
        <f>($C$16*(J8+J13+J14-'Input Cost_MS2'!H120))+('Input Cost_MS2'!H120*Kalkulation_MS2!$D$16)</f>
        <v>0</v>
      </c>
      <c r="K16" s="47">
        <f>($C$16*(K8+K13+K14-'Input Cost_MS2'!I120))+('Input Cost_MS2'!I120*Kalkulation_MS2!$D$16)</f>
        <v>0</v>
      </c>
      <c r="L16" s="47">
        <f>($C$16*(L8+L13+L14-'Input Cost_MS2'!J120))+('Input Cost_MS2'!J120*Kalkulation_MS2!$D$16)</f>
        <v>0</v>
      </c>
      <c r="M16" s="47">
        <f>($C$16*(M8+M13+M14-'Input Cost_MS2'!K120))+('Input Cost_MS2'!K120*Kalkulation_MS2!$D$16)</f>
        <v>0</v>
      </c>
      <c r="N16" s="47">
        <f>($C$16*(N8+N13+N14-'Input Cost_MS2'!L120))+('Input Cost_MS2'!L120*Kalkulation_MS2!$D$16)</f>
        <v>0</v>
      </c>
      <c r="O16" s="47">
        <f>($C$16*(O8+O13+O14-'Input Cost_MS2'!M120))+('Input Cost_MS2'!M120*Kalkulation_MS2!$D$16)</f>
        <v>0</v>
      </c>
      <c r="P16" s="47">
        <f>($C$16*(P8+P13+P14-'Input Cost_MS2'!N120))+('Input Cost_MS2'!N120*Kalkulation_MS2!$D$16)</f>
        <v>0</v>
      </c>
      <c r="Q16" s="47">
        <f>($C$16*(Q8+Q13+Q14-'Input Cost_MS2'!O120))+('Input Cost_MS2'!O120*Kalkulation_MS2!$D$16)</f>
        <v>0</v>
      </c>
      <c r="R16" s="47">
        <f>($C$16*(R8+R13+R14-'Input Cost_MS2'!P120))+('Input Cost_MS2'!P120*Kalkulation_MS2!$D$16)</f>
        <v>0</v>
      </c>
      <c r="S16" s="47">
        <f>($C$16*(S8+S13+S14-'Input Cost_MS2'!Q120))+('Input Cost_MS2'!Q120*Kalkulation_MS2!$D$16)</f>
        <v>0</v>
      </c>
      <c r="T16" s="47">
        <f>($C$16*(T8+T13+T14-'Input Cost_MS2'!R120))+('Input Cost_MS2'!R120*Kalkulation_MS2!$D$16)</f>
        <v>0</v>
      </c>
      <c r="U16" s="47">
        <f>($C$16*(U8+U13+U14-'Input Cost_MS2'!S120))+('Input Cost_MS2'!S120*Kalkulation_MS2!$D$16)</f>
        <v>0</v>
      </c>
      <c r="V16" s="47">
        <f>($C$16*(V8+V13+V14-'Input Cost_MS2'!T120))+('Input Cost_MS2'!T120*Kalkulation_MS2!$D$16)</f>
        <v>0</v>
      </c>
      <c r="W16" s="47">
        <f>($C$16*(W8+W13+W14-'Input Cost_MS2'!U120))+('Input Cost_MS2'!U120*Kalkulation_MS2!$D$16)</f>
        <v>0</v>
      </c>
      <c r="X16" s="47">
        <f>($C$16*(X8+X13+X14-'Input Cost_MS2'!V120))+('Input Cost_MS2'!V120*Kalkulation_MS2!$D$16)</f>
        <v>0</v>
      </c>
      <c r="Y16" s="47">
        <f>($C$16*(Y8+Y13+Y14-'Input Cost_MS2'!W120))+('Input Cost_MS2'!W120*Kalkulation_MS2!$D$16)</f>
        <v>0</v>
      </c>
      <c r="Z16" s="47">
        <f>($C$16*(Z8+Z13+Z14-'Input Cost_MS2'!X120))+('Input Cost_MS2'!X120*Kalkulation_MS2!$D$16)</f>
        <v>0</v>
      </c>
      <c r="AA16" s="47">
        <f>($C$16*(AA8+AA13+AA14-'Input Cost_MS2'!Y120))+('Input Cost_MS2'!Y120*Kalkulation_MS2!$D$16)</f>
        <v>0</v>
      </c>
      <c r="AB16" s="47">
        <f>($C$16*(AB8+AB13+AB14-'Input Cost_MS2'!Z120))+('Input Cost_MS2'!Z120*Kalkulation_MS2!$D$16)</f>
        <v>0</v>
      </c>
      <c r="AC16" s="47">
        <f>($C$16*(AC8+AC13+AC14-'Input Cost_MS2'!AA120))+('Input Cost_MS2'!AA120*Kalkulation_MS2!$D$16)</f>
        <v>0</v>
      </c>
      <c r="AD16" s="47">
        <f>($C$16*(AD8+AD13+AD14-'Input Cost_MS2'!AB120))+('Input Cost_MS2'!AB120*Kalkulation_MS2!$D$16)</f>
        <v>0</v>
      </c>
      <c r="AE16" s="47">
        <f>($C$16*(AE8+AE13+AE14-'Input Cost_MS2'!AC120))+('Input Cost_MS2'!AC120*Kalkulation_MS2!$D$16)</f>
        <v>0</v>
      </c>
      <c r="AF16" s="47">
        <f>($C$16*(AF8+AF13+AF14-'Input Cost_MS2'!AD120))+('Input Cost_MS2'!AD120*Kalkulation_MS2!$D$16)</f>
        <v>0</v>
      </c>
      <c r="AG16" s="47">
        <f>($C$16*(AG8+AG13+AG14-'Input Cost_MS2'!AE120))+('Input Cost_MS2'!AE120*Kalkulation_MS2!$D$16)</f>
        <v>0</v>
      </c>
      <c r="AH16" s="47">
        <f>($C$16*(AH8+AH13+AH14-'Input Cost_MS2'!AF120))+('Input Cost_MS2'!AF120*Kalkulation_MS2!$D$16)</f>
        <v>0</v>
      </c>
      <c r="AI16" s="47">
        <f>($C$16*(AI8+AI13+AI14-'Input Cost_MS2'!AG120))+('Input Cost_MS2'!AG120*Kalkulation_MS2!$D$16)</f>
        <v>0</v>
      </c>
      <c r="AJ16" s="47">
        <f>($C$16*(AJ8+AJ13+AJ14-'Input Cost_MS2'!AH120))+('Input Cost_MS2'!AH120*Kalkulation_MS2!$D$16)</f>
        <v>0</v>
      </c>
      <c r="AK16" s="47">
        <f>($C$16*(AK8+AK13+AK14-'Input Cost_MS2'!AI120))+('Input Cost_MS2'!AI120*Kalkulation_MS2!$D$16)</f>
        <v>0</v>
      </c>
      <c r="AL16" s="47">
        <f>($C$16*(AL8+AL13+AL14-'Input Cost_MS2'!AJ120))+('Input Cost_MS2'!AJ120*Kalkulation_MS2!$D$16)</f>
        <v>0</v>
      </c>
      <c r="AM16" s="47">
        <f>($C$16*(AM8+AM13+AM14-'Input Cost_MS2'!AK120))+('Input Cost_MS2'!AK120*Kalkulation_MS2!$D$16)</f>
        <v>0</v>
      </c>
      <c r="AN16" s="47">
        <f>($C$16*(AN8+AN13+AN14-'Input Cost_MS2'!AL120))+('Input Cost_MS2'!AL120*Kalkulation_MS2!$D$16)</f>
        <v>0</v>
      </c>
      <c r="AO16" s="47">
        <f>($C$16*(AO8+AO13+AO14-'Input Cost_MS2'!AM120))+('Input Cost_MS2'!AM120*Kalkulation_MS2!$D$16)</f>
        <v>0</v>
      </c>
      <c r="AP16" s="47">
        <f>($C$16*(AP8+AP13+AP14-'Input Cost_MS2'!AN120))+('Input Cost_MS2'!AN120*Kalkulation_MS2!$D$16)</f>
        <v>0</v>
      </c>
      <c r="AQ16" s="47">
        <f>($C$16*(AQ8+AQ13+AQ14-'Input Cost_MS2'!AO120))+('Input Cost_MS2'!AO120*Kalkulation_MS2!$D$16)</f>
        <v>0</v>
      </c>
      <c r="AR16" s="47">
        <f>($C$16*(AR8+AR13+AR14-'Input Cost_MS2'!AP120))+('Input Cost_MS2'!AP120*Kalkulation_MS2!$D$16)</f>
        <v>0</v>
      </c>
      <c r="AS16" s="47">
        <f>($C$16*(AS8+AS13+AS14-'Input Cost_MS2'!AQ120))+('Input Cost_MS2'!AQ120*Kalkulation_MS2!$D$16)</f>
        <v>0</v>
      </c>
      <c r="AT16" s="47">
        <f>($C$16*(AT8+AT13+AT14-'Input Cost_MS2'!AR120))+('Input Cost_MS2'!AR120*Kalkulation_MS2!$D$16)</f>
        <v>0</v>
      </c>
    </row>
    <row r="17" spans="1:46" ht="16.5" customHeight="1">
      <c r="A17" s="7" t="s">
        <v>393</v>
      </c>
      <c r="B17" s="271" t="s">
        <v>299</v>
      </c>
      <c r="C17" s="7"/>
      <c r="D17" s="8"/>
      <c r="E17" s="9"/>
      <c r="F17" s="47">
        <f>IF('Input Cost_MS2'!$D$116="PLN",'Input Cost_MS2'!D124*Währung!$B$13,'Input Cost_MS2'!D124)*(1+'Input Cost_MS2'!$C$124)</f>
        <v>0</v>
      </c>
      <c r="G17" s="47">
        <f>IF('Input Cost_MS2'!$D$116="PLN",'Input Cost_MS2'!E124*Währung!$B$13,'Input Cost_MS2'!E124)*(1+'Input Cost_MS2'!$C$124)</f>
        <v>0</v>
      </c>
      <c r="H17" s="47">
        <f>IF('Input Cost_MS2'!$D$116="PLN",'Input Cost_MS2'!F124*Währung!$B$13,'Input Cost_MS2'!F124)*(1+'Input Cost_MS2'!$C$124)</f>
        <v>0</v>
      </c>
      <c r="I17" s="47">
        <f>IF('Input Cost_MS2'!$D$116="PLN",'Input Cost_MS2'!G124*Währung!$B$13,'Input Cost_MS2'!G124)*(1+'Input Cost_MS2'!$C$124)</f>
        <v>0</v>
      </c>
      <c r="J17" s="47">
        <f>IF('Input Cost_MS2'!$D$116="PLN",'Input Cost_MS2'!H124*Währung!$B$13,'Input Cost_MS2'!H124)*(1+'Input Cost_MS2'!$C$124)</f>
        <v>0</v>
      </c>
      <c r="K17" s="47">
        <f>IF('Input Cost_MS2'!$D$116="PLN",'Input Cost_MS2'!I124*Währung!$B$13,'Input Cost_MS2'!I124)*(1+'Input Cost_MS2'!$C$124)</f>
        <v>0</v>
      </c>
      <c r="L17" s="47">
        <f>IF('Input Cost_MS2'!$D$116="PLN",'Input Cost_MS2'!J124*Währung!$B$13,'Input Cost_MS2'!J124)*(1+'Input Cost_MS2'!$C$124)</f>
        <v>0</v>
      </c>
      <c r="M17" s="47">
        <f>IF('Input Cost_MS2'!$D$116="PLN",'Input Cost_MS2'!K124*Währung!$B$13,'Input Cost_MS2'!K124)*(1+'Input Cost_MS2'!$C$124)</f>
        <v>0</v>
      </c>
      <c r="N17" s="47">
        <f>IF('Input Cost_MS2'!$D$116="PLN",'Input Cost_MS2'!L124*Währung!$B$13,'Input Cost_MS2'!L124)*(1+'Input Cost_MS2'!$C$124)</f>
        <v>0</v>
      </c>
      <c r="O17" s="47">
        <f>IF('Input Cost_MS2'!$D$116="PLN",'Input Cost_MS2'!M124*Währung!$B$13,'Input Cost_MS2'!M124)*(1+'Input Cost_MS2'!$C$124)</f>
        <v>0</v>
      </c>
      <c r="P17" s="47">
        <f>IF('Input Cost_MS2'!$D$116="PLN",'Input Cost_MS2'!N124*Währung!$B$13,'Input Cost_MS2'!N124)*(1+'Input Cost_MS2'!$C$124)</f>
        <v>0</v>
      </c>
      <c r="Q17" s="47">
        <f>IF('Input Cost_MS2'!$D$116="PLN",'Input Cost_MS2'!O124*Währung!$B$13,'Input Cost_MS2'!O124)*(1+'Input Cost_MS2'!$C$124)</f>
        <v>0</v>
      </c>
      <c r="R17" s="47">
        <f>IF('Input Cost_MS2'!$D$116="PLN",'Input Cost_MS2'!P124*Währung!$B$13,'Input Cost_MS2'!P124)*(1+'Input Cost_MS2'!$C$124)</f>
        <v>0</v>
      </c>
      <c r="S17" s="47">
        <f>IF('Input Cost_MS2'!$D$116="PLN",'Input Cost_MS2'!Q124*Währung!$B$13,'Input Cost_MS2'!Q124)*(1+'Input Cost_MS2'!$C$124)</f>
        <v>0</v>
      </c>
      <c r="T17" s="47">
        <f>IF('Input Cost_MS2'!$D$116="PLN",'Input Cost_MS2'!R124*Währung!$B$13,'Input Cost_MS2'!R124)*(1+'Input Cost_MS2'!$C$124)</f>
        <v>0</v>
      </c>
      <c r="U17" s="47">
        <f>IF('Input Cost_MS2'!$D$116="PLN",'Input Cost_MS2'!S124*Währung!$B$13,'Input Cost_MS2'!S124)*(1+'Input Cost_MS2'!$C$124)</f>
        <v>0</v>
      </c>
      <c r="V17" s="47">
        <f>IF('Input Cost_MS2'!$D$116="PLN",'Input Cost_MS2'!T124*Währung!$B$13,'Input Cost_MS2'!T124)*(1+'Input Cost_MS2'!$C$124)</f>
        <v>0</v>
      </c>
      <c r="W17" s="47">
        <f>IF('Input Cost_MS2'!$D$116="PLN",'Input Cost_MS2'!U124*Währung!$B$13,'Input Cost_MS2'!U124)*(1+'Input Cost_MS2'!$C$124)</f>
        <v>0</v>
      </c>
      <c r="X17" s="47">
        <f>IF('Input Cost_MS2'!$D$116="PLN",'Input Cost_MS2'!V124*Währung!$B$13,'Input Cost_MS2'!V124)*(1+'Input Cost_MS2'!$C$124)</f>
        <v>0</v>
      </c>
      <c r="Y17" s="47">
        <f>IF('Input Cost_MS2'!$D$116="PLN",'Input Cost_MS2'!W124*Währung!$B$13,'Input Cost_MS2'!W124)*(1+'Input Cost_MS2'!$C$124)</f>
        <v>0</v>
      </c>
      <c r="Z17" s="47">
        <f>IF('Input Cost_MS2'!$D$116="PLN",'Input Cost_MS2'!X124*Währung!$B$13,'Input Cost_MS2'!X124)*(1+'Input Cost_MS2'!$C$124)</f>
        <v>0</v>
      </c>
      <c r="AA17" s="47">
        <f>IF('Input Cost_MS2'!$D$116="PLN",'Input Cost_MS2'!Y124*Währung!$B$13,'Input Cost_MS2'!Y124)*(1+'Input Cost_MS2'!$C$124)</f>
        <v>0</v>
      </c>
      <c r="AB17" s="47">
        <f>IF('Input Cost_MS2'!$D$116="PLN",'Input Cost_MS2'!Z124*Währung!$B$13,'Input Cost_MS2'!Z124)*(1+'Input Cost_MS2'!$C$124)</f>
        <v>0</v>
      </c>
      <c r="AC17" s="47">
        <f>IF('Input Cost_MS2'!$D$116="PLN",'Input Cost_MS2'!AA124*Währung!$B$13,'Input Cost_MS2'!AA124)*(1+'Input Cost_MS2'!$C$124)</f>
        <v>0</v>
      </c>
      <c r="AD17" s="47">
        <f>IF('Input Cost_MS2'!$D$116="PLN",'Input Cost_MS2'!AB124*Währung!$B$13,'Input Cost_MS2'!AB124)*(1+'Input Cost_MS2'!$C$124)</f>
        <v>0</v>
      </c>
      <c r="AE17" s="47">
        <f>IF('Input Cost_MS2'!$D$116="PLN",'Input Cost_MS2'!AC124*Währung!$B$13,'Input Cost_MS2'!AC124)*(1+'Input Cost_MS2'!$C$124)</f>
        <v>0</v>
      </c>
      <c r="AF17" s="47">
        <f>IF('Input Cost_MS2'!$D$116="PLN",'Input Cost_MS2'!AD124*Währung!$B$13,'Input Cost_MS2'!AD124)*(1+'Input Cost_MS2'!$C$124)</f>
        <v>0</v>
      </c>
      <c r="AG17" s="47">
        <f>IF('Input Cost_MS2'!$D$116="PLN",'Input Cost_MS2'!AE124*Währung!$B$13,'Input Cost_MS2'!AE124)*(1+'Input Cost_MS2'!$C$124)</f>
        <v>0</v>
      </c>
      <c r="AH17" s="47">
        <f>IF('Input Cost_MS2'!$D$116="PLN",'Input Cost_MS2'!AF124*Währung!$B$13,'Input Cost_MS2'!AF124)*(1+'Input Cost_MS2'!$C$124)</f>
        <v>0</v>
      </c>
      <c r="AI17" s="47">
        <f>IF('Input Cost_MS2'!$D$116="PLN",'Input Cost_MS2'!AG124*Währung!$B$13,'Input Cost_MS2'!AG124)*(1+'Input Cost_MS2'!$C$124)</f>
        <v>0</v>
      </c>
      <c r="AJ17" s="47">
        <f>IF('Input Cost_MS2'!$D$116="PLN",'Input Cost_MS2'!AH124*Währung!$B$13,'Input Cost_MS2'!AH124)*(1+'Input Cost_MS2'!$C$124)</f>
        <v>0</v>
      </c>
      <c r="AK17" s="47">
        <f>IF('Input Cost_MS2'!$D$116="PLN",'Input Cost_MS2'!AI124*Währung!$B$13,'Input Cost_MS2'!AI124)*(1+'Input Cost_MS2'!$C$124)</f>
        <v>0</v>
      </c>
      <c r="AL17" s="47">
        <f>IF('Input Cost_MS2'!$D$116="PLN",'Input Cost_MS2'!AJ124*Währung!$B$13,'Input Cost_MS2'!AJ124)*(1+'Input Cost_MS2'!$C$124)</f>
        <v>0</v>
      </c>
      <c r="AM17" s="47">
        <f>IF('Input Cost_MS2'!$D$116="PLN",'Input Cost_MS2'!AK124*Währung!$B$13,'Input Cost_MS2'!AK124)*(1+'Input Cost_MS2'!$C$124)</f>
        <v>0</v>
      </c>
      <c r="AN17" s="47">
        <f>IF('Input Cost_MS2'!$D$116="PLN",'Input Cost_MS2'!AL124*Währung!$B$13,'Input Cost_MS2'!AL124)*(1+'Input Cost_MS2'!$C$124)</f>
        <v>0</v>
      </c>
      <c r="AO17" s="47">
        <f>IF('Input Cost_MS2'!$D$116="PLN",'Input Cost_MS2'!AM124*Währung!$B$13,'Input Cost_MS2'!AM124)*(1+'Input Cost_MS2'!$C$124)</f>
        <v>0</v>
      </c>
      <c r="AP17" s="47">
        <f>IF('Input Cost_MS2'!$D$116="PLN",'Input Cost_MS2'!AN124*Währung!$B$13,'Input Cost_MS2'!AN124)*(1+'Input Cost_MS2'!$C$124)</f>
        <v>0</v>
      </c>
      <c r="AQ17" s="47">
        <f>IF('Input Cost_MS2'!$D$116="PLN",'Input Cost_MS2'!AO124*Währung!$B$13,'Input Cost_MS2'!AO124)*(1+'Input Cost_MS2'!$C$124)</f>
        <v>0</v>
      </c>
      <c r="AR17" s="47">
        <f>IF('Input Cost_MS2'!$D$116="PLN",'Input Cost_MS2'!AP124*Währung!$B$13,'Input Cost_MS2'!AP124)*(1+'Input Cost_MS2'!$C$124)</f>
        <v>0</v>
      </c>
      <c r="AS17" s="47">
        <f>IF('Input Cost_MS2'!$D$116="PLN",'Input Cost_MS2'!AQ124*Währung!$B$13,'Input Cost_MS2'!AQ124)*(1+'Input Cost_MS2'!$C$124)</f>
        <v>0</v>
      </c>
      <c r="AT17" s="47">
        <f>IF('Input Cost_MS2'!$D$116="PLN",'Input Cost_MS2'!AR124*Währung!$B$13,'Input Cost_MS2'!AR124)*(1+'Input Cost_MS2'!$C$124)</f>
        <v>0</v>
      </c>
    </row>
    <row r="18" spans="1:46" ht="16.5" customHeight="1">
      <c r="A18" s="7" t="s">
        <v>394</v>
      </c>
      <c r="B18" s="271" t="s">
        <v>299</v>
      </c>
      <c r="C18" s="7"/>
      <c r="D18" s="8"/>
      <c r="E18" s="9"/>
      <c r="F18" s="241">
        <f>IF('Input Cost_MS2'!$D$116="PLN",'Input Cost_MS2'!D125*Währung!$B$13,'Input Cost_MS2'!D125)*(1+'Input Cost_MS2'!$C$125)</f>
        <v>0</v>
      </c>
      <c r="G18" s="241">
        <f>IF('Input Cost_MS2'!$D$116="PLN",'Input Cost_MS2'!E125*Währung!$B$13,'Input Cost_MS2'!E125)*(1+'Input Cost_MS2'!$C$125)</f>
        <v>0</v>
      </c>
      <c r="H18" s="241">
        <f>IF('Input Cost_MS2'!$D$116="PLN",'Input Cost_MS2'!F125*Währung!$B$13,'Input Cost_MS2'!F125)*(1+'Input Cost_MS2'!$C$125)</f>
        <v>0</v>
      </c>
      <c r="I18" s="241">
        <f>IF('Input Cost_MS2'!$D$116="PLN",'Input Cost_MS2'!G125*Währung!$B$13,'Input Cost_MS2'!G125)*(1+'Input Cost_MS2'!$C$125)</f>
        <v>0</v>
      </c>
      <c r="J18" s="241">
        <f>IF('Input Cost_MS2'!$D$116="PLN",'Input Cost_MS2'!H125*Währung!$B$13,'Input Cost_MS2'!H125)*(1+'Input Cost_MS2'!$C$125)</f>
        <v>0</v>
      </c>
      <c r="K18" s="241">
        <f>IF('Input Cost_MS2'!$D$116="PLN",'Input Cost_MS2'!I125*Währung!$B$13,'Input Cost_MS2'!I125)*(1+'Input Cost_MS2'!$C$125)</f>
        <v>0</v>
      </c>
      <c r="L18" s="241">
        <f>IF('Input Cost_MS2'!$D$116="PLN",'Input Cost_MS2'!J125*Währung!$B$13,'Input Cost_MS2'!J125)*(1+'Input Cost_MS2'!$C$125)</f>
        <v>0</v>
      </c>
      <c r="M18" s="241">
        <f>IF('Input Cost_MS2'!$D$116="PLN",'Input Cost_MS2'!K125*Währung!$B$13,'Input Cost_MS2'!K125)*(1+'Input Cost_MS2'!$C$125)</f>
        <v>0</v>
      </c>
      <c r="N18" s="241">
        <f>IF('Input Cost_MS2'!$D$116="PLN",'Input Cost_MS2'!L125*Währung!$B$13,'Input Cost_MS2'!L125)*(1+'Input Cost_MS2'!$C$125)</f>
        <v>0</v>
      </c>
      <c r="O18" s="241">
        <f>IF('Input Cost_MS2'!$D$116="PLN",'Input Cost_MS2'!M125*Währung!$B$13,'Input Cost_MS2'!M125)*(1+'Input Cost_MS2'!$C$125)</f>
        <v>0</v>
      </c>
      <c r="P18" s="241">
        <f>IF('Input Cost_MS2'!$D$116="PLN",'Input Cost_MS2'!N125*Währung!$B$13,'Input Cost_MS2'!N125)*(1+'Input Cost_MS2'!$C$125)</f>
        <v>0</v>
      </c>
      <c r="Q18" s="241">
        <f>IF('Input Cost_MS2'!$D$116="PLN",'Input Cost_MS2'!O125*Währung!$B$13,'Input Cost_MS2'!O125)*(1+'Input Cost_MS2'!$C$125)</f>
        <v>0</v>
      </c>
      <c r="R18" s="241">
        <f>IF('Input Cost_MS2'!$D$116="PLN",'Input Cost_MS2'!P125*Währung!$B$13,'Input Cost_MS2'!P125)*(1+'Input Cost_MS2'!$C$125)</f>
        <v>0</v>
      </c>
      <c r="S18" s="241">
        <f>IF('Input Cost_MS2'!$D$116="PLN",'Input Cost_MS2'!Q125*Währung!$B$13,'Input Cost_MS2'!Q125)*(1+'Input Cost_MS2'!$C$125)</f>
        <v>0</v>
      </c>
      <c r="T18" s="241">
        <f>IF('Input Cost_MS2'!$D$116="PLN",'Input Cost_MS2'!R125*Währung!$B$13,'Input Cost_MS2'!R125)*(1+'Input Cost_MS2'!$C$125)</f>
        <v>0</v>
      </c>
      <c r="U18" s="241">
        <f>IF('Input Cost_MS2'!$D$116="PLN",'Input Cost_MS2'!S125*Währung!$B$13,'Input Cost_MS2'!S125)*(1+'Input Cost_MS2'!$C$125)</f>
        <v>0</v>
      </c>
      <c r="V18" s="241">
        <f>IF('Input Cost_MS2'!$D$116="PLN",'Input Cost_MS2'!T125*Währung!$B$13,'Input Cost_MS2'!T125)*(1+'Input Cost_MS2'!$C$125)</f>
        <v>0</v>
      </c>
      <c r="W18" s="241">
        <f>IF('Input Cost_MS2'!$D$116="PLN",'Input Cost_MS2'!U125*Währung!$B$13,'Input Cost_MS2'!U125)*(1+'Input Cost_MS2'!$C$125)</f>
        <v>0</v>
      </c>
      <c r="X18" s="241">
        <f>IF('Input Cost_MS2'!$D$116="PLN",'Input Cost_MS2'!V125*Währung!$B$13,'Input Cost_MS2'!V125)*(1+'Input Cost_MS2'!$C$125)</f>
        <v>0</v>
      </c>
      <c r="Y18" s="241">
        <f>IF('Input Cost_MS2'!$D$116="PLN",'Input Cost_MS2'!W125*Währung!$B$13,'Input Cost_MS2'!W125)*(1+'Input Cost_MS2'!$C$125)</f>
        <v>0</v>
      </c>
      <c r="Z18" s="241">
        <f>IF('Input Cost_MS2'!$D$116="PLN",'Input Cost_MS2'!X125*Währung!$B$13,'Input Cost_MS2'!X125)*(1+'Input Cost_MS2'!$C$125)</f>
        <v>0</v>
      </c>
      <c r="AA18" s="241">
        <f>IF('Input Cost_MS2'!$D$116="PLN",'Input Cost_MS2'!Y125*Währung!$B$13,'Input Cost_MS2'!Y125)*(1+'Input Cost_MS2'!$C$125)</f>
        <v>0</v>
      </c>
      <c r="AB18" s="241">
        <f>IF('Input Cost_MS2'!$D$116="PLN",'Input Cost_MS2'!Z125*Währung!$B$13,'Input Cost_MS2'!Z125)*(1+'Input Cost_MS2'!$C$125)</f>
        <v>0</v>
      </c>
      <c r="AC18" s="241">
        <f>IF('Input Cost_MS2'!$D$116="PLN",'Input Cost_MS2'!AA125*Währung!$B$13,'Input Cost_MS2'!AA125)*(1+'Input Cost_MS2'!$C$125)</f>
        <v>0</v>
      </c>
      <c r="AD18" s="241">
        <f>IF('Input Cost_MS2'!$D$116="PLN",'Input Cost_MS2'!AB125*Währung!$B$13,'Input Cost_MS2'!AB125)*(1+'Input Cost_MS2'!$C$125)</f>
        <v>0</v>
      </c>
      <c r="AE18" s="241">
        <f>IF('Input Cost_MS2'!$D$116="PLN",'Input Cost_MS2'!AC125*Währung!$B$13,'Input Cost_MS2'!AC125)*(1+'Input Cost_MS2'!$C$125)</f>
        <v>0</v>
      </c>
      <c r="AF18" s="241">
        <f>IF('Input Cost_MS2'!$D$116="PLN",'Input Cost_MS2'!AD125*Währung!$B$13,'Input Cost_MS2'!AD125)*(1+'Input Cost_MS2'!$C$125)</f>
        <v>0</v>
      </c>
      <c r="AG18" s="241">
        <f>IF('Input Cost_MS2'!$D$116="PLN",'Input Cost_MS2'!AE125*Währung!$B$13,'Input Cost_MS2'!AE125)*(1+'Input Cost_MS2'!$C$125)</f>
        <v>0</v>
      </c>
      <c r="AH18" s="241">
        <f>IF('Input Cost_MS2'!$D$116="PLN",'Input Cost_MS2'!AF125*Währung!$B$13,'Input Cost_MS2'!AF125)*(1+'Input Cost_MS2'!$C$125)</f>
        <v>0</v>
      </c>
      <c r="AI18" s="241">
        <f>IF('Input Cost_MS2'!$D$116="PLN",'Input Cost_MS2'!AG125*Währung!$B$13,'Input Cost_MS2'!AG125)*(1+'Input Cost_MS2'!$C$125)</f>
        <v>0</v>
      </c>
      <c r="AJ18" s="241">
        <f>IF('Input Cost_MS2'!$D$116="PLN",'Input Cost_MS2'!AH125*Währung!$B$13,'Input Cost_MS2'!AH125)*(1+'Input Cost_MS2'!$C$125)</f>
        <v>0</v>
      </c>
      <c r="AK18" s="241">
        <f>IF('Input Cost_MS2'!$D$116="PLN",'Input Cost_MS2'!AI125*Währung!$B$13,'Input Cost_MS2'!AI125)*(1+'Input Cost_MS2'!$C$125)</f>
        <v>0</v>
      </c>
      <c r="AL18" s="241">
        <f>IF('Input Cost_MS2'!$D$116="PLN",'Input Cost_MS2'!AJ125*Währung!$B$13,'Input Cost_MS2'!AJ125)*(1+'Input Cost_MS2'!$C$125)</f>
        <v>0</v>
      </c>
      <c r="AM18" s="241">
        <f>IF('Input Cost_MS2'!$D$116="PLN",'Input Cost_MS2'!AK125*Währung!$B$13,'Input Cost_MS2'!AK125)*(1+'Input Cost_MS2'!$C$125)</f>
        <v>0</v>
      </c>
      <c r="AN18" s="241">
        <f>IF('Input Cost_MS2'!$D$116="PLN",'Input Cost_MS2'!AL125*Währung!$B$13,'Input Cost_MS2'!AL125)*(1+'Input Cost_MS2'!$C$125)</f>
        <v>0</v>
      </c>
      <c r="AO18" s="241">
        <f>IF('Input Cost_MS2'!$D$116="PLN",'Input Cost_MS2'!AM125*Währung!$B$13,'Input Cost_MS2'!AM125)*(1+'Input Cost_MS2'!$C$125)</f>
        <v>0</v>
      </c>
      <c r="AP18" s="241">
        <f>IF('Input Cost_MS2'!$D$116="PLN",'Input Cost_MS2'!AN125*Währung!$B$13,'Input Cost_MS2'!AN125)*(1+'Input Cost_MS2'!$C$125)</f>
        <v>0</v>
      </c>
      <c r="AQ18" s="241">
        <f>IF('Input Cost_MS2'!$D$116="PLN",'Input Cost_MS2'!AO125*Währung!$B$13,'Input Cost_MS2'!AO125)*(1+'Input Cost_MS2'!$C$125)</f>
        <v>0</v>
      </c>
      <c r="AR18" s="241">
        <f>IF('Input Cost_MS2'!$D$116="PLN",'Input Cost_MS2'!AP125*Währung!$B$13,'Input Cost_MS2'!AP125)*(1+'Input Cost_MS2'!$C$125)</f>
        <v>0</v>
      </c>
      <c r="AS18" s="241">
        <f>IF('Input Cost_MS2'!$D$116="PLN",'Input Cost_MS2'!AQ125*Währung!$B$13,'Input Cost_MS2'!AQ125)*(1+'Input Cost_MS2'!$C$125)</f>
        <v>0</v>
      </c>
      <c r="AT18" s="241">
        <f>IF('Input Cost_MS2'!$D$116="PLN",'Input Cost_MS2'!AR125*Währung!$B$13,'Input Cost_MS2'!AR125)*(1+'Input Cost_MS2'!$C$125)</f>
        <v>0</v>
      </c>
    </row>
    <row r="19" spans="1:46" s="83" customFormat="1" ht="16.5" customHeight="1">
      <c r="A19" s="44" t="s">
        <v>395</v>
      </c>
      <c r="B19" s="762" t="s">
        <v>299</v>
      </c>
      <c r="C19" s="44"/>
      <c r="D19" s="48"/>
      <c r="E19" s="49"/>
      <c r="F19" s="44">
        <f>F15+F16+F17+F17</f>
        <v>0</v>
      </c>
      <c r="G19" s="44">
        <f t="shared" ref="G19:AT19" si="5">G15+G16+G17+G17</f>
        <v>0</v>
      </c>
      <c r="H19" s="44">
        <f t="shared" si="5"/>
        <v>0</v>
      </c>
      <c r="I19" s="44">
        <f t="shared" si="5"/>
        <v>0</v>
      </c>
      <c r="J19" s="44">
        <f t="shared" si="5"/>
        <v>0</v>
      </c>
      <c r="K19" s="44">
        <f t="shared" si="5"/>
        <v>0</v>
      </c>
      <c r="L19" s="44">
        <f t="shared" si="5"/>
        <v>0</v>
      </c>
      <c r="M19" s="44">
        <f t="shared" si="5"/>
        <v>0</v>
      </c>
      <c r="N19" s="44">
        <f t="shared" si="5"/>
        <v>0</v>
      </c>
      <c r="O19" s="44">
        <f t="shared" si="5"/>
        <v>0</v>
      </c>
      <c r="P19" s="44">
        <f t="shared" si="5"/>
        <v>0</v>
      </c>
      <c r="Q19" s="44">
        <f t="shared" si="5"/>
        <v>0</v>
      </c>
      <c r="R19" s="44">
        <f t="shared" si="5"/>
        <v>0</v>
      </c>
      <c r="S19" s="44">
        <f t="shared" si="5"/>
        <v>0</v>
      </c>
      <c r="T19" s="44">
        <f t="shared" si="5"/>
        <v>0</v>
      </c>
      <c r="U19" s="44">
        <f t="shared" si="5"/>
        <v>0</v>
      </c>
      <c r="V19" s="44">
        <f t="shared" si="5"/>
        <v>0</v>
      </c>
      <c r="W19" s="44">
        <f t="shared" si="5"/>
        <v>0</v>
      </c>
      <c r="X19" s="44">
        <f t="shared" si="5"/>
        <v>0</v>
      </c>
      <c r="Y19" s="44">
        <f t="shared" si="5"/>
        <v>0</v>
      </c>
      <c r="Z19" s="44">
        <f t="shared" si="5"/>
        <v>0</v>
      </c>
      <c r="AA19" s="44">
        <f t="shared" si="5"/>
        <v>0</v>
      </c>
      <c r="AB19" s="44">
        <f t="shared" si="5"/>
        <v>0</v>
      </c>
      <c r="AC19" s="44">
        <f t="shared" si="5"/>
        <v>0</v>
      </c>
      <c r="AD19" s="44">
        <f t="shared" si="5"/>
        <v>0</v>
      </c>
      <c r="AE19" s="44">
        <f t="shared" si="5"/>
        <v>0</v>
      </c>
      <c r="AF19" s="44">
        <f t="shared" si="5"/>
        <v>0</v>
      </c>
      <c r="AG19" s="44">
        <f t="shared" si="5"/>
        <v>0</v>
      </c>
      <c r="AH19" s="44">
        <f t="shared" si="5"/>
        <v>0</v>
      </c>
      <c r="AI19" s="44">
        <f t="shared" si="5"/>
        <v>0</v>
      </c>
      <c r="AJ19" s="44">
        <f t="shared" si="5"/>
        <v>0</v>
      </c>
      <c r="AK19" s="44">
        <f t="shared" si="5"/>
        <v>0</v>
      </c>
      <c r="AL19" s="44">
        <f t="shared" si="5"/>
        <v>0</v>
      </c>
      <c r="AM19" s="44">
        <f t="shared" si="5"/>
        <v>0</v>
      </c>
      <c r="AN19" s="44">
        <f t="shared" si="5"/>
        <v>0</v>
      </c>
      <c r="AO19" s="44">
        <f t="shared" si="5"/>
        <v>0</v>
      </c>
      <c r="AP19" s="44">
        <f t="shared" si="5"/>
        <v>0</v>
      </c>
      <c r="AQ19" s="44">
        <f t="shared" si="5"/>
        <v>0</v>
      </c>
      <c r="AR19" s="44">
        <f t="shared" si="5"/>
        <v>0</v>
      </c>
      <c r="AS19" s="44">
        <f t="shared" si="5"/>
        <v>0</v>
      </c>
      <c r="AT19" s="44">
        <f t="shared" si="5"/>
        <v>0</v>
      </c>
    </row>
    <row r="20" spans="1:46" s="3" customFormat="1" ht="16.5" customHeight="1">
      <c r="A20" s="13" t="s">
        <v>396</v>
      </c>
      <c r="B20" s="760" t="s">
        <v>299</v>
      </c>
      <c r="C20" s="13"/>
      <c r="D20" s="14"/>
      <c r="E20" s="15"/>
      <c r="F20" s="45">
        <f t="shared" ref="F20:AT20" si="6">F11-F19</f>
        <v>0</v>
      </c>
      <c r="G20" s="45">
        <f t="shared" si="6"/>
        <v>0</v>
      </c>
      <c r="H20" s="45">
        <f t="shared" si="6"/>
        <v>0</v>
      </c>
      <c r="I20" s="45">
        <f t="shared" si="6"/>
        <v>0</v>
      </c>
      <c r="J20" s="45">
        <f t="shared" si="6"/>
        <v>0</v>
      </c>
      <c r="K20" s="45">
        <f t="shared" si="6"/>
        <v>0</v>
      </c>
      <c r="L20" s="45">
        <f t="shared" si="6"/>
        <v>0</v>
      </c>
      <c r="M20" s="45">
        <f t="shared" si="6"/>
        <v>0</v>
      </c>
      <c r="N20" s="45">
        <f t="shared" si="6"/>
        <v>0</v>
      </c>
      <c r="O20" s="45">
        <f t="shared" si="6"/>
        <v>0</v>
      </c>
      <c r="P20" s="45">
        <f t="shared" si="6"/>
        <v>0</v>
      </c>
      <c r="Q20" s="45">
        <f t="shared" si="6"/>
        <v>0</v>
      </c>
      <c r="R20" s="45">
        <f t="shared" si="6"/>
        <v>0</v>
      </c>
      <c r="S20" s="45">
        <f t="shared" si="6"/>
        <v>0</v>
      </c>
      <c r="T20" s="45">
        <f t="shared" si="6"/>
        <v>0</v>
      </c>
      <c r="U20" s="45">
        <f t="shared" si="6"/>
        <v>0</v>
      </c>
      <c r="V20" s="45">
        <f t="shared" si="6"/>
        <v>0</v>
      </c>
      <c r="W20" s="45">
        <f t="shared" si="6"/>
        <v>0</v>
      </c>
      <c r="X20" s="45">
        <f t="shared" si="6"/>
        <v>0</v>
      </c>
      <c r="Y20" s="45">
        <f t="shared" si="6"/>
        <v>0</v>
      </c>
      <c r="Z20" s="45">
        <f t="shared" si="6"/>
        <v>0</v>
      </c>
      <c r="AA20" s="45">
        <f t="shared" si="6"/>
        <v>0</v>
      </c>
      <c r="AB20" s="45">
        <f t="shared" si="6"/>
        <v>0</v>
      </c>
      <c r="AC20" s="45">
        <f t="shared" si="6"/>
        <v>0</v>
      </c>
      <c r="AD20" s="45">
        <f t="shared" si="6"/>
        <v>0</v>
      </c>
      <c r="AE20" s="45">
        <f t="shared" si="6"/>
        <v>0</v>
      </c>
      <c r="AF20" s="45">
        <f t="shared" si="6"/>
        <v>0</v>
      </c>
      <c r="AG20" s="45">
        <f t="shared" si="6"/>
        <v>0</v>
      </c>
      <c r="AH20" s="45">
        <f t="shared" si="6"/>
        <v>0</v>
      </c>
      <c r="AI20" s="45">
        <f t="shared" si="6"/>
        <v>0</v>
      </c>
      <c r="AJ20" s="45">
        <f t="shared" si="6"/>
        <v>0</v>
      </c>
      <c r="AK20" s="45">
        <f t="shared" si="6"/>
        <v>0</v>
      </c>
      <c r="AL20" s="45">
        <f t="shared" si="6"/>
        <v>0</v>
      </c>
      <c r="AM20" s="45">
        <f t="shared" si="6"/>
        <v>0</v>
      </c>
      <c r="AN20" s="45">
        <f t="shared" si="6"/>
        <v>0</v>
      </c>
      <c r="AO20" s="45">
        <f t="shared" si="6"/>
        <v>0</v>
      </c>
      <c r="AP20" s="45">
        <f t="shared" si="6"/>
        <v>0</v>
      </c>
      <c r="AQ20" s="45">
        <f t="shared" si="6"/>
        <v>0</v>
      </c>
      <c r="AR20" s="45">
        <f t="shared" si="6"/>
        <v>0</v>
      </c>
      <c r="AS20" s="45">
        <f t="shared" si="6"/>
        <v>0</v>
      </c>
      <c r="AT20" s="45">
        <f t="shared" si="6"/>
        <v>0</v>
      </c>
    </row>
    <row r="21" spans="1:46" s="3" customFormat="1" ht="16.5" customHeight="1">
      <c r="A21" s="16" t="s">
        <v>396</v>
      </c>
      <c r="B21" s="761" t="s">
        <v>98</v>
      </c>
      <c r="C21" s="16"/>
      <c r="D21" s="17"/>
      <c r="E21" s="18"/>
      <c r="F21" s="46">
        <f>IF(F6=0,0,F20/F6)</f>
        <v>0</v>
      </c>
      <c r="G21" s="46">
        <f t="shared" ref="G21:AT21" si="7">IF(G6=0,0,G20/G6)</f>
        <v>0</v>
      </c>
      <c r="H21" s="46">
        <f t="shared" si="7"/>
        <v>0</v>
      </c>
      <c r="I21" s="46">
        <f t="shared" si="7"/>
        <v>0</v>
      </c>
      <c r="J21" s="46">
        <f t="shared" si="7"/>
        <v>0</v>
      </c>
      <c r="K21" s="46">
        <f t="shared" si="7"/>
        <v>0</v>
      </c>
      <c r="L21" s="46">
        <f t="shared" si="7"/>
        <v>0</v>
      </c>
      <c r="M21" s="46">
        <f t="shared" si="7"/>
        <v>0</v>
      </c>
      <c r="N21" s="46">
        <f t="shared" si="7"/>
        <v>0</v>
      </c>
      <c r="O21" s="46">
        <f t="shared" si="7"/>
        <v>0</v>
      </c>
      <c r="P21" s="46">
        <f t="shared" si="7"/>
        <v>0</v>
      </c>
      <c r="Q21" s="46">
        <f t="shared" si="7"/>
        <v>0</v>
      </c>
      <c r="R21" s="46">
        <f t="shared" si="7"/>
        <v>0</v>
      </c>
      <c r="S21" s="46">
        <f t="shared" si="7"/>
        <v>0</v>
      </c>
      <c r="T21" s="46">
        <f t="shared" si="7"/>
        <v>0</v>
      </c>
      <c r="U21" s="46">
        <f t="shared" si="7"/>
        <v>0</v>
      </c>
      <c r="V21" s="46">
        <f t="shared" si="7"/>
        <v>0</v>
      </c>
      <c r="W21" s="46">
        <f t="shared" si="7"/>
        <v>0</v>
      </c>
      <c r="X21" s="46">
        <f t="shared" si="7"/>
        <v>0</v>
      </c>
      <c r="Y21" s="46">
        <f t="shared" si="7"/>
        <v>0</v>
      </c>
      <c r="Z21" s="46">
        <f t="shared" si="7"/>
        <v>0</v>
      </c>
      <c r="AA21" s="46">
        <f t="shared" si="7"/>
        <v>0</v>
      </c>
      <c r="AB21" s="46">
        <f t="shared" si="7"/>
        <v>0</v>
      </c>
      <c r="AC21" s="46">
        <f t="shared" si="7"/>
        <v>0</v>
      </c>
      <c r="AD21" s="46">
        <f t="shared" si="7"/>
        <v>0</v>
      </c>
      <c r="AE21" s="46">
        <f t="shared" si="7"/>
        <v>0</v>
      </c>
      <c r="AF21" s="46">
        <f t="shared" si="7"/>
        <v>0</v>
      </c>
      <c r="AG21" s="46">
        <f t="shared" si="7"/>
        <v>0</v>
      </c>
      <c r="AH21" s="46">
        <f t="shared" si="7"/>
        <v>0</v>
      </c>
      <c r="AI21" s="46">
        <f t="shared" si="7"/>
        <v>0</v>
      </c>
      <c r="AJ21" s="46">
        <f t="shared" si="7"/>
        <v>0</v>
      </c>
      <c r="AK21" s="46">
        <f t="shared" si="7"/>
        <v>0</v>
      </c>
      <c r="AL21" s="46">
        <f t="shared" si="7"/>
        <v>0</v>
      </c>
      <c r="AM21" s="46">
        <f t="shared" si="7"/>
        <v>0</v>
      </c>
      <c r="AN21" s="46">
        <f t="shared" si="7"/>
        <v>0</v>
      </c>
      <c r="AO21" s="46">
        <f t="shared" si="7"/>
        <v>0</v>
      </c>
      <c r="AP21" s="46">
        <f t="shared" si="7"/>
        <v>0</v>
      </c>
      <c r="AQ21" s="46">
        <f t="shared" si="7"/>
        <v>0</v>
      </c>
      <c r="AR21" s="46">
        <f t="shared" si="7"/>
        <v>0</v>
      </c>
      <c r="AS21" s="46">
        <f t="shared" si="7"/>
        <v>0</v>
      </c>
      <c r="AT21" s="46">
        <f t="shared" si="7"/>
        <v>0</v>
      </c>
    </row>
    <row r="22" spans="1:46" ht="16.5" customHeight="1">
      <c r="A22" s="7" t="s">
        <v>251</v>
      </c>
      <c r="B22" s="271" t="s">
        <v>299</v>
      </c>
      <c r="C22" s="767">
        <f>SUMIF(Grunddaten!$A$13:$A$23,$F$4,Grunddaten!$B$13:$B$23)</f>
        <v>0</v>
      </c>
      <c r="D22" s="768">
        <f>SUMIF(Grunddaten!$A$13:$A$23,$F$4,Grunddaten!$Q$13:$Q$23)</f>
        <v>0</v>
      </c>
      <c r="E22" s="12">
        <f>SUMIF(Grunddaten!$A$13:$A$23,$F$4,Grunddaten!$J$13:$J$23)</f>
        <v>0</v>
      </c>
      <c r="F22" s="39">
        <f>($C$22*(F8-'Input Cost_MS2'!D120))+('Input Cost_MS2'!D120*Kalkulation_MS2!$D$22)</f>
        <v>0</v>
      </c>
      <c r="G22" s="39">
        <f>($C$22*(G8-'Input Cost_MS2'!E120))+('Input Cost_MS2'!E120*Kalkulation_MS2!$D$22)</f>
        <v>0</v>
      </c>
      <c r="H22" s="39">
        <f>($C$22*(H8-'Input Cost_MS2'!F120))+('Input Cost_MS2'!F120*Kalkulation_MS2!$D$22)</f>
        <v>0</v>
      </c>
      <c r="I22" s="39">
        <f>($C$22*(I8-'Input Cost_MS2'!G120))+('Input Cost_MS2'!G120*Kalkulation_MS2!$D$22)</f>
        <v>0</v>
      </c>
      <c r="J22" s="39">
        <f>($C$22*(J8-'Input Cost_MS2'!H120))+('Input Cost_MS2'!H120*Kalkulation_MS2!$D$22)</f>
        <v>0</v>
      </c>
      <c r="K22" s="39">
        <f>($C$22*(K8-'Input Cost_MS2'!I120))+('Input Cost_MS2'!I120*Kalkulation_MS2!$D$22)</f>
        <v>0</v>
      </c>
      <c r="L22" s="39">
        <f>($C$22*(L8-'Input Cost_MS2'!J120))+('Input Cost_MS2'!J120*Kalkulation_MS2!$D$22)</f>
        <v>0</v>
      </c>
      <c r="M22" s="39">
        <f>($C$22*(M8-'Input Cost_MS2'!K120))+('Input Cost_MS2'!K120*Kalkulation_MS2!$D$22)</f>
        <v>0</v>
      </c>
      <c r="N22" s="39">
        <f>($C$22*(N8-'Input Cost_MS2'!L120))+('Input Cost_MS2'!L120*Kalkulation_MS2!$D$22)</f>
        <v>0</v>
      </c>
      <c r="O22" s="39">
        <f>($C$22*(O8-'Input Cost_MS2'!M120))+('Input Cost_MS2'!M120*Kalkulation_MS2!$D$22)</f>
        <v>0</v>
      </c>
      <c r="P22" s="39">
        <f>($C$22*(P8-'Input Cost_MS2'!N120))+('Input Cost_MS2'!N120*Kalkulation_MS2!$D$22)</f>
        <v>0</v>
      </c>
      <c r="Q22" s="39">
        <f>($C$22*(Q8-'Input Cost_MS2'!O120))+('Input Cost_MS2'!O120*Kalkulation_MS2!$D$22)</f>
        <v>0</v>
      </c>
      <c r="R22" s="39">
        <f>($C$22*(R8-'Input Cost_MS2'!P120))+('Input Cost_MS2'!P120*Kalkulation_MS2!$D$22)</f>
        <v>0</v>
      </c>
      <c r="S22" s="39">
        <f>($C$22*(S8-'Input Cost_MS2'!Q120))+('Input Cost_MS2'!Q120*Kalkulation_MS2!$D$22)</f>
        <v>0</v>
      </c>
      <c r="T22" s="39">
        <f>($C$22*(T8-'Input Cost_MS2'!R120))+('Input Cost_MS2'!R120*Kalkulation_MS2!$D$22)</f>
        <v>0</v>
      </c>
      <c r="U22" s="39">
        <f>($C$22*(U8-'Input Cost_MS2'!S120))+('Input Cost_MS2'!S120*Kalkulation_MS2!$D$22)</f>
        <v>0</v>
      </c>
      <c r="V22" s="39">
        <f>($C$22*(V8-'Input Cost_MS2'!T120))+('Input Cost_MS2'!T120*Kalkulation_MS2!$D$22)</f>
        <v>0</v>
      </c>
      <c r="W22" s="39">
        <f>($C$22*(W8-'Input Cost_MS2'!U120))+('Input Cost_MS2'!U120*Kalkulation_MS2!$D$22)</f>
        <v>0</v>
      </c>
      <c r="X22" s="39">
        <f>($C$22*(X8-'Input Cost_MS2'!V120))+('Input Cost_MS2'!V120*Kalkulation_MS2!$D$22)</f>
        <v>0</v>
      </c>
      <c r="Y22" s="39">
        <f>($C$22*(Y8-'Input Cost_MS2'!W120))+('Input Cost_MS2'!W120*Kalkulation_MS2!$D$22)</f>
        <v>0</v>
      </c>
      <c r="Z22" s="39">
        <f>($C$22*(Z8-'Input Cost_MS2'!X120))+('Input Cost_MS2'!X120*Kalkulation_MS2!$D$22)</f>
        <v>0</v>
      </c>
      <c r="AA22" s="39">
        <f>($C$22*(AA8-'Input Cost_MS2'!Y120))+('Input Cost_MS2'!Y120*Kalkulation_MS2!$D$22)</f>
        <v>0</v>
      </c>
      <c r="AB22" s="39">
        <f>($C$22*(AB8-'Input Cost_MS2'!Z120))+('Input Cost_MS2'!Z120*Kalkulation_MS2!$D$22)</f>
        <v>0</v>
      </c>
      <c r="AC22" s="39">
        <f>($C$22*(AC8-'Input Cost_MS2'!AA120))+('Input Cost_MS2'!AA120*Kalkulation_MS2!$D$22)</f>
        <v>0</v>
      </c>
      <c r="AD22" s="39">
        <f>($C$22*(AD8-'Input Cost_MS2'!AB120))+('Input Cost_MS2'!AB120*Kalkulation_MS2!$D$22)</f>
        <v>0</v>
      </c>
      <c r="AE22" s="39">
        <f>($C$22*(AE8-'Input Cost_MS2'!AC120))+('Input Cost_MS2'!AC120*Kalkulation_MS2!$D$22)</f>
        <v>0</v>
      </c>
      <c r="AF22" s="39">
        <f>($C$22*(AF8-'Input Cost_MS2'!AD120))+('Input Cost_MS2'!AD120*Kalkulation_MS2!$D$22)</f>
        <v>0</v>
      </c>
      <c r="AG22" s="39">
        <f>($C$22*(AG8-'Input Cost_MS2'!AE120))+('Input Cost_MS2'!AE120*Kalkulation_MS2!$D$22)</f>
        <v>0</v>
      </c>
      <c r="AH22" s="39">
        <f>($C$22*(AH8-'Input Cost_MS2'!AF120))+('Input Cost_MS2'!AF120*Kalkulation_MS2!$D$22)</f>
        <v>0</v>
      </c>
      <c r="AI22" s="39">
        <f>($C$22*(AI8-'Input Cost_MS2'!AG120))+('Input Cost_MS2'!AG120*Kalkulation_MS2!$D$22)</f>
        <v>0</v>
      </c>
      <c r="AJ22" s="39">
        <f>($C$22*(AJ8-'Input Cost_MS2'!AH120))+('Input Cost_MS2'!AH120*Kalkulation_MS2!$D$22)</f>
        <v>0</v>
      </c>
      <c r="AK22" s="39">
        <f>($C$22*(AK8-'Input Cost_MS2'!AI120))+('Input Cost_MS2'!AI120*Kalkulation_MS2!$D$22)</f>
        <v>0</v>
      </c>
      <c r="AL22" s="39">
        <f>($C$22*(AL8-'Input Cost_MS2'!AJ120))+('Input Cost_MS2'!AJ120*Kalkulation_MS2!$D$22)</f>
        <v>0</v>
      </c>
      <c r="AM22" s="39">
        <f>($C$22*(AM8-'Input Cost_MS2'!AK120))+('Input Cost_MS2'!AK120*Kalkulation_MS2!$D$22)</f>
        <v>0</v>
      </c>
      <c r="AN22" s="39">
        <f>($C$22*(AN8-'Input Cost_MS2'!AL120))+('Input Cost_MS2'!AL120*Kalkulation_MS2!$D$22)</f>
        <v>0</v>
      </c>
      <c r="AO22" s="39">
        <f>($C$22*(AO8-'Input Cost_MS2'!AM120))+('Input Cost_MS2'!AM120*Kalkulation_MS2!$D$22)</f>
        <v>0</v>
      </c>
      <c r="AP22" s="39">
        <f>($C$22*(AP8-'Input Cost_MS2'!AN120))+('Input Cost_MS2'!AN120*Kalkulation_MS2!$D$22)</f>
        <v>0</v>
      </c>
      <c r="AQ22" s="39">
        <f>($C$22*(AQ8-'Input Cost_MS2'!AO120))+('Input Cost_MS2'!AO120*Kalkulation_MS2!$D$22)</f>
        <v>0</v>
      </c>
      <c r="AR22" s="39">
        <f>($C$22*(AR8-'Input Cost_MS2'!AP120))+('Input Cost_MS2'!AP120*Kalkulation_MS2!$D$22)</f>
        <v>0</v>
      </c>
      <c r="AS22" s="39">
        <f>($C$22*(AS8-'Input Cost_MS2'!AQ120))+('Input Cost_MS2'!AQ120*Kalkulation_MS2!$D$22)</f>
        <v>0</v>
      </c>
      <c r="AT22" s="39">
        <f>($C$22*(AT8-'Input Cost_MS2'!AR120))+('Input Cost_MS2'!AR120*Kalkulation_MS2!$D$22)</f>
        <v>0</v>
      </c>
    </row>
    <row r="23" spans="1:46" ht="16.5" customHeight="1">
      <c r="A23" s="7" t="s">
        <v>471</v>
      </c>
      <c r="B23" s="271" t="s">
        <v>299</v>
      </c>
      <c r="C23" s="767">
        <f>SUMIF(Grunddaten!$A$13:$A$23,$F$4,Grunddaten!$C$13:$C$23)</f>
        <v>0</v>
      </c>
      <c r="D23" s="768"/>
      <c r="E23" s="12">
        <f>SUMIF(Grunddaten!$A$13:$A$23,$F$4,Grunddaten!$K$13:$K$23)</f>
        <v>0</v>
      </c>
      <c r="F23" s="39">
        <f t="shared" ref="F23:AT23" si="8">$C$23*(F13+F14)</f>
        <v>0</v>
      </c>
      <c r="G23" s="39">
        <f t="shared" si="8"/>
        <v>0</v>
      </c>
      <c r="H23" s="39">
        <f t="shared" si="8"/>
        <v>0</v>
      </c>
      <c r="I23" s="39">
        <f t="shared" si="8"/>
        <v>0</v>
      </c>
      <c r="J23" s="39">
        <f t="shared" si="8"/>
        <v>0</v>
      </c>
      <c r="K23" s="39">
        <f t="shared" si="8"/>
        <v>0</v>
      </c>
      <c r="L23" s="39">
        <f t="shared" si="8"/>
        <v>0</v>
      </c>
      <c r="M23" s="39">
        <f t="shared" si="8"/>
        <v>0</v>
      </c>
      <c r="N23" s="39">
        <f t="shared" si="8"/>
        <v>0</v>
      </c>
      <c r="O23" s="39">
        <f t="shared" si="8"/>
        <v>0</v>
      </c>
      <c r="P23" s="39">
        <f t="shared" si="8"/>
        <v>0</v>
      </c>
      <c r="Q23" s="39">
        <f t="shared" si="8"/>
        <v>0</v>
      </c>
      <c r="R23" s="39">
        <f t="shared" si="8"/>
        <v>0</v>
      </c>
      <c r="S23" s="39">
        <f t="shared" si="8"/>
        <v>0</v>
      </c>
      <c r="T23" s="39">
        <f t="shared" si="8"/>
        <v>0</v>
      </c>
      <c r="U23" s="39">
        <f t="shared" si="8"/>
        <v>0</v>
      </c>
      <c r="V23" s="39">
        <f t="shared" si="8"/>
        <v>0</v>
      </c>
      <c r="W23" s="39">
        <f t="shared" si="8"/>
        <v>0</v>
      </c>
      <c r="X23" s="39">
        <f t="shared" si="8"/>
        <v>0</v>
      </c>
      <c r="Y23" s="39">
        <f t="shared" si="8"/>
        <v>0</v>
      </c>
      <c r="Z23" s="39">
        <f t="shared" si="8"/>
        <v>0</v>
      </c>
      <c r="AA23" s="39">
        <f t="shared" si="8"/>
        <v>0</v>
      </c>
      <c r="AB23" s="39">
        <f t="shared" si="8"/>
        <v>0</v>
      </c>
      <c r="AC23" s="39">
        <f t="shared" si="8"/>
        <v>0</v>
      </c>
      <c r="AD23" s="39">
        <f t="shared" si="8"/>
        <v>0</v>
      </c>
      <c r="AE23" s="39">
        <f t="shared" si="8"/>
        <v>0</v>
      </c>
      <c r="AF23" s="39">
        <f t="shared" si="8"/>
        <v>0</v>
      </c>
      <c r="AG23" s="39">
        <f t="shared" si="8"/>
        <v>0</v>
      </c>
      <c r="AH23" s="39">
        <f t="shared" si="8"/>
        <v>0</v>
      </c>
      <c r="AI23" s="39">
        <f t="shared" si="8"/>
        <v>0</v>
      </c>
      <c r="AJ23" s="39">
        <f t="shared" si="8"/>
        <v>0</v>
      </c>
      <c r="AK23" s="39">
        <f t="shared" si="8"/>
        <v>0</v>
      </c>
      <c r="AL23" s="39">
        <f t="shared" si="8"/>
        <v>0</v>
      </c>
      <c r="AM23" s="39">
        <f t="shared" si="8"/>
        <v>0</v>
      </c>
      <c r="AN23" s="39">
        <f t="shared" si="8"/>
        <v>0</v>
      </c>
      <c r="AO23" s="39">
        <f t="shared" si="8"/>
        <v>0</v>
      </c>
      <c r="AP23" s="39">
        <f t="shared" si="8"/>
        <v>0</v>
      </c>
      <c r="AQ23" s="39">
        <f t="shared" si="8"/>
        <v>0</v>
      </c>
      <c r="AR23" s="39">
        <f t="shared" si="8"/>
        <v>0</v>
      </c>
      <c r="AS23" s="39">
        <f t="shared" si="8"/>
        <v>0</v>
      </c>
      <c r="AT23" s="39">
        <f t="shared" si="8"/>
        <v>0</v>
      </c>
    </row>
    <row r="24" spans="1:46" ht="16.5" customHeight="1">
      <c r="A24" s="7" t="s">
        <v>283</v>
      </c>
      <c r="B24" s="271" t="s">
        <v>299</v>
      </c>
      <c r="C24" s="767">
        <f>SUMIF(Grunddaten!$A$13:$A$23,$F$4,Grunddaten!$E$13:$E$23)</f>
        <v>0</v>
      </c>
      <c r="D24" s="768">
        <f>SUMIF(Grunddaten!$A$13:$A$23,$F$4,Grunddaten!$T$13:$T$23)</f>
        <v>0</v>
      </c>
      <c r="E24" s="12">
        <f>SUMIF(Grunddaten!$A$13:$A$23,$F$4,Grunddaten!$M$13:$M$23)</f>
        <v>0</v>
      </c>
      <c r="F24" s="39">
        <f>($C$24*(F8-'Input Cost_MS2'!D120))+($C$24*F13)+($C$24*F14)+($C$24*(F16-('Input Cost_MS2'!D120*$D$16)))+($C$24*(F22-('Input Cost_MS2'!D120*$D$22)))+($C$24*F23)+('Input Cost_MS2'!D120*Kalkulation_MS2!$D$24)+(('Input Cost_MS2'!D120*Kalkulation_MS2!$D$16)*Kalkulation_MS2!$D$24)+(('Input Cost_MS2'!D120*Kalkulation_MS2!$D$22)*Kalkulation_MS2!$D$24)</f>
        <v>0</v>
      </c>
      <c r="G24" s="39">
        <f>($C$24*(G8-'Input Cost_MS2'!E120))+($C$24*G13)+($C$24*G14)+($C$24*(G16-('Input Cost_MS2'!E120*$D$16)))+($C$24*(G22-('Input Cost_MS2'!E120*$D$22)))+($C$24*G23)+('Input Cost_MS2'!E120*Kalkulation_MS2!$D$24)+(('Input Cost_MS2'!E120*Kalkulation_MS2!$D$16)*Kalkulation_MS2!$D$24)+(('Input Cost_MS2'!E120*Kalkulation_MS2!$D$22)*Kalkulation_MS2!$D$24)</f>
        <v>0</v>
      </c>
      <c r="H24" s="39">
        <f>($C$24*(H8-'Input Cost_MS2'!F120))+($C$24*H13)+($C$24*H14)+($C$24*(H16-('Input Cost_MS2'!F120*$D$16)))+($C$24*(H22-('Input Cost_MS2'!F120*$D$22)))+($C$24*H23)+('Input Cost_MS2'!F120*Kalkulation_MS2!$D$24)+(('Input Cost_MS2'!F120*Kalkulation_MS2!$D$16)*Kalkulation_MS2!$D$24)+(('Input Cost_MS2'!F120*Kalkulation_MS2!$D$22)*Kalkulation_MS2!$D$24)</f>
        <v>0</v>
      </c>
      <c r="I24" s="39">
        <f>($C$24*(I8-'Input Cost_MS2'!G120))+($C$24*I13)+($C$24*I14)+($C$24*(I16-('Input Cost_MS2'!G120*$D$16)))+($C$24*(I22-('Input Cost_MS2'!G120*$D$22)))+($C$24*I23)+('Input Cost_MS2'!G120*Kalkulation_MS2!$D$24)+(('Input Cost_MS2'!G120*Kalkulation_MS2!$D$16)*Kalkulation_MS2!$D$24)+(('Input Cost_MS2'!G120*Kalkulation_MS2!$D$22)*Kalkulation_MS2!$D$24)</f>
        <v>0</v>
      </c>
      <c r="J24" s="39">
        <f>($C$24*(J8-'Input Cost_MS2'!H120))+($C$24*J13)+($C$24*J14)+($C$24*(J16-('Input Cost_MS2'!H120*$D$16)))+($C$24*(J22-('Input Cost_MS2'!H120*$D$22)))+($C$24*J23)+('Input Cost_MS2'!H120*Kalkulation_MS2!$D$24)+(('Input Cost_MS2'!H120*Kalkulation_MS2!$D$16)*Kalkulation_MS2!$D$24)+(('Input Cost_MS2'!H120*Kalkulation_MS2!$D$22)*Kalkulation_MS2!$D$24)</f>
        <v>0</v>
      </c>
      <c r="K24" s="39">
        <f>($C$24*(K8-'Input Cost_MS2'!I120))+($C$24*K13)+($C$24*K14)+($C$24*(K16-('Input Cost_MS2'!I120*$D$16)))+($C$24*(K22-('Input Cost_MS2'!I120*$D$22)))+($C$24*K23)+('Input Cost_MS2'!I120*Kalkulation_MS2!$D$24)+(('Input Cost_MS2'!I120*Kalkulation_MS2!$D$16)*Kalkulation_MS2!$D$24)+(('Input Cost_MS2'!I120*Kalkulation_MS2!$D$22)*Kalkulation_MS2!$D$24)</f>
        <v>0</v>
      </c>
      <c r="L24" s="39">
        <f>($C$24*(L8-'Input Cost_MS2'!J120))+($C$24*L13)+($C$24*L14)+($C$24*(L16-('Input Cost_MS2'!J120*$D$16)))+($C$24*(L22-('Input Cost_MS2'!J120*$D$22)))+($C$24*L23)+('Input Cost_MS2'!J120*Kalkulation_MS2!$D$24)+(('Input Cost_MS2'!J120*Kalkulation_MS2!$D$16)*Kalkulation_MS2!$D$24)+(('Input Cost_MS2'!J120*Kalkulation_MS2!$D$22)*Kalkulation_MS2!$D$24)</f>
        <v>0</v>
      </c>
      <c r="M24" s="39">
        <f>($C$24*(M8-'Input Cost_MS2'!K120))+($C$24*M13)+($C$24*M14)+($C$24*(M16-('Input Cost_MS2'!K120*$D$16)))+($C$24*(M22-('Input Cost_MS2'!K120*$D$22)))+($C$24*M23)+('Input Cost_MS2'!K120*Kalkulation_MS2!$D$24)+(('Input Cost_MS2'!K120*Kalkulation_MS2!$D$16)*Kalkulation_MS2!$D$24)+(('Input Cost_MS2'!K120*Kalkulation_MS2!$D$22)*Kalkulation_MS2!$D$24)</f>
        <v>0</v>
      </c>
      <c r="N24" s="39">
        <f>($C$24*(N8-'Input Cost_MS2'!L120))+($C$24*N13)+($C$24*N14)+($C$24*(N16-('Input Cost_MS2'!L120*$D$16)))+($C$24*(N22-('Input Cost_MS2'!L120*$D$22)))+($C$24*N23)+('Input Cost_MS2'!L120*Kalkulation_MS2!$D$24)+(('Input Cost_MS2'!L120*Kalkulation_MS2!$D$16)*Kalkulation_MS2!$D$24)+(('Input Cost_MS2'!L120*Kalkulation_MS2!$D$22)*Kalkulation_MS2!$D$24)</f>
        <v>0</v>
      </c>
      <c r="O24" s="39">
        <f>($C$24*(O8-'Input Cost_MS2'!M120))+($C$24*O13)+($C$24*O14)+($C$24*(O16-('Input Cost_MS2'!M120*$D$16)))+($C$24*(O22-('Input Cost_MS2'!M120*$D$22)))+($C$24*O23)+('Input Cost_MS2'!M120*Kalkulation_MS2!$D$24)+(('Input Cost_MS2'!M120*Kalkulation_MS2!$D$16)*Kalkulation_MS2!$D$24)+(('Input Cost_MS2'!M120*Kalkulation_MS2!$D$22)*Kalkulation_MS2!$D$24)</f>
        <v>0</v>
      </c>
      <c r="P24" s="39">
        <f>($C$24*(P8-'Input Cost_MS2'!N120))+($C$24*P13)+($C$24*P14)+($C$24*(P16-('Input Cost_MS2'!N120*$D$16)))+($C$24*(P22-('Input Cost_MS2'!N120*$D$22)))+($C$24*P23)+('Input Cost_MS2'!N120*Kalkulation_MS2!$D$24)+(('Input Cost_MS2'!N120*Kalkulation_MS2!$D$16)*Kalkulation_MS2!$D$24)+(('Input Cost_MS2'!N120*Kalkulation_MS2!$D$22)*Kalkulation_MS2!$D$24)</f>
        <v>0</v>
      </c>
      <c r="Q24" s="39">
        <f>($C$24*(Q8-'Input Cost_MS2'!O120))+($C$24*Q13)+($C$24*Q14)+($C$24*(Q16-('Input Cost_MS2'!O120*$D$16)))+($C$24*(Q22-('Input Cost_MS2'!O120*$D$22)))+($C$24*Q23)+('Input Cost_MS2'!O120*Kalkulation_MS2!$D$24)+(('Input Cost_MS2'!O120*Kalkulation_MS2!$D$16)*Kalkulation_MS2!$D$24)+(('Input Cost_MS2'!O120*Kalkulation_MS2!$D$22)*Kalkulation_MS2!$D$24)</f>
        <v>0</v>
      </c>
      <c r="R24" s="39">
        <f>($C$24*(R8-'Input Cost_MS2'!P120))+($C$24*R13)+($C$24*R14)+($C$24*(R16-('Input Cost_MS2'!P120*$D$16)))+($C$24*(R22-('Input Cost_MS2'!P120*$D$22)))+($C$24*R23)+('Input Cost_MS2'!P120*Kalkulation_MS2!$D$24)+(('Input Cost_MS2'!P120*Kalkulation_MS2!$D$16)*Kalkulation_MS2!$D$24)+(('Input Cost_MS2'!P120*Kalkulation_MS2!$D$22)*Kalkulation_MS2!$D$24)</f>
        <v>0</v>
      </c>
      <c r="S24" s="39">
        <f>($C$24*(S8-'Input Cost_MS2'!Q120))+($C$24*S13)+($C$24*S14)+($C$24*(S16-('Input Cost_MS2'!Q120*$D$16)))+($C$24*(S22-('Input Cost_MS2'!Q120*$D$22)))+($C$24*S23)+('Input Cost_MS2'!Q120*Kalkulation_MS2!$D$24)+(('Input Cost_MS2'!Q120*Kalkulation_MS2!$D$16)*Kalkulation_MS2!$D$24)+(('Input Cost_MS2'!Q120*Kalkulation_MS2!$D$22)*Kalkulation_MS2!$D$24)</f>
        <v>0</v>
      </c>
      <c r="T24" s="39">
        <f>($C$24*(T8-'Input Cost_MS2'!R120))+($C$24*T13)+($C$24*T14)+($C$24*(T16-('Input Cost_MS2'!R120*$D$16)))+($C$24*(T22-('Input Cost_MS2'!R120*$D$22)))+($C$24*T23)+('Input Cost_MS2'!R120*Kalkulation_MS2!$D$24)+(('Input Cost_MS2'!R120*Kalkulation_MS2!$D$16)*Kalkulation_MS2!$D$24)+(('Input Cost_MS2'!R120*Kalkulation_MS2!$D$22)*Kalkulation_MS2!$D$24)</f>
        <v>0</v>
      </c>
      <c r="U24" s="39">
        <f>($C$24*(U8-'Input Cost_MS2'!S120))+($C$24*U13)+($C$24*U14)+($C$24*(U16-('Input Cost_MS2'!S120*$D$16)))+($C$24*(U22-('Input Cost_MS2'!S120*$D$22)))+($C$24*U23)+('Input Cost_MS2'!S120*Kalkulation_MS2!$D$24)+(('Input Cost_MS2'!S120*Kalkulation_MS2!$D$16)*Kalkulation_MS2!$D$24)+(('Input Cost_MS2'!S120*Kalkulation_MS2!$D$22)*Kalkulation_MS2!$D$24)</f>
        <v>0</v>
      </c>
      <c r="V24" s="39">
        <f>($C$24*(V8-'Input Cost_MS2'!T120))+($C$24*V13)+($C$24*V14)+($C$24*(V16-('Input Cost_MS2'!T120*$D$16)))+($C$24*(V22-('Input Cost_MS2'!T120*$D$22)))+($C$24*V23)+('Input Cost_MS2'!T120*Kalkulation_MS2!$D$24)+(('Input Cost_MS2'!T120*Kalkulation_MS2!$D$16)*Kalkulation_MS2!$D$24)+(('Input Cost_MS2'!T120*Kalkulation_MS2!$D$22)*Kalkulation_MS2!$D$24)</f>
        <v>0</v>
      </c>
      <c r="W24" s="39">
        <f>($C$24*(W8-'Input Cost_MS2'!U120))+($C$24*W13)+($C$24*W14)+($C$24*(W16-('Input Cost_MS2'!U120*$D$16)))+($C$24*(W22-('Input Cost_MS2'!U120*$D$22)))+($C$24*W23)+('Input Cost_MS2'!U120*Kalkulation_MS2!$D$24)+(('Input Cost_MS2'!U120*Kalkulation_MS2!$D$16)*Kalkulation_MS2!$D$24)+(('Input Cost_MS2'!U120*Kalkulation_MS2!$D$22)*Kalkulation_MS2!$D$24)</f>
        <v>0</v>
      </c>
      <c r="X24" s="39">
        <f>($C$24*(X8-'Input Cost_MS2'!V120))+($C$24*X13)+($C$24*X14)+($C$24*(X16-('Input Cost_MS2'!V120*$D$16)))+($C$24*(X22-('Input Cost_MS2'!V120*$D$22)))+($C$24*X23)+('Input Cost_MS2'!V120*Kalkulation_MS2!$D$24)+(('Input Cost_MS2'!V120*Kalkulation_MS2!$D$16)*Kalkulation_MS2!$D$24)+(('Input Cost_MS2'!V120*Kalkulation_MS2!$D$22)*Kalkulation_MS2!$D$24)</f>
        <v>0</v>
      </c>
      <c r="Y24" s="39">
        <f>($C$24*(Y8-'Input Cost_MS2'!W120))+($C$24*Y13)+($C$24*Y14)+($C$24*(Y16-('Input Cost_MS2'!W120*$D$16)))+($C$24*(Y22-('Input Cost_MS2'!W120*$D$22)))+($C$24*Y23)+('Input Cost_MS2'!W120*Kalkulation_MS2!$D$24)+(('Input Cost_MS2'!W120*Kalkulation_MS2!$D$16)*Kalkulation_MS2!$D$24)+(('Input Cost_MS2'!W120*Kalkulation_MS2!$D$22)*Kalkulation_MS2!$D$24)</f>
        <v>0</v>
      </c>
      <c r="Z24" s="39">
        <f>($C$24*(Z8-'Input Cost_MS2'!X120))+($C$24*Z13)+($C$24*Z14)+($C$24*(Z16-('Input Cost_MS2'!X120*$D$16)))+($C$24*(Z22-('Input Cost_MS2'!X120*$D$22)))+($C$24*Z23)+('Input Cost_MS2'!X120*Kalkulation_MS2!$D$24)+(('Input Cost_MS2'!X120*Kalkulation_MS2!$D$16)*Kalkulation_MS2!$D$24)+(('Input Cost_MS2'!X120*Kalkulation_MS2!$D$22)*Kalkulation_MS2!$D$24)</f>
        <v>0</v>
      </c>
      <c r="AA24" s="39">
        <f>($C$24*(AA8-'Input Cost_MS2'!Y120))+($C$24*AA13)+($C$24*AA14)+($C$24*(AA16-('Input Cost_MS2'!Y120*$D$16)))+($C$24*(AA22-('Input Cost_MS2'!Y120*$D$22)))+($C$24*AA23)+('Input Cost_MS2'!Y120*Kalkulation_MS2!$D$24)+(('Input Cost_MS2'!Y120*Kalkulation_MS2!$D$16)*Kalkulation_MS2!$D$24)+(('Input Cost_MS2'!Y120*Kalkulation_MS2!$D$22)*Kalkulation_MS2!$D$24)</f>
        <v>0</v>
      </c>
      <c r="AB24" s="39">
        <f>($C$24*(AB8-'Input Cost_MS2'!Z120))+($C$24*AB13)+($C$24*AB14)+($C$24*(AB16-('Input Cost_MS2'!Z120*$D$16)))+($C$24*(AB22-('Input Cost_MS2'!Z120*$D$22)))+($C$24*AB23)+('Input Cost_MS2'!Z120*Kalkulation_MS2!$D$24)+(('Input Cost_MS2'!Z120*Kalkulation_MS2!$D$16)*Kalkulation_MS2!$D$24)+(('Input Cost_MS2'!Z120*Kalkulation_MS2!$D$22)*Kalkulation_MS2!$D$24)</f>
        <v>0</v>
      </c>
      <c r="AC24" s="39">
        <f>($C$24*(AC8-'Input Cost_MS2'!AA120))+($C$24*AC13)+($C$24*AC14)+($C$24*(AC16-('Input Cost_MS2'!AA120*$D$16)))+($C$24*(AC22-('Input Cost_MS2'!AA120*$D$22)))+($C$24*AC23)+('Input Cost_MS2'!AA120*Kalkulation_MS2!$D$24)+(('Input Cost_MS2'!AA120*Kalkulation_MS2!$D$16)*Kalkulation_MS2!$D$24)+(('Input Cost_MS2'!AA120*Kalkulation_MS2!$D$22)*Kalkulation_MS2!$D$24)</f>
        <v>0</v>
      </c>
      <c r="AD24" s="39">
        <f>($C$24*(AD8-'Input Cost_MS2'!AB120))+($C$24*AD13)+($C$24*AD14)+($C$24*(AD16-('Input Cost_MS2'!AB120*$D$16)))+($C$24*(AD22-('Input Cost_MS2'!AB120*$D$22)))+($C$24*AD23)+('Input Cost_MS2'!AB120*Kalkulation_MS2!$D$24)+(('Input Cost_MS2'!AB120*Kalkulation_MS2!$D$16)*Kalkulation_MS2!$D$24)+(('Input Cost_MS2'!AB120*Kalkulation_MS2!$D$22)*Kalkulation_MS2!$D$24)</f>
        <v>0</v>
      </c>
      <c r="AE24" s="39">
        <f>($C$24*(AE8-'Input Cost_MS2'!AC120))+($C$24*AE13)+($C$24*AE14)+($C$24*(AE16-('Input Cost_MS2'!AC120*$D$16)))+($C$24*(AE22-('Input Cost_MS2'!AC120*$D$22)))+($C$24*AE23)+('Input Cost_MS2'!AC120*Kalkulation_MS2!$D$24)+(('Input Cost_MS2'!AC120*Kalkulation_MS2!$D$16)*Kalkulation_MS2!$D$24)+(('Input Cost_MS2'!AC120*Kalkulation_MS2!$D$22)*Kalkulation_MS2!$D$24)</f>
        <v>0</v>
      </c>
      <c r="AF24" s="39">
        <f>($C$24*(AF8-'Input Cost_MS2'!AD120))+($C$24*AF13)+($C$24*AF14)+($C$24*(AF16-('Input Cost_MS2'!AD120*$D$16)))+($C$24*(AF22-('Input Cost_MS2'!AD120*$D$22)))+($C$24*AF23)+('Input Cost_MS2'!AD120*Kalkulation_MS2!$D$24)+(('Input Cost_MS2'!AD120*Kalkulation_MS2!$D$16)*Kalkulation_MS2!$D$24)+(('Input Cost_MS2'!AD120*Kalkulation_MS2!$D$22)*Kalkulation_MS2!$D$24)</f>
        <v>0</v>
      </c>
      <c r="AG24" s="39">
        <f>($C$24*(AG8-'Input Cost_MS2'!AE120))+($C$24*AG13)+($C$24*AG14)+($C$24*(AG16-('Input Cost_MS2'!AE120*$D$16)))+($C$24*(AG22-('Input Cost_MS2'!AE120*$D$22)))+($C$24*AG23)+('Input Cost_MS2'!AE120*Kalkulation_MS2!$D$24)+(('Input Cost_MS2'!AE120*Kalkulation_MS2!$D$16)*Kalkulation_MS2!$D$24)+(('Input Cost_MS2'!AE120*Kalkulation_MS2!$D$22)*Kalkulation_MS2!$D$24)</f>
        <v>0</v>
      </c>
      <c r="AH24" s="39">
        <f>($C$24*(AH8-'Input Cost_MS2'!AF120))+($C$24*AH13)+($C$24*AH14)+($C$24*(AH16-('Input Cost_MS2'!AF120*$D$16)))+($C$24*(AH22-('Input Cost_MS2'!AF120*$D$22)))+($C$24*AH23)+('Input Cost_MS2'!AF120*Kalkulation_MS2!$D$24)+(('Input Cost_MS2'!AF120*Kalkulation_MS2!$D$16)*Kalkulation_MS2!$D$24)+(('Input Cost_MS2'!AF120*Kalkulation_MS2!$D$22)*Kalkulation_MS2!$D$24)</f>
        <v>0</v>
      </c>
      <c r="AI24" s="39">
        <f>($C$24*(AI8-'Input Cost_MS2'!AG120))+($C$24*AI13)+($C$24*AI14)+($C$24*(AI16-('Input Cost_MS2'!AG120*$D$16)))+($C$24*(AI22-('Input Cost_MS2'!AG120*$D$22)))+($C$24*AI23)+('Input Cost_MS2'!AG120*Kalkulation_MS2!$D$24)+(('Input Cost_MS2'!AG120*Kalkulation_MS2!$D$16)*Kalkulation_MS2!$D$24)+(('Input Cost_MS2'!AG120*Kalkulation_MS2!$D$22)*Kalkulation_MS2!$D$24)</f>
        <v>0</v>
      </c>
      <c r="AJ24" s="39">
        <f>($C$24*(AJ8-'Input Cost_MS2'!AH120))+($C$24*AJ13)+($C$24*AJ14)+($C$24*(AJ16-('Input Cost_MS2'!AH120*$D$16)))+($C$24*(AJ22-('Input Cost_MS2'!AH120*$D$22)))+($C$24*AJ23)+('Input Cost_MS2'!AH120*Kalkulation_MS2!$D$24)+(('Input Cost_MS2'!AH120*Kalkulation_MS2!$D$16)*Kalkulation_MS2!$D$24)+(('Input Cost_MS2'!AH120*Kalkulation_MS2!$D$22)*Kalkulation_MS2!$D$24)</f>
        <v>0</v>
      </c>
      <c r="AK24" s="39">
        <f>($C$24*(AK8-'Input Cost_MS2'!AI120))+($C$24*AK13)+($C$24*AK14)+($C$24*(AK16-('Input Cost_MS2'!AI120*$D$16)))+($C$24*(AK22-('Input Cost_MS2'!AI120*$D$22)))+($C$24*AK23)+('Input Cost_MS2'!AI120*Kalkulation_MS2!$D$24)+(('Input Cost_MS2'!AI120*Kalkulation_MS2!$D$16)*Kalkulation_MS2!$D$24)+(('Input Cost_MS2'!AI120*Kalkulation_MS2!$D$22)*Kalkulation_MS2!$D$24)</f>
        <v>0</v>
      </c>
      <c r="AL24" s="39">
        <f>($C$24*(AL8-'Input Cost_MS2'!AJ120))+($C$24*AL13)+($C$24*AL14)+($C$24*(AL16-('Input Cost_MS2'!AJ120*$D$16)))+($C$24*(AL22-('Input Cost_MS2'!AJ120*$D$22)))+($C$24*AL23)+('Input Cost_MS2'!AJ120*Kalkulation_MS2!$D$24)+(('Input Cost_MS2'!AJ120*Kalkulation_MS2!$D$16)*Kalkulation_MS2!$D$24)+(('Input Cost_MS2'!AJ120*Kalkulation_MS2!$D$22)*Kalkulation_MS2!$D$24)</f>
        <v>0</v>
      </c>
      <c r="AM24" s="39">
        <f>($C$24*(AM8-'Input Cost_MS2'!AK120))+($C$24*AM13)+($C$24*AM14)+($C$24*(AM16-('Input Cost_MS2'!AK120*$D$16)))+($C$24*(AM22-('Input Cost_MS2'!AK120*$D$22)))+($C$24*AM23)+('Input Cost_MS2'!AK120*Kalkulation_MS2!$D$24)+(('Input Cost_MS2'!AK120*Kalkulation_MS2!$D$16)*Kalkulation_MS2!$D$24)+(('Input Cost_MS2'!AK120*Kalkulation_MS2!$D$22)*Kalkulation_MS2!$D$24)</f>
        <v>0</v>
      </c>
      <c r="AN24" s="39">
        <f>($C$24*(AN8-'Input Cost_MS2'!AL120))+($C$24*AN13)+($C$24*AN14)+($C$24*(AN16-('Input Cost_MS2'!AL120*$D$16)))+($C$24*(AN22-('Input Cost_MS2'!AL120*$D$22)))+($C$24*AN23)+('Input Cost_MS2'!AL120*Kalkulation_MS2!$D$24)+(('Input Cost_MS2'!AL120*Kalkulation_MS2!$D$16)*Kalkulation_MS2!$D$24)+(('Input Cost_MS2'!AL120*Kalkulation_MS2!$D$22)*Kalkulation_MS2!$D$24)</f>
        <v>0</v>
      </c>
      <c r="AO24" s="39">
        <f>($C$24*(AO8-'Input Cost_MS2'!AM120))+($C$24*AO13)+($C$24*AO14)+($C$24*(AO16-('Input Cost_MS2'!AM120*$D$16)))+($C$24*(AO22-('Input Cost_MS2'!AM120*$D$22)))+($C$24*AO23)+('Input Cost_MS2'!AM120*Kalkulation_MS2!$D$24)+(('Input Cost_MS2'!AM120*Kalkulation_MS2!$D$16)*Kalkulation_MS2!$D$24)+(('Input Cost_MS2'!AM120*Kalkulation_MS2!$D$22)*Kalkulation_MS2!$D$24)</f>
        <v>0</v>
      </c>
      <c r="AP24" s="39">
        <f>($C$24*(AP8-'Input Cost_MS2'!AN120))+($C$24*AP13)+($C$24*AP14)+($C$24*(AP16-('Input Cost_MS2'!AN120*$D$16)))+($C$24*(AP22-('Input Cost_MS2'!AN120*$D$22)))+($C$24*AP23)+('Input Cost_MS2'!AN120*Kalkulation_MS2!$D$24)+(('Input Cost_MS2'!AN120*Kalkulation_MS2!$D$16)*Kalkulation_MS2!$D$24)+(('Input Cost_MS2'!AN120*Kalkulation_MS2!$D$22)*Kalkulation_MS2!$D$24)</f>
        <v>0</v>
      </c>
      <c r="AQ24" s="39">
        <f>($C$24*(AQ8-'Input Cost_MS2'!AO120))+($C$24*AQ13)+($C$24*AQ14)+($C$24*(AQ16-('Input Cost_MS2'!AO120*$D$16)))+($C$24*(AQ22-('Input Cost_MS2'!AO120*$D$22)))+($C$24*AQ23)+('Input Cost_MS2'!AO120*Kalkulation_MS2!$D$24)+(('Input Cost_MS2'!AO120*Kalkulation_MS2!$D$16)*Kalkulation_MS2!$D$24)+(('Input Cost_MS2'!AO120*Kalkulation_MS2!$D$22)*Kalkulation_MS2!$D$24)</f>
        <v>0</v>
      </c>
      <c r="AR24" s="39">
        <f>($C$24*(AR8-'Input Cost_MS2'!AP120))+($C$24*AR13)+($C$24*AR14)+($C$24*(AR16-('Input Cost_MS2'!AP120*$D$16)))+($C$24*(AR22-('Input Cost_MS2'!AP120*$D$22)))+($C$24*AR23)+('Input Cost_MS2'!AP120*Kalkulation_MS2!$D$24)+(('Input Cost_MS2'!AP120*Kalkulation_MS2!$D$16)*Kalkulation_MS2!$D$24)+(('Input Cost_MS2'!AP120*Kalkulation_MS2!$D$22)*Kalkulation_MS2!$D$24)</f>
        <v>0</v>
      </c>
      <c r="AS24" s="39">
        <f>($C$24*(AS8-'Input Cost_MS2'!AQ120))+($C$24*AS13)+($C$24*AS14)+($C$24*(AS16-('Input Cost_MS2'!AQ120*$D$16)))+($C$24*(AS22-('Input Cost_MS2'!AQ120*$D$22)))+($C$24*AS23)+('Input Cost_MS2'!AQ120*Kalkulation_MS2!$D$24)+(('Input Cost_MS2'!AQ120*Kalkulation_MS2!$D$16)*Kalkulation_MS2!$D$24)+(('Input Cost_MS2'!AQ120*Kalkulation_MS2!$D$22)*Kalkulation_MS2!$D$24)</f>
        <v>0</v>
      </c>
      <c r="AT24" s="39">
        <f>($C$24*(AT8-'Input Cost_MS2'!AR120))+($C$24*AT13)+($C$24*AT14)+($C$24*(AT16-('Input Cost_MS2'!AR120*$D$16)))+($C$24*(AT22-('Input Cost_MS2'!AR120*$D$22)))+($C$24*AT23)+('Input Cost_MS2'!AR120*Kalkulation_MS2!$D$24)+(('Input Cost_MS2'!AR120*Kalkulation_MS2!$D$16)*Kalkulation_MS2!$D$24)+(('Input Cost_MS2'!AR120*Kalkulation_MS2!$D$22)*Kalkulation_MS2!$D$24)</f>
        <v>0</v>
      </c>
    </row>
    <row r="25" spans="1:46" s="83" customFormat="1" ht="16.5" customHeight="1">
      <c r="A25" s="44" t="s">
        <v>397</v>
      </c>
      <c r="B25" s="762" t="s">
        <v>299</v>
      </c>
      <c r="C25" s="44"/>
      <c r="D25" s="48"/>
      <c r="E25" s="49"/>
      <c r="F25" s="44">
        <f>SUM(F22:F24)</f>
        <v>0</v>
      </c>
      <c r="G25" s="44">
        <f t="shared" ref="G25:AT25" si="9">SUM(G22:G24)</f>
        <v>0</v>
      </c>
      <c r="H25" s="44">
        <f t="shared" si="9"/>
        <v>0</v>
      </c>
      <c r="I25" s="44">
        <f t="shared" si="9"/>
        <v>0</v>
      </c>
      <c r="J25" s="44">
        <f t="shared" si="9"/>
        <v>0</v>
      </c>
      <c r="K25" s="44">
        <f t="shared" si="9"/>
        <v>0</v>
      </c>
      <c r="L25" s="44">
        <f t="shared" si="9"/>
        <v>0</v>
      </c>
      <c r="M25" s="44">
        <f t="shared" si="9"/>
        <v>0</v>
      </c>
      <c r="N25" s="44">
        <f t="shared" si="9"/>
        <v>0</v>
      </c>
      <c r="O25" s="44">
        <f t="shared" si="9"/>
        <v>0</v>
      </c>
      <c r="P25" s="44">
        <f t="shared" si="9"/>
        <v>0</v>
      </c>
      <c r="Q25" s="44">
        <f t="shared" si="9"/>
        <v>0</v>
      </c>
      <c r="R25" s="44">
        <f t="shared" si="9"/>
        <v>0</v>
      </c>
      <c r="S25" s="44">
        <f t="shared" si="9"/>
        <v>0</v>
      </c>
      <c r="T25" s="44">
        <f t="shared" si="9"/>
        <v>0</v>
      </c>
      <c r="U25" s="44">
        <f t="shared" si="9"/>
        <v>0</v>
      </c>
      <c r="V25" s="44">
        <f t="shared" si="9"/>
        <v>0</v>
      </c>
      <c r="W25" s="44">
        <f t="shared" si="9"/>
        <v>0</v>
      </c>
      <c r="X25" s="44">
        <f t="shared" si="9"/>
        <v>0</v>
      </c>
      <c r="Y25" s="44">
        <f t="shared" si="9"/>
        <v>0</v>
      </c>
      <c r="Z25" s="44">
        <f t="shared" si="9"/>
        <v>0</v>
      </c>
      <c r="AA25" s="44">
        <f t="shared" si="9"/>
        <v>0</v>
      </c>
      <c r="AB25" s="44">
        <f t="shared" si="9"/>
        <v>0</v>
      </c>
      <c r="AC25" s="44">
        <f t="shared" si="9"/>
        <v>0</v>
      </c>
      <c r="AD25" s="44">
        <f t="shared" si="9"/>
        <v>0</v>
      </c>
      <c r="AE25" s="44">
        <f t="shared" si="9"/>
        <v>0</v>
      </c>
      <c r="AF25" s="44">
        <f t="shared" si="9"/>
        <v>0</v>
      </c>
      <c r="AG25" s="44">
        <f t="shared" si="9"/>
        <v>0</v>
      </c>
      <c r="AH25" s="44">
        <f t="shared" si="9"/>
        <v>0</v>
      </c>
      <c r="AI25" s="44">
        <f t="shared" si="9"/>
        <v>0</v>
      </c>
      <c r="AJ25" s="44">
        <f t="shared" si="9"/>
        <v>0</v>
      </c>
      <c r="AK25" s="44">
        <f t="shared" si="9"/>
        <v>0</v>
      </c>
      <c r="AL25" s="44">
        <f t="shared" si="9"/>
        <v>0</v>
      </c>
      <c r="AM25" s="44">
        <f t="shared" si="9"/>
        <v>0</v>
      </c>
      <c r="AN25" s="44">
        <f t="shared" si="9"/>
        <v>0</v>
      </c>
      <c r="AO25" s="44">
        <f t="shared" si="9"/>
        <v>0</v>
      </c>
      <c r="AP25" s="44">
        <f t="shared" si="9"/>
        <v>0</v>
      </c>
      <c r="AQ25" s="44">
        <f t="shared" si="9"/>
        <v>0</v>
      </c>
      <c r="AR25" s="44">
        <f t="shared" si="9"/>
        <v>0</v>
      </c>
      <c r="AS25" s="44">
        <f t="shared" si="9"/>
        <v>0</v>
      </c>
      <c r="AT25" s="44">
        <f t="shared" si="9"/>
        <v>0</v>
      </c>
    </row>
    <row r="26" spans="1:46" s="3" customFormat="1" ht="16.5" customHeight="1">
      <c r="A26" s="20" t="s">
        <v>254</v>
      </c>
      <c r="B26" s="757" t="s">
        <v>299</v>
      </c>
      <c r="C26" s="20"/>
      <c r="D26" s="21"/>
      <c r="E26" s="22"/>
      <c r="F26" s="358">
        <f>F19+F25+F34</f>
        <v>0</v>
      </c>
      <c r="G26" s="358">
        <f t="shared" ref="G26:AT26" si="10">G19+G25+G34</f>
        <v>0</v>
      </c>
      <c r="H26" s="358">
        <f t="shared" si="10"/>
        <v>0</v>
      </c>
      <c r="I26" s="358">
        <f t="shared" si="10"/>
        <v>0</v>
      </c>
      <c r="J26" s="358">
        <f t="shared" si="10"/>
        <v>0</v>
      </c>
      <c r="K26" s="358">
        <f t="shared" si="10"/>
        <v>0</v>
      </c>
      <c r="L26" s="358">
        <f t="shared" si="10"/>
        <v>0</v>
      </c>
      <c r="M26" s="358">
        <f t="shared" si="10"/>
        <v>0</v>
      </c>
      <c r="N26" s="358">
        <f t="shared" si="10"/>
        <v>0</v>
      </c>
      <c r="O26" s="358">
        <f t="shared" si="10"/>
        <v>0</v>
      </c>
      <c r="P26" s="358">
        <f t="shared" si="10"/>
        <v>0</v>
      </c>
      <c r="Q26" s="358">
        <f t="shared" si="10"/>
        <v>0</v>
      </c>
      <c r="R26" s="358">
        <f t="shared" si="10"/>
        <v>0</v>
      </c>
      <c r="S26" s="358">
        <f t="shared" si="10"/>
        <v>0</v>
      </c>
      <c r="T26" s="358">
        <f t="shared" si="10"/>
        <v>0</v>
      </c>
      <c r="U26" s="358">
        <f t="shared" si="10"/>
        <v>0</v>
      </c>
      <c r="V26" s="358">
        <f t="shared" si="10"/>
        <v>0</v>
      </c>
      <c r="W26" s="358">
        <f t="shared" si="10"/>
        <v>0</v>
      </c>
      <c r="X26" s="358">
        <f t="shared" si="10"/>
        <v>0</v>
      </c>
      <c r="Y26" s="358">
        <f t="shared" si="10"/>
        <v>0</v>
      </c>
      <c r="Z26" s="358">
        <f t="shared" si="10"/>
        <v>0</v>
      </c>
      <c r="AA26" s="358">
        <f t="shared" si="10"/>
        <v>0</v>
      </c>
      <c r="AB26" s="358">
        <f t="shared" si="10"/>
        <v>0</v>
      </c>
      <c r="AC26" s="358">
        <f t="shared" si="10"/>
        <v>0</v>
      </c>
      <c r="AD26" s="358">
        <f t="shared" si="10"/>
        <v>0</v>
      </c>
      <c r="AE26" s="358">
        <f t="shared" si="10"/>
        <v>0</v>
      </c>
      <c r="AF26" s="358">
        <f t="shared" si="10"/>
        <v>0</v>
      </c>
      <c r="AG26" s="358">
        <f t="shared" si="10"/>
        <v>0</v>
      </c>
      <c r="AH26" s="358">
        <f t="shared" si="10"/>
        <v>0</v>
      </c>
      <c r="AI26" s="358">
        <f t="shared" si="10"/>
        <v>0</v>
      </c>
      <c r="AJ26" s="358">
        <f t="shared" si="10"/>
        <v>0</v>
      </c>
      <c r="AK26" s="358">
        <f t="shared" si="10"/>
        <v>0</v>
      </c>
      <c r="AL26" s="358">
        <f t="shared" si="10"/>
        <v>0</v>
      </c>
      <c r="AM26" s="358">
        <f t="shared" si="10"/>
        <v>0</v>
      </c>
      <c r="AN26" s="358">
        <f t="shared" si="10"/>
        <v>0</v>
      </c>
      <c r="AO26" s="358">
        <f t="shared" si="10"/>
        <v>0</v>
      </c>
      <c r="AP26" s="358">
        <f t="shared" si="10"/>
        <v>0</v>
      </c>
      <c r="AQ26" s="358">
        <f t="shared" si="10"/>
        <v>0</v>
      </c>
      <c r="AR26" s="358">
        <f t="shared" si="10"/>
        <v>0</v>
      </c>
      <c r="AS26" s="358">
        <f t="shared" si="10"/>
        <v>0</v>
      </c>
      <c r="AT26" s="358">
        <f t="shared" si="10"/>
        <v>0</v>
      </c>
    </row>
    <row r="27" spans="1:46" s="3" customFormat="1" ht="16.5" customHeight="1">
      <c r="A27" s="13" t="s">
        <v>398</v>
      </c>
      <c r="B27" s="760" t="s">
        <v>299</v>
      </c>
      <c r="C27" s="13"/>
      <c r="D27" s="14"/>
      <c r="E27" s="15"/>
      <c r="F27" s="45">
        <f>F6-F26</f>
        <v>0</v>
      </c>
      <c r="G27" s="45">
        <f t="shared" ref="G27:AT27" si="11">G6-G26</f>
        <v>0</v>
      </c>
      <c r="H27" s="45">
        <f t="shared" si="11"/>
        <v>0</v>
      </c>
      <c r="I27" s="45">
        <f t="shared" si="11"/>
        <v>0</v>
      </c>
      <c r="J27" s="45">
        <f t="shared" si="11"/>
        <v>0</v>
      </c>
      <c r="K27" s="45">
        <f t="shared" si="11"/>
        <v>0</v>
      </c>
      <c r="L27" s="45">
        <f t="shared" si="11"/>
        <v>0</v>
      </c>
      <c r="M27" s="45">
        <f t="shared" si="11"/>
        <v>0</v>
      </c>
      <c r="N27" s="45">
        <f t="shared" si="11"/>
        <v>0</v>
      </c>
      <c r="O27" s="45">
        <f t="shared" si="11"/>
        <v>0</v>
      </c>
      <c r="P27" s="45">
        <f t="shared" si="11"/>
        <v>0</v>
      </c>
      <c r="Q27" s="45">
        <f t="shared" si="11"/>
        <v>0</v>
      </c>
      <c r="R27" s="45">
        <f t="shared" si="11"/>
        <v>0</v>
      </c>
      <c r="S27" s="45">
        <f t="shared" si="11"/>
        <v>0</v>
      </c>
      <c r="T27" s="45">
        <f t="shared" si="11"/>
        <v>0</v>
      </c>
      <c r="U27" s="45">
        <f t="shared" si="11"/>
        <v>0</v>
      </c>
      <c r="V27" s="45">
        <f t="shared" si="11"/>
        <v>0</v>
      </c>
      <c r="W27" s="45">
        <f t="shared" si="11"/>
        <v>0</v>
      </c>
      <c r="X27" s="45">
        <f t="shared" si="11"/>
        <v>0</v>
      </c>
      <c r="Y27" s="45">
        <f t="shared" si="11"/>
        <v>0</v>
      </c>
      <c r="Z27" s="45">
        <f t="shared" si="11"/>
        <v>0</v>
      </c>
      <c r="AA27" s="45">
        <f t="shared" si="11"/>
        <v>0</v>
      </c>
      <c r="AB27" s="45">
        <f t="shared" si="11"/>
        <v>0</v>
      </c>
      <c r="AC27" s="45">
        <f t="shared" si="11"/>
        <v>0</v>
      </c>
      <c r="AD27" s="45">
        <f t="shared" si="11"/>
        <v>0</v>
      </c>
      <c r="AE27" s="45">
        <f t="shared" si="11"/>
        <v>0</v>
      </c>
      <c r="AF27" s="45">
        <f t="shared" si="11"/>
        <v>0</v>
      </c>
      <c r="AG27" s="45">
        <f t="shared" si="11"/>
        <v>0</v>
      </c>
      <c r="AH27" s="45">
        <f t="shared" si="11"/>
        <v>0</v>
      </c>
      <c r="AI27" s="45">
        <f t="shared" si="11"/>
        <v>0</v>
      </c>
      <c r="AJ27" s="45">
        <f t="shared" si="11"/>
        <v>0</v>
      </c>
      <c r="AK27" s="45">
        <f t="shared" si="11"/>
        <v>0</v>
      </c>
      <c r="AL27" s="45">
        <f t="shared" si="11"/>
        <v>0</v>
      </c>
      <c r="AM27" s="45">
        <f t="shared" si="11"/>
        <v>0</v>
      </c>
      <c r="AN27" s="45">
        <f t="shared" si="11"/>
        <v>0</v>
      </c>
      <c r="AO27" s="45">
        <f t="shared" si="11"/>
        <v>0</v>
      </c>
      <c r="AP27" s="45">
        <f t="shared" si="11"/>
        <v>0</v>
      </c>
      <c r="AQ27" s="45">
        <f t="shared" si="11"/>
        <v>0</v>
      </c>
      <c r="AR27" s="45">
        <f t="shared" si="11"/>
        <v>0</v>
      </c>
      <c r="AS27" s="45">
        <f t="shared" si="11"/>
        <v>0</v>
      </c>
      <c r="AT27" s="45">
        <f t="shared" si="11"/>
        <v>0</v>
      </c>
    </row>
    <row r="28" spans="1:46" s="3" customFormat="1" ht="16.5" customHeight="1">
      <c r="A28" s="16" t="s">
        <v>398</v>
      </c>
      <c r="B28" s="761" t="s">
        <v>98</v>
      </c>
      <c r="C28" s="16"/>
      <c r="D28" s="17"/>
      <c r="E28" s="18"/>
      <c r="F28" s="46">
        <f>IF(F6=0,0,F27/F6)</f>
        <v>0</v>
      </c>
      <c r="G28" s="46">
        <f t="shared" ref="G28:AT28" si="12">IF(G6=0,0,G27/G6)</f>
        <v>0</v>
      </c>
      <c r="H28" s="46">
        <f t="shared" si="12"/>
        <v>0</v>
      </c>
      <c r="I28" s="46">
        <f t="shared" si="12"/>
        <v>0</v>
      </c>
      <c r="J28" s="46">
        <f t="shared" si="12"/>
        <v>0</v>
      </c>
      <c r="K28" s="46">
        <f t="shared" si="12"/>
        <v>0</v>
      </c>
      <c r="L28" s="46">
        <f t="shared" si="12"/>
        <v>0</v>
      </c>
      <c r="M28" s="46">
        <f t="shared" si="12"/>
        <v>0</v>
      </c>
      <c r="N28" s="46">
        <f t="shared" si="12"/>
        <v>0</v>
      </c>
      <c r="O28" s="46">
        <f t="shared" si="12"/>
        <v>0</v>
      </c>
      <c r="P28" s="46">
        <f t="shared" si="12"/>
        <v>0</v>
      </c>
      <c r="Q28" s="46">
        <f t="shared" si="12"/>
        <v>0</v>
      </c>
      <c r="R28" s="46">
        <f t="shared" si="12"/>
        <v>0</v>
      </c>
      <c r="S28" s="46">
        <f t="shared" si="12"/>
        <v>0</v>
      </c>
      <c r="T28" s="46">
        <f t="shared" si="12"/>
        <v>0</v>
      </c>
      <c r="U28" s="46">
        <f t="shared" si="12"/>
        <v>0</v>
      </c>
      <c r="V28" s="46">
        <f t="shared" si="12"/>
        <v>0</v>
      </c>
      <c r="W28" s="46">
        <f t="shared" si="12"/>
        <v>0</v>
      </c>
      <c r="X28" s="46">
        <f t="shared" si="12"/>
        <v>0</v>
      </c>
      <c r="Y28" s="46">
        <f t="shared" si="12"/>
        <v>0</v>
      </c>
      <c r="Z28" s="46">
        <f t="shared" si="12"/>
        <v>0</v>
      </c>
      <c r="AA28" s="46">
        <f t="shared" si="12"/>
        <v>0</v>
      </c>
      <c r="AB28" s="46">
        <f t="shared" si="12"/>
        <v>0</v>
      </c>
      <c r="AC28" s="46">
        <f t="shared" si="12"/>
        <v>0</v>
      </c>
      <c r="AD28" s="46">
        <f t="shared" si="12"/>
        <v>0</v>
      </c>
      <c r="AE28" s="46">
        <f t="shared" si="12"/>
        <v>0</v>
      </c>
      <c r="AF28" s="46">
        <f t="shared" si="12"/>
        <v>0</v>
      </c>
      <c r="AG28" s="46">
        <f t="shared" si="12"/>
        <v>0</v>
      </c>
      <c r="AH28" s="46">
        <f t="shared" si="12"/>
        <v>0</v>
      </c>
      <c r="AI28" s="46">
        <f t="shared" si="12"/>
        <v>0</v>
      </c>
      <c r="AJ28" s="46">
        <f t="shared" si="12"/>
        <v>0</v>
      </c>
      <c r="AK28" s="46">
        <f t="shared" si="12"/>
        <v>0</v>
      </c>
      <c r="AL28" s="46">
        <f t="shared" si="12"/>
        <v>0</v>
      </c>
      <c r="AM28" s="46">
        <f t="shared" si="12"/>
        <v>0</v>
      </c>
      <c r="AN28" s="46">
        <f t="shared" si="12"/>
        <v>0</v>
      </c>
      <c r="AO28" s="46">
        <f t="shared" si="12"/>
        <v>0</v>
      </c>
      <c r="AP28" s="46">
        <f t="shared" si="12"/>
        <v>0</v>
      </c>
      <c r="AQ28" s="46">
        <f t="shared" si="12"/>
        <v>0</v>
      </c>
      <c r="AR28" s="46">
        <f t="shared" si="12"/>
        <v>0</v>
      </c>
      <c r="AS28" s="46">
        <f t="shared" si="12"/>
        <v>0</v>
      </c>
      <c r="AT28" s="46">
        <f t="shared" si="12"/>
        <v>0</v>
      </c>
    </row>
    <row r="29" spans="1:46" ht="16.5" customHeight="1">
      <c r="A29" s="7" t="s">
        <v>256</v>
      </c>
      <c r="B29" s="271" t="s">
        <v>299</v>
      </c>
      <c r="C29" s="767">
        <f>SUMIF(Grunddaten!$A$13:$A$23,$F$4,Grunddaten!$F$13:$F$23)</f>
        <v>0</v>
      </c>
      <c r="D29" s="768">
        <f>SUMIF(Grunddaten!$A$13:$A$23,$F$4,Grunddaten!$U$13:$U$23)</f>
        <v>0</v>
      </c>
      <c r="E29" s="12">
        <f>SUMIF(Grunddaten!$A$13:$A$23,$F$4,Grunddaten!$N$13:$N$23)</f>
        <v>0</v>
      </c>
      <c r="F29" s="47">
        <f>($C$29*(F26-F34-'Input Cost_MS2'!D121))+('Input Cost_MS2'!D121*Kalkulation_MS2!$D$29)</f>
        <v>0</v>
      </c>
      <c r="G29" s="47">
        <f>($C$29*(G26-G34-'Input Cost_MS2'!E121))+('Input Cost_MS2'!E121*Kalkulation_MS2!$D$29)</f>
        <v>0</v>
      </c>
      <c r="H29" s="47">
        <f>($C$29*(H26-H34-'Input Cost_MS2'!F121))+('Input Cost_MS2'!F121*Kalkulation_MS2!$D$29)</f>
        <v>0</v>
      </c>
      <c r="I29" s="47">
        <f>($C$29*(I26-I34-'Input Cost_MS2'!G121))+('Input Cost_MS2'!G121*Kalkulation_MS2!$D$29)</f>
        <v>0</v>
      </c>
      <c r="J29" s="47">
        <f>($C$29*(J26-J34-'Input Cost_MS2'!H121))+('Input Cost_MS2'!H121*Kalkulation_MS2!$D$29)</f>
        <v>0</v>
      </c>
      <c r="K29" s="47">
        <f>($C$29*(K26-K34-'Input Cost_MS2'!I121))+('Input Cost_MS2'!I121*Kalkulation_MS2!$D$29)</f>
        <v>0</v>
      </c>
      <c r="L29" s="47">
        <f>($C$29*(L26-L34-'Input Cost_MS2'!J121))+('Input Cost_MS2'!J121*Kalkulation_MS2!$D$29)</f>
        <v>0</v>
      </c>
      <c r="M29" s="47">
        <f>($C$29*(M26-M34-'Input Cost_MS2'!K121))+('Input Cost_MS2'!K121*Kalkulation_MS2!$D$29)</f>
        <v>0</v>
      </c>
      <c r="N29" s="47">
        <f>($C$29*(N26-N34-'Input Cost_MS2'!L121))+('Input Cost_MS2'!L121*Kalkulation_MS2!$D$29)</f>
        <v>0</v>
      </c>
      <c r="O29" s="47">
        <f>($C$29*(O26-O34-'Input Cost_MS2'!M121))+('Input Cost_MS2'!M121*Kalkulation_MS2!$D$29)</f>
        <v>0</v>
      </c>
      <c r="P29" s="47">
        <f>($C$29*(P26-P34-'Input Cost_MS2'!N121))+('Input Cost_MS2'!N121*Kalkulation_MS2!$D$29)</f>
        <v>0</v>
      </c>
      <c r="Q29" s="47">
        <f>($C$29*(Q26-Q34-'Input Cost_MS2'!O121))+('Input Cost_MS2'!O121*Kalkulation_MS2!$D$29)</f>
        <v>0</v>
      </c>
      <c r="R29" s="47">
        <f>($C$29*(R26-R34-'Input Cost_MS2'!P121))+('Input Cost_MS2'!P121*Kalkulation_MS2!$D$29)</f>
        <v>0</v>
      </c>
      <c r="S29" s="47">
        <f>($C$29*(S26-S34-'Input Cost_MS2'!Q121))+('Input Cost_MS2'!Q121*Kalkulation_MS2!$D$29)</f>
        <v>0</v>
      </c>
      <c r="T29" s="47">
        <f>($C$29*(T26-T34-'Input Cost_MS2'!R121))+('Input Cost_MS2'!R121*Kalkulation_MS2!$D$29)</f>
        <v>0</v>
      </c>
      <c r="U29" s="47">
        <f>($C$29*(U26-U34-'Input Cost_MS2'!S121))+('Input Cost_MS2'!S121*Kalkulation_MS2!$D$29)</f>
        <v>0</v>
      </c>
      <c r="V29" s="47">
        <f>($C$29*(V26-V34-'Input Cost_MS2'!T121))+('Input Cost_MS2'!T121*Kalkulation_MS2!$D$29)</f>
        <v>0</v>
      </c>
      <c r="W29" s="47">
        <f>($C$29*(W26-W34-'Input Cost_MS2'!U121))+('Input Cost_MS2'!U121*Kalkulation_MS2!$D$29)</f>
        <v>0</v>
      </c>
      <c r="X29" s="47">
        <f>($C$29*(X26-X34-'Input Cost_MS2'!V121))+('Input Cost_MS2'!V121*Kalkulation_MS2!$D$29)</f>
        <v>0</v>
      </c>
      <c r="Y29" s="47">
        <f>($C$29*(Y26-Y34-'Input Cost_MS2'!W121))+('Input Cost_MS2'!W121*Kalkulation_MS2!$D$29)</f>
        <v>0</v>
      </c>
      <c r="Z29" s="47">
        <f>($C$29*(Z26-Z34-'Input Cost_MS2'!X121))+('Input Cost_MS2'!X121*Kalkulation_MS2!$D$29)</f>
        <v>0</v>
      </c>
      <c r="AA29" s="47">
        <f>($C$29*(AA26-AA34-'Input Cost_MS2'!Y121))+('Input Cost_MS2'!Y121*Kalkulation_MS2!$D$29)</f>
        <v>0</v>
      </c>
      <c r="AB29" s="47">
        <f>($C$29*(AB26-AB34-'Input Cost_MS2'!Z121))+('Input Cost_MS2'!Z121*Kalkulation_MS2!$D$29)</f>
        <v>0</v>
      </c>
      <c r="AC29" s="47">
        <f>($C$29*(AC26-AC34-'Input Cost_MS2'!AA121))+('Input Cost_MS2'!AA121*Kalkulation_MS2!$D$29)</f>
        <v>0</v>
      </c>
      <c r="AD29" s="47">
        <f>($C$29*(AD26-AD34-'Input Cost_MS2'!AB121))+('Input Cost_MS2'!AB121*Kalkulation_MS2!$D$29)</f>
        <v>0</v>
      </c>
      <c r="AE29" s="47">
        <f>($C$29*(AE26-AE34-'Input Cost_MS2'!AC121))+('Input Cost_MS2'!AC121*Kalkulation_MS2!$D$29)</f>
        <v>0</v>
      </c>
      <c r="AF29" s="47">
        <f>($C$29*(AF26-AF34-'Input Cost_MS2'!AD121))+('Input Cost_MS2'!AD121*Kalkulation_MS2!$D$29)</f>
        <v>0</v>
      </c>
      <c r="AG29" s="47">
        <f>($C$29*(AG26-AG34-'Input Cost_MS2'!AE121))+('Input Cost_MS2'!AE121*Kalkulation_MS2!$D$29)</f>
        <v>0</v>
      </c>
      <c r="AH29" s="47">
        <f>($C$29*(AH26-AH34-'Input Cost_MS2'!AF121))+('Input Cost_MS2'!AF121*Kalkulation_MS2!$D$29)</f>
        <v>0</v>
      </c>
      <c r="AI29" s="47">
        <f>($C$29*(AI26-AI34-'Input Cost_MS2'!AG121))+('Input Cost_MS2'!AG121*Kalkulation_MS2!$D$29)</f>
        <v>0</v>
      </c>
      <c r="AJ29" s="47">
        <f>($C$29*(AJ26-AJ34-'Input Cost_MS2'!AH121))+('Input Cost_MS2'!AH121*Kalkulation_MS2!$D$29)</f>
        <v>0</v>
      </c>
      <c r="AK29" s="47">
        <f>($C$29*(AK26-AK34-'Input Cost_MS2'!AI121))+('Input Cost_MS2'!AI121*Kalkulation_MS2!$D$29)</f>
        <v>0</v>
      </c>
      <c r="AL29" s="47">
        <f>($C$29*(AL26-AL34-'Input Cost_MS2'!AJ121))+('Input Cost_MS2'!AJ121*Kalkulation_MS2!$D$29)</f>
        <v>0</v>
      </c>
      <c r="AM29" s="47">
        <f>($C$29*(AM26-AM34-'Input Cost_MS2'!AK121))+('Input Cost_MS2'!AK121*Kalkulation_MS2!$D$29)</f>
        <v>0</v>
      </c>
      <c r="AN29" s="47">
        <f>($C$29*(AN26-AN34-'Input Cost_MS2'!AL121))+('Input Cost_MS2'!AL121*Kalkulation_MS2!$D$29)</f>
        <v>0</v>
      </c>
      <c r="AO29" s="47">
        <f>($C$29*(AO26-AO34-'Input Cost_MS2'!AM121))+('Input Cost_MS2'!AM121*Kalkulation_MS2!$D$29)</f>
        <v>0</v>
      </c>
      <c r="AP29" s="47">
        <f>($C$29*(AP26-AP34-'Input Cost_MS2'!AN121))+('Input Cost_MS2'!AN121*Kalkulation_MS2!$D$29)</f>
        <v>0</v>
      </c>
      <c r="AQ29" s="47">
        <f>($C$29*(AQ26-AQ34-'Input Cost_MS2'!AO121))+('Input Cost_MS2'!AO121*Kalkulation_MS2!$D$29)</f>
        <v>0</v>
      </c>
      <c r="AR29" s="47">
        <f>($C$29*(AR26-AR34-'Input Cost_MS2'!AP121))+('Input Cost_MS2'!AP121*Kalkulation_MS2!$D$29)</f>
        <v>0</v>
      </c>
      <c r="AS29" s="47">
        <f>($C$29*(AS26-AS34-'Input Cost_MS2'!AQ121))+('Input Cost_MS2'!AQ121*Kalkulation_MS2!$D$29)</f>
        <v>0</v>
      </c>
      <c r="AT29" s="47">
        <f>($C$29*(AT26-AT34-'Input Cost_MS2'!AR121))+('Input Cost_MS2'!AR121*Kalkulation_MS2!$D$29)</f>
        <v>0</v>
      </c>
    </row>
    <row r="30" spans="1:46" ht="16.5" customHeight="1">
      <c r="A30" s="7" t="s">
        <v>257</v>
      </c>
      <c r="B30" s="271" t="s">
        <v>299</v>
      </c>
      <c r="C30" s="767">
        <f>SUMIF(Grunddaten!$A$13:$A$23,$F$4,Grunddaten!$G$13:$G$23)</f>
        <v>0</v>
      </c>
      <c r="D30" s="768">
        <f>SUMIF(Grunddaten!$A$13:$A$23,$F$4,Grunddaten!$V$13:$V$23)</f>
        <v>0</v>
      </c>
      <c r="E30" s="12">
        <f>SUMIF(Grunddaten!$A$13:$A$23,$F$4,Grunddaten!$O$13:$O$23)</f>
        <v>0</v>
      </c>
      <c r="F30" s="39">
        <f>($C$30*(F26-F34-'Input Cost_MS2'!D121))+('Input Cost_MS2'!D121*Kalkulation_MS2!$D$30)</f>
        <v>0</v>
      </c>
      <c r="G30" s="39">
        <f>($C$30*(G26-G34-'Input Cost_MS2'!E121))+('Input Cost_MS2'!E121*Kalkulation_MS2!$D$30)</f>
        <v>0</v>
      </c>
      <c r="H30" s="39">
        <f>($C$30*(H26-H34-'Input Cost_MS2'!F121))+('Input Cost_MS2'!F121*Kalkulation_MS2!$D$30)</f>
        <v>0</v>
      </c>
      <c r="I30" s="39">
        <f>($C$30*(I26-I34-'Input Cost_MS2'!G121))+('Input Cost_MS2'!G121*Kalkulation_MS2!$D$30)</f>
        <v>0</v>
      </c>
      <c r="J30" s="39">
        <f>($C$30*(J26-J34-'Input Cost_MS2'!H121))+('Input Cost_MS2'!H121*Kalkulation_MS2!$D$30)</f>
        <v>0</v>
      </c>
      <c r="K30" s="39">
        <f>($C$30*(K26-K34-'Input Cost_MS2'!I121))+('Input Cost_MS2'!I121*Kalkulation_MS2!$D$30)</f>
        <v>0</v>
      </c>
      <c r="L30" s="39">
        <f>($C$30*(L26-L34-'Input Cost_MS2'!J121))+('Input Cost_MS2'!J121*Kalkulation_MS2!$D$30)</f>
        <v>0</v>
      </c>
      <c r="M30" s="39">
        <f>($C$30*(M26-M34-'Input Cost_MS2'!K121))+('Input Cost_MS2'!K121*Kalkulation_MS2!$D$30)</f>
        <v>0</v>
      </c>
      <c r="N30" s="39">
        <f>($C$30*(N26-N34-'Input Cost_MS2'!L121))+('Input Cost_MS2'!L121*Kalkulation_MS2!$D$30)</f>
        <v>0</v>
      </c>
      <c r="O30" s="39">
        <f>($C$30*(O26-O34-'Input Cost_MS2'!M121))+('Input Cost_MS2'!M121*Kalkulation_MS2!$D$30)</f>
        <v>0</v>
      </c>
      <c r="P30" s="39">
        <f>($C$30*(P26-P34-'Input Cost_MS2'!N121))+('Input Cost_MS2'!N121*Kalkulation_MS2!$D$30)</f>
        <v>0</v>
      </c>
      <c r="Q30" s="39">
        <f>($C$30*(Q26-Q34-'Input Cost_MS2'!O121))+('Input Cost_MS2'!O121*Kalkulation_MS2!$D$30)</f>
        <v>0</v>
      </c>
      <c r="R30" s="39">
        <f>($C$30*(R26-R34-'Input Cost_MS2'!P121))+('Input Cost_MS2'!P121*Kalkulation_MS2!$D$30)</f>
        <v>0</v>
      </c>
      <c r="S30" s="39">
        <f>($C$30*(S26-S34-'Input Cost_MS2'!Q121))+('Input Cost_MS2'!Q121*Kalkulation_MS2!$D$30)</f>
        <v>0</v>
      </c>
      <c r="T30" s="39">
        <f>($C$30*(T26-T34-'Input Cost_MS2'!R121))+('Input Cost_MS2'!R121*Kalkulation_MS2!$D$30)</f>
        <v>0</v>
      </c>
      <c r="U30" s="39">
        <f>($C$30*(U26-U34-'Input Cost_MS2'!S121))+('Input Cost_MS2'!S121*Kalkulation_MS2!$D$30)</f>
        <v>0</v>
      </c>
      <c r="V30" s="39">
        <f>($C$30*(V26-V34-'Input Cost_MS2'!T121))+('Input Cost_MS2'!T121*Kalkulation_MS2!$D$30)</f>
        <v>0</v>
      </c>
      <c r="W30" s="39">
        <f>($C$30*(W26-W34-'Input Cost_MS2'!U121))+('Input Cost_MS2'!U121*Kalkulation_MS2!$D$30)</f>
        <v>0</v>
      </c>
      <c r="X30" s="39">
        <f>($C$30*(X26-X34-'Input Cost_MS2'!V121))+('Input Cost_MS2'!V121*Kalkulation_MS2!$D$30)</f>
        <v>0</v>
      </c>
      <c r="Y30" s="39">
        <f>($C$30*(Y26-Y34-'Input Cost_MS2'!W121))+('Input Cost_MS2'!W121*Kalkulation_MS2!$D$30)</f>
        <v>0</v>
      </c>
      <c r="Z30" s="39">
        <f>($C$30*(Z26-Z34-'Input Cost_MS2'!X121))+('Input Cost_MS2'!X121*Kalkulation_MS2!$D$30)</f>
        <v>0</v>
      </c>
      <c r="AA30" s="39">
        <f>($C$30*(AA26-AA34-'Input Cost_MS2'!Y121))+('Input Cost_MS2'!Y121*Kalkulation_MS2!$D$30)</f>
        <v>0</v>
      </c>
      <c r="AB30" s="39">
        <f>($C$30*(AB26-AB34-'Input Cost_MS2'!Z121))+('Input Cost_MS2'!Z121*Kalkulation_MS2!$D$30)</f>
        <v>0</v>
      </c>
      <c r="AC30" s="39">
        <f>($C$30*(AC26-AC34-'Input Cost_MS2'!AA121))+('Input Cost_MS2'!AA121*Kalkulation_MS2!$D$30)</f>
        <v>0</v>
      </c>
      <c r="AD30" s="39">
        <f>($C$30*(AD26-AD34-'Input Cost_MS2'!AB121))+('Input Cost_MS2'!AB121*Kalkulation_MS2!$D$30)</f>
        <v>0</v>
      </c>
      <c r="AE30" s="39">
        <f>($C$30*(AE26-AE34-'Input Cost_MS2'!AC121))+('Input Cost_MS2'!AC121*Kalkulation_MS2!$D$30)</f>
        <v>0</v>
      </c>
      <c r="AF30" s="39">
        <f>($C$30*(AF26-AF34-'Input Cost_MS2'!AD121))+('Input Cost_MS2'!AD121*Kalkulation_MS2!$D$30)</f>
        <v>0</v>
      </c>
      <c r="AG30" s="39">
        <f>($C$30*(AG26-AG34-'Input Cost_MS2'!AE121))+('Input Cost_MS2'!AE121*Kalkulation_MS2!$D$30)</f>
        <v>0</v>
      </c>
      <c r="AH30" s="39">
        <f>($C$30*(AH26-AH34-'Input Cost_MS2'!AF121))+('Input Cost_MS2'!AF121*Kalkulation_MS2!$D$30)</f>
        <v>0</v>
      </c>
      <c r="AI30" s="39">
        <f>($C$30*(AI26-AI34-'Input Cost_MS2'!AG121))+('Input Cost_MS2'!AG121*Kalkulation_MS2!$D$30)</f>
        <v>0</v>
      </c>
      <c r="AJ30" s="39">
        <f>($C$30*(AJ26-AJ34-'Input Cost_MS2'!AH121))+('Input Cost_MS2'!AH121*Kalkulation_MS2!$D$30)</f>
        <v>0</v>
      </c>
      <c r="AK30" s="39">
        <f>($C$30*(AK26-AK34-'Input Cost_MS2'!AI121))+('Input Cost_MS2'!AI121*Kalkulation_MS2!$D$30)</f>
        <v>0</v>
      </c>
      <c r="AL30" s="39">
        <f>($C$30*(AL26-AL34-'Input Cost_MS2'!AJ121))+('Input Cost_MS2'!AJ121*Kalkulation_MS2!$D$30)</f>
        <v>0</v>
      </c>
      <c r="AM30" s="39">
        <f>($C$30*(AM26-AM34-'Input Cost_MS2'!AK121))+('Input Cost_MS2'!AK121*Kalkulation_MS2!$D$30)</f>
        <v>0</v>
      </c>
      <c r="AN30" s="39">
        <f>($C$30*(AN26-AN34-'Input Cost_MS2'!AL121))+('Input Cost_MS2'!AL121*Kalkulation_MS2!$D$30)</f>
        <v>0</v>
      </c>
      <c r="AO30" s="39">
        <f>($C$30*(AO26-AO34-'Input Cost_MS2'!AM121))+('Input Cost_MS2'!AM121*Kalkulation_MS2!$D$30)</f>
        <v>0</v>
      </c>
      <c r="AP30" s="39">
        <f>($C$30*(AP26-AP34-'Input Cost_MS2'!AN121))+('Input Cost_MS2'!AN121*Kalkulation_MS2!$D$30)</f>
        <v>0</v>
      </c>
      <c r="AQ30" s="39">
        <f>($C$30*(AQ26-AQ34-'Input Cost_MS2'!AO121))+('Input Cost_MS2'!AO121*Kalkulation_MS2!$D$30)</f>
        <v>0</v>
      </c>
      <c r="AR30" s="39">
        <f>($C$30*(AR26-AR34-'Input Cost_MS2'!AP121))+('Input Cost_MS2'!AP121*Kalkulation_MS2!$D$30)</f>
        <v>0</v>
      </c>
      <c r="AS30" s="39">
        <f>($C$30*(AS26-AS34-'Input Cost_MS2'!AQ121))+('Input Cost_MS2'!AQ121*Kalkulation_MS2!$D$30)</f>
        <v>0</v>
      </c>
      <c r="AT30" s="39">
        <f>($C$30*(AT26-AT34-'Input Cost_MS2'!AR121))+('Input Cost_MS2'!AR121*Kalkulation_MS2!$D$30)</f>
        <v>0</v>
      </c>
    </row>
    <row r="31" spans="1:46" ht="16.5" customHeight="1">
      <c r="A31" s="7" t="s">
        <v>258</v>
      </c>
      <c r="B31" s="271" t="s">
        <v>299</v>
      </c>
      <c r="C31" s="767">
        <f>SUMIF(Grunddaten!$A$13:$A$23,$F$4,Grunddaten!$H$13:$H$23)</f>
        <v>0</v>
      </c>
      <c r="D31" s="768">
        <f>SUMIF(Grunddaten!$A$13:$A$23,$F$4,Grunddaten!$W$13:$W$23)</f>
        <v>0</v>
      </c>
      <c r="E31" s="12">
        <f>SUMIF(Grunddaten!$A$13:$A$23,$F$4,Grunddaten!$P$13:$P$23)</f>
        <v>0</v>
      </c>
      <c r="F31" s="39">
        <f>($C$31*(F26-F34-'Input Cost_MS2'!D121))+('Input Cost_MS2'!D121*Kalkulation_MS2!$D$31)</f>
        <v>0</v>
      </c>
      <c r="G31" s="39">
        <f>($C$31*(G26-G34-'Input Cost_MS2'!E121))+('Input Cost_MS2'!E121*Kalkulation_MS2!$D$31)</f>
        <v>0</v>
      </c>
      <c r="H31" s="39">
        <f>($C$31*(H26-H34-'Input Cost_MS2'!F121))+('Input Cost_MS2'!F121*Kalkulation_MS2!$D$31)</f>
        <v>0</v>
      </c>
      <c r="I31" s="39">
        <f>($C$31*(I26-I34-'Input Cost_MS2'!G121))+('Input Cost_MS2'!G121*Kalkulation_MS2!$D$31)</f>
        <v>0</v>
      </c>
      <c r="J31" s="39">
        <f>($C$31*(J26-J34-'Input Cost_MS2'!H121))+('Input Cost_MS2'!H121*Kalkulation_MS2!$D$31)</f>
        <v>0</v>
      </c>
      <c r="K31" s="39">
        <f>($C$31*(K26-K34-'Input Cost_MS2'!I121))+('Input Cost_MS2'!I121*Kalkulation_MS2!$D$31)</f>
        <v>0</v>
      </c>
      <c r="L31" s="39">
        <f>($C$31*(L26-L34-'Input Cost_MS2'!J121))+('Input Cost_MS2'!J121*Kalkulation_MS2!$D$31)</f>
        <v>0</v>
      </c>
      <c r="M31" s="39">
        <f>($C$31*(M26-M34-'Input Cost_MS2'!K121))+('Input Cost_MS2'!K121*Kalkulation_MS2!$D$31)</f>
        <v>0</v>
      </c>
      <c r="N31" s="39">
        <f>($C$31*(N26-N34-'Input Cost_MS2'!L121))+('Input Cost_MS2'!L121*Kalkulation_MS2!$D$31)</f>
        <v>0</v>
      </c>
      <c r="O31" s="39">
        <f>($C$31*(O26-O34-'Input Cost_MS2'!M121))+('Input Cost_MS2'!M121*Kalkulation_MS2!$D$31)</f>
        <v>0</v>
      </c>
      <c r="P31" s="39">
        <f>($C$31*(P26-P34-'Input Cost_MS2'!N121))+('Input Cost_MS2'!N121*Kalkulation_MS2!$D$31)</f>
        <v>0</v>
      </c>
      <c r="Q31" s="39">
        <f>($C$31*(Q26-Q34-'Input Cost_MS2'!O121))+('Input Cost_MS2'!O121*Kalkulation_MS2!$D$31)</f>
        <v>0</v>
      </c>
      <c r="R31" s="39">
        <f>($C$31*(R26-R34-'Input Cost_MS2'!P121))+('Input Cost_MS2'!P121*Kalkulation_MS2!$D$31)</f>
        <v>0</v>
      </c>
      <c r="S31" s="39">
        <f>($C$31*(S26-S34-'Input Cost_MS2'!Q121))+('Input Cost_MS2'!Q121*Kalkulation_MS2!$D$31)</f>
        <v>0</v>
      </c>
      <c r="T31" s="39">
        <f>($C$31*(T26-T34-'Input Cost_MS2'!R121))+('Input Cost_MS2'!R121*Kalkulation_MS2!$D$31)</f>
        <v>0</v>
      </c>
      <c r="U31" s="39">
        <f>($C$31*(U26-U34-'Input Cost_MS2'!S121))+('Input Cost_MS2'!S121*Kalkulation_MS2!$D$31)</f>
        <v>0</v>
      </c>
      <c r="V31" s="39">
        <f>($C$31*(V26-V34-'Input Cost_MS2'!T121))+('Input Cost_MS2'!T121*Kalkulation_MS2!$D$31)</f>
        <v>0</v>
      </c>
      <c r="W31" s="39">
        <f>($C$31*(W26-W34-'Input Cost_MS2'!U121))+('Input Cost_MS2'!U121*Kalkulation_MS2!$D$31)</f>
        <v>0</v>
      </c>
      <c r="X31" s="39">
        <f>($C$31*(X26-X34-'Input Cost_MS2'!V121))+('Input Cost_MS2'!V121*Kalkulation_MS2!$D$31)</f>
        <v>0</v>
      </c>
      <c r="Y31" s="39">
        <f>($C$31*(Y26-Y34-'Input Cost_MS2'!W121))+('Input Cost_MS2'!W121*Kalkulation_MS2!$D$31)</f>
        <v>0</v>
      </c>
      <c r="Z31" s="39">
        <f>($C$31*(Z26-Z34-'Input Cost_MS2'!X121))+('Input Cost_MS2'!X121*Kalkulation_MS2!$D$31)</f>
        <v>0</v>
      </c>
      <c r="AA31" s="39">
        <f>($C$31*(AA26-AA34-'Input Cost_MS2'!Y121))+('Input Cost_MS2'!Y121*Kalkulation_MS2!$D$31)</f>
        <v>0</v>
      </c>
      <c r="AB31" s="39">
        <f>($C$31*(AB26-AB34-'Input Cost_MS2'!Z121))+('Input Cost_MS2'!Z121*Kalkulation_MS2!$D$31)</f>
        <v>0</v>
      </c>
      <c r="AC31" s="39">
        <f>($C$31*(AC26-AC34-'Input Cost_MS2'!AA121))+('Input Cost_MS2'!AA121*Kalkulation_MS2!$D$31)</f>
        <v>0</v>
      </c>
      <c r="AD31" s="39">
        <f>($C$31*(AD26-AD34-'Input Cost_MS2'!AB121))+('Input Cost_MS2'!AB121*Kalkulation_MS2!$D$31)</f>
        <v>0</v>
      </c>
      <c r="AE31" s="39">
        <f>($C$31*(AE26-AE34-'Input Cost_MS2'!AC121))+('Input Cost_MS2'!AC121*Kalkulation_MS2!$D$31)</f>
        <v>0</v>
      </c>
      <c r="AF31" s="39">
        <f>($C$31*(AF26-AF34-'Input Cost_MS2'!AD121))+('Input Cost_MS2'!AD121*Kalkulation_MS2!$D$31)</f>
        <v>0</v>
      </c>
      <c r="AG31" s="39">
        <f>($C$31*(AG26-AG34-'Input Cost_MS2'!AE121))+('Input Cost_MS2'!AE121*Kalkulation_MS2!$D$31)</f>
        <v>0</v>
      </c>
      <c r="AH31" s="39">
        <f>($C$31*(AH26-AH34-'Input Cost_MS2'!AF121))+('Input Cost_MS2'!AF121*Kalkulation_MS2!$D$31)</f>
        <v>0</v>
      </c>
      <c r="AI31" s="39">
        <f>($C$31*(AI26-AI34-'Input Cost_MS2'!AG121))+('Input Cost_MS2'!AG121*Kalkulation_MS2!$D$31)</f>
        <v>0</v>
      </c>
      <c r="AJ31" s="39">
        <f>($C$31*(AJ26-AJ34-'Input Cost_MS2'!AH121))+('Input Cost_MS2'!AH121*Kalkulation_MS2!$D$31)</f>
        <v>0</v>
      </c>
      <c r="AK31" s="39">
        <f>($C$31*(AK26-AK34-'Input Cost_MS2'!AI121))+('Input Cost_MS2'!AI121*Kalkulation_MS2!$D$31)</f>
        <v>0</v>
      </c>
      <c r="AL31" s="39">
        <f>($C$31*(AL26-AL34-'Input Cost_MS2'!AJ121))+('Input Cost_MS2'!AJ121*Kalkulation_MS2!$D$31)</f>
        <v>0</v>
      </c>
      <c r="AM31" s="39">
        <f>($C$31*(AM26-AM34-'Input Cost_MS2'!AK121))+('Input Cost_MS2'!AK121*Kalkulation_MS2!$D$31)</f>
        <v>0</v>
      </c>
      <c r="AN31" s="39">
        <f>($C$31*(AN26-AN34-'Input Cost_MS2'!AL121))+('Input Cost_MS2'!AL121*Kalkulation_MS2!$D$31)</f>
        <v>0</v>
      </c>
      <c r="AO31" s="39">
        <f>($C$31*(AO26-AO34-'Input Cost_MS2'!AM121))+('Input Cost_MS2'!AM121*Kalkulation_MS2!$D$31)</f>
        <v>0</v>
      </c>
      <c r="AP31" s="39">
        <f>($C$31*(AP26-AP34-'Input Cost_MS2'!AN121))+('Input Cost_MS2'!AN121*Kalkulation_MS2!$D$31)</f>
        <v>0</v>
      </c>
      <c r="AQ31" s="39">
        <f>($C$31*(AQ26-AQ34-'Input Cost_MS2'!AO121))+('Input Cost_MS2'!AO121*Kalkulation_MS2!$D$31)</f>
        <v>0</v>
      </c>
      <c r="AR31" s="39">
        <f>($C$31*(AR26-AR34-'Input Cost_MS2'!AP121))+('Input Cost_MS2'!AP121*Kalkulation_MS2!$D$31)</f>
        <v>0</v>
      </c>
      <c r="AS31" s="39">
        <f>($C$31*(AS26-AS34-'Input Cost_MS2'!AQ121))+('Input Cost_MS2'!AQ121*Kalkulation_MS2!$D$31)</f>
        <v>0</v>
      </c>
      <c r="AT31" s="39">
        <f>($C$31*(AT26-AT34-'Input Cost_MS2'!AR121))+('Input Cost_MS2'!AR121*Kalkulation_MS2!$D$31)</f>
        <v>0</v>
      </c>
    </row>
    <row r="32" spans="1:46" s="3" customFormat="1" ht="16.5" customHeight="1">
      <c r="A32" s="4" t="s">
        <v>259</v>
      </c>
      <c r="B32" s="759" t="s">
        <v>299</v>
      </c>
      <c r="C32" s="4"/>
      <c r="D32" s="19"/>
      <c r="E32" s="5"/>
      <c r="F32" s="44">
        <f>F31+F26+F29+F30</f>
        <v>0</v>
      </c>
      <c r="G32" s="44">
        <f t="shared" ref="G32:AT32" si="13">G31+G26+G29+G30</f>
        <v>0</v>
      </c>
      <c r="H32" s="44">
        <f t="shared" si="13"/>
        <v>0</v>
      </c>
      <c r="I32" s="44">
        <f t="shared" si="13"/>
        <v>0</v>
      </c>
      <c r="J32" s="44">
        <f t="shared" si="13"/>
        <v>0</v>
      </c>
      <c r="K32" s="44">
        <f t="shared" si="13"/>
        <v>0</v>
      </c>
      <c r="L32" s="44">
        <f t="shared" si="13"/>
        <v>0</v>
      </c>
      <c r="M32" s="44">
        <f t="shared" si="13"/>
        <v>0</v>
      </c>
      <c r="N32" s="44">
        <f t="shared" si="13"/>
        <v>0</v>
      </c>
      <c r="O32" s="44">
        <f t="shared" si="13"/>
        <v>0</v>
      </c>
      <c r="P32" s="44">
        <f t="shared" si="13"/>
        <v>0</v>
      </c>
      <c r="Q32" s="44">
        <f t="shared" si="13"/>
        <v>0</v>
      </c>
      <c r="R32" s="44">
        <f t="shared" si="13"/>
        <v>0</v>
      </c>
      <c r="S32" s="44">
        <f t="shared" si="13"/>
        <v>0</v>
      </c>
      <c r="T32" s="44">
        <f t="shared" si="13"/>
        <v>0</v>
      </c>
      <c r="U32" s="44">
        <f t="shared" si="13"/>
        <v>0</v>
      </c>
      <c r="V32" s="44">
        <f t="shared" si="13"/>
        <v>0</v>
      </c>
      <c r="W32" s="44">
        <f t="shared" si="13"/>
        <v>0</v>
      </c>
      <c r="X32" s="44">
        <f t="shared" si="13"/>
        <v>0</v>
      </c>
      <c r="Y32" s="44">
        <f t="shared" si="13"/>
        <v>0</v>
      </c>
      <c r="Z32" s="44">
        <f t="shared" si="13"/>
        <v>0</v>
      </c>
      <c r="AA32" s="44">
        <f t="shared" si="13"/>
        <v>0</v>
      </c>
      <c r="AB32" s="44">
        <f t="shared" si="13"/>
        <v>0</v>
      </c>
      <c r="AC32" s="44">
        <f t="shared" si="13"/>
        <v>0</v>
      </c>
      <c r="AD32" s="44">
        <f t="shared" si="13"/>
        <v>0</v>
      </c>
      <c r="AE32" s="44">
        <f t="shared" si="13"/>
        <v>0</v>
      </c>
      <c r="AF32" s="44">
        <f t="shared" si="13"/>
        <v>0</v>
      </c>
      <c r="AG32" s="44">
        <f t="shared" si="13"/>
        <v>0</v>
      </c>
      <c r="AH32" s="44">
        <f t="shared" si="13"/>
        <v>0</v>
      </c>
      <c r="AI32" s="44">
        <f t="shared" si="13"/>
        <v>0</v>
      </c>
      <c r="AJ32" s="44">
        <f t="shared" si="13"/>
        <v>0</v>
      </c>
      <c r="AK32" s="44">
        <f t="shared" si="13"/>
        <v>0</v>
      </c>
      <c r="AL32" s="44">
        <f t="shared" si="13"/>
        <v>0</v>
      </c>
      <c r="AM32" s="44">
        <f t="shared" si="13"/>
        <v>0</v>
      </c>
      <c r="AN32" s="44">
        <f t="shared" si="13"/>
        <v>0</v>
      </c>
      <c r="AO32" s="44">
        <f t="shared" si="13"/>
        <v>0</v>
      </c>
      <c r="AP32" s="44">
        <f t="shared" si="13"/>
        <v>0</v>
      </c>
      <c r="AQ32" s="44">
        <f t="shared" si="13"/>
        <v>0</v>
      </c>
      <c r="AR32" s="44">
        <f t="shared" si="13"/>
        <v>0</v>
      </c>
      <c r="AS32" s="44">
        <f t="shared" si="13"/>
        <v>0</v>
      </c>
      <c r="AT32" s="44">
        <f t="shared" si="13"/>
        <v>0</v>
      </c>
    </row>
    <row r="33" spans="1:46" ht="16.5" customHeight="1">
      <c r="A33" s="7" t="s">
        <v>451</v>
      </c>
      <c r="B33" s="271" t="s">
        <v>299</v>
      </c>
      <c r="C33" s="767">
        <f>SUMIF(Grunddaten!$A$13:$A$23,$F$4,Grunddaten!$I$13:$I$23)</f>
        <v>0</v>
      </c>
      <c r="D33" s="768">
        <f>SUMIF(Grunddaten!$A$13:$A$23,$F$4,Grunddaten!$X$13:$X$23)</f>
        <v>0</v>
      </c>
      <c r="E33" s="12"/>
      <c r="F33" s="39">
        <f>($C$33*(F32-'Input Cost_MS2'!D45-('Input Cost_MS2'!D121*Kalkulation_MS2!$D$31)))+((('Input Cost_MS2'!D45+('Input Cost_MS2'!D45*Kalkulation_MS2!$D$31))*Kalkulation_MS2!$D$33))</f>
        <v>0</v>
      </c>
      <c r="G33" s="39">
        <f>($C$33*(G32-'Input Cost_MS2'!E45-('Input Cost_MS2'!E121*Kalkulation_MS2!$D$31)))+((('Input Cost_MS2'!E45+('Input Cost_MS2'!E45*Kalkulation_MS2!$D$31))*Kalkulation_MS2!$D$33))</f>
        <v>0</v>
      </c>
      <c r="H33" s="39">
        <f>($C$33*(H32-'Input Cost_MS2'!F45-('Input Cost_MS2'!F121*Kalkulation_MS2!$D$31)))+((('Input Cost_MS2'!F45+('Input Cost_MS2'!F45*Kalkulation_MS2!$D$31))*Kalkulation_MS2!$D$33))</f>
        <v>0</v>
      </c>
      <c r="I33" s="39">
        <f>($C$33*(I32-'Input Cost_MS2'!G45-('Input Cost_MS2'!G121*Kalkulation_MS2!$D$31)))+((('Input Cost_MS2'!G45+('Input Cost_MS2'!G45*Kalkulation_MS2!$D$31))*Kalkulation_MS2!$D$33))</f>
        <v>0</v>
      </c>
      <c r="J33" s="39">
        <f>($C$33*(J32-'Input Cost_MS2'!H45-('Input Cost_MS2'!H121*Kalkulation_MS2!$D$31)))+((('Input Cost_MS2'!H45+('Input Cost_MS2'!H45*Kalkulation_MS2!$D$31))*Kalkulation_MS2!$D$33))</f>
        <v>0</v>
      </c>
      <c r="K33" s="39">
        <f>($C$33*(K32-'Input Cost_MS2'!I45-('Input Cost_MS2'!I121*Kalkulation_MS2!$D$31)))+((('Input Cost_MS2'!I45+('Input Cost_MS2'!I45*Kalkulation_MS2!$D$31))*Kalkulation_MS2!$D$33))</f>
        <v>0</v>
      </c>
      <c r="L33" s="39">
        <f>($C$33*(L32-'Input Cost_MS2'!J45-('Input Cost_MS2'!J121*Kalkulation_MS2!$D$31)))+((('Input Cost_MS2'!J45+('Input Cost_MS2'!J45*Kalkulation_MS2!$D$31))*Kalkulation_MS2!$D$33))</f>
        <v>0</v>
      </c>
      <c r="M33" s="39">
        <f>($C$33*(M32-'Input Cost_MS2'!K45-('Input Cost_MS2'!K121*Kalkulation_MS2!$D$31)))+((('Input Cost_MS2'!K45+('Input Cost_MS2'!K45*Kalkulation_MS2!$D$31))*Kalkulation_MS2!$D$33))</f>
        <v>0</v>
      </c>
      <c r="N33" s="39">
        <f>($C$33*(N32-'Input Cost_MS2'!L45-('Input Cost_MS2'!L121*Kalkulation_MS2!$D$31)))+((('Input Cost_MS2'!L45+('Input Cost_MS2'!L45*Kalkulation_MS2!$D$31))*Kalkulation_MS2!$D$33))</f>
        <v>0</v>
      </c>
      <c r="O33" s="39">
        <f>($C$33*(O32-'Input Cost_MS2'!M45-('Input Cost_MS2'!M121*Kalkulation_MS2!$D$31)))+((('Input Cost_MS2'!M45+('Input Cost_MS2'!M45*Kalkulation_MS2!$D$31))*Kalkulation_MS2!$D$33))</f>
        <v>0</v>
      </c>
      <c r="P33" s="39">
        <f>($C$33*(P32-'Input Cost_MS2'!N45-('Input Cost_MS2'!N121*Kalkulation_MS2!$D$31)))+((('Input Cost_MS2'!N45+('Input Cost_MS2'!N45*Kalkulation_MS2!$D$31))*Kalkulation_MS2!$D$33))</f>
        <v>0</v>
      </c>
      <c r="Q33" s="39">
        <f>($C$33*(Q32-'Input Cost_MS2'!O45-('Input Cost_MS2'!O121*Kalkulation_MS2!$D$31)))+((('Input Cost_MS2'!O45+('Input Cost_MS2'!O45*Kalkulation_MS2!$D$31))*Kalkulation_MS2!$D$33))</f>
        <v>0</v>
      </c>
      <c r="R33" s="39">
        <f>($C$33*(R32-'Input Cost_MS2'!P45-('Input Cost_MS2'!P121*Kalkulation_MS2!$D$31)))+((('Input Cost_MS2'!P45+('Input Cost_MS2'!P45*Kalkulation_MS2!$D$31))*Kalkulation_MS2!$D$33))</f>
        <v>0</v>
      </c>
      <c r="S33" s="39">
        <f>($C$33*(S32-'Input Cost_MS2'!Q45-('Input Cost_MS2'!Q121*Kalkulation_MS2!$D$31)))+((('Input Cost_MS2'!Q45+('Input Cost_MS2'!Q45*Kalkulation_MS2!$D$31))*Kalkulation_MS2!$D$33))</f>
        <v>0</v>
      </c>
      <c r="T33" s="39">
        <f>($C$33*(T32-'Input Cost_MS2'!R45-('Input Cost_MS2'!R121*Kalkulation_MS2!$D$31)))+((('Input Cost_MS2'!R45+('Input Cost_MS2'!R45*Kalkulation_MS2!$D$31))*Kalkulation_MS2!$D$33))</f>
        <v>0</v>
      </c>
      <c r="U33" s="39">
        <f>($C$33*(U32-'Input Cost_MS2'!S45-('Input Cost_MS2'!S121*Kalkulation_MS2!$D$31)))+((('Input Cost_MS2'!S45+('Input Cost_MS2'!S45*Kalkulation_MS2!$D$31))*Kalkulation_MS2!$D$33))</f>
        <v>0</v>
      </c>
      <c r="V33" s="39">
        <f>($C$33*(V32-'Input Cost_MS2'!T45-('Input Cost_MS2'!T121*Kalkulation_MS2!$D$31)))+((('Input Cost_MS2'!T45+('Input Cost_MS2'!T45*Kalkulation_MS2!$D$31))*Kalkulation_MS2!$D$33))</f>
        <v>0</v>
      </c>
      <c r="W33" s="39">
        <f>($C$33*(W32-'Input Cost_MS2'!U45-('Input Cost_MS2'!U121*Kalkulation_MS2!$D$31)))+((('Input Cost_MS2'!U45+('Input Cost_MS2'!U45*Kalkulation_MS2!$D$31))*Kalkulation_MS2!$D$33))</f>
        <v>0</v>
      </c>
      <c r="X33" s="39">
        <f>($C$33*(X32-'Input Cost_MS2'!V45-('Input Cost_MS2'!V121*Kalkulation_MS2!$D$31)))+((('Input Cost_MS2'!V45+('Input Cost_MS2'!V45*Kalkulation_MS2!$D$31))*Kalkulation_MS2!$D$33))</f>
        <v>0</v>
      </c>
      <c r="Y33" s="39">
        <f>($C$33*(Y32-'Input Cost_MS2'!W45-('Input Cost_MS2'!W121*Kalkulation_MS2!$D$31)))+((('Input Cost_MS2'!W45+('Input Cost_MS2'!W45*Kalkulation_MS2!$D$31))*Kalkulation_MS2!$D$33))</f>
        <v>0</v>
      </c>
      <c r="Z33" s="39">
        <f>($C$33*(Z32-'Input Cost_MS2'!X45-('Input Cost_MS2'!X121*Kalkulation_MS2!$D$31)))+((('Input Cost_MS2'!X45+('Input Cost_MS2'!X45*Kalkulation_MS2!$D$31))*Kalkulation_MS2!$D$33))</f>
        <v>0</v>
      </c>
      <c r="AA33" s="39">
        <f>($C$33*(AA32-'Input Cost_MS2'!Y45-('Input Cost_MS2'!Y121*Kalkulation_MS2!$D$31)))+((('Input Cost_MS2'!Y45+('Input Cost_MS2'!Y45*Kalkulation_MS2!$D$31))*Kalkulation_MS2!$D$33))</f>
        <v>0</v>
      </c>
      <c r="AB33" s="39">
        <f>($C$33*(AB32-'Input Cost_MS2'!Z45-('Input Cost_MS2'!Z121*Kalkulation_MS2!$D$31)))+((('Input Cost_MS2'!Z45+('Input Cost_MS2'!Z45*Kalkulation_MS2!$D$31))*Kalkulation_MS2!$D$33))</f>
        <v>0</v>
      </c>
      <c r="AC33" s="39">
        <f>($C$33*(AC32-'Input Cost_MS2'!AA45-('Input Cost_MS2'!AA121*Kalkulation_MS2!$D$31)))+((('Input Cost_MS2'!AA45+('Input Cost_MS2'!AA45*Kalkulation_MS2!$D$31))*Kalkulation_MS2!$D$33))</f>
        <v>0</v>
      </c>
      <c r="AD33" s="39">
        <f>($C$33*(AD32-'Input Cost_MS2'!AB45-('Input Cost_MS2'!AB121*Kalkulation_MS2!$D$31)))+((('Input Cost_MS2'!AB45+('Input Cost_MS2'!AB45*Kalkulation_MS2!$D$31))*Kalkulation_MS2!$D$33))</f>
        <v>0</v>
      </c>
      <c r="AE33" s="39">
        <f>($C$33*(AE32-'Input Cost_MS2'!AC45-('Input Cost_MS2'!AC121*Kalkulation_MS2!$D$31)))+((('Input Cost_MS2'!AC45+('Input Cost_MS2'!AC45*Kalkulation_MS2!$D$31))*Kalkulation_MS2!$D$33))</f>
        <v>0</v>
      </c>
      <c r="AF33" s="39">
        <f>($C$33*(AF32-'Input Cost_MS2'!AD45-('Input Cost_MS2'!AD121*Kalkulation_MS2!$D$31)))+((('Input Cost_MS2'!AD45+('Input Cost_MS2'!AD45*Kalkulation_MS2!$D$31))*Kalkulation_MS2!$D$33))</f>
        <v>0</v>
      </c>
      <c r="AG33" s="39">
        <f>($C$33*(AG32-'Input Cost_MS2'!AE45-('Input Cost_MS2'!AE121*Kalkulation_MS2!$D$31)))+((('Input Cost_MS2'!AE45+('Input Cost_MS2'!AE45*Kalkulation_MS2!$D$31))*Kalkulation_MS2!$D$33))</f>
        <v>0</v>
      </c>
      <c r="AH33" s="39">
        <f>($C$33*(AH32-'Input Cost_MS2'!AF45-('Input Cost_MS2'!AF121*Kalkulation_MS2!$D$31)))+((('Input Cost_MS2'!AF45+('Input Cost_MS2'!AF45*Kalkulation_MS2!$D$31))*Kalkulation_MS2!$D$33))</f>
        <v>0</v>
      </c>
      <c r="AI33" s="39">
        <f>($C$33*(AI32-'Input Cost_MS2'!AG45-('Input Cost_MS2'!AG121*Kalkulation_MS2!$D$31)))+((('Input Cost_MS2'!AG45+('Input Cost_MS2'!AG45*Kalkulation_MS2!$D$31))*Kalkulation_MS2!$D$33))</f>
        <v>0</v>
      </c>
      <c r="AJ33" s="39">
        <f>($C$33*(AJ32-'Input Cost_MS2'!AH45-('Input Cost_MS2'!AH121*Kalkulation_MS2!$D$31)))+((('Input Cost_MS2'!AH45+('Input Cost_MS2'!AH45*Kalkulation_MS2!$D$31))*Kalkulation_MS2!$D$33))</f>
        <v>0</v>
      </c>
      <c r="AK33" s="39">
        <f>($C$33*(AK32-'Input Cost_MS2'!AI45-('Input Cost_MS2'!AI121*Kalkulation_MS2!$D$29)))+((('Input Cost_MS2'!AI45+('Input Cost_MS2'!AI45*Kalkulation_MS2!$D$29))*Kalkulation_MS2!$D$33))</f>
        <v>0</v>
      </c>
      <c r="AL33" s="39">
        <f>($C$33*(AL32-'Input Cost_MS2'!AJ45-('Input Cost_MS2'!AJ121*Kalkulation_MS2!$D$29)))+((('Input Cost_MS2'!AJ45+('Input Cost_MS2'!AJ45*Kalkulation_MS2!$D$29))*Kalkulation_MS2!$D$33))</f>
        <v>0</v>
      </c>
      <c r="AM33" s="39">
        <f>($C$33*(AM32-'Input Cost_MS2'!AK45-('Input Cost_MS2'!AK121*Kalkulation_MS2!$D$29)))+((('Input Cost_MS2'!AK45+('Input Cost_MS2'!AK45*Kalkulation_MS2!$D$29))*Kalkulation_MS2!$D$33))</f>
        <v>0</v>
      </c>
      <c r="AN33" s="39">
        <f>($C$33*(AN32-'Input Cost_MS2'!AL45-('Input Cost_MS2'!AL121*Kalkulation_MS2!$D$29)))+((('Input Cost_MS2'!AL45+('Input Cost_MS2'!AL45*Kalkulation_MS2!$D$29))*Kalkulation_MS2!$D$33))</f>
        <v>0</v>
      </c>
      <c r="AO33" s="39">
        <f>($C$33*(AO32-'Input Cost_MS2'!AM45-('Input Cost_MS2'!AM121*Kalkulation_MS2!$D$29)))+((('Input Cost_MS2'!AM45+('Input Cost_MS2'!AM45*Kalkulation_MS2!$D$29))*Kalkulation_MS2!$D$33))</f>
        <v>0</v>
      </c>
      <c r="AP33" s="39">
        <f>($C$33*(AP32-'Input Cost_MS2'!AN45-('Input Cost_MS2'!AN121*Kalkulation_MS2!$D$29)))+((('Input Cost_MS2'!AN45+('Input Cost_MS2'!AN45*Kalkulation_MS2!$D$29))*Kalkulation_MS2!$D$33))</f>
        <v>0</v>
      </c>
      <c r="AQ33" s="39">
        <f>($C$33*(AQ32-'Input Cost_MS2'!AO45-('Input Cost_MS2'!AO121*Kalkulation_MS2!$D$29)))+((('Input Cost_MS2'!AO45+('Input Cost_MS2'!AO45*Kalkulation_MS2!$D$29))*Kalkulation_MS2!$D$33))</f>
        <v>0</v>
      </c>
      <c r="AR33" s="39">
        <f>($C$33*(AR32-'Input Cost_MS2'!AP45-('Input Cost_MS2'!AP121*Kalkulation_MS2!$D$29)))+((('Input Cost_MS2'!AP45+('Input Cost_MS2'!AP45*Kalkulation_MS2!$D$29))*Kalkulation_MS2!$D$33))</f>
        <v>0</v>
      </c>
      <c r="AS33" s="39">
        <f>($C$33*(AS32-'Input Cost_MS2'!AQ45-('Input Cost_MS2'!AQ121*Kalkulation_MS2!$D$29)))+((('Input Cost_MS2'!AQ45+('Input Cost_MS2'!AQ45*Kalkulation_MS2!$D$29))*Kalkulation_MS2!$D$33))</f>
        <v>0</v>
      </c>
      <c r="AT33" s="39">
        <f>($C$33*(AT32-'Input Cost_MS2'!AR45-('Input Cost_MS2'!AR121*Kalkulation_MS2!$D$29)))+((('Input Cost_MS2'!AR45+('Input Cost_MS2'!AR45*Kalkulation_MS2!$D$29))*Kalkulation_MS2!$D$33))</f>
        <v>0</v>
      </c>
    </row>
    <row r="34" spans="1:46" s="74" customFormat="1" ht="16.5" customHeight="1">
      <c r="A34" s="39" t="s">
        <v>78</v>
      </c>
      <c r="B34" s="270" t="s">
        <v>299</v>
      </c>
      <c r="C34" s="39"/>
      <c r="D34" s="2"/>
      <c r="E34" s="40"/>
      <c r="F34" s="41">
        <f>'Input Cost_MS2'!D49</f>
        <v>0</v>
      </c>
      <c r="G34" s="41">
        <f>'Input Cost_MS2'!E49</f>
        <v>0</v>
      </c>
      <c r="H34" s="41">
        <f>'Input Cost_MS2'!F49</f>
        <v>0</v>
      </c>
      <c r="I34" s="41">
        <f>'Input Cost_MS2'!G49</f>
        <v>0</v>
      </c>
      <c r="J34" s="41">
        <f>'Input Cost_MS2'!H49</f>
        <v>0</v>
      </c>
      <c r="K34" s="41">
        <f>'Input Cost_MS2'!I49</f>
        <v>0</v>
      </c>
      <c r="L34" s="41">
        <f>'Input Cost_MS2'!J49</f>
        <v>0</v>
      </c>
      <c r="M34" s="41">
        <f>'Input Cost_MS2'!K49</f>
        <v>0</v>
      </c>
      <c r="N34" s="41">
        <f>'Input Cost_MS2'!L49</f>
        <v>0</v>
      </c>
      <c r="O34" s="41">
        <f>'Input Cost_MS2'!M49</f>
        <v>0</v>
      </c>
      <c r="P34" s="41">
        <f>'Input Cost_MS2'!N49</f>
        <v>0</v>
      </c>
      <c r="Q34" s="41">
        <f>'Input Cost_MS2'!O49</f>
        <v>0</v>
      </c>
      <c r="R34" s="41">
        <f>'Input Cost_MS2'!P49</f>
        <v>0</v>
      </c>
      <c r="S34" s="41">
        <f>'Input Cost_MS2'!Q49</f>
        <v>0</v>
      </c>
      <c r="T34" s="41">
        <f>'Input Cost_MS2'!R49</f>
        <v>0</v>
      </c>
      <c r="U34" s="41">
        <f>'Input Cost_MS2'!S49</f>
        <v>0</v>
      </c>
      <c r="V34" s="41">
        <f>'Input Cost_MS2'!T49</f>
        <v>0</v>
      </c>
      <c r="W34" s="41">
        <f>'Input Cost_MS2'!U49</f>
        <v>0</v>
      </c>
      <c r="X34" s="41">
        <f>'Input Cost_MS2'!V49</f>
        <v>0</v>
      </c>
      <c r="Y34" s="41">
        <f>'Input Cost_MS2'!W49</f>
        <v>0</v>
      </c>
      <c r="Z34" s="41">
        <f>'Input Cost_MS2'!X49</f>
        <v>0</v>
      </c>
      <c r="AA34" s="41">
        <f>'Input Cost_MS2'!Y49</f>
        <v>0</v>
      </c>
      <c r="AB34" s="41">
        <f>'Input Cost_MS2'!Z49</f>
        <v>0</v>
      </c>
      <c r="AC34" s="41">
        <f>'Input Cost_MS2'!AA49</f>
        <v>0</v>
      </c>
      <c r="AD34" s="41">
        <f>'Input Cost_MS2'!AB49</f>
        <v>0</v>
      </c>
      <c r="AE34" s="41">
        <f>'Input Cost_MS2'!AC49</f>
        <v>0</v>
      </c>
      <c r="AF34" s="41">
        <f>'Input Cost_MS2'!AD49</f>
        <v>0</v>
      </c>
      <c r="AG34" s="41">
        <f>'Input Cost_MS2'!AE49</f>
        <v>0</v>
      </c>
      <c r="AH34" s="41">
        <f>'Input Cost_MS2'!AF49</f>
        <v>0</v>
      </c>
      <c r="AI34" s="41">
        <f>'Input Cost_MS2'!AG49</f>
        <v>0</v>
      </c>
      <c r="AJ34" s="41">
        <f>'Input Cost_MS2'!AH49</f>
        <v>0</v>
      </c>
      <c r="AK34" s="41">
        <f>'Input Cost_MS2'!AI49</f>
        <v>0</v>
      </c>
      <c r="AL34" s="41">
        <f>'Input Cost_MS2'!AJ49</f>
        <v>0</v>
      </c>
      <c r="AM34" s="41">
        <f>'Input Cost_MS2'!AK49</f>
        <v>0</v>
      </c>
      <c r="AN34" s="41">
        <f>'Input Cost_MS2'!AL49</f>
        <v>0</v>
      </c>
      <c r="AO34" s="41">
        <f>'Input Cost_MS2'!AM49</f>
        <v>0</v>
      </c>
      <c r="AP34" s="41">
        <f>'Input Cost_MS2'!AN49</f>
        <v>0</v>
      </c>
      <c r="AQ34" s="41">
        <f>'Input Cost_MS2'!AO49</f>
        <v>0</v>
      </c>
      <c r="AR34" s="41">
        <f>'Input Cost_MS2'!AP49</f>
        <v>0</v>
      </c>
      <c r="AS34" s="41">
        <f>'Input Cost_MS2'!AQ49</f>
        <v>0</v>
      </c>
      <c r="AT34" s="41">
        <f>'Input Cost_MS2'!AR49</f>
        <v>0</v>
      </c>
    </row>
    <row r="35" spans="1:46" s="3" customFormat="1" ht="16.5" customHeight="1">
      <c r="A35" s="30" t="s">
        <v>400</v>
      </c>
      <c r="B35" s="763" t="s">
        <v>299</v>
      </c>
      <c r="C35" s="30"/>
      <c r="D35" s="31"/>
      <c r="E35" s="32"/>
      <c r="F35" s="50">
        <f>F32+F33</f>
        <v>0</v>
      </c>
      <c r="G35" s="50">
        <f t="shared" ref="G35:AT35" si="14">G32+G33</f>
        <v>0</v>
      </c>
      <c r="H35" s="50">
        <f t="shared" si="14"/>
        <v>0</v>
      </c>
      <c r="I35" s="50">
        <f t="shared" si="14"/>
        <v>0</v>
      </c>
      <c r="J35" s="50">
        <f t="shared" si="14"/>
        <v>0</v>
      </c>
      <c r="K35" s="50">
        <f t="shared" si="14"/>
        <v>0</v>
      </c>
      <c r="L35" s="50">
        <f t="shared" si="14"/>
        <v>0</v>
      </c>
      <c r="M35" s="50">
        <f t="shared" si="14"/>
        <v>0</v>
      </c>
      <c r="N35" s="50">
        <f t="shared" si="14"/>
        <v>0</v>
      </c>
      <c r="O35" s="50">
        <f t="shared" si="14"/>
        <v>0</v>
      </c>
      <c r="P35" s="50">
        <f t="shared" si="14"/>
        <v>0</v>
      </c>
      <c r="Q35" s="50">
        <f t="shared" si="14"/>
        <v>0</v>
      </c>
      <c r="R35" s="50">
        <f t="shared" si="14"/>
        <v>0</v>
      </c>
      <c r="S35" s="50">
        <f t="shared" si="14"/>
        <v>0</v>
      </c>
      <c r="T35" s="50">
        <f t="shared" si="14"/>
        <v>0</v>
      </c>
      <c r="U35" s="50">
        <f t="shared" si="14"/>
        <v>0</v>
      </c>
      <c r="V35" s="50">
        <f t="shared" si="14"/>
        <v>0</v>
      </c>
      <c r="W35" s="50">
        <f t="shared" si="14"/>
        <v>0</v>
      </c>
      <c r="X35" s="50">
        <f t="shared" si="14"/>
        <v>0</v>
      </c>
      <c r="Y35" s="50">
        <f t="shared" si="14"/>
        <v>0</v>
      </c>
      <c r="Z35" s="50">
        <f t="shared" si="14"/>
        <v>0</v>
      </c>
      <c r="AA35" s="50">
        <f t="shared" si="14"/>
        <v>0</v>
      </c>
      <c r="AB35" s="50">
        <f t="shared" si="14"/>
        <v>0</v>
      </c>
      <c r="AC35" s="50">
        <f t="shared" si="14"/>
        <v>0</v>
      </c>
      <c r="AD35" s="50">
        <f t="shared" si="14"/>
        <v>0</v>
      </c>
      <c r="AE35" s="50">
        <f t="shared" si="14"/>
        <v>0</v>
      </c>
      <c r="AF35" s="50">
        <f t="shared" si="14"/>
        <v>0</v>
      </c>
      <c r="AG35" s="50">
        <f t="shared" si="14"/>
        <v>0</v>
      </c>
      <c r="AH35" s="50">
        <f t="shared" si="14"/>
        <v>0</v>
      </c>
      <c r="AI35" s="50">
        <f t="shared" si="14"/>
        <v>0</v>
      </c>
      <c r="AJ35" s="50">
        <f t="shared" si="14"/>
        <v>0</v>
      </c>
      <c r="AK35" s="50">
        <f t="shared" si="14"/>
        <v>0</v>
      </c>
      <c r="AL35" s="50">
        <f t="shared" si="14"/>
        <v>0</v>
      </c>
      <c r="AM35" s="50">
        <f t="shared" si="14"/>
        <v>0</v>
      </c>
      <c r="AN35" s="50">
        <f t="shared" si="14"/>
        <v>0</v>
      </c>
      <c r="AO35" s="50">
        <f t="shared" si="14"/>
        <v>0</v>
      </c>
      <c r="AP35" s="50">
        <f t="shared" si="14"/>
        <v>0</v>
      </c>
      <c r="AQ35" s="50">
        <f t="shared" si="14"/>
        <v>0</v>
      </c>
      <c r="AR35" s="50">
        <f t="shared" si="14"/>
        <v>0</v>
      </c>
      <c r="AS35" s="50">
        <f t="shared" si="14"/>
        <v>0</v>
      </c>
      <c r="AT35" s="50">
        <f t="shared" si="14"/>
        <v>0</v>
      </c>
    </row>
    <row r="36" spans="1:46" s="3" customFormat="1" ht="16.5" customHeight="1">
      <c r="A36" s="23" t="s">
        <v>401</v>
      </c>
      <c r="B36" s="764" t="s">
        <v>299</v>
      </c>
      <c r="C36" s="23"/>
      <c r="D36" s="24"/>
      <c r="E36" s="25"/>
      <c r="F36" s="51">
        <f t="shared" ref="F36:AT36" si="15">F6-F35</f>
        <v>0</v>
      </c>
      <c r="G36" s="51">
        <f t="shared" si="15"/>
        <v>0</v>
      </c>
      <c r="H36" s="51">
        <f t="shared" si="15"/>
        <v>0</v>
      </c>
      <c r="I36" s="51">
        <f t="shared" si="15"/>
        <v>0</v>
      </c>
      <c r="J36" s="51">
        <f t="shared" si="15"/>
        <v>0</v>
      </c>
      <c r="K36" s="51">
        <f t="shared" si="15"/>
        <v>0</v>
      </c>
      <c r="L36" s="51">
        <f t="shared" si="15"/>
        <v>0</v>
      </c>
      <c r="M36" s="51">
        <f t="shared" si="15"/>
        <v>0</v>
      </c>
      <c r="N36" s="51">
        <f t="shared" si="15"/>
        <v>0</v>
      </c>
      <c r="O36" s="51">
        <f t="shared" si="15"/>
        <v>0</v>
      </c>
      <c r="P36" s="51">
        <f t="shared" si="15"/>
        <v>0</v>
      </c>
      <c r="Q36" s="51">
        <f t="shared" si="15"/>
        <v>0</v>
      </c>
      <c r="R36" s="51">
        <f t="shared" si="15"/>
        <v>0</v>
      </c>
      <c r="S36" s="51">
        <f t="shared" si="15"/>
        <v>0</v>
      </c>
      <c r="T36" s="51">
        <f t="shared" si="15"/>
        <v>0</v>
      </c>
      <c r="U36" s="51">
        <f t="shared" si="15"/>
        <v>0</v>
      </c>
      <c r="V36" s="51">
        <f t="shared" si="15"/>
        <v>0</v>
      </c>
      <c r="W36" s="51">
        <f t="shared" si="15"/>
        <v>0</v>
      </c>
      <c r="X36" s="51">
        <f t="shared" si="15"/>
        <v>0</v>
      </c>
      <c r="Y36" s="51">
        <f t="shared" si="15"/>
        <v>0</v>
      </c>
      <c r="Z36" s="51">
        <f t="shared" si="15"/>
        <v>0</v>
      </c>
      <c r="AA36" s="51">
        <f t="shared" si="15"/>
        <v>0</v>
      </c>
      <c r="AB36" s="51">
        <f t="shared" si="15"/>
        <v>0</v>
      </c>
      <c r="AC36" s="51">
        <f t="shared" si="15"/>
        <v>0</v>
      </c>
      <c r="AD36" s="51">
        <f t="shared" si="15"/>
        <v>0</v>
      </c>
      <c r="AE36" s="51">
        <f t="shared" si="15"/>
        <v>0</v>
      </c>
      <c r="AF36" s="51">
        <f t="shared" si="15"/>
        <v>0</v>
      </c>
      <c r="AG36" s="51">
        <f t="shared" si="15"/>
        <v>0</v>
      </c>
      <c r="AH36" s="51">
        <f t="shared" si="15"/>
        <v>0</v>
      </c>
      <c r="AI36" s="51">
        <f t="shared" si="15"/>
        <v>0</v>
      </c>
      <c r="AJ36" s="51">
        <f t="shared" si="15"/>
        <v>0</v>
      </c>
      <c r="AK36" s="51">
        <f t="shared" si="15"/>
        <v>0</v>
      </c>
      <c r="AL36" s="51">
        <f t="shared" si="15"/>
        <v>0</v>
      </c>
      <c r="AM36" s="51">
        <f t="shared" si="15"/>
        <v>0</v>
      </c>
      <c r="AN36" s="51">
        <f t="shared" si="15"/>
        <v>0</v>
      </c>
      <c r="AO36" s="51">
        <f t="shared" si="15"/>
        <v>0</v>
      </c>
      <c r="AP36" s="51">
        <f t="shared" si="15"/>
        <v>0</v>
      </c>
      <c r="AQ36" s="51">
        <f t="shared" si="15"/>
        <v>0</v>
      </c>
      <c r="AR36" s="51">
        <f t="shared" si="15"/>
        <v>0</v>
      </c>
      <c r="AS36" s="51">
        <f t="shared" si="15"/>
        <v>0</v>
      </c>
      <c r="AT36" s="51">
        <f t="shared" si="15"/>
        <v>0</v>
      </c>
    </row>
    <row r="37" spans="1:46" s="3" customFormat="1" ht="16.5" customHeight="1">
      <c r="A37" s="33" t="s">
        <v>401</v>
      </c>
      <c r="B37" s="765" t="s">
        <v>98</v>
      </c>
      <c r="C37" s="33"/>
      <c r="D37" s="34"/>
      <c r="E37" s="35"/>
      <c r="F37" s="52">
        <f t="shared" ref="F37:AT37" si="16">IF(F6=0,0,F36/F6)</f>
        <v>0</v>
      </c>
      <c r="G37" s="52">
        <f t="shared" si="16"/>
        <v>0</v>
      </c>
      <c r="H37" s="52">
        <f t="shared" si="16"/>
        <v>0</v>
      </c>
      <c r="I37" s="52">
        <f t="shared" si="16"/>
        <v>0</v>
      </c>
      <c r="J37" s="52">
        <f t="shared" si="16"/>
        <v>0</v>
      </c>
      <c r="K37" s="52">
        <f t="shared" si="16"/>
        <v>0</v>
      </c>
      <c r="L37" s="52">
        <f t="shared" si="16"/>
        <v>0</v>
      </c>
      <c r="M37" s="52">
        <f t="shared" si="16"/>
        <v>0</v>
      </c>
      <c r="N37" s="52">
        <f t="shared" si="16"/>
        <v>0</v>
      </c>
      <c r="O37" s="52">
        <f t="shared" si="16"/>
        <v>0</v>
      </c>
      <c r="P37" s="52">
        <f t="shared" si="16"/>
        <v>0</v>
      </c>
      <c r="Q37" s="52">
        <f t="shared" si="16"/>
        <v>0</v>
      </c>
      <c r="R37" s="52">
        <f t="shared" si="16"/>
        <v>0</v>
      </c>
      <c r="S37" s="52">
        <f t="shared" si="16"/>
        <v>0</v>
      </c>
      <c r="T37" s="52">
        <f t="shared" si="16"/>
        <v>0</v>
      </c>
      <c r="U37" s="52">
        <f t="shared" si="16"/>
        <v>0</v>
      </c>
      <c r="V37" s="52">
        <f t="shared" si="16"/>
        <v>0</v>
      </c>
      <c r="W37" s="52">
        <f t="shared" si="16"/>
        <v>0</v>
      </c>
      <c r="X37" s="52">
        <f t="shared" si="16"/>
        <v>0</v>
      </c>
      <c r="Y37" s="52">
        <f t="shared" si="16"/>
        <v>0</v>
      </c>
      <c r="Z37" s="52">
        <f t="shared" si="16"/>
        <v>0</v>
      </c>
      <c r="AA37" s="52">
        <f t="shared" si="16"/>
        <v>0</v>
      </c>
      <c r="AB37" s="52">
        <f t="shared" si="16"/>
        <v>0</v>
      </c>
      <c r="AC37" s="52">
        <f t="shared" si="16"/>
        <v>0</v>
      </c>
      <c r="AD37" s="52">
        <f t="shared" si="16"/>
        <v>0</v>
      </c>
      <c r="AE37" s="52">
        <f t="shared" si="16"/>
        <v>0</v>
      </c>
      <c r="AF37" s="52">
        <f t="shared" si="16"/>
        <v>0</v>
      </c>
      <c r="AG37" s="52">
        <f t="shared" si="16"/>
        <v>0</v>
      </c>
      <c r="AH37" s="52">
        <f t="shared" si="16"/>
        <v>0</v>
      </c>
      <c r="AI37" s="52">
        <f t="shared" si="16"/>
        <v>0</v>
      </c>
      <c r="AJ37" s="52">
        <f t="shared" si="16"/>
        <v>0</v>
      </c>
      <c r="AK37" s="52">
        <f t="shared" si="16"/>
        <v>0</v>
      </c>
      <c r="AL37" s="52">
        <f t="shared" si="16"/>
        <v>0</v>
      </c>
      <c r="AM37" s="52">
        <f t="shared" si="16"/>
        <v>0</v>
      </c>
      <c r="AN37" s="52">
        <f t="shared" si="16"/>
        <v>0</v>
      </c>
      <c r="AO37" s="52">
        <f t="shared" si="16"/>
        <v>0</v>
      </c>
      <c r="AP37" s="52">
        <f t="shared" si="16"/>
        <v>0</v>
      </c>
      <c r="AQ37" s="52">
        <f t="shared" si="16"/>
        <v>0</v>
      </c>
      <c r="AR37" s="52">
        <f t="shared" si="16"/>
        <v>0</v>
      </c>
      <c r="AS37" s="52">
        <f t="shared" si="16"/>
        <v>0</v>
      </c>
      <c r="AT37" s="52">
        <f t="shared" si="16"/>
        <v>0</v>
      </c>
    </row>
    <row r="38" spans="1:46" ht="15" customHeight="1"/>
    <row r="39" spans="1:46" ht="24" hidden="1" customHeight="1" outlineLevel="1">
      <c r="A39" s="752" t="s">
        <v>402</v>
      </c>
      <c r="B39" s="752"/>
      <c r="C39" s="752"/>
      <c r="D39" s="752"/>
      <c r="E39" s="752"/>
      <c r="F39" s="752"/>
      <c r="G39" s="752"/>
      <c r="H39" s="752"/>
      <c r="I39" s="752"/>
      <c r="J39" s="752"/>
      <c r="K39" s="752"/>
      <c r="L39" s="752"/>
      <c r="M39" s="752"/>
      <c r="N39" s="752"/>
      <c r="O39" s="752"/>
      <c r="P39" s="752"/>
      <c r="Q39" s="752"/>
      <c r="R39" s="752"/>
      <c r="S39" s="752"/>
      <c r="T39" s="752"/>
      <c r="U39" s="752"/>
      <c r="V39" s="752"/>
      <c r="W39" s="752"/>
      <c r="X39" s="752"/>
      <c r="Y39" s="752"/>
      <c r="Z39" s="752"/>
      <c r="AA39" s="752"/>
      <c r="AB39" s="752"/>
      <c r="AC39" s="752"/>
      <c r="AD39" s="752"/>
      <c r="AE39" s="752"/>
      <c r="AF39" s="752"/>
      <c r="AG39" s="752"/>
      <c r="AH39" s="752"/>
      <c r="AI39" s="752"/>
      <c r="AJ39" s="752"/>
      <c r="AK39" s="752"/>
      <c r="AL39" s="752"/>
      <c r="AM39" s="752"/>
      <c r="AN39" s="752"/>
      <c r="AO39" s="752"/>
      <c r="AP39" s="752"/>
      <c r="AQ39" s="752"/>
      <c r="AR39" s="752"/>
      <c r="AS39" s="752"/>
      <c r="AT39" s="752"/>
    </row>
    <row r="40" spans="1:46" ht="16.5" hidden="1" customHeight="1" outlineLevel="1">
      <c r="A40" s="1078" t="s">
        <v>250</v>
      </c>
      <c r="B40" s="1071"/>
      <c r="C40" s="1071"/>
      <c r="D40" s="1071"/>
      <c r="E40" s="1071"/>
      <c r="F40" s="1079">
        <f>$E$16*F32</f>
        <v>0</v>
      </c>
      <c r="G40" s="1079">
        <f t="shared" ref="G40:AT40" si="17">$E$16*G32</f>
        <v>0</v>
      </c>
      <c r="H40" s="1079">
        <f t="shared" si="17"/>
        <v>0</v>
      </c>
      <c r="I40" s="1079">
        <f t="shared" si="17"/>
        <v>0</v>
      </c>
      <c r="J40" s="1079">
        <f t="shared" si="17"/>
        <v>0</v>
      </c>
      <c r="K40" s="1079">
        <f t="shared" si="17"/>
        <v>0</v>
      </c>
      <c r="L40" s="1079">
        <f t="shared" si="17"/>
        <v>0</v>
      </c>
      <c r="M40" s="1079">
        <f t="shared" si="17"/>
        <v>0</v>
      </c>
      <c r="N40" s="1079">
        <f t="shared" si="17"/>
        <v>0</v>
      </c>
      <c r="O40" s="1079">
        <f t="shared" si="17"/>
        <v>0</v>
      </c>
      <c r="P40" s="1079">
        <f t="shared" si="17"/>
        <v>0</v>
      </c>
      <c r="Q40" s="1079">
        <f t="shared" si="17"/>
        <v>0</v>
      </c>
      <c r="R40" s="1079">
        <f t="shared" si="17"/>
        <v>0</v>
      </c>
      <c r="S40" s="1079">
        <f t="shared" si="17"/>
        <v>0</v>
      </c>
      <c r="T40" s="1079">
        <f t="shared" si="17"/>
        <v>0</v>
      </c>
      <c r="U40" s="1079">
        <f t="shared" si="17"/>
        <v>0</v>
      </c>
      <c r="V40" s="1079">
        <f t="shared" si="17"/>
        <v>0</v>
      </c>
      <c r="W40" s="1079">
        <f t="shared" si="17"/>
        <v>0</v>
      </c>
      <c r="X40" s="1079">
        <f t="shared" si="17"/>
        <v>0</v>
      </c>
      <c r="Y40" s="1079">
        <f t="shared" si="17"/>
        <v>0</v>
      </c>
      <c r="Z40" s="1079">
        <f t="shared" si="17"/>
        <v>0</v>
      </c>
      <c r="AA40" s="1079">
        <f t="shared" si="17"/>
        <v>0</v>
      </c>
      <c r="AB40" s="1079">
        <f t="shared" si="17"/>
        <v>0</v>
      </c>
      <c r="AC40" s="1079">
        <f t="shared" si="17"/>
        <v>0</v>
      </c>
      <c r="AD40" s="1079">
        <f t="shared" si="17"/>
        <v>0</v>
      </c>
      <c r="AE40" s="1079">
        <f t="shared" si="17"/>
        <v>0</v>
      </c>
      <c r="AF40" s="1079">
        <f t="shared" si="17"/>
        <v>0</v>
      </c>
      <c r="AG40" s="1079">
        <f t="shared" si="17"/>
        <v>0</v>
      </c>
      <c r="AH40" s="1079">
        <f t="shared" si="17"/>
        <v>0</v>
      </c>
      <c r="AI40" s="1079">
        <f t="shared" si="17"/>
        <v>0</v>
      </c>
      <c r="AJ40" s="1079">
        <f t="shared" si="17"/>
        <v>0</v>
      </c>
      <c r="AK40" s="1079">
        <f t="shared" si="17"/>
        <v>0</v>
      </c>
      <c r="AL40" s="1079">
        <f t="shared" si="17"/>
        <v>0</v>
      </c>
      <c r="AM40" s="1079">
        <f t="shared" si="17"/>
        <v>0</v>
      </c>
      <c r="AN40" s="1079">
        <f t="shared" si="17"/>
        <v>0</v>
      </c>
      <c r="AO40" s="1079">
        <f t="shared" si="17"/>
        <v>0</v>
      </c>
      <c r="AP40" s="1079">
        <f t="shared" si="17"/>
        <v>0</v>
      </c>
      <c r="AQ40" s="1079">
        <f t="shared" si="17"/>
        <v>0</v>
      </c>
      <c r="AR40" s="1079">
        <f t="shared" si="17"/>
        <v>0</v>
      </c>
      <c r="AS40" s="1079">
        <f t="shared" si="17"/>
        <v>0</v>
      </c>
      <c r="AT40" s="1079">
        <f t="shared" si="17"/>
        <v>0</v>
      </c>
    </row>
    <row r="41" spans="1:46" ht="16.5" hidden="1" customHeight="1" outlineLevel="1">
      <c r="A41" s="7" t="s">
        <v>251</v>
      </c>
      <c r="F41" s="141">
        <f>$E$22*F32</f>
        <v>0</v>
      </c>
      <c r="G41" s="141">
        <f t="shared" ref="G41:AT41" si="18">$E$22*G32</f>
        <v>0</v>
      </c>
      <c r="H41" s="141">
        <f t="shared" si="18"/>
        <v>0</v>
      </c>
      <c r="I41" s="141">
        <f t="shared" si="18"/>
        <v>0</v>
      </c>
      <c r="J41" s="141">
        <f t="shared" si="18"/>
        <v>0</v>
      </c>
      <c r="K41" s="141">
        <f t="shared" si="18"/>
        <v>0</v>
      </c>
      <c r="L41" s="141">
        <f t="shared" si="18"/>
        <v>0</v>
      </c>
      <c r="M41" s="141">
        <f t="shared" si="18"/>
        <v>0</v>
      </c>
      <c r="N41" s="141">
        <f t="shared" si="18"/>
        <v>0</v>
      </c>
      <c r="O41" s="141">
        <f t="shared" si="18"/>
        <v>0</v>
      </c>
      <c r="P41" s="141">
        <f t="shared" si="18"/>
        <v>0</v>
      </c>
      <c r="Q41" s="141">
        <f t="shared" si="18"/>
        <v>0</v>
      </c>
      <c r="R41" s="141">
        <f t="shared" si="18"/>
        <v>0</v>
      </c>
      <c r="S41" s="141">
        <f t="shared" si="18"/>
        <v>0</v>
      </c>
      <c r="T41" s="141">
        <f t="shared" si="18"/>
        <v>0</v>
      </c>
      <c r="U41" s="141">
        <f t="shared" si="18"/>
        <v>0</v>
      </c>
      <c r="V41" s="141">
        <f t="shared" si="18"/>
        <v>0</v>
      </c>
      <c r="W41" s="141">
        <f t="shared" si="18"/>
        <v>0</v>
      </c>
      <c r="X41" s="141">
        <f t="shared" si="18"/>
        <v>0</v>
      </c>
      <c r="Y41" s="141">
        <f t="shared" si="18"/>
        <v>0</v>
      </c>
      <c r="Z41" s="141">
        <f t="shared" si="18"/>
        <v>0</v>
      </c>
      <c r="AA41" s="141">
        <f t="shared" si="18"/>
        <v>0</v>
      </c>
      <c r="AB41" s="141">
        <f t="shared" si="18"/>
        <v>0</v>
      </c>
      <c r="AC41" s="141">
        <f t="shared" si="18"/>
        <v>0</v>
      </c>
      <c r="AD41" s="141">
        <f t="shared" si="18"/>
        <v>0</v>
      </c>
      <c r="AE41" s="141">
        <f t="shared" si="18"/>
        <v>0</v>
      </c>
      <c r="AF41" s="141">
        <f t="shared" si="18"/>
        <v>0</v>
      </c>
      <c r="AG41" s="141">
        <f t="shared" si="18"/>
        <v>0</v>
      </c>
      <c r="AH41" s="141">
        <f t="shared" si="18"/>
        <v>0</v>
      </c>
      <c r="AI41" s="141">
        <f t="shared" si="18"/>
        <v>0</v>
      </c>
      <c r="AJ41" s="141">
        <f t="shared" si="18"/>
        <v>0</v>
      </c>
      <c r="AK41" s="141">
        <f t="shared" si="18"/>
        <v>0</v>
      </c>
      <c r="AL41" s="141">
        <f t="shared" si="18"/>
        <v>0</v>
      </c>
      <c r="AM41" s="141">
        <f t="shared" si="18"/>
        <v>0</v>
      </c>
      <c r="AN41" s="141">
        <f t="shared" si="18"/>
        <v>0</v>
      </c>
      <c r="AO41" s="141">
        <f t="shared" si="18"/>
        <v>0</v>
      </c>
      <c r="AP41" s="141">
        <f t="shared" si="18"/>
        <v>0</v>
      </c>
      <c r="AQ41" s="141">
        <f t="shared" si="18"/>
        <v>0</v>
      </c>
      <c r="AR41" s="141">
        <f t="shared" si="18"/>
        <v>0</v>
      </c>
      <c r="AS41" s="141">
        <f t="shared" si="18"/>
        <v>0</v>
      </c>
      <c r="AT41" s="141">
        <f t="shared" si="18"/>
        <v>0</v>
      </c>
    </row>
    <row r="42" spans="1:46" ht="16.5" hidden="1" customHeight="1" outlineLevel="1">
      <c r="A42" s="7" t="s">
        <v>283</v>
      </c>
      <c r="F42" s="141">
        <f>(F32+F40+F41)*$E$24</f>
        <v>0</v>
      </c>
      <c r="G42" s="141">
        <f t="shared" ref="G42:AT42" si="19">(G32+G40+G41)*$E$24</f>
        <v>0</v>
      </c>
      <c r="H42" s="141">
        <f t="shared" si="19"/>
        <v>0</v>
      </c>
      <c r="I42" s="141">
        <f t="shared" si="19"/>
        <v>0</v>
      </c>
      <c r="J42" s="141">
        <f t="shared" si="19"/>
        <v>0</v>
      </c>
      <c r="K42" s="141">
        <f t="shared" si="19"/>
        <v>0</v>
      </c>
      <c r="L42" s="141">
        <f t="shared" si="19"/>
        <v>0</v>
      </c>
      <c r="M42" s="141">
        <f t="shared" si="19"/>
        <v>0</v>
      </c>
      <c r="N42" s="141">
        <f t="shared" si="19"/>
        <v>0</v>
      </c>
      <c r="O42" s="141">
        <f t="shared" si="19"/>
        <v>0</v>
      </c>
      <c r="P42" s="141">
        <f t="shared" si="19"/>
        <v>0</v>
      </c>
      <c r="Q42" s="141">
        <f t="shared" si="19"/>
        <v>0</v>
      </c>
      <c r="R42" s="141">
        <f t="shared" si="19"/>
        <v>0</v>
      </c>
      <c r="S42" s="141">
        <f t="shared" si="19"/>
        <v>0</v>
      </c>
      <c r="T42" s="141">
        <f t="shared" si="19"/>
        <v>0</v>
      </c>
      <c r="U42" s="141">
        <f t="shared" si="19"/>
        <v>0</v>
      </c>
      <c r="V42" s="141">
        <f t="shared" si="19"/>
        <v>0</v>
      </c>
      <c r="W42" s="141">
        <f t="shared" si="19"/>
        <v>0</v>
      </c>
      <c r="X42" s="141">
        <f t="shared" si="19"/>
        <v>0</v>
      </c>
      <c r="Y42" s="141">
        <f t="shared" si="19"/>
        <v>0</v>
      </c>
      <c r="Z42" s="141">
        <f t="shared" si="19"/>
        <v>0</v>
      </c>
      <c r="AA42" s="141">
        <f t="shared" si="19"/>
        <v>0</v>
      </c>
      <c r="AB42" s="141">
        <f t="shared" si="19"/>
        <v>0</v>
      </c>
      <c r="AC42" s="141">
        <f t="shared" si="19"/>
        <v>0</v>
      </c>
      <c r="AD42" s="141">
        <f t="shared" si="19"/>
        <v>0</v>
      </c>
      <c r="AE42" s="141">
        <f t="shared" si="19"/>
        <v>0</v>
      </c>
      <c r="AF42" s="141">
        <f t="shared" si="19"/>
        <v>0</v>
      </c>
      <c r="AG42" s="141">
        <f t="shared" si="19"/>
        <v>0</v>
      </c>
      <c r="AH42" s="141">
        <f t="shared" si="19"/>
        <v>0</v>
      </c>
      <c r="AI42" s="141">
        <f t="shared" si="19"/>
        <v>0</v>
      </c>
      <c r="AJ42" s="141">
        <f t="shared" si="19"/>
        <v>0</v>
      </c>
      <c r="AK42" s="141">
        <f t="shared" si="19"/>
        <v>0</v>
      </c>
      <c r="AL42" s="141">
        <f t="shared" si="19"/>
        <v>0</v>
      </c>
      <c r="AM42" s="141">
        <f t="shared" si="19"/>
        <v>0</v>
      </c>
      <c r="AN42" s="141">
        <f t="shared" si="19"/>
        <v>0</v>
      </c>
      <c r="AO42" s="141">
        <f t="shared" si="19"/>
        <v>0</v>
      </c>
      <c r="AP42" s="141">
        <f t="shared" si="19"/>
        <v>0</v>
      </c>
      <c r="AQ42" s="141">
        <f t="shared" si="19"/>
        <v>0</v>
      </c>
      <c r="AR42" s="141">
        <f t="shared" si="19"/>
        <v>0</v>
      </c>
      <c r="AS42" s="141">
        <f t="shared" si="19"/>
        <v>0</v>
      </c>
      <c r="AT42" s="141">
        <f t="shared" si="19"/>
        <v>0</v>
      </c>
    </row>
    <row r="43" spans="1:46" ht="16.5" hidden="1" customHeight="1" outlineLevel="1">
      <c r="A43" s="7" t="s">
        <v>256</v>
      </c>
      <c r="F43" s="141">
        <f>(F32+F40+F41+F42)*$E$29</f>
        <v>0</v>
      </c>
      <c r="G43" s="141">
        <f t="shared" ref="G43:AT43" si="20">(G32+G40+G41+G42)*$E$29</f>
        <v>0</v>
      </c>
      <c r="H43" s="141">
        <f t="shared" si="20"/>
        <v>0</v>
      </c>
      <c r="I43" s="141">
        <f t="shared" si="20"/>
        <v>0</v>
      </c>
      <c r="J43" s="141">
        <f t="shared" si="20"/>
        <v>0</v>
      </c>
      <c r="K43" s="141">
        <f t="shared" si="20"/>
        <v>0</v>
      </c>
      <c r="L43" s="141">
        <f t="shared" si="20"/>
        <v>0</v>
      </c>
      <c r="M43" s="141">
        <f t="shared" si="20"/>
        <v>0</v>
      </c>
      <c r="N43" s="141">
        <f t="shared" si="20"/>
        <v>0</v>
      </c>
      <c r="O43" s="141">
        <f t="shared" si="20"/>
        <v>0</v>
      </c>
      <c r="P43" s="141">
        <f t="shared" si="20"/>
        <v>0</v>
      </c>
      <c r="Q43" s="141">
        <f t="shared" si="20"/>
        <v>0</v>
      </c>
      <c r="R43" s="141">
        <f t="shared" si="20"/>
        <v>0</v>
      </c>
      <c r="S43" s="141">
        <f t="shared" si="20"/>
        <v>0</v>
      </c>
      <c r="T43" s="141">
        <f t="shared" si="20"/>
        <v>0</v>
      </c>
      <c r="U43" s="141">
        <f t="shared" si="20"/>
        <v>0</v>
      </c>
      <c r="V43" s="141">
        <f t="shared" si="20"/>
        <v>0</v>
      </c>
      <c r="W43" s="141">
        <f t="shared" si="20"/>
        <v>0</v>
      </c>
      <c r="X43" s="141">
        <f t="shared" si="20"/>
        <v>0</v>
      </c>
      <c r="Y43" s="141">
        <f t="shared" si="20"/>
        <v>0</v>
      </c>
      <c r="Z43" s="141">
        <f t="shared" si="20"/>
        <v>0</v>
      </c>
      <c r="AA43" s="141">
        <f t="shared" si="20"/>
        <v>0</v>
      </c>
      <c r="AB43" s="141">
        <f t="shared" si="20"/>
        <v>0</v>
      </c>
      <c r="AC43" s="141">
        <f t="shared" si="20"/>
        <v>0</v>
      </c>
      <c r="AD43" s="141">
        <f t="shared" si="20"/>
        <v>0</v>
      </c>
      <c r="AE43" s="141">
        <f t="shared" si="20"/>
        <v>0</v>
      </c>
      <c r="AF43" s="141">
        <f t="shared" si="20"/>
        <v>0</v>
      </c>
      <c r="AG43" s="141">
        <f t="shared" si="20"/>
        <v>0</v>
      </c>
      <c r="AH43" s="141">
        <f t="shared" si="20"/>
        <v>0</v>
      </c>
      <c r="AI43" s="141">
        <f t="shared" si="20"/>
        <v>0</v>
      </c>
      <c r="AJ43" s="141">
        <f t="shared" si="20"/>
        <v>0</v>
      </c>
      <c r="AK43" s="141">
        <f t="shared" si="20"/>
        <v>0</v>
      </c>
      <c r="AL43" s="141">
        <f t="shared" si="20"/>
        <v>0</v>
      </c>
      <c r="AM43" s="141">
        <f t="shared" si="20"/>
        <v>0</v>
      </c>
      <c r="AN43" s="141">
        <f t="shared" si="20"/>
        <v>0</v>
      </c>
      <c r="AO43" s="141">
        <f t="shared" si="20"/>
        <v>0</v>
      </c>
      <c r="AP43" s="141">
        <f t="shared" si="20"/>
        <v>0</v>
      </c>
      <c r="AQ43" s="141">
        <f t="shared" si="20"/>
        <v>0</v>
      </c>
      <c r="AR43" s="141">
        <f t="shared" si="20"/>
        <v>0</v>
      </c>
      <c r="AS43" s="141">
        <f t="shared" si="20"/>
        <v>0</v>
      </c>
      <c r="AT43" s="141">
        <f t="shared" si="20"/>
        <v>0</v>
      </c>
    </row>
    <row r="44" spans="1:46" ht="16.5" hidden="1" customHeight="1" outlineLevel="1">
      <c r="A44" s="7" t="s">
        <v>257</v>
      </c>
      <c r="F44" s="141">
        <f>(F32+F40+F41+F42)*$E$30</f>
        <v>0</v>
      </c>
      <c r="G44" s="141">
        <f t="shared" ref="G44:AT44" si="21">(G32+G40+G41+G42)*$E$30</f>
        <v>0</v>
      </c>
      <c r="H44" s="141">
        <f t="shared" si="21"/>
        <v>0</v>
      </c>
      <c r="I44" s="141">
        <f t="shared" si="21"/>
        <v>0</v>
      </c>
      <c r="J44" s="141">
        <f t="shared" si="21"/>
        <v>0</v>
      </c>
      <c r="K44" s="141">
        <f t="shared" si="21"/>
        <v>0</v>
      </c>
      <c r="L44" s="141">
        <f t="shared" si="21"/>
        <v>0</v>
      </c>
      <c r="M44" s="141">
        <f t="shared" si="21"/>
        <v>0</v>
      </c>
      <c r="N44" s="141">
        <f t="shared" si="21"/>
        <v>0</v>
      </c>
      <c r="O44" s="141">
        <f t="shared" si="21"/>
        <v>0</v>
      </c>
      <c r="P44" s="141">
        <f t="shared" si="21"/>
        <v>0</v>
      </c>
      <c r="Q44" s="141">
        <f t="shared" si="21"/>
        <v>0</v>
      </c>
      <c r="R44" s="141">
        <f t="shared" si="21"/>
        <v>0</v>
      </c>
      <c r="S44" s="141">
        <f t="shared" si="21"/>
        <v>0</v>
      </c>
      <c r="T44" s="141">
        <f t="shared" si="21"/>
        <v>0</v>
      </c>
      <c r="U44" s="141">
        <f t="shared" si="21"/>
        <v>0</v>
      </c>
      <c r="V44" s="141">
        <f t="shared" si="21"/>
        <v>0</v>
      </c>
      <c r="W44" s="141">
        <f t="shared" si="21"/>
        <v>0</v>
      </c>
      <c r="X44" s="141">
        <f t="shared" si="21"/>
        <v>0</v>
      </c>
      <c r="Y44" s="141">
        <f t="shared" si="21"/>
        <v>0</v>
      </c>
      <c r="Z44" s="141">
        <f t="shared" si="21"/>
        <v>0</v>
      </c>
      <c r="AA44" s="141">
        <f t="shared" si="21"/>
        <v>0</v>
      </c>
      <c r="AB44" s="141">
        <f t="shared" si="21"/>
        <v>0</v>
      </c>
      <c r="AC44" s="141">
        <f t="shared" si="21"/>
        <v>0</v>
      </c>
      <c r="AD44" s="141">
        <f t="shared" si="21"/>
        <v>0</v>
      </c>
      <c r="AE44" s="141">
        <f t="shared" si="21"/>
        <v>0</v>
      </c>
      <c r="AF44" s="141">
        <f t="shared" si="21"/>
        <v>0</v>
      </c>
      <c r="AG44" s="141">
        <f t="shared" si="21"/>
        <v>0</v>
      </c>
      <c r="AH44" s="141">
        <f t="shared" si="21"/>
        <v>0</v>
      </c>
      <c r="AI44" s="141">
        <f t="shared" si="21"/>
        <v>0</v>
      </c>
      <c r="AJ44" s="141">
        <f t="shared" si="21"/>
        <v>0</v>
      </c>
      <c r="AK44" s="141">
        <f t="shared" si="21"/>
        <v>0</v>
      </c>
      <c r="AL44" s="141">
        <f t="shared" si="21"/>
        <v>0</v>
      </c>
      <c r="AM44" s="141">
        <f t="shared" si="21"/>
        <v>0</v>
      </c>
      <c r="AN44" s="141">
        <f t="shared" si="21"/>
        <v>0</v>
      </c>
      <c r="AO44" s="141">
        <f t="shared" si="21"/>
        <v>0</v>
      </c>
      <c r="AP44" s="141">
        <f t="shared" si="21"/>
        <v>0</v>
      </c>
      <c r="AQ44" s="141">
        <f t="shared" si="21"/>
        <v>0</v>
      </c>
      <c r="AR44" s="141">
        <f t="shared" si="21"/>
        <v>0</v>
      </c>
      <c r="AS44" s="141">
        <f t="shared" si="21"/>
        <v>0</v>
      </c>
      <c r="AT44" s="141">
        <f t="shared" si="21"/>
        <v>0</v>
      </c>
    </row>
    <row r="45" spans="1:46" ht="16.5" hidden="1" customHeight="1" outlineLevel="1">
      <c r="A45" s="10" t="s">
        <v>258</v>
      </c>
      <c r="B45" s="87"/>
      <c r="C45" s="87"/>
      <c r="D45" s="87"/>
      <c r="E45" s="87"/>
      <c r="F45" s="142">
        <f>(F32+F40+F41+F42)*$E$31</f>
        <v>0</v>
      </c>
      <c r="G45" s="142">
        <f t="shared" ref="G45:AT45" si="22">(G32+G40+G41+G42)*$E$31</f>
        <v>0</v>
      </c>
      <c r="H45" s="142">
        <f t="shared" si="22"/>
        <v>0</v>
      </c>
      <c r="I45" s="142">
        <f t="shared" si="22"/>
        <v>0</v>
      </c>
      <c r="J45" s="142">
        <f t="shared" si="22"/>
        <v>0</v>
      </c>
      <c r="K45" s="142">
        <f t="shared" si="22"/>
        <v>0</v>
      </c>
      <c r="L45" s="142">
        <f t="shared" si="22"/>
        <v>0</v>
      </c>
      <c r="M45" s="142">
        <f t="shared" si="22"/>
        <v>0</v>
      </c>
      <c r="N45" s="142">
        <f t="shared" si="22"/>
        <v>0</v>
      </c>
      <c r="O45" s="142">
        <f t="shared" si="22"/>
        <v>0</v>
      </c>
      <c r="P45" s="142">
        <f t="shared" si="22"/>
        <v>0</v>
      </c>
      <c r="Q45" s="142">
        <f t="shared" si="22"/>
        <v>0</v>
      </c>
      <c r="R45" s="142">
        <f t="shared" si="22"/>
        <v>0</v>
      </c>
      <c r="S45" s="142">
        <f t="shared" si="22"/>
        <v>0</v>
      </c>
      <c r="T45" s="142">
        <f t="shared" si="22"/>
        <v>0</v>
      </c>
      <c r="U45" s="142">
        <f t="shared" si="22"/>
        <v>0</v>
      </c>
      <c r="V45" s="142">
        <f t="shared" si="22"/>
        <v>0</v>
      </c>
      <c r="W45" s="142">
        <f t="shared" si="22"/>
        <v>0</v>
      </c>
      <c r="X45" s="142">
        <f t="shared" si="22"/>
        <v>0</v>
      </c>
      <c r="Y45" s="142">
        <f t="shared" si="22"/>
        <v>0</v>
      </c>
      <c r="Z45" s="142">
        <f t="shared" si="22"/>
        <v>0</v>
      </c>
      <c r="AA45" s="142">
        <f t="shared" si="22"/>
        <v>0</v>
      </c>
      <c r="AB45" s="142">
        <f t="shared" si="22"/>
        <v>0</v>
      </c>
      <c r="AC45" s="142">
        <f t="shared" si="22"/>
        <v>0</v>
      </c>
      <c r="AD45" s="142">
        <f t="shared" si="22"/>
        <v>0</v>
      </c>
      <c r="AE45" s="142">
        <f t="shared" si="22"/>
        <v>0</v>
      </c>
      <c r="AF45" s="142">
        <f t="shared" si="22"/>
        <v>0</v>
      </c>
      <c r="AG45" s="142">
        <f t="shared" si="22"/>
        <v>0</v>
      </c>
      <c r="AH45" s="142">
        <f t="shared" si="22"/>
        <v>0</v>
      </c>
      <c r="AI45" s="142">
        <f t="shared" si="22"/>
        <v>0</v>
      </c>
      <c r="AJ45" s="142">
        <f t="shared" si="22"/>
        <v>0</v>
      </c>
      <c r="AK45" s="142">
        <f t="shared" si="22"/>
        <v>0</v>
      </c>
      <c r="AL45" s="142">
        <f t="shared" si="22"/>
        <v>0</v>
      </c>
      <c r="AM45" s="142">
        <f t="shared" si="22"/>
        <v>0</v>
      </c>
      <c r="AN45" s="142">
        <f t="shared" si="22"/>
        <v>0</v>
      </c>
      <c r="AO45" s="142">
        <f t="shared" si="22"/>
        <v>0</v>
      </c>
      <c r="AP45" s="142">
        <f t="shared" si="22"/>
        <v>0</v>
      </c>
      <c r="AQ45" s="142">
        <f t="shared" si="22"/>
        <v>0</v>
      </c>
      <c r="AR45" s="142">
        <f t="shared" si="22"/>
        <v>0</v>
      </c>
      <c r="AS45" s="142">
        <f t="shared" si="22"/>
        <v>0</v>
      </c>
      <c r="AT45" s="142">
        <f t="shared" si="22"/>
        <v>0</v>
      </c>
    </row>
    <row r="46" spans="1:46" ht="16.5" hidden="1" customHeight="1" outlineLevel="1">
      <c r="F46" s="239">
        <f t="shared" ref="F46:N46" si="23">SUM(F40:F45)</f>
        <v>0</v>
      </c>
      <c r="G46" s="239">
        <f t="shared" si="23"/>
        <v>0</v>
      </c>
      <c r="H46" s="239">
        <f t="shared" si="23"/>
        <v>0</v>
      </c>
      <c r="I46" s="239">
        <f t="shared" si="23"/>
        <v>0</v>
      </c>
      <c r="J46" s="239">
        <f t="shared" si="23"/>
        <v>0</v>
      </c>
      <c r="K46" s="239">
        <f t="shared" si="23"/>
        <v>0</v>
      </c>
      <c r="L46" s="239">
        <f t="shared" si="23"/>
        <v>0</v>
      </c>
      <c r="M46" s="239">
        <f t="shared" si="23"/>
        <v>0</v>
      </c>
      <c r="N46" s="239">
        <f t="shared" si="23"/>
        <v>0</v>
      </c>
      <c r="O46" s="239">
        <f>SUM(O40:O45)</f>
        <v>0</v>
      </c>
      <c r="P46" s="239">
        <f t="shared" ref="P46:AT46" si="24">SUM(P40:P45)</f>
        <v>0</v>
      </c>
      <c r="Q46" s="239">
        <f t="shared" si="24"/>
        <v>0</v>
      </c>
      <c r="R46" s="239">
        <f t="shared" si="24"/>
        <v>0</v>
      </c>
      <c r="S46" s="239">
        <f t="shared" si="24"/>
        <v>0</v>
      </c>
      <c r="T46" s="239">
        <f t="shared" si="24"/>
        <v>0</v>
      </c>
      <c r="U46" s="239">
        <f t="shared" si="24"/>
        <v>0</v>
      </c>
      <c r="V46" s="239">
        <f t="shared" si="24"/>
        <v>0</v>
      </c>
      <c r="W46" s="239">
        <f t="shared" si="24"/>
        <v>0</v>
      </c>
      <c r="X46" s="239">
        <f t="shared" si="24"/>
        <v>0</v>
      </c>
      <c r="Y46" s="239">
        <f t="shared" si="24"/>
        <v>0</v>
      </c>
      <c r="Z46" s="239">
        <f t="shared" si="24"/>
        <v>0</v>
      </c>
      <c r="AA46" s="239">
        <f t="shared" si="24"/>
        <v>0</v>
      </c>
      <c r="AB46" s="239">
        <f t="shared" si="24"/>
        <v>0</v>
      </c>
      <c r="AC46" s="239">
        <f t="shared" si="24"/>
        <v>0</v>
      </c>
      <c r="AD46" s="239">
        <f t="shared" si="24"/>
        <v>0</v>
      </c>
      <c r="AE46" s="239">
        <f t="shared" si="24"/>
        <v>0</v>
      </c>
      <c r="AF46" s="239">
        <f t="shared" si="24"/>
        <v>0</v>
      </c>
      <c r="AG46" s="239">
        <f t="shared" si="24"/>
        <v>0</v>
      </c>
      <c r="AH46" s="239">
        <f t="shared" si="24"/>
        <v>0</v>
      </c>
      <c r="AI46" s="239">
        <f t="shared" si="24"/>
        <v>0</v>
      </c>
      <c r="AJ46" s="239">
        <f t="shared" si="24"/>
        <v>0</v>
      </c>
      <c r="AK46" s="239">
        <f t="shared" si="24"/>
        <v>0</v>
      </c>
      <c r="AL46" s="239">
        <f t="shared" si="24"/>
        <v>0</v>
      </c>
      <c r="AM46" s="239">
        <f t="shared" si="24"/>
        <v>0</v>
      </c>
      <c r="AN46" s="239">
        <f t="shared" si="24"/>
        <v>0</v>
      </c>
      <c r="AO46" s="239">
        <f t="shared" si="24"/>
        <v>0</v>
      </c>
      <c r="AP46" s="239">
        <f t="shared" si="24"/>
        <v>0</v>
      </c>
      <c r="AQ46" s="239">
        <f t="shared" si="24"/>
        <v>0</v>
      </c>
      <c r="AR46" s="239">
        <f t="shared" si="24"/>
        <v>0</v>
      </c>
      <c r="AS46" s="239">
        <f t="shared" si="24"/>
        <v>0</v>
      </c>
      <c r="AT46" s="239">
        <f t="shared" si="24"/>
        <v>0</v>
      </c>
    </row>
    <row r="47" spans="1:46" ht="11.25" hidden="1" customHeight="1" outlineLevel="1">
      <c r="F47" s="74">
        <f t="shared" ref="F47:N47" si="25">F46-F33</f>
        <v>0</v>
      </c>
      <c r="G47" s="74">
        <f t="shared" si="25"/>
        <v>0</v>
      </c>
      <c r="H47" s="74">
        <f t="shared" si="25"/>
        <v>0</v>
      </c>
      <c r="I47" s="74">
        <f t="shared" si="25"/>
        <v>0</v>
      </c>
      <c r="J47" s="74">
        <f t="shared" si="25"/>
        <v>0</v>
      </c>
      <c r="K47" s="74">
        <f t="shared" si="25"/>
        <v>0</v>
      </c>
      <c r="L47" s="74">
        <f t="shared" si="25"/>
        <v>0</v>
      </c>
      <c r="M47" s="74">
        <f t="shared" si="25"/>
        <v>0</v>
      </c>
      <c r="N47" s="74">
        <f t="shared" si="25"/>
        <v>0</v>
      </c>
      <c r="O47" s="74">
        <f>O46-O33</f>
        <v>0</v>
      </c>
      <c r="P47" s="74">
        <f t="shared" ref="P47:S47" si="26">P46-P33</f>
        <v>0</v>
      </c>
      <c r="Q47" s="74">
        <f t="shared" si="26"/>
        <v>0</v>
      </c>
      <c r="R47" s="74">
        <f t="shared" si="26"/>
        <v>0</v>
      </c>
      <c r="S47" s="74">
        <f t="shared" si="26"/>
        <v>0</v>
      </c>
      <c r="T47" s="74"/>
      <c r="U47" s="74"/>
      <c r="V47" s="74"/>
      <c r="W47" s="74"/>
      <c r="X47" s="74"/>
      <c r="Y47" s="74"/>
      <c r="Z47" s="74">
        <f>Z46-Z33</f>
        <v>0</v>
      </c>
      <c r="AA47" s="74">
        <f t="shared" ref="AA47:AT47" si="27">AA46-AA33</f>
        <v>0</v>
      </c>
      <c r="AB47" s="74">
        <f t="shared" si="27"/>
        <v>0</v>
      </c>
      <c r="AC47" s="74">
        <f t="shared" si="27"/>
        <v>0</v>
      </c>
      <c r="AD47" s="74">
        <f t="shared" si="27"/>
        <v>0</v>
      </c>
      <c r="AE47" s="74">
        <f t="shared" si="27"/>
        <v>0</v>
      </c>
      <c r="AF47" s="74">
        <f t="shared" si="27"/>
        <v>0</v>
      </c>
      <c r="AG47" s="74">
        <f t="shared" si="27"/>
        <v>0</v>
      </c>
      <c r="AH47" s="74">
        <f t="shared" si="27"/>
        <v>0</v>
      </c>
      <c r="AI47" s="74">
        <f t="shared" si="27"/>
        <v>0</v>
      </c>
      <c r="AJ47" s="74">
        <f t="shared" si="27"/>
        <v>0</v>
      </c>
      <c r="AK47" s="74">
        <f t="shared" si="27"/>
        <v>0</v>
      </c>
      <c r="AL47" s="74">
        <f t="shared" si="27"/>
        <v>0</v>
      </c>
      <c r="AM47" s="74">
        <f t="shared" si="27"/>
        <v>0</v>
      </c>
      <c r="AN47" s="74">
        <f t="shared" si="27"/>
        <v>0</v>
      </c>
      <c r="AO47" s="74">
        <f t="shared" si="27"/>
        <v>0</v>
      </c>
      <c r="AP47" s="74">
        <f t="shared" si="27"/>
        <v>0</v>
      </c>
      <c r="AQ47" s="74">
        <f t="shared" si="27"/>
        <v>0</v>
      </c>
      <c r="AR47" s="74">
        <f t="shared" si="27"/>
        <v>0</v>
      </c>
      <c r="AS47" s="74">
        <f t="shared" si="27"/>
        <v>0</v>
      </c>
      <c r="AT47" s="74">
        <f t="shared" si="27"/>
        <v>0</v>
      </c>
    </row>
    <row r="48" spans="1:46" ht="20.25" hidden="1" outlineLevel="2">
      <c r="A48" s="1133" t="s">
        <v>403</v>
      </c>
      <c r="B48" s="1133"/>
      <c r="C48" s="1133"/>
      <c r="D48" s="1133"/>
      <c r="E48" s="1133"/>
      <c r="F48" s="1133"/>
      <c r="G48" s="1133"/>
      <c r="H48" s="1133"/>
      <c r="I48" s="1133"/>
      <c r="J48" s="1133"/>
      <c r="K48" s="1133"/>
      <c r="L48" s="1133"/>
      <c r="M48" s="1133"/>
      <c r="N48" s="1133"/>
      <c r="O48" s="1133"/>
      <c r="P48" s="1133"/>
      <c r="Q48" s="1133"/>
      <c r="R48" s="1133"/>
      <c r="S48" s="1133"/>
      <c r="T48" s="1133"/>
      <c r="U48" s="1133"/>
      <c r="V48" s="1133"/>
      <c r="W48" s="1133"/>
      <c r="X48" s="1133"/>
      <c r="Y48" s="1133"/>
      <c r="Z48" s="1133"/>
      <c r="AA48" s="1133"/>
      <c r="AB48" s="1133"/>
      <c r="AC48" s="1133"/>
      <c r="AD48" s="1133"/>
      <c r="AE48" s="1133"/>
      <c r="AF48" s="1133"/>
      <c r="AG48" s="1133"/>
      <c r="AH48" s="1133"/>
      <c r="AI48" s="1133"/>
      <c r="AJ48" s="1133"/>
      <c r="AK48" s="1133"/>
      <c r="AL48" s="1133"/>
      <c r="AM48" s="1133"/>
      <c r="AN48" s="1133"/>
      <c r="AO48" s="1133"/>
      <c r="AP48" s="1133"/>
      <c r="AQ48" s="1133"/>
      <c r="AR48" s="1133"/>
      <c r="AS48" s="1133"/>
      <c r="AT48" s="1133"/>
    </row>
    <row r="49" spans="1:46" ht="18.75" hidden="1" customHeight="1" outlineLevel="2">
      <c r="A49" s="207" t="s">
        <v>247</v>
      </c>
      <c r="B49" s="208"/>
      <c r="C49" s="207"/>
      <c r="D49" s="207"/>
      <c r="E49" s="207"/>
      <c r="F49" s="209">
        <f t="shared" ref="F49:AS49" si="28">F10/100*F5</f>
        <v>0</v>
      </c>
      <c r="G49" s="210">
        <f t="shared" si="28"/>
        <v>0</v>
      </c>
      <c r="H49" s="210">
        <f t="shared" si="28"/>
        <v>0</v>
      </c>
      <c r="I49" s="210">
        <f t="shared" si="28"/>
        <v>0</v>
      </c>
      <c r="J49" s="210">
        <f t="shared" si="28"/>
        <v>0</v>
      </c>
      <c r="K49" s="211">
        <f t="shared" si="28"/>
        <v>0</v>
      </c>
      <c r="L49" s="211">
        <f t="shared" si="28"/>
        <v>0</v>
      </c>
      <c r="M49" s="211">
        <f t="shared" si="28"/>
        <v>0</v>
      </c>
      <c r="N49" s="211">
        <f t="shared" si="28"/>
        <v>0</v>
      </c>
      <c r="O49" s="211">
        <f t="shared" si="28"/>
        <v>0</v>
      </c>
      <c r="P49" s="211">
        <f t="shared" si="28"/>
        <v>0</v>
      </c>
      <c r="Q49" s="211">
        <f t="shared" si="28"/>
        <v>0</v>
      </c>
      <c r="R49" s="211">
        <f t="shared" si="28"/>
        <v>0</v>
      </c>
      <c r="S49" s="211">
        <f t="shared" si="28"/>
        <v>0</v>
      </c>
      <c r="T49" s="211"/>
      <c r="U49" s="211"/>
      <c r="V49" s="211"/>
      <c r="W49" s="211"/>
      <c r="X49" s="211"/>
      <c r="Y49" s="211"/>
      <c r="Z49" s="211"/>
      <c r="AA49" s="211"/>
      <c r="AB49" s="211"/>
      <c r="AC49" s="211"/>
      <c r="AD49" s="211"/>
      <c r="AE49" s="211"/>
      <c r="AF49" s="211"/>
      <c r="AG49" s="211"/>
      <c r="AH49" s="211"/>
      <c r="AI49" s="211"/>
      <c r="AJ49" s="211"/>
      <c r="AK49" s="211"/>
      <c r="AL49" s="211"/>
      <c r="AM49" s="211"/>
      <c r="AN49" s="211"/>
      <c r="AO49" s="211"/>
      <c r="AP49" s="211"/>
      <c r="AQ49" s="211"/>
      <c r="AR49" s="211"/>
      <c r="AS49" s="211">
        <f t="shared" si="28"/>
        <v>0</v>
      </c>
      <c r="AT49" s="212">
        <f t="shared" ref="AT49:AT59" si="29">SUM(F49:AS49)</f>
        <v>0</v>
      </c>
    </row>
    <row r="50" spans="1:46" ht="18.75" hidden="1" customHeight="1" outlineLevel="2">
      <c r="A50" s="207" t="s">
        <v>404</v>
      </c>
      <c r="B50" s="208"/>
      <c r="C50" s="207"/>
      <c r="D50" s="207"/>
      <c r="E50" s="207"/>
      <c r="F50" s="209">
        <f t="shared" ref="F50:AS50" si="30">((F14+F13)/100)*F5</f>
        <v>0</v>
      </c>
      <c r="G50" s="209">
        <f t="shared" si="30"/>
        <v>0</v>
      </c>
      <c r="H50" s="209">
        <f t="shared" si="30"/>
        <v>0</v>
      </c>
      <c r="I50" s="209">
        <f t="shared" si="30"/>
        <v>0</v>
      </c>
      <c r="J50" s="209">
        <f t="shared" si="30"/>
        <v>0</v>
      </c>
      <c r="K50" s="209">
        <f t="shared" si="30"/>
        <v>0</v>
      </c>
      <c r="L50" s="209">
        <f t="shared" si="30"/>
        <v>0</v>
      </c>
      <c r="M50" s="209">
        <f t="shared" si="30"/>
        <v>0</v>
      </c>
      <c r="N50" s="209">
        <f t="shared" si="30"/>
        <v>0</v>
      </c>
      <c r="O50" s="209">
        <f t="shared" si="30"/>
        <v>0</v>
      </c>
      <c r="P50" s="209">
        <f t="shared" si="30"/>
        <v>0</v>
      </c>
      <c r="Q50" s="209">
        <f t="shared" si="30"/>
        <v>0</v>
      </c>
      <c r="R50" s="209">
        <f t="shared" si="30"/>
        <v>0</v>
      </c>
      <c r="S50" s="209">
        <f t="shared" si="30"/>
        <v>0</v>
      </c>
      <c r="T50" s="209"/>
      <c r="U50" s="209"/>
      <c r="V50" s="209"/>
      <c r="W50" s="209"/>
      <c r="X50" s="209"/>
      <c r="Y50" s="209"/>
      <c r="Z50" s="209"/>
      <c r="AA50" s="209"/>
      <c r="AB50" s="209"/>
      <c r="AC50" s="209"/>
      <c r="AD50" s="209"/>
      <c r="AE50" s="209"/>
      <c r="AF50" s="209"/>
      <c r="AG50" s="209"/>
      <c r="AH50" s="209"/>
      <c r="AI50" s="209"/>
      <c r="AJ50" s="209"/>
      <c r="AK50" s="209"/>
      <c r="AL50" s="209"/>
      <c r="AM50" s="209"/>
      <c r="AN50" s="209"/>
      <c r="AO50" s="209"/>
      <c r="AP50" s="209"/>
      <c r="AQ50" s="209"/>
      <c r="AR50" s="209"/>
      <c r="AS50" s="209">
        <f t="shared" si="30"/>
        <v>0</v>
      </c>
      <c r="AT50" s="212">
        <f t="shared" si="29"/>
        <v>0</v>
      </c>
    </row>
    <row r="51" spans="1:46" ht="18.75" hidden="1" customHeight="1" outlineLevel="2">
      <c r="A51" s="207" t="s">
        <v>405</v>
      </c>
      <c r="B51" s="208"/>
      <c r="C51" s="207"/>
      <c r="D51" s="207"/>
      <c r="E51" s="207"/>
      <c r="F51" s="209">
        <f t="shared" ref="F51:AS51" si="31">F16/100*F5</f>
        <v>0</v>
      </c>
      <c r="G51" s="209">
        <f t="shared" si="31"/>
        <v>0</v>
      </c>
      <c r="H51" s="209">
        <f t="shared" si="31"/>
        <v>0</v>
      </c>
      <c r="I51" s="209">
        <f t="shared" si="31"/>
        <v>0</v>
      </c>
      <c r="J51" s="209">
        <f t="shared" si="31"/>
        <v>0</v>
      </c>
      <c r="K51" s="209">
        <f t="shared" si="31"/>
        <v>0</v>
      </c>
      <c r="L51" s="209">
        <f t="shared" si="31"/>
        <v>0</v>
      </c>
      <c r="M51" s="209">
        <f t="shared" si="31"/>
        <v>0</v>
      </c>
      <c r="N51" s="209">
        <f t="shared" si="31"/>
        <v>0</v>
      </c>
      <c r="O51" s="209">
        <f t="shared" si="31"/>
        <v>0</v>
      </c>
      <c r="P51" s="209">
        <f t="shared" si="31"/>
        <v>0</v>
      </c>
      <c r="Q51" s="209">
        <f t="shared" si="31"/>
        <v>0</v>
      </c>
      <c r="R51" s="209">
        <f t="shared" si="31"/>
        <v>0</v>
      </c>
      <c r="S51" s="209">
        <f t="shared" si="31"/>
        <v>0</v>
      </c>
      <c r="T51" s="209"/>
      <c r="U51" s="209"/>
      <c r="V51" s="209"/>
      <c r="W51" s="209"/>
      <c r="X51" s="209"/>
      <c r="Y51" s="209"/>
      <c r="Z51" s="209"/>
      <c r="AA51" s="209"/>
      <c r="AB51" s="209"/>
      <c r="AC51" s="209"/>
      <c r="AD51" s="209"/>
      <c r="AE51" s="209"/>
      <c r="AF51" s="209"/>
      <c r="AG51" s="209"/>
      <c r="AH51" s="209"/>
      <c r="AI51" s="209"/>
      <c r="AJ51" s="209"/>
      <c r="AK51" s="209"/>
      <c r="AL51" s="209"/>
      <c r="AM51" s="209"/>
      <c r="AN51" s="209"/>
      <c r="AO51" s="209"/>
      <c r="AP51" s="209"/>
      <c r="AQ51" s="209"/>
      <c r="AR51" s="209"/>
      <c r="AS51" s="209">
        <f t="shared" si="31"/>
        <v>0</v>
      </c>
      <c r="AT51" s="212">
        <f t="shared" si="29"/>
        <v>0</v>
      </c>
    </row>
    <row r="52" spans="1:46" ht="18.75" hidden="1" customHeight="1" outlineLevel="2">
      <c r="A52" s="207" t="s">
        <v>17</v>
      </c>
      <c r="B52" s="208"/>
      <c r="C52" s="207"/>
      <c r="D52" s="207"/>
      <c r="E52" s="207"/>
      <c r="F52" s="209">
        <f t="shared" ref="F52:AS52" si="32">F22/100*F5</f>
        <v>0</v>
      </c>
      <c r="G52" s="209">
        <f t="shared" si="32"/>
        <v>0</v>
      </c>
      <c r="H52" s="209">
        <f t="shared" si="32"/>
        <v>0</v>
      </c>
      <c r="I52" s="209">
        <f t="shared" si="32"/>
        <v>0</v>
      </c>
      <c r="J52" s="209">
        <f t="shared" si="32"/>
        <v>0</v>
      </c>
      <c r="K52" s="209">
        <f t="shared" si="32"/>
        <v>0</v>
      </c>
      <c r="L52" s="209">
        <f t="shared" si="32"/>
        <v>0</v>
      </c>
      <c r="M52" s="209">
        <f t="shared" si="32"/>
        <v>0</v>
      </c>
      <c r="N52" s="209">
        <f t="shared" si="32"/>
        <v>0</v>
      </c>
      <c r="O52" s="209">
        <f t="shared" si="32"/>
        <v>0</v>
      </c>
      <c r="P52" s="209">
        <f t="shared" si="32"/>
        <v>0</v>
      </c>
      <c r="Q52" s="209">
        <f t="shared" si="32"/>
        <v>0</v>
      </c>
      <c r="R52" s="209">
        <f t="shared" si="32"/>
        <v>0</v>
      </c>
      <c r="S52" s="209">
        <f t="shared" si="32"/>
        <v>0</v>
      </c>
      <c r="T52" s="209"/>
      <c r="U52" s="209"/>
      <c r="V52" s="209"/>
      <c r="W52" s="209"/>
      <c r="X52" s="209"/>
      <c r="Y52" s="209"/>
      <c r="Z52" s="209"/>
      <c r="AA52" s="209"/>
      <c r="AB52" s="209"/>
      <c r="AC52" s="209"/>
      <c r="AD52" s="209"/>
      <c r="AE52" s="209"/>
      <c r="AF52" s="209"/>
      <c r="AG52" s="209"/>
      <c r="AH52" s="209"/>
      <c r="AI52" s="209"/>
      <c r="AJ52" s="209"/>
      <c r="AK52" s="209"/>
      <c r="AL52" s="209"/>
      <c r="AM52" s="209"/>
      <c r="AN52" s="209"/>
      <c r="AO52" s="209"/>
      <c r="AP52" s="209"/>
      <c r="AQ52" s="209"/>
      <c r="AR52" s="209"/>
      <c r="AS52" s="209">
        <f t="shared" si="32"/>
        <v>0</v>
      </c>
      <c r="AT52" s="212">
        <f t="shared" si="29"/>
        <v>0</v>
      </c>
    </row>
    <row r="53" spans="1:46" ht="18.75" hidden="1" customHeight="1" outlineLevel="2">
      <c r="A53" s="207" t="s">
        <v>18</v>
      </c>
      <c r="B53" s="208"/>
      <c r="C53" s="207"/>
      <c r="D53" s="207"/>
      <c r="E53" s="207"/>
      <c r="F53" s="209">
        <f t="shared" ref="F53:AS53" si="33">F23/100*F5</f>
        <v>0</v>
      </c>
      <c r="G53" s="209">
        <f t="shared" si="33"/>
        <v>0</v>
      </c>
      <c r="H53" s="209">
        <f t="shared" si="33"/>
        <v>0</v>
      </c>
      <c r="I53" s="209">
        <f t="shared" si="33"/>
        <v>0</v>
      </c>
      <c r="J53" s="209">
        <f t="shared" si="33"/>
        <v>0</v>
      </c>
      <c r="K53" s="209">
        <f t="shared" si="33"/>
        <v>0</v>
      </c>
      <c r="L53" s="209">
        <f t="shared" si="33"/>
        <v>0</v>
      </c>
      <c r="M53" s="209">
        <f t="shared" si="33"/>
        <v>0</v>
      </c>
      <c r="N53" s="209">
        <f t="shared" si="33"/>
        <v>0</v>
      </c>
      <c r="O53" s="209">
        <f t="shared" si="33"/>
        <v>0</v>
      </c>
      <c r="P53" s="209">
        <f t="shared" si="33"/>
        <v>0</v>
      </c>
      <c r="Q53" s="209">
        <f t="shared" si="33"/>
        <v>0</v>
      </c>
      <c r="R53" s="209">
        <f t="shared" si="33"/>
        <v>0</v>
      </c>
      <c r="S53" s="209">
        <f t="shared" si="33"/>
        <v>0</v>
      </c>
      <c r="T53" s="209"/>
      <c r="U53" s="209"/>
      <c r="V53" s="209"/>
      <c r="W53" s="209"/>
      <c r="X53" s="209"/>
      <c r="Y53" s="209"/>
      <c r="Z53" s="209"/>
      <c r="AA53" s="209"/>
      <c r="AB53" s="209"/>
      <c r="AC53" s="209"/>
      <c r="AD53" s="209"/>
      <c r="AE53" s="209"/>
      <c r="AF53" s="209"/>
      <c r="AG53" s="209"/>
      <c r="AH53" s="209"/>
      <c r="AI53" s="209"/>
      <c r="AJ53" s="209"/>
      <c r="AK53" s="209"/>
      <c r="AL53" s="209"/>
      <c r="AM53" s="209"/>
      <c r="AN53" s="209"/>
      <c r="AO53" s="209"/>
      <c r="AP53" s="209"/>
      <c r="AQ53" s="209"/>
      <c r="AR53" s="209"/>
      <c r="AS53" s="209">
        <f t="shared" si="33"/>
        <v>0</v>
      </c>
      <c r="AT53" s="212">
        <f t="shared" si="29"/>
        <v>0</v>
      </c>
    </row>
    <row r="54" spans="1:46" ht="18.75" hidden="1" customHeight="1" outlineLevel="2">
      <c r="A54" s="207" t="s">
        <v>283</v>
      </c>
      <c r="B54" s="208"/>
      <c r="C54" s="207"/>
      <c r="D54" s="207"/>
      <c r="E54" s="207"/>
      <c r="F54" s="209">
        <f t="shared" ref="F54:AS54" si="34">F24/100*F5</f>
        <v>0</v>
      </c>
      <c r="G54" s="209">
        <f t="shared" si="34"/>
        <v>0</v>
      </c>
      <c r="H54" s="209">
        <f t="shared" si="34"/>
        <v>0</v>
      </c>
      <c r="I54" s="209">
        <f t="shared" si="34"/>
        <v>0</v>
      </c>
      <c r="J54" s="209">
        <f t="shared" si="34"/>
        <v>0</v>
      </c>
      <c r="K54" s="209">
        <f t="shared" si="34"/>
        <v>0</v>
      </c>
      <c r="L54" s="209">
        <f t="shared" si="34"/>
        <v>0</v>
      </c>
      <c r="M54" s="209">
        <f t="shared" si="34"/>
        <v>0</v>
      </c>
      <c r="N54" s="209">
        <f t="shared" si="34"/>
        <v>0</v>
      </c>
      <c r="O54" s="209">
        <f t="shared" si="34"/>
        <v>0</v>
      </c>
      <c r="P54" s="209">
        <f t="shared" si="34"/>
        <v>0</v>
      </c>
      <c r="Q54" s="209">
        <f t="shared" si="34"/>
        <v>0</v>
      </c>
      <c r="R54" s="209">
        <f t="shared" si="34"/>
        <v>0</v>
      </c>
      <c r="S54" s="209">
        <f t="shared" si="34"/>
        <v>0</v>
      </c>
      <c r="T54" s="209"/>
      <c r="U54" s="209"/>
      <c r="V54" s="209"/>
      <c r="W54" s="209"/>
      <c r="X54" s="209"/>
      <c r="Y54" s="209"/>
      <c r="Z54" s="209"/>
      <c r="AA54" s="209"/>
      <c r="AB54" s="209"/>
      <c r="AC54" s="209"/>
      <c r="AD54" s="209"/>
      <c r="AE54" s="209"/>
      <c r="AF54" s="209"/>
      <c r="AG54" s="209"/>
      <c r="AH54" s="209"/>
      <c r="AI54" s="209"/>
      <c r="AJ54" s="209"/>
      <c r="AK54" s="209"/>
      <c r="AL54" s="209"/>
      <c r="AM54" s="209"/>
      <c r="AN54" s="209"/>
      <c r="AO54" s="209"/>
      <c r="AP54" s="209"/>
      <c r="AQ54" s="209"/>
      <c r="AR54" s="209"/>
      <c r="AS54" s="209">
        <f t="shared" si="34"/>
        <v>0</v>
      </c>
      <c r="AT54" s="212">
        <f t="shared" si="29"/>
        <v>0</v>
      </c>
    </row>
    <row r="55" spans="1:46" ht="18.75" hidden="1" customHeight="1" outlineLevel="2">
      <c r="A55" s="207" t="s">
        <v>34</v>
      </c>
      <c r="B55" s="208"/>
      <c r="C55" s="207"/>
      <c r="D55" s="207"/>
      <c r="E55" s="207"/>
      <c r="F55" s="209">
        <f t="shared" ref="F55:AS55" si="35">F29/100*F5</f>
        <v>0</v>
      </c>
      <c r="G55" s="209">
        <f t="shared" si="35"/>
        <v>0</v>
      </c>
      <c r="H55" s="209">
        <f t="shared" si="35"/>
        <v>0</v>
      </c>
      <c r="I55" s="209">
        <f t="shared" si="35"/>
        <v>0</v>
      </c>
      <c r="J55" s="209">
        <f t="shared" si="35"/>
        <v>0</v>
      </c>
      <c r="K55" s="209">
        <f t="shared" si="35"/>
        <v>0</v>
      </c>
      <c r="L55" s="209">
        <f t="shared" si="35"/>
        <v>0</v>
      </c>
      <c r="M55" s="209">
        <f t="shared" si="35"/>
        <v>0</v>
      </c>
      <c r="N55" s="209">
        <f t="shared" si="35"/>
        <v>0</v>
      </c>
      <c r="O55" s="209">
        <f t="shared" si="35"/>
        <v>0</v>
      </c>
      <c r="P55" s="209">
        <f t="shared" si="35"/>
        <v>0</v>
      </c>
      <c r="Q55" s="209">
        <f t="shared" si="35"/>
        <v>0</v>
      </c>
      <c r="R55" s="209">
        <f t="shared" si="35"/>
        <v>0</v>
      </c>
      <c r="S55" s="209">
        <f t="shared" si="35"/>
        <v>0</v>
      </c>
      <c r="T55" s="209"/>
      <c r="U55" s="209"/>
      <c r="V55" s="209"/>
      <c r="W55" s="209"/>
      <c r="X55" s="209"/>
      <c r="Y55" s="209"/>
      <c r="Z55" s="209"/>
      <c r="AA55" s="209"/>
      <c r="AB55" s="209"/>
      <c r="AC55" s="209"/>
      <c r="AD55" s="209"/>
      <c r="AE55" s="209"/>
      <c r="AF55" s="209"/>
      <c r="AG55" s="209"/>
      <c r="AH55" s="209"/>
      <c r="AI55" s="209"/>
      <c r="AJ55" s="209"/>
      <c r="AK55" s="209"/>
      <c r="AL55" s="209"/>
      <c r="AM55" s="209"/>
      <c r="AN55" s="209"/>
      <c r="AO55" s="209"/>
      <c r="AP55" s="209"/>
      <c r="AQ55" s="209"/>
      <c r="AR55" s="209"/>
      <c r="AS55" s="209">
        <f t="shared" si="35"/>
        <v>0</v>
      </c>
      <c r="AT55" s="212">
        <f t="shared" si="29"/>
        <v>0</v>
      </c>
    </row>
    <row r="56" spans="1:46" ht="18.75" hidden="1" customHeight="1" outlineLevel="2">
      <c r="A56" s="207" t="s">
        <v>406</v>
      </c>
      <c r="B56" s="208"/>
      <c r="C56" s="207"/>
      <c r="D56" s="207"/>
      <c r="E56" s="207"/>
      <c r="F56" s="209">
        <f t="shared" ref="F56:AS56" si="36">F30/100*F5</f>
        <v>0</v>
      </c>
      <c r="G56" s="209">
        <f t="shared" si="36"/>
        <v>0</v>
      </c>
      <c r="H56" s="209">
        <f t="shared" si="36"/>
        <v>0</v>
      </c>
      <c r="I56" s="209">
        <f t="shared" si="36"/>
        <v>0</v>
      </c>
      <c r="J56" s="209">
        <f t="shared" si="36"/>
        <v>0</v>
      </c>
      <c r="K56" s="209">
        <f t="shared" si="36"/>
        <v>0</v>
      </c>
      <c r="L56" s="209">
        <f t="shared" si="36"/>
        <v>0</v>
      </c>
      <c r="M56" s="209">
        <f t="shared" si="36"/>
        <v>0</v>
      </c>
      <c r="N56" s="209">
        <f t="shared" si="36"/>
        <v>0</v>
      </c>
      <c r="O56" s="209">
        <f t="shared" si="36"/>
        <v>0</v>
      </c>
      <c r="P56" s="209">
        <f t="shared" si="36"/>
        <v>0</v>
      </c>
      <c r="Q56" s="209">
        <f t="shared" si="36"/>
        <v>0</v>
      </c>
      <c r="R56" s="209">
        <f t="shared" si="36"/>
        <v>0</v>
      </c>
      <c r="S56" s="209">
        <f t="shared" si="36"/>
        <v>0</v>
      </c>
      <c r="T56" s="209"/>
      <c r="U56" s="209"/>
      <c r="V56" s="209"/>
      <c r="W56" s="209"/>
      <c r="X56" s="209"/>
      <c r="Y56" s="209"/>
      <c r="Z56" s="209"/>
      <c r="AA56" s="209"/>
      <c r="AB56" s="209"/>
      <c r="AC56" s="209"/>
      <c r="AD56" s="209"/>
      <c r="AE56" s="209"/>
      <c r="AF56" s="209"/>
      <c r="AG56" s="209"/>
      <c r="AH56" s="209"/>
      <c r="AI56" s="209"/>
      <c r="AJ56" s="209"/>
      <c r="AK56" s="209"/>
      <c r="AL56" s="209"/>
      <c r="AM56" s="209"/>
      <c r="AN56" s="209"/>
      <c r="AO56" s="209"/>
      <c r="AP56" s="209"/>
      <c r="AQ56" s="209"/>
      <c r="AR56" s="209"/>
      <c r="AS56" s="209">
        <f t="shared" si="36"/>
        <v>0</v>
      </c>
      <c r="AT56" s="212">
        <f t="shared" si="29"/>
        <v>0</v>
      </c>
    </row>
    <row r="57" spans="1:46" ht="18.75" hidden="1" customHeight="1" outlineLevel="2">
      <c r="A57" s="207" t="s">
        <v>407</v>
      </c>
      <c r="B57" s="208"/>
      <c r="C57" s="207"/>
      <c r="D57" s="207"/>
      <c r="E57" s="207"/>
      <c r="F57" s="209">
        <f t="shared" ref="F57:AS57" si="37">F31/100*F5</f>
        <v>0</v>
      </c>
      <c r="G57" s="209">
        <f t="shared" si="37"/>
        <v>0</v>
      </c>
      <c r="H57" s="209">
        <f t="shared" si="37"/>
        <v>0</v>
      </c>
      <c r="I57" s="209">
        <f t="shared" si="37"/>
        <v>0</v>
      </c>
      <c r="J57" s="209">
        <f t="shared" si="37"/>
        <v>0</v>
      </c>
      <c r="K57" s="209">
        <f t="shared" si="37"/>
        <v>0</v>
      </c>
      <c r="L57" s="209">
        <f t="shared" si="37"/>
        <v>0</v>
      </c>
      <c r="M57" s="209">
        <f t="shared" si="37"/>
        <v>0</v>
      </c>
      <c r="N57" s="209">
        <f t="shared" si="37"/>
        <v>0</v>
      </c>
      <c r="O57" s="209">
        <f t="shared" si="37"/>
        <v>0</v>
      </c>
      <c r="P57" s="209">
        <f t="shared" si="37"/>
        <v>0</v>
      </c>
      <c r="Q57" s="209">
        <f t="shared" si="37"/>
        <v>0</v>
      </c>
      <c r="R57" s="209">
        <f t="shared" si="37"/>
        <v>0</v>
      </c>
      <c r="S57" s="209">
        <f t="shared" si="37"/>
        <v>0</v>
      </c>
      <c r="T57" s="209"/>
      <c r="U57" s="209"/>
      <c r="V57" s="209"/>
      <c r="W57" s="209"/>
      <c r="X57" s="209"/>
      <c r="Y57" s="209"/>
      <c r="Z57" s="209"/>
      <c r="AA57" s="209"/>
      <c r="AB57" s="209"/>
      <c r="AC57" s="209"/>
      <c r="AD57" s="209"/>
      <c r="AE57" s="209"/>
      <c r="AF57" s="209"/>
      <c r="AG57" s="209"/>
      <c r="AH57" s="209"/>
      <c r="AI57" s="209"/>
      <c r="AJ57" s="209"/>
      <c r="AK57" s="209"/>
      <c r="AL57" s="209"/>
      <c r="AM57" s="209"/>
      <c r="AN57" s="209"/>
      <c r="AO57" s="209"/>
      <c r="AP57" s="209"/>
      <c r="AQ57" s="209"/>
      <c r="AR57" s="209"/>
      <c r="AS57" s="209">
        <f t="shared" si="37"/>
        <v>0</v>
      </c>
      <c r="AT57" s="212">
        <f t="shared" si="29"/>
        <v>0</v>
      </c>
    </row>
    <row r="58" spans="1:46" ht="18.75" hidden="1" customHeight="1" outlineLevel="2">
      <c r="A58" s="207" t="s">
        <v>21</v>
      </c>
      <c r="B58" s="208"/>
      <c r="C58" s="207"/>
      <c r="D58" s="207"/>
      <c r="E58" s="207"/>
      <c r="F58" s="209">
        <f t="shared" ref="F58:AS58" si="38">F33/100*F5</f>
        <v>0</v>
      </c>
      <c r="G58" s="209">
        <f t="shared" si="38"/>
        <v>0</v>
      </c>
      <c r="H58" s="209">
        <f t="shared" si="38"/>
        <v>0</v>
      </c>
      <c r="I58" s="209">
        <f t="shared" si="38"/>
        <v>0</v>
      </c>
      <c r="J58" s="209">
        <f t="shared" si="38"/>
        <v>0</v>
      </c>
      <c r="K58" s="209">
        <f t="shared" si="38"/>
        <v>0</v>
      </c>
      <c r="L58" s="209">
        <f t="shared" si="38"/>
        <v>0</v>
      </c>
      <c r="M58" s="209">
        <f t="shared" si="38"/>
        <v>0</v>
      </c>
      <c r="N58" s="209">
        <f t="shared" si="38"/>
        <v>0</v>
      </c>
      <c r="O58" s="209">
        <f t="shared" si="38"/>
        <v>0</v>
      </c>
      <c r="P58" s="209">
        <f t="shared" si="38"/>
        <v>0</v>
      </c>
      <c r="Q58" s="209">
        <f t="shared" si="38"/>
        <v>0</v>
      </c>
      <c r="R58" s="209">
        <f t="shared" si="38"/>
        <v>0</v>
      </c>
      <c r="S58" s="209">
        <f t="shared" si="38"/>
        <v>0</v>
      </c>
      <c r="T58" s="209"/>
      <c r="U58" s="209"/>
      <c r="V58" s="209"/>
      <c r="W58" s="209"/>
      <c r="X58" s="209"/>
      <c r="Y58" s="209"/>
      <c r="Z58" s="209"/>
      <c r="AA58" s="209"/>
      <c r="AB58" s="209"/>
      <c r="AC58" s="209"/>
      <c r="AD58" s="209"/>
      <c r="AE58" s="209"/>
      <c r="AF58" s="209"/>
      <c r="AG58" s="209"/>
      <c r="AH58" s="209"/>
      <c r="AI58" s="209"/>
      <c r="AJ58" s="209"/>
      <c r="AK58" s="209"/>
      <c r="AL58" s="209"/>
      <c r="AM58" s="209"/>
      <c r="AN58" s="209"/>
      <c r="AO58" s="209"/>
      <c r="AP58" s="209"/>
      <c r="AQ58" s="209"/>
      <c r="AR58" s="209"/>
      <c r="AS58" s="209">
        <f t="shared" si="38"/>
        <v>0</v>
      </c>
      <c r="AT58" s="212">
        <f t="shared" si="29"/>
        <v>0</v>
      </c>
    </row>
    <row r="59" spans="1:46" ht="18.75" hidden="1" customHeight="1" outlineLevel="2">
      <c r="A59" s="207" t="s">
        <v>102</v>
      </c>
      <c r="B59" s="208"/>
      <c r="C59" s="207"/>
      <c r="D59" s="207"/>
      <c r="E59" s="207"/>
      <c r="F59" s="209">
        <f>F32/100*F5</f>
        <v>0</v>
      </c>
      <c r="G59" s="209">
        <f t="shared" ref="G59:AS59" si="39">G32/100*G5</f>
        <v>0</v>
      </c>
      <c r="H59" s="209">
        <f t="shared" si="39"/>
        <v>0</v>
      </c>
      <c r="I59" s="209">
        <f t="shared" si="39"/>
        <v>0</v>
      </c>
      <c r="J59" s="209">
        <f t="shared" si="39"/>
        <v>0</v>
      </c>
      <c r="K59" s="209">
        <f t="shared" si="39"/>
        <v>0</v>
      </c>
      <c r="L59" s="209">
        <f t="shared" si="39"/>
        <v>0</v>
      </c>
      <c r="M59" s="209">
        <f t="shared" si="39"/>
        <v>0</v>
      </c>
      <c r="N59" s="209">
        <f t="shared" si="39"/>
        <v>0</v>
      </c>
      <c r="O59" s="209">
        <f t="shared" si="39"/>
        <v>0</v>
      </c>
      <c r="P59" s="209">
        <f t="shared" si="39"/>
        <v>0</v>
      </c>
      <c r="Q59" s="209">
        <f t="shared" si="39"/>
        <v>0</v>
      </c>
      <c r="R59" s="209">
        <f t="shared" si="39"/>
        <v>0</v>
      </c>
      <c r="S59" s="209">
        <f t="shared" si="39"/>
        <v>0</v>
      </c>
      <c r="T59" s="209"/>
      <c r="U59" s="209"/>
      <c r="V59" s="209"/>
      <c r="W59" s="209"/>
      <c r="X59" s="209"/>
      <c r="Y59" s="209"/>
      <c r="Z59" s="209"/>
      <c r="AA59" s="209"/>
      <c r="AB59" s="209"/>
      <c r="AC59" s="209"/>
      <c r="AD59" s="209"/>
      <c r="AE59" s="209"/>
      <c r="AF59" s="209"/>
      <c r="AG59" s="209"/>
      <c r="AH59" s="209"/>
      <c r="AI59" s="209"/>
      <c r="AJ59" s="209"/>
      <c r="AK59" s="209"/>
      <c r="AL59" s="209"/>
      <c r="AM59" s="209"/>
      <c r="AN59" s="209"/>
      <c r="AO59" s="209"/>
      <c r="AP59" s="209"/>
      <c r="AQ59" s="209"/>
      <c r="AR59" s="209"/>
      <c r="AS59" s="209">
        <f t="shared" si="39"/>
        <v>0</v>
      </c>
      <c r="AT59" s="212">
        <f t="shared" si="29"/>
        <v>0</v>
      </c>
    </row>
    <row r="60" spans="1:46" hidden="1" outlineLevel="1" collapsed="1"/>
    <row r="61" spans="1:46" hidden="1" outlineLevel="1">
      <c r="F61" s="74"/>
      <c r="G61" s="74"/>
      <c r="H61" s="74"/>
      <c r="I61" s="74"/>
      <c r="J61" s="74"/>
      <c r="K61" s="74"/>
      <c r="L61" s="74"/>
      <c r="M61" s="74"/>
      <c r="N61" s="74"/>
      <c r="O61" s="74"/>
      <c r="P61" s="74"/>
      <c r="Q61" s="74"/>
      <c r="R61" s="74"/>
      <c r="S61" s="74"/>
      <c r="T61" s="74"/>
      <c r="U61" s="74"/>
      <c r="V61" s="74"/>
      <c r="W61" s="74"/>
      <c r="X61" s="74"/>
      <c r="Y61" s="74"/>
      <c r="Z61" s="74"/>
      <c r="AA61" s="74"/>
      <c r="AB61" s="74"/>
      <c r="AC61" s="74"/>
      <c r="AD61" s="74"/>
      <c r="AE61" s="74"/>
      <c r="AF61" s="74"/>
      <c r="AG61" s="74"/>
      <c r="AH61" s="74"/>
      <c r="AI61" s="74"/>
      <c r="AJ61" s="74"/>
      <c r="AK61" s="74"/>
      <c r="AL61" s="74"/>
      <c r="AM61" s="74"/>
      <c r="AN61" s="74"/>
      <c r="AO61" s="74"/>
      <c r="AP61" s="74"/>
      <c r="AQ61" s="74"/>
      <c r="AR61" s="74"/>
      <c r="AS61" s="74"/>
      <c r="AT61" s="74"/>
    </row>
    <row r="62" spans="1:46" ht="20.25" hidden="1" outlineLevel="1">
      <c r="A62" s="753" t="s">
        <v>408</v>
      </c>
      <c r="B62" s="753"/>
      <c r="C62" s="753"/>
      <c r="D62" s="753"/>
      <c r="E62" s="753"/>
      <c r="F62" s="753"/>
      <c r="G62" s="753"/>
      <c r="H62" s="753"/>
      <c r="I62" s="753"/>
      <c r="J62" s="753"/>
      <c r="K62" s="753"/>
      <c r="L62" s="753"/>
      <c r="M62" s="753"/>
      <c r="N62" s="753"/>
      <c r="O62" s="753"/>
      <c r="P62" s="753"/>
      <c r="Q62" s="753"/>
      <c r="R62" s="753"/>
      <c r="S62" s="753"/>
      <c r="T62" s="753"/>
      <c r="U62" s="753"/>
      <c r="V62" s="753"/>
      <c r="W62" s="753"/>
      <c r="X62" s="753"/>
      <c r="Y62" s="753"/>
      <c r="Z62" s="753"/>
      <c r="AA62" s="753"/>
      <c r="AB62" s="753"/>
      <c r="AC62" s="753"/>
      <c r="AD62" s="753"/>
      <c r="AE62" s="753"/>
      <c r="AF62" s="753"/>
      <c r="AG62" s="753"/>
      <c r="AH62" s="753"/>
      <c r="AI62" s="753"/>
      <c r="AJ62" s="753"/>
      <c r="AK62" s="753"/>
      <c r="AL62" s="753"/>
      <c r="AM62" s="753"/>
      <c r="AN62" s="753"/>
      <c r="AO62" s="753"/>
      <c r="AP62" s="753"/>
      <c r="AQ62" s="753"/>
      <c r="AR62" s="753"/>
      <c r="AS62" s="753"/>
      <c r="AT62" s="753"/>
    </row>
    <row r="63" spans="1:46" ht="14.25" hidden="1" outlineLevel="1">
      <c r="A63" s="207" t="s">
        <v>409</v>
      </c>
      <c r="B63" s="208" t="s">
        <v>299</v>
      </c>
      <c r="C63" s="207"/>
      <c r="D63" s="207"/>
      <c r="E63" s="207"/>
      <c r="F63" s="272">
        <f>F35</f>
        <v>0</v>
      </c>
      <c r="G63" s="272">
        <f t="shared" ref="G63:AT63" si="40">G35</f>
        <v>0</v>
      </c>
      <c r="H63" s="272">
        <f t="shared" si="40"/>
        <v>0</v>
      </c>
      <c r="I63" s="272">
        <f t="shared" si="40"/>
        <v>0</v>
      </c>
      <c r="J63" s="272">
        <f t="shared" si="40"/>
        <v>0</v>
      </c>
      <c r="K63" s="272">
        <f t="shared" si="40"/>
        <v>0</v>
      </c>
      <c r="L63" s="272">
        <f t="shared" si="40"/>
        <v>0</v>
      </c>
      <c r="M63" s="272">
        <f t="shared" si="40"/>
        <v>0</v>
      </c>
      <c r="N63" s="272">
        <f t="shared" si="40"/>
        <v>0</v>
      </c>
      <c r="O63" s="272">
        <f t="shared" si="40"/>
        <v>0</v>
      </c>
      <c r="P63" s="272">
        <f t="shared" si="40"/>
        <v>0</v>
      </c>
      <c r="Q63" s="272">
        <f t="shared" si="40"/>
        <v>0</v>
      </c>
      <c r="R63" s="272">
        <f t="shared" si="40"/>
        <v>0</v>
      </c>
      <c r="S63" s="272">
        <f t="shared" si="40"/>
        <v>0</v>
      </c>
      <c r="T63" s="272">
        <f t="shared" si="40"/>
        <v>0</v>
      </c>
      <c r="U63" s="272">
        <f t="shared" si="40"/>
        <v>0</v>
      </c>
      <c r="V63" s="272">
        <f t="shared" si="40"/>
        <v>0</v>
      </c>
      <c r="W63" s="272">
        <f t="shared" si="40"/>
        <v>0</v>
      </c>
      <c r="X63" s="272">
        <f t="shared" si="40"/>
        <v>0</v>
      </c>
      <c r="Y63" s="272">
        <f t="shared" si="40"/>
        <v>0</v>
      </c>
      <c r="Z63" s="272">
        <f t="shared" si="40"/>
        <v>0</v>
      </c>
      <c r="AA63" s="272">
        <f t="shared" si="40"/>
        <v>0</v>
      </c>
      <c r="AB63" s="272">
        <f t="shared" si="40"/>
        <v>0</v>
      </c>
      <c r="AC63" s="272">
        <f t="shared" si="40"/>
        <v>0</v>
      </c>
      <c r="AD63" s="272">
        <f t="shared" si="40"/>
        <v>0</v>
      </c>
      <c r="AE63" s="272">
        <f t="shared" si="40"/>
        <v>0</v>
      </c>
      <c r="AF63" s="272">
        <f t="shared" si="40"/>
        <v>0</v>
      </c>
      <c r="AG63" s="272">
        <f t="shared" si="40"/>
        <v>0</v>
      </c>
      <c r="AH63" s="272">
        <f t="shared" si="40"/>
        <v>0</v>
      </c>
      <c r="AI63" s="272">
        <f t="shared" si="40"/>
        <v>0</v>
      </c>
      <c r="AJ63" s="272">
        <f t="shared" si="40"/>
        <v>0</v>
      </c>
      <c r="AK63" s="272">
        <f t="shared" si="40"/>
        <v>0</v>
      </c>
      <c r="AL63" s="272">
        <f t="shared" si="40"/>
        <v>0</v>
      </c>
      <c r="AM63" s="272">
        <f t="shared" si="40"/>
        <v>0</v>
      </c>
      <c r="AN63" s="272">
        <f t="shared" si="40"/>
        <v>0</v>
      </c>
      <c r="AO63" s="272">
        <f t="shared" si="40"/>
        <v>0</v>
      </c>
      <c r="AP63" s="272">
        <f t="shared" si="40"/>
        <v>0</v>
      </c>
      <c r="AQ63" s="272">
        <f t="shared" si="40"/>
        <v>0</v>
      </c>
      <c r="AR63" s="272">
        <f t="shared" si="40"/>
        <v>0</v>
      </c>
      <c r="AS63" s="272">
        <f t="shared" si="40"/>
        <v>0</v>
      </c>
      <c r="AT63" s="272">
        <f t="shared" si="40"/>
        <v>0</v>
      </c>
    </row>
    <row r="64" spans="1:46" ht="14.25" hidden="1" outlineLevel="1">
      <c r="A64" s="207" t="s">
        <v>410</v>
      </c>
      <c r="B64" s="208" t="s">
        <v>299</v>
      </c>
      <c r="C64" s="273">
        <v>0.13800000000000001</v>
      </c>
      <c r="D64" s="273"/>
      <c r="E64" s="207"/>
      <c r="F64" s="272">
        <f>($C$64*F35)+F26</f>
        <v>0</v>
      </c>
      <c r="G64" s="272">
        <f t="shared" ref="G64:AT64" si="41">($C$64*G35)+G26</f>
        <v>0</v>
      </c>
      <c r="H64" s="272">
        <f t="shared" si="41"/>
        <v>0</v>
      </c>
      <c r="I64" s="272">
        <f t="shared" si="41"/>
        <v>0</v>
      </c>
      <c r="J64" s="272">
        <f t="shared" si="41"/>
        <v>0</v>
      </c>
      <c r="K64" s="272">
        <f t="shared" si="41"/>
        <v>0</v>
      </c>
      <c r="L64" s="272">
        <f t="shared" si="41"/>
        <v>0</v>
      </c>
      <c r="M64" s="272">
        <f t="shared" si="41"/>
        <v>0</v>
      </c>
      <c r="N64" s="272">
        <f t="shared" si="41"/>
        <v>0</v>
      </c>
      <c r="O64" s="272">
        <f t="shared" si="41"/>
        <v>0</v>
      </c>
      <c r="P64" s="272">
        <f t="shared" si="41"/>
        <v>0</v>
      </c>
      <c r="Q64" s="272">
        <f t="shared" si="41"/>
        <v>0</v>
      </c>
      <c r="R64" s="272">
        <f t="shared" si="41"/>
        <v>0</v>
      </c>
      <c r="S64" s="272">
        <f t="shared" si="41"/>
        <v>0</v>
      </c>
      <c r="T64" s="272">
        <f t="shared" si="41"/>
        <v>0</v>
      </c>
      <c r="U64" s="272">
        <f t="shared" si="41"/>
        <v>0</v>
      </c>
      <c r="V64" s="272">
        <f t="shared" si="41"/>
        <v>0</v>
      </c>
      <c r="W64" s="272">
        <f t="shared" si="41"/>
        <v>0</v>
      </c>
      <c r="X64" s="272">
        <f t="shared" si="41"/>
        <v>0</v>
      </c>
      <c r="Y64" s="272">
        <f t="shared" si="41"/>
        <v>0</v>
      </c>
      <c r="Z64" s="272">
        <f t="shared" si="41"/>
        <v>0</v>
      </c>
      <c r="AA64" s="272">
        <f t="shared" si="41"/>
        <v>0</v>
      </c>
      <c r="AB64" s="272">
        <f t="shared" si="41"/>
        <v>0</v>
      </c>
      <c r="AC64" s="272">
        <f t="shared" si="41"/>
        <v>0</v>
      </c>
      <c r="AD64" s="272">
        <f t="shared" si="41"/>
        <v>0</v>
      </c>
      <c r="AE64" s="272">
        <f t="shared" si="41"/>
        <v>0</v>
      </c>
      <c r="AF64" s="272">
        <f t="shared" si="41"/>
        <v>0</v>
      </c>
      <c r="AG64" s="272">
        <f t="shared" si="41"/>
        <v>0</v>
      </c>
      <c r="AH64" s="272">
        <f t="shared" si="41"/>
        <v>0</v>
      </c>
      <c r="AI64" s="272">
        <f t="shared" si="41"/>
        <v>0</v>
      </c>
      <c r="AJ64" s="272">
        <f t="shared" si="41"/>
        <v>0</v>
      </c>
      <c r="AK64" s="272">
        <f t="shared" si="41"/>
        <v>0</v>
      </c>
      <c r="AL64" s="272">
        <f t="shared" si="41"/>
        <v>0</v>
      </c>
      <c r="AM64" s="272">
        <f t="shared" si="41"/>
        <v>0</v>
      </c>
      <c r="AN64" s="272">
        <f t="shared" si="41"/>
        <v>0</v>
      </c>
      <c r="AO64" s="272">
        <f t="shared" si="41"/>
        <v>0</v>
      </c>
      <c r="AP64" s="272">
        <f t="shared" si="41"/>
        <v>0</v>
      </c>
      <c r="AQ64" s="272">
        <f t="shared" si="41"/>
        <v>0</v>
      </c>
      <c r="AR64" s="272">
        <f t="shared" si="41"/>
        <v>0</v>
      </c>
      <c r="AS64" s="272">
        <f t="shared" si="41"/>
        <v>0</v>
      </c>
      <c r="AT64" s="272">
        <f t="shared" si="41"/>
        <v>0</v>
      </c>
    </row>
    <row r="65" collapsed="1"/>
  </sheetData>
  <mergeCells count="5">
    <mergeCell ref="A2:A3"/>
    <mergeCell ref="B2:B3"/>
    <mergeCell ref="C2:C3"/>
    <mergeCell ref="D2:D3"/>
    <mergeCell ref="A48:AT48"/>
  </mergeCells>
  <phoneticPr fontId="126" type="noConversion"/>
  <pageMargins left="0.19685039370078741" right="0.11811023622047245" top="0.27559055118110237" bottom="0.23622047244094491" header="0.15748031496062992" footer="0.11811023622047245"/>
  <pageSetup paperSize="9" scale="12" orientation="portrait" r:id="rId1"/>
  <headerFooter>
    <oddFooter>&amp;LSales Controlling&amp;R&amp;D</oddFooter>
  </headerFooter>
  <customProperties>
    <customPr name="_pios_id" r:id="rId2"/>
    <customPr name="EpmWorksheetKeyString_GUID" r:id="rId3"/>
  </customProperties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54A350-14A2-47CB-874A-0173F23F7632}">
  <sheetPr codeName="Tabelle17">
    <tabColor theme="9" tint="0.39997558519241921"/>
  </sheetPr>
  <dimension ref="A1:DE354"/>
  <sheetViews>
    <sheetView showZeros="0" zoomScale="90" zoomScaleNormal="90" workbookViewId="0">
      <selection activeCell="A25" sqref="A25"/>
    </sheetView>
  </sheetViews>
  <sheetFormatPr defaultColWidth="11.375" defaultRowHeight="13.5" outlineLevelCol="1"/>
  <cols>
    <col min="1" max="1" width="42.75" style="102" bestFit="1" customWidth="1"/>
    <col min="2" max="2" width="9.75" customWidth="1"/>
    <col min="3" max="3" width="10.375" customWidth="1" outlineLevel="1"/>
    <col min="4" max="6" width="9.75" customWidth="1" outlineLevel="1"/>
    <col min="7" max="7" width="10.75" customWidth="1" outlineLevel="1"/>
    <col min="8" max="8" width="9.875" customWidth="1" outlineLevel="1"/>
    <col min="9" max="10" width="10.375" customWidth="1" outlineLevel="1"/>
    <col min="11" max="11" width="11.625" customWidth="1" outlineLevel="1"/>
    <col min="12" max="12" width="11" customWidth="1" outlineLevel="1"/>
    <col min="13" max="13" width="11.75" customWidth="1" outlineLevel="1"/>
    <col min="14" max="14" width="14.25" customWidth="1" outlineLevel="1"/>
    <col min="15" max="15" width="10.375" bestFit="1" customWidth="1"/>
    <col min="16" max="16" width="10.375" customWidth="1" outlineLevel="1"/>
    <col min="17" max="19" width="9.75" customWidth="1" outlineLevel="1"/>
    <col min="20" max="20" width="10.375" customWidth="1" outlineLevel="1"/>
    <col min="21" max="21" width="10.25" customWidth="1" outlineLevel="1"/>
    <col min="22" max="25" width="9.75" customWidth="1" outlineLevel="1"/>
    <col min="26" max="26" width="10.625" customWidth="1" outlineLevel="1"/>
    <col min="27" max="27" width="10.25" customWidth="1" outlineLevel="1"/>
    <col min="28" max="28" width="9.75" customWidth="1"/>
    <col min="29" max="29" width="11.25" customWidth="1" outlineLevel="1"/>
    <col min="30" max="32" width="9.75" customWidth="1" outlineLevel="1"/>
    <col min="33" max="33" width="11" customWidth="1" outlineLevel="1"/>
    <col min="34" max="34" width="10.25" customWidth="1" outlineLevel="1"/>
    <col min="35" max="38" width="9.75" customWidth="1" outlineLevel="1"/>
    <col min="39" max="39" width="10.625" customWidth="1" outlineLevel="1"/>
    <col min="40" max="40" width="10.25" customWidth="1" outlineLevel="1"/>
    <col min="41" max="41" width="11.625" bestFit="1" customWidth="1"/>
    <col min="42" max="42" width="11.25" customWidth="1" outlineLevel="1"/>
    <col min="43" max="45" width="9.75" customWidth="1" outlineLevel="1"/>
    <col min="46" max="46" width="11.625" customWidth="1" outlineLevel="1"/>
    <col min="47" max="47" width="10.25" customWidth="1" outlineLevel="1"/>
    <col min="48" max="48" width="9.75" customWidth="1" outlineLevel="1"/>
    <col min="49" max="49" width="10.375" customWidth="1" outlineLevel="1"/>
    <col min="50" max="51" width="9.75" customWidth="1" outlineLevel="1"/>
    <col min="52" max="52" width="10.625" customWidth="1" outlineLevel="1"/>
    <col min="53" max="53" width="10.25" customWidth="1" outlineLevel="1"/>
    <col min="54" max="54" width="9.75" customWidth="1"/>
    <col min="55" max="55" width="11.75" customWidth="1" outlineLevel="1"/>
    <col min="56" max="58" width="9.75" customWidth="1" outlineLevel="1"/>
    <col min="59" max="59" width="11.625" customWidth="1" outlineLevel="1"/>
    <col min="60" max="60" width="10.25" customWidth="1" outlineLevel="1"/>
    <col min="61" max="61" width="9.75" customWidth="1" outlineLevel="1"/>
    <col min="62" max="62" width="10.375" customWidth="1" outlineLevel="1"/>
    <col min="63" max="64" width="9.75" customWidth="1" outlineLevel="1"/>
    <col min="65" max="65" width="10.625" customWidth="1" outlineLevel="1"/>
    <col min="66" max="66" width="10.25" customWidth="1" outlineLevel="1"/>
    <col min="67" max="67" width="9.75" customWidth="1"/>
    <col min="68" max="68" width="11.375" customWidth="1" outlineLevel="1"/>
    <col min="69" max="71" width="9.75" customWidth="1" outlineLevel="1"/>
    <col min="72" max="72" width="11.625" customWidth="1" outlineLevel="1"/>
    <col min="73" max="73" width="10.25" customWidth="1" outlineLevel="1"/>
    <col min="74" max="74" width="9.75" customWidth="1" outlineLevel="1"/>
    <col min="75" max="75" width="10.375" customWidth="1" outlineLevel="1"/>
    <col min="76" max="77" width="9.75" customWidth="1" outlineLevel="1"/>
    <col min="78" max="78" width="10.625" customWidth="1" outlineLevel="1"/>
    <col min="79" max="79" width="10.25" customWidth="1" outlineLevel="1"/>
    <col min="80" max="80" width="9.75" customWidth="1"/>
    <col min="81" max="81" width="11.25" customWidth="1" outlineLevel="1"/>
    <col min="82" max="84" width="9.75" customWidth="1" outlineLevel="1"/>
    <col min="85" max="85" width="11.625" customWidth="1" outlineLevel="1"/>
    <col min="86" max="86" width="10.25" customWidth="1" outlineLevel="1"/>
    <col min="87" max="87" width="9.75" customWidth="1" outlineLevel="1"/>
    <col min="88" max="88" width="10.375" customWidth="1" outlineLevel="1"/>
    <col min="89" max="89" width="9.75" customWidth="1" outlineLevel="1"/>
    <col min="90" max="90" width="9.875" customWidth="1" outlineLevel="1"/>
    <col min="91" max="91" width="10.625" customWidth="1" outlineLevel="1"/>
    <col min="92" max="92" width="10.25" customWidth="1" outlineLevel="1"/>
    <col min="93" max="93" width="11" bestFit="1" customWidth="1"/>
    <col min="94" max="94" width="10.75" bestFit="1" customWidth="1"/>
    <col min="95" max="97" width="9.75" customWidth="1"/>
    <col min="98" max="98" width="11.625" bestFit="1" customWidth="1"/>
    <col min="99" max="99" width="11" bestFit="1" customWidth="1"/>
    <col min="100" max="100" width="11.25" bestFit="1" customWidth="1"/>
    <col min="101" max="101" width="10.875" bestFit="1" customWidth="1"/>
    <col min="102" max="104" width="11" bestFit="1" customWidth="1"/>
    <col min="105" max="105" width="11.25" bestFit="1" customWidth="1"/>
    <col min="106" max="107" width="9.75" customWidth="1"/>
    <col min="108" max="108" width="12.75" style="348" bestFit="1" customWidth="1"/>
    <col min="109" max="109" width="12.75" bestFit="1" customWidth="1"/>
  </cols>
  <sheetData>
    <row r="1" spans="1:109" s="1" customFormat="1" ht="22.5">
      <c r="A1" s="89" t="s">
        <v>411</v>
      </c>
      <c r="DD1" s="172"/>
    </row>
    <row r="2" spans="1:109" s="1" customFormat="1" ht="16.5" customHeight="1">
      <c r="A2" s="714" t="s">
        <v>412</v>
      </c>
      <c r="B2" s="990"/>
      <c r="DD2" s="172"/>
    </row>
    <row r="3" spans="1:109" s="1" customFormat="1">
      <c r="A3" s="714" t="s">
        <v>413</v>
      </c>
      <c r="B3" s="990"/>
      <c r="DD3" s="172"/>
    </row>
    <row r="4" spans="1:109" s="1" customFormat="1" ht="22.5">
      <c r="A4" s="70"/>
      <c r="B4" s="90" t="s">
        <v>414</v>
      </c>
      <c r="C4" s="91"/>
      <c r="D4" s="91"/>
      <c r="E4" s="91"/>
      <c r="F4" s="91"/>
      <c r="G4" s="91"/>
      <c r="H4" s="91"/>
      <c r="I4" s="91"/>
      <c r="DA4" s="92"/>
      <c r="DD4" s="172"/>
    </row>
    <row r="5" spans="1:109" s="94" customFormat="1" ht="18.75">
      <c r="A5" s="93"/>
      <c r="B5" s="1138">
        <f>'Input Cost_MS2'!A22</f>
        <v>2026</v>
      </c>
      <c r="C5" s="1139"/>
      <c r="D5" s="1139"/>
      <c r="E5" s="1139"/>
      <c r="F5" s="1139"/>
      <c r="G5" s="1139"/>
      <c r="H5" s="1139"/>
      <c r="I5" s="1139"/>
      <c r="J5" s="1139"/>
      <c r="K5" s="1139"/>
      <c r="L5" s="1139"/>
      <c r="M5" s="1139"/>
      <c r="N5" s="1140"/>
      <c r="O5" s="1138">
        <f>B5+1</f>
        <v>2027</v>
      </c>
      <c r="P5" s="1139"/>
      <c r="Q5" s="1139"/>
      <c r="R5" s="1139"/>
      <c r="S5" s="1139"/>
      <c r="T5" s="1139"/>
      <c r="U5" s="1139"/>
      <c r="V5" s="1139"/>
      <c r="W5" s="1139"/>
      <c r="X5" s="1139"/>
      <c r="Y5" s="1139"/>
      <c r="Z5" s="1139"/>
      <c r="AA5" s="1140"/>
      <c r="AB5" s="1138">
        <f>O5+1</f>
        <v>2028</v>
      </c>
      <c r="AC5" s="1139"/>
      <c r="AD5" s="1139"/>
      <c r="AE5" s="1139"/>
      <c r="AF5" s="1139"/>
      <c r="AG5" s="1139"/>
      <c r="AH5" s="1139"/>
      <c r="AI5" s="1139"/>
      <c r="AJ5" s="1139"/>
      <c r="AK5" s="1139"/>
      <c r="AL5" s="1139"/>
      <c r="AM5" s="1139"/>
      <c r="AN5" s="1140"/>
      <c r="AO5" s="1138">
        <f>AB5+1</f>
        <v>2029</v>
      </c>
      <c r="AP5" s="1139"/>
      <c r="AQ5" s="1139"/>
      <c r="AR5" s="1139"/>
      <c r="AS5" s="1139"/>
      <c r="AT5" s="1139"/>
      <c r="AU5" s="1139"/>
      <c r="AV5" s="1139"/>
      <c r="AW5" s="1139"/>
      <c r="AX5" s="1139"/>
      <c r="AY5" s="1139"/>
      <c r="AZ5" s="1139"/>
      <c r="BA5" s="1140"/>
      <c r="BB5" s="1138">
        <f>AO5+1</f>
        <v>2030</v>
      </c>
      <c r="BC5" s="1139"/>
      <c r="BD5" s="1139"/>
      <c r="BE5" s="1139"/>
      <c r="BF5" s="1139"/>
      <c r="BG5" s="1139"/>
      <c r="BH5" s="1139"/>
      <c r="BI5" s="1139"/>
      <c r="BJ5" s="1139"/>
      <c r="BK5" s="1139"/>
      <c r="BL5" s="1139"/>
      <c r="BM5" s="1139"/>
      <c r="BN5" s="1140"/>
      <c r="BO5" s="1138">
        <f>BB5+1</f>
        <v>2031</v>
      </c>
      <c r="BP5" s="1139"/>
      <c r="BQ5" s="1139"/>
      <c r="BR5" s="1139"/>
      <c r="BS5" s="1139"/>
      <c r="BT5" s="1139"/>
      <c r="BU5" s="1139"/>
      <c r="BV5" s="1139"/>
      <c r="BW5" s="1139"/>
      <c r="BX5" s="1139"/>
      <c r="BY5" s="1139"/>
      <c r="BZ5" s="1139"/>
      <c r="CA5" s="1140"/>
      <c r="CB5" s="1138">
        <f>BO5+1</f>
        <v>2032</v>
      </c>
      <c r="CC5" s="1139"/>
      <c r="CD5" s="1139"/>
      <c r="CE5" s="1139"/>
      <c r="CF5" s="1139"/>
      <c r="CG5" s="1139"/>
      <c r="CH5" s="1139"/>
      <c r="CI5" s="1139"/>
      <c r="CJ5" s="1139"/>
      <c r="CK5" s="1139"/>
      <c r="CL5" s="1139"/>
      <c r="CM5" s="1139"/>
      <c r="CN5" s="1140"/>
      <c r="CO5" s="1141" t="s">
        <v>156</v>
      </c>
      <c r="CP5" s="1142"/>
      <c r="CQ5" s="1142"/>
      <c r="CR5" s="1142"/>
      <c r="CS5" s="1142"/>
      <c r="CT5" s="1142"/>
      <c r="CU5" s="1142"/>
      <c r="CV5" s="1142"/>
      <c r="CW5" s="1142"/>
      <c r="CX5" s="1142"/>
      <c r="CY5" s="1142"/>
      <c r="CZ5" s="1142"/>
      <c r="DA5" s="1142"/>
      <c r="DB5" s="1142"/>
      <c r="DC5" s="1143"/>
      <c r="DD5" s="346"/>
    </row>
    <row r="6" spans="1:109" s="101" customFormat="1" ht="54">
      <c r="A6" s="198" t="s">
        <v>293</v>
      </c>
      <c r="B6" s="95" t="s">
        <v>415</v>
      </c>
      <c r="C6" s="96" t="s">
        <v>416</v>
      </c>
      <c r="D6" s="97" t="s">
        <v>131</v>
      </c>
      <c r="E6" s="97" t="s">
        <v>417</v>
      </c>
      <c r="F6" s="97" t="s">
        <v>418</v>
      </c>
      <c r="G6" s="98" t="s">
        <v>419</v>
      </c>
      <c r="H6" s="97" t="s">
        <v>420</v>
      </c>
      <c r="I6" s="97" t="s">
        <v>421</v>
      </c>
      <c r="J6" s="97" t="s">
        <v>422</v>
      </c>
      <c r="K6" s="97" t="s">
        <v>254</v>
      </c>
      <c r="L6" s="97" t="s">
        <v>102</v>
      </c>
      <c r="M6" s="97" t="s">
        <v>398</v>
      </c>
      <c r="N6" s="99" t="s">
        <v>423</v>
      </c>
      <c r="O6" s="95" t="str">
        <f>B6</f>
        <v>Volume Product</v>
      </c>
      <c r="P6" s="96" t="str">
        <f t="shared" ref="P6:AA6" si="0">C6</f>
        <v>Price/pcs. (w/o reduction)</v>
      </c>
      <c r="Q6" s="97" t="str">
        <f t="shared" si="0"/>
        <v>Price/pcs.</v>
      </c>
      <c r="R6" s="97" t="str">
        <f t="shared" si="0"/>
        <v>HK3/pcs.</v>
      </c>
      <c r="S6" s="97" t="str">
        <f t="shared" si="0"/>
        <v>SK/pcs.</v>
      </c>
      <c r="T6" s="98" t="str">
        <f t="shared" si="0"/>
        <v>Sales (w/o reduction)</v>
      </c>
      <c r="U6" s="97" t="str">
        <f t="shared" si="0"/>
        <v>Sales</v>
      </c>
      <c r="V6" s="97" t="str">
        <f t="shared" si="0"/>
        <v>Ratio</v>
      </c>
      <c r="W6" s="97" t="str">
        <f t="shared" si="0"/>
        <v>Ratio kum.</v>
      </c>
      <c r="X6" s="97" t="str">
        <f t="shared" si="0"/>
        <v>HK3</v>
      </c>
      <c r="Y6" s="97" t="str">
        <f t="shared" si="0"/>
        <v>SK</v>
      </c>
      <c r="Z6" s="97" t="str">
        <f t="shared" si="0"/>
        <v>DB1</v>
      </c>
      <c r="AA6" s="99" t="str">
        <f t="shared" si="0"/>
        <v>DB4</v>
      </c>
      <c r="AB6" s="95" t="str">
        <f>O6</f>
        <v>Volume Product</v>
      </c>
      <c r="AC6" s="96" t="str">
        <f t="shared" ref="AC6:AN6" si="1">P6</f>
        <v>Price/pcs. (w/o reduction)</v>
      </c>
      <c r="AD6" s="97" t="str">
        <f t="shared" si="1"/>
        <v>Price/pcs.</v>
      </c>
      <c r="AE6" s="97" t="str">
        <f t="shared" si="1"/>
        <v>HK3/pcs.</v>
      </c>
      <c r="AF6" s="100" t="str">
        <f t="shared" si="1"/>
        <v>SK/pcs.</v>
      </c>
      <c r="AG6" s="98" t="str">
        <f t="shared" si="1"/>
        <v>Sales (w/o reduction)</v>
      </c>
      <c r="AH6" s="97" t="str">
        <f t="shared" si="1"/>
        <v>Sales</v>
      </c>
      <c r="AI6" s="97" t="str">
        <f t="shared" si="1"/>
        <v>Ratio</v>
      </c>
      <c r="AJ6" s="97" t="str">
        <f t="shared" si="1"/>
        <v>Ratio kum.</v>
      </c>
      <c r="AK6" s="97" t="str">
        <f t="shared" si="1"/>
        <v>HK3</v>
      </c>
      <c r="AL6" s="97" t="str">
        <f t="shared" si="1"/>
        <v>SK</v>
      </c>
      <c r="AM6" s="97" t="str">
        <f t="shared" si="1"/>
        <v>DB1</v>
      </c>
      <c r="AN6" s="99" t="str">
        <f t="shared" si="1"/>
        <v>DB4</v>
      </c>
      <c r="AO6" s="95" t="str">
        <f>AB6</f>
        <v>Volume Product</v>
      </c>
      <c r="AP6" s="96" t="str">
        <f t="shared" ref="AP6:BA6" si="2">AC6</f>
        <v>Price/pcs. (w/o reduction)</v>
      </c>
      <c r="AQ6" s="97" t="str">
        <f t="shared" si="2"/>
        <v>Price/pcs.</v>
      </c>
      <c r="AR6" s="97" t="str">
        <f t="shared" si="2"/>
        <v>HK3/pcs.</v>
      </c>
      <c r="AS6" s="97" t="str">
        <f t="shared" si="2"/>
        <v>SK/pcs.</v>
      </c>
      <c r="AT6" s="98" t="str">
        <f t="shared" si="2"/>
        <v>Sales (w/o reduction)</v>
      </c>
      <c r="AU6" s="97" t="str">
        <f t="shared" si="2"/>
        <v>Sales</v>
      </c>
      <c r="AV6" s="97" t="str">
        <f t="shared" si="2"/>
        <v>Ratio</v>
      </c>
      <c r="AW6" s="97" t="str">
        <f t="shared" si="2"/>
        <v>Ratio kum.</v>
      </c>
      <c r="AX6" s="97" t="str">
        <f t="shared" si="2"/>
        <v>HK3</v>
      </c>
      <c r="AY6" s="97" t="str">
        <f t="shared" si="2"/>
        <v>SK</v>
      </c>
      <c r="AZ6" s="97" t="str">
        <f t="shared" si="2"/>
        <v>DB1</v>
      </c>
      <c r="BA6" s="99" t="str">
        <f t="shared" si="2"/>
        <v>DB4</v>
      </c>
      <c r="BB6" s="95" t="str">
        <f>AO6</f>
        <v>Volume Product</v>
      </c>
      <c r="BC6" s="96" t="str">
        <f t="shared" ref="BC6:BN6" si="3">AP6</f>
        <v>Price/pcs. (w/o reduction)</v>
      </c>
      <c r="BD6" s="97" t="str">
        <f t="shared" si="3"/>
        <v>Price/pcs.</v>
      </c>
      <c r="BE6" s="97" t="str">
        <f t="shared" si="3"/>
        <v>HK3/pcs.</v>
      </c>
      <c r="BF6" s="97" t="str">
        <f t="shared" si="3"/>
        <v>SK/pcs.</v>
      </c>
      <c r="BG6" s="98" t="str">
        <f t="shared" si="3"/>
        <v>Sales (w/o reduction)</v>
      </c>
      <c r="BH6" s="97" t="str">
        <f t="shared" si="3"/>
        <v>Sales</v>
      </c>
      <c r="BI6" s="97" t="str">
        <f t="shared" si="3"/>
        <v>Ratio</v>
      </c>
      <c r="BJ6" s="97" t="str">
        <f t="shared" si="3"/>
        <v>Ratio kum.</v>
      </c>
      <c r="BK6" s="97" t="str">
        <f t="shared" si="3"/>
        <v>HK3</v>
      </c>
      <c r="BL6" s="97" t="str">
        <f t="shared" si="3"/>
        <v>SK</v>
      </c>
      <c r="BM6" s="97" t="str">
        <f t="shared" si="3"/>
        <v>DB1</v>
      </c>
      <c r="BN6" s="99" t="str">
        <f t="shared" si="3"/>
        <v>DB4</v>
      </c>
      <c r="BO6" s="95" t="str">
        <f>BB6</f>
        <v>Volume Product</v>
      </c>
      <c r="BP6" s="96" t="str">
        <f t="shared" ref="BP6:CA6" si="4">BC6</f>
        <v>Price/pcs. (w/o reduction)</v>
      </c>
      <c r="BQ6" s="97" t="str">
        <f t="shared" si="4"/>
        <v>Price/pcs.</v>
      </c>
      <c r="BR6" s="97" t="str">
        <f t="shared" si="4"/>
        <v>HK3/pcs.</v>
      </c>
      <c r="BS6" s="97" t="str">
        <f t="shared" si="4"/>
        <v>SK/pcs.</v>
      </c>
      <c r="BT6" s="98" t="str">
        <f t="shared" si="4"/>
        <v>Sales (w/o reduction)</v>
      </c>
      <c r="BU6" s="97" t="str">
        <f t="shared" si="4"/>
        <v>Sales</v>
      </c>
      <c r="BV6" s="97" t="str">
        <f t="shared" si="4"/>
        <v>Ratio</v>
      </c>
      <c r="BW6" s="97" t="str">
        <f t="shared" si="4"/>
        <v>Ratio kum.</v>
      </c>
      <c r="BX6" s="97" t="str">
        <f t="shared" si="4"/>
        <v>HK3</v>
      </c>
      <c r="BY6" s="97" t="str">
        <f t="shared" si="4"/>
        <v>SK</v>
      </c>
      <c r="BZ6" s="97" t="str">
        <f t="shared" si="4"/>
        <v>DB1</v>
      </c>
      <c r="CA6" s="99" t="str">
        <f t="shared" si="4"/>
        <v>DB4</v>
      </c>
      <c r="CB6" s="95" t="str">
        <f>BO6</f>
        <v>Volume Product</v>
      </c>
      <c r="CC6" s="96" t="str">
        <f t="shared" ref="CC6:CN6" si="5">BP6</f>
        <v>Price/pcs. (w/o reduction)</v>
      </c>
      <c r="CD6" s="97" t="str">
        <f t="shared" si="5"/>
        <v>Price/pcs.</v>
      </c>
      <c r="CE6" s="97" t="str">
        <f t="shared" si="5"/>
        <v>HK3/pcs.</v>
      </c>
      <c r="CF6" s="97" t="str">
        <f t="shared" si="5"/>
        <v>SK/pcs.</v>
      </c>
      <c r="CG6" s="98" t="str">
        <f t="shared" si="5"/>
        <v>Sales (w/o reduction)</v>
      </c>
      <c r="CH6" s="97" t="str">
        <f t="shared" si="5"/>
        <v>Sales</v>
      </c>
      <c r="CI6" s="97" t="str">
        <f t="shared" si="5"/>
        <v>Ratio</v>
      </c>
      <c r="CJ6" s="97" t="str">
        <f t="shared" si="5"/>
        <v>Ratio kum.</v>
      </c>
      <c r="CK6" s="97" t="str">
        <f t="shared" si="5"/>
        <v>HK3</v>
      </c>
      <c r="CL6" s="97" t="str">
        <f t="shared" si="5"/>
        <v>SK</v>
      </c>
      <c r="CM6" s="97" t="str">
        <f t="shared" si="5"/>
        <v>DB1</v>
      </c>
      <c r="CN6" s="99" t="str">
        <f t="shared" si="5"/>
        <v>DB4</v>
      </c>
      <c r="CO6" s="95" t="str">
        <f>CB6</f>
        <v>Volume Product</v>
      </c>
      <c r="CP6" s="96" t="str">
        <f t="shared" ref="CP6:DA6" si="6">CC6</f>
        <v>Price/pcs. (w/o reduction)</v>
      </c>
      <c r="CQ6" s="97" t="str">
        <f t="shared" si="6"/>
        <v>Price/pcs.</v>
      </c>
      <c r="CR6" s="97" t="str">
        <f t="shared" si="6"/>
        <v>HK3/pcs.</v>
      </c>
      <c r="CS6" s="97" t="str">
        <f t="shared" si="6"/>
        <v>SK/pcs.</v>
      </c>
      <c r="CT6" s="98" t="str">
        <f t="shared" si="6"/>
        <v>Sales (w/o reduction)</v>
      </c>
      <c r="CU6" s="97" t="str">
        <f t="shared" si="6"/>
        <v>Sales</v>
      </c>
      <c r="CV6" s="97" t="str">
        <f t="shared" si="6"/>
        <v>Ratio</v>
      </c>
      <c r="CW6" s="97" t="str">
        <f t="shared" si="6"/>
        <v>Ratio kum.</v>
      </c>
      <c r="CX6" s="97" t="str">
        <f t="shared" si="6"/>
        <v>HK3</v>
      </c>
      <c r="CY6" s="97" t="str">
        <f t="shared" si="6"/>
        <v>SK</v>
      </c>
      <c r="CZ6" s="97" t="str">
        <f t="shared" si="6"/>
        <v>DB1</v>
      </c>
      <c r="DA6" s="99" t="str">
        <f t="shared" si="6"/>
        <v>DB4</v>
      </c>
      <c r="DB6" s="97" t="str">
        <f>CZ6</f>
        <v>DB1</v>
      </c>
      <c r="DC6" s="99" t="str">
        <f>DA6</f>
        <v>DB4</v>
      </c>
      <c r="DD6" s="347"/>
    </row>
    <row r="7" spans="1:109">
      <c r="A7" s="446">
        <f>'Input Cost_MS2'!$D$11</f>
        <v>0</v>
      </c>
      <c r="B7" s="1080">
        <f>'Input Cost_MS2'!D$13</f>
        <v>0</v>
      </c>
      <c r="C7" s="656">
        <f>'Input Cost_MS2'!D$117/100</f>
        <v>0</v>
      </c>
      <c r="D7" s="969">
        <f>((C7-B2)*(1+'Input Cost_MS2'!D$22))+B2</f>
        <v>0</v>
      </c>
      <c r="E7" s="275">
        <f>(Kalkulation_MS2!$F$26)/100</f>
        <v>0</v>
      </c>
      <c r="F7" s="275">
        <f>(Kalkulation_MS2!$F$35)/100</f>
        <v>0</v>
      </c>
      <c r="G7" s="103">
        <f>B7*C7</f>
        <v>0</v>
      </c>
      <c r="H7" s="104">
        <f>B7*D7</f>
        <v>0</v>
      </c>
      <c r="I7" s="104">
        <f>H7-G7</f>
        <v>0</v>
      </c>
      <c r="J7" s="104">
        <f>I7</f>
        <v>0</v>
      </c>
      <c r="K7" s="104">
        <f>B7*E7</f>
        <v>0</v>
      </c>
      <c r="L7" s="104">
        <f>B7*F7</f>
        <v>0</v>
      </c>
      <c r="M7" s="104">
        <f>H7-K7</f>
        <v>0</v>
      </c>
      <c r="N7" s="105">
        <f>H7-L7</f>
        <v>0</v>
      </c>
      <c r="O7" s="38">
        <f>'Input Cost_MS2'!D$14</f>
        <v>0</v>
      </c>
      <c r="P7" s="122">
        <f>C7</f>
        <v>0</v>
      </c>
      <c r="Q7" s="971">
        <f>((D7-B2)*(1+'Input Cost_MS2'!$D23))+B2</f>
        <v>0</v>
      </c>
      <c r="R7" s="108">
        <f>E7</f>
        <v>0</v>
      </c>
      <c r="S7" s="108">
        <f>F7</f>
        <v>0</v>
      </c>
      <c r="T7" s="103">
        <f>P7*O7</f>
        <v>0</v>
      </c>
      <c r="U7" s="104">
        <f>Q7*O7</f>
        <v>0</v>
      </c>
      <c r="V7" s="104">
        <f>(Q7-D7)*O7</f>
        <v>0</v>
      </c>
      <c r="W7" s="104">
        <f>(Q7-P7)*O7</f>
        <v>0</v>
      </c>
      <c r="X7" s="104">
        <f t="shared" ref="X7:X46" si="7">R7*O7</f>
        <v>0</v>
      </c>
      <c r="Y7" s="104">
        <f>S7*O7</f>
        <v>0</v>
      </c>
      <c r="Z7" s="104">
        <f t="shared" ref="Z7:Z46" si="8">U7-X7</f>
        <v>0</v>
      </c>
      <c r="AA7" s="105">
        <f>U7-Y7</f>
        <v>0</v>
      </c>
      <c r="AB7" s="1080">
        <f>'Input Cost_MS2'!D$15</f>
        <v>0</v>
      </c>
      <c r="AC7" s="107">
        <f>P7</f>
        <v>0</v>
      </c>
      <c r="AD7" s="971">
        <f>((Q7-B2)*(1+'Input Cost_MS2'!$D24))+B2</f>
        <v>0</v>
      </c>
      <c r="AE7" s="108">
        <f>R7</f>
        <v>0</v>
      </c>
      <c r="AF7" s="108">
        <f>S7</f>
        <v>0</v>
      </c>
      <c r="AG7" s="103">
        <f>AC7*AB7</f>
        <v>0</v>
      </c>
      <c r="AH7" s="104">
        <f>AD7*AB7</f>
        <v>0</v>
      </c>
      <c r="AI7" s="104">
        <f>(AD7-Q7)*AB7</f>
        <v>0</v>
      </c>
      <c r="AJ7" s="104">
        <f>(AD7-AC7)*AB7</f>
        <v>0</v>
      </c>
      <c r="AK7" s="104">
        <f t="shared" ref="AK7:AK46" si="9">AE7*AB7</f>
        <v>0</v>
      </c>
      <c r="AL7" s="104">
        <f>AF7*AB7</f>
        <v>0</v>
      </c>
      <c r="AM7" s="109">
        <f t="shared" ref="AM7:AM46" si="10">AH7-AK7</f>
        <v>0</v>
      </c>
      <c r="AN7" s="105">
        <f>AH7-AL7</f>
        <v>0</v>
      </c>
      <c r="AO7" s="38">
        <f>'Input Cost_MS2'!D$16</f>
        <v>0</v>
      </c>
      <c r="AP7" s="107">
        <f>AC7</f>
        <v>0</v>
      </c>
      <c r="AQ7" s="971">
        <f>((AD7-B2)*(1+'Input Cost_MS2'!$D25))+B2</f>
        <v>0</v>
      </c>
      <c r="AR7" s="108">
        <f>AE7</f>
        <v>0</v>
      </c>
      <c r="AS7" s="108">
        <f>AF7</f>
        <v>0</v>
      </c>
      <c r="AT7" s="103">
        <f>AP7*AO7</f>
        <v>0</v>
      </c>
      <c r="AU7" s="104">
        <f>AQ7*AO7</f>
        <v>0</v>
      </c>
      <c r="AV7" s="104">
        <f>(AQ7-AD7)*AO7</f>
        <v>0</v>
      </c>
      <c r="AW7" s="104">
        <f>(AQ7-AP7)*AO7</f>
        <v>0</v>
      </c>
      <c r="AX7" s="104">
        <f t="shared" ref="AX7:AX46" si="11">AR7*AO7</f>
        <v>0</v>
      </c>
      <c r="AY7" s="104">
        <f>AS7*AO7</f>
        <v>0</v>
      </c>
      <c r="AZ7" s="104">
        <f t="shared" ref="AZ7:AZ46" si="12">AU7-AX7</f>
        <v>0</v>
      </c>
      <c r="BA7" s="105">
        <f>AU7-AY7</f>
        <v>0</v>
      </c>
      <c r="BB7" s="38">
        <f>'Input Cost_MS2'!D$17</f>
        <v>0</v>
      </c>
      <c r="BC7" s="107">
        <f>AP7</f>
        <v>0</v>
      </c>
      <c r="BD7" s="971">
        <f>((AQ7-B2)*(1+'Input Cost_MS2'!$D26))+B2</f>
        <v>0</v>
      </c>
      <c r="BE7" s="108">
        <f>AR7</f>
        <v>0</v>
      </c>
      <c r="BF7" s="108">
        <f>AS7</f>
        <v>0</v>
      </c>
      <c r="BG7" s="103">
        <f>BC7*BB7</f>
        <v>0</v>
      </c>
      <c r="BH7" s="104">
        <f>BD7*BB7</f>
        <v>0</v>
      </c>
      <c r="BI7" s="104">
        <f>(BD7-AQ7)*BB7</f>
        <v>0</v>
      </c>
      <c r="BJ7" s="104">
        <f>(BD7-BC7)*BB7</f>
        <v>0</v>
      </c>
      <c r="BK7" s="262">
        <f t="shared" ref="BK7:BK46" si="13">BE7*BB7</f>
        <v>0</v>
      </c>
      <c r="BL7" s="104">
        <f>BF7*BB7</f>
        <v>0</v>
      </c>
      <c r="BM7" s="104">
        <f t="shared" ref="BM7:BM46" si="14">BH7-BK7</f>
        <v>0</v>
      </c>
      <c r="BN7" s="105">
        <f>BH7-BL7</f>
        <v>0</v>
      </c>
      <c r="BO7" s="38">
        <f>'Input Cost_MS2'!D$18</f>
        <v>0</v>
      </c>
      <c r="BP7" s="107">
        <f>BC7</f>
        <v>0</v>
      </c>
      <c r="BQ7" s="971">
        <f>((BD7-B2)*(1+'Input Cost_MS2'!$D27))+B2</f>
        <v>0</v>
      </c>
      <c r="BR7" s="108">
        <f>BE7</f>
        <v>0</v>
      </c>
      <c r="BS7" s="108">
        <f>BF7</f>
        <v>0</v>
      </c>
      <c r="BT7" s="103">
        <f>BP7*BO7</f>
        <v>0</v>
      </c>
      <c r="BU7" s="104">
        <f>BQ7*BO7</f>
        <v>0</v>
      </c>
      <c r="BV7" s="104">
        <f>(BQ7-BD7)*BO7</f>
        <v>0</v>
      </c>
      <c r="BW7" s="104">
        <f>(BQ7-BP7)*BO7</f>
        <v>0</v>
      </c>
      <c r="BX7" s="262">
        <f t="shared" ref="BX7:BX46" si="15">BR7*BO7</f>
        <v>0</v>
      </c>
      <c r="BY7" s="104">
        <f>BS7*BO7</f>
        <v>0</v>
      </c>
      <c r="BZ7" s="104">
        <f t="shared" ref="BZ7:BZ46" si="16">BU7-BX7</f>
        <v>0</v>
      </c>
      <c r="CA7" s="105">
        <f>BU7-BY7</f>
        <v>0</v>
      </c>
      <c r="CB7" s="38">
        <f>'Input Cost_MS2'!D$19</f>
        <v>0</v>
      </c>
      <c r="CC7" s="107">
        <f>BP7</f>
        <v>0</v>
      </c>
      <c r="CD7" s="971">
        <f>((BQ7-B2)*(1+'Input Cost_MS2'!$D28))+B2</f>
        <v>0</v>
      </c>
      <c r="CE7" s="108">
        <f>BR7</f>
        <v>0</v>
      </c>
      <c r="CF7" s="108">
        <f>BS7</f>
        <v>0</v>
      </c>
      <c r="CG7" s="103">
        <f>CC7*CB7</f>
        <v>0</v>
      </c>
      <c r="CH7" s="104">
        <f>CD7*CB7</f>
        <v>0</v>
      </c>
      <c r="CI7" s="104">
        <f>(CD7-BQ7)*CB7</f>
        <v>0</v>
      </c>
      <c r="CJ7" s="104">
        <f>(CD7-CC7)*CB7</f>
        <v>0</v>
      </c>
      <c r="CK7" s="262">
        <f t="shared" ref="CK7:CK46" si="17">CE7*CB7</f>
        <v>0</v>
      </c>
      <c r="CL7" s="104">
        <f>CF7*CB7</f>
        <v>0</v>
      </c>
      <c r="CM7" s="104">
        <f t="shared" ref="CM7:CM46" si="18">CH7-CK7</f>
        <v>0</v>
      </c>
      <c r="CN7" s="105">
        <f>CH7-CL7</f>
        <v>0</v>
      </c>
      <c r="CO7" s="110">
        <f>B7+O7+AB7+AO7+BB7+BO7+CB7</f>
        <v>0</v>
      </c>
      <c r="CP7" s="111">
        <f>$C7</f>
        <v>0</v>
      </c>
      <c r="CQ7" s="112" t="str">
        <f>IF(CO7=0,"",CU7/CO7)</f>
        <v/>
      </c>
      <c r="CR7" s="113" t="str">
        <f>IF(CO7=0,"",CX7/CO7)</f>
        <v/>
      </c>
      <c r="CS7" s="113" t="str">
        <f>IF(CO7=0,"",CY7/CO7)</f>
        <v/>
      </c>
      <c r="CT7" s="114">
        <f t="shared" ref="CT7:CY22" si="19">G7+T7+AG7+AT7+BG7+BT7+CG7</f>
        <v>0</v>
      </c>
      <c r="CU7" s="115">
        <f t="shared" si="19"/>
        <v>0</v>
      </c>
      <c r="CV7" s="115">
        <f t="shared" si="19"/>
        <v>0</v>
      </c>
      <c r="CW7" s="115">
        <f t="shared" si="19"/>
        <v>0</v>
      </c>
      <c r="CX7" s="115">
        <f t="shared" si="19"/>
        <v>0</v>
      </c>
      <c r="CY7" s="115">
        <f t="shared" si="19"/>
        <v>0</v>
      </c>
      <c r="CZ7" s="115">
        <f t="shared" ref="CZ7:CZ46" si="20">CU7-CX7</f>
        <v>0</v>
      </c>
      <c r="DA7" s="116">
        <f>CU7-CY7</f>
        <v>0</v>
      </c>
      <c r="DB7" s="117" t="str">
        <f>IF(CU7=0,"",CZ7/CU7)</f>
        <v/>
      </c>
      <c r="DC7" s="118" t="str">
        <f>IF(CU7=0,"",DA7/CU7)</f>
        <v/>
      </c>
      <c r="DD7" s="348">
        <f>$CO7*'Input Cost_MS2'!$D109</f>
        <v>0</v>
      </c>
      <c r="DE7" s="348">
        <f>$CO7*'Input Cost_MS2'!$D110</f>
        <v>0</v>
      </c>
    </row>
    <row r="8" spans="1:109">
      <c r="A8" s="447">
        <f>'Input Cost_MS2'!$E$11</f>
        <v>0</v>
      </c>
      <c r="B8" s="194">
        <f>'Input Cost_MS2'!E$13</f>
        <v>0</v>
      </c>
      <c r="C8" s="657">
        <f>'Input Cost_MS2'!E$117/100</f>
        <v>0</v>
      </c>
      <c r="D8" s="970">
        <f>((C8-B3)*(1+'Input Cost_MS2'!E$22))+B3</f>
        <v>0</v>
      </c>
      <c r="E8" s="197">
        <f>(Kalkulation_MS2!$G$26)/100</f>
        <v>0</v>
      </c>
      <c r="F8" s="197">
        <f>(Kalkulation_MS2!$G$35)/100</f>
        <v>0</v>
      </c>
      <c r="G8" s="119">
        <f t="shared" ref="G8:G46" si="21">B8*C8</f>
        <v>0</v>
      </c>
      <c r="H8" s="120">
        <f t="shared" ref="H8:H46" si="22">B8*D8</f>
        <v>0</v>
      </c>
      <c r="I8" s="120">
        <f t="shared" ref="I8:I46" si="23">H8-G8</f>
        <v>0</v>
      </c>
      <c r="J8" s="120">
        <f t="shared" ref="J8:J46" si="24">I8</f>
        <v>0</v>
      </c>
      <c r="K8" s="120">
        <f t="shared" ref="K8:K46" si="25">B8*E8</f>
        <v>0</v>
      </c>
      <c r="L8" s="120">
        <f t="shared" ref="L8:L46" si="26">B8*F8</f>
        <v>0</v>
      </c>
      <c r="M8" s="120">
        <f t="shared" ref="M8:M46" si="27">H8-K8</f>
        <v>0</v>
      </c>
      <c r="N8" s="121">
        <f t="shared" ref="N8:N46" si="28">H8-L8</f>
        <v>0</v>
      </c>
      <c r="O8" s="194">
        <f>'Input Cost_MS2'!E$14</f>
        <v>0</v>
      </c>
      <c r="P8" s="122">
        <f t="shared" ref="P8:P46" si="29">C8</f>
        <v>0</v>
      </c>
      <c r="Q8" s="970">
        <f>((D8-B3)*(1+'Input Cost_MS2'!$E23))+B3</f>
        <v>0</v>
      </c>
      <c r="R8" s="124">
        <f t="shared" ref="R8:S23" si="30">E8</f>
        <v>0</v>
      </c>
      <c r="S8" s="124">
        <f t="shared" si="30"/>
        <v>0</v>
      </c>
      <c r="T8" s="119">
        <f t="shared" ref="T8:T46" si="31">P8*O8</f>
        <v>0</v>
      </c>
      <c r="U8" s="120">
        <f t="shared" ref="U8:U46" si="32">Q8*O8</f>
        <v>0</v>
      </c>
      <c r="V8" s="120">
        <f t="shared" ref="V8:V46" si="33">(Q8-D8)*O8</f>
        <v>0</v>
      </c>
      <c r="W8" s="120">
        <f t="shared" ref="W8:W46" si="34">(Q8-P8)*O8</f>
        <v>0</v>
      </c>
      <c r="X8" s="120">
        <f t="shared" si="7"/>
        <v>0</v>
      </c>
      <c r="Y8" s="120">
        <f t="shared" ref="Y8:Y46" si="35">S8*O8</f>
        <v>0</v>
      </c>
      <c r="Z8" s="120">
        <f t="shared" si="8"/>
        <v>0</v>
      </c>
      <c r="AA8" s="121">
        <f t="shared" ref="AA8:AA46" si="36">U8-Y8</f>
        <v>0</v>
      </c>
      <c r="AB8" s="194">
        <f>'Input Cost_MS2'!E$15</f>
        <v>0</v>
      </c>
      <c r="AC8" s="122">
        <f t="shared" ref="AC8:AC46" si="37">P8</f>
        <v>0</v>
      </c>
      <c r="AD8" s="970">
        <f>((Q8-B3)*(1+'Input Cost_MS2'!$E24))+B3</f>
        <v>0</v>
      </c>
      <c r="AE8" s="124">
        <f t="shared" ref="AE8:AF23" si="38">R8</f>
        <v>0</v>
      </c>
      <c r="AF8" s="124">
        <f t="shared" si="38"/>
        <v>0</v>
      </c>
      <c r="AG8" s="119">
        <f t="shared" ref="AG8:AG46" si="39">AC8*AB8</f>
        <v>0</v>
      </c>
      <c r="AH8" s="120">
        <f t="shared" ref="AH8:AH46" si="40">AD8*AB8</f>
        <v>0</v>
      </c>
      <c r="AI8" s="120">
        <f t="shared" ref="AI8:AI46" si="41">(AD8-Q8)*AB8</f>
        <v>0</v>
      </c>
      <c r="AJ8" s="120">
        <f t="shared" ref="AJ8:AJ46" si="42">(AD8-AC8)*AB8</f>
        <v>0</v>
      </c>
      <c r="AK8" s="120">
        <f t="shared" si="9"/>
        <v>0</v>
      </c>
      <c r="AL8" s="120">
        <f t="shared" ref="AL8:AL46" si="43">AF8*AB8</f>
        <v>0</v>
      </c>
      <c r="AM8" s="125">
        <f t="shared" si="10"/>
        <v>0</v>
      </c>
      <c r="AN8" s="121">
        <f t="shared" ref="AN8:AN46" si="44">AH8-AL8</f>
        <v>0</v>
      </c>
      <c r="AO8" s="194">
        <f>'Input Cost_MS2'!E$16</f>
        <v>0</v>
      </c>
      <c r="AP8" s="122">
        <f t="shared" ref="AP8:AP46" si="45">AC8</f>
        <v>0</v>
      </c>
      <c r="AQ8" s="970">
        <f>((AD8-B3)*(1+'Input Cost_MS2'!$E25))+B3</f>
        <v>0</v>
      </c>
      <c r="AR8" s="124">
        <f t="shared" ref="AR8:AS23" si="46">AE8</f>
        <v>0</v>
      </c>
      <c r="AS8" s="124">
        <f t="shared" si="46"/>
        <v>0</v>
      </c>
      <c r="AT8" s="119">
        <f t="shared" ref="AT8:AT46" si="47">AP8*AO8</f>
        <v>0</v>
      </c>
      <c r="AU8" s="120">
        <f t="shared" ref="AU8:AU46" si="48">AQ8*AO8</f>
        <v>0</v>
      </c>
      <c r="AV8" s="120">
        <f t="shared" ref="AV8:AV46" si="49">(AQ8-AD8)*AO8</f>
        <v>0</v>
      </c>
      <c r="AW8" s="120">
        <f t="shared" ref="AW8:AW46" si="50">(AQ8-AP8)*AO8</f>
        <v>0</v>
      </c>
      <c r="AX8" s="120">
        <f t="shared" si="11"/>
        <v>0</v>
      </c>
      <c r="AY8" s="120">
        <f t="shared" ref="AY8:AY46" si="51">AS8*AO8</f>
        <v>0</v>
      </c>
      <c r="AZ8" s="120">
        <f t="shared" si="12"/>
        <v>0</v>
      </c>
      <c r="BA8" s="121">
        <f t="shared" ref="BA8:BA46" si="52">AU8-AY8</f>
        <v>0</v>
      </c>
      <c r="BB8" s="194">
        <f>'Input Cost_MS2'!E$17</f>
        <v>0</v>
      </c>
      <c r="BC8" s="122">
        <f t="shared" ref="BC8:BC46" si="53">AP8</f>
        <v>0</v>
      </c>
      <c r="BD8" s="970">
        <f>((AQ8-B3)*(1+'Input Cost_MS2'!$E26))+B3</f>
        <v>0</v>
      </c>
      <c r="BE8" s="124">
        <f t="shared" ref="BE8:BF23" si="54">AR8</f>
        <v>0</v>
      </c>
      <c r="BF8" s="124">
        <f t="shared" si="54"/>
        <v>0</v>
      </c>
      <c r="BG8" s="119">
        <f t="shared" ref="BG8:BG46" si="55">BC8*BB8</f>
        <v>0</v>
      </c>
      <c r="BH8" s="120">
        <f t="shared" ref="BH8:BH46" si="56">BD8*BB8</f>
        <v>0</v>
      </c>
      <c r="BI8" s="120">
        <f t="shared" ref="BI8:BI46" si="57">(BD8-AQ8)*BB8</f>
        <v>0</v>
      </c>
      <c r="BJ8" s="120">
        <f t="shared" ref="BJ8:BJ46" si="58">(BD8-BC8)*BB8</f>
        <v>0</v>
      </c>
      <c r="BK8" s="263">
        <f t="shared" si="13"/>
        <v>0</v>
      </c>
      <c r="BL8" s="120">
        <f t="shared" ref="BL8:BL46" si="59">BF8*BB8</f>
        <v>0</v>
      </c>
      <c r="BM8" s="120">
        <f t="shared" si="14"/>
        <v>0</v>
      </c>
      <c r="BN8" s="121">
        <f t="shared" ref="BN8:BN46" si="60">BH8-BL8</f>
        <v>0</v>
      </c>
      <c r="BO8" s="194">
        <f>'Input Cost_MS2'!E$18</f>
        <v>0</v>
      </c>
      <c r="BP8" s="122">
        <f t="shared" ref="BP8:BP46" si="61">BC8</f>
        <v>0</v>
      </c>
      <c r="BQ8" s="970">
        <f>((BD8-B3)*(1+'Input Cost_MS2'!$E27))+B3</f>
        <v>0</v>
      </c>
      <c r="BR8" s="124">
        <f t="shared" ref="BR8:BS23" si="62">BE8</f>
        <v>0</v>
      </c>
      <c r="BS8" s="124">
        <f t="shared" si="62"/>
        <v>0</v>
      </c>
      <c r="BT8" s="119">
        <f t="shared" ref="BT8:BT46" si="63">BP8*BO8</f>
        <v>0</v>
      </c>
      <c r="BU8" s="120">
        <f t="shared" ref="BU8:BU46" si="64">BQ8*BO8</f>
        <v>0</v>
      </c>
      <c r="BV8" s="120">
        <f t="shared" ref="BV8:BV46" si="65">(BQ8-BD8)*BO8</f>
        <v>0</v>
      </c>
      <c r="BW8" s="120">
        <f t="shared" ref="BW8:BW46" si="66">(BQ8-BP8)*BO8</f>
        <v>0</v>
      </c>
      <c r="BX8" s="263">
        <f t="shared" si="15"/>
        <v>0</v>
      </c>
      <c r="BY8" s="120">
        <f t="shared" ref="BY8:BY46" si="67">BS8*BO8</f>
        <v>0</v>
      </c>
      <c r="BZ8" s="120">
        <f t="shared" si="16"/>
        <v>0</v>
      </c>
      <c r="CA8" s="121">
        <f t="shared" ref="CA8:CA46" si="68">BU8-BY8</f>
        <v>0</v>
      </c>
      <c r="CB8" s="194">
        <f>'Input Cost_MS2'!E$19</f>
        <v>0</v>
      </c>
      <c r="CC8" s="122">
        <f t="shared" ref="CC8:CC46" si="69">BP8</f>
        <v>0</v>
      </c>
      <c r="CD8" s="970">
        <f>((BQ8-B3)*(1+'Input Cost_MS2'!$E28))+B3</f>
        <v>0</v>
      </c>
      <c r="CE8" s="124">
        <f t="shared" ref="CE8:CF23" si="70">BR8</f>
        <v>0</v>
      </c>
      <c r="CF8" s="124">
        <f t="shared" si="70"/>
        <v>0</v>
      </c>
      <c r="CG8" s="119">
        <f t="shared" ref="CG8:CG46" si="71">CC8*CB8</f>
        <v>0</v>
      </c>
      <c r="CH8" s="120">
        <f t="shared" ref="CH8:CH46" si="72">CD8*CB8</f>
        <v>0</v>
      </c>
      <c r="CI8" s="120">
        <f t="shared" ref="CI8:CI46" si="73">(CD8-BQ8)*CB8</f>
        <v>0</v>
      </c>
      <c r="CJ8" s="120">
        <f t="shared" ref="CJ8:CJ46" si="74">(CD8-CC8)*CB8</f>
        <v>0</v>
      </c>
      <c r="CK8" s="263">
        <f t="shared" si="17"/>
        <v>0</v>
      </c>
      <c r="CL8" s="120">
        <f t="shared" ref="CL8:CL46" si="75">CF8*CB8</f>
        <v>0</v>
      </c>
      <c r="CM8" s="120">
        <f t="shared" si="18"/>
        <v>0</v>
      </c>
      <c r="CN8" s="121">
        <f t="shared" ref="CN8:CN46" si="76">CH8-CL8</f>
        <v>0</v>
      </c>
      <c r="CO8" s="260">
        <f t="shared" ref="CO8:CO46" si="77">B8+O8+AB8+AO8+BB8+BO8+CB8</f>
        <v>0</v>
      </c>
      <c r="CP8" s="126">
        <f t="shared" ref="CP8:CP46" si="78">$C8</f>
        <v>0</v>
      </c>
      <c r="CQ8" s="127" t="str">
        <f t="shared" ref="CQ8:CQ46" si="79">IF(CO8=0,"",CU8/CO8)</f>
        <v/>
      </c>
      <c r="CR8" s="128" t="str">
        <f t="shared" ref="CR8:CR46" si="80">IF(CO8=0,"",CX8/CO8)</f>
        <v/>
      </c>
      <c r="CS8" s="128" t="str">
        <f t="shared" ref="CS8:CS46" si="81">IF(CO8=0,"",CY8/CO8)</f>
        <v/>
      </c>
      <c r="CT8" s="129">
        <f t="shared" si="19"/>
        <v>0</v>
      </c>
      <c r="CU8" s="130">
        <f t="shared" si="19"/>
        <v>0</v>
      </c>
      <c r="CV8" s="130">
        <f t="shared" si="19"/>
        <v>0</v>
      </c>
      <c r="CW8" s="130">
        <f t="shared" si="19"/>
        <v>0</v>
      </c>
      <c r="CX8" s="130">
        <f t="shared" si="19"/>
        <v>0</v>
      </c>
      <c r="CY8" s="130">
        <f t="shared" si="19"/>
        <v>0</v>
      </c>
      <c r="CZ8" s="130">
        <f t="shared" si="20"/>
        <v>0</v>
      </c>
      <c r="DA8" s="131">
        <f t="shared" ref="DA8:DA46" si="82">CU8-CY8</f>
        <v>0</v>
      </c>
      <c r="DB8" s="132" t="str">
        <f t="shared" ref="DB8:DB46" si="83">IF(CU8=0,"",CZ8/CU8)</f>
        <v/>
      </c>
      <c r="DC8" s="133" t="str">
        <f t="shared" ref="DC8:DC46" si="84">IF(CU8=0,"",DA8/CU8)</f>
        <v/>
      </c>
      <c r="DD8" s="348">
        <f>$CO8*'Input Cost_MS2'!$E109</f>
        <v>0</v>
      </c>
      <c r="DE8" s="348">
        <f>$CO8*'Input Cost_MS2'!$E110</f>
        <v>0</v>
      </c>
    </row>
    <row r="9" spans="1:109">
      <c r="A9" s="447">
        <f>'Input Cost_MS2'!$F$11</f>
        <v>0</v>
      </c>
      <c r="B9" s="194">
        <f>'Input Cost_MS2'!F$13</f>
        <v>0</v>
      </c>
      <c r="C9" s="657">
        <f>'Input Cost_MS2'!F$117/100</f>
        <v>0</v>
      </c>
      <c r="D9" s="196">
        <f>C9*(1+'Input Cost_MS2'!F$22)</f>
        <v>0</v>
      </c>
      <c r="E9" s="197">
        <f>(Kalkulation_MS2!$H$26)/100</f>
        <v>0</v>
      </c>
      <c r="F9" s="197">
        <f>(Kalkulation_MS2!$H$35)/100</f>
        <v>0</v>
      </c>
      <c r="G9" s="119">
        <f t="shared" si="21"/>
        <v>0</v>
      </c>
      <c r="H9" s="120">
        <f t="shared" si="22"/>
        <v>0</v>
      </c>
      <c r="I9" s="120">
        <f t="shared" si="23"/>
        <v>0</v>
      </c>
      <c r="J9" s="120">
        <f t="shared" si="24"/>
        <v>0</v>
      </c>
      <c r="K9" s="120">
        <f t="shared" si="25"/>
        <v>0</v>
      </c>
      <c r="L9" s="120">
        <f t="shared" si="26"/>
        <v>0</v>
      </c>
      <c r="M9" s="120">
        <f t="shared" si="27"/>
        <v>0</v>
      </c>
      <c r="N9" s="121">
        <f t="shared" si="28"/>
        <v>0</v>
      </c>
      <c r="O9" s="194">
        <f>'Input Cost_MS2'!F$14</f>
        <v>0</v>
      </c>
      <c r="P9" s="122">
        <f t="shared" si="29"/>
        <v>0</v>
      </c>
      <c r="Q9" s="123">
        <f>D9*(1+'Input Cost_MS2'!$F23)</f>
        <v>0</v>
      </c>
      <c r="R9" s="124">
        <f t="shared" si="30"/>
        <v>0</v>
      </c>
      <c r="S9" s="124">
        <f t="shared" si="30"/>
        <v>0</v>
      </c>
      <c r="T9" s="119">
        <f t="shared" si="31"/>
        <v>0</v>
      </c>
      <c r="U9" s="120">
        <f t="shared" si="32"/>
        <v>0</v>
      </c>
      <c r="V9" s="120">
        <f t="shared" si="33"/>
        <v>0</v>
      </c>
      <c r="W9" s="120">
        <f t="shared" si="34"/>
        <v>0</v>
      </c>
      <c r="X9" s="120">
        <f t="shared" si="7"/>
        <v>0</v>
      </c>
      <c r="Y9" s="120">
        <f t="shared" si="35"/>
        <v>0</v>
      </c>
      <c r="Z9" s="120">
        <f t="shared" si="8"/>
        <v>0</v>
      </c>
      <c r="AA9" s="121">
        <f t="shared" si="36"/>
        <v>0</v>
      </c>
      <c r="AB9" s="194">
        <f>'Input Cost_MS2'!F$15</f>
        <v>0</v>
      </c>
      <c r="AC9" s="122">
        <f t="shared" si="37"/>
        <v>0</v>
      </c>
      <c r="AD9" s="123">
        <f>Q9*(1+'Input Cost_MS2'!$F24)</f>
        <v>0</v>
      </c>
      <c r="AE9" s="124">
        <f t="shared" si="38"/>
        <v>0</v>
      </c>
      <c r="AF9" s="124">
        <f t="shared" si="38"/>
        <v>0</v>
      </c>
      <c r="AG9" s="119">
        <f t="shared" si="39"/>
        <v>0</v>
      </c>
      <c r="AH9" s="120">
        <f t="shared" si="40"/>
        <v>0</v>
      </c>
      <c r="AI9" s="120">
        <f t="shared" si="41"/>
        <v>0</v>
      </c>
      <c r="AJ9" s="120">
        <f t="shared" si="42"/>
        <v>0</v>
      </c>
      <c r="AK9" s="120">
        <f t="shared" si="9"/>
        <v>0</v>
      </c>
      <c r="AL9" s="120">
        <f t="shared" si="43"/>
        <v>0</v>
      </c>
      <c r="AM9" s="125">
        <f t="shared" si="10"/>
        <v>0</v>
      </c>
      <c r="AN9" s="121">
        <f t="shared" si="44"/>
        <v>0</v>
      </c>
      <c r="AO9" s="194">
        <f>'Input Cost_MS2'!F$16</f>
        <v>0</v>
      </c>
      <c r="AP9" s="122">
        <f t="shared" si="45"/>
        <v>0</v>
      </c>
      <c r="AQ9" s="123">
        <f>AD9*(1+'Input Cost_MS2'!$F25)</f>
        <v>0</v>
      </c>
      <c r="AR9" s="124">
        <f t="shared" si="46"/>
        <v>0</v>
      </c>
      <c r="AS9" s="124">
        <f t="shared" si="46"/>
        <v>0</v>
      </c>
      <c r="AT9" s="119">
        <f t="shared" si="47"/>
        <v>0</v>
      </c>
      <c r="AU9" s="120">
        <f t="shared" si="48"/>
        <v>0</v>
      </c>
      <c r="AV9" s="120">
        <f t="shared" si="49"/>
        <v>0</v>
      </c>
      <c r="AW9" s="120">
        <f t="shared" si="50"/>
        <v>0</v>
      </c>
      <c r="AX9" s="120">
        <f t="shared" si="11"/>
        <v>0</v>
      </c>
      <c r="AY9" s="120">
        <f t="shared" si="51"/>
        <v>0</v>
      </c>
      <c r="AZ9" s="120">
        <f t="shared" si="12"/>
        <v>0</v>
      </c>
      <c r="BA9" s="121">
        <f t="shared" si="52"/>
        <v>0</v>
      </c>
      <c r="BB9" s="194">
        <f>'Input Cost_MS2'!F$17</f>
        <v>0</v>
      </c>
      <c r="BC9" s="122">
        <f t="shared" si="53"/>
        <v>0</v>
      </c>
      <c r="BD9" s="123">
        <f>AQ9*(1+'Input Cost_MS2'!$F26)</f>
        <v>0</v>
      </c>
      <c r="BE9" s="124">
        <f t="shared" si="54"/>
        <v>0</v>
      </c>
      <c r="BF9" s="124">
        <f t="shared" si="54"/>
        <v>0</v>
      </c>
      <c r="BG9" s="119">
        <f t="shared" si="55"/>
        <v>0</v>
      </c>
      <c r="BH9" s="120">
        <f t="shared" si="56"/>
        <v>0</v>
      </c>
      <c r="BI9" s="120">
        <f t="shared" si="57"/>
        <v>0</v>
      </c>
      <c r="BJ9" s="120">
        <f t="shared" si="58"/>
        <v>0</v>
      </c>
      <c r="BK9" s="263">
        <f t="shared" si="13"/>
        <v>0</v>
      </c>
      <c r="BL9" s="120">
        <f t="shared" si="59"/>
        <v>0</v>
      </c>
      <c r="BM9" s="120">
        <f t="shared" si="14"/>
        <v>0</v>
      </c>
      <c r="BN9" s="121">
        <f t="shared" si="60"/>
        <v>0</v>
      </c>
      <c r="BO9" s="194">
        <f>'Input Cost_MS2'!F$18</f>
        <v>0</v>
      </c>
      <c r="BP9" s="122">
        <f t="shared" si="61"/>
        <v>0</v>
      </c>
      <c r="BQ9" s="123">
        <f>BD9*(1+'Input Cost_MS2'!$F27)</f>
        <v>0</v>
      </c>
      <c r="BR9" s="124">
        <f t="shared" si="62"/>
        <v>0</v>
      </c>
      <c r="BS9" s="124">
        <f t="shared" si="62"/>
        <v>0</v>
      </c>
      <c r="BT9" s="119">
        <f t="shared" si="63"/>
        <v>0</v>
      </c>
      <c r="BU9" s="120">
        <f t="shared" si="64"/>
        <v>0</v>
      </c>
      <c r="BV9" s="120">
        <f t="shared" si="65"/>
        <v>0</v>
      </c>
      <c r="BW9" s="120">
        <f t="shared" si="66"/>
        <v>0</v>
      </c>
      <c r="BX9" s="263">
        <f t="shared" si="15"/>
        <v>0</v>
      </c>
      <c r="BY9" s="120">
        <f t="shared" si="67"/>
        <v>0</v>
      </c>
      <c r="BZ9" s="120">
        <f t="shared" si="16"/>
        <v>0</v>
      </c>
      <c r="CA9" s="121">
        <f t="shared" si="68"/>
        <v>0</v>
      </c>
      <c r="CB9" s="194">
        <f>'Input Cost_MS2'!F$19</f>
        <v>0</v>
      </c>
      <c r="CC9" s="122">
        <f t="shared" si="69"/>
        <v>0</v>
      </c>
      <c r="CD9" s="123">
        <f>BQ9*(1+'Input Cost_MS2'!$F28)</f>
        <v>0</v>
      </c>
      <c r="CE9" s="124">
        <f t="shared" si="70"/>
        <v>0</v>
      </c>
      <c r="CF9" s="124">
        <f t="shared" si="70"/>
        <v>0</v>
      </c>
      <c r="CG9" s="119">
        <f t="shared" si="71"/>
        <v>0</v>
      </c>
      <c r="CH9" s="120">
        <f t="shared" si="72"/>
        <v>0</v>
      </c>
      <c r="CI9" s="120">
        <f t="shared" si="73"/>
        <v>0</v>
      </c>
      <c r="CJ9" s="120">
        <f t="shared" si="74"/>
        <v>0</v>
      </c>
      <c r="CK9" s="263">
        <f t="shared" si="17"/>
        <v>0</v>
      </c>
      <c r="CL9" s="120">
        <f t="shared" si="75"/>
        <v>0</v>
      </c>
      <c r="CM9" s="120">
        <f t="shared" si="18"/>
        <v>0</v>
      </c>
      <c r="CN9" s="121">
        <f t="shared" si="76"/>
        <v>0</v>
      </c>
      <c r="CO9" s="260">
        <f t="shared" si="77"/>
        <v>0</v>
      </c>
      <c r="CP9" s="126">
        <f t="shared" si="78"/>
        <v>0</v>
      </c>
      <c r="CQ9" s="127" t="str">
        <f t="shared" si="79"/>
        <v/>
      </c>
      <c r="CR9" s="128" t="str">
        <f t="shared" si="80"/>
        <v/>
      </c>
      <c r="CS9" s="128" t="str">
        <f t="shared" si="81"/>
        <v/>
      </c>
      <c r="CT9" s="129">
        <f t="shared" si="19"/>
        <v>0</v>
      </c>
      <c r="CU9" s="130">
        <f t="shared" si="19"/>
        <v>0</v>
      </c>
      <c r="CV9" s="130">
        <f t="shared" si="19"/>
        <v>0</v>
      </c>
      <c r="CW9" s="130">
        <f t="shared" si="19"/>
        <v>0</v>
      </c>
      <c r="CX9" s="130">
        <f t="shared" si="19"/>
        <v>0</v>
      </c>
      <c r="CY9" s="130">
        <f t="shared" si="19"/>
        <v>0</v>
      </c>
      <c r="CZ9" s="130">
        <f t="shared" si="20"/>
        <v>0</v>
      </c>
      <c r="DA9" s="131">
        <f t="shared" si="82"/>
        <v>0</v>
      </c>
      <c r="DB9" s="132" t="str">
        <f t="shared" si="83"/>
        <v/>
      </c>
      <c r="DC9" s="133" t="str">
        <f t="shared" si="84"/>
        <v/>
      </c>
      <c r="DD9" s="348">
        <f>$CO9*'Input Cost_MS2'!$F109</f>
        <v>0</v>
      </c>
      <c r="DE9" s="348">
        <f>$CO9*'Input Cost_MS2'!$F110</f>
        <v>0</v>
      </c>
    </row>
    <row r="10" spans="1:109">
      <c r="A10" s="447">
        <f>'Input Cost_MS2'!$G$11</f>
        <v>0</v>
      </c>
      <c r="B10" s="194">
        <f>'Input Cost_MS2'!G$13</f>
        <v>0</v>
      </c>
      <c r="C10" s="657">
        <f>'Input Cost_MS2'!G$117/100</f>
        <v>0</v>
      </c>
      <c r="D10" s="196">
        <f>C10*(1+'Input Cost_MS2'!G$22)</f>
        <v>0</v>
      </c>
      <c r="E10" s="197">
        <f>(Kalkulation_MS2!$I$26)/100</f>
        <v>0</v>
      </c>
      <c r="F10" s="197">
        <f>(Kalkulation_MS2!$I$35)/100</f>
        <v>0</v>
      </c>
      <c r="G10" s="119">
        <f t="shared" si="21"/>
        <v>0</v>
      </c>
      <c r="H10" s="120">
        <f t="shared" si="22"/>
        <v>0</v>
      </c>
      <c r="I10" s="120">
        <f t="shared" si="23"/>
        <v>0</v>
      </c>
      <c r="J10" s="120">
        <f t="shared" si="24"/>
        <v>0</v>
      </c>
      <c r="K10" s="120">
        <f t="shared" si="25"/>
        <v>0</v>
      </c>
      <c r="L10" s="120">
        <f t="shared" si="26"/>
        <v>0</v>
      </c>
      <c r="M10" s="120">
        <f t="shared" si="27"/>
        <v>0</v>
      </c>
      <c r="N10" s="121">
        <f t="shared" si="28"/>
        <v>0</v>
      </c>
      <c r="O10" s="194">
        <f>'Input Cost_MS2'!G$14</f>
        <v>0</v>
      </c>
      <c r="P10" s="122">
        <f t="shared" si="29"/>
        <v>0</v>
      </c>
      <c r="Q10" s="123">
        <f>D10*(1+'Input Cost_MS2'!$G23)</f>
        <v>0</v>
      </c>
      <c r="R10" s="124">
        <f t="shared" si="30"/>
        <v>0</v>
      </c>
      <c r="S10" s="124">
        <f t="shared" si="30"/>
        <v>0</v>
      </c>
      <c r="T10" s="119">
        <f t="shared" si="31"/>
        <v>0</v>
      </c>
      <c r="U10" s="120">
        <f t="shared" si="32"/>
        <v>0</v>
      </c>
      <c r="V10" s="120">
        <f t="shared" si="33"/>
        <v>0</v>
      </c>
      <c r="W10" s="120">
        <f t="shared" si="34"/>
        <v>0</v>
      </c>
      <c r="X10" s="120">
        <f t="shared" si="7"/>
        <v>0</v>
      </c>
      <c r="Y10" s="120">
        <f t="shared" si="35"/>
        <v>0</v>
      </c>
      <c r="Z10" s="120">
        <f t="shared" si="8"/>
        <v>0</v>
      </c>
      <c r="AA10" s="121">
        <f t="shared" si="36"/>
        <v>0</v>
      </c>
      <c r="AB10" s="194">
        <f>'Input Cost_MS2'!G$15</f>
        <v>0</v>
      </c>
      <c r="AC10" s="122">
        <f t="shared" si="37"/>
        <v>0</v>
      </c>
      <c r="AD10" s="123">
        <f>Q10*(1+'Input Cost_MS2'!$G24)</f>
        <v>0</v>
      </c>
      <c r="AE10" s="124">
        <f t="shared" si="38"/>
        <v>0</v>
      </c>
      <c r="AF10" s="124">
        <f t="shared" si="38"/>
        <v>0</v>
      </c>
      <c r="AG10" s="119">
        <f t="shared" si="39"/>
        <v>0</v>
      </c>
      <c r="AH10" s="120">
        <f t="shared" si="40"/>
        <v>0</v>
      </c>
      <c r="AI10" s="120">
        <f t="shared" si="41"/>
        <v>0</v>
      </c>
      <c r="AJ10" s="120">
        <f t="shared" si="42"/>
        <v>0</v>
      </c>
      <c r="AK10" s="120">
        <f t="shared" si="9"/>
        <v>0</v>
      </c>
      <c r="AL10" s="120">
        <f t="shared" si="43"/>
        <v>0</v>
      </c>
      <c r="AM10" s="125">
        <f t="shared" si="10"/>
        <v>0</v>
      </c>
      <c r="AN10" s="121">
        <f t="shared" si="44"/>
        <v>0</v>
      </c>
      <c r="AO10" s="194">
        <f>'Input Cost_MS2'!G$16</f>
        <v>0</v>
      </c>
      <c r="AP10" s="122">
        <f t="shared" si="45"/>
        <v>0</v>
      </c>
      <c r="AQ10" s="123">
        <f>AD10*(1+'Input Cost_MS2'!$G25)</f>
        <v>0</v>
      </c>
      <c r="AR10" s="124">
        <f t="shared" si="46"/>
        <v>0</v>
      </c>
      <c r="AS10" s="124">
        <f t="shared" si="46"/>
        <v>0</v>
      </c>
      <c r="AT10" s="119">
        <f t="shared" si="47"/>
        <v>0</v>
      </c>
      <c r="AU10" s="120">
        <f t="shared" si="48"/>
        <v>0</v>
      </c>
      <c r="AV10" s="120">
        <f t="shared" si="49"/>
        <v>0</v>
      </c>
      <c r="AW10" s="120">
        <f t="shared" si="50"/>
        <v>0</v>
      </c>
      <c r="AX10" s="120">
        <f t="shared" si="11"/>
        <v>0</v>
      </c>
      <c r="AY10" s="120">
        <f t="shared" si="51"/>
        <v>0</v>
      </c>
      <c r="AZ10" s="120">
        <f t="shared" si="12"/>
        <v>0</v>
      </c>
      <c r="BA10" s="121">
        <f t="shared" si="52"/>
        <v>0</v>
      </c>
      <c r="BB10" s="194">
        <f>'Input Cost_MS2'!G$17</f>
        <v>0</v>
      </c>
      <c r="BC10" s="122">
        <f t="shared" si="53"/>
        <v>0</v>
      </c>
      <c r="BD10" s="123">
        <f>AQ10*(1+'Input Cost_MS2'!$G26)</f>
        <v>0</v>
      </c>
      <c r="BE10" s="124">
        <f t="shared" si="54"/>
        <v>0</v>
      </c>
      <c r="BF10" s="124">
        <f t="shared" si="54"/>
        <v>0</v>
      </c>
      <c r="BG10" s="119">
        <f t="shared" si="55"/>
        <v>0</v>
      </c>
      <c r="BH10" s="120">
        <f t="shared" si="56"/>
        <v>0</v>
      </c>
      <c r="BI10" s="120">
        <f t="shared" si="57"/>
        <v>0</v>
      </c>
      <c r="BJ10" s="120">
        <f t="shared" si="58"/>
        <v>0</v>
      </c>
      <c r="BK10" s="263">
        <f t="shared" si="13"/>
        <v>0</v>
      </c>
      <c r="BL10" s="120">
        <f t="shared" si="59"/>
        <v>0</v>
      </c>
      <c r="BM10" s="120">
        <f t="shared" si="14"/>
        <v>0</v>
      </c>
      <c r="BN10" s="121">
        <f t="shared" si="60"/>
        <v>0</v>
      </c>
      <c r="BO10" s="194">
        <f>'Input Cost_MS2'!G$18</f>
        <v>0</v>
      </c>
      <c r="BP10" s="122">
        <f t="shared" si="61"/>
        <v>0</v>
      </c>
      <c r="BQ10" s="123">
        <f>BD10*(1+'Input Cost_MS2'!$G27)</f>
        <v>0</v>
      </c>
      <c r="BR10" s="124">
        <f t="shared" si="62"/>
        <v>0</v>
      </c>
      <c r="BS10" s="124">
        <f t="shared" si="62"/>
        <v>0</v>
      </c>
      <c r="BT10" s="119">
        <f t="shared" si="63"/>
        <v>0</v>
      </c>
      <c r="BU10" s="120">
        <f t="shared" si="64"/>
        <v>0</v>
      </c>
      <c r="BV10" s="120">
        <f t="shared" si="65"/>
        <v>0</v>
      </c>
      <c r="BW10" s="120">
        <f t="shared" si="66"/>
        <v>0</v>
      </c>
      <c r="BX10" s="263">
        <f t="shared" si="15"/>
        <v>0</v>
      </c>
      <c r="BY10" s="120">
        <f t="shared" si="67"/>
        <v>0</v>
      </c>
      <c r="BZ10" s="120">
        <f t="shared" si="16"/>
        <v>0</v>
      </c>
      <c r="CA10" s="121">
        <f t="shared" si="68"/>
        <v>0</v>
      </c>
      <c r="CB10" s="194">
        <f>'Input Cost_MS2'!G$19</f>
        <v>0</v>
      </c>
      <c r="CC10" s="122">
        <f t="shared" si="69"/>
        <v>0</v>
      </c>
      <c r="CD10" s="123">
        <f>BQ10*(1+'Input Cost_MS2'!$G28)</f>
        <v>0</v>
      </c>
      <c r="CE10" s="124">
        <f t="shared" si="70"/>
        <v>0</v>
      </c>
      <c r="CF10" s="124">
        <f t="shared" si="70"/>
        <v>0</v>
      </c>
      <c r="CG10" s="119">
        <f t="shared" si="71"/>
        <v>0</v>
      </c>
      <c r="CH10" s="120">
        <f t="shared" si="72"/>
        <v>0</v>
      </c>
      <c r="CI10" s="120">
        <f t="shared" si="73"/>
        <v>0</v>
      </c>
      <c r="CJ10" s="120">
        <f t="shared" si="74"/>
        <v>0</v>
      </c>
      <c r="CK10" s="263">
        <f t="shared" si="17"/>
        <v>0</v>
      </c>
      <c r="CL10" s="120">
        <f t="shared" si="75"/>
        <v>0</v>
      </c>
      <c r="CM10" s="120">
        <f t="shared" si="18"/>
        <v>0</v>
      </c>
      <c r="CN10" s="121">
        <f t="shared" si="76"/>
        <v>0</v>
      </c>
      <c r="CO10" s="260">
        <f t="shared" si="77"/>
        <v>0</v>
      </c>
      <c r="CP10" s="126">
        <f t="shared" si="78"/>
        <v>0</v>
      </c>
      <c r="CQ10" s="127" t="str">
        <f t="shared" si="79"/>
        <v/>
      </c>
      <c r="CR10" s="128" t="str">
        <f t="shared" si="80"/>
        <v/>
      </c>
      <c r="CS10" s="128" t="str">
        <f t="shared" si="81"/>
        <v/>
      </c>
      <c r="CT10" s="129">
        <f t="shared" si="19"/>
        <v>0</v>
      </c>
      <c r="CU10" s="130">
        <f t="shared" si="19"/>
        <v>0</v>
      </c>
      <c r="CV10" s="130">
        <f t="shared" si="19"/>
        <v>0</v>
      </c>
      <c r="CW10" s="130">
        <f t="shared" si="19"/>
        <v>0</v>
      </c>
      <c r="CX10" s="130">
        <f t="shared" si="19"/>
        <v>0</v>
      </c>
      <c r="CY10" s="130">
        <f t="shared" si="19"/>
        <v>0</v>
      </c>
      <c r="CZ10" s="130">
        <f t="shared" si="20"/>
        <v>0</v>
      </c>
      <c r="DA10" s="131">
        <f t="shared" si="82"/>
        <v>0</v>
      </c>
      <c r="DB10" s="132" t="str">
        <f t="shared" si="83"/>
        <v/>
      </c>
      <c r="DC10" s="133" t="str">
        <f t="shared" si="84"/>
        <v/>
      </c>
      <c r="DD10" s="348">
        <f>$CO10*'Input Cost_MS2'!$G109</f>
        <v>0</v>
      </c>
      <c r="DE10" s="348">
        <f>$CO10*'Input Cost_MS2'!$G110</f>
        <v>0</v>
      </c>
    </row>
    <row r="11" spans="1:109">
      <c r="A11" s="447">
        <f>'Input Cost_MS2'!$H$11</f>
        <v>0</v>
      </c>
      <c r="B11" s="194">
        <f>'Input Cost_MS2'!H$13</f>
        <v>0</v>
      </c>
      <c r="C11" s="657">
        <f>'Input Cost_MS2'!H$117/100</f>
        <v>0</v>
      </c>
      <c r="D11" s="196">
        <f>C11*(1+'Input Cost_MS2'!H$22)</f>
        <v>0</v>
      </c>
      <c r="E11" s="197">
        <f>(Kalkulation_MS2!$J$26)/100</f>
        <v>0</v>
      </c>
      <c r="F11" s="197">
        <f>(Kalkulation_MS2!$J$35)/100</f>
        <v>0</v>
      </c>
      <c r="G11" s="119">
        <f t="shared" si="21"/>
        <v>0</v>
      </c>
      <c r="H11" s="120">
        <f t="shared" si="22"/>
        <v>0</v>
      </c>
      <c r="I11" s="120">
        <f t="shared" si="23"/>
        <v>0</v>
      </c>
      <c r="J11" s="120">
        <f t="shared" si="24"/>
        <v>0</v>
      </c>
      <c r="K11" s="120">
        <f t="shared" si="25"/>
        <v>0</v>
      </c>
      <c r="L11" s="120">
        <f t="shared" si="26"/>
        <v>0</v>
      </c>
      <c r="M11" s="120">
        <f t="shared" si="27"/>
        <v>0</v>
      </c>
      <c r="N11" s="121">
        <f t="shared" si="28"/>
        <v>0</v>
      </c>
      <c r="O11" s="194">
        <f>'Input Cost_MS2'!H$14</f>
        <v>0</v>
      </c>
      <c r="P11" s="122">
        <f t="shared" si="29"/>
        <v>0</v>
      </c>
      <c r="Q11" s="123">
        <f>D11*(1+'Input Cost_MS2'!$H23)</f>
        <v>0</v>
      </c>
      <c r="R11" s="124">
        <f t="shared" si="30"/>
        <v>0</v>
      </c>
      <c r="S11" s="124">
        <f t="shared" si="30"/>
        <v>0</v>
      </c>
      <c r="T11" s="119">
        <f t="shared" si="31"/>
        <v>0</v>
      </c>
      <c r="U11" s="120">
        <f t="shared" si="32"/>
        <v>0</v>
      </c>
      <c r="V11" s="120">
        <f t="shared" si="33"/>
        <v>0</v>
      </c>
      <c r="W11" s="120">
        <f t="shared" si="34"/>
        <v>0</v>
      </c>
      <c r="X11" s="120">
        <f t="shared" si="7"/>
        <v>0</v>
      </c>
      <c r="Y11" s="120">
        <f t="shared" si="35"/>
        <v>0</v>
      </c>
      <c r="Z11" s="120">
        <f t="shared" si="8"/>
        <v>0</v>
      </c>
      <c r="AA11" s="121">
        <f t="shared" si="36"/>
        <v>0</v>
      </c>
      <c r="AB11" s="194">
        <f>'Input Cost_MS2'!H$15</f>
        <v>0</v>
      </c>
      <c r="AC11" s="122">
        <f t="shared" si="37"/>
        <v>0</v>
      </c>
      <c r="AD11" s="123">
        <f>Q11*(1+'Input Cost_MS2'!$H24)</f>
        <v>0</v>
      </c>
      <c r="AE11" s="124">
        <f t="shared" si="38"/>
        <v>0</v>
      </c>
      <c r="AF11" s="124">
        <f t="shared" si="38"/>
        <v>0</v>
      </c>
      <c r="AG11" s="119">
        <f t="shared" si="39"/>
        <v>0</v>
      </c>
      <c r="AH11" s="120">
        <f t="shared" si="40"/>
        <v>0</v>
      </c>
      <c r="AI11" s="120">
        <f t="shared" si="41"/>
        <v>0</v>
      </c>
      <c r="AJ11" s="120">
        <f t="shared" si="42"/>
        <v>0</v>
      </c>
      <c r="AK11" s="120">
        <f t="shared" si="9"/>
        <v>0</v>
      </c>
      <c r="AL11" s="120">
        <f t="shared" si="43"/>
        <v>0</v>
      </c>
      <c r="AM11" s="125">
        <f t="shared" si="10"/>
        <v>0</v>
      </c>
      <c r="AN11" s="121">
        <f t="shared" si="44"/>
        <v>0</v>
      </c>
      <c r="AO11" s="194">
        <f>'Input Cost_MS2'!H$16</f>
        <v>0</v>
      </c>
      <c r="AP11" s="122">
        <f t="shared" si="45"/>
        <v>0</v>
      </c>
      <c r="AQ11" s="123">
        <f>AD11*(1+'Input Cost_MS2'!$H25)</f>
        <v>0</v>
      </c>
      <c r="AR11" s="124">
        <f t="shared" si="46"/>
        <v>0</v>
      </c>
      <c r="AS11" s="124">
        <f t="shared" si="46"/>
        <v>0</v>
      </c>
      <c r="AT11" s="119">
        <f t="shared" si="47"/>
        <v>0</v>
      </c>
      <c r="AU11" s="120">
        <f t="shared" si="48"/>
        <v>0</v>
      </c>
      <c r="AV11" s="120">
        <f t="shared" si="49"/>
        <v>0</v>
      </c>
      <c r="AW11" s="120">
        <f t="shared" si="50"/>
        <v>0</v>
      </c>
      <c r="AX11" s="120">
        <f t="shared" si="11"/>
        <v>0</v>
      </c>
      <c r="AY11" s="120">
        <f t="shared" si="51"/>
        <v>0</v>
      </c>
      <c r="AZ11" s="120">
        <f t="shared" si="12"/>
        <v>0</v>
      </c>
      <c r="BA11" s="121">
        <f t="shared" si="52"/>
        <v>0</v>
      </c>
      <c r="BB11" s="194">
        <f>'Input Cost_MS2'!H$17</f>
        <v>0</v>
      </c>
      <c r="BC11" s="122">
        <f t="shared" si="53"/>
        <v>0</v>
      </c>
      <c r="BD11" s="123">
        <f>AQ11*(1+'Input Cost_MS2'!$H26)</f>
        <v>0</v>
      </c>
      <c r="BE11" s="124">
        <f t="shared" si="54"/>
        <v>0</v>
      </c>
      <c r="BF11" s="124">
        <f t="shared" si="54"/>
        <v>0</v>
      </c>
      <c r="BG11" s="119">
        <f t="shared" si="55"/>
        <v>0</v>
      </c>
      <c r="BH11" s="120">
        <f t="shared" si="56"/>
        <v>0</v>
      </c>
      <c r="BI11" s="120">
        <f t="shared" si="57"/>
        <v>0</v>
      </c>
      <c r="BJ11" s="120">
        <f t="shared" si="58"/>
        <v>0</v>
      </c>
      <c r="BK11" s="263">
        <f t="shared" si="13"/>
        <v>0</v>
      </c>
      <c r="BL11" s="120">
        <f t="shared" si="59"/>
        <v>0</v>
      </c>
      <c r="BM11" s="120">
        <f t="shared" si="14"/>
        <v>0</v>
      </c>
      <c r="BN11" s="121">
        <f t="shared" si="60"/>
        <v>0</v>
      </c>
      <c r="BO11" s="194">
        <f>'Input Cost_MS2'!H$18</f>
        <v>0</v>
      </c>
      <c r="BP11" s="122">
        <f t="shared" si="61"/>
        <v>0</v>
      </c>
      <c r="BQ11" s="123">
        <f>BD11*(1+'Input Cost_MS2'!$H27)</f>
        <v>0</v>
      </c>
      <c r="BR11" s="124">
        <f t="shared" si="62"/>
        <v>0</v>
      </c>
      <c r="BS11" s="124">
        <f t="shared" si="62"/>
        <v>0</v>
      </c>
      <c r="BT11" s="119">
        <f t="shared" si="63"/>
        <v>0</v>
      </c>
      <c r="BU11" s="120">
        <f t="shared" si="64"/>
        <v>0</v>
      </c>
      <c r="BV11" s="120">
        <f t="shared" si="65"/>
        <v>0</v>
      </c>
      <c r="BW11" s="120">
        <f t="shared" si="66"/>
        <v>0</v>
      </c>
      <c r="BX11" s="263">
        <f t="shared" si="15"/>
        <v>0</v>
      </c>
      <c r="BY11" s="120">
        <f t="shared" si="67"/>
        <v>0</v>
      </c>
      <c r="BZ11" s="120">
        <f t="shared" si="16"/>
        <v>0</v>
      </c>
      <c r="CA11" s="121">
        <f t="shared" si="68"/>
        <v>0</v>
      </c>
      <c r="CB11" s="194">
        <f>'Input Cost_MS2'!H$19</f>
        <v>0</v>
      </c>
      <c r="CC11" s="122">
        <f t="shared" si="69"/>
        <v>0</v>
      </c>
      <c r="CD11" s="123">
        <f>BQ11*(1+'Input Cost_MS2'!$H28)</f>
        <v>0</v>
      </c>
      <c r="CE11" s="124">
        <f t="shared" si="70"/>
        <v>0</v>
      </c>
      <c r="CF11" s="124">
        <f t="shared" si="70"/>
        <v>0</v>
      </c>
      <c r="CG11" s="119">
        <f t="shared" si="71"/>
        <v>0</v>
      </c>
      <c r="CH11" s="120">
        <f t="shared" si="72"/>
        <v>0</v>
      </c>
      <c r="CI11" s="120">
        <f t="shared" si="73"/>
        <v>0</v>
      </c>
      <c r="CJ11" s="120">
        <f t="shared" si="74"/>
        <v>0</v>
      </c>
      <c r="CK11" s="263">
        <f t="shared" si="17"/>
        <v>0</v>
      </c>
      <c r="CL11" s="120">
        <f t="shared" si="75"/>
        <v>0</v>
      </c>
      <c r="CM11" s="120">
        <f t="shared" si="18"/>
        <v>0</v>
      </c>
      <c r="CN11" s="121">
        <f t="shared" si="76"/>
        <v>0</v>
      </c>
      <c r="CO11" s="260">
        <f t="shared" si="77"/>
        <v>0</v>
      </c>
      <c r="CP11" s="126">
        <f t="shared" si="78"/>
        <v>0</v>
      </c>
      <c r="CQ11" s="127" t="str">
        <f t="shared" si="79"/>
        <v/>
      </c>
      <c r="CR11" s="128" t="str">
        <f t="shared" si="80"/>
        <v/>
      </c>
      <c r="CS11" s="128" t="str">
        <f t="shared" si="81"/>
        <v/>
      </c>
      <c r="CT11" s="129">
        <f t="shared" si="19"/>
        <v>0</v>
      </c>
      <c r="CU11" s="130">
        <f t="shared" si="19"/>
        <v>0</v>
      </c>
      <c r="CV11" s="130">
        <f t="shared" si="19"/>
        <v>0</v>
      </c>
      <c r="CW11" s="130">
        <f t="shared" si="19"/>
        <v>0</v>
      </c>
      <c r="CX11" s="130">
        <f t="shared" si="19"/>
        <v>0</v>
      </c>
      <c r="CY11" s="130">
        <f t="shared" si="19"/>
        <v>0</v>
      </c>
      <c r="CZ11" s="130">
        <f t="shared" si="20"/>
        <v>0</v>
      </c>
      <c r="DA11" s="131">
        <f t="shared" si="82"/>
        <v>0</v>
      </c>
      <c r="DB11" s="132" t="str">
        <f t="shared" si="83"/>
        <v/>
      </c>
      <c r="DC11" s="133" t="str">
        <f t="shared" si="84"/>
        <v/>
      </c>
      <c r="DD11" s="348">
        <f>$CO11*'Input Cost_MS2'!$H109</f>
        <v>0</v>
      </c>
      <c r="DE11" s="348">
        <f>$CO11*'Input Cost_MS2'!$H110</f>
        <v>0</v>
      </c>
    </row>
    <row r="12" spans="1:109">
      <c r="A12" s="447">
        <f>'Input Cost_MS2'!$I$11</f>
        <v>0</v>
      </c>
      <c r="B12" s="194">
        <f>'Input Cost_MS2'!I$13</f>
        <v>0</v>
      </c>
      <c r="C12" s="657">
        <f>'Input Cost_MS2'!I$117/100</f>
        <v>0</v>
      </c>
      <c r="D12" s="654">
        <f>C12*(1+'Input Cost_MS2'!I$22)</f>
        <v>0</v>
      </c>
      <c r="E12" s="197">
        <f>(Kalkulation_MS2!$K$26)/100</f>
        <v>0</v>
      </c>
      <c r="F12" s="197">
        <f>(Kalkulation_MS2!$K$35)/100</f>
        <v>0</v>
      </c>
      <c r="G12" s="119">
        <f t="shared" si="21"/>
        <v>0</v>
      </c>
      <c r="H12" s="120">
        <f t="shared" si="22"/>
        <v>0</v>
      </c>
      <c r="I12" s="120">
        <f t="shared" si="23"/>
        <v>0</v>
      </c>
      <c r="J12" s="120">
        <f t="shared" si="24"/>
        <v>0</v>
      </c>
      <c r="K12" s="120">
        <f t="shared" si="25"/>
        <v>0</v>
      </c>
      <c r="L12" s="120">
        <f t="shared" si="26"/>
        <v>0</v>
      </c>
      <c r="M12" s="120">
        <f t="shared" si="27"/>
        <v>0</v>
      </c>
      <c r="N12" s="121">
        <f t="shared" si="28"/>
        <v>0</v>
      </c>
      <c r="O12" s="194">
        <f>'Input Cost_MS2'!I$14</f>
        <v>0</v>
      </c>
      <c r="P12" s="122">
        <f t="shared" si="29"/>
        <v>0</v>
      </c>
      <c r="Q12" s="123">
        <f>D12*(1+'Input Cost_MS2'!$I23)</f>
        <v>0</v>
      </c>
      <c r="R12" s="124">
        <f t="shared" si="30"/>
        <v>0</v>
      </c>
      <c r="S12" s="124">
        <f t="shared" si="30"/>
        <v>0</v>
      </c>
      <c r="T12" s="119">
        <f t="shared" si="31"/>
        <v>0</v>
      </c>
      <c r="U12" s="120">
        <f t="shared" si="32"/>
        <v>0</v>
      </c>
      <c r="V12" s="120">
        <f t="shared" si="33"/>
        <v>0</v>
      </c>
      <c r="W12" s="120">
        <f t="shared" si="34"/>
        <v>0</v>
      </c>
      <c r="X12" s="120">
        <f t="shared" si="7"/>
        <v>0</v>
      </c>
      <c r="Y12" s="120">
        <f t="shared" si="35"/>
        <v>0</v>
      </c>
      <c r="Z12" s="120">
        <f t="shared" si="8"/>
        <v>0</v>
      </c>
      <c r="AA12" s="121">
        <f t="shared" si="36"/>
        <v>0</v>
      </c>
      <c r="AB12" s="194">
        <f>'Input Cost_MS2'!I$15</f>
        <v>0</v>
      </c>
      <c r="AC12" s="122">
        <f t="shared" si="37"/>
        <v>0</v>
      </c>
      <c r="AD12" s="123">
        <f>Q12*(1+'Input Cost_MS2'!$I24)</f>
        <v>0</v>
      </c>
      <c r="AE12" s="124">
        <f t="shared" si="38"/>
        <v>0</v>
      </c>
      <c r="AF12" s="124">
        <f t="shared" si="38"/>
        <v>0</v>
      </c>
      <c r="AG12" s="119">
        <f t="shared" si="39"/>
        <v>0</v>
      </c>
      <c r="AH12" s="120">
        <f t="shared" si="40"/>
        <v>0</v>
      </c>
      <c r="AI12" s="120">
        <f t="shared" si="41"/>
        <v>0</v>
      </c>
      <c r="AJ12" s="120">
        <f t="shared" si="42"/>
        <v>0</v>
      </c>
      <c r="AK12" s="120">
        <f t="shared" si="9"/>
        <v>0</v>
      </c>
      <c r="AL12" s="120">
        <f t="shared" si="43"/>
        <v>0</v>
      </c>
      <c r="AM12" s="125">
        <f t="shared" si="10"/>
        <v>0</v>
      </c>
      <c r="AN12" s="121">
        <f t="shared" si="44"/>
        <v>0</v>
      </c>
      <c r="AO12" s="194">
        <f>'Input Cost_MS2'!I$16</f>
        <v>0</v>
      </c>
      <c r="AP12" s="122">
        <f t="shared" si="45"/>
        <v>0</v>
      </c>
      <c r="AQ12" s="123">
        <f>AD12*(1+'Input Cost_MS2'!$I25)</f>
        <v>0</v>
      </c>
      <c r="AR12" s="124">
        <f t="shared" si="46"/>
        <v>0</v>
      </c>
      <c r="AS12" s="124">
        <f t="shared" si="46"/>
        <v>0</v>
      </c>
      <c r="AT12" s="119">
        <f t="shared" si="47"/>
        <v>0</v>
      </c>
      <c r="AU12" s="120">
        <f t="shared" si="48"/>
        <v>0</v>
      </c>
      <c r="AV12" s="120">
        <f t="shared" si="49"/>
        <v>0</v>
      </c>
      <c r="AW12" s="120">
        <f t="shared" si="50"/>
        <v>0</v>
      </c>
      <c r="AX12" s="120">
        <f t="shared" si="11"/>
        <v>0</v>
      </c>
      <c r="AY12" s="120">
        <f t="shared" si="51"/>
        <v>0</v>
      </c>
      <c r="AZ12" s="120">
        <f t="shared" si="12"/>
        <v>0</v>
      </c>
      <c r="BA12" s="121">
        <f t="shared" si="52"/>
        <v>0</v>
      </c>
      <c r="BB12" s="194">
        <f>'Input Cost_MS2'!I$17</f>
        <v>0</v>
      </c>
      <c r="BC12" s="122">
        <f t="shared" si="53"/>
        <v>0</v>
      </c>
      <c r="BD12" s="123">
        <f>AQ12*(1+'Input Cost_MS2'!$I26)</f>
        <v>0</v>
      </c>
      <c r="BE12" s="124">
        <f t="shared" si="54"/>
        <v>0</v>
      </c>
      <c r="BF12" s="124">
        <f t="shared" si="54"/>
        <v>0</v>
      </c>
      <c r="BG12" s="119">
        <f t="shared" si="55"/>
        <v>0</v>
      </c>
      <c r="BH12" s="120">
        <f t="shared" si="56"/>
        <v>0</v>
      </c>
      <c r="BI12" s="120">
        <f t="shared" si="57"/>
        <v>0</v>
      </c>
      <c r="BJ12" s="120">
        <f t="shared" si="58"/>
        <v>0</v>
      </c>
      <c r="BK12" s="263">
        <f t="shared" si="13"/>
        <v>0</v>
      </c>
      <c r="BL12" s="120">
        <f t="shared" si="59"/>
        <v>0</v>
      </c>
      <c r="BM12" s="120">
        <f t="shared" si="14"/>
        <v>0</v>
      </c>
      <c r="BN12" s="121">
        <f t="shared" si="60"/>
        <v>0</v>
      </c>
      <c r="BO12" s="194">
        <f>'Input Cost_MS2'!I$18</f>
        <v>0</v>
      </c>
      <c r="BP12" s="122">
        <f t="shared" si="61"/>
        <v>0</v>
      </c>
      <c r="BQ12" s="123">
        <f>BD12*(1+'Input Cost_MS2'!$I27)</f>
        <v>0</v>
      </c>
      <c r="BR12" s="124">
        <f t="shared" si="62"/>
        <v>0</v>
      </c>
      <c r="BS12" s="124">
        <f t="shared" si="62"/>
        <v>0</v>
      </c>
      <c r="BT12" s="119">
        <f t="shared" si="63"/>
        <v>0</v>
      </c>
      <c r="BU12" s="120">
        <f t="shared" si="64"/>
        <v>0</v>
      </c>
      <c r="BV12" s="120">
        <f t="shared" si="65"/>
        <v>0</v>
      </c>
      <c r="BW12" s="120">
        <f t="shared" si="66"/>
        <v>0</v>
      </c>
      <c r="BX12" s="263">
        <f t="shared" si="15"/>
        <v>0</v>
      </c>
      <c r="BY12" s="120">
        <f t="shared" si="67"/>
        <v>0</v>
      </c>
      <c r="BZ12" s="120">
        <f t="shared" si="16"/>
        <v>0</v>
      </c>
      <c r="CA12" s="121">
        <f t="shared" si="68"/>
        <v>0</v>
      </c>
      <c r="CB12" s="194">
        <f>'Input Cost_MS2'!I$19</f>
        <v>0</v>
      </c>
      <c r="CC12" s="122">
        <f t="shared" si="69"/>
        <v>0</v>
      </c>
      <c r="CD12" s="123">
        <f>BQ12*(1+'Input Cost_MS2'!$I28)</f>
        <v>0</v>
      </c>
      <c r="CE12" s="124">
        <f t="shared" si="70"/>
        <v>0</v>
      </c>
      <c r="CF12" s="124">
        <f t="shared" si="70"/>
        <v>0</v>
      </c>
      <c r="CG12" s="119">
        <f t="shared" si="71"/>
        <v>0</v>
      </c>
      <c r="CH12" s="120">
        <f t="shared" si="72"/>
        <v>0</v>
      </c>
      <c r="CI12" s="120">
        <f t="shared" si="73"/>
        <v>0</v>
      </c>
      <c r="CJ12" s="120">
        <f t="shared" si="74"/>
        <v>0</v>
      </c>
      <c r="CK12" s="263">
        <f t="shared" si="17"/>
        <v>0</v>
      </c>
      <c r="CL12" s="120">
        <f t="shared" si="75"/>
        <v>0</v>
      </c>
      <c r="CM12" s="120">
        <f t="shared" si="18"/>
        <v>0</v>
      </c>
      <c r="CN12" s="121">
        <f t="shared" si="76"/>
        <v>0</v>
      </c>
      <c r="CO12" s="260">
        <f t="shared" si="77"/>
        <v>0</v>
      </c>
      <c r="CP12" s="126">
        <f t="shared" si="78"/>
        <v>0</v>
      </c>
      <c r="CQ12" s="127" t="str">
        <f t="shared" si="79"/>
        <v/>
      </c>
      <c r="CR12" s="128" t="str">
        <f t="shared" si="80"/>
        <v/>
      </c>
      <c r="CS12" s="128" t="str">
        <f t="shared" si="81"/>
        <v/>
      </c>
      <c r="CT12" s="129">
        <f t="shared" si="19"/>
        <v>0</v>
      </c>
      <c r="CU12" s="130">
        <f t="shared" si="19"/>
        <v>0</v>
      </c>
      <c r="CV12" s="130">
        <f t="shared" si="19"/>
        <v>0</v>
      </c>
      <c r="CW12" s="130">
        <f t="shared" si="19"/>
        <v>0</v>
      </c>
      <c r="CX12" s="130">
        <f t="shared" si="19"/>
        <v>0</v>
      </c>
      <c r="CY12" s="130">
        <f t="shared" si="19"/>
        <v>0</v>
      </c>
      <c r="CZ12" s="130">
        <f t="shared" si="20"/>
        <v>0</v>
      </c>
      <c r="DA12" s="131">
        <f t="shared" si="82"/>
        <v>0</v>
      </c>
      <c r="DB12" s="132" t="str">
        <f t="shared" si="83"/>
        <v/>
      </c>
      <c r="DC12" s="133" t="str">
        <f t="shared" si="84"/>
        <v/>
      </c>
      <c r="DD12" s="348">
        <f>$CO12*'Input Cost_MS2'!$I109</f>
        <v>0</v>
      </c>
      <c r="DE12" s="348">
        <f>$CO12*'Input Cost_MS2'!$I110</f>
        <v>0</v>
      </c>
    </row>
    <row r="13" spans="1:109">
      <c r="A13" s="447">
        <f>'Input Cost_MS2'!$J$11</f>
        <v>0</v>
      </c>
      <c r="B13" s="194">
        <f>'Input Cost_MS2'!J$13</f>
        <v>0</v>
      </c>
      <c r="C13" s="657">
        <f>'Input Cost_MS2'!J$117/100</f>
        <v>0</v>
      </c>
      <c r="D13" s="654">
        <f>C13*(1+'Input Cost_MS2'!J$22)</f>
        <v>0</v>
      </c>
      <c r="E13" s="197">
        <f>(Kalkulation_MS2!$L$26)/100</f>
        <v>0</v>
      </c>
      <c r="F13" s="197">
        <f>(Kalkulation_MS2!$L$35)/100</f>
        <v>0</v>
      </c>
      <c r="G13" s="119">
        <f t="shared" si="21"/>
        <v>0</v>
      </c>
      <c r="H13" s="120">
        <f t="shared" si="22"/>
        <v>0</v>
      </c>
      <c r="I13" s="120">
        <f t="shared" si="23"/>
        <v>0</v>
      </c>
      <c r="J13" s="120">
        <f t="shared" si="24"/>
        <v>0</v>
      </c>
      <c r="K13" s="120">
        <f t="shared" si="25"/>
        <v>0</v>
      </c>
      <c r="L13" s="120">
        <f t="shared" si="26"/>
        <v>0</v>
      </c>
      <c r="M13" s="120">
        <f t="shared" si="27"/>
        <v>0</v>
      </c>
      <c r="N13" s="121">
        <f t="shared" si="28"/>
        <v>0</v>
      </c>
      <c r="O13" s="194">
        <f>'Input Cost_MS2'!J$14</f>
        <v>0</v>
      </c>
      <c r="P13" s="122">
        <f t="shared" si="29"/>
        <v>0</v>
      </c>
      <c r="Q13" s="123">
        <f>D13*(1+'Input Cost_MS2'!$J23)</f>
        <v>0</v>
      </c>
      <c r="R13" s="124">
        <f t="shared" si="30"/>
        <v>0</v>
      </c>
      <c r="S13" s="124">
        <f t="shared" si="30"/>
        <v>0</v>
      </c>
      <c r="T13" s="119">
        <f t="shared" si="31"/>
        <v>0</v>
      </c>
      <c r="U13" s="120">
        <f t="shared" si="32"/>
        <v>0</v>
      </c>
      <c r="V13" s="120">
        <f t="shared" si="33"/>
        <v>0</v>
      </c>
      <c r="W13" s="120">
        <f t="shared" si="34"/>
        <v>0</v>
      </c>
      <c r="X13" s="120">
        <f t="shared" si="7"/>
        <v>0</v>
      </c>
      <c r="Y13" s="120">
        <f t="shared" si="35"/>
        <v>0</v>
      </c>
      <c r="Z13" s="120">
        <f t="shared" si="8"/>
        <v>0</v>
      </c>
      <c r="AA13" s="121">
        <f t="shared" si="36"/>
        <v>0</v>
      </c>
      <c r="AB13" s="194">
        <f>'Input Cost_MS2'!J$15</f>
        <v>0</v>
      </c>
      <c r="AC13" s="122">
        <f t="shared" si="37"/>
        <v>0</v>
      </c>
      <c r="AD13" s="123">
        <f>Q13*(1+'Input Cost_MS2'!$J24)</f>
        <v>0</v>
      </c>
      <c r="AE13" s="124">
        <f t="shared" si="38"/>
        <v>0</v>
      </c>
      <c r="AF13" s="124">
        <f t="shared" si="38"/>
        <v>0</v>
      </c>
      <c r="AG13" s="119">
        <f t="shared" si="39"/>
        <v>0</v>
      </c>
      <c r="AH13" s="120">
        <f t="shared" si="40"/>
        <v>0</v>
      </c>
      <c r="AI13" s="120">
        <f t="shared" si="41"/>
        <v>0</v>
      </c>
      <c r="AJ13" s="120">
        <f t="shared" si="42"/>
        <v>0</v>
      </c>
      <c r="AK13" s="120">
        <f t="shared" si="9"/>
        <v>0</v>
      </c>
      <c r="AL13" s="120">
        <f t="shared" si="43"/>
        <v>0</v>
      </c>
      <c r="AM13" s="125">
        <f t="shared" si="10"/>
        <v>0</v>
      </c>
      <c r="AN13" s="121">
        <f t="shared" si="44"/>
        <v>0</v>
      </c>
      <c r="AO13" s="194">
        <f>'Input Cost_MS2'!J$16</f>
        <v>0</v>
      </c>
      <c r="AP13" s="122">
        <f t="shared" si="45"/>
        <v>0</v>
      </c>
      <c r="AQ13" s="123">
        <f>AD13*(1+'Input Cost_MS2'!$J25)</f>
        <v>0</v>
      </c>
      <c r="AR13" s="124">
        <f t="shared" si="46"/>
        <v>0</v>
      </c>
      <c r="AS13" s="124">
        <f t="shared" si="46"/>
        <v>0</v>
      </c>
      <c r="AT13" s="119">
        <f t="shared" si="47"/>
        <v>0</v>
      </c>
      <c r="AU13" s="120">
        <f t="shared" si="48"/>
        <v>0</v>
      </c>
      <c r="AV13" s="120">
        <f t="shared" si="49"/>
        <v>0</v>
      </c>
      <c r="AW13" s="120">
        <f t="shared" si="50"/>
        <v>0</v>
      </c>
      <c r="AX13" s="120">
        <f t="shared" si="11"/>
        <v>0</v>
      </c>
      <c r="AY13" s="120">
        <f t="shared" si="51"/>
        <v>0</v>
      </c>
      <c r="AZ13" s="120">
        <f t="shared" si="12"/>
        <v>0</v>
      </c>
      <c r="BA13" s="121">
        <f t="shared" si="52"/>
        <v>0</v>
      </c>
      <c r="BB13" s="194">
        <f>'Input Cost_MS2'!J$17</f>
        <v>0</v>
      </c>
      <c r="BC13" s="122">
        <f t="shared" si="53"/>
        <v>0</v>
      </c>
      <c r="BD13" s="123">
        <f>AQ13*(1+'Input Cost_MS2'!$J26)</f>
        <v>0</v>
      </c>
      <c r="BE13" s="124">
        <f t="shared" si="54"/>
        <v>0</v>
      </c>
      <c r="BF13" s="124">
        <f t="shared" si="54"/>
        <v>0</v>
      </c>
      <c r="BG13" s="119">
        <f t="shared" si="55"/>
        <v>0</v>
      </c>
      <c r="BH13" s="120">
        <f t="shared" si="56"/>
        <v>0</v>
      </c>
      <c r="BI13" s="120">
        <f t="shared" si="57"/>
        <v>0</v>
      </c>
      <c r="BJ13" s="120">
        <f t="shared" si="58"/>
        <v>0</v>
      </c>
      <c r="BK13" s="263">
        <f t="shared" si="13"/>
        <v>0</v>
      </c>
      <c r="BL13" s="120">
        <f t="shared" si="59"/>
        <v>0</v>
      </c>
      <c r="BM13" s="120">
        <f t="shared" si="14"/>
        <v>0</v>
      </c>
      <c r="BN13" s="121">
        <f t="shared" si="60"/>
        <v>0</v>
      </c>
      <c r="BO13" s="194">
        <f>'Input Cost_MS2'!J$18</f>
        <v>0</v>
      </c>
      <c r="BP13" s="122">
        <f t="shared" si="61"/>
        <v>0</v>
      </c>
      <c r="BQ13" s="123">
        <f>BD13*(1+'Input Cost_MS2'!$J27)</f>
        <v>0</v>
      </c>
      <c r="BR13" s="124">
        <f t="shared" si="62"/>
        <v>0</v>
      </c>
      <c r="BS13" s="124">
        <f t="shared" si="62"/>
        <v>0</v>
      </c>
      <c r="BT13" s="119">
        <f t="shared" si="63"/>
        <v>0</v>
      </c>
      <c r="BU13" s="120">
        <f t="shared" si="64"/>
        <v>0</v>
      </c>
      <c r="BV13" s="120">
        <f t="shared" si="65"/>
        <v>0</v>
      </c>
      <c r="BW13" s="120">
        <f t="shared" si="66"/>
        <v>0</v>
      </c>
      <c r="BX13" s="263">
        <f t="shared" si="15"/>
        <v>0</v>
      </c>
      <c r="BY13" s="120">
        <f t="shared" si="67"/>
        <v>0</v>
      </c>
      <c r="BZ13" s="120">
        <f t="shared" si="16"/>
        <v>0</v>
      </c>
      <c r="CA13" s="121">
        <f t="shared" si="68"/>
        <v>0</v>
      </c>
      <c r="CB13" s="194">
        <f>'Input Cost_MS2'!J$19</f>
        <v>0</v>
      </c>
      <c r="CC13" s="122">
        <f t="shared" si="69"/>
        <v>0</v>
      </c>
      <c r="CD13" s="123">
        <f>BQ13*(1+'Input Cost_MS2'!$J28)</f>
        <v>0</v>
      </c>
      <c r="CE13" s="124">
        <f t="shared" si="70"/>
        <v>0</v>
      </c>
      <c r="CF13" s="124">
        <f t="shared" si="70"/>
        <v>0</v>
      </c>
      <c r="CG13" s="119">
        <f t="shared" si="71"/>
        <v>0</v>
      </c>
      <c r="CH13" s="120">
        <f t="shared" si="72"/>
        <v>0</v>
      </c>
      <c r="CI13" s="120">
        <f t="shared" si="73"/>
        <v>0</v>
      </c>
      <c r="CJ13" s="120">
        <f t="shared" si="74"/>
        <v>0</v>
      </c>
      <c r="CK13" s="263">
        <f t="shared" si="17"/>
        <v>0</v>
      </c>
      <c r="CL13" s="120">
        <f t="shared" si="75"/>
        <v>0</v>
      </c>
      <c r="CM13" s="120">
        <f t="shared" si="18"/>
        <v>0</v>
      </c>
      <c r="CN13" s="121">
        <f t="shared" si="76"/>
        <v>0</v>
      </c>
      <c r="CO13" s="260">
        <f t="shared" si="77"/>
        <v>0</v>
      </c>
      <c r="CP13" s="126">
        <f t="shared" si="78"/>
        <v>0</v>
      </c>
      <c r="CQ13" s="127" t="str">
        <f t="shared" si="79"/>
        <v/>
      </c>
      <c r="CR13" s="128" t="str">
        <f t="shared" si="80"/>
        <v/>
      </c>
      <c r="CS13" s="128" t="str">
        <f t="shared" si="81"/>
        <v/>
      </c>
      <c r="CT13" s="129">
        <f t="shared" si="19"/>
        <v>0</v>
      </c>
      <c r="CU13" s="130">
        <f t="shared" si="19"/>
        <v>0</v>
      </c>
      <c r="CV13" s="130">
        <f t="shared" si="19"/>
        <v>0</v>
      </c>
      <c r="CW13" s="130">
        <f t="shared" si="19"/>
        <v>0</v>
      </c>
      <c r="CX13" s="130">
        <f t="shared" si="19"/>
        <v>0</v>
      </c>
      <c r="CY13" s="130">
        <f t="shared" si="19"/>
        <v>0</v>
      </c>
      <c r="CZ13" s="130">
        <f t="shared" si="20"/>
        <v>0</v>
      </c>
      <c r="DA13" s="131">
        <f t="shared" si="82"/>
        <v>0</v>
      </c>
      <c r="DB13" s="132" t="str">
        <f t="shared" si="83"/>
        <v/>
      </c>
      <c r="DC13" s="133" t="str">
        <f t="shared" si="84"/>
        <v/>
      </c>
      <c r="DD13" s="348">
        <f>$CO13*'Input Cost_MS2'!$J109</f>
        <v>0</v>
      </c>
      <c r="DE13" s="348">
        <f>$CO13*'Input Cost_MS2'!$J110</f>
        <v>0</v>
      </c>
    </row>
    <row r="14" spans="1:109">
      <c r="A14" s="447">
        <f>'Input Cost_MS2'!$K$11</f>
        <v>0</v>
      </c>
      <c r="B14" s="194">
        <f>'Input Cost_MS2'!K$13</f>
        <v>0</v>
      </c>
      <c r="C14" s="657">
        <f>'Input Cost_MS2'!K$117/100</f>
        <v>0</v>
      </c>
      <c r="D14" s="654">
        <f>C14*(1+'Input Cost_MS2'!K$22)</f>
        <v>0</v>
      </c>
      <c r="E14" s="197">
        <f>(Kalkulation_MS2!$M$26)/100</f>
        <v>0</v>
      </c>
      <c r="F14" s="197">
        <f>(Kalkulation_MS2!$M$35)/100</f>
        <v>0</v>
      </c>
      <c r="G14" s="119">
        <f t="shared" si="21"/>
        <v>0</v>
      </c>
      <c r="H14" s="120">
        <f t="shared" si="22"/>
        <v>0</v>
      </c>
      <c r="I14" s="120">
        <f t="shared" si="23"/>
        <v>0</v>
      </c>
      <c r="J14" s="120">
        <f t="shared" si="24"/>
        <v>0</v>
      </c>
      <c r="K14" s="120">
        <f t="shared" si="25"/>
        <v>0</v>
      </c>
      <c r="L14" s="120">
        <f t="shared" si="26"/>
        <v>0</v>
      </c>
      <c r="M14" s="120">
        <f t="shared" si="27"/>
        <v>0</v>
      </c>
      <c r="N14" s="121">
        <f t="shared" si="28"/>
        <v>0</v>
      </c>
      <c r="O14" s="194">
        <f>'Input Cost_MS2'!K$14</f>
        <v>0</v>
      </c>
      <c r="P14" s="122">
        <f t="shared" si="29"/>
        <v>0</v>
      </c>
      <c r="Q14" s="123">
        <f>D14*(1+'Input Cost_MS2'!$K23)</f>
        <v>0</v>
      </c>
      <c r="R14" s="124">
        <f t="shared" si="30"/>
        <v>0</v>
      </c>
      <c r="S14" s="124">
        <f t="shared" si="30"/>
        <v>0</v>
      </c>
      <c r="T14" s="119">
        <f t="shared" si="31"/>
        <v>0</v>
      </c>
      <c r="U14" s="120">
        <f t="shared" si="32"/>
        <v>0</v>
      </c>
      <c r="V14" s="120">
        <f t="shared" si="33"/>
        <v>0</v>
      </c>
      <c r="W14" s="120">
        <f t="shared" si="34"/>
        <v>0</v>
      </c>
      <c r="X14" s="120">
        <f t="shared" si="7"/>
        <v>0</v>
      </c>
      <c r="Y14" s="120">
        <f t="shared" si="35"/>
        <v>0</v>
      </c>
      <c r="Z14" s="120">
        <f t="shared" si="8"/>
        <v>0</v>
      </c>
      <c r="AA14" s="121">
        <f t="shared" si="36"/>
        <v>0</v>
      </c>
      <c r="AB14" s="194">
        <f>'Input Cost_MS2'!K$15</f>
        <v>0</v>
      </c>
      <c r="AC14" s="122">
        <f t="shared" si="37"/>
        <v>0</v>
      </c>
      <c r="AD14" s="123">
        <f>Q14*(1+'Input Cost_MS2'!$K24)</f>
        <v>0</v>
      </c>
      <c r="AE14" s="124">
        <f t="shared" si="38"/>
        <v>0</v>
      </c>
      <c r="AF14" s="124">
        <f t="shared" si="38"/>
        <v>0</v>
      </c>
      <c r="AG14" s="119">
        <f t="shared" si="39"/>
        <v>0</v>
      </c>
      <c r="AH14" s="120">
        <f t="shared" si="40"/>
        <v>0</v>
      </c>
      <c r="AI14" s="120">
        <f t="shared" si="41"/>
        <v>0</v>
      </c>
      <c r="AJ14" s="120">
        <f t="shared" si="42"/>
        <v>0</v>
      </c>
      <c r="AK14" s="120">
        <f t="shared" si="9"/>
        <v>0</v>
      </c>
      <c r="AL14" s="120">
        <f t="shared" si="43"/>
        <v>0</v>
      </c>
      <c r="AM14" s="125">
        <f t="shared" si="10"/>
        <v>0</v>
      </c>
      <c r="AN14" s="121">
        <f t="shared" si="44"/>
        <v>0</v>
      </c>
      <c r="AO14" s="194">
        <f>'Input Cost_MS2'!K$16</f>
        <v>0</v>
      </c>
      <c r="AP14" s="122">
        <f t="shared" si="45"/>
        <v>0</v>
      </c>
      <c r="AQ14" s="123">
        <f>AD14*(1+'Input Cost_MS2'!$K25)</f>
        <v>0</v>
      </c>
      <c r="AR14" s="124">
        <f t="shared" si="46"/>
        <v>0</v>
      </c>
      <c r="AS14" s="124">
        <f t="shared" si="46"/>
        <v>0</v>
      </c>
      <c r="AT14" s="119">
        <f t="shared" si="47"/>
        <v>0</v>
      </c>
      <c r="AU14" s="120">
        <f t="shared" si="48"/>
        <v>0</v>
      </c>
      <c r="AV14" s="120">
        <f t="shared" si="49"/>
        <v>0</v>
      </c>
      <c r="AW14" s="120">
        <f t="shared" si="50"/>
        <v>0</v>
      </c>
      <c r="AX14" s="120">
        <f t="shared" si="11"/>
        <v>0</v>
      </c>
      <c r="AY14" s="120">
        <f t="shared" si="51"/>
        <v>0</v>
      </c>
      <c r="AZ14" s="120">
        <f t="shared" si="12"/>
        <v>0</v>
      </c>
      <c r="BA14" s="121">
        <f t="shared" si="52"/>
        <v>0</v>
      </c>
      <c r="BB14" s="194">
        <f>'Input Cost_MS2'!K$17</f>
        <v>0</v>
      </c>
      <c r="BC14" s="122">
        <f t="shared" si="53"/>
        <v>0</v>
      </c>
      <c r="BD14" s="123">
        <f>AQ14*(1+'Input Cost_MS2'!$K26)</f>
        <v>0</v>
      </c>
      <c r="BE14" s="124">
        <f t="shared" si="54"/>
        <v>0</v>
      </c>
      <c r="BF14" s="124">
        <f t="shared" si="54"/>
        <v>0</v>
      </c>
      <c r="BG14" s="119">
        <f t="shared" si="55"/>
        <v>0</v>
      </c>
      <c r="BH14" s="120">
        <f t="shared" si="56"/>
        <v>0</v>
      </c>
      <c r="BI14" s="120">
        <f t="shared" si="57"/>
        <v>0</v>
      </c>
      <c r="BJ14" s="120">
        <f t="shared" si="58"/>
        <v>0</v>
      </c>
      <c r="BK14" s="263">
        <f t="shared" si="13"/>
        <v>0</v>
      </c>
      <c r="BL14" s="120">
        <f t="shared" si="59"/>
        <v>0</v>
      </c>
      <c r="BM14" s="120">
        <f t="shared" si="14"/>
        <v>0</v>
      </c>
      <c r="BN14" s="121">
        <f t="shared" si="60"/>
        <v>0</v>
      </c>
      <c r="BO14" s="194">
        <f>'Input Cost_MS2'!K$18</f>
        <v>0</v>
      </c>
      <c r="BP14" s="122">
        <f t="shared" si="61"/>
        <v>0</v>
      </c>
      <c r="BQ14" s="123">
        <f>BD14*(1+'Input Cost_MS2'!$K27)</f>
        <v>0</v>
      </c>
      <c r="BR14" s="124">
        <f t="shared" si="62"/>
        <v>0</v>
      </c>
      <c r="BS14" s="124">
        <f t="shared" si="62"/>
        <v>0</v>
      </c>
      <c r="BT14" s="119">
        <f t="shared" si="63"/>
        <v>0</v>
      </c>
      <c r="BU14" s="120">
        <f t="shared" si="64"/>
        <v>0</v>
      </c>
      <c r="BV14" s="120">
        <f t="shared" si="65"/>
        <v>0</v>
      </c>
      <c r="BW14" s="120">
        <f t="shared" si="66"/>
        <v>0</v>
      </c>
      <c r="BX14" s="263">
        <f t="shared" si="15"/>
        <v>0</v>
      </c>
      <c r="BY14" s="120">
        <f t="shared" si="67"/>
        <v>0</v>
      </c>
      <c r="BZ14" s="120">
        <f t="shared" si="16"/>
        <v>0</v>
      </c>
      <c r="CA14" s="121">
        <f t="shared" si="68"/>
        <v>0</v>
      </c>
      <c r="CB14" s="194">
        <f>'Input Cost_MS2'!K$19</f>
        <v>0</v>
      </c>
      <c r="CC14" s="122">
        <f t="shared" si="69"/>
        <v>0</v>
      </c>
      <c r="CD14" s="123">
        <f>BQ14*(1+'Input Cost_MS2'!$K28)</f>
        <v>0</v>
      </c>
      <c r="CE14" s="124">
        <f t="shared" si="70"/>
        <v>0</v>
      </c>
      <c r="CF14" s="124">
        <f t="shared" si="70"/>
        <v>0</v>
      </c>
      <c r="CG14" s="119">
        <f t="shared" si="71"/>
        <v>0</v>
      </c>
      <c r="CH14" s="120">
        <f t="shared" si="72"/>
        <v>0</v>
      </c>
      <c r="CI14" s="120">
        <f t="shared" si="73"/>
        <v>0</v>
      </c>
      <c r="CJ14" s="120">
        <f t="shared" si="74"/>
        <v>0</v>
      </c>
      <c r="CK14" s="263">
        <f t="shared" si="17"/>
        <v>0</v>
      </c>
      <c r="CL14" s="120">
        <f t="shared" si="75"/>
        <v>0</v>
      </c>
      <c r="CM14" s="120">
        <f t="shared" si="18"/>
        <v>0</v>
      </c>
      <c r="CN14" s="121">
        <f t="shared" si="76"/>
        <v>0</v>
      </c>
      <c r="CO14" s="260">
        <f t="shared" si="77"/>
        <v>0</v>
      </c>
      <c r="CP14" s="126">
        <f t="shared" si="78"/>
        <v>0</v>
      </c>
      <c r="CQ14" s="127" t="str">
        <f t="shared" si="79"/>
        <v/>
      </c>
      <c r="CR14" s="128" t="str">
        <f t="shared" si="80"/>
        <v/>
      </c>
      <c r="CS14" s="128" t="str">
        <f t="shared" si="81"/>
        <v/>
      </c>
      <c r="CT14" s="129">
        <f t="shared" si="19"/>
        <v>0</v>
      </c>
      <c r="CU14" s="130">
        <f t="shared" si="19"/>
        <v>0</v>
      </c>
      <c r="CV14" s="130">
        <f t="shared" si="19"/>
        <v>0</v>
      </c>
      <c r="CW14" s="130">
        <f t="shared" si="19"/>
        <v>0</v>
      </c>
      <c r="CX14" s="130">
        <f t="shared" si="19"/>
        <v>0</v>
      </c>
      <c r="CY14" s="130">
        <f t="shared" si="19"/>
        <v>0</v>
      </c>
      <c r="CZ14" s="130">
        <f t="shared" si="20"/>
        <v>0</v>
      </c>
      <c r="DA14" s="131">
        <f t="shared" si="82"/>
        <v>0</v>
      </c>
      <c r="DB14" s="132" t="str">
        <f t="shared" si="83"/>
        <v/>
      </c>
      <c r="DC14" s="133" t="str">
        <f t="shared" si="84"/>
        <v/>
      </c>
      <c r="DD14" s="348">
        <f>$CO14*'Input Cost_MS2'!$K109</f>
        <v>0</v>
      </c>
      <c r="DE14" s="348">
        <f>$CO14*'Input Cost_MS2'!$K110</f>
        <v>0</v>
      </c>
    </row>
    <row r="15" spans="1:109">
      <c r="A15" s="447">
        <f>'Input Cost_MS2'!$L$11</f>
        <v>0</v>
      </c>
      <c r="B15" s="194">
        <f>'Input Cost_MS2'!L$13</f>
        <v>0</v>
      </c>
      <c r="C15" s="657">
        <f>'Input Cost_MS2'!L$117/100</f>
        <v>0</v>
      </c>
      <c r="D15" s="654">
        <f>C15*(1+'Input Cost_MS2'!L$22)</f>
        <v>0</v>
      </c>
      <c r="E15" s="197">
        <f>(Kalkulation_MS2!$N$26)/100</f>
        <v>0</v>
      </c>
      <c r="F15" s="197">
        <f>(Kalkulation_MS2!$N$35)/100</f>
        <v>0</v>
      </c>
      <c r="G15" s="119">
        <f t="shared" si="21"/>
        <v>0</v>
      </c>
      <c r="H15" s="120">
        <f t="shared" si="22"/>
        <v>0</v>
      </c>
      <c r="I15" s="120">
        <f t="shared" si="23"/>
        <v>0</v>
      </c>
      <c r="J15" s="120">
        <f t="shared" si="24"/>
        <v>0</v>
      </c>
      <c r="K15" s="120">
        <f t="shared" si="25"/>
        <v>0</v>
      </c>
      <c r="L15" s="120">
        <f t="shared" si="26"/>
        <v>0</v>
      </c>
      <c r="M15" s="120">
        <f t="shared" si="27"/>
        <v>0</v>
      </c>
      <c r="N15" s="121">
        <f t="shared" si="28"/>
        <v>0</v>
      </c>
      <c r="O15" s="194">
        <f>'Input Cost_MS2'!L$14</f>
        <v>0</v>
      </c>
      <c r="P15" s="122">
        <f t="shared" si="29"/>
        <v>0</v>
      </c>
      <c r="Q15" s="123">
        <f>D15*(1+'Input Cost_MS2'!$L23)</f>
        <v>0</v>
      </c>
      <c r="R15" s="124">
        <f t="shared" si="30"/>
        <v>0</v>
      </c>
      <c r="S15" s="124">
        <f t="shared" si="30"/>
        <v>0</v>
      </c>
      <c r="T15" s="119">
        <f t="shared" si="31"/>
        <v>0</v>
      </c>
      <c r="U15" s="120">
        <f t="shared" si="32"/>
        <v>0</v>
      </c>
      <c r="V15" s="120">
        <f t="shared" si="33"/>
        <v>0</v>
      </c>
      <c r="W15" s="120">
        <f t="shared" si="34"/>
        <v>0</v>
      </c>
      <c r="X15" s="120">
        <f t="shared" si="7"/>
        <v>0</v>
      </c>
      <c r="Y15" s="120">
        <f t="shared" si="35"/>
        <v>0</v>
      </c>
      <c r="Z15" s="120">
        <f t="shared" si="8"/>
        <v>0</v>
      </c>
      <c r="AA15" s="121">
        <f t="shared" si="36"/>
        <v>0</v>
      </c>
      <c r="AB15" s="194">
        <f>'Input Cost_MS2'!L$15</f>
        <v>0</v>
      </c>
      <c r="AC15" s="122">
        <f t="shared" si="37"/>
        <v>0</v>
      </c>
      <c r="AD15" s="123">
        <f>Q15*(1+'Input Cost_MS2'!$L24)</f>
        <v>0</v>
      </c>
      <c r="AE15" s="124">
        <f t="shared" si="38"/>
        <v>0</v>
      </c>
      <c r="AF15" s="124">
        <f t="shared" si="38"/>
        <v>0</v>
      </c>
      <c r="AG15" s="119">
        <f t="shared" si="39"/>
        <v>0</v>
      </c>
      <c r="AH15" s="120">
        <f t="shared" si="40"/>
        <v>0</v>
      </c>
      <c r="AI15" s="120">
        <f t="shared" si="41"/>
        <v>0</v>
      </c>
      <c r="AJ15" s="120">
        <f t="shared" si="42"/>
        <v>0</v>
      </c>
      <c r="AK15" s="120">
        <f t="shared" si="9"/>
        <v>0</v>
      </c>
      <c r="AL15" s="120">
        <f t="shared" si="43"/>
        <v>0</v>
      </c>
      <c r="AM15" s="125">
        <f t="shared" si="10"/>
        <v>0</v>
      </c>
      <c r="AN15" s="121">
        <f t="shared" si="44"/>
        <v>0</v>
      </c>
      <c r="AO15" s="194">
        <f>'Input Cost_MS2'!L$16</f>
        <v>0</v>
      </c>
      <c r="AP15" s="122">
        <f t="shared" si="45"/>
        <v>0</v>
      </c>
      <c r="AQ15" s="123">
        <f>AD15*(1+'Input Cost_MS2'!$L25)</f>
        <v>0</v>
      </c>
      <c r="AR15" s="124">
        <f t="shared" si="46"/>
        <v>0</v>
      </c>
      <c r="AS15" s="124">
        <f t="shared" si="46"/>
        <v>0</v>
      </c>
      <c r="AT15" s="119">
        <f t="shared" si="47"/>
        <v>0</v>
      </c>
      <c r="AU15" s="120">
        <f t="shared" si="48"/>
        <v>0</v>
      </c>
      <c r="AV15" s="120">
        <f t="shared" si="49"/>
        <v>0</v>
      </c>
      <c r="AW15" s="120">
        <f t="shared" si="50"/>
        <v>0</v>
      </c>
      <c r="AX15" s="120">
        <f t="shared" si="11"/>
        <v>0</v>
      </c>
      <c r="AY15" s="120">
        <f t="shared" si="51"/>
        <v>0</v>
      </c>
      <c r="AZ15" s="120">
        <f t="shared" si="12"/>
        <v>0</v>
      </c>
      <c r="BA15" s="121">
        <f t="shared" si="52"/>
        <v>0</v>
      </c>
      <c r="BB15" s="194">
        <f>'Input Cost_MS2'!L$17</f>
        <v>0</v>
      </c>
      <c r="BC15" s="122">
        <f t="shared" si="53"/>
        <v>0</v>
      </c>
      <c r="BD15" s="123">
        <f>AQ15*(1+'Input Cost_MS2'!$L26)</f>
        <v>0</v>
      </c>
      <c r="BE15" s="124">
        <f t="shared" si="54"/>
        <v>0</v>
      </c>
      <c r="BF15" s="124">
        <f t="shared" si="54"/>
        <v>0</v>
      </c>
      <c r="BG15" s="119">
        <f t="shared" si="55"/>
        <v>0</v>
      </c>
      <c r="BH15" s="120">
        <f t="shared" si="56"/>
        <v>0</v>
      </c>
      <c r="BI15" s="120">
        <f t="shared" si="57"/>
        <v>0</v>
      </c>
      <c r="BJ15" s="120">
        <f t="shared" si="58"/>
        <v>0</v>
      </c>
      <c r="BK15" s="263">
        <f t="shared" si="13"/>
        <v>0</v>
      </c>
      <c r="BL15" s="120">
        <f t="shared" si="59"/>
        <v>0</v>
      </c>
      <c r="BM15" s="120">
        <f t="shared" si="14"/>
        <v>0</v>
      </c>
      <c r="BN15" s="121">
        <f t="shared" si="60"/>
        <v>0</v>
      </c>
      <c r="BO15" s="194">
        <f>'Input Cost_MS2'!L$18</f>
        <v>0</v>
      </c>
      <c r="BP15" s="122">
        <f t="shared" si="61"/>
        <v>0</v>
      </c>
      <c r="BQ15" s="123">
        <f>BD15*(1+'Input Cost_MS2'!$L27)</f>
        <v>0</v>
      </c>
      <c r="BR15" s="124">
        <f t="shared" si="62"/>
        <v>0</v>
      </c>
      <c r="BS15" s="124">
        <f t="shared" si="62"/>
        <v>0</v>
      </c>
      <c r="BT15" s="119">
        <f t="shared" si="63"/>
        <v>0</v>
      </c>
      <c r="BU15" s="120">
        <f t="shared" si="64"/>
        <v>0</v>
      </c>
      <c r="BV15" s="120">
        <f t="shared" si="65"/>
        <v>0</v>
      </c>
      <c r="BW15" s="120">
        <f t="shared" si="66"/>
        <v>0</v>
      </c>
      <c r="BX15" s="263">
        <f t="shared" si="15"/>
        <v>0</v>
      </c>
      <c r="BY15" s="120">
        <f t="shared" si="67"/>
        <v>0</v>
      </c>
      <c r="BZ15" s="120">
        <f t="shared" si="16"/>
        <v>0</v>
      </c>
      <c r="CA15" s="121">
        <f t="shared" si="68"/>
        <v>0</v>
      </c>
      <c r="CB15" s="194">
        <f>'Input Cost_MS2'!L$19</f>
        <v>0</v>
      </c>
      <c r="CC15" s="122">
        <f t="shared" si="69"/>
        <v>0</v>
      </c>
      <c r="CD15" s="123">
        <f>BQ15*(1+'Input Cost_MS2'!$L28)</f>
        <v>0</v>
      </c>
      <c r="CE15" s="124">
        <f t="shared" si="70"/>
        <v>0</v>
      </c>
      <c r="CF15" s="124">
        <f t="shared" si="70"/>
        <v>0</v>
      </c>
      <c r="CG15" s="119">
        <f t="shared" si="71"/>
        <v>0</v>
      </c>
      <c r="CH15" s="120">
        <f t="shared" si="72"/>
        <v>0</v>
      </c>
      <c r="CI15" s="120">
        <f t="shared" si="73"/>
        <v>0</v>
      </c>
      <c r="CJ15" s="120">
        <f t="shared" si="74"/>
        <v>0</v>
      </c>
      <c r="CK15" s="263">
        <f t="shared" si="17"/>
        <v>0</v>
      </c>
      <c r="CL15" s="120">
        <f t="shared" si="75"/>
        <v>0</v>
      </c>
      <c r="CM15" s="120">
        <f t="shared" si="18"/>
        <v>0</v>
      </c>
      <c r="CN15" s="121">
        <f t="shared" si="76"/>
        <v>0</v>
      </c>
      <c r="CO15" s="260">
        <f t="shared" si="77"/>
        <v>0</v>
      </c>
      <c r="CP15" s="126">
        <f t="shared" si="78"/>
        <v>0</v>
      </c>
      <c r="CQ15" s="127" t="str">
        <f t="shared" si="79"/>
        <v/>
      </c>
      <c r="CR15" s="128" t="str">
        <f t="shared" si="80"/>
        <v/>
      </c>
      <c r="CS15" s="128" t="str">
        <f t="shared" si="81"/>
        <v/>
      </c>
      <c r="CT15" s="129">
        <f t="shared" si="19"/>
        <v>0</v>
      </c>
      <c r="CU15" s="130">
        <f t="shared" si="19"/>
        <v>0</v>
      </c>
      <c r="CV15" s="130">
        <f t="shared" si="19"/>
        <v>0</v>
      </c>
      <c r="CW15" s="130">
        <f t="shared" si="19"/>
        <v>0</v>
      </c>
      <c r="CX15" s="130">
        <f t="shared" si="19"/>
        <v>0</v>
      </c>
      <c r="CY15" s="130">
        <f t="shared" si="19"/>
        <v>0</v>
      </c>
      <c r="CZ15" s="130">
        <f t="shared" si="20"/>
        <v>0</v>
      </c>
      <c r="DA15" s="131">
        <f t="shared" si="82"/>
        <v>0</v>
      </c>
      <c r="DB15" s="132" t="str">
        <f t="shared" si="83"/>
        <v/>
      </c>
      <c r="DC15" s="133" t="str">
        <f t="shared" si="84"/>
        <v/>
      </c>
      <c r="DD15" s="348">
        <f>$CO15*'Input Cost_MS2'!$L109</f>
        <v>0</v>
      </c>
      <c r="DE15" s="348">
        <f>$CO15*'Input Cost_MS2'!$L110</f>
        <v>0</v>
      </c>
    </row>
    <row r="16" spans="1:109">
      <c r="A16" s="447">
        <f>'Input Cost_MS2'!M11</f>
        <v>0</v>
      </c>
      <c r="B16" s="194">
        <f>'Input Cost_MS2'!M$13</f>
        <v>0</v>
      </c>
      <c r="C16" s="657">
        <f>'Input Cost_MS2'!M$117/100</f>
        <v>0</v>
      </c>
      <c r="D16" s="654">
        <f>C16*(1+'Input Cost_MS2'!M$22)</f>
        <v>0</v>
      </c>
      <c r="E16" s="197">
        <f>(Kalkulation_MS2!$O$26)/100</f>
        <v>0</v>
      </c>
      <c r="F16" s="197">
        <f>(Kalkulation_MS2!$O$35)/100</f>
        <v>0</v>
      </c>
      <c r="G16" s="119">
        <f t="shared" si="21"/>
        <v>0</v>
      </c>
      <c r="H16" s="120">
        <f t="shared" si="22"/>
        <v>0</v>
      </c>
      <c r="I16" s="120">
        <f t="shared" si="23"/>
        <v>0</v>
      </c>
      <c r="J16" s="120">
        <f t="shared" si="24"/>
        <v>0</v>
      </c>
      <c r="K16" s="120">
        <f t="shared" si="25"/>
        <v>0</v>
      </c>
      <c r="L16" s="120">
        <f t="shared" si="26"/>
        <v>0</v>
      </c>
      <c r="M16" s="120">
        <f t="shared" si="27"/>
        <v>0</v>
      </c>
      <c r="N16" s="121">
        <f t="shared" si="28"/>
        <v>0</v>
      </c>
      <c r="O16" s="194">
        <f>'Input Cost_MS2'!M$14</f>
        <v>0</v>
      </c>
      <c r="P16" s="122">
        <f t="shared" si="29"/>
        <v>0</v>
      </c>
      <c r="Q16" s="123">
        <f>D16*(1+'Input Cost_MS2'!$M23)</f>
        <v>0</v>
      </c>
      <c r="R16" s="124">
        <f t="shared" si="30"/>
        <v>0</v>
      </c>
      <c r="S16" s="124">
        <f t="shared" si="30"/>
        <v>0</v>
      </c>
      <c r="T16" s="119">
        <f t="shared" si="31"/>
        <v>0</v>
      </c>
      <c r="U16" s="120">
        <f t="shared" si="32"/>
        <v>0</v>
      </c>
      <c r="V16" s="120">
        <f t="shared" si="33"/>
        <v>0</v>
      </c>
      <c r="W16" s="120">
        <f t="shared" si="34"/>
        <v>0</v>
      </c>
      <c r="X16" s="120">
        <f t="shared" si="7"/>
        <v>0</v>
      </c>
      <c r="Y16" s="120">
        <f t="shared" si="35"/>
        <v>0</v>
      </c>
      <c r="Z16" s="120">
        <f t="shared" si="8"/>
        <v>0</v>
      </c>
      <c r="AA16" s="121">
        <f t="shared" si="36"/>
        <v>0</v>
      </c>
      <c r="AB16" s="194">
        <f>'Input Cost_MS2'!M$15</f>
        <v>0</v>
      </c>
      <c r="AC16" s="122">
        <f t="shared" si="37"/>
        <v>0</v>
      </c>
      <c r="AD16" s="123">
        <f>Q16*(1+'Input Cost_MS2'!$M24)</f>
        <v>0</v>
      </c>
      <c r="AE16" s="124">
        <f t="shared" si="38"/>
        <v>0</v>
      </c>
      <c r="AF16" s="124">
        <f t="shared" si="38"/>
        <v>0</v>
      </c>
      <c r="AG16" s="119">
        <f t="shared" si="39"/>
        <v>0</v>
      </c>
      <c r="AH16" s="120">
        <f t="shared" si="40"/>
        <v>0</v>
      </c>
      <c r="AI16" s="120">
        <f t="shared" si="41"/>
        <v>0</v>
      </c>
      <c r="AJ16" s="120">
        <f t="shared" si="42"/>
        <v>0</v>
      </c>
      <c r="AK16" s="120">
        <f t="shared" si="9"/>
        <v>0</v>
      </c>
      <c r="AL16" s="120">
        <f t="shared" si="43"/>
        <v>0</v>
      </c>
      <c r="AM16" s="125">
        <f t="shared" si="10"/>
        <v>0</v>
      </c>
      <c r="AN16" s="121">
        <f t="shared" si="44"/>
        <v>0</v>
      </c>
      <c r="AO16" s="194">
        <f>'Input Cost_MS2'!M$16</f>
        <v>0</v>
      </c>
      <c r="AP16" s="122">
        <f t="shared" si="45"/>
        <v>0</v>
      </c>
      <c r="AQ16" s="123">
        <f>AD16*(1+'Input Cost_MS2'!$M25)</f>
        <v>0</v>
      </c>
      <c r="AR16" s="124">
        <f t="shared" si="46"/>
        <v>0</v>
      </c>
      <c r="AS16" s="124">
        <f t="shared" si="46"/>
        <v>0</v>
      </c>
      <c r="AT16" s="119">
        <f t="shared" si="47"/>
        <v>0</v>
      </c>
      <c r="AU16" s="120">
        <f t="shared" si="48"/>
        <v>0</v>
      </c>
      <c r="AV16" s="120">
        <f t="shared" si="49"/>
        <v>0</v>
      </c>
      <c r="AW16" s="120">
        <f t="shared" si="50"/>
        <v>0</v>
      </c>
      <c r="AX16" s="120">
        <f t="shared" si="11"/>
        <v>0</v>
      </c>
      <c r="AY16" s="120">
        <f t="shared" si="51"/>
        <v>0</v>
      </c>
      <c r="AZ16" s="120">
        <f t="shared" si="12"/>
        <v>0</v>
      </c>
      <c r="BA16" s="121">
        <f t="shared" si="52"/>
        <v>0</v>
      </c>
      <c r="BB16" s="194">
        <f>'Input Cost_MS2'!M$17</f>
        <v>0</v>
      </c>
      <c r="BC16" s="122">
        <f t="shared" si="53"/>
        <v>0</v>
      </c>
      <c r="BD16" s="123">
        <f>AQ16*(1+'Input Cost_MS2'!$M26)</f>
        <v>0</v>
      </c>
      <c r="BE16" s="124">
        <f t="shared" si="54"/>
        <v>0</v>
      </c>
      <c r="BF16" s="124">
        <f t="shared" si="54"/>
        <v>0</v>
      </c>
      <c r="BG16" s="119">
        <f t="shared" si="55"/>
        <v>0</v>
      </c>
      <c r="BH16" s="120">
        <f t="shared" si="56"/>
        <v>0</v>
      </c>
      <c r="BI16" s="120">
        <f t="shared" si="57"/>
        <v>0</v>
      </c>
      <c r="BJ16" s="120">
        <f t="shared" si="58"/>
        <v>0</v>
      </c>
      <c r="BK16" s="263">
        <f t="shared" si="13"/>
        <v>0</v>
      </c>
      <c r="BL16" s="120">
        <f t="shared" si="59"/>
        <v>0</v>
      </c>
      <c r="BM16" s="120">
        <f t="shared" si="14"/>
        <v>0</v>
      </c>
      <c r="BN16" s="121">
        <f t="shared" si="60"/>
        <v>0</v>
      </c>
      <c r="BO16" s="194">
        <f>'Input Cost_MS2'!M$18</f>
        <v>0</v>
      </c>
      <c r="BP16" s="122">
        <f t="shared" si="61"/>
        <v>0</v>
      </c>
      <c r="BQ16" s="123">
        <f>BD16*(1+'Input Cost_MS2'!$M27)</f>
        <v>0</v>
      </c>
      <c r="BR16" s="124">
        <f t="shared" si="62"/>
        <v>0</v>
      </c>
      <c r="BS16" s="124">
        <f t="shared" si="62"/>
        <v>0</v>
      </c>
      <c r="BT16" s="119">
        <f t="shared" si="63"/>
        <v>0</v>
      </c>
      <c r="BU16" s="120">
        <f t="shared" si="64"/>
        <v>0</v>
      </c>
      <c r="BV16" s="120">
        <f t="shared" si="65"/>
        <v>0</v>
      </c>
      <c r="BW16" s="120">
        <f t="shared" si="66"/>
        <v>0</v>
      </c>
      <c r="BX16" s="263">
        <f t="shared" si="15"/>
        <v>0</v>
      </c>
      <c r="BY16" s="120">
        <f t="shared" si="67"/>
        <v>0</v>
      </c>
      <c r="BZ16" s="120">
        <f t="shared" si="16"/>
        <v>0</v>
      </c>
      <c r="CA16" s="121">
        <f t="shared" si="68"/>
        <v>0</v>
      </c>
      <c r="CB16" s="194">
        <f>'Input Cost_MS2'!M$19</f>
        <v>0</v>
      </c>
      <c r="CC16" s="122">
        <f t="shared" si="69"/>
        <v>0</v>
      </c>
      <c r="CD16" s="123">
        <f>BQ16*(1+'Input Cost_MS2'!$M28)</f>
        <v>0</v>
      </c>
      <c r="CE16" s="124">
        <f t="shared" si="70"/>
        <v>0</v>
      </c>
      <c r="CF16" s="124">
        <f t="shared" si="70"/>
        <v>0</v>
      </c>
      <c r="CG16" s="119">
        <f t="shared" si="71"/>
        <v>0</v>
      </c>
      <c r="CH16" s="120">
        <f t="shared" si="72"/>
        <v>0</v>
      </c>
      <c r="CI16" s="120">
        <f t="shared" si="73"/>
        <v>0</v>
      </c>
      <c r="CJ16" s="120">
        <f t="shared" si="74"/>
        <v>0</v>
      </c>
      <c r="CK16" s="263">
        <f t="shared" si="17"/>
        <v>0</v>
      </c>
      <c r="CL16" s="120">
        <f t="shared" si="75"/>
        <v>0</v>
      </c>
      <c r="CM16" s="120">
        <f t="shared" si="18"/>
        <v>0</v>
      </c>
      <c r="CN16" s="121">
        <f t="shared" si="76"/>
        <v>0</v>
      </c>
      <c r="CO16" s="260">
        <f t="shared" si="77"/>
        <v>0</v>
      </c>
      <c r="CP16" s="126">
        <f t="shared" si="78"/>
        <v>0</v>
      </c>
      <c r="CQ16" s="127" t="str">
        <f t="shared" si="79"/>
        <v/>
      </c>
      <c r="CR16" s="128" t="str">
        <f t="shared" si="80"/>
        <v/>
      </c>
      <c r="CS16" s="128" t="str">
        <f t="shared" si="81"/>
        <v/>
      </c>
      <c r="CT16" s="129">
        <f>G16+T16+AG16+AT16+BG16+BT16+CG16</f>
        <v>0</v>
      </c>
      <c r="CU16" s="130">
        <f>H16+U16+AH16+AU16+BH16+BU16+CH16</f>
        <v>0</v>
      </c>
      <c r="CV16" s="130">
        <f>I16+V16+AI16+AV16+BI16+BV16+CI16</f>
        <v>0</v>
      </c>
      <c r="CW16" s="130">
        <f>J16+W16+AJ16+AW16+BJ16+BW16+CJ16</f>
        <v>0</v>
      </c>
      <c r="CX16" s="130">
        <f t="shared" si="19"/>
        <v>0</v>
      </c>
      <c r="CY16" s="130">
        <f t="shared" si="19"/>
        <v>0</v>
      </c>
      <c r="CZ16" s="130">
        <f t="shared" si="20"/>
        <v>0</v>
      </c>
      <c r="DA16" s="131">
        <f t="shared" si="82"/>
        <v>0</v>
      </c>
      <c r="DB16" s="132" t="str">
        <f t="shared" si="83"/>
        <v/>
      </c>
      <c r="DC16" s="133" t="str">
        <f t="shared" si="84"/>
        <v/>
      </c>
      <c r="DD16" s="348">
        <f>$CO16*'Input Cost_MS2'!$M109</f>
        <v>0</v>
      </c>
      <c r="DE16" s="348">
        <f>$CO16*'Input Cost_MS2'!$M109</f>
        <v>0</v>
      </c>
    </row>
    <row r="17" spans="1:107">
      <c r="A17" s="199">
        <f>'Input Cost_MS2'!N11</f>
        <v>0</v>
      </c>
      <c r="B17" s="194">
        <f>'Input Cost_MS2'!N$13</f>
        <v>0</v>
      </c>
      <c r="C17" s="657">
        <f>'Input Cost_MS2'!N$117/100</f>
        <v>0</v>
      </c>
      <c r="D17" s="654">
        <f>C17*(1+'Input Cost_MS2'!N$22)</f>
        <v>0</v>
      </c>
      <c r="E17" s="197">
        <f>(Kalkulation_MS2!$P$26)/100</f>
        <v>0</v>
      </c>
      <c r="F17" s="197">
        <f>(Kalkulation_MS2!$P$35)/100</f>
        <v>0</v>
      </c>
      <c r="G17" s="119">
        <f t="shared" si="21"/>
        <v>0</v>
      </c>
      <c r="H17" s="120">
        <f t="shared" si="22"/>
        <v>0</v>
      </c>
      <c r="I17" s="120">
        <f t="shared" si="23"/>
        <v>0</v>
      </c>
      <c r="J17" s="120">
        <f t="shared" si="24"/>
        <v>0</v>
      </c>
      <c r="K17" s="120">
        <f t="shared" si="25"/>
        <v>0</v>
      </c>
      <c r="L17" s="120">
        <f t="shared" si="26"/>
        <v>0</v>
      </c>
      <c r="M17" s="120">
        <f t="shared" si="27"/>
        <v>0</v>
      </c>
      <c r="N17" s="121">
        <f t="shared" si="28"/>
        <v>0</v>
      </c>
      <c r="O17" s="259">
        <f>'Input Cost_MS2'!N$14</f>
        <v>0</v>
      </c>
      <c r="P17" s="122">
        <f t="shared" si="29"/>
        <v>0</v>
      </c>
      <c r="Q17" s="123">
        <f>D17*(1+'Input Cost_MS2'!$N23)</f>
        <v>0</v>
      </c>
      <c r="R17" s="124">
        <f t="shared" si="30"/>
        <v>0</v>
      </c>
      <c r="S17" s="124">
        <f t="shared" si="30"/>
        <v>0</v>
      </c>
      <c r="T17" s="119">
        <f t="shared" si="31"/>
        <v>0</v>
      </c>
      <c r="U17" s="120">
        <f t="shared" si="32"/>
        <v>0</v>
      </c>
      <c r="V17" s="120">
        <f t="shared" si="33"/>
        <v>0</v>
      </c>
      <c r="W17" s="120">
        <f t="shared" si="34"/>
        <v>0</v>
      </c>
      <c r="X17" s="120">
        <f t="shared" si="7"/>
        <v>0</v>
      </c>
      <c r="Y17" s="120">
        <f t="shared" si="35"/>
        <v>0</v>
      </c>
      <c r="Z17" s="120">
        <f t="shared" si="8"/>
        <v>0</v>
      </c>
      <c r="AA17" s="121">
        <f t="shared" si="36"/>
        <v>0</v>
      </c>
      <c r="AB17" s="259">
        <f>'Input Cost_MS2'!N$15</f>
        <v>0</v>
      </c>
      <c r="AC17" s="122">
        <f t="shared" si="37"/>
        <v>0</v>
      </c>
      <c r="AD17" s="123">
        <f>Q17*(1+'Input Cost_MS2'!$N24)</f>
        <v>0</v>
      </c>
      <c r="AE17" s="124">
        <f t="shared" si="38"/>
        <v>0</v>
      </c>
      <c r="AF17" s="124">
        <f t="shared" si="38"/>
        <v>0</v>
      </c>
      <c r="AG17" s="119">
        <f t="shared" si="39"/>
        <v>0</v>
      </c>
      <c r="AH17" s="120">
        <f t="shared" si="40"/>
        <v>0</v>
      </c>
      <c r="AI17" s="120">
        <f t="shared" si="41"/>
        <v>0</v>
      </c>
      <c r="AJ17" s="120">
        <f t="shared" si="42"/>
        <v>0</v>
      </c>
      <c r="AK17" s="120">
        <f t="shared" si="9"/>
        <v>0</v>
      </c>
      <c r="AL17" s="120">
        <f t="shared" si="43"/>
        <v>0</v>
      </c>
      <c r="AM17" s="125">
        <f t="shared" si="10"/>
        <v>0</v>
      </c>
      <c r="AN17" s="121">
        <f t="shared" si="44"/>
        <v>0</v>
      </c>
      <c r="AO17" s="259">
        <f>'Input Cost_MS2'!N$16</f>
        <v>0</v>
      </c>
      <c r="AP17" s="122">
        <f t="shared" si="45"/>
        <v>0</v>
      </c>
      <c r="AQ17" s="123">
        <f>AD17*(1+'Input Cost_MS2'!$N25)</f>
        <v>0</v>
      </c>
      <c r="AR17" s="124">
        <f t="shared" si="46"/>
        <v>0</v>
      </c>
      <c r="AS17" s="124">
        <f t="shared" si="46"/>
        <v>0</v>
      </c>
      <c r="AT17" s="119">
        <f t="shared" si="47"/>
        <v>0</v>
      </c>
      <c r="AU17" s="120">
        <f t="shared" si="48"/>
        <v>0</v>
      </c>
      <c r="AV17" s="120">
        <f t="shared" si="49"/>
        <v>0</v>
      </c>
      <c r="AW17" s="120">
        <f t="shared" si="50"/>
        <v>0</v>
      </c>
      <c r="AX17" s="120">
        <f t="shared" si="11"/>
        <v>0</v>
      </c>
      <c r="AY17" s="120">
        <f t="shared" si="51"/>
        <v>0</v>
      </c>
      <c r="AZ17" s="120">
        <f t="shared" si="12"/>
        <v>0</v>
      </c>
      <c r="BA17" s="121">
        <f t="shared" si="52"/>
        <v>0</v>
      </c>
      <c r="BB17" s="259">
        <f>'Input Cost_MS2'!N$17</f>
        <v>0</v>
      </c>
      <c r="BC17" s="122">
        <f t="shared" si="53"/>
        <v>0</v>
      </c>
      <c r="BD17" s="123">
        <f>AQ17*(1+'Input Cost_MS2'!$N26)</f>
        <v>0</v>
      </c>
      <c r="BE17" s="124">
        <f t="shared" si="54"/>
        <v>0</v>
      </c>
      <c r="BF17" s="124">
        <f t="shared" si="54"/>
        <v>0</v>
      </c>
      <c r="BG17" s="119">
        <f t="shared" si="55"/>
        <v>0</v>
      </c>
      <c r="BH17" s="120">
        <f t="shared" si="56"/>
        <v>0</v>
      </c>
      <c r="BI17" s="120">
        <f t="shared" si="57"/>
        <v>0</v>
      </c>
      <c r="BJ17" s="120">
        <f t="shared" si="58"/>
        <v>0</v>
      </c>
      <c r="BK17" s="263">
        <f t="shared" si="13"/>
        <v>0</v>
      </c>
      <c r="BL17" s="120">
        <f t="shared" si="59"/>
        <v>0</v>
      </c>
      <c r="BM17" s="120">
        <f t="shared" si="14"/>
        <v>0</v>
      </c>
      <c r="BN17" s="121">
        <f t="shared" si="60"/>
        <v>0</v>
      </c>
      <c r="BO17" s="259">
        <f>'Input Cost_MS2'!N$18</f>
        <v>0</v>
      </c>
      <c r="BP17" s="122">
        <f t="shared" si="61"/>
        <v>0</v>
      </c>
      <c r="BQ17" s="123">
        <f>BD17*(1+'Input Cost_MS2'!$N27)</f>
        <v>0</v>
      </c>
      <c r="BR17" s="124">
        <f t="shared" si="62"/>
        <v>0</v>
      </c>
      <c r="BS17" s="124">
        <f t="shared" si="62"/>
        <v>0</v>
      </c>
      <c r="BT17" s="119">
        <f t="shared" si="63"/>
        <v>0</v>
      </c>
      <c r="BU17" s="120">
        <f t="shared" si="64"/>
        <v>0</v>
      </c>
      <c r="BV17" s="120">
        <f t="shared" si="65"/>
        <v>0</v>
      </c>
      <c r="BW17" s="120">
        <f t="shared" si="66"/>
        <v>0</v>
      </c>
      <c r="BX17" s="263">
        <f t="shared" si="15"/>
        <v>0</v>
      </c>
      <c r="BY17" s="120">
        <f t="shared" si="67"/>
        <v>0</v>
      </c>
      <c r="BZ17" s="120">
        <f t="shared" si="16"/>
        <v>0</v>
      </c>
      <c r="CA17" s="121">
        <f t="shared" si="68"/>
        <v>0</v>
      </c>
      <c r="CB17" s="259">
        <f>'Input Cost_MS2'!N$19</f>
        <v>0</v>
      </c>
      <c r="CC17" s="122">
        <f t="shared" si="69"/>
        <v>0</v>
      </c>
      <c r="CD17" s="123">
        <f>BQ17*(1+'Input Cost_MS2'!$N28)</f>
        <v>0</v>
      </c>
      <c r="CE17" s="124">
        <f t="shared" si="70"/>
        <v>0</v>
      </c>
      <c r="CF17" s="124">
        <f t="shared" si="70"/>
        <v>0</v>
      </c>
      <c r="CG17" s="119">
        <f t="shared" si="71"/>
        <v>0</v>
      </c>
      <c r="CH17" s="120">
        <f t="shared" si="72"/>
        <v>0</v>
      </c>
      <c r="CI17" s="120">
        <f t="shared" si="73"/>
        <v>0</v>
      </c>
      <c r="CJ17" s="120">
        <f t="shared" si="74"/>
        <v>0</v>
      </c>
      <c r="CK17" s="263">
        <f t="shared" si="17"/>
        <v>0</v>
      </c>
      <c r="CL17" s="120">
        <f t="shared" si="75"/>
        <v>0</v>
      </c>
      <c r="CM17" s="120">
        <f t="shared" si="18"/>
        <v>0</v>
      </c>
      <c r="CN17" s="121">
        <f t="shared" si="76"/>
        <v>0</v>
      </c>
      <c r="CO17" s="260">
        <f t="shared" si="77"/>
        <v>0</v>
      </c>
      <c r="CP17" s="126">
        <f t="shared" si="78"/>
        <v>0</v>
      </c>
      <c r="CQ17" s="127" t="str">
        <f t="shared" si="79"/>
        <v/>
      </c>
      <c r="CR17" s="128" t="str">
        <f t="shared" si="80"/>
        <v/>
      </c>
      <c r="CS17" s="128" t="str">
        <f t="shared" si="81"/>
        <v/>
      </c>
      <c r="CT17" s="129">
        <f t="shared" ref="CT17:CW20" si="85">G17+T17+AG17+AT17+BG17+BT17+CG17</f>
        <v>0</v>
      </c>
      <c r="CU17" s="130">
        <f t="shared" si="85"/>
        <v>0</v>
      </c>
      <c r="CV17" s="130">
        <f t="shared" si="85"/>
        <v>0</v>
      </c>
      <c r="CW17" s="130">
        <f t="shared" si="85"/>
        <v>0</v>
      </c>
      <c r="CX17" s="130">
        <f t="shared" si="19"/>
        <v>0</v>
      </c>
      <c r="CY17" s="130">
        <f t="shared" si="19"/>
        <v>0</v>
      </c>
      <c r="CZ17" s="130">
        <f t="shared" si="20"/>
        <v>0</v>
      </c>
      <c r="DA17" s="131">
        <f t="shared" si="82"/>
        <v>0</v>
      </c>
      <c r="DB17" s="132" t="str">
        <f t="shared" si="83"/>
        <v/>
      </c>
      <c r="DC17" s="133" t="str">
        <f t="shared" si="84"/>
        <v/>
      </c>
    </row>
    <row r="18" spans="1:107">
      <c r="A18" s="199">
        <f>'Input Cost_MS2'!O11</f>
        <v>0</v>
      </c>
      <c r="B18" s="194">
        <f>'Input Cost_MS2'!O$13</f>
        <v>0</v>
      </c>
      <c r="C18" s="657">
        <f>'Input Cost_MS2'!O$117/100</f>
        <v>0</v>
      </c>
      <c r="D18" s="654">
        <f>C18*(1+'Input Cost_MS2'!O$22)</f>
        <v>0</v>
      </c>
      <c r="E18" s="197">
        <f>(Kalkulation_MS2!$Q$26)/100</f>
        <v>0</v>
      </c>
      <c r="F18" s="197">
        <f>(Kalkulation_MS2!$Q$35)/100</f>
        <v>0</v>
      </c>
      <c r="G18" s="119">
        <f t="shared" si="21"/>
        <v>0</v>
      </c>
      <c r="H18" s="120">
        <f t="shared" si="22"/>
        <v>0</v>
      </c>
      <c r="I18" s="120">
        <f t="shared" si="23"/>
        <v>0</v>
      </c>
      <c r="J18" s="120">
        <f t="shared" si="24"/>
        <v>0</v>
      </c>
      <c r="K18" s="120">
        <f t="shared" si="25"/>
        <v>0</v>
      </c>
      <c r="L18" s="120">
        <f t="shared" si="26"/>
        <v>0</v>
      </c>
      <c r="M18" s="120">
        <f t="shared" si="27"/>
        <v>0</v>
      </c>
      <c r="N18" s="121">
        <f t="shared" si="28"/>
        <v>0</v>
      </c>
      <c r="O18" s="259">
        <f>'Input Cost_MS2'!O$14</f>
        <v>0</v>
      </c>
      <c r="P18" s="122">
        <f t="shared" si="29"/>
        <v>0</v>
      </c>
      <c r="Q18" s="123">
        <f>D18*(1+'Input Cost_MS2'!$O23)</f>
        <v>0</v>
      </c>
      <c r="R18" s="124">
        <f t="shared" si="30"/>
        <v>0</v>
      </c>
      <c r="S18" s="124">
        <f t="shared" si="30"/>
        <v>0</v>
      </c>
      <c r="T18" s="119">
        <f t="shared" si="31"/>
        <v>0</v>
      </c>
      <c r="U18" s="120">
        <f t="shared" si="32"/>
        <v>0</v>
      </c>
      <c r="V18" s="120">
        <f t="shared" si="33"/>
        <v>0</v>
      </c>
      <c r="W18" s="120">
        <f t="shared" si="34"/>
        <v>0</v>
      </c>
      <c r="X18" s="120">
        <f t="shared" si="7"/>
        <v>0</v>
      </c>
      <c r="Y18" s="120">
        <f t="shared" si="35"/>
        <v>0</v>
      </c>
      <c r="Z18" s="120">
        <f t="shared" si="8"/>
        <v>0</v>
      </c>
      <c r="AA18" s="121">
        <f t="shared" si="36"/>
        <v>0</v>
      </c>
      <c r="AB18" s="259">
        <f>'Input Cost_MS2'!O$15</f>
        <v>0</v>
      </c>
      <c r="AC18" s="122">
        <f t="shared" si="37"/>
        <v>0</v>
      </c>
      <c r="AD18" s="123">
        <f>Q18*(1+'Input Cost_MS2'!$O24)</f>
        <v>0</v>
      </c>
      <c r="AE18" s="124">
        <f t="shared" si="38"/>
        <v>0</v>
      </c>
      <c r="AF18" s="124">
        <f t="shared" si="38"/>
        <v>0</v>
      </c>
      <c r="AG18" s="119">
        <f t="shared" si="39"/>
        <v>0</v>
      </c>
      <c r="AH18" s="120">
        <f t="shared" si="40"/>
        <v>0</v>
      </c>
      <c r="AI18" s="120">
        <f t="shared" si="41"/>
        <v>0</v>
      </c>
      <c r="AJ18" s="120">
        <f t="shared" si="42"/>
        <v>0</v>
      </c>
      <c r="AK18" s="120">
        <f t="shared" si="9"/>
        <v>0</v>
      </c>
      <c r="AL18" s="120">
        <f t="shared" si="43"/>
        <v>0</v>
      </c>
      <c r="AM18" s="125">
        <f t="shared" si="10"/>
        <v>0</v>
      </c>
      <c r="AN18" s="121">
        <f t="shared" si="44"/>
        <v>0</v>
      </c>
      <c r="AO18" s="259">
        <f>'Input Cost_MS2'!O$16</f>
        <v>0</v>
      </c>
      <c r="AP18" s="122">
        <f t="shared" si="45"/>
        <v>0</v>
      </c>
      <c r="AQ18" s="123">
        <f>AD18*(1+'Input Cost_MS2'!$O25)</f>
        <v>0</v>
      </c>
      <c r="AR18" s="124">
        <f t="shared" si="46"/>
        <v>0</v>
      </c>
      <c r="AS18" s="124">
        <f t="shared" si="46"/>
        <v>0</v>
      </c>
      <c r="AT18" s="119">
        <f t="shared" si="47"/>
        <v>0</v>
      </c>
      <c r="AU18" s="120">
        <f t="shared" si="48"/>
        <v>0</v>
      </c>
      <c r="AV18" s="120">
        <f t="shared" si="49"/>
        <v>0</v>
      </c>
      <c r="AW18" s="120">
        <f t="shared" si="50"/>
        <v>0</v>
      </c>
      <c r="AX18" s="120">
        <f t="shared" si="11"/>
        <v>0</v>
      </c>
      <c r="AY18" s="120">
        <f t="shared" si="51"/>
        <v>0</v>
      </c>
      <c r="AZ18" s="120">
        <f t="shared" si="12"/>
        <v>0</v>
      </c>
      <c r="BA18" s="121">
        <f t="shared" si="52"/>
        <v>0</v>
      </c>
      <c r="BB18" s="259">
        <f>'Input Cost_MS2'!O$17</f>
        <v>0</v>
      </c>
      <c r="BC18" s="122">
        <f t="shared" si="53"/>
        <v>0</v>
      </c>
      <c r="BD18" s="123">
        <f>AQ18*(1+'Input Cost_MS2'!$O26)</f>
        <v>0</v>
      </c>
      <c r="BE18" s="124">
        <f t="shared" si="54"/>
        <v>0</v>
      </c>
      <c r="BF18" s="124">
        <f t="shared" si="54"/>
        <v>0</v>
      </c>
      <c r="BG18" s="119">
        <f t="shared" si="55"/>
        <v>0</v>
      </c>
      <c r="BH18" s="120">
        <f t="shared" si="56"/>
        <v>0</v>
      </c>
      <c r="BI18" s="120">
        <f t="shared" si="57"/>
        <v>0</v>
      </c>
      <c r="BJ18" s="120">
        <f t="shared" si="58"/>
        <v>0</v>
      </c>
      <c r="BK18" s="263">
        <f t="shared" si="13"/>
        <v>0</v>
      </c>
      <c r="BL18" s="120">
        <f t="shared" si="59"/>
        <v>0</v>
      </c>
      <c r="BM18" s="120">
        <f t="shared" si="14"/>
        <v>0</v>
      </c>
      <c r="BN18" s="121">
        <f t="shared" si="60"/>
        <v>0</v>
      </c>
      <c r="BO18" s="259">
        <f>'Input Cost_MS2'!O$18</f>
        <v>0</v>
      </c>
      <c r="BP18" s="122">
        <f t="shared" si="61"/>
        <v>0</v>
      </c>
      <c r="BQ18" s="123">
        <f>BD18*(1+'Input Cost_MS2'!$O27)</f>
        <v>0</v>
      </c>
      <c r="BR18" s="124">
        <f t="shared" si="62"/>
        <v>0</v>
      </c>
      <c r="BS18" s="124">
        <f t="shared" si="62"/>
        <v>0</v>
      </c>
      <c r="BT18" s="119">
        <f t="shared" si="63"/>
        <v>0</v>
      </c>
      <c r="BU18" s="120">
        <f t="shared" si="64"/>
        <v>0</v>
      </c>
      <c r="BV18" s="120">
        <f t="shared" si="65"/>
        <v>0</v>
      </c>
      <c r="BW18" s="120">
        <f t="shared" si="66"/>
        <v>0</v>
      </c>
      <c r="BX18" s="263">
        <f t="shared" si="15"/>
        <v>0</v>
      </c>
      <c r="BY18" s="120">
        <f t="shared" si="67"/>
        <v>0</v>
      </c>
      <c r="BZ18" s="120">
        <f t="shared" si="16"/>
        <v>0</v>
      </c>
      <c r="CA18" s="121">
        <f t="shared" si="68"/>
        <v>0</v>
      </c>
      <c r="CB18" s="259">
        <f>'Input Cost_MS2'!O$19</f>
        <v>0</v>
      </c>
      <c r="CC18" s="122">
        <f t="shared" si="69"/>
        <v>0</v>
      </c>
      <c r="CD18" s="123">
        <f>BQ18*(1+'Input Cost_MS2'!$O28)</f>
        <v>0</v>
      </c>
      <c r="CE18" s="124">
        <f t="shared" si="70"/>
        <v>0</v>
      </c>
      <c r="CF18" s="124">
        <f t="shared" si="70"/>
        <v>0</v>
      </c>
      <c r="CG18" s="119">
        <f t="shared" si="71"/>
        <v>0</v>
      </c>
      <c r="CH18" s="120">
        <f t="shared" si="72"/>
        <v>0</v>
      </c>
      <c r="CI18" s="120">
        <f t="shared" si="73"/>
        <v>0</v>
      </c>
      <c r="CJ18" s="120">
        <f t="shared" si="74"/>
        <v>0</v>
      </c>
      <c r="CK18" s="263">
        <f t="shared" si="17"/>
        <v>0</v>
      </c>
      <c r="CL18" s="120">
        <f t="shared" si="75"/>
        <v>0</v>
      </c>
      <c r="CM18" s="120">
        <f t="shared" si="18"/>
        <v>0</v>
      </c>
      <c r="CN18" s="121">
        <f t="shared" si="76"/>
        <v>0</v>
      </c>
      <c r="CO18" s="260">
        <f t="shared" si="77"/>
        <v>0</v>
      </c>
      <c r="CP18" s="126">
        <f t="shared" si="78"/>
        <v>0</v>
      </c>
      <c r="CQ18" s="127" t="str">
        <f t="shared" si="79"/>
        <v/>
      </c>
      <c r="CR18" s="128" t="str">
        <f t="shared" si="80"/>
        <v/>
      </c>
      <c r="CS18" s="128" t="str">
        <f t="shared" si="81"/>
        <v/>
      </c>
      <c r="CT18" s="129">
        <f t="shared" si="85"/>
        <v>0</v>
      </c>
      <c r="CU18" s="130">
        <f t="shared" si="85"/>
        <v>0</v>
      </c>
      <c r="CV18" s="130">
        <f t="shared" si="85"/>
        <v>0</v>
      </c>
      <c r="CW18" s="130">
        <f t="shared" si="85"/>
        <v>0</v>
      </c>
      <c r="CX18" s="130">
        <f t="shared" si="19"/>
        <v>0</v>
      </c>
      <c r="CY18" s="130">
        <f t="shared" si="19"/>
        <v>0</v>
      </c>
      <c r="CZ18" s="130">
        <f t="shared" si="20"/>
        <v>0</v>
      </c>
      <c r="DA18" s="131">
        <f t="shared" si="82"/>
        <v>0</v>
      </c>
      <c r="DB18" s="132" t="str">
        <f t="shared" si="83"/>
        <v/>
      </c>
      <c r="DC18" s="133" t="str">
        <f t="shared" si="84"/>
        <v/>
      </c>
    </row>
    <row r="19" spans="1:107">
      <c r="A19" s="199">
        <f>'Input Cost_MS2'!P11</f>
        <v>0</v>
      </c>
      <c r="B19" s="194">
        <f>'Input Cost_MS2'!P$13</f>
        <v>0</v>
      </c>
      <c r="C19" s="657">
        <f>'Input Cost_MS2'!P$117/100</f>
        <v>0</v>
      </c>
      <c r="D19" s="654">
        <f>C19*(1+'Input Cost_MS2'!P$22)</f>
        <v>0</v>
      </c>
      <c r="E19" s="197">
        <f>(Kalkulation_MS2!$R$26)/100</f>
        <v>0</v>
      </c>
      <c r="F19" s="197">
        <f>(Kalkulation_MS2!$R$35)/100</f>
        <v>0</v>
      </c>
      <c r="G19" s="119">
        <f t="shared" si="21"/>
        <v>0</v>
      </c>
      <c r="H19" s="120">
        <f t="shared" si="22"/>
        <v>0</v>
      </c>
      <c r="I19" s="120">
        <f t="shared" si="23"/>
        <v>0</v>
      </c>
      <c r="J19" s="120">
        <f t="shared" si="24"/>
        <v>0</v>
      </c>
      <c r="K19" s="120">
        <f t="shared" si="25"/>
        <v>0</v>
      </c>
      <c r="L19" s="120">
        <f t="shared" si="26"/>
        <v>0</v>
      </c>
      <c r="M19" s="120">
        <f t="shared" si="27"/>
        <v>0</v>
      </c>
      <c r="N19" s="121">
        <f t="shared" si="28"/>
        <v>0</v>
      </c>
      <c r="O19" s="259">
        <f>'Input Cost_MS2'!P$14</f>
        <v>0</v>
      </c>
      <c r="P19" s="122">
        <f t="shared" si="29"/>
        <v>0</v>
      </c>
      <c r="Q19" s="123">
        <f>D19*(1+'Input Cost_MS2'!$P23)</f>
        <v>0</v>
      </c>
      <c r="R19" s="124">
        <f t="shared" si="30"/>
        <v>0</v>
      </c>
      <c r="S19" s="124">
        <f t="shared" si="30"/>
        <v>0</v>
      </c>
      <c r="T19" s="119">
        <f t="shared" si="31"/>
        <v>0</v>
      </c>
      <c r="U19" s="120">
        <f t="shared" si="32"/>
        <v>0</v>
      </c>
      <c r="V19" s="120">
        <f t="shared" si="33"/>
        <v>0</v>
      </c>
      <c r="W19" s="120">
        <f t="shared" si="34"/>
        <v>0</v>
      </c>
      <c r="X19" s="120">
        <f t="shared" si="7"/>
        <v>0</v>
      </c>
      <c r="Y19" s="120">
        <f t="shared" si="35"/>
        <v>0</v>
      </c>
      <c r="Z19" s="120">
        <f t="shared" si="8"/>
        <v>0</v>
      </c>
      <c r="AA19" s="121">
        <f t="shared" si="36"/>
        <v>0</v>
      </c>
      <c r="AB19" s="259">
        <f>'Input Cost_MS2'!P$15</f>
        <v>0</v>
      </c>
      <c r="AC19" s="122">
        <f t="shared" si="37"/>
        <v>0</v>
      </c>
      <c r="AD19" s="123">
        <f>Q19*(1+'Input Cost_MS2'!$P24)</f>
        <v>0</v>
      </c>
      <c r="AE19" s="124">
        <f t="shared" si="38"/>
        <v>0</v>
      </c>
      <c r="AF19" s="124">
        <f t="shared" si="38"/>
        <v>0</v>
      </c>
      <c r="AG19" s="119">
        <f t="shared" si="39"/>
        <v>0</v>
      </c>
      <c r="AH19" s="120">
        <f t="shared" si="40"/>
        <v>0</v>
      </c>
      <c r="AI19" s="120">
        <f t="shared" si="41"/>
        <v>0</v>
      </c>
      <c r="AJ19" s="120">
        <f t="shared" si="42"/>
        <v>0</v>
      </c>
      <c r="AK19" s="120">
        <f t="shared" si="9"/>
        <v>0</v>
      </c>
      <c r="AL19" s="120">
        <f t="shared" si="43"/>
        <v>0</v>
      </c>
      <c r="AM19" s="125">
        <f t="shared" si="10"/>
        <v>0</v>
      </c>
      <c r="AN19" s="121">
        <f t="shared" si="44"/>
        <v>0</v>
      </c>
      <c r="AO19" s="259">
        <f>'Input Cost_MS2'!P$16</f>
        <v>0</v>
      </c>
      <c r="AP19" s="122">
        <f t="shared" si="45"/>
        <v>0</v>
      </c>
      <c r="AQ19" s="123">
        <f>AD19*(1+'Input Cost_MS2'!$P25)</f>
        <v>0</v>
      </c>
      <c r="AR19" s="124">
        <f t="shared" si="46"/>
        <v>0</v>
      </c>
      <c r="AS19" s="124">
        <f t="shared" si="46"/>
        <v>0</v>
      </c>
      <c r="AT19" s="119">
        <f t="shared" si="47"/>
        <v>0</v>
      </c>
      <c r="AU19" s="120">
        <f t="shared" si="48"/>
        <v>0</v>
      </c>
      <c r="AV19" s="120">
        <f t="shared" si="49"/>
        <v>0</v>
      </c>
      <c r="AW19" s="120">
        <f t="shared" si="50"/>
        <v>0</v>
      </c>
      <c r="AX19" s="120">
        <f t="shared" si="11"/>
        <v>0</v>
      </c>
      <c r="AY19" s="120">
        <f t="shared" si="51"/>
        <v>0</v>
      </c>
      <c r="AZ19" s="120">
        <f t="shared" si="12"/>
        <v>0</v>
      </c>
      <c r="BA19" s="121">
        <f t="shared" si="52"/>
        <v>0</v>
      </c>
      <c r="BB19" s="259">
        <f>'Input Cost_MS2'!P$17</f>
        <v>0</v>
      </c>
      <c r="BC19" s="122">
        <f t="shared" si="53"/>
        <v>0</v>
      </c>
      <c r="BD19" s="123">
        <f>AQ19*(1+'Input Cost_MS2'!$P26)</f>
        <v>0</v>
      </c>
      <c r="BE19" s="124">
        <f t="shared" si="54"/>
        <v>0</v>
      </c>
      <c r="BF19" s="124">
        <f t="shared" si="54"/>
        <v>0</v>
      </c>
      <c r="BG19" s="119">
        <f t="shared" si="55"/>
        <v>0</v>
      </c>
      <c r="BH19" s="120">
        <f t="shared" si="56"/>
        <v>0</v>
      </c>
      <c r="BI19" s="120">
        <f t="shared" si="57"/>
        <v>0</v>
      </c>
      <c r="BJ19" s="120">
        <f t="shared" si="58"/>
        <v>0</v>
      </c>
      <c r="BK19" s="263">
        <f t="shared" si="13"/>
        <v>0</v>
      </c>
      <c r="BL19" s="120">
        <f t="shared" si="59"/>
        <v>0</v>
      </c>
      <c r="BM19" s="120">
        <f t="shared" si="14"/>
        <v>0</v>
      </c>
      <c r="BN19" s="121">
        <f t="shared" si="60"/>
        <v>0</v>
      </c>
      <c r="BO19" s="259">
        <f>'Input Cost_MS2'!P$18</f>
        <v>0</v>
      </c>
      <c r="BP19" s="122">
        <f t="shared" si="61"/>
        <v>0</v>
      </c>
      <c r="BQ19" s="123">
        <f>BD19*(1+'Input Cost_MS2'!$P27)</f>
        <v>0</v>
      </c>
      <c r="BR19" s="124">
        <f t="shared" si="62"/>
        <v>0</v>
      </c>
      <c r="BS19" s="124">
        <f t="shared" si="62"/>
        <v>0</v>
      </c>
      <c r="BT19" s="119">
        <f t="shared" si="63"/>
        <v>0</v>
      </c>
      <c r="BU19" s="120">
        <f t="shared" si="64"/>
        <v>0</v>
      </c>
      <c r="BV19" s="120">
        <f t="shared" si="65"/>
        <v>0</v>
      </c>
      <c r="BW19" s="120">
        <f t="shared" si="66"/>
        <v>0</v>
      </c>
      <c r="BX19" s="263">
        <f t="shared" si="15"/>
        <v>0</v>
      </c>
      <c r="BY19" s="120">
        <f t="shared" si="67"/>
        <v>0</v>
      </c>
      <c r="BZ19" s="120">
        <f t="shared" si="16"/>
        <v>0</v>
      </c>
      <c r="CA19" s="121">
        <f t="shared" si="68"/>
        <v>0</v>
      </c>
      <c r="CB19" s="259">
        <f>'Input Cost_MS2'!P$19</f>
        <v>0</v>
      </c>
      <c r="CC19" s="122">
        <f t="shared" si="69"/>
        <v>0</v>
      </c>
      <c r="CD19" s="123">
        <f>BQ19*(1+'Input Cost_MS2'!$P28)</f>
        <v>0</v>
      </c>
      <c r="CE19" s="124">
        <f t="shared" si="70"/>
        <v>0</v>
      </c>
      <c r="CF19" s="124">
        <f t="shared" si="70"/>
        <v>0</v>
      </c>
      <c r="CG19" s="119">
        <f t="shared" si="71"/>
        <v>0</v>
      </c>
      <c r="CH19" s="120">
        <f t="shared" si="72"/>
        <v>0</v>
      </c>
      <c r="CI19" s="120">
        <f t="shared" si="73"/>
        <v>0</v>
      </c>
      <c r="CJ19" s="120">
        <f t="shared" si="74"/>
        <v>0</v>
      </c>
      <c r="CK19" s="263">
        <f t="shared" si="17"/>
        <v>0</v>
      </c>
      <c r="CL19" s="120">
        <f t="shared" si="75"/>
        <v>0</v>
      </c>
      <c r="CM19" s="120">
        <f t="shared" si="18"/>
        <v>0</v>
      </c>
      <c r="CN19" s="121">
        <f t="shared" si="76"/>
        <v>0</v>
      </c>
      <c r="CO19" s="260">
        <f t="shared" si="77"/>
        <v>0</v>
      </c>
      <c r="CP19" s="126">
        <f t="shared" si="78"/>
        <v>0</v>
      </c>
      <c r="CQ19" s="127" t="str">
        <f t="shared" si="79"/>
        <v/>
      </c>
      <c r="CR19" s="128" t="str">
        <f t="shared" si="80"/>
        <v/>
      </c>
      <c r="CS19" s="128" t="str">
        <f t="shared" si="81"/>
        <v/>
      </c>
      <c r="CT19" s="129">
        <f t="shared" si="85"/>
        <v>0</v>
      </c>
      <c r="CU19" s="130">
        <f t="shared" si="85"/>
        <v>0</v>
      </c>
      <c r="CV19" s="130">
        <f t="shared" si="85"/>
        <v>0</v>
      </c>
      <c r="CW19" s="130">
        <f t="shared" si="85"/>
        <v>0</v>
      </c>
      <c r="CX19" s="130">
        <f t="shared" si="19"/>
        <v>0</v>
      </c>
      <c r="CY19" s="130">
        <f t="shared" si="19"/>
        <v>0</v>
      </c>
      <c r="CZ19" s="130">
        <f t="shared" si="20"/>
        <v>0</v>
      </c>
      <c r="DA19" s="131">
        <f t="shared" si="82"/>
        <v>0</v>
      </c>
      <c r="DB19" s="132" t="str">
        <f t="shared" si="83"/>
        <v/>
      </c>
      <c r="DC19" s="133" t="str">
        <f t="shared" si="84"/>
        <v/>
      </c>
    </row>
    <row r="20" spans="1:107">
      <c r="A20" s="199">
        <f>'Input Cost_MS2'!Q11</f>
        <v>0</v>
      </c>
      <c r="B20" s="194">
        <f>'Input Cost_MS2'!Q$13</f>
        <v>0</v>
      </c>
      <c r="C20" s="657">
        <f>'Input Cost_MS2'!Q$117/100</f>
        <v>0</v>
      </c>
      <c r="D20" s="654">
        <f>C20*(1+'Input Cost_MS2'!Q$22)</f>
        <v>0</v>
      </c>
      <c r="E20" s="197">
        <f>(Kalkulation_MS2!$S$26)/100</f>
        <v>0</v>
      </c>
      <c r="F20" s="197">
        <f>(Kalkulation_MS2!$S$35)/100</f>
        <v>0</v>
      </c>
      <c r="G20" s="119">
        <f t="shared" si="21"/>
        <v>0</v>
      </c>
      <c r="H20" s="120">
        <f t="shared" si="22"/>
        <v>0</v>
      </c>
      <c r="I20" s="120">
        <f t="shared" si="23"/>
        <v>0</v>
      </c>
      <c r="J20" s="120">
        <f t="shared" si="24"/>
        <v>0</v>
      </c>
      <c r="K20" s="120">
        <f t="shared" si="25"/>
        <v>0</v>
      </c>
      <c r="L20" s="120">
        <f t="shared" si="26"/>
        <v>0</v>
      </c>
      <c r="M20" s="120">
        <f t="shared" si="27"/>
        <v>0</v>
      </c>
      <c r="N20" s="121">
        <f t="shared" si="28"/>
        <v>0</v>
      </c>
      <c r="O20" s="259">
        <f>'Input Cost_MS2'!Q$14</f>
        <v>0</v>
      </c>
      <c r="P20" s="122">
        <f t="shared" si="29"/>
        <v>0</v>
      </c>
      <c r="Q20" s="123">
        <f>D20*(1+'Input Cost_MS2'!$Q23)</f>
        <v>0</v>
      </c>
      <c r="R20" s="124">
        <f t="shared" si="30"/>
        <v>0</v>
      </c>
      <c r="S20" s="124">
        <f t="shared" si="30"/>
        <v>0</v>
      </c>
      <c r="T20" s="119">
        <f t="shared" si="31"/>
        <v>0</v>
      </c>
      <c r="U20" s="120">
        <f t="shared" si="32"/>
        <v>0</v>
      </c>
      <c r="V20" s="120">
        <f t="shared" si="33"/>
        <v>0</v>
      </c>
      <c r="W20" s="120">
        <f t="shared" si="34"/>
        <v>0</v>
      </c>
      <c r="X20" s="120">
        <f t="shared" si="7"/>
        <v>0</v>
      </c>
      <c r="Y20" s="120">
        <f t="shared" si="35"/>
        <v>0</v>
      </c>
      <c r="Z20" s="120">
        <f t="shared" si="8"/>
        <v>0</v>
      </c>
      <c r="AA20" s="121">
        <f t="shared" si="36"/>
        <v>0</v>
      </c>
      <c r="AB20" s="259">
        <f>'Input Cost_MS2'!Q$15</f>
        <v>0</v>
      </c>
      <c r="AC20" s="122">
        <f t="shared" si="37"/>
        <v>0</v>
      </c>
      <c r="AD20" s="123">
        <f>Q20*(1+'Input Cost_MS2'!$Q24)</f>
        <v>0</v>
      </c>
      <c r="AE20" s="124">
        <f t="shared" si="38"/>
        <v>0</v>
      </c>
      <c r="AF20" s="124">
        <f t="shared" si="38"/>
        <v>0</v>
      </c>
      <c r="AG20" s="119">
        <f t="shared" si="39"/>
        <v>0</v>
      </c>
      <c r="AH20" s="120">
        <f t="shared" si="40"/>
        <v>0</v>
      </c>
      <c r="AI20" s="120">
        <f t="shared" si="41"/>
        <v>0</v>
      </c>
      <c r="AJ20" s="120">
        <f t="shared" si="42"/>
        <v>0</v>
      </c>
      <c r="AK20" s="120">
        <f t="shared" si="9"/>
        <v>0</v>
      </c>
      <c r="AL20" s="120">
        <f t="shared" si="43"/>
        <v>0</v>
      </c>
      <c r="AM20" s="125">
        <f t="shared" si="10"/>
        <v>0</v>
      </c>
      <c r="AN20" s="121">
        <f t="shared" si="44"/>
        <v>0</v>
      </c>
      <c r="AO20" s="259">
        <f>'Input Cost_MS2'!Q$16</f>
        <v>0</v>
      </c>
      <c r="AP20" s="122">
        <f t="shared" si="45"/>
        <v>0</v>
      </c>
      <c r="AQ20" s="123">
        <f>AD20*(1+'Input Cost_MS2'!$Q25)</f>
        <v>0</v>
      </c>
      <c r="AR20" s="124">
        <f t="shared" si="46"/>
        <v>0</v>
      </c>
      <c r="AS20" s="124">
        <f t="shared" si="46"/>
        <v>0</v>
      </c>
      <c r="AT20" s="119">
        <f t="shared" si="47"/>
        <v>0</v>
      </c>
      <c r="AU20" s="120">
        <f t="shared" si="48"/>
        <v>0</v>
      </c>
      <c r="AV20" s="120">
        <f t="shared" si="49"/>
        <v>0</v>
      </c>
      <c r="AW20" s="120">
        <f t="shared" si="50"/>
        <v>0</v>
      </c>
      <c r="AX20" s="120">
        <f t="shared" si="11"/>
        <v>0</v>
      </c>
      <c r="AY20" s="120">
        <f t="shared" si="51"/>
        <v>0</v>
      </c>
      <c r="AZ20" s="120">
        <f t="shared" si="12"/>
        <v>0</v>
      </c>
      <c r="BA20" s="121">
        <f t="shared" si="52"/>
        <v>0</v>
      </c>
      <c r="BB20" s="259">
        <f>'Input Cost_MS2'!Q$17</f>
        <v>0</v>
      </c>
      <c r="BC20" s="122">
        <f t="shared" si="53"/>
        <v>0</v>
      </c>
      <c r="BD20" s="123">
        <f>AQ20*(1+'Input Cost_MS2'!$Q26)</f>
        <v>0</v>
      </c>
      <c r="BE20" s="124">
        <f t="shared" si="54"/>
        <v>0</v>
      </c>
      <c r="BF20" s="124">
        <f t="shared" si="54"/>
        <v>0</v>
      </c>
      <c r="BG20" s="119">
        <f t="shared" si="55"/>
        <v>0</v>
      </c>
      <c r="BH20" s="120">
        <f t="shared" si="56"/>
        <v>0</v>
      </c>
      <c r="BI20" s="120">
        <f t="shared" si="57"/>
        <v>0</v>
      </c>
      <c r="BJ20" s="120">
        <f t="shared" si="58"/>
        <v>0</v>
      </c>
      <c r="BK20" s="263">
        <f t="shared" si="13"/>
        <v>0</v>
      </c>
      <c r="BL20" s="120">
        <f t="shared" si="59"/>
        <v>0</v>
      </c>
      <c r="BM20" s="120">
        <f t="shared" si="14"/>
        <v>0</v>
      </c>
      <c r="BN20" s="121">
        <f t="shared" si="60"/>
        <v>0</v>
      </c>
      <c r="BO20" s="259">
        <f>'Input Cost_MS2'!Q$18</f>
        <v>0</v>
      </c>
      <c r="BP20" s="122">
        <f t="shared" si="61"/>
        <v>0</v>
      </c>
      <c r="BQ20" s="123">
        <f>BD20*(1+'Input Cost_MS2'!$Q27)</f>
        <v>0</v>
      </c>
      <c r="BR20" s="124">
        <f t="shared" si="62"/>
        <v>0</v>
      </c>
      <c r="BS20" s="124">
        <f t="shared" si="62"/>
        <v>0</v>
      </c>
      <c r="BT20" s="119">
        <f t="shared" si="63"/>
        <v>0</v>
      </c>
      <c r="BU20" s="120">
        <f t="shared" si="64"/>
        <v>0</v>
      </c>
      <c r="BV20" s="120">
        <f t="shared" si="65"/>
        <v>0</v>
      </c>
      <c r="BW20" s="120">
        <f t="shared" si="66"/>
        <v>0</v>
      </c>
      <c r="BX20" s="263">
        <f t="shared" si="15"/>
        <v>0</v>
      </c>
      <c r="BY20" s="120">
        <f t="shared" si="67"/>
        <v>0</v>
      </c>
      <c r="BZ20" s="120">
        <f t="shared" si="16"/>
        <v>0</v>
      </c>
      <c r="CA20" s="121">
        <f t="shared" si="68"/>
        <v>0</v>
      </c>
      <c r="CB20" s="259">
        <f>'Input Cost_MS2'!Q$19</f>
        <v>0</v>
      </c>
      <c r="CC20" s="122">
        <f t="shared" si="69"/>
        <v>0</v>
      </c>
      <c r="CD20" s="123">
        <f>BQ20*(1+'Input Cost_MS2'!$Q28)</f>
        <v>0</v>
      </c>
      <c r="CE20" s="124">
        <f t="shared" si="70"/>
        <v>0</v>
      </c>
      <c r="CF20" s="124">
        <f t="shared" si="70"/>
        <v>0</v>
      </c>
      <c r="CG20" s="119">
        <f t="shared" si="71"/>
        <v>0</v>
      </c>
      <c r="CH20" s="120">
        <f t="shared" si="72"/>
        <v>0</v>
      </c>
      <c r="CI20" s="120">
        <f t="shared" si="73"/>
        <v>0</v>
      </c>
      <c r="CJ20" s="120">
        <f t="shared" si="74"/>
        <v>0</v>
      </c>
      <c r="CK20" s="263">
        <f t="shared" si="17"/>
        <v>0</v>
      </c>
      <c r="CL20" s="120">
        <f t="shared" si="75"/>
        <v>0</v>
      </c>
      <c r="CM20" s="120">
        <f t="shared" si="18"/>
        <v>0</v>
      </c>
      <c r="CN20" s="121">
        <f t="shared" si="76"/>
        <v>0</v>
      </c>
      <c r="CO20" s="260">
        <f t="shared" si="77"/>
        <v>0</v>
      </c>
      <c r="CP20" s="126">
        <f t="shared" si="78"/>
        <v>0</v>
      </c>
      <c r="CQ20" s="127" t="str">
        <f t="shared" si="79"/>
        <v/>
      </c>
      <c r="CR20" s="128" t="str">
        <f t="shared" si="80"/>
        <v/>
      </c>
      <c r="CS20" s="128" t="str">
        <f t="shared" si="81"/>
        <v/>
      </c>
      <c r="CT20" s="129">
        <f t="shared" si="85"/>
        <v>0</v>
      </c>
      <c r="CU20" s="130">
        <f t="shared" si="85"/>
        <v>0</v>
      </c>
      <c r="CV20" s="130">
        <f t="shared" si="85"/>
        <v>0</v>
      </c>
      <c r="CW20" s="130">
        <f t="shared" si="85"/>
        <v>0</v>
      </c>
      <c r="CX20" s="130">
        <f t="shared" si="19"/>
        <v>0</v>
      </c>
      <c r="CY20" s="130">
        <f t="shared" si="19"/>
        <v>0</v>
      </c>
      <c r="CZ20" s="130">
        <f t="shared" si="20"/>
        <v>0</v>
      </c>
      <c r="DA20" s="131">
        <f t="shared" si="82"/>
        <v>0</v>
      </c>
      <c r="DB20" s="132" t="str">
        <f t="shared" si="83"/>
        <v/>
      </c>
      <c r="DC20" s="133" t="str">
        <f t="shared" si="84"/>
        <v/>
      </c>
    </row>
    <row r="21" spans="1:107">
      <c r="A21" s="199">
        <f>'Input Cost_MS2'!R11</f>
        <v>0</v>
      </c>
      <c r="B21" s="194">
        <f>'Input Cost_MS2'!R$13</f>
        <v>0</v>
      </c>
      <c r="C21" s="657">
        <f>'Input Cost_MS2'!R$117/100</f>
        <v>0</v>
      </c>
      <c r="D21" s="654">
        <f>C21*(1+'Input Cost_MS2'!R$22)</f>
        <v>0</v>
      </c>
      <c r="E21" s="197">
        <f>(Kalkulation_MS2!$T$26)/100</f>
        <v>0</v>
      </c>
      <c r="F21" s="197">
        <f>(Kalkulation_MS2!$T$35)/100</f>
        <v>0</v>
      </c>
      <c r="G21" s="119">
        <f t="shared" si="21"/>
        <v>0</v>
      </c>
      <c r="H21" s="120">
        <f t="shared" si="22"/>
        <v>0</v>
      </c>
      <c r="I21" s="120">
        <f t="shared" si="23"/>
        <v>0</v>
      </c>
      <c r="J21" s="120">
        <f t="shared" si="24"/>
        <v>0</v>
      </c>
      <c r="K21" s="120">
        <f t="shared" si="25"/>
        <v>0</v>
      </c>
      <c r="L21" s="120">
        <f t="shared" si="26"/>
        <v>0</v>
      </c>
      <c r="M21" s="120">
        <f t="shared" si="27"/>
        <v>0</v>
      </c>
      <c r="N21" s="121">
        <f t="shared" si="28"/>
        <v>0</v>
      </c>
      <c r="O21" s="259">
        <f>'Input Cost_MS2'!R$14</f>
        <v>0</v>
      </c>
      <c r="P21" s="122">
        <f t="shared" si="29"/>
        <v>0</v>
      </c>
      <c r="Q21" s="123">
        <f>D21*(1+'Input Cost_MS2'!$R23)</f>
        <v>0</v>
      </c>
      <c r="R21" s="124">
        <f t="shared" si="30"/>
        <v>0</v>
      </c>
      <c r="S21" s="124">
        <f t="shared" si="30"/>
        <v>0</v>
      </c>
      <c r="T21" s="119">
        <f t="shared" si="31"/>
        <v>0</v>
      </c>
      <c r="U21" s="120">
        <f t="shared" si="32"/>
        <v>0</v>
      </c>
      <c r="V21" s="120">
        <f t="shared" si="33"/>
        <v>0</v>
      </c>
      <c r="W21" s="120">
        <f t="shared" si="34"/>
        <v>0</v>
      </c>
      <c r="X21" s="120">
        <f t="shared" si="7"/>
        <v>0</v>
      </c>
      <c r="Y21" s="120">
        <f t="shared" si="35"/>
        <v>0</v>
      </c>
      <c r="Z21" s="120">
        <f t="shared" si="8"/>
        <v>0</v>
      </c>
      <c r="AA21" s="121">
        <f t="shared" si="36"/>
        <v>0</v>
      </c>
      <c r="AB21" s="259">
        <f>'Input Cost_MS2'!R$15</f>
        <v>0</v>
      </c>
      <c r="AC21" s="122">
        <f t="shared" si="37"/>
        <v>0</v>
      </c>
      <c r="AD21" s="123">
        <f>Q21*(1+'Input Cost_MS2'!$R24)</f>
        <v>0</v>
      </c>
      <c r="AE21" s="124">
        <f t="shared" si="38"/>
        <v>0</v>
      </c>
      <c r="AF21" s="124">
        <f t="shared" si="38"/>
        <v>0</v>
      </c>
      <c r="AG21" s="119">
        <f t="shared" si="39"/>
        <v>0</v>
      </c>
      <c r="AH21" s="120">
        <f t="shared" si="40"/>
        <v>0</v>
      </c>
      <c r="AI21" s="120">
        <f t="shared" si="41"/>
        <v>0</v>
      </c>
      <c r="AJ21" s="120">
        <f t="shared" si="42"/>
        <v>0</v>
      </c>
      <c r="AK21" s="120">
        <f t="shared" si="9"/>
        <v>0</v>
      </c>
      <c r="AL21" s="120">
        <f t="shared" si="43"/>
        <v>0</v>
      </c>
      <c r="AM21" s="125">
        <f t="shared" si="10"/>
        <v>0</v>
      </c>
      <c r="AN21" s="121">
        <f t="shared" si="44"/>
        <v>0</v>
      </c>
      <c r="AO21" s="259">
        <f>'Input Cost_MS2'!R$16</f>
        <v>0</v>
      </c>
      <c r="AP21" s="122">
        <f t="shared" si="45"/>
        <v>0</v>
      </c>
      <c r="AQ21" s="123">
        <f>AD21*(1+'Input Cost_MS2'!$R25)</f>
        <v>0</v>
      </c>
      <c r="AR21" s="124">
        <f t="shared" si="46"/>
        <v>0</v>
      </c>
      <c r="AS21" s="124">
        <f t="shared" si="46"/>
        <v>0</v>
      </c>
      <c r="AT21" s="119">
        <f t="shared" si="47"/>
        <v>0</v>
      </c>
      <c r="AU21" s="120">
        <f t="shared" si="48"/>
        <v>0</v>
      </c>
      <c r="AV21" s="120">
        <f t="shared" si="49"/>
        <v>0</v>
      </c>
      <c r="AW21" s="120">
        <f t="shared" si="50"/>
        <v>0</v>
      </c>
      <c r="AX21" s="120">
        <f t="shared" si="11"/>
        <v>0</v>
      </c>
      <c r="AY21" s="120">
        <f t="shared" si="51"/>
        <v>0</v>
      </c>
      <c r="AZ21" s="120">
        <f t="shared" si="12"/>
        <v>0</v>
      </c>
      <c r="BA21" s="121">
        <f t="shared" si="52"/>
        <v>0</v>
      </c>
      <c r="BB21" s="259">
        <f>'Input Cost_MS2'!R$17</f>
        <v>0</v>
      </c>
      <c r="BC21" s="122">
        <f t="shared" si="53"/>
        <v>0</v>
      </c>
      <c r="BD21" s="123">
        <f>AQ21*(1+'Input Cost_MS2'!$R26)</f>
        <v>0</v>
      </c>
      <c r="BE21" s="124">
        <f t="shared" si="54"/>
        <v>0</v>
      </c>
      <c r="BF21" s="124">
        <f t="shared" si="54"/>
        <v>0</v>
      </c>
      <c r="BG21" s="119">
        <f t="shared" si="55"/>
        <v>0</v>
      </c>
      <c r="BH21" s="120">
        <f t="shared" si="56"/>
        <v>0</v>
      </c>
      <c r="BI21" s="120">
        <f t="shared" si="57"/>
        <v>0</v>
      </c>
      <c r="BJ21" s="120">
        <f t="shared" si="58"/>
        <v>0</v>
      </c>
      <c r="BK21" s="263">
        <f t="shared" si="13"/>
        <v>0</v>
      </c>
      <c r="BL21" s="120">
        <f t="shared" si="59"/>
        <v>0</v>
      </c>
      <c r="BM21" s="120">
        <f t="shared" si="14"/>
        <v>0</v>
      </c>
      <c r="BN21" s="121">
        <f t="shared" si="60"/>
        <v>0</v>
      </c>
      <c r="BO21" s="259">
        <f>'Input Cost_MS2'!R$18</f>
        <v>0</v>
      </c>
      <c r="BP21" s="122">
        <f t="shared" si="61"/>
        <v>0</v>
      </c>
      <c r="BQ21" s="123">
        <f>BD21*(1+'Input Cost_MS2'!$R27)</f>
        <v>0</v>
      </c>
      <c r="BR21" s="124">
        <f t="shared" si="62"/>
        <v>0</v>
      </c>
      <c r="BS21" s="124">
        <f t="shared" si="62"/>
        <v>0</v>
      </c>
      <c r="BT21" s="119">
        <f t="shared" si="63"/>
        <v>0</v>
      </c>
      <c r="BU21" s="120">
        <f t="shared" si="64"/>
        <v>0</v>
      </c>
      <c r="BV21" s="120">
        <f t="shared" si="65"/>
        <v>0</v>
      </c>
      <c r="BW21" s="120">
        <f t="shared" si="66"/>
        <v>0</v>
      </c>
      <c r="BX21" s="263">
        <f t="shared" si="15"/>
        <v>0</v>
      </c>
      <c r="BY21" s="120">
        <f t="shared" si="67"/>
        <v>0</v>
      </c>
      <c r="BZ21" s="120">
        <f t="shared" si="16"/>
        <v>0</v>
      </c>
      <c r="CA21" s="121">
        <f t="shared" si="68"/>
        <v>0</v>
      </c>
      <c r="CB21" s="259">
        <f>'Input Cost_MS2'!R$19</f>
        <v>0</v>
      </c>
      <c r="CC21" s="122">
        <f t="shared" si="69"/>
        <v>0</v>
      </c>
      <c r="CD21" s="123">
        <f>BQ21*(1+'Input Cost_MS2'!$R28)</f>
        <v>0</v>
      </c>
      <c r="CE21" s="124">
        <f t="shared" si="70"/>
        <v>0</v>
      </c>
      <c r="CF21" s="124">
        <f t="shared" si="70"/>
        <v>0</v>
      </c>
      <c r="CG21" s="119">
        <f t="shared" si="71"/>
        <v>0</v>
      </c>
      <c r="CH21" s="120">
        <f t="shared" si="72"/>
        <v>0</v>
      </c>
      <c r="CI21" s="120">
        <f t="shared" si="73"/>
        <v>0</v>
      </c>
      <c r="CJ21" s="120">
        <f t="shared" si="74"/>
        <v>0</v>
      </c>
      <c r="CK21" s="263">
        <f t="shared" si="17"/>
        <v>0</v>
      </c>
      <c r="CL21" s="120">
        <f t="shared" si="75"/>
        <v>0</v>
      </c>
      <c r="CM21" s="120">
        <f t="shared" si="18"/>
        <v>0</v>
      </c>
      <c r="CN21" s="121">
        <f t="shared" si="76"/>
        <v>0</v>
      </c>
      <c r="CO21" s="260">
        <f t="shared" si="77"/>
        <v>0</v>
      </c>
      <c r="CP21" s="126">
        <f t="shared" si="78"/>
        <v>0</v>
      </c>
      <c r="CQ21" s="127" t="str">
        <f t="shared" si="79"/>
        <v/>
      </c>
      <c r="CR21" s="128" t="str">
        <f t="shared" si="80"/>
        <v/>
      </c>
      <c r="CS21" s="128" t="str">
        <f t="shared" si="81"/>
        <v/>
      </c>
      <c r="CT21" s="129">
        <f>G21+T21+AG21+AT21+BG21+BT21+CG21</f>
        <v>0</v>
      </c>
      <c r="CU21" s="130">
        <f>H21+U21+AH21+AU21+BH21+BU21+CH21</f>
        <v>0</v>
      </c>
      <c r="CV21" s="130">
        <f>I21+V21+AI21+AV21+BI21+BV21+CI21</f>
        <v>0</v>
      </c>
      <c r="CW21" s="130">
        <f>J21+W21+AJ21+AW21+BJ21+BW21+CJ21</f>
        <v>0</v>
      </c>
      <c r="CX21" s="130">
        <f t="shared" si="19"/>
        <v>0</v>
      </c>
      <c r="CY21" s="130">
        <f t="shared" si="19"/>
        <v>0</v>
      </c>
      <c r="CZ21" s="130">
        <f t="shared" si="20"/>
        <v>0</v>
      </c>
      <c r="DA21" s="131">
        <f t="shared" si="82"/>
        <v>0</v>
      </c>
      <c r="DB21" s="132" t="str">
        <f t="shared" si="83"/>
        <v/>
      </c>
      <c r="DC21" s="133" t="str">
        <f t="shared" si="84"/>
        <v/>
      </c>
    </row>
    <row r="22" spans="1:107">
      <c r="A22" s="199">
        <f>'Input Cost_MS2'!S11</f>
        <v>0</v>
      </c>
      <c r="B22" s="194">
        <f>'Input Cost_MS2'!S$13</f>
        <v>0</v>
      </c>
      <c r="C22" s="657">
        <f>'Input Cost_MS2'!S$117/100</f>
        <v>0</v>
      </c>
      <c r="D22" s="654">
        <f>C22*(1+'Input Cost_MS2'!S$22)</f>
        <v>0</v>
      </c>
      <c r="E22" s="197">
        <f>(Kalkulation_MS2!$U$26)/100</f>
        <v>0</v>
      </c>
      <c r="F22" s="197">
        <f>(Kalkulation_MS2!$U$35)/100</f>
        <v>0</v>
      </c>
      <c r="G22" s="119">
        <f t="shared" si="21"/>
        <v>0</v>
      </c>
      <c r="H22" s="120">
        <f t="shared" si="22"/>
        <v>0</v>
      </c>
      <c r="I22" s="120">
        <f t="shared" si="23"/>
        <v>0</v>
      </c>
      <c r="J22" s="120">
        <f t="shared" si="24"/>
        <v>0</v>
      </c>
      <c r="K22" s="120">
        <f t="shared" si="25"/>
        <v>0</v>
      </c>
      <c r="L22" s="120">
        <f t="shared" si="26"/>
        <v>0</v>
      </c>
      <c r="M22" s="120">
        <f t="shared" si="27"/>
        <v>0</v>
      </c>
      <c r="N22" s="121">
        <f t="shared" si="28"/>
        <v>0</v>
      </c>
      <c r="O22" s="259">
        <f>'Input Cost_MS2'!S$14</f>
        <v>0</v>
      </c>
      <c r="P22" s="122">
        <f t="shared" si="29"/>
        <v>0</v>
      </c>
      <c r="Q22" s="123">
        <f>D22*(1+'Input Cost_MS2'!$S23)</f>
        <v>0</v>
      </c>
      <c r="R22" s="124">
        <f t="shared" si="30"/>
        <v>0</v>
      </c>
      <c r="S22" s="124">
        <f t="shared" si="30"/>
        <v>0</v>
      </c>
      <c r="T22" s="119">
        <f t="shared" si="31"/>
        <v>0</v>
      </c>
      <c r="U22" s="120">
        <f t="shared" si="32"/>
        <v>0</v>
      </c>
      <c r="V22" s="120">
        <f t="shared" si="33"/>
        <v>0</v>
      </c>
      <c r="W22" s="120">
        <f t="shared" si="34"/>
        <v>0</v>
      </c>
      <c r="X22" s="120">
        <f t="shared" si="7"/>
        <v>0</v>
      </c>
      <c r="Y22" s="120">
        <f t="shared" si="35"/>
        <v>0</v>
      </c>
      <c r="Z22" s="120">
        <f t="shared" si="8"/>
        <v>0</v>
      </c>
      <c r="AA22" s="121">
        <f t="shared" si="36"/>
        <v>0</v>
      </c>
      <c r="AB22" s="259">
        <f>'Input Cost_MS2'!S$15</f>
        <v>0</v>
      </c>
      <c r="AC22" s="122">
        <f t="shared" si="37"/>
        <v>0</v>
      </c>
      <c r="AD22" s="123">
        <f>Q22*(1+'Input Cost_MS2'!$S24)</f>
        <v>0</v>
      </c>
      <c r="AE22" s="124">
        <f t="shared" si="38"/>
        <v>0</v>
      </c>
      <c r="AF22" s="124">
        <f t="shared" si="38"/>
        <v>0</v>
      </c>
      <c r="AG22" s="119">
        <f t="shared" si="39"/>
        <v>0</v>
      </c>
      <c r="AH22" s="120">
        <f t="shared" si="40"/>
        <v>0</v>
      </c>
      <c r="AI22" s="120">
        <f t="shared" si="41"/>
        <v>0</v>
      </c>
      <c r="AJ22" s="120">
        <f t="shared" si="42"/>
        <v>0</v>
      </c>
      <c r="AK22" s="120">
        <f t="shared" si="9"/>
        <v>0</v>
      </c>
      <c r="AL22" s="120">
        <f t="shared" si="43"/>
        <v>0</v>
      </c>
      <c r="AM22" s="125">
        <f t="shared" si="10"/>
        <v>0</v>
      </c>
      <c r="AN22" s="121">
        <f t="shared" si="44"/>
        <v>0</v>
      </c>
      <c r="AO22" s="259">
        <f>'Input Cost_MS2'!S$16</f>
        <v>0</v>
      </c>
      <c r="AP22" s="122">
        <f t="shared" si="45"/>
        <v>0</v>
      </c>
      <c r="AQ22" s="123">
        <f>AD22*(1+'Input Cost_MS2'!$S25)</f>
        <v>0</v>
      </c>
      <c r="AR22" s="124">
        <f t="shared" si="46"/>
        <v>0</v>
      </c>
      <c r="AS22" s="124">
        <f t="shared" si="46"/>
        <v>0</v>
      </c>
      <c r="AT22" s="119">
        <f t="shared" si="47"/>
        <v>0</v>
      </c>
      <c r="AU22" s="120">
        <f t="shared" si="48"/>
        <v>0</v>
      </c>
      <c r="AV22" s="120">
        <f t="shared" si="49"/>
        <v>0</v>
      </c>
      <c r="AW22" s="120">
        <f t="shared" si="50"/>
        <v>0</v>
      </c>
      <c r="AX22" s="120">
        <f t="shared" si="11"/>
        <v>0</v>
      </c>
      <c r="AY22" s="120">
        <f t="shared" si="51"/>
        <v>0</v>
      </c>
      <c r="AZ22" s="120">
        <f t="shared" si="12"/>
        <v>0</v>
      </c>
      <c r="BA22" s="121">
        <f t="shared" si="52"/>
        <v>0</v>
      </c>
      <c r="BB22" s="259">
        <f>'Input Cost_MS2'!S$17</f>
        <v>0</v>
      </c>
      <c r="BC22" s="122">
        <f t="shared" si="53"/>
        <v>0</v>
      </c>
      <c r="BD22" s="123">
        <f>AQ22*(1+'Input Cost_MS2'!$S26)</f>
        <v>0</v>
      </c>
      <c r="BE22" s="124">
        <f t="shared" si="54"/>
        <v>0</v>
      </c>
      <c r="BF22" s="124">
        <f t="shared" si="54"/>
        <v>0</v>
      </c>
      <c r="BG22" s="119">
        <f t="shared" si="55"/>
        <v>0</v>
      </c>
      <c r="BH22" s="120">
        <f t="shared" si="56"/>
        <v>0</v>
      </c>
      <c r="BI22" s="120">
        <f t="shared" si="57"/>
        <v>0</v>
      </c>
      <c r="BJ22" s="120">
        <f t="shared" si="58"/>
        <v>0</v>
      </c>
      <c r="BK22" s="263">
        <f t="shared" si="13"/>
        <v>0</v>
      </c>
      <c r="BL22" s="120">
        <f t="shared" si="59"/>
        <v>0</v>
      </c>
      <c r="BM22" s="120">
        <f t="shared" si="14"/>
        <v>0</v>
      </c>
      <c r="BN22" s="121">
        <f t="shared" si="60"/>
        <v>0</v>
      </c>
      <c r="BO22" s="259">
        <f>'Input Cost_MS2'!S$18</f>
        <v>0</v>
      </c>
      <c r="BP22" s="122">
        <f t="shared" si="61"/>
        <v>0</v>
      </c>
      <c r="BQ22" s="123">
        <f>BD22*(1+'Input Cost_MS2'!$S27)</f>
        <v>0</v>
      </c>
      <c r="BR22" s="124">
        <f t="shared" si="62"/>
        <v>0</v>
      </c>
      <c r="BS22" s="124">
        <f t="shared" si="62"/>
        <v>0</v>
      </c>
      <c r="BT22" s="119">
        <f t="shared" si="63"/>
        <v>0</v>
      </c>
      <c r="BU22" s="120">
        <f t="shared" si="64"/>
        <v>0</v>
      </c>
      <c r="BV22" s="120">
        <f t="shared" si="65"/>
        <v>0</v>
      </c>
      <c r="BW22" s="120">
        <f t="shared" si="66"/>
        <v>0</v>
      </c>
      <c r="BX22" s="263">
        <f t="shared" si="15"/>
        <v>0</v>
      </c>
      <c r="BY22" s="120">
        <f t="shared" si="67"/>
        <v>0</v>
      </c>
      <c r="BZ22" s="120">
        <f t="shared" si="16"/>
        <v>0</v>
      </c>
      <c r="CA22" s="121">
        <f t="shared" si="68"/>
        <v>0</v>
      </c>
      <c r="CB22" s="259">
        <f>'Input Cost_MS2'!S$19</f>
        <v>0</v>
      </c>
      <c r="CC22" s="122">
        <f t="shared" si="69"/>
        <v>0</v>
      </c>
      <c r="CD22" s="123">
        <f>BQ22*(1+'Input Cost_MS2'!$S28)</f>
        <v>0</v>
      </c>
      <c r="CE22" s="124">
        <f t="shared" si="70"/>
        <v>0</v>
      </c>
      <c r="CF22" s="124">
        <f t="shared" si="70"/>
        <v>0</v>
      </c>
      <c r="CG22" s="119">
        <f t="shared" si="71"/>
        <v>0</v>
      </c>
      <c r="CH22" s="120">
        <f t="shared" si="72"/>
        <v>0</v>
      </c>
      <c r="CI22" s="120">
        <f t="shared" si="73"/>
        <v>0</v>
      </c>
      <c r="CJ22" s="120">
        <f t="shared" si="74"/>
        <v>0</v>
      </c>
      <c r="CK22" s="263">
        <f t="shared" si="17"/>
        <v>0</v>
      </c>
      <c r="CL22" s="120">
        <f t="shared" si="75"/>
        <v>0</v>
      </c>
      <c r="CM22" s="120">
        <f t="shared" si="18"/>
        <v>0</v>
      </c>
      <c r="CN22" s="121">
        <f t="shared" si="76"/>
        <v>0</v>
      </c>
      <c r="CO22" s="260">
        <f t="shared" si="77"/>
        <v>0</v>
      </c>
      <c r="CP22" s="126">
        <f t="shared" si="78"/>
        <v>0</v>
      </c>
      <c r="CQ22" s="127" t="str">
        <f t="shared" si="79"/>
        <v/>
      </c>
      <c r="CR22" s="128" t="str">
        <f t="shared" si="80"/>
        <v/>
      </c>
      <c r="CS22" s="128" t="str">
        <f t="shared" si="81"/>
        <v/>
      </c>
      <c r="CT22" s="129">
        <f t="shared" ref="CT22:CY46" si="86">G22+T22+AG22+AT22+BG22+BT22+CG22</f>
        <v>0</v>
      </c>
      <c r="CU22" s="130">
        <f t="shared" si="86"/>
        <v>0</v>
      </c>
      <c r="CV22" s="130">
        <f t="shared" si="86"/>
        <v>0</v>
      </c>
      <c r="CW22" s="130">
        <f t="shared" si="86"/>
        <v>0</v>
      </c>
      <c r="CX22" s="130">
        <f t="shared" si="19"/>
        <v>0</v>
      </c>
      <c r="CY22" s="130">
        <f t="shared" si="19"/>
        <v>0</v>
      </c>
      <c r="CZ22" s="130">
        <f t="shared" si="20"/>
        <v>0</v>
      </c>
      <c r="DA22" s="131">
        <f t="shared" si="82"/>
        <v>0</v>
      </c>
      <c r="DB22" s="132" t="str">
        <f t="shared" si="83"/>
        <v/>
      </c>
      <c r="DC22" s="133" t="str">
        <f t="shared" si="84"/>
        <v/>
      </c>
    </row>
    <row r="23" spans="1:107">
      <c r="A23" s="199">
        <f>'Input Cost_MS2'!T11</f>
        <v>0</v>
      </c>
      <c r="B23" s="194">
        <f>'Input Cost_MS2'!T$13</f>
        <v>0</v>
      </c>
      <c r="C23" s="657">
        <f>'Input Cost_MS2'!T$117/100</f>
        <v>0</v>
      </c>
      <c r="D23" s="654">
        <f>C23*(1+'Input Cost_MS2'!T$22)</f>
        <v>0</v>
      </c>
      <c r="E23" s="197">
        <f>(Kalkulation_MS2!$V$26)/100</f>
        <v>0</v>
      </c>
      <c r="F23" s="197">
        <f>(Kalkulation_MS2!$V$35)/100</f>
        <v>0</v>
      </c>
      <c r="G23" s="119">
        <f t="shared" si="21"/>
        <v>0</v>
      </c>
      <c r="H23" s="120">
        <f t="shared" si="22"/>
        <v>0</v>
      </c>
      <c r="I23" s="120">
        <f t="shared" si="23"/>
        <v>0</v>
      </c>
      <c r="J23" s="120">
        <f t="shared" si="24"/>
        <v>0</v>
      </c>
      <c r="K23" s="120">
        <f t="shared" si="25"/>
        <v>0</v>
      </c>
      <c r="L23" s="120">
        <f t="shared" si="26"/>
        <v>0</v>
      </c>
      <c r="M23" s="120">
        <f t="shared" si="27"/>
        <v>0</v>
      </c>
      <c r="N23" s="121">
        <f t="shared" si="28"/>
        <v>0</v>
      </c>
      <c r="O23" s="259">
        <f>'Input Cost_MS2'!T$14</f>
        <v>0</v>
      </c>
      <c r="P23" s="122">
        <f t="shared" si="29"/>
        <v>0</v>
      </c>
      <c r="Q23" s="123">
        <f>D23*(1+'Input Cost_MS2'!$T23)</f>
        <v>0</v>
      </c>
      <c r="R23" s="124">
        <f t="shared" si="30"/>
        <v>0</v>
      </c>
      <c r="S23" s="124">
        <f t="shared" si="30"/>
        <v>0</v>
      </c>
      <c r="T23" s="119">
        <f t="shared" si="31"/>
        <v>0</v>
      </c>
      <c r="U23" s="120">
        <f t="shared" si="32"/>
        <v>0</v>
      </c>
      <c r="V23" s="120">
        <f t="shared" si="33"/>
        <v>0</v>
      </c>
      <c r="W23" s="120">
        <f t="shared" si="34"/>
        <v>0</v>
      </c>
      <c r="X23" s="120">
        <f t="shared" si="7"/>
        <v>0</v>
      </c>
      <c r="Y23" s="120">
        <f t="shared" si="35"/>
        <v>0</v>
      </c>
      <c r="Z23" s="120">
        <f t="shared" si="8"/>
        <v>0</v>
      </c>
      <c r="AA23" s="121">
        <f t="shared" si="36"/>
        <v>0</v>
      </c>
      <c r="AB23" s="259">
        <f>'Input Cost_MS2'!T$15</f>
        <v>0</v>
      </c>
      <c r="AC23" s="122">
        <f t="shared" si="37"/>
        <v>0</v>
      </c>
      <c r="AD23" s="123">
        <f>Q23*(1+'Input Cost_MS2'!$T24)</f>
        <v>0</v>
      </c>
      <c r="AE23" s="124">
        <f t="shared" si="38"/>
        <v>0</v>
      </c>
      <c r="AF23" s="124">
        <f t="shared" si="38"/>
        <v>0</v>
      </c>
      <c r="AG23" s="119">
        <f t="shared" si="39"/>
        <v>0</v>
      </c>
      <c r="AH23" s="120">
        <f t="shared" si="40"/>
        <v>0</v>
      </c>
      <c r="AI23" s="120">
        <f t="shared" si="41"/>
        <v>0</v>
      </c>
      <c r="AJ23" s="120">
        <f t="shared" si="42"/>
        <v>0</v>
      </c>
      <c r="AK23" s="120">
        <f t="shared" si="9"/>
        <v>0</v>
      </c>
      <c r="AL23" s="120">
        <f t="shared" si="43"/>
        <v>0</v>
      </c>
      <c r="AM23" s="125">
        <f t="shared" si="10"/>
        <v>0</v>
      </c>
      <c r="AN23" s="121">
        <f t="shared" si="44"/>
        <v>0</v>
      </c>
      <c r="AO23" s="259">
        <f>'Input Cost_MS2'!T$16</f>
        <v>0</v>
      </c>
      <c r="AP23" s="122">
        <f t="shared" si="45"/>
        <v>0</v>
      </c>
      <c r="AQ23" s="123">
        <f>AD23*(1+'Input Cost_MS2'!$T25)</f>
        <v>0</v>
      </c>
      <c r="AR23" s="124">
        <f t="shared" si="46"/>
        <v>0</v>
      </c>
      <c r="AS23" s="124">
        <f t="shared" si="46"/>
        <v>0</v>
      </c>
      <c r="AT23" s="119">
        <f t="shared" si="47"/>
        <v>0</v>
      </c>
      <c r="AU23" s="120">
        <f t="shared" si="48"/>
        <v>0</v>
      </c>
      <c r="AV23" s="120">
        <f t="shared" si="49"/>
        <v>0</v>
      </c>
      <c r="AW23" s="120">
        <f t="shared" si="50"/>
        <v>0</v>
      </c>
      <c r="AX23" s="120">
        <f t="shared" si="11"/>
        <v>0</v>
      </c>
      <c r="AY23" s="120">
        <f t="shared" si="51"/>
        <v>0</v>
      </c>
      <c r="AZ23" s="120">
        <f t="shared" si="12"/>
        <v>0</v>
      </c>
      <c r="BA23" s="121">
        <f t="shared" si="52"/>
        <v>0</v>
      </c>
      <c r="BB23" s="259">
        <f>'Input Cost_MS2'!T$17</f>
        <v>0</v>
      </c>
      <c r="BC23" s="122">
        <f t="shared" si="53"/>
        <v>0</v>
      </c>
      <c r="BD23" s="123">
        <f>AQ23*(1+'Input Cost_MS2'!$T26)</f>
        <v>0</v>
      </c>
      <c r="BE23" s="124">
        <f t="shared" si="54"/>
        <v>0</v>
      </c>
      <c r="BF23" s="124">
        <f t="shared" si="54"/>
        <v>0</v>
      </c>
      <c r="BG23" s="119">
        <f t="shared" si="55"/>
        <v>0</v>
      </c>
      <c r="BH23" s="120">
        <f t="shared" si="56"/>
        <v>0</v>
      </c>
      <c r="BI23" s="120">
        <f t="shared" si="57"/>
        <v>0</v>
      </c>
      <c r="BJ23" s="120">
        <f t="shared" si="58"/>
        <v>0</v>
      </c>
      <c r="BK23" s="263">
        <f t="shared" si="13"/>
        <v>0</v>
      </c>
      <c r="BL23" s="120">
        <f t="shared" si="59"/>
        <v>0</v>
      </c>
      <c r="BM23" s="120">
        <f t="shared" si="14"/>
        <v>0</v>
      </c>
      <c r="BN23" s="121">
        <f t="shared" si="60"/>
        <v>0</v>
      </c>
      <c r="BO23" s="259">
        <f>'Input Cost_MS2'!T$18</f>
        <v>0</v>
      </c>
      <c r="BP23" s="122">
        <f t="shared" si="61"/>
        <v>0</v>
      </c>
      <c r="BQ23" s="123">
        <f>BD23*(1+'Input Cost_MS2'!$T27)</f>
        <v>0</v>
      </c>
      <c r="BR23" s="124">
        <f t="shared" si="62"/>
        <v>0</v>
      </c>
      <c r="BS23" s="124">
        <f t="shared" si="62"/>
        <v>0</v>
      </c>
      <c r="BT23" s="119">
        <f t="shared" si="63"/>
        <v>0</v>
      </c>
      <c r="BU23" s="120">
        <f t="shared" si="64"/>
        <v>0</v>
      </c>
      <c r="BV23" s="120">
        <f t="shared" si="65"/>
        <v>0</v>
      </c>
      <c r="BW23" s="120">
        <f t="shared" si="66"/>
        <v>0</v>
      </c>
      <c r="BX23" s="263">
        <f t="shared" si="15"/>
        <v>0</v>
      </c>
      <c r="BY23" s="120">
        <f t="shared" si="67"/>
        <v>0</v>
      </c>
      <c r="BZ23" s="120">
        <f t="shared" si="16"/>
        <v>0</v>
      </c>
      <c r="CA23" s="121">
        <f t="shared" si="68"/>
        <v>0</v>
      </c>
      <c r="CB23" s="259">
        <f>'Input Cost_MS2'!T$19</f>
        <v>0</v>
      </c>
      <c r="CC23" s="122">
        <f t="shared" si="69"/>
        <v>0</v>
      </c>
      <c r="CD23" s="123">
        <f>BQ23*(1+'Input Cost_MS2'!$T28)</f>
        <v>0</v>
      </c>
      <c r="CE23" s="124">
        <f t="shared" si="70"/>
        <v>0</v>
      </c>
      <c r="CF23" s="124">
        <f t="shared" si="70"/>
        <v>0</v>
      </c>
      <c r="CG23" s="119">
        <f t="shared" si="71"/>
        <v>0</v>
      </c>
      <c r="CH23" s="120">
        <f t="shared" si="72"/>
        <v>0</v>
      </c>
      <c r="CI23" s="120">
        <f t="shared" si="73"/>
        <v>0</v>
      </c>
      <c r="CJ23" s="120">
        <f t="shared" si="74"/>
        <v>0</v>
      </c>
      <c r="CK23" s="263">
        <f t="shared" si="17"/>
        <v>0</v>
      </c>
      <c r="CL23" s="120">
        <f t="shared" si="75"/>
        <v>0</v>
      </c>
      <c r="CM23" s="120">
        <f t="shared" si="18"/>
        <v>0</v>
      </c>
      <c r="CN23" s="121">
        <f t="shared" si="76"/>
        <v>0</v>
      </c>
      <c r="CO23" s="260">
        <f t="shared" si="77"/>
        <v>0</v>
      </c>
      <c r="CP23" s="126">
        <f t="shared" si="78"/>
        <v>0</v>
      </c>
      <c r="CQ23" s="127" t="str">
        <f t="shared" si="79"/>
        <v/>
      </c>
      <c r="CR23" s="128" t="str">
        <f t="shared" si="80"/>
        <v/>
      </c>
      <c r="CS23" s="128" t="str">
        <f t="shared" si="81"/>
        <v/>
      </c>
      <c r="CT23" s="129">
        <f t="shared" si="86"/>
        <v>0</v>
      </c>
      <c r="CU23" s="130">
        <f t="shared" si="86"/>
        <v>0</v>
      </c>
      <c r="CV23" s="130">
        <f t="shared" si="86"/>
        <v>0</v>
      </c>
      <c r="CW23" s="130">
        <f t="shared" si="86"/>
        <v>0</v>
      </c>
      <c r="CX23" s="130">
        <f t="shared" si="86"/>
        <v>0</v>
      </c>
      <c r="CY23" s="130">
        <f t="shared" si="86"/>
        <v>0</v>
      </c>
      <c r="CZ23" s="130">
        <f t="shared" si="20"/>
        <v>0</v>
      </c>
      <c r="DA23" s="131">
        <f t="shared" si="82"/>
        <v>0</v>
      </c>
      <c r="DB23" s="132" t="str">
        <f t="shared" si="83"/>
        <v/>
      </c>
      <c r="DC23" s="133" t="str">
        <f t="shared" si="84"/>
        <v/>
      </c>
    </row>
    <row r="24" spans="1:107">
      <c r="A24" s="199">
        <f>'Input Cost_MS2'!U11</f>
        <v>0</v>
      </c>
      <c r="B24" s="194">
        <f>'Input Cost_MS2'!U$13</f>
        <v>0</v>
      </c>
      <c r="C24" s="657">
        <f>'Input Cost_MS2'!U$117/100</f>
        <v>0</v>
      </c>
      <c r="D24" s="654">
        <f>C24*(1+'Input Cost_MS2'!U$22)</f>
        <v>0</v>
      </c>
      <c r="E24" s="197">
        <f>(Kalkulation_MS2!$W$26)/100</f>
        <v>0</v>
      </c>
      <c r="F24" s="197">
        <f>(Kalkulation_MS2!$W$35)/100</f>
        <v>0</v>
      </c>
      <c r="G24" s="119">
        <f t="shared" si="21"/>
        <v>0</v>
      </c>
      <c r="H24" s="120">
        <f t="shared" si="22"/>
        <v>0</v>
      </c>
      <c r="I24" s="120">
        <f t="shared" si="23"/>
        <v>0</v>
      </c>
      <c r="J24" s="120">
        <f t="shared" si="24"/>
        <v>0</v>
      </c>
      <c r="K24" s="120">
        <f t="shared" si="25"/>
        <v>0</v>
      </c>
      <c r="L24" s="120">
        <f t="shared" si="26"/>
        <v>0</v>
      </c>
      <c r="M24" s="120">
        <f t="shared" si="27"/>
        <v>0</v>
      </c>
      <c r="N24" s="121">
        <f t="shared" si="28"/>
        <v>0</v>
      </c>
      <c r="O24" s="259">
        <f>'Input Cost_MS2'!U$14</f>
        <v>0</v>
      </c>
      <c r="P24" s="122">
        <f t="shared" si="29"/>
        <v>0</v>
      </c>
      <c r="Q24" s="123">
        <f>D24*(1+'Input Cost_MS2'!$U23)</f>
        <v>0</v>
      </c>
      <c r="R24" s="124">
        <f t="shared" ref="R24:S46" si="87">E24</f>
        <v>0</v>
      </c>
      <c r="S24" s="124">
        <f t="shared" si="87"/>
        <v>0</v>
      </c>
      <c r="T24" s="119">
        <f t="shared" si="31"/>
        <v>0</v>
      </c>
      <c r="U24" s="120">
        <f t="shared" si="32"/>
        <v>0</v>
      </c>
      <c r="V24" s="120">
        <f t="shared" si="33"/>
        <v>0</v>
      </c>
      <c r="W24" s="120">
        <f t="shared" si="34"/>
        <v>0</v>
      </c>
      <c r="X24" s="120">
        <f t="shared" si="7"/>
        <v>0</v>
      </c>
      <c r="Y24" s="120">
        <f t="shared" si="35"/>
        <v>0</v>
      </c>
      <c r="Z24" s="120">
        <f t="shared" si="8"/>
        <v>0</v>
      </c>
      <c r="AA24" s="121">
        <f t="shared" si="36"/>
        <v>0</v>
      </c>
      <c r="AB24" s="259">
        <f>'Input Cost_MS2'!U$15</f>
        <v>0</v>
      </c>
      <c r="AC24" s="122">
        <f t="shared" si="37"/>
        <v>0</v>
      </c>
      <c r="AD24" s="123">
        <f>Q24*(1+'Input Cost_MS2'!$U24)</f>
        <v>0</v>
      </c>
      <c r="AE24" s="124">
        <f t="shared" ref="AE24:AF46" si="88">R24</f>
        <v>0</v>
      </c>
      <c r="AF24" s="124">
        <f t="shared" si="88"/>
        <v>0</v>
      </c>
      <c r="AG24" s="119">
        <f t="shared" si="39"/>
        <v>0</v>
      </c>
      <c r="AH24" s="120">
        <f t="shared" si="40"/>
        <v>0</v>
      </c>
      <c r="AI24" s="120">
        <f t="shared" si="41"/>
        <v>0</v>
      </c>
      <c r="AJ24" s="120">
        <f t="shared" si="42"/>
        <v>0</v>
      </c>
      <c r="AK24" s="120">
        <f t="shared" si="9"/>
        <v>0</v>
      </c>
      <c r="AL24" s="120">
        <f t="shared" si="43"/>
        <v>0</v>
      </c>
      <c r="AM24" s="125">
        <f t="shared" si="10"/>
        <v>0</v>
      </c>
      <c r="AN24" s="121">
        <f t="shared" si="44"/>
        <v>0</v>
      </c>
      <c r="AO24" s="259">
        <f>'Input Cost_MS2'!U$16</f>
        <v>0</v>
      </c>
      <c r="AP24" s="122">
        <f t="shared" si="45"/>
        <v>0</v>
      </c>
      <c r="AQ24" s="123">
        <f>AD24*(1+'Input Cost_MS2'!$U25)</f>
        <v>0</v>
      </c>
      <c r="AR24" s="124">
        <f t="shared" ref="AR24:AS46" si="89">AE24</f>
        <v>0</v>
      </c>
      <c r="AS24" s="124">
        <f t="shared" si="89"/>
        <v>0</v>
      </c>
      <c r="AT24" s="119">
        <f t="shared" si="47"/>
        <v>0</v>
      </c>
      <c r="AU24" s="120">
        <f t="shared" si="48"/>
        <v>0</v>
      </c>
      <c r="AV24" s="120">
        <f t="shared" si="49"/>
        <v>0</v>
      </c>
      <c r="AW24" s="120">
        <f t="shared" si="50"/>
        <v>0</v>
      </c>
      <c r="AX24" s="120">
        <f t="shared" si="11"/>
        <v>0</v>
      </c>
      <c r="AY24" s="120">
        <f t="shared" si="51"/>
        <v>0</v>
      </c>
      <c r="AZ24" s="120">
        <f t="shared" si="12"/>
        <v>0</v>
      </c>
      <c r="BA24" s="121">
        <f t="shared" si="52"/>
        <v>0</v>
      </c>
      <c r="BB24" s="259">
        <f>'Input Cost_MS2'!U$17</f>
        <v>0</v>
      </c>
      <c r="BC24" s="122">
        <f t="shared" si="53"/>
        <v>0</v>
      </c>
      <c r="BD24" s="123">
        <f>AQ24*(1+'Input Cost_MS2'!$U26)</f>
        <v>0</v>
      </c>
      <c r="BE24" s="124">
        <f t="shared" ref="BE24:BF46" si="90">AR24</f>
        <v>0</v>
      </c>
      <c r="BF24" s="124">
        <f t="shared" si="90"/>
        <v>0</v>
      </c>
      <c r="BG24" s="119">
        <f t="shared" si="55"/>
        <v>0</v>
      </c>
      <c r="BH24" s="120">
        <f t="shared" si="56"/>
        <v>0</v>
      </c>
      <c r="BI24" s="120">
        <f t="shared" si="57"/>
        <v>0</v>
      </c>
      <c r="BJ24" s="120">
        <f t="shared" si="58"/>
        <v>0</v>
      </c>
      <c r="BK24" s="263">
        <f t="shared" si="13"/>
        <v>0</v>
      </c>
      <c r="BL24" s="120">
        <f t="shared" si="59"/>
        <v>0</v>
      </c>
      <c r="BM24" s="120">
        <f t="shared" si="14"/>
        <v>0</v>
      </c>
      <c r="BN24" s="121">
        <f t="shared" si="60"/>
        <v>0</v>
      </c>
      <c r="BO24" s="259">
        <f>'Input Cost_MS2'!U$18</f>
        <v>0</v>
      </c>
      <c r="BP24" s="122">
        <f t="shared" si="61"/>
        <v>0</v>
      </c>
      <c r="BQ24" s="123">
        <f>BD24*(1+'Input Cost_MS2'!$U27)</f>
        <v>0</v>
      </c>
      <c r="BR24" s="124">
        <f t="shared" ref="BR24:BS46" si="91">BE24</f>
        <v>0</v>
      </c>
      <c r="BS24" s="124">
        <f t="shared" si="91"/>
        <v>0</v>
      </c>
      <c r="BT24" s="119">
        <f t="shared" si="63"/>
        <v>0</v>
      </c>
      <c r="BU24" s="120">
        <f t="shared" si="64"/>
        <v>0</v>
      </c>
      <c r="BV24" s="120">
        <f t="shared" si="65"/>
        <v>0</v>
      </c>
      <c r="BW24" s="120">
        <f t="shared" si="66"/>
        <v>0</v>
      </c>
      <c r="BX24" s="263">
        <f t="shared" si="15"/>
        <v>0</v>
      </c>
      <c r="BY24" s="120">
        <f t="shared" si="67"/>
        <v>0</v>
      </c>
      <c r="BZ24" s="120">
        <f t="shared" si="16"/>
        <v>0</v>
      </c>
      <c r="CA24" s="121">
        <f t="shared" si="68"/>
        <v>0</v>
      </c>
      <c r="CB24" s="259">
        <f>'Input Cost_MS2'!U$19</f>
        <v>0</v>
      </c>
      <c r="CC24" s="122">
        <f t="shared" si="69"/>
        <v>0</v>
      </c>
      <c r="CD24" s="123">
        <f>BQ24*(1+'Input Cost_MS2'!$U28)</f>
        <v>0</v>
      </c>
      <c r="CE24" s="124">
        <f t="shared" ref="CE24:CF46" si="92">BR24</f>
        <v>0</v>
      </c>
      <c r="CF24" s="124">
        <f t="shared" si="92"/>
        <v>0</v>
      </c>
      <c r="CG24" s="119">
        <f t="shared" si="71"/>
        <v>0</v>
      </c>
      <c r="CH24" s="120">
        <f t="shared" si="72"/>
        <v>0</v>
      </c>
      <c r="CI24" s="120">
        <f t="shared" si="73"/>
        <v>0</v>
      </c>
      <c r="CJ24" s="120">
        <f t="shared" si="74"/>
        <v>0</v>
      </c>
      <c r="CK24" s="263">
        <f t="shared" si="17"/>
        <v>0</v>
      </c>
      <c r="CL24" s="120">
        <f t="shared" si="75"/>
        <v>0</v>
      </c>
      <c r="CM24" s="120">
        <f t="shared" si="18"/>
        <v>0</v>
      </c>
      <c r="CN24" s="121">
        <f t="shared" si="76"/>
        <v>0</v>
      </c>
      <c r="CO24" s="260">
        <f t="shared" si="77"/>
        <v>0</v>
      </c>
      <c r="CP24" s="126">
        <f t="shared" si="78"/>
        <v>0</v>
      </c>
      <c r="CQ24" s="127" t="str">
        <f t="shared" si="79"/>
        <v/>
      </c>
      <c r="CR24" s="128" t="str">
        <f t="shared" si="80"/>
        <v/>
      </c>
      <c r="CS24" s="128" t="str">
        <f t="shared" si="81"/>
        <v/>
      </c>
      <c r="CT24" s="129">
        <f t="shared" si="86"/>
        <v>0</v>
      </c>
      <c r="CU24" s="130">
        <f t="shared" si="86"/>
        <v>0</v>
      </c>
      <c r="CV24" s="130">
        <f t="shared" si="86"/>
        <v>0</v>
      </c>
      <c r="CW24" s="130">
        <f t="shared" si="86"/>
        <v>0</v>
      </c>
      <c r="CX24" s="130">
        <f t="shared" si="86"/>
        <v>0</v>
      </c>
      <c r="CY24" s="130">
        <f t="shared" si="86"/>
        <v>0</v>
      </c>
      <c r="CZ24" s="130">
        <f t="shared" si="20"/>
        <v>0</v>
      </c>
      <c r="DA24" s="131">
        <f t="shared" si="82"/>
        <v>0</v>
      </c>
      <c r="DB24" s="132" t="str">
        <f t="shared" si="83"/>
        <v/>
      </c>
      <c r="DC24" s="133" t="str">
        <f t="shared" si="84"/>
        <v/>
      </c>
    </row>
    <row r="25" spans="1:107">
      <c r="A25" s="199">
        <f>'Input Cost_MS2'!V11</f>
        <v>0</v>
      </c>
      <c r="B25" s="194">
        <f>'Input Cost_MS2'!V$13</f>
        <v>0</v>
      </c>
      <c r="C25" s="657">
        <f>'Input Cost_MS2'!V$117/100</f>
        <v>0</v>
      </c>
      <c r="D25" s="654">
        <f>C25*(1+'Input Cost_MS2'!V$22)</f>
        <v>0</v>
      </c>
      <c r="E25" s="197">
        <f>(Kalkulation_MS2!$X$26)/100</f>
        <v>0</v>
      </c>
      <c r="F25" s="197">
        <f>(Kalkulation_MS2!$X$35)/100</f>
        <v>0</v>
      </c>
      <c r="G25" s="119">
        <f t="shared" si="21"/>
        <v>0</v>
      </c>
      <c r="H25" s="120">
        <f t="shared" si="22"/>
        <v>0</v>
      </c>
      <c r="I25" s="120">
        <f t="shared" si="23"/>
        <v>0</v>
      </c>
      <c r="J25" s="120">
        <f t="shared" si="24"/>
        <v>0</v>
      </c>
      <c r="K25" s="120">
        <f t="shared" si="25"/>
        <v>0</v>
      </c>
      <c r="L25" s="120">
        <f t="shared" si="26"/>
        <v>0</v>
      </c>
      <c r="M25" s="120">
        <f t="shared" si="27"/>
        <v>0</v>
      </c>
      <c r="N25" s="121">
        <f t="shared" si="28"/>
        <v>0</v>
      </c>
      <c r="O25" s="259">
        <f>'Input Cost_MS2'!V$14</f>
        <v>0</v>
      </c>
      <c r="P25" s="122">
        <f t="shared" si="29"/>
        <v>0</v>
      </c>
      <c r="Q25" s="123">
        <f>D25*(1+'Input Cost_MS2'!$V23)</f>
        <v>0</v>
      </c>
      <c r="R25" s="124">
        <f t="shared" si="87"/>
        <v>0</v>
      </c>
      <c r="S25" s="124">
        <f t="shared" si="87"/>
        <v>0</v>
      </c>
      <c r="T25" s="119">
        <f t="shared" si="31"/>
        <v>0</v>
      </c>
      <c r="U25" s="120">
        <f t="shared" si="32"/>
        <v>0</v>
      </c>
      <c r="V25" s="120">
        <f t="shared" si="33"/>
        <v>0</v>
      </c>
      <c r="W25" s="120">
        <f t="shared" si="34"/>
        <v>0</v>
      </c>
      <c r="X25" s="120">
        <f t="shared" si="7"/>
        <v>0</v>
      </c>
      <c r="Y25" s="120">
        <f t="shared" si="35"/>
        <v>0</v>
      </c>
      <c r="Z25" s="120">
        <f t="shared" si="8"/>
        <v>0</v>
      </c>
      <c r="AA25" s="121">
        <f t="shared" si="36"/>
        <v>0</v>
      </c>
      <c r="AB25" s="259">
        <f>'Input Cost_MS2'!V$15</f>
        <v>0</v>
      </c>
      <c r="AC25" s="122">
        <f t="shared" si="37"/>
        <v>0</v>
      </c>
      <c r="AD25" s="123">
        <f>Q25*(1+'Input Cost_MS2'!$V24)</f>
        <v>0</v>
      </c>
      <c r="AE25" s="124">
        <f t="shared" si="88"/>
        <v>0</v>
      </c>
      <c r="AF25" s="124">
        <f t="shared" si="88"/>
        <v>0</v>
      </c>
      <c r="AG25" s="119">
        <f t="shared" si="39"/>
        <v>0</v>
      </c>
      <c r="AH25" s="120">
        <f t="shared" si="40"/>
        <v>0</v>
      </c>
      <c r="AI25" s="120">
        <f t="shared" si="41"/>
        <v>0</v>
      </c>
      <c r="AJ25" s="120">
        <f t="shared" si="42"/>
        <v>0</v>
      </c>
      <c r="AK25" s="120">
        <f t="shared" si="9"/>
        <v>0</v>
      </c>
      <c r="AL25" s="120">
        <f t="shared" si="43"/>
        <v>0</v>
      </c>
      <c r="AM25" s="125">
        <f t="shared" si="10"/>
        <v>0</v>
      </c>
      <c r="AN25" s="121">
        <f t="shared" si="44"/>
        <v>0</v>
      </c>
      <c r="AO25" s="259">
        <f>'Input Cost_MS2'!V$16</f>
        <v>0</v>
      </c>
      <c r="AP25" s="122">
        <f t="shared" si="45"/>
        <v>0</v>
      </c>
      <c r="AQ25" s="123">
        <f>AD25*(1+'Input Cost_MS2'!$V25)</f>
        <v>0</v>
      </c>
      <c r="AR25" s="124">
        <f t="shared" si="89"/>
        <v>0</v>
      </c>
      <c r="AS25" s="124">
        <f t="shared" si="89"/>
        <v>0</v>
      </c>
      <c r="AT25" s="119">
        <f t="shared" si="47"/>
        <v>0</v>
      </c>
      <c r="AU25" s="120">
        <f t="shared" si="48"/>
        <v>0</v>
      </c>
      <c r="AV25" s="120">
        <f t="shared" si="49"/>
        <v>0</v>
      </c>
      <c r="AW25" s="120">
        <f t="shared" si="50"/>
        <v>0</v>
      </c>
      <c r="AX25" s="120">
        <f t="shared" si="11"/>
        <v>0</v>
      </c>
      <c r="AY25" s="120">
        <f t="shared" si="51"/>
        <v>0</v>
      </c>
      <c r="AZ25" s="120">
        <f t="shared" si="12"/>
        <v>0</v>
      </c>
      <c r="BA25" s="121">
        <f t="shared" si="52"/>
        <v>0</v>
      </c>
      <c r="BB25" s="259">
        <f>'Input Cost_MS2'!V$17</f>
        <v>0</v>
      </c>
      <c r="BC25" s="122">
        <f t="shared" si="53"/>
        <v>0</v>
      </c>
      <c r="BD25" s="123">
        <f>AQ25*(1+'Input Cost_MS2'!$V26)</f>
        <v>0</v>
      </c>
      <c r="BE25" s="124">
        <f t="shared" si="90"/>
        <v>0</v>
      </c>
      <c r="BF25" s="124">
        <f t="shared" si="90"/>
        <v>0</v>
      </c>
      <c r="BG25" s="119">
        <f t="shared" si="55"/>
        <v>0</v>
      </c>
      <c r="BH25" s="120">
        <f t="shared" si="56"/>
        <v>0</v>
      </c>
      <c r="BI25" s="120">
        <f t="shared" si="57"/>
        <v>0</v>
      </c>
      <c r="BJ25" s="120">
        <f t="shared" si="58"/>
        <v>0</v>
      </c>
      <c r="BK25" s="263">
        <f t="shared" si="13"/>
        <v>0</v>
      </c>
      <c r="BL25" s="120">
        <f t="shared" si="59"/>
        <v>0</v>
      </c>
      <c r="BM25" s="120">
        <f t="shared" si="14"/>
        <v>0</v>
      </c>
      <c r="BN25" s="121">
        <f t="shared" si="60"/>
        <v>0</v>
      </c>
      <c r="BO25" s="259">
        <f>'Input Cost_MS2'!V$18</f>
        <v>0</v>
      </c>
      <c r="BP25" s="122">
        <f t="shared" si="61"/>
        <v>0</v>
      </c>
      <c r="BQ25" s="123">
        <f>BD25*(1+'Input Cost_MS2'!$V27)</f>
        <v>0</v>
      </c>
      <c r="BR25" s="124">
        <f t="shared" si="91"/>
        <v>0</v>
      </c>
      <c r="BS25" s="124">
        <f t="shared" si="91"/>
        <v>0</v>
      </c>
      <c r="BT25" s="119">
        <f t="shared" si="63"/>
        <v>0</v>
      </c>
      <c r="BU25" s="120">
        <f t="shared" si="64"/>
        <v>0</v>
      </c>
      <c r="BV25" s="120">
        <f t="shared" si="65"/>
        <v>0</v>
      </c>
      <c r="BW25" s="120">
        <f t="shared" si="66"/>
        <v>0</v>
      </c>
      <c r="BX25" s="263">
        <f t="shared" si="15"/>
        <v>0</v>
      </c>
      <c r="BY25" s="120">
        <f t="shared" si="67"/>
        <v>0</v>
      </c>
      <c r="BZ25" s="120">
        <f t="shared" si="16"/>
        <v>0</v>
      </c>
      <c r="CA25" s="121">
        <f t="shared" si="68"/>
        <v>0</v>
      </c>
      <c r="CB25" s="259">
        <f>'Input Cost_MS2'!V$19</f>
        <v>0</v>
      </c>
      <c r="CC25" s="122">
        <f t="shared" si="69"/>
        <v>0</v>
      </c>
      <c r="CD25" s="123">
        <f>BQ25*(1+'Input Cost_MS2'!$V28)</f>
        <v>0</v>
      </c>
      <c r="CE25" s="124">
        <f t="shared" si="92"/>
        <v>0</v>
      </c>
      <c r="CF25" s="124">
        <f t="shared" si="92"/>
        <v>0</v>
      </c>
      <c r="CG25" s="119">
        <f t="shared" si="71"/>
        <v>0</v>
      </c>
      <c r="CH25" s="120">
        <f t="shared" si="72"/>
        <v>0</v>
      </c>
      <c r="CI25" s="120">
        <f t="shared" si="73"/>
        <v>0</v>
      </c>
      <c r="CJ25" s="120">
        <f t="shared" si="74"/>
        <v>0</v>
      </c>
      <c r="CK25" s="263">
        <f t="shared" si="17"/>
        <v>0</v>
      </c>
      <c r="CL25" s="120">
        <f t="shared" si="75"/>
        <v>0</v>
      </c>
      <c r="CM25" s="120">
        <f t="shared" si="18"/>
        <v>0</v>
      </c>
      <c r="CN25" s="121">
        <f t="shared" si="76"/>
        <v>0</v>
      </c>
      <c r="CO25" s="260">
        <f t="shared" si="77"/>
        <v>0</v>
      </c>
      <c r="CP25" s="126">
        <f t="shared" si="78"/>
        <v>0</v>
      </c>
      <c r="CQ25" s="127" t="str">
        <f t="shared" si="79"/>
        <v/>
      </c>
      <c r="CR25" s="128" t="str">
        <f t="shared" si="80"/>
        <v/>
      </c>
      <c r="CS25" s="128" t="str">
        <f t="shared" si="81"/>
        <v/>
      </c>
      <c r="CT25" s="129">
        <f t="shared" si="86"/>
        <v>0</v>
      </c>
      <c r="CU25" s="130">
        <f t="shared" si="86"/>
        <v>0</v>
      </c>
      <c r="CV25" s="130">
        <f t="shared" si="86"/>
        <v>0</v>
      </c>
      <c r="CW25" s="130">
        <f t="shared" si="86"/>
        <v>0</v>
      </c>
      <c r="CX25" s="130">
        <f t="shared" si="86"/>
        <v>0</v>
      </c>
      <c r="CY25" s="130">
        <f t="shared" si="86"/>
        <v>0</v>
      </c>
      <c r="CZ25" s="130">
        <f t="shared" si="20"/>
        <v>0</v>
      </c>
      <c r="DA25" s="131">
        <f t="shared" si="82"/>
        <v>0</v>
      </c>
      <c r="DB25" s="132" t="str">
        <f t="shared" si="83"/>
        <v/>
      </c>
      <c r="DC25" s="133" t="str">
        <f t="shared" si="84"/>
        <v/>
      </c>
    </row>
    <row r="26" spans="1:107">
      <c r="A26" s="199">
        <f>'Input Cost_MS2'!W11</f>
        <v>0</v>
      </c>
      <c r="B26" s="194">
        <f>'Input Cost_MS2'!W$13</f>
        <v>0</v>
      </c>
      <c r="C26" s="657">
        <f>'Input Cost_MS2'!W$117/100</f>
        <v>0</v>
      </c>
      <c r="D26" s="654">
        <f>C26*(1+'Input Cost_MS2'!W$22)</f>
        <v>0</v>
      </c>
      <c r="E26" s="197">
        <f>(Kalkulation_MS2!$Y$26)/100</f>
        <v>0</v>
      </c>
      <c r="F26" s="197">
        <f>(Kalkulation_MS2!$Y$35)/100</f>
        <v>0</v>
      </c>
      <c r="G26" s="119">
        <f t="shared" si="21"/>
        <v>0</v>
      </c>
      <c r="H26" s="120">
        <f t="shared" si="22"/>
        <v>0</v>
      </c>
      <c r="I26" s="120">
        <f t="shared" si="23"/>
        <v>0</v>
      </c>
      <c r="J26" s="120">
        <f t="shared" si="24"/>
        <v>0</v>
      </c>
      <c r="K26" s="120">
        <f t="shared" si="25"/>
        <v>0</v>
      </c>
      <c r="L26" s="120">
        <f t="shared" si="26"/>
        <v>0</v>
      </c>
      <c r="M26" s="120">
        <f t="shared" si="27"/>
        <v>0</v>
      </c>
      <c r="N26" s="121">
        <f t="shared" si="28"/>
        <v>0</v>
      </c>
      <c r="O26" s="259">
        <f>'Input Cost_MS2'!W$14</f>
        <v>0</v>
      </c>
      <c r="P26" s="122">
        <f t="shared" si="29"/>
        <v>0</v>
      </c>
      <c r="Q26" s="123">
        <f>D26*(1+'Input Cost_MS2'!$W23)</f>
        <v>0</v>
      </c>
      <c r="R26" s="124">
        <f t="shared" si="87"/>
        <v>0</v>
      </c>
      <c r="S26" s="124">
        <f t="shared" si="87"/>
        <v>0</v>
      </c>
      <c r="T26" s="119">
        <f t="shared" si="31"/>
        <v>0</v>
      </c>
      <c r="U26" s="120">
        <f t="shared" si="32"/>
        <v>0</v>
      </c>
      <c r="V26" s="120">
        <f t="shared" si="33"/>
        <v>0</v>
      </c>
      <c r="W26" s="120">
        <f t="shared" si="34"/>
        <v>0</v>
      </c>
      <c r="X26" s="120">
        <f t="shared" si="7"/>
        <v>0</v>
      </c>
      <c r="Y26" s="120">
        <f t="shared" si="35"/>
        <v>0</v>
      </c>
      <c r="Z26" s="120">
        <f t="shared" si="8"/>
        <v>0</v>
      </c>
      <c r="AA26" s="121">
        <f t="shared" si="36"/>
        <v>0</v>
      </c>
      <c r="AB26" s="259">
        <f>'Input Cost_MS2'!W$15</f>
        <v>0</v>
      </c>
      <c r="AC26" s="122">
        <f t="shared" si="37"/>
        <v>0</v>
      </c>
      <c r="AD26" s="123">
        <f>Q26*(1+'Input Cost_MS2'!$W24)</f>
        <v>0</v>
      </c>
      <c r="AE26" s="124">
        <f t="shared" si="88"/>
        <v>0</v>
      </c>
      <c r="AF26" s="124">
        <f t="shared" si="88"/>
        <v>0</v>
      </c>
      <c r="AG26" s="119">
        <f t="shared" si="39"/>
        <v>0</v>
      </c>
      <c r="AH26" s="120">
        <f t="shared" si="40"/>
        <v>0</v>
      </c>
      <c r="AI26" s="120">
        <f t="shared" si="41"/>
        <v>0</v>
      </c>
      <c r="AJ26" s="120">
        <f t="shared" si="42"/>
        <v>0</v>
      </c>
      <c r="AK26" s="120">
        <f t="shared" si="9"/>
        <v>0</v>
      </c>
      <c r="AL26" s="120">
        <f t="shared" si="43"/>
        <v>0</v>
      </c>
      <c r="AM26" s="125">
        <f t="shared" si="10"/>
        <v>0</v>
      </c>
      <c r="AN26" s="121">
        <f t="shared" si="44"/>
        <v>0</v>
      </c>
      <c r="AO26" s="259">
        <f>'Input Cost_MS2'!W$16</f>
        <v>0</v>
      </c>
      <c r="AP26" s="122">
        <f t="shared" si="45"/>
        <v>0</v>
      </c>
      <c r="AQ26" s="123">
        <f>AD26*(1+'Input Cost_MS2'!$W25)</f>
        <v>0</v>
      </c>
      <c r="AR26" s="124">
        <f t="shared" si="89"/>
        <v>0</v>
      </c>
      <c r="AS26" s="124">
        <f t="shared" si="89"/>
        <v>0</v>
      </c>
      <c r="AT26" s="119">
        <f t="shared" si="47"/>
        <v>0</v>
      </c>
      <c r="AU26" s="120">
        <f t="shared" si="48"/>
        <v>0</v>
      </c>
      <c r="AV26" s="120">
        <f t="shared" si="49"/>
        <v>0</v>
      </c>
      <c r="AW26" s="120">
        <f t="shared" si="50"/>
        <v>0</v>
      </c>
      <c r="AX26" s="120">
        <f t="shared" si="11"/>
        <v>0</v>
      </c>
      <c r="AY26" s="120">
        <f t="shared" si="51"/>
        <v>0</v>
      </c>
      <c r="AZ26" s="120">
        <f t="shared" si="12"/>
        <v>0</v>
      </c>
      <c r="BA26" s="121">
        <f t="shared" si="52"/>
        <v>0</v>
      </c>
      <c r="BB26" s="259">
        <f>'Input Cost_MS2'!W$17</f>
        <v>0</v>
      </c>
      <c r="BC26" s="122">
        <f t="shared" si="53"/>
        <v>0</v>
      </c>
      <c r="BD26" s="123">
        <f>AQ26*(1+'Input Cost_MS2'!$W26)</f>
        <v>0</v>
      </c>
      <c r="BE26" s="124">
        <f t="shared" si="90"/>
        <v>0</v>
      </c>
      <c r="BF26" s="124">
        <f t="shared" si="90"/>
        <v>0</v>
      </c>
      <c r="BG26" s="119">
        <f t="shared" si="55"/>
        <v>0</v>
      </c>
      <c r="BH26" s="120">
        <f t="shared" si="56"/>
        <v>0</v>
      </c>
      <c r="BI26" s="120">
        <f t="shared" si="57"/>
        <v>0</v>
      </c>
      <c r="BJ26" s="120">
        <f t="shared" si="58"/>
        <v>0</v>
      </c>
      <c r="BK26" s="263">
        <f t="shared" si="13"/>
        <v>0</v>
      </c>
      <c r="BL26" s="120">
        <f t="shared" si="59"/>
        <v>0</v>
      </c>
      <c r="BM26" s="120">
        <f t="shared" si="14"/>
        <v>0</v>
      </c>
      <c r="BN26" s="121">
        <f t="shared" si="60"/>
        <v>0</v>
      </c>
      <c r="BO26" s="259">
        <f>'Input Cost_MS2'!W$18</f>
        <v>0</v>
      </c>
      <c r="BP26" s="122">
        <f t="shared" si="61"/>
        <v>0</v>
      </c>
      <c r="BQ26" s="123">
        <f>BD26*(1+'Input Cost_MS2'!$W27)</f>
        <v>0</v>
      </c>
      <c r="BR26" s="124">
        <f t="shared" si="91"/>
        <v>0</v>
      </c>
      <c r="BS26" s="124">
        <f t="shared" si="91"/>
        <v>0</v>
      </c>
      <c r="BT26" s="119">
        <f t="shared" si="63"/>
        <v>0</v>
      </c>
      <c r="BU26" s="120">
        <f t="shared" si="64"/>
        <v>0</v>
      </c>
      <c r="BV26" s="120">
        <f t="shared" si="65"/>
        <v>0</v>
      </c>
      <c r="BW26" s="120">
        <f t="shared" si="66"/>
        <v>0</v>
      </c>
      <c r="BX26" s="263">
        <f t="shared" si="15"/>
        <v>0</v>
      </c>
      <c r="BY26" s="120">
        <f t="shared" si="67"/>
        <v>0</v>
      </c>
      <c r="BZ26" s="120">
        <f t="shared" si="16"/>
        <v>0</v>
      </c>
      <c r="CA26" s="121">
        <f t="shared" si="68"/>
        <v>0</v>
      </c>
      <c r="CB26" s="259">
        <f>'Input Cost_MS2'!W$19</f>
        <v>0</v>
      </c>
      <c r="CC26" s="122">
        <f t="shared" si="69"/>
        <v>0</v>
      </c>
      <c r="CD26" s="123">
        <f>BQ26*(1+'Input Cost_MS2'!$W28)</f>
        <v>0</v>
      </c>
      <c r="CE26" s="124">
        <f t="shared" si="92"/>
        <v>0</v>
      </c>
      <c r="CF26" s="124">
        <f t="shared" si="92"/>
        <v>0</v>
      </c>
      <c r="CG26" s="119">
        <f t="shared" si="71"/>
        <v>0</v>
      </c>
      <c r="CH26" s="120">
        <f t="shared" si="72"/>
        <v>0</v>
      </c>
      <c r="CI26" s="120">
        <f t="shared" si="73"/>
        <v>0</v>
      </c>
      <c r="CJ26" s="120">
        <f t="shared" si="74"/>
        <v>0</v>
      </c>
      <c r="CK26" s="263">
        <f t="shared" si="17"/>
        <v>0</v>
      </c>
      <c r="CL26" s="120">
        <f t="shared" si="75"/>
        <v>0</v>
      </c>
      <c r="CM26" s="120">
        <f t="shared" si="18"/>
        <v>0</v>
      </c>
      <c r="CN26" s="121">
        <f t="shared" si="76"/>
        <v>0</v>
      </c>
      <c r="CO26" s="260">
        <f t="shared" si="77"/>
        <v>0</v>
      </c>
      <c r="CP26" s="126">
        <f t="shared" si="78"/>
        <v>0</v>
      </c>
      <c r="CQ26" s="127" t="str">
        <f t="shared" si="79"/>
        <v/>
      </c>
      <c r="CR26" s="128" t="str">
        <f t="shared" si="80"/>
        <v/>
      </c>
      <c r="CS26" s="128" t="str">
        <f t="shared" si="81"/>
        <v/>
      </c>
      <c r="CT26" s="129">
        <f t="shared" si="86"/>
        <v>0</v>
      </c>
      <c r="CU26" s="130">
        <f t="shared" si="86"/>
        <v>0</v>
      </c>
      <c r="CV26" s="130">
        <f t="shared" si="86"/>
        <v>0</v>
      </c>
      <c r="CW26" s="130">
        <f t="shared" si="86"/>
        <v>0</v>
      </c>
      <c r="CX26" s="130">
        <f t="shared" si="86"/>
        <v>0</v>
      </c>
      <c r="CY26" s="130">
        <f t="shared" si="86"/>
        <v>0</v>
      </c>
      <c r="CZ26" s="130">
        <f t="shared" si="20"/>
        <v>0</v>
      </c>
      <c r="DA26" s="131">
        <f t="shared" si="82"/>
        <v>0</v>
      </c>
      <c r="DB26" s="132" t="str">
        <f t="shared" si="83"/>
        <v/>
      </c>
      <c r="DC26" s="133" t="str">
        <f t="shared" si="84"/>
        <v/>
      </c>
    </row>
    <row r="27" spans="1:107">
      <c r="A27" s="199">
        <f>'Input Cost_MS2'!X11</f>
        <v>0</v>
      </c>
      <c r="B27" s="194">
        <f>'Input Cost_MS2'!X$13</f>
        <v>0</v>
      </c>
      <c r="C27" s="657">
        <f>'Input Cost_MS2'!X$117/100</f>
        <v>0</v>
      </c>
      <c r="D27" s="654">
        <f>C27*(1+'Input Cost_MS2'!X$22)</f>
        <v>0</v>
      </c>
      <c r="E27" s="197">
        <f>(Kalkulation_MS2!$Z$26)/100</f>
        <v>0</v>
      </c>
      <c r="F27" s="197">
        <f>(Kalkulation_MS2!$Z$35)/100</f>
        <v>0</v>
      </c>
      <c r="G27" s="119">
        <f t="shared" si="21"/>
        <v>0</v>
      </c>
      <c r="H27" s="120">
        <f t="shared" si="22"/>
        <v>0</v>
      </c>
      <c r="I27" s="120">
        <f t="shared" si="23"/>
        <v>0</v>
      </c>
      <c r="J27" s="120">
        <f t="shared" si="24"/>
        <v>0</v>
      </c>
      <c r="K27" s="120">
        <f t="shared" si="25"/>
        <v>0</v>
      </c>
      <c r="L27" s="120">
        <f t="shared" si="26"/>
        <v>0</v>
      </c>
      <c r="M27" s="120">
        <f t="shared" si="27"/>
        <v>0</v>
      </c>
      <c r="N27" s="121">
        <f t="shared" si="28"/>
        <v>0</v>
      </c>
      <c r="O27" s="259">
        <f>'Input Cost_MS2'!X$14</f>
        <v>0</v>
      </c>
      <c r="P27" s="122">
        <f t="shared" si="29"/>
        <v>0</v>
      </c>
      <c r="Q27" s="123">
        <f>D27*(1+'Input Cost_MS2'!$X23)</f>
        <v>0</v>
      </c>
      <c r="R27" s="124">
        <f t="shared" si="87"/>
        <v>0</v>
      </c>
      <c r="S27" s="124">
        <f t="shared" si="87"/>
        <v>0</v>
      </c>
      <c r="T27" s="119">
        <f t="shared" si="31"/>
        <v>0</v>
      </c>
      <c r="U27" s="120">
        <f t="shared" si="32"/>
        <v>0</v>
      </c>
      <c r="V27" s="120">
        <f t="shared" si="33"/>
        <v>0</v>
      </c>
      <c r="W27" s="120">
        <f t="shared" si="34"/>
        <v>0</v>
      </c>
      <c r="X27" s="120">
        <f t="shared" si="7"/>
        <v>0</v>
      </c>
      <c r="Y27" s="120">
        <f t="shared" si="35"/>
        <v>0</v>
      </c>
      <c r="Z27" s="120">
        <f t="shared" si="8"/>
        <v>0</v>
      </c>
      <c r="AA27" s="121">
        <f t="shared" si="36"/>
        <v>0</v>
      </c>
      <c r="AB27" s="259">
        <f>'Input Cost_MS2'!X$15</f>
        <v>0</v>
      </c>
      <c r="AC27" s="122">
        <f t="shared" si="37"/>
        <v>0</v>
      </c>
      <c r="AD27" s="123">
        <f>Q27*(1+'Input Cost_MS2'!$X24)</f>
        <v>0</v>
      </c>
      <c r="AE27" s="124">
        <f t="shared" si="88"/>
        <v>0</v>
      </c>
      <c r="AF27" s="124">
        <f t="shared" si="88"/>
        <v>0</v>
      </c>
      <c r="AG27" s="119">
        <f t="shared" si="39"/>
        <v>0</v>
      </c>
      <c r="AH27" s="120">
        <f t="shared" si="40"/>
        <v>0</v>
      </c>
      <c r="AI27" s="120">
        <f t="shared" si="41"/>
        <v>0</v>
      </c>
      <c r="AJ27" s="120">
        <f t="shared" si="42"/>
        <v>0</v>
      </c>
      <c r="AK27" s="120">
        <f t="shared" si="9"/>
        <v>0</v>
      </c>
      <c r="AL27" s="120">
        <f t="shared" si="43"/>
        <v>0</v>
      </c>
      <c r="AM27" s="125">
        <f t="shared" si="10"/>
        <v>0</v>
      </c>
      <c r="AN27" s="121">
        <f t="shared" si="44"/>
        <v>0</v>
      </c>
      <c r="AO27" s="259">
        <f>'Input Cost_MS2'!X$16</f>
        <v>0</v>
      </c>
      <c r="AP27" s="122">
        <f t="shared" si="45"/>
        <v>0</v>
      </c>
      <c r="AQ27" s="123">
        <f>AD27*(1+'Input Cost_MS2'!$X25)</f>
        <v>0</v>
      </c>
      <c r="AR27" s="124">
        <f t="shared" si="89"/>
        <v>0</v>
      </c>
      <c r="AS27" s="124">
        <f t="shared" si="89"/>
        <v>0</v>
      </c>
      <c r="AT27" s="119">
        <f t="shared" si="47"/>
        <v>0</v>
      </c>
      <c r="AU27" s="120">
        <f t="shared" si="48"/>
        <v>0</v>
      </c>
      <c r="AV27" s="120">
        <f t="shared" si="49"/>
        <v>0</v>
      </c>
      <c r="AW27" s="120">
        <f t="shared" si="50"/>
        <v>0</v>
      </c>
      <c r="AX27" s="120">
        <f t="shared" si="11"/>
        <v>0</v>
      </c>
      <c r="AY27" s="120">
        <f t="shared" si="51"/>
        <v>0</v>
      </c>
      <c r="AZ27" s="120">
        <f t="shared" si="12"/>
        <v>0</v>
      </c>
      <c r="BA27" s="121">
        <f t="shared" si="52"/>
        <v>0</v>
      </c>
      <c r="BB27" s="259">
        <f>'Input Cost_MS2'!X$17</f>
        <v>0</v>
      </c>
      <c r="BC27" s="122">
        <f t="shared" si="53"/>
        <v>0</v>
      </c>
      <c r="BD27" s="123">
        <f>AQ27*(1+'Input Cost_MS2'!$X26)</f>
        <v>0</v>
      </c>
      <c r="BE27" s="124">
        <f t="shared" si="90"/>
        <v>0</v>
      </c>
      <c r="BF27" s="124">
        <f t="shared" si="90"/>
        <v>0</v>
      </c>
      <c r="BG27" s="119">
        <f t="shared" si="55"/>
        <v>0</v>
      </c>
      <c r="BH27" s="120">
        <f t="shared" si="56"/>
        <v>0</v>
      </c>
      <c r="BI27" s="120">
        <f t="shared" si="57"/>
        <v>0</v>
      </c>
      <c r="BJ27" s="120">
        <f t="shared" si="58"/>
        <v>0</v>
      </c>
      <c r="BK27" s="263">
        <f t="shared" si="13"/>
        <v>0</v>
      </c>
      <c r="BL27" s="120">
        <f t="shared" si="59"/>
        <v>0</v>
      </c>
      <c r="BM27" s="120">
        <f t="shared" si="14"/>
        <v>0</v>
      </c>
      <c r="BN27" s="121">
        <f t="shared" si="60"/>
        <v>0</v>
      </c>
      <c r="BO27" s="259">
        <f>'Input Cost_MS2'!X$18</f>
        <v>0</v>
      </c>
      <c r="BP27" s="122">
        <f t="shared" si="61"/>
        <v>0</v>
      </c>
      <c r="BQ27" s="123">
        <f>BD27*(1+'Input Cost_MS2'!$X27)</f>
        <v>0</v>
      </c>
      <c r="BR27" s="124">
        <f t="shared" si="91"/>
        <v>0</v>
      </c>
      <c r="BS27" s="124">
        <f t="shared" si="91"/>
        <v>0</v>
      </c>
      <c r="BT27" s="119">
        <f t="shared" si="63"/>
        <v>0</v>
      </c>
      <c r="BU27" s="120">
        <f t="shared" si="64"/>
        <v>0</v>
      </c>
      <c r="BV27" s="120">
        <f t="shared" si="65"/>
        <v>0</v>
      </c>
      <c r="BW27" s="120">
        <f t="shared" si="66"/>
        <v>0</v>
      </c>
      <c r="BX27" s="263">
        <f t="shared" si="15"/>
        <v>0</v>
      </c>
      <c r="BY27" s="120">
        <f t="shared" si="67"/>
        <v>0</v>
      </c>
      <c r="BZ27" s="120">
        <f t="shared" si="16"/>
        <v>0</v>
      </c>
      <c r="CA27" s="121">
        <f t="shared" si="68"/>
        <v>0</v>
      </c>
      <c r="CB27" s="259">
        <f>'Input Cost_MS2'!X$19</f>
        <v>0</v>
      </c>
      <c r="CC27" s="122">
        <f t="shared" si="69"/>
        <v>0</v>
      </c>
      <c r="CD27" s="123">
        <f>BQ27*(1+'Input Cost_MS2'!$X28)</f>
        <v>0</v>
      </c>
      <c r="CE27" s="124">
        <f t="shared" si="92"/>
        <v>0</v>
      </c>
      <c r="CF27" s="124">
        <f t="shared" si="92"/>
        <v>0</v>
      </c>
      <c r="CG27" s="119">
        <f t="shared" si="71"/>
        <v>0</v>
      </c>
      <c r="CH27" s="120">
        <f t="shared" si="72"/>
        <v>0</v>
      </c>
      <c r="CI27" s="120">
        <f t="shared" si="73"/>
        <v>0</v>
      </c>
      <c r="CJ27" s="120">
        <f t="shared" si="74"/>
        <v>0</v>
      </c>
      <c r="CK27" s="263">
        <f t="shared" si="17"/>
        <v>0</v>
      </c>
      <c r="CL27" s="120">
        <f t="shared" si="75"/>
        <v>0</v>
      </c>
      <c r="CM27" s="120">
        <f t="shared" si="18"/>
        <v>0</v>
      </c>
      <c r="CN27" s="121">
        <f t="shared" si="76"/>
        <v>0</v>
      </c>
      <c r="CO27" s="260">
        <f t="shared" si="77"/>
        <v>0</v>
      </c>
      <c r="CP27" s="126">
        <f t="shared" si="78"/>
        <v>0</v>
      </c>
      <c r="CQ27" s="127" t="str">
        <f t="shared" si="79"/>
        <v/>
      </c>
      <c r="CR27" s="128" t="str">
        <f t="shared" si="80"/>
        <v/>
      </c>
      <c r="CS27" s="128" t="str">
        <f t="shared" si="81"/>
        <v/>
      </c>
      <c r="CT27" s="129">
        <f t="shared" si="86"/>
        <v>0</v>
      </c>
      <c r="CU27" s="130">
        <f t="shared" si="86"/>
        <v>0</v>
      </c>
      <c r="CV27" s="130">
        <f t="shared" si="86"/>
        <v>0</v>
      </c>
      <c r="CW27" s="130">
        <f t="shared" si="86"/>
        <v>0</v>
      </c>
      <c r="CX27" s="130">
        <f t="shared" si="86"/>
        <v>0</v>
      </c>
      <c r="CY27" s="130">
        <f t="shared" si="86"/>
        <v>0</v>
      </c>
      <c r="CZ27" s="130">
        <f t="shared" si="20"/>
        <v>0</v>
      </c>
      <c r="DA27" s="131">
        <f t="shared" si="82"/>
        <v>0</v>
      </c>
      <c r="DB27" s="132" t="str">
        <f t="shared" si="83"/>
        <v/>
      </c>
      <c r="DC27" s="133" t="str">
        <f t="shared" si="84"/>
        <v/>
      </c>
    </row>
    <row r="28" spans="1:107">
      <c r="A28" s="199">
        <f>'Input Cost_MS2'!Y11</f>
        <v>0</v>
      </c>
      <c r="B28" s="194">
        <f>'Input Cost_MS2'!Y$13</f>
        <v>0</v>
      </c>
      <c r="C28" s="657">
        <f>'Input Cost_MS2'!Y$117/100</f>
        <v>0</v>
      </c>
      <c r="D28" s="654">
        <f>C28*(1+'Input Cost_MS2'!Y$22)</f>
        <v>0</v>
      </c>
      <c r="E28" s="197">
        <f>(Kalkulation_MS2!$AA$26)/100</f>
        <v>0</v>
      </c>
      <c r="F28" s="197">
        <f>(Kalkulation_MS2!$AA$35)/100</f>
        <v>0</v>
      </c>
      <c r="G28" s="119">
        <f t="shared" si="21"/>
        <v>0</v>
      </c>
      <c r="H28" s="120">
        <f t="shared" si="22"/>
        <v>0</v>
      </c>
      <c r="I28" s="120">
        <f t="shared" si="23"/>
        <v>0</v>
      </c>
      <c r="J28" s="120">
        <f t="shared" si="24"/>
        <v>0</v>
      </c>
      <c r="K28" s="120">
        <f t="shared" si="25"/>
        <v>0</v>
      </c>
      <c r="L28" s="120">
        <f t="shared" si="26"/>
        <v>0</v>
      </c>
      <c r="M28" s="120">
        <f t="shared" si="27"/>
        <v>0</v>
      </c>
      <c r="N28" s="121">
        <f t="shared" si="28"/>
        <v>0</v>
      </c>
      <c r="O28" s="259">
        <f>'Input Cost_MS2'!Y$14</f>
        <v>0</v>
      </c>
      <c r="P28" s="122">
        <f t="shared" si="29"/>
        <v>0</v>
      </c>
      <c r="Q28" s="123">
        <f>D28*(1+'Input Cost_MS2'!$Y23)</f>
        <v>0</v>
      </c>
      <c r="R28" s="124">
        <f t="shared" si="87"/>
        <v>0</v>
      </c>
      <c r="S28" s="124">
        <f t="shared" si="87"/>
        <v>0</v>
      </c>
      <c r="T28" s="119">
        <f t="shared" si="31"/>
        <v>0</v>
      </c>
      <c r="U28" s="120">
        <f t="shared" si="32"/>
        <v>0</v>
      </c>
      <c r="V28" s="120">
        <f t="shared" si="33"/>
        <v>0</v>
      </c>
      <c r="W28" s="120">
        <f t="shared" si="34"/>
        <v>0</v>
      </c>
      <c r="X28" s="120">
        <f t="shared" si="7"/>
        <v>0</v>
      </c>
      <c r="Y28" s="120">
        <f t="shared" si="35"/>
        <v>0</v>
      </c>
      <c r="Z28" s="120">
        <f t="shared" si="8"/>
        <v>0</v>
      </c>
      <c r="AA28" s="121">
        <f t="shared" si="36"/>
        <v>0</v>
      </c>
      <c r="AB28" s="259">
        <f>'Input Cost_MS2'!Y$15</f>
        <v>0</v>
      </c>
      <c r="AC28" s="122">
        <f t="shared" si="37"/>
        <v>0</v>
      </c>
      <c r="AD28" s="123">
        <f>Q28*(1+'Input Cost_MS2'!$Y24)</f>
        <v>0</v>
      </c>
      <c r="AE28" s="124">
        <f t="shared" si="88"/>
        <v>0</v>
      </c>
      <c r="AF28" s="124">
        <f t="shared" si="88"/>
        <v>0</v>
      </c>
      <c r="AG28" s="119">
        <f t="shared" si="39"/>
        <v>0</v>
      </c>
      <c r="AH28" s="120">
        <f t="shared" si="40"/>
        <v>0</v>
      </c>
      <c r="AI28" s="120">
        <f t="shared" si="41"/>
        <v>0</v>
      </c>
      <c r="AJ28" s="120">
        <f t="shared" si="42"/>
        <v>0</v>
      </c>
      <c r="AK28" s="120">
        <f t="shared" si="9"/>
        <v>0</v>
      </c>
      <c r="AL28" s="120">
        <f t="shared" si="43"/>
        <v>0</v>
      </c>
      <c r="AM28" s="125">
        <f t="shared" si="10"/>
        <v>0</v>
      </c>
      <c r="AN28" s="121">
        <f t="shared" si="44"/>
        <v>0</v>
      </c>
      <c r="AO28" s="259">
        <f>'Input Cost_MS2'!Y$16</f>
        <v>0</v>
      </c>
      <c r="AP28" s="122">
        <f t="shared" si="45"/>
        <v>0</v>
      </c>
      <c r="AQ28" s="123">
        <f>AD28*(1+'Input Cost_MS2'!$Y25)</f>
        <v>0</v>
      </c>
      <c r="AR28" s="124">
        <f t="shared" si="89"/>
        <v>0</v>
      </c>
      <c r="AS28" s="124">
        <f t="shared" si="89"/>
        <v>0</v>
      </c>
      <c r="AT28" s="119">
        <f t="shared" si="47"/>
        <v>0</v>
      </c>
      <c r="AU28" s="120">
        <f t="shared" si="48"/>
        <v>0</v>
      </c>
      <c r="AV28" s="120">
        <f t="shared" si="49"/>
        <v>0</v>
      </c>
      <c r="AW28" s="120">
        <f t="shared" si="50"/>
        <v>0</v>
      </c>
      <c r="AX28" s="120">
        <f t="shared" si="11"/>
        <v>0</v>
      </c>
      <c r="AY28" s="120">
        <f t="shared" si="51"/>
        <v>0</v>
      </c>
      <c r="AZ28" s="120">
        <f t="shared" si="12"/>
        <v>0</v>
      </c>
      <c r="BA28" s="121">
        <f t="shared" si="52"/>
        <v>0</v>
      </c>
      <c r="BB28" s="259">
        <f>'Input Cost_MS2'!Y$17</f>
        <v>0</v>
      </c>
      <c r="BC28" s="122">
        <f t="shared" si="53"/>
        <v>0</v>
      </c>
      <c r="BD28" s="123">
        <f>AQ28*(1+'Input Cost_MS2'!$Y26)</f>
        <v>0</v>
      </c>
      <c r="BE28" s="124">
        <f t="shared" si="90"/>
        <v>0</v>
      </c>
      <c r="BF28" s="124">
        <f t="shared" si="90"/>
        <v>0</v>
      </c>
      <c r="BG28" s="119">
        <f t="shared" si="55"/>
        <v>0</v>
      </c>
      <c r="BH28" s="120">
        <f t="shared" si="56"/>
        <v>0</v>
      </c>
      <c r="BI28" s="120">
        <f t="shared" si="57"/>
        <v>0</v>
      </c>
      <c r="BJ28" s="120">
        <f t="shared" si="58"/>
        <v>0</v>
      </c>
      <c r="BK28" s="263">
        <f t="shared" si="13"/>
        <v>0</v>
      </c>
      <c r="BL28" s="120">
        <f t="shared" si="59"/>
        <v>0</v>
      </c>
      <c r="BM28" s="120">
        <f t="shared" si="14"/>
        <v>0</v>
      </c>
      <c r="BN28" s="121">
        <f t="shared" si="60"/>
        <v>0</v>
      </c>
      <c r="BO28" s="259">
        <f>'Input Cost_MS2'!Y$18</f>
        <v>0</v>
      </c>
      <c r="BP28" s="122">
        <f t="shared" si="61"/>
        <v>0</v>
      </c>
      <c r="BQ28" s="123">
        <f>BD28*(1+'Input Cost_MS2'!$Y27)</f>
        <v>0</v>
      </c>
      <c r="BR28" s="124">
        <f t="shared" si="91"/>
        <v>0</v>
      </c>
      <c r="BS28" s="124">
        <f t="shared" si="91"/>
        <v>0</v>
      </c>
      <c r="BT28" s="119">
        <f t="shared" si="63"/>
        <v>0</v>
      </c>
      <c r="BU28" s="120">
        <f t="shared" si="64"/>
        <v>0</v>
      </c>
      <c r="BV28" s="120">
        <f t="shared" si="65"/>
        <v>0</v>
      </c>
      <c r="BW28" s="120">
        <f t="shared" si="66"/>
        <v>0</v>
      </c>
      <c r="BX28" s="263">
        <f t="shared" si="15"/>
        <v>0</v>
      </c>
      <c r="BY28" s="120">
        <f t="shared" si="67"/>
        <v>0</v>
      </c>
      <c r="BZ28" s="120">
        <f t="shared" si="16"/>
        <v>0</v>
      </c>
      <c r="CA28" s="121">
        <f t="shared" si="68"/>
        <v>0</v>
      </c>
      <c r="CB28" s="259">
        <f>'Input Cost_MS2'!Y$19</f>
        <v>0</v>
      </c>
      <c r="CC28" s="122">
        <f t="shared" si="69"/>
        <v>0</v>
      </c>
      <c r="CD28" s="123">
        <f>BQ28*(1+'Input Cost_MS2'!$Y28)</f>
        <v>0</v>
      </c>
      <c r="CE28" s="124">
        <f t="shared" si="92"/>
        <v>0</v>
      </c>
      <c r="CF28" s="124">
        <f t="shared" si="92"/>
        <v>0</v>
      </c>
      <c r="CG28" s="119">
        <f t="shared" si="71"/>
        <v>0</v>
      </c>
      <c r="CH28" s="120">
        <f t="shared" si="72"/>
        <v>0</v>
      </c>
      <c r="CI28" s="120">
        <f t="shared" si="73"/>
        <v>0</v>
      </c>
      <c r="CJ28" s="120">
        <f t="shared" si="74"/>
        <v>0</v>
      </c>
      <c r="CK28" s="263">
        <f t="shared" si="17"/>
        <v>0</v>
      </c>
      <c r="CL28" s="120">
        <f t="shared" si="75"/>
        <v>0</v>
      </c>
      <c r="CM28" s="120">
        <f t="shared" si="18"/>
        <v>0</v>
      </c>
      <c r="CN28" s="121">
        <f t="shared" si="76"/>
        <v>0</v>
      </c>
      <c r="CO28" s="260">
        <f t="shared" si="77"/>
        <v>0</v>
      </c>
      <c r="CP28" s="126">
        <f t="shared" si="78"/>
        <v>0</v>
      </c>
      <c r="CQ28" s="127" t="str">
        <f t="shared" si="79"/>
        <v/>
      </c>
      <c r="CR28" s="128" t="str">
        <f t="shared" si="80"/>
        <v/>
      </c>
      <c r="CS28" s="128" t="str">
        <f t="shared" si="81"/>
        <v/>
      </c>
      <c r="CT28" s="129">
        <f t="shared" si="86"/>
        <v>0</v>
      </c>
      <c r="CU28" s="130">
        <f t="shared" si="86"/>
        <v>0</v>
      </c>
      <c r="CV28" s="130">
        <f t="shared" si="86"/>
        <v>0</v>
      </c>
      <c r="CW28" s="130">
        <f t="shared" si="86"/>
        <v>0</v>
      </c>
      <c r="CX28" s="130">
        <f t="shared" si="86"/>
        <v>0</v>
      </c>
      <c r="CY28" s="130">
        <f t="shared" si="86"/>
        <v>0</v>
      </c>
      <c r="CZ28" s="130">
        <f t="shared" si="20"/>
        <v>0</v>
      </c>
      <c r="DA28" s="131">
        <f t="shared" si="82"/>
        <v>0</v>
      </c>
      <c r="DB28" s="132" t="str">
        <f t="shared" si="83"/>
        <v/>
      </c>
      <c r="DC28" s="133" t="str">
        <f t="shared" si="84"/>
        <v/>
      </c>
    </row>
    <row r="29" spans="1:107">
      <c r="A29" s="199">
        <f>'Input Cost_MS2'!Z11</f>
        <v>0</v>
      </c>
      <c r="B29" s="194">
        <f>'Input Cost_MS2'!Z$13</f>
        <v>0</v>
      </c>
      <c r="C29" s="657">
        <f>'Input Cost_MS2'!Z$117/100</f>
        <v>0</v>
      </c>
      <c r="D29" s="654">
        <f>C29*(1+'Input Cost_MS2'!Z$22)</f>
        <v>0</v>
      </c>
      <c r="E29" s="197">
        <f>(Kalkulation_MS2!$AB$26)/100</f>
        <v>0</v>
      </c>
      <c r="F29" s="197">
        <f>(Kalkulation_MS2!$AB$35)/100</f>
        <v>0</v>
      </c>
      <c r="G29" s="119">
        <f t="shared" si="21"/>
        <v>0</v>
      </c>
      <c r="H29" s="120">
        <f t="shared" si="22"/>
        <v>0</v>
      </c>
      <c r="I29" s="120">
        <f t="shared" si="23"/>
        <v>0</v>
      </c>
      <c r="J29" s="120">
        <f t="shared" si="24"/>
        <v>0</v>
      </c>
      <c r="K29" s="120">
        <f t="shared" si="25"/>
        <v>0</v>
      </c>
      <c r="L29" s="120">
        <f t="shared" si="26"/>
        <v>0</v>
      </c>
      <c r="M29" s="120">
        <f t="shared" si="27"/>
        <v>0</v>
      </c>
      <c r="N29" s="121">
        <f t="shared" si="28"/>
        <v>0</v>
      </c>
      <c r="O29" s="259">
        <f>'Input Cost_MS2'!Z$14</f>
        <v>0</v>
      </c>
      <c r="P29" s="122">
        <f t="shared" si="29"/>
        <v>0</v>
      </c>
      <c r="Q29" s="123">
        <f>D29*(1+'Input Cost_MS2'!$Z23)</f>
        <v>0</v>
      </c>
      <c r="R29" s="124">
        <f t="shared" si="87"/>
        <v>0</v>
      </c>
      <c r="S29" s="124">
        <f t="shared" si="87"/>
        <v>0</v>
      </c>
      <c r="T29" s="119">
        <f t="shared" si="31"/>
        <v>0</v>
      </c>
      <c r="U29" s="120">
        <f t="shared" si="32"/>
        <v>0</v>
      </c>
      <c r="V29" s="120">
        <f t="shared" si="33"/>
        <v>0</v>
      </c>
      <c r="W29" s="120">
        <f t="shared" si="34"/>
        <v>0</v>
      </c>
      <c r="X29" s="120">
        <f t="shared" si="7"/>
        <v>0</v>
      </c>
      <c r="Y29" s="120">
        <f t="shared" si="35"/>
        <v>0</v>
      </c>
      <c r="Z29" s="120">
        <f t="shared" si="8"/>
        <v>0</v>
      </c>
      <c r="AA29" s="121">
        <f t="shared" si="36"/>
        <v>0</v>
      </c>
      <c r="AB29" s="259">
        <f>'Input Cost_MS2'!Z$15</f>
        <v>0</v>
      </c>
      <c r="AC29" s="122">
        <f t="shared" si="37"/>
        <v>0</v>
      </c>
      <c r="AD29" s="123">
        <f>Q29*(1+'Input Cost_MS2'!$Z24)</f>
        <v>0</v>
      </c>
      <c r="AE29" s="124">
        <f t="shared" si="88"/>
        <v>0</v>
      </c>
      <c r="AF29" s="124">
        <f t="shared" si="88"/>
        <v>0</v>
      </c>
      <c r="AG29" s="119">
        <f t="shared" si="39"/>
        <v>0</v>
      </c>
      <c r="AH29" s="120">
        <f t="shared" si="40"/>
        <v>0</v>
      </c>
      <c r="AI29" s="120">
        <f t="shared" si="41"/>
        <v>0</v>
      </c>
      <c r="AJ29" s="120">
        <f t="shared" si="42"/>
        <v>0</v>
      </c>
      <c r="AK29" s="120">
        <f t="shared" si="9"/>
        <v>0</v>
      </c>
      <c r="AL29" s="120">
        <f t="shared" si="43"/>
        <v>0</v>
      </c>
      <c r="AM29" s="125">
        <f t="shared" si="10"/>
        <v>0</v>
      </c>
      <c r="AN29" s="121">
        <f t="shared" si="44"/>
        <v>0</v>
      </c>
      <c r="AO29" s="259">
        <f>'Input Cost_MS2'!Z$16</f>
        <v>0</v>
      </c>
      <c r="AP29" s="122">
        <f t="shared" si="45"/>
        <v>0</v>
      </c>
      <c r="AQ29" s="123">
        <f>AD29*(1+'Input Cost_MS2'!$Z25)</f>
        <v>0</v>
      </c>
      <c r="AR29" s="124">
        <f t="shared" si="89"/>
        <v>0</v>
      </c>
      <c r="AS29" s="124">
        <f t="shared" si="89"/>
        <v>0</v>
      </c>
      <c r="AT29" s="119">
        <f t="shared" si="47"/>
        <v>0</v>
      </c>
      <c r="AU29" s="120">
        <f t="shared" si="48"/>
        <v>0</v>
      </c>
      <c r="AV29" s="120">
        <f t="shared" si="49"/>
        <v>0</v>
      </c>
      <c r="AW29" s="120">
        <f t="shared" si="50"/>
        <v>0</v>
      </c>
      <c r="AX29" s="120">
        <f t="shared" si="11"/>
        <v>0</v>
      </c>
      <c r="AY29" s="120">
        <f t="shared" si="51"/>
        <v>0</v>
      </c>
      <c r="AZ29" s="120">
        <f t="shared" si="12"/>
        <v>0</v>
      </c>
      <c r="BA29" s="121">
        <f t="shared" si="52"/>
        <v>0</v>
      </c>
      <c r="BB29" s="259">
        <f>'Input Cost_MS2'!Z$17</f>
        <v>0</v>
      </c>
      <c r="BC29" s="122">
        <f t="shared" si="53"/>
        <v>0</v>
      </c>
      <c r="BD29" s="123">
        <f>AQ29*(1+'Input Cost_MS2'!$Z26)</f>
        <v>0</v>
      </c>
      <c r="BE29" s="124">
        <f t="shared" si="90"/>
        <v>0</v>
      </c>
      <c r="BF29" s="124">
        <f t="shared" si="90"/>
        <v>0</v>
      </c>
      <c r="BG29" s="119">
        <f t="shared" si="55"/>
        <v>0</v>
      </c>
      <c r="BH29" s="120">
        <f t="shared" si="56"/>
        <v>0</v>
      </c>
      <c r="BI29" s="120">
        <f t="shared" si="57"/>
        <v>0</v>
      </c>
      <c r="BJ29" s="120">
        <f t="shared" si="58"/>
        <v>0</v>
      </c>
      <c r="BK29" s="263">
        <f t="shared" si="13"/>
        <v>0</v>
      </c>
      <c r="BL29" s="120">
        <f t="shared" si="59"/>
        <v>0</v>
      </c>
      <c r="BM29" s="120">
        <f t="shared" si="14"/>
        <v>0</v>
      </c>
      <c r="BN29" s="121">
        <f t="shared" si="60"/>
        <v>0</v>
      </c>
      <c r="BO29" s="259">
        <f>'Input Cost_MS2'!Z$18</f>
        <v>0</v>
      </c>
      <c r="BP29" s="122">
        <f t="shared" si="61"/>
        <v>0</v>
      </c>
      <c r="BQ29" s="123">
        <f>BD29*(1+'Input Cost_MS2'!$Z27)</f>
        <v>0</v>
      </c>
      <c r="BR29" s="124">
        <f t="shared" si="91"/>
        <v>0</v>
      </c>
      <c r="BS29" s="124">
        <f t="shared" si="91"/>
        <v>0</v>
      </c>
      <c r="BT29" s="119">
        <f t="shared" si="63"/>
        <v>0</v>
      </c>
      <c r="BU29" s="120">
        <f t="shared" si="64"/>
        <v>0</v>
      </c>
      <c r="BV29" s="120">
        <f t="shared" si="65"/>
        <v>0</v>
      </c>
      <c r="BW29" s="120">
        <f t="shared" si="66"/>
        <v>0</v>
      </c>
      <c r="BX29" s="263">
        <f t="shared" si="15"/>
        <v>0</v>
      </c>
      <c r="BY29" s="120">
        <f t="shared" si="67"/>
        <v>0</v>
      </c>
      <c r="BZ29" s="120">
        <f t="shared" si="16"/>
        <v>0</v>
      </c>
      <c r="CA29" s="121">
        <f t="shared" si="68"/>
        <v>0</v>
      </c>
      <c r="CB29" s="259">
        <f>'Input Cost_MS2'!Z$19</f>
        <v>0</v>
      </c>
      <c r="CC29" s="122">
        <f t="shared" si="69"/>
        <v>0</v>
      </c>
      <c r="CD29" s="123">
        <f>BQ29*(1+'Input Cost_MS2'!$Z28)</f>
        <v>0</v>
      </c>
      <c r="CE29" s="124">
        <f t="shared" si="92"/>
        <v>0</v>
      </c>
      <c r="CF29" s="124">
        <f t="shared" si="92"/>
        <v>0</v>
      </c>
      <c r="CG29" s="119">
        <f t="shared" si="71"/>
        <v>0</v>
      </c>
      <c r="CH29" s="120">
        <f t="shared" si="72"/>
        <v>0</v>
      </c>
      <c r="CI29" s="120">
        <f t="shared" si="73"/>
        <v>0</v>
      </c>
      <c r="CJ29" s="120">
        <f t="shared" si="74"/>
        <v>0</v>
      </c>
      <c r="CK29" s="263">
        <f t="shared" si="17"/>
        <v>0</v>
      </c>
      <c r="CL29" s="120">
        <f t="shared" si="75"/>
        <v>0</v>
      </c>
      <c r="CM29" s="120">
        <f t="shared" si="18"/>
        <v>0</v>
      </c>
      <c r="CN29" s="121">
        <f t="shared" si="76"/>
        <v>0</v>
      </c>
      <c r="CO29" s="260">
        <f t="shared" si="77"/>
        <v>0</v>
      </c>
      <c r="CP29" s="126">
        <f t="shared" si="78"/>
        <v>0</v>
      </c>
      <c r="CQ29" s="127" t="str">
        <f t="shared" si="79"/>
        <v/>
      </c>
      <c r="CR29" s="128" t="str">
        <f t="shared" si="80"/>
        <v/>
      </c>
      <c r="CS29" s="128" t="str">
        <f t="shared" si="81"/>
        <v/>
      </c>
      <c r="CT29" s="129">
        <f t="shared" si="86"/>
        <v>0</v>
      </c>
      <c r="CU29" s="130">
        <f t="shared" si="86"/>
        <v>0</v>
      </c>
      <c r="CV29" s="130">
        <f t="shared" si="86"/>
        <v>0</v>
      </c>
      <c r="CW29" s="130">
        <f t="shared" si="86"/>
        <v>0</v>
      </c>
      <c r="CX29" s="130">
        <f t="shared" si="86"/>
        <v>0</v>
      </c>
      <c r="CY29" s="130">
        <f t="shared" si="86"/>
        <v>0</v>
      </c>
      <c r="CZ29" s="130">
        <f t="shared" si="20"/>
        <v>0</v>
      </c>
      <c r="DA29" s="131">
        <f t="shared" si="82"/>
        <v>0</v>
      </c>
      <c r="DB29" s="132" t="str">
        <f t="shared" si="83"/>
        <v/>
      </c>
      <c r="DC29" s="133" t="str">
        <f t="shared" si="84"/>
        <v/>
      </c>
    </row>
    <row r="30" spans="1:107">
      <c r="A30" s="199">
        <f>'Input Cost_MS2'!AA11</f>
        <v>0</v>
      </c>
      <c r="B30" s="194">
        <f>'Input Cost_MS2'!AA$13</f>
        <v>0</v>
      </c>
      <c r="C30" s="657">
        <f>'Input Cost_MS2'!AA$117/100</f>
        <v>0</v>
      </c>
      <c r="D30" s="654">
        <f>C30*(1+'Input Cost_MS2'!AA$22)</f>
        <v>0</v>
      </c>
      <c r="E30" s="197">
        <f>(Kalkulation_MS2!$AC$26)/100</f>
        <v>0</v>
      </c>
      <c r="F30" s="197">
        <f>(Kalkulation_MS2!$AC$35)/100</f>
        <v>0</v>
      </c>
      <c r="G30" s="119">
        <f t="shared" si="21"/>
        <v>0</v>
      </c>
      <c r="H30" s="120">
        <f t="shared" si="22"/>
        <v>0</v>
      </c>
      <c r="I30" s="120">
        <f t="shared" si="23"/>
        <v>0</v>
      </c>
      <c r="J30" s="120">
        <f t="shared" si="24"/>
        <v>0</v>
      </c>
      <c r="K30" s="120">
        <f t="shared" si="25"/>
        <v>0</v>
      </c>
      <c r="L30" s="120">
        <f t="shared" si="26"/>
        <v>0</v>
      </c>
      <c r="M30" s="120">
        <f t="shared" si="27"/>
        <v>0</v>
      </c>
      <c r="N30" s="121">
        <f t="shared" si="28"/>
        <v>0</v>
      </c>
      <c r="O30" s="259">
        <f>'Input Cost_MS2'!AA$14</f>
        <v>0</v>
      </c>
      <c r="P30" s="122">
        <f t="shared" si="29"/>
        <v>0</v>
      </c>
      <c r="Q30" s="123">
        <f>D30*(1+'Input Cost_MS2'!$AA23)</f>
        <v>0</v>
      </c>
      <c r="R30" s="124">
        <f t="shared" si="87"/>
        <v>0</v>
      </c>
      <c r="S30" s="124">
        <f t="shared" si="87"/>
        <v>0</v>
      </c>
      <c r="T30" s="119">
        <f t="shared" si="31"/>
        <v>0</v>
      </c>
      <c r="U30" s="120">
        <f t="shared" si="32"/>
        <v>0</v>
      </c>
      <c r="V30" s="120">
        <f t="shared" si="33"/>
        <v>0</v>
      </c>
      <c r="W30" s="120">
        <f t="shared" si="34"/>
        <v>0</v>
      </c>
      <c r="X30" s="120">
        <f t="shared" si="7"/>
        <v>0</v>
      </c>
      <c r="Y30" s="120">
        <f t="shared" si="35"/>
        <v>0</v>
      </c>
      <c r="Z30" s="120">
        <f t="shared" si="8"/>
        <v>0</v>
      </c>
      <c r="AA30" s="121">
        <f t="shared" si="36"/>
        <v>0</v>
      </c>
      <c r="AB30" s="259">
        <f>'Input Cost_MS2'!AA$15</f>
        <v>0</v>
      </c>
      <c r="AC30" s="122">
        <f t="shared" si="37"/>
        <v>0</v>
      </c>
      <c r="AD30" s="123">
        <f>Q30*(1+'Input Cost_MS2'!$AA24)</f>
        <v>0</v>
      </c>
      <c r="AE30" s="124">
        <f t="shared" si="88"/>
        <v>0</v>
      </c>
      <c r="AF30" s="124">
        <f t="shared" si="88"/>
        <v>0</v>
      </c>
      <c r="AG30" s="119">
        <f t="shared" si="39"/>
        <v>0</v>
      </c>
      <c r="AH30" s="120">
        <f t="shared" si="40"/>
        <v>0</v>
      </c>
      <c r="AI30" s="120">
        <f t="shared" si="41"/>
        <v>0</v>
      </c>
      <c r="AJ30" s="120">
        <f t="shared" si="42"/>
        <v>0</v>
      </c>
      <c r="AK30" s="120">
        <f t="shared" si="9"/>
        <v>0</v>
      </c>
      <c r="AL30" s="120">
        <f t="shared" si="43"/>
        <v>0</v>
      </c>
      <c r="AM30" s="125">
        <f t="shared" si="10"/>
        <v>0</v>
      </c>
      <c r="AN30" s="121">
        <f t="shared" si="44"/>
        <v>0</v>
      </c>
      <c r="AO30" s="259">
        <f>'Input Cost_MS2'!AA$16</f>
        <v>0</v>
      </c>
      <c r="AP30" s="122">
        <f t="shared" si="45"/>
        <v>0</v>
      </c>
      <c r="AQ30" s="123">
        <f>AD30*(1+'Input Cost_MS2'!$AA25)</f>
        <v>0</v>
      </c>
      <c r="AR30" s="124">
        <f t="shared" si="89"/>
        <v>0</v>
      </c>
      <c r="AS30" s="124">
        <f t="shared" si="89"/>
        <v>0</v>
      </c>
      <c r="AT30" s="119">
        <f t="shared" si="47"/>
        <v>0</v>
      </c>
      <c r="AU30" s="120">
        <f t="shared" si="48"/>
        <v>0</v>
      </c>
      <c r="AV30" s="120">
        <f t="shared" si="49"/>
        <v>0</v>
      </c>
      <c r="AW30" s="120">
        <f t="shared" si="50"/>
        <v>0</v>
      </c>
      <c r="AX30" s="120">
        <f t="shared" si="11"/>
        <v>0</v>
      </c>
      <c r="AY30" s="120">
        <f t="shared" si="51"/>
        <v>0</v>
      </c>
      <c r="AZ30" s="120">
        <f t="shared" si="12"/>
        <v>0</v>
      </c>
      <c r="BA30" s="121">
        <f t="shared" si="52"/>
        <v>0</v>
      </c>
      <c r="BB30" s="259">
        <f>'Input Cost_MS2'!AA$17</f>
        <v>0</v>
      </c>
      <c r="BC30" s="122">
        <f t="shared" si="53"/>
        <v>0</v>
      </c>
      <c r="BD30" s="123">
        <f>AQ30*(1+'Input Cost_MS2'!$AA26)</f>
        <v>0</v>
      </c>
      <c r="BE30" s="124">
        <f t="shared" si="90"/>
        <v>0</v>
      </c>
      <c r="BF30" s="124">
        <f t="shared" si="90"/>
        <v>0</v>
      </c>
      <c r="BG30" s="119">
        <f t="shared" si="55"/>
        <v>0</v>
      </c>
      <c r="BH30" s="120">
        <f t="shared" si="56"/>
        <v>0</v>
      </c>
      <c r="BI30" s="120">
        <f t="shared" si="57"/>
        <v>0</v>
      </c>
      <c r="BJ30" s="120">
        <f t="shared" si="58"/>
        <v>0</v>
      </c>
      <c r="BK30" s="263">
        <f t="shared" si="13"/>
        <v>0</v>
      </c>
      <c r="BL30" s="120">
        <f t="shared" si="59"/>
        <v>0</v>
      </c>
      <c r="BM30" s="120">
        <f t="shared" si="14"/>
        <v>0</v>
      </c>
      <c r="BN30" s="121">
        <f t="shared" si="60"/>
        <v>0</v>
      </c>
      <c r="BO30" s="259">
        <f>'Input Cost_MS2'!AA$18</f>
        <v>0</v>
      </c>
      <c r="BP30" s="122">
        <f t="shared" si="61"/>
        <v>0</v>
      </c>
      <c r="BQ30" s="123">
        <f>BD30*(1+'Input Cost_MS2'!$AA27)</f>
        <v>0</v>
      </c>
      <c r="BR30" s="124">
        <f t="shared" si="91"/>
        <v>0</v>
      </c>
      <c r="BS30" s="124">
        <f t="shared" si="91"/>
        <v>0</v>
      </c>
      <c r="BT30" s="119">
        <f t="shared" si="63"/>
        <v>0</v>
      </c>
      <c r="BU30" s="120">
        <f t="shared" si="64"/>
        <v>0</v>
      </c>
      <c r="BV30" s="120">
        <f t="shared" si="65"/>
        <v>0</v>
      </c>
      <c r="BW30" s="120">
        <f t="shared" si="66"/>
        <v>0</v>
      </c>
      <c r="BX30" s="263">
        <f t="shared" si="15"/>
        <v>0</v>
      </c>
      <c r="BY30" s="120">
        <f t="shared" si="67"/>
        <v>0</v>
      </c>
      <c r="BZ30" s="120">
        <f t="shared" si="16"/>
        <v>0</v>
      </c>
      <c r="CA30" s="121">
        <f t="shared" si="68"/>
        <v>0</v>
      </c>
      <c r="CB30" s="259">
        <f>'Input Cost_MS2'!AA$19</f>
        <v>0</v>
      </c>
      <c r="CC30" s="122">
        <f t="shared" si="69"/>
        <v>0</v>
      </c>
      <c r="CD30" s="123">
        <f>BQ30*(1+'Input Cost_MS2'!$AA28)</f>
        <v>0</v>
      </c>
      <c r="CE30" s="124">
        <f t="shared" si="92"/>
        <v>0</v>
      </c>
      <c r="CF30" s="124">
        <f t="shared" si="92"/>
        <v>0</v>
      </c>
      <c r="CG30" s="119">
        <f t="shared" si="71"/>
        <v>0</v>
      </c>
      <c r="CH30" s="120">
        <f t="shared" si="72"/>
        <v>0</v>
      </c>
      <c r="CI30" s="120">
        <f t="shared" si="73"/>
        <v>0</v>
      </c>
      <c r="CJ30" s="120">
        <f t="shared" si="74"/>
        <v>0</v>
      </c>
      <c r="CK30" s="263">
        <f t="shared" si="17"/>
        <v>0</v>
      </c>
      <c r="CL30" s="120">
        <f t="shared" si="75"/>
        <v>0</v>
      </c>
      <c r="CM30" s="120">
        <f t="shared" si="18"/>
        <v>0</v>
      </c>
      <c r="CN30" s="121">
        <f t="shared" si="76"/>
        <v>0</v>
      </c>
      <c r="CO30" s="260">
        <f t="shared" si="77"/>
        <v>0</v>
      </c>
      <c r="CP30" s="126">
        <f t="shared" si="78"/>
        <v>0</v>
      </c>
      <c r="CQ30" s="127" t="str">
        <f t="shared" si="79"/>
        <v/>
      </c>
      <c r="CR30" s="128" t="str">
        <f t="shared" si="80"/>
        <v/>
      </c>
      <c r="CS30" s="128" t="str">
        <f t="shared" si="81"/>
        <v/>
      </c>
      <c r="CT30" s="129">
        <f t="shared" si="86"/>
        <v>0</v>
      </c>
      <c r="CU30" s="130">
        <f t="shared" si="86"/>
        <v>0</v>
      </c>
      <c r="CV30" s="130">
        <f t="shared" si="86"/>
        <v>0</v>
      </c>
      <c r="CW30" s="130">
        <f t="shared" si="86"/>
        <v>0</v>
      </c>
      <c r="CX30" s="130">
        <f t="shared" si="86"/>
        <v>0</v>
      </c>
      <c r="CY30" s="130">
        <f t="shared" si="86"/>
        <v>0</v>
      </c>
      <c r="CZ30" s="130">
        <f t="shared" si="20"/>
        <v>0</v>
      </c>
      <c r="DA30" s="131">
        <f t="shared" si="82"/>
        <v>0</v>
      </c>
      <c r="DB30" s="132" t="str">
        <f t="shared" si="83"/>
        <v/>
      </c>
      <c r="DC30" s="133" t="str">
        <f t="shared" si="84"/>
        <v/>
      </c>
    </row>
    <row r="31" spans="1:107">
      <c r="A31" s="199">
        <f>'Input Cost_MS2'!AB11</f>
        <v>0</v>
      </c>
      <c r="B31" s="194">
        <f>'Input Cost_MS2'!AB$13</f>
        <v>0</v>
      </c>
      <c r="C31" s="657">
        <f>'Input Cost_MS2'!AB$117/100</f>
        <v>0</v>
      </c>
      <c r="D31" s="654">
        <f>C31*(1+'Input Cost_MS2'!AB$22)</f>
        <v>0</v>
      </c>
      <c r="E31" s="197">
        <f>(Kalkulation_MS2!$AD$26)/100</f>
        <v>0</v>
      </c>
      <c r="F31" s="197">
        <f>(Kalkulation_MS2!$AD$35)/100</f>
        <v>0</v>
      </c>
      <c r="G31" s="119">
        <f t="shared" si="21"/>
        <v>0</v>
      </c>
      <c r="H31" s="120">
        <f t="shared" si="22"/>
        <v>0</v>
      </c>
      <c r="I31" s="120">
        <f t="shared" si="23"/>
        <v>0</v>
      </c>
      <c r="J31" s="120">
        <f t="shared" si="24"/>
        <v>0</v>
      </c>
      <c r="K31" s="120">
        <f t="shared" si="25"/>
        <v>0</v>
      </c>
      <c r="L31" s="120">
        <f t="shared" si="26"/>
        <v>0</v>
      </c>
      <c r="M31" s="120">
        <f t="shared" si="27"/>
        <v>0</v>
      </c>
      <c r="N31" s="121">
        <f t="shared" si="28"/>
        <v>0</v>
      </c>
      <c r="O31" s="259">
        <f>'Input Cost_MS2'!AB$14</f>
        <v>0</v>
      </c>
      <c r="P31" s="122">
        <f t="shared" si="29"/>
        <v>0</v>
      </c>
      <c r="Q31" s="123">
        <f>D31*(1+'Input Cost_MS2'!$AB23)</f>
        <v>0</v>
      </c>
      <c r="R31" s="124">
        <f t="shared" si="87"/>
        <v>0</v>
      </c>
      <c r="S31" s="124">
        <f t="shared" si="87"/>
        <v>0</v>
      </c>
      <c r="T31" s="119">
        <f t="shared" si="31"/>
        <v>0</v>
      </c>
      <c r="U31" s="120">
        <f t="shared" si="32"/>
        <v>0</v>
      </c>
      <c r="V31" s="120">
        <f t="shared" si="33"/>
        <v>0</v>
      </c>
      <c r="W31" s="120">
        <f t="shared" si="34"/>
        <v>0</v>
      </c>
      <c r="X31" s="120">
        <f t="shared" si="7"/>
        <v>0</v>
      </c>
      <c r="Y31" s="120">
        <f t="shared" si="35"/>
        <v>0</v>
      </c>
      <c r="Z31" s="120">
        <f t="shared" si="8"/>
        <v>0</v>
      </c>
      <c r="AA31" s="121">
        <f t="shared" si="36"/>
        <v>0</v>
      </c>
      <c r="AB31" s="259">
        <f>'Input Cost_MS2'!AB$15</f>
        <v>0</v>
      </c>
      <c r="AC31" s="122">
        <f t="shared" si="37"/>
        <v>0</v>
      </c>
      <c r="AD31" s="123">
        <f>Q31*(1+'Input Cost_MS2'!$AB24)</f>
        <v>0</v>
      </c>
      <c r="AE31" s="124">
        <f t="shared" si="88"/>
        <v>0</v>
      </c>
      <c r="AF31" s="124">
        <f t="shared" si="88"/>
        <v>0</v>
      </c>
      <c r="AG31" s="119">
        <f t="shared" si="39"/>
        <v>0</v>
      </c>
      <c r="AH31" s="120">
        <f t="shared" si="40"/>
        <v>0</v>
      </c>
      <c r="AI31" s="120">
        <f t="shared" si="41"/>
        <v>0</v>
      </c>
      <c r="AJ31" s="120">
        <f t="shared" si="42"/>
        <v>0</v>
      </c>
      <c r="AK31" s="120">
        <f t="shared" si="9"/>
        <v>0</v>
      </c>
      <c r="AL31" s="120">
        <f t="shared" si="43"/>
        <v>0</v>
      </c>
      <c r="AM31" s="125">
        <f t="shared" si="10"/>
        <v>0</v>
      </c>
      <c r="AN31" s="121">
        <f t="shared" si="44"/>
        <v>0</v>
      </c>
      <c r="AO31" s="259">
        <f>'Input Cost_MS2'!AB$16</f>
        <v>0</v>
      </c>
      <c r="AP31" s="122">
        <f t="shared" si="45"/>
        <v>0</v>
      </c>
      <c r="AQ31" s="123">
        <f>AD31*(1+'Input Cost_MS2'!$AB25)</f>
        <v>0</v>
      </c>
      <c r="AR31" s="124">
        <f t="shared" si="89"/>
        <v>0</v>
      </c>
      <c r="AS31" s="124">
        <f t="shared" si="89"/>
        <v>0</v>
      </c>
      <c r="AT31" s="119">
        <f t="shared" si="47"/>
        <v>0</v>
      </c>
      <c r="AU31" s="120">
        <f t="shared" si="48"/>
        <v>0</v>
      </c>
      <c r="AV31" s="120">
        <f t="shared" si="49"/>
        <v>0</v>
      </c>
      <c r="AW31" s="120">
        <f t="shared" si="50"/>
        <v>0</v>
      </c>
      <c r="AX31" s="120">
        <f t="shared" si="11"/>
        <v>0</v>
      </c>
      <c r="AY31" s="120">
        <f t="shared" si="51"/>
        <v>0</v>
      </c>
      <c r="AZ31" s="120">
        <f t="shared" si="12"/>
        <v>0</v>
      </c>
      <c r="BA31" s="121">
        <f t="shared" si="52"/>
        <v>0</v>
      </c>
      <c r="BB31" s="259">
        <f>'Input Cost_MS2'!AB$17</f>
        <v>0</v>
      </c>
      <c r="BC31" s="122">
        <f t="shared" si="53"/>
        <v>0</v>
      </c>
      <c r="BD31" s="123">
        <f>AQ31*(1+'Input Cost_MS2'!$AB26)</f>
        <v>0</v>
      </c>
      <c r="BE31" s="124">
        <f t="shared" si="90"/>
        <v>0</v>
      </c>
      <c r="BF31" s="124">
        <f t="shared" si="90"/>
        <v>0</v>
      </c>
      <c r="BG31" s="119">
        <f t="shared" si="55"/>
        <v>0</v>
      </c>
      <c r="BH31" s="120">
        <f t="shared" si="56"/>
        <v>0</v>
      </c>
      <c r="BI31" s="120">
        <f t="shared" si="57"/>
        <v>0</v>
      </c>
      <c r="BJ31" s="120">
        <f t="shared" si="58"/>
        <v>0</v>
      </c>
      <c r="BK31" s="263">
        <f t="shared" si="13"/>
        <v>0</v>
      </c>
      <c r="BL31" s="120">
        <f t="shared" si="59"/>
        <v>0</v>
      </c>
      <c r="BM31" s="120">
        <f t="shared" si="14"/>
        <v>0</v>
      </c>
      <c r="BN31" s="121">
        <f t="shared" si="60"/>
        <v>0</v>
      </c>
      <c r="BO31" s="259">
        <f>'Input Cost_MS2'!AB$18</f>
        <v>0</v>
      </c>
      <c r="BP31" s="122">
        <f t="shared" si="61"/>
        <v>0</v>
      </c>
      <c r="BQ31" s="123">
        <f>BD31*(1+'Input Cost_MS2'!$AB27)</f>
        <v>0</v>
      </c>
      <c r="BR31" s="124">
        <f t="shared" si="91"/>
        <v>0</v>
      </c>
      <c r="BS31" s="124">
        <f t="shared" si="91"/>
        <v>0</v>
      </c>
      <c r="BT31" s="119">
        <f t="shared" si="63"/>
        <v>0</v>
      </c>
      <c r="BU31" s="120">
        <f t="shared" si="64"/>
        <v>0</v>
      </c>
      <c r="BV31" s="120">
        <f t="shared" si="65"/>
        <v>0</v>
      </c>
      <c r="BW31" s="120">
        <f t="shared" si="66"/>
        <v>0</v>
      </c>
      <c r="BX31" s="263">
        <f t="shared" si="15"/>
        <v>0</v>
      </c>
      <c r="BY31" s="120">
        <f t="shared" si="67"/>
        <v>0</v>
      </c>
      <c r="BZ31" s="120">
        <f t="shared" si="16"/>
        <v>0</v>
      </c>
      <c r="CA31" s="121">
        <f t="shared" si="68"/>
        <v>0</v>
      </c>
      <c r="CB31" s="259">
        <f>'Input Cost_MS2'!AB$19</f>
        <v>0</v>
      </c>
      <c r="CC31" s="122">
        <f t="shared" si="69"/>
        <v>0</v>
      </c>
      <c r="CD31" s="123">
        <f>BQ31*(1+'Input Cost_MS2'!$AB28)</f>
        <v>0</v>
      </c>
      <c r="CE31" s="124">
        <f t="shared" si="92"/>
        <v>0</v>
      </c>
      <c r="CF31" s="124">
        <f t="shared" si="92"/>
        <v>0</v>
      </c>
      <c r="CG31" s="119">
        <f t="shared" si="71"/>
        <v>0</v>
      </c>
      <c r="CH31" s="120">
        <f t="shared" si="72"/>
        <v>0</v>
      </c>
      <c r="CI31" s="120">
        <f t="shared" si="73"/>
        <v>0</v>
      </c>
      <c r="CJ31" s="120">
        <f t="shared" si="74"/>
        <v>0</v>
      </c>
      <c r="CK31" s="263">
        <f t="shared" si="17"/>
        <v>0</v>
      </c>
      <c r="CL31" s="120">
        <f t="shared" si="75"/>
        <v>0</v>
      </c>
      <c r="CM31" s="120">
        <f t="shared" si="18"/>
        <v>0</v>
      </c>
      <c r="CN31" s="121">
        <f t="shared" si="76"/>
        <v>0</v>
      </c>
      <c r="CO31" s="260">
        <f t="shared" si="77"/>
        <v>0</v>
      </c>
      <c r="CP31" s="126">
        <f t="shared" si="78"/>
        <v>0</v>
      </c>
      <c r="CQ31" s="127" t="str">
        <f t="shared" si="79"/>
        <v/>
      </c>
      <c r="CR31" s="128" t="str">
        <f t="shared" si="80"/>
        <v/>
      </c>
      <c r="CS31" s="128" t="str">
        <f t="shared" si="81"/>
        <v/>
      </c>
      <c r="CT31" s="129">
        <f t="shared" si="86"/>
        <v>0</v>
      </c>
      <c r="CU31" s="130">
        <f t="shared" si="86"/>
        <v>0</v>
      </c>
      <c r="CV31" s="130">
        <f t="shared" si="86"/>
        <v>0</v>
      </c>
      <c r="CW31" s="130">
        <f t="shared" si="86"/>
        <v>0</v>
      </c>
      <c r="CX31" s="130">
        <f t="shared" si="86"/>
        <v>0</v>
      </c>
      <c r="CY31" s="130">
        <f t="shared" si="86"/>
        <v>0</v>
      </c>
      <c r="CZ31" s="130">
        <f t="shared" si="20"/>
        <v>0</v>
      </c>
      <c r="DA31" s="131">
        <f t="shared" si="82"/>
        <v>0</v>
      </c>
      <c r="DB31" s="132" t="str">
        <f t="shared" si="83"/>
        <v/>
      </c>
      <c r="DC31" s="133" t="str">
        <f t="shared" si="84"/>
        <v/>
      </c>
    </row>
    <row r="32" spans="1:107">
      <c r="A32" s="199">
        <f>'Input Cost_MS2'!AC11</f>
        <v>0</v>
      </c>
      <c r="B32" s="194">
        <f>'Input Cost_MS2'!AC$13</f>
        <v>0</v>
      </c>
      <c r="C32" s="657">
        <f>'Input Cost_MS2'!AC$117/100</f>
        <v>0</v>
      </c>
      <c r="D32" s="654">
        <f>C32*(1+'Input Cost_MS2'!AC$22)</f>
        <v>0</v>
      </c>
      <c r="E32" s="197">
        <f>(Kalkulation_MS2!$AE$26)/100</f>
        <v>0</v>
      </c>
      <c r="F32" s="197">
        <f>(Kalkulation_MS2!$AE$35)/100</f>
        <v>0</v>
      </c>
      <c r="G32" s="119">
        <f t="shared" si="21"/>
        <v>0</v>
      </c>
      <c r="H32" s="120">
        <f t="shared" si="22"/>
        <v>0</v>
      </c>
      <c r="I32" s="120">
        <f t="shared" si="23"/>
        <v>0</v>
      </c>
      <c r="J32" s="120">
        <f t="shared" si="24"/>
        <v>0</v>
      </c>
      <c r="K32" s="120">
        <f t="shared" si="25"/>
        <v>0</v>
      </c>
      <c r="L32" s="120">
        <f t="shared" si="26"/>
        <v>0</v>
      </c>
      <c r="M32" s="120">
        <f t="shared" si="27"/>
        <v>0</v>
      </c>
      <c r="N32" s="121">
        <f t="shared" si="28"/>
        <v>0</v>
      </c>
      <c r="O32" s="259">
        <f>'Input Cost_MS2'!AC$14</f>
        <v>0</v>
      </c>
      <c r="P32" s="122">
        <f t="shared" si="29"/>
        <v>0</v>
      </c>
      <c r="Q32" s="123">
        <f>D32*(1+'Input Cost_MS2'!$AC23)</f>
        <v>0</v>
      </c>
      <c r="R32" s="124">
        <f t="shared" si="87"/>
        <v>0</v>
      </c>
      <c r="S32" s="124">
        <f t="shared" si="87"/>
        <v>0</v>
      </c>
      <c r="T32" s="119">
        <f t="shared" si="31"/>
        <v>0</v>
      </c>
      <c r="U32" s="120">
        <f t="shared" si="32"/>
        <v>0</v>
      </c>
      <c r="V32" s="120">
        <f t="shared" si="33"/>
        <v>0</v>
      </c>
      <c r="W32" s="120">
        <f t="shared" si="34"/>
        <v>0</v>
      </c>
      <c r="X32" s="120">
        <f t="shared" si="7"/>
        <v>0</v>
      </c>
      <c r="Y32" s="120">
        <f t="shared" si="35"/>
        <v>0</v>
      </c>
      <c r="Z32" s="120">
        <f t="shared" si="8"/>
        <v>0</v>
      </c>
      <c r="AA32" s="121">
        <f t="shared" si="36"/>
        <v>0</v>
      </c>
      <c r="AB32" s="259">
        <f>'Input Cost_MS2'!AC$15</f>
        <v>0</v>
      </c>
      <c r="AC32" s="122">
        <f t="shared" si="37"/>
        <v>0</v>
      </c>
      <c r="AD32" s="123">
        <f>Q32*(1+'Input Cost_MS2'!$AC24)</f>
        <v>0</v>
      </c>
      <c r="AE32" s="124">
        <f t="shared" si="88"/>
        <v>0</v>
      </c>
      <c r="AF32" s="124">
        <f t="shared" si="88"/>
        <v>0</v>
      </c>
      <c r="AG32" s="119">
        <f t="shared" si="39"/>
        <v>0</v>
      </c>
      <c r="AH32" s="120">
        <f t="shared" si="40"/>
        <v>0</v>
      </c>
      <c r="AI32" s="120">
        <f t="shared" si="41"/>
        <v>0</v>
      </c>
      <c r="AJ32" s="120">
        <f t="shared" si="42"/>
        <v>0</v>
      </c>
      <c r="AK32" s="120">
        <f t="shared" si="9"/>
        <v>0</v>
      </c>
      <c r="AL32" s="120">
        <f t="shared" si="43"/>
        <v>0</v>
      </c>
      <c r="AM32" s="125">
        <f t="shared" si="10"/>
        <v>0</v>
      </c>
      <c r="AN32" s="121">
        <f t="shared" si="44"/>
        <v>0</v>
      </c>
      <c r="AO32" s="259">
        <f>'Input Cost_MS2'!AC$16</f>
        <v>0</v>
      </c>
      <c r="AP32" s="122">
        <f t="shared" si="45"/>
        <v>0</v>
      </c>
      <c r="AQ32" s="123">
        <f>AD32*(1+'Input Cost_MS2'!$AC25)</f>
        <v>0</v>
      </c>
      <c r="AR32" s="124">
        <f t="shared" si="89"/>
        <v>0</v>
      </c>
      <c r="AS32" s="124">
        <f t="shared" si="89"/>
        <v>0</v>
      </c>
      <c r="AT32" s="119">
        <f t="shared" si="47"/>
        <v>0</v>
      </c>
      <c r="AU32" s="120">
        <f t="shared" si="48"/>
        <v>0</v>
      </c>
      <c r="AV32" s="120">
        <f t="shared" si="49"/>
        <v>0</v>
      </c>
      <c r="AW32" s="120">
        <f t="shared" si="50"/>
        <v>0</v>
      </c>
      <c r="AX32" s="120">
        <f t="shared" si="11"/>
        <v>0</v>
      </c>
      <c r="AY32" s="120">
        <f t="shared" si="51"/>
        <v>0</v>
      </c>
      <c r="AZ32" s="120">
        <f t="shared" si="12"/>
        <v>0</v>
      </c>
      <c r="BA32" s="121">
        <f t="shared" si="52"/>
        <v>0</v>
      </c>
      <c r="BB32" s="259">
        <f>'Input Cost_MS2'!AC$17</f>
        <v>0</v>
      </c>
      <c r="BC32" s="122">
        <f t="shared" si="53"/>
        <v>0</v>
      </c>
      <c r="BD32" s="123">
        <f>AQ32*(1+'Input Cost_MS2'!$AC26)</f>
        <v>0</v>
      </c>
      <c r="BE32" s="124">
        <f t="shared" si="90"/>
        <v>0</v>
      </c>
      <c r="BF32" s="124">
        <f t="shared" si="90"/>
        <v>0</v>
      </c>
      <c r="BG32" s="119">
        <f t="shared" si="55"/>
        <v>0</v>
      </c>
      <c r="BH32" s="120">
        <f t="shared" si="56"/>
        <v>0</v>
      </c>
      <c r="BI32" s="120">
        <f t="shared" si="57"/>
        <v>0</v>
      </c>
      <c r="BJ32" s="120">
        <f t="shared" si="58"/>
        <v>0</v>
      </c>
      <c r="BK32" s="263">
        <f t="shared" si="13"/>
        <v>0</v>
      </c>
      <c r="BL32" s="120">
        <f t="shared" si="59"/>
        <v>0</v>
      </c>
      <c r="BM32" s="120">
        <f t="shared" si="14"/>
        <v>0</v>
      </c>
      <c r="BN32" s="121">
        <f t="shared" si="60"/>
        <v>0</v>
      </c>
      <c r="BO32" s="259">
        <f>'Input Cost_MS2'!AC$18</f>
        <v>0</v>
      </c>
      <c r="BP32" s="122">
        <f t="shared" si="61"/>
        <v>0</v>
      </c>
      <c r="BQ32" s="123">
        <f>BD32*(1+'Input Cost_MS2'!$AC27)</f>
        <v>0</v>
      </c>
      <c r="BR32" s="124">
        <f t="shared" si="91"/>
        <v>0</v>
      </c>
      <c r="BS32" s="124">
        <f t="shared" si="91"/>
        <v>0</v>
      </c>
      <c r="BT32" s="119">
        <f t="shared" si="63"/>
        <v>0</v>
      </c>
      <c r="BU32" s="120">
        <f t="shared" si="64"/>
        <v>0</v>
      </c>
      <c r="BV32" s="120">
        <f t="shared" si="65"/>
        <v>0</v>
      </c>
      <c r="BW32" s="120">
        <f t="shared" si="66"/>
        <v>0</v>
      </c>
      <c r="BX32" s="263">
        <f t="shared" si="15"/>
        <v>0</v>
      </c>
      <c r="BY32" s="120">
        <f t="shared" si="67"/>
        <v>0</v>
      </c>
      <c r="BZ32" s="120">
        <f t="shared" si="16"/>
        <v>0</v>
      </c>
      <c r="CA32" s="121">
        <f t="shared" si="68"/>
        <v>0</v>
      </c>
      <c r="CB32" s="259">
        <f>'Input Cost_MS2'!AC$19</f>
        <v>0</v>
      </c>
      <c r="CC32" s="122">
        <f t="shared" si="69"/>
        <v>0</v>
      </c>
      <c r="CD32" s="123">
        <f>BQ32*(1+'Input Cost_MS2'!$AC28)</f>
        <v>0</v>
      </c>
      <c r="CE32" s="124">
        <f t="shared" si="92"/>
        <v>0</v>
      </c>
      <c r="CF32" s="124">
        <f t="shared" si="92"/>
        <v>0</v>
      </c>
      <c r="CG32" s="119">
        <f t="shared" si="71"/>
        <v>0</v>
      </c>
      <c r="CH32" s="120">
        <f t="shared" si="72"/>
        <v>0</v>
      </c>
      <c r="CI32" s="120">
        <f t="shared" si="73"/>
        <v>0</v>
      </c>
      <c r="CJ32" s="120">
        <f t="shared" si="74"/>
        <v>0</v>
      </c>
      <c r="CK32" s="263">
        <f t="shared" si="17"/>
        <v>0</v>
      </c>
      <c r="CL32" s="120">
        <f t="shared" si="75"/>
        <v>0</v>
      </c>
      <c r="CM32" s="120">
        <f t="shared" si="18"/>
        <v>0</v>
      </c>
      <c r="CN32" s="121">
        <f t="shared" si="76"/>
        <v>0</v>
      </c>
      <c r="CO32" s="260">
        <f t="shared" si="77"/>
        <v>0</v>
      </c>
      <c r="CP32" s="126">
        <f t="shared" si="78"/>
        <v>0</v>
      </c>
      <c r="CQ32" s="127" t="str">
        <f t="shared" si="79"/>
        <v/>
      </c>
      <c r="CR32" s="128" t="str">
        <f t="shared" si="80"/>
        <v/>
      </c>
      <c r="CS32" s="128" t="str">
        <f t="shared" si="81"/>
        <v/>
      </c>
      <c r="CT32" s="129">
        <f t="shared" si="86"/>
        <v>0</v>
      </c>
      <c r="CU32" s="130">
        <f t="shared" si="86"/>
        <v>0</v>
      </c>
      <c r="CV32" s="130">
        <f t="shared" si="86"/>
        <v>0</v>
      </c>
      <c r="CW32" s="130">
        <f t="shared" si="86"/>
        <v>0</v>
      </c>
      <c r="CX32" s="130">
        <f t="shared" si="86"/>
        <v>0</v>
      </c>
      <c r="CY32" s="130">
        <f t="shared" si="86"/>
        <v>0</v>
      </c>
      <c r="CZ32" s="130">
        <f t="shared" si="20"/>
        <v>0</v>
      </c>
      <c r="DA32" s="131">
        <f t="shared" si="82"/>
        <v>0</v>
      </c>
      <c r="DB32" s="132" t="str">
        <f t="shared" si="83"/>
        <v/>
      </c>
      <c r="DC32" s="133" t="str">
        <f t="shared" si="84"/>
        <v/>
      </c>
    </row>
    <row r="33" spans="1:109">
      <c r="A33" s="199">
        <f>'Input Cost_MS2'!AD11</f>
        <v>0</v>
      </c>
      <c r="B33" s="194">
        <f>'Input Cost_MS2'!AD$13</f>
        <v>0</v>
      </c>
      <c r="C33" s="657">
        <f>'Input Cost_MS2'!AD$117/100</f>
        <v>0</v>
      </c>
      <c r="D33" s="654">
        <f>C33*(1+'Input Cost_MS2'!AD$22)</f>
        <v>0</v>
      </c>
      <c r="E33" s="197">
        <f>(Kalkulation_MS2!$AF$26)/100</f>
        <v>0</v>
      </c>
      <c r="F33" s="197">
        <f>(Kalkulation_MS2!$AF$35)/100</f>
        <v>0</v>
      </c>
      <c r="G33" s="119">
        <f t="shared" si="21"/>
        <v>0</v>
      </c>
      <c r="H33" s="120">
        <f t="shared" si="22"/>
        <v>0</v>
      </c>
      <c r="I33" s="120">
        <f t="shared" si="23"/>
        <v>0</v>
      </c>
      <c r="J33" s="120">
        <f t="shared" si="24"/>
        <v>0</v>
      </c>
      <c r="K33" s="120">
        <f t="shared" si="25"/>
        <v>0</v>
      </c>
      <c r="L33" s="120">
        <f t="shared" si="26"/>
        <v>0</v>
      </c>
      <c r="M33" s="120">
        <f t="shared" si="27"/>
        <v>0</v>
      </c>
      <c r="N33" s="121">
        <f t="shared" si="28"/>
        <v>0</v>
      </c>
      <c r="O33" s="259">
        <f>'Input Cost_MS2'!AD$14</f>
        <v>0</v>
      </c>
      <c r="P33" s="122">
        <f t="shared" si="29"/>
        <v>0</v>
      </c>
      <c r="Q33" s="123">
        <f>D33*(1+'Input Cost_MS2'!$AD23)</f>
        <v>0</v>
      </c>
      <c r="R33" s="124">
        <f t="shared" si="87"/>
        <v>0</v>
      </c>
      <c r="S33" s="124">
        <f t="shared" si="87"/>
        <v>0</v>
      </c>
      <c r="T33" s="119">
        <f t="shared" si="31"/>
        <v>0</v>
      </c>
      <c r="U33" s="120">
        <f t="shared" si="32"/>
        <v>0</v>
      </c>
      <c r="V33" s="120">
        <f t="shared" si="33"/>
        <v>0</v>
      </c>
      <c r="W33" s="120">
        <f t="shared" si="34"/>
        <v>0</v>
      </c>
      <c r="X33" s="120">
        <f t="shared" si="7"/>
        <v>0</v>
      </c>
      <c r="Y33" s="120">
        <f t="shared" si="35"/>
        <v>0</v>
      </c>
      <c r="Z33" s="120">
        <f t="shared" si="8"/>
        <v>0</v>
      </c>
      <c r="AA33" s="121">
        <f t="shared" si="36"/>
        <v>0</v>
      </c>
      <c r="AB33" s="259">
        <f>'Input Cost_MS2'!AD$15</f>
        <v>0</v>
      </c>
      <c r="AC33" s="122">
        <f t="shared" si="37"/>
        <v>0</v>
      </c>
      <c r="AD33" s="123">
        <f>Q33*(1+'Input Cost_MS2'!$AD24)</f>
        <v>0</v>
      </c>
      <c r="AE33" s="124">
        <f t="shared" si="88"/>
        <v>0</v>
      </c>
      <c r="AF33" s="124">
        <f t="shared" si="88"/>
        <v>0</v>
      </c>
      <c r="AG33" s="119">
        <f t="shared" si="39"/>
        <v>0</v>
      </c>
      <c r="AH33" s="120">
        <f t="shared" si="40"/>
        <v>0</v>
      </c>
      <c r="AI33" s="120">
        <f t="shared" si="41"/>
        <v>0</v>
      </c>
      <c r="AJ33" s="120">
        <f t="shared" si="42"/>
        <v>0</v>
      </c>
      <c r="AK33" s="120">
        <f t="shared" si="9"/>
        <v>0</v>
      </c>
      <c r="AL33" s="120">
        <f t="shared" si="43"/>
        <v>0</v>
      </c>
      <c r="AM33" s="125">
        <f t="shared" si="10"/>
        <v>0</v>
      </c>
      <c r="AN33" s="121">
        <f t="shared" si="44"/>
        <v>0</v>
      </c>
      <c r="AO33" s="259">
        <f>'Input Cost_MS2'!AD$16</f>
        <v>0</v>
      </c>
      <c r="AP33" s="122">
        <f t="shared" si="45"/>
        <v>0</v>
      </c>
      <c r="AQ33" s="123">
        <f>AD33*(1+'Input Cost_MS2'!$AD25)</f>
        <v>0</v>
      </c>
      <c r="AR33" s="124">
        <f t="shared" si="89"/>
        <v>0</v>
      </c>
      <c r="AS33" s="124">
        <f t="shared" si="89"/>
        <v>0</v>
      </c>
      <c r="AT33" s="119">
        <f t="shared" si="47"/>
        <v>0</v>
      </c>
      <c r="AU33" s="120">
        <f t="shared" si="48"/>
        <v>0</v>
      </c>
      <c r="AV33" s="120">
        <f t="shared" si="49"/>
        <v>0</v>
      </c>
      <c r="AW33" s="120">
        <f t="shared" si="50"/>
        <v>0</v>
      </c>
      <c r="AX33" s="120">
        <f t="shared" si="11"/>
        <v>0</v>
      </c>
      <c r="AY33" s="120">
        <f t="shared" si="51"/>
        <v>0</v>
      </c>
      <c r="AZ33" s="120">
        <f t="shared" si="12"/>
        <v>0</v>
      </c>
      <c r="BA33" s="121">
        <f t="shared" si="52"/>
        <v>0</v>
      </c>
      <c r="BB33" s="259">
        <f>'Input Cost_MS2'!AD$17</f>
        <v>0</v>
      </c>
      <c r="BC33" s="122">
        <f t="shared" si="53"/>
        <v>0</v>
      </c>
      <c r="BD33" s="123">
        <f>AQ33*(1+'Input Cost_MS2'!$AD26)</f>
        <v>0</v>
      </c>
      <c r="BE33" s="124">
        <f t="shared" si="90"/>
        <v>0</v>
      </c>
      <c r="BF33" s="124">
        <f t="shared" si="90"/>
        <v>0</v>
      </c>
      <c r="BG33" s="119">
        <f t="shared" si="55"/>
        <v>0</v>
      </c>
      <c r="BH33" s="120">
        <f t="shared" si="56"/>
        <v>0</v>
      </c>
      <c r="BI33" s="120">
        <f t="shared" si="57"/>
        <v>0</v>
      </c>
      <c r="BJ33" s="120">
        <f t="shared" si="58"/>
        <v>0</v>
      </c>
      <c r="BK33" s="263">
        <f t="shared" si="13"/>
        <v>0</v>
      </c>
      <c r="BL33" s="120">
        <f t="shared" si="59"/>
        <v>0</v>
      </c>
      <c r="BM33" s="120">
        <f t="shared" si="14"/>
        <v>0</v>
      </c>
      <c r="BN33" s="121">
        <f t="shared" si="60"/>
        <v>0</v>
      </c>
      <c r="BO33" s="259">
        <f>'Input Cost_MS2'!AD$18</f>
        <v>0</v>
      </c>
      <c r="BP33" s="122">
        <f t="shared" si="61"/>
        <v>0</v>
      </c>
      <c r="BQ33" s="123">
        <f>BD33*(1+'Input Cost_MS2'!$AD27)</f>
        <v>0</v>
      </c>
      <c r="BR33" s="124">
        <f t="shared" si="91"/>
        <v>0</v>
      </c>
      <c r="BS33" s="124">
        <f t="shared" si="91"/>
        <v>0</v>
      </c>
      <c r="BT33" s="119">
        <f t="shared" si="63"/>
        <v>0</v>
      </c>
      <c r="BU33" s="120">
        <f t="shared" si="64"/>
        <v>0</v>
      </c>
      <c r="BV33" s="120">
        <f t="shared" si="65"/>
        <v>0</v>
      </c>
      <c r="BW33" s="120">
        <f t="shared" si="66"/>
        <v>0</v>
      </c>
      <c r="BX33" s="263">
        <f t="shared" si="15"/>
        <v>0</v>
      </c>
      <c r="BY33" s="120">
        <f t="shared" si="67"/>
        <v>0</v>
      </c>
      <c r="BZ33" s="120">
        <f t="shared" si="16"/>
        <v>0</v>
      </c>
      <c r="CA33" s="121">
        <f t="shared" si="68"/>
        <v>0</v>
      </c>
      <c r="CB33" s="259">
        <f>'Input Cost_MS2'!AD$19</f>
        <v>0</v>
      </c>
      <c r="CC33" s="122">
        <f t="shared" si="69"/>
        <v>0</v>
      </c>
      <c r="CD33" s="123">
        <f>BQ33*(1+'Input Cost_MS2'!$AD28)</f>
        <v>0</v>
      </c>
      <c r="CE33" s="124">
        <f t="shared" si="92"/>
        <v>0</v>
      </c>
      <c r="CF33" s="124">
        <f t="shared" si="92"/>
        <v>0</v>
      </c>
      <c r="CG33" s="119">
        <f t="shared" si="71"/>
        <v>0</v>
      </c>
      <c r="CH33" s="120">
        <f t="shared" si="72"/>
        <v>0</v>
      </c>
      <c r="CI33" s="120">
        <f t="shared" si="73"/>
        <v>0</v>
      </c>
      <c r="CJ33" s="120">
        <f t="shared" si="74"/>
        <v>0</v>
      </c>
      <c r="CK33" s="263">
        <f t="shared" si="17"/>
        <v>0</v>
      </c>
      <c r="CL33" s="120">
        <f t="shared" si="75"/>
        <v>0</v>
      </c>
      <c r="CM33" s="120">
        <f t="shared" si="18"/>
        <v>0</v>
      </c>
      <c r="CN33" s="121">
        <f t="shared" si="76"/>
        <v>0</v>
      </c>
      <c r="CO33" s="260">
        <f t="shared" si="77"/>
        <v>0</v>
      </c>
      <c r="CP33" s="126">
        <f t="shared" si="78"/>
        <v>0</v>
      </c>
      <c r="CQ33" s="127" t="str">
        <f t="shared" si="79"/>
        <v/>
      </c>
      <c r="CR33" s="128" t="str">
        <f t="shared" si="80"/>
        <v/>
      </c>
      <c r="CS33" s="128" t="str">
        <f t="shared" si="81"/>
        <v/>
      </c>
      <c r="CT33" s="129">
        <f t="shared" si="86"/>
        <v>0</v>
      </c>
      <c r="CU33" s="130">
        <f t="shared" si="86"/>
        <v>0</v>
      </c>
      <c r="CV33" s="130">
        <f t="shared" si="86"/>
        <v>0</v>
      </c>
      <c r="CW33" s="130">
        <f t="shared" si="86"/>
        <v>0</v>
      </c>
      <c r="CX33" s="130">
        <f t="shared" si="86"/>
        <v>0</v>
      </c>
      <c r="CY33" s="130">
        <f t="shared" si="86"/>
        <v>0</v>
      </c>
      <c r="CZ33" s="130">
        <f t="shared" si="20"/>
        <v>0</v>
      </c>
      <c r="DA33" s="131">
        <f t="shared" si="82"/>
        <v>0</v>
      </c>
      <c r="DB33" s="132" t="str">
        <f t="shared" si="83"/>
        <v/>
      </c>
      <c r="DC33" s="133" t="str">
        <f t="shared" si="84"/>
        <v/>
      </c>
    </row>
    <row r="34" spans="1:109">
      <c r="A34" s="199">
        <f>'Input Cost_MS2'!AE11</f>
        <v>0</v>
      </c>
      <c r="B34" s="194">
        <f>'Input Cost_MS2'!AE$13</f>
        <v>0</v>
      </c>
      <c r="C34" s="657">
        <f>'Input Cost_MS2'!AE$117/100</f>
        <v>0</v>
      </c>
      <c r="D34" s="654">
        <f>C34*(1+'Input Cost_MS2'!AE$22)</f>
        <v>0</v>
      </c>
      <c r="E34" s="197">
        <f>(Kalkulation_MS2!$AG$26)/100</f>
        <v>0</v>
      </c>
      <c r="F34" s="197">
        <f>(Kalkulation_MS2!$AG$35)/100</f>
        <v>0</v>
      </c>
      <c r="G34" s="119">
        <f t="shared" si="21"/>
        <v>0</v>
      </c>
      <c r="H34" s="120">
        <f t="shared" si="22"/>
        <v>0</v>
      </c>
      <c r="I34" s="120">
        <f t="shared" si="23"/>
        <v>0</v>
      </c>
      <c r="J34" s="120">
        <f t="shared" si="24"/>
        <v>0</v>
      </c>
      <c r="K34" s="120">
        <f t="shared" si="25"/>
        <v>0</v>
      </c>
      <c r="L34" s="120">
        <f t="shared" si="26"/>
        <v>0</v>
      </c>
      <c r="M34" s="120">
        <f t="shared" si="27"/>
        <v>0</v>
      </c>
      <c r="N34" s="121">
        <f t="shared" si="28"/>
        <v>0</v>
      </c>
      <c r="O34" s="259">
        <f>'Input Cost_MS2'!AE$14</f>
        <v>0</v>
      </c>
      <c r="P34" s="122">
        <f t="shared" si="29"/>
        <v>0</v>
      </c>
      <c r="Q34" s="123">
        <f>D34*(1+'Input Cost_MS2'!$AE23)</f>
        <v>0</v>
      </c>
      <c r="R34" s="124">
        <f t="shared" si="87"/>
        <v>0</v>
      </c>
      <c r="S34" s="124">
        <f t="shared" si="87"/>
        <v>0</v>
      </c>
      <c r="T34" s="119">
        <f t="shared" si="31"/>
        <v>0</v>
      </c>
      <c r="U34" s="120">
        <f t="shared" si="32"/>
        <v>0</v>
      </c>
      <c r="V34" s="120">
        <f t="shared" si="33"/>
        <v>0</v>
      </c>
      <c r="W34" s="120">
        <f t="shared" si="34"/>
        <v>0</v>
      </c>
      <c r="X34" s="120">
        <f t="shared" si="7"/>
        <v>0</v>
      </c>
      <c r="Y34" s="120">
        <f t="shared" si="35"/>
        <v>0</v>
      </c>
      <c r="Z34" s="120">
        <f t="shared" si="8"/>
        <v>0</v>
      </c>
      <c r="AA34" s="121">
        <f t="shared" si="36"/>
        <v>0</v>
      </c>
      <c r="AB34" s="259">
        <f>'Input Cost_MS2'!AE$15</f>
        <v>0</v>
      </c>
      <c r="AC34" s="122">
        <f t="shared" si="37"/>
        <v>0</v>
      </c>
      <c r="AD34" s="123">
        <f>Q34*(1+'Input Cost_MS2'!$AE24)</f>
        <v>0</v>
      </c>
      <c r="AE34" s="124">
        <f t="shared" si="88"/>
        <v>0</v>
      </c>
      <c r="AF34" s="124">
        <f t="shared" si="88"/>
        <v>0</v>
      </c>
      <c r="AG34" s="119">
        <f t="shared" si="39"/>
        <v>0</v>
      </c>
      <c r="AH34" s="120">
        <f t="shared" si="40"/>
        <v>0</v>
      </c>
      <c r="AI34" s="120">
        <f t="shared" si="41"/>
        <v>0</v>
      </c>
      <c r="AJ34" s="120">
        <f t="shared" si="42"/>
        <v>0</v>
      </c>
      <c r="AK34" s="120">
        <f t="shared" si="9"/>
        <v>0</v>
      </c>
      <c r="AL34" s="120">
        <f t="shared" si="43"/>
        <v>0</v>
      </c>
      <c r="AM34" s="125">
        <f t="shared" si="10"/>
        <v>0</v>
      </c>
      <c r="AN34" s="121">
        <f t="shared" si="44"/>
        <v>0</v>
      </c>
      <c r="AO34" s="259">
        <f>'Input Cost_MS2'!AE$16</f>
        <v>0</v>
      </c>
      <c r="AP34" s="122">
        <f t="shared" si="45"/>
        <v>0</v>
      </c>
      <c r="AQ34" s="123">
        <f>AD34*(1+'Input Cost_MS2'!$AE25)</f>
        <v>0</v>
      </c>
      <c r="AR34" s="124">
        <f t="shared" si="89"/>
        <v>0</v>
      </c>
      <c r="AS34" s="124">
        <f t="shared" si="89"/>
        <v>0</v>
      </c>
      <c r="AT34" s="119">
        <f t="shared" si="47"/>
        <v>0</v>
      </c>
      <c r="AU34" s="120">
        <f t="shared" si="48"/>
        <v>0</v>
      </c>
      <c r="AV34" s="120">
        <f t="shared" si="49"/>
        <v>0</v>
      </c>
      <c r="AW34" s="120">
        <f t="shared" si="50"/>
        <v>0</v>
      </c>
      <c r="AX34" s="120">
        <f t="shared" si="11"/>
        <v>0</v>
      </c>
      <c r="AY34" s="120">
        <f t="shared" si="51"/>
        <v>0</v>
      </c>
      <c r="AZ34" s="120">
        <f t="shared" si="12"/>
        <v>0</v>
      </c>
      <c r="BA34" s="121">
        <f t="shared" si="52"/>
        <v>0</v>
      </c>
      <c r="BB34" s="259">
        <f>'Input Cost_MS2'!AE$17</f>
        <v>0</v>
      </c>
      <c r="BC34" s="122">
        <f t="shared" si="53"/>
        <v>0</v>
      </c>
      <c r="BD34" s="123">
        <f>AQ34*(1+'Input Cost_MS2'!$AE26)</f>
        <v>0</v>
      </c>
      <c r="BE34" s="124">
        <f t="shared" si="90"/>
        <v>0</v>
      </c>
      <c r="BF34" s="124">
        <f t="shared" si="90"/>
        <v>0</v>
      </c>
      <c r="BG34" s="119">
        <f t="shared" si="55"/>
        <v>0</v>
      </c>
      <c r="BH34" s="120">
        <f t="shared" si="56"/>
        <v>0</v>
      </c>
      <c r="BI34" s="120">
        <f t="shared" si="57"/>
        <v>0</v>
      </c>
      <c r="BJ34" s="120">
        <f t="shared" si="58"/>
        <v>0</v>
      </c>
      <c r="BK34" s="263">
        <f t="shared" si="13"/>
        <v>0</v>
      </c>
      <c r="BL34" s="120">
        <f t="shared" si="59"/>
        <v>0</v>
      </c>
      <c r="BM34" s="120">
        <f t="shared" si="14"/>
        <v>0</v>
      </c>
      <c r="BN34" s="121">
        <f t="shared" si="60"/>
        <v>0</v>
      </c>
      <c r="BO34" s="259">
        <f>'Input Cost_MS2'!AE$18</f>
        <v>0</v>
      </c>
      <c r="BP34" s="122">
        <f t="shared" si="61"/>
        <v>0</v>
      </c>
      <c r="BQ34" s="123">
        <f>BD34*(1+'Input Cost_MS2'!$AE27)</f>
        <v>0</v>
      </c>
      <c r="BR34" s="124">
        <f t="shared" si="91"/>
        <v>0</v>
      </c>
      <c r="BS34" s="124">
        <f t="shared" si="91"/>
        <v>0</v>
      </c>
      <c r="BT34" s="119">
        <f t="shared" si="63"/>
        <v>0</v>
      </c>
      <c r="BU34" s="120">
        <f t="shared" si="64"/>
        <v>0</v>
      </c>
      <c r="BV34" s="120">
        <f t="shared" si="65"/>
        <v>0</v>
      </c>
      <c r="BW34" s="120">
        <f t="shared" si="66"/>
        <v>0</v>
      </c>
      <c r="BX34" s="263">
        <f t="shared" si="15"/>
        <v>0</v>
      </c>
      <c r="BY34" s="120">
        <f t="shared" si="67"/>
        <v>0</v>
      </c>
      <c r="BZ34" s="120">
        <f t="shared" si="16"/>
        <v>0</v>
      </c>
      <c r="CA34" s="121">
        <f t="shared" si="68"/>
        <v>0</v>
      </c>
      <c r="CB34" s="259">
        <f>'Input Cost_MS2'!AE$19</f>
        <v>0</v>
      </c>
      <c r="CC34" s="122">
        <f t="shared" si="69"/>
        <v>0</v>
      </c>
      <c r="CD34" s="123">
        <f>BQ34*(1+'Input Cost_MS2'!$AE28)</f>
        <v>0</v>
      </c>
      <c r="CE34" s="124">
        <f t="shared" si="92"/>
        <v>0</v>
      </c>
      <c r="CF34" s="124">
        <f t="shared" si="92"/>
        <v>0</v>
      </c>
      <c r="CG34" s="119">
        <f t="shared" si="71"/>
        <v>0</v>
      </c>
      <c r="CH34" s="120">
        <f t="shared" si="72"/>
        <v>0</v>
      </c>
      <c r="CI34" s="120">
        <f t="shared" si="73"/>
        <v>0</v>
      </c>
      <c r="CJ34" s="120">
        <f t="shared" si="74"/>
        <v>0</v>
      </c>
      <c r="CK34" s="263">
        <f t="shared" si="17"/>
        <v>0</v>
      </c>
      <c r="CL34" s="120">
        <f t="shared" si="75"/>
        <v>0</v>
      </c>
      <c r="CM34" s="120">
        <f t="shared" si="18"/>
        <v>0</v>
      </c>
      <c r="CN34" s="121">
        <f t="shared" si="76"/>
        <v>0</v>
      </c>
      <c r="CO34" s="260">
        <f t="shared" si="77"/>
        <v>0</v>
      </c>
      <c r="CP34" s="126">
        <f t="shared" si="78"/>
        <v>0</v>
      </c>
      <c r="CQ34" s="127" t="str">
        <f t="shared" si="79"/>
        <v/>
      </c>
      <c r="CR34" s="128" t="str">
        <f t="shared" si="80"/>
        <v/>
      </c>
      <c r="CS34" s="128" t="str">
        <f t="shared" si="81"/>
        <v/>
      </c>
      <c r="CT34" s="129">
        <f t="shared" si="86"/>
        <v>0</v>
      </c>
      <c r="CU34" s="130">
        <f t="shared" si="86"/>
        <v>0</v>
      </c>
      <c r="CV34" s="130">
        <f t="shared" si="86"/>
        <v>0</v>
      </c>
      <c r="CW34" s="130">
        <f t="shared" si="86"/>
        <v>0</v>
      </c>
      <c r="CX34" s="130">
        <f t="shared" si="86"/>
        <v>0</v>
      </c>
      <c r="CY34" s="130">
        <f t="shared" si="86"/>
        <v>0</v>
      </c>
      <c r="CZ34" s="130">
        <f t="shared" si="20"/>
        <v>0</v>
      </c>
      <c r="DA34" s="131">
        <f t="shared" si="82"/>
        <v>0</v>
      </c>
      <c r="DB34" s="132" t="str">
        <f t="shared" si="83"/>
        <v/>
      </c>
      <c r="DC34" s="133" t="str">
        <f t="shared" si="84"/>
        <v/>
      </c>
    </row>
    <row r="35" spans="1:109">
      <c r="A35" s="199">
        <f>'Input Cost_MS2'!AF11</f>
        <v>0</v>
      </c>
      <c r="B35" s="194">
        <f>'Input Cost_MS2'!AF$13</f>
        <v>0</v>
      </c>
      <c r="C35" s="657">
        <f>'Input Cost_MS2'!AF$117/100</f>
        <v>0</v>
      </c>
      <c r="D35" s="654">
        <f>C35*(1+'Input Cost_MS2'!AF$22)</f>
        <v>0</v>
      </c>
      <c r="E35" s="197">
        <f>(Kalkulation_MS2!$AH$26)/100</f>
        <v>0</v>
      </c>
      <c r="F35" s="197">
        <f>(Kalkulation_MS2!$AH$35)/100</f>
        <v>0</v>
      </c>
      <c r="G35" s="119">
        <f t="shared" si="21"/>
        <v>0</v>
      </c>
      <c r="H35" s="120">
        <f t="shared" si="22"/>
        <v>0</v>
      </c>
      <c r="I35" s="120">
        <f t="shared" si="23"/>
        <v>0</v>
      </c>
      <c r="J35" s="120">
        <f t="shared" si="24"/>
        <v>0</v>
      </c>
      <c r="K35" s="120">
        <f t="shared" si="25"/>
        <v>0</v>
      </c>
      <c r="L35" s="120">
        <f t="shared" si="26"/>
        <v>0</v>
      </c>
      <c r="M35" s="120">
        <f t="shared" si="27"/>
        <v>0</v>
      </c>
      <c r="N35" s="121">
        <f t="shared" si="28"/>
        <v>0</v>
      </c>
      <c r="O35" s="259">
        <f>'Input Cost_MS2'!AF$14</f>
        <v>0</v>
      </c>
      <c r="P35" s="122">
        <f t="shared" si="29"/>
        <v>0</v>
      </c>
      <c r="Q35" s="123">
        <f>D35*(1+'Input Cost_MS2'!$AF23)</f>
        <v>0</v>
      </c>
      <c r="R35" s="124">
        <f t="shared" si="87"/>
        <v>0</v>
      </c>
      <c r="S35" s="124">
        <f t="shared" si="87"/>
        <v>0</v>
      </c>
      <c r="T35" s="119">
        <f t="shared" si="31"/>
        <v>0</v>
      </c>
      <c r="U35" s="120">
        <f t="shared" si="32"/>
        <v>0</v>
      </c>
      <c r="V35" s="120">
        <f t="shared" si="33"/>
        <v>0</v>
      </c>
      <c r="W35" s="120">
        <f t="shared" si="34"/>
        <v>0</v>
      </c>
      <c r="X35" s="120">
        <f t="shared" si="7"/>
        <v>0</v>
      </c>
      <c r="Y35" s="120">
        <f t="shared" si="35"/>
        <v>0</v>
      </c>
      <c r="Z35" s="120">
        <f t="shared" si="8"/>
        <v>0</v>
      </c>
      <c r="AA35" s="121">
        <f t="shared" si="36"/>
        <v>0</v>
      </c>
      <c r="AB35" s="259">
        <f>'Input Cost_MS2'!AF$15</f>
        <v>0</v>
      </c>
      <c r="AC35" s="122">
        <f t="shared" si="37"/>
        <v>0</v>
      </c>
      <c r="AD35" s="123">
        <f>Q35*(1+'Input Cost_MS2'!$AF24)</f>
        <v>0</v>
      </c>
      <c r="AE35" s="124">
        <f t="shared" si="88"/>
        <v>0</v>
      </c>
      <c r="AF35" s="124">
        <f t="shared" si="88"/>
        <v>0</v>
      </c>
      <c r="AG35" s="119">
        <f t="shared" si="39"/>
        <v>0</v>
      </c>
      <c r="AH35" s="120">
        <f t="shared" si="40"/>
        <v>0</v>
      </c>
      <c r="AI35" s="120">
        <f t="shared" si="41"/>
        <v>0</v>
      </c>
      <c r="AJ35" s="120">
        <f t="shared" si="42"/>
        <v>0</v>
      </c>
      <c r="AK35" s="120">
        <f t="shared" si="9"/>
        <v>0</v>
      </c>
      <c r="AL35" s="120">
        <f t="shared" si="43"/>
        <v>0</v>
      </c>
      <c r="AM35" s="125">
        <f t="shared" si="10"/>
        <v>0</v>
      </c>
      <c r="AN35" s="121">
        <f t="shared" si="44"/>
        <v>0</v>
      </c>
      <c r="AO35" s="259">
        <f>'Input Cost_MS2'!AF$16</f>
        <v>0</v>
      </c>
      <c r="AP35" s="122">
        <f t="shared" si="45"/>
        <v>0</v>
      </c>
      <c r="AQ35" s="123">
        <f>AD35*(1+'Input Cost_MS2'!$AF25)</f>
        <v>0</v>
      </c>
      <c r="AR35" s="124">
        <f t="shared" si="89"/>
        <v>0</v>
      </c>
      <c r="AS35" s="124">
        <f t="shared" si="89"/>
        <v>0</v>
      </c>
      <c r="AT35" s="119">
        <f t="shared" si="47"/>
        <v>0</v>
      </c>
      <c r="AU35" s="120">
        <f t="shared" si="48"/>
        <v>0</v>
      </c>
      <c r="AV35" s="120">
        <f t="shared" si="49"/>
        <v>0</v>
      </c>
      <c r="AW35" s="120">
        <f t="shared" si="50"/>
        <v>0</v>
      </c>
      <c r="AX35" s="120">
        <f t="shared" si="11"/>
        <v>0</v>
      </c>
      <c r="AY35" s="120">
        <f t="shared" si="51"/>
        <v>0</v>
      </c>
      <c r="AZ35" s="120">
        <f t="shared" si="12"/>
        <v>0</v>
      </c>
      <c r="BA35" s="121">
        <f t="shared" si="52"/>
        <v>0</v>
      </c>
      <c r="BB35" s="259">
        <f>'Input Cost_MS2'!AF$17</f>
        <v>0</v>
      </c>
      <c r="BC35" s="122">
        <f t="shared" si="53"/>
        <v>0</v>
      </c>
      <c r="BD35" s="123">
        <f>AQ35*(1+'Input Cost_MS2'!$AF26)</f>
        <v>0</v>
      </c>
      <c r="BE35" s="124">
        <f t="shared" si="90"/>
        <v>0</v>
      </c>
      <c r="BF35" s="124">
        <f t="shared" si="90"/>
        <v>0</v>
      </c>
      <c r="BG35" s="119">
        <f t="shared" si="55"/>
        <v>0</v>
      </c>
      <c r="BH35" s="120">
        <f t="shared" si="56"/>
        <v>0</v>
      </c>
      <c r="BI35" s="120">
        <f t="shared" si="57"/>
        <v>0</v>
      </c>
      <c r="BJ35" s="120">
        <f t="shared" si="58"/>
        <v>0</v>
      </c>
      <c r="BK35" s="263">
        <f t="shared" si="13"/>
        <v>0</v>
      </c>
      <c r="BL35" s="120">
        <f t="shared" si="59"/>
        <v>0</v>
      </c>
      <c r="BM35" s="120">
        <f t="shared" si="14"/>
        <v>0</v>
      </c>
      <c r="BN35" s="121">
        <f t="shared" si="60"/>
        <v>0</v>
      </c>
      <c r="BO35" s="259">
        <f>'Input Cost_MS2'!AF$18</f>
        <v>0</v>
      </c>
      <c r="BP35" s="122">
        <f t="shared" si="61"/>
        <v>0</v>
      </c>
      <c r="BQ35" s="123">
        <f>BD35*(1+'Input Cost_MS2'!$AF27)</f>
        <v>0</v>
      </c>
      <c r="BR35" s="124">
        <f t="shared" si="91"/>
        <v>0</v>
      </c>
      <c r="BS35" s="124">
        <f t="shared" si="91"/>
        <v>0</v>
      </c>
      <c r="BT35" s="119">
        <f t="shared" si="63"/>
        <v>0</v>
      </c>
      <c r="BU35" s="120">
        <f t="shared" si="64"/>
        <v>0</v>
      </c>
      <c r="BV35" s="120">
        <f t="shared" si="65"/>
        <v>0</v>
      </c>
      <c r="BW35" s="120">
        <f t="shared" si="66"/>
        <v>0</v>
      </c>
      <c r="BX35" s="263">
        <f t="shared" si="15"/>
        <v>0</v>
      </c>
      <c r="BY35" s="120">
        <f t="shared" si="67"/>
        <v>0</v>
      </c>
      <c r="BZ35" s="120">
        <f t="shared" si="16"/>
        <v>0</v>
      </c>
      <c r="CA35" s="121">
        <f t="shared" si="68"/>
        <v>0</v>
      </c>
      <c r="CB35" s="259">
        <f>'Input Cost_MS2'!AF$19</f>
        <v>0</v>
      </c>
      <c r="CC35" s="122">
        <f t="shared" si="69"/>
        <v>0</v>
      </c>
      <c r="CD35" s="123">
        <f>BQ35*(1+'Input Cost_MS2'!$AF28)</f>
        <v>0</v>
      </c>
      <c r="CE35" s="124">
        <f t="shared" si="92"/>
        <v>0</v>
      </c>
      <c r="CF35" s="124">
        <f t="shared" si="92"/>
        <v>0</v>
      </c>
      <c r="CG35" s="119">
        <f t="shared" si="71"/>
        <v>0</v>
      </c>
      <c r="CH35" s="120">
        <f t="shared" si="72"/>
        <v>0</v>
      </c>
      <c r="CI35" s="120">
        <f t="shared" si="73"/>
        <v>0</v>
      </c>
      <c r="CJ35" s="120">
        <f t="shared" si="74"/>
        <v>0</v>
      </c>
      <c r="CK35" s="263">
        <f t="shared" si="17"/>
        <v>0</v>
      </c>
      <c r="CL35" s="120">
        <f t="shared" si="75"/>
        <v>0</v>
      </c>
      <c r="CM35" s="120">
        <f t="shared" si="18"/>
        <v>0</v>
      </c>
      <c r="CN35" s="121">
        <f t="shared" si="76"/>
        <v>0</v>
      </c>
      <c r="CO35" s="260">
        <f t="shared" si="77"/>
        <v>0</v>
      </c>
      <c r="CP35" s="126">
        <f t="shared" si="78"/>
        <v>0</v>
      </c>
      <c r="CQ35" s="127" t="str">
        <f t="shared" si="79"/>
        <v/>
      </c>
      <c r="CR35" s="128" t="str">
        <f t="shared" si="80"/>
        <v/>
      </c>
      <c r="CS35" s="128" t="str">
        <f t="shared" si="81"/>
        <v/>
      </c>
      <c r="CT35" s="129">
        <f t="shared" si="86"/>
        <v>0</v>
      </c>
      <c r="CU35" s="130">
        <f t="shared" si="86"/>
        <v>0</v>
      </c>
      <c r="CV35" s="130">
        <f t="shared" si="86"/>
        <v>0</v>
      </c>
      <c r="CW35" s="130">
        <f t="shared" si="86"/>
        <v>0</v>
      </c>
      <c r="CX35" s="130">
        <f t="shared" si="86"/>
        <v>0</v>
      </c>
      <c r="CY35" s="130">
        <f t="shared" si="86"/>
        <v>0</v>
      </c>
      <c r="CZ35" s="130">
        <f t="shared" si="20"/>
        <v>0</v>
      </c>
      <c r="DA35" s="131">
        <f t="shared" si="82"/>
        <v>0</v>
      </c>
      <c r="DB35" s="132" t="str">
        <f t="shared" si="83"/>
        <v/>
      </c>
      <c r="DC35" s="133" t="str">
        <f t="shared" si="84"/>
        <v/>
      </c>
    </row>
    <row r="36" spans="1:109">
      <c r="A36" s="199">
        <f>'Input Cost_MS2'!AG11</f>
        <v>0</v>
      </c>
      <c r="B36" s="194">
        <f>'Input Cost_MS2'!AG$13</f>
        <v>0</v>
      </c>
      <c r="C36" s="657">
        <f>'Input Cost_MS2'!AG$117/100</f>
        <v>0</v>
      </c>
      <c r="D36" s="654">
        <f>C36*(1+'Input Cost_MS2'!AG$22)</f>
        <v>0</v>
      </c>
      <c r="E36" s="197">
        <f>(Kalkulation_MS2!$AI$26)/100</f>
        <v>0</v>
      </c>
      <c r="F36" s="197">
        <f>(Kalkulation_MS2!$AI$35)/100</f>
        <v>0</v>
      </c>
      <c r="G36" s="119">
        <f t="shared" si="21"/>
        <v>0</v>
      </c>
      <c r="H36" s="120">
        <f t="shared" si="22"/>
        <v>0</v>
      </c>
      <c r="I36" s="120">
        <f t="shared" si="23"/>
        <v>0</v>
      </c>
      <c r="J36" s="120">
        <f t="shared" si="24"/>
        <v>0</v>
      </c>
      <c r="K36" s="120">
        <f t="shared" si="25"/>
        <v>0</v>
      </c>
      <c r="L36" s="120">
        <f t="shared" si="26"/>
        <v>0</v>
      </c>
      <c r="M36" s="120">
        <f t="shared" si="27"/>
        <v>0</v>
      </c>
      <c r="N36" s="121">
        <f t="shared" si="28"/>
        <v>0</v>
      </c>
      <c r="O36" s="259">
        <f>'Input Cost_MS2'!AG$14</f>
        <v>0</v>
      </c>
      <c r="P36" s="122">
        <f t="shared" si="29"/>
        <v>0</v>
      </c>
      <c r="Q36" s="123">
        <f>D36*(1+'Input Cost_MS2'!$AG23)</f>
        <v>0</v>
      </c>
      <c r="R36" s="124">
        <f t="shared" si="87"/>
        <v>0</v>
      </c>
      <c r="S36" s="124">
        <f t="shared" si="87"/>
        <v>0</v>
      </c>
      <c r="T36" s="119">
        <f t="shared" si="31"/>
        <v>0</v>
      </c>
      <c r="U36" s="120">
        <f t="shared" si="32"/>
        <v>0</v>
      </c>
      <c r="V36" s="120">
        <f t="shared" si="33"/>
        <v>0</v>
      </c>
      <c r="W36" s="120">
        <f t="shared" si="34"/>
        <v>0</v>
      </c>
      <c r="X36" s="120">
        <f t="shared" si="7"/>
        <v>0</v>
      </c>
      <c r="Y36" s="120">
        <f t="shared" si="35"/>
        <v>0</v>
      </c>
      <c r="Z36" s="120">
        <f t="shared" si="8"/>
        <v>0</v>
      </c>
      <c r="AA36" s="121">
        <f t="shared" si="36"/>
        <v>0</v>
      </c>
      <c r="AB36" s="259">
        <f>'Input Cost_MS2'!AG$15</f>
        <v>0</v>
      </c>
      <c r="AC36" s="122">
        <f t="shared" si="37"/>
        <v>0</v>
      </c>
      <c r="AD36" s="123">
        <f>Q36*(1+'Input Cost_MS2'!$AG24)</f>
        <v>0</v>
      </c>
      <c r="AE36" s="124">
        <f t="shared" si="88"/>
        <v>0</v>
      </c>
      <c r="AF36" s="124">
        <f t="shared" si="88"/>
        <v>0</v>
      </c>
      <c r="AG36" s="119">
        <f t="shared" si="39"/>
        <v>0</v>
      </c>
      <c r="AH36" s="120">
        <f t="shared" si="40"/>
        <v>0</v>
      </c>
      <c r="AI36" s="120">
        <f t="shared" si="41"/>
        <v>0</v>
      </c>
      <c r="AJ36" s="120">
        <f t="shared" si="42"/>
        <v>0</v>
      </c>
      <c r="AK36" s="120">
        <f t="shared" si="9"/>
        <v>0</v>
      </c>
      <c r="AL36" s="120">
        <f t="shared" si="43"/>
        <v>0</v>
      </c>
      <c r="AM36" s="125">
        <f t="shared" si="10"/>
        <v>0</v>
      </c>
      <c r="AN36" s="121">
        <f t="shared" si="44"/>
        <v>0</v>
      </c>
      <c r="AO36" s="259">
        <f>'Input Cost_MS2'!AG$16</f>
        <v>0</v>
      </c>
      <c r="AP36" s="122">
        <f t="shared" si="45"/>
        <v>0</v>
      </c>
      <c r="AQ36" s="123">
        <f>AD36*(1+'Input Cost_MS2'!$AG25)</f>
        <v>0</v>
      </c>
      <c r="AR36" s="124">
        <f t="shared" si="89"/>
        <v>0</v>
      </c>
      <c r="AS36" s="124">
        <f t="shared" si="89"/>
        <v>0</v>
      </c>
      <c r="AT36" s="119">
        <f t="shared" si="47"/>
        <v>0</v>
      </c>
      <c r="AU36" s="120">
        <f t="shared" si="48"/>
        <v>0</v>
      </c>
      <c r="AV36" s="120">
        <f t="shared" si="49"/>
        <v>0</v>
      </c>
      <c r="AW36" s="120">
        <f t="shared" si="50"/>
        <v>0</v>
      </c>
      <c r="AX36" s="120">
        <f t="shared" si="11"/>
        <v>0</v>
      </c>
      <c r="AY36" s="120">
        <f t="shared" si="51"/>
        <v>0</v>
      </c>
      <c r="AZ36" s="120">
        <f t="shared" si="12"/>
        <v>0</v>
      </c>
      <c r="BA36" s="121">
        <f t="shared" si="52"/>
        <v>0</v>
      </c>
      <c r="BB36" s="259">
        <f>'Input Cost_MS2'!AG$17</f>
        <v>0</v>
      </c>
      <c r="BC36" s="122">
        <f t="shared" si="53"/>
        <v>0</v>
      </c>
      <c r="BD36" s="123">
        <f>AQ36*(1+'Input Cost_MS2'!$AG26)</f>
        <v>0</v>
      </c>
      <c r="BE36" s="124">
        <f t="shared" si="90"/>
        <v>0</v>
      </c>
      <c r="BF36" s="124">
        <f t="shared" si="90"/>
        <v>0</v>
      </c>
      <c r="BG36" s="119">
        <f t="shared" si="55"/>
        <v>0</v>
      </c>
      <c r="BH36" s="120">
        <f t="shared" si="56"/>
        <v>0</v>
      </c>
      <c r="BI36" s="120">
        <f t="shared" si="57"/>
        <v>0</v>
      </c>
      <c r="BJ36" s="120">
        <f t="shared" si="58"/>
        <v>0</v>
      </c>
      <c r="BK36" s="263">
        <f t="shared" si="13"/>
        <v>0</v>
      </c>
      <c r="BL36" s="120">
        <f t="shared" si="59"/>
        <v>0</v>
      </c>
      <c r="BM36" s="120">
        <f t="shared" si="14"/>
        <v>0</v>
      </c>
      <c r="BN36" s="121">
        <f t="shared" si="60"/>
        <v>0</v>
      </c>
      <c r="BO36" s="259">
        <f>'Input Cost_MS2'!AG$18</f>
        <v>0</v>
      </c>
      <c r="BP36" s="122">
        <f t="shared" si="61"/>
        <v>0</v>
      </c>
      <c r="BQ36" s="123">
        <f>BD36*(1+'Input Cost_MS2'!$AG27)</f>
        <v>0</v>
      </c>
      <c r="BR36" s="124">
        <f t="shared" si="91"/>
        <v>0</v>
      </c>
      <c r="BS36" s="124">
        <f t="shared" si="91"/>
        <v>0</v>
      </c>
      <c r="BT36" s="119">
        <f t="shared" si="63"/>
        <v>0</v>
      </c>
      <c r="BU36" s="120">
        <f t="shared" si="64"/>
        <v>0</v>
      </c>
      <c r="BV36" s="120">
        <f t="shared" si="65"/>
        <v>0</v>
      </c>
      <c r="BW36" s="120">
        <f t="shared" si="66"/>
        <v>0</v>
      </c>
      <c r="BX36" s="263">
        <f t="shared" si="15"/>
        <v>0</v>
      </c>
      <c r="BY36" s="120">
        <f t="shared" si="67"/>
        <v>0</v>
      </c>
      <c r="BZ36" s="120">
        <f t="shared" si="16"/>
        <v>0</v>
      </c>
      <c r="CA36" s="121">
        <f t="shared" si="68"/>
        <v>0</v>
      </c>
      <c r="CB36" s="259">
        <f>'Input Cost_MS2'!AG$19</f>
        <v>0</v>
      </c>
      <c r="CC36" s="122">
        <f t="shared" si="69"/>
        <v>0</v>
      </c>
      <c r="CD36" s="123">
        <f>BQ36*(1+'Input Cost_MS2'!$AG28)</f>
        <v>0</v>
      </c>
      <c r="CE36" s="124">
        <f t="shared" si="92"/>
        <v>0</v>
      </c>
      <c r="CF36" s="124">
        <f t="shared" si="92"/>
        <v>0</v>
      </c>
      <c r="CG36" s="119">
        <f t="shared" si="71"/>
        <v>0</v>
      </c>
      <c r="CH36" s="120">
        <f t="shared" si="72"/>
        <v>0</v>
      </c>
      <c r="CI36" s="120">
        <f t="shared" si="73"/>
        <v>0</v>
      </c>
      <c r="CJ36" s="120">
        <f t="shared" si="74"/>
        <v>0</v>
      </c>
      <c r="CK36" s="263">
        <f t="shared" si="17"/>
        <v>0</v>
      </c>
      <c r="CL36" s="120">
        <f t="shared" si="75"/>
        <v>0</v>
      </c>
      <c r="CM36" s="120">
        <f t="shared" si="18"/>
        <v>0</v>
      </c>
      <c r="CN36" s="121">
        <f t="shared" si="76"/>
        <v>0</v>
      </c>
      <c r="CO36" s="260">
        <f t="shared" si="77"/>
        <v>0</v>
      </c>
      <c r="CP36" s="126">
        <f t="shared" si="78"/>
        <v>0</v>
      </c>
      <c r="CQ36" s="127" t="str">
        <f t="shared" si="79"/>
        <v/>
      </c>
      <c r="CR36" s="128" t="str">
        <f t="shared" si="80"/>
        <v/>
      </c>
      <c r="CS36" s="128" t="str">
        <f t="shared" si="81"/>
        <v/>
      </c>
      <c r="CT36" s="129">
        <f t="shared" si="86"/>
        <v>0</v>
      </c>
      <c r="CU36" s="130">
        <f t="shared" si="86"/>
        <v>0</v>
      </c>
      <c r="CV36" s="130">
        <f t="shared" si="86"/>
        <v>0</v>
      </c>
      <c r="CW36" s="130">
        <f t="shared" si="86"/>
        <v>0</v>
      </c>
      <c r="CX36" s="130">
        <f t="shared" si="86"/>
        <v>0</v>
      </c>
      <c r="CY36" s="130">
        <f t="shared" si="86"/>
        <v>0</v>
      </c>
      <c r="CZ36" s="130">
        <f t="shared" si="20"/>
        <v>0</v>
      </c>
      <c r="DA36" s="131">
        <f t="shared" si="82"/>
        <v>0</v>
      </c>
      <c r="DB36" s="132" t="str">
        <f t="shared" si="83"/>
        <v/>
      </c>
      <c r="DC36" s="133" t="str">
        <f t="shared" si="84"/>
        <v/>
      </c>
    </row>
    <row r="37" spans="1:109">
      <c r="A37" s="199">
        <f>'Input Cost_MS2'!AH11</f>
        <v>0</v>
      </c>
      <c r="B37" s="194">
        <f>'Input Cost_MS2'!AH$13</f>
        <v>0</v>
      </c>
      <c r="C37" s="657">
        <f>'Input Cost_MS2'!AH$117/100</f>
        <v>0</v>
      </c>
      <c r="D37" s="654">
        <f>C37*(1+'Input Cost_MS2'!AH$22)</f>
        <v>0</v>
      </c>
      <c r="E37" s="197">
        <f>(Kalkulation_MS2!$AJ$26)/100</f>
        <v>0</v>
      </c>
      <c r="F37" s="197">
        <f>(Kalkulation_MS2!$AJ$35)/100</f>
        <v>0</v>
      </c>
      <c r="G37" s="119">
        <f t="shared" si="21"/>
        <v>0</v>
      </c>
      <c r="H37" s="120">
        <f t="shared" si="22"/>
        <v>0</v>
      </c>
      <c r="I37" s="120">
        <f t="shared" si="23"/>
        <v>0</v>
      </c>
      <c r="J37" s="120">
        <f t="shared" si="24"/>
        <v>0</v>
      </c>
      <c r="K37" s="120">
        <f t="shared" si="25"/>
        <v>0</v>
      </c>
      <c r="L37" s="120">
        <f t="shared" si="26"/>
        <v>0</v>
      </c>
      <c r="M37" s="120">
        <f t="shared" si="27"/>
        <v>0</v>
      </c>
      <c r="N37" s="121">
        <f t="shared" si="28"/>
        <v>0</v>
      </c>
      <c r="O37" s="259">
        <f>'Input Cost_MS2'!AH$14</f>
        <v>0</v>
      </c>
      <c r="P37" s="122">
        <f t="shared" si="29"/>
        <v>0</v>
      </c>
      <c r="Q37" s="123">
        <f>D37*(1+'Input Cost_MS2'!$AH23)</f>
        <v>0</v>
      </c>
      <c r="R37" s="124">
        <f t="shared" si="87"/>
        <v>0</v>
      </c>
      <c r="S37" s="124">
        <f t="shared" si="87"/>
        <v>0</v>
      </c>
      <c r="T37" s="119">
        <f t="shared" si="31"/>
        <v>0</v>
      </c>
      <c r="U37" s="120">
        <f t="shared" si="32"/>
        <v>0</v>
      </c>
      <c r="V37" s="120">
        <f t="shared" si="33"/>
        <v>0</v>
      </c>
      <c r="W37" s="120">
        <f t="shared" si="34"/>
        <v>0</v>
      </c>
      <c r="X37" s="120">
        <f t="shared" si="7"/>
        <v>0</v>
      </c>
      <c r="Y37" s="120">
        <f t="shared" si="35"/>
        <v>0</v>
      </c>
      <c r="Z37" s="120">
        <f t="shared" si="8"/>
        <v>0</v>
      </c>
      <c r="AA37" s="121">
        <f t="shared" si="36"/>
        <v>0</v>
      </c>
      <c r="AB37" s="259">
        <f>'Input Cost_MS2'!AH$15</f>
        <v>0</v>
      </c>
      <c r="AC37" s="122">
        <f t="shared" si="37"/>
        <v>0</v>
      </c>
      <c r="AD37" s="123">
        <f>Q37*(1+'Input Cost_MS2'!$AH24)</f>
        <v>0</v>
      </c>
      <c r="AE37" s="124">
        <f t="shared" si="88"/>
        <v>0</v>
      </c>
      <c r="AF37" s="124">
        <f t="shared" si="88"/>
        <v>0</v>
      </c>
      <c r="AG37" s="119">
        <f t="shared" si="39"/>
        <v>0</v>
      </c>
      <c r="AH37" s="120">
        <f t="shared" si="40"/>
        <v>0</v>
      </c>
      <c r="AI37" s="120">
        <f t="shared" si="41"/>
        <v>0</v>
      </c>
      <c r="AJ37" s="120">
        <f t="shared" si="42"/>
        <v>0</v>
      </c>
      <c r="AK37" s="120">
        <f t="shared" si="9"/>
        <v>0</v>
      </c>
      <c r="AL37" s="120">
        <f t="shared" si="43"/>
        <v>0</v>
      </c>
      <c r="AM37" s="125">
        <f t="shared" si="10"/>
        <v>0</v>
      </c>
      <c r="AN37" s="121">
        <f t="shared" si="44"/>
        <v>0</v>
      </c>
      <c r="AO37" s="259">
        <f>'Input Cost_MS2'!AH$16</f>
        <v>0</v>
      </c>
      <c r="AP37" s="122">
        <f t="shared" si="45"/>
        <v>0</v>
      </c>
      <c r="AQ37" s="123">
        <f>AD37*(1+'Input Cost_MS2'!$AH25)</f>
        <v>0</v>
      </c>
      <c r="AR37" s="124">
        <f t="shared" si="89"/>
        <v>0</v>
      </c>
      <c r="AS37" s="124">
        <f t="shared" si="89"/>
        <v>0</v>
      </c>
      <c r="AT37" s="119">
        <f t="shared" si="47"/>
        <v>0</v>
      </c>
      <c r="AU37" s="120">
        <f t="shared" si="48"/>
        <v>0</v>
      </c>
      <c r="AV37" s="120">
        <f t="shared" si="49"/>
        <v>0</v>
      </c>
      <c r="AW37" s="120">
        <f t="shared" si="50"/>
        <v>0</v>
      </c>
      <c r="AX37" s="120">
        <f t="shared" si="11"/>
        <v>0</v>
      </c>
      <c r="AY37" s="120">
        <f t="shared" si="51"/>
        <v>0</v>
      </c>
      <c r="AZ37" s="120">
        <f t="shared" si="12"/>
        <v>0</v>
      </c>
      <c r="BA37" s="121">
        <f t="shared" si="52"/>
        <v>0</v>
      </c>
      <c r="BB37" s="259">
        <f>'Input Cost_MS2'!AH$17</f>
        <v>0</v>
      </c>
      <c r="BC37" s="122">
        <f t="shared" si="53"/>
        <v>0</v>
      </c>
      <c r="BD37" s="123">
        <f>AQ37*(1+'Input Cost_MS2'!$AH26)</f>
        <v>0</v>
      </c>
      <c r="BE37" s="124">
        <f t="shared" si="90"/>
        <v>0</v>
      </c>
      <c r="BF37" s="124">
        <f t="shared" si="90"/>
        <v>0</v>
      </c>
      <c r="BG37" s="119">
        <f t="shared" si="55"/>
        <v>0</v>
      </c>
      <c r="BH37" s="120">
        <f t="shared" si="56"/>
        <v>0</v>
      </c>
      <c r="BI37" s="120">
        <f t="shared" si="57"/>
        <v>0</v>
      </c>
      <c r="BJ37" s="120">
        <f t="shared" si="58"/>
        <v>0</v>
      </c>
      <c r="BK37" s="263">
        <f t="shared" si="13"/>
        <v>0</v>
      </c>
      <c r="BL37" s="120">
        <f t="shared" si="59"/>
        <v>0</v>
      </c>
      <c r="BM37" s="120">
        <f t="shared" si="14"/>
        <v>0</v>
      </c>
      <c r="BN37" s="121">
        <f t="shared" si="60"/>
        <v>0</v>
      </c>
      <c r="BO37" s="259">
        <f>'Input Cost_MS2'!AH$18</f>
        <v>0</v>
      </c>
      <c r="BP37" s="122">
        <f t="shared" si="61"/>
        <v>0</v>
      </c>
      <c r="BQ37" s="123">
        <f>BD37*(1+'Input Cost_MS2'!$AH27)</f>
        <v>0</v>
      </c>
      <c r="BR37" s="124">
        <f t="shared" si="91"/>
        <v>0</v>
      </c>
      <c r="BS37" s="124">
        <f t="shared" si="91"/>
        <v>0</v>
      </c>
      <c r="BT37" s="119">
        <f t="shared" si="63"/>
        <v>0</v>
      </c>
      <c r="BU37" s="120">
        <f t="shared" si="64"/>
        <v>0</v>
      </c>
      <c r="BV37" s="120">
        <f t="shared" si="65"/>
        <v>0</v>
      </c>
      <c r="BW37" s="120">
        <f t="shared" si="66"/>
        <v>0</v>
      </c>
      <c r="BX37" s="263">
        <f t="shared" si="15"/>
        <v>0</v>
      </c>
      <c r="BY37" s="120">
        <f t="shared" si="67"/>
        <v>0</v>
      </c>
      <c r="BZ37" s="120">
        <f t="shared" si="16"/>
        <v>0</v>
      </c>
      <c r="CA37" s="121">
        <f t="shared" si="68"/>
        <v>0</v>
      </c>
      <c r="CB37" s="259">
        <f>'Input Cost_MS2'!AH$19</f>
        <v>0</v>
      </c>
      <c r="CC37" s="122">
        <f t="shared" si="69"/>
        <v>0</v>
      </c>
      <c r="CD37" s="123">
        <f>BQ37*(1+'Input Cost_MS2'!$AH28)</f>
        <v>0</v>
      </c>
      <c r="CE37" s="124">
        <f t="shared" si="92"/>
        <v>0</v>
      </c>
      <c r="CF37" s="124">
        <f t="shared" si="92"/>
        <v>0</v>
      </c>
      <c r="CG37" s="119">
        <f t="shared" si="71"/>
        <v>0</v>
      </c>
      <c r="CH37" s="120">
        <f t="shared" si="72"/>
        <v>0</v>
      </c>
      <c r="CI37" s="120">
        <f t="shared" si="73"/>
        <v>0</v>
      </c>
      <c r="CJ37" s="120">
        <f t="shared" si="74"/>
        <v>0</v>
      </c>
      <c r="CK37" s="263">
        <f t="shared" si="17"/>
        <v>0</v>
      </c>
      <c r="CL37" s="120">
        <f t="shared" si="75"/>
        <v>0</v>
      </c>
      <c r="CM37" s="120">
        <f t="shared" si="18"/>
        <v>0</v>
      </c>
      <c r="CN37" s="121">
        <f t="shared" si="76"/>
        <v>0</v>
      </c>
      <c r="CO37" s="260">
        <f t="shared" si="77"/>
        <v>0</v>
      </c>
      <c r="CP37" s="126">
        <f t="shared" si="78"/>
        <v>0</v>
      </c>
      <c r="CQ37" s="127" t="str">
        <f t="shared" si="79"/>
        <v/>
      </c>
      <c r="CR37" s="128" t="str">
        <f t="shared" si="80"/>
        <v/>
      </c>
      <c r="CS37" s="128" t="str">
        <f t="shared" si="81"/>
        <v/>
      </c>
      <c r="CT37" s="129">
        <f t="shared" si="86"/>
        <v>0</v>
      </c>
      <c r="CU37" s="130">
        <f t="shared" si="86"/>
        <v>0</v>
      </c>
      <c r="CV37" s="130">
        <f t="shared" si="86"/>
        <v>0</v>
      </c>
      <c r="CW37" s="130">
        <f t="shared" si="86"/>
        <v>0</v>
      </c>
      <c r="CX37" s="130">
        <f t="shared" si="86"/>
        <v>0</v>
      </c>
      <c r="CY37" s="130">
        <f t="shared" si="86"/>
        <v>0</v>
      </c>
      <c r="CZ37" s="130">
        <f t="shared" si="20"/>
        <v>0</v>
      </c>
      <c r="DA37" s="131">
        <f t="shared" si="82"/>
        <v>0</v>
      </c>
      <c r="DB37" s="132" t="str">
        <f t="shared" si="83"/>
        <v/>
      </c>
      <c r="DC37" s="133" t="str">
        <f t="shared" si="84"/>
        <v/>
      </c>
    </row>
    <row r="38" spans="1:109">
      <c r="A38" s="199">
        <f>'Input Cost_MS2'!AI11</f>
        <v>0</v>
      </c>
      <c r="B38" s="194">
        <f>'Input Cost_MS2'!AI$13</f>
        <v>0</v>
      </c>
      <c r="C38" s="657">
        <f>'Input Cost_MS2'!AI$117/100</f>
        <v>0</v>
      </c>
      <c r="D38" s="654">
        <f>C38*(1+'Input Cost_MS2'!AI$22)</f>
        <v>0</v>
      </c>
      <c r="E38" s="197">
        <f>(Kalkulation_MS2!$AK$26)/100</f>
        <v>0</v>
      </c>
      <c r="F38" s="197">
        <f>(Kalkulation_MS2!$AK$35)/100</f>
        <v>0</v>
      </c>
      <c r="G38" s="119">
        <f t="shared" si="21"/>
        <v>0</v>
      </c>
      <c r="H38" s="120">
        <f t="shared" si="22"/>
        <v>0</v>
      </c>
      <c r="I38" s="120">
        <f t="shared" si="23"/>
        <v>0</v>
      </c>
      <c r="J38" s="120">
        <f t="shared" si="24"/>
        <v>0</v>
      </c>
      <c r="K38" s="120">
        <f t="shared" si="25"/>
        <v>0</v>
      </c>
      <c r="L38" s="120">
        <f t="shared" si="26"/>
        <v>0</v>
      </c>
      <c r="M38" s="120">
        <f t="shared" si="27"/>
        <v>0</v>
      </c>
      <c r="N38" s="121">
        <f t="shared" si="28"/>
        <v>0</v>
      </c>
      <c r="O38" s="259">
        <f>'Input Cost_MS2'!AI$14</f>
        <v>0</v>
      </c>
      <c r="P38" s="122">
        <f t="shared" si="29"/>
        <v>0</v>
      </c>
      <c r="Q38" s="123">
        <f>D38*(1+'Input Cost_MS2'!$AI23)</f>
        <v>0</v>
      </c>
      <c r="R38" s="124">
        <f t="shared" si="87"/>
        <v>0</v>
      </c>
      <c r="S38" s="124">
        <f t="shared" si="87"/>
        <v>0</v>
      </c>
      <c r="T38" s="119">
        <f t="shared" si="31"/>
        <v>0</v>
      </c>
      <c r="U38" s="120">
        <f t="shared" si="32"/>
        <v>0</v>
      </c>
      <c r="V38" s="120">
        <f t="shared" si="33"/>
        <v>0</v>
      </c>
      <c r="W38" s="120">
        <f t="shared" si="34"/>
        <v>0</v>
      </c>
      <c r="X38" s="120">
        <f t="shared" si="7"/>
        <v>0</v>
      </c>
      <c r="Y38" s="120">
        <f t="shared" si="35"/>
        <v>0</v>
      </c>
      <c r="Z38" s="120">
        <f t="shared" si="8"/>
        <v>0</v>
      </c>
      <c r="AA38" s="121">
        <f t="shared" si="36"/>
        <v>0</v>
      </c>
      <c r="AB38" s="259">
        <f>'Input Cost_MS2'!AI$15</f>
        <v>0</v>
      </c>
      <c r="AC38" s="122">
        <f t="shared" si="37"/>
        <v>0</v>
      </c>
      <c r="AD38" s="123">
        <f>Q38*(1+'Input Cost_MS2'!$AI24)</f>
        <v>0</v>
      </c>
      <c r="AE38" s="124">
        <f t="shared" si="88"/>
        <v>0</v>
      </c>
      <c r="AF38" s="124">
        <f t="shared" si="88"/>
        <v>0</v>
      </c>
      <c r="AG38" s="119">
        <f t="shared" si="39"/>
        <v>0</v>
      </c>
      <c r="AH38" s="120">
        <f t="shared" si="40"/>
        <v>0</v>
      </c>
      <c r="AI38" s="120">
        <f t="shared" si="41"/>
        <v>0</v>
      </c>
      <c r="AJ38" s="120">
        <f t="shared" si="42"/>
        <v>0</v>
      </c>
      <c r="AK38" s="120">
        <f t="shared" si="9"/>
        <v>0</v>
      </c>
      <c r="AL38" s="120">
        <f t="shared" si="43"/>
        <v>0</v>
      </c>
      <c r="AM38" s="125">
        <f t="shared" si="10"/>
        <v>0</v>
      </c>
      <c r="AN38" s="121">
        <f t="shared" si="44"/>
        <v>0</v>
      </c>
      <c r="AO38" s="259">
        <f>'Input Cost_MS2'!AI$16</f>
        <v>0</v>
      </c>
      <c r="AP38" s="122">
        <f t="shared" si="45"/>
        <v>0</v>
      </c>
      <c r="AQ38" s="123">
        <f>AD38*(1+'Input Cost_MS2'!$AI25)</f>
        <v>0</v>
      </c>
      <c r="AR38" s="124">
        <f t="shared" si="89"/>
        <v>0</v>
      </c>
      <c r="AS38" s="124">
        <f t="shared" si="89"/>
        <v>0</v>
      </c>
      <c r="AT38" s="119">
        <f t="shared" si="47"/>
        <v>0</v>
      </c>
      <c r="AU38" s="120">
        <f t="shared" si="48"/>
        <v>0</v>
      </c>
      <c r="AV38" s="120">
        <f t="shared" si="49"/>
        <v>0</v>
      </c>
      <c r="AW38" s="120">
        <f t="shared" si="50"/>
        <v>0</v>
      </c>
      <c r="AX38" s="120">
        <f t="shared" si="11"/>
        <v>0</v>
      </c>
      <c r="AY38" s="120">
        <f t="shared" si="51"/>
        <v>0</v>
      </c>
      <c r="AZ38" s="120">
        <f t="shared" si="12"/>
        <v>0</v>
      </c>
      <c r="BA38" s="121">
        <f t="shared" si="52"/>
        <v>0</v>
      </c>
      <c r="BB38" s="259">
        <f>'Input Cost_MS2'!AI$17</f>
        <v>0</v>
      </c>
      <c r="BC38" s="122">
        <f t="shared" si="53"/>
        <v>0</v>
      </c>
      <c r="BD38" s="123">
        <f>AQ38*(1+'Input Cost_MS2'!$AI26)</f>
        <v>0</v>
      </c>
      <c r="BE38" s="124">
        <f t="shared" si="90"/>
        <v>0</v>
      </c>
      <c r="BF38" s="124">
        <f t="shared" si="90"/>
        <v>0</v>
      </c>
      <c r="BG38" s="119">
        <f t="shared" si="55"/>
        <v>0</v>
      </c>
      <c r="BH38" s="120">
        <f t="shared" si="56"/>
        <v>0</v>
      </c>
      <c r="BI38" s="120">
        <f t="shared" si="57"/>
        <v>0</v>
      </c>
      <c r="BJ38" s="120">
        <f t="shared" si="58"/>
        <v>0</v>
      </c>
      <c r="BK38" s="263">
        <f t="shared" si="13"/>
        <v>0</v>
      </c>
      <c r="BL38" s="120">
        <f t="shared" si="59"/>
        <v>0</v>
      </c>
      <c r="BM38" s="120">
        <f t="shared" si="14"/>
        <v>0</v>
      </c>
      <c r="BN38" s="121">
        <f t="shared" si="60"/>
        <v>0</v>
      </c>
      <c r="BO38" s="259">
        <f>'Input Cost_MS2'!AI$18</f>
        <v>0</v>
      </c>
      <c r="BP38" s="122">
        <f t="shared" si="61"/>
        <v>0</v>
      </c>
      <c r="BQ38" s="123">
        <f>BD38*(1+'Input Cost_MS2'!$AI27)</f>
        <v>0</v>
      </c>
      <c r="BR38" s="124">
        <f t="shared" si="91"/>
        <v>0</v>
      </c>
      <c r="BS38" s="124">
        <f t="shared" si="91"/>
        <v>0</v>
      </c>
      <c r="BT38" s="119">
        <f t="shared" si="63"/>
        <v>0</v>
      </c>
      <c r="BU38" s="120">
        <f t="shared" si="64"/>
        <v>0</v>
      </c>
      <c r="BV38" s="120">
        <f t="shared" si="65"/>
        <v>0</v>
      </c>
      <c r="BW38" s="120">
        <f t="shared" si="66"/>
        <v>0</v>
      </c>
      <c r="BX38" s="263">
        <f t="shared" si="15"/>
        <v>0</v>
      </c>
      <c r="BY38" s="120">
        <f t="shared" si="67"/>
        <v>0</v>
      </c>
      <c r="BZ38" s="120">
        <f t="shared" si="16"/>
        <v>0</v>
      </c>
      <c r="CA38" s="121">
        <f t="shared" si="68"/>
        <v>0</v>
      </c>
      <c r="CB38" s="259">
        <f>'Input Cost_MS2'!AI$19</f>
        <v>0</v>
      </c>
      <c r="CC38" s="122">
        <f t="shared" si="69"/>
        <v>0</v>
      </c>
      <c r="CD38" s="123">
        <f>BQ38*(1+'Input Cost_MS2'!$AI28)</f>
        <v>0</v>
      </c>
      <c r="CE38" s="124">
        <f t="shared" si="92"/>
        <v>0</v>
      </c>
      <c r="CF38" s="124">
        <f t="shared" si="92"/>
        <v>0</v>
      </c>
      <c r="CG38" s="119">
        <f t="shared" si="71"/>
        <v>0</v>
      </c>
      <c r="CH38" s="120">
        <f t="shared" si="72"/>
        <v>0</v>
      </c>
      <c r="CI38" s="120">
        <f t="shared" si="73"/>
        <v>0</v>
      </c>
      <c r="CJ38" s="120">
        <f t="shared" si="74"/>
        <v>0</v>
      </c>
      <c r="CK38" s="263">
        <f t="shared" si="17"/>
        <v>0</v>
      </c>
      <c r="CL38" s="120">
        <f t="shared" si="75"/>
        <v>0</v>
      </c>
      <c r="CM38" s="120">
        <f t="shared" si="18"/>
        <v>0</v>
      </c>
      <c r="CN38" s="121">
        <f t="shared" si="76"/>
        <v>0</v>
      </c>
      <c r="CO38" s="260">
        <f t="shared" si="77"/>
        <v>0</v>
      </c>
      <c r="CP38" s="126">
        <f t="shared" si="78"/>
        <v>0</v>
      </c>
      <c r="CQ38" s="127" t="str">
        <f t="shared" si="79"/>
        <v/>
      </c>
      <c r="CR38" s="128" t="str">
        <f t="shared" si="80"/>
        <v/>
      </c>
      <c r="CS38" s="128" t="str">
        <f t="shared" si="81"/>
        <v/>
      </c>
      <c r="CT38" s="129">
        <f t="shared" si="86"/>
        <v>0</v>
      </c>
      <c r="CU38" s="130">
        <f t="shared" si="86"/>
        <v>0</v>
      </c>
      <c r="CV38" s="130">
        <f t="shared" si="86"/>
        <v>0</v>
      </c>
      <c r="CW38" s="130">
        <f t="shared" si="86"/>
        <v>0</v>
      </c>
      <c r="CX38" s="130">
        <f t="shared" si="86"/>
        <v>0</v>
      </c>
      <c r="CY38" s="130">
        <f t="shared" si="86"/>
        <v>0</v>
      </c>
      <c r="CZ38" s="130">
        <f t="shared" si="20"/>
        <v>0</v>
      </c>
      <c r="DA38" s="131">
        <f t="shared" si="82"/>
        <v>0</v>
      </c>
      <c r="DB38" s="132" t="str">
        <f t="shared" si="83"/>
        <v/>
      </c>
      <c r="DC38" s="133" t="str">
        <f t="shared" si="84"/>
        <v/>
      </c>
    </row>
    <row r="39" spans="1:109">
      <c r="A39" s="199">
        <f>'Input Cost_MS2'!AJ11</f>
        <v>0</v>
      </c>
      <c r="B39" s="194">
        <f>'Input Cost_MS2'!AJ$13</f>
        <v>0</v>
      </c>
      <c r="C39" s="657">
        <f>'Input Cost_MS2'!AJ$117/100</f>
        <v>0</v>
      </c>
      <c r="D39" s="654">
        <f>C39*(1+'Input Cost_MS2'!AJ$22)</f>
        <v>0</v>
      </c>
      <c r="E39" s="197">
        <f>(Kalkulation_MS2!$AL$26)/100</f>
        <v>0</v>
      </c>
      <c r="F39" s="197">
        <f>(Kalkulation_MS2!$AL$35)/100</f>
        <v>0</v>
      </c>
      <c r="G39" s="119">
        <f t="shared" si="21"/>
        <v>0</v>
      </c>
      <c r="H39" s="120">
        <f t="shared" si="22"/>
        <v>0</v>
      </c>
      <c r="I39" s="120">
        <f t="shared" si="23"/>
        <v>0</v>
      </c>
      <c r="J39" s="120">
        <f t="shared" si="24"/>
        <v>0</v>
      </c>
      <c r="K39" s="120">
        <f t="shared" si="25"/>
        <v>0</v>
      </c>
      <c r="L39" s="120">
        <f t="shared" si="26"/>
        <v>0</v>
      </c>
      <c r="M39" s="120">
        <f t="shared" si="27"/>
        <v>0</v>
      </c>
      <c r="N39" s="121">
        <f t="shared" si="28"/>
        <v>0</v>
      </c>
      <c r="O39" s="259">
        <f>'Input Cost_MS2'!AJ$14</f>
        <v>0</v>
      </c>
      <c r="P39" s="122">
        <f t="shared" si="29"/>
        <v>0</v>
      </c>
      <c r="Q39" s="123">
        <f>D39*(1+'Input Cost_MS2'!$AJ23)</f>
        <v>0</v>
      </c>
      <c r="R39" s="124">
        <f t="shared" si="87"/>
        <v>0</v>
      </c>
      <c r="S39" s="124">
        <f t="shared" si="87"/>
        <v>0</v>
      </c>
      <c r="T39" s="119">
        <f t="shared" si="31"/>
        <v>0</v>
      </c>
      <c r="U39" s="120">
        <f t="shared" si="32"/>
        <v>0</v>
      </c>
      <c r="V39" s="120">
        <f t="shared" si="33"/>
        <v>0</v>
      </c>
      <c r="W39" s="120">
        <f t="shared" si="34"/>
        <v>0</v>
      </c>
      <c r="X39" s="120">
        <f t="shared" si="7"/>
        <v>0</v>
      </c>
      <c r="Y39" s="120">
        <f t="shared" si="35"/>
        <v>0</v>
      </c>
      <c r="Z39" s="120">
        <f t="shared" si="8"/>
        <v>0</v>
      </c>
      <c r="AA39" s="121">
        <f t="shared" si="36"/>
        <v>0</v>
      </c>
      <c r="AB39" s="259">
        <f>'Input Cost_MS2'!AJ$15</f>
        <v>0</v>
      </c>
      <c r="AC39" s="122">
        <f t="shared" si="37"/>
        <v>0</v>
      </c>
      <c r="AD39" s="123">
        <f>Q39*(1+'Input Cost_MS2'!$AJ24)</f>
        <v>0</v>
      </c>
      <c r="AE39" s="124">
        <f t="shared" si="88"/>
        <v>0</v>
      </c>
      <c r="AF39" s="124">
        <f t="shared" si="88"/>
        <v>0</v>
      </c>
      <c r="AG39" s="119">
        <f t="shared" si="39"/>
        <v>0</v>
      </c>
      <c r="AH39" s="120">
        <f t="shared" si="40"/>
        <v>0</v>
      </c>
      <c r="AI39" s="120">
        <f t="shared" si="41"/>
        <v>0</v>
      </c>
      <c r="AJ39" s="120">
        <f t="shared" si="42"/>
        <v>0</v>
      </c>
      <c r="AK39" s="120">
        <f t="shared" si="9"/>
        <v>0</v>
      </c>
      <c r="AL39" s="120">
        <f t="shared" si="43"/>
        <v>0</v>
      </c>
      <c r="AM39" s="125">
        <f t="shared" si="10"/>
        <v>0</v>
      </c>
      <c r="AN39" s="121">
        <f t="shared" si="44"/>
        <v>0</v>
      </c>
      <c r="AO39" s="259">
        <f>'Input Cost_MS2'!AJ$16</f>
        <v>0</v>
      </c>
      <c r="AP39" s="122">
        <f t="shared" si="45"/>
        <v>0</v>
      </c>
      <c r="AQ39" s="123">
        <f>AD39*(1+'Input Cost_MS2'!$AJ25)</f>
        <v>0</v>
      </c>
      <c r="AR39" s="124">
        <f t="shared" si="89"/>
        <v>0</v>
      </c>
      <c r="AS39" s="124">
        <f t="shared" si="89"/>
        <v>0</v>
      </c>
      <c r="AT39" s="119">
        <f t="shared" si="47"/>
        <v>0</v>
      </c>
      <c r="AU39" s="120">
        <f t="shared" si="48"/>
        <v>0</v>
      </c>
      <c r="AV39" s="120">
        <f t="shared" si="49"/>
        <v>0</v>
      </c>
      <c r="AW39" s="120">
        <f t="shared" si="50"/>
        <v>0</v>
      </c>
      <c r="AX39" s="120">
        <f t="shared" si="11"/>
        <v>0</v>
      </c>
      <c r="AY39" s="120">
        <f t="shared" si="51"/>
        <v>0</v>
      </c>
      <c r="AZ39" s="120">
        <f t="shared" si="12"/>
        <v>0</v>
      </c>
      <c r="BA39" s="121">
        <f t="shared" si="52"/>
        <v>0</v>
      </c>
      <c r="BB39" s="259">
        <f>'Input Cost_MS2'!AJ$17</f>
        <v>0</v>
      </c>
      <c r="BC39" s="122">
        <f t="shared" si="53"/>
        <v>0</v>
      </c>
      <c r="BD39" s="123">
        <f>AQ39*(1+'Input Cost_MS2'!$AJ26)</f>
        <v>0</v>
      </c>
      <c r="BE39" s="124">
        <f t="shared" si="90"/>
        <v>0</v>
      </c>
      <c r="BF39" s="124">
        <f t="shared" si="90"/>
        <v>0</v>
      </c>
      <c r="BG39" s="119">
        <f t="shared" si="55"/>
        <v>0</v>
      </c>
      <c r="BH39" s="120">
        <f t="shared" si="56"/>
        <v>0</v>
      </c>
      <c r="BI39" s="120">
        <f t="shared" si="57"/>
        <v>0</v>
      </c>
      <c r="BJ39" s="120">
        <f t="shared" si="58"/>
        <v>0</v>
      </c>
      <c r="BK39" s="263">
        <f t="shared" si="13"/>
        <v>0</v>
      </c>
      <c r="BL39" s="120">
        <f t="shared" si="59"/>
        <v>0</v>
      </c>
      <c r="BM39" s="120">
        <f t="shared" si="14"/>
        <v>0</v>
      </c>
      <c r="BN39" s="121">
        <f t="shared" si="60"/>
        <v>0</v>
      </c>
      <c r="BO39" s="259">
        <f>'Input Cost_MS2'!AJ$18</f>
        <v>0</v>
      </c>
      <c r="BP39" s="122">
        <f t="shared" si="61"/>
        <v>0</v>
      </c>
      <c r="BQ39" s="123">
        <f>BD39*(1+'Input Cost_MS2'!$AJ27)</f>
        <v>0</v>
      </c>
      <c r="BR39" s="124">
        <f t="shared" si="91"/>
        <v>0</v>
      </c>
      <c r="BS39" s="124">
        <f t="shared" si="91"/>
        <v>0</v>
      </c>
      <c r="BT39" s="119">
        <f t="shared" si="63"/>
        <v>0</v>
      </c>
      <c r="BU39" s="120">
        <f t="shared" si="64"/>
        <v>0</v>
      </c>
      <c r="BV39" s="120">
        <f t="shared" si="65"/>
        <v>0</v>
      </c>
      <c r="BW39" s="120">
        <f t="shared" si="66"/>
        <v>0</v>
      </c>
      <c r="BX39" s="263">
        <f t="shared" si="15"/>
        <v>0</v>
      </c>
      <c r="BY39" s="120">
        <f t="shared" si="67"/>
        <v>0</v>
      </c>
      <c r="BZ39" s="120">
        <f t="shared" si="16"/>
        <v>0</v>
      </c>
      <c r="CA39" s="121">
        <f t="shared" si="68"/>
        <v>0</v>
      </c>
      <c r="CB39" s="259">
        <f>'Input Cost_MS2'!AJ$19</f>
        <v>0</v>
      </c>
      <c r="CC39" s="122">
        <f t="shared" si="69"/>
        <v>0</v>
      </c>
      <c r="CD39" s="123">
        <f>BQ39*(1+'Input Cost_MS2'!$AJ28)</f>
        <v>0</v>
      </c>
      <c r="CE39" s="124">
        <f t="shared" si="92"/>
        <v>0</v>
      </c>
      <c r="CF39" s="124">
        <f t="shared" si="92"/>
        <v>0</v>
      </c>
      <c r="CG39" s="119">
        <f t="shared" si="71"/>
        <v>0</v>
      </c>
      <c r="CH39" s="120">
        <f t="shared" si="72"/>
        <v>0</v>
      </c>
      <c r="CI39" s="120">
        <f t="shared" si="73"/>
        <v>0</v>
      </c>
      <c r="CJ39" s="120">
        <f t="shared" si="74"/>
        <v>0</v>
      </c>
      <c r="CK39" s="263">
        <f t="shared" si="17"/>
        <v>0</v>
      </c>
      <c r="CL39" s="120">
        <f t="shared" si="75"/>
        <v>0</v>
      </c>
      <c r="CM39" s="120">
        <f t="shared" si="18"/>
        <v>0</v>
      </c>
      <c r="CN39" s="121">
        <f t="shared" si="76"/>
        <v>0</v>
      </c>
      <c r="CO39" s="260">
        <f t="shared" si="77"/>
        <v>0</v>
      </c>
      <c r="CP39" s="126">
        <f t="shared" si="78"/>
        <v>0</v>
      </c>
      <c r="CQ39" s="127" t="str">
        <f t="shared" si="79"/>
        <v/>
      </c>
      <c r="CR39" s="128" t="str">
        <f t="shared" si="80"/>
        <v/>
      </c>
      <c r="CS39" s="128" t="str">
        <f t="shared" si="81"/>
        <v/>
      </c>
      <c r="CT39" s="129">
        <f t="shared" si="86"/>
        <v>0</v>
      </c>
      <c r="CU39" s="130">
        <f t="shared" si="86"/>
        <v>0</v>
      </c>
      <c r="CV39" s="130">
        <f t="shared" si="86"/>
        <v>0</v>
      </c>
      <c r="CW39" s="130">
        <f t="shared" si="86"/>
        <v>0</v>
      </c>
      <c r="CX39" s="130">
        <f t="shared" si="86"/>
        <v>0</v>
      </c>
      <c r="CY39" s="130">
        <f t="shared" si="86"/>
        <v>0</v>
      </c>
      <c r="CZ39" s="130">
        <f t="shared" si="20"/>
        <v>0</v>
      </c>
      <c r="DA39" s="131">
        <f t="shared" si="82"/>
        <v>0</v>
      </c>
      <c r="DB39" s="132" t="str">
        <f t="shared" si="83"/>
        <v/>
      </c>
      <c r="DC39" s="133" t="str">
        <f t="shared" si="84"/>
        <v/>
      </c>
    </row>
    <row r="40" spans="1:109">
      <c r="A40" s="199">
        <f>'Input Cost_MS2'!AK11</f>
        <v>0</v>
      </c>
      <c r="B40" s="194">
        <f>'Input Cost_MS2'!AK$13</f>
        <v>0</v>
      </c>
      <c r="C40" s="657">
        <f>'Input Cost_MS2'!AK$117/100</f>
        <v>0</v>
      </c>
      <c r="D40" s="654">
        <f>C40*(1+'Input Cost_MS2'!AK$22)</f>
        <v>0</v>
      </c>
      <c r="E40" s="197">
        <f>(Kalkulation_MS2!$AM$26)/100</f>
        <v>0</v>
      </c>
      <c r="F40" s="197">
        <f>(Kalkulation_MS2!$AM$35)/100</f>
        <v>0</v>
      </c>
      <c r="G40" s="119">
        <f t="shared" si="21"/>
        <v>0</v>
      </c>
      <c r="H40" s="120">
        <f t="shared" si="22"/>
        <v>0</v>
      </c>
      <c r="I40" s="120">
        <f t="shared" si="23"/>
        <v>0</v>
      </c>
      <c r="J40" s="120">
        <f t="shared" si="24"/>
        <v>0</v>
      </c>
      <c r="K40" s="120">
        <f t="shared" si="25"/>
        <v>0</v>
      </c>
      <c r="L40" s="120">
        <f t="shared" si="26"/>
        <v>0</v>
      </c>
      <c r="M40" s="120">
        <f t="shared" si="27"/>
        <v>0</v>
      </c>
      <c r="N40" s="121">
        <f t="shared" si="28"/>
        <v>0</v>
      </c>
      <c r="O40" s="259">
        <f>'Input Cost_MS2'!AK$14</f>
        <v>0</v>
      </c>
      <c r="P40" s="122">
        <f t="shared" si="29"/>
        <v>0</v>
      </c>
      <c r="Q40" s="123">
        <f>D40*(1+'Input Cost_MS2'!$AK23)</f>
        <v>0</v>
      </c>
      <c r="R40" s="124">
        <f t="shared" si="87"/>
        <v>0</v>
      </c>
      <c r="S40" s="124">
        <f t="shared" si="87"/>
        <v>0</v>
      </c>
      <c r="T40" s="119">
        <f t="shared" si="31"/>
        <v>0</v>
      </c>
      <c r="U40" s="120">
        <f t="shared" si="32"/>
        <v>0</v>
      </c>
      <c r="V40" s="120">
        <f t="shared" si="33"/>
        <v>0</v>
      </c>
      <c r="W40" s="120">
        <f t="shared" si="34"/>
        <v>0</v>
      </c>
      <c r="X40" s="120">
        <f t="shared" si="7"/>
        <v>0</v>
      </c>
      <c r="Y40" s="120">
        <f t="shared" si="35"/>
        <v>0</v>
      </c>
      <c r="Z40" s="120">
        <f t="shared" si="8"/>
        <v>0</v>
      </c>
      <c r="AA40" s="121">
        <f t="shared" si="36"/>
        <v>0</v>
      </c>
      <c r="AB40" s="259">
        <f>'Input Cost_MS2'!AK$15</f>
        <v>0</v>
      </c>
      <c r="AC40" s="122">
        <f t="shared" si="37"/>
        <v>0</v>
      </c>
      <c r="AD40" s="123">
        <f>Q40*(1+'Input Cost_MS2'!$AK24)</f>
        <v>0</v>
      </c>
      <c r="AE40" s="124">
        <f t="shared" si="88"/>
        <v>0</v>
      </c>
      <c r="AF40" s="124">
        <f t="shared" si="88"/>
        <v>0</v>
      </c>
      <c r="AG40" s="119">
        <f t="shared" si="39"/>
        <v>0</v>
      </c>
      <c r="AH40" s="120">
        <f t="shared" si="40"/>
        <v>0</v>
      </c>
      <c r="AI40" s="120">
        <f t="shared" si="41"/>
        <v>0</v>
      </c>
      <c r="AJ40" s="120">
        <f t="shared" si="42"/>
        <v>0</v>
      </c>
      <c r="AK40" s="120">
        <f t="shared" si="9"/>
        <v>0</v>
      </c>
      <c r="AL40" s="120">
        <f t="shared" si="43"/>
        <v>0</v>
      </c>
      <c r="AM40" s="125">
        <f t="shared" si="10"/>
        <v>0</v>
      </c>
      <c r="AN40" s="121">
        <f t="shared" si="44"/>
        <v>0</v>
      </c>
      <c r="AO40" s="259">
        <f>'Input Cost_MS2'!AK$16</f>
        <v>0</v>
      </c>
      <c r="AP40" s="122">
        <f t="shared" si="45"/>
        <v>0</v>
      </c>
      <c r="AQ40" s="123">
        <f>AD40*(1+'Input Cost_MS2'!$AK25)</f>
        <v>0</v>
      </c>
      <c r="AR40" s="124">
        <f t="shared" si="89"/>
        <v>0</v>
      </c>
      <c r="AS40" s="124">
        <f t="shared" si="89"/>
        <v>0</v>
      </c>
      <c r="AT40" s="119">
        <f t="shared" si="47"/>
        <v>0</v>
      </c>
      <c r="AU40" s="120">
        <f t="shared" si="48"/>
        <v>0</v>
      </c>
      <c r="AV40" s="120">
        <f t="shared" si="49"/>
        <v>0</v>
      </c>
      <c r="AW40" s="120">
        <f t="shared" si="50"/>
        <v>0</v>
      </c>
      <c r="AX40" s="120">
        <f t="shared" si="11"/>
        <v>0</v>
      </c>
      <c r="AY40" s="120">
        <f t="shared" si="51"/>
        <v>0</v>
      </c>
      <c r="AZ40" s="120">
        <f t="shared" si="12"/>
        <v>0</v>
      </c>
      <c r="BA40" s="121">
        <f t="shared" si="52"/>
        <v>0</v>
      </c>
      <c r="BB40" s="259">
        <f>'Input Cost_MS2'!AK$17</f>
        <v>0</v>
      </c>
      <c r="BC40" s="122">
        <f t="shared" si="53"/>
        <v>0</v>
      </c>
      <c r="BD40" s="123">
        <f>AQ40*(1+'Input Cost_MS2'!$AK26)</f>
        <v>0</v>
      </c>
      <c r="BE40" s="124">
        <f t="shared" si="90"/>
        <v>0</v>
      </c>
      <c r="BF40" s="124">
        <f t="shared" si="90"/>
        <v>0</v>
      </c>
      <c r="BG40" s="119">
        <f t="shared" si="55"/>
        <v>0</v>
      </c>
      <c r="BH40" s="120">
        <f t="shared" si="56"/>
        <v>0</v>
      </c>
      <c r="BI40" s="120">
        <f t="shared" si="57"/>
        <v>0</v>
      </c>
      <c r="BJ40" s="120">
        <f t="shared" si="58"/>
        <v>0</v>
      </c>
      <c r="BK40" s="263">
        <f t="shared" si="13"/>
        <v>0</v>
      </c>
      <c r="BL40" s="120">
        <f t="shared" si="59"/>
        <v>0</v>
      </c>
      <c r="BM40" s="120">
        <f t="shared" si="14"/>
        <v>0</v>
      </c>
      <c r="BN40" s="121">
        <f t="shared" si="60"/>
        <v>0</v>
      </c>
      <c r="BO40" s="259">
        <f>'Input Cost_MS2'!AK$18</f>
        <v>0</v>
      </c>
      <c r="BP40" s="122">
        <f t="shared" si="61"/>
        <v>0</v>
      </c>
      <c r="BQ40" s="123">
        <f>BD40*(1+'Input Cost_MS2'!$AK27)</f>
        <v>0</v>
      </c>
      <c r="BR40" s="124">
        <f t="shared" si="91"/>
        <v>0</v>
      </c>
      <c r="BS40" s="124">
        <f t="shared" si="91"/>
        <v>0</v>
      </c>
      <c r="BT40" s="119">
        <f t="shared" si="63"/>
        <v>0</v>
      </c>
      <c r="BU40" s="120">
        <f t="shared" si="64"/>
        <v>0</v>
      </c>
      <c r="BV40" s="120">
        <f t="shared" si="65"/>
        <v>0</v>
      </c>
      <c r="BW40" s="120">
        <f t="shared" si="66"/>
        <v>0</v>
      </c>
      <c r="BX40" s="263">
        <f t="shared" si="15"/>
        <v>0</v>
      </c>
      <c r="BY40" s="120">
        <f t="shared" si="67"/>
        <v>0</v>
      </c>
      <c r="BZ40" s="120">
        <f t="shared" si="16"/>
        <v>0</v>
      </c>
      <c r="CA40" s="121">
        <f t="shared" si="68"/>
        <v>0</v>
      </c>
      <c r="CB40" s="259">
        <f>'Input Cost_MS2'!AK$19</f>
        <v>0</v>
      </c>
      <c r="CC40" s="122">
        <f t="shared" si="69"/>
        <v>0</v>
      </c>
      <c r="CD40" s="123">
        <f>BQ40*(1+'Input Cost_MS2'!$AK28)</f>
        <v>0</v>
      </c>
      <c r="CE40" s="124">
        <f t="shared" si="92"/>
        <v>0</v>
      </c>
      <c r="CF40" s="124">
        <f t="shared" si="92"/>
        <v>0</v>
      </c>
      <c r="CG40" s="119">
        <f t="shared" si="71"/>
        <v>0</v>
      </c>
      <c r="CH40" s="120">
        <f t="shared" si="72"/>
        <v>0</v>
      </c>
      <c r="CI40" s="120">
        <f t="shared" si="73"/>
        <v>0</v>
      </c>
      <c r="CJ40" s="120">
        <f t="shared" si="74"/>
        <v>0</v>
      </c>
      <c r="CK40" s="263">
        <f t="shared" si="17"/>
        <v>0</v>
      </c>
      <c r="CL40" s="120">
        <f t="shared" si="75"/>
        <v>0</v>
      </c>
      <c r="CM40" s="120">
        <f t="shared" si="18"/>
        <v>0</v>
      </c>
      <c r="CN40" s="121">
        <f t="shared" si="76"/>
        <v>0</v>
      </c>
      <c r="CO40" s="260">
        <f t="shared" si="77"/>
        <v>0</v>
      </c>
      <c r="CP40" s="126">
        <f t="shared" si="78"/>
        <v>0</v>
      </c>
      <c r="CQ40" s="127" t="str">
        <f t="shared" si="79"/>
        <v/>
      </c>
      <c r="CR40" s="128" t="str">
        <f t="shared" si="80"/>
        <v/>
      </c>
      <c r="CS40" s="128" t="str">
        <f t="shared" si="81"/>
        <v/>
      </c>
      <c r="CT40" s="129">
        <f t="shared" si="86"/>
        <v>0</v>
      </c>
      <c r="CU40" s="130">
        <f t="shared" si="86"/>
        <v>0</v>
      </c>
      <c r="CV40" s="130">
        <f t="shared" si="86"/>
        <v>0</v>
      </c>
      <c r="CW40" s="130">
        <f t="shared" si="86"/>
        <v>0</v>
      </c>
      <c r="CX40" s="130">
        <f t="shared" si="86"/>
        <v>0</v>
      </c>
      <c r="CY40" s="130">
        <f t="shared" si="86"/>
        <v>0</v>
      </c>
      <c r="CZ40" s="130">
        <f t="shared" si="20"/>
        <v>0</v>
      </c>
      <c r="DA40" s="131">
        <f t="shared" si="82"/>
        <v>0</v>
      </c>
      <c r="DB40" s="132" t="str">
        <f t="shared" si="83"/>
        <v/>
      </c>
      <c r="DC40" s="133" t="str">
        <f t="shared" si="84"/>
        <v/>
      </c>
    </row>
    <row r="41" spans="1:109">
      <c r="A41" s="199">
        <f>'Input Cost_MS2'!AL11</f>
        <v>0</v>
      </c>
      <c r="B41" s="194">
        <f>'Input Cost_MS2'!AL$13</f>
        <v>0</v>
      </c>
      <c r="C41" s="657">
        <f>'Input Cost_MS2'!AL$117/100</f>
        <v>0</v>
      </c>
      <c r="D41" s="654">
        <f>C41*(1+'Input Cost_MS2'!AL$22)</f>
        <v>0</v>
      </c>
      <c r="E41" s="197">
        <f>(Kalkulation_MS2!$AN$26)/100</f>
        <v>0</v>
      </c>
      <c r="F41" s="197">
        <f>(Kalkulation_MS2!$AN$35)/100</f>
        <v>0</v>
      </c>
      <c r="G41" s="119">
        <f t="shared" si="21"/>
        <v>0</v>
      </c>
      <c r="H41" s="120">
        <f t="shared" si="22"/>
        <v>0</v>
      </c>
      <c r="I41" s="120">
        <f t="shared" si="23"/>
        <v>0</v>
      </c>
      <c r="J41" s="120">
        <f t="shared" si="24"/>
        <v>0</v>
      </c>
      <c r="K41" s="120">
        <f t="shared" si="25"/>
        <v>0</v>
      </c>
      <c r="L41" s="120">
        <f t="shared" si="26"/>
        <v>0</v>
      </c>
      <c r="M41" s="120">
        <f t="shared" si="27"/>
        <v>0</v>
      </c>
      <c r="N41" s="121">
        <f t="shared" si="28"/>
        <v>0</v>
      </c>
      <c r="O41" s="259">
        <f>'Input Cost_MS2'!AL$14</f>
        <v>0</v>
      </c>
      <c r="P41" s="122">
        <f t="shared" si="29"/>
        <v>0</v>
      </c>
      <c r="Q41" s="123">
        <f>D41*(1+'Input Cost_MS2'!$AL23)</f>
        <v>0</v>
      </c>
      <c r="R41" s="124">
        <f t="shared" si="87"/>
        <v>0</v>
      </c>
      <c r="S41" s="124">
        <f t="shared" si="87"/>
        <v>0</v>
      </c>
      <c r="T41" s="119">
        <f t="shared" si="31"/>
        <v>0</v>
      </c>
      <c r="U41" s="120">
        <f t="shared" si="32"/>
        <v>0</v>
      </c>
      <c r="V41" s="120">
        <f t="shared" si="33"/>
        <v>0</v>
      </c>
      <c r="W41" s="120">
        <f t="shared" si="34"/>
        <v>0</v>
      </c>
      <c r="X41" s="120">
        <f t="shared" si="7"/>
        <v>0</v>
      </c>
      <c r="Y41" s="120">
        <f t="shared" si="35"/>
        <v>0</v>
      </c>
      <c r="Z41" s="120">
        <f t="shared" si="8"/>
        <v>0</v>
      </c>
      <c r="AA41" s="121">
        <f t="shared" si="36"/>
        <v>0</v>
      </c>
      <c r="AB41" s="259">
        <f>'Input Cost_MS2'!AL$15</f>
        <v>0</v>
      </c>
      <c r="AC41" s="122">
        <f t="shared" si="37"/>
        <v>0</v>
      </c>
      <c r="AD41" s="123">
        <f>Q41*(1+'Input Cost_MS2'!$AL24)</f>
        <v>0</v>
      </c>
      <c r="AE41" s="124">
        <f t="shared" si="88"/>
        <v>0</v>
      </c>
      <c r="AF41" s="124">
        <f t="shared" si="88"/>
        <v>0</v>
      </c>
      <c r="AG41" s="119">
        <f t="shared" si="39"/>
        <v>0</v>
      </c>
      <c r="AH41" s="120">
        <f t="shared" si="40"/>
        <v>0</v>
      </c>
      <c r="AI41" s="120">
        <f t="shared" si="41"/>
        <v>0</v>
      </c>
      <c r="AJ41" s="120">
        <f t="shared" si="42"/>
        <v>0</v>
      </c>
      <c r="AK41" s="120">
        <f t="shared" si="9"/>
        <v>0</v>
      </c>
      <c r="AL41" s="120">
        <f t="shared" si="43"/>
        <v>0</v>
      </c>
      <c r="AM41" s="125">
        <f t="shared" si="10"/>
        <v>0</v>
      </c>
      <c r="AN41" s="121">
        <f t="shared" si="44"/>
        <v>0</v>
      </c>
      <c r="AO41" s="259">
        <f>'Input Cost_MS2'!AL$16</f>
        <v>0</v>
      </c>
      <c r="AP41" s="122">
        <f t="shared" si="45"/>
        <v>0</v>
      </c>
      <c r="AQ41" s="123">
        <f>AD41*(1+'Input Cost_MS2'!$AL25)</f>
        <v>0</v>
      </c>
      <c r="AR41" s="124">
        <f t="shared" si="89"/>
        <v>0</v>
      </c>
      <c r="AS41" s="124">
        <f t="shared" si="89"/>
        <v>0</v>
      </c>
      <c r="AT41" s="119">
        <f t="shared" si="47"/>
        <v>0</v>
      </c>
      <c r="AU41" s="120">
        <f t="shared" si="48"/>
        <v>0</v>
      </c>
      <c r="AV41" s="120">
        <f t="shared" si="49"/>
        <v>0</v>
      </c>
      <c r="AW41" s="120">
        <f t="shared" si="50"/>
        <v>0</v>
      </c>
      <c r="AX41" s="120">
        <f t="shared" si="11"/>
        <v>0</v>
      </c>
      <c r="AY41" s="120">
        <f t="shared" si="51"/>
        <v>0</v>
      </c>
      <c r="AZ41" s="120">
        <f t="shared" si="12"/>
        <v>0</v>
      </c>
      <c r="BA41" s="121">
        <f t="shared" si="52"/>
        <v>0</v>
      </c>
      <c r="BB41" s="259">
        <f>'Input Cost_MS2'!AL$17</f>
        <v>0</v>
      </c>
      <c r="BC41" s="122">
        <f t="shared" si="53"/>
        <v>0</v>
      </c>
      <c r="BD41" s="123">
        <f>AQ41*(1+'Input Cost_MS2'!$AL26)</f>
        <v>0</v>
      </c>
      <c r="BE41" s="124">
        <f t="shared" si="90"/>
        <v>0</v>
      </c>
      <c r="BF41" s="124">
        <f t="shared" si="90"/>
        <v>0</v>
      </c>
      <c r="BG41" s="119">
        <f t="shared" si="55"/>
        <v>0</v>
      </c>
      <c r="BH41" s="120">
        <f t="shared" si="56"/>
        <v>0</v>
      </c>
      <c r="BI41" s="120">
        <f t="shared" si="57"/>
        <v>0</v>
      </c>
      <c r="BJ41" s="120">
        <f t="shared" si="58"/>
        <v>0</v>
      </c>
      <c r="BK41" s="263">
        <f t="shared" si="13"/>
        <v>0</v>
      </c>
      <c r="BL41" s="120">
        <f t="shared" si="59"/>
        <v>0</v>
      </c>
      <c r="BM41" s="120">
        <f t="shared" si="14"/>
        <v>0</v>
      </c>
      <c r="BN41" s="121">
        <f t="shared" si="60"/>
        <v>0</v>
      </c>
      <c r="BO41" s="259">
        <f>'Input Cost_MS2'!AL$18</f>
        <v>0</v>
      </c>
      <c r="BP41" s="122">
        <f t="shared" si="61"/>
        <v>0</v>
      </c>
      <c r="BQ41" s="123">
        <f>BD41*(1+'Input Cost_MS2'!$AL27)</f>
        <v>0</v>
      </c>
      <c r="BR41" s="124">
        <f t="shared" si="91"/>
        <v>0</v>
      </c>
      <c r="BS41" s="124">
        <f t="shared" si="91"/>
        <v>0</v>
      </c>
      <c r="BT41" s="119">
        <f t="shared" si="63"/>
        <v>0</v>
      </c>
      <c r="BU41" s="120">
        <f t="shared" si="64"/>
        <v>0</v>
      </c>
      <c r="BV41" s="120">
        <f t="shared" si="65"/>
        <v>0</v>
      </c>
      <c r="BW41" s="120">
        <f t="shared" si="66"/>
        <v>0</v>
      </c>
      <c r="BX41" s="263">
        <f t="shared" si="15"/>
        <v>0</v>
      </c>
      <c r="BY41" s="120">
        <f t="shared" si="67"/>
        <v>0</v>
      </c>
      <c r="BZ41" s="120">
        <f t="shared" si="16"/>
        <v>0</v>
      </c>
      <c r="CA41" s="121">
        <f t="shared" si="68"/>
        <v>0</v>
      </c>
      <c r="CB41" s="259">
        <f>'Input Cost_MS2'!AL$19</f>
        <v>0</v>
      </c>
      <c r="CC41" s="122">
        <f t="shared" si="69"/>
        <v>0</v>
      </c>
      <c r="CD41" s="123">
        <f>BQ41*(1+'Input Cost_MS2'!$AL28)</f>
        <v>0</v>
      </c>
      <c r="CE41" s="124">
        <f t="shared" si="92"/>
        <v>0</v>
      </c>
      <c r="CF41" s="124">
        <f t="shared" si="92"/>
        <v>0</v>
      </c>
      <c r="CG41" s="119">
        <f t="shared" si="71"/>
        <v>0</v>
      </c>
      <c r="CH41" s="120">
        <f t="shared" si="72"/>
        <v>0</v>
      </c>
      <c r="CI41" s="120">
        <f t="shared" si="73"/>
        <v>0</v>
      </c>
      <c r="CJ41" s="120">
        <f t="shared" si="74"/>
        <v>0</v>
      </c>
      <c r="CK41" s="263">
        <f t="shared" si="17"/>
        <v>0</v>
      </c>
      <c r="CL41" s="120">
        <f t="shared" si="75"/>
        <v>0</v>
      </c>
      <c r="CM41" s="120">
        <f t="shared" si="18"/>
        <v>0</v>
      </c>
      <c r="CN41" s="121">
        <f t="shared" si="76"/>
        <v>0</v>
      </c>
      <c r="CO41" s="260">
        <f t="shared" si="77"/>
        <v>0</v>
      </c>
      <c r="CP41" s="126">
        <f t="shared" si="78"/>
        <v>0</v>
      </c>
      <c r="CQ41" s="127" t="str">
        <f t="shared" si="79"/>
        <v/>
      </c>
      <c r="CR41" s="128" t="str">
        <f t="shared" si="80"/>
        <v/>
      </c>
      <c r="CS41" s="128" t="str">
        <f t="shared" si="81"/>
        <v/>
      </c>
      <c r="CT41" s="129">
        <f t="shared" si="86"/>
        <v>0</v>
      </c>
      <c r="CU41" s="130">
        <f t="shared" si="86"/>
        <v>0</v>
      </c>
      <c r="CV41" s="130">
        <f t="shared" si="86"/>
        <v>0</v>
      </c>
      <c r="CW41" s="130">
        <f t="shared" si="86"/>
        <v>0</v>
      </c>
      <c r="CX41" s="130">
        <f t="shared" si="86"/>
        <v>0</v>
      </c>
      <c r="CY41" s="130">
        <f t="shared" si="86"/>
        <v>0</v>
      </c>
      <c r="CZ41" s="130">
        <f t="shared" si="20"/>
        <v>0</v>
      </c>
      <c r="DA41" s="131">
        <f t="shared" si="82"/>
        <v>0</v>
      </c>
      <c r="DB41" s="132" t="str">
        <f t="shared" si="83"/>
        <v/>
      </c>
      <c r="DC41" s="133" t="str">
        <f t="shared" si="84"/>
        <v/>
      </c>
    </row>
    <row r="42" spans="1:109">
      <c r="A42" s="199">
        <f>'Input Cost_MS2'!AM11</f>
        <v>0</v>
      </c>
      <c r="B42" s="194">
        <f>'Input Cost_MS2'!AM$13</f>
        <v>0</v>
      </c>
      <c r="C42" s="657">
        <f>'Input Cost_MS2'!AM$117/100</f>
        <v>0</v>
      </c>
      <c r="D42" s="654">
        <f>C42*(1+'Input Cost_MS2'!AM$22)</f>
        <v>0</v>
      </c>
      <c r="E42" s="197">
        <f>(Kalkulation_MS2!$AO$26)/100</f>
        <v>0</v>
      </c>
      <c r="F42" s="197">
        <f>(Kalkulation_MS2!$AO$35)/100</f>
        <v>0</v>
      </c>
      <c r="G42" s="119">
        <f t="shared" si="21"/>
        <v>0</v>
      </c>
      <c r="H42" s="120">
        <f t="shared" si="22"/>
        <v>0</v>
      </c>
      <c r="I42" s="120">
        <f t="shared" si="23"/>
        <v>0</v>
      </c>
      <c r="J42" s="120">
        <f t="shared" si="24"/>
        <v>0</v>
      </c>
      <c r="K42" s="120">
        <f t="shared" si="25"/>
        <v>0</v>
      </c>
      <c r="L42" s="120">
        <f t="shared" si="26"/>
        <v>0</v>
      </c>
      <c r="M42" s="120">
        <f t="shared" si="27"/>
        <v>0</v>
      </c>
      <c r="N42" s="121">
        <f t="shared" si="28"/>
        <v>0</v>
      </c>
      <c r="O42" s="259">
        <f>'Input Cost_MS2'!AM$14</f>
        <v>0</v>
      </c>
      <c r="P42" s="122">
        <f t="shared" si="29"/>
        <v>0</v>
      </c>
      <c r="Q42" s="123">
        <f>D42*(1+'Input Cost_MS2'!$AM23)</f>
        <v>0</v>
      </c>
      <c r="R42" s="124">
        <f t="shared" si="87"/>
        <v>0</v>
      </c>
      <c r="S42" s="124">
        <f t="shared" si="87"/>
        <v>0</v>
      </c>
      <c r="T42" s="119">
        <f t="shared" si="31"/>
        <v>0</v>
      </c>
      <c r="U42" s="120">
        <f t="shared" si="32"/>
        <v>0</v>
      </c>
      <c r="V42" s="120">
        <f t="shared" si="33"/>
        <v>0</v>
      </c>
      <c r="W42" s="120">
        <f t="shared" si="34"/>
        <v>0</v>
      </c>
      <c r="X42" s="120">
        <f t="shared" si="7"/>
        <v>0</v>
      </c>
      <c r="Y42" s="120">
        <f t="shared" si="35"/>
        <v>0</v>
      </c>
      <c r="Z42" s="120">
        <f t="shared" si="8"/>
        <v>0</v>
      </c>
      <c r="AA42" s="121">
        <f t="shared" si="36"/>
        <v>0</v>
      </c>
      <c r="AB42" s="259">
        <f>'Input Cost_MS2'!AM$15</f>
        <v>0</v>
      </c>
      <c r="AC42" s="122">
        <f t="shared" si="37"/>
        <v>0</v>
      </c>
      <c r="AD42" s="123">
        <f>Q42*(1+'Input Cost_MS2'!$AM24)</f>
        <v>0</v>
      </c>
      <c r="AE42" s="124">
        <f t="shared" si="88"/>
        <v>0</v>
      </c>
      <c r="AF42" s="124">
        <f t="shared" si="88"/>
        <v>0</v>
      </c>
      <c r="AG42" s="119">
        <f t="shared" si="39"/>
        <v>0</v>
      </c>
      <c r="AH42" s="120">
        <f t="shared" si="40"/>
        <v>0</v>
      </c>
      <c r="AI42" s="120">
        <f t="shared" si="41"/>
        <v>0</v>
      </c>
      <c r="AJ42" s="120">
        <f t="shared" si="42"/>
        <v>0</v>
      </c>
      <c r="AK42" s="120">
        <f t="shared" si="9"/>
        <v>0</v>
      </c>
      <c r="AL42" s="120">
        <f t="shared" si="43"/>
        <v>0</v>
      </c>
      <c r="AM42" s="125">
        <f t="shared" si="10"/>
        <v>0</v>
      </c>
      <c r="AN42" s="121">
        <f t="shared" si="44"/>
        <v>0</v>
      </c>
      <c r="AO42" s="259">
        <f>'Input Cost_MS2'!AM$16</f>
        <v>0</v>
      </c>
      <c r="AP42" s="122">
        <f t="shared" si="45"/>
        <v>0</v>
      </c>
      <c r="AQ42" s="123">
        <f>AD42*(1+'Input Cost_MS2'!$AM25)</f>
        <v>0</v>
      </c>
      <c r="AR42" s="124">
        <f t="shared" si="89"/>
        <v>0</v>
      </c>
      <c r="AS42" s="124">
        <f t="shared" si="89"/>
        <v>0</v>
      </c>
      <c r="AT42" s="119">
        <f t="shared" si="47"/>
        <v>0</v>
      </c>
      <c r="AU42" s="120">
        <f t="shared" si="48"/>
        <v>0</v>
      </c>
      <c r="AV42" s="120">
        <f t="shared" si="49"/>
        <v>0</v>
      </c>
      <c r="AW42" s="120">
        <f t="shared" si="50"/>
        <v>0</v>
      </c>
      <c r="AX42" s="120">
        <f t="shared" si="11"/>
        <v>0</v>
      </c>
      <c r="AY42" s="120">
        <f t="shared" si="51"/>
        <v>0</v>
      </c>
      <c r="AZ42" s="120">
        <f t="shared" si="12"/>
        <v>0</v>
      </c>
      <c r="BA42" s="121">
        <f t="shared" si="52"/>
        <v>0</v>
      </c>
      <c r="BB42" s="259">
        <f>'Input Cost_MS2'!AM$17</f>
        <v>0</v>
      </c>
      <c r="BC42" s="122">
        <f t="shared" si="53"/>
        <v>0</v>
      </c>
      <c r="BD42" s="123">
        <f>AQ42*(1+'Input Cost_MS2'!$AM26)</f>
        <v>0</v>
      </c>
      <c r="BE42" s="124">
        <f t="shared" si="90"/>
        <v>0</v>
      </c>
      <c r="BF42" s="124">
        <f t="shared" si="90"/>
        <v>0</v>
      </c>
      <c r="BG42" s="119">
        <f t="shared" si="55"/>
        <v>0</v>
      </c>
      <c r="BH42" s="120">
        <f t="shared" si="56"/>
        <v>0</v>
      </c>
      <c r="BI42" s="120">
        <f t="shared" si="57"/>
        <v>0</v>
      </c>
      <c r="BJ42" s="120">
        <f t="shared" si="58"/>
        <v>0</v>
      </c>
      <c r="BK42" s="263">
        <f t="shared" si="13"/>
        <v>0</v>
      </c>
      <c r="BL42" s="120">
        <f t="shared" si="59"/>
        <v>0</v>
      </c>
      <c r="BM42" s="120">
        <f t="shared" si="14"/>
        <v>0</v>
      </c>
      <c r="BN42" s="121">
        <f t="shared" si="60"/>
        <v>0</v>
      </c>
      <c r="BO42" s="259">
        <f>'Input Cost_MS2'!AM$18</f>
        <v>0</v>
      </c>
      <c r="BP42" s="122">
        <f t="shared" si="61"/>
        <v>0</v>
      </c>
      <c r="BQ42" s="123">
        <f>BD42*(1+'Input Cost_MS2'!$AM27)</f>
        <v>0</v>
      </c>
      <c r="BR42" s="124">
        <f t="shared" si="91"/>
        <v>0</v>
      </c>
      <c r="BS42" s="124">
        <f t="shared" si="91"/>
        <v>0</v>
      </c>
      <c r="BT42" s="119">
        <f t="shared" si="63"/>
        <v>0</v>
      </c>
      <c r="BU42" s="120">
        <f t="shared" si="64"/>
        <v>0</v>
      </c>
      <c r="BV42" s="120">
        <f t="shared" si="65"/>
        <v>0</v>
      </c>
      <c r="BW42" s="120">
        <f t="shared" si="66"/>
        <v>0</v>
      </c>
      <c r="BX42" s="263">
        <f t="shared" si="15"/>
        <v>0</v>
      </c>
      <c r="BY42" s="120">
        <f t="shared" si="67"/>
        <v>0</v>
      </c>
      <c r="BZ42" s="120">
        <f t="shared" si="16"/>
        <v>0</v>
      </c>
      <c r="CA42" s="121">
        <f t="shared" si="68"/>
        <v>0</v>
      </c>
      <c r="CB42" s="259">
        <f>'Input Cost_MS2'!AM$19</f>
        <v>0</v>
      </c>
      <c r="CC42" s="122">
        <f t="shared" si="69"/>
        <v>0</v>
      </c>
      <c r="CD42" s="123">
        <f>BQ42*(1+'Input Cost_MS2'!$AM28)</f>
        <v>0</v>
      </c>
      <c r="CE42" s="124">
        <f t="shared" si="92"/>
        <v>0</v>
      </c>
      <c r="CF42" s="124">
        <f t="shared" si="92"/>
        <v>0</v>
      </c>
      <c r="CG42" s="119">
        <f t="shared" si="71"/>
        <v>0</v>
      </c>
      <c r="CH42" s="120">
        <f t="shared" si="72"/>
        <v>0</v>
      </c>
      <c r="CI42" s="120">
        <f t="shared" si="73"/>
        <v>0</v>
      </c>
      <c r="CJ42" s="120">
        <f t="shared" si="74"/>
        <v>0</v>
      </c>
      <c r="CK42" s="263">
        <f t="shared" si="17"/>
        <v>0</v>
      </c>
      <c r="CL42" s="120">
        <f t="shared" si="75"/>
        <v>0</v>
      </c>
      <c r="CM42" s="120">
        <f t="shared" si="18"/>
        <v>0</v>
      </c>
      <c r="CN42" s="121">
        <f t="shared" si="76"/>
        <v>0</v>
      </c>
      <c r="CO42" s="260">
        <f t="shared" si="77"/>
        <v>0</v>
      </c>
      <c r="CP42" s="126">
        <f t="shared" si="78"/>
        <v>0</v>
      </c>
      <c r="CQ42" s="127" t="str">
        <f t="shared" si="79"/>
        <v/>
      </c>
      <c r="CR42" s="128" t="str">
        <f t="shared" si="80"/>
        <v/>
      </c>
      <c r="CS42" s="128" t="str">
        <f t="shared" si="81"/>
        <v/>
      </c>
      <c r="CT42" s="129">
        <f t="shared" si="86"/>
        <v>0</v>
      </c>
      <c r="CU42" s="130">
        <f t="shared" si="86"/>
        <v>0</v>
      </c>
      <c r="CV42" s="130">
        <f t="shared" si="86"/>
        <v>0</v>
      </c>
      <c r="CW42" s="130">
        <f t="shared" si="86"/>
        <v>0</v>
      </c>
      <c r="CX42" s="130">
        <f t="shared" si="86"/>
        <v>0</v>
      </c>
      <c r="CY42" s="130">
        <f t="shared" si="86"/>
        <v>0</v>
      </c>
      <c r="CZ42" s="130">
        <f t="shared" si="20"/>
        <v>0</v>
      </c>
      <c r="DA42" s="131">
        <f t="shared" si="82"/>
        <v>0</v>
      </c>
      <c r="DB42" s="132" t="str">
        <f t="shared" si="83"/>
        <v/>
      </c>
      <c r="DC42" s="133" t="str">
        <f t="shared" si="84"/>
        <v/>
      </c>
    </row>
    <row r="43" spans="1:109">
      <c r="A43" s="199">
        <f>'Input Cost_MS2'!AN11</f>
        <v>0</v>
      </c>
      <c r="B43" s="194">
        <f>'Input Cost_MS2'!AN$13</f>
        <v>0</v>
      </c>
      <c r="C43" s="657">
        <f>'Input Cost_MS2'!AN$117/100</f>
        <v>0</v>
      </c>
      <c r="D43" s="654">
        <f>C43*(1+'Input Cost_MS2'!AN$22)</f>
        <v>0</v>
      </c>
      <c r="E43" s="197">
        <f>(Kalkulation_MS2!$AP$26)/100</f>
        <v>0</v>
      </c>
      <c r="F43" s="197">
        <f>(Kalkulation_MS2!$AP$35)/100</f>
        <v>0</v>
      </c>
      <c r="G43" s="119">
        <f t="shared" si="21"/>
        <v>0</v>
      </c>
      <c r="H43" s="120">
        <f t="shared" si="22"/>
        <v>0</v>
      </c>
      <c r="I43" s="120">
        <f t="shared" si="23"/>
        <v>0</v>
      </c>
      <c r="J43" s="120">
        <f t="shared" si="24"/>
        <v>0</v>
      </c>
      <c r="K43" s="120">
        <f t="shared" si="25"/>
        <v>0</v>
      </c>
      <c r="L43" s="120">
        <f t="shared" si="26"/>
        <v>0</v>
      </c>
      <c r="M43" s="120">
        <f t="shared" si="27"/>
        <v>0</v>
      </c>
      <c r="N43" s="121">
        <f t="shared" si="28"/>
        <v>0</v>
      </c>
      <c r="O43" s="259">
        <f>'Input Cost_MS2'!AN$14</f>
        <v>0</v>
      </c>
      <c r="P43" s="122">
        <f t="shared" si="29"/>
        <v>0</v>
      </c>
      <c r="Q43" s="123">
        <f>D43*(1+'Input Cost_MS2'!$AN23)</f>
        <v>0</v>
      </c>
      <c r="R43" s="124">
        <f t="shared" si="87"/>
        <v>0</v>
      </c>
      <c r="S43" s="124">
        <f t="shared" si="87"/>
        <v>0</v>
      </c>
      <c r="T43" s="119">
        <f t="shared" si="31"/>
        <v>0</v>
      </c>
      <c r="U43" s="120">
        <f t="shared" si="32"/>
        <v>0</v>
      </c>
      <c r="V43" s="120">
        <f t="shared" si="33"/>
        <v>0</v>
      </c>
      <c r="W43" s="120">
        <f t="shared" si="34"/>
        <v>0</v>
      </c>
      <c r="X43" s="120">
        <f t="shared" si="7"/>
        <v>0</v>
      </c>
      <c r="Y43" s="120">
        <f t="shared" si="35"/>
        <v>0</v>
      </c>
      <c r="Z43" s="120">
        <f t="shared" si="8"/>
        <v>0</v>
      </c>
      <c r="AA43" s="121">
        <f t="shared" si="36"/>
        <v>0</v>
      </c>
      <c r="AB43" s="259">
        <f>'Input Cost_MS2'!AN$15</f>
        <v>0</v>
      </c>
      <c r="AC43" s="122">
        <f t="shared" si="37"/>
        <v>0</v>
      </c>
      <c r="AD43" s="123">
        <f>Q43*(1+'Input Cost_MS2'!$AN24)</f>
        <v>0</v>
      </c>
      <c r="AE43" s="124">
        <f t="shared" si="88"/>
        <v>0</v>
      </c>
      <c r="AF43" s="124">
        <f t="shared" si="88"/>
        <v>0</v>
      </c>
      <c r="AG43" s="119">
        <f t="shared" si="39"/>
        <v>0</v>
      </c>
      <c r="AH43" s="120">
        <f t="shared" si="40"/>
        <v>0</v>
      </c>
      <c r="AI43" s="120">
        <f t="shared" si="41"/>
        <v>0</v>
      </c>
      <c r="AJ43" s="120">
        <f t="shared" si="42"/>
        <v>0</v>
      </c>
      <c r="AK43" s="120">
        <f t="shared" si="9"/>
        <v>0</v>
      </c>
      <c r="AL43" s="120">
        <f t="shared" si="43"/>
        <v>0</v>
      </c>
      <c r="AM43" s="125">
        <f t="shared" si="10"/>
        <v>0</v>
      </c>
      <c r="AN43" s="121">
        <f t="shared" si="44"/>
        <v>0</v>
      </c>
      <c r="AO43" s="259">
        <f>'Input Cost_MS2'!AN$16</f>
        <v>0</v>
      </c>
      <c r="AP43" s="122">
        <f t="shared" si="45"/>
        <v>0</v>
      </c>
      <c r="AQ43" s="123">
        <f>AD43*(1+'Input Cost_MS2'!$AN25)</f>
        <v>0</v>
      </c>
      <c r="AR43" s="124">
        <f t="shared" si="89"/>
        <v>0</v>
      </c>
      <c r="AS43" s="124">
        <f t="shared" si="89"/>
        <v>0</v>
      </c>
      <c r="AT43" s="119">
        <f t="shared" si="47"/>
        <v>0</v>
      </c>
      <c r="AU43" s="120">
        <f t="shared" si="48"/>
        <v>0</v>
      </c>
      <c r="AV43" s="120">
        <f t="shared" si="49"/>
        <v>0</v>
      </c>
      <c r="AW43" s="120">
        <f t="shared" si="50"/>
        <v>0</v>
      </c>
      <c r="AX43" s="120">
        <f t="shared" si="11"/>
        <v>0</v>
      </c>
      <c r="AY43" s="120">
        <f t="shared" si="51"/>
        <v>0</v>
      </c>
      <c r="AZ43" s="120">
        <f t="shared" si="12"/>
        <v>0</v>
      </c>
      <c r="BA43" s="121">
        <f t="shared" si="52"/>
        <v>0</v>
      </c>
      <c r="BB43" s="259">
        <f>'Input Cost_MS2'!AN$17</f>
        <v>0</v>
      </c>
      <c r="BC43" s="122">
        <f t="shared" si="53"/>
        <v>0</v>
      </c>
      <c r="BD43" s="123">
        <f>AQ43*(1+'Input Cost_MS2'!$AN26)</f>
        <v>0</v>
      </c>
      <c r="BE43" s="124">
        <f t="shared" si="90"/>
        <v>0</v>
      </c>
      <c r="BF43" s="124">
        <f t="shared" si="90"/>
        <v>0</v>
      </c>
      <c r="BG43" s="119">
        <f t="shared" si="55"/>
        <v>0</v>
      </c>
      <c r="BH43" s="120">
        <f t="shared" si="56"/>
        <v>0</v>
      </c>
      <c r="BI43" s="120">
        <f t="shared" si="57"/>
        <v>0</v>
      </c>
      <c r="BJ43" s="120">
        <f t="shared" si="58"/>
        <v>0</v>
      </c>
      <c r="BK43" s="263">
        <f t="shared" si="13"/>
        <v>0</v>
      </c>
      <c r="BL43" s="120">
        <f t="shared" si="59"/>
        <v>0</v>
      </c>
      <c r="BM43" s="120">
        <f t="shared" si="14"/>
        <v>0</v>
      </c>
      <c r="BN43" s="121">
        <f t="shared" si="60"/>
        <v>0</v>
      </c>
      <c r="BO43" s="259">
        <f>'Input Cost_MS2'!AN$18</f>
        <v>0</v>
      </c>
      <c r="BP43" s="122">
        <f t="shared" si="61"/>
        <v>0</v>
      </c>
      <c r="BQ43" s="123">
        <f>BD43*(1+'Input Cost_MS2'!$AN27)</f>
        <v>0</v>
      </c>
      <c r="BR43" s="124">
        <f t="shared" si="91"/>
        <v>0</v>
      </c>
      <c r="BS43" s="124">
        <f t="shared" si="91"/>
        <v>0</v>
      </c>
      <c r="BT43" s="119">
        <f t="shared" si="63"/>
        <v>0</v>
      </c>
      <c r="BU43" s="120">
        <f t="shared" si="64"/>
        <v>0</v>
      </c>
      <c r="BV43" s="120">
        <f t="shared" si="65"/>
        <v>0</v>
      </c>
      <c r="BW43" s="120">
        <f t="shared" si="66"/>
        <v>0</v>
      </c>
      <c r="BX43" s="263">
        <f t="shared" si="15"/>
        <v>0</v>
      </c>
      <c r="BY43" s="120">
        <f t="shared" si="67"/>
        <v>0</v>
      </c>
      <c r="BZ43" s="120">
        <f t="shared" si="16"/>
        <v>0</v>
      </c>
      <c r="CA43" s="121">
        <f t="shared" si="68"/>
        <v>0</v>
      </c>
      <c r="CB43" s="259">
        <f>'Input Cost_MS2'!AN$19</f>
        <v>0</v>
      </c>
      <c r="CC43" s="122">
        <f t="shared" si="69"/>
        <v>0</v>
      </c>
      <c r="CD43" s="123">
        <f>BQ43*(1+'Input Cost_MS2'!$AN28)</f>
        <v>0</v>
      </c>
      <c r="CE43" s="124">
        <f t="shared" si="92"/>
        <v>0</v>
      </c>
      <c r="CF43" s="124">
        <f t="shared" si="92"/>
        <v>0</v>
      </c>
      <c r="CG43" s="119">
        <f t="shared" si="71"/>
        <v>0</v>
      </c>
      <c r="CH43" s="120">
        <f t="shared" si="72"/>
        <v>0</v>
      </c>
      <c r="CI43" s="120">
        <f t="shared" si="73"/>
        <v>0</v>
      </c>
      <c r="CJ43" s="120">
        <f t="shared" si="74"/>
        <v>0</v>
      </c>
      <c r="CK43" s="263">
        <f t="shared" si="17"/>
        <v>0</v>
      </c>
      <c r="CL43" s="120">
        <f t="shared" si="75"/>
        <v>0</v>
      </c>
      <c r="CM43" s="120">
        <f t="shared" si="18"/>
        <v>0</v>
      </c>
      <c r="CN43" s="121">
        <f t="shared" si="76"/>
        <v>0</v>
      </c>
      <c r="CO43" s="260">
        <f t="shared" si="77"/>
        <v>0</v>
      </c>
      <c r="CP43" s="126">
        <f t="shared" si="78"/>
        <v>0</v>
      </c>
      <c r="CQ43" s="127" t="str">
        <f t="shared" si="79"/>
        <v/>
      </c>
      <c r="CR43" s="128" t="str">
        <f t="shared" si="80"/>
        <v/>
      </c>
      <c r="CS43" s="128" t="str">
        <f t="shared" si="81"/>
        <v/>
      </c>
      <c r="CT43" s="129">
        <f t="shared" si="86"/>
        <v>0</v>
      </c>
      <c r="CU43" s="130">
        <f t="shared" si="86"/>
        <v>0</v>
      </c>
      <c r="CV43" s="130">
        <f t="shared" si="86"/>
        <v>0</v>
      </c>
      <c r="CW43" s="130">
        <f t="shared" si="86"/>
        <v>0</v>
      </c>
      <c r="CX43" s="130">
        <f t="shared" si="86"/>
        <v>0</v>
      </c>
      <c r="CY43" s="130">
        <f t="shared" si="86"/>
        <v>0</v>
      </c>
      <c r="CZ43" s="130">
        <f t="shared" si="20"/>
        <v>0</v>
      </c>
      <c r="DA43" s="131">
        <f t="shared" si="82"/>
        <v>0</v>
      </c>
      <c r="DB43" s="132" t="str">
        <f t="shared" si="83"/>
        <v/>
      </c>
      <c r="DC43" s="133" t="str">
        <f t="shared" si="84"/>
        <v/>
      </c>
    </row>
    <row r="44" spans="1:109">
      <c r="A44" s="199">
        <f>'Input Cost_MS2'!AO11</f>
        <v>0</v>
      </c>
      <c r="B44" s="194">
        <f>'Input Cost_MS2'!AO$13</f>
        <v>0</v>
      </c>
      <c r="C44" s="657">
        <f>'Input Cost_MS2'!AO$117/100</f>
        <v>0</v>
      </c>
      <c r="D44" s="654">
        <f>C44*(1+'Input Cost_MS2'!AO$22)</f>
        <v>0</v>
      </c>
      <c r="E44" s="197">
        <f>(Kalkulation_MS2!$AQ$26)/100</f>
        <v>0</v>
      </c>
      <c r="F44" s="197">
        <f>(Kalkulation_MS2!$AQ$35)/100</f>
        <v>0</v>
      </c>
      <c r="G44" s="119">
        <f t="shared" si="21"/>
        <v>0</v>
      </c>
      <c r="H44" s="120">
        <f t="shared" si="22"/>
        <v>0</v>
      </c>
      <c r="I44" s="120">
        <f t="shared" si="23"/>
        <v>0</v>
      </c>
      <c r="J44" s="120">
        <f t="shared" si="24"/>
        <v>0</v>
      </c>
      <c r="K44" s="120">
        <f t="shared" si="25"/>
        <v>0</v>
      </c>
      <c r="L44" s="120">
        <f t="shared" si="26"/>
        <v>0</v>
      </c>
      <c r="M44" s="120">
        <f t="shared" si="27"/>
        <v>0</v>
      </c>
      <c r="N44" s="121">
        <f t="shared" si="28"/>
        <v>0</v>
      </c>
      <c r="O44" s="259">
        <f>'Input Cost_MS2'!AO$14</f>
        <v>0</v>
      </c>
      <c r="P44" s="122">
        <f t="shared" si="29"/>
        <v>0</v>
      </c>
      <c r="Q44" s="123">
        <f>D44*(1+'Input Cost_MS2'!$AO23)</f>
        <v>0</v>
      </c>
      <c r="R44" s="124">
        <f t="shared" si="87"/>
        <v>0</v>
      </c>
      <c r="S44" s="124">
        <f t="shared" si="87"/>
        <v>0</v>
      </c>
      <c r="T44" s="119">
        <f t="shared" si="31"/>
        <v>0</v>
      </c>
      <c r="U44" s="120">
        <f t="shared" si="32"/>
        <v>0</v>
      </c>
      <c r="V44" s="120">
        <f t="shared" si="33"/>
        <v>0</v>
      </c>
      <c r="W44" s="120">
        <f t="shared" si="34"/>
        <v>0</v>
      </c>
      <c r="X44" s="120">
        <f t="shared" si="7"/>
        <v>0</v>
      </c>
      <c r="Y44" s="120">
        <f t="shared" si="35"/>
        <v>0</v>
      </c>
      <c r="Z44" s="120">
        <f t="shared" si="8"/>
        <v>0</v>
      </c>
      <c r="AA44" s="121">
        <f t="shared" si="36"/>
        <v>0</v>
      </c>
      <c r="AB44" s="259">
        <f>'Input Cost_MS2'!AO$15</f>
        <v>0</v>
      </c>
      <c r="AC44" s="122">
        <f t="shared" si="37"/>
        <v>0</v>
      </c>
      <c r="AD44" s="123">
        <f>Q44*(1+'Input Cost_MS2'!$AO24)</f>
        <v>0</v>
      </c>
      <c r="AE44" s="124">
        <f t="shared" si="88"/>
        <v>0</v>
      </c>
      <c r="AF44" s="124">
        <f t="shared" si="88"/>
        <v>0</v>
      </c>
      <c r="AG44" s="119">
        <f t="shared" si="39"/>
        <v>0</v>
      </c>
      <c r="AH44" s="120">
        <f t="shared" si="40"/>
        <v>0</v>
      </c>
      <c r="AI44" s="120">
        <f t="shared" si="41"/>
        <v>0</v>
      </c>
      <c r="AJ44" s="120">
        <f t="shared" si="42"/>
        <v>0</v>
      </c>
      <c r="AK44" s="120">
        <f t="shared" si="9"/>
        <v>0</v>
      </c>
      <c r="AL44" s="120">
        <f t="shared" si="43"/>
        <v>0</v>
      </c>
      <c r="AM44" s="125">
        <f t="shared" si="10"/>
        <v>0</v>
      </c>
      <c r="AN44" s="121">
        <f t="shared" si="44"/>
        <v>0</v>
      </c>
      <c r="AO44" s="259">
        <f>'Input Cost_MS2'!AO$16</f>
        <v>0</v>
      </c>
      <c r="AP44" s="122">
        <f t="shared" si="45"/>
        <v>0</v>
      </c>
      <c r="AQ44" s="123">
        <f>AD44*(1+'Input Cost_MS2'!$AO25)</f>
        <v>0</v>
      </c>
      <c r="AR44" s="124">
        <f t="shared" si="89"/>
        <v>0</v>
      </c>
      <c r="AS44" s="124">
        <f t="shared" si="89"/>
        <v>0</v>
      </c>
      <c r="AT44" s="119">
        <f t="shared" si="47"/>
        <v>0</v>
      </c>
      <c r="AU44" s="120">
        <f t="shared" si="48"/>
        <v>0</v>
      </c>
      <c r="AV44" s="120">
        <f t="shared" si="49"/>
        <v>0</v>
      </c>
      <c r="AW44" s="120">
        <f t="shared" si="50"/>
        <v>0</v>
      </c>
      <c r="AX44" s="120">
        <f t="shared" si="11"/>
        <v>0</v>
      </c>
      <c r="AY44" s="120">
        <f t="shared" si="51"/>
        <v>0</v>
      </c>
      <c r="AZ44" s="120">
        <f t="shared" si="12"/>
        <v>0</v>
      </c>
      <c r="BA44" s="121">
        <f t="shared" si="52"/>
        <v>0</v>
      </c>
      <c r="BB44" s="259">
        <f>'Input Cost_MS2'!AO$17</f>
        <v>0</v>
      </c>
      <c r="BC44" s="122">
        <f t="shared" si="53"/>
        <v>0</v>
      </c>
      <c r="BD44" s="123">
        <f>AQ44*(1+'Input Cost_MS2'!$AO26)</f>
        <v>0</v>
      </c>
      <c r="BE44" s="124">
        <f t="shared" si="90"/>
        <v>0</v>
      </c>
      <c r="BF44" s="124">
        <f t="shared" si="90"/>
        <v>0</v>
      </c>
      <c r="BG44" s="119">
        <f t="shared" si="55"/>
        <v>0</v>
      </c>
      <c r="BH44" s="120">
        <f t="shared" si="56"/>
        <v>0</v>
      </c>
      <c r="BI44" s="120">
        <f t="shared" si="57"/>
        <v>0</v>
      </c>
      <c r="BJ44" s="120">
        <f t="shared" si="58"/>
        <v>0</v>
      </c>
      <c r="BK44" s="263">
        <f t="shared" si="13"/>
        <v>0</v>
      </c>
      <c r="BL44" s="120">
        <f t="shared" si="59"/>
        <v>0</v>
      </c>
      <c r="BM44" s="120">
        <f t="shared" si="14"/>
        <v>0</v>
      </c>
      <c r="BN44" s="121">
        <f t="shared" si="60"/>
        <v>0</v>
      </c>
      <c r="BO44" s="259">
        <f>'Input Cost_MS2'!AO$18</f>
        <v>0</v>
      </c>
      <c r="BP44" s="122">
        <f t="shared" si="61"/>
        <v>0</v>
      </c>
      <c r="BQ44" s="123">
        <f>BD44*(1+'Input Cost_MS2'!$AO27)</f>
        <v>0</v>
      </c>
      <c r="BR44" s="124">
        <f t="shared" si="91"/>
        <v>0</v>
      </c>
      <c r="BS44" s="124">
        <f t="shared" si="91"/>
        <v>0</v>
      </c>
      <c r="BT44" s="119">
        <f t="shared" si="63"/>
        <v>0</v>
      </c>
      <c r="BU44" s="120">
        <f t="shared" si="64"/>
        <v>0</v>
      </c>
      <c r="BV44" s="120">
        <f t="shared" si="65"/>
        <v>0</v>
      </c>
      <c r="BW44" s="120">
        <f t="shared" si="66"/>
        <v>0</v>
      </c>
      <c r="BX44" s="263">
        <f t="shared" si="15"/>
        <v>0</v>
      </c>
      <c r="BY44" s="120">
        <f t="shared" si="67"/>
        <v>0</v>
      </c>
      <c r="BZ44" s="120">
        <f t="shared" si="16"/>
        <v>0</v>
      </c>
      <c r="CA44" s="121">
        <f t="shared" si="68"/>
        <v>0</v>
      </c>
      <c r="CB44" s="259">
        <f>'Input Cost_MS2'!AO$19</f>
        <v>0</v>
      </c>
      <c r="CC44" s="122">
        <f t="shared" si="69"/>
        <v>0</v>
      </c>
      <c r="CD44" s="123">
        <f>BQ44*(1+'Input Cost_MS2'!$AO28)</f>
        <v>0</v>
      </c>
      <c r="CE44" s="124">
        <f t="shared" si="92"/>
        <v>0</v>
      </c>
      <c r="CF44" s="124">
        <f t="shared" si="92"/>
        <v>0</v>
      </c>
      <c r="CG44" s="119">
        <f t="shared" si="71"/>
        <v>0</v>
      </c>
      <c r="CH44" s="120">
        <f t="shared" si="72"/>
        <v>0</v>
      </c>
      <c r="CI44" s="120">
        <f t="shared" si="73"/>
        <v>0</v>
      </c>
      <c r="CJ44" s="120">
        <f t="shared" si="74"/>
        <v>0</v>
      </c>
      <c r="CK44" s="263">
        <f t="shared" si="17"/>
        <v>0</v>
      </c>
      <c r="CL44" s="120">
        <f t="shared" si="75"/>
        <v>0</v>
      </c>
      <c r="CM44" s="120">
        <f t="shared" si="18"/>
        <v>0</v>
      </c>
      <c r="CN44" s="121">
        <f t="shared" si="76"/>
        <v>0</v>
      </c>
      <c r="CO44" s="260">
        <f t="shared" si="77"/>
        <v>0</v>
      </c>
      <c r="CP44" s="126">
        <f t="shared" si="78"/>
        <v>0</v>
      </c>
      <c r="CQ44" s="127" t="str">
        <f t="shared" si="79"/>
        <v/>
      </c>
      <c r="CR44" s="128" t="str">
        <f t="shared" si="80"/>
        <v/>
      </c>
      <c r="CS44" s="128" t="str">
        <f t="shared" si="81"/>
        <v/>
      </c>
      <c r="CT44" s="129">
        <f t="shared" si="86"/>
        <v>0</v>
      </c>
      <c r="CU44" s="130">
        <f t="shared" si="86"/>
        <v>0</v>
      </c>
      <c r="CV44" s="130">
        <f t="shared" si="86"/>
        <v>0</v>
      </c>
      <c r="CW44" s="130">
        <f t="shared" si="86"/>
        <v>0</v>
      </c>
      <c r="CX44" s="130">
        <f t="shared" si="86"/>
        <v>0</v>
      </c>
      <c r="CY44" s="130">
        <f t="shared" si="86"/>
        <v>0</v>
      </c>
      <c r="CZ44" s="130">
        <f t="shared" si="20"/>
        <v>0</v>
      </c>
      <c r="DA44" s="131">
        <f t="shared" si="82"/>
        <v>0</v>
      </c>
      <c r="DB44" s="132" t="str">
        <f t="shared" si="83"/>
        <v/>
      </c>
      <c r="DC44" s="133" t="str">
        <f t="shared" si="84"/>
        <v/>
      </c>
    </row>
    <row r="45" spans="1:109">
      <c r="A45" s="199">
        <f>'Input Cost_MS2'!AP11</f>
        <v>0</v>
      </c>
      <c r="B45" s="194">
        <f>'Input Cost_MS2'!AP$13</f>
        <v>0</v>
      </c>
      <c r="C45" s="657">
        <f>'Input Cost_MS2'!AP$117/100</f>
        <v>0</v>
      </c>
      <c r="D45" s="654">
        <f>C45*(1+'Input Cost_MS2'!AP$22)</f>
        <v>0</v>
      </c>
      <c r="E45" s="197">
        <f>(Kalkulation_MS2!$AR$26)/100</f>
        <v>0</v>
      </c>
      <c r="F45" s="197">
        <f>(Kalkulation_MS2!$AR$35)/100</f>
        <v>0</v>
      </c>
      <c r="G45" s="119">
        <f t="shared" si="21"/>
        <v>0</v>
      </c>
      <c r="H45" s="120">
        <f t="shared" si="22"/>
        <v>0</v>
      </c>
      <c r="I45" s="120">
        <f t="shared" si="23"/>
        <v>0</v>
      </c>
      <c r="J45" s="120">
        <f t="shared" si="24"/>
        <v>0</v>
      </c>
      <c r="K45" s="120">
        <f t="shared" si="25"/>
        <v>0</v>
      </c>
      <c r="L45" s="120">
        <f t="shared" si="26"/>
        <v>0</v>
      </c>
      <c r="M45" s="120">
        <f t="shared" si="27"/>
        <v>0</v>
      </c>
      <c r="N45" s="121">
        <f t="shared" si="28"/>
        <v>0</v>
      </c>
      <c r="O45" s="259">
        <f>'Input Cost_MS2'!AP$14</f>
        <v>0</v>
      </c>
      <c r="P45" s="122">
        <f t="shared" si="29"/>
        <v>0</v>
      </c>
      <c r="Q45" s="123">
        <f>D45*(1+'Input Cost_MS2'!$AP23)</f>
        <v>0</v>
      </c>
      <c r="R45" s="124">
        <f t="shared" si="87"/>
        <v>0</v>
      </c>
      <c r="S45" s="124">
        <f t="shared" si="87"/>
        <v>0</v>
      </c>
      <c r="T45" s="119">
        <f t="shared" si="31"/>
        <v>0</v>
      </c>
      <c r="U45" s="120">
        <f t="shared" si="32"/>
        <v>0</v>
      </c>
      <c r="V45" s="120">
        <f t="shared" si="33"/>
        <v>0</v>
      </c>
      <c r="W45" s="120">
        <f t="shared" si="34"/>
        <v>0</v>
      </c>
      <c r="X45" s="120">
        <f t="shared" si="7"/>
        <v>0</v>
      </c>
      <c r="Y45" s="120">
        <f t="shared" si="35"/>
        <v>0</v>
      </c>
      <c r="Z45" s="120">
        <f t="shared" si="8"/>
        <v>0</v>
      </c>
      <c r="AA45" s="121">
        <f t="shared" si="36"/>
        <v>0</v>
      </c>
      <c r="AB45" s="259">
        <f>'Input Cost_MS2'!AP$15</f>
        <v>0</v>
      </c>
      <c r="AC45" s="122">
        <f t="shared" si="37"/>
        <v>0</v>
      </c>
      <c r="AD45" s="123">
        <f>Q45*(1+'Input Cost_MS2'!$AP24)</f>
        <v>0</v>
      </c>
      <c r="AE45" s="124">
        <f t="shared" si="88"/>
        <v>0</v>
      </c>
      <c r="AF45" s="124">
        <f t="shared" si="88"/>
        <v>0</v>
      </c>
      <c r="AG45" s="119">
        <f t="shared" si="39"/>
        <v>0</v>
      </c>
      <c r="AH45" s="120">
        <f t="shared" si="40"/>
        <v>0</v>
      </c>
      <c r="AI45" s="120">
        <f t="shared" si="41"/>
        <v>0</v>
      </c>
      <c r="AJ45" s="120">
        <f t="shared" si="42"/>
        <v>0</v>
      </c>
      <c r="AK45" s="120">
        <f t="shared" si="9"/>
        <v>0</v>
      </c>
      <c r="AL45" s="120">
        <f t="shared" si="43"/>
        <v>0</v>
      </c>
      <c r="AM45" s="125">
        <f t="shared" si="10"/>
        <v>0</v>
      </c>
      <c r="AN45" s="121">
        <f t="shared" si="44"/>
        <v>0</v>
      </c>
      <c r="AO45" s="259">
        <f>'Input Cost_MS2'!AP$16</f>
        <v>0</v>
      </c>
      <c r="AP45" s="122">
        <f t="shared" si="45"/>
        <v>0</v>
      </c>
      <c r="AQ45" s="123">
        <f>AD45*(1+'Input Cost_MS2'!$AP25)</f>
        <v>0</v>
      </c>
      <c r="AR45" s="124">
        <f t="shared" si="89"/>
        <v>0</v>
      </c>
      <c r="AS45" s="124">
        <f t="shared" si="89"/>
        <v>0</v>
      </c>
      <c r="AT45" s="119">
        <f t="shared" si="47"/>
        <v>0</v>
      </c>
      <c r="AU45" s="120">
        <f t="shared" si="48"/>
        <v>0</v>
      </c>
      <c r="AV45" s="120">
        <f t="shared" si="49"/>
        <v>0</v>
      </c>
      <c r="AW45" s="120">
        <f t="shared" si="50"/>
        <v>0</v>
      </c>
      <c r="AX45" s="120">
        <f t="shared" si="11"/>
        <v>0</v>
      </c>
      <c r="AY45" s="120">
        <f t="shared" si="51"/>
        <v>0</v>
      </c>
      <c r="AZ45" s="120">
        <f t="shared" si="12"/>
        <v>0</v>
      </c>
      <c r="BA45" s="121">
        <f t="shared" si="52"/>
        <v>0</v>
      </c>
      <c r="BB45" s="259">
        <f>'Input Cost_MS2'!AP$17</f>
        <v>0</v>
      </c>
      <c r="BC45" s="122">
        <f t="shared" si="53"/>
        <v>0</v>
      </c>
      <c r="BD45" s="123">
        <f>AQ45*(1+'Input Cost_MS2'!$AP26)</f>
        <v>0</v>
      </c>
      <c r="BE45" s="124">
        <f t="shared" si="90"/>
        <v>0</v>
      </c>
      <c r="BF45" s="124">
        <f t="shared" si="90"/>
        <v>0</v>
      </c>
      <c r="BG45" s="119">
        <f t="shared" si="55"/>
        <v>0</v>
      </c>
      <c r="BH45" s="120">
        <f t="shared" si="56"/>
        <v>0</v>
      </c>
      <c r="BI45" s="120">
        <f t="shared" si="57"/>
        <v>0</v>
      </c>
      <c r="BJ45" s="120">
        <f t="shared" si="58"/>
        <v>0</v>
      </c>
      <c r="BK45" s="263">
        <f t="shared" si="13"/>
        <v>0</v>
      </c>
      <c r="BL45" s="120">
        <f t="shared" si="59"/>
        <v>0</v>
      </c>
      <c r="BM45" s="120">
        <f t="shared" si="14"/>
        <v>0</v>
      </c>
      <c r="BN45" s="121">
        <f t="shared" si="60"/>
        <v>0</v>
      </c>
      <c r="BO45" s="259">
        <f>'Input Cost_MS2'!AP$18</f>
        <v>0</v>
      </c>
      <c r="BP45" s="122">
        <f t="shared" si="61"/>
        <v>0</v>
      </c>
      <c r="BQ45" s="123">
        <f>BD45*(1+'Input Cost_MS2'!$AP27)</f>
        <v>0</v>
      </c>
      <c r="BR45" s="124">
        <f t="shared" si="91"/>
        <v>0</v>
      </c>
      <c r="BS45" s="124">
        <f t="shared" si="91"/>
        <v>0</v>
      </c>
      <c r="BT45" s="119">
        <f t="shared" si="63"/>
        <v>0</v>
      </c>
      <c r="BU45" s="120">
        <f t="shared" si="64"/>
        <v>0</v>
      </c>
      <c r="BV45" s="120">
        <f t="shared" si="65"/>
        <v>0</v>
      </c>
      <c r="BW45" s="120">
        <f t="shared" si="66"/>
        <v>0</v>
      </c>
      <c r="BX45" s="263">
        <f t="shared" si="15"/>
        <v>0</v>
      </c>
      <c r="BY45" s="120">
        <f t="shared" si="67"/>
        <v>0</v>
      </c>
      <c r="BZ45" s="120">
        <f t="shared" si="16"/>
        <v>0</v>
      </c>
      <c r="CA45" s="121">
        <f t="shared" si="68"/>
        <v>0</v>
      </c>
      <c r="CB45" s="259">
        <f>'Input Cost_MS2'!AP$19</f>
        <v>0</v>
      </c>
      <c r="CC45" s="122">
        <f t="shared" si="69"/>
        <v>0</v>
      </c>
      <c r="CD45" s="123">
        <f>BQ45*(1+'Input Cost_MS2'!$AP28)</f>
        <v>0</v>
      </c>
      <c r="CE45" s="124">
        <f t="shared" si="92"/>
        <v>0</v>
      </c>
      <c r="CF45" s="124">
        <f t="shared" si="92"/>
        <v>0</v>
      </c>
      <c r="CG45" s="119">
        <f t="shared" si="71"/>
        <v>0</v>
      </c>
      <c r="CH45" s="120">
        <f t="shared" si="72"/>
        <v>0</v>
      </c>
      <c r="CI45" s="120">
        <f t="shared" si="73"/>
        <v>0</v>
      </c>
      <c r="CJ45" s="120">
        <f t="shared" si="74"/>
        <v>0</v>
      </c>
      <c r="CK45" s="263">
        <f t="shared" si="17"/>
        <v>0</v>
      </c>
      <c r="CL45" s="120">
        <f t="shared" si="75"/>
        <v>0</v>
      </c>
      <c r="CM45" s="120">
        <f t="shared" si="18"/>
        <v>0</v>
      </c>
      <c r="CN45" s="121">
        <f t="shared" si="76"/>
        <v>0</v>
      </c>
      <c r="CO45" s="260">
        <f t="shared" si="77"/>
        <v>0</v>
      </c>
      <c r="CP45" s="126">
        <f t="shared" si="78"/>
        <v>0</v>
      </c>
      <c r="CQ45" s="127" t="str">
        <f t="shared" si="79"/>
        <v/>
      </c>
      <c r="CR45" s="128" t="str">
        <f t="shared" si="80"/>
        <v/>
      </c>
      <c r="CS45" s="128" t="str">
        <f t="shared" si="81"/>
        <v/>
      </c>
      <c r="CT45" s="129">
        <f t="shared" si="86"/>
        <v>0</v>
      </c>
      <c r="CU45" s="130">
        <f t="shared" si="86"/>
        <v>0</v>
      </c>
      <c r="CV45" s="130">
        <f t="shared" si="86"/>
        <v>0</v>
      </c>
      <c r="CW45" s="130">
        <f t="shared" si="86"/>
        <v>0</v>
      </c>
      <c r="CX45" s="130">
        <f t="shared" si="86"/>
        <v>0</v>
      </c>
      <c r="CY45" s="130">
        <f t="shared" si="86"/>
        <v>0</v>
      </c>
      <c r="CZ45" s="130">
        <f t="shared" si="20"/>
        <v>0</v>
      </c>
      <c r="DA45" s="131">
        <f t="shared" si="82"/>
        <v>0</v>
      </c>
      <c r="DB45" s="132" t="str">
        <f t="shared" si="83"/>
        <v/>
      </c>
      <c r="DC45" s="133" t="str">
        <f t="shared" si="84"/>
        <v/>
      </c>
    </row>
    <row r="46" spans="1:109">
      <c r="A46" s="359">
        <f>'Input Cost_MS2'!AQ11</f>
        <v>0</v>
      </c>
      <c r="B46" s="76">
        <f>'Input Cost_MS2'!AQ$13</f>
        <v>0</v>
      </c>
      <c r="C46" s="658">
        <f>'Input Cost_MS2'!AQ$117/100</f>
        <v>0</v>
      </c>
      <c r="D46" s="655">
        <f>C46*(1+'Input Cost_MS2'!AQ$22)</f>
        <v>0</v>
      </c>
      <c r="E46" s="197">
        <f>(Kalkulation_MS2!$AS$26)/100</f>
        <v>0</v>
      </c>
      <c r="F46" s="197">
        <f>(Kalkulation_MS2!$AS$35)/100</f>
        <v>0</v>
      </c>
      <c r="G46" s="103">
        <f t="shared" si="21"/>
        <v>0</v>
      </c>
      <c r="H46" s="104">
        <f t="shared" si="22"/>
        <v>0</v>
      </c>
      <c r="I46" s="279">
        <f t="shared" si="23"/>
        <v>0</v>
      </c>
      <c r="J46" s="279">
        <f t="shared" si="24"/>
        <v>0</v>
      </c>
      <c r="K46" s="279">
        <f t="shared" si="25"/>
        <v>0</v>
      </c>
      <c r="L46" s="279">
        <f t="shared" si="26"/>
        <v>0</v>
      </c>
      <c r="M46" s="279">
        <f t="shared" si="27"/>
        <v>0</v>
      </c>
      <c r="N46" s="280">
        <f t="shared" si="28"/>
        <v>0</v>
      </c>
      <c r="O46" s="106">
        <f>'Input Cost_MS2'!AQ$14</f>
        <v>0</v>
      </c>
      <c r="P46" s="122">
        <f t="shared" si="29"/>
        <v>0</v>
      </c>
      <c r="Q46" s="360">
        <f>D46*(1+'Input Cost_MS2'!$AQ23)</f>
        <v>0</v>
      </c>
      <c r="R46" s="361">
        <f t="shared" si="87"/>
        <v>0</v>
      </c>
      <c r="S46" s="361">
        <f t="shared" si="87"/>
        <v>0</v>
      </c>
      <c r="T46" s="282">
        <f t="shared" si="31"/>
        <v>0</v>
      </c>
      <c r="U46" s="279">
        <f t="shared" si="32"/>
        <v>0</v>
      </c>
      <c r="V46" s="279">
        <f t="shared" si="33"/>
        <v>0</v>
      </c>
      <c r="W46" s="279">
        <f t="shared" si="34"/>
        <v>0</v>
      </c>
      <c r="X46" s="279">
        <f t="shared" si="7"/>
        <v>0</v>
      </c>
      <c r="Y46" s="279">
        <f t="shared" si="35"/>
        <v>0</v>
      </c>
      <c r="Z46" s="279">
        <f t="shared" si="8"/>
        <v>0</v>
      </c>
      <c r="AA46" s="280">
        <f t="shared" si="36"/>
        <v>0</v>
      </c>
      <c r="AB46" s="106">
        <f>'Input Cost_MS2'!AQ$15</f>
        <v>0</v>
      </c>
      <c r="AC46" s="258">
        <f t="shared" si="37"/>
        <v>0</v>
      </c>
      <c r="AD46" s="360">
        <f>Q46*(1+'Input Cost_MS2'!$AQ24)</f>
        <v>0</v>
      </c>
      <c r="AE46" s="361">
        <f t="shared" si="88"/>
        <v>0</v>
      </c>
      <c r="AF46" s="361">
        <f t="shared" si="88"/>
        <v>0</v>
      </c>
      <c r="AG46" s="282">
        <f t="shared" si="39"/>
        <v>0</v>
      </c>
      <c r="AH46" s="279">
        <f t="shared" si="40"/>
        <v>0</v>
      </c>
      <c r="AI46" s="279">
        <f t="shared" si="41"/>
        <v>0</v>
      </c>
      <c r="AJ46" s="279">
        <f t="shared" si="42"/>
        <v>0</v>
      </c>
      <c r="AK46" s="279">
        <f t="shared" si="9"/>
        <v>0</v>
      </c>
      <c r="AL46" s="279">
        <f t="shared" si="43"/>
        <v>0</v>
      </c>
      <c r="AM46" s="362">
        <f t="shared" si="10"/>
        <v>0</v>
      </c>
      <c r="AN46" s="280">
        <f t="shared" si="44"/>
        <v>0</v>
      </c>
      <c r="AO46" s="363">
        <f>'Input Cost_MS2'!AQ$16</f>
        <v>0</v>
      </c>
      <c r="AP46" s="258">
        <f t="shared" si="45"/>
        <v>0</v>
      </c>
      <c r="AQ46" s="360">
        <f>AD46*(1+'Input Cost_MS2'!$AQ25)</f>
        <v>0</v>
      </c>
      <c r="AR46" s="361">
        <f t="shared" si="89"/>
        <v>0</v>
      </c>
      <c r="AS46" s="361">
        <f t="shared" si="89"/>
        <v>0</v>
      </c>
      <c r="AT46" s="282">
        <f t="shared" si="47"/>
        <v>0</v>
      </c>
      <c r="AU46" s="279">
        <f t="shared" si="48"/>
        <v>0</v>
      </c>
      <c r="AV46" s="279">
        <f t="shared" si="49"/>
        <v>0</v>
      </c>
      <c r="AW46" s="279">
        <f t="shared" si="50"/>
        <v>0</v>
      </c>
      <c r="AX46" s="279">
        <f t="shared" si="11"/>
        <v>0</v>
      </c>
      <c r="AY46" s="279">
        <f t="shared" si="51"/>
        <v>0</v>
      </c>
      <c r="AZ46" s="279">
        <f t="shared" si="12"/>
        <v>0</v>
      </c>
      <c r="BA46" s="280">
        <f t="shared" si="52"/>
        <v>0</v>
      </c>
      <c r="BB46" s="106">
        <f>'Input Cost_MS2'!AQ$17</f>
        <v>0</v>
      </c>
      <c r="BC46" s="258">
        <f t="shared" si="53"/>
        <v>0</v>
      </c>
      <c r="BD46" s="360">
        <f>AQ46*(1+'Input Cost_MS2'!$AQ26)</f>
        <v>0</v>
      </c>
      <c r="BE46" s="361">
        <f t="shared" si="90"/>
        <v>0</v>
      </c>
      <c r="BF46" s="361">
        <f t="shared" si="90"/>
        <v>0</v>
      </c>
      <c r="BG46" s="282">
        <f t="shared" si="55"/>
        <v>0</v>
      </c>
      <c r="BH46" s="279">
        <f t="shared" si="56"/>
        <v>0</v>
      </c>
      <c r="BI46" s="279">
        <f t="shared" si="57"/>
        <v>0</v>
      </c>
      <c r="BJ46" s="279">
        <f t="shared" si="58"/>
        <v>0</v>
      </c>
      <c r="BK46" s="364">
        <f t="shared" si="13"/>
        <v>0</v>
      </c>
      <c r="BL46" s="279">
        <f t="shared" si="59"/>
        <v>0</v>
      </c>
      <c r="BM46" s="279">
        <f t="shared" si="14"/>
        <v>0</v>
      </c>
      <c r="BN46" s="280">
        <f t="shared" si="60"/>
        <v>0</v>
      </c>
      <c r="BO46" s="106">
        <f>'Input Cost_MS2'!AQ$18</f>
        <v>0</v>
      </c>
      <c r="BP46" s="258">
        <f t="shared" si="61"/>
        <v>0</v>
      </c>
      <c r="BQ46" s="360">
        <f>BD46*(1+'Input Cost_MS2'!$AQ27)</f>
        <v>0</v>
      </c>
      <c r="BR46" s="361">
        <f t="shared" si="91"/>
        <v>0</v>
      </c>
      <c r="BS46" s="361">
        <f t="shared" si="91"/>
        <v>0</v>
      </c>
      <c r="BT46" s="282">
        <f t="shared" si="63"/>
        <v>0</v>
      </c>
      <c r="BU46" s="279">
        <f t="shared" si="64"/>
        <v>0</v>
      </c>
      <c r="BV46" s="279">
        <f t="shared" si="65"/>
        <v>0</v>
      </c>
      <c r="BW46" s="279">
        <f t="shared" si="66"/>
        <v>0</v>
      </c>
      <c r="BX46" s="364">
        <f t="shared" si="15"/>
        <v>0</v>
      </c>
      <c r="BY46" s="279">
        <f t="shared" si="67"/>
        <v>0</v>
      </c>
      <c r="BZ46" s="279">
        <f t="shared" si="16"/>
        <v>0</v>
      </c>
      <c r="CA46" s="280">
        <f t="shared" si="68"/>
        <v>0</v>
      </c>
      <c r="CB46" s="106">
        <f>'Input Cost_MS2'!AQ$19</f>
        <v>0</v>
      </c>
      <c r="CC46" s="258">
        <f t="shared" si="69"/>
        <v>0</v>
      </c>
      <c r="CD46" s="360">
        <f>BQ46*(1+'Input Cost_MS2'!$AQ28)</f>
        <v>0</v>
      </c>
      <c r="CE46" s="361">
        <f t="shared" si="92"/>
        <v>0</v>
      </c>
      <c r="CF46" s="361">
        <f t="shared" si="92"/>
        <v>0</v>
      </c>
      <c r="CG46" s="282">
        <f t="shared" si="71"/>
        <v>0</v>
      </c>
      <c r="CH46" s="279">
        <f t="shared" si="72"/>
        <v>0</v>
      </c>
      <c r="CI46" s="279">
        <f t="shared" si="73"/>
        <v>0</v>
      </c>
      <c r="CJ46" s="279">
        <f t="shared" si="74"/>
        <v>0</v>
      </c>
      <c r="CK46" s="364">
        <f t="shared" si="17"/>
        <v>0</v>
      </c>
      <c r="CL46" s="279">
        <f t="shared" si="75"/>
        <v>0</v>
      </c>
      <c r="CM46" s="279">
        <f t="shared" si="18"/>
        <v>0</v>
      </c>
      <c r="CN46" s="280">
        <f t="shared" si="76"/>
        <v>0</v>
      </c>
      <c r="CO46" s="110">
        <f t="shared" si="77"/>
        <v>0</v>
      </c>
      <c r="CP46" s="126">
        <f t="shared" si="78"/>
        <v>0</v>
      </c>
      <c r="CQ46" s="365" t="str">
        <f t="shared" si="79"/>
        <v/>
      </c>
      <c r="CR46" s="366" t="str">
        <f t="shared" si="80"/>
        <v/>
      </c>
      <c r="CS46" s="366" t="str">
        <f t="shared" si="81"/>
        <v/>
      </c>
      <c r="CT46" s="367">
        <f t="shared" si="86"/>
        <v>0</v>
      </c>
      <c r="CU46" s="368">
        <f t="shared" si="86"/>
        <v>0</v>
      </c>
      <c r="CV46" s="368">
        <f t="shared" si="86"/>
        <v>0</v>
      </c>
      <c r="CW46" s="368">
        <f t="shared" si="86"/>
        <v>0</v>
      </c>
      <c r="CX46" s="368">
        <f t="shared" si="86"/>
        <v>0</v>
      </c>
      <c r="CY46" s="368">
        <f t="shared" si="86"/>
        <v>0</v>
      </c>
      <c r="CZ46" s="368">
        <f t="shared" si="20"/>
        <v>0</v>
      </c>
      <c r="DA46" s="369">
        <f t="shared" si="82"/>
        <v>0</v>
      </c>
      <c r="DB46" s="370" t="str">
        <f t="shared" si="83"/>
        <v/>
      </c>
      <c r="DC46" s="371" t="str">
        <f t="shared" si="84"/>
        <v/>
      </c>
    </row>
    <row r="47" spans="1:109" s="139" customFormat="1">
      <c r="A47" s="200" t="s">
        <v>156</v>
      </c>
      <c r="B47" s="77">
        <f>SUM(B7:B46)</f>
        <v>0</v>
      </c>
      <c r="C47" s="134">
        <f>IF(B47=0,0,G47/B47)</f>
        <v>0</v>
      </c>
      <c r="D47" s="43">
        <f>IF(B47=0,0,H47/B47)</f>
        <v>0</v>
      </c>
      <c r="E47" s="43">
        <f>IF(B47=0,0,K47/B47)</f>
        <v>0</v>
      </c>
      <c r="F47" s="43">
        <f>IF(B47=0,0,L47/B47)</f>
        <v>0</v>
      </c>
      <c r="G47" s="135">
        <f t="shared" ref="G47:O47" si="93">SUM(G7:G46)</f>
        <v>0</v>
      </c>
      <c r="H47" s="78">
        <f t="shared" si="93"/>
        <v>0</v>
      </c>
      <c r="I47" s="78">
        <f t="shared" si="93"/>
        <v>0</v>
      </c>
      <c r="J47" s="78">
        <f t="shared" si="93"/>
        <v>0</v>
      </c>
      <c r="K47" s="78">
        <f t="shared" si="93"/>
        <v>0</v>
      </c>
      <c r="L47" s="78">
        <f t="shared" si="93"/>
        <v>0</v>
      </c>
      <c r="M47" s="78">
        <f t="shared" si="93"/>
        <v>0</v>
      </c>
      <c r="N47" s="136">
        <f t="shared" si="93"/>
        <v>0</v>
      </c>
      <c r="O47" s="77">
        <f t="shared" si="93"/>
        <v>0</v>
      </c>
      <c r="P47" s="134">
        <f>IF(O47=0,0,T47/O47)</f>
        <v>0</v>
      </c>
      <c r="Q47" s="43">
        <f>IF(O47=0,0,U47/O47)</f>
        <v>0</v>
      </c>
      <c r="R47" s="43">
        <f>IF(O47=0,0,X47/O47)</f>
        <v>0</v>
      </c>
      <c r="S47" s="43">
        <f>IF(O47=0,0,Y47/O47)</f>
        <v>0</v>
      </c>
      <c r="T47" s="135">
        <f t="shared" ref="T47:AB47" si="94">SUM(T7:T46)</f>
        <v>0</v>
      </c>
      <c r="U47" s="78">
        <f t="shared" si="94"/>
        <v>0</v>
      </c>
      <c r="V47" s="78">
        <f t="shared" si="94"/>
        <v>0</v>
      </c>
      <c r="W47" s="78">
        <f t="shared" si="94"/>
        <v>0</v>
      </c>
      <c r="X47" s="78">
        <f t="shared" si="94"/>
        <v>0</v>
      </c>
      <c r="Y47" s="78">
        <f t="shared" si="94"/>
        <v>0</v>
      </c>
      <c r="Z47" s="78">
        <f t="shared" si="94"/>
        <v>0</v>
      </c>
      <c r="AA47" s="136">
        <f t="shared" si="94"/>
        <v>0</v>
      </c>
      <c r="AB47" s="77">
        <f t="shared" si="94"/>
        <v>0</v>
      </c>
      <c r="AC47" s="134">
        <f>IF(AB47=0,0,AG47/AB47)</f>
        <v>0</v>
      </c>
      <c r="AD47" s="43">
        <f>IF(AB47=0,0,AH47/AB47)</f>
        <v>0</v>
      </c>
      <c r="AE47" s="43">
        <f>IF(AB47=0,0,AK47/AB47)</f>
        <v>0</v>
      </c>
      <c r="AF47" s="43">
        <f>IF(AB47=0,0,AL47/AB47)</f>
        <v>0</v>
      </c>
      <c r="AG47" s="135">
        <f t="shared" ref="AG47:AO47" si="95">SUM(AG7:AG46)</f>
        <v>0</v>
      </c>
      <c r="AH47" s="78">
        <f t="shared" si="95"/>
        <v>0</v>
      </c>
      <c r="AI47" s="78">
        <f t="shared" si="95"/>
        <v>0</v>
      </c>
      <c r="AJ47" s="78">
        <f t="shared" si="95"/>
        <v>0</v>
      </c>
      <c r="AK47" s="78">
        <f t="shared" si="95"/>
        <v>0</v>
      </c>
      <c r="AL47" s="78">
        <f t="shared" si="95"/>
        <v>0</v>
      </c>
      <c r="AM47" s="78">
        <f t="shared" si="95"/>
        <v>0</v>
      </c>
      <c r="AN47" s="136">
        <f t="shared" si="95"/>
        <v>0</v>
      </c>
      <c r="AO47" s="77">
        <f t="shared" si="95"/>
        <v>0</v>
      </c>
      <c r="AP47" s="134">
        <f>IF(AO47=0,0,AT47/AO47)</f>
        <v>0</v>
      </c>
      <c r="AQ47" s="43">
        <f>IF(AO47=0,0,AU47/AO47)</f>
        <v>0</v>
      </c>
      <c r="AR47" s="43">
        <f>IF(AO47=0,0,AX47/AO47)</f>
        <v>0</v>
      </c>
      <c r="AS47" s="43">
        <f>IF(AO47=0,0,AY47/AO47)</f>
        <v>0</v>
      </c>
      <c r="AT47" s="135">
        <f t="shared" ref="AT47:BB47" si="96">SUM(AT7:AT46)</f>
        <v>0</v>
      </c>
      <c r="AU47" s="78">
        <f t="shared" si="96"/>
        <v>0</v>
      </c>
      <c r="AV47" s="78">
        <f t="shared" si="96"/>
        <v>0</v>
      </c>
      <c r="AW47" s="78">
        <f t="shared" si="96"/>
        <v>0</v>
      </c>
      <c r="AX47" s="78">
        <f t="shared" si="96"/>
        <v>0</v>
      </c>
      <c r="AY47" s="78">
        <f t="shared" si="96"/>
        <v>0</v>
      </c>
      <c r="AZ47" s="78">
        <f t="shared" si="96"/>
        <v>0</v>
      </c>
      <c r="BA47" s="136">
        <f t="shared" si="96"/>
        <v>0</v>
      </c>
      <c r="BB47" s="77">
        <f t="shared" si="96"/>
        <v>0</v>
      </c>
      <c r="BC47" s="134">
        <f>IF(BB47=0,0,BG47/BB47)</f>
        <v>0</v>
      </c>
      <c r="BD47" s="43">
        <f>IF(BB47=0,0,BH47/BB47)</f>
        <v>0</v>
      </c>
      <c r="BE47" s="43">
        <f>IF(BB47=0,0,BK47/BB47)</f>
        <v>0</v>
      </c>
      <c r="BF47" s="43">
        <f>IF(BB47=0,0,BL47/BB47)</f>
        <v>0</v>
      </c>
      <c r="BG47" s="135">
        <f t="shared" ref="BG47:BO47" si="97">SUM(BG7:BG46)</f>
        <v>0</v>
      </c>
      <c r="BH47" s="78">
        <f t="shared" si="97"/>
        <v>0</v>
      </c>
      <c r="BI47" s="78">
        <f t="shared" si="97"/>
        <v>0</v>
      </c>
      <c r="BJ47" s="78">
        <f t="shared" si="97"/>
        <v>0</v>
      </c>
      <c r="BK47" s="78">
        <f t="shared" si="97"/>
        <v>0</v>
      </c>
      <c r="BL47" s="78">
        <f t="shared" si="97"/>
        <v>0</v>
      </c>
      <c r="BM47" s="78">
        <f t="shared" si="97"/>
        <v>0</v>
      </c>
      <c r="BN47" s="136">
        <f t="shared" si="97"/>
        <v>0</v>
      </c>
      <c r="BO47" s="77">
        <f t="shared" si="97"/>
        <v>0</v>
      </c>
      <c r="BP47" s="134">
        <f>IF(BO47=0,0,BT47/BO47)</f>
        <v>0</v>
      </c>
      <c r="BQ47" s="43">
        <f>IF(BO47=0,0,BU47/BO47)</f>
        <v>0</v>
      </c>
      <c r="BR47" s="43">
        <f>IF(BO47=0,0,BX47/BO47)</f>
        <v>0</v>
      </c>
      <c r="BS47" s="43">
        <f>IF(BO47=0,0,BY47/BO47)</f>
        <v>0</v>
      </c>
      <c r="BT47" s="135">
        <f t="shared" ref="BT47:CB47" si="98">SUM(BT7:BT46)</f>
        <v>0</v>
      </c>
      <c r="BU47" s="78">
        <f t="shared" si="98"/>
        <v>0</v>
      </c>
      <c r="BV47" s="78">
        <f t="shared" si="98"/>
        <v>0</v>
      </c>
      <c r="BW47" s="78">
        <f t="shared" si="98"/>
        <v>0</v>
      </c>
      <c r="BX47" s="78">
        <f t="shared" si="98"/>
        <v>0</v>
      </c>
      <c r="BY47" s="78">
        <f t="shared" si="98"/>
        <v>0</v>
      </c>
      <c r="BZ47" s="78">
        <f t="shared" si="98"/>
        <v>0</v>
      </c>
      <c r="CA47" s="136">
        <f t="shared" si="98"/>
        <v>0</v>
      </c>
      <c r="CB47" s="77">
        <f t="shared" si="98"/>
        <v>0</v>
      </c>
      <c r="CC47" s="134">
        <f>IF(CB47=0,0,CG47/CB47)</f>
        <v>0</v>
      </c>
      <c r="CD47" s="43">
        <f>IF(CB47=0,0,CH47/CB47)</f>
        <v>0</v>
      </c>
      <c r="CE47" s="43">
        <f>IF(CB47=0,0,CK47/CB47)</f>
        <v>0</v>
      </c>
      <c r="CF47" s="43">
        <f>IF(CB47=0,0,CL47/CB47)</f>
        <v>0</v>
      </c>
      <c r="CG47" s="135">
        <f t="shared" ref="CG47:CO47" si="99">SUM(CG7:CG46)</f>
        <v>0</v>
      </c>
      <c r="CH47" s="78">
        <f t="shared" si="99"/>
        <v>0</v>
      </c>
      <c r="CI47" s="78">
        <f t="shared" si="99"/>
        <v>0</v>
      </c>
      <c r="CJ47" s="78">
        <f t="shared" si="99"/>
        <v>0</v>
      </c>
      <c r="CK47" s="78">
        <f t="shared" si="99"/>
        <v>0</v>
      </c>
      <c r="CL47" s="78">
        <f t="shared" si="99"/>
        <v>0</v>
      </c>
      <c r="CM47" s="78">
        <f t="shared" si="99"/>
        <v>0</v>
      </c>
      <c r="CN47" s="136">
        <f t="shared" si="99"/>
        <v>0</v>
      </c>
      <c r="CO47" s="77">
        <f t="shared" si="99"/>
        <v>0</v>
      </c>
      <c r="CP47" s="134">
        <f>IF(CO47=0,0,CT47/CO47)</f>
        <v>0</v>
      </c>
      <c r="CQ47" s="43">
        <f>IF(CO47=0,0,CU47/CO47)</f>
        <v>0</v>
      </c>
      <c r="CR47" s="43">
        <f>IF(CO47=0,0,CX47/CO47)</f>
        <v>0</v>
      </c>
      <c r="CS47" s="43">
        <f>IF(CO47=0,0,CY47/CO47)</f>
        <v>0</v>
      </c>
      <c r="CT47" s="135">
        <f t="shared" ref="CT47:DA47" si="100">SUM(CT7:CT46)</f>
        <v>0</v>
      </c>
      <c r="CU47" s="78">
        <f t="shared" si="100"/>
        <v>0</v>
      </c>
      <c r="CV47" s="78">
        <f t="shared" si="100"/>
        <v>0</v>
      </c>
      <c r="CW47" s="78">
        <f t="shared" si="100"/>
        <v>0</v>
      </c>
      <c r="CX47" s="78">
        <f t="shared" si="100"/>
        <v>0</v>
      </c>
      <c r="CY47" s="78">
        <f t="shared" si="100"/>
        <v>0</v>
      </c>
      <c r="CZ47" s="78">
        <f t="shared" si="100"/>
        <v>0</v>
      </c>
      <c r="DA47" s="136">
        <f t="shared" si="100"/>
        <v>0</v>
      </c>
      <c r="DB47" s="137">
        <f>IF(CU47=0,0,CZ47/CU47)</f>
        <v>0</v>
      </c>
      <c r="DC47" s="138">
        <f>IF(CU47=0,0,DA47/CU47)</f>
        <v>0</v>
      </c>
      <c r="DD47" s="349">
        <f>SUM(DD7:DD46)</f>
        <v>0</v>
      </c>
      <c r="DE47" s="349">
        <f>SUM(DE7:DE46)</f>
        <v>0</v>
      </c>
    </row>
    <row r="48" spans="1:109" s="1" customFormat="1">
      <c r="A48" s="70"/>
      <c r="C48" s="140"/>
      <c r="D48" s="140">
        <f>D47-C47</f>
        <v>0</v>
      </c>
      <c r="E48" s="340" t="e">
        <f>D48/C47</f>
        <v>#DIV/0!</v>
      </c>
      <c r="H48" s="172">
        <f>G47-H47</f>
        <v>0</v>
      </c>
      <c r="P48" s="140"/>
      <c r="Q48" s="140">
        <f>Q47-D47</f>
        <v>0</v>
      </c>
      <c r="R48" s="340" t="e">
        <f>Q48/D47</f>
        <v>#DIV/0!</v>
      </c>
      <c r="AC48" s="140"/>
      <c r="AD48" s="140">
        <f>AD47-Q47</f>
        <v>0</v>
      </c>
      <c r="AE48" s="340" t="e">
        <f>AD48/Q47</f>
        <v>#DIV/0!</v>
      </c>
      <c r="AP48" s="140"/>
      <c r="AQ48" s="140">
        <f>AQ47-AD47</f>
        <v>0</v>
      </c>
      <c r="AR48" s="340" t="e">
        <f>AQ48/AD47</f>
        <v>#DIV/0!</v>
      </c>
      <c r="BC48" s="140"/>
      <c r="BD48" s="140">
        <f>BD47-AQ47</f>
        <v>0</v>
      </c>
      <c r="BE48" s="340" t="e">
        <f>BD48/AQ47</f>
        <v>#DIV/0!</v>
      </c>
      <c r="BP48" s="140"/>
      <c r="BQ48" s="140">
        <f>BQ47-BD47</f>
        <v>0</v>
      </c>
      <c r="BR48" s="340" t="e">
        <f>BQ48/BD47</f>
        <v>#DIV/0!</v>
      </c>
      <c r="CC48" s="140"/>
      <c r="CD48" s="140">
        <f>CD47-BQ47</f>
        <v>0</v>
      </c>
      <c r="CE48" s="340" t="e">
        <f>CD48/BQ47</f>
        <v>#DIV/0!</v>
      </c>
      <c r="CP48" s="140"/>
      <c r="CQ48" s="140">
        <f>CQ47-CP47</f>
        <v>0</v>
      </c>
      <c r="CR48" s="340" t="e">
        <f>CQ48/CP47</f>
        <v>#DIV/0!</v>
      </c>
      <c r="DD48" s="74" t="e">
        <f>DD47/CO47/100</f>
        <v>#DIV/0!</v>
      </c>
      <c r="DE48" s="74" t="e">
        <f>DE47/CO47/100</f>
        <v>#DIV/0!</v>
      </c>
    </row>
    <row r="49" spans="1:108" s="94" customFormat="1" ht="18.75">
      <c r="A49" s="274">
        <v>0.13800000000000001</v>
      </c>
      <c r="B49" s="1138">
        <f>B5</f>
        <v>2026</v>
      </c>
      <c r="C49" s="1139"/>
      <c r="D49" s="1139"/>
      <c r="E49" s="1139"/>
      <c r="F49" s="1139"/>
      <c r="G49" s="1139"/>
      <c r="H49" s="1139"/>
      <c r="I49" s="1139"/>
      <c r="J49" s="1139"/>
      <c r="K49" s="1139"/>
      <c r="L49" s="1139"/>
      <c r="M49" s="1139"/>
      <c r="N49" s="1140"/>
      <c r="O49" s="1138">
        <f>B49+1</f>
        <v>2027</v>
      </c>
      <c r="P49" s="1139"/>
      <c r="Q49" s="1139"/>
      <c r="R49" s="1139"/>
      <c r="S49" s="1139"/>
      <c r="T49" s="1139"/>
      <c r="U49" s="1139"/>
      <c r="V49" s="1139"/>
      <c r="W49" s="1139"/>
      <c r="X49" s="1139"/>
      <c r="Y49" s="1139"/>
      <c r="Z49" s="1139"/>
      <c r="AA49" s="1140"/>
      <c r="AB49" s="1138">
        <f>O49+1</f>
        <v>2028</v>
      </c>
      <c r="AC49" s="1139"/>
      <c r="AD49" s="1139"/>
      <c r="AE49" s="1139"/>
      <c r="AF49" s="1139"/>
      <c r="AG49" s="1139"/>
      <c r="AH49" s="1139"/>
      <c r="AI49" s="1139"/>
      <c r="AJ49" s="1139"/>
      <c r="AK49" s="1139"/>
      <c r="AL49" s="1139"/>
      <c r="AM49" s="1139"/>
      <c r="AN49" s="1140"/>
      <c r="AO49" s="1138">
        <f>AB49+1</f>
        <v>2029</v>
      </c>
      <c r="AP49" s="1139"/>
      <c r="AQ49" s="1139"/>
      <c r="AR49" s="1139"/>
      <c r="AS49" s="1139"/>
      <c r="AT49" s="1139"/>
      <c r="AU49" s="1139"/>
      <c r="AV49" s="1139"/>
      <c r="AW49" s="1139"/>
      <c r="AX49" s="1139"/>
      <c r="AY49" s="1139"/>
      <c r="AZ49" s="1139"/>
      <c r="BA49" s="1140"/>
      <c r="BB49" s="1138">
        <f>AO49+1</f>
        <v>2030</v>
      </c>
      <c r="BC49" s="1139"/>
      <c r="BD49" s="1139"/>
      <c r="BE49" s="1139"/>
      <c r="BF49" s="1139"/>
      <c r="BG49" s="1139"/>
      <c r="BH49" s="1139"/>
      <c r="BI49" s="1139"/>
      <c r="BJ49" s="1139"/>
      <c r="BK49" s="1139"/>
      <c r="BL49" s="1139"/>
      <c r="BM49" s="1139"/>
      <c r="BN49" s="1140"/>
      <c r="BO49" s="1138">
        <f>BB49+1</f>
        <v>2031</v>
      </c>
      <c r="BP49" s="1139"/>
      <c r="BQ49" s="1139"/>
      <c r="BR49" s="1139"/>
      <c r="BS49" s="1139"/>
      <c r="BT49" s="1139"/>
      <c r="BU49" s="1139"/>
      <c r="BV49" s="1139"/>
      <c r="BW49" s="1139"/>
      <c r="BX49" s="1139"/>
      <c r="BY49" s="1139"/>
      <c r="BZ49" s="1139"/>
      <c r="CA49" s="1140"/>
      <c r="CB49" s="1138">
        <f>BO49+1</f>
        <v>2032</v>
      </c>
      <c r="CC49" s="1139"/>
      <c r="CD49" s="1139"/>
      <c r="CE49" s="1139"/>
      <c r="CF49" s="1139"/>
      <c r="CG49" s="1139"/>
      <c r="CH49" s="1139"/>
      <c r="CI49" s="1139"/>
      <c r="CJ49" s="1139"/>
      <c r="CK49" s="1139"/>
      <c r="CL49" s="1139"/>
      <c r="CM49" s="1139"/>
      <c r="CN49" s="1140"/>
      <c r="CO49" s="1141" t="s">
        <v>156</v>
      </c>
      <c r="CP49" s="1142"/>
      <c r="CQ49" s="1142"/>
      <c r="CR49" s="1142"/>
      <c r="CS49" s="1142"/>
      <c r="CT49" s="1142"/>
      <c r="CU49" s="1142"/>
      <c r="CV49" s="1142"/>
      <c r="CW49" s="1142"/>
      <c r="CX49" s="1142"/>
      <c r="CY49" s="1142"/>
      <c r="CZ49" s="1142"/>
      <c r="DA49" s="1142"/>
      <c r="DB49" s="1142"/>
      <c r="DC49" s="1143"/>
      <c r="DD49" s="346"/>
    </row>
    <row r="50" spans="1:108" s="101" customFormat="1" ht="94.5">
      <c r="A50" s="198" t="s">
        <v>293</v>
      </c>
      <c r="B50" s="95" t="s">
        <v>415</v>
      </c>
      <c r="C50" s="96" t="s">
        <v>416</v>
      </c>
      <c r="D50" s="97" t="s">
        <v>131</v>
      </c>
      <c r="E50" s="97" t="s">
        <v>409</v>
      </c>
      <c r="F50" s="97" t="s">
        <v>410</v>
      </c>
      <c r="G50" s="98" t="s">
        <v>419</v>
      </c>
      <c r="H50" s="97" t="s">
        <v>420</v>
      </c>
      <c r="I50" s="97" t="s">
        <v>424</v>
      </c>
      <c r="J50" s="97" t="s">
        <v>425</v>
      </c>
      <c r="K50" s="97" t="s">
        <v>426</v>
      </c>
      <c r="L50" s="97" t="s">
        <v>427</v>
      </c>
      <c r="M50" s="97" t="s">
        <v>428</v>
      </c>
      <c r="N50" s="97"/>
      <c r="O50" s="95" t="s">
        <v>415</v>
      </c>
      <c r="P50" s="96" t="s">
        <v>416</v>
      </c>
      <c r="Q50" s="97" t="s">
        <v>131</v>
      </c>
      <c r="R50" s="97" t="s">
        <v>409</v>
      </c>
      <c r="S50" s="97" t="s">
        <v>410</v>
      </c>
      <c r="T50" s="98" t="s">
        <v>419</v>
      </c>
      <c r="U50" s="97" t="s">
        <v>420</v>
      </c>
      <c r="V50" s="97" t="s">
        <v>424</v>
      </c>
      <c r="W50" s="97" t="s">
        <v>425</v>
      </c>
      <c r="X50" s="97" t="s">
        <v>426</v>
      </c>
      <c r="Y50" s="97" t="s">
        <v>427</v>
      </c>
      <c r="Z50" s="97" t="s">
        <v>428</v>
      </c>
      <c r="AA50" s="97"/>
      <c r="AB50" s="95" t="s">
        <v>415</v>
      </c>
      <c r="AC50" s="96" t="s">
        <v>416</v>
      </c>
      <c r="AD50" s="97" t="s">
        <v>131</v>
      </c>
      <c r="AE50" s="97" t="s">
        <v>409</v>
      </c>
      <c r="AF50" s="97" t="s">
        <v>410</v>
      </c>
      <c r="AG50" s="98" t="s">
        <v>419</v>
      </c>
      <c r="AH50" s="97" t="s">
        <v>420</v>
      </c>
      <c r="AI50" s="97" t="s">
        <v>424</v>
      </c>
      <c r="AJ50" s="97" t="s">
        <v>425</v>
      </c>
      <c r="AK50" s="97" t="s">
        <v>426</v>
      </c>
      <c r="AL50" s="97" t="s">
        <v>427</v>
      </c>
      <c r="AM50" s="97" t="s">
        <v>428</v>
      </c>
      <c r="AN50" s="97"/>
      <c r="AO50" s="95" t="s">
        <v>415</v>
      </c>
      <c r="AP50" s="96" t="s">
        <v>416</v>
      </c>
      <c r="AQ50" s="97" t="s">
        <v>131</v>
      </c>
      <c r="AR50" s="97" t="s">
        <v>409</v>
      </c>
      <c r="AS50" s="97" t="s">
        <v>410</v>
      </c>
      <c r="AT50" s="98" t="s">
        <v>419</v>
      </c>
      <c r="AU50" s="97" t="s">
        <v>420</v>
      </c>
      <c r="AV50" s="97" t="s">
        <v>424</v>
      </c>
      <c r="AW50" s="97" t="s">
        <v>425</v>
      </c>
      <c r="AX50" s="97" t="s">
        <v>426</v>
      </c>
      <c r="AY50" s="97" t="s">
        <v>427</v>
      </c>
      <c r="AZ50" s="97" t="s">
        <v>428</v>
      </c>
      <c r="BA50" s="97"/>
      <c r="BB50" s="95" t="s">
        <v>415</v>
      </c>
      <c r="BC50" s="96" t="s">
        <v>416</v>
      </c>
      <c r="BD50" s="97" t="s">
        <v>131</v>
      </c>
      <c r="BE50" s="97" t="s">
        <v>409</v>
      </c>
      <c r="BF50" s="97" t="s">
        <v>410</v>
      </c>
      <c r="BG50" s="98" t="s">
        <v>419</v>
      </c>
      <c r="BH50" s="97" t="s">
        <v>420</v>
      </c>
      <c r="BI50" s="97" t="s">
        <v>424</v>
      </c>
      <c r="BJ50" s="97" t="s">
        <v>425</v>
      </c>
      <c r="BK50" s="97" t="s">
        <v>426</v>
      </c>
      <c r="BL50" s="97" t="s">
        <v>427</v>
      </c>
      <c r="BM50" s="97" t="s">
        <v>428</v>
      </c>
      <c r="BN50" s="97"/>
      <c r="BO50" s="95" t="s">
        <v>415</v>
      </c>
      <c r="BP50" s="96" t="s">
        <v>416</v>
      </c>
      <c r="BQ50" s="97" t="s">
        <v>131</v>
      </c>
      <c r="BR50" s="97" t="s">
        <v>409</v>
      </c>
      <c r="BS50" s="97" t="s">
        <v>410</v>
      </c>
      <c r="BT50" s="98" t="s">
        <v>419</v>
      </c>
      <c r="BU50" s="97" t="s">
        <v>420</v>
      </c>
      <c r="BV50" s="97" t="s">
        <v>424</v>
      </c>
      <c r="BW50" s="97" t="s">
        <v>425</v>
      </c>
      <c r="BX50" s="97" t="s">
        <v>426</v>
      </c>
      <c r="BY50" s="97" t="s">
        <v>427</v>
      </c>
      <c r="BZ50" s="97" t="s">
        <v>428</v>
      </c>
      <c r="CA50" s="97"/>
      <c r="CB50" s="95" t="s">
        <v>415</v>
      </c>
      <c r="CC50" s="96" t="s">
        <v>416</v>
      </c>
      <c r="CD50" s="97" t="s">
        <v>131</v>
      </c>
      <c r="CE50" s="97" t="s">
        <v>409</v>
      </c>
      <c r="CF50" s="97" t="s">
        <v>410</v>
      </c>
      <c r="CG50" s="98" t="s">
        <v>419</v>
      </c>
      <c r="CH50" s="97" t="s">
        <v>420</v>
      </c>
      <c r="CI50" s="97" t="s">
        <v>424</v>
      </c>
      <c r="CJ50" s="97" t="s">
        <v>425</v>
      </c>
      <c r="CK50" s="97" t="s">
        <v>426</v>
      </c>
      <c r="CL50" s="97" t="s">
        <v>427</v>
      </c>
      <c r="CM50" s="97" t="s">
        <v>428</v>
      </c>
      <c r="CN50" s="97"/>
      <c r="CO50" s="95" t="s">
        <v>415</v>
      </c>
      <c r="CP50" s="96" t="s">
        <v>416</v>
      </c>
      <c r="CQ50" s="97" t="s">
        <v>131</v>
      </c>
      <c r="CR50" s="97" t="s">
        <v>409</v>
      </c>
      <c r="CS50" s="97" t="s">
        <v>410</v>
      </c>
      <c r="CT50" s="98" t="s">
        <v>419</v>
      </c>
      <c r="CU50" s="97" t="s">
        <v>420</v>
      </c>
      <c r="CV50" s="97" t="s">
        <v>424</v>
      </c>
      <c r="CW50" s="97" t="s">
        <v>425</v>
      </c>
      <c r="CX50" s="97" t="s">
        <v>426</v>
      </c>
      <c r="CY50" s="97" t="s">
        <v>427</v>
      </c>
      <c r="CZ50" s="97" t="s">
        <v>428</v>
      </c>
      <c r="DA50" s="97"/>
      <c r="DB50" s="97"/>
      <c r="DC50" s="99">
        <f>DA50</f>
        <v>0</v>
      </c>
      <c r="DD50" s="347"/>
    </row>
    <row r="51" spans="1:108">
      <c r="A51" s="252">
        <f>A7</f>
        <v>0</v>
      </c>
      <c r="B51" s="191">
        <f>B7</f>
        <v>0</v>
      </c>
      <c r="C51" s="192">
        <f>C7</f>
        <v>0</v>
      </c>
      <c r="D51" s="193">
        <f>D7</f>
        <v>0</v>
      </c>
      <c r="E51" s="261">
        <f t="shared" ref="E51:E91" si="101">F7</f>
        <v>0</v>
      </c>
      <c r="F51" s="261">
        <f t="shared" ref="F51:F90" si="102">(F7*$A$49)+E7</f>
        <v>0</v>
      </c>
      <c r="G51" s="103">
        <f>G7</f>
        <v>0</v>
      </c>
      <c r="H51" s="104">
        <f>H7</f>
        <v>0</v>
      </c>
      <c r="I51" s="104">
        <f>E51*B51</f>
        <v>0</v>
      </c>
      <c r="J51" s="104">
        <f>F51*B51</f>
        <v>0</v>
      </c>
      <c r="K51" s="104">
        <f>H51-J51</f>
        <v>0</v>
      </c>
      <c r="L51" s="104">
        <f>I51-J51</f>
        <v>0</v>
      </c>
      <c r="M51" s="104">
        <f>0</f>
        <v>0</v>
      </c>
      <c r="N51" s="104">
        <f t="shared" ref="N51:N90" si="103">L51-(J51*F51)</f>
        <v>0</v>
      </c>
      <c r="O51" s="191">
        <f>O7</f>
        <v>0</v>
      </c>
      <c r="P51" s="192">
        <f>P7</f>
        <v>0</v>
      </c>
      <c r="Q51" s="193">
        <f>Q7</f>
        <v>0</v>
      </c>
      <c r="R51" s="261">
        <f t="shared" ref="R51:R91" si="104">S7</f>
        <v>0</v>
      </c>
      <c r="S51" s="261">
        <f t="shared" ref="S51:S90" si="105">(S7*$A$49)+R7</f>
        <v>0</v>
      </c>
      <c r="T51" s="103">
        <f>T7</f>
        <v>0</v>
      </c>
      <c r="U51" s="104">
        <f>U7</f>
        <v>0</v>
      </c>
      <c r="V51" s="104">
        <f>R51*O51</f>
        <v>0</v>
      </c>
      <c r="W51" s="104">
        <f>S51*O51</f>
        <v>0</v>
      </c>
      <c r="X51" s="104">
        <f>U51-W51</f>
        <v>0</v>
      </c>
      <c r="Y51" s="104">
        <f>V51-W51</f>
        <v>0</v>
      </c>
      <c r="Z51" s="104">
        <f>0</f>
        <v>0</v>
      </c>
      <c r="AA51" s="120">
        <f t="shared" ref="AA51:AA90" si="106">Y51-(W51*S51)</f>
        <v>0</v>
      </c>
      <c r="AB51" s="191">
        <f>AB7</f>
        <v>0</v>
      </c>
      <c r="AC51" s="192">
        <f>AC7</f>
        <v>0</v>
      </c>
      <c r="AD51" s="193">
        <f>AD7</f>
        <v>0</v>
      </c>
      <c r="AE51" s="261">
        <f t="shared" ref="AE51:AE91" si="107">AF7</f>
        <v>0</v>
      </c>
      <c r="AF51" s="261">
        <f t="shared" ref="AF51:AF90" si="108">(AF7*$A$49)+AE7</f>
        <v>0</v>
      </c>
      <c r="AG51" s="103">
        <f>AG7</f>
        <v>0</v>
      </c>
      <c r="AH51" s="104">
        <f>AH7</f>
        <v>0</v>
      </c>
      <c r="AI51" s="104">
        <f>AE51*AB51</f>
        <v>0</v>
      </c>
      <c r="AJ51" s="104">
        <f>AF51*AB51</f>
        <v>0</v>
      </c>
      <c r="AK51" s="104">
        <f>AH51-AJ51</f>
        <v>0</v>
      </c>
      <c r="AL51" s="104">
        <f>AI51-AJ51</f>
        <v>0</v>
      </c>
      <c r="AM51" s="104">
        <f>0</f>
        <v>0</v>
      </c>
      <c r="AN51" s="120">
        <f t="shared" ref="AN51:AN90" si="109">AL51-(AJ51*AF51)</f>
        <v>0</v>
      </c>
      <c r="AO51" s="191">
        <f>AO7</f>
        <v>0</v>
      </c>
      <c r="AP51" s="192">
        <f>AP7</f>
        <v>0</v>
      </c>
      <c r="AQ51" s="193">
        <f>AQ7</f>
        <v>0</v>
      </c>
      <c r="AR51" s="261">
        <f t="shared" ref="AR51:AR91" si="110">AS7</f>
        <v>0</v>
      </c>
      <c r="AS51" s="261">
        <f t="shared" ref="AS51:AS90" si="111">(AS7*$A$49)+AR7</f>
        <v>0</v>
      </c>
      <c r="AT51" s="103">
        <f>AT7</f>
        <v>0</v>
      </c>
      <c r="AU51" s="104">
        <f>AU7</f>
        <v>0</v>
      </c>
      <c r="AV51" s="104">
        <f>AR51*AO51</f>
        <v>0</v>
      </c>
      <c r="AW51" s="104">
        <f>AS51*AO51</f>
        <v>0</v>
      </c>
      <c r="AX51" s="104">
        <f>AU51-AW51</f>
        <v>0</v>
      </c>
      <c r="AY51" s="104">
        <f>AV51-AW51</f>
        <v>0</v>
      </c>
      <c r="AZ51" s="104">
        <f>0</f>
        <v>0</v>
      </c>
      <c r="BA51" s="120">
        <f t="shared" ref="BA51:BA90" si="112">AY51-(AW51*AS51)</f>
        <v>0</v>
      </c>
      <c r="BB51" s="191">
        <f>BB7</f>
        <v>0</v>
      </c>
      <c r="BC51" s="192">
        <f>BC7</f>
        <v>0</v>
      </c>
      <c r="BD51" s="193">
        <f>BD7</f>
        <v>0</v>
      </c>
      <c r="BE51" s="261">
        <f t="shared" ref="BE51:BE91" si="113">BF7</f>
        <v>0</v>
      </c>
      <c r="BF51" s="261">
        <f t="shared" ref="BF51:BF90" si="114">(BF7*$A$49)+BE7</f>
        <v>0</v>
      </c>
      <c r="BG51" s="103">
        <f>BG7</f>
        <v>0</v>
      </c>
      <c r="BH51" s="104">
        <f>BH7</f>
        <v>0</v>
      </c>
      <c r="BI51" s="104">
        <f>BE51*BB51</f>
        <v>0</v>
      </c>
      <c r="BJ51" s="104">
        <f>BF51*BB51</f>
        <v>0</v>
      </c>
      <c r="BK51" s="104">
        <f>BH51-BJ51</f>
        <v>0</v>
      </c>
      <c r="BL51" s="104">
        <f>BI51-BJ51</f>
        <v>0</v>
      </c>
      <c r="BM51" s="104">
        <f>0</f>
        <v>0</v>
      </c>
      <c r="BN51" s="120">
        <f t="shared" ref="BN51:BN90" si="115">BL51-(BJ51*BF51)</f>
        <v>0</v>
      </c>
      <c r="BO51" s="191">
        <f>BO7</f>
        <v>0</v>
      </c>
      <c r="BP51" s="192">
        <f>BP7</f>
        <v>0</v>
      </c>
      <c r="BQ51" s="193">
        <f>BQ7</f>
        <v>0</v>
      </c>
      <c r="BR51" s="261">
        <f t="shared" ref="BR51:BR91" si="116">BS7</f>
        <v>0</v>
      </c>
      <c r="BS51" s="261">
        <f t="shared" ref="BS51:BS90" si="117">(BS7*$A$49)+BR7</f>
        <v>0</v>
      </c>
      <c r="BT51" s="103">
        <f>BT7</f>
        <v>0</v>
      </c>
      <c r="BU51" s="104">
        <f>BU7</f>
        <v>0</v>
      </c>
      <c r="BV51" s="104">
        <f>BR51*BO51</f>
        <v>0</v>
      </c>
      <c r="BW51" s="104">
        <f>BS51*BO51</f>
        <v>0</v>
      </c>
      <c r="BX51" s="104">
        <f>BU51-BW51</f>
        <v>0</v>
      </c>
      <c r="BY51" s="104">
        <f>BV51-BW51</f>
        <v>0</v>
      </c>
      <c r="BZ51" s="104">
        <f>0</f>
        <v>0</v>
      </c>
      <c r="CA51" s="120">
        <f t="shared" ref="CA51:CA90" si="118">BY51-(BW51*BS51)</f>
        <v>0</v>
      </c>
      <c r="CB51" s="191">
        <f>CB7</f>
        <v>0</v>
      </c>
      <c r="CC51" s="192">
        <f>CC7</f>
        <v>0</v>
      </c>
      <c r="CD51" s="193">
        <f>CD7</f>
        <v>0</v>
      </c>
      <c r="CE51" s="261">
        <f t="shared" ref="CE51:CE91" si="119">CF7</f>
        <v>0</v>
      </c>
      <c r="CF51" s="261">
        <f t="shared" ref="CF51:CF90" si="120">(CF7*$A$49)+CE7</f>
        <v>0</v>
      </c>
      <c r="CG51" s="103">
        <f>CG7</f>
        <v>0</v>
      </c>
      <c r="CH51" s="104">
        <f>CH7</f>
        <v>0</v>
      </c>
      <c r="CI51" s="104">
        <f>CE51*CB51</f>
        <v>0</v>
      </c>
      <c r="CJ51" s="104">
        <f>CF51*CB51</f>
        <v>0</v>
      </c>
      <c r="CK51" s="104">
        <f>CH51-CJ51</f>
        <v>0</v>
      </c>
      <c r="CL51" s="104">
        <f>CI51-CJ51</f>
        <v>0</v>
      </c>
      <c r="CM51" s="104">
        <f>0</f>
        <v>0</v>
      </c>
      <c r="CN51" s="120">
        <f t="shared" ref="CN51:CN90" si="121">CL51-(CJ51*CF51)</f>
        <v>0</v>
      </c>
      <c r="CO51" s="191">
        <f>CO7</f>
        <v>0</v>
      </c>
      <c r="CP51" s="192">
        <f>CP7</f>
        <v>0</v>
      </c>
      <c r="CQ51" s="193" t="str">
        <f>CQ7</f>
        <v/>
      </c>
      <c r="CR51" s="261" t="str">
        <f t="shared" ref="CR51:CR91" si="122">CS7</f>
        <v/>
      </c>
      <c r="CS51" s="261" t="str">
        <f t="shared" ref="CS51:CS90" si="123">IF(CO7=0,"",(CS7*$A$49)+CR7)</f>
        <v/>
      </c>
      <c r="CT51" s="103">
        <f>CT7</f>
        <v>0</v>
      </c>
      <c r="CU51" s="104">
        <f>CU7</f>
        <v>0</v>
      </c>
      <c r="CV51" s="104" t="str">
        <f t="shared" ref="CV51:CV90" si="124">IF(CO7=0,"",CR51*CO51)</f>
        <v/>
      </c>
      <c r="CW51" s="104" t="str">
        <f t="shared" ref="CW51:CW90" si="125">IF(CO7=0,"",CS51*CO51)</f>
        <v/>
      </c>
      <c r="CX51" s="104" t="str">
        <f t="shared" ref="CX51:CX90" si="126">IF(CO7=0,"",CU51-CW51)</f>
        <v/>
      </c>
      <c r="CY51" s="104" t="str">
        <f t="shared" ref="CY51:CY90" si="127">IF(CO7=0,"",CV51-CW51)</f>
        <v/>
      </c>
      <c r="CZ51" s="104">
        <f>0</f>
        <v>0</v>
      </c>
      <c r="DA51" s="104"/>
      <c r="DB51" s="117" t="str">
        <f>IF(CU51=0,"",CZ51/CU51)</f>
        <v/>
      </c>
      <c r="DC51" s="118" t="str">
        <f>IF(CU51=0,"",DA51/CU51)</f>
        <v/>
      </c>
    </row>
    <row r="52" spans="1:108">
      <c r="A52" s="199">
        <f t="shared" ref="A52:D67" si="128">A8</f>
        <v>0</v>
      </c>
      <c r="B52" s="194">
        <f t="shared" si="128"/>
        <v>0</v>
      </c>
      <c r="C52" s="195">
        <f t="shared" si="128"/>
        <v>0</v>
      </c>
      <c r="D52" s="196">
        <f t="shared" si="128"/>
        <v>0</v>
      </c>
      <c r="E52" s="197">
        <f t="shared" si="101"/>
        <v>0</v>
      </c>
      <c r="F52" s="197">
        <f t="shared" si="102"/>
        <v>0</v>
      </c>
      <c r="G52" s="119">
        <f t="shared" ref="G52:H67" si="129">G8</f>
        <v>0</v>
      </c>
      <c r="H52" s="120">
        <f t="shared" si="129"/>
        <v>0</v>
      </c>
      <c r="I52" s="120">
        <f t="shared" ref="I52:I90" si="130">E52*B52</f>
        <v>0</v>
      </c>
      <c r="J52" s="120">
        <f t="shared" ref="J52:J90" si="131">F52*B52</f>
        <v>0</v>
      </c>
      <c r="K52" s="120">
        <f t="shared" ref="K52:K90" si="132">H52-J52</f>
        <v>0</v>
      </c>
      <c r="L52" s="120">
        <f t="shared" ref="L52:L90" si="133">I52-J52</f>
        <v>0</v>
      </c>
      <c r="M52" s="120">
        <f>0</f>
        <v>0</v>
      </c>
      <c r="N52" s="120">
        <f t="shared" si="103"/>
        <v>0</v>
      </c>
      <c r="O52" s="194">
        <f t="shared" ref="O52:Q67" si="134">O8</f>
        <v>0</v>
      </c>
      <c r="P52" s="195">
        <f t="shared" si="134"/>
        <v>0</v>
      </c>
      <c r="Q52" s="196">
        <f t="shared" si="134"/>
        <v>0</v>
      </c>
      <c r="R52" s="197">
        <f t="shared" si="104"/>
        <v>0</v>
      </c>
      <c r="S52" s="197">
        <f t="shared" si="105"/>
        <v>0</v>
      </c>
      <c r="T52" s="119">
        <f t="shared" ref="T52:U67" si="135">T8</f>
        <v>0</v>
      </c>
      <c r="U52" s="120">
        <f t="shared" si="135"/>
        <v>0</v>
      </c>
      <c r="V52" s="120">
        <f t="shared" ref="V52:V90" si="136">R52*O52</f>
        <v>0</v>
      </c>
      <c r="W52" s="120">
        <f t="shared" ref="W52:W90" si="137">S52*O52</f>
        <v>0</v>
      </c>
      <c r="X52" s="120">
        <f t="shared" ref="X52:X90" si="138">U52-W52</f>
        <v>0</v>
      </c>
      <c r="Y52" s="120">
        <f t="shared" ref="Y52:Y90" si="139">V52-W52</f>
        <v>0</v>
      </c>
      <c r="Z52" s="120">
        <f>0</f>
        <v>0</v>
      </c>
      <c r="AA52" s="120">
        <f t="shared" si="106"/>
        <v>0</v>
      </c>
      <c r="AB52" s="194">
        <f t="shared" ref="AB52:AD67" si="140">AB8</f>
        <v>0</v>
      </c>
      <c r="AC52" s="195">
        <f t="shared" si="140"/>
        <v>0</v>
      </c>
      <c r="AD52" s="196">
        <f t="shared" si="140"/>
        <v>0</v>
      </c>
      <c r="AE52" s="197">
        <f t="shared" si="107"/>
        <v>0</v>
      </c>
      <c r="AF52" s="197">
        <f t="shared" si="108"/>
        <v>0</v>
      </c>
      <c r="AG52" s="119">
        <f t="shared" ref="AG52:AH67" si="141">AG8</f>
        <v>0</v>
      </c>
      <c r="AH52" s="120">
        <f t="shared" si="141"/>
        <v>0</v>
      </c>
      <c r="AI52" s="120">
        <f t="shared" ref="AI52:AI90" si="142">AE52*AB52</f>
        <v>0</v>
      </c>
      <c r="AJ52" s="120">
        <f t="shared" ref="AJ52:AJ90" si="143">AF52*AB52</f>
        <v>0</v>
      </c>
      <c r="AK52" s="120">
        <f t="shared" ref="AK52:AK90" si="144">AH52-AJ52</f>
        <v>0</v>
      </c>
      <c r="AL52" s="120">
        <f t="shared" ref="AL52:AL90" si="145">AI52-AJ52</f>
        <v>0</v>
      </c>
      <c r="AM52" s="120">
        <f>0</f>
        <v>0</v>
      </c>
      <c r="AN52" s="120">
        <f t="shared" si="109"/>
        <v>0</v>
      </c>
      <c r="AO52" s="194">
        <f t="shared" ref="AO52:AQ67" si="146">AO8</f>
        <v>0</v>
      </c>
      <c r="AP52" s="195">
        <f t="shared" si="146"/>
        <v>0</v>
      </c>
      <c r="AQ52" s="196">
        <f t="shared" si="146"/>
        <v>0</v>
      </c>
      <c r="AR52" s="197">
        <f t="shared" si="110"/>
        <v>0</v>
      </c>
      <c r="AS52" s="197">
        <f t="shared" si="111"/>
        <v>0</v>
      </c>
      <c r="AT52" s="119">
        <f t="shared" ref="AT52:AU67" si="147">AT8</f>
        <v>0</v>
      </c>
      <c r="AU52" s="120">
        <f t="shared" si="147"/>
        <v>0</v>
      </c>
      <c r="AV52" s="120">
        <f t="shared" ref="AV52:AV90" si="148">AR52*AO52</f>
        <v>0</v>
      </c>
      <c r="AW52" s="120">
        <f t="shared" ref="AW52:AW90" si="149">AS52*AO52</f>
        <v>0</v>
      </c>
      <c r="AX52" s="120">
        <f t="shared" ref="AX52:AX90" si="150">AU52-AW52</f>
        <v>0</v>
      </c>
      <c r="AY52" s="120">
        <f t="shared" ref="AY52:AY90" si="151">AV52-AW52</f>
        <v>0</v>
      </c>
      <c r="AZ52" s="120">
        <f>0</f>
        <v>0</v>
      </c>
      <c r="BA52" s="120">
        <f t="shared" si="112"/>
        <v>0</v>
      </c>
      <c r="BB52" s="194">
        <f t="shared" ref="BB52:BD67" si="152">BB8</f>
        <v>0</v>
      </c>
      <c r="BC52" s="195">
        <f t="shared" si="152"/>
        <v>0</v>
      </c>
      <c r="BD52" s="196">
        <f t="shared" si="152"/>
        <v>0</v>
      </c>
      <c r="BE52" s="197">
        <f t="shared" si="113"/>
        <v>0</v>
      </c>
      <c r="BF52" s="197">
        <f t="shared" si="114"/>
        <v>0</v>
      </c>
      <c r="BG52" s="119">
        <f t="shared" ref="BG52:BH67" si="153">BG8</f>
        <v>0</v>
      </c>
      <c r="BH52" s="120">
        <f t="shared" si="153"/>
        <v>0</v>
      </c>
      <c r="BI52" s="120">
        <f t="shared" ref="BI52:BI90" si="154">BE52*BB52</f>
        <v>0</v>
      </c>
      <c r="BJ52" s="120">
        <f t="shared" ref="BJ52:BJ90" si="155">BF52*BB52</f>
        <v>0</v>
      </c>
      <c r="BK52" s="120">
        <f t="shared" ref="BK52:BK90" si="156">BH52-BJ52</f>
        <v>0</v>
      </c>
      <c r="BL52" s="120">
        <f t="shared" ref="BL52:BL90" si="157">BI52-BJ52</f>
        <v>0</v>
      </c>
      <c r="BM52" s="120">
        <f>0</f>
        <v>0</v>
      </c>
      <c r="BN52" s="120">
        <f t="shared" si="115"/>
        <v>0</v>
      </c>
      <c r="BO52" s="194">
        <f t="shared" ref="BO52:BQ67" si="158">BO8</f>
        <v>0</v>
      </c>
      <c r="BP52" s="195">
        <f t="shared" si="158"/>
        <v>0</v>
      </c>
      <c r="BQ52" s="196">
        <f t="shared" si="158"/>
        <v>0</v>
      </c>
      <c r="BR52" s="197">
        <f t="shared" si="116"/>
        <v>0</v>
      </c>
      <c r="BS52" s="197">
        <f t="shared" si="117"/>
        <v>0</v>
      </c>
      <c r="BT52" s="119">
        <f t="shared" ref="BT52:BU67" si="159">BT8</f>
        <v>0</v>
      </c>
      <c r="BU52" s="120">
        <f t="shared" si="159"/>
        <v>0</v>
      </c>
      <c r="BV52" s="120">
        <f t="shared" ref="BV52:BV90" si="160">BR52*BO52</f>
        <v>0</v>
      </c>
      <c r="BW52" s="120">
        <f t="shared" ref="BW52:BW90" si="161">BS52*BO52</f>
        <v>0</v>
      </c>
      <c r="BX52" s="120">
        <f t="shared" ref="BX52:BX90" si="162">BU52-BW52</f>
        <v>0</v>
      </c>
      <c r="BY52" s="120">
        <f t="shared" ref="BY52:BY90" si="163">BV52-BW52</f>
        <v>0</v>
      </c>
      <c r="BZ52" s="120">
        <f>0</f>
        <v>0</v>
      </c>
      <c r="CA52" s="120">
        <f t="shared" si="118"/>
        <v>0</v>
      </c>
      <c r="CB52" s="194">
        <f t="shared" ref="CB52:CD67" si="164">CB8</f>
        <v>0</v>
      </c>
      <c r="CC52" s="195">
        <f t="shared" si="164"/>
        <v>0</v>
      </c>
      <c r="CD52" s="196">
        <f t="shared" si="164"/>
        <v>0</v>
      </c>
      <c r="CE52" s="197">
        <f t="shared" si="119"/>
        <v>0</v>
      </c>
      <c r="CF52" s="197">
        <f t="shared" si="120"/>
        <v>0</v>
      </c>
      <c r="CG52" s="119">
        <f t="shared" ref="CG52:CH67" si="165">CG8</f>
        <v>0</v>
      </c>
      <c r="CH52" s="120">
        <f t="shared" si="165"/>
        <v>0</v>
      </c>
      <c r="CI52" s="120">
        <f t="shared" ref="CI52:CI90" si="166">CE52*CB52</f>
        <v>0</v>
      </c>
      <c r="CJ52" s="120">
        <f t="shared" ref="CJ52:CJ90" si="167">CF52*CB52</f>
        <v>0</v>
      </c>
      <c r="CK52" s="120">
        <f t="shared" ref="CK52:CK90" si="168">CH52-CJ52</f>
        <v>0</v>
      </c>
      <c r="CL52" s="120">
        <f t="shared" ref="CL52:CL90" si="169">CI52-CJ52</f>
        <v>0</v>
      </c>
      <c r="CM52" s="120">
        <f>0</f>
        <v>0</v>
      </c>
      <c r="CN52" s="120">
        <f t="shared" si="121"/>
        <v>0</v>
      </c>
      <c r="CO52" s="194">
        <f t="shared" ref="CO52:CQ67" si="170">CO8</f>
        <v>0</v>
      </c>
      <c r="CP52" s="195">
        <f t="shared" si="170"/>
        <v>0</v>
      </c>
      <c r="CQ52" s="196" t="str">
        <f t="shared" si="170"/>
        <v/>
      </c>
      <c r="CR52" s="197" t="str">
        <f t="shared" si="122"/>
        <v/>
      </c>
      <c r="CS52" s="197" t="str">
        <f t="shared" si="123"/>
        <v/>
      </c>
      <c r="CT52" s="119">
        <f t="shared" ref="CT52:CU67" si="171">CT8</f>
        <v>0</v>
      </c>
      <c r="CU52" s="120">
        <f t="shared" si="171"/>
        <v>0</v>
      </c>
      <c r="CV52" s="120" t="str">
        <f t="shared" si="124"/>
        <v/>
      </c>
      <c r="CW52" s="120" t="str">
        <f t="shared" si="125"/>
        <v/>
      </c>
      <c r="CX52" s="120" t="str">
        <f t="shared" si="126"/>
        <v/>
      </c>
      <c r="CY52" s="120" t="str">
        <f t="shared" si="127"/>
        <v/>
      </c>
      <c r="CZ52" s="120">
        <f>0</f>
        <v>0</v>
      </c>
      <c r="DA52" s="120"/>
      <c r="DB52" s="132" t="str">
        <f t="shared" ref="DB52:DB90" si="172">IF(CU52=0,"",CZ52/CU52)</f>
        <v/>
      </c>
      <c r="DC52" s="133" t="str">
        <f t="shared" ref="DC52:DC90" si="173">IF(CU52=0,"",DA52/CU52)</f>
        <v/>
      </c>
    </row>
    <row r="53" spans="1:108">
      <c r="A53" s="199">
        <f t="shared" si="128"/>
        <v>0</v>
      </c>
      <c r="B53" s="194">
        <f t="shared" si="128"/>
        <v>0</v>
      </c>
      <c r="C53" s="195">
        <f t="shared" si="128"/>
        <v>0</v>
      </c>
      <c r="D53" s="196">
        <f t="shared" si="128"/>
        <v>0</v>
      </c>
      <c r="E53" s="197">
        <f t="shared" si="101"/>
        <v>0</v>
      </c>
      <c r="F53" s="197">
        <f t="shared" si="102"/>
        <v>0</v>
      </c>
      <c r="G53" s="119">
        <f t="shared" si="129"/>
        <v>0</v>
      </c>
      <c r="H53" s="120">
        <f t="shared" si="129"/>
        <v>0</v>
      </c>
      <c r="I53" s="120">
        <f t="shared" si="130"/>
        <v>0</v>
      </c>
      <c r="J53" s="120">
        <f t="shared" si="131"/>
        <v>0</v>
      </c>
      <c r="K53" s="120">
        <f t="shared" si="132"/>
        <v>0</v>
      </c>
      <c r="L53" s="120">
        <f t="shared" si="133"/>
        <v>0</v>
      </c>
      <c r="M53" s="120">
        <f>0</f>
        <v>0</v>
      </c>
      <c r="N53" s="120">
        <f t="shared" si="103"/>
        <v>0</v>
      </c>
      <c r="O53" s="194">
        <f t="shared" si="134"/>
        <v>0</v>
      </c>
      <c r="P53" s="195">
        <f t="shared" si="134"/>
        <v>0</v>
      </c>
      <c r="Q53" s="196">
        <f t="shared" si="134"/>
        <v>0</v>
      </c>
      <c r="R53" s="197">
        <f t="shared" si="104"/>
        <v>0</v>
      </c>
      <c r="S53" s="197">
        <f t="shared" si="105"/>
        <v>0</v>
      </c>
      <c r="T53" s="119">
        <f t="shared" si="135"/>
        <v>0</v>
      </c>
      <c r="U53" s="120">
        <f t="shared" si="135"/>
        <v>0</v>
      </c>
      <c r="V53" s="120">
        <f t="shared" si="136"/>
        <v>0</v>
      </c>
      <c r="W53" s="120">
        <f t="shared" si="137"/>
        <v>0</v>
      </c>
      <c r="X53" s="120">
        <f t="shared" si="138"/>
        <v>0</v>
      </c>
      <c r="Y53" s="120">
        <f t="shared" si="139"/>
        <v>0</v>
      </c>
      <c r="Z53" s="120">
        <f>0</f>
        <v>0</v>
      </c>
      <c r="AA53" s="120">
        <f t="shared" si="106"/>
        <v>0</v>
      </c>
      <c r="AB53" s="194">
        <f t="shared" si="140"/>
        <v>0</v>
      </c>
      <c r="AC53" s="195">
        <f t="shared" si="140"/>
        <v>0</v>
      </c>
      <c r="AD53" s="196">
        <f t="shared" si="140"/>
        <v>0</v>
      </c>
      <c r="AE53" s="197">
        <f t="shared" si="107"/>
        <v>0</v>
      </c>
      <c r="AF53" s="197">
        <f t="shared" si="108"/>
        <v>0</v>
      </c>
      <c r="AG53" s="119">
        <f t="shared" si="141"/>
        <v>0</v>
      </c>
      <c r="AH53" s="120">
        <f t="shared" si="141"/>
        <v>0</v>
      </c>
      <c r="AI53" s="120">
        <f t="shared" si="142"/>
        <v>0</v>
      </c>
      <c r="AJ53" s="120">
        <f t="shared" si="143"/>
        <v>0</v>
      </c>
      <c r="AK53" s="120">
        <f t="shared" si="144"/>
        <v>0</v>
      </c>
      <c r="AL53" s="120">
        <f t="shared" si="145"/>
        <v>0</v>
      </c>
      <c r="AM53" s="120">
        <f>0</f>
        <v>0</v>
      </c>
      <c r="AN53" s="120">
        <f t="shared" si="109"/>
        <v>0</v>
      </c>
      <c r="AO53" s="194">
        <f t="shared" si="146"/>
        <v>0</v>
      </c>
      <c r="AP53" s="195">
        <f t="shared" si="146"/>
        <v>0</v>
      </c>
      <c r="AQ53" s="196">
        <f t="shared" si="146"/>
        <v>0</v>
      </c>
      <c r="AR53" s="197">
        <f t="shared" si="110"/>
        <v>0</v>
      </c>
      <c r="AS53" s="197">
        <f t="shared" si="111"/>
        <v>0</v>
      </c>
      <c r="AT53" s="119">
        <f t="shared" si="147"/>
        <v>0</v>
      </c>
      <c r="AU53" s="120">
        <f t="shared" si="147"/>
        <v>0</v>
      </c>
      <c r="AV53" s="120">
        <f t="shared" si="148"/>
        <v>0</v>
      </c>
      <c r="AW53" s="120">
        <f t="shared" si="149"/>
        <v>0</v>
      </c>
      <c r="AX53" s="120">
        <f t="shared" si="150"/>
        <v>0</v>
      </c>
      <c r="AY53" s="120">
        <f t="shared" si="151"/>
        <v>0</v>
      </c>
      <c r="AZ53" s="120">
        <f>0</f>
        <v>0</v>
      </c>
      <c r="BA53" s="120">
        <f t="shared" si="112"/>
        <v>0</v>
      </c>
      <c r="BB53" s="194">
        <f t="shared" si="152"/>
        <v>0</v>
      </c>
      <c r="BC53" s="195">
        <f t="shared" si="152"/>
        <v>0</v>
      </c>
      <c r="BD53" s="196">
        <f t="shared" si="152"/>
        <v>0</v>
      </c>
      <c r="BE53" s="197">
        <f t="shared" si="113"/>
        <v>0</v>
      </c>
      <c r="BF53" s="197">
        <f t="shared" si="114"/>
        <v>0</v>
      </c>
      <c r="BG53" s="119">
        <f t="shared" si="153"/>
        <v>0</v>
      </c>
      <c r="BH53" s="120">
        <f t="shared" si="153"/>
        <v>0</v>
      </c>
      <c r="BI53" s="120">
        <f t="shared" si="154"/>
        <v>0</v>
      </c>
      <c r="BJ53" s="120">
        <f t="shared" si="155"/>
        <v>0</v>
      </c>
      <c r="BK53" s="120">
        <f t="shared" si="156"/>
        <v>0</v>
      </c>
      <c r="BL53" s="120">
        <f t="shared" si="157"/>
        <v>0</v>
      </c>
      <c r="BM53" s="120">
        <f>0</f>
        <v>0</v>
      </c>
      <c r="BN53" s="120">
        <f t="shared" si="115"/>
        <v>0</v>
      </c>
      <c r="BO53" s="194">
        <f t="shared" si="158"/>
        <v>0</v>
      </c>
      <c r="BP53" s="195">
        <f t="shared" si="158"/>
        <v>0</v>
      </c>
      <c r="BQ53" s="196">
        <f t="shared" si="158"/>
        <v>0</v>
      </c>
      <c r="BR53" s="197">
        <f t="shared" si="116"/>
        <v>0</v>
      </c>
      <c r="BS53" s="197">
        <f t="shared" si="117"/>
        <v>0</v>
      </c>
      <c r="BT53" s="119">
        <f t="shared" si="159"/>
        <v>0</v>
      </c>
      <c r="BU53" s="120">
        <f t="shared" si="159"/>
        <v>0</v>
      </c>
      <c r="BV53" s="120">
        <f t="shared" si="160"/>
        <v>0</v>
      </c>
      <c r="BW53" s="120">
        <f t="shared" si="161"/>
        <v>0</v>
      </c>
      <c r="BX53" s="120">
        <f t="shared" si="162"/>
        <v>0</v>
      </c>
      <c r="BY53" s="120">
        <f t="shared" si="163"/>
        <v>0</v>
      </c>
      <c r="BZ53" s="120">
        <f>0</f>
        <v>0</v>
      </c>
      <c r="CA53" s="120">
        <f t="shared" si="118"/>
        <v>0</v>
      </c>
      <c r="CB53" s="194">
        <f t="shared" si="164"/>
        <v>0</v>
      </c>
      <c r="CC53" s="195">
        <f t="shared" si="164"/>
        <v>0</v>
      </c>
      <c r="CD53" s="196">
        <f t="shared" si="164"/>
        <v>0</v>
      </c>
      <c r="CE53" s="197">
        <f t="shared" si="119"/>
        <v>0</v>
      </c>
      <c r="CF53" s="197">
        <f t="shared" si="120"/>
        <v>0</v>
      </c>
      <c r="CG53" s="119">
        <f t="shared" si="165"/>
        <v>0</v>
      </c>
      <c r="CH53" s="120">
        <f t="shared" si="165"/>
        <v>0</v>
      </c>
      <c r="CI53" s="120">
        <f t="shared" si="166"/>
        <v>0</v>
      </c>
      <c r="CJ53" s="120">
        <f t="shared" si="167"/>
        <v>0</v>
      </c>
      <c r="CK53" s="120">
        <f t="shared" si="168"/>
        <v>0</v>
      </c>
      <c r="CL53" s="120">
        <f t="shared" si="169"/>
        <v>0</v>
      </c>
      <c r="CM53" s="120">
        <f>0</f>
        <v>0</v>
      </c>
      <c r="CN53" s="120">
        <f t="shared" si="121"/>
        <v>0</v>
      </c>
      <c r="CO53" s="194">
        <f t="shared" si="170"/>
        <v>0</v>
      </c>
      <c r="CP53" s="195">
        <f t="shared" si="170"/>
        <v>0</v>
      </c>
      <c r="CQ53" s="196" t="str">
        <f t="shared" si="170"/>
        <v/>
      </c>
      <c r="CR53" s="197" t="str">
        <f t="shared" si="122"/>
        <v/>
      </c>
      <c r="CS53" s="197" t="str">
        <f t="shared" si="123"/>
        <v/>
      </c>
      <c r="CT53" s="119">
        <f t="shared" si="171"/>
        <v>0</v>
      </c>
      <c r="CU53" s="120">
        <f t="shared" si="171"/>
        <v>0</v>
      </c>
      <c r="CV53" s="120" t="str">
        <f t="shared" si="124"/>
        <v/>
      </c>
      <c r="CW53" s="120" t="str">
        <f t="shared" si="125"/>
        <v/>
      </c>
      <c r="CX53" s="120" t="str">
        <f t="shared" si="126"/>
        <v/>
      </c>
      <c r="CY53" s="120" t="str">
        <f t="shared" si="127"/>
        <v/>
      </c>
      <c r="CZ53" s="120">
        <f>0</f>
        <v>0</v>
      </c>
      <c r="DA53" s="120"/>
      <c r="DB53" s="132" t="str">
        <f t="shared" si="172"/>
        <v/>
      </c>
      <c r="DC53" s="133" t="str">
        <f t="shared" si="173"/>
        <v/>
      </c>
    </row>
    <row r="54" spans="1:108">
      <c r="A54" s="199">
        <f t="shared" si="128"/>
        <v>0</v>
      </c>
      <c r="B54" s="194">
        <f t="shared" si="128"/>
        <v>0</v>
      </c>
      <c r="C54" s="195">
        <f t="shared" si="128"/>
        <v>0</v>
      </c>
      <c r="D54" s="196">
        <f t="shared" si="128"/>
        <v>0</v>
      </c>
      <c r="E54" s="197">
        <f t="shared" si="101"/>
        <v>0</v>
      </c>
      <c r="F54" s="197">
        <f t="shared" si="102"/>
        <v>0</v>
      </c>
      <c r="G54" s="119">
        <f t="shared" si="129"/>
        <v>0</v>
      </c>
      <c r="H54" s="120">
        <f t="shared" si="129"/>
        <v>0</v>
      </c>
      <c r="I54" s="120">
        <f t="shared" si="130"/>
        <v>0</v>
      </c>
      <c r="J54" s="120">
        <f t="shared" si="131"/>
        <v>0</v>
      </c>
      <c r="K54" s="120">
        <f t="shared" si="132"/>
        <v>0</v>
      </c>
      <c r="L54" s="120">
        <f t="shared" si="133"/>
        <v>0</v>
      </c>
      <c r="M54" s="120">
        <f>0</f>
        <v>0</v>
      </c>
      <c r="N54" s="120">
        <f t="shared" si="103"/>
        <v>0</v>
      </c>
      <c r="O54" s="194">
        <f t="shared" si="134"/>
        <v>0</v>
      </c>
      <c r="P54" s="195">
        <f t="shared" si="134"/>
        <v>0</v>
      </c>
      <c r="Q54" s="196">
        <f t="shared" si="134"/>
        <v>0</v>
      </c>
      <c r="R54" s="197">
        <f t="shared" si="104"/>
        <v>0</v>
      </c>
      <c r="S54" s="197">
        <f t="shared" si="105"/>
        <v>0</v>
      </c>
      <c r="T54" s="119">
        <f t="shared" si="135"/>
        <v>0</v>
      </c>
      <c r="U54" s="120">
        <f t="shared" si="135"/>
        <v>0</v>
      </c>
      <c r="V54" s="120">
        <f t="shared" si="136"/>
        <v>0</v>
      </c>
      <c r="W54" s="120">
        <f t="shared" si="137"/>
        <v>0</v>
      </c>
      <c r="X54" s="120">
        <f t="shared" si="138"/>
        <v>0</v>
      </c>
      <c r="Y54" s="120">
        <f t="shared" si="139"/>
        <v>0</v>
      </c>
      <c r="Z54" s="120">
        <f>0</f>
        <v>0</v>
      </c>
      <c r="AA54" s="120">
        <f t="shared" si="106"/>
        <v>0</v>
      </c>
      <c r="AB54" s="194">
        <f t="shared" si="140"/>
        <v>0</v>
      </c>
      <c r="AC54" s="195">
        <f t="shared" si="140"/>
        <v>0</v>
      </c>
      <c r="AD54" s="196">
        <f t="shared" si="140"/>
        <v>0</v>
      </c>
      <c r="AE54" s="197">
        <f t="shared" si="107"/>
        <v>0</v>
      </c>
      <c r="AF54" s="197">
        <f t="shared" si="108"/>
        <v>0</v>
      </c>
      <c r="AG54" s="119">
        <f t="shared" si="141"/>
        <v>0</v>
      </c>
      <c r="AH54" s="120">
        <f t="shared" si="141"/>
        <v>0</v>
      </c>
      <c r="AI54" s="120">
        <f t="shared" si="142"/>
        <v>0</v>
      </c>
      <c r="AJ54" s="120">
        <f t="shared" si="143"/>
        <v>0</v>
      </c>
      <c r="AK54" s="120">
        <f t="shared" si="144"/>
        <v>0</v>
      </c>
      <c r="AL54" s="120">
        <f t="shared" si="145"/>
        <v>0</v>
      </c>
      <c r="AM54" s="120">
        <f>0</f>
        <v>0</v>
      </c>
      <c r="AN54" s="120">
        <f t="shared" si="109"/>
        <v>0</v>
      </c>
      <c r="AO54" s="194">
        <f t="shared" si="146"/>
        <v>0</v>
      </c>
      <c r="AP54" s="195">
        <f t="shared" si="146"/>
        <v>0</v>
      </c>
      <c r="AQ54" s="196">
        <f t="shared" si="146"/>
        <v>0</v>
      </c>
      <c r="AR54" s="197">
        <f t="shared" si="110"/>
        <v>0</v>
      </c>
      <c r="AS54" s="197">
        <f t="shared" si="111"/>
        <v>0</v>
      </c>
      <c r="AT54" s="119">
        <f t="shared" si="147"/>
        <v>0</v>
      </c>
      <c r="AU54" s="120">
        <f t="shared" si="147"/>
        <v>0</v>
      </c>
      <c r="AV54" s="120">
        <f t="shared" si="148"/>
        <v>0</v>
      </c>
      <c r="AW54" s="120">
        <f t="shared" si="149"/>
        <v>0</v>
      </c>
      <c r="AX54" s="120">
        <f t="shared" si="150"/>
        <v>0</v>
      </c>
      <c r="AY54" s="120">
        <f t="shared" si="151"/>
        <v>0</v>
      </c>
      <c r="AZ54" s="120">
        <f>0</f>
        <v>0</v>
      </c>
      <c r="BA54" s="120">
        <f t="shared" si="112"/>
        <v>0</v>
      </c>
      <c r="BB54" s="194">
        <f t="shared" si="152"/>
        <v>0</v>
      </c>
      <c r="BC54" s="195">
        <f t="shared" si="152"/>
        <v>0</v>
      </c>
      <c r="BD54" s="196">
        <f t="shared" si="152"/>
        <v>0</v>
      </c>
      <c r="BE54" s="197">
        <f t="shared" si="113"/>
        <v>0</v>
      </c>
      <c r="BF54" s="197">
        <f t="shared" si="114"/>
        <v>0</v>
      </c>
      <c r="BG54" s="119">
        <f t="shared" si="153"/>
        <v>0</v>
      </c>
      <c r="BH54" s="120">
        <f t="shared" si="153"/>
        <v>0</v>
      </c>
      <c r="BI54" s="120">
        <f t="shared" si="154"/>
        <v>0</v>
      </c>
      <c r="BJ54" s="120">
        <f t="shared" si="155"/>
        <v>0</v>
      </c>
      <c r="BK54" s="120">
        <f t="shared" si="156"/>
        <v>0</v>
      </c>
      <c r="BL54" s="120">
        <f t="shared" si="157"/>
        <v>0</v>
      </c>
      <c r="BM54" s="120">
        <f>0</f>
        <v>0</v>
      </c>
      <c r="BN54" s="120">
        <f t="shared" si="115"/>
        <v>0</v>
      </c>
      <c r="BO54" s="194">
        <f t="shared" si="158"/>
        <v>0</v>
      </c>
      <c r="BP54" s="195">
        <f t="shared" si="158"/>
        <v>0</v>
      </c>
      <c r="BQ54" s="196">
        <f t="shared" si="158"/>
        <v>0</v>
      </c>
      <c r="BR54" s="197">
        <f t="shared" si="116"/>
        <v>0</v>
      </c>
      <c r="BS54" s="197">
        <f t="shared" si="117"/>
        <v>0</v>
      </c>
      <c r="BT54" s="119">
        <f t="shared" si="159"/>
        <v>0</v>
      </c>
      <c r="BU54" s="120">
        <f t="shared" si="159"/>
        <v>0</v>
      </c>
      <c r="BV54" s="120">
        <f t="shared" si="160"/>
        <v>0</v>
      </c>
      <c r="BW54" s="120">
        <f t="shared" si="161"/>
        <v>0</v>
      </c>
      <c r="BX54" s="120">
        <f t="shared" si="162"/>
        <v>0</v>
      </c>
      <c r="BY54" s="120">
        <f t="shared" si="163"/>
        <v>0</v>
      </c>
      <c r="BZ54" s="120">
        <f>0</f>
        <v>0</v>
      </c>
      <c r="CA54" s="120">
        <f t="shared" si="118"/>
        <v>0</v>
      </c>
      <c r="CB54" s="194">
        <f t="shared" si="164"/>
        <v>0</v>
      </c>
      <c r="CC54" s="195">
        <f t="shared" si="164"/>
        <v>0</v>
      </c>
      <c r="CD54" s="196">
        <f t="shared" si="164"/>
        <v>0</v>
      </c>
      <c r="CE54" s="197">
        <f t="shared" si="119"/>
        <v>0</v>
      </c>
      <c r="CF54" s="197">
        <f t="shared" si="120"/>
        <v>0</v>
      </c>
      <c r="CG54" s="119">
        <f t="shared" si="165"/>
        <v>0</v>
      </c>
      <c r="CH54" s="120">
        <f t="shared" si="165"/>
        <v>0</v>
      </c>
      <c r="CI54" s="120">
        <f t="shared" si="166"/>
        <v>0</v>
      </c>
      <c r="CJ54" s="120">
        <f t="shared" si="167"/>
        <v>0</v>
      </c>
      <c r="CK54" s="120">
        <f t="shared" si="168"/>
        <v>0</v>
      </c>
      <c r="CL54" s="120">
        <f t="shared" si="169"/>
        <v>0</v>
      </c>
      <c r="CM54" s="120">
        <f>0</f>
        <v>0</v>
      </c>
      <c r="CN54" s="120">
        <f t="shared" si="121"/>
        <v>0</v>
      </c>
      <c r="CO54" s="194">
        <f t="shared" si="170"/>
        <v>0</v>
      </c>
      <c r="CP54" s="195">
        <f t="shared" si="170"/>
        <v>0</v>
      </c>
      <c r="CQ54" s="196" t="str">
        <f t="shared" si="170"/>
        <v/>
      </c>
      <c r="CR54" s="197" t="str">
        <f t="shared" si="122"/>
        <v/>
      </c>
      <c r="CS54" s="197" t="str">
        <f t="shared" si="123"/>
        <v/>
      </c>
      <c r="CT54" s="119">
        <f t="shared" si="171"/>
        <v>0</v>
      </c>
      <c r="CU54" s="120">
        <f t="shared" si="171"/>
        <v>0</v>
      </c>
      <c r="CV54" s="120" t="str">
        <f t="shared" si="124"/>
        <v/>
      </c>
      <c r="CW54" s="120" t="str">
        <f t="shared" si="125"/>
        <v/>
      </c>
      <c r="CX54" s="120" t="str">
        <f t="shared" si="126"/>
        <v/>
      </c>
      <c r="CY54" s="120" t="str">
        <f t="shared" si="127"/>
        <v/>
      </c>
      <c r="CZ54" s="120">
        <f>0</f>
        <v>0</v>
      </c>
      <c r="DA54" s="120"/>
      <c r="DB54" s="132" t="str">
        <f t="shared" si="172"/>
        <v/>
      </c>
      <c r="DC54" s="133" t="str">
        <f t="shared" si="173"/>
        <v/>
      </c>
    </row>
    <row r="55" spans="1:108">
      <c r="A55" s="199">
        <f t="shared" si="128"/>
        <v>0</v>
      </c>
      <c r="B55" s="194">
        <f t="shared" si="128"/>
        <v>0</v>
      </c>
      <c r="C55" s="195">
        <f t="shared" si="128"/>
        <v>0</v>
      </c>
      <c r="D55" s="196">
        <f t="shared" si="128"/>
        <v>0</v>
      </c>
      <c r="E55" s="197">
        <f t="shared" si="101"/>
        <v>0</v>
      </c>
      <c r="F55" s="197">
        <f t="shared" si="102"/>
        <v>0</v>
      </c>
      <c r="G55" s="119">
        <f t="shared" si="129"/>
        <v>0</v>
      </c>
      <c r="H55" s="120">
        <f t="shared" si="129"/>
        <v>0</v>
      </c>
      <c r="I55" s="120">
        <f t="shared" si="130"/>
        <v>0</v>
      </c>
      <c r="J55" s="120">
        <f t="shared" si="131"/>
        <v>0</v>
      </c>
      <c r="K55" s="120">
        <f t="shared" si="132"/>
        <v>0</v>
      </c>
      <c r="L55" s="120">
        <f t="shared" si="133"/>
        <v>0</v>
      </c>
      <c r="M55" s="120">
        <f>0</f>
        <v>0</v>
      </c>
      <c r="N55" s="120">
        <f t="shared" si="103"/>
        <v>0</v>
      </c>
      <c r="O55" s="194">
        <f t="shared" si="134"/>
        <v>0</v>
      </c>
      <c r="P55" s="195">
        <f t="shared" si="134"/>
        <v>0</v>
      </c>
      <c r="Q55" s="196">
        <f t="shared" si="134"/>
        <v>0</v>
      </c>
      <c r="R55" s="197">
        <f t="shared" si="104"/>
        <v>0</v>
      </c>
      <c r="S55" s="197">
        <f t="shared" si="105"/>
        <v>0</v>
      </c>
      <c r="T55" s="119">
        <f t="shared" si="135"/>
        <v>0</v>
      </c>
      <c r="U55" s="120">
        <f t="shared" si="135"/>
        <v>0</v>
      </c>
      <c r="V55" s="120">
        <f t="shared" si="136"/>
        <v>0</v>
      </c>
      <c r="W55" s="120">
        <f t="shared" si="137"/>
        <v>0</v>
      </c>
      <c r="X55" s="120">
        <f t="shared" si="138"/>
        <v>0</v>
      </c>
      <c r="Y55" s="120">
        <f t="shared" si="139"/>
        <v>0</v>
      </c>
      <c r="Z55" s="120">
        <f>0</f>
        <v>0</v>
      </c>
      <c r="AA55" s="120">
        <f t="shared" si="106"/>
        <v>0</v>
      </c>
      <c r="AB55" s="194">
        <f t="shared" si="140"/>
        <v>0</v>
      </c>
      <c r="AC55" s="195">
        <f t="shared" si="140"/>
        <v>0</v>
      </c>
      <c r="AD55" s="196">
        <f t="shared" si="140"/>
        <v>0</v>
      </c>
      <c r="AE55" s="197">
        <f t="shared" si="107"/>
        <v>0</v>
      </c>
      <c r="AF55" s="197">
        <f t="shared" si="108"/>
        <v>0</v>
      </c>
      <c r="AG55" s="119">
        <f t="shared" si="141"/>
        <v>0</v>
      </c>
      <c r="AH55" s="120">
        <f t="shared" si="141"/>
        <v>0</v>
      </c>
      <c r="AI55" s="120">
        <f t="shared" si="142"/>
        <v>0</v>
      </c>
      <c r="AJ55" s="120">
        <f t="shared" si="143"/>
        <v>0</v>
      </c>
      <c r="AK55" s="120">
        <f t="shared" si="144"/>
        <v>0</v>
      </c>
      <c r="AL55" s="120">
        <f t="shared" si="145"/>
        <v>0</v>
      </c>
      <c r="AM55" s="120">
        <f>0</f>
        <v>0</v>
      </c>
      <c r="AN55" s="120">
        <f t="shared" si="109"/>
        <v>0</v>
      </c>
      <c r="AO55" s="194">
        <f t="shared" si="146"/>
        <v>0</v>
      </c>
      <c r="AP55" s="195">
        <f t="shared" si="146"/>
        <v>0</v>
      </c>
      <c r="AQ55" s="196">
        <f t="shared" si="146"/>
        <v>0</v>
      </c>
      <c r="AR55" s="197">
        <f t="shared" si="110"/>
        <v>0</v>
      </c>
      <c r="AS55" s="197">
        <f t="shared" si="111"/>
        <v>0</v>
      </c>
      <c r="AT55" s="119">
        <f t="shared" si="147"/>
        <v>0</v>
      </c>
      <c r="AU55" s="120">
        <f t="shared" si="147"/>
        <v>0</v>
      </c>
      <c r="AV55" s="120">
        <f t="shared" si="148"/>
        <v>0</v>
      </c>
      <c r="AW55" s="120">
        <f t="shared" si="149"/>
        <v>0</v>
      </c>
      <c r="AX55" s="120">
        <f t="shared" si="150"/>
        <v>0</v>
      </c>
      <c r="AY55" s="120">
        <f t="shared" si="151"/>
        <v>0</v>
      </c>
      <c r="AZ55" s="120">
        <f>0</f>
        <v>0</v>
      </c>
      <c r="BA55" s="120">
        <f t="shared" si="112"/>
        <v>0</v>
      </c>
      <c r="BB55" s="194">
        <f t="shared" si="152"/>
        <v>0</v>
      </c>
      <c r="BC55" s="195">
        <f t="shared" si="152"/>
        <v>0</v>
      </c>
      <c r="BD55" s="196">
        <f t="shared" si="152"/>
        <v>0</v>
      </c>
      <c r="BE55" s="197">
        <f t="shared" si="113"/>
        <v>0</v>
      </c>
      <c r="BF55" s="197">
        <f t="shared" si="114"/>
        <v>0</v>
      </c>
      <c r="BG55" s="119">
        <f t="shared" si="153"/>
        <v>0</v>
      </c>
      <c r="BH55" s="120">
        <f t="shared" si="153"/>
        <v>0</v>
      </c>
      <c r="BI55" s="120">
        <f t="shared" si="154"/>
        <v>0</v>
      </c>
      <c r="BJ55" s="120">
        <f t="shared" si="155"/>
        <v>0</v>
      </c>
      <c r="BK55" s="120">
        <f t="shared" si="156"/>
        <v>0</v>
      </c>
      <c r="BL55" s="120">
        <f t="shared" si="157"/>
        <v>0</v>
      </c>
      <c r="BM55" s="120">
        <f>0</f>
        <v>0</v>
      </c>
      <c r="BN55" s="120">
        <f t="shared" si="115"/>
        <v>0</v>
      </c>
      <c r="BO55" s="194">
        <f t="shared" si="158"/>
        <v>0</v>
      </c>
      <c r="BP55" s="195">
        <f t="shared" si="158"/>
        <v>0</v>
      </c>
      <c r="BQ55" s="196">
        <f t="shared" si="158"/>
        <v>0</v>
      </c>
      <c r="BR55" s="197">
        <f t="shared" si="116"/>
        <v>0</v>
      </c>
      <c r="BS55" s="197">
        <f t="shared" si="117"/>
        <v>0</v>
      </c>
      <c r="BT55" s="119">
        <f t="shared" si="159"/>
        <v>0</v>
      </c>
      <c r="BU55" s="120">
        <f t="shared" si="159"/>
        <v>0</v>
      </c>
      <c r="BV55" s="120">
        <f t="shared" si="160"/>
        <v>0</v>
      </c>
      <c r="BW55" s="120">
        <f t="shared" si="161"/>
        <v>0</v>
      </c>
      <c r="BX55" s="120">
        <f t="shared" si="162"/>
        <v>0</v>
      </c>
      <c r="BY55" s="120">
        <f t="shared" si="163"/>
        <v>0</v>
      </c>
      <c r="BZ55" s="120">
        <f>0</f>
        <v>0</v>
      </c>
      <c r="CA55" s="120">
        <f t="shared" si="118"/>
        <v>0</v>
      </c>
      <c r="CB55" s="194">
        <f t="shared" si="164"/>
        <v>0</v>
      </c>
      <c r="CC55" s="195">
        <f t="shared" si="164"/>
        <v>0</v>
      </c>
      <c r="CD55" s="196">
        <f t="shared" si="164"/>
        <v>0</v>
      </c>
      <c r="CE55" s="197">
        <f t="shared" si="119"/>
        <v>0</v>
      </c>
      <c r="CF55" s="197">
        <f t="shared" si="120"/>
        <v>0</v>
      </c>
      <c r="CG55" s="119">
        <f t="shared" si="165"/>
        <v>0</v>
      </c>
      <c r="CH55" s="120">
        <f t="shared" si="165"/>
        <v>0</v>
      </c>
      <c r="CI55" s="120">
        <f t="shared" si="166"/>
        <v>0</v>
      </c>
      <c r="CJ55" s="120">
        <f t="shared" si="167"/>
        <v>0</v>
      </c>
      <c r="CK55" s="120">
        <f t="shared" si="168"/>
        <v>0</v>
      </c>
      <c r="CL55" s="120">
        <f t="shared" si="169"/>
        <v>0</v>
      </c>
      <c r="CM55" s="120">
        <f>0</f>
        <v>0</v>
      </c>
      <c r="CN55" s="120">
        <f t="shared" si="121"/>
        <v>0</v>
      </c>
      <c r="CO55" s="194">
        <f t="shared" si="170"/>
        <v>0</v>
      </c>
      <c r="CP55" s="195">
        <f t="shared" si="170"/>
        <v>0</v>
      </c>
      <c r="CQ55" s="196" t="str">
        <f t="shared" si="170"/>
        <v/>
      </c>
      <c r="CR55" s="197" t="str">
        <f t="shared" si="122"/>
        <v/>
      </c>
      <c r="CS55" s="197" t="str">
        <f t="shared" si="123"/>
        <v/>
      </c>
      <c r="CT55" s="119">
        <f t="shared" si="171"/>
        <v>0</v>
      </c>
      <c r="CU55" s="120">
        <f t="shared" si="171"/>
        <v>0</v>
      </c>
      <c r="CV55" s="120" t="str">
        <f t="shared" si="124"/>
        <v/>
      </c>
      <c r="CW55" s="120" t="str">
        <f t="shared" si="125"/>
        <v/>
      </c>
      <c r="CX55" s="120" t="str">
        <f t="shared" si="126"/>
        <v/>
      </c>
      <c r="CY55" s="120" t="str">
        <f t="shared" si="127"/>
        <v/>
      </c>
      <c r="CZ55" s="120">
        <f>0</f>
        <v>0</v>
      </c>
      <c r="DA55" s="120"/>
      <c r="DB55" s="132" t="str">
        <f t="shared" si="172"/>
        <v/>
      </c>
      <c r="DC55" s="133" t="str">
        <f t="shared" si="173"/>
        <v/>
      </c>
    </row>
    <row r="56" spans="1:108">
      <c r="A56" s="199">
        <f t="shared" si="128"/>
        <v>0</v>
      </c>
      <c r="B56" s="194">
        <f t="shared" si="128"/>
        <v>0</v>
      </c>
      <c r="C56" s="195">
        <f t="shared" si="128"/>
        <v>0</v>
      </c>
      <c r="D56" s="196">
        <f t="shared" si="128"/>
        <v>0</v>
      </c>
      <c r="E56" s="197">
        <f t="shared" si="101"/>
        <v>0</v>
      </c>
      <c r="F56" s="197">
        <f t="shared" si="102"/>
        <v>0</v>
      </c>
      <c r="G56" s="119">
        <f t="shared" si="129"/>
        <v>0</v>
      </c>
      <c r="H56" s="120">
        <f t="shared" si="129"/>
        <v>0</v>
      </c>
      <c r="I56" s="120">
        <f t="shared" si="130"/>
        <v>0</v>
      </c>
      <c r="J56" s="120">
        <f t="shared" si="131"/>
        <v>0</v>
      </c>
      <c r="K56" s="120">
        <f t="shared" si="132"/>
        <v>0</v>
      </c>
      <c r="L56" s="120">
        <f t="shared" si="133"/>
        <v>0</v>
      </c>
      <c r="M56" s="120">
        <f>0</f>
        <v>0</v>
      </c>
      <c r="N56" s="120">
        <f t="shared" si="103"/>
        <v>0</v>
      </c>
      <c r="O56" s="194">
        <f t="shared" si="134"/>
        <v>0</v>
      </c>
      <c r="P56" s="195">
        <f t="shared" si="134"/>
        <v>0</v>
      </c>
      <c r="Q56" s="196">
        <f t="shared" si="134"/>
        <v>0</v>
      </c>
      <c r="R56" s="197">
        <f t="shared" si="104"/>
        <v>0</v>
      </c>
      <c r="S56" s="197">
        <f t="shared" si="105"/>
        <v>0</v>
      </c>
      <c r="T56" s="119">
        <f t="shared" si="135"/>
        <v>0</v>
      </c>
      <c r="U56" s="120">
        <f t="shared" si="135"/>
        <v>0</v>
      </c>
      <c r="V56" s="120">
        <f t="shared" si="136"/>
        <v>0</v>
      </c>
      <c r="W56" s="120">
        <f t="shared" si="137"/>
        <v>0</v>
      </c>
      <c r="X56" s="120">
        <f t="shared" si="138"/>
        <v>0</v>
      </c>
      <c r="Y56" s="120">
        <f t="shared" si="139"/>
        <v>0</v>
      </c>
      <c r="Z56" s="120">
        <f>0</f>
        <v>0</v>
      </c>
      <c r="AA56" s="120">
        <f t="shared" si="106"/>
        <v>0</v>
      </c>
      <c r="AB56" s="194">
        <f t="shared" si="140"/>
        <v>0</v>
      </c>
      <c r="AC56" s="195">
        <f t="shared" si="140"/>
        <v>0</v>
      </c>
      <c r="AD56" s="196">
        <f t="shared" si="140"/>
        <v>0</v>
      </c>
      <c r="AE56" s="197">
        <f t="shared" si="107"/>
        <v>0</v>
      </c>
      <c r="AF56" s="197">
        <f t="shared" si="108"/>
        <v>0</v>
      </c>
      <c r="AG56" s="119">
        <f t="shared" si="141"/>
        <v>0</v>
      </c>
      <c r="AH56" s="120">
        <f t="shared" si="141"/>
        <v>0</v>
      </c>
      <c r="AI56" s="120">
        <f t="shared" si="142"/>
        <v>0</v>
      </c>
      <c r="AJ56" s="120">
        <f t="shared" si="143"/>
        <v>0</v>
      </c>
      <c r="AK56" s="120">
        <f t="shared" si="144"/>
        <v>0</v>
      </c>
      <c r="AL56" s="120">
        <f t="shared" si="145"/>
        <v>0</v>
      </c>
      <c r="AM56" s="120">
        <f>0</f>
        <v>0</v>
      </c>
      <c r="AN56" s="120">
        <f t="shared" si="109"/>
        <v>0</v>
      </c>
      <c r="AO56" s="194">
        <f t="shared" si="146"/>
        <v>0</v>
      </c>
      <c r="AP56" s="195">
        <f t="shared" si="146"/>
        <v>0</v>
      </c>
      <c r="AQ56" s="196">
        <f t="shared" si="146"/>
        <v>0</v>
      </c>
      <c r="AR56" s="197">
        <f t="shared" si="110"/>
        <v>0</v>
      </c>
      <c r="AS56" s="197">
        <f t="shared" si="111"/>
        <v>0</v>
      </c>
      <c r="AT56" s="119">
        <f t="shared" si="147"/>
        <v>0</v>
      </c>
      <c r="AU56" s="120">
        <f t="shared" si="147"/>
        <v>0</v>
      </c>
      <c r="AV56" s="120">
        <f t="shared" si="148"/>
        <v>0</v>
      </c>
      <c r="AW56" s="120">
        <f t="shared" si="149"/>
        <v>0</v>
      </c>
      <c r="AX56" s="120">
        <f t="shared" si="150"/>
        <v>0</v>
      </c>
      <c r="AY56" s="120">
        <f t="shared" si="151"/>
        <v>0</v>
      </c>
      <c r="AZ56" s="120">
        <f>0</f>
        <v>0</v>
      </c>
      <c r="BA56" s="120">
        <f t="shared" si="112"/>
        <v>0</v>
      </c>
      <c r="BB56" s="194">
        <f t="shared" si="152"/>
        <v>0</v>
      </c>
      <c r="BC56" s="195">
        <f t="shared" si="152"/>
        <v>0</v>
      </c>
      <c r="BD56" s="196">
        <f t="shared" si="152"/>
        <v>0</v>
      </c>
      <c r="BE56" s="197">
        <f t="shared" si="113"/>
        <v>0</v>
      </c>
      <c r="BF56" s="197">
        <f t="shared" si="114"/>
        <v>0</v>
      </c>
      <c r="BG56" s="119">
        <f t="shared" si="153"/>
        <v>0</v>
      </c>
      <c r="BH56" s="120">
        <f t="shared" si="153"/>
        <v>0</v>
      </c>
      <c r="BI56" s="120">
        <f t="shared" si="154"/>
        <v>0</v>
      </c>
      <c r="BJ56" s="120">
        <f t="shared" si="155"/>
        <v>0</v>
      </c>
      <c r="BK56" s="120">
        <f t="shared" si="156"/>
        <v>0</v>
      </c>
      <c r="BL56" s="120">
        <f t="shared" si="157"/>
        <v>0</v>
      </c>
      <c r="BM56" s="120">
        <f>0</f>
        <v>0</v>
      </c>
      <c r="BN56" s="120">
        <f t="shared" si="115"/>
        <v>0</v>
      </c>
      <c r="BO56" s="194">
        <f t="shared" si="158"/>
        <v>0</v>
      </c>
      <c r="BP56" s="195">
        <f t="shared" si="158"/>
        <v>0</v>
      </c>
      <c r="BQ56" s="196">
        <f t="shared" si="158"/>
        <v>0</v>
      </c>
      <c r="BR56" s="197">
        <f t="shared" si="116"/>
        <v>0</v>
      </c>
      <c r="BS56" s="197">
        <f t="shared" si="117"/>
        <v>0</v>
      </c>
      <c r="BT56" s="119">
        <f t="shared" si="159"/>
        <v>0</v>
      </c>
      <c r="BU56" s="120">
        <f t="shared" si="159"/>
        <v>0</v>
      </c>
      <c r="BV56" s="120">
        <f t="shared" si="160"/>
        <v>0</v>
      </c>
      <c r="BW56" s="120">
        <f t="shared" si="161"/>
        <v>0</v>
      </c>
      <c r="BX56" s="120">
        <f t="shared" si="162"/>
        <v>0</v>
      </c>
      <c r="BY56" s="120">
        <f t="shared" si="163"/>
        <v>0</v>
      </c>
      <c r="BZ56" s="120">
        <f>0</f>
        <v>0</v>
      </c>
      <c r="CA56" s="120">
        <f t="shared" si="118"/>
        <v>0</v>
      </c>
      <c r="CB56" s="194">
        <f t="shared" si="164"/>
        <v>0</v>
      </c>
      <c r="CC56" s="195">
        <f t="shared" si="164"/>
        <v>0</v>
      </c>
      <c r="CD56" s="196">
        <f t="shared" si="164"/>
        <v>0</v>
      </c>
      <c r="CE56" s="197">
        <f t="shared" si="119"/>
        <v>0</v>
      </c>
      <c r="CF56" s="197">
        <f t="shared" si="120"/>
        <v>0</v>
      </c>
      <c r="CG56" s="119">
        <f t="shared" si="165"/>
        <v>0</v>
      </c>
      <c r="CH56" s="120">
        <f t="shared" si="165"/>
        <v>0</v>
      </c>
      <c r="CI56" s="120">
        <f t="shared" si="166"/>
        <v>0</v>
      </c>
      <c r="CJ56" s="120">
        <f t="shared" si="167"/>
        <v>0</v>
      </c>
      <c r="CK56" s="120">
        <f t="shared" si="168"/>
        <v>0</v>
      </c>
      <c r="CL56" s="120">
        <f t="shared" si="169"/>
        <v>0</v>
      </c>
      <c r="CM56" s="120">
        <f>0</f>
        <v>0</v>
      </c>
      <c r="CN56" s="120">
        <f t="shared" si="121"/>
        <v>0</v>
      </c>
      <c r="CO56" s="194">
        <f t="shared" si="170"/>
        <v>0</v>
      </c>
      <c r="CP56" s="195">
        <f t="shared" si="170"/>
        <v>0</v>
      </c>
      <c r="CQ56" s="196" t="str">
        <f t="shared" si="170"/>
        <v/>
      </c>
      <c r="CR56" s="197" t="str">
        <f t="shared" si="122"/>
        <v/>
      </c>
      <c r="CS56" s="197" t="str">
        <f t="shared" si="123"/>
        <v/>
      </c>
      <c r="CT56" s="119">
        <f t="shared" si="171"/>
        <v>0</v>
      </c>
      <c r="CU56" s="120">
        <f t="shared" si="171"/>
        <v>0</v>
      </c>
      <c r="CV56" s="120" t="str">
        <f t="shared" si="124"/>
        <v/>
      </c>
      <c r="CW56" s="120" t="str">
        <f t="shared" si="125"/>
        <v/>
      </c>
      <c r="CX56" s="120" t="str">
        <f t="shared" si="126"/>
        <v/>
      </c>
      <c r="CY56" s="120" t="str">
        <f t="shared" si="127"/>
        <v/>
      </c>
      <c r="CZ56" s="120">
        <f>0</f>
        <v>0</v>
      </c>
      <c r="DA56" s="120"/>
      <c r="DB56" s="132" t="str">
        <f t="shared" si="172"/>
        <v/>
      </c>
      <c r="DC56" s="133" t="str">
        <f t="shared" si="173"/>
        <v/>
      </c>
    </row>
    <row r="57" spans="1:108">
      <c r="A57" s="199">
        <f t="shared" si="128"/>
        <v>0</v>
      </c>
      <c r="B57" s="194">
        <f t="shared" si="128"/>
        <v>0</v>
      </c>
      <c r="C57" s="195">
        <f t="shared" si="128"/>
        <v>0</v>
      </c>
      <c r="D57" s="196">
        <f t="shared" si="128"/>
        <v>0</v>
      </c>
      <c r="E57" s="197">
        <f t="shared" si="101"/>
        <v>0</v>
      </c>
      <c r="F57" s="197">
        <f t="shared" si="102"/>
        <v>0</v>
      </c>
      <c r="G57" s="119">
        <f t="shared" si="129"/>
        <v>0</v>
      </c>
      <c r="H57" s="120">
        <f t="shared" si="129"/>
        <v>0</v>
      </c>
      <c r="I57" s="120">
        <f t="shared" si="130"/>
        <v>0</v>
      </c>
      <c r="J57" s="120">
        <f t="shared" si="131"/>
        <v>0</v>
      </c>
      <c r="K57" s="120">
        <f t="shared" si="132"/>
        <v>0</v>
      </c>
      <c r="L57" s="120">
        <f t="shared" si="133"/>
        <v>0</v>
      </c>
      <c r="M57" s="120">
        <f>0</f>
        <v>0</v>
      </c>
      <c r="N57" s="120">
        <f t="shared" si="103"/>
        <v>0</v>
      </c>
      <c r="O57" s="194">
        <f t="shared" si="134"/>
        <v>0</v>
      </c>
      <c r="P57" s="195">
        <f t="shared" si="134"/>
        <v>0</v>
      </c>
      <c r="Q57" s="196">
        <f t="shared" si="134"/>
        <v>0</v>
      </c>
      <c r="R57" s="197">
        <f t="shared" si="104"/>
        <v>0</v>
      </c>
      <c r="S57" s="197">
        <f t="shared" si="105"/>
        <v>0</v>
      </c>
      <c r="T57" s="119">
        <f t="shared" si="135"/>
        <v>0</v>
      </c>
      <c r="U57" s="120">
        <f t="shared" si="135"/>
        <v>0</v>
      </c>
      <c r="V57" s="120">
        <f t="shared" si="136"/>
        <v>0</v>
      </c>
      <c r="W57" s="120">
        <f t="shared" si="137"/>
        <v>0</v>
      </c>
      <c r="X57" s="120">
        <f t="shared" si="138"/>
        <v>0</v>
      </c>
      <c r="Y57" s="120">
        <f t="shared" si="139"/>
        <v>0</v>
      </c>
      <c r="Z57" s="120">
        <f>0</f>
        <v>0</v>
      </c>
      <c r="AA57" s="120">
        <f t="shared" si="106"/>
        <v>0</v>
      </c>
      <c r="AB57" s="194">
        <f t="shared" si="140"/>
        <v>0</v>
      </c>
      <c r="AC57" s="195">
        <f t="shared" si="140"/>
        <v>0</v>
      </c>
      <c r="AD57" s="196">
        <f t="shared" si="140"/>
        <v>0</v>
      </c>
      <c r="AE57" s="197">
        <f t="shared" si="107"/>
        <v>0</v>
      </c>
      <c r="AF57" s="197">
        <f t="shared" si="108"/>
        <v>0</v>
      </c>
      <c r="AG57" s="119">
        <f t="shared" si="141"/>
        <v>0</v>
      </c>
      <c r="AH57" s="120">
        <f t="shared" si="141"/>
        <v>0</v>
      </c>
      <c r="AI57" s="120">
        <f t="shared" si="142"/>
        <v>0</v>
      </c>
      <c r="AJ57" s="120">
        <f t="shared" si="143"/>
        <v>0</v>
      </c>
      <c r="AK57" s="120">
        <f t="shared" si="144"/>
        <v>0</v>
      </c>
      <c r="AL57" s="120">
        <f t="shared" si="145"/>
        <v>0</v>
      </c>
      <c r="AM57" s="120">
        <f>0</f>
        <v>0</v>
      </c>
      <c r="AN57" s="120">
        <f t="shared" si="109"/>
        <v>0</v>
      </c>
      <c r="AO57" s="194">
        <f t="shared" si="146"/>
        <v>0</v>
      </c>
      <c r="AP57" s="195">
        <f t="shared" si="146"/>
        <v>0</v>
      </c>
      <c r="AQ57" s="196">
        <f t="shared" si="146"/>
        <v>0</v>
      </c>
      <c r="AR57" s="197">
        <f t="shared" si="110"/>
        <v>0</v>
      </c>
      <c r="AS57" s="197">
        <f t="shared" si="111"/>
        <v>0</v>
      </c>
      <c r="AT57" s="119">
        <f t="shared" si="147"/>
        <v>0</v>
      </c>
      <c r="AU57" s="120">
        <f t="shared" si="147"/>
        <v>0</v>
      </c>
      <c r="AV57" s="120">
        <f t="shared" si="148"/>
        <v>0</v>
      </c>
      <c r="AW57" s="120">
        <f t="shared" si="149"/>
        <v>0</v>
      </c>
      <c r="AX57" s="120">
        <f t="shared" si="150"/>
        <v>0</v>
      </c>
      <c r="AY57" s="120">
        <f t="shared" si="151"/>
        <v>0</v>
      </c>
      <c r="AZ57" s="120">
        <f>0</f>
        <v>0</v>
      </c>
      <c r="BA57" s="120">
        <f t="shared" si="112"/>
        <v>0</v>
      </c>
      <c r="BB57" s="194">
        <f t="shared" si="152"/>
        <v>0</v>
      </c>
      <c r="BC57" s="195">
        <f t="shared" si="152"/>
        <v>0</v>
      </c>
      <c r="BD57" s="196">
        <f t="shared" si="152"/>
        <v>0</v>
      </c>
      <c r="BE57" s="197">
        <f t="shared" si="113"/>
        <v>0</v>
      </c>
      <c r="BF57" s="197">
        <f t="shared" si="114"/>
        <v>0</v>
      </c>
      <c r="BG57" s="119">
        <f t="shared" si="153"/>
        <v>0</v>
      </c>
      <c r="BH57" s="120">
        <f t="shared" si="153"/>
        <v>0</v>
      </c>
      <c r="BI57" s="120">
        <f t="shared" si="154"/>
        <v>0</v>
      </c>
      <c r="BJ57" s="120">
        <f t="shared" si="155"/>
        <v>0</v>
      </c>
      <c r="BK57" s="120">
        <f t="shared" si="156"/>
        <v>0</v>
      </c>
      <c r="BL57" s="120">
        <f t="shared" si="157"/>
        <v>0</v>
      </c>
      <c r="BM57" s="120">
        <f>0</f>
        <v>0</v>
      </c>
      <c r="BN57" s="120">
        <f t="shared" si="115"/>
        <v>0</v>
      </c>
      <c r="BO57" s="194">
        <f t="shared" si="158"/>
        <v>0</v>
      </c>
      <c r="BP57" s="195">
        <f t="shared" si="158"/>
        <v>0</v>
      </c>
      <c r="BQ57" s="196">
        <f t="shared" si="158"/>
        <v>0</v>
      </c>
      <c r="BR57" s="197">
        <f t="shared" si="116"/>
        <v>0</v>
      </c>
      <c r="BS57" s="197">
        <f t="shared" si="117"/>
        <v>0</v>
      </c>
      <c r="BT57" s="119">
        <f t="shared" si="159"/>
        <v>0</v>
      </c>
      <c r="BU57" s="120">
        <f t="shared" si="159"/>
        <v>0</v>
      </c>
      <c r="BV57" s="120">
        <f t="shared" si="160"/>
        <v>0</v>
      </c>
      <c r="BW57" s="120">
        <f t="shared" si="161"/>
        <v>0</v>
      </c>
      <c r="BX57" s="120">
        <f t="shared" si="162"/>
        <v>0</v>
      </c>
      <c r="BY57" s="120">
        <f t="shared" si="163"/>
        <v>0</v>
      </c>
      <c r="BZ57" s="120">
        <f>0</f>
        <v>0</v>
      </c>
      <c r="CA57" s="120">
        <f t="shared" si="118"/>
        <v>0</v>
      </c>
      <c r="CB57" s="194">
        <f t="shared" si="164"/>
        <v>0</v>
      </c>
      <c r="CC57" s="195">
        <f t="shared" si="164"/>
        <v>0</v>
      </c>
      <c r="CD57" s="196">
        <f t="shared" si="164"/>
        <v>0</v>
      </c>
      <c r="CE57" s="197">
        <f t="shared" si="119"/>
        <v>0</v>
      </c>
      <c r="CF57" s="197">
        <f t="shared" si="120"/>
        <v>0</v>
      </c>
      <c r="CG57" s="119">
        <f t="shared" si="165"/>
        <v>0</v>
      </c>
      <c r="CH57" s="120">
        <f t="shared" si="165"/>
        <v>0</v>
      </c>
      <c r="CI57" s="120">
        <f t="shared" si="166"/>
        <v>0</v>
      </c>
      <c r="CJ57" s="120">
        <f t="shared" si="167"/>
        <v>0</v>
      </c>
      <c r="CK57" s="120">
        <f t="shared" si="168"/>
        <v>0</v>
      </c>
      <c r="CL57" s="120">
        <f t="shared" si="169"/>
        <v>0</v>
      </c>
      <c r="CM57" s="120">
        <f>0</f>
        <v>0</v>
      </c>
      <c r="CN57" s="120">
        <f t="shared" si="121"/>
        <v>0</v>
      </c>
      <c r="CO57" s="194">
        <f t="shared" si="170"/>
        <v>0</v>
      </c>
      <c r="CP57" s="195">
        <f t="shared" si="170"/>
        <v>0</v>
      </c>
      <c r="CQ57" s="196" t="str">
        <f t="shared" si="170"/>
        <v/>
      </c>
      <c r="CR57" s="197" t="str">
        <f t="shared" si="122"/>
        <v/>
      </c>
      <c r="CS57" s="197" t="str">
        <f t="shared" si="123"/>
        <v/>
      </c>
      <c r="CT57" s="119">
        <f t="shared" si="171"/>
        <v>0</v>
      </c>
      <c r="CU57" s="120">
        <f t="shared" si="171"/>
        <v>0</v>
      </c>
      <c r="CV57" s="120" t="str">
        <f t="shared" si="124"/>
        <v/>
      </c>
      <c r="CW57" s="120" t="str">
        <f t="shared" si="125"/>
        <v/>
      </c>
      <c r="CX57" s="120" t="str">
        <f t="shared" si="126"/>
        <v/>
      </c>
      <c r="CY57" s="120" t="str">
        <f t="shared" si="127"/>
        <v/>
      </c>
      <c r="CZ57" s="120">
        <f>0</f>
        <v>0</v>
      </c>
      <c r="DA57" s="120"/>
      <c r="DB57" s="132" t="str">
        <f t="shared" si="172"/>
        <v/>
      </c>
      <c r="DC57" s="133" t="str">
        <f t="shared" si="173"/>
        <v/>
      </c>
    </row>
    <row r="58" spans="1:108">
      <c r="A58" s="199">
        <f t="shared" si="128"/>
        <v>0</v>
      </c>
      <c r="B58" s="194">
        <f t="shared" si="128"/>
        <v>0</v>
      </c>
      <c r="C58" s="195">
        <f t="shared" si="128"/>
        <v>0</v>
      </c>
      <c r="D58" s="196">
        <f t="shared" si="128"/>
        <v>0</v>
      </c>
      <c r="E58" s="197">
        <f t="shared" si="101"/>
        <v>0</v>
      </c>
      <c r="F58" s="197">
        <f t="shared" si="102"/>
        <v>0</v>
      </c>
      <c r="G58" s="119">
        <f t="shared" si="129"/>
        <v>0</v>
      </c>
      <c r="H58" s="120">
        <f t="shared" si="129"/>
        <v>0</v>
      </c>
      <c r="I58" s="120">
        <f t="shared" si="130"/>
        <v>0</v>
      </c>
      <c r="J58" s="120">
        <f t="shared" si="131"/>
        <v>0</v>
      </c>
      <c r="K58" s="120">
        <f t="shared" si="132"/>
        <v>0</v>
      </c>
      <c r="L58" s="120">
        <f t="shared" si="133"/>
        <v>0</v>
      </c>
      <c r="M58" s="120">
        <f>0</f>
        <v>0</v>
      </c>
      <c r="N58" s="120">
        <f t="shared" si="103"/>
        <v>0</v>
      </c>
      <c r="O58" s="194">
        <f t="shared" si="134"/>
        <v>0</v>
      </c>
      <c r="P58" s="195">
        <f t="shared" si="134"/>
        <v>0</v>
      </c>
      <c r="Q58" s="196">
        <f t="shared" si="134"/>
        <v>0</v>
      </c>
      <c r="R58" s="197">
        <f t="shared" si="104"/>
        <v>0</v>
      </c>
      <c r="S58" s="197">
        <f t="shared" si="105"/>
        <v>0</v>
      </c>
      <c r="T58" s="119">
        <f t="shared" si="135"/>
        <v>0</v>
      </c>
      <c r="U58" s="120">
        <f t="shared" si="135"/>
        <v>0</v>
      </c>
      <c r="V58" s="120">
        <f t="shared" si="136"/>
        <v>0</v>
      </c>
      <c r="W58" s="120">
        <f t="shared" si="137"/>
        <v>0</v>
      </c>
      <c r="X58" s="120">
        <f t="shared" si="138"/>
        <v>0</v>
      </c>
      <c r="Y58" s="120">
        <f t="shared" si="139"/>
        <v>0</v>
      </c>
      <c r="Z58" s="120">
        <f>0</f>
        <v>0</v>
      </c>
      <c r="AA58" s="120">
        <f t="shared" si="106"/>
        <v>0</v>
      </c>
      <c r="AB58" s="194">
        <f t="shared" si="140"/>
        <v>0</v>
      </c>
      <c r="AC58" s="195">
        <f t="shared" si="140"/>
        <v>0</v>
      </c>
      <c r="AD58" s="196">
        <f t="shared" si="140"/>
        <v>0</v>
      </c>
      <c r="AE58" s="197">
        <f t="shared" si="107"/>
        <v>0</v>
      </c>
      <c r="AF58" s="197">
        <f t="shared" si="108"/>
        <v>0</v>
      </c>
      <c r="AG58" s="119">
        <f t="shared" si="141"/>
        <v>0</v>
      </c>
      <c r="AH58" s="120">
        <f t="shared" si="141"/>
        <v>0</v>
      </c>
      <c r="AI58" s="120">
        <f t="shared" si="142"/>
        <v>0</v>
      </c>
      <c r="AJ58" s="120">
        <f t="shared" si="143"/>
        <v>0</v>
      </c>
      <c r="AK58" s="120">
        <f t="shared" si="144"/>
        <v>0</v>
      </c>
      <c r="AL58" s="120">
        <f t="shared" si="145"/>
        <v>0</v>
      </c>
      <c r="AM58" s="120">
        <f>0</f>
        <v>0</v>
      </c>
      <c r="AN58" s="120">
        <f t="shared" si="109"/>
        <v>0</v>
      </c>
      <c r="AO58" s="194">
        <f t="shared" si="146"/>
        <v>0</v>
      </c>
      <c r="AP58" s="195">
        <f t="shared" si="146"/>
        <v>0</v>
      </c>
      <c r="AQ58" s="196">
        <f t="shared" si="146"/>
        <v>0</v>
      </c>
      <c r="AR58" s="197">
        <f t="shared" si="110"/>
        <v>0</v>
      </c>
      <c r="AS58" s="197">
        <f t="shared" si="111"/>
        <v>0</v>
      </c>
      <c r="AT58" s="119">
        <f t="shared" si="147"/>
        <v>0</v>
      </c>
      <c r="AU58" s="120">
        <f t="shared" si="147"/>
        <v>0</v>
      </c>
      <c r="AV58" s="120">
        <f t="shared" si="148"/>
        <v>0</v>
      </c>
      <c r="AW58" s="120">
        <f t="shared" si="149"/>
        <v>0</v>
      </c>
      <c r="AX58" s="120">
        <f t="shared" si="150"/>
        <v>0</v>
      </c>
      <c r="AY58" s="120">
        <f t="shared" si="151"/>
        <v>0</v>
      </c>
      <c r="AZ58" s="120">
        <f>0</f>
        <v>0</v>
      </c>
      <c r="BA58" s="120">
        <f t="shared" si="112"/>
        <v>0</v>
      </c>
      <c r="BB58" s="194">
        <f t="shared" si="152"/>
        <v>0</v>
      </c>
      <c r="BC58" s="195">
        <f t="shared" si="152"/>
        <v>0</v>
      </c>
      <c r="BD58" s="196">
        <f t="shared" si="152"/>
        <v>0</v>
      </c>
      <c r="BE58" s="197">
        <f t="shared" si="113"/>
        <v>0</v>
      </c>
      <c r="BF58" s="197">
        <f t="shared" si="114"/>
        <v>0</v>
      </c>
      <c r="BG58" s="119">
        <f t="shared" si="153"/>
        <v>0</v>
      </c>
      <c r="BH58" s="120">
        <f t="shared" si="153"/>
        <v>0</v>
      </c>
      <c r="BI58" s="120">
        <f t="shared" si="154"/>
        <v>0</v>
      </c>
      <c r="BJ58" s="120">
        <f t="shared" si="155"/>
        <v>0</v>
      </c>
      <c r="BK58" s="120">
        <f t="shared" si="156"/>
        <v>0</v>
      </c>
      <c r="BL58" s="120">
        <f t="shared" si="157"/>
        <v>0</v>
      </c>
      <c r="BM58" s="120">
        <f>0</f>
        <v>0</v>
      </c>
      <c r="BN58" s="120">
        <f t="shared" si="115"/>
        <v>0</v>
      </c>
      <c r="BO58" s="194">
        <f t="shared" si="158"/>
        <v>0</v>
      </c>
      <c r="BP58" s="195">
        <f t="shared" si="158"/>
        <v>0</v>
      </c>
      <c r="BQ58" s="196">
        <f t="shared" si="158"/>
        <v>0</v>
      </c>
      <c r="BR58" s="197">
        <f t="shared" si="116"/>
        <v>0</v>
      </c>
      <c r="BS58" s="197">
        <f t="shared" si="117"/>
        <v>0</v>
      </c>
      <c r="BT58" s="119">
        <f t="shared" si="159"/>
        <v>0</v>
      </c>
      <c r="BU58" s="120">
        <f t="shared" si="159"/>
        <v>0</v>
      </c>
      <c r="BV58" s="120">
        <f t="shared" si="160"/>
        <v>0</v>
      </c>
      <c r="BW58" s="120">
        <f t="shared" si="161"/>
        <v>0</v>
      </c>
      <c r="BX58" s="120">
        <f t="shared" si="162"/>
        <v>0</v>
      </c>
      <c r="BY58" s="120">
        <f t="shared" si="163"/>
        <v>0</v>
      </c>
      <c r="BZ58" s="120">
        <f>0</f>
        <v>0</v>
      </c>
      <c r="CA58" s="120">
        <f t="shared" si="118"/>
        <v>0</v>
      </c>
      <c r="CB58" s="194">
        <f t="shared" si="164"/>
        <v>0</v>
      </c>
      <c r="CC58" s="195">
        <f t="shared" si="164"/>
        <v>0</v>
      </c>
      <c r="CD58" s="196">
        <f t="shared" si="164"/>
        <v>0</v>
      </c>
      <c r="CE58" s="197">
        <f t="shared" si="119"/>
        <v>0</v>
      </c>
      <c r="CF58" s="197">
        <f t="shared" si="120"/>
        <v>0</v>
      </c>
      <c r="CG58" s="119">
        <f t="shared" si="165"/>
        <v>0</v>
      </c>
      <c r="CH58" s="120">
        <f t="shared" si="165"/>
        <v>0</v>
      </c>
      <c r="CI58" s="120">
        <f t="shared" si="166"/>
        <v>0</v>
      </c>
      <c r="CJ58" s="120">
        <f t="shared" si="167"/>
        <v>0</v>
      </c>
      <c r="CK58" s="120">
        <f t="shared" si="168"/>
        <v>0</v>
      </c>
      <c r="CL58" s="120">
        <f t="shared" si="169"/>
        <v>0</v>
      </c>
      <c r="CM58" s="120">
        <f>0</f>
        <v>0</v>
      </c>
      <c r="CN58" s="120">
        <f t="shared" si="121"/>
        <v>0</v>
      </c>
      <c r="CO58" s="194">
        <f t="shared" si="170"/>
        <v>0</v>
      </c>
      <c r="CP58" s="195">
        <f t="shared" si="170"/>
        <v>0</v>
      </c>
      <c r="CQ58" s="196" t="str">
        <f t="shared" si="170"/>
        <v/>
      </c>
      <c r="CR58" s="197" t="str">
        <f t="shared" si="122"/>
        <v/>
      </c>
      <c r="CS58" s="197" t="str">
        <f t="shared" si="123"/>
        <v/>
      </c>
      <c r="CT58" s="119">
        <f t="shared" si="171"/>
        <v>0</v>
      </c>
      <c r="CU58" s="120">
        <f t="shared" si="171"/>
        <v>0</v>
      </c>
      <c r="CV58" s="120" t="str">
        <f t="shared" si="124"/>
        <v/>
      </c>
      <c r="CW58" s="120" t="str">
        <f t="shared" si="125"/>
        <v/>
      </c>
      <c r="CX58" s="120" t="str">
        <f t="shared" si="126"/>
        <v/>
      </c>
      <c r="CY58" s="120" t="str">
        <f t="shared" si="127"/>
        <v/>
      </c>
      <c r="CZ58" s="120">
        <f>0</f>
        <v>0</v>
      </c>
      <c r="DA58" s="120"/>
      <c r="DB58" s="132" t="str">
        <f t="shared" si="172"/>
        <v/>
      </c>
      <c r="DC58" s="133" t="str">
        <f t="shared" si="173"/>
        <v/>
      </c>
    </row>
    <row r="59" spans="1:108">
      <c r="A59" s="199">
        <f t="shared" si="128"/>
        <v>0</v>
      </c>
      <c r="B59" s="194">
        <f t="shared" si="128"/>
        <v>0</v>
      </c>
      <c r="C59" s="195">
        <f t="shared" si="128"/>
        <v>0</v>
      </c>
      <c r="D59" s="196">
        <f t="shared" si="128"/>
        <v>0</v>
      </c>
      <c r="E59" s="197">
        <f t="shared" si="101"/>
        <v>0</v>
      </c>
      <c r="F59" s="197">
        <f t="shared" si="102"/>
        <v>0</v>
      </c>
      <c r="G59" s="119">
        <f t="shared" si="129"/>
        <v>0</v>
      </c>
      <c r="H59" s="120">
        <f t="shared" si="129"/>
        <v>0</v>
      </c>
      <c r="I59" s="120">
        <f t="shared" si="130"/>
        <v>0</v>
      </c>
      <c r="J59" s="120">
        <f t="shared" si="131"/>
        <v>0</v>
      </c>
      <c r="K59" s="120">
        <f t="shared" si="132"/>
        <v>0</v>
      </c>
      <c r="L59" s="120">
        <f t="shared" si="133"/>
        <v>0</v>
      </c>
      <c r="M59" s="120">
        <f>0</f>
        <v>0</v>
      </c>
      <c r="N59" s="120">
        <f t="shared" si="103"/>
        <v>0</v>
      </c>
      <c r="O59" s="194">
        <f t="shared" si="134"/>
        <v>0</v>
      </c>
      <c r="P59" s="195">
        <f t="shared" si="134"/>
        <v>0</v>
      </c>
      <c r="Q59" s="196">
        <f t="shared" si="134"/>
        <v>0</v>
      </c>
      <c r="R59" s="197">
        <f t="shared" si="104"/>
        <v>0</v>
      </c>
      <c r="S59" s="197">
        <f t="shared" si="105"/>
        <v>0</v>
      </c>
      <c r="T59" s="119">
        <f t="shared" si="135"/>
        <v>0</v>
      </c>
      <c r="U59" s="120">
        <f t="shared" si="135"/>
        <v>0</v>
      </c>
      <c r="V59" s="120">
        <f t="shared" si="136"/>
        <v>0</v>
      </c>
      <c r="W59" s="120">
        <f t="shared" si="137"/>
        <v>0</v>
      </c>
      <c r="X59" s="120">
        <f t="shared" si="138"/>
        <v>0</v>
      </c>
      <c r="Y59" s="120">
        <f t="shared" si="139"/>
        <v>0</v>
      </c>
      <c r="Z59" s="120">
        <f>0</f>
        <v>0</v>
      </c>
      <c r="AA59" s="120">
        <f t="shared" si="106"/>
        <v>0</v>
      </c>
      <c r="AB59" s="194">
        <f t="shared" si="140"/>
        <v>0</v>
      </c>
      <c r="AC59" s="195">
        <f t="shared" si="140"/>
        <v>0</v>
      </c>
      <c r="AD59" s="196">
        <f t="shared" si="140"/>
        <v>0</v>
      </c>
      <c r="AE59" s="197">
        <f t="shared" si="107"/>
        <v>0</v>
      </c>
      <c r="AF59" s="197">
        <f t="shared" si="108"/>
        <v>0</v>
      </c>
      <c r="AG59" s="119">
        <f t="shared" si="141"/>
        <v>0</v>
      </c>
      <c r="AH59" s="120">
        <f t="shared" si="141"/>
        <v>0</v>
      </c>
      <c r="AI59" s="120">
        <f t="shared" si="142"/>
        <v>0</v>
      </c>
      <c r="AJ59" s="120">
        <f t="shared" si="143"/>
        <v>0</v>
      </c>
      <c r="AK59" s="120">
        <f t="shared" si="144"/>
        <v>0</v>
      </c>
      <c r="AL59" s="120">
        <f t="shared" si="145"/>
        <v>0</v>
      </c>
      <c r="AM59" s="120">
        <f>0</f>
        <v>0</v>
      </c>
      <c r="AN59" s="120">
        <f t="shared" si="109"/>
        <v>0</v>
      </c>
      <c r="AO59" s="194">
        <f t="shared" si="146"/>
        <v>0</v>
      </c>
      <c r="AP59" s="195">
        <f t="shared" si="146"/>
        <v>0</v>
      </c>
      <c r="AQ59" s="196">
        <f t="shared" si="146"/>
        <v>0</v>
      </c>
      <c r="AR59" s="197">
        <f t="shared" si="110"/>
        <v>0</v>
      </c>
      <c r="AS59" s="197">
        <f t="shared" si="111"/>
        <v>0</v>
      </c>
      <c r="AT59" s="119">
        <f t="shared" si="147"/>
        <v>0</v>
      </c>
      <c r="AU59" s="120">
        <f t="shared" si="147"/>
        <v>0</v>
      </c>
      <c r="AV59" s="120">
        <f t="shared" si="148"/>
        <v>0</v>
      </c>
      <c r="AW59" s="120">
        <f t="shared" si="149"/>
        <v>0</v>
      </c>
      <c r="AX59" s="120">
        <f t="shared" si="150"/>
        <v>0</v>
      </c>
      <c r="AY59" s="120">
        <f t="shared" si="151"/>
        <v>0</v>
      </c>
      <c r="AZ59" s="120">
        <f>0</f>
        <v>0</v>
      </c>
      <c r="BA59" s="120">
        <f t="shared" si="112"/>
        <v>0</v>
      </c>
      <c r="BB59" s="194">
        <f t="shared" si="152"/>
        <v>0</v>
      </c>
      <c r="BC59" s="195">
        <f t="shared" si="152"/>
        <v>0</v>
      </c>
      <c r="BD59" s="196">
        <f t="shared" si="152"/>
        <v>0</v>
      </c>
      <c r="BE59" s="197">
        <f t="shared" si="113"/>
        <v>0</v>
      </c>
      <c r="BF59" s="197">
        <f t="shared" si="114"/>
        <v>0</v>
      </c>
      <c r="BG59" s="119">
        <f t="shared" si="153"/>
        <v>0</v>
      </c>
      <c r="BH59" s="120">
        <f t="shared" si="153"/>
        <v>0</v>
      </c>
      <c r="BI59" s="120">
        <f t="shared" si="154"/>
        <v>0</v>
      </c>
      <c r="BJ59" s="120">
        <f t="shared" si="155"/>
        <v>0</v>
      </c>
      <c r="BK59" s="120">
        <f t="shared" si="156"/>
        <v>0</v>
      </c>
      <c r="BL59" s="120">
        <f t="shared" si="157"/>
        <v>0</v>
      </c>
      <c r="BM59" s="120">
        <f>0</f>
        <v>0</v>
      </c>
      <c r="BN59" s="120">
        <f t="shared" si="115"/>
        <v>0</v>
      </c>
      <c r="BO59" s="194">
        <f t="shared" si="158"/>
        <v>0</v>
      </c>
      <c r="BP59" s="195">
        <f t="shared" si="158"/>
        <v>0</v>
      </c>
      <c r="BQ59" s="196">
        <f t="shared" si="158"/>
        <v>0</v>
      </c>
      <c r="BR59" s="197">
        <f t="shared" si="116"/>
        <v>0</v>
      </c>
      <c r="BS59" s="197">
        <f t="shared" si="117"/>
        <v>0</v>
      </c>
      <c r="BT59" s="119">
        <f t="shared" si="159"/>
        <v>0</v>
      </c>
      <c r="BU59" s="120">
        <f t="shared" si="159"/>
        <v>0</v>
      </c>
      <c r="BV59" s="120">
        <f t="shared" si="160"/>
        <v>0</v>
      </c>
      <c r="BW59" s="120">
        <f t="shared" si="161"/>
        <v>0</v>
      </c>
      <c r="BX59" s="120">
        <f t="shared" si="162"/>
        <v>0</v>
      </c>
      <c r="BY59" s="120">
        <f t="shared" si="163"/>
        <v>0</v>
      </c>
      <c r="BZ59" s="120">
        <f>0</f>
        <v>0</v>
      </c>
      <c r="CA59" s="120">
        <f t="shared" si="118"/>
        <v>0</v>
      </c>
      <c r="CB59" s="194">
        <f t="shared" si="164"/>
        <v>0</v>
      </c>
      <c r="CC59" s="195">
        <f t="shared" si="164"/>
        <v>0</v>
      </c>
      <c r="CD59" s="196">
        <f t="shared" si="164"/>
        <v>0</v>
      </c>
      <c r="CE59" s="197">
        <f t="shared" si="119"/>
        <v>0</v>
      </c>
      <c r="CF59" s="197">
        <f t="shared" si="120"/>
        <v>0</v>
      </c>
      <c r="CG59" s="119">
        <f t="shared" si="165"/>
        <v>0</v>
      </c>
      <c r="CH59" s="120">
        <f t="shared" si="165"/>
        <v>0</v>
      </c>
      <c r="CI59" s="120">
        <f t="shared" si="166"/>
        <v>0</v>
      </c>
      <c r="CJ59" s="120">
        <f t="shared" si="167"/>
        <v>0</v>
      </c>
      <c r="CK59" s="120">
        <f t="shared" si="168"/>
        <v>0</v>
      </c>
      <c r="CL59" s="120">
        <f t="shared" si="169"/>
        <v>0</v>
      </c>
      <c r="CM59" s="120">
        <f>0</f>
        <v>0</v>
      </c>
      <c r="CN59" s="120">
        <f t="shared" si="121"/>
        <v>0</v>
      </c>
      <c r="CO59" s="194">
        <f t="shared" si="170"/>
        <v>0</v>
      </c>
      <c r="CP59" s="195">
        <f t="shared" si="170"/>
        <v>0</v>
      </c>
      <c r="CQ59" s="196" t="str">
        <f t="shared" si="170"/>
        <v/>
      </c>
      <c r="CR59" s="197" t="str">
        <f t="shared" si="122"/>
        <v/>
      </c>
      <c r="CS59" s="197" t="str">
        <f t="shared" si="123"/>
        <v/>
      </c>
      <c r="CT59" s="119">
        <f t="shared" si="171"/>
        <v>0</v>
      </c>
      <c r="CU59" s="120">
        <f t="shared" si="171"/>
        <v>0</v>
      </c>
      <c r="CV59" s="120" t="str">
        <f t="shared" si="124"/>
        <v/>
      </c>
      <c r="CW59" s="120" t="str">
        <f t="shared" si="125"/>
        <v/>
      </c>
      <c r="CX59" s="120" t="str">
        <f t="shared" si="126"/>
        <v/>
      </c>
      <c r="CY59" s="120" t="str">
        <f t="shared" si="127"/>
        <v/>
      </c>
      <c r="CZ59" s="120">
        <f>0</f>
        <v>0</v>
      </c>
      <c r="DA59" s="120"/>
      <c r="DB59" s="132" t="str">
        <f t="shared" si="172"/>
        <v/>
      </c>
      <c r="DC59" s="133" t="str">
        <f t="shared" si="173"/>
        <v/>
      </c>
    </row>
    <row r="60" spans="1:108">
      <c r="A60" s="199">
        <f t="shared" si="128"/>
        <v>0</v>
      </c>
      <c r="B60" s="194">
        <f t="shared" si="128"/>
        <v>0</v>
      </c>
      <c r="C60" s="195">
        <f t="shared" si="128"/>
        <v>0</v>
      </c>
      <c r="D60" s="196">
        <f t="shared" si="128"/>
        <v>0</v>
      </c>
      <c r="E60" s="197">
        <f t="shared" si="101"/>
        <v>0</v>
      </c>
      <c r="F60" s="197">
        <f t="shared" si="102"/>
        <v>0</v>
      </c>
      <c r="G60" s="119">
        <f t="shared" si="129"/>
        <v>0</v>
      </c>
      <c r="H60" s="120">
        <f t="shared" si="129"/>
        <v>0</v>
      </c>
      <c r="I60" s="120">
        <f t="shared" si="130"/>
        <v>0</v>
      </c>
      <c r="J60" s="120">
        <f t="shared" si="131"/>
        <v>0</v>
      </c>
      <c r="K60" s="120">
        <f t="shared" si="132"/>
        <v>0</v>
      </c>
      <c r="L60" s="120">
        <f t="shared" si="133"/>
        <v>0</v>
      </c>
      <c r="M60" s="120">
        <f>0</f>
        <v>0</v>
      </c>
      <c r="N60" s="120">
        <f t="shared" si="103"/>
        <v>0</v>
      </c>
      <c r="O60" s="194">
        <f t="shared" si="134"/>
        <v>0</v>
      </c>
      <c r="P60" s="195">
        <f t="shared" si="134"/>
        <v>0</v>
      </c>
      <c r="Q60" s="196">
        <f t="shared" si="134"/>
        <v>0</v>
      </c>
      <c r="R60" s="197">
        <f t="shared" si="104"/>
        <v>0</v>
      </c>
      <c r="S60" s="197">
        <f t="shared" si="105"/>
        <v>0</v>
      </c>
      <c r="T60" s="119">
        <f t="shared" si="135"/>
        <v>0</v>
      </c>
      <c r="U60" s="120">
        <f t="shared" si="135"/>
        <v>0</v>
      </c>
      <c r="V60" s="120">
        <f t="shared" si="136"/>
        <v>0</v>
      </c>
      <c r="W60" s="120">
        <f t="shared" si="137"/>
        <v>0</v>
      </c>
      <c r="X60" s="120">
        <f t="shared" si="138"/>
        <v>0</v>
      </c>
      <c r="Y60" s="120">
        <f t="shared" si="139"/>
        <v>0</v>
      </c>
      <c r="Z60" s="120">
        <f>0</f>
        <v>0</v>
      </c>
      <c r="AA60" s="120">
        <f t="shared" si="106"/>
        <v>0</v>
      </c>
      <c r="AB60" s="194">
        <f t="shared" si="140"/>
        <v>0</v>
      </c>
      <c r="AC60" s="195">
        <f t="shared" si="140"/>
        <v>0</v>
      </c>
      <c r="AD60" s="196">
        <f t="shared" si="140"/>
        <v>0</v>
      </c>
      <c r="AE60" s="197">
        <f t="shared" si="107"/>
        <v>0</v>
      </c>
      <c r="AF60" s="197">
        <f t="shared" si="108"/>
        <v>0</v>
      </c>
      <c r="AG60" s="119">
        <f t="shared" si="141"/>
        <v>0</v>
      </c>
      <c r="AH60" s="120">
        <f t="shared" si="141"/>
        <v>0</v>
      </c>
      <c r="AI60" s="120">
        <f t="shared" si="142"/>
        <v>0</v>
      </c>
      <c r="AJ60" s="120">
        <f t="shared" si="143"/>
        <v>0</v>
      </c>
      <c r="AK60" s="120">
        <f t="shared" si="144"/>
        <v>0</v>
      </c>
      <c r="AL60" s="120">
        <f t="shared" si="145"/>
        <v>0</v>
      </c>
      <c r="AM60" s="120">
        <f>0</f>
        <v>0</v>
      </c>
      <c r="AN60" s="120">
        <f t="shared" si="109"/>
        <v>0</v>
      </c>
      <c r="AO60" s="194">
        <f t="shared" si="146"/>
        <v>0</v>
      </c>
      <c r="AP60" s="195">
        <f t="shared" si="146"/>
        <v>0</v>
      </c>
      <c r="AQ60" s="196">
        <f t="shared" si="146"/>
        <v>0</v>
      </c>
      <c r="AR60" s="197">
        <f t="shared" si="110"/>
        <v>0</v>
      </c>
      <c r="AS60" s="197">
        <f t="shared" si="111"/>
        <v>0</v>
      </c>
      <c r="AT60" s="119">
        <f t="shared" si="147"/>
        <v>0</v>
      </c>
      <c r="AU60" s="120">
        <f t="shared" si="147"/>
        <v>0</v>
      </c>
      <c r="AV60" s="120">
        <f t="shared" si="148"/>
        <v>0</v>
      </c>
      <c r="AW60" s="120">
        <f t="shared" si="149"/>
        <v>0</v>
      </c>
      <c r="AX60" s="120">
        <f t="shared" si="150"/>
        <v>0</v>
      </c>
      <c r="AY60" s="120">
        <f t="shared" si="151"/>
        <v>0</v>
      </c>
      <c r="AZ60" s="120">
        <f>0</f>
        <v>0</v>
      </c>
      <c r="BA60" s="120">
        <f t="shared" si="112"/>
        <v>0</v>
      </c>
      <c r="BB60" s="194">
        <f t="shared" si="152"/>
        <v>0</v>
      </c>
      <c r="BC60" s="195">
        <f t="shared" si="152"/>
        <v>0</v>
      </c>
      <c r="BD60" s="196">
        <f t="shared" si="152"/>
        <v>0</v>
      </c>
      <c r="BE60" s="197">
        <f t="shared" si="113"/>
        <v>0</v>
      </c>
      <c r="BF60" s="197">
        <f t="shared" si="114"/>
        <v>0</v>
      </c>
      <c r="BG60" s="119">
        <f t="shared" si="153"/>
        <v>0</v>
      </c>
      <c r="BH60" s="120">
        <f t="shared" si="153"/>
        <v>0</v>
      </c>
      <c r="BI60" s="120">
        <f t="shared" si="154"/>
        <v>0</v>
      </c>
      <c r="BJ60" s="120">
        <f t="shared" si="155"/>
        <v>0</v>
      </c>
      <c r="BK60" s="120">
        <f t="shared" si="156"/>
        <v>0</v>
      </c>
      <c r="BL60" s="120">
        <f t="shared" si="157"/>
        <v>0</v>
      </c>
      <c r="BM60" s="120">
        <f>0</f>
        <v>0</v>
      </c>
      <c r="BN60" s="120">
        <f t="shared" si="115"/>
        <v>0</v>
      </c>
      <c r="BO60" s="194">
        <f t="shared" si="158"/>
        <v>0</v>
      </c>
      <c r="BP60" s="195">
        <f t="shared" si="158"/>
        <v>0</v>
      </c>
      <c r="BQ60" s="196">
        <f t="shared" si="158"/>
        <v>0</v>
      </c>
      <c r="BR60" s="197">
        <f t="shared" si="116"/>
        <v>0</v>
      </c>
      <c r="BS60" s="197">
        <f t="shared" si="117"/>
        <v>0</v>
      </c>
      <c r="BT60" s="119">
        <f t="shared" si="159"/>
        <v>0</v>
      </c>
      <c r="BU60" s="120">
        <f t="shared" si="159"/>
        <v>0</v>
      </c>
      <c r="BV60" s="120">
        <f t="shared" si="160"/>
        <v>0</v>
      </c>
      <c r="BW60" s="120">
        <f t="shared" si="161"/>
        <v>0</v>
      </c>
      <c r="BX60" s="120">
        <f t="shared" si="162"/>
        <v>0</v>
      </c>
      <c r="BY60" s="120">
        <f t="shared" si="163"/>
        <v>0</v>
      </c>
      <c r="BZ60" s="120">
        <f>0</f>
        <v>0</v>
      </c>
      <c r="CA60" s="120">
        <f t="shared" si="118"/>
        <v>0</v>
      </c>
      <c r="CB60" s="194">
        <f t="shared" si="164"/>
        <v>0</v>
      </c>
      <c r="CC60" s="195">
        <f t="shared" si="164"/>
        <v>0</v>
      </c>
      <c r="CD60" s="196">
        <f t="shared" si="164"/>
        <v>0</v>
      </c>
      <c r="CE60" s="197">
        <f t="shared" si="119"/>
        <v>0</v>
      </c>
      <c r="CF60" s="197">
        <f t="shared" si="120"/>
        <v>0</v>
      </c>
      <c r="CG60" s="119">
        <f t="shared" si="165"/>
        <v>0</v>
      </c>
      <c r="CH60" s="120">
        <f t="shared" si="165"/>
        <v>0</v>
      </c>
      <c r="CI60" s="120">
        <f t="shared" si="166"/>
        <v>0</v>
      </c>
      <c r="CJ60" s="120">
        <f t="shared" si="167"/>
        <v>0</v>
      </c>
      <c r="CK60" s="120">
        <f t="shared" si="168"/>
        <v>0</v>
      </c>
      <c r="CL60" s="120">
        <f t="shared" si="169"/>
        <v>0</v>
      </c>
      <c r="CM60" s="120">
        <f>0</f>
        <v>0</v>
      </c>
      <c r="CN60" s="120">
        <f t="shared" si="121"/>
        <v>0</v>
      </c>
      <c r="CO60" s="194">
        <f t="shared" si="170"/>
        <v>0</v>
      </c>
      <c r="CP60" s="195">
        <f t="shared" si="170"/>
        <v>0</v>
      </c>
      <c r="CQ60" s="196" t="str">
        <f t="shared" si="170"/>
        <v/>
      </c>
      <c r="CR60" s="197" t="str">
        <f t="shared" si="122"/>
        <v/>
      </c>
      <c r="CS60" s="197" t="str">
        <f t="shared" si="123"/>
        <v/>
      </c>
      <c r="CT60" s="119">
        <f t="shared" si="171"/>
        <v>0</v>
      </c>
      <c r="CU60" s="120">
        <f t="shared" si="171"/>
        <v>0</v>
      </c>
      <c r="CV60" s="120" t="str">
        <f t="shared" si="124"/>
        <v/>
      </c>
      <c r="CW60" s="120" t="str">
        <f t="shared" si="125"/>
        <v/>
      </c>
      <c r="CX60" s="120" t="str">
        <f t="shared" si="126"/>
        <v/>
      </c>
      <c r="CY60" s="120" t="str">
        <f t="shared" si="127"/>
        <v/>
      </c>
      <c r="CZ60" s="120">
        <f>0</f>
        <v>0</v>
      </c>
      <c r="DA60" s="120"/>
      <c r="DB60" s="132" t="str">
        <f t="shared" si="172"/>
        <v/>
      </c>
      <c r="DC60" s="133" t="str">
        <f t="shared" si="173"/>
        <v/>
      </c>
    </row>
    <row r="61" spans="1:108">
      <c r="A61" s="199">
        <f t="shared" si="128"/>
        <v>0</v>
      </c>
      <c r="B61" s="194">
        <f t="shared" si="128"/>
        <v>0</v>
      </c>
      <c r="C61" s="195">
        <f t="shared" si="128"/>
        <v>0</v>
      </c>
      <c r="D61" s="196">
        <f t="shared" si="128"/>
        <v>0</v>
      </c>
      <c r="E61" s="197">
        <f t="shared" si="101"/>
        <v>0</v>
      </c>
      <c r="F61" s="197">
        <f t="shared" si="102"/>
        <v>0</v>
      </c>
      <c r="G61" s="119">
        <f t="shared" si="129"/>
        <v>0</v>
      </c>
      <c r="H61" s="120">
        <f t="shared" si="129"/>
        <v>0</v>
      </c>
      <c r="I61" s="120">
        <f t="shared" si="130"/>
        <v>0</v>
      </c>
      <c r="J61" s="120">
        <f t="shared" si="131"/>
        <v>0</v>
      </c>
      <c r="K61" s="120">
        <f t="shared" si="132"/>
        <v>0</v>
      </c>
      <c r="L61" s="120">
        <f t="shared" si="133"/>
        <v>0</v>
      </c>
      <c r="M61" s="120">
        <f>0</f>
        <v>0</v>
      </c>
      <c r="N61" s="120">
        <f t="shared" si="103"/>
        <v>0</v>
      </c>
      <c r="O61" s="194">
        <f t="shared" si="134"/>
        <v>0</v>
      </c>
      <c r="P61" s="195">
        <f t="shared" si="134"/>
        <v>0</v>
      </c>
      <c r="Q61" s="196">
        <f t="shared" si="134"/>
        <v>0</v>
      </c>
      <c r="R61" s="197">
        <f t="shared" si="104"/>
        <v>0</v>
      </c>
      <c r="S61" s="197">
        <f t="shared" si="105"/>
        <v>0</v>
      </c>
      <c r="T61" s="119">
        <f t="shared" si="135"/>
        <v>0</v>
      </c>
      <c r="U61" s="120">
        <f t="shared" si="135"/>
        <v>0</v>
      </c>
      <c r="V61" s="120">
        <f t="shared" si="136"/>
        <v>0</v>
      </c>
      <c r="W61" s="120">
        <f t="shared" si="137"/>
        <v>0</v>
      </c>
      <c r="X61" s="120">
        <f t="shared" si="138"/>
        <v>0</v>
      </c>
      <c r="Y61" s="120">
        <f t="shared" si="139"/>
        <v>0</v>
      </c>
      <c r="Z61" s="120">
        <f>0</f>
        <v>0</v>
      </c>
      <c r="AA61" s="120">
        <f t="shared" si="106"/>
        <v>0</v>
      </c>
      <c r="AB61" s="194">
        <f t="shared" si="140"/>
        <v>0</v>
      </c>
      <c r="AC61" s="195">
        <f t="shared" si="140"/>
        <v>0</v>
      </c>
      <c r="AD61" s="196">
        <f t="shared" si="140"/>
        <v>0</v>
      </c>
      <c r="AE61" s="197">
        <f t="shared" si="107"/>
        <v>0</v>
      </c>
      <c r="AF61" s="197">
        <f t="shared" si="108"/>
        <v>0</v>
      </c>
      <c r="AG61" s="119">
        <f t="shared" si="141"/>
        <v>0</v>
      </c>
      <c r="AH61" s="120">
        <f t="shared" si="141"/>
        <v>0</v>
      </c>
      <c r="AI61" s="120">
        <f t="shared" si="142"/>
        <v>0</v>
      </c>
      <c r="AJ61" s="120">
        <f t="shared" si="143"/>
        <v>0</v>
      </c>
      <c r="AK61" s="120">
        <f t="shared" si="144"/>
        <v>0</v>
      </c>
      <c r="AL61" s="120">
        <f t="shared" si="145"/>
        <v>0</v>
      </c>
      <c r="AM61" s="120">
        <f>0</f>
        <v>0</v>
      </c>
      <c r="AN61" s="120">
        <f t="shared" si="109"/>
        <v>0</v>
      </c>
      <c r="AO61" s="194">
        <f t="shared" si="146"/>
        <v>0</v>
      </c>
      <c r="AP61" s="195">
        <f t="shared" si="146"/>
        <v>0</v>
      </c>
      <c r="AQ61" s="196">
        <f t="shared" si="146"/>
        <v>0</v>
      </c>
      <c r="AR61" s="197">
        <f t="shared" si="110"/>
        <v>0</v>
      </c>
      <c r="AS61" s="197">
        <f t="shared" si="111"/>
        <v>0</v>
      </c>
      <c r="AT61" s="119">
        <f t="shared" si="147"/>
        <v>0</v>
      </c>
      <c r="AU61" s="120">
        <f t="shared" si="147"/>
        <v>0</v>
      </c>
      <c r="AV61" s="120">
        <f t="shared" si="148"/>
        <v>0</v>
      </c>
      <c r="AW61" s="120">
        <f t="shared" si="149"/>
        <v>0</v>
      </c>
      <c r="AX61" s="120">
        <f t="shared" si="150"/>
        <v>0</v>
      </c>
      <c r="AY61" s="120">
        <f t="shared" si="151"/>
        <v>0</v>
      </c>
      <c r="AZ61" s="120">
        <f>0</f>
        <v>0</v>
      </c>
      <c r="BA61" s="120">
        <f t="shared" si="112"/>
        <v>0</v>
      </c>
      <c r="BB61" s="194">
        <f t="shared" si="152"/>
        <v>0</v>
      </c>
      <c r="BC61" s="195">
        <f t="shared" si="152"/>
        <v>0</v>
      </c>
      <c r="BD61" s="196">
        <f t="shared" si="152"/>
        <v>0</v>
      </c>
      <c r="BE61" s="197">
        <f t="shared" si="113"/>
        <v>0</v>
      </c>
      <c r="BF61" s="197">
        <f t="shared" si="114"/>
        <v>0</v>
      </c>
      <c r="BG61" s="119">
        <f t="shared" si="153"/>
        <v>0</v>
      </c>
      <c r="BH61" s="120">
        <f t="shared" si="153"/>
        <v>0</v>
      </c>
      <c r="BI61" s="120">
        <f t="shared" si="154"/>
        <v>0</v>
      </c>
      <c r="BJ61" s="120">
        <f t="shared" si="155"/>
        <v>0</v>
      </c>
      <c r="BK61" s="120">
        <f t="shared" si="156"/>
        <v>0</v>
      </c>
      <c r="BL61" s="120">
        <f t="shared" si="157"/>
        <v>0</v>
      </c>
      <c r="BM61" s="120">
        <f>0</f>
        <v>0</v>
      </c>
      <c r="BN61" s="120">
        <f t="shared" si="115"/>
        <v>0</v>
      </c>
      <c r="BO61" s="194">
        <f t="shared" si="158"/>
        <v>0</v>
      </c>
      <c r="BP61" s="195">
        <f t="shared" si="158"/>
        <v>0</v>
      </c>
      <c r="BQ61" s="196">
        <f t="shared" si="158"/>
        <v>0</v>
      </c>
      <c r="BR61" s="197">
        <f t="shared" si="116"/>
        <v>0</v>
      </c>
      <c r="BS61" s="197">
        <f t="shared" si="117"/>
        <v>0</v>
      </c>
      <c r="BT61" s="119">
        <f t="shared" si="159"/>
        <v>0</v>
      </c>
      <c r="BU61" s="120">
        <f t="shared" si="159"/>
        <v>0</v>
      </c>
      <c r="BV61" s="120">
        <f t="shared" si="160"/>
        <v>0</v>
      </c>
      <c r="BW61" s="120">
        <f t="shared" si="161"/>
        <v>0</v>
      </c>
      <c r="BX61" s="120">
        <f t="shared" si="162"/>
        <v>0</v>
      </c>
      <c r="BY61" s="120">
        <f t="shared" si="163"/>
        <v>0</v>
      </c>
      <c r="BZ61" s="120">
        <f>0</f>
        <v>0</v>
      </c>
      <c r="CA61" s="120">
        <f t="shared" si="118"/>
        <v>0</v>
      </c>
      <c r="CB61" s="194">
        <f t="shared" si="164"/>
        <v>0</v>
      </c>
      <c r="CC61" s="195">
        <f t="shared" si="164"/>
        <v>0</v>
      </c>
      <c r="CD61" s="196">
        <f t="shared" si="164"/>
        <v>0</v>
      </c>
      <c r="CE61" s="197">
        <f t="shared" si="119"/>
        <v>0</v>
      </c>
      <c r="CF61" s="197">
        <f t="shared" si="120"/>
        <v>0</v>
      </c>
      <c r="CG61" s="119">
        <f t="shared" si="165"/>
        <v>0</v>
      </c>
      <c r="CH61" s="120">
        <f t="shared" si="165"/>
        <v>0</v>
      </c>
      <c r="CI61" s="120">
        <f t="shared" si="166"/>
        <v>0</v>
      </c>
      <c r="CJ61" s="120">
        <f t="shared" si="167"/>
        <v>0</v>
      </c>
      <c r="CK61" s="120">
        <f t="shared" si="168"/>
        <v>0</v>
      </c>
      <c r="CL61" s="120">
        <f t="shared" si="169"/>
        <v>0</v>
      </c>
      <c r="CM61" s="120">
        <f>0</f>
        <v>0</v>
      </c>
      <c r="CN61" s="120">
        <f t="shared" si="121"/>
        <v>0</v>
      </c>
      <c r="CO61" s="194">
        <f t="shared" si="170"/>
        <v>0</v>
      </c>
      <c r="CP61" s="195">
        <f t="shared" si="170"/>
        <v>0</v>
      </c>
      <c r="CQ61" s="196" t="str">
        <f t="shared" si="170"/>
        <v/>
      </c>
      <c r="CR61" s="197" t="str">
        <f t="shared" si="122"/>
        <v/>
      </c>
      <c r="CS61" s="197" t="str">
        <f t="shared" si="123"/>
        <v/>
      </c>
      <c r="CT61" s="119">
        <f t="shared" si="171"/>
        <v>0</v>
      </c>
      <c r="CU61" s="120">
        <f t="shared" si="171"/>
        <v>0</v>
      </c>
      <c r="CV61" s="120" t="str">
        <f t="shared" si="124"/>
        <v/>
      </c>
      <c r="CW61" s="120" t="str">
        <f t="shared" si="125"/>
        <v/>
      </c>
      <c r="CX61" s="120" t="str">
        <f t="shared" si="126"/>
        <v/>
      </c>
      <c r="CY61" s="120" t="str">
        <f t="shared" si="127"/>
        <v/>
      </c>
      <c r="CZ61" s="120">
        <f>0</f>
        <v>0</v>
      </c>
      <c r="DA61" s="120"/>
      <c r="DB61" s="132" t="str">
        <f t="shared" si="172"/>
        <v/>
      </c>
      <c r="DC61" s="133" t="str">
        <f t="shared" si="173"/>
        <v/>
      </c>
    </row>
    <row r="62" spans="1:108">
      <c r="A62" s="199">
        <f t="shared" si="128"/>
        <v>0</v>
      </c>
      <c r="B62" s="194">
        <f t="shared" si="128"/>
        <v>0</v>
      </c>
      <c r="C62" s="195">
        <f t="shared" si="128"/>
        <v>0</v>
      </c>
      <c r="D62" s="196">
        <f t="shared" si="128"/>
        <v>0</v>
      </c>
      <c r="E62" s="197">
        <f t="shared" si="101"/>
        <v>0</v>
      </c>
      <c r="F62" s="197">
        <f t="shared" si="102"/>
        <v>0</v>
      </c>
      <c r="G62" s="119">
        <f t="shared" si="129"/>
        <v>0</v>
      </c>
      <c r="H62" s="120">
        <f t="shared" si="129"/>
        <v>0</v>
      </c>
      <c r="I62" s="120">
        <f t="shared" si="130"/>
        <v>0</v>
      </c>
      <c r="J62" s="120">
        <f t="shared" si="131"/>
        <v>0</v>
      </c>
      <c r="K62" s="120">
        <f t="shared" si="132"/>
        <v>0</v>
      </c>
      <c r="L62" s="120">
        <f t="shared" si="133"/>
        <v>0</v>
      </c>
      <c r="M62" s="120">
        <f>0</f>
        <v>0</v>
      </c>
      <c r="N62" s="121">
        <f t="shared" si="103"/>
        <v>0</v>
      </c>
      <c r="O62" s="194">
        <f t="shared" si="134"/>
        <v>0</v>
      </c>
      <c r="P62" s="195">
        <f t="shared" si="134"/>
        <v>0</v>
      </c>
      <c r="Q62" s="196">
        <f t="shared" si="134"/>
        <v>0</v>
      </c>
      <c r="R62" s="197">
        <f t="shared" si="104"/>
        <v>0</v>
      </c>
      <c r="S62" s="197">
        <f t="shared" si="105"/>
        <v>0</v>
      </c>
      <c r="T62" s="119">
        <f t="shared" si="135"/>
        <v>0</v>
      </c>
      <c r="U62" s="120">
        <f t="shared" si="135"/>
        <v>0</v>
      </c>
      <c r="V62" s="120">
        <f t="shared" si="136"/>
        <v>0</v>
      </c>
      <c r="W62" s="120">
        <f t="shared" si="137"/>
        <v>0</v>
      </c>
      <c r="X62" s="120">
        <f t="shared" si="138"/>
        <v>0</v>
      </c>
      <c r="Y62" s="120">
        <f t="shared" si="139"/>
        <v>0</v>
      </c>
      <c r="Z62" s="120">
        <f>0</f>
        <v>0</v>
      </c>
      <c r="AA62" s="120">
        <f t="shared" si="106"/>
        <v>0</v>
      </c>
      <c r="AB62" s="194">
        <f t="shared" si="140"/>
        <v>0</v>
      </c>
      <c r="AC62" s="195">
        <f t="shared" si="140"/>
        <v>0</v>
      </c>
      <c r="AD62" s="196">
        <f t="shared" si="140"/>
        <v>0</v>
      </c>
      <c r="AE62" s="197">
        <f t="shared" si="107"/>
        <v>0</v>
      </c>
      <c r="AF62" s="197">
        <f t="shared" si="108"/>
        <v>0</v>
      </c>
      <c r="AG62" s="119">
        <f t="shared" si="141"/>
        <v>0</v>
      </c>
      <c r="AH62" s="120">
        <f t="shared" si="141"/>
        <v>0</v>
      </c>
      <c r="AI62" s="120">
        <f t="shared" si="142"/>
        <v>0</v>
      </c>
      <c r="AJ62" s="120">
        <f t="shared" si="143"/>
        <v>0</v>
      </c>
      <c r="AK62" s="120">
        <f t="shared" si="144"/>
        <v>0</v>
      </c>
      <c r="AL62" s="120">
        <f t="shared" si="145"/>
        <v>0</v>
      </c>
      <c r="AM62" s="120">
        <f>0</f>
        <v>0</v>
      </c>
      <c r="AN62" s="120">
        <f t="shared" si="109"/>
        <v>0</v>
      </c>
      <c r="AO62" s="194">
        <f t="shared" si="146"/>
        <v>0</v>
      </c>
      <c r="AP62" s="195">
        <f t="shared" si="146"/>
        <v>0</v>
      </c>
      <c r="AQ62" s="196">
        <f t="shared" si="146"/>
        <v>0</v>
      </c>
      <c r="AR62" s="197">
        <f t="shared" si="110"/>
        <v>0</v>
      </c>
      <c r="AS62" s="197">
        <f t="shared" si="111"/>
        <v>0</v>
      </c>
      <c r="AT62" s="119">
        <f t="shared" si="147"/>
        <v>0</v>
      </c>
      <c r="AU62" s="120">
        <f t="shared" si="147"/>
        <v>0</v>
      </c>
      <c r="AV62" s="120">
        <f t="shared" si="148"/>
        <v>0</v>
      </c>
      <c r="AW62" s="120">
        <f t="shared" si="149"/>
        <v>0</v>
      </c>
      <c r="AX62" s="120">
        <f t="shared" si="150"/>
        <v>0</v>
      </c>
      <c r="AY62" s="120">
        <f t="shared" si="151"/>
        <v>0</v>
      </c>
      <c r="AZ62" s="120">
        <f>0</f>
        <v>0</v>
      </c>
      <c r="BA62" s="120">
        <f t="shared" si="112"/>
        <v>0</v>
      </c>
      <c r="BB62" s="194">
        <f t="shared" si="152"/>
        <v>0</v>
      </c>
      <c r="BC62" s="195">
        <f t="shared" si="152"/>
        <v>0</v>
      </c>
      <c r="BD62" s="196">
        <f t="shared" si="152"/>
        <v>0</v>
      </c>
      <c r="BE62" s="197">
        <f t="shared" si="113"/>
        <v>0</v>
      </c>
      <c r="BF62" s="197">
        <f t="shared" si="114"/>
        <v>0</v>
      </c>
      <c r="BG62" s="119">
        <f t="shared" si="153"/>
        <v>0</v>
      </c>
      <c r="BH62" s="120">
        <f t="shared" si="153"/>
        <v>0</v>
      </c>
      <c r="BI62" s="120">
        <f t="shared" si="154"/>
        <v>0</v>
      </c>
      <c r="BJ62" s="120">
        <f t="shared" si="155"/>
        <v>0</v>
      </c>
      <c r="BK62" s="120">
        <f t="shared" si="156"/>
        <v>0</v>
      </c>
      <c r="BL62" s="120">
        <f t="shared" si="157"/>
        <v>0</v>
      </c>
      <c r="BM62" s="120">
        <f>0</f>
        <v>0</v>
      </c>
      <c r="BN62" s="120">
        <f t="shared" si="115"/>
        <v>0</v>
      </c>
      <c r="BO62" s="194">
        <f t="shared" si="158"/>
        <v>0</v>
      </c>
      <c r="BP62" s="195">
        <f t="shared" si="158"/>
        <v>0</v>
      </c>
      <c r="BQ62" s="196">
        <f t="shared" si="158"/>
        <v>0</v>
      </c>
      <c r="BR62" s="197">
        <f t="shared" si="116"/>
        <v>0</v>
      </c>
      <c r="BS62" s="197">
        <f t="shared" si="117"/>
        <v>0</v>
      </c>
      <c r="BT62" s="119">
        <f t="shared" si="159"/>
        <v>0</v>
      </c>
      <c r="BU62" s="120">
        <f t="shared" si="159"/>
        <v>0</v>
      </c>
      <c r="BV62" s="120">
        <f t="shared" si="160"/>
        <v>0</v>
      </c>
      <c r="BW62" s="120">
        <f t="shared" si="161"/>
        <v>0</v>
      </c>
      <c r="BX62" s="120">
        <f t="shared" si="162"/>
        <v>0</v>
      </c>
      <c r="BY62" s="120">
        <f t="shared" si="163"/>
        <v>0</v>
      </c>
      <c r="BZ62" s="120">
        <f>0</f>
        <v>0</v>
      </c>
      <c r="CA62" s="120">
        <f t="shared" si="118"/>
        <v>0</v>
      </c>
      <c r="CB62" s="194">
        <f t="shared" si="164"/>
        <v>0</v>
      </c>
      <c r="CC62" s="195">
        <f t="shared" si="164"/>
        <v>0</v>
      </c>
      <c r="CD62" s="196">
        <f t="shared" si="164"/>
        <v>0</v>
      </c>
      <c r="CE62" s="197">
        <f t="shared" si="119"/>
        <v>0</v>
      </c>
      <c r="CF62" s="197">
        <f t="shared" si="120"/>
        <v>0</v>
      </c>
      <c r="CG62" s="119">
        <f t="shared" si="165"/>
        <v>0</v>
      </c>
      <c r="CH62" s="120">
        <f t="shared" si="165"/>
        <v>0</v>
      </c>
      <c r="CI62" s="120">
        <f t="shared" si="166"/>
        <v>0</v>
      </c>
      <c r="CJ62" s="120">
        <f t="shared" si="167"/>
        <v>0</v>
      </c>
      <c r="CK62" s="120">
        <f t="shared" si="168"/>
        <v>0</v>
      </c>
      <c r="CL62" s="120">
        <f t="shared" si="169"/>
        <v>0</v>
      </c>
      <c r="CM62" s="120">
        <f>0</f>
        <v>0</v>
      </c>
      <c r="CN62" s="120">
        <f t="shared" si="121"/>
        <v>0</v>
      </c>
      <c r="CO62" s="194">
        <f t="shared" si="170"/>
        <v>0</v>
      </c>
      <c r="CP62" s="195">
        <f t="shared" si="170"/>
        <v>0</v>
      </c>
      <c r="CQ62" s="196" t="str">
        <f t="shared" si="170"/>
        <v/>
      </c>
      <c r="CR62" s="197" t="str">
        <f t="shared" si="122"/>
        <v/>
      </c>
      <c r="CS62" s="197" t="str">
        <f t="shared" si="123"/>
        <v/>
      </c>
      <c r="CT62" s="119">
        <f t="shared" si="171"/>
        <v>0</v>
      </c>
      <c r="CU62" s="120">
        <f t="shared" si="171"/>
        <v>0</v>
      </c>
      <c r="CV62" s="120" t="str">
        <f t="shared" si="124"/>
        <v/>
      </c>
      <c r="CW62" s="120" t="str">
        <f t="shared" si="125"/>
        <v/>
      </c>
      <c r="CX62" s="120" t="str">
        <f t="shared" si="126"/>
        <v/>
      </c>
      <c r="CY62" s="120" t="str">
        <f t="shared" si="127"/>
        <v/>
      </c>
      <c r="CZ62" s="120">
        <f>0</f>
        <v>0</v>
      </c>
      <c r="DA62" s="120"/>
      <c r="DB62" s="132" t="str">
        <f t="shared" si="172"/>
        <v/>
      </c>
      <c r="DC62" s="133" t="str">
        <f t="shared" si="173"/>
        <v/>
      </c>
    </row>
    <row r="63" spans="1:108">
      <c r="A63" s="199">
        <f t="shared" si="128"/>
        <v>0</v>
      </c>
      <c r="B63" s="194">
        <f t="shared" si="128"/>
        <v>0</v>
      </c>
      <c r="C63" s="195">
        <f t="shared" si="128"/>
        <v>0</v>
      </c>
      <c r="D63" s="196">
        <f t="shared" si="128"/>
        <v>0</v>
      </c>
      <c r="E63" s="197">
        <f t="shared" si="101"/>
        <v>0</v>
      </c>
      <c r="F63" s="197">
        <f t="shared" si="102"/>
        <v>0</v>
      </c>
      <c r="G63" s="119">
        <f t="shared" si="129"/>
        <v>0</v>
      </c>
      <c r="H63" s="120">
        <f t="shared" si="129"/>
        <v>0</v>
      </c>
      <c r="I63" s="120">
        <f t="shared" si="130"/>
        <v>0</v>
      </c>
      <c r="J63" s="120">
        <f t="shared" si="131"/>
        <v>0</v>
      </c>
      <c r="K63" s="120">
        <f t="shared" si="132"/>
        <v>0</v>
      </c>
      <c r="L63" s="120">
        <f t="shared" si="133"/>
        <v>0</v>
      </c>
      <c r="M63" s="120">
        <f>0</f>
        <v>0</v>
      </c>
      <c r="N63" s="121">
        <f t="shared" si="103"/>
        <v>0</v>
      </c>
      <c r="O63" s="194">
        <f t="shared" si="134"/>
        <v>0</v>
      </c>
      <c r="P63" s="195">
        <f t="shared" si="134"/>
        <v>0</v>
      </c>
      <c r="Q63" s="196">
        <f t="shared" si="134"/>
        <v>0</v>
      </c>
      <c r="R63" s="197">
        <f t="shared" si="104"/>
        <v>0</v>
      </c>
      <c r="S63" s="197">
        <f t="shared" si="105"/>
        <v>0</v>
      </c>
      <c r="T63" s="119">
        <f t="shared" si="135"/>
        <v>0</v>
      </c>
      <c r="U63" s="120">
        <f t="shared" si="135"/>
        <v>0</v>
      </c>
      <c r="V63" s="120">
        <f t="shared" si="136"/>
        <v>0</v>
      </c>
      <c r="W63" s="120">
        <f t="shared" si="137"/>
        <v>0</v>
      </c>
      <c r="X63" s="120">
        <f t="shared" si="138"/>
        <v>0</v>
      </c>
      <c r="Y63" s="120">
        <f t="shared" si="139"/>
        <v>0</v>
      </c>
      <c r="Z63" s="120">
        <f>0</f>
        <v>0</v>
      </c>
      <c r="AA63" s="120">
        <f t="shared" si="106"/>
        <v>0</v>
      </c>
      <c r="AB63" s="194">
        <f t="shared" si="140"/>
        <v>0</v>
      </c>
      <c r="AC63" s="195">
        <f t="shared" si="140"/>
        <v>0</v>
      </c>
      <c r="AD63" s="196">
        <f t="shared" si="140"/>
        <v>0</v>
      </c>
      <c r="AE63" s="197">
        <f t="shared" si="107"/>
        <v>0</v>
      </c>
      <c r="AF63" s="197">
        <f t="shared" si="108"/>
        <v>0</v>
      </c>
      <c r="AG63" s="119">
        <f t="shared" si="141"/>
        <v>0</v>
      </c>
      <c r="AH63" s="120">
        <f t="shared" si="141"/>
        <v>0</v>
      </c>
      <c r="AI63" s="120">
        <f t="shared" si="142"/>
        <v>0</v>
      </c>
      <c r="AJ63" s="120">
        <f t="shared" si="143"/>
        <v>0</v>
      </c>
      <c r="AK63" s="120">
        <f t="shared" si="144"/>
        <v>0</v>
      </c>
      <c r="AL63" s="120">
        <f t="shared" si="145"/>
        <v>0</v>
      </c>
      <c r="AM63" s="120">
        <f>0</f>
        <v>0</v>
      </c>
      <c r="AN63" s="120">
        <f t="shared" si="109"/>
        <v>0</v>
      </c>
      <c r="AO63" s="194">
        <f t="shared" si="146"/>
        <v>0</v>
      </c>
      <c r="AP63" s="195">
        <f t="shared" si="146"/>
        <v>0</v>
      </c>
      <c r="AQ63" s="196">
        <f t="shared" si="146"/>
        <v>0</v>
      </c>
      <c r="AR63" s="197">
        <f t="shared" si="110"/>
        <v>0</v>
      </c>
      <c r="AS63" s="197">
        <f t="shared" si="111"/>
        <v>0</v>
      </c>
      <c r="AT63" s="119">
        <f t="shared" si="147"/>
        <v>0</v>
      </c>
      <c r="AU63" s="120">
        <f t="shared" si="147"/>
        <v>0</v>
      </c>
      <c r="AV63" s="120">
        <f t="shared" si="148"/>
        <v>0</v>
      </c>
      <c r="AW63" s="120">
        <f t="shared" si="149"/>
        <v>0</v>
      </c>
      <c r="AX63" s="120">
        <f t="shared" si="150"/>
        <v>0</v>
      </c>
      <c r="AY63" s="120">
        <f t="shared" si="151"/>
        <v>0</v>
      </c>
      <c r="AZ63" s="120">
        <f>0</f>
        <v>0</v>
      </c>
      <c r="BA63" s="120">
        <f t="shared" si="112"/>
        <v>0</v>
      </c>
      <c r="BB63" s="194">
        <f t="shared" si="152"/>
        <v>0</v>
      </c>
      <c r="BC63" s="195">
        <f t="shared" si="152"/>
        <v>0</v>
      </c>
      <c r="BD63" s="196">
        <f t="shared" si="152"/>
        <v>0</v>
      </c>
      <c r="BE63" s="197">
        <f t="shared" si="113"/>
        <v>0</v>
      </c>
      <c r="BF63" s="197">
        <f t="shared" si="114"/>
        <v>0</v>
      </c>
      <c r="BG63" s="119">
        <f t="shared" si="153"/>
        <v>0</v>
      </c>
      <c r="BH63" s="120">
        <f t="shared" si="153"/>
        <v>0</v>
      </c>
      <c r="BI63" s="120">
        <f t="shared" si="154"/>
        <v>0</v>
      </c>
      <c r="BJ63" s="120">
        <f t="shared" si="155"/>
        <v>0</v>
      </c>
      <c r="BK63" s="120">
        <f t="shared" si="156"/>
        <v>0</v>
      </c>
      <c r="BL63" s="120">
        <f t="shared" si="157"/>
        <v>0</v>
      </c>
      <c r="BM63" s="120">
        <f>0</f>
        <v>0</v>
      </c>
      <c r="BN63" s="120">
        <f t="shared" si="115"/>
        <v>0</v>
      </c>
      <c r="BO63" s="194">
        <f t="shared" si="158"/>
        <v>0</v>
      </c>
      <c r="BP63" s="195">
        <f t="shared" si="158"/>
        <v>0</v>
      </c>
      <c r="BQ63" s="196">
        <f t="shared" si="158"/>
        <v>0</v>
      </c>
      <c r="BR63" s="197">
        <f t="shared" si="116"/>
        <v>0</v>
      </c>
      <c r="BS63" s="197">
        <f t="shared" si="117"/>
        <v>0</v>
      </c>
      <c r="BT63" s="119">
        <f t="shared" si="159"/>
        <v>0</v>
      </c>
      <c r="BU63" s="120">
        <f t="shared" si="159"/>
        <v>0</v>
      </c>
      <c r="BV63" s="120">
        <f t="shared" si="160"/>
        <v>0</v>
      </c>
      <c r="BW63" s="120">
        <f t="shared" si="161"/>
        <v>0</v>
      </c>
      <c r="BX63" s="120">
        <f t="shared" si="162"/>
        <v>0</v>
      </c>
      <c r="BY63" s="120">
        <f t="shared" si="163"/>
        <v>0</v>
      </c>
      <c r="BZ63" s="120">
        <f>0</f>
        <v>0</v>
      </c>
      <c r="CA63" s="120">
        <f t="shared" si="118"/>
        <v>0</v>
      </c>
      <c r="CB63" s="194">
        <f t="shared" si="164"/>
        <v>0</v>
      </c>
      <c r="CC63" s="195">
        <f t="shared" si="164"/>
        <v>0</v>
      </c>
      <c r="CD63" s="196">
        <f t="shared" si="164"/>
        <v>0</v>
      </c>
      <c r="CE63" s="197">
        <f t="shared" si="119"/>
        <v>0</v>
      </c>
      <c r="CF63" s="197">
        <f t="shared" si="120"/>
        <v>0</v>
      </c>
      <c r="CG63" s="119">
        <f t="shared" si="165"/>
        <v>0</v>
      </c>
      <c r="CH63" s="120">
        <f t="shared" si="165"/>
        <v>0</v>
      </c>
      <c r="CI63" s="120">
        <f t="shared" si="166"/>
        <v>0</v>
      </c>
      <c r="CJ63" s="120">
        <f t="shared" si="167"/>
        <v>0</v>
      </c>
      <c r="CK63" s="120">
        <f t="shared" si="168"/>
        <v>0</v>
      </c>
      <c r="CL63" s="120">
        <f t="shared" si="169"/>
        <v>0</v>
      </c>
      <c r="CM63" s="120">
        <f>0</f>
        <v>0</v>
      </c>
      <c r="CN63" s="120">
        <f t="shared" si="121"/>
        <v>0</v>
      </c>
      <c r="CO63" s="194">
        <f t="shared" si="170"/>
        <v>0</v>
      </c>
      <c r="CP63" s="195">
        <f t="shared" si="170"/>
        <v>0</v>
      </c>
      <c r="CQ63" s="196" t="str">
        <f t="shared" si="170"/>
        <v/>
      </c>
      <c r="CR63" s="197" t="str">
        <f t="shared" si="122"/>
        <v/>
      </c>
      <c r="CS63" s="197" t="str">
        <f t="shared" si="123"/>
        <v/>
      </c>
      <c r="CT63" s="119">
        <f t="shared" si="171"/>
        <v>0</v>
      </c>
      <c r="CU63" s="120">
        <f t="shared" si="171"/>
        <v>0</v>
      </c>
      <c r="CV63" s="120" t="str">
        <f t="shared" si="124"/>
        <v/>
      </c>
      <c r="CW63" s="120" t="str">
        <f t="shared" si="125"/>
        <v/>
      </c>
      <c r="CX63" s="120" t="str">
        <f t="shared" si="126"/>
        <v/>
      </c>
      <c r="CY63" s="120" t="str">
        <f t="shared" si="127"/>
        <v/>
      </c>
      <c r="CZ63" s="120">
        <f>0</f>
        <v>0</v>
      </c>
      <c r="DA63" s="120"/>
      <c r="DB63" s="132" t="str">
        <f t="shared" si="172"/>
        <v/>
      </c>
      <c r="DC63" s="133" t="str">
        <f t="shared" si="173"/>
        <v/>
      </c>
    </row>
    <row r="64" spans="1:108">
      <c r="A64" s="199">
        <f t="shared" si="128"/>
        <v>0</v>
      </c>
      <c r="B64" s="194">
        <f t="shared" si="128"/>
        <v>0</v>
      </c>
      <c r="C64" s="195">
        <f t="shared" si="128"/>
        <v>0</v>
      </c>
      <c r="D64" s="196">
        <f t="shared" si="128"/>
        <v>0</v>
      </c>
      <c r="E64" s="197">
        <f t="shared" si="101"/>
        <v>0</v>
      </c>
      <c r="F64" s="197">
        <f t="shared" si="102"/>
        <v>0</v>
      </c>
      <c r="G64" s="119">
        <f t="shared" si="129"/>
        <v>0</v>
      </c>
      <c r="H64" s="120">
        <f t="shared" si="129"/>
        <v>0</v>
      </c>
      <c r="I64" s="120">
        <f t="shared" si="130"/>
        <v>0</v>
      </c>
      <c r="J64" s="120">
        <f t="shared" si="131"/>
        <v>0</v>
      </c>
      <c r="K64" s="120">
        <f t="shared" si="132"/>
        <v>0</v>
      </c>
      <c r="L64" s="120">
        <f t="shared" si="133"/>
        <v>0</v>
      </c>
      <c r="M64" s="120">
        <f>0</f>
        <v>0</v>
      </c>
      <c r="N64" s="121">
        <f t="shared" si="103"/>
        <v>0</v>
      </c>
      <c r="O64" s="194">
        <f t="shared" si="134"/>
        <v>0</v>
      </c>
      <c r="P64" s="195">
        <f t="shared" si="134"/>
        <v>0</v>
      </c>
      <c r="Q64" s="196">
        <f t="shared" si="134"/>
        <v>0</v>
      </c>
      <c r="R64" s="197">
        <f t="shared" si="104"/>
        <v>0</v>
      </c>
      <c r="S64" s="197">
        <f t="shared" si="105"/>
        <v>0</v>
      </c>
      <c r="T64" s="119">
        <f t="shared" si="135"/>
        <v>0</v>
      </c>
      <c r="U64" s="120">
        <f t="shared" si="135"/>
        <v>0</v>
      </c>
      <c r="V64" s="120">
        <f t="shared" si="136"/>
        <v>0</v>
      </c>
      <c r="W64" s="120">
        <f t="shared" si="137"/>
        <v>0</v>
      </c>
      <c r="X64" s="120">
        <f t="shared" si="138"/>
        <v>0</v>
      </c>
      <c r="Y64" s="120">
        <f t="shared" si="139"/>
        <v>0</v>
      </c>
      <c r="Z64" s="120">
        <f>0</f>
        <v>0</v>
      </c>
      <c r="AA64" s="120">
        <f t="shared" si="106"/>
        <v>0</v>
      </c>
      <c r="AB64" s="194">
        <f t="shared" si="140"/>
        <v>0</v>
      </c>
      <c r="AC64" s="195">
        <f t="shared" si="140"/>
        <v>0</v>
      </c>
      <c r="AD64" s="196">
        <f t="shared" si="140"/>
        <v>0</v>
      </c>
      <c r="AE64" s="197">
        <f t="shared" si="107"/>
        <v>0</v>
      </c>
      <c r="AF64" s="197">
        <f t="shared" si="108"/>
        <v>0</v>
      </c>
      <c r="AG64" s="119">
        <f t="shared" si="141"/>
        <v>0</v>
      </c>
      <c r="AH64" s="120">
        <f t="shared" si="141"/>
        <v>0</v>
      </c>
      <c r="AI64" s="120">
        <f t="shared" si="142"/>
        <v>0</v>
      </c>
      <c r="AJ64" s="120">
        <f t="shared" si="143"/>
        <v>0</v>
      </c>
      <c r="AK64" s="120">
        <f t="shared" si="144"/>
        <v>0</v>
      </c>
      <c r="AL64" s="120">
        <f t="shared" si="145"/>
        <v>0</v>
      </c>
      <c r="AM64" s="120">
        <f>0</f>
        <v>0</v>
      </c>
      <c r="AN64" s="120">
        <f t="shared" si="109"/>
        <v>0</v>
      </c>
      <c r="AO64" s="194">
        <f t="shared" si="146"/>
        <v>0</v>
      </c>
      <c r="AP64" s="195">
        <f t="shared" si="146"/>
        <v>0</v>
      </c>
      <c r="AQ64" s="196">
        <f t="shared" si="146"/>
        <v>0</v>
      </c>
      <c r="AR64" s="197">
        <f t="shared" si="110"/>
        <v>0</v>
      </c>
      <c r="AS64" s="197">
        <f t="shared" si="111"/>
        <v>0</v>
      </c>
      <c r="AT64" s="119">
        <f t="shared" si="147"/>
        <v>0</v>
      </c>
      <c r="AU64" s="120">
        <f t="shared" si="147"/>
        <v>0</v>
      </c>
      <c r="AV64" s="120">
        <f t="shared" si="148"/>
        <v>0</v>
      </c>
      <c r="AW64" s="120">
        <f t="shared" si="149"/>
        <v>0</v>
      </c>
      <c r="AX64" s="120">
        <f t="shared" si="150"/>
        <v>0</v>
      </c>
      <c r="AY64" s="120">
        <f t="shared" si="151"/>
        <v>0</v>
      </c>
      <c r="AZ64" s="120">
        <f>0</f>
        <v>0</v>
      </c>
      <c r="BA64" s="120">
        <f t="shared" si="112"/>
        <v>0</v>
      </c>
      <c r="BB64" s="194">
        <f t="shared" si="152"/>
        <v>0</v>
      </c>
      <c r="BC64" s="195">
        <f t="shared" si="152"/>
        <v>0</v>
      </c>
      <c r="BD64" s="196">
        <f t="shared" si="152"/>
        <v>0</v>
      </c>
      <c r="BE64" s="197">
        <f t="shared" si="113"/>
        <v>0</v>
      </c>
      <c r="BF64" s="197">
        <f t="shared" si="114"/>
        <v>0</v>
      </c>
      <c r="BG64" s="119">
        <f t="shared" si="153"/>
        <v>0</v>
      </c>
      <c r="BH64" s="120">
        <f t="shared" si="153"/>
        <v>0</v>
      </c>
      <c r="BI64" s="120">
        <f t="shared" si="154"/>
        <v>0</v>
      </c>
      <c r="BJ64" s="120">
        <f t="shared" si="155"/>
        <v>0</v>
      </c>
      <c r="BK64" s="120">
        <f t="shared" si="156"/>
        <v>0</v>
      </c>
      <c r="BL64" s="120">
        <f t="shared" si="157"/>
        <v>0</v>
      </c>
      <c r="BM64" s="120">
        <f>0</f>
        <v>0</v>
      </c>
      <c r="BN64" s="120">
        <f t="shared" si="115"/>
        <v>0</v>
      </c>
      <c r="BO64" s="194">
        <f t="shared" si="158"/>
        <v>0</v>
      </c>
      <c r="BP64" s="195">
        <f t="shared" si="158"/>
        <v>0</v>
      </c>
      <c r="BQ64" s="196">
        <f t="shared" si="158"/>
        <v>0</v>
      </c>
      <c r="BR64" s="197">
        <f t="shared" si="116"/>
        <v>0</v>
      </c>
      <c r="BS64" s="197">
        <f t="shared" si="117"/>
        <v>0</v>
      </c>
      <c r="BT64" s="119">
        <f t="shared" si="159"/>
        <v>0</v>
      </c>
      <c r="BU64" s="120">
        <f t="shared" si="159"/>
        <v>0</v>
      </c>
      <c r="BV64" s="120">
        <f t="shared" si="160"/>
        <v>0</v>
      </c>
      <c r="BW64" s="120">
        <f t="shared" si="161"/>
        <v>0</v>
      </c>
      <c r="BX64" s="120">
        <f t="shared" si="162"/>
        <v>0</v>
      </c>
      <c r="BY64" s="120">
        <f t="shared" si="163"/>
        <v>0</v>
      </c>
      <c r="BZ64" s="120">
        <f>0</f>
        <v>0</v>
      </c>
      <c r="CA64" s="120">
        <f t="shared" si="118"/>
        <v>0</v>
      </c>
      <c r="CB64" s="194">
        <f t="shared" si="164"/>
        <v>0</v>
      </c>
      <c r="CC64" s="195">
        <f t="shared" si="164"/>
        <v>0</v>
      </c>
      <c r="CD64" s="196">
        <f t="shared" si="164"/>
        <v>0</v>
      </c>
      <c r="CE64" s="197">
        <f t="shared" si="119"/>
        <v>0</v>
      </c>
      <c r="CF64" s="197">
        <f t="shared" si="120"/>
        <v>0</v>
      </c>
      <c r="CG64" s="119">
        <f t="shared" si="165"/>
        <v>0</v>
      </c>
      <c r="CH64" s="120">
        <f t="shared" si="165"/>
        <v>0</v>
      </c>
      <c r="CI64" s="120">
        <f t="shared" si="166"/>
        <v>0</v>
      </c>
      <c r="CJ64" s="120">
        <f t="shared" si="167"/>
        <v>0</v>
      </c>
      <c r="CK64" s="120">
        <f t="shared" si="168"/>
        <v>0</v>
      </c>
      <c r="CL64" s="120">
        <f t="shared" si="169"/>
        <v>0</v>
      </c>
      <c r="CM64" s="120">
        <f>0</f>
        <v>0</v>
      </c>
      <c r="CN64" s="120">
        <f t="shared" si="121"/>
        <v>0</v>
      </c>
      <c r="CO64" s="194">
        <f t="shared" si="170"/>
        <v>0</v>
      </c>
      <c r="CP64" s="195">
        <f t="shared" si="170"/>
        <v>0</v>
      </c>
      <c r="CQ64" s="196" t="str">
        <f t="shared" si="170"/>
        <v/>
      </c>
      <c r="CR64" s="197" t="str">
        <f t="shared" si="122"/>
        <v/>
      </c>
      <c r="CS64" s="197" t="str">
        <f t="shared" si="123"/>
        <v/>
      </c>
      <c r="CT64" s="119">
        <f t="shared" si="171"/>
        <v>0</v>
      </c>
      <c r="CU64" s="120">
        <f t="shared" si="171"/>
        <v>0</v>
      </c>
      <c r="CV64" s="120" t="str">
        <f t="shared" si="124"/>
        <v/>
      </c>
      <c r="CW64" s="120" t="str">
        <f t="shared" si="125"/>
        <v/>
      </c>
      <c r="CX64" s="120" t="str">
        <f t="shared" si="126"/>
        <v/>
      </c>
      <c r="CY64" s="120" t="str">
        <f t="shared" si="127"/>
        <v/>
      </c>
      <c r="CZ64" s="120">
        <f>0</f>
        <v>0</v>
      </c>
      <c r="DA64" s="120"/>
      <c r="DB64" s="132" t="str">
        <f t="shared" si="172"/>
        <v/>
      </c>
      <c r="DC64" s="133" t="str">
        <f t="shared" si="173"/>
        <v/>
      </c>
    </row>
    <row r="65" spans="1:107">
      <c r="A65" s="199">
        <f t="shared" si="128"/>
        <v>0</v>
      </c>
      <c r="B65" s="194">
        <f t="shared" si="128"/>
        <v>0</v>
      </c>
      <c r="C65" s="195">
        <f t="shared" si="128"/>
        <v>0</v>
      </c>
      <c r="D65" s="196">
        <f>D21</f>
        <v>0</v>
      </c>
      <c r="E65" s="197">
        <f t="shared" si="101"/>
        <v>0</v>
      </c>
      <c r="F65" s="197">
        <f t="shared" si="102"/>
        <v>0</v>
      </c>
      <c r="G65" s="119">
        <f t="shared" si="129"/>
        <v>0</v>
      </c>
      <c r="H65" s="120">
        <f t="shared" si="129"/>
        <v>0</v>
      </c>
      <c r="I65" s="120">
        <f t="shared" si="130"/>
        <v>0</v>
      </c>
      <c r="J65" s="120">
        <f t="shared" si="131"/>
        <v>0</v>
      </c>
      <c r="K65" s="120">
        <f t="shared" si="132"/>
        <v>0</v>
      </c>
      <c r="L65" s="120">
        <f t="shared" si="133"/>
        <v>0</v>
      </c>
      <c r="M65" s="120">
        <f>0</f>
        <v>0</v>
      </c>
      <c r="N65" s="121">
        <f t="shared" si="103"/>
        <v>0</v>
      </c>
      <c r="O65" s="194">
        <f t="shared" si="134"/>
        <v>0</v>
      </c>
      <c r="P65" s="195">
        <f t="shared" si="134"/>
        <v>0</v>
      </c>
      <c r="Q65" s="196">
        <f t="shared" si="134"/>
        <v>0</v>
      </c>
      <c r="R65" s="197">
        <f t="shared" si="104"/>
        <v>0</v>
      </c>
      <c r="S65" s="197">
        <f t="shared" si="105"/>
        <v>0</v>
      </c>
      <c r="T65" s="119">
        <f t="shared" si="135"/>
        <v>0</v>
      </c>
      <c r="U65" s="120">
        <f t="shared" si="135"/>
        <v>0</v>
      </c>
      <c r="V65" s="120">
        <f t="shared" si="136"/>
        <v>0</v>
      </c>
      <c r="W65" s="120">
        <f t="shared" si="137"/>
        <v>0</v>
      </c>
      <c r="X65" s="120">
        <f t="shared" si="138"/>
        <v>0</v>
      </c>
      <c r="Y65" s="120">
        <f t="shared" si="139"/>
        <v>0</v>
      </c>
      <c r="Z65" s="120">
        <f>0</f>
        <v>0</v>
      </c>
      <c r="AA65" s="120">
        <f t="shared" si="106"/>
        <v>0</v>
      </c>
      <c r="AB65" s="194">
        <f t="shared" si="140"/>
        <v>0</v>
      </c>
      <c r="AC65" s="195">
        <f t="shared" si="140"/>
        <v>0</v>
      </c>
      <c r="AD65" s="196">
        <f t="shared" si="140"/>
        <v>0</v>
      </c>
      <c r="AE65" s="197">
        <f t="shared" si="107"/>
        <v>0</v>
      </c>
      <c r="AF65" s="197">
        <f t="shared" si="108"/>
        <v>0</v>
      </c>
      <c r="AG65" s="119">
        <f t="shared" si="141"/>
        <v>0</v>
      </c>
      <c r="AH65" s="120">
        <f t="shared" si="141"/>
        <v>0</v>
      </c>
      <c r="AI65" s="120">
        <f t="shared" si="142"/>
        <v>0</v>
      </c>
      <c r="AJ65" s="120">
        <f t="shared" si="143"/>
        <v>0</v>
      </c>
      <c r="AK65" s="120">
        <f t="shared" si="144"/>
        <v>0</v>
      </c>
      <c r="AL65" s="120">
        <f t="shared" si="145"/>
        <v>0</v>
      </c>
      <c r="AM65" s="120">
        <f>0</f>
        <v>0</v>
      </c>
      <c r="AN65" s="120">
        <f t="shared" si="109"/>
        <v>0</v>
      </c>
      <c r="AO65" s="194">
        <f t="shared" si="146"/>
        <v>0</v>
      </c>
      <c r="AP65" s="195">
        <f t="shared" si="146"/>
        <v>0</v>
      </c>
      <c r="AQ65" s="196">
        <f t="shared" si="146"/>
        <v>0</v>
      </c>
      <c r="AR65" s="197">
        <f t="shared" si="110"/>
        <v>0</v>
      </c>
      <c r="AS65" s="197">
        <f t="shared" si="111"/>
        <v>0</v>
      </c>
      <c r="AT65" s="119">
        <f t="shared" si="147"/>
        <v>0</v>
      </c>
      <c r="AU65" s="120">
        <f t="shared" si="147"/>
        <v>0</v>
      </c>
      <c r="AV65" s="120">
        <f t="shared" si="148"/>
        <v>0</v>
      </c>
      <c r="AW65" s="120">
        <f t="shared" si="149"/>
        <v>0</v>
      </c>
      <c r="AX65" s="120">
        <f t="shared" si="150"/>
        <v>0</v>
      </c>
      <c r="AY65" s="120">
        <f t="shared" si="151"/>
        <v>0</v>
      </c>
      <c r="AZ65" s="120">
        <f>0</f>
        <v>0</v>
      </c>
      <c r="BA65" s="120">
        <f t="shared" si="112"/>
        <v>0</v>
      </c>
      <c r="BB65" s="194">
        <f t="shared" si="152"/>
        <v>0</v>
      </c>
      <c r="BC65" s="195">
        <f t="shared" si="152"/>
        <v>0</v>
      </c>
      <c r="BD65" s="196">
        <f t="shared" si="152"/>
        <v>0</v>
      </c>
      <c r="BE65" s="197">
        <f t="shared" si="113"/>
        <v>0</v>
      </c>
      <c r="BF65" s="197">
        <f t="shared" si="114"/>
        <v>0</v>
      </c>
      <c r="BG65" s="119">
        <f t="shared" si="153"/>
        <v>0</v>
      </c>
      <c r="BH65" s="120">
        <f t="shared" si="153"/>
        <v>0</v>
      </c>
      <c r="BI65" s="120">
        <f t="shared" si="154"/>
        <v>0</v>
      </c>
      <c r="BJ65" s="120">
        <f t="shared" si="155"/>
        <v>0</v>
      </c>
      <c r="BK65" s="120">
        <f t="shared" si="156"/>
        <v>0</v>
      </c>
      <c r="BL65" s="120">
        <f t="shared" si="157"/>
        <v>0</v>
      </c>
      <c r="BM65" s="120">
        <f>0</f>
        <v>0</v>
      </c>
      <c r="BN65" s="120">
        <f t="shared" si="115"/>
        <v>0</v>
      </c>
      <c r="BO65" s="194">
        <f t="shared" si="158"/>
        <v>0</v>
      </c>
      <c r="BP65" s="195">
        <f t="shared" si="158"/>
        <v>0</v>
      </c>
      <c r="BQ65" s="196">
        <f t="shared" si="158"/>
        <v>0</v>
      </c>
      <c r="BR65" s="197">
        <f t="shared" si="116"/>
        <v>0</v>
      </c>
      <c r="BS65" s="197">
        <f t="shared" si="117"/>
        <v>0</v>
      </c>
      <c r="BT65" s="119">
        <f t="shared" si="159"/>
        <v>0</v>
      </c>
      <c r="BU65" s="120">
        <f t="shared" si="159"/>
        <v>0</v>
      </c>
      <c r="BV65" s="120">
        <f t="shared" si="160"/>
        <v>0</v>
      </c>
      <c r="BW65" s="120">
        <f t="shared" si="161"/>
        <v>0</v>
      </c>
      <c r="BX65" s="120">
        <f t="shared" si="162"/>
        <v>0</v>
      </c>
      <c r="BY65" s="120">
        <f t="shared" si="163"/>
        <v>0</v>
      </c>
      <c r="BZ65" s="120">
        <f>0</f>
        <v>0</v>
      </c>
      <c r="CA65" s="120">
        <f t="shared" si="118"/>
        <v>0</v>
      </c>
      <c r="CB65" s="194">
        <f t="shared" si="164"/>
        <v>0</v>
      </c>
      <c r="CC65" s="195">
        <f t="shared" si="164"/>
        <v>0</v>
      </c>
      <c r="CD65" s="196">
        <f t="shared" si="164"/>
        <v>0</v>
      </c>
      <c r="CE65" s="197">
        <f t="shared" si="119"/>
        <v>0</v>
      </c>
      <c r="CF65" s="197">
        <f t="shared" si="120"/>
        <v>0</v>
      </c>
      <c r="CG65" s="119">
        <f t="shared" si="165"/>
        <v>0</v>
      </c>
      <c r="CH65" s="120">
        <f t="shared" si="165"/>
        <v>0</v>
      </c>
      <c r="CI65" s="120">
        <f t="shared" si="166"/>
        <v>0</v>
      </c>
      <c r="CJ65" s="120">
        <f t="shared" si="167"/>
        <v>0</v>
      </c>
      <c r="CK65" s="120">
        <f t="shared" si="168"/>
        <v>0</v>
      </c>
      <c r="CL65" s="120">
        <f t="shared" si="169"/>
        <v>0</v>
      </c>
      <c r="CM65" s="120">
        <f>0</f>
        <v>0</v>
      </c>
      <c r="CN65" s="120">
        <f t="shared" si="121"/>
        <v>0</v>
      </c>
      <c r="CO65" s="194">
        <f t="shared" si="170"/>
        <v>0</v>
      </c>
      <c r="CP65" s="195">
        <f t="shared" si="170"/>
        <v>0</v>
      </c>
      <c r="CQ65" s="196" t="str">
        <f t="shared" si="170"/>
        <v/>
      </c>
      <c r="CR65" s="197" t="str">
        <f t="shared" si="122"/>
        <v/>
      </c>
      <c r="CS65" s="197" t="str">
        <f t="shared" si="123"/>
        <v/>
      </c>
      <c r="CT65" s="119">
        <f t="shared" si="171"/>
        <v>0</v>
      </c>
      <c r="CU65" s="120">
        <f t="shared" si="171"/>
        <v>0</v>
      </c>
      <c r="CV65" s="120" t="str">
        <f t="shared" si="124"/>
        <v/>
      </c>
      <c r="CW65" s="120" t="str">
        <f t="shared" si="125"/>
        <v/>
      </c>
      <c r="CX65" s="120" t="str">
        <f t="shared" si="126"/>
        <v/>
      </c>
      <c r="CY65" s="120" t="str">
        <f t="shared" si="127"/>
        <v/>
      </c>
      <c r="CZ65" s="120">
        <f>0</f>
        <v>0</v>
      </c>
      <c r="DA65" s="120"/>
      <c r="DB65" s="132" t="str">
        <f t="shared" si="172"/>
        <v/>
      </c>
      <c r="DC65" s="133" t="str">
        <f t="shared" si="173"/>
        <v/>
      </c>
    </row>
    <row r="66" spans="1:107">
      <c r="A66" s="199">
        <f t="shared" si="128"/>
        <v>0</v>
      </c>
      <c r="B66" s="194">
        <f t="shared" si="128"/>
        <v>0</v>
      </c>
      <c r="C66" s="195">
        <f t="shared" si="128"/>
        <v>0</v>
      </c>
      <c r="D66" s="196">
        <f t="shared" si="128"/>
        <v>0</v>
      </c>
      <c r="E66" s="197">
        <f t="shared" si="101"/>
        <v>0</v>
      </c>
      <c r="F66" s="197">
        <f t="shared" si="102"/>
        <v>0</v>
      </c>
      <c r="G66" s="119">
        <f t="shared" si="129"/>
        <v>0</v>
      </c>
      <c r="H66" s="120">
        <f t="shared" si="129"/>
        <v>0</v>
      </c>
      <c r="I66" s="120">
        <f t="shared" si="130"/>
        <v>0</v>
      </c>
      <c r="J66" s="120">
        <f t="shared" si="131"/>
        <v>0</v>
      </c>
      <c r="K66" s="120">
        <f t="shared" si="132"/>
        <v>0</v>
      </c>
      <c r="L66" s="120">
        <f t="shared" si="133"/>
        <v>0</v>
      </c>
      <c r="M66" s="120">
        <f>0</f>
        <v>0</v>
      </c>
      <c r="N66" s="121">
        <f t="shared" si="103"/>
        <v>0</v>
      </c>
      <c r="O66" s="194">
        <f t="shared" si="134"/>
        <v>0</v>
      </c>
      <c r="P66" s="195">
        <f t="shared" si="134"/>
        <v>0</v>
      </c>
      <c r="Q66" s="196">
        <f t="shared" si="134"/>
        <v>0</v>
      </c>
      <c r="R66" s="197">
        <f t="shared" si="104"/>
        <v>0</v>
      </c>
      <c r="S66" s="197">
        <f t="shared" si="105"/>
        <v>0</v>
      </c>
      <c r="T66" s="119">
        <f t="shared" si="135"/>
        <v>0</v>
      </c>
      <c r="U66" s="120">
        <f t="shared" si="135"/>
        <v>0</v>
      </c>
      <c r="V66" s="120">
        <f t="shared" si="136"/>
        <v>0</v>
      </c>
      <c r="W66" s="120">
        <f t="shared" si="137"/>
        <v>0</v>
      </c>
      <c r="X66" s="120">
        <f t="shared" si="138"/>
        <v>0</v>
      </c>
      <c r="Y66" s="120">
        <f t="shared" si="139"/>
        <v>0</v>
      </c>
      <c r="Z66" s="120">
        <f>0</f>
        <v>0</v>
      </c>
      <c r="AA66" s="120">
        <f t="shared" si="106"/>
        <v>0</v>
      </c>
      <c r="AB66" s="194">
        <f t="shared" si="140"/>
        <v>0</v>
      </c>
      <c r="AC66" s="195">
        <f t="shared" si="140"/>
        <v>0</v>
      </c>
      <c r="AD66" s="196">
        <f t="shared" si="140"/>
        <v>0</v>
      </c>
      <c r="AE66" s="197">
        <f t="shared" si="107"/>
        <v>0</v>
      </c>
      <c r="AF66" s="197">
        <f t="shared" si="108"/>
        <v>0</v>
      </c>
      <c r="AG66" s="119">
        <f t="shared" si="141"/>
        <v>0</v>
      </c>
      <c r="AH66" s="120">
        <f t="shared" si="141"/>
        <v>0</v>
      </c>
      <c r="AI66" s="120">
        <f t="shared" si="142"/>
        <v>0</v>
      </c>
      <c r="AJ66" s="120">
        <f t="shared" si="143"/>
        <v>0</v>
      </c>
      <c r="AK66" s="120">
        <f t="shared" si="144"/>
        <v>0</v>
      </c>
      <c r="AL66" s="120">
        <f t="shared" si="145"/>
        <v>0</v>
      </c>
      <c r="AM66" s="120">
        <f>0</f>
        <v>0</v>
      </c>
      <c r="AN66" s="120">
        <f t="shared" si="109"/>
        <v>0</v>
      </c>
      <c r="AO66" s="194">
        <f t="shared" si="146"/>
        <v>0</v>
      </c>
      <c r="AP66" s="195">
        <f t="shared" si="146"/>
        <v>0</v>
      </c>
      <c r="AQ66" s="196">
        <f t="shared" si="146"/>
        <v>0</v>
      </c>
      <c r="AR66" s="197">
        <f t="shared" si="110"/>
        <v>0</v>
      </c>
      <c r="AS66" s="197">
        <f t="shared" si="111"/>
        <v>0</v>
      </c>
      <c r="AT66" s="119">
        <f t="shared" si="147"/>
        <v>0</v>
      </c>
      <c r="AU66" s="120">
        <f t="shared" si="147"/>
        <v>0</v>
      </c>
      <c r="AV66" s="120">
        <f t="shared" si="148"/>
        <v>0</v>
      </c>
      <c r="AW66" s="120">
        <f t="shared" si="149"/>
        <v>0</v>
      </c>
      <c r="AX66" s="120">
        <f t="shared" si="150"/>
        <v>0</v>
      </c>
      <c r="AY66" s="120">
        <f t="shared" si="151"/>
        <v>0</v>
      </c>
      <c r="AZ66" s="120">
        <f>0</f>
        <v>0</v>
      </c>
      <c r="BA66" s="120">
        <f t="shared" si="112"/>
        <v>0</v>
      </c>
      <c r="BB66" s="194">
        <f t="shared" si="152"/>
        <v>0</v>
      </c>
      <c r="BC66" s="195">
        <f t="shared" si="152"/>
        <v>0</v>
      </c>
      <c r="BD66" s="196">
        <f t="shared" si="152"/>
        <v>0</v>
      </c>
      <c r="BE66" s="197">
        <f t="shared" si="113"/>
        <v>0</v>
      </c>
      <c r="BF66" s="197">
        <f t="shared" si="114"/>
        <v>0</v>
      </c>
      <c r="BG66" s="119">
        <f t="shared" si="153"/>
        <v>0</v>
      </c>
      <c r="BH66" s="120">
        <f t="shared" si="153"/>
        <v>0</v>
      </c>
      <c r="BI66" s="120">
        <f t="shared" si="154"/>
        <v>0</v>
      </c>
      <c r="BJ66" s="120">
        <f t="shared" si="155"/>
        <v>0</v>
      </c>
      <c r="BK66" s="120">
        <f t="shared" si="156"/>
        <v>0</v>
      </c>
      <c r="BL66" s="120">
        <f t="shared" si="157"/>
        <v>0</v>
      </c>
      <c r="BM66" s="120">
        <f>0</f>
        <v>0</v>
      </c>
      <c r="BN66" s="120">
        <f t="shared" si="115"/>
        <v>0</v>
      </c>
      <c r="BO66" s="194">
        <f t="shared" si="158"/>
        <v>0</v>
      </c>
      <c r="BP66" s="195">
        <f t="shared" si="158"/>
        <v>0</v>
      </c>
      <c r="BQ66" s="196">
        <f t="shared" si="158"/>
        <v>0</v>
      </c>
      <c r="BR66" s="197">
        <f t="shared" si="116"/>
        <v>0</v>
      </c>
      <c r="BS66" s="197">
        <f t="shared" si="117"/>
        <v>0</v>
      </c>
      <c r="BT66" s="119">
        <f t="shared" si="159"/>
        <v>0</v>
      </c>
      <c r="BU66" s="120">
        <f t="shared" si="159"/>
        <v>0</v>
      </c>
      <c r="BV66" s="120">
        <f t="shared" si="160"/>
        <v>0</v>
      </c>
      <c r="BW66" s="120">
        <f t="shared" si="161"/>
        <v>0</v>
      </c>
      <c r="BX66" s="120">
        <f t="shared" si="162"/>
        <v>0</v>
      </c>
      <c r="BY66" s="120">
        <f t="shared" si="163"/>
        <v>0</v>
      </c>
      <c r="BZ66" s="120">
        <f>0</f>
        <v>0</v>
      </c>
      <c r="CA66" s="120">
        <f t="shared" si="118"/>
        <v>0</v>
      </c>
      <c r="CB66" s="194">
        <f t="shared" si="164"/>
        <v>0</v>
      </c>
      <c r="CC66" s="195">
        <f t="shared" si="164"/>
        <v>0</v>
      </c>
      <c r="CD66" s="196">
        <f t="shared" si="164"/>
        <v>0</v>
      </c>
      <c r="CE66" s="197">
        <f t="shared" si="119"/>
        <v>0</v>
      </c>
      <c r="CF66" s="197">
        <f t="shared" si="120"/>
        <v>0</v>
      </c>
      <c r="CG66" s="119">
        <f t="shared" si="165"/>
        <v>0</v>
      </c>
      <c r="CH66" s="120">
        <f t="shared" si="165"/>
        <v>0</v>
      </c>
      <c r="CI66" s="120">
        <f t="shared" si="166"/>
        <v>0</v>
      </c>
      <c r="CJ66" s="120">
        <f t="shared" si="167"/>
        <v>0</v>
      </c>
      <c r="CK66" s="120">
        <f t="shared" si="168"/>
        <v>0</v>
      </c>
      <c r="CL66" s="120">
        <f t="shared" si="169"/>
        <v>0</v>
      </c>
      <c r="CM66" s="120">
        <f>0</f>
        <v>0</v>
      </c>
      <c r="CN66" s="120">
        <f t="shared" si="121"/>
        <v>0</v>
      </c>
      <c r="CO66" s="194">
        <f t="shared" si="170"/>
        <v>0</v>
      </c>
      <c r="CP66" s="195">
        <f t="shared" si="170"/>
        <v>0</v>
      </c>
      <c r="CQ66" s="196" t="str">
        <f t="shared" si="170"/>
        <v/>
      </c>
      <c r="CR66" s="197" t="str">
        <f t="shared" si="122"/>
        <v/>
      </c>
      <c r="CS66" s="197" t="str">
        <f t="shared" si="123"/>
        <v/>
      </c>
      <c r="CT66" s="119">
        <f t="shared" si="171"/>
        <v>0</v>
      </c>
      <c r="CU66" s="120">
        <f t="shared" si="171"/>
        <v>0</v>
      </c>
      <c r="CV66" s="120" t="str">
        <f t="shared" si="124"/>
        <v/>
      </c>
      <c r="CW66" s="120" t="str">
        <f t="shared" si="125"/>
        <v/>
      </c>
      <c r="CX66" s="120" t="str">
        <f t="shared" si="126"/>
        <v/>
      </c>
      <c r="CY66" s="120" t="str">
        <f t="shared" si="127"/>
        <v/>
      </c>
      <c r="CZ66" s="120">
        <f>0</f>
        <v>0</v>
      </c>
      <c r="DA66" s="120"/>
      <c r="DB66" s="132" t="str">
        <f t="shared" si="172"/>
        <v/>
      </c>
      <c r="DC66" s="133" t="str">
        <f t="shared" si="173"/>
        <v/>
      </c>
    </row>
    <row r="67" spans="1:107">
      <c r="A67" s="199">
        <f t="shared" si="128"/>
        <v>0</v>
      </c>
      <c r="B67" s="194">
        <f t="shared" si="128"/>
        <v>0</v>
      </c>
      <c r="C67" s="195">
        <f t="shared" si="128"/>
        <v>0</v>
      </c>
      <c r="D67" s="196">
        <f t="shared" si="128"/>
        <v>0</v>
      </c>
      <c r="E67" s="197">
        <f t="shared" si="101"/>
        <v>0</v>
      </c>
      <c r="F67" s="197">
        <f t="shared" si="102"/>
        <v>0</v>
      </c>
      <c r="G67" s="119">
        <f t="shared" si="129"/>
        <v>0</v>
      </c>
      <c r="H67" s="120">
        <f t="shared" si="129"/>
        <v>0</v>
      </c>
      <c r="I67" s="120">
        <f t="shared" si="130"/>
        <v>0</v>
      </c>
      <c r="J67" s="120">
        <f t="shared" si="131"/>
        <v>0</v>
      </c>
      <c r="K67" s="120">
        <f t="shared" si="132"/>
        <v>0</v>
      </c>
      <c r="L67" s="120">
        <f t="shared" si="133"/>
        <v>0</v>
      </c>
      <c r="M67" s="120">
        <f>0</f>
        <v>0</v>
      </c>
      <c r="N67" s="121">
        <f t="shared" si="103"/>
        <v>0</v>
      </c>
      <c r="O67" s="194">
        <f t="shared" si="134"/>
        <v>0</v>
      </c>
      <c r="P67" s="195">
        <f t="shared" si="134"/>
        <v>0</v>
      </c>
      <c r="Q67" s="196">
        <f t="shared" si="134"/>
        <v>0</v>
      </c>
      <c r="R67" s="197">
        <f t="shared" si="104"/>
        <v>0</v>
      </c>
      <c r="S67" s="197">
        <f t="shared" si="105"/>
        <v>0</v>
      </c>
      <c r="T67" s="119">
        <f t="shared" si="135"/>
        <v>0</v>
      </c>
      <c r="U67" s="120">
        <f t="shared" si="135"/>
        <v>0</v>
      </c>
      <c r="V67" s="120">
        <f t="shared" si="136"/>
        <v>0</v>
      </c>
      <c r="W67" s="120">
        <f t="shared" si="137"/>
        <v>0</v>
      </c>
      <c r="X67" s="120">
        <f t="shared" si="138"/>
        <v>0</v>
      </c>
      <c r="Y67" s="120">
        <f t="shared" si="139"/>
        <v>0</v>
      </c>
      <c r="Z67" s="120">
        <f>0</f>
        <v>0</v>
      </c>
      <c r="AA67" s="120">
        <f t="shared" si="106"/>
        <v>0</v>
      </c>
      <c r="AB67" s="194">
        <f t="shared" si="140"/>
        <v>0</v>
      </c>
      <c r="AC67" s="195">
        <f t="shared" si="140"/>
        <v>0</v>
      </c>
      <c r="AD67" s="196">
        <f t="shared" si="140"/>
        <v>0</v>
      </c>
      <c r="AE67" s="197">
        <f t="shared" si="107"/>
        <v>0</v>
      </c>
      <c r="AF67" s="197">
        <f t="shared" si="108"/>
        <v>0</v>
      </c>
      <c r="AG67" s="119">
        <f t="shared" si="141"/>
        <v>0</v>
      </c>
      <c r="AH67" s="120">
        <f t="shared" si="141"/>
        <v>0</v>
      </c>
      <c r="AI67" s="120">
        <f t="shared" si="142"/>
        <v>0</v>
      </c>
      <c r="AJ67" s="120">
        <f t="shared" si="143"/>
        <v>0</v>
      </c>
      <c r="AK67" s="120">
        <f t="shared" si="144"/>
        <v>0</v>
      </c>
      <c r="AL67" s="120">
        <f t="shared" si="145"/>
        <v>0</v>
      </c>
      <c r="AM67" s="120">
        <f>0</f>
        <v>0</v>
      </c>
      <c r="AN67" s="120">
        <f t="shared" si="109"/>
        <v>0</v>
      </c>
      <c r="AO67" s="194">
        <f t="shared" si="146"/>
        <v>0</v>
      </c>
      <c r="AP67" s="195">
        <f t="shared" si="146"/>
        <v>0</v>
      </c>
      <c r="AQ67" s="196">
        <f t="shared" si="146"/>
        <v>0</v>
      </c>
      <c r="AR67" s="197">
        <f t="shared" si="110"/>
        <v>0</v>
      </c>
      <c r="AS67" s="197">
        <f t="shared" si="111"/>
        <v>0</v>
      </c>
      <c r="AT67" s="119">
        <f t="shared" si="147"/>
        <v>0</v>
      </c>
      <c r="AU67" s="120">
        <f t="shared" si="147"/>
        <v>0</v>
      </c>
      <c r="AV67" s="120">
        <f t="shared" si="148"/>
        <v>0</v>
      </c>
      <c r="AW67" s="120">
        <f t="shared" si="149"/>
        <v>0</v>
      </c>
      <c r="AX67" s="120">
        <f t="shared" si="150"/>
        <v>0</v>
      </c>
      <c r="AY67" s="120">
        <f t="shared" si="151"/>
        <v>0</v>
      </c>
      <c r="AZ67" s="120">
        <f>0</f>
        <v>0</v>
      </c>
      <c r="BA67" s="120">
        <f t="shared" si="112"/>
        <v>0</v>
      </c>
      <c r="BB67" s="194">
        <f t="shared" si="152"/>
        <v>0</v>
      </c>
      <c r="BC67" s="195">
        <f t="shared" si="152"/>
        <v>0</v>
      </c>
      <c r="BD67" s="196">
        <f t="shared" si="152"/>
        <v>0</v>
      </c>
      <c r="BE67" s="197">
        <f t="shared" si="113"/>
        <v>0</v>
      </c>
      <c r="BF67" s="197">
        <f t="shared" si="114"/>
        <v>0</v>
      </c>
      <c r="BG67" s="119">
        <f t="shared" si="153"/>
        <v>0</v>
      </c>
      <c r="BH67" s="120">
        <f t="shared" si="153"/>
        <v>0</v>
      </c>
      <c r="BI67" s="120">
        <f t="shared" si="154"/>
        <v>0</v>
      </c>
      <c r="BJ67" s="120">
        <f t="shared" si="155"/>
        <v>0</v>
      </c>
      <c r="BK67" s="120">
        <f t="shared" si="156"/>
        <v>0</v>
      </c>
      <c r="BL67" s="120">
        <f t="shared" si="157"/>
        <v>0</v>
      </c>
      <c r="BM67" s="120">
        <f>0</f>
        <v>0</v>
      </c>
      <c r="BN67" s="120">
        <f t="shared" si="115"/>
        <v>0</v>
      </c>
      <c r="BO67" s="194">
        <f t="shared" si="158"/>
        <v>0</v>
      </c>
      <c r="BP67" s="195">
        <f t="shared" si="158"/>
        <v>0</v>
      </c>
      <c r="BQ67" s="196">
        <f t="shared" si="158"/>
        <v>0</v>
      </c>
      <c r="BR67" s="197">
        <f t="shared" si="116"/>
        <v>0</v>
      </c>
      <c r="BS67" s="197">
        <f t="shared" si="117"/>
        <v>0</v>
      </c>
      <c r="BT67" s="119">
        <f t="shared" si="159"/>
        <v>0</v>
      </c>
      <c r="BU67" s="120">
        <f t="shared" si="159"/>
        <v>0</v>
      </c>
      <c r="BV67" s="120">
        <f t="shared" si="160"/>
        <v>0</v>
      </c>
      <c r="BW67" s="120">
        <f t="shared" si="161"/>
        <v>0</v>
      </c>
      <c r="BX67" s="120">
        <f t="shared" si="162"/>
        <v>0</v>
      </c>
      <c r="BY67" s="120">
        <f t="shared" si="163"/>
        <v>0</v>
      </c>
      <c r="BZ67" s="120">
        <f>0</f>
        <v>0</v>
      </c>
      <c r="CA67" s="120">
        <f t="shared" si="118"/>
        <v>0</v>
      </c>
      <c r="CB67" s="194">
        <f t="shared" si="164"/>
        <v>0</v>
      </c>
      <c r="CC67" s="195">
        <f t="shared" si="164"/>
        <v>0</v>
      </c>
      <c r="CD67" s="196">
        <f t="shared" si="164"/>
        <v>0</v>
      </c>
      <c r="CE67" s="197">
        <f t="shared" si="119"/>
        <v>0</v>
      </c>
      <c r="CF67" s="197">
        <f t="shared" si="120"/>
        <v>0</v>
      </c>
      <c r="CG67" s="119">
        <f t="shared" si="165"/>
        <v>0</v>
      </c>
      <c r="CH67" s="120">
        <f t="shared" si="165"/>
        <v>0</v>
      </c>
      <c r="CI67" s="120">
        <f t="shared" si="166"/>
        <v>0</v>
      </c>
      <c r="CJ67" s="120">
        <f t="shared" si="167"/>
        <v>0</v>
      </c>
      <c r="CK67" s="120">
        <f t="shared" si="168"/>
        <v>0</v>
      </c>
      <c r="CL67" s="120">
        <f t="shared" si="169"/>
        <v>0</v>
      </c>
      <c r="CM67" s="120">
        <f>0</f>
        <v>0</v>
      </c>
      <c r="CN67" s="120">
        <f t="shared" si="121"/>
        <v>0</v>
      </c>
      <c r="CO67" s="194">
        <f t="shared" si="170"/>
        <v>0</v>
      </c>
      <c r="CP67" s="195">
        <f t="shared" si="170"/>
        <v>0</v>
      </c>
      <c r="CQ67" s="196" t="str">
        <f t="shared" si="170"/>
        <v/>
      </c>
      <c r="CR67" s="197" t="str">
        <f t="shared" si="122"/>
        <v/>
      </c>
      <c r="CS67" s="197" t="str">
        <f t="shared" si="123"/>
        <v/>
      </c>
      <c r="CT67" s="119">
        <f t="shared" si="171"/>
        <v>0</v>
      </c>
      <c r="CU67" s="120">
        <f t="shared" si="171"/>
        <v>0</v>
      </c>
      <c r="CV67" s="120" t="str">
        <f t="shared" si="124"/>
        <v/>
      </c>
      <c r="CW67" s="120" t="str">
        <f t="shared" si="125"/>
        <v/>
      </c>
      <c r="CX67" s="120" t="str">
        <f t="shared" si="126"/>
        <v/>
      </c>
      <c r="CY67" s="120" t="str">
        <f t="shared" si="127"/>
        <v/>
      </c>
      <c r="CZ67" s="120">
        <f>0</f>
        <v>0</v>
      </c>
      <c r="DA67" s="120"/>
      <c r="DB67" s="132" t="str">
        <f t="shared" si="172"/>
        <v/>
      </c>
      <c r="DC67" s="133" t="str">
        <f t="shared" si="173"/>
        <v/>
      </c>
    </row>
    <row r="68" spans="1:107">
      <c r="A68" s="199">
        <f t="shared" ref="A68:D83" si="174">A24</f>
        <v>0</v>
      </c>
      <c r="B68" s="194">
        <f t="shared" si="174"/>
        <v>0</v>
      </c>
      <c r="C68" s="195">
        <f t="shared" si="174"/>
        <v>0</v>
      </c>
      <c r="D68" s="196">
        <f t="shared" si="174"/>
        <v>0</v>
      </c>
      <c r="E68" s="197">
        <f t="shared" si="101"/>
        <v>0</v>
      </c>
      <c r="F68" s="197">
        <f t="shared" si="102"/>
        <v>0</v>
      </c>
      <c r="G68" s="119">
        <f t="shared" ref="G68:H83" si="175">G24</f>
        <v>0</v>
      </c>
      <c r="H68" s="120">
        <f t="shared" si="175"/>
        <v>0</v>
      </c>
      <c r="I68" s="120">
        <f t="shared" si="130"/>
        <v>0</v>
      </c>
      <c r="J68" s="120">
        <f t="shared" si="131"/>
        <v>0</v>
      </c>
      <c r="K68" s="120">
        <f t="shared" si="132"/>
        <v>0</v>
      </c>
      <c r="L68" s="120">
        <f t="shared" si="133"/>
        <v>0</v>
      </c>
      <c r="M68" s="120">
        <f>0</f>
        <v>0</v>
      </c>
      <c r="N68" s="121">
        <f t="shared" si="103"/>
        <v>0</v>
      </c>
      <c r="O68" s="194">
        <f t="shared" ref="O68:Q83" si="176">O24</f>
        <v>0</v>
      </c>
      <c r="P68" s="195">
        <f t="shared" si="176"/>
        <v>0</v>
      </c>
      <c r="Q68" s="196">
        <f t="shared" si="176"/>
        <v>0</v>
      </c>
      <c r="R68" s="197">
        <f t="shared" si="104"/>
        <v>0</v>
      </c>
      <c r="S68" s="197">
        <f t="shared" si="105"/>
        <v>0</v>
      </c>
      <c r="T68" s="119">
        <f t="shared" ref="T68:U83" si="177">T24</f>
        <v>0</v>
      </c>
      <c r="U68" s="120">
        <f t="shared" si="177"/>
        <v>0</v>
      </c>
      <c r="V68" s="120">
        <f t="shared" si="136"/>
        <v>0</v>
      </c>
      <c r="W68" s="120">
        <f t="shared" si="137"/>
        <v>0</v>
      </c>
      <c r="X68" s="120">
        <f t="shared" si="138"/>
        <v>0</v>
      </c>
      <c r="Y68" s="120">
        <f t="shared" si="139"/>
        <v>0</v>
      </c>
      <c r="Z68" s="120">
        <f>0</f>
        <v>0</v>
      </c>
      <c r="AA68" s="120">
        <f t="shared" si="106"/>
        <v>0</v>
      </c>
      <c r="AB68" s="194">
        <f t="shared" ref="AB68:AD83" si="178">AB24</f>
        <v>0</v>
      </c>
      <c r="AC68" s="195">
        <f t="shared" si="178"/>
        <v>0</v>
      </c>
      <c r="AD68" s="196">
        <f t="shared" si="178"/>
        <v>0</v>
      </c>
      <c r="AE68" s="197">
        <f t="shared" si="107"/>
        <v>0</v>
      </c>
      <c r="AF68" s="197">
        <f t="shared" si="108"/>
        <v>0</v>
      </c>
      <c r="AG68" s="119">
        <f t="shared" ref="AG68:AH83" si="179">AG24</f>
        <v>0</v>
      </c>
      <c r="AH68" s="120">
        <f t="shared" si="179"/>
        <v>0</v>
      </c>
      <c r="AI68" s="120">
        <f t="shared" si="142"/>
        <v>0</v>
      </c>
      <c r="AJ68" s="120">
        <f t="shared" si="143"/>
        <v>0</v>
      </c>
      <c r="AK68" s="120">
        <f t="shared" si="144"/>
        <v>0</v>
      </c>
      <c r="AL68" s="120">
        <f t="shared" si="145"/>
        <v>0</v>
      </c>
      <c r="AM68" s="120">
        <f>0</f>
        <v>0</v>
      </c>
      <c r="AN68" s="120">
        <f t="shared" si="109"/>
        <v>0</v>
      </c>
      <c r="AO68" s="194">
        <f t="shared" ref="AO68:AQ83" si="180">AO24</f>
        <v>0</v>
      </c>
      <c r="AP68" s="195">
        <f t="shared" si="180"/>
        <v>0</v>
      </c>
      <c r="AQ68" s="196">
        <f t="shared" si="180"/>
        <v>0</v>
      </c>
      <c r="AR68" s="197">
        <f t="shared" si="110"/>
        <v>0</v>
      </c>
      <c r="AS68" s="197">
        <f t="shared" si="111"/>
        <v>0</v>
      </c>
      <c r="AT68" s="119">
        <f t="shared" ref="AT68:AU83" si="181">AT24</f>
        <v>0</v>
      </c>
      <c r="AU68" s="120">
        <f t="shared" si="181"/>
        <v>0</v>
      </c>
      <c r="AV68" s="120">
        <f t="shared" si="148"/>
        <v>0</v>
      </c>
      <c r="AW68" s="120">
        <f t="shared" si="149"/>
        <v>0</v>
      </c>
      <c r="AX68" s="120">
        <f t="shared" si="150"/>
        <v>0</v>
      </c>
      <c r="AY68" s="120">
        <f t="shared" si="151"/>
        <v>0</v>
      </c>
      <c r="AZ68" s="120">
        <f>0</f>
        <v>0</v>
      </c>
      <c r="BA68" s="120">
        <f t="shared" si="112"/>
        <v>0</v>
      </c>
      <c r="BB68" s="194">
        <f t="shared" ref="BB68:BD83" si="182">BB24</f>
        <v>0</v>
      </c>
      <c r="BC68" s="195">
        <f t="shared" si="182"/>
        <v>0</v>
      </c>
      <c r="BD68" s="196">
        <f t="shared" si="182"/>
        <v>0</v>
      </c>
      <c r="BE68" s="197">
        <f t="shared" si="113"/>
        <v>0</v>
      </c>
      <c r="BF68" s="197">
        <f t="shared" si="114"/>
        <v>0</v>
      </c>
      <c r="BG68" s="119">
        <f t="shared" ref="BG68:BH83" si="183">BG24</f>
        <v>0</v>
      </c>
      <c r="BH68" s="120">
        <f t="shared" si="183"/>
        <v>0</v>
      </c>
      <c r="BI68" s="120">
        <f t="shared" si="154"/>
        <v>0</v>
      </c>
      <c r="BJ68" s="120">
        <f t="shared" si="155"/>
        <v>0</v>
      </c>
      <c r="BK68" s="120">
        <f t="shared" si="156"/>
        <v>0</v>
      </c>
      <c r="BL68" s="120">
        <f t="shared" si="157"/>
        <v>0</v>
      </c>
      <c r="BM68" s="120">
        <f>0</f>
        <v>0</v>
      </c>
      <c r="BN68" s="120">
        <f t="shared" si="115"/>
        <v>0</v>
      </c>
      <c r="BO68" s="194">
        <f t="shared" ref="BO68:BQ83" si="184">BO24</f>
        <v>0</v>
      </c>
      <c r="BP68" s="195">
        <f t="shared" si="184"/>
        <v>0</v>
      </c>
      <c r="BQ68" s="196">
        <f t="shared" si="184"/>
        <v>0</v>
      </c>
      <c r="BR68" s="197">
        <f t="shared" si="116"/>
        <v>0</v>
      </c>
      <c r="BS68" s="197">
        <f t="shared" si="117"/>
        <v>0</v>
      </c>
      <c r="BT68" s="119">
        <f t="shared" ref="BT68:BU83" si="185">BT24</f>
        <v>0</v>
      </c>
      <c r="BU68" s="120">
        <f t="shared" si="185"/>
        <v>0</v>
      </c>
      <c r="BV68" s="120">
        <f t="shared" si="160"/>
        <v>0</v>
      </c>
      <c r="BW68" s="120">
        <f t="shared" si="161"/>
        <v>0</v>
      </c>
      <c r="BX68" s="120">
        <f t="shared" si="162"/>
        <v>0</v>
      </c>
      <c r="BY68" s="120">
        <f t="shared" si="163"/>
        <v>0</v>
      </c>
      <c r="BZ68" s="120">
        <f>0</f>
        <v>0</v>
      </c>
      <c r="CA68" s="120">
        <f t="shared" si="118"/>
        <v>0</v>
      </c>
      <c r="CB68" s="194">
        <f t="shared" ref="CB68:CD83" si="186">CB24</f>
        <v>0</v>
      </c>
      <c r="CC68" s="195">
        <f t="shared" si="186"/>
        <v>0</v>
      </c>
      <c r="CD68" s="196">
        <f t="shared" si="186"/>
        <v>0</v>
      </c>
      <c r="CE68" s="197">
        <f t="shared" si="119"/>
        <v>0</v>
      </c>
      <c r="CF68" s="197">
        <f t="shared" si="120"/>
        <v>0</v>
      </c>
      <c r="CG68" s="119">
        <f t="shared" ref="CG68:CH83" si="187">CG24</f>
        <v>0</v>
      </c>
      <c r="CH68" s="120">
        <f t="shared" si="187"/>
        <v>0</v>
      </c>
      <c r="CI68" s="120">
        <f t="shared" si="166"/>
        <v>0</v>
      </c>
      <c r="CJ68" s="120">
        <f t="shared" si="167"/>
        <v>0</v>
      </c>
      <c r="CK68" s="120">
        <f t="shared" si="168"/>
        <v>0</v>
      </c>
      <c r="CL68" s="120">
        <f t="shared" si="169"/>
        <v>0</v>
      </c>
      <c r="CM68" s="120">
        <f>0</f>
        <v>0</v>
      </c>
      <c r="CN68" s="120">
        <f t="shared" si="121"/>
        <v>0</v>
      </c>
      <c r="CO68" s="194">
        <f t="shared" ref="CO68:CQ83" si="188">CO24</f>
        <v>0</v>
      </c>
      <c r="CP68" s="195">
        <f t="shared" si="188"/>
        <v>0</v>
      </c>
      <c r="CQ68" s="196" t="str">
        <f t="shared" si="188"/>
        <v/>
      </c>
      <c r="CR68" s="197" t="str">
        <f t="shared" si="122"/>
        <v/>
      </c>
      <c r="CS68" s="197" t="str">
        <f t="shared" si="123"/>
        <v/>
      </c>
      <c r="CT68" s="119">
        <f t="shared" ref="CT68:CU83" si="189">CT24</f>
        <v>0</v>
      </c>
      <c r="CU68" s="120">
        <f t="shared" si="189"/>
        <v>0</v>
      </c>
      <c r="CV68" s="120" t="str">
        <f t="shared" si="124"/>
        <v/>
      </c>
      <c r="CW68" s="120" t="str">
        <f t="shared" si="125"/>
        <v/>
      </c>
      <c r="CX68" s="120" t="str">
        <f t="shared" si="126"/>
        <v/>
      </c>
      <c r="CY68" s="120" t="str">
        <f t="shared" si="127"/>
        <v/>
      </c>
      <c r="CZ68" s="120">
        <f>0</f>
        <v>0</v>
      </c>
      <c r="DA68" s="120"/>
      <c r="DB68" s="132" t="str">
        <f t="shared" si="172"/>
        <v/>
      </c>
      <c r="DC68" s="133" t="str">
        <f t="shared" si="173"/>
        <v/>
      </c>
    </row>
    <row r="69" spans="1:107">
      <c r="A69" s="199">
        <f t="shared" si="174"/>
        <v>0</v>
      </c>
      <c r="B69" s="194">
        <f t="shared" si="174"/>
        <v>0</v>
      </c>
      <c r="C69" s="195">
        <f t="shared" si="174"/>
        <v>0</v>
      </c>
      <c r="D69" s="196">
        <f t="shared" si="174"/>
        <v>0</v>
      </c>
      <c r="E69" s="197">
        <f t="shared" si="101"/>
        <v>0</v>
      </c>
      <c r="F69" s="197">
        <f t="shared" si="102"/>
        <v>0</v>
      </c>
      <c r="G69" s="119">
        <f t="shared" si="175"/>
        <v>0</v>
      </c>
      <c r="H69" s="120">
        <f t="shared" si="175"/>
        <v>0</v>
      </c>
      <c r="I69" s="120">
        <f t="shared" si="130"/>
        <v>0</v>
      </c>
      <c r="J69" s="120">
        <f t="shared" si="131"/>
        <v>0</v>
      </c>
      <c r="K69" s="120">
        <f t="shared" si="132"/>
        <v>0</v>
      </c>
      <c r="L69" s="120">
        <f t="shared" si="133"/>
        <v>0</v>
      </c>
      <c r="M69" s="120">
        <f>0</f>
        <v>0</v>
      </c>
      <c r="N69" s="121">
        <f t="shared" si="103"/>
        <v>0</v>
      </c>
      <c r="O69" s="194">
        <f t="shared" si="176"/>
        <v>0</v>
      </c>
      <c r="P69" s="195">
        <f t="shared" si="176"/>
        <v>0</v>
      </c>
      <c r="Q69" s="196">
        <f t="shared" si="176"/>
        <v>0</v>
      </c>
      <c r="R69" s="197">
        <f t="shared" si="104"/>
        <v>0</v>
      </c>
      <c r="S69" s="197">
        <f t="shared" si="105"/>
        <v>0</v>
      </c>
      <c r="T69" s="119">
        <f t="shared" si="177"/>
        <v>0</v>
      </c>
      <c r="U69" s="120">
        <f t="shared" si="177"/>
        <v>0</v>
      </c>
      <c r="V69" s="120">
        <f t="shared" si="136"/>
        <v>0</v>
      </c>
      <c r="W69" s="120">
        <f t="shared" si="137"/>
        <v>0</v>
      </c>
      <c r="X69" s="120">
        <f t="shared" si="138"/>
        <v>0</v>
      </c>
      <c r="Y69" s="120">
        <f t="shared" si="139"/>
        <v>0</v>
      </c>
      <c r="Z69" s="120">
        <f>0</f>
        <v>0</v>
      </c>
      <c r="AA69" s="120">
        <f t="shared" si="106"/>
        <v>0</v>
      </c>
      <c r="AB69" s="194">
        <f t="shared" si="178"/>
        <v>0</v>
      </c>
      <c r="AC69" s="195">
        <f t="shared" si="178"/>
        <v>0</v>
      </c>
      <c r="AD69" s="196">
        <f t="shared" si="178"/>
        <v>0</v>
      </c>
      <c r="AE69" s="197">
        <f t="shared" si="107"/>
        <v>0</v>
      </c>
      <c r="AF69" s="197">
        <f t="shared" si="108"/>
        <v>0</v>
      </c>
      <c r="AG69" s="119">
        <f t="shared" si="179"/>
        <v>0</v>
      </c>
      <c r="AH69" s="120">
        <f t="shared" si="179"/>
        <v>0</v>
      </c>
      <c r="AI69" s="120">
        <f t="shared" si="142"/>
        <v>0</v>
      </c>
      <c r="AJ69" s="120">
        <f t="shared" si="143"/>
        <v>0</v>
      </c>
      <c r="AK69" s="120">
        <f t="shared" si="144"/>
        <v>0</v>
      </c>
      <c r="AL69" s="120">
        <f t="shared" si="145"/>
        <v>0</v>
      </c>
      <c r="AM69" s="120">
        <f>0</f>
        <v>0</v>
      </c>
      <c r="AN69" s="120">
        <f t="shared" si="109"/>
        <v>0</v>
      </c>
      <c r="AO69" s="194">
        <f t="shared" si="180"/>
        <v>0</v>
      </c>
      <c r="AP69" s="195">
        <f t="shared" si="180"/>
        <v>0</v>
      </c>
      <c r="AQ69" s="196">
        <f t="shared" si="180"/>
        <v>0</v>
      </c>
      <c r="AR69" s="197">
        <f t="shared" si="110"/>
        <v>0</v>
      </c>
      <c r="AS69" s="197">
        <f t="shared" si="111"/>
        <v>0</v>
      </c>
      <c r="AT69" s="119">
        <f t="shared" si="181"/>
        <v>0</v>
      </c>
      <c r="AU69" s="120">
        <f t="shared" si="181"/>
        <v>0</v>
      </c>
      <c r="AV69" s="120">
        <f t="shared" si="148"/>
        <v>0</v>
      </c>
      <c r="AW69" s="120">
        <f t="shared" si="149"/>
        <v>0</v>
      </c>
      <c r="AX69" s="120">
        <f t="shared" si="150"/>
        <v>0</v>
      </c>
      <c r="AY69" s="120">
        <f t="shared" si="151"/>
        <v>0</v>
      </c>
      <c r="AZ69" s="120">
        <f>0</f>
        <v>0</v>
      </c>
      <c r="BA69" s="120">
        <f t="shared" si="112"/>
        <v>0</v>
      </c>
      <c r="BB69" s="194">
        <f t="shared" si="182"/>
        <v>0</v>
      </c>
      <c r="BC69" s="195">
        <f t="shared" si="182"/>
        <v>0</v>
      </c>
      <c r="BD69" s="196">
        <f t="shared" si="182"/>
        <v>0</v>
      </c>
      <c r="BE69" s="197">
        <f t="shared" si="113"/>
        <v>0</v>
      </c>
      <c r="BF69" s="197">
        <f t="shared" si="114"/>
        <v>0</v>
      </c>
      <c r="BG69" s="119">
        <f t="shared" si="183"/>
        <v>0</v>
      </c>
      <c r="BH69" s="120">
        <f t="shared" si="183"/>
        <v>0</v>
      </c>
      <c r="BI69" s="120">
        <f t="shared" si="154"/>
        <v>0</v>
      </c>
      <c r="BJ69" s="120">
        <f t="shared" si="155"/>
        <v>0</v>
      </c>
      <c r="BK69" s="120">
        <f t="shared" si="156"/>
        <v>0</v>
      </c>
      <c r="BL69" s="120">
        <f t="shared" si="157"/>
        <v>0</v>
      </c>
      <c r="BM69" s="120">
        <f>0</f>
        <v>0</v>
      </c>
      <c r="BN69" s="120">
        <f t="shared" si="115"/>
        <v>0</v>
      </c>
      <c r="BO69" s="194">
        <f t="shared" si="184"/>
        <v>0</v>
      </c>
      <c r="BP69" s="195">
        <f t="shared" si="184"/>
        <v>0</v>
      </c>
      <c r="BQ69" s="196">
        <f t="shared" si="184"/>
        <v>0</v>
      </c>
      <c r="BR69" s="197">
        <f t="shared" si="116"/>
        <v>0</v>
      </c>
      <c r="BS69" s="197">
        <f t="shared" si="117"/>
        <v>0</v>
      </c>
      <c r="BT69" s="119">
        <f t="shared" si="185"/>
        <v>0</v>
      </c>
      <c r="BU69" s="120">
        <f t="shared" si="185"/>
        <v>0</v>
      </c>
      <c r="BV69" s="120">
        <f t="shared" si="160"/>
        <v>0</v>
      </c>
      <c r="BW69" s="120">
        <f t="shared" si="161"/>
        <v>0</v>
      </c>
      <c r="BX69" s="120">
        <f t="shared" si="162"/>
        <v>0</v>
      </c>
      <c r="BY69" s="120">
        <f t="shared" si="163"/>
        <v>0</v>
      </c>
      <c r="BZ69" s="120">
        <f>0</f>
        <v>0</v>
      </c>
      <c r="CA69" s="120">
        <f t="shared" si="118"/>
        <v>0</v>
      </c>
      <c r="CB69" s="194">
        <f t="shared" si="186"/>
        <v>0</v>
      </c>
      <c r="CC69" s="195">
        <f t="shared" si="186"/>
        <v>0</v>
      </c>
      <c r="CD69" s="196">
        <f t="shared" si="186"/>
        <v>0</v>
      </c>
      <c r="CE69" s="197">
        <f t="shared" si="119"/>
        <v>0</v>
      </c>
      <c r="CF69" s="197">
        <f t="shared" si="120"/>
        <v>0</v>
      </c>
      <c r="CG69" s="119">
        <f t="shared" si="187"/>
        <v>0</v>
      </c>
      <c r="CH69" s="120">
        <f t="shared" si="187"/>
        <v>0</v>
      </c>
      <c r="CI69" s="120">
        <f t="shared" si="166"/>
        <v>0</v>
      </c>
      <c r="CJ69" s="120">
        <f t="shared" si="167"/>
        <v>0</v>
      </c>
      <c r="CK69" s="120">
        <f t="shared" si="168"/>
        <v>0</v>
      </c>
      <c r="CL69" s="120">
        <f t="shared" si="169"/>
        <v>0</v>
      </c>
      <c r="CM69" s="120">
        <f>0</f>
        <v>0</v>
      </c>
      <c r="CN69" s="120">
        <f t="shared" si="121"/>
        <v>0</v>
      </c>
      <c r="CO69" s="194">
        <f t="shared" si="188"/>
        <v>0</v>
      </c>
      <c r="CP69" s="195">
        <f t="shared" si="188"/>
        <v>0</v>
      </c>
      <c r="CQ69" s="196" t="str">
        <f t="shared" si="188"/>
        <v/>
      </c>
      <c r="CR69" s="197" t="str">
        <f t="shared" si="122"/>
        <v/>
      </c>
      <c r="CS69" s="197" t="str">
        <f t="shared" si="123"/>
        <v/>
      </c>
      <c r="CT69" s="119">
        <f t="shared" si="189"/>
        <v>0</v>
      </c>
      <c r="CU69" s="120">
        <f t="shared" si="189"/>
        <v>0</v>
      </c>
      <c r="CV69" s="120" t="str">
        <f t="shared" si="124"/>
        <v/>
      </c>
      <c r="CW69" s="120" t="str">
        <f t="shared" si="125"/>
        <v/>
      </c>
      <c r="CX69" s="120" t="str">
        <f t="shared" si="126"/>
        <v/>
      </c>
      <c r="CY69" s="120" t="str">
        <f t="shared" si="127"/>
        <v/>
      </c>
      <c r="CZ69" s="120">
        <f>0</f>
        <v>0</v>
      </c>
      <c r="DA69" s="120"/>
      <c r="DB69" s="132" t="str">
        <f t="shared" si="172"/>
        <v/>
      </c>
      <c r="DC69" s="133" t="str">
        <f t="shared" si="173"/>
        <v/>
      </c>
    </row>
    <row r="70" spans="1:107">
      <c r="A70" s="199">
        <f t="shared" si="174"/>
        <v>0</v>
      </c>
      <c r="B70" s="194">
        <f t="shared" si="174"/>
        <v>0</v>
      </c>
      <c r="C70" s="195">
        <f t="shared" si="174"/>
        <v>0</v>
      </c>
      <c r="D70" s="196">
        <f t="shared" si="174"/>
        <v>0</v>
      </c>
      <c r="E70" s="197">
        <f t="shared" si="101"/>
        <v>0</v>
      </c>
      <c r="F70" s="197">
        <f t="shared" si="102"/>
        <v>0</v>
      </c>
      <c r="G70" s="119">
        <f t="shared" si="175"/>
        <v>0</v>
      </c>
      <c r="H70" s="120">
        <f t="shared" si="175"/>
        <v>0</v>
      </c>
      <c r="I70" s="120">
        <f t="shared" si="130"/>
        <v>0</v>
      </c>
      <c r="J70" s="120">
        <f t="shared" si="131"/>
        <v>0</v>
      </c>
      <c r="K70" s="120">
        <f t="shared" si="132"/>
        <v>0</v>
      </c>
      <c r="L70" s="120">
        <f t="shared" si="133"/>
        <v>0</v>
      </c>
      <c r="M70" s="120">
        <f>0</f>
        <v>0</v>
      </c>
      <c r="N70" s="121">
        <f t="shared" si="103"/>
        <v>0</v>
      </c>
      <c r="O70" s="194">
        <f t="shared" si="176"/>
        <v>0</v>
      </c>
      <c r="P70" s="195">
        <f t="shared" si="176"/>
        <v>0</v>
      </c>
      <c r="Q70" s="196">
        <f t="shared" si="176"/>
        <v>0</v>
      </c>
      <c r="R70" s="197">
        <f t="shared" si="104"/>
        <v>0</v>
      </c>
      <c r="S70" s="197">
        <f t="shared" si="105"/>
        <v>0</v>
      </c>
      <c r="T70" s="119">
        <f t="shared" si="177"/>
        <v>0</v>
      </c>
      <c r="U70" s="120">
        <f t="shared" si="177"/>
        <v>0</v>
      </c>
      <c r="V70" s="120">
        <f t="shared" si="136"/>
        <v>0</v>
      </c>
      <c r="W70" s="120">
        <f t="shared" si="137"/>
        <v>0</v>
      </c>
      <c r="X70" s="120">
        <f t="shared" si="138"/>
        <v>0</v>
      </c>
      <c r="Y70" s="120">
        <f t="shared" si="139"/>
        <v>0</v>
      </c>
      <c r="Z70" s="120">
        <f>0</f>
        <v>0</v>
      </c>
      <c r="AA70" s="120">
        <f t="shared" si="106"/>
        <v>0</v>
      </c>
      <c r="AB70" s="194">
        <f t="shared" si="178"/>
        <v>0</v>
      </c>
      <c r="AC70" s="195">
        <f t="shared" si="178"/>
        <v>0</v>
      </c>
      <c r="AD70" s="196">
        <f t="shared" si="178"/>
        <v>0</v>
      </c>
      <c r="AE70" s="197">
        <f t="shared" si="107"/>
        <v>0</v>
      </c>
      <c r="AF70" s="197">
        <f t="shared" si="108"/>
        <v>0</v>
      </c>
      <c r="AG70" s="119">
        <f t="shared" si="179"/>
        <v>0</v>
      </c>
      <c r="AH70" s="120">
        <f t="shared" si="179"/>
        <v>0</v>
      </c>
      <c r="AI70" s="120">
        <f t="shared" si="142"/>
        <v>0</v>
      </c>
      <c r="AJ70" s="120">
        <f t="shared" si="143"/>
        <v>0</v>
      </c>
      <c r="AK70" s="120">
        <f t="shared" si="144"/>
        <v>0</v>
      </c>
      <c r="AL70" s="120">
        <f t="shared" si="145"/>
        <v>0</v>
      </c>
      <c r="AM70" s="120">
        <f>0</f>
        <v>0</v>
      </c>
      <c r="AN70" s="120">
        <f t="shared" si="109"/>
        <v>0</v>
      </c>
      <c r="AO70" s="194">
        <f t="shared" si="180"/>
        <v>0</v>
      </c>
      <c r="AP70" s="195">
        <f t="shared" si="180"/>
        <v>0</v>
      </c>
      <c r="AQ70" s="196">
        <f t="shared" si="180"/>
        <v>0</v>
      </c>
      <c r="AR70" s="197">
        <f t="shared" si="110"/>
        <v>0</v>
      </c>
      <c r="AS70" s="197">
        <f t="shared" si="111"/>
        <v>0</v>
      </c>
      <c r="AT70" s="119">
        <f t="shared" si="181"/>
        <v>0</v>
      </c>
      <c r="AU70" s="120">
        <f t="shared" si="181"/>
        <v>0</v>
      </c>
      <c r="AV70" s="120">
        <f t="shared" si="148"/>
        <v>0</v>
      </c>
      <c r="AW70" s="120">
        <f t="shared" si="149"/>
        <v>0</v>
      </c>
      <c r="AX70" s="120">
        <f t="shared" si="150"/>
        <v>0</v>
      </c>
      <c r="AY70" s="120">
        <f t="shared" si="151"/>
        <v>0</v>
      </c>
      <c r="AZ70" s="120">
        <f>0</f>
        <v>0</v>
      </c>
      <c r="BA70" s="120">
        <f t="shared" si="112"/>
        <v>0</v>
      </c>
      <c r="BB70" s="194">
        <f t="shared" si="182"/>
        <v>0</v>
      </c>
      <c r="BC70" s="195">
        <f t="shared" si="182"/>
        <v>0</v>
      </c>
      <c r="BD70" s="196">
        <f t="shared" si="182"/>
        <v>0</v>
      </c>
      <c r="BE70" s="197">
        <f t="shared" si="113"/>
        <v>0</v>
      </c>
      <c r="BF70" s="197">
        <f t="shared" si="114"/>
        <v>0</v>
      </c>
      <c r="BG70" s="119">
        <f t="shared" si="183"/>
        <v>0</v>
      </c>
      <c r="BH70" s="120">
        <f t="shared" si="183"/>
        <v>0</v>
      </c>
      <c r="BI70" s="120">
        <f t="shared" si="154"/>
        <v>0</v>
      </c>
      <c r="BJ70" s="120">
        <f t="shared" si="155"/>
        <v>0</v>
      </c>
      <c r="BK70" s="120">
        <f t="shared" si="156"/>
        <v>0</v>
      </c>
      <c r="BL70" s="120">
        <f t="shared" si="157"/>
        <v>0</v>
      </c>
      <c r="BM70" s="120">
        <f>0</f>
        <v>0</v>
      </c>
      <c r="BN70" s="120">
        <f t="shared" si="115"/>
        <v>0</v>
      </c>
      <c r="BO70" s="194">
        <f t="shared" si="184"/>
        <v>0</v>
      </c>
      <c r="BP70" s="195">
        <f t="shared" si="184"/>
        <v>0</v>
      </c>
      <c r="BQ70" s="196">
        <f t="shared" si="184"/>
        <v>0</v>
      </c>
      <c r="BR70" s="197">
        <f t="shared" si="116"/>
        <v>0</v>
      </c>
      <c r="BS70" s="197">
        <f t="shared" si="117"/>
        <v>0</v>
      </c>
      <c r="BT70" s="119">
        <f t="shared" si="185"/>
        <v>0</v>
      </c>
      <c r="BU70" s="120">
        <f t="shared" si="185"/>
        <v>0</v>
      </c>
      <c r="BV70" s="120">
        <f t="shared" si="160"/>
        <v>0</v>
      </c>
      <c r="BW70" s="120">
        <f t="shared" si="161"/>
        <v>0</v>
      </c>
      <c r="BX70" s="120">
        <f t="shared" si="162"/>
        <v>0</v>
      </c>
      <c r="BY70" s="120">
        <f t="shared" si="163"/>
        <v>0</v>
      </c>
      <c r="BZ70" s="120">
        <f>0</f>
        <v>0</v>
      </c>
      <c r="CA70" s="120">
        <f t="shared" si="118"/>
        <v>0</v>
      </c>
      <c r="CB70" s="194">
        <f t="shared" si="186"/>
        <v>0</v>
      </c>
      <c r="CC70" s="195">
        <f t="shared" si="186"/>
        <v>0</v>
      </c>
      <c r="CD70" s="196">
        <f t="shared" si="186"/>
        <v>0</v>
      </c>
      <c r="CE70" s="197">
        <f t="shared" si="119"/>
        <v>0</v>
      </c>
      <c r="CF70" s="197">
        <f t="shared" si="120"/>
        <v>0</v>
      </c>
      <c r="CG70" s="119">
        <f t="shared" si="187"/>
        <v>0</v>
      </c>
      <c r="CH70" s="120">
        <f t="shared" si="187"/>
        <v>0</v>
      </c>
      <c r="CI70" s="120">
        <f t="shared" si="166"/>
        <v>0</v>
      </c>
      <c r="CJ70" s="120">
        <f t="shared" si="167"/>
        <v>0</v>
      </c>
      <c r="CK70" s="120">
        <f t="shared" si="168"/>
        <v>0</v>
      </c>
      <c r="CL70" s="120">
        <f t="shared" si="169"/>
        <v>0</v>
      </c>
      <c r="CM70" s="120">
        <f>0</f>
        <v>0</v>
      </c>
      <c r="CN70" s="120">
        <f t="shared" si="121"/>
        <v>0</v>
      </c>
      <c r="CO70" s="194">
        <f t="shared" si="188"/>
        <v>0</v>
      </c>
      <c r="CP70" s="195">
        <f t="shared" si="188"/>
        <v>0</v>
      </c>
      <c r="CQ70" s="196" t="str">
        <f t="shared" si="188"/>
        <v/>
      </c>
      <c r="CR70" s="197" t="str">
        <f t="shared" si="122"/>
        <v/>
      </c>
      <c r="CS70" s="197" t="str">
        <f t="shared" si="123"/>
        <v/>
      </c>
      <c r="CT70" s="119">
        <f t="shared" si="189"/>
        <v>0</v>
      </c>
      <c r="CU70" s="120">
        <f t="shared" si="189"/>
        <v>0</v>
      </c>
      <c r="CV70" s="120" t="str">
        <f t="shared" si="124"/>
        <v/>
      </c>
      <c r="CW70" s="120" t="str">
        <f t="shared" si="125"/>
        <v/>
      </c>
      <c r="CX70" s="120" t="str">
        <f t="shared" si="126"/>
        <v/>
      </c>
      <c r="CY70" s="120" t="str">
        <f t="shared" si="127"/>
        <v/>
      </c>
      <c r="CZ70" s="120">
        <f>0</f>
        <v>0</v>
      </c>
      <c r="DA70" s="120"/>
      <c r="DB70" s="132" t="str">
        <f t="shared" si="172"/>
        <v/>
      </c>
      <c r="DC70" s="133" t="str">
        <f t="shared" si="173"/>
        <v/>
      </c>
    </row>
    <row r="71" spans="1:107">
      <c r="A71" s="199">
        <f t="shared" si="174"/>
        <v>0</v>
      </c>
      <c r="B71" s="194">
        <f t="shared" si="174"/>
        <v>0</v>
      </c>
      <c r="C71" s="195">
        <f t="shared" si="174"/>
        <v>0</v>
      </c>
      <c r="D71" s="196">
        <f t="shared" si="174"/>
        <v>0</v>
      </c>
      <c r="E71" s="197">
        <f t="shared" si="101"/>
        <v>0</v>
      </c>
      <c r="F71" s="197">
        <f t="shared" si="102"/>
        <v>0</v>
      </c>
      <c r="G71" s="119">
        <f t="shared" si="175"/>
        <v>0</v>
      </c>
      <c r="H71" s="120">
        <f t="shared" si="175"/>
        <v>0</v>
      </c>
      <c r="I71" s="120">
        <f t="shared" si="130"/>
        <v>0</v>
      </c>
      <c r="J71" s="120">
        <f t="shared" si="131"/>
        <v>0</v>
      </c>
      <c r="K71" s="120">
        <f t="shared" si="132"/>
        <v>0</v>
      </c>
      <c r="L71" s="120">
        <f t="shared" si="133"/>
        <v>0</v>
      </c>
      <c r="M71" s="120">
        <f>0</f>
        <v>0</v>
      </c>
      <c r="N71" s="121">
        <f t="shared" si="103"/>
        <v>0</v>
      </c>
      <c r="O71" s="194">
        <f t="shared" si="176"/>
        <v>0</v>
      </c>
      <c r="P71" s="195">
        <f t="shared" si="176"/>
        <v>0</v>
      </c>
      <c r="Q71" s="196">
        <f t="shared" si="176"/>
        <v>0</v>
      </c>
      <c r="R71" s="197">
        <f t="shared" si="104"/>
        <v>0</v>
      </c>
      <c r="S71" s="197">
        <f t="shared" si="105"/>
        <v>0</v>
      </c>
      <c r="T71" s="119">
        <f t="shared" si="177"/>
        <v>0</v>
      </c>
      <c r="U71" s="120">
        <f t="shared" si="177"/>
        <v>0</v>
      </c>
      <c r="V71" s="120">
        <f t="shared" si="136"/>
        <v>0</v>
      </c>
      <c r="W71" s="120">
        <f t="shared" si="137"/>
        <v>0</v>
      </c>
      <c r="X71" s="120">
        <f t="shared" si="138"/>
        <v>0</v>
      </c>
      <c r="Y71" s="120">
        <f t="shared" si="139"/>
        <v>0</v>
      </c>
      <c r="Z71" s="120">
        <f>0</f>
        <v>0</v>
      </c>
      <c r="AA71" s="120">
        <f t="shared" si="106"/>
        <v>0</v>
      </c>
      <c r="AB71" s="194">
        <f t="shared" si="178"/>
        <v>0</v>
      </c>
      <c r="AC71" s="195">
        <f t="shared" si="178"/>
        <v>0</v>
      </c>
      <c r="AD71" s="196">
        <f t="shared" si="178"/>
        <v>0</v>
      </c>
      <c r="AE71" s="197">
        <f t="shared" si="107"/>
        <v>0</v>
      </c>
      <c r="AF71" s="197">
        <f t="shared" si="108"/>
        <v>0</v>
      </c>
      <c r="AG71" s="119">
        <f t="shared" si="179"/>
        <v>0</v>
      </c>
      <c r="AH71" s="120">
        <f t="shared" si="179"/>
        <v>0</v>
      </c>
      <c r="AI71" s="120">
        <f t="shared" si="142"/>
        <v>0</v>
      </c>
      <c r="AJ71" s="120">
        <f t="shared" si="143"/>
        <v>0</v>
      </c>
      <c r="AK71" s="120">
        <f t="shared" si="144"/>
        <v>0</v>
      </c>
      <c r="AL71" s="120">
        <f t="shared" si="145"/>
        <v>0</v>
      </c>
      <c r="AM71" s="120">
        <f>0</f>
        <v>0</v>
      </c>
      <c r="AN71" s="120">
        <f t="shared" si="109"/>
        <v>0</v>
      </c>
      <c r="AO71" s="194">
        <f t="shared" si="180"/>
        <v>0</v>
      </c>
      <c r="AP71" s="195">
        <f t="shared" si="180"/>
        <v>0</v>
      </c>
      <c r="AQ71" s="196">
        <f t="shared" si="180"/>
        <v>0</v>
      </c>
      <c r="AR71" s="197">
        <f t="shared" si="110"/>
        <v>0</v>
      </c>
      <c r="AS71" s="197">
        <f t="shared" si="111"/>
        <v>0</v>
      </c>
      <c r="AT71" s="119">
        <f t="shared" si="181"/>
        <v>0</v>
      </c>
      <c r="AU71" s="120">
        <f t="shared" si="181"/>
        <v>0</v>
      </c>
      <c r="AV71" s="120">
        <f t="shared" si="148"/>
        <v>0</v>
      </c>
      <c r="AW71" s="120">
        <f t="shared" si="149"/>
        <v>0</v>
      </c>
      <c r="AX71" s="120">
        <f t="shared" si="150"/>
        <v>0</v>
      </c>
      <c r="AY71" s="120">
        <f t="shared" si="151"/>
        <v>0</v>
      </c>
      <c r="AZ71" s="120">
        <f>0</f>
        <v>0</v>
      </c>
      <c r="BA71" s="120">
        <f t="shared" si="112"/>
        <v>0</v>
      </c>
      <c r="BB71" s="194">
        <f t="shared" si="182"/>
        <v>0</v>
      </c>
      <c r="BC71" s="195">
        <f t="shared" si="182"/>
        <v>0</v>
      </c>
      <c r="BD71" s="196">
        <f t="shared" si="182"/>
        <v>0</v>
      </c>
      <c r="BE71" s="197">
        <f t="shared" si="113"/>
        <v>0</v>
      </c>
      <c r="BF71" s="197">
        <f t="shared" si="114"/>
        <v>0</v>
      </c>
      <c r="BG71" s="119">
        <f t="shared" si="183"/>
        <v>0</v>
      </c>
      <c r="BH71" s="120">
        <f t="shared" si="183"/>
        <v>0</v>
      </c>
      <c r="BI71" s="120">
        <f t="shared" si="154"/>
        <v>0</v>
      </c>
      <c r="BJ71" s="120">
        <f t="shared" si="155"/>
        <v>0</v>
      </c>
      <c r="BK71" s="120">
        <f t="shared" si="156"/>
        <v>0</v>
      </c>
      <c r="BL71" s="120">
        <f t="shared" si="157"/>
        <v>0</v>
      </c>
      <c r="BM71" s="120">
        <f>0</f>
        <v>0</v>
      </c>
      <c r="BN71" s="120">
        <f t="shared" si="115"/>
        <v>0</v>
      </c>
      <c r="BO71" s="194">
        <f t="shared" si="184"/>
        <v>0</v>
      </c>
      <c r="BP71" s="195">
        <f t="shared" si="184"/>
        <v>0</v>
      </c>
      <c r="BQ71" s="196">
        <f t="shared" si="184"/>
        <v>0</v>
      </c>
      <c r="BR71" s="197">
        <f t="shared" si="116"/>
        <v>0</v>
      </c>
      <c r="BS71" s="197">
        <f t="shared" si="117"/>
        <v>0</v>
      </c>
      <c r="BT71" s="119">
        <f t="shared" si="185"/>
        <v>0</v>
      </c>
      <c r="BU71" s="120">
        <f t="shared" si="185"/>
        <v>0</v>
      </c>
      <c r="BV71" s="120">
        <f t="shared" si="160"/>
        <v>0</v>
      </c>
      <c r="BW71" s="120">
        <f t="shared" si="161"/>
        <v>0</v>
      </c>
      <c r="BX71" s="120">
        <f t="shared" si="162"/>
        <v>0</v>
      </c>
      <c r="BY71" s="120">
        <f t="shared" si="163"/>
        <v>0</v>
      </c>
      <c r="BZ71" s="120">
        <f>0</f>
        <v>0</v>
      </c>
      <c r="CA71" s="120">
        <f t="shared" si="118"/>
        <v>0</v>
      </c>
      <c r="CB71" s="194">
        <f t="shared" si="186"/>
        <v>0</v>
      </c>
      <c r="CC71" s="195">
        <f t="shared" si="186"/>
        <v>0</v>
      </c>
      <c r="CD71" s="196">
        <f t="shared" si="186"/>
        <v>0</v>
      </c>
      <c r="CE71" s="197">
        <f t="shared" si="119"/>
        <v>0</v>
      </c>
      <c r="CF71" s="197">
        <f t="shared" si="120"/>
        <v>0</v>
      </c>
      <c r="CG71" s="119">
        <f t="shared" si="187"/>
        <v>0</v>
      </c>
      <c r="CH71" s="120">
        <f t="shared" si="187"/>
        <v>0</v>
      </c>
      <c r="CI71" s="120">
        <f t="shared" si="166"/>
        <v>0</v>
      </c>
      <c r="CJ71" s="120">
        <f t="shared" si="167"/>
        <v>0</v>
      </c>
      <c r="CK71" s="120">
        <f t="shared" si="168"/>
        <v>0</v>
      </c>
      <c r="CL71" s="120">
        <f t="shared" si="169"/>
        <v>0</v>
      </c>
      <c r="CM71" s="120">
        <f>0</f>
        <v>0</v>
      </c>
      <c r="CN71" s="120">
        <f t="shared" si="121"/>
        <v>0</v>
      </c>
      <c r="CO71" s="194">
        <f t="shared" si="188"/>
        <v>0</v>
      </c>
      <c r="CP71" s="195">
        <f t="shared" si="188"/>
        <v>0</v>
      </c>
      <c r="CQ71" s="196" t="str">
        <f t="shared" si="188"/>
        <v/>
      </c>
      <c r="CR71" s="197" t="str">
        <f t="shared" si="122"/>
        <v/>
      </c>
      <c r="CS71" s="197" t="str">
        <f t="shared" si="123"/>
        <v/>
      </c>
      <c r="CT71" s="119">
        <f t="shared" si="189"/>
        <v>0</v>
      </c>
      <c r="CU71" s="120">
        <f t="shared" si="189"/>
        <v>0</v>
      </c>
      <c r="CV71" s="120" t="str">
        <f t="shared" si="124"/>
        <v/>
      </c>
      <c r="CW71" s="120" t="str">
        <f t="shared" si="125"/>
        <v/>
      </c>
      <c r="CX71" s="120" t="str">
        <f t="shared" si="126"/>
        <v/>
      </c>
      <c r="CY71" s="120" t="str">
        <f t="shared" si="127"/>
        <v/>
      </c>
      <c r="CZ71" s="120">
        <f>0</f>
        <v>0</v>
      </c>
      <c r="DA71" s="120"/>
      <c r="DB71" s="132" t="str">
        <f t="shared" si="172"/>
        <v/>
      </c>
      <c r="DC71" s="133" t="str">
        <f t="shared" si="173"/>
        <v/>
      </c>
    </row>
    <row r="72" spans="1:107">
      <c r="A72" s="199">
        <f t="shared" si="174"/>
        <v>0</v>
      </c>
      <c r="B72" s="194">
        <f t="shared" si="174"/>
        <v>0</v>
      </c>
      <c r="C72" s="195">
        <f t="shared" si="174"/>
        <v>0</v>
      </c>
      <c r="D72" s="196">
        <f t="shared" si="174"/>
        <v>0</v>
      </c>
      <c r="E72" s="197">
        <f t="shared" si="101"/>
        <v>0</v>
      </c>
      <c r="F72" s="197">
        <f t="shared" si="102"/>
        <v>0</v>
      </c>
      <c r="G72" s="119">
        <f t="shared" si="175"/>
        <v>0</v>
      </c>
      <c r="H72" s="120">
        <f t="shared" si="175"/>
        <v>0</v>
      </c>
      <c r="I72" s="120">
        <f t="shared" si="130"/>
        <v>0</v>
      </c>
      <c r="J72" s="120">
        <f t="shared" si="131"/>
        <v>0</v>
      </c>
      <c r="K72" s="120">
        <f t="shared" si="132"/>
        <v>0</v>
      </c>
      <c r="L72" s="120">
        <f t="shared" si="133"/>
        <v>0</v>
      </c>
      <c r="M72" s="120">
        <f>0</f>
        <v>0</v>
      </c>
      <c r="N72" s="121">
        <f t="shared" si="103"/>
        <v>0</v>
      </c>
      <c r="O72" s="194">
        <f t="shared" si="176"/>
        <v>0</v>
      </c>
      <c r="P72" s="195">
        <f t="shared" si="176"/>
        <v>0</v>
      </c>
      <c r="Q72" s="196">
        <f t="shared" si="176"/>
        <v>0</v>
      </c>
      <c r="R72" s="197">
        <f t="shared" si="104"/>
        <v>0</v>
      </c>
      <c r="S72" s="197">
        <f t="shared" si="105"/>
        <v>0</v>
      </c>
      <c r="T72" s="119">
        <f t="shared" si="177"/>
        <v>0</v>
      </c>
      <c r="U72" s="120">
        <f t="shared" si="177"/>
        <v>0</v>
      </c>
      <c r="V72" s="120">
        <f t="shared" si="136"/>
        <v>0</v>
      </c>
      <c r="W72" s="120">
        <f t="shared" si="137"/>
        <v>0</v>
      </c>
      <c r="X72" s="120">
        <f t="shared" si="138"/>
        <v>0</v>
      </c>
      <c r="Y72" s="120">
        <f t="shared" si="139"/>
        <v>0</v>
      </c>
      <c r="Z72" s="120">
        <f>0</f>
        <v>0</v>
      </c>
      <c r="AA72" s="120">
        <f t="shared" si="106"/>
        <v>0</v>
      </c>
      <c r="AB72" s="194">
        <f t="shared" si="178"/>
        <v>0</v>
      </c>
      <c r="AC72" s="195">
        <f t="shared" si="178"/>
        <v>0</v>
      </c>
      <c r="AD72" s="196">
        <f t="shared" si="178"/>
        <v>0</v>
      </c>
      <c r="AE72" s="197">
        <f t="shared" si="107"/>
        <v>0</v>
      </c>
      <c r="AF72" s="197">
        <f t="shared" si="108"/>
        <v>0</v>
      </c>
      <c r="AG72" s="119">
        <f t="shared" si="179"/>
        <v>0</v>
      </c>
      <c r="AH72" s="120">
        <f t="shared" si="179"/>
        <v>0</v>
      </c>
      <c r="AI72" s="120">
        <f t="shared" si="142"/>
        <v>0</v>
      </c>
      <c r="AJ72" s="120">
        <f t="shared" si="143"/>
        <v>0</v>
      </c>
      <c r="AK72" s="120">
        <f t="shared" si="144"/>
        <v>0</v>
      </c>
      <c r="AL72" s="120">
        <f t="shared" si="145"/>
        <v>0</v>
      </c>
      <c r="AM72" s="120">
        <f>0</f>
        <v>0</v>
      </c>
      <c r="AN72" s="120">
        <f t="shared" si="109"/>
        <v>0</v>
      </c>
      <c r="AO72" s="194">
        <f t="shared" si="180"/>
        <v>0</v>
      </c>
      <c r="AP72" s="195">
        <f t="shared" si="180"/>
        <v>0</v>
      </c>
      <c r="AQ72" s="196">
        <f t="shared" si="180"/>
        <v>0</v>
      </c>
      <c r="AR72" s="197">
        <f t="shared" si="110"/>
        <v>0</v>
      </c>
      <c r="AS72" s="197">
        <f t="shared" si="111"/>
        <v>0</v>
      </c>
      <c r="AT72" s="119">
        <f t="shared" si="181"/>
        <v>0</v>
      </c>
      <c r="AU72" s="120">
        <f t="shared" si="181"/>
        <v>0</v>
      </c>
      <c r="AV72" s="120">
        <f t="shared" si="148"/>
        <v>0</v>
      </c>
      <c r="AW72" s="120">
        <f t="shared" si="149"/>
        <v>0</v>
      </c>
      <c r="AX72" s="120">
        <f t="shared" si="150"/>
        <v>0</v>
      </c>
      <c r="AY72" s="120">
        <f t="shared" si="151"/>
        <v>0</v>
      </c>
      <c r="AZ72" s="120">
        <f>0</f>
        <v>0</v>
      </c>
      <c r="BA72" s="120">
        <f t="shared" si="112"/>
        <v>0</v>
      </c>
      <c r="BB72" s="194">
        <f t="shared" si="182"/>
        <v>0</v>
      </c>
      <c r="BC72" s="195">
        <f t="shared" si="182"/>
        <v>0</v>
      </c>
      <c r="BD72" s="196">
        <f t="shared" si="182"/>
        <v>0</v>
      </c>
      <c r="BE72" s="197">
        <f t="shared" si="113"/>
        <v>0</v>
      </c>
      <c r="BF72" s="197">
        <f t="shared" si="114"/>
        <v>0</v>
      </c>
      <c r="BG72" s="119">
        <f t="shared" si="183"/>
        <v>0</v>
      </c>
      <c r="BH72" s="120">
        <f t="shared" si="183"/>
        <v>0</v>
      </c>
      <c r="BI72" s="120">
        <f t="shared" si="154"/>
        <v>0</v>
      </c>
      <c r="BJ72" s="120">
        <f t="shared" si="155"/>
        <v>0</v>
      </c>
      <c r="BK72" s="120">
        <f t="shared" si="156"/>
        <v>0</v>
      </c>
      <c r="BL72" s="120">
        <f t="shared" si="157"/>
        <v>0</v>
      </c>
      <c r="BM72" s="120">
        <f>0</f>
        <v>0</v>
      </c>
      <c r="BN72" s="120">
        <f t="shared" si="115"/>
        <v>0</v>
      </c>
      <c r="BO72" s="194">
        <f t="shared" si="184"/>
        <v>0</v>
      </c>
      <c r="BP72" s="195">
        <f t="shared" si="184"/>
        <v>0</v>
      </c>
      <c r="BQ72" s="196">
        <f t="shared" si="184"/>
        <v>0</v>
      </c>
      <c r="BR72" s="197">
        <f t="shared" si="116"/>
        <v>0</v>
      </c>
      <c r="BS72" s="197">
        <f t="shared" si="117"/>
        <v>0</v>
      </c>
      <c r="BT72" s="119">
        <f t="shared" si="185"/>
        <v>0</v>
      </c>
      <c r="BU72" s="120">
        <f t="shared" si="185"/>
        <v>0</v>
      </c>
      <c r="BV72" s="120">
        <f t="shared" si="160"/>
        <v>0</v>
      </c>
      <c r="BW72" s="120">
        <f t="shared" si="161"/>
        <v>0</v>
      </c>
      <c r="BX72" s="120">
        <f t="shared" si="162"/>
        <v>0</v>
      </c>
      <c r="BY72" s="120">
        <f t="shared" si="163"/>
        <v>0</v>
      </c>
      <c r="BZ72" s="120">
        <f>0</f>
        <v>0</v>
      </c>
      <c r="CA72" s="120">
        <f t="shared" si="118"/>
        <v>0</v>
      </c>
      <c r="CB72" s="194">
        <f t="shared" si="186"/>
        <v>0</v>
      </c>
      <c r="CC72" s="195">
        <f t="shared" si="186"/>
        <v>0</v>
      </c>
      <c r="CD72" s="196">
        <f t="shared" si="186"/>
        <v>0</v>
      </c>
      <c r="CE72" s="197">
        <f t="shared" si="119"/>
        <v>0</v>
      </c>
      <c r="CF72" s="197">
        <f t="shared" si="120"/>
        <v>0</v>
      </c>
      <c r="CG72" s="119">
        <f t="shared" si="187"/>
        <v>0</v>
      </c>
      <c r="CH72" s="120">
        <f t="shared" si="187"/>
        <v>0</v>
      </c>
      <c r="CI72" s="120">
        <f t="shared" si="166"/>
        <v>0</v>
      </c>
      <c r="CJ72" s="120">
        <f t="shared" si="167"/>
        <v>0</v>
      </c>
      <c r="CK72" s="120">
        <f t="shared" si="168"/>
        <v>0</v>
      </c>
      <c r="CL72" s="120">
        <f t="shared" si="169"/>
        <v>0</v>
      </c>
      <c r="CM72" s="120">
        <f>0</f>
        <v>0</v>
      </c>
      <c r="CN72" s="120">
        <f t="shared" si="121"/>
        <v>0</v>
      </c>
      <c r="CO72" s="194">
        <f t="shared" si="188"/>
        <v>0</v>
      </c>
      <c r="CP72" s="195">
        <f t="shared" si="188"/>
        <v>0</v>
      </c>
      <c r="CQ72" s="196" t="str">
        <f t="shared" si="188"/>
        <v/>
      </c>
      <c r="CR72" s="197" t="str">
        <f t="shared" si="122"/>
        <v/>
      </c>
      <c r="CS72" s="197" t="str">
        <f t="shared" si="123"/>
        <v/>
      </c>
      <c r="CT72" s="119">
        <f t="shared" si="189"/>
        <v>0</v>
      </c>
      <c r="CU72" s="120">
        <f t="shared" si="189"/>
        <v>0</v>
      </c>
      <c r="CV72" s="120" t="str">
        <f t="shared" si="124"/>
        <v/>
      </c>
      <c r="CW72" s="120" t="str">
        <f t="shared" si="125"/>
        <v/>
      </c>
      <c r="CX72" s="120" t="str">
        <f t="shared" si="126"/>
        <v/>
      </c>
      <c r="CY72" s="120" t="str">
        <f t="shared" si="127"/>
        <v/>
      </c>
      <c r="CZ72" s="120">
        <f>0</f>
        <v>0</v>
      </c>
      <c r="DA72" s="120"/>
      <c r="DB72" s="132" t="str">
        <f t="shared" si="172"/>
        <v/>
      </c>
      <c r="DC72" s="133" t="str">
        <f t="shared" si="173"/>
        <v/>
      </c>
    </row>
    <row r="73" spans="1:107">
      <c r="A73" s="199">
        <f t="shared" si="174"/>
        <v>0</v>
      </c>
      <c r="B73" s="194">
        <f t="shared" si="174"/>
        <v>0</v>
      </c>
      <c r="C73" s="195">
        <f t="shared" si="174"/>
        <v>0</v>
      </c>
      <c r="D73" s="196">
        <f t="shared" si="174"/>
        <v>0</v>
      </c>
      <c r="E73" s="197">
        <f t="shared" si="101"/>
        <v>0</v>
      </c>
      <c r="F73" s="197">
        <f t="shared" si="102"/>
        <v>0</v>
      </c>
      <c r="G73" s="119">
        <f t="shared" si="175"/>
        <v>0</v>
      </c>
      <c r="H73" s="120">
        <f t="shared" si="175"/>
        <v>0</v>
      </c>
      <c r="I73" s="120">
        <f t="shared" si="130"/>
        <v>0</v>
      </c>
      <c r="J73" s="120">
        <f t="shared" si="131"/>
        <v>0</v>
      </c>
      <c r="K73" s="120">
        <f t="shared" si="132"/>
        <v>0</v>
      </c>
      <c r="L73" s="120">
        <f t="shared" si="133"/>
        <v>0</v>
      </c>
      <c r="M73" s="120">
        <f>0</f>
        <v>0</v>
      </c>
      <c r="N73" s="121">
        <f t="shared" si="103"/>
        <v>0</v>
      </c>
      <c r="O73" s="194">
        <f t="shared" si="176"/>
        <v>0</v>
      </c>
      <c r="P73" s="195">
        <f t="shared" si="176"/>
        <v>0</v>
      </c>
      <c r="Q73" s="196">
        <f t="shared" si="176"/>
        <v>0</v>
      </c>
      <c r="R73" s="197">
        <f t="shared" si="104"/>
        <v>0</v>
      </c>
      <c r="S73" s="197">
        <f t="shared" si="105"/>
        <v>0</v>
      </c>
      <c r="T73" s="119">
        <f t="shared" si="177"/>
        <v>0</v>
      </c>
      <c r="U73" s="120">
        <f t="shared" si="177"/>
        <v>0</v>
      </c>
      <c r="V73" s="120">
        <f t="shared" si="136"/>
        <v>0</v>
      </c>
      <c r="W73" s="120">
        <f t="shared" si="137"/>
        <v>0</v>
      </c>
      <c r="X73" s="120">
        <f t="shared" si="138"/>
        <v>0</v>
      </c>
      <c r="Y73" s="120">
        <f t="shared" si="139"/>
        <v>0</v>
      </c>
      <c r="Z73" s="120">
        <f>0</f>
        <v>0</v>
      </c>
      <c r="AA73" s="120">
        <f t="shared" si="106"/>
        <v>0</v>
      </c>
      <c r="AB73" s="194">
        <f t="shared" si="178"/>
        <v>0</v>
      </c>
      <c r="AC73" s="195">
        <f t="shared" si="178"/>
        <v>0</v>
      </c>
      <c r="AD73" s="196">
        <f t="shared" si="178"/>
        <v>0</v>
      </c>
      <c r="AE73" s="197">
        <f t="shared" si="107"/>
        <v>0</v>
      </c>
      <c r="AF73" s="197">
        <f t="shared" si="108"/>
        <v>0</v>
      </c>
      <c r="AG73" s="119">
        <f t="shared" si="179"/>
        <v>0</v>
      </c>
      <c r="AH73" s="120">
        <f t="shared" si="179"/>
        <v>0</v>
      </c>
      <c r="AI73" s="120">
        <f t="shared" si="142"/>
        <v>0</v>
      </c>
      <c r="AJ73" s="120">
        <f t="shared" si="143"/>
        <v>0</v>
      </c>
      <c r="AK73" s="120">
        <f t="shared" si="144"/>
        <v>0</v>
      </c>
      <c r="AL73" s="120">
        <f t="shared" si="145"/>
        <v>0</v>
      </c>
      <c r="AM73" s="120">
        <f>0</f>
        <v>0</v>
      </c>
      <c r="AN73" s="120">
        <f t="shared" si="109"/>
        <v>0</v>
      </c>
      <c r="AO73" s="194">
        <f t="shared" si="180"/>
        <v>0</v>
      </c>
      <c r="AP73" s="195">
        <f t="shared" si="180"/>
        <v>0</v>
      </c>
      <c r="AQ73" s="196">
        <f t="shared" si="180"/>
        <v>0</v>
      </c>
      <c r="AR73" s="197">
        <f t="shared" si="110"/>
        <v>0</v>
      </c>
      <c r="AS73" s="197">
        <f t="shared" si="111"/>
        <v>0</v>
      </c>
      <c r="AT73" s="119">
        <f t="shared" si="181"/>
        <v>0</v>
      </c>
      <c r="AU73" s="120">
        <f t="shared" si="181"/>
        <v>0</v>
      </c>
      <c r="AV73" s="120">
        <f t="shared" si="148"/>
        <v>0</v>
      </c>
      <c r="AW73" s="120">
        <f t="shared" si="149"/>
        <v>0</v>
      </c>
      <c r="AX73" s="120">
        <f t="shared" si="150"/>
        <v>0</v>
      </c>
      <c r="AY73" s="120">
        <f t="shared" si="151"/>
        <v>0</v>
      </c>
      <c r="AZ73" s="120">
        <f>0</f>
        <v>0</v>
      </c>
      <c r="BA73" s="120">
        <f t="shared" si="112"/>
        <v>0</v>
      </c>
      <c r="BB73" s="194">
        <f t="shared" si="182"/>
        <v>0</v>
      </c>
      <c r="BC73" s="195">
        <f t="shared" si="182"/>
        <v>0</v>
      </c>
      <c r="BD73" s="196">
        <f t="shared" si="182"/>
        <v>0</v>
      </c>
      <c r="BE73" s="197">
        <f t="shared" si="113"/>
        <v>0</v>
      </c>
      <c r="BF73" s="197">
        <f t="shared" si="114"/>
        <v>0</v>
      </c>
      <c r="BG73" s="119">
        <f t="shared" si="183"/>
        <v>0</v>
      </c>
      <c r="BH73" s="120">
        <f t="shared" si="183"/>
        <v>0</v>
      </c>
      <c r="BI73" s="120">
        <f t="shared" si="154"/>
        <v>0</v>
      </c>
      <c r="BJ73" s="120">
        <f t="shared" si="155"/>
        <v>0</v>
      </c>
      <c r="BK73" s="120">
        <f t="shared" si="156"/>
        <v>0</v>
      </c>
      <c r="BL73" s="120">
        <f t="shared" si="157"/>
        <v>0</v>
      </c>
      <c r="BM73" s="120">
        <f>0</f>
        <v>0</v>
      </c>
      <c r="BN73" s="120">
        <f t="shared" si="115"/>
        <v>0</v>
      </c>
      <c r="BO73" s="194">
        <f t="shared" si="184"/>
        <v>0</v>
      </c>
      <c r="BP73" s="195">
        <f t="shared" si="184"/>
        <v>0</v>
      </c>
      <c r="BQ73" s="196">
        <f t="shared" si="184"/>
        <v>0</v>
      </c>
      <c r="BR73" s="197">
        <f t="shared" si="116"/>
        <v>0</v>
      </c>
      <c r="BS73" s="197">
        <f t="shared" si="117"/>
        <v>0</v>
      </c>
      <c r="BT73" s="119">
        <f t="shared" si="185"/>
        <v>0</v>
      </c>
      <c r="BU73" s="120">
        <f t="shared" si="185"/>
        <v>0</v>
      </c>
      <c r="BV73" s="120">
        <f t="shared" si="160"/>
        <v>0</v>
      </c>
      <c r="BW73" s="120">
        <f t="shared" si="161"/>
        <v>0</v>
      </c>
      <c r="BX73" s="120">
        <f t="shared" si="162"/>
        <v>0</v>
      </c>
      <c r="BY73" s="120">
        <f t="shared" si="163"/>
        <v>0</v>
      </c>
      <c r="BZ73" s="120">
        <f>0</f>
        <v>0</v>
      </c>
      <c r="CA73" s="120">
        <f t="shared" si="118"/>
        <v>0</v>
      </c>
      <c r="CB73" s="194">
        <f t="shared" si="186"/>
        <v>0</v>
      </c>
      <c r="CC73" s="195">
        <f t="shared" si="186"/>
        <v>0</v>
      </c>
      <c r="CD73" s="196">
        <f t="shared" si="186"/>
        <v>0</v>
      </c>
      <c r="CE73" s="197">
        <f t="shared" si="119"/>
        <v>0</v>
      </c>
      <c r="CF73" s="197">
        <f t="shared" si="120"/>
        <v>0</v>
      </c>
      <c r="CG73" s="119">
        <f t="shared" si="187"/>
        <v>0</v>
      </c>
      <c r="CH73" s="120">
        <f t="shared" si="187"/>
        <v>0</v>
      </c>
      <c r="CI73" s="120">
        <f t="shared" si="166"/>
        <v>0</v>
      </c>
      <c r="CJ73" s="120">
        <f t="shared" si="167"/>
        <v>0</v>
      </c>
      <c r="CK73" s="120">
        <f t="shared" si="168"/>
        <v>0</v>
      </c>
      <c r="CL73" s="120">
        <f t="shared" si="169"/>
        <v>0</v>
      </c>
      <c r="CM73" s="120">
        <f>0</f>
        <v>0</v>
      </c>
      <c r="CN73" s="120">
        <f t="shared" si="121"/>
        <v>0</v>
      </c>
      <c r="CO73" s="194">
        <f t="shared" si="188"/>
        <v>0</v>
      </c>
      <c r="CP73" s="195">
        <f t="shared" si="188"/>
        <v>0</v>
      </c>
      <c r="CQ73" s="196" t="str">
        <f t="shared" si="188"/>
        <v/>
      </c>
      <c r="CR73" s="197" t="str">
        <f t="shared" si="122"/>
        <v/>
      </c>
      <c r="CS73" s="197" t="str">
        <f t="shared" si="123"/>
        <v/>
      </c>
      <c r="CT73" s="119">
        <f t="shared" si="189"/>
        <v>0</v>
      </c>
      <c r="CU73" s="120">
        <f t="shared" si="189"/>
        <v>0</v>
      </c>
      <c r="CV73" s="120" t="str">
        <f t="shared" si="124"/>
        <v/>
      </c>
      <c r="CW73" s="120" t="str">
        <f t="shared" si="125"/>
        <v/>
      </c>
      <c r="CX73" s="120" t="str">
        <f t="shared" si="126"/>
        <v/>
      </c>
      <c r="CY73" s="120" t="str">
        <f t="shared" si="127"/>
        <v/>
      </c>
      <c r="CZ73" s="120">
        <f>0</f>
        <v>0</v>
      </c>
      <c r="DA73" s="120"/>
      <c r="DB73" s="132" t="str">
        <f t="shared" si="172"/>
        <v/>
      </c>
      <c r="DC73" s="133" t="str">
        <f t="shared" si="173"/>
        <v/>
      </c>
    </row>
    <row r="74" spans="1:107">
      <c r="A74" s="199">
        <f t="shared" si="174"/>
        <v>0</v>
      </c>
      <c r="B74" s="194">
        <f t="shared" si="174"/>
        <v>0</v>
      </c>
      <c r="C74" s="195">
        <f t="shared" si="174"/>
        <v>0</v>
      </c>
      <c r="D74" s="196">
        <f t="shared" si="174"/>
        <v>0</v>
      </c>
      <c r="E74" s="197">
        <f t="shared" si="101"/>
        <v>0</v>
      </c>
      <c r="F74" s="197">
        <f t="shared" si="102"/>
        <v>0</v>
      </c>
      <c r="G74" s="119">
        <f t="shared" si="175"/>
        <v>0</v>
      </c>
      <c r="H74" s="120">
        <f t="shared" si="175"/>
        <v>0</v>
      </c>
      <c r="I74" s="120">
        <f t="shared" si="130"/>
        <v>0</v>
      </c>
      <c r="J74" s="120">
        <f t="shared" si="131"/>
        <v>0</v>
      </c>
      <c r="K74" s="120">
        <f t="shared" si="132"/>
        <v>0</v>
      </c>
      <c r="L74" s="120">
        <f t="shared" si="133"/>
        <v>0</v>
      </c>
      <c r="M74" s="120">
        <f>0</f>
        <v>0</v>
      </c>
      <c r="N74" s="121">
        <f t="shared" si="103"/>
        <v>0</v>
      </c>
      <c r="O74" s="194">
        <f t="shared" si="176"/>
        <v>0</v>
      </c>
      <c r="P74" s="195">
        <f t="shared" si="176"/>
        <v>0</v>
      </c>
      <c r="Q74" s="196">
        <f t="shared" si="176"/>
        <v>0</v>
      </c>
      <c r="R74" s="197">
        <f t="shared" si="104"/>
        <v>0</v>
      </c>
      <c r="S74" s="197">
        <f t="shared" si="105"/>
        <v>0</v>
      </c>
      <c r="T74" s="119">
        <f t="shared" si="177"/>
        <v>0</v>
      </c>
      <c r="U74" s="120">
        <f t="shared" si="177"/>
        <v>0</v>
      </c>
      <c r="V74" s="120">
        <f t="shared" si="136"/>
        <v>0</v>
      </c>
      <c r="W74" s="120">
        <f t="shared" si="137"/>
        <v>0</v>
      </c>
      <c r="X74" s="120">
        <f t="shared" si="138"/>
        <v>0</v>
      </c>
      <c r="Y74" s="120">
        <f t="shared" si="139"/>
        <v>0</v>
      </c>
      <c r="Z74" s="120">
        <f>0</f>
        <v>0</v>
      </c>
      <c r="AA74" s="120">
        <f t="shared" si="106"/>
        <v>0</v>
      </c>
      <c r="AB74" s="194">
        <f t="shared" si="178"/>
        <v>0</v>
      </c>
      <c r="AC74" s="195">
        <f t="shared" si="178"/>
        <v>0</v>
      </c>
      <c r="AD74" s="196">
        <f t="shared" si="178"/>
        <v>0</v>
      </c>
      <c r="AE74" s="197">
        <f t="shared" si="107"/>
        <v>0</v>
      </c>
      <c r="AF74" s="197">
        <f t="shared" si="108"/>
        <v>0</v>
      </c>
      <c r="AG74" s="119">
        <f t="shared" si="179"/>
        <v>0</v>
      </c>
      <c r="AH74" s="120">
        <f t="shared" si="179"/>
        <v>0</v>
      </c>
      <c r="AI74" s="120">
        <f t="shared" si="142"/>
        <v>0</v>
      </c>
      <c r="AJ74" s="120">
        <f t="shared" si="143"/>
        <v>0</v>
      </c>
      <c r="AK74" s="120">
        <f t="shared" si="144"/>
        <v>0</v>
      </c>
      <c r="AL74" s="120">
        <f t="shared" si="145"/>
        <v>0</v>
      </c>
      <c r="AM74" s="120">
        <f>0</f>
        <v>0</v>
      </c>
      <c r="AN74" s="120">
        <f t="shared" si="109"/>
        <v>0</v>
      </c>
      <c r="AO74" s="194">
        <f t="shared" si="180"/>
        <v>0</v>
      </c>
      <c r="AP74" s="195">
        <f t="shared" si="180"/>
        <v>0</v>
      </c>
      <c r="AQ74" s="196">
        <f t="shared" si="180"/>
        <v>0</v>
      </c>
      <c r="AR74" s="197">
        <f t="shared" si="110"/>
        <v>0</v>
      </c>
      <c r="AS74" s="197">
        <f t="shared" si="111"/>
        <v>0</v>
      </c>
      <c r="AT74" s="119">
        <f t="shared" si="181"/>
        <v>0</v>
      </c>
      <c r="AU74" s="120">
        <f t="shared" si="181"/>
        <v>0</v>
      </c>
      <c r="AV74" s="120">
        <f t="shared" si="148"/>
        <v>0</v>
      </c>
      <c r="AW74" s="120">
        <f t="shared" si="149"/>
        <v>0</v>
      </c>
      <c r="AX74" s="120">
        <f t="shared" si="150"/>
        <v>0</v>
      </c>
      <c r="AY74" s="120">
        <f t="shared" si="151"/>
        <v>0</v>
      </c>
      <c r="AZ74" s="120">
        <f>0</f>
        <v>0</v>
      </c>
      <c r="BA74" s="120">
        <f t="shared" si="112"/>
        <v>0</v>
      </c>
      <c r="BB74" s="194">
        <f t="shared" si="182"/>
        <v>0</v>
      </c>
      <c r="BC74" s="195">
        <f t="shared" si="182"/>
        <v>0</v>
      </c>
      <c r="BD74" s="196">
        <f t="shared" si="182"/>
        <v>0</v>
      </c>
      <c r="BE74" s="197">
        <f t="shared" si="113"/>
        <v>0</v>
      </c>
      <c r="BF74" s="197">
        <f t="shared" si="114"/>
        <v>0</v>
      </c>
      <c r="BG74" s="119">
        <f t="shared" si="183"/>
        <v>0</v>
      </c>
      <c r="BH74" s="120">
        <f t="shared" si="183"/>
        <v>0</v>
      </c>
      <c r="BI74" s="120">
        <f t="shared" si="154"/>
        <v>0</v>
      </c>
      <c r="BJ74" s="120">
        <f t="shared" si="155"/>
        <v>0</v>
      </c>
      <c r="BK74" s="120">
        <f t="shared" si="156"/>
        <v>0</v>
      </c>
      <c r="BL74" s="120">
        <f t="shared" si="157"/>
        <v>0</v>
      </c>
      <c r="BM74" s="120">
        <f>0</f>
        <v>0</v>
      </c>
      <c r="BN74" s="120">
        <f t="shared" si="115"/>
        <v>0</v>
      </c>
      <c r="BO74" s="194">
        <f t="shared" si="184"/>
        <v>0</v>
      </c>
      <c r="BP74" s="195">
        <f t="shared" si="184"/>
        <v>0</v>
      </c>
      <c r="BQ74" s="196">
        <f t="shared" si="184"/>
        <v>0</v>
      </c>
      <c r="BR74" s="197">
        <f t="shared" si="116"/>
        <v>0</v>
      </c>
      <c r="BS74" s="197">
        <f t="shared" si="117"/>
        <v>0</v>
      </c>
      <c r="BT74" s="119">
        <f t="shared" si="185"/>
        <v>0</v>
      </c>
      <c r="BU74" s="120">
        <f t="shared" si="185"/>
        <v>0</v>
      </c>
      <c r="BV74" s="120">
        <f t="shared" si="160"/>
        <v>0</v>
      </c>
      <c r="BW74" s="120">
        <f t="shared" si="161"/>
        <v>0</v>
      </c>
      <c r="BX74" s="120">
        <f t="shared" si="162"/>
        <v>0</v>
      </c>
      <c r="BY74" s="120">
        <f t="shared" si="163"/>
        <v>0</v>
      </c>
      <c r="BZ74" s="120">
        <f>0</f>
        <v>0</v>
      </c>
      <c r="CA74" s="120">
        <f t="shared" si="118"/>
        <v>0</v>
      </c>
      <c r="CB74" s="194">
        <f t="shared" si="186"/>
        <v>0</v>
      </c>
      <c r="CC74" s="195">
        <f t="shared" si="186"/>
        <v>0</v>
      </c>
      <c r="CD74" s="196">
        <f t="shared" si="186"/>
        <v>0</v>
      </c>
      <c r="CE74" s="197">
        <f t="shared" si="119"/>
        <v>0</v>
      </c>
      <c r="CF74" s="197">
        <f t="shared" si="120"/>
        <v>0</v>
      </c>
      <c r="CG74" s="119">
        <f t="shared" si="187"/>
        <v>0</v>
      </c>
      <c r="CH74" s="120">
        <f t="shared" si="187"/>
        <v>0</v>
      </c>
      <c r="CI74" s="120">
        <f t="shared" si="166"/>
        <v>0</v>
      </c>
      <c r="CJ74" s="120">
        <f t="shared" si="167"/>
        <v>0</v>
      </c>
      <c r="CK74" s="120">
        <f t="shared" si="168"/>
        <v>0</v>
      </c>
      <c r="CL74" s="120">
        <f t="shared" si="169"/>
        <v>0</v>
      </c>
      <c r="CM74" s="120">
        <f>0</f>
        <v>0</v>
      </c>
      <c r="CN74" s="120">
        <f t="shared" si="121"/>
        <v>0</v>
      </c>
      <c r="CO74" s="194">
        <f t="shared" si="188"/>
        <v>0</v>
      </c>
      <c r="CP74" s="195">
        <f t="shared" si="188"/>
        <v>0</v>
      </c>
      <c r="CQ74" s="196" t="str">
        <f t="shared" si="188"/>
        <v/>
      </c>
      <c r="CR74" s="197" t="str">
        <f t="shared" si="122"/>
        <v/>
      </c>
      <c r="CS74" s="197" t="str">
        <f t="shared" si="123"/>
        <v/>
      </c>
      <c r="CT74" s="119">
        <f t="shared" si="189"/>
        <v>0</v>
      </c>
      <c r="CU74" s="120">
        <f t="shared" si="189"/>
        <v>0</v>
      </c>
      <c r="CV74" s="120" t="str">
        <f t="shared" si="124"/>
        <v/>
      </c>
      <c r="CW74" s="120" t="str">
        <f t="shared" si="125"/>
        <v/>
      </c>
      <c r="CX74" s="120" t="str">
        <f t="shared" si="126"/>
        <v/>
      </c>
      <c r="CY74" s="120" t="str">
        <f t="shared" si="127"/>
        <v/>
      </c>
      <c r="CZ74" s="120">
        <f>0</f>
        <v>0</v>
      </c>
      <c r="DA74" s="120"/>
      <c r="DB74" s="132" t="str">
        <f t="shared" si="172"/>
        <v/>
      </c>
      <c r="DC74" s="133" t="str">
        <f t="shared" si="173"/>
        <v/>
      </c>
    </row>
    <row r="75" spans="1:107">
      <c r="A75" s="199">
        <f t="shared" si="174"/>
        <v>0</v>
      </c>
      <c r="B75" s="194">
        <f t="shared" si="174"/>
        <v>0</v>
      </c>
      <c r="C75" s="195">
        <f t="shared" si="174"/>
        <v>0</v>
      </c>
      <c r="D75" s="196">
        <f t="shared" si="174"/>
        <v>0</v>
      </c>
      <c r="E75" s="197">
        <f t="shared" si="101"/>
        <v>0</v>
      </c>
      <c r="F75" s="197">
        <f t="shared" si="102"/>
        <v>0</v>
      </c>
      <c r="G75" s="119">
        <f t="shared" si="175"/>
        <v>0</v>
      </c>
      <c r="H75" s="120">
        <f t="shared" si="175"/>
        <v>0</v>
      </c>
      <c r="I75" s="120">
        <f t="shared" si="130"/>
        <v>0</v>
      </c>
      <c r="J75" s="120">
        <f t="shared" si="131"/>
        <v>0</v>
      </c>
      <c r="K75" s="120">
        <f t="shared" si="132"/>
        <v>0</v>
      </c>
      <c r="L75" s="120">
        <f t="shared" si="133"/>
        <v>0</v>
      </c>
      <c r="M75" s="120">
        <f>0</f>
        <v>0</v>
      </c>
      <c r="N75" s="121">
        <f t="shared" si="103"/>
        <v>0</v>
      </c>
      <c r="O75" s="194">
        <f t="shared" si="176"/>
        <v>0</v>
      </c>
      <c r="P75" s="195">
        <f t="shared" si="176"/>
        <v>0</v>
      </c>
      <c r="Q75" s="196">
        <f t="shared" si="176"/>
        <v>0</v>
      </c>
      <c r="R75" s="197">
        <f t="shared" si="104"/>
        <v>0</v>
      </c>
      <c r="S75" s="197">
        <f t="shared" si="105"/>
        <v>0</v>
      </c>
      <c r="T75" s="119">
        <f t="shared" si="177"/>
        <v>0</v>
      </c>
      <c r="U75" s="120">
        <f t="shared" si="177"/>
        <v>0</v>
      </c>
      <c r="V75" s="120">
        <f t="shared" si="136"/>
        <v>0</v>
      </c>
      <c r="W75" s="120">
        <f t="shared" si="137"/>
        <v>0</v>
      </c>
      <c r="X75" s="120">
        <f t="shared" si="138"/>
        <v>0</v>
      </c>
      <c r="Y75" s="120">
        <f t="shared" si="139"/>
        <v>0</v>
      </c>
      <c r="Z75" s="120">
        <f>0</f>
        <v>0</v>
      </c>
      <c r="AA75" s="120">
        <f t="shared" si="106"/>
        <v>0</v>
      </c>
      <c r="AB75" s="194">
        <f t="shared" si="178"/>
        <v>0</v>
      </c>
      <c r="AC75" s="195">
        <f t="shared" si="178"/>
        <v>0</v>
      </c>
      <c r="AD75" s="196">
        <f t="shared" si="178"/>
        <v>0</v>
      </c>
      <c r="AE75" s="197">
        <f t="shared" si="107"/>
        <v>0</v>
      </c>
      <c r="AF75" s="197">
        <f t="shared" si="108"/>
        <v>0</v>
      </c>
      <c r="AG75" s="119">
        <f t="shared" si="179"/>
        <v>0</v>
      </c>
      <c r="AH75" s="120">
        <f t="shared" si="179"/>
        <v>0</v>
      </c>
      <c r="AI75" s="120">
        <f t="shared" si="142"/>
        <v>0</v>
      </c>
      <c r="AJ75" s="120">
        <f t="shared" si="143"/>
        <v>0</v>
      </c>
      <c r="AK75" s="120">
        <f t="shared" si="144"/>
        <v>0</v>
      </c>
      <c r="AL75" s="120">
        <f t="shared" si="145"/>
        <v>0</v>
      </c>
      <c r="AM75" s="120">
        <f>0</f>
        <v>0</v>
      </c>
      <c r="AN75" s="120">
        <f t="shared" si="109"/>
        <v>0</v>
      </c>
      <c r="AO75" s="194">
        <f t="shared" si="180"/>
        <v>0</v>
      </c>
      <c r="AP75" s="195">
        <f t="shared" si="180"/>
        <v>0</v>
      </c>
      <c r="AQ75" s="196">
        <f t="shared" si="180"/>
        <v>0</v>
      </c>
      <c r="AR75" s="197">
        <f t="shared" si="110"/>
        <v>0</v>
      </c>
      <c r="AS75" s="197">
        <f t="shared" si="111"/>
        <v>0</v>
      </c>
      <c r="AT75" s="119">
        <f t="shared" si="181"/>
        <v>0</v>
      </c>
      <c r="AU75" s="120">
        <f t="shared" si="181"/>
        <v>0</v>
      </c>
      <c r="AV75" s="120">
        <f t="shared" si="148"/>
        <v>0</v>
      </c>
      <c r="AW75" s="120">
        <f t="shared" si="149"/>
        <v>0</v>
      </c>
      <c r="AX75" s="120">
        <f t="shared" si="150"/>
        <v>0</v>
      </c>
      <c r="AY75" s="120">
        <f t="shared" si="151"/>
        <v>0</v>
      </c>
      <c r="AZ75" s="120">
        <f>0</f>
        <v>0</v>
      </c>
      <c r="BA75" s="120">
        <f t="shared" si="112"/>
        <v>0</v>
      </c>
      <c r="BB75" s="194">
        <f t="shared" si="182"/>
        <v>0</v>
      </c>
      <c r="BC75" s="195">
        <f t="shared" si="182"/>
        <v>0</v>
      </c>
      <c r="BD75" s="196">
        <f t="shared" si="182"/>
        <v>0</v>
      </c>
      <c r="BE75" s="197">
        <f t="shared" si="113"/>
        <v>0</v>
      </c>
      <c r="BF75" s="197">
        <f t="shared" si="114"/>
        <v>0</v>
      </c>
      <c r="BG75" s="119">
        <f t="shared" si="183"/>
        <v>0</v>
      </c>
      <c r="BH75" s="120">
        <f t="shared" si="183"/>
        <v>0</v>
      </c>
      <c r="BI75" s="120">
        <f t="shared" si="154"/>
        <v>0</v>
      </c>
      <c r="BJ75" s="120">
        <f t="shared" si="155"/>
        <v>0</v>
      </c>
      <c r="BK75" s="120">
        <f t="shared" si="156"/>
        <v>0</v>
      </c>
      <c r="BL75" s="120">
        <f t="shared" si="157"/>
        <v>0</v>
      </c>
      <c r="BM75" s="120">
        <f>0</f>
        <v>0</v>
      </c>
      <c r="BN75" s="120">
        <f t="shared" si="115"/>
        <v>0</v>
      </c>
      <c r="BO75" s="194">
        <f t="shared" si="184"/>
        <v>0</v>
      </c>
      <c r="BP75" s="195">
        <f t="shared" si="184"/>
        <v>0</v>
      </c>
      <c r="BQ75" s="196">
        <f t="shared" si="184"/>
        <v>0</v>
      </c>
      <c r="BR75" s="197">
        <f t="shared" si="116"/>
        <v>0</v>
      </c>
      <c r="BS75" s="197">
        <f t="shared" si="117"/>
        <v>0</v>
      </c>
      <c r="BT75" s="119">
        <f t="shared" si="185"/>
        <v>0</v>
      </c>
      <c r="BU75" s="120">
        <f t="shared" si="185"/>
        <v>0</v>
      </c>
      <c r="BV75" s="120">
        <f t="shared" si="160"/>
        <v>0</v>
      </c>
      <c r="BW75" s="120">
        <f t="shared" si="161"/>
        <v>0</v>
      </c>
      <c r="BX75" s="120">
        <f t="shared" si="162"/>
        <v>0</v>
      </c>
      <c r="BY75" s="120">
        <f t="shared" si="163"/>
        <v>0</v>
      </c>
      <c r="BZ75" s="120">
        <f>0</f>
        <v>0</v>
      </c>
      <c r="CA75" s="120">
        <f t="shared" si="118"/>
        <v>0</v>
      </c>
      <c r="CB75" s="194">
        <f t="shared" si="186"/>
        <v>0</v>
      </c>
      <c r="CC75" s="195">
        <f t="shared" si="186"/>
        <v>0</v>
      </c>
      <c r="CD75" s="196">
        <f t="shared" si="186"/>
        <v>0</v>
      </c>
      <c r="CE75" s="197">
        <f t="shared" si="119"/>
        <v>0</v>
      </c>
      <c r="CF75" s="197">
        <f t="shared" si="120"/>
        <v>0</v>
      </c>
      <c r="CG75" s="119">
        <f t="shared" si="187"/>
        <v>0</v>
      </c>
      <c r="CH75" s="120">
        <f t="shared" si="187"/>
        <v>0</v>
      </c>
      <c r="CI75" s="120">
        <f t="shared" si="166"/>
        <v>0</v>
      </c>
      <c r="CJ75" s="120">
        <f t="shared" si="167"/>
        <v>0</v>
      </c>
      <c r="CK75" s="120">
        <f t="shared" si="168"/>
        <v>0</v>
      </c>
      <c r="CL75" s="120">
        <f t="shared" si="169"/>
        <v>0</v>
      </c>
      <c r="CM75" s="120">
        <f>0</f>
        <v>0</v>
      </c>
      <c r="CN75" s="120">
        <f t="shared" si="121"/>
        <v>0</v>
      </c>
      <c r="CO75" s="194">
        <f t="shared" si="188"/>
        <v>0</v>
      </c>
      <c r="CP75" s="195">
        <f t="shared" si="188"/>
        <v>0</v>
      </c>
      <c r="CQ75" s="196" t="str">
        <f t="shared" si="188"/>
        <v/>
      </c>
      <c r="CR75" s="197" t="str">
        <f t="shared" si="122"/>
        <v/>
      </c>
      <c r="CS75" s="197" t="str">
        <f t="shared" si="123"/>
        <v/>
      </c>
      <c r="CT75" s="119">
        <f t="shared" si="189"/>
        <v>0</v>
      </c>
      <c r="CU75" s="120">
        <f t="shared" si="189"/>
        <v>0</v>
      </c>
      <c r="CV75" s="120" t="str">
        <f t="shared" si="124"/>
        <v/>
      </c>
      <c r="CW75" s="120" t="str">
        <f t="shared" si="125"/>
        <v/>
      </c>
      <c r="CX75" s="120" t="str">
        <f t="shared" si="126"/>
        <v/>
      </c>
      <c r="CY75" s="120" t="str">
        <f t="shared" si="127"/>
        <v/>
      </c>
      <c r="CZ75" s="120">
        <f>0</f>
        <v>0</v>
      </c>
      <c r="DA75" s="120"/>
      <c r="DB75" s="132" t="str">
        <f t="shared" si="172"/>
        <v/>
      </c>
      <c r="DC75" s="133" t="str">
        <f t="shared" si="173"/>
        <v/>
      </c>
    </row>
    <row r="76" spans="1:107">
      <c r="A76" s="199">
        <f t="shared" si="174"/>
        <v>0</v>
      </c>
      <c r="B76" s="194">
        <f t="shared" si="174"/>
        <v>0</v>
      </c>
      <c r="C76" s="195">
        <f t="shared" si="174"/>
        <v>0</v>
      </c>
      <c r="D76" s="196">
        <f t="shared" si="174"/>
        <v>0</v>
      </c>
      <c r="E76" s="197">
        <f t="shared" si="101"/>
        <v>0</v>
      </c>
      <c r="F76" s="197">
        <f t="shared" si="102"/>
        <v>0</v>
      </c>
      <c r="G76" s="119">
        <f t="shared" si="175"/>
        <v>0</v>
      </c>
      <c r="H76" s="120">
        <f t="shared" si="175"/>
        <v>0</v>
      </c>
      <c r="I76" s="120">
        <f t="shared" si="130"/>
        <v>0</v>
      </c>
      <c r="J76" s="120">
        <f t="shared" si="131"/>
        <v>0</v>
      </c>
      <c r="K76" s="120">
        <f t="shared" si="132"/>
        <v>0</v>
      </c>
      <c r="L76" s="120">
        <f t="shared" si="133"/>
        <v>0</v>
      </c>
      <c r="M76" s="120">
        <f>0</f>
        <v>0</v>
      </c>
      <c r="N76" s="121">
        <f t="shared" si="103"/>
        <v>0</v>
      </c>
      <c r="O76" s="194">
        <f t="shared" si="176"/>
        <v>0</v>
      </c>
      <c r="P76" s="195">
        <f t="shared" si="176"/>
        <v>0</v>
      </c>
      <c r="Q76" s="196">
        <f t="shared" si="176"/>
        <v>0</v>
      </c>
      <c r="R76" s="197">
        <f t="shared" si="104"/>
        <v>0</v>
      </c>
      <c r="S76" s="197">
        <f t="shared" si="105"/>
        <v>0</v>
      </c>
      <c r="T76" s="119">
        <f t="shared" si="177"/>
        <v>0</v>
      </c>
      <c r="U76" s="120">
        <f t="shared" si="177"/>
        <v>0</v>
      </c>
      <c r="V76" s="120">
        <f t="shared" si="136"/>
        <v>0</v>
      </c>
      <c r="W76" s="120">
        <f t="shared" si="137"/>
        <v>0</v>
      </c>
      <c r="X76" s="120">
        <f t="shared" si="138"/>
        <v>0</v>
      </c>
      <c r="Y76" s="120">
        <f t="shared" si="139"/>
        <v>0</v>
      </c>
      <c r="Z76" s="120">
        <f>0</f>
        <v>0</v>
      </c>
      <c r="AA76" s="120">
        <f t="shared" si="106"/>
        <v>0</v>
      </c>
      <c r="AB76" s="194">
        <f t="shared" si="178"/>
        <v>0</v>
      </c>
      <c r="AC76" s="195">
        <f t="shared" si="178"/>
        <v>0</v>
      </c>
      <c r="AD76" s="196">
        <f t="shared" si="178"/>
        <v>0</v>
      </c>
      <c r="AE76" s="197">
        <f t="shared" si="107"/>
        <v>0</v>
      </c>
      <c r="AF76" s="197">
        <f t="shared" si="108"/>
        <v>0</v>
      </c>
      <c r="AG76" s="119">
        <f t="shared" si="179"/>
        <v>0</v>
      </c>
      <c r="AH76" s="120">
        <f t="shared" si="179"/>
        <v>0</v>
      </c>
      <c r="AI76" s="120">
        <f t="shared" si="142"/>
        <v>0</v>
      </c>
      <c r="AJ76" s="120">
        <f t="shared" si="143"/>
        <v>0</v>
      </c>
      <c r="AK76" s="120">
        <f t="shared" si="144"/>
        <v>0</v>
      </c>
      <c r="AL76" s="120">
        <f t="shared" si="145"/>
        <v>0</v>
      </c>
      <c r="AM76" s="120">
        <f>0</f>
        <v>0</v>
      </c>
      <c r="AN76" s="120">
        <f t="shared" si="109"/>
        <v>0</v>
      </c>
      <c r="AO76" s="194">
        <f t="shared" si="180"/>
        <v>0</v>
      </c>
      <c r="AP76" s="195">
        <f t="shared" si="180"/>
        <v>0</v>
      </c>
      <c r="AQ76" s="196">
        <f t="shared" si="180"/>
        <v>0</v>
      </c>
      <c r="AR76" s="197">
        <f t="shared" si="110"/>
        <v>0</v>
      </c>
      <c r="AS76" s="197">
        <f t="shared" si="111"/>
        <v>0</v>
      </c>
      <c r="AT76" s="119">
        <f t="shared" si="181"/>
        <v>0</v>
      </c>
      <c r="AU76" s="120">
        <f t="shared" si="181"/>
        <v>0</v>
      </c>
      <c r="AV76" s="120">
        <f t="shared" si="148"/>
        <v>0</v>
      </c>
      <c r="AW76" s="120">
        <f t="shared" si="149"/>
        <v>0</v>
      </c>
      <c r="AX76" s="120">
        <f t="shared" si="150"/>
        <v>0</v>
      </c>
      <c r="AY76" s="120">
        <f t="shared" si="151"/>
        <v>0</v>
      </c>
      <c r="AZ76" s="120">
        <f>0</f>
        <v>0</v>
      </c>
      <c r="BA76" s="120">
        <f t="shared" si="112"/>
        <v>0</v>
      </c>
      <c r="BB76" s="194">
        <f t="shared" si="182"/>
        <v>0</v>
      </c>
      <c r="BC76" s="195">
        <f t="shared" si="182"/>
        <v>0</v>
      </c>
      <c r="BD76" s="196">
        <f t="shared" si="182"/>
        <v>0</v>
      </c>
      <c r="BE76" s="197">
        <f t="shared" si="113"/>
        <v>0</v>
      </c>
      <c r="BF76" s="197">
        <f t="shared" si="114"/>
        <v>0</v>
      </c>
      <c r="BG76" s="119">
        <f t="shared" si="183"/>
        <v>0</v>
      </c>
      <c r="BH76" s="120">
        <f t="shared" si="183"/>
        <v>0</v>
      </c>
      <c r="BI76" s="120">
        <f t="shared" si="154"/>
        <v>0</v>
      </c>
      <c r="BJ76" s="120">
        <f t="shared" si="155"/>
        <v>0</v>
      </c>
      <c r="BK76" s="120">
        <f t="shared" si="156"/>
        <v>0</v>
      </c>
      <c r="BL76" s="120">
        <f t="shared" si="157"/>
        <v>0</v>
      </c>
      <c r="BM76" s="120">
        <f>0</f>
        <v>0</v>
      </c>
      <c r="BN76" s="120">
        <f t="shared" si="115"/>
        <v>0</v>
      </c>
      <c r="BO76" s="194">
        <f t="shared" si="184"/>
        <v>0</v>
      </c>
      <c r="BP76" s="195">
        <f t="shared" si="184"/>
        <v>0</v>
      </c>
      <c r="BQ76" s="196">
        <f t="shared" si="184"/>
        <v>0</v>
      </c>
      <c r="BR76" s="197">
        <f t="shared" si="116"/>
        <v>0</v>
      </c>
      <c r="BS76" s="197">
        <f t="shared" si="117"/>
        <v>0</v>
      </c>
      <c r="BT76" s="119">
        <f t="shared" si="185"/>
        <v>0</v>
      </c>
      <c r="BU76" s="120">
        <f t="shared" si="185"/>
        <v>0</v>
      </c>
      <c r="BV76" s="120">
        <f t="shared" si="160"/>
        <v>0</v>
      </c>
      <c r="BW76" s="120">
        <f t="shared" si="161"/>
        <v>0</v>
      </c>
      <c r="BX76" s="120">
        <f t="shared" si="162"/>
        <v>0</v>
      </c>
      <c r="BY76" s="120">
        <f t="shared" si="163"/>
        <v>0</v>
      </c>
      <c r="BZ76" s="120">
        <f>0</f>
        <v>0</v>
      </c>
      <c r="CA76" s="120">
        <f t="shared" si="118"/>
        <v>0</v>
      </c>
      <c r="CB76" s="194">
        <f t="shared" si="186"/>
        <v>0</v>
      </c>
      <c r="CC76" s="195">
        <f t="shared" si="186"/>
        <v>0</v>
      </c>
      <c r="CD76" s="196">
        <f t="shared" si="186"/>
        <v>0</v>
      </c>
      <c r="CE76" s="197">
        <f t="shared" si="119"/>
        <v>0</v>
      </c>
      <c r="CF76" s="197">
        <f t="shared" si="120"/>
        <v>0</v>
      </c>
      <c r="CG76" s="119">
        <f t="shared" si="187"/>
        <v>0</v>
      </c>
      <c r="CH76" s="120">
        <f t="shared" si="187"/>
        <v>0</v>
      </c>
      <c r="CI76" s="120">
        <f t="shared" si="166"/>
        <v>0</v>
      </c>
      <c r="CJ76" s="120">
        <f t="shared" si="167"/>
        <v>0</v>
      </c>
      <c r="CK76" s="120">
        <f t="shared" si="168"/>
        <v>0</v>
      </c>
      <c r="CL76" s="120">
        <f t="shared" si="169"/>
        <v>0</v>
      </c>
      <c r="CM76" s="120">
        <f>0</f>
        <v>0</v>
      </c>
      <c r="CN76" s="120">
        <f t="shared" si="121"/>
        <v>0</v>
      </c>
      <c r="CO76" s="194">
        <f t="shared" si="188"/>
        <v>0</v>
      </c>
      <c r="CP76" s="195">
        <f t="shared" si="188"/>
        <v>0</v>
      </c>
      <c r="CQ76" s="196" t="str">
        <f t="shared" si="188"/>
        <v/>
      </c>
      <c r="CR76" s="197" t="str">
        <f t="shared" si="122"/>
        <v/>
      </c>
      <c r="CS76" s="197" t="str">
        <f t="shared" si="123"/>
        <v/>
      </c>
      <c r="CT76" s="119">
        <f t="shared" si="189"/>
        <v>0</v>
      </c>
      <c r="CU76" s="120">
        <f t="shared" si="189"/>
        <v>0</v>
      </c>
      <c r="CV76" s="120" t="str">
        <f t="shared" si="124"/>
        <v/>
      </c>
      <c r="CW76" s="120" t="str">
        <f t="shared" si="125"/>
        <v/>
      </c>
      <c r="CX76" s="120" t="str">
        <f t="shared" si="126"/>
        <v/>
      </c>
      <c r="CY76" s="120" t="str">
        <f t="shared" si="127"/>
        <v/>
      </c>
      <c r="CZ76" s="120">
        <f>0</f>
        <v>0</v>
      </c>
      <c r="DA76" s="120"/>
      <c r="DB76" s="132" t="str">
        <f t="shared" si="172"/>
        <v/>
      </c>
      <c r="DC76" s="133" t="str">
        <f t="shared" si="173"/>
        <v/>
      </c>
    </row>
    <row r="77" spans="1:107">
      <c r="A77" s="199">
        <f t="shared" si="174"/>
        <v>0</v>
      </c>
      <c r="B77" s="194">
        <f t="shared" si="174"/>
        <v>0</v>
      </c>
      <c r="C77" s="195">
        <f t="shared" si="174"/>
        <v>0</v>
      </c>
      <c r="D77" s="196">
        <f t="shared" si="174"/>
        <v>0</v>
      </c>
      <c r="E77" s="197">
        <f t="shared" si="101"/>
        <v>0</v>
      </c>
      <c r="F77" s="197">
        <f t="shared" si="102"/>
        <v>0</v>
      </c>
      <c r="G77" s="119">
        <f t="shared" si="175"/>
        <v>0</v>
      </c>
      <c r="H77" s="120">
        <f t="shared" si="175"/>
        <v>0</v>
      </c>
      <c r="I77" s="120">
        <f t="shared" si="130"/>
        <v>0</v>
      </c>
      <c r="J77" s="120">
        <f t="shared" si="131"/>
        <v>0</v>
      </c>
      <c r="K77" s="120">
        <f t="shared" si="132"/>
        <v>0</v>
      </c>
      <c r="L77" s="120">
        <f t="shared" si="133"/>
        <v>0</v>
      </c>
      <c r="M77" s="120">
        <f>0</f>
        <v>0</v>
      </c>
      <c r="N77" s="121">
        <f t="shared" si="103"/>
        <v>0</v>
      </c>
      <c r="O77" s="194">
        <f t="shared" si="176"/>
        <v>0</v>
      </c>
      <c r="P77" s="195">
        <f t="shared" si="176"/>
        <v>0</v>
      </c>
      <c r="Q77" s="196">
        <f t="shared" si="176"/>
        <v>0</v>
      </c>
      <c r="R77" s="197">
        <f t="shared" si="104"/>
        <v>0</v>
      </c>
      <c r="S77" s="197">
        <f t="shared" si="105"/>
        <v>0</v>
      </c>
      <c r="T77" s="119">
        <f t="shared" si="177"/>
        <v>0</v>
      </c>
      <c r="U77" s="120">
        <f t="shared" si="177"/>
        <v>0</v>
      </c>
      <c r="V77" s="120">
        <f t="shared" si="136"/>
        <v>0</v>
      </c>
      <c r="W77" s="120">
        <f t="shared" si="137"/>
        <v>0</v>
      </c>
      <c r="X77" s="120">
        <f t="shared" si="138"/>
        <v>0</v>
      </c>
      <c r="Y77" s="120">
        <f t="shared" si="139"/>
        <v>0</v>
      </c>
      <c r="Z77" s="120">
        <f>0</f>
        <v>0</v>
      </c>
      <c r="AA77" s="120">
        <f t="shared" si="106"/>
        <v>0</v>
      </c>
      <c r="AB77" s="194">
        <f t="shared" si="178"/>
        <v>0</v>
      </c>
      <c r="AC77" s="195">
        <f t="shared" si="178"/>
        <v>0</v>
      </c>
      <c r="AD77" s="196">
        <f t="shared" si="178"/>
        <v>0</v>
      </c>
      <c r="AE77" s="197">
        <f t="shared" si="107"/>
        <v>0</v>
      </c>
      <c r="AF77" s="197">
        <f t="shared" si="108"/>
        <v>0</v>
      </c>
      <c r="AG77" s="119">
        <f t="shared" si="179"/>
        <v>0</v>
      </c>
      <c r="AH77" s="120">
        <f t="shared" si="179"/>
        <v>0</v>
      </c>
      <c r="AI77" s="120">
        <f t="shared" si="142"/>
        <v>0</v>
      </c>
      <c r="AJ77" s="120">
        <f t="shared" si="143"/>
        <v>0</v>
      </c>
      <c r="AK77" s="120">
        <f t="shared" si="144"/>
        <v>0</v>
      </c>
      <c r="AL77" s="120">
        <f t="shared" si="145"/>
        <v>0</v>
      </c>
      <c r="AM77" s="120">
        <f>0</f>
        <v>0</v>
      </c>
      <c r="AN77" s="120">
        <f t="shared" si="109"/>
        <v>0</v>
      </c>
      <c r="AO77" s="194">
        <f t="shared" si="180"/>
        <v>0</v>
      </c>
      <c r="AP77" s="195">
        <f t="shared" si="180"/>
        <v>0</v>
      </c>
      <c r="AQ77" s="196">
        <f t="shared" si="180"/>
        <v>0</v>
      </c>
      <c r="AR77" s="197">
        <f t="shared" si="110"/>
        <v>0</v>
      </c>
      <c r="AS77" s="197">
        <f t="shared" si="111"/>
        <v>0</v>
      </c>
      <c r="AT77" s="119">
        <f t="shared" si="181"/>
        <v>0</v>
      </c>
      <c r="AU77" s="120">
        <f t="shared" si="181"/>
        <v>0</v>
      </c>
      <c r="AV77" s="120">
        <f t="shared" si="148"/>
        <v>0</v>
      </c>
      <c r="AW77" s="120">
        <f t="shared" si="149"/>
        <v>0</v>
      </c>
      <c r="AX77" s="120">
        <f t="shared" si="150"/>
        <v>0</v>
      </c>
      <c r="AY77" s="120">
        <f t="shared" si="151"/>
        <v>0</v>
      </c>
      <c r="AZ77" s="120">
        <f>0</f>
        <v>0</v>
      </c>
      <c r="BA77" s="120">
        <f t="shared" si="112"/>
        <v>0</v>
      </c>
      <c r="BB77" s="194">
        <f t="shared" si="182"/>
        <v>0</v>
      </c>
      <c r="BC77" s="195">
        <f t="shared" si="182"/>
        <v>0</v>
      </c>
      <c r="BD77" s="196">
        <f t="shared" si="182"/>
        <v>0</v>
      </c>
      <c r="BE77" s="197">
        <f t="shared" si="113"/>
        <v>0</v>
      </c>
      <c r="BF77" s="197">
        <f t="shared" si="114"/>
        <v>0</v>
      </c>
      <c r="BG77" s="119">
        <f t="shared" si="183"/>
        <v>0</v>
      </c>
      <c r="BH77" s="120">
        <f t="shared" si="183"/>
        <v>0</v>
      </c>
      <c r="BI77" s="120">
        <f t="shared" si="154"/>
        <v>0</v>
      </c>
      <c r="BJ77" s="120">
        <f t="shared" si="155"/>
        <v>0</v>
      </c>
      <c r="BK77" s="120">
        <f t="shared" si="156"/>
        <v>0</v>
      </c>
      <c r="BL77" s="120">
        <f t="shared" si="157"/>
        <v>0</v>
      </c>
      <c r="BM77" s="120">
        <f>0</f>
        <v>0</v>
      </c>
      <c r="BN77" s="120">
        <f t="shared" si="115"/>
        <v>0</v>
      </c>
      <c r="BO77" s="194">
        <f t="shared" si="184"/>
        <v>0</v>
      </c>
      <c r="BP77" s="195">
        <f t="shared" si="184"/>
        <v>0</v>
      </c>
      <c r="BQ77" s="196">
        <f t="shared" si="184"/>
        <v>0</v>
      </c>
      <c r="BR77" s="197">
        <f t="shared" si="116"/>
        <v>0</v>
      </c>
      <c r="BS77" s="197">
        <f t="shared" si="117"/>
        <v>0</v>
      </c>
      <c r="BT77" s="119">
        <f t="shared" si="185"/>
        <v>0</v>
      </c>
      <c r="BU77" s="120">
        <f t="shared" si="185"/>
        <v>0</v>
      </c>
      <c r="BV77" s="120">
        <f t="shared" si="160"/>
        <v>0</v>
      </c>
      <c r="BW77" s="120">
        <f t="shared" si="161"/>
        <v>0</v>
      </c>
      <c r="BX77" s="120">
        <f t="shared" si="162"/>
        <v>0</v>
      </c>
      <c r="BY77" s="120">
        <f t="shared" si="163"/>
        <v>0</v>
      </c>
      <c r="BZ77" s="120">
        <f>0</f>
        <v>0</v>
      </c>
      <c r="CA77" s="120">
        <f t="shared" si="118"/>
        <v>0</v>
      </c>
      <c r="CB77" s="194">
        <f t="shared" si="186"/>
        <v>0</v>
      </c>
      <c r="CC77" s="195">
        <f t="shared" si="186"/>
        <v>0</v>
      </c>
      <c r="CD77" s="196">
        <f t="shared" si="186"/>
        <v>0</v>
      </c>
      <c r="CE77" s="197">
        <f t="shared" si="119"/>
        <v>0</v>
      </c>
      <c r="CF77" s="197">
        <f t="shared" si="120"/>
        <v>0</v>
      </c>
      <c r="CG77" s="119">
        <f t="shared" si="187"/>
        <v>0</v>
      </c>
      <c r="CH77" s="120">
        <f t="shared" si="187"/>
        <v>0</v>
      </c>
      <c r="CI77" s="120">
        <f t="shared" si="166"/>
        <v>0</v>
      </c>
      <c r="CJ77" s="120">
        <f t="shared" si="167"/>
        <v>0</v>
      </c>
      <c r="CK77" s="120">
        <f t="shared" si="168"/>
        <v>0</v>
      </c>
      <c r="CL77" s="120">
        <f t="shared" si="169"/>
        <v>0</v>
      </c>
      <c r="CM77" s="120">
        <f>0</f>
        <v>0</v>
      </c>
      <c r="CN77" s="120">
        <f t="shared" si="121"/>
        <v>0</v>
      </c>
      <c r="CO77" s="194">
        <f t="shared" si="188"/>
        <v>0</v>
      </c>
      <c r="CP77" s="195">
        <f t="shared" si="188"/>
        <v>0</v>
      </c>
      <c r="CQ77" s="196" t="str">
        <f t="shared" si="188"/>
        <v/>
      </c>
      <c r="CR77" s="197" t="str">
        <f t="shared" si="122"/>
        <v/>
      </c>
      <c r="CS77" s="197" t="str">
        <f t="shared" si="123"/>
        <v/>
      </c>
      <c r="CT77" s="119">
        <f t="shared" si="189"/>
        <v>0</v>
      </c>
      <c r="CU77" s="120">
        <f t="shared" si="189"/>
        <v>0</v>
      </c>
      <c r="CV77" s="120" t="str">
        <f t="shared" si="124"/>
        <v/>
      </c>
      <c r="CW77" s="120" t="str">
        <f t="shared" si="125"/>
        <v/>
      </c>
      <c r="CX77" s="120" t="str">
        <f t="shared" si="126"/>
        <v/>
      </c>
      <c r="CY77" s="120" t="str">
        <f t="shared" si="127"/>
        <v/>
      </c>
      <c r="CZ77" s="120">
        <f>0</f>
        <v>0</v>
      </c>
      <c r="DA77" s="120"/>
      <c r="DB77" s="132" t="str">
        <f t="shared" si="172"/>
        <v/>
      </c>
      <c r="DC77" s="133" t="str">
        <f t="shared" si="173"/>
        <v/>
      </c>
    </row>
    <row r="78" spans="1:107">
      <c r="A78" s="199">
        <f t="shared" si="174"/>
        <v>0</v>
      </c>
      <c r="B78" s="194">
        <f t="shared" si="174"/>
        <v>0</v>
      </c>
      <c r="C78" s="195">
        <f t="shared" si="174"/>
        <v>0</v>
      </c>
      <c r="D78" s="196">
        <f t="shared" si="174"/>
        <v>0</v>
      </c>
      <c r="E78" s="197">
        <f t="shared" si="101"/>
        <v>0</v>
      </c>
      <c r="F78" s="197">
        <f t="shared" si="102"/>
        <v>0</v>
      </c>
      <c r="G78" s="119">
        <f t="shared" si="175"/>
        <v>0</v>
      </c>
      <c r="H78" s="120">
        <f t="shared" si="175"/>
        <v>0</v>
      </c>
      <c r="I78" s="120">
        <f t="shared" si="130"/>
        <v>0</v>
      </c>
      <c r="J78" s="120">
        <f t="shared" si="131"/>
        <v>0</v>
      </c>
      <c r="K78" s="120">
        <f t="shared" si="132"/>
        <v>0</v>
      </c>
      <c r="L78" s="120">
        <f t="shared" si="133"/>
        <v>0</v>
      </c>
      <c r="M78" s="120">
        <f>0</f>
        <v>0</v>
      </c>
      <c r="N78" s="121">
        <f t="shared" si="103"/>
        <v>0</v>
      </c>
      <c r="O78" s="194">
        <f t="shared" si="176"/>
        <v>0</v>
      </c>
      <c r="P78" s="195">
        <f t="shared" si="176"/>
        <v>0</v>
      </c>
      <c r="Q78" s="196">
        <f t="shared" si="176"/>
        <v>0</v>
      </c>
      <c r="R78" s="197">
        <f t="shared" si="104"/>
        <v>0</v>
      </c>
      <c r="S78" s="197">
        <f t="shared" si="105"/>
        <v>0</v>
      </c>
      <c r="T78" s="119">
        <f t="shared" si="177"/>
        <v>0</v>
      </c>
      <c r="U78" s="120">
        <f t="shared" si="177"/>
        <v>0</v>
      </c>
      <c r="V78" s="120">
        <f t="shared" si="136"/>
        <v>0</v>
      </c>
      <c r="W78" s="120">
        <f t="shared" si="137"/>
        <v>0</v>
      </c>
      <c r="X78" s="120">
        <f t="shared" si="138"/>
        <v>0</v>
      </c>
      <c r="Y78" s="120">
        <f t="shared" si="139"/>
        <v>0</v>
      </c>
      <c r="Z78" s="120">
        <f>0</f>
        <v>0</v>
      </c>
      <c r="AA78" s="120">
        <f t="shared" si="106"/>
        <v>0</v>
      </c>
      <c r="AB78" s="194">
        <f t="shared" si="178"/>
        <v>0</v>
      </c>
      <c r="AC78" s="195">
        <f t="shared" si="178"/>
        <v>0</v>
      </c>
      <c r="AD78" s="196">
        <f t="shared" si="178"/>
        <v>0</v>
      </c>
      <c r="AE78" s="197">
        <f t="shared" si="107"/>
        <v>0</v>
      </c>
      <c r="AF78" s="197">
        <f t="shared" si="108"/>
        <v>0</v>
      </c>
      <c r="AG78" s="119">
        <f t="shared" si="179"/>
        <v>0</v>
      </c>
      <c r="AH78" s="120">
        <f t="shared" si="179"/>
        <v>0</v>
      </c>
      <c r="AI78" s="120">
        <f t="shared" si="142"/>
        <v>0</v>
      </c>
      <c r="AJ78" s="120">
        <f t="shared" si="143"/>
        <v>0</v>
      </c>
      <c r="AK78" s="120">
        <f t="shared" si="144"/>
        <v>0</v>
      </c>
      <c r="AL78" s="120">
        <f t="shared" si="145"/>
        <v>0</v>
      </c>
      <c r="AM78" s="120">
        <f>0</f>
        <v>0</v>
      </c>
      <c r="AN78" s="120">
        <f t="shared" si="109"/>
        <v>0</v>
      </c>
      <c r="AO78" s="194">
        <f t="shared" si="180"/>
        <v>0</v>
      </c>
      <c r="AP78" s="195">
        <f t="shared" si="180"/>
        <v>0</v>
      </c>
      <c r="AQ78" s="196">
        <f t="shared" si="180"/>
        <v>0</v>
      </c>
      <c r="AR78" s="197">
        <f t="shared" si="110"/>
        <v>0</v>
      </c>
      <c r="AS78" s="197">
        <f t="shared" si="111"/>
        <v>0</v>
      </c>
      <c r="AT78" s="119">
        <f t="shared" si="181"/>
        <v>0</v>
      </c>
      <c r="AU78" s="120">
        <f t="shared" si="181"/>
        <v>0</v>
      </c>
      <c r="AV78" s="120">
        <f t="shared" si="148"/>
        <v>0</v>
      </c>
      <c r="AW78" s="120">
        <f t="shared" si="149"/>
        <v>0</v>
      </c>
      <c r="AX78" s="120">
        <f t="shared" si="150"/>
        <v>0</v>
      </c>
      <c r="AY78" s="120">
        <f t="shared" si="151"/>
        <v>0</v>
      </c>
      <c r="AZ78" s="120">
        <f>0</f>
        <v>0</v>
      </c>
      <c r="BA78" s="120">
        <f t="shared" si="112"/>
        <v>0</v>
      </c>
      <c r="BB78" s="194">
        <f t="shared" si="182"/>
        <v>0</v>
      </c>
      <c r="BC78" s="195">
        <f t="shared" si="182"/>
        <v>0</v>
      </c>
      <c r="BD78" s="196">
        <f t="shared" si="182"/>
        <v>0</v>
      </c>
      <c r="BE78" s="197">
        <f t="shared" si="113"/>
        <v>0</v>
      </c>
      <c r="BF78" s="197">
        <f t="shared" si="114"/>
        <v>0</v>
      </c>
      <c r="BG78" s="119">
        <f t="shared" si="183"/>
        <v>0</v>
      </c>
      <c r="BH78" s="120">
        <f t="shared" si="183"/>
        <v>0</v>
      </c>
      <c r="BI78" s="120">
        <f t="shared" si="154"/>
        <v>0</v>
      </c>
      <c r="BJ78" s="120">
        <f t="shared" si="155"/>
        <v>0</v>
      </c>
      <c r="BK78" s="120">
        <f t="shared" si="156"/>
        <v>0</v>
      </c>
      <c r="BL78" s="120">
        <f t="shared" si="157"/>
        <v>0</v>
      </c>
      <c r="BM78" s="120">
        <f>0</f>
        <v>0</v>
      </c>
      <c r="BN78" s="120">
        <f t="shared" si="115"/>
        <v>0</v>
      </c>
      <c r="BO78" s="194">
        <f t="shared" si="184"/>
        <v>0</v>
      </c>
      <c r="BP78" s="195">
        <f t="shared" si="184"/>
        <v>0</v>
      </c>
      <c r="BQ78" s="196">
        <f t="shared" si="184"/>
        <v>0</v>
      </c>
      <c r="BR78" s="197">
        <f t="shared" si="116"/>
        <v>0</v>
      </c>
      <c r="BS78" s="197">
        <f t="shared" si="117"/>
        <v>0</v>
      </c>
      <c r="BT78" s="119">
        <f t="shared" si="185"/>
        <v>0</v>
      </c>
      <c r="BU78" s="120">
        <f t="shared" si="185"/>
        <v>0</v>
      </c>
      <c r="BV78" s="120">
        <f t="shared" si="160"/>
        <v>0</v>
      </c>
      <c r="BW78" s="120">
        <f t="shared" si="161"/>
        <v>0</v>
      </c>
      <c r="BX78" s="120">
        <f t="shared" si="162"/>
        <v>0</v>
      </c>
      <c r="BY78" s="120">
        <f t="shared" si="163"/>
        <v>0</v>
      </c>
      <c r="BZ78" s="120">
        <f>0</f>
        <v>0</v>
      </c>
      <c r="CA78" s="120">
        <f t="shared" si="118"/>
        <v>0</v>
      </c>
      <c r="CB78" s="194">
        <f t="shared" si="186"/>
        <v>0</v>
      </c>
      <c r="CC78" s="195">
        <f t="shared" si="186"/>
        <v>0</v>
      </c>
      <c r="CD78" s="196">
        <f t="shared" si="186"/>
        <v>0</v>
      </c>
      <c r="CE78" s="197">
        <f t="shared" si="119"/>
        <v>0</v>
      </c>
      <c r="CF78" s="197">
        <f t="shared" si="120"/>
        <v>0</v>
      </c>
      <c r="CG78" s="119">
        <f t="shared" si="187"/>
        <v>0</v>
      </c>
      <c r="CH78" s="120">
        <f t="shared" si="187"/>
        <v>0</v>
      </c>
      <c r="CI78" s="120">
        <f t="shared" si="166"/>
        <v>0</v>
      </c>
      <c r="CJ78" s="120">
        <f t="shared" si="167"/>
        <v>0</v>
      </c>
      <c r="CK78" s="120">
        <f t="shared" si="168"/>
        <v>0</v>
      </c>
      <c r="CL78" s="120">
        <f t="shared" si="169"/>
        <v>0</v>
      </c>
      <c r="CM78" s="120">
        <f>0</f>
        <v>0</v>
      </c>
      <c r="CN78" s="120">
        <f t="shared" si="121"/>
        <v>0</v>
      </c>
      <c r="CO78" s="194">
        <f t="shared" si="188"/>
        <v>0</v>
      </c>
      <c r="CP78" s="195">
        <f t="shared" si="188"/>
        <v>0</v>
      </c>
      <c r="CQ78" s="196" t="str">
        <f t="shared" si="188"/>
        <v/>
      </c>
      <c r="CR78" s="197" t="str">
        <f t="shared" si="122"/>
        <v/>
      </c>
      <c r="CS78" s="197" t="str">
        <f t="shared" si="123"/>
        <v/>
      </c>
      <c r="CT78" s="119">
        <f t="shared" si="189"/>
        <v>0</v>
      </c>
      <c r="CU78" s="120">
        <f t="shared" si="189"/>
        <v>0</v>
      </c>
      <c r="CV78" s="120" t="str">
        <f t="shared" si="124"/>
        <v/>
      </c>
      <c r="CW78" s="120" t="str">
        <f t="shared" si="125"/>
        <v/>
      </c>
      <c r="CX78" s="120" t="str">
        <f t="shared" si="126"/>
        <v/>
      </c>
      <c r="CY78" s="120" t="str">
        <f t="shared" si="127"/>
        <v/>
      </c>
      <c r="CZ78" s="120">
        <f>0</f>
        <v>0</v>
      </c>
      <c r="DA78" s="120"/>
      <c r="DB78" s="132" t="str">
        <f t="shared" si="172"/>
        <v/>
      </c>
      <c r="DC78" s="133" t="str">
        <f t="shared" si="173"/>
        <v/>
      </c>
    </row>
    <row r="79" spans="1:107">
      <c r="A79" s="199">
        <f t="shared" si="174"/>
        <v>0</v>
      </c>
      <c r="B79" s="194">
        <f t="shared" si="174"/>
        <v>0</v>
      </c>
      <c r="C79" s="195">
        <f t="shared" si="174"/>
        <v>0</v>
      </c>
      <c r="D79" s="196">
        <f t="shared" si="174"/>
        <v>0</v>
      </c>
      <c r="E79" s="197">
        <f t="shared" si="101"/>
        <v>0</v>
      </c>
      <c r="F79" s="197">
        <f t="shared" si="102"/>
        <v>0</v>
      </c>
      <c r="G79" s="119">
        <f t="shared" si="175"/>
        <v>0</v>
      </c>
      <c r="H79" s="120">
        <f t="shared" si="175"/>
        <v>0</v>
      </c>
      <c r="I79" s="120">
        <f t="shared" si="130"/>
        <v>0</v>
      </c>
      <c r="J79" s="120">
        <f t="shared" si="131"/>
        <v>0</v>
      </c>
      <c r="K79" s="120">
        <f t="shared" si="132"/>
        <v>0</v>
      </c>
      <c r="L79" s="120">
        <f t="shared" si="133"/>
        <v>0</v>
      </c>
      <c r="M79" s="120">
        <f>0</f>
        <v>0</v>
      </c>
      <c r="N79" s="121">
        <f t="shared" si="103"/>
        <v>0</v>
      </c>
      <c r="O79" s="194">
        <f t="shared" si="176"/>
        <v>0</v>
      </c>
      <c r="P79" s="195">
        <f t="shared" si="176"/>
        <v>0</v>
      </c>
      <c r="Q79" s="196">
        <f t="shared" si="176"/>
        <v>0</v>
      </c>
      <c r="R79" s="197">
        <f t="shared" si="104"/>
        <v>0</v>
      </c>
      <c r="S79" s="197">
        <f t="shared" si="105"/>
        <v>0</v>
      </c>
      <c r="T79" s="119">
        <f t="shared" si="177"/>
        <v>0</v>
      </c>
      <c r="U79" s="120">
        <f t="shared" si="177"/>
        <v>0</v>
      </c>
      <c r="V79" s="120">
        <f t="shared" si="136"/>
        <v>0</v>
      </c>
      <c r="W79" s="120">
        <f t="shared" si="137"/>
        <v>0</v>
      </c>
      <c r="X79" s="120">
        <f t="shared" si="138"/>
        <v>0</v>
      </c>
      <c r="Y79" s="120">
        <f t="shared" si="139"/>
        <v>0</v>
      </c>
      <c r="Z79" s="120">
        <f>0</f>
        <v>0</v>
      </c>
      <c r="AA79" s="120">
        <f t="shared" si="106"/>
        <v>0</v>
      </c>
      <c r="AB79" s="194">
        <f t="shared" si="178"/>
        <v>0</v>
      </c>
      <c r="AC79" s="195">
        <f t="shared" si="178"/>
        <v>0</v>
      </c>
      <c r="AD79" s="196">
        <f t="shared" si="178"/>
        <v>0</v>
      </c>
      <c r="AE79" s="197">
        <f t="shared" si="107"/>
        <v>0</v>
      </c>
      <c r="AF79" s="197">
        <f t="shared" si="108"/>
        <v>0</v>
      </c>
      <c r="AG79" s="119">
        <f t="shared" si="179"/>
        <v>0</v>
      </c>
      <c r="AH79" s="120">
        <f t="shared" si="179"/>
        <v>0</v>
      </c>
      <c r="AI79" s="120">
        <f t="shared" si="142"/>
        <v>0</v>
      </c>
      <c r="AJ79" s="120">
        <f t="shared" si="143"/>
        <v>0</v>
      </c>
      <c r="AK79" s="120">
        <f t="shared" si="144"/>
        <v>0</v>
      </c>
      <c r="AL79" s="120">
        <f t="shared" si="145"/>
        <v>0</v>
      </c>
      <c r="AM79" s="120">
        <f>0</f>
        <v>0</v>
      </c>
      <c r="AN79" s="120">
        <f t="shared" si="109"/>
        <v>0</v>
      </c>
      <c r="AO79" s="194">
        <f t="shared" si="180"/>
        <v>0</v>
      </c>
      <c r="AP79" s="195">
        <f t="shared" si="180"/>
        <v>0</v>
      </c>
      <c r="AQ79" s="196">
        <f t="shared" si="180"/>
        <v>0</v>
      </c>
      <c r="AR79" s="197">
        <f t="shared" si="110"/>
        <v>0</v>
      </c>
      <c r="AS79" s="197">
        <f t="shared" si="111"/>
        <v>0</v>
      </c>
      <c r="AT79" s="119">
        <f t="shared" si="181"/>
        <v>0</v>
      </c>
      <c r="AU79" s="120">
        <f t="shared" si="181"/>
        <v>0</v>
      </c>
      <c r="AV79" s="120">
        <f t="shared" si="148"/>
        <v>0</v>
      </c>
      <c r="AW79" s="120">
        <f t="shared" si="149"/>
        <v>0</v>
      </c>
      <c r="AX79" s="120">
        <f t="shared" si="150"/>
        <v>0</v>
      </c>
      <c r="AY79" s="120">
        <f t="shared" si="151"/>
        <v>0</v>
      </c>
      <c r="AZ79" s="120">
        <f>0</f>
        <v>0</v>
      </c>
      <c r="BA79" s="120">
        <f t="shared" si="112"/>
        <v>0</v>
      </c>
      <c r="BB79" s="194">
        <f t="shared" si="182"/>
        <v>0</v>
      </c>
      <c r="BC79" s="195">
        <f t="shared" si="182"/>
        <v>0</v>
      </c>
      <c r="BD79" s="196">
        <f t="shared" si="182"/>
        <v>0</v>
      </c>
      <c r="BE79" s="197">
        <f t="shared" si="113"/>
        <v>0</v>
      </c>
      <c r="BF79" s="197">
        <f t="shared" si="114"/>
        <v>0</v>
      </c>
      <c r="BG79" s="119">
        <f t="shared" si="183"/>
        <v>0</v>
      </c>
      <c r="BH79" s="120">
        <f t="shared" si="183"/>
        <v>0</v>
      </c>
      <c r="BI79" s="120">
        <f t="shared" si="154"/>
        <v>0</v>
      </c>
      <c r="BJ79" s="120">
        <f t="shared" si="155"/>
        <v>0</v>
      </c>
      <c r="BK79" s="120">
        <f t="shared" si="156"/>
        <v>0</v>
      </c>
      <c r="BL79" s="120">
        <f t="shared" si="157"/>
        <v>0</v>
      </c>
      <c r="BM79" s="120">
        <f>0</f>
        <v>0</v>
      </c>
      <c r="BN79" s="120">
        <f t="shared" si="115"/>
        <v>0</v>
      </c>
      <c r="BO79" s="194">
        <f t="shared" si="184"/>
        <v>0</v>
      </c>
      <c r="BP79" s="195">
        <f t="shared" si="184"/>
        <v>0</v>
      </c>
      <c r="BQ79" s="196">
        <f t="shared" si="184"/>
        <v>0</v>
      </c>
      <c r="BR79" s="197">
        <f t="shared" si="116"/>
        <v>0</v>
      </c>
      <c r="BS79" s="197">
        <f t="shared" si="117"/>
        <v>0</v>
      </c>
      <c r="BT79" s="119">
        <f t="shared" si="185"/>
        <v>0</v>
      </c>
      <c r="BU79" s="120">
        <f t="shared" si="185"/>
        <v>0</v>
      </c>
      <c r="BV79" s="120">
        <f t="shared" si="160"/>
        <v>0</v>
      </c>
      <c r="BW79" s="120">
        <f t="shared" si="161"/>
        <v>0</v>
      </c>
      <c r="BX79" s="120">
        <f t="shared" si="162"/>
        <v>0</v>
      </c>
      <c r="BY79" s="120">
        <f t="shared" si="163"/>
        <v>0</v>
      </c>
      <c r="BZ79" s="120">
        <f>0</f>
        <v>0</v>
      </c>
      <c r="CA79" s="120">
        <f t="shared" si="118"/>
        <v>0</v>
      </c>
      <c r="CB79" s="194">
        <f t="shared" si="186"/>
        <v>0</v>
      </c>
      <c r="CC79" s="195">
        <f t="shared" si="186"/>
        <v>0</v>
      </c>
      <c r="CD79" s="196">
        <f t="shared" si="186"/>
        <v>0</v>
      </c>
      <c r="CE79" s="197">
        <f t="shared" si="119"/>
        <v>0</v>
      </c>
      <c r="CF79" s="197">
        <f t="shared" si="120"/>
        <v>0</v>
      </c>
      <c r="CG79" s="119">
        <f t="shared" si="187"/>
        <v>0</v>
      </c>
      <c r="CH79" s="120">
        <f t="shared" si="187"/>
        <v>0</v>
      </c>
      <c r="CI79" s="120">
        <f t="shared" si="166"/>
        <v>0</v>
      </c>
      <c r="CJ79" s="120">
        <f t="shared" si="167"/>
        <v>0</v>
      </c>
      <c r="CK79" s="120">
        <f t="shared" si="168"/>
        <v>0</v>
      </c>
      <c r="CL79" s="120">
        <f t="shared" si="169"/>
        <v>0</v>
      </c>
      <c r="CM79" s="120">
        <f>0</f>
        <v>0</v>
      </c>
      <c r="CN79" s="120">
        <f t="shared" si="121"/>
        <v>0</v>
      </c>
      <c r="CO79" s="194">
        <f t="shared" si="188"/>
        <v>0</v>
      </c>
      <c r="CP79" s="195">
        <f t="shared" si="188"/>
        <v>0</v>
      </c>
      <c r="CQ79" s="196" t="str">
        <f t="shared" si="188"/>
        <v/>
      </c>
      <c r="CR79" s="197" t="str">
        <f t="shared" si="122"/>
        <v/>
      </c>
      <c r="CS79" s="197" t="str">
        <f t="shared" si="123"/>
        <v/>
      </c>
      <c r="CT79" s="119">
        <f t="shared" si="189"/>
        <v>0</v>
      </c>
      <c r="CU79" s="120">
        <f t="shared" si="189"/>
        <v>0</v>
      </c>
      <c r="CV79" s="120" t="str">
        <f t="shared" si="124"/>
        <v/>
      </c>
      <c r="CW79" s="120" t="str">
        <f t="shared" si="125"/>
        <v/>
      </c>
      <c r="CX79" s="120" t="str">
        <f t="shared" si="126"/>
        <v/>
      </c>
      <c r="CY79" s="120" t="str">
        <f t="shared" si="127"/>
        <v/>
      </c>
      <c r="CZ79" s="120">
        <f>0</f>
        <v>0</v>
      </c>
      <c r="DA79" s="120"/>
      <c r="DB79" s="132" t="str">
        <f t="shared" si="172"/>
        <v/>
      </c>
      <c r="DC79" s="133" t="str">
        <f t="shared" si="173"/>
        <v/>
      </c>
    </row>
    <row r="80" spans="1:107">
      <c r="A80" s="199">
        <f t="shared" si="174"/>
        <v>0</v>
      </c>
      <c r="B80" s="194">
        <f t="shared" si="174"/>
        <v>0</v>
      </c>
      <c r="C80" s="195">
        <f t="shared" si="174"/>
        <v>0</v>
      </c>
      <c r="D80" s="196">
        <f t="shared" si="174"/>
        <v>0</v>
      </c>
      <c r="E80" s="197">
        <f t="shared" si="101"/>
        <v>0</v>
      </c>
      <c r="F80" s="197">
        <f t="shared" si="102"/>
        <v>0</v>
      </c>
      <c r="G80" s="119">
        <f t="shared" si="175"/>
        <v>0</v>
      </c>
      <c r="H80" s="120">
        <f t="shared" si="175"/>
        <v>0</v>
      </c>
      <c r="I80" s="120">
        <f t="shared" si="130"/>
        <v>0</v>
      </c>
      <c r="J80" s="120">
        <f t="shared" si="131"/>
        <v>0</v>
      </c>
      <c r="K80" s="120">
        <f t="shared" si="132"/>
        <v>0</v>
      </c>
      <c r="L80" s="120">
        <f t="shared" si="133"/>
        <v>0</v>
      </c>
      <c r="M80" s="120">
        <f>0</f>
        <v>0</v>
      </c>
      <c r="N80" s="121">
        <f t="shared" si="103"/>
        <v>0</v>
      </c>
      <c r="O80" s="194">
        <f t="shared" si="176"/>
        <v>0</v>
      </c>
      <c r="P80" s="195">
        <f t="shared" si="176"/>
        <v>0</v>
      </c>
      <c r="Q80" s="196">
        <f t="shared" si="176"/>
        <v>0</v>
      </c>
      <c r="R80" s="197">
        <f t="shared" si="104"/>
        <v>0</v>
      </c>
      <c r="S80" s="197">
        <f t="shared" si="105"/>
        <v>0</v>
      </c>
      <c r="T80" s="119">
        <f t="shared" si="177"/>
        <v>0</v>
      </c>
      <c r="U80" s="120">
        <f t="shared" si="177"/>
        <v>0</v>
      </c>
      <c r="V80" s="120">
        <f t="shared" si="136"/>
        <v>0</v>
      </c>
      <c r="W80" s="120">
        <f t="shared" si="137"/>
        <v>0</v>
      </c>
      <c r="X80" s="120">
        <f t="shared" si="138"/>
        <v>0</v>
      </c>
      <c r="Y80" s="120">
        <f t="shared" si="139"/>
        <v>0</v>
      </c>
      <c r="Z80" s="120">
        <f>0</f>
        <v>0</v>
      </c>
      <c r="AA80" s="120">
        <f t="shared" si="106"/>
        <v>0</v>
      </c>
      <c r="AB80" s="194">
        <f t="shared" si="178"/>
        <v>0</v>
      </c>
      <c r="AC80" s="195">
        <f t="shared" si="178"/>
        <v>0</v>
      </c>
      <c r="AD80" s="196">
        <f t="shared" si="178"/>
        <v>0</v>
      </c>
      <c r="AE80" s="197">
        <f t="shared" si="107"/>
        <v>0</v>
      </c>
      <c r="AF80" s="197">
        <f t="shared" si="108"/>
        <v>0</v>
      </c>
      <c r="AG80" s="119">
        <f t="shared" si="179"/>
        <v>0</v>
      </c>
      <c r="AH80" s="120">
        <f t="shared" si="179"/>
        <v>0</v>
      </c>
      <c r="AI80" s="120">
        <f t="shared" si="142"/>
        <v>0</v>
      </c>
      <c r="AJ80" s="120">
        <f t="shared" si="143"/>
        <v>0</v>
      </c>
      <c r="AK80" s="120">
        <f t="shared" si="144"/>
        <v>0</v>
      </c>
      <c r="AL80" s="120">
        <f t="shared" si="145"/>
        <v>0</v>
      </c>
      <c r="AM80" s="120">
        <f>0</f>
        <v>0</v>
      </c>
      <c r="AN80" s="120">
        <f t="shared" si="109"/>
        <v>0</v>
      </c>
      <c r="AO80" s="194">
        <f t="shared" si="180"/>
        <v>0</v>
      </c>
      <c r="AP80" s="195">
        <f t="shared" si="180"/>
        <v>0</v>
      </c>
      <c r="AQ80" s="196">
        <f t="shared" si="180"/>
        <v>0</v>
      </c>
      <c r="AR80" s="197">
        <f t="shared" si="110"/>
        <v>0</v>
      </c>
      <c r="AS80" s="197">
        <f t="shared" si="111"/>
        <v>0</v>
      </c>
      <c r="AT80" s="119">
        <f t="shared" si="181"/>
        <v>0</v>
      </c>
      <c r="AU80" s="120">
        <f t="shared" si="181"/>
        <v>0</v>
      </c>
      <c r="AV80" s="120">
        <f t="shared" si="148"/>
        <v>0</v>
      </c>
      <c r="AW80" s="120">
        <f t="shared" si="149"/>
        <v>0</v>
      </c>
      <c r="AX80" s="120">
        <f t="shared" si="150"/>
        <v>0</v>
      </c>
      <c r="AY80" s="120">
        <f t="shared" si="151"/>
        <v>0</v>
      </c>
      <c r="AZ80" s="120">
        <f>0</f>
        <v>0</v>
      </c>
      <c r="BA80" s="120">
        <f t="shared" si="112"/>
        <v>0</v>
      </c>
      <c r="BB80" s="194">
        <f t="shared" si="182"/>
        <v>0</v>
      </c>
      <c r="BC80" s="195">
        <f t="shared" si="182"/>
        <v>0</v>
      </c>
      <c r="BD80" s="196">
        <f t="shared" si="182"/>
        <v>0</v>
      </c>
      <c r="BE80" s="197">
        <f t="shared" si="113"/>
        <v>0</v>
      </c>
      <c r="BF80" s="197">
        <f t="shared" si="114"/>
        <v>0</v>
      </c>
      <c r="BG80" s="119">
        <f t="shared" si="183"/>
        <v>0</v>
      </c>
      <c r="BH80" s="120">
        <f t="shared" si="183"/>
        <v>0</v>
      </c>
      <c r="BI80" s="120">
        <f t="shared" si="154"/>
        <v>0</v>
      </c>
      <c r="BJ80" s="120">
        <f t="shared" si="155"/>
        <v>0</v>
      </c>
      <c r="BK80" s="120">
        <f t="shared" si="156"/>
        <v>0</v>
      </c>
      <c r="BL80" s="120">
        <f t="shared" si="157"/>
        <v>0</v>
      </c>
      <c r="BM80" s="120">
        <f>0</f>
        <v>0</v>
      </c>
      <c r="BN80" s="120">
        <f t="shared" si="115"/>
        <v>0</v>
      </c>
      <c r="BO80" s="194">
        <f t="shared" si="184"/>
        <v>0</v>
      </c>
      <c r="BP80" s="195">
        <f t="shared" si="184"/>
        <v>0</v>
      </c>
      <c r="BQ80" s="196">
        <f t="shared" si="184"/>
        <v>0</v>
      </c>
      <c r="BR80" s="197">
        <f t="shared" si="116"/>
        <v>0</v>
      </c>
      <c r="BS80" s="197">
        <f t="shared" si="117"/>
        <v>0</v>
      </c>
      <c r="BT80" s="119">
        <f t="shared" si="185"/>
        <v>0</v>
      </c>
      <c r="BU80" s="120">
        <f t="shared" si="185"/>
        <v>0</v>
      </c>
      <c r="BV80" s="120">
        <f t="shared" si="160"/>
        <v>0</v>
      </c>
      <c r="BW80" s="120">
        <f t="shared" si="161"/>
        <v>0</v>
      </c>
      <c r="BX80" s="120">
        <f t="shared" si="162"/>
        <v>0</v>
      </c>
      <c r="BY80" s="120">
        <f t="shared" si="163"/>
        <v>0</v>
      </c>
      <c r="BZ80" s="120">
        <f>0</f>
        <v>0</v>
      </c>
      <c r="CA80" s="120">
        <f t="shared" si="118"/>
        <v>0</v>
      </c>
      <c r="CB80" s="194">
        <f t="shared" si="186"/>
        <v>0</v>
      </c>
      <c r="CC80" s="195">
        <f t="shared" si="186"/>
        <v>0</v>
      </c>
      <c r="CD80" s="196">
        <f t="shared" si="186"/>
        <v>0</v>
      </c>
      <c r="CE80" s="197">
        <f t="shared" si="119"/>
        <v>0</v>
      </c>
      <c r="CF80" s="197">
        <f t="shared" si="120"/>
        <v>0</v>
      </c>
      <c r="CG80" s="119">
        <f t="shared" si="187"/>
        <v>0</v>
      </c>
      <c r="CH80" s="120">
        <f t="shared" si="187"/>
        <v>0</v>
      </c>
      <c r="CI80" s="120">
        <f t="shared" si="166"/>
        <v>0</v>
      </c>
      <c r="CJ80" s="120">
        <f t="shared" si="167"/>
        <v>0</v>
      </c>
      <c r="CK80" s="120">
        <f t="shared" si="168"/>
        <v>0</v>
      </c>
      <c r="CL80" s="120">
        <f t="shared" si="169"/>
        <v>0</v>
      </c>
      <c r="CM80" s="120">
        <f>0</f>
        <v>0</v>
      </c>
      <c r="CN80" s="120">
        <f t="shared" si="121"/>
        <v>0</v>
      </c>
      <c r="CO80" s="194">
        <f t="shared" si="188"/>
        <v>0</v>
      </c>
      <c r="CP80" s="195">
        <f t="shared" si="188"/>
        <v>0</v>
      </c>
      <c r="CQ80" s="196" t="str">
        <f t="shared" si="188"/>
        <v/>
      </c>
      <c r="CR80" s="197" t="str">
        <f t="shared" si="122"/>
        <v/>
      </c>
      <c r="CS80" s="197" t="str">
        <f t="shared" si="123"/>
        <v/>
      </c>
      <c r="CT80" s="119">
        <f t="shared" si="189"/>
        <v>0</v>
      </c>
      <c r="CU80" s="120">
        <f t="shared" si="189"/>
        <v>0</v>
      </c>
      <c r="CV80" s="120" t="str">
        <f t="shared" si="124"/>
        <v/>
      </c>
      <c r="CW80" s="120" t="str">
        <f t="shared" si="125"/>
        <v/>
      </c>
      <c r="CX80" s="120" t="str">
        <f t="shared" si="126"/>
        <v/>
      </c>
      <c r="CY80" s="120" t="str">
        <f t="shared" si="127"/>
        <v/>
      </c>
      <c r="CZ80" s="120">
        <f>0</f>
        <v>0</v>
      </c>
      <c r="DA80" s="120"/>
      <c r="DB80" s="132" t="str">
        <f t="shared" si="172"/>
        <v/>
      </c>
      <c r="DC80" s="133" t="str">
        <f t="shared" si="173"/>
        <v/>
      </c>
    </row>
    <row r="81" spans="1:108">
      <c r="A81" s="199">
        <f t="shared" si="174"/>
        <v>0</v>
      </c>
      <c r="B81" s="194">
        <f t="shared" si="174"/>
        <v>0</v>
      </c>
      <c r="C81" s="195">
        <f t="shared" si="174"/>
        <v>0</v>
      </c>
      <c r="D81" s="196">
        <f t="shared" si="174"/>
        <v>0</v>
      </c>
      <c r="E81" s="197">
        <f t="shared" si="101"/>
        <v>0</v>
      </c>
      <c r="F81" s="197">
        <f t="shared" si="102"/>
        <v>0</v>
      </c>
      <c r="G81" s="119">
        <f t="shared" si="175"/>
        <v>0</v>
      </c>
      <c r="H81" s="120">
        <f t="shared" si="175"/>
        <v>0</v>
      </c>
      <c r="I81" s="120">
        <f t="shared" si="130"/>
        <v>0</v>
      </c>
      <c r="J81" s="120">
        <f t="shared" si="131"/>
        <v>0</v>
      </c>
      <c r="K81" s="120">
        <f t="shared" si="132"/>
        <v>0</v>
      </c>
      <c r="L81" s="120">
        <f t="shared" si="133"/>
        <v>0</v>
      </c>
      <c r="M81" s="120">
        <f>0</f>
        <v>0</v>
      </c>
      <c r="N81" s="121">
        <f t="shared" si="103"/>
        <v>0</v>
      </c>
      <c r="O81" s="194">
        <f t="shared" si="176"/>
        <v>0</v>
      </c>
      <c r="P81" s="195">
        <f t="shared" si="176"/>
        <v>0</v>
      </c>
      <c r="Q81" s="196">
        <f t="shared" si="176"/>
        <v>0</v>
      </c>
      <c r="R81" s="197">
        <f t="shared" si="104"/>
        <v>0</v>
      </c>
      <c r="S81" s="197">
        <f t="shared" si="105"/>
        <v>0</v>
      </c>
      <c r="T81" s="119">
        <f t="shared" si="177"/>
        <v>0</v>
      </c>
      <c r="U81" s="120">
        <f t="shared" si="177"/>
        <v>0</v>
      </c>
      <c r="V81" s="120">
        <f t="shared" si="136"/>
        <v>0</v>
      </c>
      <c r="W81" s="120">
        <f t="shared" si="137"/>
        <v>0</v>
      </c>
      <c r="X81" s="120">
        <f t="shared" si="138"/>
        <v>0</v>
      </c>
      <c r="Y81" s="120">
        <f t="shared" si="139"/>
        <v>0</v>
      </c>
      <c r="Z81" s="120">
        <f>0</f>
        <v>0</v>
      </c>
      <c r="AA81" s="120">
        <f t="shared" si="106"/>
        <v>0</v>
      </c>
      <c r="AB81" s="194">
        <f t="shared" si="178"/>
        <v>0</v>
      </c>
      <c r="AC81" s="195">
        <f t="shared" si="178"/>
        <v>0</v>
      </c>
      <c r="AD81" s="196">
        <f t="shared" si="178"/>
        <v>0</v>
      </c>
      <c r="AE81" s="197">
        <f t="shared" si="107"/>
        <v>0</v>
      </c>
      <c r="AF81" s="197">
        <f t="shared" si="108"/>
        <v>0</v>
      </c>
      <c r="AG81" s="119">
        <f t="shared" si="179"/>
        <v>0</v>
      </c>
      <c r="AH81" s="120">
        <f t="shared" si="179"/>
        <v>0</v>
      </c>
      <c r="AI81" s="120">
        <f t="shared" si="142"/>
        <v>0</v>
      </c>
      <c r="AJ81" s="120">
        <f t="shared" si="143"/>
        <v>0</v>
      </c>
      <c r="AK81" s="120">
        <f t="shared" si="144"/>
        <v>0</v>
      </c>
      <c r="AL81" s="120">
        <f t="shared" si="145"/>
        <v>0</v>
      </c>
      <c r="AM81" s="120">
        <f>0</f>
        <v>0</v>
      </c>
      <c r="AN81" s="120">
        <f t="shared" si="109"/>
        <v>0</v>
      </c>
      <c r="AO81" s="194">
        <f t="shared" si="180"/>
        <v>0</v>
      </c>
      <c r="AP81" s="195">
        <f t="shared" si="180"/>
        <v>0</v>
      </c>
      <c r="AQ81" s="196">
        <f t="shared" si="180"/>
        <v>0</v>
      </c>
      <c r="AR81" s="197">
        <f t="shared" si="110"/>
        <v>0</v>
      </c>
      <c r="AS81" s="197">
        <f t="shared" si="111"/>
        <v>0</v>
      </c>
      <c r="AT81" s="119">
        <f t="shared" si="181"/>
        <v>0</v>
      </c>
      <c r="AU81" s="120">
        <f t="shared" si="181"/>
        <v>0</v>
      </c>
      <c r="AV81" s="120">
        <f t="shared" si="148"/>
        <v>0</v>
      </c>
      <c r="AW81" s="120">
        <f t="shared" si="149"/>
        <v>0</v>
      </c>
      <c r="AX81" s="120">
        <f t="shared" si="150"/>
        <v>0</v>
      </c>
      <c r="AY81" s="120">
        <f t="shared" si="151"/>
        <v>0</v>
      </c>
      <c r="AZ81" s="120">
        <f>0</f>
        <v>0</v>
      </c>
      <c r="BA81" s="120">
        <f t="shared" si="112"/>
        <v>0</v>
      </c>
      <c r="BB81" s="194">
        <f t="shared" si="182"/>
        <v>0</v>
      </c>
      <c r="BC81" s="195">
        <f t="shared" si="182"/>
        <v>0</v>
      </c>
      <c r="BD81" s="196">
        <f t="shared" si="182"/>
        <v>0</v>
      </c>
      <c r="BE81" s="197">
        <f t="shared" si="113"/>
        <v>0</v>
      </c>
      <c r="BF81" s="197">
        <f t="shared" si="114"/>
        <v>0</v>
      </c>
      <c r="BG81" s="119">
        <f t="shared" si="183"/>
        <v>0</v>
      </c>
      <c r="BH81" s="120">
        <f t="shared" si="183"/>
        <v>0</v>
      </c>
      <c r="BI81" s="120">
        <f t="shared" si="154"/>
        <v>0</v>
      </c>
      <c r="BJ81" s="120">
        <f t="shared" si="155"/>
        <v>0</v>
      </c>
      <c r="BK81" s="120">
        <f t="shared" si="156"/>
        <v>0</v>
      </c>
      <c r="BL81" s="120">
        <f t="shared" si="157"/>
        <v>0</v>
      </c>
      <c r="BM81" s="120">
        <f>0</f>
        <v>0</v>
      </c>
      <c r="BN81" s="120">
        <f t="shared" si="115"/>
        <v>0</v>
      </c>
      <c r="BO81" s="194">
        <f t="shared" si="184"/>
        <v>0</v>
      </c>
      <c r="BP81" s="195">
        <f t="shared" si="184"/>
        <v>0</v>
      </c>
      <c r="BQ81" s="196">
        <f t="shared" si="184"/>
        <v>0</v>
      </c>
      <c r="BR81" s="197">
        <f t="shared" si="116"/>
        <v>0</v>
      </c>
      <c r="BS81" s="197">
        <f t="shared" si="117"/>
        <v>0</v>
      </c>
      <c r="BT81" s="119">
        <f t="shared" si="185"/>
        <v>0</v>
      </c>
      <c r="BU81" s="120">
        <f t="shared" si="185"/>
        <v>0</v>
      </c>
      <c r="BV81" s="120">
        <f t="shared" si="160"/>
        <v>0</v>
      </c>
      <c r="BW81" s="120">
        <f t="shared" si="161"/>
        <v>0</v>
      </c>
      <c r="BX81" s="120">
        <f t="shared" si="162"/>
        <v>0</v>
      </c>
      <c r="BY81" s="120">
        <f t="shared" si="163"/>
        <v>0</v>
      </c>
      <c r="BZ81" s="120">
        <f>0</f>
        <v>0</v>
      </c>
      <c r="CA81" s="120">
        <f t="shared" si="118"/>
        <v>0</v>
      </c>
      <c r="CB81" s="194">
        <f t="shared" si="186"/>
        <v>0</v>
      </c>
      <c r="CC81" s="195">
        <f t="shared" si="186"/>
        <v>0</v>
      </c>
      <c r="CD81" s="196">
        <f t="shared" si="186"/>
        <v>0</v>
      </c>
      <c r="CE81" s="197">
        <f t="shared" si="119"/>
        <v>0</v>
      </c>
      <c r="CF81" s="197">
        <f t="shared" si="120"/>
        <v>0</v>
      </c>
      <c r="CG81" s="119">
        <f t="shared" si="187"/>
        <v>0</v>
      </c>
      <c r="CH81" s="120">
        <f t="shared" si="187"/>
        <v>0</v>
      </c>
      <c r="CI81" s="120">
        <f t="shared" si="166"/>
        <v>0</v>
      </c>
      <c r="CJ81" s="120">
        <f t="shared" si="167"/>
        <v>0</v>
      </c>
      <c r="CK81" s="120">
        <f t="shared" si="168"/>
        <v>0</v>
      </c>
      <c r="CL81" s="120">
        <f t="shared" si="169"/>
        <v>0</v>
      </c>
      <c r="CM81" s="120">
        <f>0</f>
        <v>0</v>
      </c>
      <c r="CN81" s="120">
        <f t="shared" si="121"/>
        <v>0</v>
      </c>
      <c r="CO81" s="194">
        <f t="shared" si="188"/>
        <v>0</v>
      </c>
      <c r="CP81" s="195">
        <f t="shared" si="188"/>
        <v>0</v>
      </c>
      <c r="CQ81" s="196" t="str">
        <f t="shared" si="188"/>
        <v/>
      </c>
      <c r="CR81" s="197" t="str">
        <f t="shared" si="122"/>
        <v/>
      </c>
      <c r="CS81" s="197" t="str">
        <f t="shared" si="123"/>
        <v/>
      </c>
      <c r="CT81" s="119">
        <f t="shared" si="189"/>
        <v>0</v>
      </c>
      <c r="CU81" s="120">
        <f t="shared" si="189"/>
        <v>0</v>
      </c>
      <c r="CV81" s="120" t="str">
        <f t="shared" si="124"/>
        <v/>
      </c>
      <c r="CW81" s="120" t="str">
        <f t="shared" si="125"/>
        <v/>
      </c>
      <c r="CX81" s="120" t="str">
        <f t="shared" si="126"/>
        <v/>
      </c>
      <c r="CY81" s="120" t="str">
        <f t="shared" si="127"/>
        <v/>
      </c>
      <c r="CZ81" s="120">
        <f>0</f>
        <v>0</v>
      </c>
      <c r="DA81" s="120"/>
      <c r="DB81" s="132" t="str">
        <f t="shared" si="172"/>
        <v/>
      </c>
      <c r="DC81" s="133" t="str">
        <f t="shared" si="173"/>
        <v/>
      </c>
    </row>
    <row r="82" spans="1:108">
      <c r="A82" s="199">
        <f t="shared" si="174"/>
        <v>0</v>
      </c>
      <c r="B82" s="194">
        <f t="shared" si="174"/>
        <v>0</v>
      </c>
      <c r="C82" s="195">
        <f t="shared" si="174"/>
        <v>0</v>
      </c>
      <c r="D82" s="196">
        <f t="shared" si="174"/>
        <v>0</v>
      </c>
      <c r="E82" s="197">
        <f t="shared" si="101"/>
        <v>0</v>
      </c>
      <c r="F82" s="197">
        <f t="shared" si="102"/>
        <v>0</v>
      </c>
      <c r="G82" s="119">
        <f t="shared" si="175"/>
        <v>0</v>
      </c>
      <c r="H82" s="120">
        <f t="shared" si="175"/>
        <v>0</v>
      </c>
      <c r="I82" s="120">
        <f t="shared" si="130"/>
        <v>0</v>
      </c>
      <c r="J82" s="120">
        <f t="shared" si="131"/>
        <v>0</v>
      </c>
      <c r="K82" s="120">
        <f t="shared" si="132"/>
        <v>0</v>
      </c>
      <c r="L82" s="120">
        <f t="shared" si="133"/>
        <v>0</v>
      </c>
      <c r="M82" s="120">
        <f>0</f>
        <v>0</v>
      </c>
      <c r="N82" s="121">
        <f t="shared" si="103"/>
        <v>0</v>
      </c>
      <c r="O82" s="194">
        <f t="shared" si="176"/>
        <v>0</v>
      </c>
      <c r="P82" s="195">
        <f t="shared" si="176"/>
        <v>0</v>
      </c>
      <c r="Q82" s="196">
        <f t="shared" si="176"/>
        <v>0</v>
      </c>
      <c r="R82" s="197">
        <f t="shared" si="104"/>
        <v>0</v>
      </c>
      <c r="S82" s="197">
        <f t="shared" si="105"/>
        <v>0</v>
      </c>
      <c r="T82" s="119">
        <f t="shared" si="177"/>
        <v>0</v>
      </c>
      <c r="U82" s="120">
        <f t="shared" si="177"/>
        <v>0</v>
      </c>
      <c r="V82" s="120">
        <f t="shared" si="136"/>
        <v>0</v>
      </c>
      <c r="W82" s="120">
        <f t="shared" si="137"/>
        <v>0</v>
      </c>
      <c r="X82" s="120">
        <f t="shared" si="138"/>
        <v>0</v>
      </c>
      <c r="Y82" s="120">
        <f t="shared" si="139"/>
        <v>0</v>
      </c>
      <c r="Z82" s="120">
        <f>0</f>
        <v>0</v>
      </c>
      <c r="AA82" s="120">
        <f t="shared" si="106"/>
        <v>0</v>
      </c>
      <c r="AB82" s="194">
        <f t="shared" si="178"/>
        <v>0</v>
      </c>
      <c r="AC82" s="195">
        <f t="shared" si="178"/>
        <v>0</v>
      </c>
      <c r="AD82" s="196">
        <f t="shared" si="178"/>
        <v>0</v>
      </c>
      <c r="AE82" s="197">
        <f t="shared" si="107"/>
        <v>0</v>
      </c>
      <c r="AF82" s="197">
        <f t="shared" si="108"/>
        <v>0</v>
      </c>
      <c r="AG82" s="119">
        <f t="shared" si="179"/>
        <v>0</v>
      </c>
      <c r="AH82" s="120">
        <f t="shared" si="179"/>
        <v>0</v>
      </c>
      <c r="AI82" s="120">
        <f t="shared" si="142"/>
        <v>0</v>
      </c>
      <c r="AJ82" s="120">
        <f t="shared" si="143"/>
        <v>0</v>
      </c>
      <c r="AK82" s="120">
        <f t="shared" si="144"/>
        <v>0</v>
      </c>
      <c r="AL82" s="120">
        <f t="shared" si="145"/>
        <v>0</v>
      </c>
      <c r="AM82" s="120">
        <f>0</f>
        <v>0</v>
      </c>
      <c r="AN82" s="120">
        <f t="shared" si="109"/>
        <v>0</v>
      </c>
      <c r="AO82" s="194">
        <f t="shared" si="180"/>
        <v>0</v>
      </c>
      <c r="AP82" s="195">
        <f t="shared" si="180"/>
        <v>0</v>
      </c>
      <c r="AQ82" s="196">
        <f t="shared" si="180"/>
        <v>0</v>
      </c>
      <c r="AR82" s="197">
        <f t="shared" si="110"/>
        <v>0</v>
      </c>
      <c r="AS82" s="197">
        <f t="shared" si="111"/>
        <v>0</v>
      </c>
      <c r="AT82" s="119">
        <f t="shared" si="181"/>
        <v>0</v>
      </c>
      <c r="AU82" s="120">
        <f t="shared" si="181"/>
        <v>0</v>
      </c>
      <c r="AV82" s="120">
        <f t="shared" si="148"/>
        <v>0</v>
      </c>
      <c r="AW82" s="120">
        <f t="shared" si="149"/>
        <v>0</v>
      </c>
      <c r="AX82" s="120">
        <f t="shared" si="150"/>
        <v>0</v>
      </c>
      <c r="AY82" s="120">
        <f t="shared" si="151"/>
        <v>0</v>
      </c>
      <c r="AZ82" s="120">
        <f>0</f>
        <v>0</v>
      </c>
      <c r="BA82" s="120">
        <f t="shared" si="112"/>
        <v>0</v>
      </c>
      <c r="BB82" s="194">
        <f t="shared" si="182"/>
        <v>0</v>
      </c>
      <c r="BC82" s="195">
        <f t="shared" si="182"/>
        <v>0</v>
      </c>
      <c r="BD82" s="196">
        <f t="shared" si="182"/>
        <v>0</v>
      </c>
      <c r="BE82" s="197">
        <f t="shared" si="113"/>
        <v>0</v>
      </c>
      <c r="BF82" s="197">
        <f t="shared" si="114"/>
        <v>0</v>
      </c>
      <c r="BG82" s="119">
        <f t="shared" si="183"/>
        <v>0</v>
      </c>
      <c r="BH82" s="120">
        <f t="shared" si="183"/>
        <v>0</v>
      </c>
      <c r="BI82" s="120">
        <f t="shared" si="154"/>
        <v>0</v>
      </c>
      <c r="BJ82" s="120">
        <f t="shared" si="155"/>
        <v>0</v>
      </c>
      <c r="BK82" s="120">
        <f t="shared" si="156"/>
        <v>0</v>
      </c>
      <c r="BL82" s="120">
        <f t="shared" si="157"/>
        <v>0</v>
      </c>
      <c r="BM82" s="120">
        <f>0</f>
        <v>0</v>
      </c>
      <c r="BN82" s="120">
        <f t="shared" si="115"/>
        <v>0</v>
      </c>
      <c r="BO82" s="194">
        <f t="shared" si="184"/>
        <v>0</v>
      </c>
      <c r="BP82" s="195">
        <f t="shared" si="184"/>
        <v>0</v>
      </c>
      <c r="BQ82" s="196">
        <f t="shared" si="184"/>
        <v>0</v>
      </c>
      <c r="BR82" s="197">
        <f t="shared" si="116"/>
        <v>0</v>
      </c>
      <c r="BS82" s="197">
        <f t="shared" si="117"/>
        <v>0</v>
      </c>
      <c r="BT82" s="119">
        <f t="shared" si="185"/>
        <v>0</v>
      </c>
      <c r="BU82" s="120">
        <f t="shared" si="185"/>
        <v>0</v>
      </c>
      <c r="BV82" s="120">
        <f t="shared" si="160"/>
        <v>0</v>
      </c>
      <c r="BW82" s="120">
        <f t="shared" si="161"/>
        <v>0</v>
      </c>
      <c r="BX82" s="120">
        <f t="shared" si="162"/>
        <v>0</v>
      </c>
      <c r="BY82" s="120">
        <f t="shared" si="163"/>
        <v>0</v>
      </c>
      <c r="BZ82" s="120">
        <f>0</f>
        <v>0</v>
      </c>
      <c r="CA82" s="120">
        <f t="shared" si="118"/>
        <v>0</v>
      </c>
      <c r="CB82" s="194">
        <f t="shared" si="186"/>
        <v>0</v>
      </c>
      <c r="CC82" s="195">
        <f t="shared" si="186"/>
        <v>0</v>
      </c>
      <c r="CD82" s="196">
        <f t="shared" si="186"/>
        <v>0</v>
      </c>
      <c r="CE82" s="197">
        <f t="shared" si="119"/>
        <v>0</v>
      </c>
      <c r="CF82" s="197">
        <f t="shared" si="120"/>
        <v>0</v>
      </c>
      <c r="CG82" s="119">
        <f t="shared" si="187"/>
        <v>0</v>
      </c>
      <c r="CH82" s="120">
        <f t="shared" si="187"/>
        <v>0</v>
      </c>
      <c r="CI82" s="120">
        <f t="shared" si="166"/>
        <v>0</v>
      </c>
      <c r="CJ82" s="120">
        <f t="shared" si="167"/>
        <v>0</v>
      </c>
      <c r="CK82" s="120">
        <f t="shared" si="168"/>
        <v>0</v>
      </c>
      <c r="CL82" s="120">
        <f t="shared" si="169"/>
        <v>0</v>
      </c>
      <c r="CM82" s="120">
        <f>0</f>
        <v>0</v>
      </c>
      <c r="CN82" s="120">
        <f t="shared" si="121"/>
        <v>0</v>
      </c>
      <c r="CO82" s="194">
        <f t="shared" si="188"/>
        <v>0</v>
      </c>
      <c r="CP82" s="195">
        <f t="shared" si="188"/>
        <v>0</v>
      </c>
      <c r="CQ82" s="196" t="str">
        <f t="shared" si="188"/>
        <v/>
      </c>
      <c r="CR82" s="197" t="str">
        <f t="shared" si="122"/>
        <v/>
      </c>
      <c r="CS82" s="197" t="str">
        <f t="shared" si="123"/>
        <v/>
      </c>
      <c r="CT82" s="119">
        <f t="shared" si="189"/>
        <v>0</v>
      </c>
      <c r="CU82" s="120">
        <f t="shared" si="189"/>
        <v>0</v>
      </c>
      <c r="CV82" s="120" t="str">
        <f t="shared" si="124"/>
        <v/>
      </c>
      <c r="CW82" s="120" t="str">
        <f t="shared" si="125"/>
        <v/>
      </c>
      <c r="CX82" s="120" t="str">
        <f t="shared" si="126"/>
        <v/>
      </c>
      <c r="CY82" s="120" t="str">
        <f t="shared" si="127"/>
        <v/>
      </c>
      <c r="CZ82" s="120">
        <f>0</f>
        <v>0</v>
      </c>
      <c r="DA82" s="120"/>
      <c r="DB82" s="132" t="str">
        <f t="shared" si="172"/>
        <v/>
      </c>
      <c r="DC82" s="133" t="str">
        <f t="shared" si="173"/>
        <v/>
      </c>
    </row>
    <row r="83" spans="1:108">
      <c r="A83" s="199">
        <f t="shared" si="174"/>
        <v>0</v>
      </c>
      <c r="B83" s="194">
        <f t="shared" si="174"/>
        <v>0</v>
      </c>
      <c r="C83" s="195">
        <f t="shared" si="174"/>
        <v>0</v>
      </c>
      <c r="D83" s="196">
        <f t="shared" si="174"/>
        <v>0</v>
      </c>
      <c r="E83" s="197">
        <f t="shared" si="101"/>
        <v>0</v>
      </c>
      <c r="F83" s="197">
        <f t="shared" si="102"/>
        <v>0</v>
      </c>
      <c r="G83" s="119">
        <f t="shared" si="175"/>
        <v>0</v>
      </c>
      <c r="H83" s="120">
        <f t="shared" si="175"/>
        <v>0</v>
      </c>
      <c r="I83" s="120">
        <f t="shared" si="130"/>
        <v>0</v>
      </c>
      <c r="J83" s="120">
        <f t="shared" si="131"/>
        <v>0</v>
      </c>
      <c r="K83" s="120">
        <f t="shared" si="132"/>
        <v>0</v>
      </c>
      <c r="L83" s="120">
        <f t="shared" si="133"/>
        <v>0</v>
      </c>
      <c r="M83" s="120">
        <f>0</f>
        <v>0</v>
      </c>
      <c r="N83" s="121">
        <f t="shared" si="103"/>
        <v>0</v>
      </c>
      <c r="O83" s="194">
        <f t="shared" si="176"/>
        <v>0</v>
      </c>
      <c r="P83" s="195">
        <f t="shared" si="176"/>
        <v>0</v>
      </c>
      <c r="Q83" s="196">
        <f t="shared" si="176"/>
        <v>0</v>
      </c>
      <c r="R83" s="197">
        <f t="shared" si="104"/>
        <v>0</v>
      </c>
      <c r="S83" s="197">
        <f t="shared" si="105"/>
        <v>0</v>
      </c>
      <c r="T83" s="119">
        <f t="shared" si="177"/>
        <v>0</v>
      </c>
      <c r="U83" s="120">
        <f t="shared" si="177"/>
        <v>0</v>
      </c>
      <c r="V83" s="120">
        <f t="shared" si="136"/>
        <v>0</v>
      </c>
      <c r="W83" s="120">
        <f t="shared" si="137"/>
        <v>0</v>
      </c>
      <c r="X83" s="120">
        <f t="shared" si="138"/>
        <v>0</v>
      </c>
      <c r="Y83" s="120">
        <f t="shared" si="139"/>
        <v>0</v>
      </c>
      <c r="Z83" s="120">
        <f>0</f>
        <v>0</v>
      </c>
      <c r="AA83" s="120">
        <f t="shared" si="106"/>
        <v>0</v>
      </c>
      <c r="AB83" s="194">
        <f t="shared" si="178"/>
        <v>0</v>
      </c>
      <c r="AC83" s="195">
        <f t="shared" si="178"/>
        <v>0</v>
      </c>
      <c r="AD83" s="196">
        <f t="shared" si="178"/>
        <v>0</v>
      </c>
      <c r="AE83" s="197">
        <f t="shared" si="107"/>
        <v>0</v>
      </c>
      <c r="AF83" s="197">
        <f t="shared" si="108"/>
        <v>0</v>
      </c>
      <c r="AG83" s="119">
        <f t="shared" si="179"/>
        <v>0</v>
      </c>
      <c r="AH83" s="120">
        <f t="shared" si="179"/>
        <v>0</v>
      </c>
      <c r="AI83" s="120">
        <f t="shared" si="142"/>
        <v>0</v>
      </c>
      <c r="AJ83" s="120">
        <f t="shared" si="143"/>
        <v>0</v>
      </c>
      <c r="AK83" s="120">
        <f t="shared" si="144"/>
        <v>0</v>
      </c>
      <c r="AL83" s="120">
        <f t="shared" si="145"/>
        <v>0</v>
      </c>
      <c r="AM83" s="120">
        <f>0</f>
        <v>0</v>
      </c>
      <c r="AN83" s="120">
        <f t="shared" si="109"/>
        <v>0</v>
      </c>
      <c r="AO83" s="194">
        <f t="shared" si="180"/>
        <v>0</v>
      </c>
      <c r="AP83" s="195">
        <f t="shared" si="180"/>
        <v>0</v>
      </c>
      <c r="AQ83" s="196">
        <f t="shared" si="180"/>
        <v>0</v>
      </c>
      <c r="AR83" s="197">
        <f t="shared" si="110"/>
        <v>0</v>
      </c>
      <c r="AS83" s="197">
        <f t="shared" si="111"/>
        <v>0</v>
      </c>
      <c r="AT83" s="119">
        <f t="shared" si="181"/>
        <v>0</v>
      </c>
      <c r="AU83" s="120">
        <f t="shared" si="181"/>
        <v>0</v>
      </c>
      <c r="AV83" s="120">
        <f t="shared" si="148"/>
        <v>0</v>
      </c>
      <c r="AW83" s="120">
        <f t="shared" si="149"/>
        <v>0</v>
      </c>
      <c r="AX83" s="120">
        <f t="shared" si="150"/>
        <v>0</v>
      </c>
      <c r="AY83" s="120">
        <f t="shared" si="151"/>
        <v>0</v>
      </c>
      <c r="AZ83" s="120">
        <f>0</f>
        <v>0</v>
      </c>
      <c r="BA83" s="120">
        <f t="shared" si="112"/>
        <v>0</v>
      </c>
      <c r="BB83" s="194">
        <f t="shared" si="182"/>
        <v>0</v>
      </c>
      <c r="BC83" s="195">
        <f t="shared" si="182"/>
        <v>0</v>
      </c>
      <c r="BD83" s="196">
        <f t="shared" si="182"/>
        <v>0</v>
      </c>
      <c r="BE83" s="197">
        <f t="shared" si="113"/>
        <v>0</v>
      </c>
      <c r="BF83" s="197">
        <f t="shared" si="114"/>
        <v>0</v>
      </c>
      <c r="BG83" s="119">
        <f t="shared" si="183"/>
        <v>0</v>
      </c>
      <c r="BH83" s="120">
        <f t="shared" si="183"/>
        <v>0</v>
      </c>
      <c r="BI83" s="120">
        <f t="shared" si="154"/>
        <v>0</v>
      </c>
      <c r="BJ83" s="120">
        <f t="shared" si="155"/>
        <v>0</v>
      </c>
      <c r="BK83" s="120">
        <f t="shared" si="156"/>
        <v>0</v>
      </c>
      <c r="BL83" s="120">
        <f t="shared" si="157"/>
        <v>0</v>
      </c>
      <c r="BM83" s="120">
        <f>0</f>
        <v>0</v>
      </c>
      <c r="BN83" s="120">
        <f t="shared" si="115"/>
        <v>0</v>
      </c>
      <c r="BO83" s="194">
        <f t="shared" si="184"/>
        <v>0</v>
      </c>
      <c r="BP83" s="195">
        <f t="shared" si="184"/>
        <v>0</v>
      </c>
      <c r="BQ83" s="196">
        <f t="shared" si="184"/>
        <v>0</v>
      </c>
      <c r="BR83" s="197">
        <f t="shared" si="116"/>
        <v>0</v>
      </c>
      <c r="BS83" s="197">
        <f t="shared" si="117"/>
        <v>0</v>
      </c>
      <c r="BT83" s="119">
        <f t="shared" si="185"/>
        <v>0</v>
      </c>
      <c r="BU83" s="120">
        <f t="shared" si="185"/>
        <v>0</v>
      </c>
      <c r="BV83" s="120">
        <f t="shared" si="160"/>
        <v>0</v>
      </c>
      <c r="BW83" s="120">
        <f t="shared" si="161"/>
        <v>0</v>
      </c>
      <c r="BX83" s="120">
        <f t="shared" si="162"/>
        <v>0</v>
      </c>
      <c r="BY83" s="120">
        <f t="shared" si="163"/>
        <v>0</v>
      </c>
      <c r="BZ83" s="120">
        <f>0</f>
        <v>0</v>
      </c>
      <c r="CA83" s="120">
        <f t="shared" si="118"/>
        <v>0</v>
      </c>
      <c r="CB83" s="194">
        <f t="shared" si="186"/>
        <v>0</v>
      </c>
      <c r="CC83" s="195">
        <f t="shared" si="186"/>
        <v>0</v>
      </c>
      <c r="CD83" s="196">
        <f t="shared" si="186"/>
        <v>0</v>
      </c>
      <c r="CE83" s="197">
        <f t="shared" si="119"/>
        <v>0</v>
      </c>
      <c r="CF83" s="197">
        <f t="shared" si="120"/>
        <v>0</v>
      </c>
      <c r="CG83" s="119">
        <f t="shared" si="187"/>
        <v>0</v>
      </c>
      <c r="CH83" s="120">
        <f t="shared" si="187"/>
        <v>0</v>
      </c>
      <c r="CI83" s="120">
        <f t="shared" si="166"/>
        <v>0</v>
      </c>
      <c r="CJ83" s="120">
        <f t="shared" si="167"/>
        <v>0</v>
      </c>
      <c r="CK83" s="120">
        <f t="shared" si="168"/>
        <v>0</v>
      </c>
      <c r="CL83" s="120">
        <f t="shared" si="169"/>
        <v>0</v>
      </c>
      <c r="CM83" s="120">
        <f>0</f>
        <v>0</v>
      </c>
      <c r="CN83" s="120">
        <f t="shared" si="121"/>
        <v>0</v>
      </c>
      <c r="CO83" s="194">
        <f t="shared" si="188"/>
        <v>0</v>
      </c>
      <c r="CP83" s="195">
        <f t="shared" si="188"/>
        <v>0</v>
      </c>
      <c r="CQ83" s="196" t="str">
        <f t="shared" si="188"/>
        <v/>
      </c>
      <c r="CR83" s="197" t="str">
        <f t="shared" si="122"/>
        <v/>
      </c>
      <c r="CS83" s="197" t="str">
        <f t="shared" si="123"/>
        <v/>
      </c>
      <c r="CT83" s="119">
        <f t="shared" si="189"/>
        <v>0</v>
      </c>
      <c r="CU83" s="120">
        <f t="shared" si="189"/>
        <v>0</v>
      </c>
      <c r="CV83" s="120" t="str">
        <f t="shared" si="124"/>
        <v/>
      </c>
      <c r="CW83" s="120" t="str">
        <f t="shared" si="125"/>
        <v/>
      </c>
      <c r="CX83" s="120" t="str">
        <f t="shared" si="126"/>
        <v/>
      </c>
      <c r="CY83" s="120" t="str">
        <f t="shared" si="127"/>
        <v/>
      </c>
      <c r="CZ83" s="120">
        <f>0</f>
        <v>0</v>
      </c>
      <c r="DA83" s="120"/>
      <c r="DB83" s="132" t="str">
        <f t="shared" si="172"/>
        <v/>
      </c>
      <c r="DC83" s="133" t="str">
        <f t="shared" si="173"/>
        <v/>
      </c>
    </row>
    <row r="84" spans="1:108">
      <c r="A84" s="199">
        <f t="shared" ref="A84:D91" si="190">A40</f>
        <v>0</v>
      </c>
      <c r="B84" s="194">
        <f t="shared" si="190"/>
        <v>0</v>
      </c>
      <c r="C84" s="195">
        <f t="shared" si="190"/>
        <v>0</v>
      </c>
      <c r="D84" s="196">
        <f t="shared" si="190"/>
        <v>0</v>
      </c>
      <c r="E84" s="197">
        <f t="shared" si="101"/>
        <v>0</v>
      </c>
      <c r="F84" s="197">
        <f t="shared" si="102"/>
        <v>0</v>
      </c>
      <c r="G84" s="119">
        <f t="shared" ref="G84:H90" si="191">G40</f>
        <v>0</v>
      </c>
      <c r="H84" s="120">
        <f t="shared" si="191"/>
        <v>0</v>
      </c>
      <c r="I84" s="120">
        <f t="shared" si="130"/>
        <v>0</v>
      </c>
      <c r="J84" s="120">
        <f t="shared" si="131"/>
        <v>0</v>
      </c>
      <c r="K84" s="120">
        <f t="shared" si="132"/>
        <v>0</v>
      </c>
      <c r="L84" s="120">
        <f t="shared" si="133"/>
        <v>0</v>
      </c>
      <c r="M84" s="120">
        <f>0</f>
        <v>0</v>
      </c>
      <c r="N84" s="121">
        <f t="shared" si="103"/>
        <v>0</v>
      </c>
      <c r="O84" s="194">
        <f t="shared" ref="O84:Q91" si="192">O40</f>
        <v>0</v>
      </c>
      <c r="P84" s="195">
        <f t="shared" si="192"/>
        <v>0</v>
      </c>
      <c r="Q84" s="196">
        <f t="shared" si="192"/>
        <v>0</v>
      </c>
      <c r="R84" s="197">
        <f t="shared" si="104"/>
        <v>0</v>
      </c>
      <c r="S84" s="197">
        <f t="shared" si="105"/>
        <v>0</v>
      </c>
      <c r="T84" s="119">
        <f t="shared" ref="T84:U90" si="193">T40</f>
        <v>0</v>
      </c>
      <c r="U84" s="120">
        <f t="shared" si="193"/>
        <v>0</v>
      </c>
      <c r="V84" s="120">
        <f t="shared" si="136"/>
        <v>0</v>
      </c>
      <c r="W84" s="120">
        <f t="shared" si="137"/>
        <v>0</v>
      </c>
      <c r="X84" s="120">
        <f t="shared" si="138"/>
        <v>0</v>
      </c>
      <c r="Y84" s="120">
        <f t="shared" si="139"/>
        <v>0</v>
      </c>
      <c r="Z84" s="120">
        <f>0</f>
        <v>0</v>
      </c>
      <c r="AA84" s="120">
        <f t="shared" si="106"/>
        <v>0</v>
      </c>
      <c r="AB84" s="194">
        <f t="shared" ref="AB84:AD91" si="194">AB40</f>
        <v>0</v>
      </c>
      <c r="AC84" s="195">
        <f t="shared" si="194"/>
        <v>0</v>
      </c>
      <c r="AD84" s="196">
        <f t="shared" si="194"/>
        <v>0</v>
      </c>
      <c r="AE84" s="197">
        <f t="shared" si="107"/>
        <v>0</v>
      </c>
      <c r="AF84" s="197">
        <f t="shared" si="108"/>
        <v>0</v>
      </c>
      <c r="AG84" s="119">
        <f t="shared" ref="AG84:AH90" si="195">AG40</f>
        <v>0</v>
      </c>
      <c r="AH84" s="120">
        <f t="shared" si="195"/>
        <v>0</v>
      </c>
      <c r="AI84" s="120">
        <f t="shared" si="142"/>
        <v>0</v>
      </c>
      <c r="AJ84" s="120">
        <f t="shared" si="143"/>
        <v>0</v>
      </c>
      <c r="AK84" s="120">
        <f t="shared" si="144"/>
        <v>0</v>
      </c>
      <c r="AL84" s="120">
        <f t="shared" si="145"/>
        <v>0</v>
      </c>
      <c r="AM84" s="120">
        <f>0</f>
        <v>0</v>
      </c>
      <c r="AN84" s="120">
        <f t="shared" si="109"/>
        <v>0</v>
      </c>
      <c r="AO84" s="194">
        <f t="shared" ref="AO84:AQ91" si="196">AO40</f>
        <v>0</v>
      </c>
      <c r="AP84" s="195">
        <f t="shared" si="196"/>
        <v>0</v>
      </c>
      <c r="AQ84" s="196">
        <f t="shared" si="196"/>
        <v>0</v>
      </c>
      <c r="AR84" s="197">
        <f t="shared" si="110"/>
        <v>0</v>
      </c>
      <c r="AS84" s="197">
        <f t="shared" si="111"/>
        <v>0</v>
      </c>
      <c r="AT84" s="119">
        <f t="shared" ref="AT84:AU90" si="197">AT40</f>
        <v>0</v>
      </c>
      <c r="AU84" s="120">
        <f t="shared" si="197"/>
        <v>0</v>
      </c>
      <c r="AV84" s="120">
        <f t="shared" si="148"/>
        <v>0</v>
      </c>
      <c r="AW84" s="120">
        <f t="shared" si="149"/>
        <v>0</v>
      </c>
      <c r="AX84" s="120">
        <f t="shared" si="150"/>
        <v>0</v>
      </c>
      <c r="AY84" s="120">
        <f t="shared" si="151"/>
        <v>0</v>
      </c>
      <c r="AZ84" s="120">
        <f>0</f>
        <v>0</v>
      </c>
      <c r="BA84" s="120">
        <f t="shared" si="112"/>
        <v>0</v>
      </c>
      <c r="BB84" s="194">
        <f t="shared" ref="BB84:BD91" si="198">BB40</f>
        <v>0</v>
      </c>
      <c r="BC84" s="195">
        <f t="shared" si="198"/>
        <v>0</v>
      </c>
      <c r="BD84" s="196">
        <f t="shared" si="198"/>
        <v>0</v>
      </c>
      <c r="BE84" s="197">
        <f t="shared" si="113"/>
        <v>0</v>
      </c>
      <c r="BF84" s="197">
        <f t="shared" si="114"/>
        <v>0</v>
      </c>
      <c r="BG84" s="119">
        <f t="shared" ref="BG84:BH90" si="199">BG40</f>
        <v>0</v>
      </c>
      <c r="BH84" s="120">
        <f t="shared" si="199"/>
        <v>0</v>
      </c>
      <c r="BI84" s="120">
        <f t="shared" si="154"/>
        <v>0</v>
      </c>
      <c r="BJ84" s="120">
        <f t="shared" si="155"/>
        <v>0</v>
      </c>
      <c r="BK84" s="120">
        <f t="shared" si="156"/>
        <v>0</v>
      </c>
      <c r="BL84" s="120">
        <f t="shared" si="157"/>
        <v>0</v>
      </c>
      <c r="BM84" s="120">
        <f>0</f>
        <v>0</v>
      </c>
      <c r="BN84" s="120">
        <f t="shared" si="115"/>
        <v>0</v>
      </c>
      <c r="BO84" s="194">
        <f t="shared" ref="BO84:BQ91" si="200">BO40</f>
        <v>0</v>
      </c>
      <c r="BP84" s="195">
        <f t="shared" si="200"/>
        <v>0</v>
      </c>
      <c r="BQ84" s="196">
        <f t="shared" si="200"/>
        <v>0</v>
      </c>
      <c r="BR84" s="197">
        <f t="shared" si="116"/>
        <v>0</v>
      </c>
      <c r="BS84" s="197">
        <f t="shared" si="117"/>
        <v>0</v>
      </c>
      <c r="BT84" s="119">
        <f t="shared" ref="BT84:BU90" si="201">BT40</f>
        <v>0</v>
      </c>
      <c r="BU84" s="120">
        <f t="shared" si="201"/>
        <v>0</v>
      </c>
      <c r="BV84" s="120">
        <f t="shared" si="160"/>
        <v>0</v>
      </c>
      <c r="BW84" s="120">
        <f t="shared" si="161"/>
        <v>0</v>
      </c>
      <c r="BX84" s="120">
        <f t="shared" si="162"/>
        <v>0</v>
      </c>
      <c r="BY84" s="120">
        <f t="shared" si="163"/>
        <v>0</v>
      </c>
      <c r="BZ84" s="120">
        <f>0</f>
        <v>0</v>
      </c>
      <c r="CA84" s="120">
        <f t="shared" si="118"/>
        <v>0</v>
      </c>
      <c r="CB84" s="194">
        <f t="shared" ref="CB84:CD91" si="202">CB40</f>
        <v>0</v>
      </c>
      <c r="CC84" s="195">
        <f t="shared" si="202"/>
        <v>0</v>
      </c>
      <c r="CD84" s="196">
        <f t="shared" si="202"/>
        <v>0</v>
      </c>
      <c r="CE84" s="197">
        <f t="shared" si="119"/>
        <v>0</v>
      </c>
      <c r="CF84" s="197">
        <f t="shared" si="120"/>
        <v>0</v>
      </c>
      <c r="CG84" s="119">
        <f t="shared" ref="CG84:CH90" si="203">CG40</f>
        <v>0</v>
      </c>
      <c r="CH84" s="120">
        <f t="shared" si="203"/>
        <v>0</v>
      </c>
      <c r="CI84" s="120">
        <f t="shared" si="166"/>
        <v>0</v>
      </c>
      <c r="CJ84" s="120">
        <f t="shared" si="167"/>
        <v>0</v>
      </c>
      <c r="CK84" s="120">
        <f t="shared" si="168"/>
        <v>0</v>
      </c>
      <c r="CL84" s="120">
        <f t="shared" si="169"/>
        <v>0</v>
      </c>
      <c r="CM84" s="120">
        <f>0</f>
        <v>0</v>
      </c>
      <c r="CN84" s="120">
        <f t="shared" si="121"/>
        <v>0</v>
      </c>
      <c r="CO84" s="194">
        <f t="shared" ref="CO84:CQ91" si="204">CO40</f>
        <v>0</v>
      </c>
      <c r="CP84" s="195">
        <f t="shared" si="204"/>
        <v>0</v>
      </c>
      <c r="CQ84" s="196" t="str">
        <f t="shared" si="204"/>
        <v/>
      </c>
      <c r="CR84" s="197" t="str">
        <f t="shared" si="122"/>
        <v/>
      </c>
      <c r="CS84" s="197" t="str">
        <f t="shared" si="123"/>
        <v/>
      </c>
      <c r="CT84" s="119">
        <f t="shared" ref="CT84:CU90" si="205">CT40</f>
        <v>0</v>
      </c>
      <c r="CU84" s="120">
        <f t="shared" si="205"/>
        <v>0</v>
      </c>
      <c r="CV84" s="120" t="str">
        <f t="shared" si="124"/>
        <v/>
      </c>
      <c r="CW84" s="120" t="str">
        <f t="shared" si="125"/>
        <v/>
      </c>
      <c r="CX84" s="120" t="str">
        <f t="shared" si="126"/>
        <v/>
      </c>
      <c r="CY84" s="120" t="str">
        <f t="shared" si="127"/>
        <v/>
      </c>
      <c r="CZ84" s="120">
        <f>0</f>
        <v>0</v>
      </c>
      <c r="DA84" s="120"/>
      <c r="DB84" s="132" t="str">
        <f t="shared" si="172"/>
        <v/>
      </c>
      <c r="DC84" s="133" t="str">
        <f t="shared" si="173"/>
        <v/>
      </c>
    </row>
    <row r="85" spans="1:108">
      <c r="A85" s="199">
        <f t="shared" si="190"/>
        <v>0</v>
      </c>
      <c r="B85" s="194">
        <f t="shared" si="190"/>
        <v>0</v>
      </c>
      <c r="C85" s="195">
        <f t="shared" si="190"/>
        <v>0</v>
      </c>
      <c r="D85" s="196">
        <f t="shared" si="190"/>
        <v>0</v>
      </c>
      <c r="E85" s="197">
        <f t="shared" si="101"/>
        <v>0</v>
      </c>
      <c r="F85" s="197">
        <f t="shared" si="102"/>
        <v>0</v>
      </c>
      <c r="G85" s="119">
        <f t="shared" si="191"/>
        <v>0</v>
      </c>
      <c r="H85" s="120">
        <f t="shared" si="191"/>
        <v>0</v>
      </c>
      <c r="I85" s="120">
        <f t="shared" si="130"/>
        <v>0</v>
      </c>
      <c r="J85" s="120">
        <f t="shared" si="131"/>
        <v>0</v>
      </c>
      <c r="K85" s="120">
        <f t="shared" si="132"/>
        <v>0</v>
      </c>
      <c r="L85" s="120">
        <f t="shared" si="133"/>
        <v>0</v>
      </c>
      <c r="M85" s="120">
        <f>0</f>
        <v>0</v>
      </c>
      <c r="N85" s="121">
        <f t="shared" si="103"/>
        <v>0</v>
      </c>
      <c r="O85" s="194">
        <f t="shared" si="192"/>
        <v>0</v>
      </c>
      <c r="P85" s="195">
        <f t="shared" si="192"/>
        <v>0</v>
      </c>
      <c r="Q85" s="196">
        <f t="shared" si="192"/>
        <v>0</v>
      </c>
      <c r="R85" s="197">
        <f t="shared" si="104"/>
        <v>0</v>
      </c>
      <c r="S85" s="197">
        <f t="shared" si="105"/>
        <v>0</v>
      </c>
      <c r="T85" s="119">
        <f t="shared" si="193"/>
        <v>0</v>
      </c>
      <c r="U85" s="120">
        <f t="shared" si="193"/>
        <v>0</v>
      </c>
      <c r="V85" s="120">
        <f t="shared" si="136"/>
        <v>0</v>
      </c>
      <c r="W85" s="120">
        <f t="shared" si="137"/>
        <v>0</v>
      </c>
      <c r="X85" s="120">
        <f t="shared" si="138"/>
        <v>0</v>
      </c>
      <c r="Y85" s="120">
        <f t="shared" si="139"/>
        <v>0</v>
      </c>
      <c r="Z85" s="120">
        <f>0</f>
        <v>0</v>
      </c>
      <c r="AA85" s="120">
        <f t="shared" si="106"/>
        <v>0</v>
      </c>
      <c r="AB85" s="194">
        <f t="shared" si="194"/>
        <v>0</v>
      </c>
      <c r="AC85" s="195">
        <f t="shared" si="194"/>
        <v>0</v>
      </c>
      <c r="AD85" s="196">
        <f t="shared" si="194"/>
        <v>0</v>
      </c>
      <c r="AE85" s="197">
        <f t="shared" si="107"/>
        <v>0</v>
      </c>
      <c r="AF85" s="197">
        <f t="shared" si="108"/>
        <v>0</v>
      </c>
      <c r="AG85" s="119">
        <f t="shared" si="195"/>
        <v>0</v>
      </c>
      <c r="AH85" s="120">
        <f t="shared" si="195"/>
        <v>0</v>
      </c>
      <c r="AI85" s="120">
        <f t="shared" si="142"/>
        <v>0</v>
      </c>
      <c r="AJ85" s="120">
        <f t="shared" si="143"/>
        <v>0</v>
      </c>
      <c r="AK85" s="120">
        <f t="shared" si="144"/>
        <v>0</v>
      </c>
      <c r="AL85" s="120">
        <f t="shared" si="145"/>
        <v>0</v>
      </c>
      <c r="AM85" s="120">
        <f>0</f>
        <v>0</v>
      </c>
      <c r="AN85" s="120">
        <f t="shared" si="109"/>
        <v>0</v>
      </c>
      <c r="AO85" s="194">
        <f t="shared" si="196"/>
        <v>0</v>
      </c>
      <c r="AP85" s="195">
        <f t="shared" si="196"/>
        <v>0</v>
      </c>
      <c r="AQ85" s="196">
        <f t="shared" si="196"/>
        <v>0</v>
      </c>
      <c r="AR85" s="197">
        <f t="shared" si="110"/>
        <v>0</v>
      </c>
      <c r="AS85" s="197">
        <f t="shared" si="111"/>
        <v>0</v>
      </c>
      <c r="AT85" s="119">
        <f t="shared" si="197"/>
        <v>0</v>
      </c>
      <c r="AU85" s="120">
        <f t="shared" si="197"/>
        <v>0</v>
      </c>
      <c r="AV85" s="120">
        <f t="shared" si="148"/>
        <v>0</v>
      </c>
      <c r="AW85" s="120">
        <f t="shared" si="149"/>
        <v>0</v>
      </c>
      <c r="AX85" s="120">
        <f t="shared" si="150"/>
        <v>0</v>
      </c>
      <c r="AY85" s="120">
        <f t="shared" si="151"/>
        <v>0</v>
      </c>
      <c r="AZ85" s="120">
        <f>0</f>
        <v>0</v>
      </c>
      <c r="BA85" s="120">
        <f t="shared" si="112"/>
        <v>0</v>
      </c>
      <c r="BB85" s="194">
        <f t="shared" si="198"/>
        <v>0</v>
      </c>
      <c r="BC85" s="195">
        <f t="shared" si="198"/>
        <v>0</v>
      </c>
      <c r="BD85" s="196">
        <f t="shared" si="198"/>
        <v>0</v>
      </c>
      <c r="BE85" s="197">
        <f t="shared" si="113"/>
        <v>0</v>
      </c>
      <c r="BF85" s="197">
        <f t="shared" si="114"/>
        <v>0</v>
      </c>
      <c r="BG85" s="119">
        <f t="shared" si="199"/>
        <v>0</v>
      </c>
      <c r="BH85" s="120">
        <f t="shared" si="199"/>
        <v>0</v>
      </c>
      <c r="BI85" s="120">
        <f t="shared" si="154"/>
        <v>0</v>
      </c>
      <c r="BJ85" s="120">
        <f t="shared" si="155"/>
        <v>0</v>
      </c>
      <c r="BK85" s="120">
        <f t="shared" si="156"/>
        <v>0</v>
      </c>
      <c r="BL85" s="120">
        <f t="shared" si="157"/>
        <v>0</v>
      </c>
      <c r="BM85" s="120">
        <f>0</f>
        <v>0</v>
      </c>
      <c r="BN85" s="120">
        <f t="shared" si="115"/>
        <v>0</v>
      </c>
      <c r="BO85" s="194">
        <f t="shared" si="200"/>
        <v>0</v>
      </c>
      <c r="BP85" s="195">
        <f t="shared" si="200"/>
        <v>0</v>
      </c>
      <c r="BQ85" s="196">
        <f t="shared" si="200"/>
        <v>0</v>
      </c>
      <c r="BR85" s="197">
        <f t="shared" si="116"/>
        <v>0</v>
      </c>
      <c r="BS85" s="197">
        <f t="shared" si="117"/>
        <v>0</v>
      </c>
      <c r="BT85" s="119">
        <f t="shared" si="201"/>
        <v>0</v>
      </c>
      <c r="BU85" s="120">
        <f t="shared" si="201"/>
        <v>0</v>
      </c>
      <c r="BV85" s="120">
        <f t="shared" si="160"/>
        <v>0</v>
      </c>
      <c r="BW85" s="120">
        <f t="shared" si="161"/>
        <v>0</v>
      </c>
      <c r="BX85" s="120">
        <f t="shared" si="162"/>
        <v>0</v>
      </c>
      <c r="BY85" s="120">
        <f t="shared" si="163"/>
        <v>0</v>
      </c>
      <c r="BZ85" s="120">
        <f>0</f>
        <v>0</v>
      </c>
      <c r="CA85" s="120">
        <f t="shared" si="118"/>
        <v>0</v>
      </c>
      <c r="CB85" s="194">
        <f t="shared" si="202"/>
        <v>0</v>
      </c>
      <c r="CC85" s="195">
        <f t="shared" si="202"/>
        <v>0</v>
      </c>
      <c r="CD85" s="196">
        <f t="shared" si="202"/>
        <v>0</v>
      </c>
      <c r="CE85" s="197">
        <f t="shared" si="119"/>
        <v>0</v>
      </c>
      <c r="CF85" s="197">
        <f t="shared" si="120"/>
        <v>0</v>
      </c>
      <c r="CG85" s="119">
        <f t="shared" si="203"/>
        <v>0</v>
      </c>
      <c r="CH85" s="120">
        <f t="shared" si="203"/>
        <v>0</v>
      </c>
      <c r="CI85" s="120">
        <f t="shared" si="166"/>
        <v>0</v>
      </c>
      <c r="CJ85" s="120">
        <f t="shared" si="167"/>
        <v>0</v>
      </c>
      <c r="CK85" s="120">
        <f t="shared" si="168"/>
        <v>0</v>
      </c>
      <c r="CL85" s="120">
        <f t="shared" si="169"/>
        <v>0</v>
      </c>
      <c r="CM85" s="120">
        <f>0</f>
        <v>0</v>
      </c>
      <c r="CN85" s="120">
        <f t="shared" si="121"/>
        <v>0</v>
      </c>
      <c r="CO85" s="194">
        <f t="shared" si="204"/>
        <v>0</v>
      </c>
      <c r="CP85" s="195">
        <f t="shared" si="204"/>
        <v>0</v>
      </c>
      <c r="CQ85" s="196" t="str">
        <f t="shared" si="204"/>
        <v/>
      </c>
      <c r="CR85" s="197" t="str">
        <f t="shared" si="122"/>
        <v/>
      </c>
      <c r="CS85" s="197" t="str">
        <f t="shared" si="123"/>
        <v/>
      </c>
      <c r="CT85" s="119">
        <f t="shared" si="205"/>
        <v>0</v>
      </c>
      <c r="CU85" s="120">
        <f t="shared" si="205"/>
        <v>0</v>
      </c>
      <c r="CV85" s="120" t="str">
        <f t="shared" si="124"/>
        <v/>
      </c>
      <c r="CW85" s="120" t="str">
        <f t="shared" si="125"/>
        <v/>
      </c>
      <c r="CX85" s="120" t="str">
        <f t="shared" si="126"/>
        <v/>
      </c>
      <c r="CY85" s="120" t="str">
        <f t="shared" si="127"/>
        <v/>
      </c>
      <c r="CZ85" s="120">
        <f>0</f>
        <v>0</v>
      </c>
      <c r="DA85" s="120"/>
      <c r="DB85" s="132" t="str">
        <f t="shared" si="172"/>
        <v/>
      </c>
      <c r="DC85" s="133" t="str">
        <f t="shared" si="173"/>
        <v/>
      </c>
    </row>
    <row r="86" spans="1:108">
      <c r="A86" s="199">
        <f t="shared" si="190"/>
        <v>0</v>
      </c>
      <c r="B86" s="194">
        <f t="shared" si="190"/>
        <v>0</v>
      </c>
      <c r="C86" s="195">
        <f t="shared" si="190"/>
        <v>0</v>
      </c>
      <c r="D86" s="196">
        <f t="shared" si="190"/>
        <v>0</v>
      </c>
      <c r="E86" s="197">
        <f t="shared" si="101"/>
        <v>0</v>
      </c>
      <c r="F86" s="197">
        <f t="shared" si="102"/>
        <v>0</v>
      </c>
      <c r="G86" s="119">
        <f t="shared" si="191"/>
        <v>0</v>
      </c>
      <c r="H86" s="120">
        <f t="shared" si="191"/>
        <v>0</v>
      </c>
      <c r="I86" s="120">
        <f t="shared" si="130"/>
        <v>0</v>
      </c>
      <c r="J86" s="120">
        <f t="shared" si="131"/>
        <v>0</v>
      </c>
      <c r="K86" s="120">
        <f t="shared" si="132"/>
        <v>0</v>
      </c>
      <c r="L86" s="120">
        <f t="shared" si="133"/>
        <v>0</v>
      </c>
      <c r="M86" s="120">
        <f>0</f>
        <v>0</v>
      </c>
      <c r="N86" s="121">
        <f t="shared" si="103"/>
        <v>0</v>
      </c>
      <c r="O86" s="194">
        <f t="shared" si="192"/>
        <v>0</v>
      </c>
      <c r="P86" s="195">
        <f t="shared" si="192"/>
        <v>0</v>
      </c>
      <c r="Q86" s="196">
        <f t="shared" si="192"/>
        <v>0</v>
      </c>
      <c r="R86" s="197">
        <f t="shared" si="104"/>
        <v>0</v>
      </c>
      <c r="S86" s="197">
        <f t="shared" si="105"/>
        <v>0</v>
      </c>
      <c r="T86" s="119">
        <f t="shared" si="193"/>
        <v>0</v>
      </c>
      <c r="U86" s="120">
        <f t="shared" si="193"/>
        <v>0</v>
      </c>
      <c r="V86" s="120">
        <f t="shared" si="136"/>
        <v>0</v>
      </c>
      <c r="W86" s="120">
        <f t="shared" si="137"/>
        <v>0</v>
      </c>
      <c r="X86" s="120">
        <f t="shared" si="138"/>
        <v>0</v>
      </c>
      <c r="Y86" s="120">
        <f t="shared" si="139"/>
        <v>0</v>
      </c>
      <c r="Z86" s="120">
        <f>0</f>
        <v>0</v>
      </c>
      <c r="AA86" s="120">
        <f t="shared" si="106"/>
        <v>0</v>
      </c>
      <c r="AB86" s="194">
        <f t="shared" si="194"/>
        <v>0</v>
      </c>
      <c r="AC86" s="195">
        <f t="shared" si="194"/>
        <v>0</v>
      </c>
      <c r="AD86" s="196">
        <f t="shared" si="194"/>
        <v>0</v>
      </c>
      <c r="AE86" s="197">
        <f t="shared" si="107"/>
        <v>0</v>
      </c>
      <c r="AF86" s="197">
        <f t="shared" si="108"/>
        <v>0</v>
      </c>
      <c r="AG86" s="119">
        <f t="shared" si="195"/>
        <v>0</v>
      </c>
      <c r="AH86" s="120">
        <f t="shared" si="195"/>
        <v>0</v>
      </c>
      <c r="AI86" s="120">
        <f t="shared" si="142"/>
        <v>0</v>
      </c>
      <c r="AJ86" s="120">
        <f t="shared" si="143"/>
        <v>0</v>
      </c>
      <c r="AK86" s="120">
        <f t="shared" si="144"/>
        <v>0</v>
      </c>
      <c r="AL86" s="120">
        <f t="shared" si="145"/>
        <v>0</v>
      </c>
      <c r="AM86" s="120">
        <f>0</f>
        <v>0</v>
      </c>
      <c r="AN86" s="120">
        <f t="shared" si="109"/>
        <v>0</v>
      </c>
      <c r="AO86" s="194">
        <f t="shared" si="196"/>
        <v>0</v>
      </c>
      <c r="AP86" s="195">
        <f t="shared" si="196"/>
        <v>0</v>
      </c>
      <c r="AQ86" s="196">
        <f t="shared" si="196"/>
        <v>0</v>
      </c>
      <c r="AR86" s="197">
        <f t="shared" si="110"/>
        <v>0</v>
      </c>
      <c r="AS86" s="197">
        <f t="shared" si="111"/>
        <v>0</v>
      </c>
      <c r="AT86" s="119">
        <f t="shared" si="197"/>
        <v>0</v>
      </c>
      <c r="AU86" s="120">
        <f t="shared" si="197"/>
        <v>0</v>
      </c>
      <c r="AV86" s="120">
        <f t="shared" si="148"/>
        <v>0</v>
      </c>
      <c r="AW86" s="120">
        <f t="shared" si="149"/>
        <v>0</v>
      </c>
      <c r="AX86" s="120">
        <f t="shared" si="150"/>
        <v>0</v>
      </c>
      <c r="AY86" s="120">
        <f t="shared" si="151"/>
        <v>0</v>
      </c>
      <c r="AZ86" s="120">
        <f>0</f>
        <v>0</v>
      </c>
      <c r="BA86" s="120">
        <f t="shared" si="112"/>
        <v>0</v>
      </c>
      <c r="BB86" s="194">
        <f t="shared" si="198"/>
        <v>0</v>
      </c>
      <c r="BC86" s="195">
        <f t="shared" si="198"/>
        <v>0</v>
      </c>
      <c r="BD86" s="196">
        <f t="shared" si="198"/>
        <v>0</v>
      </c>
      <c r="BE86" s="197">
        <f t="shared" si="113"/>
        <v>0</v>
      </c>
      <c r="BF86" s="197">
        <f t="shared" si="114"/>
        <v>0</v>
      </c>
      <c r="BG86" s="119">
        <f t="shared" si="199"/>
        <v>0</v>
      </c>
      <c r="BH86" s="120">
        <f t="shared" si="199"/>
        <v>0</v>
      </c>
      <c r="BI86" s="120">
        <f t="shared" si="154"/>
        <v>0</v>
      </c>
      <c r="BJ86" s="120">
        <f t="shared" si="155"/>
        <v>0</v>
      </c>
      <c r="BK86" s="120">
        <f t="shared" si="156"/>
        <v>0</v>
      </c>
      <c r="BL86" s="120">
        <f t="shared" si="157"/>
        <v>0</v>
      </c>
      <c r="BM86" s="120">
        <f>0</f>
        <v>0</v>
      </c>
      <c r="BN86" s="120">
        <f t="shared" si="115"/>
        <v>0</v>
      </c>
      <c r="BO86" s="194">
        <f t="shared" si="200"/>
        <v>0</v>
      </c>
      <c r="BP86" s="195">
        <f t="shared" si="200"/>
        <v>0</v>
      </c>
      <c r="BQ86" s="196">
        <f t="shared" si="200"/>
        <v>0</v>
      </c>
      <c r="BR86" s="197">
        <f t="shared" si="116"/>
        <v>0</v>
      </c>
      <c r="BS86" s="197">
        <f t="shared" si="117"/>
        <v>0</v>
      </c>
      <c r="BT86" s="119">
        <f t="shared" si="201"/>
        <v>0</v>
      </c>
      <c r="BU86" s="120">
        <f t="shared" si="201"/>
        <v>0</v>
      </c>
      <c r="BV86" s="120">
        <f t="shared" si="160"/>
        <v>0</v>
      </c>
      <c r="BW86" s="120">
        <f t="shared" si="161"/>
        <v>0</v>
      </c>
      <c r="BX86" s="120">
        <f t="shared" si="162"/>
        <v>0</v>
      </c>
      <c r="BY86" s="120">
        <f t="shared" si="163"/>
        <v>0</v>
      </c>
      <c r="BZ86" s="120">
        <f>0</f>
        <v>0</v>
      </c>
      <c r="CA86" s="120">
        <f t="shared" si="118"/>
        <v>0</v>
      </c>
      <c r="CB86" s="194">
        <f t="shared" si="202"/>
        <v>0</v>
      </c>
      <c r="CC86" s="195">
        <f t="shared" si="202"/>
        <v>0</v>
      </c>
      <c r="CD86" s="196">
        <f t="shared" si="202"/>
        <v>0</v>
      </c>
      <c r="CE86" s="197">
        <f t="shared" si="119"/>
        <v>0</v>
      </c>
      <c r="CF86" s="197">
        <f t="shared" si="120"/>
        <v>0</v>
      </c>
      <c r="CG86" s="119">
        <f t="shared" si="203"/>
        <v>0</v>
      </c>
      <c r="CH86" s="120">
        <f t="shared" si="203"/>
        <v>0</v>
      </c>
      <c r="CI86" s="120">
        <f t="shared" si="166"/>
        <v>0</v>
      </c>
      <c r="CJ86" s="120">
        <f t="shared" si="167"/>
        <v>0</v>
      </c>
      <c r="CK86" s="120">
        <f t="shared" si="168"/>
        <v>0</v>
      </c>
      <c r="CL86" s="120">
        <f t="shared" si="169"/>
        <v>0</v>
      </c>
      <c r="CM86" s="120">
        <f>0</f>
        <v>0</v>
      </c>
      <c r="CN86" s="120">
        <f t="shared" si="121"/>
        <v>0</v>
      </c>
      <c r="CO86" s="194">
        <f t="shared" si="204"/>
        <v>0</v>
      </c>
      <c r="CP86" s="195">
        <f t="shared" si="204"/>
        <v>0</v>
      </c>
      <c r="CQ86" s="196" t="str">
        <f t="shared" si="204"/>
        <v/>
      </c>
      <c r="CR86" s="197" t="str">
        <f t="shared" si="122"/>
        <v/>
      </c>
      <c r="CS86" s="197" t="str">
        <f t="shared" si="123"/>
        <v/>
      </c>
      <c r="CT86" s="119">
        <f t="shared" si="205"/>
        <v>0</v>
      </c>
      <c r="CU86" s="120">
        <f t="shared" si="205"/>
        <v>0</v>
      </c>
      <c r="CV86" s="120" t="str">
        <f t="shared" si="124"/>
        <v/>
      </c>
      <c r="CW86" s="120" t="str">
        <f t="shared" si="125"/>
        <v/>
      </c>
      <c r="CX86" s="120" t="str">
        <f t="shared" si="126"/>
        <v/>
      </c>
      <c r="CY86" s="120" t="str">
        <f t="shared" si="127"/>
        <v/>
      </c>
      <c r="CZ86" s="120">
        <f>0</f>
        <v>0</v>
      </c>
      <c r="DA86" s="120"/>
      <c r="DB86" s="132" t="str">
        <f t="shared" si="172"/>
        <v/>
      </c>
      <c r="DC86" s="133" t="str">
        <f t="shared" si="173"/>
        <v/>
      </c>
    </row>
    <row r="87" spans="1:108">
      <c r="A87" s="199">
        <f t="shared" si="190"/>
        <v>0</v>
      </c>
      <c r="B87" s="194">
        <f t="shared" si="190"/>
        <v>0</v>
      </c>
      <c r="C87" s="195">
        <f t="shared" si="190"/>
        <v>0</v>
      </c>
      <c r="D87" s="196">
        <f t="shared" si="190"/>
        <v>0</v>
      </c>
      <c r="E87" s="197">
        <f t="shared" si="101"/>
        <v>0</v>
      </c>
      <c r="F87" s="197">
        <f t="shared" si="102"/>
        <v>0</v>
      </c>
      <c r="G87" s="119">
        <f t="shared" si="191"/>
        <v>0</v>
      </c>
      <c r="H87" s="120">
        <f t="shared" si="191"/>
        <v>0</v>
      </c>
      <c r="I87" s="120">
        <f t="shared" si="130"/>
        <v>0</v>
      </c>
      <c r="J87" s="120">
        <f t="shared" si="131"/>
        <v>0</v>
      </c>
      <c r="K87" s="120">
        <f t="shared" si="132"/>
        <v>0</v>
      </c>
      <c r="L87" s="120">
        <f t="shared" si="133"/>
        <v>0</v>
      </c>
      <c r="M87" s="120">
        <f>0</f>
        <v>0</v>
      </c>
      <c r="N87" s="121">
        <f t="shared" si="103"/>
        <v>0</v>
      </c>
      <c r="O87" s="194">
        <f t="shared" si="192"/>
        <v>0</v>
      </c>
      <c r="P87" s="195">
        <f t="shared" si="192"/>
        <v>0</v>
      </c>
      <c r="Q87" s="196">
        <f t="shared" si="192"/>
        <v>0</v>
      </c>
      <c r="R87" s="197">
        <f t="shared" si="104"/>
        <v>0</v>
      </c>
      <c r="S87" s="197">
        <f t="shared" si="105"/>
        <v>0</v>
      </c>
      <c r="T87" s="119">
        <f t="shared" si="193"/>
        <v>0</v>
      </c>
      <c r="U87" s="120">
        <f t="shared" si="193"/>
        <v>0</v>
      </c>
      <c r="V87" s="120">
        <f t="shared" si="136"/>
        <v>0</v>
      </c>
      <c r="W87" s="120">
        <f t="shared" si="137"/>
        <v>0</v>
      </c>
      <c r="X87" s="120">
        <f t="shared" si="138"/>
        <v>0</v>
      </c>
      <c r="Y87" s="120">
        <f t="shared" si="139"/>
        <v>0</v>
      </c>
      <c r="Z87" s="120">
        <f>0</f>
        <v>0</v>
      </c>
      <c r="AA87" s="120">
        <f t="shared" si="106"/>
        <v>0</v>
      </c>
      <c r="AB87" s="194">
        <f t="shared" si="194"/>
        <v>0</v>
      </c>
      <c r="AC87" s="195">
        <f t="shared" si="194"/>
        <v>0</v>
      </c>
      <c r="AD87" s="196">
        <f t="shared" si="194"/>
        <v>0</v>
      </c>
      <c r="AE87" s="197">
        <f t="shared" si="107"/>
        <v>0</v>
      </c>
      <c r="AF87" s="197">
        <f t="shared" si="108"/>
        <v>0</v>
      </c>
      <c r="AG87" s="119">
        <f t="shared" si="195"/>
        <v>0</v>
      </c>
      <c r="AH87" s="120">
        <f t="shared" si="195"/>
        <v>0</v>
      </c>
      <c r="AI87" s="120">
        <f t="shared" si="142"/>
        <v>0</v>
      </c>
      <c r="AJ87" s="120">
        <f t="shared" si="143"/>
        <v>0</v>
      </c>
      <c r="AK87" s="120">
        <f t="shared" si="144"/>
        <v>0</v>
      </c>
      <c r="AL87" s="120">
        <f t="shared" si="145"/>
        <v>0</v>
      </c>
      <c r="AM87" s="120">
        <f>0</f>
        <v>0</v>
      </c>
      <c r="AN87" s="120">
        <f t="shared" si="109"/>
        <v>0</v>
      </c>
      <c r="AO87" s="194">
        <f t="shared" si="196"/>
        <v>0</v>
      </c>
      <c r="AP87" s="195">
        <f t="shared" si="196"/>
        <v>0</v>
      </c>
      <c r="AQ87" s="196">
        <f t="shared" si="196"/>
        <v>0</v>
      </c>
      <c r="AR87" s="197">
        <f t="shared" si="110"/>
        <v>0</v>
      </c>
      <c r="AS87" s="197">
        <f t="shared" si="111"/>
        <v>0</v>
      </c>
      <c r="AT87" s="119">
        <f t="shared" si="197"/>
        <v>0</v>
      </c>
      <c r="AU87" s="120">
        <f t="shared" si="197"/>
        <v>0</v>
      </c>
      <c r="AV87" s="120">
        <f t="shared" si="148"/>
        <v>0</v>
      </c>
      <c r="AW87" s="120">
        <f t="shared" si="149"/>
        <v>0</v>
      </c>
      <c r="AX87" s="120">
        <f t="shared" si="150"/>
        <v>0</v>
      </c>
      <c r="AY87" s="120">
        <f t="shared" si="151"/>
        <v>0</v>
      </c>
      <c r="AZ87" s="120">
        <f>0</f>
        <v>0</v>
      </c>
      <c r="BA87" s="120">
        <f t="shared" si="112"/>
        <v>0</v>
      </c>
      <c r="BB87" s="194">
        <f t="shared" si="198"/>
        <v>0</v>
      </c>
      <c r="BC87" s="195">
        <f t="shared" si="198"/>
        <v>0</v>
      </c>
      <c r="BD87" s="196">
        <f t="shared" si="198"/>
        <v>0</v>
      </c>
      <c r="BE87" s="197">
        <f t="shared" si="113"/>
        <v>0</v>
      </c>
      <c r="BF87" s="197">
        <f t="shared" si="114"/>
        <v>0</v>
      </c>
      <c r="BG87" s="119">
        <f t="shared" si="199"/>
        <v>0</v>
      </c>
      <c r="BH87" s="120">
        <f t="shared" si="199"/>
        <v>0</v>
      </c>
      <c r="BI87" s="120">
        <f t="shared" si="154"/>
        <v>0</v>
      </c>
      <c r="BJ87" s="120">
        <f t="shared" si="155"/>
        <v>0</v>
      </c>
      <c r="BK87" s="120">
        <f t="shared" si="156"/>
        <v>0</v>
      </c>
      <c r="BL87" s="120">
        <f t="shared" si="157"/>
        <v>0</v>
      </c>
      <c r="BM87" s="120">
        <f>0</f>
        <v>0</v>
      </c>
      <c r="BN87" s="120">
        <f t="shared" si="115"/>
        <v>0</v>
      </c>
      <c r="BO87" s="194">
        <f t="shared" si="200"/>
        <v>0</v>
      </c>
      <c r="BP87" s="195">
        <f t="shared" si="200"/>
        <v>0</v>
      </c>
      <c r="BQ87" s="196">
        <f t="shared" si="200"/>
        <v>0</v>
      </c>
      <c r="BR87" s="197">
        <f t="shared" si="116"/>
        <v>0</v>
      </c>
      <c r="BS87" s="197">
        <f t="shared" si="117"/>
        <v>0</v>
      </c>
      <c r="BT87" s="119">
        <f t="shared" si="201"/>
        <v>0</v>
      </c>
      <c r="BU87" s="120">
        <f t="shared" si="201"/>
        <v>0</v>
      </c>
      <c r="BV87" s="120">
        <f t="shared" si="160"/>
        <v>0</v>
      </c>
      <c r="BW87" s="120">
        <f t="shared" si="161"/>
        <v>0</v>
      </c>
      <c r="BX87" s="120">
        <f t="shared" si="162"/>
        <v>0</v>
      </c>
      <c r="BY87" s="120">
        <f t="shared" si="163"/>
        <v>0</v>
      </c>
      <c r="BZ87" s="120">
        <f>0</f>
        <v>0</v>
      </c>
      <c r="CA87" s="120">
        <f t="shared" si="118"/>
        <v>0</v>
      </c>
      <c r="CB87" s="194">
        <f t="shared" si="202"/>
        <v>0</v>
      </c>
      <c r="CC87" s="195">
        <f t="shared" si="202"/>
        <v>0</v>
      </c>
      <c r="CD87" s="196">
        <f t="shared" si="202"/>
        <v>0</v>
      </c>
      <c r="CE87" s="197">
        <f t="shared" si="119"/>
        <v>0</v>
      </c>
      <c r="CF87" s="197">
        <f t="shared" si="120"/>
        <v>0</v>
      </c>
      <c r="CG87" s="119">
        <f t="shared" si="203"/>
        <v>0</v>
      </c>
      <c r="CH87" s="120">
        <f t="shared" si="203"/>
        <v>0</v>
      </c>
      <c r="CI87" s="120">
        <f t="shared" si="166"/>
        <v>0</v>
      </c>
      <c r="CJ87" s="120">
        <f t="shared" si="167"/>
        <v>0</v>
      </c>
      <c r="CK87" s="120">
        <f t="shared" si="168"/>
        <v>0</v>
      </c>
      <c r="CL87" s="120">
        <f t="shared" si="169"/>
        <v>0</v>
      </c>
      <c r="CM87" s="120">
        <f>0</f>
        <v>0</v>
      </c>
      <c r="CN87" s="120">
        <f t="shared" si="121"/>
        <v>0</v>
      </c>
      <c r="CO87" s="194">
        <f t="shared" si="204"/>
        <v>0</v>
      </c>
      <c r="CP87" s="195">
        <f t="shared" si="204"/>
        <v>0</v>
      </c>
      <c r="CQ87" s="196" t="str">
        <f t="shared" si="204"/>
        <v/>
      </c>
      <c r="CR87" s="197" t="str">
        <f t="shared" si="122"/>
        <v/>
      </c>
      <c r="CS87" s="197" t="str">
        <f t="shared" si="123"/>
        <v/>
      </c>
      <c r="CT87" s="119">
        <f t="shared" si="205"/>
        <v>0</v>
      </c>
      <c r="CU87" s="120">
        <f t="shared" si="205"/>
        <v>0</v>
      </c>
      <c r="CV87" s="120" t="str">
        <f t="shared" si="124"/>
        <v/>
      </c>
      <c r="CW87" s="120" t="str">
        <f t="shared" si="125"/>
        <v/>
      </c>
      <c r="CX87" s="120" t="str">
        <f t="shared" si="126"/>
        <v/>
      </c>
      <c r="CY87" s="120" t="str">
        <f t="shared" si="127"/>
        <v/>
      </c>
      <c r="CZ87" s="120">
        <f>0</f>
        <v>0</v>
      </c>
      <c r="DA87" s="120"/>
      <c r="DB87" s="132" t="str">
        <f t="shared" si="172"/>
        <v/>
      </c>
      <c r="DC87" s="133" t="str">
        <f t="shared" si="173"/>
        <v/>
      </c>
    </row>
    <row r="88" spans="1:108">
      <c r="A88" s="199">
        <f t="shared" si="190"/>
        <v>0</v>
      </c>
      <c r="B88" s="194">
        <f t="shared" si="190"/>
        <v>0</v>
      </c>
      <c r="C88" s="195">
        <f t="shared" si="190"/>
        <v>0</v>
      </c>
      <c r="D88" s="196">
        <f t="shared" si="190"/>
        <v>0</v>
      </c>
      <c r="E88" s="197">
        <f t="shared" si="101"/>
        <v>0</v>
      </c>
      <c r="F88" s="197">
        <f t="shared" si="102"/>
        <v>0</v>
      </c>
      <c r="G88" s="119">
        <f t="shared" si="191"/>
        <v>0</v>
      </c>
      <c r="H88" s="120">
        <f t="shared" si="191"/>
        <v>0</v>
      </c>
      <c r="I88" s="120">
        <f t="shared" si="130"/>
        <v>0</v>
      </c>
      <c r="J88" s="120">
        <f t="shared" si="131"/>
        <v>0</v>
      </c>
      <c r="K88" s="120">
        <f t="shared" si="132"/>
        <v>0</v>
      </c>
      <c r="L88" s="120">
        <f t="shared" si="133"/>
        <v>0</v>
      </c>
      <c r="M88" s="120">
        <f>0</f>
        <v>0</v>
      </c>
      <c r="N88" s="121">
        <f t="shared" si="103"/>
        <v>0</v>
      </c>
      <c r="O88" s="194">
        <f t="shared" si="192"/>
        <v>0</v>
      </c>
      <c r="P88" s="195">
        <f t="shared" si="192"/>
        <v>0</v>
      </c>
      <c r="Q88" s="196">
        <f t="shared" si="192"/>
        <v>0</v>
      </c>
      <c r="R88" s="197">
        <f t="shared" si="104"/>
        <v>0</v>
      </c>
      <c r="S88" s="197">
        <f t="shared" si="105"/>
        <v>0</v>
      </c>
      <c r="T88" s="119">
        <f t="shared" si="193"/>
        <v>0</v>
      </c>
      <c r="U88" s="120">
        <f t="shared" si="193"/>
        <v>0</v>
      </c>
      <c r="V88" s="120">
        <f t="shared" si="136"/>
        <v>0</v>
      </c>
      <c r="W88" s="120">
        <f t="shared" si="137"/>
        <v>0</v>
      </c>
      <c r="X88" s="120">
        <f t="shared" si="138"/>
        <v>0</v>
      </c>
      <c r="Y88" s="120">
        <f t="shared" si="139"/>
        <v>0</v>
      </c>
      <c r="Z88" s="120">
        <f>0</f>
        <v>0</v>
      </c>
      <c r="AA88" s="120">
        <f t="shared" si="106"/>
        <v>0</v>
      </c>
      <c r="AB88" s="194">
        <f t="shared" si="194"/>
        <v>0</v>
      </c>
      <c r="AC88" s="195">
        <f t="shared" si="194"/>
        <v>0</v>
      </c>
      <c r="AD88" s="196">
        <f t="shared" si="194"/>
        <v>0</v>
      </c>
      <c r="AE88" s="197">
        <f t="shared" si="107"/>
        <v>0</v>
      </c>
      <c r="AF88" s="197">
        <f t="shared" si="108"/>
        <v>0</v>
      </c>
      <c r="AG88" s="119">
        <f t="shared" si="195"/>
        <v>0</v>
      </c>
      <c r="AH88" s="120">
        <f t="shared" si="195"/>
        <v>0</v>
      </c>
      <c r="AI88" s="120">
        <f t="shared" si="142"/>
        <v>0</v>
      </c>
      <c r="AJ88" s="120">
        <f t="shared" si="143"/>
        <v>0</v>
      </c>
      <c r="AK88" s="120">
        <f t="shared" si="144"/>
        <v>0</v>
      </c>
      <c r="AL88" s="120">
        <f t="shared" si="145"/>
        <v>0</v>
      </c>
      <c r="AM88" s="120">
        <f>0</f>
        <v>0</v>
      </c>
      <c r="AN88" s="120">
        <f t="shared" si="109"/>
        <v>0</v>
      </c>
      <c r="AO88" s="194">
        <f t="shared" si="196"/>
        <v>0</v>
      </c>
      <c r="AP88" s="195">
        <f t="shared" si="196"/>
        <v>0</v>
      </c>
      <c r="AQ88" s="196">
        <f t="shared" si="196"/>
        <v>0</v>
      </c>
      <c r="AR88" s="197">
        <f t="shared" si="110"/>
        <v>0</v>
      </c>
      <c r="AS88" s="197">
        <f t="shared" si="111"/>
        <v>0</v>
      </c>
      <c r="AT88" s="119">
        <f t="shared" si="197"/>
        <v>0</v>
      </c>
      <c r="AU88" s="120">
        <f t="shared" si="197"/>
        <v>0</v>
      </c>
      <c r="AV88" s="120">
        <f t="shared" si="148"/>
        <v>0</v>
      </c>
      <c r="AW88" s="120">
        <f t="shared" si="149"/>
        <v>0</v>
      </c>
      <c r="AX88" s="120">
        <f t="shared" si="150"/>
        <v>0</v>
      </c>
      <c r="AY88" s="120">
        <f t="shared" si="151"/>
        <v>0</v>
      </c>
      <c r="AZ88" s="120">
        <f>0</f>
        <v>0</v>
      </c>
      <c r="BA88" s="120">
        <f t="shared" si="112"/>
        <v>0</v>
      </c>
      <c r="BB88" s="194">
        <f t="shared" si="198"/>
        <v>0</v>
      </c>
      <c r="BC88" s="195">
        <f t="shared" si="198"/>
        <v>0</v>
      </c>
      <c r="BD88" s="196">
        <f t="shared" si="198"/>
        <v>0</v>
      </c>
      <c r="BE88" s="197">
        <f t="shared" si="113"/>
        <v>0</v>
      </c>
      <c r="BF88" s="197">
        <f t="shared" si="114"/>
        <v>0</v>
      </c>
      <c r="BG88" s="119">
        <f t="shared" si="199"/>
        <v>0</v>
      </c>
      <c r="BH88" s="120">
        <f t="shared" si="199"/>
        <v>0</v>
      </c>
      <c r="BI88" s="120">
        <f t="shared" si="154"/>
        <v>0</v>
      </c>
      <c r="BJ88" s="120">
        <f t="shared" si="155"/>
        <v>0</v>
      </c>
      <c r="BK88" s="120">
        <f t="shared" si="156"/>
        <v>0</v>
      </c>
      <c r="BL88" s="120">
        <f t="shared" si="157"/>
        <v>0</v>
      </c>
      <c r="BM88" s="120">
        <f>0</f>
        <v>0</v>
      </c>
      <c r="BN88" s="120">
        <f t="shared" si="115"/>
        <v>0</v>
      </c>
      <c r="BO88" s="194">
        <f t="shared" si="200"/>
        <v>0</v>
      </c>
      <c r="BP88" s="195">
        <f t="shared" si="200"/>
        <v>0</v>
      </c>
      <c r="BQ88" s="196">
        <f t="shared" si="200"/>
        <v>0</v>
      </c>
      <c r="BR88" s="197">
        <f t="shared" si="116"/>
        <v>0</v>
      </c>
      <c r="BS88" s="197">
        <f t="shared" si="117"/>
        <v>0</v>
      </c>
      <c r="BT88" s="119">
        <f t="shared" si="201"/>
        <v>0</v>
      </c>
      <c r="BU88" s="120">
        <f t="shared" si="201"/>
        <v>0</v>
      </c>
      <c r="BV88" s="120">
        <f t="shared" si="160"/>
        <v>0</v>
      </c>
      <c r="BW88" s="120">
        <f t="shared" si="161"/>
        <v>0</v>
      </c>
      <c r="BX88" s="120">
        <f t="shared" si="162"/>
        <v>0</v>
      </c>
      <c r="BY88" s="120">
        <f t="shared" si="163"/>
        <v>0</v>
      </c>
      <c r="BZ88" s="120">
        <f>0</f>
        <v>0</v>
      </c>
      <c r="CA88" s="120">
        <f t="shared" si="118"/>
        <v>0</v>
      </c>
      <c r="CB88" s="194">
        <f t="shared" si="202"/>
        <v>0</v>
      </c>
      <c r="CC88" s="195">
        <f t="shared" si="202"/>
        <v>0</v>
      </c>
      <c r="CD88" s="196">
        <f t="shared" si="202"/>
        <v>0</v>
      </c>
      <c r="CE88" s="197">
        <f t="shared" si="119"/>
        <v>0</v>
      </c>
      <c r="CF88" s="197">
        <f t="shared" si="120"/>
        <v>0</v>
      </c>
      <c r="CG88" s="119">
        <f t="shared" si="203"/>
        <v>0</v>
      </c>
      <c r="CH88" s="120">
        <f t="shared" si="203"/>
        <v>0</v>
      </c>
      <c r="CI88" s="120">
        <f t="shared" si="166"/>
        <v>0</v>
      </c>
      <c r="CJ88" s="120">
        <f t="shared" si="167"/>
        <v>0</v>
      </c>
      <c r="CK88" s="120">
        <f t="shared" si="168"/>
        <v>0</v>
      </c>
      <c r="CL88" s="120">
        <f t="shared" si="169"/>
        <v>0</v>
      </c>
      <c r="CM88" s="120">
        <f>0</f>
        <v>0</v>
      </c>
      <c r="CN88" s="120">
        <f t="shared" si="121"/>
        <v>0</v>
      </c>
      <c r="CO88" s="194">
        <f t="shared" si="204"/>
        <v>0</v>
      </c>
      <c r="CP88" s="195">
        <f t="shared" si="204"/>
        <v>0</v>
      </c>
      <c r="CQ88" s="196" t="str">
        <f t="shared" si="204"/>
        <v/>
      </c>
      <c r="CR88" s="197" t="str">
        <f t="shared" si="122"/>
        <v/>
      </c>
      <c r="CS88" s="197" t="str">
        <f t="shared" si="123"/>
        <v/>
      </c>
      <c r="CT88" s="119">
        <f t="shared" si="205"/>
        <v>0</v>
      </c>
      <c r="CU88" s="120">
        <f t="shared" si="205"/>
        <v>0</v>
      </c>
      <c r="CV88" s="120" t="str">
        <f t="shared" si="124"/>
        <v/>
      </c>
      <c r="CW88" s="120" t="str">
        <f t="shared" si="125"/>
        <v/>
      </c>
      <c r="CX88" s="120" t="str">
        <f t="shared" si="126"/>
        <v/>
      </c>
      <c r="CY88" s="120" t="str">
        <f t="shared" si="127"/>
        <v/>
      </c>
      <c r="CZ88" s="120">
        <f>0</f>
        <v>0</v>
      </c>
      <c r="DA88" s="120"/>
      <c r="DB88" s="132" t="str">
        <f t="shared" si="172"/>
        <v/>
      </c>
      <c r="DC88" s="133" t="str">
        <f t="shared" si="173"/>
        <v/>
      </c>
    </row>
    <row r="89" spans="1:108">
      <c r="A89" s="199">
        <f t="shared" si="190"/>
        <v>0</v>
      </c>
      <c r="B89" s="194">
        <f t="shared" si="190"/>
        <v>0</v>
      </c>
      <c r="C89" s="195">
        <f t="shared" si="190"/>
        <v>0</v>
      </c>
      <c r="D89" s="196">
        <f t="shared" si="190"/>
        <v>0</v>
      </c>
      <c r="E89" s="197">
        <f t="shared" si="101"/>
        <v>0</v>
      </c>
      <c r="F89" s="197">
        <f t="shared" si="102"/>
        <v>0</v>
      </c>
      <c r="G89" s="119">
        <f t="shared" si="191"/>
        <v>0</v>
      </c>
      <c r="H89" s="120">
        <f t="shared" si="191"/>
        <v>0</v>
      </c>
      <c r="I89" s="120">
        <f t="shared" si="130"/>
        <v>0</v>
      </c>
      <c r="J89" s="120">
        <f t="shared" si="131"/>
        <v>0</v>
      </c>
      <c r="K89" s="120">
        <f t="shared" si="132"/>
        <v>0</v>
      </c>
      <c r="L89" s="120">
        <f t="shared" si="133"/>
        <v>0</v>
      </c>
      <c r="M89" s="120">
        <f>0</f>
        <v>0</v>
      </c>
      <c r="N89" s="121">
        <f t="shared" si="103"/>
        <v>0</v>
      </c>
      <c r="O89" s="194">
        <f t="shared" si="192"/>
        <v>0</v>
      </c>
      <c r="P89" s="195">
        <f t="shared" si="192"/>
        <v>0</v>
      </c>
      <c r="Q89" s="196">
        <f t="shared" si="192"/>
        <v>0</v>
      </c>
      <c r="R89" s="197">
        <f t="shared" si="104"/>
        <v>0</v>
      </c>
      <c r="S89" s="197">
        <f t="shared" si="105"/>
        <v>0</v>
      </c>
      <c r="T89" s="119">
        <f t="shared" si="193"/>
        <v>0</v>
      </c>
      <c r="U89" s="120">
        <f t="shared" si="193"/>
        <v>0</v>
      </c>
      <c r="V89" s="120">
        <f t="shared" si="136"/>
        <v>0</v>
      </c>
      <c r="W89" s="120">
        <f t="shared" si="137"/>
        <v>0</v>
      </c>
      <c r="X89" s="120">
        <f t="shared" si="138"/>
        <v>0</v>
      </c>
      <c r="Y89" s="120">
        <f t="shared" si="139"/>
        <v>0</v>
      </c>
      <c r="Z89" s="120">
        <f>0</f>
        <v>0</v>
      </c>
      <c r="AA89" s="120">
        <f t="shared" si="106"/>
        <v>0</v>
      </c>
      <c r="AB89" s="194">
        <f t="shared" si="194"/>
        <v>0</v>
      </c>
      <c r="AC89" s="195">
        <f t="shared" si="194"/>
        <v>0</v>
      </c>
      <c r="AD89" s="196">
        <f t="shared" si="194"/>
        <v>0</v>
      </c>
      <c r="AE89" s="197">
        <f t="shared" si="107"/>
        <v>0</v>
      </c>
      <c r="AF89" s="197">
        <f t="shared" si="108"/>
        <v>0</v>
      </c>
      <c r="AG89" s="119">
        <f t="shared" si="195"/>
        <v>0</v>
      </c>
      <c r="AH89" s="120">
        <f t="shared" si="195"/>
        <v>0</v>
      </c>
      <c r="AI89" s="120">
        <f t="shared" si="142"/>
        <v>0</v>
      </c>
      <c r="AJ89" s="120">
        <f t="shared" si="143"/>
        <v>0</v>
      </c>
      <c r="AK89" s="120">
        <f t="shared" si="144"/>
        <v>0</v>
      </c>
      <c r="AL89" s="120">
        <f t="shared" si="145"/>
        <v>0</v>
      </c>
      <c r="AM89" s="120">
        <f>0</f>
        <v>0</v>
      </c>
      <c r="AN89" s="120">
        <f t="shared" si="109"/>
        <v>0</v>
      </c>
      <c r="AO89" s="194">
        <f t="shared" si="196"/>
        <v>0</v>
      </c>
      <c r="AP89" s="195">
        <f t="shared" si="196"/>
        <v>0</v>
      </c>
      <c r="AQ89" s="196">
        <f t="shared" si="196"/>
        <v>0</v>
      </c>
      <c r="AR89" s="197">
        <f t="shared" si="110"/>
        <v>0</v>
      </c>
      <c r="AS89" s="197">
        <f t="shared" si="111"/>
        <v>0</v>
      </c>
      <c r="AT89" s="119">
        <f t="shared" si="197"/>
        <v>0</v>
      </c>
      <c r="AU89" s="120">
        <f t="shared" si="197"/>
        <v>0</v>
      </c>
      <c r="AV89" s="120">
        <f t="shared" si="148"/>
        <v>0</v>
      </c>
      <c r="AW89" s="120">
        <f t="shared" si="149"/>
        <v>0</v>
      </c>
      <c r="AX89" s="120">
        <f t="shared" si="150"/>
        <v>0</v>
      </c>
      <c r="AY89" s="120">
        <f t="shared" si="151"/>
        <v>0</v>
      </c>
      <c r="AZ89" s="120">
        <f>0</f>
        <v>0</v>
      </c>
      <c r="BA89" s="120">
        <f t="shared" si="112"/>
        <v>0</v>
      </c>
      <c r="BB89" s="194">
        <f t="shared" si="198"/>
        <v>0</v>
      </c>
      <c r="BC89" s="195">
        <f t="shared" si="198"/>
        <v>0</v>
      </c>
      <c r="BD89" s="196">
        <f t="shared" si="198"/>
        <v>0</v>
      </c>
      <c r="BE89" s="197">
        <f t="shared" si="113"/>
        <v>0</v>
      </c>
      <c r="BF89" s="197">
        <f t="shared" si="114"/>
        <v>0</v>
      </c>
      <c r="BG89" s="119">
        <f t="shared" si="199"/>
        <v>0</v>
      </c>
      <c r="BH89" s="120">
        <f t="shared" si="199"/>
        <v>0</v>
      </c>
      <c r="BI89" s="120">
        <f t="shared" si="154"/>
        <v>0</v>
      </c>
      <c r="BJ89" s="120">
        <f t="shared" si="155"/>
        <v>0</v>
      </c>
      <c r="BK89" s="120">
        <f t="shared" si="156"/>
        <v>0</v>
      </c>
      <c r="BL89" s="120">
        <f t="shared" si="157"/>
        <v>0</v>
      </c>
      <c r="BM89" s="120">
        <f>0</f>
        <v>0</v>
      </c>
      <c r="BN89" s="120">
        <f t="shared" si="115"/>
        <v>0</v>
      </c>
      <c r="BO89" s="194">
        <f t="shared" si="200"/>
        <v>0</v>
      </c>
      <c r="BP89" s="195">
        <f t="shared" si="200"/>
        <v>0</v>
      </c>
      <c r="BQ89" s="196">
        <f t="shared" si="200"/>
        <v>0</v>
      </c>
      <c r="BR89" s="197">
        <f t="shared" si="116"/>
        <v>0</v>
      </c>
      <c r="BS89" s="197">
        <f t="shared" si="117"/>
        <v>0</v>
      </c>
      <c r="BT89" s="119">
        <f t="shared" si="201"/>
        <v>0</v>
      </c>
      <c r="BU89" s="120">
        <f t="shared" si="201"/>
        <v>0</v>
      </c>
      <c r="BV89" s="120">
        <f t="shared" si="160"/>
        <v>0</v>
      </c>
      <c r="BW89" s="120">
        <f t="shared" si="161"/>
        <v>0</v>
      </c>
      <c r="BX89" s="120">
        <f t="shared" si="162"/>
        <v>0</v>
      </c>
      <c r="BY89" s="120">
        <f t="shared" si="163"/>
        <v>0</v>
      </c>
      <c r="BZ89" s="120">
        <f>0</f>
        <v>0</v>
      </c>
      <c r="CA89" s="120">
        <f t="shared" si="118"/>
        <v>0</v>
      </c>
      <c r="CB89" s="194">
        <f t="shared" si="202"/>
        <v>0</v>
      </c>
      <c r="CC89" s="195">
        <f t="shared" si="202"/>
        <v>0</v>
      </c>
      <c r="CD89" s="196">
        <f t="shared" si="202"/>
        <v>0</v>
      </c>
      <c r="CE89" s="197">
        <f t="shared" si="119"/>
        <v>0</v>
      </c>
      <c r="CF89" s="197">
        <f t="shared" si="120"/>
        <v>0</v>
      </c>
      <c r="CG89" s="119">
        <f t="shared" si="203"/>
        <v>0</v>
      </c>
      <c r="CH89" s="120">
        <f t="shared" si="203"/>
        <v>0</v>
      </c>
      <c r="CI89" s="120">
        <f t="shared" si="166"/>
        <v>0</v>
      </c>
      <c r="CJ89" s="120">
        <f t="shared" si="167"/>
        <v>0</v>
      </c>
      <c r="CK89" s="120">
        <f t="shared" si="168"/>
        <v>0</v>
      </c>
      <c r="CL89" s="120">
        <f t="shared" si="169"/>
        <v>0</v>
      </c>
      <c r="CM89" s="120">
        <f>0</f>
        <v>0</v>
      </c>
      <c r="CN89" s="120">
        <f t="shared" si="121"/>
        <v>0</v>
      </c>
      <c r="CO89" s="194">
        <f t="shared" si="204"/>
        <v>0</v>
      </c>
      <c r="CP89" s="195">
        <f t="shared" si="204"/>
        <v>0</v>
      </c>
      <c r="CQ89" s="196" t="str">
        <f t="shared" si="204"/>
        <v/>
      </c>
      <c r="CR89" s="197" t="str">
        <f t="shared" si="122"/>
        <v/>
      </c>
      <c r="CS89" s="197" t="str">
        <f t="shared" si="123"/>
        <v/>
      </c>
      <c r="CT89" s="119">
        <f t="shared" si="205"/>
        <v>0</v>
      </c>
      <c r="CU89" s="120">
        <f t="shared" si="205"/>
        <v>0</v>
      </c>
      <c r="CV89" s="120" t="str">
        <f t="shared" si="124"/>
        <v/>
      </c>
      <c r="CW89" s="120" t="str">
        <f t="shared" si="125"/>
        <v/>
      </c>
      <c r="CX89" s="120" t="str">
        <f t="shared" si="126"/>
        <v/>
      </c>
      <c r="CY89" s="120" t="str">
        <f t="shared" si="127"/>
        <v/>
      </c>
      <c r="CZ89" s="120">
        <f>0</f>
        <v>0</v>
      </c>
      <c r="DA89" s="120"/>
      <c r="DB89" s="132" t="str">
        <f t="shared" si="172"/>
        <v/>
      </c>
      <c r="DC89" s="133" t="str">
        <f t="shared" si="173"/>
        <v/>
      </c>
    </row>
    <row r="90" spans="1:108">
      <c r="A90" s="252">
        <f t="shared" si="190"/>
        <v>0</v>
      </c>
      <c r="B90" s="281">
        <f t="shared" si="190"/>
        <v>0</v>
      </c>
      <c r="C90" s="276">
        <f t="shared" si="190"/>
        <v>0</v>
      </c>
      <c r="D90" s="277">
        <f t="shared" si="190"/>
        <v>0</v>
      </c>
      <c r="E90" s="278">
        <f t="shared" si="101"/>
        <v>0</v>
      </c>
      <c r="F90" s="278">
        <f t="shared" si="102"/>
        <v>0</v>
      </c>
      <c r="G90" s="282">
        <f t="shared" si="191"/>
        <v>0</v>
      </c>
      <c r="H90" s="279">
        <f t="shared" si="191"/>
        <v>0</v>
      </c>
      <c r="I90" s="279">
        <f t="shared" si="130"/>
        <v>0</v>
      </c>
      <c r="J90" s="279">
        <f t="shared" si="131"/>
        <v>0</v>
      </c>
      <c r="K90" s="104">
        <f t="shared" si="132"/>
        <v>0</v>
      </c>
      <c r="L90" s="104">
        <f t="shared" si="133"/>
        <v>0</v>
      </c>
      <c r="M90" s="104">
        <f>0</f>
        <v>0</v>
      </c>
      <c r="N90" s="279">
        <f t="shared" si="103"/>
        <v>0</v>
      </c>
      <c r="O90" s="281">
        <f t="shared" si="192"/>
        <v>0</v>
      </c>
      <c r="P90" s="276">
        <f t="shared" si="192"/>
        <v>0</v>
      </c>
      <c r="Q90" s="277">
        <f t="shared" si="192"/>
        <v>0</v>
      </c>
      <c r="R90" s="278">
        <f t="shared" si="104"/>
        <v>0</v>
      </c>
      <c r="S90" s="278">
        <f t="shared" si="105"/>
        <v>0</v>
      </c>
      <c r="T90" s="282">
        <f t="shared" si="193"/>
        <v>0</v>
      </c>
      <c r="U90" s="279">
        <f t="shared" si="193"/>
        <v>0</v>
      </c>
      <c r="V90" s="279">
        <f t="shared" si="136"/>
        <v>0</v>
      </c>
      <c r="W90" s="279">
        <f t="shared" si="137"/>
        <v>0</v>
      </c>
      <c r="X90" s="104">
        <f t="shared" si="138"/>
        <v>0</v>
      </c>
      <c r="Y90" s="104">
        <f t="shared" si="139"/>
        <v>0</v>
      </c>
      <c r="Z90" s="104">
        <f>0</f>
        <v>0</v>
      </c>
      <c r="AA90" s="279">
        <f t="shared" si="106"/>
        <v>0</v>
      </c>
      <c r="AB90" s="281">
        <f t="shared" si="194"/>
        <v>0</v>
      </c>
      <c r="AC90" s="276">
        <f t="shared" si="194"/>
        <v>0</v>
      </c>
      <c r="AD90" s="277">
        <f t="shared" si="194"/>
        <v>0</v>
      </c>
      <c r="AE90" s="278">
        <f t="shared" si="107"/>
        <v>0</v>
      </c>
      <c r="AF90" s="278">
        <f t="shared" si="108"/>
        <v>0</v>
      </c>
      <c r="AG90" s="282">
        <f t="shared" si="195"/>
        <v>0</v>
      </c>
      <c r="AH90" s="279">
        <f t="shared" si="195"/>
        <v>0</v>
      </c>
      <c r="AI90" s="279">
        <f t="shared" si="142"/>
        <v>0</v>
      </c>
      <c r="AJ90" s="279">
        <f t="shared" si="143"/>
        <v>0</v>
      </c>
      <c r="AK90" s="104">
        <f t="shared" si="144"/>
        <v>0</v>
      </c>
      <c r="AL90" s="104">
        <f t="shared" si="145"/>
        <v>0</v>
      </c>
      <c r="AM90" s="104">
        <f>0</f>
        <v>0</v>
      </c>
      <c r="AN90" s="279">
        <f t="shared" si="109"/>
        <v>0</v>
      </c>
      <c r="AO90" s="281">
        <f t="shared" si="196"/>
        <v>0</v>
      </c>
      <c r="AP90" s="276">
        <f t="shared" si="196"/>
        <v>0</v>
      </c>
      <c r="AQ90" s="277">
        <f t="shared" si="196"/>
        <v>0</v>
      </c>
      <c r="AR90" s="278">
        <f t="shared" si="110"/>
        <v>0</v>
      </c>
      <c r="AS90" s="278">
        <f t="shared" si="111"/>
        <v>0</v>
      </c>
      <c r="AT90" s="282">
        <f t="shared" si="197"/>
        <v>0</v>
      </c>
      <c r="AU90" s="279">
        <f t="shared" si="197"/>
        <v>0</v>
      </c>
      <c r="AV90" s="279">
        <f t="shared" si="148"/>
        <v>0</v>
      </c>
      <c r="AW90" s="279">
        <f t="shared" si="149"/>
        <v>0</v>
      </c>
      <c r="AX90" s="104">
        <f t="shared" si="150"/>
        <v>0</v>
      </c>
      <c r="AY90" s="104">
        <f t="shared" si="151"/>
        <v>0</v>
      </c>
      <c r="AZ90" s="104">
        <f>0</f>
        <v>0</v>
      </c>
      <c r="BA90" s="279">
        <f t="shared" si="112"/>
        <v>0</v>
      </c>
      <c r="BB90" s="281">
        <f t="shared" si="198"/>
        <v>0</v>
      </c>
      <c r="BC90" s="276">
        <f t="shared" si="198"/>
        <v>0</v>
      </c>
      <c r="BD90" s="277">
        <f t="shared" si="198"/>
        <v>0</v>
      </c>
      <c r="BE90" s="278">
        <f t="shared" si="113"/>
        <v>0</v>
      </c>
      <c r="BF90" s="278">
        <f t="shared" si="114"/>
        <v>0</v>
      </c>
      <c r="BG90" s="282">
        <f t="shared" si="199"/>
        <v>0</v>
      </c>
      <c r="BH90" s="279">
        <f t="shared" si="199"/>
        <v>0</v>
      </c>
      <c r="BI90" s="279">
        <f t="shared" si="154"/>
        <v>0</v>
      </c>
      <c r="BJ90" s="279">
        <f t="shared" si="155"/>
        <v>0</v>
      </c>
      <c r="BK90" s="104">
        <f t="shared" si="156"/>
        <v>0</v>
      </c>
      <c r="BL90" s="104">
        <f t="shared" si="157"/>
        <v>0</v>
      </c>
      <c r="BM90" s="104">
        <f>0</f>
        <v>0</v>
      </c>
      <c r="BN90" s="279">
        <f t="shared" si="115"/>
        <v>0</v>
      </c>
      <c r="BO90" s="281">
        <f t="shared" si="200"/>
        <v>0</v>
      </c>
      <c r="BP90" s="276">
        <f t="shared" si="200"/>
        <v>0</v>
      </c>
      <c r="BQ90" s="277">
        <f t="shared" si="200"/>
        <v>0</v>
      </c>
      <c r="BR90" s="278">
        <f t="shared" si="116"/>
        <v>0</v>
      </c>
      <c r="BS90" s="278">
        <f t="shared" si="117"/>
        <v>0</v>
      </c>
      <c r="BT90" s="282">
        <f t="shared" si="201"/>
        <v>0</v>
      </c>
      <c r="BU90" s="279">
        <f t="shared" si="201"/>
        <v>0</v>
      </c>
      <c r="BV90" s="279">
        <f t="shared" si="160"/>
        <v>0</v>
      </c>
      <c r="BW90" s="279">
        <f t="shared" si="161"/>
        <v>0</v>
      </c>
      <c r="BX90" s="104">
        <f t="shared" si="162"/>
        <v>0</v>
      </c>
      <c r="BY90" s="104">
        <f t="shared" si="163"/>
        <v>0</v>
      </c>
      <c r="BZ90" s="104">
        <f>0</f>
        <v>0</v>
      </c>
      <c r="CA90" s="279">
        <f t="shared" si="118"/>
        <v>0</v>
      </c>
      <c r="CB90" s="281">
        <f t="shared" si="202"/>
        <v>0</v>
      </c>
      <c r="CC90" s="276">
        <f t="shared" si="202"/>
        <v>0</v>
      </c>
      <c r="CD90" s="277">
        <f t="shared" si="202"/>
        <v>0</v>
      </c>
      <c r="CE90" s="278">
        <f t="shared" si="119"/>
        <v>0</v>
      </c>
      <c r="CF90" s="278">
        <f t="shared" si="120"/>
        <v>0</v>
      </c>
      <c r="CG90" s="282">
        <f t="shared" si="203"/>
        <v>0</v>
      </c>
      <c r="CH90" s="279">
        <f t="shared" si="203"/>
        <v>0</v>
      </c>
      <c r="CI90" s="279">
        <f t="shared" si="166"/>
        <v>0</v>
      </c>
      <c r="CJ90" s="279">
        <f t="shared" si="167"/>
        <v>0</v>
      </c>
      <c r="CK90" s="104">
        <f t="shared" si="168"/>
        <v>0</v>
      </c>
      <c r="CL90" s="104">
        <f t="shared" si="169"/>
        <v>0</v>
      </c>
      <c r="CM90" s="104">
        <f>0</f>
        <v>0</v>
      </c>
      <c r="CN90" s="279">
        <f t="shared" si="121"/>
        <v>0</v>
      </c>
      <c r="CO90" s="281">
        <f t="shared" si="204"/>
        <v>0</v>
      </c>
      <c r="CP90" s="276">
        <f t="shared" si="204"/>
        <v>0</v>
      </c>
      <c r="CQ90" s="277" t="str">
        <f t="shared" si="204"/>
        <v/>
      </c>
      <c r="CR90" s="278" t="str">
        <f t="shared" si="122"/>
        <v/>
      </c>
      <c r="CS90" s="278" t="str">
        <f t="shared" si="123"/>
        <v/>
      </c>
      <c r="CT90" s="282">
        <f t="shared" si="205"/>
        <v>0</v>
      </c>
      <c r="CU90" s="279">
        <f t="shared" si="205"/>
        <v>0</v>
      </c>
      <c r="CV90" s="279" t="str">
        <f t="shared" si="124"/>
        <v/>
      </c>
      <c r="CW90" s="279" t="str">
        <f t="shared" si="125"/>
        <v/>
      </c>
      <c r="CX90" s="104" t="str">
        <f t="shared" si="126"/>
        <v/>
      </c>
      <c r="CY90" s="104" t="str">
        <f t="shared" si="127"/>
        <v/>
      </c>
      <c r="CZ90" s="104">
        <f>0</f>
        <v>0</v>
      </c>
      <c r="DA90" s="279"/>
      <c r="DB90" s="370" t="str">
        <f t="shared" si="172"/>
        <v/>
      </c>
      <c r="DC90" s="371" t="str">
        <f t="shared" si="173"/>
        <v/>
      </c>
    </row>
    <row r="91" spans="1:108" s="139" customFormat="1">
      <c r="A91" s="200" t="s">
        <v>156</v>
      </c>
      <c r="B91" s="77">
        <f>SUM(B51:B90)</f>
        <v>0</v>
      </c>
      <c r="C91" s="134">
        <f t="shared" si="190"/>
        <v>0</v>
      </c>
      <c r="D91" s="43">
        <f t="shared" si="190"/>
        <v>0</v>
      </c>
      <c r="E91" s="43">
        <f t="shared" si="101"/>
        <v>0</v>
      </c>
      <c r="F91" s="43">
        <f>(F47*$A$49)+E47</f>
        <v>0</v>
      </c>
      <c r="G91" s="135">
        <f t="shared" ref="G91:M91" si="206">SUM(G51:G90)</f>
        <v>0</v>
      </c>
      <c r="H91" s="78">
        <f t="shared" si="206"/>
        <v>0</v>
      </c>
      <c r="I91" s="78">
        <f t="shared" si="206"/>
        <v>0</v>
      </c>
      <c r="J91" s="78">
        <f t="shared" si="206"/>
        <v>0</v>
      </c>
      <c r="K91" s="78">
        <f t="shared" si="206"/>
        <v>0</v>
      </c>
      <c r="L91" s="78">
        <f t="shared" si="206"/>
        <v>0</v>
      </c>
      <c r="M91" s="78">
        <f t="shared" si="206"/>
        <v>0</v>
      </c>
      <c r="N91" s="136">
        <f>SUM(N53:N90)</f>
        <v>0</v>
      </c>
      <c r="O91" s="77">
        <f>SUM(O51:O90)</f>
        <v>0</v>
      </c>
      <c r="P91" s="134">
        <f t="shared" si="192"/>
        <v>0</v>
      </c>
      <c r="Q91" s="43">
        <f t="shared" si="192"/>
        <v>0</v>
      </c>
      <c r="R91" s="43">
        <f t="shared" si="104"/>
        <v>0</v>
      </c>
      <c r="S91" s="43">
        <f>(S47*$A$49)+R47</f>
        <v>0</v>
      </c>
      <c r="T91" s="135">
        <f t="shared" ref="T91:Z91" si="207">SUM(T51:T90)</f>
        <v>0</v>
      </c>
      <c r="U91" s="78">
        <f t="shared" si="207"/>
        <v>0</v>
      </c>
      <c r="V91" s="78">
        <f t="shared" si="207"/>
        <v>0</v>
      </c>
      <c r="W91" s="78">
        <f t="shared" si="207"/>
        <v>0</v>
      </c>
      <c r="X91" s="78">
        <f t="shared" si="207"/>
        <v>0</v>
      </c>
      <c r="Y91" s="78">
        <f t="shared" si="207"/>
        <v>0</v>
      </c>
      <c r="Z91" s="78">
        <f t="shared" si="207"/>
        <v>0</v>
      </c>
      <c r="AA91" s="136">
        <f>SUM(AA53:AA90)</f>
        <v>0</v>
      </c>
      <c r="AB91" s="77">
        <f>SUM(AB51:AB90)</f>
        <v>0</v>
      </c>
      <c r="AC91" s="134">
        <f t="shared" si="194"/>
        <v>0</v>
      </c>
      <c r="AD91" s="43">
        <f t="shared" si="194"/>
        <v>0</v>
      </c>
      <c r="AE91" s="43">
        <f t="shared" si="107"/>
        <v>0</v>
      </c>
      <c r="AF91" s="43">
        <f>(AF47*$A$49)+AE47</f>
        <v>0</v>
      </c>
      <c r="AG91" s="135">
        <f t="shared" ref="AG91:AM91" si="208">SUM(AG51:AG90)</f>
        <v>0</v>
      </c>
      <c r="AH91" s="78">
        <f t="shared" si="208"/>
        <v>0</v>
      </c>
      <c r="AI91" s="78">
        <f t="shared" si="208"/>
        <v>0</v>
      </c>
      <c r="AJ91" s="78">
        <f t="shared" si="208"/>
        <v>0</v>
      </c>
      <c r="AK91" s="78">
        <f t="shared" si="208"/>
        <v>0</v>
      </c>
      <c r="AL91" s="78">
        <f t="shared" si="208"/>
        <v>0</v>
      </c>
      <c r="AM91" s="78">
        <f t="shared" si="208"/>
        <v>0</v>
      </c>
      <c r="AN91" s="136">
        <f>SUM(AN53:AN90)</f>
        <v>0</v>
      </c>
      <c r="AO91" s="77">
        <f>SUM(AO51:AO90)</f>
        <v>0</v>
      </c>
      <c r="AP91" s="134">
        <f t="shared" si="196"/>
        <v>0</v>
      </c>
      <c r="AQ91" s="43">
        <f t="shared" si="196"/>
        <v>0</v>
      </c>
      <c r="AR91" s="43">
        <f t="shared" si="110"/>
        <v>0</v>
      </c>
      <c r="AS91" s="43">
        <f>(AS47*$A$49)+AR47</f>
        <v>0</v>
      </c>
      <c r="AT91" s="135">
        <f t="shared" ref="AT91:AZ91" si="209">SUM(AT51:AT90)</f>
        <v>0</v>
      </c>
      <c r="AU91" s="78">
        <f t="shared" si="209"/>
        <v>0</v>
      </c>
      <c r="AV91" s="78">
        <f t="shared" si="209"/>
        <v>0</v>
      </c>
      <c r="AW91" s="78">
        <f t="shared" si="209"/>
        <v>0</v>
      </c>
      <c r="AX91" s="78">
        <f t="shared" si="209"/>
        <v>0</v>
      </c>
      <c r="AY91" s="78">
        <f t="shared" si="209"/>
        <v>0</v>
      </c>
      <c r="AZ91" s="78">
        <f t="shared" si="209"/>
        <v>0</v>
      </c>
      <c r="BA91" s="136">
        <f>SUM(BA53:BA90)</f>
        <v>0</v>
      </c>
      <c r="BB91" s="77">
        <f>SUM(BB51:BB90)</f>
        <v>0</v>
      </c>
      <c r="BC91" s="134">
        <f t="shared" si="198"/>
        <v>0</v>
      </c>
      <c r="BD91" s="43">
        <f t="shared" si="198"/>
        <v>0</v>
      </c>
      <c r="BE91" s="43">
        <f t="shared" si="113"/>
        <v>0</v>
      </c>
      <c r="BF91" s="43">
        <f>(BF47*$A$49)+BE47</f>
        <v>0</v>
      </c>
      <c r="BG91" s="135">
        <f t="shared" ref="BG91:BM91" si="210">SUM(BG51:BG90)</f>
        <v>0</v>
      </c>
      <c r="BH91" s="78">
        <f t="shared" si="210"/>
        <v>0</v>
      </c>
      <c r="BI91" s="78">
        <f t="shared" si="210"/>
        <v>0</v>
      </c>
      <c r="BJ91" s="78">
        <f t="shared" si="210"/>
        <v>0</v>
      </c>
      <c r="BK91" s="78">
        <f t="shared" si="210"/>
        <v>0</v>
      </c>
      <c r="BL91" s="78">
        <f t="shared" si="210"/>
        <v>0</v>
      </c>
      <c r="BM91" s="78">
        <f t="shared" si="210"/>
        <v>0</v>
      </c>
      <c r="BN91" s="136">
        <f>SUM(BN53:BN90)</f>
        <v>0</v>
      </c>
      <c r="BO91" s="77">
        <f>SUM(BO51:BO90)</f>
        <v>0</v>
      </c>
      <c r="BP91" s="134">
        <f t="shared" si="200"/>
        <v>0</v>
      </c>
      <c r="BQ91" s="43">
        <f t="shared" si="200"/>
        <v>0</v>
      </c>
      <c r="BR91" s="43">
        <f t="shared" si="116"/>
        <v>0</v>
      </c>
      <c r="BS91" s="43">
        <f>(BS47*$A$49)+BR47</f>
        <v>0</v>
      </c>
      <c r="BT91" s="135">
        <f t="shared" ref="BT91:BZ91" si="211">SUM(BT51:BT90)</f>
        <v>0</v>
      </c>
      <c r="BU91" s="78">
        <f t="shared" si="211"/>
        <v>0</v>
      </c>
      <c r="BV91" s="78">
        <f t="shared" si="211"/>
        <v>0</v>
      </c>
      <c r="BW91" s="78">
        <f t="shared" si="211"/>
        <v>0</v>
      </c>
      <c r="BX91" s="78">
        <f t="shared" si="211"/>
        <v>0</v>
      </c>
      <c r="BY91" s="78">
        <f t="shared" si="211"/>
        <v>0</v>
      </c>
      <c r="BZ91" s="78">
        <f t="shared" si="211"/>
        <v>0</v>
      </c>
      <c r="CA91" s="136">
        <f>SUM(CA53:CA90)</f>
        <v>0</v>
      </c>
      <c r="CB91" s="77">
        <f>SUM(CB51:CB90)</f>
        <v>0</v>
      </c>
      <c r="CC91" s="134">
        <f t="shared" si="202"/>
        <v>0</v>
      </c>
      <c r="CD91" s="43">
        <f t="shared" si="202"/>
        <v>0</v>
      </c>
      <c r="CE91" s="43">
        <f t="shared" si="119"/>
        <v>0</v>
      </c>
      <c r="CF91" s="43">
        <f>(CF47*$A$49)+CE47</f>
        <v>0</v>
      </c>
      <c r="CG91" s="135">
        <f t="shared" ref="CG91:CM91" si="212">SUM(CG51:CG90)</f>
        <v>0</v>
      </c>
      <c r="CH91" s="78">
        <f t="shared" si="212"/>
        <v>0</v>
      </c>
      <c r="CI91" s="78">
        <f t="shared" si="212"/>
        <v>0</v>
      </c>
      <c r="CJ91" s="78">
        <f t="shared" si="212"/>
        <v>0</v>
      </c>
      <c r="CK91" s="78">
        <f t="shared" si="212"/>
        <v>0</v>
      </c>
      <c r="CL91" s="78">
        <f t="shared" si="212"/>
        <v>0</v>
      </c>
      <c r="CM91" s="78">
        <f t="shared" si="212"/>
        <v>0</v>
      </c>
      <c r="CN91" s="136">
        <f>SUM(CN53:CN90)</f>
        <v>0</v>
      </c>
      <c r="CO91" s="77">
        <f>SUM(CO51:CO90)</f>
        <v>0</v>
      </c>
      <c r="CP91" s="134">
        <f t="shared" si="204"/>
        <v>0</v>
      </c>
      <c r="CQ91" s="43">
        <f t="shared" si="204"/>
        <v>0</v>
      </c>
      <c r="CR91" s="43">
        <f t="shared" si="122"/>
        <v>0</v>
      </c>
      <c r="CS91" s="43">
        <f>(CS47*$A$49)+CR47</f>
        <v>0</v>
      </c>
      <c r="CT91" s="135">
        <f t="shared" ref="CT91:CZ91" si="213">SUM(CT51:CT90)</f>
        <v>0</v>
      </c>
      <c r="CU91" s="78">
        <f t="shared" si="213"/>
        <v>0</v>
      </c>
      <c r="CV91" s="78">
        <f t="shared" si="213"/>
        <v>0</v>
      </c>
      <c r="CW91" s="78">
        <f t="shared" si="213"/>
        <v>0</v>
      </c>
      <c r="CX91" s="78">
        <f t="shared" si="213"/>
        <v>0</v>
      </c>
      <c r="CY91" s="78">
        <f t="shared" si="213"/>
        <v>0</v>
      </c>
      <c r="CZ91" s="78">
        <f t="shared" si="213"/>
        <v>0</v>
      </c>
      <c r="DA91" s="136">
        <f>SUM(DA53:DA90)</f>
        <v>0</v>
      </c>
      <c r="DB91" s="137">
        <f>IF(CU91=0,0,CZ91/CU91)</f>
        <v>0</v>
      </c>
      <c r="DC91" s="138">
        <f>IF(CU91=0,0,DA91/CU91)</f>
        <v>0</v>
      </c>
      <c r="DD91" s="349"/>
    </row>
    <row r="92" spans="1:108" s="1" customFormat="1">
      <c r="A92" s="70"/>
      <c r="DD92" s="172"/>
    </row>
    <row r="93" spans="1:108" s="1" customFormat="1">
      <c r="A93" s="70"/>
      <c r="DD93" s="172"/>
    </row>
    <row r="94" spans="1:108" s="1" customFormat="1">
      <c r="A94" s="70"/>
      <c r="DD94" s="172"/>
    </row>
    <row r="95" spans="1:108" s="1" customFormat="1">
      <c r="A95" s="70"/>
      <c r="DD95" s="172"/>
    </row>
    <row r="96" spans="1:108" s="1" customFormat="1">
      <c r="A96" s="70"/>
      <c r="DD96" s="172"/>
    </row>
    <row r="97" spans="1:108" s="1" customFormat="1">
      <c r="A97" s="70"/>
      <c r="DD97" s="172"/>
    </row>
    <row r="98" spans="1:108" s="1" customFormat="1">
      <c r="A98" s="70"/>
      <c r="DD98" s="172"/>
    </row>
    <row r="99" spans="1:108" s="1" customFormat="1">
      <c r="A99" s="70"/>
      <c r="DD99" s="172"/>
    </row>
    <row r="100" spans="1:108" s="1" customFormat="1">
      <c r="A100" s="70"/>
      <c r="DD100" s="172"/>
    </row>
    <row r="101" spans="1:108" s="1" customFormat="1">
      <c r="A101" s="70"/>
      <c r="DD101" s="172"/>
    </row>
    <row r="102" spans="1:108" s="1" customFormat="1">
      <c r="A102" s="70"/>
      <c r="DD102" s="172"/>
    </row>
    <row r="103" spans="1:108" s="1" customFormat="1">
      <c r="A103" s="70"/>
      <c r="DD103" s="172"/>
    </row>
    <row r="104" spans="1:108" s="1" customFormat="1">
      <c r="A104" s="70"/>
      <c r="DD104" s="172"/>
    </row>
    <row r="105" spans="1:108" s="1" customFormat="1">
      <c r="A105" s="70"/>
      <c r="DD105" s="172"/>
    </row>
    <row r="106" spans="1:108" s="1" customFormat="1">
      <c r="A106" s="70"/>
      <c r="DD106" s="172"/>
    </row>
    <row r="107" spans="1:108" s="1" customFormat="1">
      <c r="A107" s="70"/>
      <c r="DD107" s="172"/>
    </row>
    <row r="108" spans="1:108" s="1" customFormat="1">
      <c r="A108" s="70"/>
      <c r="DD108" s="172"/>
    </row>
    <row r="109" spans="1:108" s="1" customFormat="1">
      <c r="A109" s="70"/>
      <c r="DD109" s="172"/>
    </row>
    <row r="110" spans="1:108" s="1" customFormat="1">
      <c r="A110" s="70"/>
      <c r="DD110" s="172"/>
    </row>
    <row r="111" spans="1:108" s="1" customFormat="1">
      <c r="A111" s="70"/>
      <c r="DD111" s="172"/>
    </row>
    <row r="112" spans="1:108" s="1" customFormat="1">
      <c r="A112" s="70"/>
      <c r="DD112" s="172"/>
    </row>
    <row r="113" spans="1:108" s="1" customFormat="1">
      <c r="A113" s="70"/>
      <c r="DD113" s="172"/>
    </row>
    <row r="114" spans="1:108" s="1" customFormat="1">
      <c r="A114" s="70"/>
      <c r="DD114" s="172"/>
    </row>
    <row r="115" spans="1:108" s="1" customFormat="1">
      <c r="A115" s="70"/>
      <c r="DD115" s="172"/>
    </row>
    <row r="116" spans="1:108" s="1" customFormat="1">
      <c r="A116" s="70"/>
      <c r="DD116" s="172"/>
    </row>
    <row r="117" spans="1:108" s="1" customFormat="1">
      <c r="A117" s="70"/>
      <c r="DD117" s="172"/>
    </row>
    <row r="118" spans="1:108" s="1" customFormat="1">
      <c r="A118" s="70"/>
      <c r="DD118" s="172"/>
    </row>
    <row r="119" spans="1:108" s="1" customFormat="1">
      <c r="A119" s="70"/>
      <c r="DD119" s="172"/>
    </row>
    <row r="120" spans="1:108" s="1" customFormat="1">
      <c r="A120" s="70"/>
      <c r="DD120" s="172"/>
    </row>
    <row r="121" spans="1:108" s="1" customFormat="1">
      <c r="A121" s="70"/>
      <c r="DD121" s="172"/>
    </row>
    <row r="122" spans="1:108" s="1" customFormat="1">
      <c r="A122" s="70"/>
      <c r="DD122" s="172"/>
    </row>
    <row r="123" spans="1:108" s="1" customFormat="1">
      <c r="A123" s="70"/>
      <c r="DD123" s="172"/>
    </row>
    <row r="124" spans="1:108" s="1" customFormat="1">
      <c r="A124" s="70"/>
      <c r="DD124" s="172"/>
    </row>
    <row r="125" spans="1:108" s="1" customFormat="1">
      <c r="A125" s="70"/>
      <c r="DD125" s="172"/>
    </row>
    <row r="126" spans="1:108" s="1" customFormat="1">
      <c r="A126" s="70"/>
      <c r="DD126" s="172"/>
    </row>
    <row r="127" spans="1:108" s="1" customFormat="1">
      <c r="A127" s="70"/>
      <c r="DD127" s="172"/>
    </row>
    <row r="128" spans="1:108" s="1" customFormat="1">
      <c r="A128" s="70"/>
      <c r="DD128" s="172"/>
    </row>
    <row r="129" spans="1:108" s="1" customFormat="1">
      <c r="A129" s="70"/>
      <c r="DD129" s="172"/>
    </row>
    <row r="130" spans="1:108" s="1" customFormat="1">
      <c r="A130" s="70"/>
      <c r="DD130" s="172"/>
    </row>
    <row r="131" spans="1:108" s="1" customFormat="1">
      <c r="A131" s="70"/>
      <c r="DD131" s="172"/>
    </row>
    <row r="132" spans="1:108" s="1" customFormat="1">
      <c r="A132" s="70"/>
      <c r="DD132" s="172"/>
    </row>
    <row r="133" spans="1:108" s="1" customFormat="1">
      <c r="A133" s="70"/>
      <c r="DD133" s="172"/>
    </row>
    <row r="134" spans="1:108" s="1" customFormat="1">
      <c r="A134" s="70"/>
      <c r="DD134" s="172"/>
    </row>
    <row r="135" spans="1:108" s="1" customFormat="1">
      <c r="A135" s="70"/>
      <c r="DD135" s="172"/>
    </row>
    <row r="136" spans="1:108" s="1" customFormat="1">
      <c r="A136" s="70"/>
      <c r="DD136" s="172"/>
    </row>
    <row r="137" spans="1:108" s="1" customFormat="1">
      <c r="A137" s="70"/>
      <c r="DD137" s="172"/>
    </row>
    <row r="138" spans="1:108" s="1" customFormat="1">
      <c r="A138" s="70"/>
      <c r="DD138" s="172"/>
    </row>
    <row r="139" spans="1:108" s="1" customFormat="1">
      <c r="A139" s="70"/>
      <c r="DD139" s="172"/>
    </row>
    <row r="140" spans="1:108" s="1" customFormat="1">
      <c r="A140" s="70"/>
      <c r="DD140" s="172"/>
    </row>
    <row r="141" spans="1:108" s="1" customFormat="1">
      <c r="A141" s="70"/>
      <c r="DD141" s="172"/>
    </row>
    <row r="142" spans="1:108" s="1" customFormat="1">
      <c r="A142" s="70"/>
      <c r="DD142" s="172"/>
    </row>
    <row r="143" spans="1:108" s="1" customFormat="1">
      <c r="A143" s="70"/>
      <c r="DD143" s="172"/>
    </row>
    <row r="144" spans="1:108" s="1" customFormat="1">
      <c r="A144" s="70"/>
      <c r="DD144" s="172"/>
    </row>
    <row r="145" spans="1:108" s="1" customFormat="1">
      <c r="A145" s="70"/>
      <c r="DD145" s="172"/>
    </row>
    <row r="146" spans="1:108" s="1" customFormat="1">
      <c r="A146" s="70"/>
      <c r="DD146" s="172"/>
    </row>
    <row r="147" spans="1:108" s="1" customFormat="1">
      <c r="A147" s="70"/>
      <c r="DD147" s="172"/>
    </row>
    <row r="148" spans="1:108" s="1" customFormat="1">
      <c r="A148" s="70"/>
      <c r="DD148" s="172"/>
    </row>
    <row r="149" spans="1:108" s="1" customFormat="1">
      <c r="A149" s="70"/>
      <c r="DD149" s="172"/>
    </row>
    <row r="150" spans="1:108" s="1" customFormat="1">
      <c r="A150" s="70"/>
      <c r="DD150" s="172"/>
    </row>
    <row r="151" spans="1:108" s="1" customFormat="1">
      <c r="A151" s="70"/>
      <c r="DD151" s="172"/>
    </row>
    <row r="152" spans="1:108" s="1" customFormat="1">
      <c r="A152" s="70"/>
      <c r="DD152" s="172"/>
    </row>
    <row r="153" spans="1:108" s="1" customFormat="1">
      <c r="A153" s="70"/>
      <c r="DD153" s="172"/>
    </row>
    <row r="154" spans="1:108" s="1" customFormat="1">
      <c r="A154" s="70"/>
      <c r="DD154" s="172"/>
    </row>
    <row r="155" spans="1:108" s="1" customFormat="1">
      <c r="A155" s="70"/>
      <c r="DD155" s="172"/>
    </row>
    <row r="156" spans="1:108" s="1" customFormat="1">
      <c r="A156" s="70"/>
      <c r="DD156" s="172"/>
    </row>
    <row r="157" spans="1:108" s="1" customFormat="1">
      <c r="A157" s="70"/>
      <c r="DD157" s="172"/>
    </row>
    <row r="158" spans="1:108" s="1" customFormat="1">
      <c r="A158" s="70"/>
      <c r="DD158" s="172"/>
    </row>
    <row r="159" spans="1:108" s="1" customFormat="1">
      <c r="A159" s="70"/>
      <c r="DD159" s="172"/>
    </row>
    <row r="160" spans="1:108" s="1" customFormat="1">
      <c r="A160" s="70"/>
      <c r="DD160" s="172"/>
    </row>
    <row r="161" spans="1:108" s="1" customFormat="1">
      <c r="A161" s="70"/>
      <c r="DD161" s="172"/>
    </row>
    <row r="162" spans="1:108" s="1" customFormat="1">
      <c r="A162" s="70"/>
      <c r="DD162" s="172"/>
    </row>
    <row r="163" spans="1:108" s="1" customFormat="1">
      <c r="A163" s="70"/>
      <c r="DD163" s="172"/>
    </row>
    <row r="164" spans="1:108" s="1" customFormat="1">
      <c r="A164" s="70"/>
      <c r="DD164" s="172"/>
    </row>
    <row r="165" spans="1:108" s="1" customFormat="1">
      <c r="A165" s="70"/>
      <c r="DD165" s="172"/>
    </row>
    <row r="166" spans="1:108" s="1" customFormat="1">
      <c r="A166" s="70"/>
      <c r="DD166" s="172"/>
    </row>
    <row r="167" spans="1:108" s="1" customFormat="1">
      <c r="A167" s="70"/>
      <c r="DD167" s="172"/>
    </row>
    <row r="168" spans="1:108" s="1" customFormat="1">
      <c r="A168" s="70"/>
      <c r="DD168" s="172"/>
    </row>
    <row r="169" spans="1:108" s="1" customFormat="1">
      <c r="A169" s="70"/>
      <c r="DD169" s="172"/>
    </row>
    <row r="170" spans="1:108" s="1" customFormat="1">
      <c r="A170" s="70"/>
      <c r="DD170" s="172"/>
    </row>
    <row r="171" spans="1:108" s="1" customFormat="1">
      <c r="A171" s="70"/>
      <c r="DD171" s="172"/>
    </row>
    <row r="172" spans="1:108" s="1" customFormat="1">
      <c r="A172" s="70"/>
      <c r="DD172" s="172"/>
    </row>
    <row r="173" spans="1:108" s="1" customFormat="1">
      <c r="A173" s="70"/>
      <c r="DD173" s="172"/>
    </row>
    <row r="174" spans="1:108" s="1" customFormat="1">
      <c r="A174" s="70"/>
      <c r="DD174" s="172"/>
    </row>
    <row r="175" spans="1:108" s="1" customFormat="1">
      <c r="A175" s="70"/>
      <c r="DD175" s="172"/>
    </row>
    <row r="176" spans="1:108" s="1" customFormat="1">
      <c r="A176" s="70"/>
      <c r="DD176" s="172"/>
    </row>
    <row r="177" spans="1:108" s="1" customFormat="1">
      <c r="A177" s="70"/>
      <c r="DD177" s="172"/>
    </row>
    <row r="178" spans="1:108" s="1" customFormat="1">
      <c r="A178" s="70"/>
      <c r="DD178" s="172"/>
    </row>
    <row r="179" spans="1:108" s="1" customFormat="1">
      <c r="A179" s="70"/>
      <c r="DD179" s="172"/>
    </row>
    <row r="180" spans="1:108" s="1" customFormat="1">
      <c r="A180" s="70"/>
      <c r="DD180" s="172"/>
    </row>
    <row r="181" spans="1:108" s="1" customFormat="1">
      <c r="A181" s="70"/>
      <c r="DD181" s="172"/>
    </row>
    <row r="182" spans="1:108" s="1" customFormat="1">
      <c r="A182" s="70"/>
      <c r="DD182" s="172"/>
    </row>
    <row r="183" spans="1:108" s="1" customFormat="1">
      <c r="A183" s="70"/>
      <c r="DD183" s="172"/>
    </row>
    <row r="184" spans="1:108" s="1" customFormat="1">
      <c r="A184" s="70"/>
      <c r="DD184" s="172"/>
    </row>
    <row r="185" spans="1:108" s="1" customFormat="1">
      <c r="A185" s="70"/>
      <c r="DD185" s="172"/>
    </row>
    <row r="186" spans="1:108" s="1" customFormat="1">
      <c r="A186" s="70"/>
      <c r="DD186" s="172"/>
    </row>
    <row r="187" spans="1:108" s="1" customFormat="1">
      <c r="A187" s="70"/>
      <c r="DD187" s="172"/>
    </row>
    <row r="188" spans="1:108" s="1" customFormat="1">
      <c r="A188" s="70"/>
      <c r="DD188" s="172"/>
    </row>
    <row r="189" spans="1:108" s="1" customFormat="1">
      <c r="A189" s="70"/>
      <c r="DD189" s="172"/>
    </row>
    <row r="190" spans="1:108" s="1" customFormat="1">
      <c r="A190" s="70"/>
      <c r="DD190" s="172"/>
    </row>
    <row r="191" spans="1:108" s="1" customFormat="1">
      <c r="A191" s="70"/>
      <c r="DD191" s="172"/>
    </row>
    <row r="192" spans="1:108" s="1" customFormat="1">
      <c r="A192" s="70"/>
      <c r="DD192" s="172"/>
    </row>
    <row r="193" spans="1:108" s="1" customFormat="1">
      <c r="A193" s="70"/>
      <c r="DD193" s="172"/>
    </row>
    <row r="194" spans="1:108" s="1" customFormat="1">
      <c r="A194" s="70"/>
      <c r="DD194" s="172"/>
    </row>
    <row r="195" spans="1:108" s="1" customFormat="1">
      <c r="A195" s="70"/>
      <c r="DD195" s="172"/>
    </row>
    <row r="196" spans="1:108" s="1" customFormat="1">
      <c r="A196" s="70"/>
      <c r="DD196" s="172"/>
    </row>
    <row r="197" spans="1:108" s="1" customFormat="1">
      <c r="A197" s="70"/>
      <c r="DD197" s="172"/>
    </row>
    <row r="198" spans="1:108" s="1" customFormat="1">
      <c r="A198" s="70"/>
      <c r="DD198" s="172"/>
    </row>
    <row r="199" spans="1:108" s="1" customFormat="1">
      <c r="A199" s="70"/>
      <c r="DD199" s="172"/>
    </row>
    <row r="200" spans="1:108" s="1" customFormat="1">
      <c r="A200" s="70"/>
      <c r="DD200" s="172"/>
    </row>
    <row r="201" spans="1:108" s="1" customFormat="1">
      <c r="A201" s="70"/>
      <c r="DD201" s="172"/>
    </row>
    <row r="202" spans="1:108" s="1" customFormat="1">
      <c r="A202" s="70"/>
      <c r="DD202" s="172"/>
    </row>
    <row r="203" spans="1:108" s="1" customFormat="1">
      <c r="A203" s="70"/>
      <c r="DD203" s="172"/>
    </row>
    <row r="204" spans="1:108" s="1" customFormat="1">
      <c r="A204" s="70"/>
      <c r="DD204" s="172"/>
    </row>
    <row r="205" spans="1:108" s="1" customFormat="1">
      <c r="A205" s="70"/>
      <c r="DD205" s="172"/>
    </row>
    <row r="206" spans="1:108" s="1" customFormat="1">
      <c r="A206" s="70"/>
      <c r="DD206" s="172"/>
    </row>
    <row r="207" spans="1:108" s="1" customFormat="1">
      <c r="A207" s="70"/>
      <c r="DD207" s="172"/>
    </row>
    <row r="208" spans="1:108" s="1" customFormat="1">
      <c r="A208" s="70"/>
      <c r="DD208" s="172"/>
    </row>
    <row r="209" spans="1:108" s="1" customFormat="1">
      <c r="A209" s="70"/>
      <c r="DD209" s="172"/>
    </row>
    <row r="210" spans="1:108" s="1" customFormat="1">
      <c r="A210" s="70"/>
      <c r="DD210" s="172"/>
    </row>
    <row r="211" spans="1:108" s="1" customFormat="1">
      <c r="A211" s="70"/>
      <c r="DD211" s="172"/>
    </row>
    <row r="212" spans="1:108" s="1" customFormat="1">
      <c r="A212" s="70"/>
      <c r="DD212" s="172"/>
    </row>
    <row r="213" spans="1:108" s="1" customFormat="1">
      <c r="A213" s="70"/>
      <c r="DD213" s="172"/>
    </row>
    <row r="214" spans="1:108" s="1" customFormat="1">
      <c r="A214" s="70"/>
      <c r="DD214" s="172"/>
    </row>
    <row r="215" spans="1:108" s="1" customFormat="1">
      <c r="A215" s="70"/>
      <c r="DD215" s="172"/>
    </row>
    <row r="216" spans="1:108" s="1" customFormat="1">
      <c r="A216" s="70"/>
      <c r="DD216" s="172"/>
    </row>
    <row r="217" spans="1:108" s="1" customFormat="1">
      <c r="A217" s="70"/>
      <c r="DD217" s="172"/>
    </row>
    <row r="218" spans="1:108" s="1" customFormat="1">
      <c r="A218" s="70"/>
      <c r="DD218" s="172"/>
    </row>
    <row r="219" spans="1:108" s="1" customFormat="1">
      <c r="A219" s="70"/>
      <c r="DD219" s="172"/>
    </row>
    <row r="220" spans="1:108" s="1" customFormat="1">
      <c r="A220" s="70"/>
      <c r="DD220" s="172"/>
    </row>
    <row r="221" spans="1:108" s="1" customFormat="1">
      <c r="A221" s="70"/>
      <c r="DD221" s="172"/>
    </row>
    <row r="222" spans="1:108" s="1" customFormat="1">
      <c r="A222" s="70"/>
      <c r="DD222" s="172"/>
    </row>
    <row r="223" spans="1:108" s="1" customFormat="1">
      <c r="A223" s="70"/>
      <c r="DD223" s="172"/>
    </row>
    <row r="224" spans="1:108" s="1" customFormat="1">
      <c r="A224" s="70"/>
      <c r="DD224" s="172"/>
    </row>
    <row r="225" spans="1:108" s="1" customFormat="1">
      <c r="A225" s="70"/>
      <c r="DD225" s="172"/>
    </row>
    <row r="226" spans="1:108" s="1" customFormat="1">
      <c r="A226" s="70"/>
      <c r="DD226" s="172"/>
    </row>
    <row r="227" spans="1:108" s="1" customFormat="1">
      <c r="A227" s="70"/>
      <c r="DD227" s="172"/>
    </row>
    <row r="228" spans="1:108" s="1" customFormat="1">
      <c r="A228" s="70"/>
      <c r="DD228" s="172"/>
    </row>
    <row r="229" spans="1:108" s="1" customFormat="1">
      <c r="A229" s="70"/>
      <c r="DD229" s="172"/>
    </row>
    <row r="230" spans="1:108" s="1" customFormat="1">
      <c r="A230" s="70"/>
      <c r="DD230" s="172"/>
    </row>
    <row r="231" spans="1:108" s="1" customFormat="1">
      <c r="A231" s="70"/>
      <c r="DD231" s="172"/>
    </row>
    <row r="232" spans="1:108" s="1" customFormat="1">
      <c r="A232" s="70"/>
      <c r="DD232" s="172"/>
    </row>
    <row r="233" spans="1:108" s="1" customFormat="1">
      <c r="A233" s="70"/>
      <c r="DD233" s="172"/>
    </row>
    <row r="234" spans="1:108" s="1" customFormat="1">
      <c r="A234" s="70"/>
      <c r="DD234" s="172"/>
    </row>
    <row r="235" spans="1:108" s="1" customFormat="1">
      <c r="A235" s="70"/>
      <c r="DD235" s="172"/>
    </row>
    <row r="236" spans="1:108" s="1" customFormat="1">
      <c r="A236" s="70"/>
      <c r="DD236" s="172"/>
    </row>
    <row r="237" spans="1:108" s="1" customFormat="1">
      <c r="A237" s="70"/>
      <c r="DD237" s="172"/>
    </row>
    <row r="238" spans="1:108" s="1" customFormat="1">
      <c r="A238" s="70"/>
      <c r="DD238" s="172"/>
    </row>
    <row r="239" spans="1:108" s="1" customFormat="1">
      <c r="A239" s="70"/>
      <c r="DD239" s="172"/>
    </row>
    <row r="240" spans="1:108" s="1" customFormat="1">
      <c r="A240" s="70"/>
      <c r="DD240" s="172"/>
    </row>
    <row r="241" spans="1:108" s="1" customFormat="1">
      <c r="A241" s="70"/>
      <c r="DD241" s="172"/>
    </row>
    <row r="242" spans="1:108" s="1" customFormat="1">
      <c r="A242" s="70"/>
      <c r="DD242" s="172"/>
    </row>
    <row r="243" spans="1:108" s="1" customFormat="1">
      <c r="A243" s="70"/>
      <c r="DD243" s="172"/>
    </row>
    <row r="244" spans="1:108" s="1" customFormat="1">
      <c r="A244" s="70"/>
      <c r="DD244" s="172"/>
    </row>
    <row r="245" spans="1:108" s="1" customFormat="1">
      <c r="A245" s="70"/>
      <c r="DD245" s="172"/>
    </row>
    <row r="246" spans="1:108" s="1" customFormat="1">
      <c r="A246" s="70"/>
      <c r="DD246" s="172"/>
    </row>
    <row r="247" spans="1:108" s="1" customFormat="1">
      <c r="A247" s="70"/>
      <c r="DD247" s="172"/>
    </row>
    <row r="248" spans="1:108" s="1" customFormat="1">
      <c r="A248" s="70"/>
      <c r="DD248" s="172"/>
    </row>
    <row r="249" spans="1:108" s="1" customFormat="1">
      <c r="A249" s="70"/>
      <c r="DD249" s="172"/>
    </row>
    <row r="250" spans="1:108" s="1" customFormat="1">
      <c r="A250" s="70"/>
      <c r="DD250" s="172"/>
    </row>
    <row r="251" spans="1:108" s="1" customFormat="1">
      <c r="A251" s="70"/>
      <c r="DD251" s="172"/>
    </row>
    <row r="252" spans="1:108" s="1" customFormat="1">
      <c r="A252" s="70"/>
      <c r="DD252" s="172"/>
    </row>
    <row r="253" spans="1:108" s="1" customFormat="1">
      <c r="A253" s="70"/>
      <c r="DD253" s="172"/>
    </row>
    <row r="254" spans="1:108" s="1" customFormat="1">
      <c r="A254" s="70"/>
      <c r="DD254" s="172"/>
    </row>
    <row r="255" spans="1:108" s="1" customFormat="1">
      <c r="A255" s="70"/>
      <c r="DD255" s="172"/>
    </row>
    <row r="256" spans="1:108" s="1" customFormat="1">
      <c r="A256" s="70"/>
      <c r="DD256" s="172"/>
    </row>
    <row r="257" spans="1:108" s="1" customFormat="1">
      <c r="A257" s="70"/>
      <c r="DD257" s="172"/>
    </row>
    <row r="258" spans="1:108" s="1" customFormat="1">
      <c r="A258" s="70"/>
      <c r="DD258" s="172"/>
    </row>
    <row r="259" spans="1:108" s="1" customFormat="1">
      <c r="A259" s="70"/>
      <c r="DD259" s="172"/>
    </row>
    <row r="260" spans="1:108" s="1" customFormat="1">
      <c r="A260" s="70"/>
      <c r="DD260" s="172"/>
    </row>
    <row r="261" spans="1:108" s="1" customFormat="1">
      <c r="A261" s="70"/>
      <c r="DD261" s="172"/>
    </row>
    <row r="262" spans="1:108" s="1" customFormat="1">
      <c r="A262" s="70"/>
      <c r="DD262" s="172"/>
    </row>
    <row r="263" spans="1:108" s="1" customFormat="1">
      <c r="A263" s="70"/>
      <c r="DD263" s="172"/>
    </row>
    <row r="264" spans="1:108" s="1" customFormat="1">
      <c r="A264" s="70"/>
      <c r="DD264" s="172"/>
    </row>
    <row r="265" spans="1:108" s="1" customFormat="1">
      <c r="A265" s="70"/>
      <c r="DD265" s="172"/>
    </row>
    <row r="266" spans="1:108" s="1" customFormat="1">
      <c r="A266" s="70"/>
      <c r="DD266" s="172"/>
    </row>
    <row r="267" spans="1:108" s="1" customFormat="1">
      <c r="A267" s="70"/>
      <c r="DD267" s="172"/>
    </row>
    <row r="268" spans="1:108" s="1" customFormat="1">
      <c r="A268" s="70"/>
      <c r="DD268" s="172"/>
    </row>
    <row r="269" spans="1:108" s="1" customFormat="1">
      <c r="A269" s="70"/>
      <c r="DD269" s="172"/>
    </row>
    <row r="270" spans="1:108" s="1" customFormat="1">
      <c r="A270" s="70"/>
      <c r="DD270" s="172"/>
    </row>
    <row r="271" spans="1:108" s="1" customFormat="1">
      <c r="A271" s="70"/>
      <c r="DD271" s="172"/>
    </row>
    <row r="272" spans="1:108" s="1" customFormat="1">
      <c r="A272" s="70"/>
      <c r="DD272" s="172"/>
    </row>
    <row r="273" spans="1:108" s="1" customFormat="1">
      <c r="A273" s="70"/>
      <c r="DD273" s="172"/>
    </row>
    <row r="274" spans="1:108" s="1" customFormat="1">
      <c r="A274" s="70"/>
      <c r="DD274" s="172"/>
    </row>
    <row r="275" spans="1:108" s="1" customFormat="1">
      <c r="A275" s="70"/>
      <c r="DD275" s="172"/>
    </row>
    <row r="276" spans="1:108" s="1" customFormat="1">
      <c r="A276" s="70"/>
      <c r="DD276" s="172"/>
    </row>
    <row r="277" spans="1:108" s="1" customFormat="1">
      <c r="A277" s="70"/>
      <c r="DD277" s="172"/>
    </row>
    <row r="278" spans="1:108" s="1" customFormat="1">
      <c r="A278" s="70"/>
      <c r="DD278" s="172"/>
    </row>
    <row r="279" spans="1:108" s="1" customFormat="1">
      <c r="A279" s="70"/>
      <c r="DD279" s="172"/>
    </row>
    <row r="280" spans="1:108" s="1" customFormat="1">
      <c r="A280" s="70"/>
      <c r="DD280" s="172"/>
    </row>
    <row r="281" spans="1:108" s="1" customFormat="1">
      <c r="A281" s="70"/>
      <c r="DD281" s="172"/>
    </row>
    <row r="282" spans="1:108" s="1" customFormat="1">
      <c r="A282" s="70"/>
      <c r="DD282" s="172"/>
    </row>
    <row r="283" spans="1:108" s="1" customFormat="1">
      <c r="A283" s="70"/>
      <c r="DD283" s="172"/>
    </row>
    <row r="284" spans="1:108" s="1" customFormat="1">
      <c r="A284" s="70"/>
      <c r="DD284" s="172"/>
    </row>
    <row r="285" spans="1:108" s="1" customFormat="1">
      <c r="A285" s="70"/>
      <c r="DD285" s="172"/>
    </row>
    <row r="286" spans="1:108" s="1" customFormat="1">
      <c r="A286" s="70"/>
      <c r="DD286" s="172"/>
    </row>
    <row r="287" spans="1:108" s="1" customFormat="1">
      <c r="A287" s="70"/>
      <c r="DD287" s="172"/>
    </row>
    <row r="288" spans="1:108" s="1" customFormat="1">
      <c r="A288" s="70"/>
      <c r="DD288" s="172"/>
    </row>
    <row r="289" spans="1:108" s="1" customFormat="1">
      <c r="A289" s="70"/>
      <c r="DD289" s="172"/>
    </row>
    <row r="290" spans="1:108" s="1" customFormat="1">
      <c r="A290" s="70"/>
      <c r="DD290" s="172"/>
    </row>
    <row r="291" spans="1:108" s="1" customFormat="1">
      <c r="A291" s="70"/>
      <c r="DD291" s="172"/>
    </row>
    <row r="292" spans="1:108" s="1" customFormat="1">
      <c r="A292" s="70"/>
      <c r="DD292" s="172"/>
    </row>
    <row r="293" spans="1:108" s="1" customFormat="1">
      <c r="A293" s="70"/>
      <c r="DD293" s="172"/>
    </row>
    <row r="294" spans="1:108" s="1" customFormat="1">
      <c r="A294" s="70"/>
      <c r="DD294" s="172"/>
    </row>
    <row r="295" spans="1:108" s="1" customFormat="1">
      <c r="A295" s="70"/>
      <c r="DD295" s="172"/>
    </row>
    <row r="296" spans="1:108" s="1" customFormat="1">
      <c r="A296" s="70"/>
      <c r="DD296" s="172"/>
    </row>
    <row r="297" spans="1:108" s="1" customFormat="1">
      <c r="A297" s="70"/>
      <c r="DD297" s="172"/>
    </row>
    <row r="298" spans="1:108" s="1" customFormat="1">
      <c r="A298" s="70"/>
      <c r="DD298" s="172"/>
    </row>
    <row r="299" spans="1:108" s="1" customFormat="1">
      <c r="A299" s="70"/>
      <c r="DD299" s="172"/>
    </row>
    <row r="300" spans="1:108" s="1" customFormat="1">
      <c r="A300" s="70"/>
      <c r="DD300" s="172"/>
    </row>
    <row r="301" spans="1:108" s="1" customFormat="1">
      <c r="A301" s="70"/>
      <c r="DD301" s="172"/>
    </row>
    <row r="302" spans="1:108" s="1" customFormat="1">
      <c r="A302" s="70"/>
      <c r="DD302" s="172"/>
    </row>
    <row r="303" spans="1:108" s="1" customFormat="1">
      <c r="A303" s="70"/>
      <c r="DD303" s="172"/>
    </row>
    <row r="304" spans="1:108" s="1" customFormat="1">
      <c r="A304" s="70"/>
      <c r="DD304" s="172"/>
    </row>
    <row r="305" spans="1:108" s="1" customFormat="1">
      <c r="A305" s="70"/>
      <c r="DD305" s="172"/>
    </row>
    <row r="306" spans="1:108" s="1" customFormat="1">
      <c r="A306" s="70"/>
      <c r="DD306" s="172"/>
    </row>
    <row r="307" spans="1:108" s="1" customFormat="1">
      <c r="A307" s="70"/>
      <c r="DD307" s="172"/>
    </row>
    <row r="308" spans="1:108" s="1" customFormat="1">
      <c r="A308" s="70"/>
      <c r="DD308" s="172"/>
    </row>
    <row r="309" spans="1:108" s="1" customFormat="1">
      <c r="A309" s="70"/>
      <c r="DD309" s="172"/>
    </row>
    <row r="310" spans="1:108" s="1" customFormat="1">
      <c r="A310" s="70"/>
      <c r="DD310" s="172"/>
    </row>
    <row r="311" spans="1:108" s="1" customFormat="1">
      <c r="A311" s="70"/>
      <c r="DD311" s="172"/>
    </row>
    <row r="312" spans="1:108" s="1" customFormat="1">
      <c r="A312" s="70"/>
      <c r="DD312" s="172"/>
    </row>
    <row r="313" spans="1:108" s="1" customFormat="1">
      <c r="A313" s="70"/>
      <c r="DD313" s="172"/>
    </row>
    <row r="314" spans="1:108" s="1" customFormat="1">
      <c r="A314" s="70"/>
      <c r="DD314" s="172"/>
    </row>
    <row r="315" spans="1:108" s="1" customFormat="1">
      <c r="A315" s="70"/>
      <c r="DD315" s="172"/>
    </row>
    <row r="316" spans="1:108" s="1" customFormat="1">
      <c r="A316" s="70"/>
      <c r="DD316" s="172"/>
    </row>
    <row r="317" spans="1:108" s="1" customFormat="1">
      <c r="A317" s="70"/>
      <c r="DD317" s="172"/>
    </row>
    <row r="318" spans="1:108" s="1" customFormat="1">
      <c r="A318" s="70"/>
      <c r="DD318" s="172"/>
    </row>
    <row r="319" spans="1:108" s="1" customFormat="1">
      <c r="A319" s="70"/>
      <c r="DD319" s="172"/>
    </row>
    <row r="320" spans="1:108" s="1" customFormat="1">
      <c r="A320" s="70"/>
      <c r="DD320" s="172"/>
    </row>
    <row r="321" spans="1:108" s="1" customFormat="1">
      <c r="A321" s="70"/>
      <c r="DD321" s="172"/>
    </row>
    <row r="322" spans="1:108" s="1" customFormat="1">
      <c r="A322" s="70"/>
      <c r="DD322" s="172"/>
    </row>
    <row r="323" spans="1:108" s="1" customFormat="1">
      <c r="A323" s="70"/>
      <c r="DD323" s="172"/>
    </row>
    <row r="324" spans="1:108" s="1" customFormat="1">
      <c r="A324" s="70"/>
      <c r="DD324" s="172"/>
    </row>
    <row r="325" spans="1:108" s="1" customFormat="1">
      <c r="A325" s="70"/>
      <c r="DD325" s="172"/>
    </row>
    <row r="326" spans="1:108" s="1" customFormat="1">
      <c r="A326" s="70"/>
      <c r="DD326" s="172"/>
    </row>
    <row r="327" spans="1:108" s="1" customFormat="1">
      <c r="A327" s="70"/>
      <c r="DD327" s="172"/>
    </row>
    <row r="328" spans="1:108" s="1" customFormat="1">
      <c r="A328" s="70"/>
      <c r="DD328" s="172"/>
    </row>
    <row r="329" spans="1:108" s="1" customFormat="1">
      <c r="A329" s="70"/>
      <c r="DD329" s="172"/>
    </row>
    <row r="330" spans="1:108" s="1" customFormat="1">
      <c r="A330" s="70"/>
      <c r="DD330" s="172"/>
    </row>
    <row r="331" spans="1:108" s="1" customFormat="1">
      <c r="A331" s="70"/>
      <c r="DD331" s="172"/>
    </row>
    <row r="332" spans="1:108" s="1" customFormat="1">
      <c r="A332" s="70"/>
      <c r="DD332" s="172"/>
    </row>
    <row r="333" spans="1:108" s="1" customFormat="1">
      <c r="A333" s="70"/>
      <c r="DD333" s="172"/>
    </row>
    <row r="334" spans="1:108" s="1" customFormat="1">
      <c r="A334" s="70"/>
      <c r="DD334" s="172"/>
    </row>
    <row r="335" spans="1:108" s="1" customFormat="1">
      <c r="A335" s="70"/>
      <c r="DD335" s="172"/>
    </row>
    <row r="336" spans="1:108" s="1" customFormat="1">
      <c r="A336" s="70"/>
      <c r="DD336" s="172"/>
    </row>
    <row r="337" spans="1:108" s="1" customFormat="1">
      <c r="A337" s="70"/>
      <c r="DD337" s="172"/>
    </row>
    <row r="338" spans="1:108" s="1" customFormat="1">
      <c r="A338" s="70"/>
      <c r="DD338" s="172"/>
    </row>
    <row r="339" spans="1:108" s="1" customFormat="1">
      <c r="A339" s="70"/>
      <c r="DD339" s="172"/>
    </row>
    <row r="340" spans="1:108" s="1" customFormat="1">
      <c r="A340" s="70"/>
      <c r="DD340" s="172"/>
    </row>
    <row r="341" spans="1:108" s="1" customFormat="1">
      <c r="A341" s="70"/>
      <c r="DD341" s="172"/>
    </row>
    <row r="342" spans="1:108" s="1" customFormat="1">
      <c r="A342" s="70"/>
      <c r="DD342" s="172"/>
    </row>
    <row r="343" spans="1:108" s="1" customFormat="1">
      <c r="A343" s="70"/>
      <c r="DD343" s="172"/>
    </row>
    <row r="344" spans="1:108" s="1" customFormat="1">
      <c r="A344" s="70"/>
      <c r="DD344" s="172"/>
    </row>
    <row r="345" spans="1:108" s="1" customFormat="1">
      <c r="A345" s="70"/>
      <c r="DD345" s="172"/>
    </row>
    <row r="346" spans="1:108" s="1" customFormat="1">
      <c r="A346" s="70"/>
      <c r="DD346" s="172"/>
    </row>
    <row r="347" spans="1:108" s="1" customFormat="1">
      <c r="A347" s="70"/>
      <c r="DD347" s="172"/>
    </row>
    <row r="348" spans="1:108" s="1" customFormat="1">
      <c r="A348" s="70"/>
      <c r="DD348" s="172"/>
    </row>
    <row r="349" spans="1:108" s="1" customFormat="1">
      <c r="A349" s="70"/>
      <c r="DD349" s="172"/>
    </row>
    <row r="350" spans="1:108" s="1" customFormat="1">
      <c r="A350" s="70"/>
      <c r="DD350" s="172"/>
    </row>
    <row r="351" spans="1:108" s="1" customFormat="1">
      <c r="A351" s="70"/>
      <c r="DD351" s="172"/>
    </row>
    <row r="352" spans="1:108" s="1" customFormat="1">
      <c r="A352" s="70"/>
      <c r="DD352" s="172"/>
    </row>
    <row r="353" spans="1:108" s="1" customFormat="1">
      <c r="A353" s="70"/>
      <c r="DD353" s="172"/>
    </row>
    <row r="354" spans="1:108" s="1" customFormat="1">
      <c r="A354" s="70"/>
      <c r="DD354" s="172"/>
    </row>
  </sheetData>
  <mergeCells count="16">
    <mergeCell ref="CB5:CN5"/>
    <mergeCell ref="CO5:DC5"/>
    <mergeCell ref="B49:N49"/>
    <mergeCell ref="O49:AA49"/>
    <mergeCell ref="AB49:AN49"/>
    <mergeCell ref="AO49:BA49"/>
    <mergeCell ref="BB49:BN49"/>
    <mergeCell ref="BO49:CA49"/>
    <mergeCell ref="CB49:CN49"/>
    <mergeCell ref="CO49:DC49"/>
    <mergeCell ref="B5:N5"/>
    <mergeCell ref="O5:AA5"/>
    <mergeCell ref="AB5:AN5"/>
    <mergeCell ref="AO5:BA5"/>
    <mergeCell ref="BB5:BN5"/>
    <mergeCell ref="BO5:CA5"/>
  </mergeCells>
  <phoneticPr fontId="126" type="noConversion"/>
  <pageMargins left="0.19685039370078741" right="0.19685039370078741" top="0.51181102362204722" bottom="0.78740157480314965" header="0.15748031496062992" footer="0.31496062992125984"/>
  <pageSetup paperSize="9" scale="68" orientation="landscape" verticalDpi="4" r:id="rId1"/>
  <colBreaks count="7" manualBreakCount="7">
    <brk id="14" max="1048575" man="1"/>
    <brk id="27" max="1048575" man="1"/>
    <brk id="40" max="1048575" man="1"/>
    <brk id="53" max="1048575" man="1"/>
    <brk id="66" max="1048575" man="1"/>
    <brk id="79" max="1048575" man="1"/>
    <brk id="92" max="1048575" man="1"/>
  </colBreaks>
  <customProperties>
    <customPr name="_pios_id" r:id="rId2"/>
    <customPr name="EpmWorksheetKeyString_GUID" r:id="rId3"/>
  </customProperties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89995C-B433-4EC1-AC57-E065D74CC6AA}">
  <sheetPr codeName="Tabelle7">
    <tabColor theme="9" tint="0.39997558519241921"/>
  </sheetPr>
  <dimension ref="A2:K691"/>
  <sheetViews>
    <sheetView showZeros="0" zoomScaleNormal="100" workbookViewId="0">
      <selection activeCell="I17" sqref="I17"/>
    </sheetView>
  </sheetViews>
  <sheetFormatPr defaultColWidth="11.375" defaultRowHeight="13.5" outlineLevelRow="1"/>
  <cols>
    <col min="1" max="1" width="34.125" style="1" customWidth="1"/>
    <col min="2" max="2" width="7.625" style="1" customWidth="1"/>
    <col min="3" max="3" width="11.75" style="1" bestFit="1" customWidth="1"/>
    <col min="4" max="9" width="11.375" style="1"/>
    <col min="10" max="10" width="11.375" style="3"/>
    <col min="11" max="11" width="18.375" style="172" bestFit="1" customWidth="1"/>
    <col min="12" max="16384" width="11.375" style="1"/>
  </cols>
  <sheetData>
    <row r="2" spans="1:11" outlineLevel="1">
      <c r="A2" s="264" t="s">
        <v>346</v>
      </c>
      <c r="B2" s="558">
        <f>'Project Costs_MS2'!C3</f>
        <v>0.08</v>
      </c>
      <c r="C2" s="1144" t="s">
        <v>429</v>
      </c>
      <c r="D2" s="1145"/>
      <c r="E2" s="559">
        <f>'Project Costs_MS2'!D18</f>
        <v>0</v>
      </c>
    </row>
    <row r="3" spans="1:11" outlineLevel="1">
      <c r="A3" s="264" t="s">
        <v>348</v>
      </c>
      <c r="B3" s="559">
        <f>'Project Costs_MS2'!C4</f>
        <v>0</v>
      </c>
      <c r="C3" s="1144" t="s">
        <v>350</v>
      </c>
      <c r="D3" s="1145"/>
      <c r="E3" s="560">
        <v>75</v>
      </c>
    </row>
    <row r="5" spans="1:11">
      <c r="C5" s="215">
        <f>'Input Cost_MS2'!D115</f>
        <v>2026</v>
      </c>
      <c r="D5" s="215">
        <f t="shared" ref="D5:I5" si="0">C5+1</f>
        <v>2027</v>
      </c>
      <c r="E5" s="215">
        <f t="shared" si="0"/>
        <v>2028</v>
      </c>
      <c r="F5" s="215">
        <f t="shared" si="0"/>
        <v>2029</v>
      </c>
      <c r="G5" s="215">
        <f t="shared" si="0"/>
        <v>2030</v>
      </c>
      <c r="H5" s="215">
        <f t="shared" si="0"/>
        <v>2031</v>
      </c>
      <c r="I5" s="339">
        <f t="shared" si="0"/>
        <v>2032</v>
      </c>
      <c r="J5" s="202" t="s">
        <v>430</v>
      </c>
    </row>
    <row r="6" spans="1:11">
      <c r="A6" s="1" t="s">
        <v>431</v>
      </c>
      <c r="B6" s="70" t="s">
        <v>86</v>
      </c>
      <c r="C6" s="243">
        <f>('Project Costs_MS2'!J18+'Project Costs_MS2'!J22+'Project Costs_MS2'!J29+'Project Costs_MS2'!J28)/1000</f>
        <v>0</v>
      </c>
      <c r="D6" s="216"/>
      <c r="E6" s="216"/>
      <c r="F6" s="216"/>
      <c r="G6" s="216"/>
      <c r="H6" s="216"/>
      <c r="I6" s="216"/>
      <c r="J6" s="1081">
        <f>SUM(C6:I6)</f>
        <v>0</v>
      </c>
    </row>
    <row r="7" spans="1:11">
      <c r="A7" s="1" t="s">
        <v>432</v>
      </c>
      <c r="B7" s="70" t="s">
        <v>86</v>
      </c>
      <c r="C7" s="243">
        <f>('Project Costs_MS2'!J23+'Project Costs_MS2'!J24+'Project Costs_MS2'!J26)/1000</f>
        <v>0</v>
      </c>
      <c r="D7" s="216"/>
      <c r="E7" s="216"/>
      <c r="F7" s="216"/>
      <c r="G7" s="216"/>
      <c r="H7" s="216"/>
      <c r="I7" s="216"/>
      <c r="J7" s="244">
        <f>SUM(C7:I7)</f>
        <v>0</v>
      </c>
    </row>
    <row r="8" spans="1:11">
      <c r="A8" s="1" t="s">
        <v>433</v>
      </c>
      <c r="B8" s="70" t="s">
        <v>86</v>
      </c>
      <c r="C8" s="243">
        <f>'Project Costs_MS2'!J27/1000</f>
        <v>0</v>
      </c>
      <c r="D8" s="243"/>
      <c r="E8" s="243"/>
      <c r="F8" s="243"/>
      <c r="G8" s="243"/>
      <c r="H8" s="243"/>
      <c r="I8" s="243"/>
      <c r="J8" s="244">
        <f t="shared" ref="J8:J17" si="1">SUM(C8:I8)</f>
        <v>0</v>
      </c>
    </row>
    <row r="9" spans="1:11">
      <c r="A9" s="1" t="s">
        <v>434</v>
      </c>
      <c r="B9" s="70" t="s">
        <v>86</v>
      </c>
      <c r="C9" s="243">
        <f>'Project Costs_MS2'!J25/1000</f>
        <v>0</v>
      </c>
      <c r="D9" s="243"/>
      <c r="E9" s="243"/>
      <c r="F9" s="243"/>
      <c r="G9" s="243"/>
      <c r="H9" s="243"/>
      <c r="I9" s="243"/>
      <c r="J9" s="244">
        <f t="shared" si="1"/>
        <v>0</v>
      </c>
    </row>
    <row r="10" spans="1:11">
      <c r="A10" s="1" t="s">
        <v>267</v>
      </c>
      <c r="B10" s="70" t="s">
        <v>86</v>
      </c>
      <c r="C10" s="243">
        <f>'Project Costs_MS2'!J41/1000</f>
        <v>0</v>
      </c>
      <c r="D10" s="243"/>
      <c r="E10" s="243"/>
      <c r="F10" s="243"/>
      <c r="G10" s="243"/>
      <c r="H10" s="243"/>
      <c r="I10" s="243"/>
      <c r="J10" s="244">
        <f t="shared" si="1"/>
        <v>0</v>
      </c>
    </row>
    <row r="11" spans="1:11">
      <c r="A11" s="86" t="s">
        <v>268</v>
      </c>
      <c r="B11" s="242" t="s">
        <v>86</v>
      </c>
      <c r="C11" s="302">
        <f>SUM(C6:C10)</f>
        <v>0</v>
      </c>
      <c r="D11" s="302">
        <f t="shared" ref="D11:I11" si="2">SUM(D6:D10)</f>
        <v>0</v>
      </c>
      <c r="E11" s="302">
        <f t="shared" si="2"/>
        <v>0</v>
      </c>
      <c r="F11" s="302">
        <f t="shared" si="2"/>
        <v>0</v>
      </c>
      <c r="G11" s="302">
        <f t="shared" si="2"/>
        <v>0</v>
      </c>
      <c r="H11" s="302">
        <f t="shared" si="2"/>
        <v>0</v>
      </c>
      <c r="I11" s="302">
        <f t="shared" si="2"/>
        <v>0</v>
      </c>
      <c r="J11" s="246">
        <f t="shared" si="1"/>
        <v>0</v>
      </c>
    </row>
    <row r="12" spans="1:11" s="3" customFormat="1">
      <c r="A12" s="1" t="s">
        <v>435</v>
      </c>
      <c r="B12" s="70" t="s">
        <v>86</v>
      </c>
      <c r="C12" s="1082">
        <f>'Project Costs_MS2'!D22/1000</f>
        <v>0</v>
      </c>
      <c r="D12" s="1083"/>
      <c r="E12" s="1083"/>
      <c r="F12" s="1083"/>
      <c r="G12" s="1083"/>
      <c r="H12" s="1083"/>
      <c r="I12" s="1084"/>
      <c r="J12" s="1081">
        <f t="shared" si="1"/>
        <v>0</v>
      </c>
      <c r="K12" s="172"/>
    </row>
    <row r="13" spans="1:11" ht="12" customHeight="1">
      <c r="A13" s="1" t="s">
        <v>436</v>
      </c>
      <c r="B13" s="70" t="s">
        <v>86</v>
      </c>
      <c r="C13" s="243">
        <f>'Project Costs_MS2'!D23/1000</f>
        <v>0</v>
      </c>
      <c r="D13" s="243"/>
      <c r="E13" s="243"/>
      <c r="F13" s="243"/>
      <c r="G13" s="243"/>
      <c r="H13" s="243"/>
      <c r="I13" s="243"/>
      <c r="J13" s="244">
        <f t="shared" si="1"/>
        <v>0</v>
      </c>
    </row>
    <row r="14" spans="1:11" ht="14.25" customHeight="1">
      <c r="A14" s="86" t="s">
        <v>271</v>
      </c>
      <c r="B14" s="242" t="s">
        <v>86</v>
      </c>
      <c r="C14" s="302">
        <f t="shared" ref="C14:I14" si="3">SUM(C12:C13)</f>
        <v>0</v>
      </c>
      <c r="D14" s="302">
        <f t="shared" si="3"/>
        <v>0</v>
      </c>
      <c r="E14" s="302">
        <f t="shared" si="3"/>
        <v>0</v>
      </c>
      <c r="F14" s="302">
        <f t="shared" si="3"/>
        <v>0</v>
      </c>
      <c r="G14" s="302">
        <f t="shared" si="3"/>
        <v>0</v>
      </c>
      <c r="H14" s="302">
        <f t="shared" si="3"/>
        <v>0</v>
      </c>
      <c r="I14" s="302">
        <f t="shared" si="3"/>
        <v>0</v>
      </c>
      <c r="J14" s="246">
        <f t="shared" si="1"/>
        <v>0</v>
      </c>
    </row>
    <row r="15" spans="1:11" s="3" customFormat="1">
      <c r="A15" s="86" t="s">
        <v>156</v>
      </c>
      <c r="B15" s="242" t="s">
        <v>86</v>
      </c>
      <c r="C15" s="245">
        <f t="shared" ref="C15:I15" si="4">C14-C11</f>
        <v>0</v>
      </c>
      <c r="D15" s="245">
        <f t="shared" si="4"/>
        <v>0</v>
      </c>
      <c r="E15" s="245">
        <f t="shared" si="4"/>
        <v>0</v>
      </c>
      <c r="F15" s="245">
        <f t="shared" si="4"/>
        <v>0</v>
      </c>
      <c r="G15" s="245">
        <f t="shared" si="4"/>
        <v>0</v>
      </c>
      <c r="H15" s="245">
        <f t="shared" si="4"/>
        <v>0</v>
      </c>
      <c r="I15" s="245">
        <f t="shared" si="4"/>
        <v>0</v>
      </c>
      <c r="J15" s="246">
        <f t="shared" si="1"/>
        <v>0</v>
      </c>
      <c r="K15" s="85"/>
    </row>
    <row r="16" spans="1:11">
      <c r="A16" s="86" t="s">
        <v>226</v>
      </c>
      <c r="B16" s="242" t="s">
        <v>86</v>
      </c>
      <c r="C16" s="245">
        <f>C15</f>
        <v>0</v>
      </c>
      <c r="D16" s="245">
        <f t="shared" ref="D16:I16" si="5">D15</f>
        <v>0</v>
      </c>
      <c r="E16" s="245">
        <f t="shared" si="5"/>
        <v>0</v>
      </c>
      <c r="F16" s="245">
        <f t="shared" si="5"/>
        <v>0</v>
      </c>
      <c r="G16" s="245">
        <f t="shared" si="5"/>
        <v>0</v>
      </c>
      <c r="H16" s="245">
        <f t="shared" si="5"/>
        <v>0</v>
      </c>
      <c r="I16" s="245">
        <f t="shared" si="5"/>
        <v>0</v>
      </c>
      <c r="J16" s="246">
        <f t="shared" si="1"/>
        <v>0</v>
      </c>
    </row>
    <row r="17" spans="1:11">
      <c r="A17" s="86"/>
      <c r="B17" s="242"/>
      <c r="C17" s="245">
        <f>C16*-1</f>
        <v>0</v>
      </c>
      <c r="D17" s="245">
        <f t="shared" ref="D17:I17" si="6">D16*-1</f>
        <v>0</v>
      </c>
      <c r="E17" s="245">
        <f t="shared" si="6"/>
        <v>0</v>
      </c>
      <c r="F17" s="245">
        <f t="shared" si="6"/>
        <v>0</v>
      </c>
      <c r="G17" s="245">
        <f t="shared" si="6"/>
        <v>0</v>
      </c>
      <c r="H17" s="245">
        <f t="shared" si="6"/>
        <v>0</v>
      </c>
      <c r="I17" s="245">
        <f t="shared" si="6"/>
        <v>0</v>
      </c>
      <c r="J17" s="246">
        <f t="shared" si="1"/>
        <v>0</v>
      </c>
    </row>
    <row r="18" spans="1:11">
      <c r="A18" s="190"/>
      <c r="B18" s="190"/>
      <c r="C18" s="1085"/>
      <c r="D18" s="1085"/>
      <c r="E18" s="1085"/>
      <c r="F18" s="1085"/>
      <c r="G18" s="1085"/>
      <c r="H18" s="1085"/>
      <c r="I18" s="1085"/>
      <c r="J18" s="1085"/>
    </row>
    <row r="19" spans="1:11" s="190" customFormat="1" ht="15" customHeight="1" outlineLevel="1">
      <c r="B19" s="203"/>
      <c r="C19" s="215">
        <f t="shared" ref="C19:I19" si="7">C5</f>
        <v>2026</v>
      </c>
      <c r="D19" s="202">
        <f t="shared" si="7"/>
        <v>2027</v>
      </c>
      <c r="E19" s="202">
        <f t="shared" si="7"/>
        <v>2028</v>
      </c>
      <c r="F19" s="202">
        <f t="shared" si="7"/>
        <v>2029</v>
      </c>
      <c r="G19" s="202">
        <f t="shared" si="7"/>
        <v>2030</v>
      </c>
      <c r="H19" s="202">
        <f t="shared" si="7"/>
        <v>2031</v>
      </c>
      <c r="I19" s="204">
        <f t="shared" si="7"/>
        <v>2032</v>
      </c>
      <c r="J19" s="202" t="s">
        <v>430</v>
      </c>
      <c r="K19" s="250"/>
    </row>
    <row r="20" spans="1:11" ht="15" customHeight="1" outlineLevel="1">
      <c r="A20" s="203" t="s">
        <v>437</v>
      </c>
      <c r="J20" s="205"/>
    </row>
    <row r="21" spans="1:11" ht="15" customHeight="1" outlineLevel="1">
      <c r="A21" s="1">
        <f>Kalkulation_MS2!$F$2</f>
        <v>0</v>
      </c>
      <c r="C21" s="172">
        <f>Kalkulation_MS2!$F$10/100*detail_MS2!B7</f>
        <v>0</v>
      </c>
      <c r="D21" s="172">
        <f>Kalkulation_MS2!$F$10/100*detail_MS2!O7</f>
        <v>0</v>
      </c>
      <c r="E21" s="172">
        <f>Kalkulation_MS2!$F$10/100*detail_MS2!AB7</f>
        <v>0</v>
      </c>
      <c r="F21" s="172">
        <f>Kalkulation_MS2!$F$10/100*detail_MS2!AO7</f>
        <v>0</v>
      </c>
      <c r="G21" s="172">
        <f>Kalkulation_MS2!$F$10/100*detail_MS2!BB7</f>
        <v>0</v>
      </c>
      <c r="H21" s="172">
        <f>Kalkulation_MS2!$F$10/100*detail_MS2!BO7</f>
        <v>0</v>
      </c>
      <c r="I21" s="172">
        <f>Kalkulation_MS2!$F$10/100*detail_MS2!CB7</f>
        <v>0</v>
      </c>
      <c r="J21" s="206">
        <f>SUM(C21:I21)</f>
        <v>0</v>
      </c>
    </row>
    <row r="22" spans="1:11" ht="15" customHeight="1" outlineLevel="1">
      <c r="A22" s="1">
        <f>Kalkulation_MS2!$G$2</f>
        <v>0</v>
      </c>
      <c r="C22" s="172">
        <f>Kalkulation_MS2!$G$10/100*detail_MS2!B8</f>
        <v>0</v>
      </c>
      <c r="D22" s="172">
        <f>Kalkulation_MS2!$G$10/100*detail_MS2!O8</f>
        <v>0</v>
      </c>
      <c r="E22" s="172">
        <f>Kalkulation_MS2!$G$10/100*detail_MS2!AB8</f>
        <v>0</v>
      </c>
      <c r="F22" s="172">
        <f>Kalkulation_MS2!$G$10/100*detail_MS2!AO8</f>
        <v>0</v>
      </c>
      <c r="G22" s="172">
        <f>Kalkulation_MS2!$G$10/100*detail_MS2!BB8</f>
        <v>0</v>
      </c>
      <c r="H22" s="172">
        <f>Kalkulation_MS2!$G$10/100*detail_MS2!BO8</f>
        <v>0</v>
      </c>
      <c r="I22" s="172">
        <f>Kalkulation_MS2!$G$10/100*detail_MS2!CB8</f>
        <v>0</v>
      </c>
      <c r="J22" s="206">
        <f t="shared" ref="J22:J235" si="8">SUM(C22:I22)</f>
        <v>0</v>
      </c>
    </row>
    <row r="23" spans="1:11" ht="15" customHeight="1" outlineLevel="1">
      <c r="A23" s="249">
        <f>Kalkulation_MS2!$H$2</f>
        <v>0</v>
      </c>
      <c r="C23" s="172">
        <f>Kalkulation_MS2!$H$10/100*detail_MS2!B9</f>
        <v>0</v>
      </c>
      <c r="D23" s="172">
        <f>Kalkulation_MS2!$H$10/100*detail_MS2!O9</f>
        <v>0</v>
      </c>
      <c r="E23" s="172">
        <f>Kalkulation_MS2!$H$10/100*detail_MS2!AB9</f>
        <v>0</v>
      </c>
      <c r="F23" s="172">
        <f>Kalkulation_MS2!$H$10/100*detail_MS2!AO9</f>
        <v>0</v>
      </c>
      <c r="G23" s="172">
        <f>Kalkulation_MS2!$H$10/100*detail_MS2!BB9</f>
        <v>0</v>
      </c>
      <c r="H23" s="172">
        <f>Kalkulation_MS2!$H$10/100*detail_MS2!BO9</f>
        <v>0</v>
      </c>
      <c r="I23" s="172">
        <f>Kalkulation_MS2!$H$10/100*detail_MS2!CB9</f>
        <v>0</v>
      </c>
      <c r="J23" s="206">
        <f t="shared" si="8"/>
        <v>0</v>
      </c>
    </row>
    <row r="24" spans="1:11" outlineLevel="1">
      <c r="A24" s="1">
        <f>Kalkulation_MS2!$I$2</f>
        <v>0</v>
      </c>
      <c r="C24" s="172">
        <f>Kalkulation_MS2!$I$10/100*detail_MS2!B10</f>
        <v>0</v>
      </c>
      <c r="D24" s="172">
        <f>Kalkulation_MS2!$I$10/100*detail_MS2!O10</f>
        <v>0</v>
      </c>
      <c r="E24" s="172">
        <f>Kalkulation_MS2!$I$10/100*detail_MS2!AB10</f>
        <v>0</v>
      </c>
      <c r="F24" s="172">
        <f>Kalkulation_MS2!$I$10/100*detail_MS2!AO10</f>
        <v>0</v>
      </c>
      <c r="G24" s="172">
        <f>Kalkulation_MS2!$I$10/100*detail_MS2!BB10</f>
        <v>0</v>
      </c>
      <c r="H24" s="172">
        <f>Kalkulation_MS2!$I$10/100*detail_MS2!BO10</f>
        <v>0</v>
      </c>
      <c r="I24" s="172">
        <f>Kalkulation_MS2!$I$10/100*detail_MS2!CB10</f>
        <v>0</v>
      </c>
      <c r="J24" s="206">
        <f t="shared" si="8"/>
        <v>0</v>
      </c>
    </row>
    <row r="25" spans="1:11" outlineLevel="1">
      <c r="A25" s="1">
        <f>Kalkulation_MS2!$J$2</f>
        <v>0</v>
      </c>
      <c r="C25" s="172">
        <f>Kalkulation_MS2!$J$10/100*detail_MS2!B11</f>
        <v>0</v>
      </c>
      <c r="D25" s="172">
        <f>Kalkulation_MS2!$J$10/100*detail_MS2!O11</f>
        <v>0</v>
      </c>
      <c r="E25" s="172">
        <f>Kalkulation_MS2!$J$10/100*detail_MS2!AB11</f>
        <v>0</v>
      </c>
      <c r="F25" s="172">
        <f>Kalkulation_MS2!$J$10/100*detail_MS2!AO11</f>
        <v>0</v>
      </c>
      <c r="G25" s="172">
        <f>Kalkulation_MS2!$J$10/100*detail_MS2!BB11</f>
        <v>0</v>
      </c>
      <c r="H25" s="172">
        <f>Kalkulation_MS2!$J$10/100*detail_MS2!BO11</f>
        <v>0</v>
      </c>
      <c r="I25" s="172">
        <f>Kalkulation_MS2!$J$10/100*detail_MS2!CB11</f>
        <v>0</v>
      </c>
      <c r="J25" s="206">
        <f t="shared" si="8"/>
        <v>0</v>
      </c>
    </row>
    <row r="26" spans="1:11" outlineLevel="1">
      <c r="A26" s="1">
        <f>Kalkulation_MS2!K$2</f>
        <v>0</v>
      </c>
      <c r="C26" s="172">
        <f>Kalkulation_MS2!$K$10/100*detail_MS2!B12</f>
        <v>0</v>
      </c>
      <c r="D26" s="172">
        <f>Kalkulation_MS2!$K$10/100*detail_MS2!O12</f>
        <v>0</v>
      </c>
      <c r="E26" s="172">
        <f>Kalkulation_MS2!$K$10/100*detail_MS2!AB12</f>
        <v>0</v>
      </c>
      <c r="F26" s="172">
        <f>Kalkulation_MS2!$K$10/100*detail_MS2!AO12</f>
        <v>0</v>
      </c>
      <c r="G26" s="172">
        <f>Kalkulation_MS2!$K$10/100*detail_MS2!BB12</f>
        <v>0</v>
      </c>
      <c r="H26" s="172">
        <f>Kalkulation_MS2!$K$10/100*detail_MS2!BO12</f>
        <v>0</v>
      </c>
      <c r="I26" s="172">
        <f>Kalkulation_MS2!$K$10/100*detail_MS2!CB12</f>
        <v>0</v>
      </c>
      <c r="J26" s="206">
        <f t="shared" si="8"/>
        <v>0</v>
      </c>
    </row>
    <row r="27" spans="1:11" outlineLevel="1">
      <c r="A27" s="1">
        <f>Kalkulation_MS2!L$2</f>
        <v>0</v>
      </c>
      <c r="C27" s="172">
        <f>Kalkulation_MS2!$L$10/100*detail_MS2!B13</f>
        <v>0</v>
      </c>
      <c r="D27" s="172">
        <f>Kalkulation_MS2!$L$10/100*detail_MS2!O13</f>
        <v>0</v>
      </c>
      <c r="E27" s="172">
        <f>Kalkulation_MS2!$L$10/100*detail_MS2!AB13</f>
        <v>0</v>
      </c>
      <c r="F27" s="172">
        <f>Kalkulation_MS2!$L$10/100*detail_MS2!AO13</f>
        <v>0</v>
      </c>
      <c r="G27" s="172">
        <f>Kalkulation_MS2!$L$10/100*detail_MS2!BB13</f>
        <v>0</v>
      </c>
      <c r="H27" s="172">
        <f>Kalkulation_MS2!$L$10/100*detail_MS2!BO13</f>
        <v>0</v>
      </c>
      <c r="I27" s="172">
        <f>Kalkulation_MS2!$L$10/100*detail_MS2!CB13</f>
        <v>0</v>
      </c>
      <c r="J27" s="206">
        <f t="shared" si="8"/>
        <v>0</v>
      </c>
    </row>
    <row r="28" spans="1:11" outlineLevel="1">
      <c r="A28" s="1">
        <f>Kalkulation_MS2!M$2</f>
        <v>0</v>
      </c>
      <c r="C28" s="172">
        <f>Kalkulation_MS2!$M$10/100*detail_MS2!B14</f>
        <v>0</v>
      </c>
      <c r="D28" s="172">
        <f>Kalkulation_MS2!$M$10/100*detail_MS2!O14</f>
        <v>0</v>
      </c>
      <c r="E28" s="172">
        <f>Kalkulation_MS2!$M$10/100*detail_MS2!AB14</f>
        <v>0</v>
      </c>
      <c r="F28" s="172">
        <f>Kalkulation_MS2!$M$10/100*detail_MS2!AO14</f>
        <v>0</v>
      </c>
      <c r="G28" s="172">
        <f>Kalkulation_MS2!$M$10/100*detail_MS2!BB14</f>
        <v>0</v>
      </c>
      <c r="H28" s="172">
        <f>Kalkulation_MS2!$M$10/100*detail_MS2!BO14</f>
        <v>0</v>
      </c>
      <c r="I28" s="172">
        <f>Kalkulation_MS2!$M$10/100*detail_MS2!CB14</f>
        <v>0</v>
      </c>
      <c r="J28" s="206">
        <f t="shared" si="8"/>
        <v>0</v>
      </c>
    </row>
    <row r="29" spans="1:11" outlineLevel="1">
      <c r="A29" s="1">
        <f>Kalkulation_MS2!N$2</f>
        <v>0</v>
      </c>
      <c r="C29" s="172">
        <f>Kalkulation_MS2!$N$10/100*detail_MS2!B15</f>
        <v>0</v>
      </c>
      <c r="D29" s="172">
        <f>Kalkulation_MS2!$N$10/100*detail_MS2!O15</f>
        <v>0</v>
      </c>
      <c r="E29" s="172">
        <f>Kalkulation_MS2!$N$10/100*detail_MS2!AB15</f>
        <v>0</v>
      </c>
      <c r="F29" s="172">
        <f>Kalkulation_MS2!$N$10/100*detail_MS2!AO15</f>
        <v>0</v>
      </c>
      <c r="G29" s="172">
        <f>Kalkulation_MS2!$N$10/100*detail_MS2!BB15</f>
        <v>0</v>
      </c>
      <c r="H29" s="172">
        <f>Kalkulation_MS2!$N$10/100*detail_MS2!BO15</f>
        <v>0</v>
      </c>
      <c r="I29" s="172">
        <f>Kalkulation_MS2!$N$10/100*detail_MS2!CB15</f>
        <v>0</v>
      </c>
      <c r="J29" s="206">
        <f t="shared" si="8"/>
        <v>0</v>
      </c>
    </row>
    <row r="30" spans="1:11" outlineLevel="1">
      <c r="A30" s="1">
        <f>Kalkulation_MS2!O$2</f>
        <v>0</v>
      </c>
      <c r="C30" s="172">
        <f>Kalkulation_MS2!$O$10/100*detail_MS2!B16</f>
        <v>0</v>
      </c>
      <c r="D30" s="172">
        <f>Kalkulation_MS2!$O$10/100*detail_MS2!O16</f>
        <v>0</v>
      </c>
      <c r="E30" s="172">
        <f>Kalkulation_MS2!$O$10/100*detail_MS2!AB16</f>
        <v>0</v>
      </c>
      <c r="F30" s="172">
        <f>Kalkulation_MS2!$O$10/100*detail_MS2!AO16</f>
        <v>0</v>
      </c>
      <c r="G30" s="172">
        <f>Kalkulation_MS2!$O$10/100*detail_MS2!BB16</f>
        <v>0</v>
      </c>
      <c r="H30" s="172">
        <f>Kalkulation_MS2!$O$10/100*detail_MS2!BO16</f>
        <v>0</v>
      </c>
      <c r="I30" s="172">
        <f>Kalkulation_MS2!$O$10/100*detail_MS2!CB16</f>
        <v>0</v>
      </c>
      <c r="J30" s="206">
        <f t="shared" si="8"/>
        <v>0</v>
      </c>
    </row>
    <row r="31" spans="1:11" outlineLevel="1">
      <c r="A31" s="1">
        <f>Kalkulation_MS2!Q$2</f>
        <v>0</v>
      </c>
      <c r="C31" s="172">
        <f>Kalkulation_MS2!$P$10/100*detail_MS2!B17</f>
        <v>0</v>
      </c>
      <c r="D31" s="172">
        <f>Kalkulation_MS2!$P$10/100*detail_MS2!O17</f>
        <v>0</v>
      </c>
      <c r="E31" s="172">
        <f>Kalkulation_MS2!$P$10/100*detail_MS2!AB17</f>
        <v>0</v>
      </c>
      <c r="F31" s="172">
        <f>Kalkulation_MS2!$P$10/100*detail_MS2!AO17</f>
        <v>0</v>
      </c>
      <c r="G31" s="172">
        <f>Kalkulation_MS2!$P$10/100*detail_MS2!BB17</f>
        <v>0</v>
      </c>
      <c r="H31" s="172">
        <f>Kalkulation_MS2!$P$10/100*detail_MS2!BO17</f>
        <v>0</v>
      </c>
      <c r="I31" s="172">
        <f>Kalkulation_MS2!$P$10/100*detail_MS2!CB17</f>
        <v>0</v>
      </c>
      <c r="J31" s="206">
        <f t="shared" ref="J31:J60" si="9">SUM(C31:I31)</f>
        <v>0</v>
      </c>
    </row>
    <row r="32" spans="1:11" outlineLevel="1">
      <c r="A32" s="1">
        <f>Kalkulation_MS2!R$2</f>
        <v>0</v>
      </c>
      <c r="C32" s="172">
        <f>Kalkulation_MS2!$Q$10/100*detail_MS2!B18</f>
        <v>0</v>
      </c>
      <c r="D32" s="172">
        <f>Kalkulation_MS2!$Q$10/100*detail_MS2!O18</f>
        <v>0</v>
      </c>
      <c r="E32" s="172">
        <f>Kalkulation_MS2!$Q$10/100*detail_MS2!AB18</f>
        <v>0</v>
      </c>
      <c r="F32" s="172">
        <f>Kalkulation_MS2!$Q$10/100*detail_MS2!AO18</f>
        <v>0</v>
      </c>
      <c r="G32" s="172">
        <f>Kalkulation_MS2!$Q$10/100*detail_MS2!BB18</f>
        <v>0</v>
      </c>
      <c r="H32" s="172">
        <f>Kalkulation_MS2!$Q$10/100*detail_MS2!BO18</f>
        <v>0</v>
      </c>
      <c r="I32" s="172">
        <f>Kalkulation_MS2!$Q$10/100*detail_MS2!CB18</f>
        <v>0</v>
      </c>
      <c r="J32" s="206">
        <f t="shared" si="9"/>
        <v>0</v>
      </c>
    </row>
    <row r="33" spans="1:10" outlineLevel="1">
      <c r="A33" s="1">
        <f>Kalkulation_MS2!S$2</f>
        <v>0</v>
      </c>
      <c r="C33" s="172">
        <f>Kalkulation_MS2!$R$10/100*detail_MS2!B19</f>
        <v>0</v>
      </c>
      <c r="D33" s="172">
        <f>Kalkulation_MS2!$R$10/100*detail_MS2!O19</f>
        <v>0</v>
      </c>
      <c r="E33" s="172">
        <f>Kalkulation_MS2!$R$10/100*detail_MS2!AB19</f>
        <v>0</v>
      </c>
      <c r="F33" s="172">
        <f>Kalkulation_MS2!$R$10/100*detail_MS2!AO19</f>
        <v>0</v>
      </c>
      <c r="G33" s="172">
        <f>Kalkulation_MS2!$R$10/100*detail_MS2!BB19</f>
        <v>0</v>
      </c>
      <c r="H33" s="172">
        <f>Kalkulation_MS2!$R$10/100*detail_MS2!BO19</f>
        <v>0</v>
      </c>
      <c r="I33" s="172">
        <f>Kalkulation_MS2!$R$10/100*detail_MS2!CB19</f>
        <v>0</v>
      </c>
      <c r="J33" s="206">
        <f t="shared" si="9"/>
        <v>0</v>
      </c>
    </row>
    <row r="34" spans="1:10" outlineLevel="1">
      <c r="A34" s="1">
        <f>Kalkulation_MS2!T$2</f>
        <v>0</v>
      </c>
      <c r="C34" s="172">
        <f>Kalkulation_MS2!$S$10/100*detail_MS2!$B20</f>
        <v>0</v>
      </c>
      <c r="D34" s="172">
        <f>Kalkulation_MS2!$S$10/100*detail_MS2!$O20</f>
        <v>0</v>
      </c>
      <c r="E34" s="172">
        <f>Kalkulation_MS2!$S$10/100*detail_MS2!$AB20</f>
        <v>0</v>
      </c>
      <c r="F34" s="172">
        <f>Kalkulation_MS2!$S$10/100*detail_MS2!$AO20</f>
        <v>0</v>
      </c>
      <c r="G34" s="172">
        <f>Kalkulation_MS2!$S$10/100*detail_MS2!$BB20</f>
        <v>0</v>
      </c>
      <c r="H34" s="172">
        <f>Kalkulation_MS2!$S$10/100*detail_MS2!$BO20</f>
        <v>0</v>
      </c>
      <c r="I34" s="172">
        <f>Kalkulation_MS2!$S$10/100*detail_MS2!$CB20</f>
        <v>0</v>
      </c>
      <c r="J34" s="206">
        <f t="shared" si="9"/>
        <v>0</v>
      </c>
    </row>
    <row r="35" spans="1:10" outlineLevel="1">
      <c r="A35" s="1">
        <f>Kalkulation_MS2!U$2</f>
        <v>0</v>
      </c>
      <c r="C35" s="172">
        <f>Kalkulation_MS2!$T$10/100*detail_MS2!$B21</f>
        <v>0</v>
      </c>
      <c r="D35" s="172">
        <f>Kalkulation_MS2!$T$10/100*detail_MS2!$O21</f>
        <v>0</v>
      </c>
      <c r="E35" s="172">
        <f>Kalkulation_MS2!$T$10/100*detail_MS2!$AB21</f>
        <v>0</v>
      </c>
      <c r="F35" s="172">
        <f>Kalkulation_MS2!$T$10/100*detail_MS2!$AO21</f>
        <v>0</v>
      </c>
      <c r="G35" s="172">
        <f>Kalkulation_MS2!$T$10/100*detail_MS2!$BB21</f>
        <v>0</v>
      </c>
      <c r="H35" s="172">
        <f>Kalkulation_MS2!$T$10/100*detail_MS2!$BO21</f>
        <v>0</v>
      </c>
      <c r="I35" s="172">
        <f>Kalkulation_MS2!$T$10/100*detail_MS2!$CB21</f>
        <v>0</v>
      </c>
      <c r="J35" s="206">
        <f t="shared" si="9"/>
        <v>0</v>
      </c>
    </row>
    <row r="36" spans="1:10" outlineLevel="1">
      <c r="A36" s="1">
        <f>Kalkulation_MS2!V$2</f>
        <v>0</v>
      </c>
      <c r="C36" s="172">
        <f>Kalkulation_MS2!$U$10/100*detail_MS2!$B22</f>
        <v>0</v>
      </c>
      <c r="D36" s="172">
        <f>Kalkulation_MS2!$U$10/100*detail_MS2!$O22</f>
        <v>0</v>
      </c>
      <c r="E36" s="172">
        <f>Kalkulation_MS2!$U$10/100*detail_MS2!$AB22</f>
        <v>0</v>
      </c>
      <c r="F36" s="172">
        <f>Kalkulation_MS2!$U$10/100*detail_MS2!$AO22</f>
        <v>0</v>
      </c>
      <c r="G36" s="172">
        <f>Kalkulation_MS2!$U$10/100*detail_MS2!$BB22</f>
        <v>0</v>
      </c>
      <c r="H36" s="172">
        <f>Kalkulation_MS2!$U$10/100*detail_MS2!$BO22</f>
        <v>0</v>
      </c>
      <c r="I36" s="172">
        <f>Kalkulation_MS2!$U$10/100*detail_MS2!$CB22</f>
        <v>0</v>
      </c>
      <c r="J36" s="206">
        <f t="shared" si="9"/>
        <v>0</v>
      </c>
    </row>
    <row r="37" spans="1:10" outlineLevel="1">
      <c r="A37" s="1">
        <f>Kalkulation_MS2!W$2</f>
        <v>0</v>
      </c>
      <c r="C37" s="172">
        <f>Kalkulation_MS2!$V$10/100*detail_MS2!$B23</f>
        <v>0</v>
      </c>
      <c r="D37" s="172">
        <f>Kalkulation_MS2!$V$10/100*detail_MS2!$O23</f>
        <v>0</v>
      </c>
      <c r="E37" s="172">
        <f>Kalkulation_MS2!$V$10/100*detail_MS2!$AB23</f>
        <v>0</v>
      </c>
      <c r="F37" s="172">
        <f>Kalkulation_MS2!$V$10/100*detail_MS2!$AO23</f>
        <v>0</v>
      </c>
      <c r="G37" s="172">
        <f>Kalkulation_MS2!$V$10/100*detail_MS2!$BB23</f>
        <v>0</v>
      </c>
      <c r="H37" s="172">
        <f>Kalkulation_MS2!$V$10/100*detail_MS2!$BO23</f>
        <v>0</v>
      </c>
      <c r="I37" s="172">
        <f>Kalkulation_MS2!$V$10/100*detail_MS2!$CB23</f>
        <v>0</v>
      </c>
      <c r="J37" s="206">
        <f t="shared" si="9"/>
        <v>0</v>
      </c>
    </row>
    <row r="38" spans="1:10" outlineLevel="1">
      <c r="A38" s="1">
        <f>Kalkulation_MS2!X$2</f>
        <v>0</v>
      </c>
      <c r="C38" s="172">
        <f>Kalkulation_MS2!$W$10/100*detail_MS2!$B24</f>
        <v>0</v>
      </c>
      <c r="D38" s="172">
        <f>Kalkulation_MS2!$W$10/100*detail_MS2!$O24</f>
        <v>0</v>
      </c>
      <c r="E38" s="172">
        <f>Kalkulation_MS2!$W$10/100*detail_MS2!$AB24</f>
        <v>0</v>
      </c>
      <c r="F38" s="172">
        <f>Kalkulation_MS2!$W$10/100*detail_MS2!$AO24</f>
        <v>0</v>
      </c>
      <c r="G38" s="172">
        <f>Kalkulation_MS2!$W$10/100*detail_MS2!$BB24</f>
        <v>0</v>
      </c>
      <c r="H38" s="172">
        <f>Kalkulation_MS2!$W$10/100*detail_MS2!$BO24</f>
        <v>0</v>
      </c>
      <c r="I38" s="172">
        <f>Kalkulation_MS2!$W$10/100*detail_MS2!$CB24</f>
        <v>0</v>
      </c>
      <c r="J38" s="206">
        <f t="shared" si="9"/>
        <v>0</v>
      </c>
    </row>
    <row r="39" spans="1:10" outlineLevel="1">
      <c r="A39" s="1">
        <f>Kalkulation_MS2!Y$2</f>
        <v>0</v>
      </c>
      <c r="C39" s="172">
        <f>Kalkulation_MS2!$X$10/100*detail_MS2!$B25</f>
        <v>0</v>
      </c>
      <c r="D39" s="172">
        <f>Kalkulation_MS2!$X$10/100*detail_MS2!$O25</f>
        <v>0</v>
      </c>
      <c r="E39" s="172">
        <f>Kalkulation_MS2!$X$10/100*detail_MS2!$AB25</f>
        <v>0</v>
      </c>
      <c r="F39" s="172">
        <f>Kalkulation_MS2!$X$10/100*detail_MS2!$AO25</f>
        <v>0</v>
      </c>
      <c r="G39" s="172">
        <f>Kalkulation_MS2!$X$10/100*detail_MS2!$BB25</f>
        <v>0</v>
      </c>
      <c r="H39" s="172">
        <f>Kalkulation_MS2!$X$10/100*detail_MS2!$BO25</f>
        <v>0</v>
      </c>
      <c r="I39" s="172">
        <f>Kalkulation_MS2!$X$10/100*detail_MS2!$CB25</f>
        <v>0</v>
      </c>
      <c r="J39" s="206">
        <f t="shared" si="9"/>
        <v>0</v>
      </c>
    </row>
    <row r="40" spans="1:10" outlineLevel="1">
      <c r="A40" s="1">
        <f>Kalkulation_MS2!Z$2</f>
        <v>0</v>
      </c>
      <c r="C40" s="172">
        <f>Kalkulation_MS2!$Y$10/100*detail_MS2!$B26</f>
        <v>0</v>
      </c>
      <c r="D40" s="172">
        <f>Kalkulation_MS2!$Y$10/100*detail_MS2!$O26</f>
        <v>0</v>
      </c>
      <c r="E40" s="172">
        <f>Kalkulation_MS2!$Y$10/100*detail_MS2!$AB26</f>
        <v>0</v>
      </c>
      <c r="F40" s="172">
        <f>Kalkulation_MS2!$Y$10/100*detail_MS2!$AO26</f>
        <v>0</v>
      </c>
      <c r="G40" s="172">
        <f>Kalkulation_MS2!$Y$10/100*detail_MS2!$BB26</f>
        <v>0</v>
      </c>
      <c r="H40" s="172">
        <f>Kalkulation_MS2!$Y$10/100*detail_MS2!$BO26</f>
        <v>0</v>
      </c>
      <c r="I40" s="172">
        <f>Kalkulation_MS2!$Y$10/100*detail_MS2!$CB26</f>
        <v>0</v>
      </c>
      <c r="J40" s="206">
        <f t="shared" si="9"/>
        <v>0</v>
      </c>
    </row>
    <row r="41" spans="1:10" outlineLevel="1">
      <c r="A41" s="1">
        <f>Kalkulation_MS2!AA$2</f>
        <v>0</v>
      </c>
      <c r="C41" s="172">
        <f>Kalkulation_MS2!$Z$10/100*detail_MS2!$B27</f>
        <v>0</v>
      </c>
      <c r="D41" s="172">
        <f>Kalkulation_MS2!$Z$10/100*detail_MS2!$O27</f>
        <v>0</v>
      </c>
      <c r="E41" s="172">
        <f>Kalkulation_MS2!$Z$10/100*detail_MS2!$AB27</f>
        <v>0</v>
      </c>
      <c r="F41" s="172">
        <f>Kalkulation_MS2!$Z$10/100*detail_MS2!$AO27</f>
        <v>0</v>
      </c>
      <c r="G41" s="172">
        <f>Kalkulation_MS2!$Z$10/100*detail_MS2!$BB27</f>
        <v>0</v>
      </c>
      <c r="H41" s="172">
        <f>Kalkulation_MS2!$Z$10/100*detail_MS2!$BO27</f>
        <v>0</v>
      </c>
      <c r="I41" s="172">
        <f>Kalkulation_MS2!$Z$10/100*detail_MS2!$CB27</f>
        <v>0</v>
      </c>
      <c r="J41" s="206">
        <f t="shared" si="9"/>
        <v>0</v>
      </c>
    </row>
    <row r="42" spans="1:10" outlineLevel="1">
      <c r="A42" s="1">
        <f>Kalkulation_MS2!AB$2</f>
        <v>0</v>
      </c>
      <c r="C42" s="172">
        <f>Kalkulation_MS2!$AA$10/100*detail_MS2!$B28</f>
        <v>0</v>
      </c>
      <c r="D42" s="172">
        <f>Kalkulation_MS2!$AA$10/100*detail_MS2!$O28</f>
        <v>0</v>
      </c>
      <c r="E42" s="172">
        <f>Kalkulation_MS2!$AA$10/100*detail_MS2!$AB28</f>
        <v>0</v>
      </c>
      <c r="F42" s="172">
        <f>Kalkulation_MS2!$AA$10/100*detail_MS2!$AO28</f>
        <v>0</v>
      </c>
      <c r="G42" s="172">
        <f>Kalkulation_MS2!$AA$10/100*detail_MS2!$BB28</f>
        <v>0</v>
      </c>
      <c r="H42" s="172">
        <f>Kalkulation_MS2!$AA$10/100*detail_MS2!$BO28</f>
        <v>0</v>
      </c>
      <c r="I42" s="172">
        <f>Kalkulation_MS2!$AA$10/100*detail_MS2!$CB28</f>
        <v>0</v>
      </c>
      <c r="J42" s="206">
        <f t="shared" si="9"/>
        <v>0</v>
      </c>
    </row>
    <row r="43" spans="1:10" outlineLevel="1">
      <c r="A43" s="1">
        <f>Kalkulation_MS2!AC$2</f>
        <v>0</v>
      </c>
      <c r="C43" s="172">
        <f>Kalkulation_MS2!$AB$10/100*detail_MS2!$B29</f>
        <v>0</v>
      </c>
      <c r="D43" s="172">
        <f>Kalkulation_MS2!$AB$10/100*detail_MS2!$O29</f>
        <v>0</v>
      </c>
      <c r="E43" s="172">
        <f>Kalkulation_MS2!$AB$10/100*detail_MS2!$AB29</f>
        <v>0</v>
      </c>
      <c r="F43" s="172">
        <f>Kalkulation_MS2!$AB$10/100*detail_MS2!$AO29</f>
        <v>0</v>
      </c>
      <c r="G43" s="172">
        <f>Kalkulation_MS2!$AB$10/100*detail_MS2!$BB29</f>
        <v>0</v>
      </c>
      <c r="H43" s="172">
        <f>Kalkulation_MS2!$AB$10/100*detail_MS2!$BO29</f>
        <v>0</v>
      </c>
      <c r="I43" s="172">
        <f>Kalkulation_MS2!$AB$10/100*detail_MS2!$CB29</f>
        <v>0</v>
      </c>
      <c r="J43" s="206">
        <f t="shared" si="9"/>
        <v>0</v>
      </c>
    </row>
    <row r="44" spans="1:10" outlineLevel="1">
      <c r="A44" s="1">
        <f>Kalkulation_MS2!AD$2</f>
        <v>0</v>
      </c>
      <c r="C44" s="172">
        <f>Kalkulation_MS2!$AC$10/100*detail_MS2!$B30</f>
        <v>0</v>
      </c>
      <c r="D44" s="172">
        <f>Kalkulation_MS2!$AC$10/100*detail_MS2!$O30</f>
        <v>0</v>
      </c>
      <c r="E44" s="172">
        <f>Kalkulation_MS2!$AC$10/100*detail_MS2!$AB30</f>
        <v>0</v>
      </c>
      <c r="F44" s="172">
        <f>Kalkulation_MS2!$AC$10/100*detail_MS2!$AO30</f>
        <v>0</v>
      </c>
      <c r="G44" s="172">
        <f>Kalkulation_MS2!$AC$10/100*detail_MS2!$BB30</f>
        <v>0</v>
      </c>
      <c r="H44" s="172">
        <f>Kalkulation_MS2!$AC$10/100*detail_MS2!$BO30</f>
        <v>0</v>
      </c>
      <c r="I44" s="172">
        <f>Kalkulation_MS2!$AC$10/100*detail_MS2!$CB30</f>
        <v>0</v>
      </c>
      <c r="J44" s="206">
        <f t="shared" si="9"/>
        <v>0</v>
      </c>
    </row>
    <row r="45" spans="1:10" outlineLevel="1">
      <c r="A45" s="1">
        <f>Kalkulation_MS2!AE$2</f>
        <v>0</v>
      </c>
      <c r="C45" s="172">
        <f>Kalkulation_MS2!$AD$10/100*detail_MS2!$B31</f>
        <v>0</v>
      </c>
      <c r="D45" s="172">
        <f>Kalkulation_MS2!$AD$10/100*detail_MS2!$O31</f>
        <v>0</v>
      </c>
      <c r="E45" s="172">
        <f>Kalkulation_MS2!$AD$10/100*detail_MS2!$AB31</f>
        <v>0</v>
      </c>
      <c r="F45" s="172">
        <f>Kalkulation_MS2!$AD$10/100*detail_MS2!$AO31</f>
        <v>0</v>
      </c>
      <c r="G45" s="172">
        <f>Kalkulation_MS2!$AD$10/100*detail_MS2!$BB31</f>
        <v>0</v>
      </c>
      <c r="H45" s="172">
        <f>Kalkulation_MS2!$AD$10/100*detail_MS2!$BO31</f>
        <v>0</v>
      </c>
      <c r="I45" s="172">
        <f>Kalkulation_MS2!$AD$10/100*detail_MS2!$CB31</f>
        <v>0</v>
      </c>
      <c r="J45" s="206">
        <f t="shared" si="9"/>
        <v>0</v>
      </c>
    </row>
    <row r="46" spans="1:10" outlineLevel="1">
      <c r="A46" s="1">
        <f>Kalkulation_MS2!AF$2</f>
        <v>0</v>
      </c>
      <c r="C46" s="172">
        <f>Kalkulation_MS2!$AE$10/100*detail_MS2!$B32</f>
        <v>0</v>
      </c>
      <c r="D46" s="172">
        <f>Kalkulation_MS2!$AE$10/100*detail_MS2!$O32</f>
        <v>0</v>
      </c>
      <c r="E46" s="172">
        <f>Kalkulation_MS2!$AE$10/100*detail_MS2!$AB32</f>
        <v>0</v>
      </c>
      <c r="F46" s="172">
        <f>Kalkulation_MS2!$AE$10/100*detail_MS2!$AO32</f>
        <v>0</v>
      </c>
      <c r="G46" s="172">
        <f>Kalkulation_MS2!$AE$10/100*detail_MS2!$BB32</f>
        <v>0</v>
      </c>
      <c r="H46" s="172">
        <f>Kalkulation_MS2!$AE$10/100*detail_MS2!$BO32</f>
        <v>0</v>
      </c>
      <c r="I46" s="172">
        <f>Kalkulation_MS2!$AE$10/100*detail_MS2!$CB32</f>
        <v>0</v>
      </c>
      <c r="J46" s="206">
        <f t="shared" si="9"/>
        <v>0</v>
      </c>
    </row>
    <row r="47" spans="1:10" outlineLevel="1">
      <c r="A47" s="1">
        <f>Kalkulation_MS2!AG$2</f>
        <v>0</v>
      </c>
      <c r="C47" s="172">
        <f>Kalkulation_MS2!$AF$10/100*detail_MS2!$B33</f>
        <v>0</v>
      </c>
      <c r="D47" s="172">
        <f>Kalkulation_MS2!$AF$10/100*detail_MS2!$O33</f>
        <v>0</v>
      </c>
      <c r="E47" s="172">
        <f>Kalkulation_MS2!$AF$10/100*detail_MS2!$AB33</f>
        <v>0</v>
      </c>
      <c r="F47" s="172">
        <f>Kalkulation_MS2!$AF$10/100*detail_MS2!$AO33</f>
        <v>0</v>
      </c>
      <c r="G47" s="172">
        <f>Kalkulation_MS2!$AF$10/100*detail_MS2!$BB33</f>
        <v>0</v>
      </c>
      <c r="H47" s="172">
        <f>Kalkulation_MS2!$AF$10/100*detail_MS2!$BO33</f>
        <v>0</v>
      </c>
      <c r="I47" s="172">
        <f>Kalkulation_MS2!$AF$10/100*detail_MS2!$CB33</f>
        <v>0</v>
      </c>
      <c r="J47" s="206">
        <f t="shared" si="9"/>
        <v>0</v>
      </c>
    </row>
    <row r="48" spans="1:10" outlineLevel="1">
      <c r="A48" s="1">
        <f>Kalkulation_MS2!AH$2</f>
        <v>0</v>
      </c>
      <c r="C48" s="172">
        <f>Kalkulation_MS2!$AG$10/100*detail_MS2!$B34</f>
        <v>0</v>
      </c>
      <c r="D48" s="172">
        <f>Kalkulation_MS2!$AG$10/100*detail_MS2!$O34</f>
        <v>0</v>
      </c>
      <c r="E48" s="172">
        <f>Kalkulation_MS2!$AG$10/100*detail_MS2!$AB34</f>
        <v>0</v>
      </c>
      <c r="F48" s="172">
        <f>Kalkulation_MS2!$AG$10/100*detail_MS2!$AO34</f>
        <v>0</v>
      </c>
      <c r="G48" s="172">
        <f>Kalkulation_MS2!$AG$10/100*detail_MS2!$BB34</f>
        <v>0</v>
      </c>
      <c r="H48" s="172">
        <f>Kalkulation_MS2!$AG$10/100*detail_MS2!$BO34</f>
        <v>0</v>
      </c>
      <c r="I48" s="172">
        <f>Kalkulation_MS2!$AG$10/100*detail_MS2!$CB34</f>
        <v>0</v>
      </c>
      <c r="J48" s="206">
        <f t="shared" si="9"/>
        <v>0</v>
      </c>
    </row>
    <row r="49" spans="1:11" outlineLevel="1">
      <c r="A49" s="1">
        <f>Kalkulation_MS2!AI$2</f>
        <v>0</v>
      </c>
      <c r="C49" s="172">
        <f>Kalkulation_MS2!$AH$10/100*detail_MS2!$B35</f>
        <v>0</v>
      </c>
      <c r="D49" s="172">
        <f>Kalkulation_MS2!$AH$10/100*detail_MS2!$O35</f>
        <v>0</v>
      </c>
      <c r="E49" s="172">
        <f>Kalkulation_MS2!$AH$10/100*detail_MS2!$AB35</f>
        <v>0</v>
      </c>
      <c r="F49" s="172">
        <f>Kalkulation_MS2!$AH$10/100*detail_MS2!$AO35</f>
        <v>0</v>
      </c>
      <c r="G49" s="172">
        <f>Kalkulation_MS2!$AH$10/100*detail_MS2!$BB35</f>
        <v>0</v>
      </c>
      <c r="H49" s="172">
        <f>Kalkulation_MS2!$AH$10/100*detail_MS2!$BO35</f>
        <v>0</v>
      </c>
      <c r="I49" s="172">
        <f>Kalkulation_MS2!$AH$10/100*detail_MS2!$CB35</f>
        <v>0</v>
      </c>
      <c r="J49" s="206">
        <f t="shared" si="9"/>
        <v>0</v>
      </c>
    </row>
    <row r="50" spans="1:11" outlineLevel="1">
      <c r="A50" s="1">
        <f>Kalkulation_MS2!AJ$2</f>
        <v>0</v>
      </c>
      <c r="C50" s="172">
        <f>Kalkulation_MS2!$AI$10/100*detail_MS2!$B36</f>
        <v>0</v>
      </c>
      <c r="D50" s="172">
        <f>Kalkulation_MS2!$AI$10/100*detail_MS2!$O36</f>
        <v>0</v>
      </c>
      <c r="E50" s="172">
        <f>Kalkulation_MS2!$AI$10/100*detail_MS2!$AB36</f>
        <v>0</v>
      </c>
      <c r="F50" s="172">
        <f>Kalkulation_MS2!$AI$10/100*detail_MS2!$AO36</f>
        <v>0</v>
      </c>
      <c r="G50" s="172">
        <f>Kalkulation_MS2!$AI$10/100*detail_MS2!$BB36</f>
        <v>0</v>
      </c>
      <c r="H50" s="172">
        <f>Kalkulation_MS2!$AI$10/100*detail_MS2!$BO36</f>
        <v>0</v>
      </c>
      <c r="I50" s="172">
        <f>Kalkulation_MS2!$AI$10/100*detail_MS2!$CB36</f>
        <v>0</v>
      </c>
      <c r="J50" s="206">
        <f t="shared" si="9"/>
        <v>0</v>
      </c>
    </row>
    <row r="51" spans="1:11" outlineLevel="1">
      <c r="A51" s="1">
        <f>Kalkulation_MS2!AK$2</f>
        <v>0</v>
      </c>
      <c r="C51" s="172">
        <f>Kalkulation_MS2!$AJ$10/100*detail_MS2!$B37</f>
        <v>0</v>
      </c>
      <c r="D51" s="172">
        <f>Kalkulation_MS2!$AJ$10/100*detail_MS2!$O37</f>
        <v>0</v>
      </c>
      <c r="E51" s="172">
        <f>Kalkulation_MS2!$AJ$10/100*detail_MS2!$AB37</f>
        <v>0</v>
      </c>
      <c r="F51" s="172">
        <f>Kalkulation_MS2!$AJ$10/100*detail_MS2!$AO37</f>
        <v>0</v>
      </c>
      <c r="G51" s="172">
        <f>Kalkulation_MS2!$AJ$10/100*detail_MS2!$BB37</f>
        <v>0</v>
      </c>
      <c r="H51" s="172">
        <f>Kalkulation_MS2!$AJ$10/100*detail_MS2!$BO37</f>
        <v>0</v>
      </c>
      <c r="I51" s="172">
        <f>Kalkulation_MS2!$AJ$10/100*detail_MS2!$CB37</f>
        <v>0</v>
      </c>
      <c r="J51" s="206">
        <f t="shared" si="9"/>
        <v>0</v>
      </c>
    </row>
    <row r="52" spans="1:11" outlineLevel="1">
      <c r="A52" s="1">
        <f>Kalkulation_MS2!AL$2</f>
        <v>0</v>
      </c>
      <c r="C52" s="172">
        <f>Kalkulation_MS2!$AK$10/100*detail_MS2!$B38</f>
        <v>0</v>
      </c>
      <c r="D52" s="172">
        <f>Kalkulation_MS2!$AK$10/100*detail_MS2!$O38</f>
        <v>0</v>
      </c>
      <c r="E52" s="172">
        <f>Kalkulation_MS2!$AK$10/100*detail_MS2!$AB38</f>
        <v>0</v>
      </c>
      <c r="F52" s="172">
        <f>Kalkulation_MS2!$AK$10/100*detail_MS2!$AO38</f>
        <v>0</v>
      </c>
      <c r="G52" s="172">
        <f>Kalkulation_MS2!$AK$10/100*detail_MS2!$BB38</f>
        <v>0</v>
      </c>
      <c r="H52" s="172">
        <f>Kalkulation_MS2!$AK$10/100*detail_MS2!$BO38</f>
        <v>0</v>
      </c>
      <c r="I52" s="172">
        <f>Kalkulation_MS2!$AK$10/100*detail_MS2!$CB38</f>
        <v>0</v>
      </c>
      <c r="J52" s="206">
        <f t="shared" si="9"/>
        <v>0</v>
      </c>
    </row>
    <row r="53" spans="1:11" outlineLevel="1">
      <c r="A53" s="1">
        <f>Kalkulation_MS2!AM$2</f>
        <v>0</v>
      </c>
      <c r="C53" s="172">
        <f>Kalkulation_MS2!$AL$10/100*detail_MS2!$B39</f>
        <v>0</v>
      </c>
      <c r="D53" s="172">
        <f>Kalkulation_MS2!$AL$10/100*detail_MS2!$O39</f>
        <v>0</v>
      </c>
      <c r="E53" s="172">
        <f>Kalkulation_MS2!$AL$10/100*detail_MS2!$AB39</f>
        <v>0</v>
      </c>
      <c r="F53" s="172">
        <f>Kalkulation_MS2!$AL$10/100*detail_MS2!$AO39</f>
        <v>0</v>
      </c>
      <c r="G53" s="172">
        <f>Kalkulation_MS2!$AL$10/100*detail_MS2!$BB39</f>
        <v>0</v>
      </c>
      <c r="H53" s="172">
        <f>Kalkulation_MS2!$AL$10/100*detail_MS2!$BO39</f>
        <v>0</v>
      </c>
      <c r="I53" s="172">
        <f>Kalkulation_MS2!$AL$10/100*detail_MS2!$CB39</f>
        <v>0</v>
      </c>
      <c r="J53" s="206">
        <f t="shared" si="9"/>
        <v>0</v>
      </c>
    </row>
    <row r="54" spans="1:11" outlineLevel="1">
      <c r="A54" s="1">
        <f>Kalkulation_MS2!AN$2</f>
        <v>0</v>
      </c>
      <c r="C54" s="172">
        <f>Kalkulation_MS2!$AM$10/100*detail_MS2!$B40</f>
        <v>0</v>
      </c>
      <c r="D54" s="172">
        <f>Kalkulation_MS2!$AM$10/100*detail_MS2!$O40</f>
        <v>0</v>
      </c>
      <c r="E54" s="172">
        <f>Kalkulation_MS2!$AM$10/100*detail_MS2!$AB40</f>
        <v>0</v>
      </c>
      <c r="F54" s="172">
        <f>Kalkulation_MS2!$AM$10/100*detail_MS2!$AO40</f>
        <v>0</v>
      </c>
      <c r="G54" s="172">
        <f>Kalkulation_MS2!$AM$10/100*detail_MS2!$BB40</f>
        <v>0</v>
      </c>
      <c r="H54" s="172">
        <f>Kalkulation_MS2!$AM$10/100*detail_MS2!$BO40</f>
        <v>0</v>
      </c>
      <c r="I54" s="172">
        <f>Kalkulation_MS2!$AM$10/100*detail_MS2!$CB40</f>
        <v>0</v>
      </c>
      <c r="J54" s="206">
        <f t="shared" si="9"/>
        <v>0</v>
      </c>
    </row>
    <row r="55" spans="1:11" outlineLevel="1">
      <c r="A55" s="1">
        <f>Kalkulation_MS2!AO$2</f>
        <v>0</v>
      </c>
      <c r="C55" s="172">
        <f>Kalkulation_MS2!$AN$10/100*detail_MS2!$B41</f>
        <v>0</v>
      </c>
      <c r="D55" s="172">
        <f>Kalkulation_MS2!$AN$10/100*detail_MS2!$O41</f>
        <v>0</v>
      </c>
      <c r="E55" s="172">
        <f>Kalkulation_MS2!$AN$10/100*detail_MS2!$AB41</f>
        <v>0</v>
      </c>
      <c r="F55" s="172">
        <f>Kalkulation_MS2!$AN$10/100*detail_MS2!$AO41</f>
        <v>0</v>
      </c>
      <c r="G55" s="172">
        <f>Kalkulation_MS2!$AN$10/100*detail_MS2!$BB41</f>
        <v>0</v>
      </c>
      <c r="H55" s="172">
        <f>Kalkulation_MS2!$AN$10/100*detail_MS2!$BO41</f>
        <v>0</v>
      </c>
      <c r="I55" s="172">
        <f>Kalkulation_MS2!$AN$10/100*detail_MS2!$CB41</f>
        <v>0</v>
      </c>
      <c r="J55" s="206">
        <f t="shared" si="9"/>
        <v>0</v>
      </c>
    </row>
    <row r="56" spans="1:11" outlineLevel="1">
      <c r="A56" s="1">
        <f>Kalkulation_MS2!AP$2</f>
        <v>0</v>
      </c>
      <c r="C56" s="172">
        <f>Kalkulation_MS2!$AO$10/100*detail_MS2!$B42</f>
        <v>0</v>
      </c>
      <c r="D56" s="172">
        <f>Kalkulation_MS2!$AO$10/100*detail_MS2!$O42</f>
        <v>0</v>
      </c>
      <c r="E56" s="172">
        <f>Kalkulation_MS2!$AO$10/100*detail_MS2!$AB42</f>
        <v>0</v>
      </c>
      <c r="F56" s="172">
        <f>Kalkulation_MS2!$AO$10/100*detail_MS2!$AO42</f>
        <v>0</v>
      </c>
      <c r="G56" s="172">
        <f>Kalkulation_MS2!$AO$10/100*detail_MS2!$BB42</f>
        <v>0</v>
      </c>
      <c r="H56" s="172">
        <f>Kalkulation_MS2!$AO$10/100*detail_MS2!$BO42</f>
        <v>0</v>
      </c>
      <c r="I56" s="172">
        <f>Kalkulation_MS2!$AO$10/100*detail_MS2!$CB42</f>
        <v>0</v>
      </c>
      <c r="J56" s="206">
        <f t="shared" si="9"/>
        <v>0</v>
      </c>
    </row>
    <row r="57" spans="1:11" outlineLevel="1">
      <c r="A57" s="1">
        <f>Kalkulation_MS2!AQ$2</f>
        <v>0</v>
      </c>
      <c r="C57" s="172">
        <f>Kalkulation_MS2!$AP$10/100*detail_MS2!$B43</f>
        <v>0</v>
      </c>
      <c r="D57" s="172">
        <f>Kalkulation_MS2!$AP$10/100*detail_MS2!$O43</f>
        <v>0</v>
      </c>
      <c r="E57" s="172">
        <f>Kalkulation_MS2!$AP$10/100*detail_MS2!$AB43</f>
        <v>0</v>
      </c>
      <c r="F57" s="172">
        <f>Kalkulation_MS2!$AP$10/100*detail_MS2!$AO43</f>
        <v>0</v>
      </c>
      <c r="G57" s="172">
        <f>Kalkulation_MS2!$AP$10/100*detail_MS2!$BB43</f>
        <v>0</v>
      </c>
      <c r="H57" s="172">
        <f>Kalkulation_MS2!$AP$10/100*detail_MS2!$BO43</f>
        <v>0</v>
      </c>
      <c r="I57" s="172">
        <f>Kalkulation_MS2!$AP$10/100*detail_MS2!$CB43</f>
        <v>0</v>
      </c>
      <c r="J57" s="206">
        <f t="shared" si="9"/>
        <v>0</v>
      </c>
    </row>
    <row r="58" spans="1:11" outlineLevel="1">
      <c r="A58" s="1">
        <f>Kalkulation_MS2!AR$2</f>
        <v>0</v>
      </c>
      <c r="C58" s="172">
        <f>Kalkulation_MS2!$AQ$10/100*detail_MS2!$B44</f>
        <v>0</v>
      </c>
      <c r="D58" s="172">
        <f>Kalkulation_MS2!$AQ$10/100*detail_MS2!$O44</f>
        <v>0</v>
      </c>
      <c r="E58" s="172">
        <f>Kalkulation_MS2!$AQ$10/100*detail_MS2!$AB44</f>
        <v>0</v>
      </c>
      <c r="F58" s="172">
        <f>Kalkulation_MS2!$AQ$10/100*detail_MS2!$AO44</f>
        <v>0</v>
      </c>
      <c r="G58" s="172">
        <f>Kalkulation_MS2!$AQ$10/100*detail_MS2!$BB44</f>
        <v>0</v>
      </c>
      <c r="H58" s="172">
        <f>Kalkulation_MS2!$AQ$10/100*detail_MS2!$BO44</f>
        <v>0</v>
      </c>
      <c r="I58" s="172">
        <f>Kalkulation_MS2!$AQ$10/100*detail_MS2!$CB44</f>
        <v>0</v>
      </c>
      <c r="J58" s="206">
        <f t="shared" si="9"/>
        <v>0</v>
      </c>
    </row>
    <row r="59" spans="1:11" outlineLevel="1">
      <c r="A59" s="1">
        <f>Kalkulation_MS2!AS$2</f>
        <v>0</v>
      </c>
      <c r="C59" s="172">
        <f>Kalkulation_MS2!$AR$10/100*detail_MS2!$B45</f>
        <v>0</v>
      </c>
      <c r="D59" s="172">
        <f>Kalkulation_MS2!$AR$10/100*detail_MS2!$O45</f>
        <v>0</v>
      </c>
      <c r="E59" s="172">
        <f>Kalkulation_MS2!$AR$10/100*detail_MS2!$AB45</f>
        <v>0</v>
      </c>
      <c r="F59" s="172">
        <f>Kalkulation_MS2!$AR$10/100*detail_MS2!$AO45</f>
        <v>0</v>
      </c>
      <c r="G59" s="172">
        <f>Kalkulation_MS2!$AR$10/100*detail_MS2!$BB45</f>
        <v>0</v>
      </c>
      <c r="H59" s="172">
        <f>Kalkulation_MS2!$AR$10/100*detail_MS2!$BO45</f>
        <v>0</v>
      </c>
      <c r="I59" s="172">
        <f>Kalkulation_MS2!$AR$10/100*detail_MS2!$CB45</f>
        <v>0</v>
      </c>
      <c r="J59" s="206">
        <f t="shared" si="9"/>
        <v>0</v>
      </c>
    </row>
    <row r="60" spans="1:11" outlineLevel="1">
      <c r="A60" s="1">
        <f>Kalkulation_MS2!AS$2</f>
        <v>0</v>
      </c>
      <c r="C60" s="172">
        <f>Kalkulation_MS2!$AS$10/100*detail_MS2!$B46</f>
        <v>0</v>
      </c>
      <c r="D60" s="172">
        <f>Kalkulation_MS2!$AS$10/100*detail_MS2!$O46</f>
        <v>0</v>
      </c>
      <c r="E60" s="172">
        <f>Kalkulation_MS2!$AS$10/100*detail_MS2!$AB46</f>
        <v>0</v>
      </c>
      <c r="F60" s="172">
        <f>Kalkulation_MS2!$AS$10/100*detail_MS2!$AO46</f>
        <v>0</v>
      </c>
      <c r="G60" s="172">
        <f>Kalkulation_MS2!$AS$10/100*detail_MS2!$BB46</f>
        <v>0</v>
      </c>
      <c r="H60" s="172">
        <f>Kalkulation_MS2!$AS$10/100*detail_MS2!$BO46</f>
        <v>0</v>
      </c>
      <c r="I60" s="172">
        <f>Kalkulation_MS2!$AS$10/100*detail_MS2!$CB46</f>
        <v>0</v>
      </c>
      <c r="J60" s="206">
        <f t="shared" si="9"/>
        <v>0</v>
      </c>
    </row>
    <row r="61" spans="1:11" s="3" customFormat="1" outlineLevel="1">
      <c r="A61" s="88" t="s">
        <v>438</v>
      </c>
      <c r="B61" s="88"/>
      <c r="C61" s="201">
        <f t="shared" ref="C61:J61" si="10">SUM(C21:C60)</f>
        <v>0</v>
      </c>
      <c r="D61" s="201">
        <f t="shared" si="10"/>
        <v>0</v>
      </c>
      <c r="E61" s="201">
        <f t="shared" si="10"/>
        <v>0</v>
      </c>
      <c r="F61" s="201">
        <f t="shared" si="10"/>
        <v>0</v>
      </c>
      <c r="G61" s="201">
        <f t="shared" si="10"/>
        <v>0</v>
      </c>
      <c r="H61" s="201">
        <f t="shared" si="10"/>
        <v>0</v>
      </c>
      <c r="I61" s="201">
        <f t="shared" si="10"/>
        <v>0</v>
      </c>
      <c r="J61" s="79">
        <f t="shared" si="10"/>
        <v>0</v>
      </c>
      <c r="K61" s="85"/>
    </row>
    <row r="62" spans="1:11" outlineLevel="1">
      <c r="A62" s="203" t="s">
        <v>439</v>
      </c>
      <c r="J62" s="205">
        <f t="shared" si="8"/>
        <v>0</v>
      </c>
    </row>
    <row r="63" spans="1:11" outlineLevel="1">
      <c r="A63" s="1">
        <f t="shared" ref="A63:A102" si="11">A21</f>
        <v>0</v>
      </c>
      <c r="C63" s="172">
        <f>(Kalkulation_MS2!$F$13+Kalkulation_MS2!$F$14)/100*detail_MS2!B7</f>
        <v>0</v>
      </c>
      <c r="D63" s="172">
        <f>(Kalkulation_MS2!$F$13+Kalkulation_MS2!$F$14)/100*detail_MS2!O7</f>
        <v>0</v>
      </c>
      <c r="E63" s="172">
        <f>(Kalkulation_MS2!$F$13+Kalkulation_MS2!$F$14)/100*detail_MS2!AB7</f>
        <v>0</v>
      </c>
      <c r="F63" s="172">
        <f>(Kalkulation_MS2!$F$13+Kalkulation_MS2!$F$14)/100*detail_MS2!AO7</f>
        <v>0</v>
      </c>
      <c r="G63" s="172">
        <f>(Kalkulation_MS2!$F$13+Kalkulation_MS2!$F$14)/100*detail_MS2!BB7</f>
        <v>0</v>
      </c>
      <c r="H63" s="172">
        <f>(Kalkulation_MS2!$F$13+Kalkulation_MS2!$F$14)/100*detail_MS2!BO7</f>
        <v>0</v>
      </c>
      <c r="I63" s="172">
        <f>(Kalkulation_MS2!$F$13+Kalkulation_MS2!$F$14)/100*detail_MS2!CB7</f>
        <v>0</v>
      </c>
      <c r="J63" s="206">
        <f t="shared" si="8"/>
        <v>0</v>
      </c>
    </row>
    <row r="64" spans="1:11" outlineLevel="1">
      <c r="A64" s="1">
        <f t="shared" si="11"/>
        <v>0</v>
      </c>
      <c r="C64" s="172">
        <f>(Kalkulation_MS2!$G$13+Kalkulation_MS2!$G$14)/100*detail_MS2!B8</f>
        <v>0</v>
      </c>
      <c r="D64" s="172">
        <f>(Kalkulation_MS2!$G$13+Kalkulation_MS2!$G$14)/100*detail_MS2!O8</f>
        <v>0</v>
      </c>
      <c r="E64" s="172">
        <f>(Kalkulation_MS2!$G$13+Kalkulation_MS2!$G$14)/100*detail_MS2!AB8</f>
        <v>0</v>
      </c>
      <c r="F64" s="172">
        <f>(Kalkulation_MS2!$G$13+Kalkulation_MS2!$G$14)/100*detail_MS2!AO8</f>
        <v>0</v>
      </c>
      <c r="G64" s="172">
        <f>(Kalkulation_MS2!$G$13+Kalkulation_MS2!$G$14)/100*detail_MS2!BB8</f>
        <v>0</v>
      </c>
      <c r="H64" s="172">
        <f>(Kalkulation_MS2!$G$13+Kalkulation_MS2!$G$14)/100*detail_MS2!BO8</f>
        <v>0</v>
      </c>
      <c r="I64" s="172">
        <f>(Kalkulation_MS2!$G$13+Kalkulation_MS2!$G$14)/100*detail_MS2!CB8</f>
        <v>0</v>
      </c>
      <c r="J64" s="206">
        <f t="shared" si="8"/>
        <v>0</v>
      </c>
    </row>
    <row r="65" spans="1:10" outlineLevel="1">
      <c r="A65" s="249">
        <f t="shared" si="11"/>
        <v>0</v>
      </c>
      <c r="C65" s="172">
        <f>(Kalkulation_MS2!$H$13+Kalkulation_MS2!$H$14)/100*detail_MS2!B9</f>
        <v>0</v>
      </c>
      <c r="D65" s="172">
        <f>(Kalkulation_MS2!$H$13+Kalkulation_MS2!$H$14)/100*detail_MS2!O9</f>
        <v>0</v>
      </c>
      <c r="E65" s="172">
        <f>(Kalkulation_MS2!$H$13+Kalkulation_MS2!$H$14)/100*detail_MS2!AB9</f>
        <v>0</v>
      </c>
      <c r="F65" s="172">
        <f>(Kalkulation_MS2!$H$13+Kalkulation_MS2!$H$14)/100*detail_MS2!AO9</f>
        <v>0</v>
      </c>
      <c r="G65" s="172">
        <f>(Kalkulation_MS2!$H$13+Kalkulation_MS2!$H$14)/100*detail_MS2!BB9</f>
        <v>0</v>
      </c>
      <c r="H65" s="172">
        <f>(Kalkulation_MS2!$H$13+Kalkulation_MS2!$H$14)/100*detail_MS2!BO9</f>
        <v>0</v>
      </c>
      <c r="I65" s="172">
        <f>(Kalkulation_MS2!$H$13+Kalkulation_MS2!$H$14)/100*detail_MS2!CB9</f>
        <v>0</v>
      </c>
      <c r="J65" s="206">
        <f t="shared" si="8"/>
        <v>0</v>
      </c>
    </row>
    <row r="66" spans="1:10" outlineLevel="1">
      <c r="A66" s="1">
        <f t="shared" si="11"/>
        <v>0</v>
      </c>
      <c r="C66" s="172">
        <f>(Kalkulation_MS2!$I$13+Kalkulation_MS2!$I$14)/100*detail_MS2!B10</f>
        <v>0</v>
      </c>
      <c r="D66" s="172">
        <f>(Kalkulation_MS2!$I$13+Kalkulation_MS2!$I$14)/100*detail_MS2!O10</f>
        <v>0</v>
      </c>
      <c r="E66" s="172">
        <f>(Kalkulation_MS2!$I$13+Kalkulation_MS2!$I$14)/100*detail_MS2!AB10</f>
        <v>0</v>
      </c>
      <c r="F66" s="172">
        <f>(Kalkulation_MS2!$I$13+Kalkulation_MS2!$I$14)/100*detail_MS2!AO10</f>
        <v>0</v>
      </c>
      <c r="G66" s="172">
        <f>(Kalkulation_MS2!$I$13+Kalkulation_MS2!$I$14)/100*detail_MS2!BB10</f>
        <v>0</v>
      </c>
      <c r="H66" s="172">
        <f>(Kalkulation_MS2!$I$13+Kalkulation_MS2!$I$14)/100*detail_MS2!BO10</f>
        <v>0</v>
      </c>
      <c r="I66" s="172">
        <f>(Kalkulation_MS2!$I$13+Kalkulation_MS2!$I$14)/100*detail_MS2!CB10</f>
        <v>0</v>
      </c>
      <c r="J66" s="206">
        <f t="shared" si="8"/>
        <v>0</v>
      </c>
    </row>
    <row r="67" spans="1:10" outlineLevel="1">
      <c r="A67" s="1">
        <f t="shared" si="11"/>
        <v>0</v>
      </c>
      <c r="C67" s="172">
        <f>(Kalkulation_MS2!$J$13+Kalkulation_MS2!$J$14)/100*detail_MS2!B11</f>
        <v>0</v>
      </c>
      <c r="D67" s="172">
        <f>(Kalkulation_MS2!$J$13+Kalkulation_MS2!$J$14)/100*detail_MS2!O11</f>
        <v>0</v>
      </c>
      <c r="E67" s="172">
        <f>(Kalkulation_MS2!$J$13+Kalkulation_MS2!$J$14)/100*detail_MS2!AB11</f>
        <v>0</v>
      </c>
      <c r="F67" s="172">
        <f>(Kalkulation_MS2!$J$13+Kalkulation_MS2!$J$14)/100*detail_MS2!AO11</f>
        <v>0</v>
      </c>
      <c r="G67" s="172">
        <f>(Kalkulation_MS2!$J$13+Kalkulation_MS2!$J$14)/100*detail_MS2!BB11</f>
        <v>0</v>
      </c>
      <c r="H67" s="172">
        <f>(Kalkulation_MS2!$J$13+Kalkulation_MS2!$J$14)/100*detail_MS2!BO11</f>
        <v>0</v>
      </c>
      <c r="I67" s="172">
        <f>(Kalkulation_MS2!$J$13+Kalkulation_MS2!$J$14)/100*detail_MS2!CB11</f>
        <v>0</v>
      </c>
      <c r="J67" s="206">
        <f t="shared" si="8"/>
        <v>0</v>
      </c>
    </row>
    <row r="68" spans="1:10" outlineLevel="1">
      <c r="A68" s="1">
        <f t="shared" si="11"/>
        <v>0</v>
      </c>
      <c r="C68" s="172">
        <f>(Kalkulation_MS2!$K$13+Kalkulation_MS2!$K$14)/100*detail_MS2!B12</f>
        <v>0</v>
      </c>
      <c r="D68" s="172">
        <f>(Kalkulation_MS2!$K$13+Kalkulation_MS2!$K$14)/100*detail_MS2!O12</f>
        <v>0</v>
      </c>
      <c r="E68" s="172">
        <f>(Kalkulation_MS2!$K$13+Kalkulation_MS2!$K$14)/100*detail_MS2!AB12</f>
        <v>0</v>
      </c>
      <c r="F68" s="172">
        <f>(Kalkulation_MS2!$K$13+Kalkulation_MS2!$K$14)/100*detail_MS2!AO12</f>
        <v>0</v>
      </c>
      <c r="G68" s="172">
        <f>(Kalkulation_MS2!$K$13+Kalkulation_MS2!$K$14)/100*detail_MS2!BB12</f>
        <v>0</v>
      </c>
      <c r="H68" s="172">
        <f>(Kalkulation_MS2!$K$13+Kalkulation_MS2!$K$14)/100*detail_MS2!BO12</f>
        <v>0</v>
      </c>
      <c r="I68" s="172">
        <f>(Kalkulation_MS2!$K$13+Kalkulation_MS2!$K$14)/100*detail_MS2!CB12</f>
        <v>0</v>
      </c>
      <c r="J68" s="206">
        <f t="shared" si="8"/>
        <v>0</v>
      </c>
    </row>
    <row r="69" spans="1:10" outlineLevel="1">
      <c r="A69" s="1">
        <f t="shared" si="11"/>
        <v>0</v>
      </c>
      <c r="C69" s="172">
        <f>(Kalkulation_MS2!$L$13+Kalkulation_MS2!$L$14)/100*detail_MS2!B13</f>
        <v>0</v>
      </c>
      <c r="D69" s="172">
        <f>(Kalkulation_MS2!$L$13+Kalkulation_MS2!$L$14)/100*detail_MS2!O13</f>
        <v>0</v>
      </c>
      <c r="E69" s="172">
        <f>(Kalkulation_MS2!$L$13+Kalkulation_MS2!$L$14)/100*detail_MS2!AB13</f>
        <v>0</v>
      </c>
      <c r="F69" s="172">
        <f>(Kalkulation_MS2!$L$13+Kalkulation_MS2!$L$14)/100*detail_MS2!AO13</f>
        <v>0</v>
      </c>
      <c r="G69" s="172">
        <f>(Kalkulation_MS2!$L$13+Kalkulation_MS2!$L$14)/100*detail_MS2!BB13</f>
        <v>0</v>
      </c>
      <c r="H69" s="172">
        <f>(Kalkulation_MS2!$L$13+Kalkulation_MS2!$L$14)/100*detail_MS2!BO13</f>
        <v>0</v>
      </c>
      <c r="I69" s="172">
        <f>(Kalkulation_MS2!$L$13+Kalkulation_MS2!$L$14)/100*detail_MS2!CB13</f>
        <v>0</v>
      </c>
      <c r="J69" s="206">
        <f t="shared" si="8"/>
        <v>0</v>
      </c>
    </row>
    <row r="70" spans="1:10" outlineLevel="1">
      <c r="A70" s="1">
        <f t="shared" si="11"/>
        <v>0</v>
      </c>
      <c r="C70" s="172">
        <f>(Kalkulation_MS2!$M$13+Kalkulation_MS2!$M$14)/100*detail_MS2!B14</f>
        <v>0</v>
      </c>
      <c r="D70" s="172">
        <f>(Kalkulation_MS2!$M$13+Kalkulation_MS2!$M$14)/100*detail_MS2!O14</f>
        <v>0</v>
      </c>
      <c r="E70" s="172">
        <f>(Kalkulation_MS2!$M$13+Kalkulation_MS2!$M$14)/100*detail_MS2!AB14</f>
        <v>0</v>
      </c>
      <c r="F70" s="172">
        <f>(Kalkulation_MS2!$M$13+Kalkulation_MS2!$M$14)/100*detail_MS2!AO14</f>
        <v>0</v>
      </c>
      <c r="G70" s="172">
        <f>(Kalkulation_MS2!$M$13+Kalkulation_MS2!$M$14)/100*detail_MS2!BB14</f>
        <v>0</v>
      </c>
      <c r="H70" s="172">
        <f>(Kalkulation_MS2!$M$13+Kalkulation_MS2!$M$14)/100*detail_MS2!BO14</f>
        <v>0</v>
      </c>
      <c r="I70" s="172">
        <f>(Kalkulation_MS2!$M$13+Kalkulation_MS2!$M$14)/100*detail_MS2!CB14</f>
        <v>0</v>
      </c>
      <c r="J70" s="206">
        <f t="shared" si="8"/>
        <v>0</v>
      </c>
    </row>
    <row r="71" spans="1:10" outlineLevel="1">
      <c r="A71" s="1">
        <f t="shared" si="11"/>
        <v>0</v>
      </c>
      <c r="C71" s="172">
        <f>(Kalkulation_MS2!$N$13+Kalkulation_MS2!$N$14)/100*detail_MS2!B15</f>
        <v>0</v>
      </c>
      <c r="D71" s="172">
        <f>(Kalkulation_MS2!$N$13+Kalkulation_MS2!$N$14)/100*detail_MS2!O15</f>
        <v>0</v>
      </c>
      <c r="E71" s="172">
        <f>(Kalkulation_MS2!$N$13+Kalkulation_MS2!$N$14)/100*detail_MS2!AB15</f>
        <v>0</v>
      </c>
      <c r="F71" s="172">
        <f>(Kalkulation_MS2!$N$13+Kalkulation_MS2!$N$14)/100*detail_MS2!AO15</f>
        <v>0</v>
      </c>
      <c r="G71" s="172">
        <f>(Kalkulation_MS2!$N$13+Kalkulation_MS2!$N$14)/100*detail_MS2!BB15</f>
        <v>0</v>
      </c>
      <c r="H71" s="172">
        <f>(Kalkulation_MS2!$N$13+Kalkulation_MS2!$N$14)/100*detail_MS2!BO15</f>
        <v>0</v>
      </c>
      <c r="I71" s="172">
        <f>(Kalkulation_MS2!$N$13+Kalkulation_MS2!$N$14)/100*detail_MS2!CB15</f>
        <v>0</v>
      </c>
      <c r="J71" s="206">
        <f t="shared" si="8"/>
        <v>0</v>
      </c>
    </row>
    <row r="72" spans="1:10" outlineLevel="1">
      <c r="A72" s="1">
        <f t="shared" si="11"/>
        <v>0</v>
      </c>
      <c r="C72" s="172">
        <f>(Kalkulation_MS2!$O$13+Kalkulation_MS2!$O$14)/100*detail_MS2!B16</f>
        <v>0</v>
      </c>
      <c r="D72" s="172">
        <f>(Kalkulation_MS2!$O$13+Kalkulation_MS2!$O$14)/100*detail_MS2!O16</f>
        <v>0</v>
      </c>
      <c r="E72" s="172">
        <f>(Kalkulation_MS2!$O$13+Kalkulation_MS2!$O$14)/100*detail_MS2!AB16</f>
        <v>0</v>
      </c>
      <c r="F72" s="172">
        <f>(Kalkulation_MS2!$O$13+Kalkulation_MS2!$O$14)/100*detail_MS2!AO16</f>
        <v>0</v>
      </c>
      <c r="G72" s="172">
        <f>(Kalkulation_MS2!$O$13+Kalkulation_MS2!$O$14)/100*detail_MS2!BB16</f>
        <v>0</v>
      </c>
      <c r="H72" s="172">
        <f>(Kalkulation_MS2!$O$13+Kalkulation_MS2!$O$14)/100*detail_MS2!BO16</f>
        <v>0</v>
      </c>
      <c r="I72" s="172">
        <f>(Kalkulation_MS2!$O$13+Kalkulation_MS2!$O$14)/100*detail_MS2!CB16</f>
        <v>0</v>
      </c>
      <c r="J72" s="206">
        <f t="shared" si="8"/>
        <v>0</v>
      </c>
    </row>
    <row r="73" spans="1:10" outlineLevel="1">
      <c r="A73" s="1">
        <f t="shared" si="11"/>
        <v>0</v>
      </c>
      <c r="C73" s="172">
        <f>(Kalkulation_MS2!$P$13+Kalkulation_MS2!$P$14)/100*detail_MS2!B17</f>
        <v>0</v>
      </c>
      <c r="D73" s="172">
        <f>(Kalkulation_MS2!$P$13+Kalkulation_MS2!$P$14)/100*detail_MS2!O17</f>
        <v>0</v>
      </c>
      <c r="E73" s="172">
        <f>(Kalkulation_MS2!$P$13+Kalkulation_MS2!$P$14)/100*detail_MS2!AB17</f>
        <v>0</v>
      </c>
      <c r="F73" s="172">
        <f>(Kalkulation_MS2!$P$13+Kalkulation_MS2!$P$14)/100*detail_MS2!AO17</f>
        <v>0</v>
      </c>
      <c r="G73" s="172">
        <f>(Kalkulation_MS2!$P$13+Kalkulation_MS2!$P$14)/100*detail_MS2!BB17</f>
        <v>0</v>
      </c>
      <c r="H73" s="172">
        <f>(Kalkulation_MS2!$P$13+Kalkulation_MS2!$P$14)/100*detail_MS2!BO17</f>
        <v>0</v>
      </c>
      <c r="I73" s="172">
        <f>(Kalkulation_MS2!$P$13+Kalkulation_MS2!$P$14)/100*detail_MS2!CB17</f>
        <v>0</v>
      </c>
      <c r="J73" s="206">
        <f t="shared" ref="J73:J102" si="12">SUM(C73:I73)</f>
        <v>0</v>
      </c>
    </row>
    <row r="74" spans="1:10" outlineLevel="1">
      <c r="A74" s="1">
        <f t="shared" si="11"/>
        <v>0</v>
      </c>
      <c r="C74" s="172">
        <f>(Kalkulation_MS2!$Q$13+Kalkulation_MS2!$Q$14)/100*detail_MS2!B18</f>
        <v>0</v>
      </c>
      <c r="D74" s="172">
        <f>(Kalkulation_MS2!$Q$13+Kalkulation_MS2!$Q$14)/100*detail_MS2!O18</f>
        <v>0</v>
      </c>
      <c r="E74" s="172">
        <f>(Kalkulation_MS2!$Q$13+Kalkulation_MS2!$Q$14)/100*detail_MS2!AB18</f>
        <v>0</v>
      </c>
      <c r="F74" s="172">
        <f>(Kalkulation_MS2!$Q$13+Kalkulation_MS2!$Q$14)/100*detail_MS2!AO18</f>
        <v>0</v>
      </c>
      <c r="G74" s="172">
        <f>(Kalkulation_MS2!$Q$13+Kalkulation_MS2!$Q$14)/100*detail_MS2!BB18</f>
        <v>0</v>
      </c>
      <c r="H74" s="172">
        <f>(Kalkulation_MS2!$Q$13+Kalkulation_MS2!$Q$14)/100*detail_MS2!BO18</f>
        <v>0</v>
      </c>
      <c r="I74" s="172">
        <f>(Kalkulation_MS2!$Q$13+Kalkulation_MS2!$Q$14)/100*detail_MS2!CB18</f>
        <v>0</v>
      </c>
      <c r="J74" s="206">
        <f t="shared" si="12"/>
        <v>0</v>
      </c>
    </row>
    <row r="75" spans="1:10" outlineLevel="1">
      <c r="A75" s="1">
        <f t="shared" si="11"/>
        <v>0</v>
      </c>
      <c r="C75" s="172">
        <f>(Kalkulation_MS2!$R$13+Kalkulation_MS2!$R$14)/100*detail_MS2!B19</f>
        <v>0</v>
      </c>
      <c r="D75" s="172">
        <f>(Kalkulation_MS2!$R$13+Kalkulation_MS2!$R$14)/100*detail_MS2!O19</f>
        <v>0</v>
      </c>
      <c r="E75" s="172">
        <f>(Kalkulation_MS2!$R$13+Kalkulation_MS2!$R$14)/100*detail_MS2!AB19</f>
        <v>0</v>
      </c>
      <c r="F75" s="172">
        <f>(Kalkulation_MS2!$R$13+Kalkulation_MS2!$R$14)/100*detail_MS2!AO19</f>
        <v>0</v>
      </c>
      <c r="G75" s="172">
        <f>(Kalkulation_MS2!$R$13+Kalkulation_MS2!$R$14)/100*detail_MS2!BB19</f>
        <v>0</v>
      </c>
      <c r="H75" s="172">
        <f>(Kalkulation_MS2!$R$13+Kalkulation_MS2!$R$14)/100*detail_MS2!BO19</f>
        <v>0</v>
      </c>
      <c r="I75" s="172">
        <f>(Kalkulation_MS2!$R$13+Kalkulation_MS2!$R$14)/100*detail_MS2!CB19</f>
        <v>0</v>
      </c>
      <c r="J75" s="206">
        <f t="shared" si="12"/>
        <v>0</v>
      </c>
    </row>
    <row r="76" spans="1:10" outlineLevel="1">
      <c r="A76" s="1">
        <f t="shared" si="11"/>
        <v>0</v>
      </c>
      <c r="C76" s="172">
        <f>(Kalkulation_MS2!$S$13+Kalkulation_MS2!$S$14)/100*detail_MS2!$B20</f>
        <v>0</v>
      </c>
      <c r="D76" s="172">
        <f>(Kalkulation_MS2!$S$13+Kalkulation_MS2!$S$14)/100*detail_MS2!$O20</f>
        <v>0</v>
      </c>
      <c r="E76" s="172">
        <f>(Kalkulation_MS2!$S$13+Kalkulation_MS2!$S$14)/100*detail_MS2!$AB20</f>
        <v>0</v>
      </c>
      <c r="F76" s="172">
        <f>(Kalkulation_MS2!$S$13+Kalkulation_MS2!$S$14)/100*detail_MS2!$AO20</f>
        <v>0</v>
      </c>
      <c r="G76" s="172">
        <f>(Kalkulation_MS2!$S$13+Kalkulation_MS2!$S$14)/100*detail_MS2!$BB20</f>
        <v>0</v>
      </c>
      <c r="H76" s="172">
        <f>(Kalkulation_MS2!$S$13+Kalkulation_MS2!$S$14)/100*detail_MS2!$BO20</f>
        <v>0</v>
      </c>
      <c r="I76" s="172">
        <f>(Kalkulation_MS2!$S$13+Kalkulation_MS2!$S$14)/100*detail_MS2!$CB20</f>
        <v>0</v>
      </c>
      <c r="J76" s="206">
        <f t="shared" si="12"/>
        <v>0</v>
      </c>
    </row>
    <row r="77" spans="1:10" outlineLevel="1">
      <c r="A77" s="1">
        <f t="shared" si="11"/>
        <v>0</v>
      </c>
      <c r="C77" s="172">
        <f>(Kalkulation_MS2!$T$13+Kalkulation_MS2!$T$14)/100*detail_MS2!$B21</f>
        <v>0</v>
      </c>
      <c r="D77" s="172">
        <f>(Kalkulation_MS2!$T$13+Kalkulation_MS2!$T$14)/100*detail_MS2!$O21</f>
        <v>0</v>
      </c>
      <c r="E77" s="172">
        <f>(Kalkulation_MS2!$T$13+Kalkulation_MS2!$T$14)/100*detail_MS2!$AB21</f>
        <v>0</v>
      </c>
      <c r="F77" s="172">
        <f>(Kalkulation_MS2!$T$13+Kalkulation_MS2!$T$14)/100*detail_MS2!$AO21</f>
        <v>0</v>
      </c>
      <c r="G77" s="172">
        <f>(Kalkulation_MS2!$T$13+Kalkulation_MS2!$T$14)/100*detail_MS2!$BB21</f>
        <v>0</v>
      </c>
      <c r="H77" s="172">
        <f>(Kalkulation_MS2!$T$13+Kalkulation_MS2!$T$14)/100*detail_MS2!$BO21</f>
        <v>0</v>
      </c>
      <c r="I77" s="172">
        <f>(Kalkulation_MS2!$T$13+Kalkulation_MS2!$T$14)/100*detail_MS2!$CB21</f>
        <v>0</v>
      </c>
      <c r="J77" s="206">
        <f t="shared" si="12"/>
        <v>0</v>
      </c>
    </row>
    <row r="78" spans="1:10" outlineLevel="1">
      <c r="A78" s="1">
        <f t="shared" si="11"/>
        <v>0</v>
      </c>
      <c r="C78" s="172">
        <f>(Kalkulation_MS2!$U$13+Kalkulation_MS2!$U$14)/100*detail_MS2!$B22</f>
        <v>0</v>
      </c>
      <c r="D78" s="172">
        <f>(Kalkulation_MS2!$U$13+Kalkulation_MS2!$U$14)/100*detail_MS2!$O22</f>
        <v>0</v>
      </c>
      <c r="E78" s="172">
        <f>(Kalkulation_MS2!$U$13+Kalkulation_MS2!$U$14)/100*detail_MS2!$AB22</f>
        <v>0</v>
      </c>
      <c r="F78" s="172">
        <f>(Kalkulation_MS2!$U$13+Kalkulation_MS2!$U$14)/100*detail_MS2!$AO22</f>
        <v>0</v>
      </c>
      <c r="G78" s="172">
        <f>(Kalkulation_MS2!$U$13+Kalkulation_MS2!$U$14)/100*detail_MS2!$BB22</f>
        <v>0</v>
      </c>
      <c r="H78" s="172">
        <f>(Kalkulation_MS2!$U$13+Kalkulation_MS2!$U$14)/100*detail_MS2!$BO22</f>
        <v>0</v>
      </c>
      <c r="I78" s="172">
        <f>(Kalkulation_MS2!$U$13+Kalkulation_MS2!$U$14)/100*detail_MS2!$CB22</f>
        <v>0</v>
      </c>
      <c r="J78" s="206">
        <f t="shared" si="12"/>
        <v>0</v>
      </c>
    </row>
    <row r="79" spans="1:10" outlineLevel="1">
      <c r="A79" s="1">
        <f t="shared" si="11"/>
        <v>0</v>
      </c>
      <c r="C79" s="172">
        <f>(Kalkulation_MS2!$V$13+Kalkulation_MS2!$V$14)/100*detail_MS2!$B23</f>
        <v>0</v>
      </c>
      <c r="D79" s="172">
        <f>(Kalkulation_MS2!$V$13+Kalkulation_MS2!$V$14)/100*detail_MS2!$O23</f>
        <v>0</v>
      </c>
      <c r="E79" s="172">
        <f>(Kalkulation_MS2!$V$13+Kalkulation_MS2!$V$14)/100*detail_MS2!$AB23</f>
        <v>0</v>
      </c>
      <c r="F79" s="172">
        <f>(Kalkulation_MS2!$V$13+Kalkulation_MS2!$V$14)/100*detail_MS2!$AO23</f>
        <v>0</v>
      </c>
      <c r="G79" s="172">
        <f>(Kalkulation_MS2!$V$13+Kalkulation_MS2!$V$14)/100*detail_MS2!$BB23</f>
        <v>0</v>
      </c>
      <c r="H79" s="172">
        <f>(Kalkulation_MS2!$V$13+Kalkulation_MS2!$V$14)/100*detail_MS2!$BO23</f>
        <v>0</v>
      </c>
      <c r="I79" s="172">
        <f>(Kalkulation_MS2!$V$13+Kalkulation_MS2!$V$14)/100*detail_MS2!$CB23</f>
        <v>0</v>
      </c>
      <c r="J79" s="206">
        <f t="shared" si="12"/>
        <v>0</v>
      </c>
    </row>
    <row r="80" spans="1:10" outlineLevel="1">
      <c r="A80" s="1">
        <f t="shared" si="11"/>
        <v>0</v>
      </c>
      <c r="C80" s="172">
        <f>(Kalkulation_MS2!$W$13+Kalkulation_MS2!$W$14)/100*detail_MS2!$B24</f>
        <v>0</v>
      </c>
      <c r="D80" s="172">
        <f>(Kalkulation_MS2!$W$13+Kalkulation_MS2!$W$14)/100*detail_MS2!$O24</f>
        <v>0</v>
      </c>
      <c r="E80" s="172">
        <f>(Kalkulation_MS2!$W$13+Kalkulation_MS2!$W$14)/100*detail_MS2!$AB24</f>
        <v>0</v>
      </c>
      <c r="F80" s="172">
        <f>(Kalkulation_MS2!$W$13+Kalkulation_MS2!$W$14)/100*detail_MS2!$AO24</f>
        <v>0</v>
      </c>
      <c r="G80" s="172">
        <f>(Kalkulation_MS2!$W$13+Kalkulation_MS2!$W$14)/100*detail_MS2!$BB24</f>
        <v>0</v>
      </c>
      <c r="H80" s="172">
        <f>(Kalkulation_MS2!$W$13+Kalkulation_MS2!$W$14)/100*detail_MS2!$BO24</f>
        <v>0</v>
      </c>
      <c r="I80" s="172">
        <f>(Kalkulation_MS2!$W$13+Kalkulation_MS2!$W$14)/100*detail_MS2!$CB24</f>
        <v>0</v>
      </c>
      <c r="J80" s="206">
        <f t="shared" si="12"/>
        <v>0</v>
      </c>
    </row>
    <row r="81" spans="1:10" outlineLevel="1">
      <c r="A81" s="1">
        <f t="shared" si="11"/>
        <v>0</v>
      </c>
      <c r="C81" s="172">
        <f>(Kalkulation_MS2!$X$13+Kalkulation_MS2!$X$14)/100*detail_MS2!$B25</f>
        <v>0</v>
      </c>
      <c r="D81" s="172">
        <f>(Kalkulation_MS2!$X$13+Kalkulation_MS2!$X$14)/100*detail_MS2!$O25</f>
        <v>0</v>
      </c>
      <c r="E81" s="172">
        <f>(Kalkulation_MS2!$X$13+Kalkulation_MS2!$X$14)/100*detail_MS2!$AB25</f>
        <v>0</v>
      </c>
      <c r="F81" s="172">
        <f>(Kalkulation_MS2!$X$13+Kalkulation_MS2!$X$14)/100*detail_MS2!$AO25</f>
        <v>0</v>
      </c>
      <c r="G81" s="172">
        <f>(Kalkulation_MS2!$X$13+Kalkulation_MS2!$X$14)/100*detail_MS2!$BB25</f>
        <v>0</v>
      </c>
      <c r="H81" s="172">
        <f>(Kalkulation_MS2!$X$13+Kalkulation_MS2!$X$14)/100*detail_MS2!$BO25</f>
        <v>0</v>
      </c>
      <c r="I81" s="172">
        <f>(Kalkulation_MS2!$X$13+Kalkulation_MS2!$X$14)/100*detail_MS2!$CB25</f>
        <v>0</v>
      </c>
      <c r="J81" s="206">
        <f t="shared" si="12"/>
        <v>0</v>
      </c>
    </row>
    <row r="82" spans="1:10" outlineLevel="1">
      <c r="A82" s="1">
        <f t="shared" si="11"/>
        <v>0</v>
      </c>
      <c r="C82" s="172">
        <f>(Kalkulation_MS2!$Y$13+Kalkulation_MS2!$Y$14)/100*detail_MS2!$B26</f>
        <v>0</v>
      </c>
      <c r="D82" s="172">
        <f>(Kalkulation_MS2!$Y$13+Kalkulation_MS2!$Y$14)/100*detail_MS2!$O26</f>
        <v>0</v>
      </c>
      <c r="E82" s="172">
        <f>(Kalkulation_MS2!$Y$13+Kalkulation_MS2!$Y$14)/100*detail_MS2!$AB26</f>
        <v>0</v>
      </c>
      <c r="F82" s="172">
        <f>(Kalkulation_MS2!$Y$13+Kalkulation_MS2!$Y$14)/100*detail_MS2!$AO26</f>
        <v>0</v>
      </c>
      <c r="G82" s="172">
        <f>(Kalkulation_MS2!$Y$13+Kalkulation_MS2!$Y$14)/100*detail_MS2!$BB26</f>
        <v>0</v>
      </c>
      <c r="H82" s="172">
        <f>(Kalkulation_MS2!$Y$13+Kalkulation_MS2!$Y$14)/100*detail_MS2!$BO26</f>
        <v>0</v>
      </c>
      <c r="I82" s="172">
        <f>(Kalkulation_MS2!$Y$13+Kalkulation_MS2!$Y$14)/100*detail_MS2!$CB26</f>
        <v>0</v>
      </c>
      <c r="J82" s="206">
        <f t="shared" si="12"/>
        <v>0</v>
      </c>
    </row>
    <row r="83" spans="1:10" outlineLevel="1">
      <c r="A83" s="1">
        <f t="shared" si="11"/>
        <v>0</v>
      </c>
      <c r="C83" s="172">
        <f>(Kalkulation_MS2!$Z$13+Kalkulation_MS2!$Z$14)/100*detail_MS2!$B27</f>
        <v>0</v>
      </c>
      <c r="D83" s="172">
        <f>(Kalkulation_MS2!$Z$13+Kalkulation_MS2!$Z$14)/100*detail_MS2!$O27</f>
        <v>0</v>
      </c>
      <c r="E83" s="172">
        <f>(Kalkulation_MS2!$Z$13+Kalkulation_MS2!$Z$14)/100*detail_MS2!$AB27</f>
        <v>0</v>
      </c>
      <c r="F83" s="172">
        <f>(Kalkulation_MS2!$Z$13+Kalkulation_MS2!$Z$14)/100*detail_MS2!$AO27</f>
        <v>0</v>
      </c>
      <c r="G83" s="172">
        <f>(Kalkulation_MS2!$Z$13+Kalkulation_MS2!$Z$14)/100*detail_MS2!$BB27</f>
        <v>0</v>
      </c>
      <c r="H83" s="172">
        <f>(Kalkulation_MS2!$Z$13+Kalkulation_MS2!$Z$14)/100*detail_MS2!$BO27</f>
        <v>0</v>
      </c>
      <c r="I83" s="172">
        <f>(Kalkulation_MS2!$Z$13+Kalkulation_MS2!$Z$14)/100*detail_MS2!$CB27</f>
        <v>0</v>
      </c>
      <c r="J83" s="206">
        <f t="shared" si="12"/>
        <v>0</v>
      </c>
    </row>
    <row r="84" spans="1:10" outlineLevel="1">
      <c r="A84" s="1">
        <f t="shared" si="11"/>
        <v>0</v>
      </c>
      <c r="C84" s="172">
        <f>(Kalkulation_MS2!$AA$13+Kalkulation_MS2!$AA$14)/100*detail_MS2!$B28</f>
        <v>0</v>
      </c>
      <c r="D84" s="172">
        <f>(Kalkulation_MS2!$AA$13+Kalkulation_MS2!$AA$14)/100*detail_MS2!$O28</f>
        <v>0</v>
      </c>
      <c r="E84" s="172">
        <f>(Kalkulation_MS2!$AA$13+Kalkulation_MS2!$AA$14)/100*detail_MS2!$AB28</f>
        <v>0</v>
      </c>
      <c r="F84" s="172">
        <f>(Kalkulation_MS2!$AA$13+Kalkulation_MS2!$AA$14)/100*detail_MS2!$AO28</f>
        <v>0</v>
      </c>
      <c r="G84" s="172">
        <f>(Kalkulation_MS2!$AA$13+Kalkulation_MS2!$AA$14)/100*detail_MS2!$BB28</f>
        <v>0</v>
      </c>
      <c r="H84" s="172">
        <f>(Kalkulation_MS2!$AA$13+Kalkulation_MS2!$AA$14)/100*detail_MS2!$BO28</f>
        <v>0</v>
      </c>
      <c r="I84" s="172">
        <f>(Kalkulation_MS2!$AA$13+Kalkulation_MS2!$AA$14)/100*detail_MS2!$CB28</f>
        <v>0</v>
      </c>
      <c r="J84" s="206">
        <f t="shared" si="12"/>
        <v>0</v>
      </c>
    </row>
    <row r="85" spans="1:10" outlineLevel="1">
      <c r="A85" s="1">
        <f t="shared" si="11"/>
        <v>0</v>
      </c>
      <c r="C85" s="172">
        <f>(Kalkulation_MS2!$AB$13+Kalkulation_MS2!$AB$14)/100*detail_MS2!$B29</f>
        <v>0</v>
      </c>
      <c r="D85" s="172">
        <f>(Kalkulation_MS2!$AB$13+Kalkulation_MS2!$AB$14)/100*detail_MS2!$O29</f>
        <v>0</v>
      </c>
      <c r="E85" s="172">
        <f>(Kalkulation_MS2!$AB$13+Kalkulation_MS2!$AB$14)/100*detail_MS2!$AB29</f>
        <v>0</v>
      </c>
      <c r="F85" s="172">
        <f>(Kalkulation_MS2!$AB$13+Kalkulation_MS2!$AB$14)/100*detail_MS2!$AO29</f>
        <v>0</v>
      </c>
      <c r="G85" s="172">
        <f>(Kalkulation_MS2!$AB$13+Kalkulation_MS2!$AB$14)/100*detail_MS2!$BB29</f>
        <v>0</v>
      </c>
      <c r="H85" s="172">
        <f>(Kalkulation_MS2!$AB$13+Kalkulation_MS2!$AB$14)/100*detail_MS2!$BO29</f>
        <v>0</v>
      </c>
      <c r="I85" s="172">
        <f>(Kalkulation_MS2!$AB$13+Kalkulation_MS2!$AB$14)/100*detail_MS2!$CB29</f>
        <v>0</v>
      </c>
      <c r="J85" s="206">
        <f t="shared" si="12"/>
        <v>0</v>
      </c>
    </row>
    <row r="86" spans="1:10" outlineLevel="1">
      <c r="A86" s="1">
        <f t="shared" si="11"/>
        <v>0</v>
      </c>
      <c r="C86" s="172">
        <f>(Kalkulation_MS2!$AC$13+Kalkulation_MS2!$AC$14)/100*detail_MS2!$B30</f>
        <v>0</v>
      </c>
      <c r="D86" s="172">
        <f>(Kalkulation_MS2!$AC$13+Kalkulation_MS2!$AC$14)/100*detail_MS2!$O30</f>
        <v>0</v>
      </c>
      <c r="E86" s="172">
        <f>(Kalkulation_MS2!$AC$13+Kalkulation_MS2!$AC$14)/100*detail_MS2!$AB30</f>
        <v>0</v>
      </c>
      <c r="F86" s="172">
        <f>(Kalkulation_MS2!$AC$13+Kalkulation_MS2!$AC$14)/100*detail_MS2!$AO30</f>
        <v>0</v>
      </c>
      <c r="G86" s="172">
        <f>(Kalkulation_MS2!$AC$13+Kalkulation_MS2!$AC$14)/100*detail_MS2!$BB30</f>
        <v>0</v>
      </c>
      <c r="H86" s="172">
        <f>(Kalkulation_MS2!$AC$13+Kalkulation_MS2!$AC$14)/100*detail_MS2!$BO30</f>
        <v>0</v>
      </c>
      <c r="I86" s="172">
        <f>(Kalkulation_MS2!$AC$13+Kalkulation_MS2!$AC$14)/100*detail_MS2!$CB30</f>
        <v>0</v>
      </c>
      <c r="J86" s="206">
        <f t="shared" si="12"/>
        <v>0</v>
      </c>
    </row>
    <row r="87" spans="1:10" outlineLevel="1">
      <c r="A87" s="1">
        <f t="shared" si="11"/>
        <v>0</v>
      </c>
      <c r="C87" s="172">
        <f>(Kalkulation_MS2!$AD$13+Kalkulation_MS2!$AD$14)/100*detail_MS2!$B31</f>
        <v>0</v>
      </c>
      <c r="D87" s="172">
        <f>(Kalkulation_MS2!$AD$13+Kalkulation_MS2!$AD$14)/100*detail_MS2!$O31</f>
        <v>0</v>
      </c>
      <c r="E87" s="172">
        <f>(Kalkulation_MS2!$AD$13+Kalkulation_MS2!$AD$14)/100*detail_MS2!$AB31</f>
        <v>0</v>
      </c>
      <c r="F87" s="172">
        <f>(Kalkulation_MS2!$AD$13+Kalkulation_MS2!$AD$14)/100*detail_MS2!$AO31</f>
        <v>0</v>
      </c>
      <c r="G87" s="172">
        <f>(Kalkulation_MS2!$AD$13+Kalkulation_MS2!$AD$14)/100*detail_MS2!$BB31</f>
        <v>0</v>
      </c>
      <c r="H87" s="172">
        <f>(Kalkulation_MS2!$AD$13+Kalkulation_MS2!$AD$14)/100*detail_MS2!$BO31</f>
        <v>0</v>
      </c>
      <c r="I87" s="172">
        <f>(Kalkulation_MS2!$AD$13+Kalkulation_MS2!$AD$14)/100*detail_MS2!$CB31</f>
        <v>0</v>
      </c>
      <c r="J87" s="206">
        <f t="shared" si="12"/>
        <v>0</v>
      </c>
    </row>
    <row r="88" spans="1:10" outlineLevel="1">
      <c r="A88" s="1">
        <f t="shared" si="11"/>
        <v>0</v>
      </c>
      <c r="C88" s="172">
        <f>(Kalkulation_MS2!$AE$13+Kalkulation_MS2!$AE$14)/100*detail_MS2!$B32</f>
        <v>0</v>
      </c>
      <c r="D88" s="172">
        <f>(Kalkulation_MS2!$AE$13+Kalkulation_MS2!$AE$14)/100*detail_MS2!$O32</f>
        <v>0</v>
      </c>
      <c r="E88" s="172">
        <f>(Kalkulation_MS2!$AE$13+Kalkulation_MS2!$AE$14)/100*detail_MS2!$AB32</f>
        <v>0</v>
      </c>
      <c r="F88" s="172">
        <f>(Kalkulation_MS2!$AE$13+Kalkulation_MS2!$AE$14)/100*detail_MS2!$AO32</f>
        <v>0</v>
      </c>
      <c r="G88" s="172">
        <f>(Kalkulation_MS2!$AE$13+Kalkulation_MS2!$AE$14)/100*detail_MS2!$BB32</f>
        <v>0</v>
      </c>
      <c r="H88" s="172">
        <f>(Kalkulation_MS2!$AE$13+Kalkulation_MS2!$AE$14)/100*detail_MS2!$BO32</f>
        <v>0</v>
      </c>
      <c r="I88" s="172">
        <f>(Kalkulation_MS2!$AE$13+Kalkulation_MS2!$AE$14)/100*detail_MS2!$CB32</f>
        <v>0</v>
      </c>
      <c r="J88" s="206">
        <f t="shared" si="12"/>
        <v>0</v>
      </c>
    </row>
    <row r="89" spans="1:10" outlineLevel="1">
      <c r="A89" s="1">
        <f t="shared" si="11"/>
        <v>0</v>
      </c>
      <c r="C89" s="172">
        <f>(Kalkulation_MS2!$AF$13+Kalkulation_MS2!$AF$14)/100*detail_MS2!$B33</f>
        <v>0</v>
      </c>
      <c r="D89" s="172">
        <f>(Kalkulation_MS2!$AF$13+Kalkulation_MS2!$AF$14)/100*detail_MS2!$O33</f>
        <v>0</v>
      </c>
      <c r="E89" s="172">
        <f>(Kalkulation_MS2!$AF$13+Kalkulation_MS2!$AF$14)/100*detail_MS2!$AB33</f>
        <v>0</v>
      </c>
      <c r="F89" s="172">
        <f>(Kalkulation_MS2!$AF$13+Kalkulation_MS2!$AF$14)/100*detail_MS2!$AO33</f>
        <v>0</v>
      </c>
      <c r="G89" s="172">
        <f>(Kalkulation_MS2!$AF$13+Kalkulation_MS2!$AF$14)/100*detail_MS2!$BB33</f>
        <v>0</v>
      </c>
      <c r="H89" s="172">
        <f>(Kalkulation_MS2!$AF$13+Kalkulation_MS2!$AF$14)/100*detail_MS2!$BO33</f>
        <v>0</v>
      </c>
      <c r="I89" s="172">
        <f>(Kalkulation_MS2!$AF$13+Kalkulation_MS2!$AF$14)/100*detail_MS2!$CB33</f>
        <v>0</v>
      </c>
      <c r="J89" s="206">
        <f t="shared" si="12"/>
        <v>0</v>
      </c>
    </row>
    <row r="90" spans="1:10" outlineLevel="1">
      <c r="A90" s="1">
        <f t="shared" si="11"/>
        <v>0</v>
      </c>
      <c r="C90" s="172">
        <f>(Kalkulation_MS2!$AG$13+Kalkulation_MS2!$AG$14)/100*detail_MS2!$B34</f>
        <v>0</v>
      </c>
      <c r="D90" s="172">
        <f>(Kalkulation_MS2!$AG$13+Kalkulation_MS2!$AG$14)/100*detail_MS2!$O34</f>
        <v>0</v>
      </c>
      <c r="E90" s="172">
        <f>(Kalkulation_MS2!$AG$13+Kalkulation_MS2!$AG$14)/100*detail_MS2!$AB34</f>
        <v>0</v>
      </c>
      <c r="F90" s="172">
        <f>(Kalkulation_MS2!$AG$13+Kalkulation_MS2!$AG$14)/100*detail_MS2!$AO34</f>
        <v>0</v>
      </c>
      <c r="G90" s="172">
        <f>(Kalkulation_MS2!$AG$13+Kalkulation_MS2!$AG$14)/100*detail_MS2!$BB34</f>
        <v>0</v>
      </c>
      <c r="H90" s="172">
        <f>(Kalkulation_MS2!$AG$13+Kalkulation_MS2!$AG$14)/100*detail_MS2!$BO34</f>
        <v>0</v>
      </c>
      <c r="I90" s="172">
        <f>(Kalkulation_MS2!$AG$13+Kalkulation_MS2!$AG$14)/100*detail_MS2!$CB34</f>
        <v>0</v>
      </c>
      <c r="J90" s="206">
        <f t="shared" si="12"/>
        <v>0</v>
      </c>
    </row>
    <row r="91" spans="1:10" outlineLevel="1">
      <c r="A91" s="1">
        <f t="shared" si="11"/>
        <v>0</v>
      </c>
      <c r="C91" s="172">
        <f>(Kalkulation_MS2!$AH$13+Kalkulation_MS2!$AH$14)/100*detail_MS2!$B35</f>
        <v>0</v>
      </c>
      <c r="D91" s="172">
        <f>(Kalkulation_MS2!$AH$13+Kalkulation_MS2!$AH$14)/100*detail_MS2!$O35</f>
        <v>0</v>
      </c>
      <c r="E91" s="172">
        <f>(Kalkulation_MS2!$AH$13+Kalkulation_MS2!$AH$14)/100*detail_MS2!$AB35</f>
        <v>0</v>
      </c>
      <c r="F91" s="172">
        <f>(Kalkulation_MS2!$AH$13+Kalkulation_MS2!$AH$14)/100*detail_MS2!$AO35</f>
        <v>0</v>
      </c>
      <c r="G91" s="172">
        <f>(Kalkulation_MS2!$AH$13+Kalkulation_MS2!$AH$14)/100*detail_MS2!$BB35</f>
        <v>0</v>
      </c>
      <c r="H91" s="172">
        <f>(Kalkulation_MS2!$AH$13+Kalkulation_MS2!$AH$14)/100*detail_MS2!$BO35</f>
        <v>0</v>
      </c>
      <c r="I91" s="172">
        <f>(Kalkulation_MS2!$AH$13+Kalkulation_MS2!$AH$14)/100*detail_MS2!$CB35</f>
        <v>0</v>
      </c>
      <c r="J91" s="206">
        <f t="shared" si="12"/>
        <v>0</v>
      </c>
    </row>
    <row r="92" spans="1:10" outlineLevel="1">
      <c r="A92" s="1">
        <f t="shared" si="11"/>
        <v>0</v>
      </c>
      <c r="C92" s="172">
        <f>(Kalkulation_MS2!$AI$13+Kalkulation_MS2!$AI$14)/100*detail_MS2!$B36</f>
        <v>0</v>
      </c>
      <c r="D92" s="172">
        <f>(Kalkulation_MS2!$AI$13+Kalkulation_MS2!$AI$14)/100*detail_MS2!$O36</f>
        <v>0</v>
      </c>
      <c r="E92" s="172">
        <f>(Kalkulation_MS2!$AI$13+Kalkulation_MS2!$AI$14)/100*detail_MS2!$AB36</f>
        <v>0</v>
      </c>
      <c r="F92" s="172">
        <f>(Kalkulation_MS2!$AI$13+Kalkulation_MS2!$AI$14)/100*detail_MS2!$AO36</f>
        <v>0</v>
      </c>
      <c r="G92" s="172">
        <f>(Kalkulation_MS2!$AI$13+Kalkulation_MS2!$AI$14)/100*detail_MS2!$BB36</f>
        <v>0</v>
      </c>
      <c r="H92" s="172">
        <f>(Kalkulation_MS2!$AI$13+Kalkulation_MS2!$AI$14)/100*detail_MS2!$BO36</f>
        <v>0</v>
      </c>
      <c r="I92" s="172">
        <f>(Kalkulation_MS2!$AI$13+Kalkulation_MS2!$AI$14)/100*detail_MS2!$CB36</f>
        <v>0</v>
      </c>
      <c r="J92" s="206">
        <f t="shared" si="12"/>
        <v>0</v>
      </c>
    </row>
    <row r="93" spans="1:10" outlineLevel="1">
      <c r="A93" s="1">
        <f t="shared" si="11"/>
        <v>0</v>
      </c>
      <c r="C93" s="172">
        <f>(Kalkulation_MS2!$AJ$13+Kalkulation_MS2!$AJ$14)/100*detail_MS2!$B37</f>
        <v>0</v>
      </c>
      <c r="D93" s="172">
        <f>(Kalkulation_MS2!$AJ$13+Kalkulation_MS2!$AJ$14)/100*detail_MS2!$O37</f>
        <v>0</v>
      </c>
      <c r="E93" s="172">
        <f>(Kalkulation_MS2!$AJ$13+Kalkulation_MS2!$AJ$14)/100*detail_MS2!$AB37</f>
        <v>0</v>
      </c>
      <c r="F93" s="172">
        <f>(Kalkulation_MS2!$AJ$13+Kalkulation_MS2!$AJ$14)/100*detail_MS2!$AO37</f>
        <v>0</v>
      </c>
      <c r="G93" s="172">
        <f>(Kalkulation_MS2!$AJ$13+Kalkulation_MS2!$AJ$14)/100*detail_MS2!$BB37</f>
        <v>0</v>
      </c>
      <c r="H93" s="172">
        <f>(Kalkulation_MS2!$AJ$13+Kalkulation_MS2!$AJ$14)/100*detail_MS2!$BO37</f>
        <v>0</v>
      </c>
      <c r="I93" s="172">
        <f>(Kalkulation_MS2!$AJ$13+Kalkulation_MS2!$AJ$14)/100*detail_MS2!$CB37</f>
        <v>0</v>
      </c>
      <c r="J93" s="206">
        <f t="shared" si="12"/>
        <v>0</v>
      </c>
    </row>
    <row r="94" spans="1:10" outlineLevel="1">
      <c r="A94" s="1">
        <f t="shared" si="11"/>
        <v>0</v>
      </c>
      <c r="C94" s="172">
        <f>(Kalkulation_MS2!$AK$13+Kalkulation_MS2!$AK$14)/100*detail_MS2!$B38</f>
        <v>0</v>
      </c>
      <c r="D94" s="172">
        <f>(Kalkulation_MS2!$AK$13+Kalkulation_MS2!$AK$14)/100*detail_MS2!$O38</f>
        <v>0</v>
      </c>
      <c r="E94" s="172">
        <f>(Kalkulation_MS2!$AK$13+Kalkulation_MS2!$AK$14)/100*detail_MS2!$AB38</f>
        <v>0</v>
      </c>
      <c r="F94" s="172">
        <f>(Kalkulation_MS2!$AK$13+Kalkulation_MS2!$AK$14)/100*detail_MS2!$AO38</f>
        <v>0</v>
      </c>
      <c r="G94" s="172">
        <f>(Kalkulation_MS2!$AK$13+Kalkulation_MS2!$AK$14)/100*detail_MS2!$BB38</f>
        <v>0</v>
      </c>
      <c r="H94" s="172">
        <f>(Kalkulation_MS2!$AK$13+Kalkulation_MS2!$AK$14)/100*detail_MS2!$BO38</f>
        <v>0</v>
      </c>
      <c r="I94" s="172">
        <f>(Kalkulation_MS2!$AK$13+Kalkulation_MS2!$AK$14)/100*detail_MS2!$CB38</f>
        <v>0</v>
      </c>
      <c r="J94" s="206">
        <f t="shared" si="12"/>
        <v>0</v>
      </c>
    </row>
    <row r="95" spans="1:10" outlineLevel="1">
      <c r="A95" s="1">
        <f t="shared" si="11"/>
        <v>0</v>
      </c>
      <c r="C95" s="172">
        <f>(Kalkulation_MS2!$AL$13+Kalkulation_MS2!$AL$14)/100*detail_MS2!$B39</f>
        <v>0</v>
      </c>
      <c r="D95" s="172">
        <f>(Kalkulation_MS2!$AL$13+Kalkulation_MS2!$AL$14)/100*detail_MS2!$O39</f>
        <v>0</v>
      </c>
      <c r="E95" s="172">
        <f>(Kalkulation_MS2!$AL$13+Kalkulation_MS2!$AL$14)/100*detail_MS2!$AB39</f>
        <v>0</v>
      </c>
      <c r="F95" s="172">
        <f>(Kalkulation_MS2!$AL$13+Kalkulation_MS2!$AL$14)/100*detail_MS2!$AO39</f>
        <v>0</v>
      </c>
      <c r="G95" s="172">
        <f>(Kalkulation_MS2!$AL$13+Kalkulation_MS2!$AL$14)/100*detail_MS2!$BB39</f>
        <v>0</v>
      </c>
      <c r="H95" s="172">
        <f>(Kalkulation_MS2!$AL$13+Kalkulation_MS2!$AL$14)/100*detail_MS2!$BO39</f>
        <v>0</v>
      </c>
      <c r="I95" s="172">
        <f>(Kalkulation_MS2!$AL$13+Kalkulation_MS2!$AL$14)/100*detail_MS2!$CB39</f>
        <v>0</v>
      </c>
      <c r="J95" s="206">
        <f t="shared" si="12"/>
        <v>0</v>
      </c>
    </row>
    <row r="96" spans="1:10" outlineLevel="1">
      <c r="A96" s="1">
        <f t="shared" si="11"/>
        <v>0</v>
      </c>
      <c r="C96" s="172">
        <f>(Kalkulation_MS2!$AM$13+Kalkulation_MS2!$AM$14)/100*detail_MS2!$B40</f>
        <v>0</v>
      </c>
      <c r="D96" s="172">
        <f>(Kalkulation_MS2!$AM$13+Kalkulation_MS2!$AM$14)/100*detail_MS2!$O40</f>
        <v>0</v>
      </c>
      <c r="E96" s="172">
        <f>(Kalkulation_MS2!$AM$13+Kalkulation_MS2!$AM$14)/100*detail_MS2!$AB40</f>
        <v>0</v>
      </c>
      <c r="F96" s="172">
        <f>(Kalkulation_MS2!$AM$13+Kalkulation_MS2!$AM$14)/100*detail_MS2!$AO40</f>
        <v>0</v>
      </c>
      <c r="G96" s="172">
        <f>(Kalkulation_MS2!$AM$13+Kalkulation_MS2!$AM$14)/100*detail_MS2!$BB40</f>
        <v>0</v>
      </c>
      <c r="H96" s="172">
        <f>(Kalkulation_MS2!$AM$13+Kalkulation_MS2!$AM$14)/100*detail_MS2!$BO40</f>
        <v>0</v>
      </c>
      <c r="I96" s="172">
        <f>(Kalkulation_MS2!$AM$13+Kalkulation_MS2!$AM$14)/100*detail_MS2!$CB40</f>
        <v>0</v>
      </c>
      <c r="J96" s="206">
        <f t="shared" si="12"/>
        <v>0</v>
      </c>
    </row>
    <row r="97" spans="1:11" outlineLevel="1">
      <c r="A97" s="1">
        <f t="shared" si="11"/>
        <v>0</v>
      </c>
      <c r="C97" s="172">
        <f>(Kalkulation_MS2!$AN$13+Kalkulation_MS2!$AN$14)/100*detail_MS2!$B41</f>
        <v>0</v>
      </c>
      <c r="D97" s="172">
        <f>(Kalkulation_MS2!$AN$13+Kalkulation_MS2!$AN$14)/100*detail_MS2!$O41</f>
        <v>0</v>
      </c>
      <c r="E97" s="172">
        <f>(Kalkulation_MS2!$AN$13+Kalkulation_MS2!$AN$14)/100*detail_MS2!$AB41</f>
        <v>0</v>
      </c>
      <c r="F97" s="172">
        <f>(Kalkulation_MS2!$AN$13+Kalkulation_MS2!$AN$14)/100*detail_MS2!$AO41</f>
        <v>0</v>
      </c>
      <c r="G97" s="172">
        <f>(Kalkulation_MS2!$AN$13+Kalkulation_MS2!$AN$14)/100*detail_MS2!$BB41</f>
        <v>0</v>
      </c>
      <c r="H97" s="172">
        <f>(Kalkulation_MS2!$AN$13+Kalkulation_MS2!$AN$14)/100*detail_MS2!$BO41</f>
        <v>0</v>
      </c>
      <c r="I97" s="172">
        <f>(Kalkulation_MS2!$AN$13+Kalkulation_MS2!$AN$14)/100*detail_MS2!$CB41</f>
        <v>0</v>
      </c>
      <c r="J97" s="206">
        <f t="shared" si="12"/>
        <v>0</v>
      </c>
    </row>
    <row r="98" spans="1:11" outlineLevel="1">
      <c r="A98" s="1">
        <f t="shared" si="11"/>
        <v>0</v>
      </c>
      <c r="C98" s="172">
        <f>(Kalkulation_MS2!$AO$13+Kalkulation_MS2!$AO$14)/100*detail_MS2!$B42</f>
        <v>0</v>
      </c>
      <c r="D98" s="172">
        <f>(Kalkulation_MS2!$AO$13+Kalkulation_MS2!$AO$14)/100*detail_MS2!$O42</f>
        <v>0</v>
      </c>
      <c r="E98" s="172">
        <f>(Kalkulation_MS2!$AO$13+Kalkulation_MS2!$AO$14)/100*detail_MS2!$AB42</f>
        <v>0</v>
      </c>
      <c r="F98" s="172">
        <f>(Kalkulation_MS2!$AO$13+Kalkulation_MS2!$AO$14)/100*detail_MS2!$AO42</f>
        <v>0</v>
      </c>
      <c r="G98" s="172">
        <f>(Kalkulation_MS2!$AO$13+Kalkulation_MS2!$AO$14)/100*detail_MS2!$BB42</f>
        <v>0</v>
      </c>
      <c r="H98" s="172">
        <f>(Kalkulation_MS2!$AO$13+Kalkulation_MS2!$AO$14)/100*detail_MS2!$BO42</f>
        <v>0</v>
      </c>
      <c r="I98" s="172">
        <f>(Kalkulation_MS2!$AO$13+Kalkulation_MS2!$AO$14)/100*detail_MS2!$CB42</f>
        <v>0</v>
      </c>
      <c r="J98" s="206">
        <f t="shared" si="12"/>
        <v>0</v>
      </c>
    </row>
    <row r="99" spans="1:11" outlineLevel="1">
      <c r="A99" s="1">
        <f t="shared" si="11"/>
        <v>0</v>
      </c>
      <c r="C99" s="172">
        <f>(Kalkulation_MS2!$AP$13+Kalkulation_MS2!$AP$14)/100*detail_MS2!$B43</f>
        <v>0</v>
      </c>
      <c r="D99" s="172">
        <f>(Kalkulation_MS2!$AP$13+Kalkulation_MS2!$AP$14)/100*detail_MS2!$O43</f>
        <v>0</v>
      </c>
      <c r="E99" s="172">
        <f>(Kalkulation_MS2!$AP$13+Kalkulation_MS2!$AP$14)/100*detail_MS2!$AB43</f>
        <v>0</v>
      </c>
      <c r="F99" s="172">
        <f>(Kalkulation_MS2!$AP$13+Kalkulation_MS2!$AP$14)/100*detail_MS2!$AO43</f>
        <v>0</v>
      </c>
      <c r="G99" s="172">
        <f>(Kalkulation_MS2!$AP$13+Kalkulation_MS2!$AP$14)/100*detail_MS2!$BB43</f>
        <v>0</v>
      </c>
      <c r="H99" s="172">
        <f>(Kalkulation_MS2!$AP$13+Kalkulation_MS2!$AP$14)/100*detail_MS2!$BO43</f>
        <v>0</v>
      </c>
      <c r="I99" s="172">
        <f>(Kalkulation_MS2!$AP$13+Kalkulation_MS2!$AP$14)/100*detail_MS2!$CB43</f>
        <v>0</v>
      </c>
      <c r="J99" s="206">
        <f t="shared" si="12"/>
        <v>0</v>
      </c>
    </row>
    <row r="100" spans="1:11" outlineLevel="1">
      <c r="A100" s="1">
        <f t="shared" si="11"/>
        <v>0</v>
      </c>
      <c r="C100" s="172">
        <f>(Kalkulation_MS2!$AQ$13+Kalkulation_MS2!$AQ$14)/100*detail_MS2!$B44</f>
        <v>0</v>
      </c>
      <c r="D100" s="172">
        <f>(Kalkulation_MS2!$AQ$13+Kalkulation_MS2!$AQ$14)/100*detail_MS2!$O44</f>
        <v>0</v>
      </c>
      <c r="E100" s="172">
        <f>(Kalkulation_MS2!$AQ$13+Kalkulation_MS2!$AQ$14)/100*detail_MS2!$AB44</f>
        <v>0</v>
      </c>
      <c r="F100" s="172">
        <f>(Kalkulation_MS2!$AQ$13+Kalkulation_MS2!$AQ$14)/100*detail_MS2!$AO44</f>
        <v>0</v>
      </c>
      <c r="G100" s="172">
        <f>(Kalkulation_MS2!$AQ$13+Kalkulation_MS2!$AQ$14)/100*detail_MS2!$BB44</f>
        <v>0</v>
      </c>
      <c r="H100" s="172">
        <f>(Kalkulation_MS2!$AQ$13+Kalkulation_MS2!$AQ$14)/100*detail_MS2!$BO44</f>
        <v>0</v>
      </c>
      <c r="I100" s="172">
        <f>(Kalkulation_MS2!$AQ$13+Kalkulation_MS2!$AQ$14)/100*detail_MS2!$CB44</f>
        <v>0</v>
      </c>
      <c r="J100" s="206">
        <f t="shared" si="12"/>
        <v>0</v>
      </c>
    </row>
    <row r="101" spans="1:11" outlineLevel="1">
      <c r="A101" s="1">
        <f t="shared" si="11"/>
        <v>0</v>
      </c>
      <c r="C101" s="172">
        <f>(Kalkulation_MS2!$AR$13+Kalkulation_MS2!$AR$14)/100*detail_MS2!$B45</f>
        <v>0</v>
      </c>
      <c r="D101" s="172">
        <f>(Kalkulation_MS2!$AR$13+Kalkulation_MS2!$AR$14)/100*detail_MS2!$O45</f>
        <v>0</v>
      </c>
      <c r="E101" s="172">
        <f>(Kalkulation_MS2!$AR$13+Kalkulation_MS2!$AR$14)/100*detail_MS2!$AB45</f>
        <v>0</v>
      </c>
      <c r="F101" s="172">
        <f>(Kalkulation_MS2!$AR$13+Kalkulation_MS2!$AR$14)/100*detail_MS2!$AO45</f>
        <v>0</v>
      </c>
      <c r="G101" s="172">
        <f>(Kalkulation_MS2!$AR$13+Kalkulation_MS2!$AR$14)/100*detail_MS2!$BB45</f>
        <v>0</v>
      </c>
      <c r="H101" s="172">
        <f>(Kalkulation_MS2!$AR$13+Kalkulation_MS2!$AR$14)/100*detail_MS2!$BO45</f>
        <v>0</v>
      </c>
      <c r="I101" s="172">
        <f>(Kalkulation_MS2!$AR$13+Kalkulation_MS2!$AR$14)/100*detail_MS2!$CB45</f>
        <v>0</v>
      </c>
      <c r="J101" s="206">
        <f t="shared" si="12"/>
        <v>0</v>
      </c>
    </row>
    <row r="102" spans="1:11" outlineLevel="1">
      <c r="A102" s="1">
        <f t="shared" si="11"/>
        <v>0</v>
      </c>
      <c r="C102" s="172">
        <f>(Kalkulation_MS2!$AS$13+Kalkulation_MS2!$AS$14)/100*detail_MS2!$B46</f>
        <v>0</v>
      </c>
      <c r="D102" s="172">
        <f>(Kalkulation_MS2!$AS$13+Kalkulation_MS2!$AS$14)/100*detail_MS2!$O46</f>
        <v>0</v>
      </c>
      <c r="E102" s="172">
        <f>(Kalkulation_MS2!$AS$13+Kalkulation_MS2!$AS$14)/100*detail_MS2!$AB46</f>
        <v>0</v>
      </c>
      <c r="F102" s="172">
        <f>(Kalkulation_MS2!$AS$13+Kalkulation_MS2!$AS$14)/100*detail_MS2!$AO46</f>
        <v>0</v>
      </c>
      <c r="G102" s="172">
        <f>(Kalkulation_MS2!$AS$13+Kalkulation_MS2!$AS$14)/100*detail_MS2!$BB46</f>
        <v>0</v>
      </c>
      <c r="H102" s="172">
        <f>(Kalkulation_MS2!$AS$13+Kalkulation_MS2!$AS$14)/100*detail_MS2!$BO46</f>
        <v>0</v>
      </c>
      <c r="I102" s="172">
        <f>(Kalkulation_MS2!$AS$13+Kalkulation_MS2!$AS$14)/100*detail_MS2!$CB46</f>
        <v>0</v>
      </c>
      <c r="J102" s="206">
        <f t="shared" si="12"/>
        <v>0</v>
      </c>
    </row>
    <row r="103" spans="1:11" outlineLevel="1">
      <c r="A103" s="88" t="s">
        <v>440</v>
      </c>
      <c r="B103" s="88"/>
      <c r="C103" s="201">
        <f>SUM(C63:C102)</f>
        <v>0</v>
      </c>
      <c r="D103" s="201">
        <f t="shared" ref="D103:J103" si="13">SUM(D63:D102)</f>
        <v>0</v>
      </c>
      <c r="E103" s="201">
        <f t="shared" si="13"/>
        <v>0</v>
      </c>
      <c r="F103" s="201">
        <f t="shared" si="13"/>
        <v>0</v>
      </c>
      <c r="G103" s="201">
        <f t="shared" si="13"/>
        <v>0</v>
      </c>
      <c r="H103" s="201">
        <f t="shared" si="13"/>
        <v>0</v>
      </c>
      <c r="I103" s="201">
        <f t="shared" si="13"/>
        <v>0</v>
      </c>
      <c r="J103" s="79">
        <f t="shared" si="13"/>
        <v>0</v>
      </c>
      <c r="K103" s="172">
        <f>Kalkulation_MS2!AT50*7</f>
        <v>0</v>
      </c>
    </row>
    <row r="104" spans="1:11" outlineLevel="1">
      <c r="A104" s="203" t="s">
        <v>405</v>
      </c>
      <c r="J104" s="205">
        <f t="shared" si="8"/>
        <v>0</v>
      </c>
    </row>
    <row r="105" spans="1:11" outlineLevel="1">
      <c r="A105" s="1">
        <f t="shared" ref="A105:A144" si="14">A63</f>
        <v>0</v>
      </c>
      <c r="C105" s="172">
        <f>(Kalkulation_MS2!$F$16)/100*detail_MS2!B7</f>
        <v>0</v>
      </c>
      <c r="D105" s="172">
        <f>(Kalkulation_MS2!$F$16)/100*detail_MS2!O7</f>
        <v>0</v>
      </c>
      <c r="E105" s="172">
        <f>(Kalkulation_MS2!$F$16)/100*detail_MS2!AB7</f>
        <v>0</v>
      </c>
      <c r="F105" s="172">
        <f>(Kalkulation_MS2!$F$16)/100*detail_MS2!AO7</f>
        <v>0</v>
      </c>
      <c r="G105" s="172">
        <f>(Kalkulation_MS2!$F$16)/100*detail_MS2!BB7</f>
        <v>0</v>
      </c>
      <c r="H105" s="172">
        <f>(Kalkulation_MS2!$F$16)/100*detail_MS2!BO7</f>
        <v>0</v>
      </c>
      <c r="I105" s="172">
        <f>(Kalkulation_MS2!$F$16)/100*detail_MS2!CB7</f>
        <v>0</v>
      </c>
      <c r="J105" s="206">
        <f t="shared" si="8"/>
        <v>0</v>
      </c>
    </row>
    <row r="106" spans="1:11" outlineLevel="1">
      <c r="A106" s="1">
        <f t="shared" si="14"/>
        <v>0</v>
      </c>
      <c r="C106" s="172">
        <f>(Kalkulation_MS2!$G$16)/100*detail_MS2!B8</f>
        <v>0</v>
      </c>
      <c r="D106" s="172">
        <f>(Kalkulation_MS2!$G$16)/100*detail_MS2!O8</f>
        <v>0</v>
      </c>
      <c r="E106" s="172">
        <f>(Kalkulation_MS2!$G$16)/100*detail_MS2!AB8</f>
        <v>0</v>
      </c>
      <c r="F106" s="172">
        <f>(Kalkulation_MS2!$G$16)/100*detail_MS2!AO8</f>
        <v>0</v>
      </c>
      <c r="G106" s="172">
        <f>(Kalkulation_MS2!$G$16)/100*detail_MS2!BB8</f>
        <v>0</v>
      </c>
      <c r="H106" s="172">
        <f>(Kalkulation_MS2!$G$16)/100*detail_MS2!BO8</f>
        <v>0</v>
      </c>
      <c r="I106" s="172">
        <f>(Kalkulation_MS2!$G$16)/100*detail_MS2!CB8</f>
        <v>0</v>
      </c>
      <c r="J106" s="206">
        <f t="shared" si="8"/>
        <v>0</v>
      </c>
    </row>
    <row r="107" spans="1:11" outlineLevel="1">
      <c r="A107" s="1">
        <f t="shared" si="14"/>
        <v>0</v>
      </c>
      <c r="C107" s="172">
        <f>(Kalkulation_MS2!$H$16)/100*detail_MS2!B9</f>
        <v>0</v>
      </c>
      <c r="D107" s="172">
        <f>(Kalkulation_MS2!$H$16)/100*detail_MS2!O9</f>
        <v>0</v>
      </c>
      <c r="E107" s="172">
        <f>(Kalkulation_MS2!$H$16)/100*detail_MS2!AB9</f>
        <v>0</v>
      </c>
      <c r="F107" s="172">
        <f>(Kalkulation_MS2!$H$16)/100*detail_MS2!AO9</f>
        <v>0</v>
      </c>
      <c r="G107" s="172">
        <f>(Kalkulation_MS2!$H$16)/100*detail_MS2!BB9</f>
        <v>0</v>
      </c>
      <c r="H107" s="172">
        <f>(Kalkulation_MS2!$H$16)/100*detail_MS2!BO9</f>
        <v>0</v>
      </c>
      <c r="I107" s="172">
        <f>(Kalkulation_MS2!$H$16)/100*detail_MS2!CB9</f>
        <v>0</v>
      </c>
      <c r="J107" s="206">
        <f t="shared" si="8"/>
        <v>0</v>
      </c>
    </row>
    <row r="108" spans="1:11" outlineLevel="1">
      <c r="A108" s="1">
        <f t="shared" si="14"/>
        <v>0</v>
      </c>
      <c r="C108" s="172">
        <f>(Kalkulation_MS2!$I$16)/100*detail_MS2!B10</f>
        <v>0</v>
      </c>
      <c r="D108" s="172">
        <f>(Kalkulation_MS2!$I$16)/100*detail_MS2!O10</f>
        <v>0</v>
      </c>
      <c r="E108" s="172">
        <f>(Kalkulation_MS2!$I$16)/100*detail_MS2!AB10</f>
        <v>0</v>
      </c>
      <c r="F108" s="172">
        <f>(Kalkulation_MS2!$I$16)/100*detail_MS2!AO10</f>
        <v>0</v>
      </c>
      <c r="G108" s="172">
        <f>(Kalkulation_MS2!$I$16)/100*detail_MS2!BB10</f>
        <v>0</v>
      </c>
      <c r="H108" s="172">
        <f>(Kalkulation_MS2!$I$16)/100*detail_MS2!BO10</f>
        <v>0</v>
      </c>
      <c r="I108" s="172">
        <f>(Kalkulation_MS2!$I$16)/100*detail_MS2!CB10</f>
        <v>0</v>
      </c>
      <c r="J108" s="206">
        <f t="shared" si="8"/>
        <v>0</v>
      </c>
    </row>
    <row r="109" spans="1:11" outlineLevel="1">
      <c r="A109" s="1">
        <f t="shared" si="14"/>
        <v>0</v>
      </c>
      <c r="C109" s="172">
        <f>(Kalkulation_MS2!$J$16)/100*detail_MS2!B11</f>
        <v>0</v>
      </c>
      <c r="D109" s="172">
        <f>(Kalkulation_MS2!$J$16)/100*detail_MS2!O11</f>
        <v>0</v>
      </c>
      <c r="E109" s="172">
        <f>(Kalkulation_MS2!$J$16)/100*detail_MS2!AB11</f>
        <v>0</v>
      </c>
      <c r="F109" s="172">
        <f>(Kalkulation_MS2!$J$16)/100*detail_MS2!AO11</f>
        <v>0</v>
      </c>
      <c r="G109" s="172">
        <f>(Kalkulation_MS2!$J$16)/100*detail_MS2!BB11</f>
        <v>0</v>
      </c>
      <c r="H109" s="172">
        <f>(Kalkulation_MS2!$J$16)/100*detail_MS2!BO11</f>
        <v>0</v>
      </c>
      <c r="I109" s="172">
        <f>(Kalkulation_MS2!$J$16)/100*detail_MS2!CB11</f>
        <v>0</v>
      </c>
      <c r="J109" s="206">
        <f t="shared" si="8"/>
        <v>0</v>
      </c>
    </row>
    <row r="110" spans="1:11" outlineLevel="1">
      <c r="A110" s="1">
        <f t="shared" si="14"/>
        <v>0</v>
      </c>
      <c r="C110" s="172">
        <f>(Kalkulation_MS2!$K$16)/100*detail_MS2!B12</f>
        <v>0</v>
      </c>
      <c r="D110" s="172">
        <f>(Kalkulation_MS2!$K$16)/100*detail_MS2!O12</f>
        <v>0</v>
      </c>
      <c r="E110" s="172">
        <f>(Kalkulation_MS2!$K$16)/100*detail_MS2!AB12</f>
        <v>0</v>
      </c>
      <c r="F110" s="172">
        <f>(Kalkulation_MS2!$K$16)/100*detail_MS2!AO12</f>
        <v>0</v>
      </c>
      <c r="G110" s="172">
        <f>(Kalkulation_MS2!$K$16)/100*detail_MS2!BB12</f>
        <v>0</v>
      </c>
      <c r="H110" s="172">
        <f>(Kalkulation_MS2!$K$16)/100*detail_MS2!BO12</f>
        <v>0</v>
      </c>
      <c r="I110" s="172">
        <f>(Kalkulation_MS2!$K$16)/100*detail_MS2!CB12</f>
        <v>0</v>
      </c>
      <c r="J110" s="206">
        <f t="shared" si="8"/>
        <v>0</v>
      </c>
    </row>
    <row r="111" spans="1:11" outlineLevel="1">
      <c r="A111" s="1">
        <f t="shared" si="14"/>
        <v>0</v>
      </c>
      <c r="C111" s="172">
        <f>(Kalkulation_MS2!$L$16)/100*detail_MS2!B13</f>
        <v>0</v>
      </c>
      <c r="D111" s="172">
        <f>(Kalkulation_MS2!$L$16)/100*detail_MS2!O13</f>
        <v>0</v>
      </c>
      <c r="E111" s="172">
        <f>(Kalkulation_MS2!$L$16)/100*detail_MS2!AB13</f>
        <v>0</v>
      </c>
      <c r="F111" s="172">
        <f>(Kalkulation_MS2!$L$16)/100*detail_MS2!AO13</f>
        <v>0</v>
      </c>
      <c r="G111" s="172">
        <f>(Kalkulation_MS2!$L$16)/100*detail_MS2!BB13</f>
        <v>0</v>
      </c>
      <c r="H111" s="172">
        <f>(Kalkulation_MS2!$L$16)/100*detail_MS2!BO13</f>
        <v>0</v>
      </c>
      <c r="I111" s="172">
        <f>(Kalkulation_MS2!$L$16)/100*detail_MS2!CB13</f>
        <v>0</v>
      </c>
      <c r="J111" s="206">
        <f t="shared" si="8"/>
        <v>0</v>
      </c>
    </row>
    <row r="112" spans="1:11" outlineLevel="1">
      <c r="A112" s="1">
        <f t="shared" si="14"/>
        <v>0</v>
      </c>
      <c r="C112" s="172">
        <f>(Kalkulation_MS2!$M$16)/100*detail_MS2!B14</f>
        <v>0</v>
      </c>
      <c r="D112" s="172">
        <f>(Kalkulation_MS2!$M$16)/100*detail_MS2!O14</f>
        <v>0</v>
      </c>
      <c r="E112" s="172">
        <f>(Kalkulation_MS2!$M$16)/100*detail_MS2!AB14</f>
        <v>0</v>
      </c>
      <c r="F112" s="172">
        <f>(Kalkulation_MS2!$M$16)/100*detail_MS2!AO14</f>
        <v>0</v>
      </c>
      <c r="G112" s="172">
        <f>(Kalkulation_MS2!$M$16)/100*detail_MS2!BB14</f>
        <v>0</v>
      </c>
      <c r="H112" s="172">
        <f>(Kalkulation_MS2!$M$16)/100*detail_MS2!BO14</f>
        <v>0</v>
      </c>
      <c r="I112" s="172">
        <f>(Kalkulation_MS2!$M$16)/100*detail_MS2!CB14</f>
        <v>0</v>
      </c>
      <c r="J112" s="206">
        <f t="shared" si="8"/>
        <v>0</v>
      </c>
    </row>
    <row r="113" spans="1:10" outlineLevel="1">
      <c r="A113" s="1">
        <f t="shared" si="14"/>
        <v>0</v>
      </c>
      <c r="C113" s="172">
        <f>(Kalkulation_MS2!$N$16)/100*detail_MS2!B15</f>
        <v>0</v>
      </c>
      <c r="D113" s="172">
        <f>(Kalkulation_MS2!$N$16)/100*detail_MS2!O15</f>
        <v>0</v>
      </c>
      <c r="E113" s="172">
        <f>(Kalkulation_MS2!$N$16)/100*detail_MS2!AB15</f>
        <v>0</v>
      </c>
      <c r="F113" s="172">
        <f>(Kalkulation_MS2!$N$16)/100*detail_MS2!AO15</f>
        <v>0</v>
      </c>
      <c r="G113" s="172">
        <f>(Kalkulation_MS2!$N$16)/100*detail_MS2!BB15</f>
        <v>0</v>
      </c>
      <c r="H113" s="172">
        <f>(Kalkulation_MS2!$N$16)/100*detail_MS2!BO15</f>
        <v>0</v>
      </c>
      <c r="I113" s="172">
        <f>(Kalkulation_MS2!$N$16)/100*detail_MS2!CB15</f>
        <v>0</v>
      </c>
      <c r="J113" s="206">
        <f t="shared" si="8"/>
        <v>0</v>
      </c>
    </row>
    <row r="114" spans="1:10" outlineLevel="1">
      <c r="A114" s="1">
        <f t="shared" si="14"/>
        <v>0</v>
      </c>
      <c r="C114" s="172">
        <f>(Kalkulation_MS2!$O$16)/100*detail_MS2!B16</f>
        <v>0</v>
      </c>
      <c r="D114" s="172">
        <f>(Kalkulation_MS2!$O$16)/100*detail_MS2!O16</f>
        <v>0</v>
      </c>
      <c r="E114" s="172">
        <f>(Kalkulation_MS2!$O$16)/100*detail_MS2!AB16</f>
        <v>0</v>
      </c>
      <c r="F114" s="172">
        <f>(Kalkulation_MS2!$O$16)/100*detail_MS2!AO16</f>
        <v>0</v>
      </c>
      <c r="G114" s="172">
        <f>(Kalkulation_MS2!$O$16)/100*detail_MS2!BB16</f>
        <v>0</v>
      </c>
      <c r="H114" s="172">
        <f>(Kalkulation_MS2!$O$16)/100*detail_MS2!BO16</f>
        <v>0</v>
      </c>
      <c r="I114" s="172">
        <f>(Kalkulation_MS2!$O$16)/100*detail_MS2!CB16</f>
        <v>0</v>
      </c>
      <c r="J114" s="206">
        <f t="shared" si="8"/>
        <v>0</v>
      </c>
    </row>
    <row r="115" spans="1:10" outlineLevel="1">
      <c r="A115" s="1">
        <f t="shared" si="14"/>
        <v>0</v>
      </c>
      <c r="C115" s="172">
        <f>(Kalkulation_MS2!$P$16)/100*detail_MS2!B17</f>
        <v>0</v>
      </c>
      <c r="D115" s="172">
        <f>(Kalkulation_MS2!$P$16)/100*detail_MS2!O17</f>
        <v>0</v>
      </c>
      <c r="E115" s="172">
        <f>(Kalkulation_MS2!$P$16)/100*detail_MS2!AB17</f>
        <v>0</v>
      </c>
      <c r="F115" s="172">
        <f>(Kalkulation_MS2!$P$16)/100*detail_MS2!AO17</f>
        <v>0</v>
      </c>
      <c r="G115" s="172">
        <f>(Kalkulation_MS2!$P$16)/100*detail_MS2!BB17</f>
        <v>0</v>
      </c>
      <c r="H115" s="172">
        <f>(Kalkulation_MS2!$P$16)/100*detail_MS2!BO17</f>
        <v>0</v>
      </c>
      <c r="I115" s="172">
        <f>(Kalkulation_MS2!$P$16)/100*detail_MS2!CB17</f>
        <v>0</v>
      </c>
      <c r="J115" s="206">
        <f t="shared" ref="J115:J144" si="15">SUM(C115:I115)</f>
        <v>0</v>
      </c>
    </row>
    <row r="116" spans="1:10" outlineLevel="1">
      <c r="A116" s="1">
        <f t="shared" si="14"/>
        <v>0</v>
      </c>
      <c r="C116" s="172">
        <f>(Kalkulation_MS2!$Q$16)/100*detail_MS2!B18</f>
        <v>0</v>
      </c>
      <c r="D116" s="172">
        <f>(Kalkulation_MS2!$Q$16)/100*detail_MS2!O18</f>
        <v>0</v>
      </c>
      <c r="E116" s="172">
        <f>(Kalkulation_MS2!$Q$16)/100*detail_MS2!AB18</f>
        <v>0</v>
      </c>
      <c r="F116" s="172">
        <f>(Kalkulation_MS2!$Q$16)/100*detail_MS2!AO18</f>
        <v>0</v>
      </c>
      <c r="G116" s="172">
        <f>(Kalkulation_MS2!$Q$16)/100*detail_MS2!BB18</f>
        <v>0</v>
      </c>
      <c r="H116" s="172">
        <f>(Kalkulation_MS2!$Q$16)/100*detail_MS2!BO18</f>
        <v>0</v>
      </c>
      <c r="I116" s="172">
        <f>(Kalkulation_MS2!$Q$16)/100*detail_MS2!CB18</f>
        <v>0</v>
      </c>
      <c r="J116" s="206">
        <f t="shared" si="15"/>
        <v>0</v>
      </c>
    </row>
    <row r="117" spans="1:10" outlineLevel="1">
      <c r="A117" s="1">
        <f t="shared" si="14"/>
        <v>0</v>
      </c>
      <c r="C117" s="172">
        <f>(Kalkulation_MS2!$R$16)/100*detail_MS2!B19</f>
        <v>0</v>
      </c>
      <c r="D117" s="172">
        <f>(Kalkulation_MS2!$R$16)/100*detail_MS2!O19</f>
        <v>0</v>
      </c>
      <c r="E117" s="172">
        <f>(Kalkulation_MS2!$R$16)/100*detail_MS2!AB19</f>
        <v>0</v>
      </c>
      <c r="F117" s="172">
        <f>(Kalkulation_MS2!$R$16)/100*detail_MS2!AO19</f>
        <v>0</v>
      </c>
      <c r="G117" s="172">
        <f>(Kalkulation_MS2!$R$16)/100*detail_MS2!BB19</f>
        <v>0</v>
      </c>
      <c r="H117" s="172">
        <f>(Kalkulation_MS2!$R$16)/100*detail_MS2!BO19</f>
        <v>0</v>
      </c>
      <c r="I117" s="172">
        <f>(Kalkulation_MS2!$R$16)/100*detail_MS2!CB19</f>
        <v>0</v>
      </c>
      <c r="J117" s="206">
        <f t="shared" si="15"/>
        <v>0</v>
      </c>
    </row>
    <row r="118" spans="1:10" outlineLevel="1">
      <c r="A118" s="1">
        <f t="shared" si="14"/>
        <v>0</v>
      </c>
      <c r="C118" s="172">
        <f>(Kalkulation_MS2!$S$16)/100*detail_MS2!$B20</f>
        <v>0</v>
      </c>
      <c r="D118" s="172">
        <f>(Kalkulation_MS2!$S$16)/100*detail_MS2!$O20</f>
        <v>0</v>
      </c>
      <c r="E118" s="172">
        <f>(Kalkulation_MS2!$S$16)/100*detail_MS2!$AB20</f>
        <v>0</v>
      </c>
      <c r="F118" s="172">
        <f>(Kalkulation_MS2!$S$16)/100*detail_MS2!$AO20</f>
        <v>0</v>
      </c>
      <c r="G118" s="172">
        <f>(Kalkulation_MS2!$S$16)/100*detail_MS2!$BB20</f>
        <v>0</v>
      </c>
      <c r="H118" s="172">
        <f>(Kalkulation_MS2!$S$16)/100*detail_MS2!$BO20</f>
        <v>0</v>
      </c>
      <c r="I118" s="172">
        <f>(Kalkulation_MS2!$S$16)/100*detail_MS2!$CB20</f>
        <v>0</v>
      </c>
      <c r="J118" s="206">
        <f t="shared" si="15"/>
        <v>0</v>
      </c>
    </row>
    <row r="119" spans="1:10" outlineLevel="1">
      <c r="A119" s="1">
        <f t="shared" si="14"/>
        <v>0</v>
      </c>
      <c r="C119" s="172">
        <f>(Kalkulation_MS2!$T$16)/100*detail_MS2!$B21</f>
        <v>0</v>
      </c>
      <c r="D119" s="172">
        <f>(Kalkulation_MS2!$T$16)/100*detail_MS2!$O21</f>
        <v>0</v>
      </c>
      <c r="E119" s="172">
        <f>(Kalkulation_MS2!$T$16)/100*detail_MS2!$AB21</f>
        <v>0</v>
      </c>
      <c r="F119" s="172">
        <f>(Kalkulation_MS2!$T$16)/100*detail_MS2!$AO21</f>
        <v>0</v>
      </c>
      <c r="G119" s="172">
        <f>(Kalkulation_MS2!$T$16)/100*detail_MS2!$BB21</f>
        <v>0</v>
      </c>
      <c r="H119" s="172">
        <f>(Kalkulation_MS2!$T$16)/100*detail_MS2!$BO21</f>
        <v>0</v>
      </c>
      <c r="I119" s="172">
        <f>(Kalkulation_MS2!$T$16)/100*detail_MS2!$CB21</f>
        <v>0</v>
      </c>
      <c r="J119" s="206">
        <f t="shared" si="15"/>
        <v>0</v>
      </c>
    </row>
    <row r="120" spans="1:10" outlineLevel="1">
      <c r="A120" s="1">
        <f t="shared" si="14"/>
        <v>0</v>
      </c>
      <c r="C120" s="172">
        <f>(Kalkulation_MS2!$U$16)/100*detail_MS2!$B22</f>
        <v>0</v>
      </c>
      <c r="D120" s="172">
        <f>(Kalkulation_MS2!$U$16)/100*detail_MS2!$O22</f>
        <v>0</v>
      </c>
      <c r="E120" s="172">
        <f>(Kalkulation_MS2!$U$16)/100*detail_MS2!$AB22</f>
        <v>0</v>
      </c>
      <c r="F120" s="172">
        <f>(Kalkulation_MS2!$U$16)/100*detail_MS2!$AO22</f>
        <v>0</v>
      </c>
      <c r="G120" s="172">
        <f>(Kalkulation_MS2!$U$16)/100*detail_MS2!$BB22</f>
        <v>0</v>
      </c>
      <c r="H120" s="172">
        <f>(Kalkulation_MS2!$U$16)/100*detail_MS2!$BO22</f>
        <v>0</v>
      </c>
      <c r="I120" s="172">
        <f>(Kalkulation_MS2!$U$16)/100*detail_MS2!$CB22</f>
        <v>0</v>
      </c>
      <c r="J120" s="206">
        <f t="shared" si="15"/>
        <v>0</v>
      </c>
    </row>
    <row r="121" spans="1:10" outlineLevel="1">
      <c r="A121" s="1">
        <f t="shared" si="14"/>
        <v>0</v>
      </c>
      <c r="C121" s="172">
        <f>(Kalkulation_MS2!$V$16)/100*detail_MS2!$B23</f>
        <v>0</v>
      </c>
      <c r="D121" s="172">
        <f>(Kalkulation_MS2!$V$16)/100*detail_MS2!$O23</f>
        <v>0</v>
      </c>
      <c r="E121" s="172">
        <f>(Kalkulation_MS2!$V$16)/100*detail_MS2!$AB23</f>
        <v>0</v>
      </c>
      <c r="F121" s="172">
        <f>(Kalkulation_MS2!$V$16)/100*detail_MS2!$AO23</f>
        <v>0</v>
      </c>
      <c r="G121" s="172">
        <f>(Kalkulation_MS2!$V$16)/100*detail_MS2!$BB23</f>
        <v>0</v>
      </c>
      <c r="H121" s="172">
        <f>(Kalkulation_MS2!$V$16)/100*detail_MS2!$BO23</f>
        <v>0</v>
      </c>
      <c r="I121" s="172">
        <f>(Kalkulation_MS2!$V$16)/100*detail_MS2!$CB23</f>
        <v>0</v>
      </c>
      <c r="J121" s="206">
        <f t="shared" si="15"/>
        <v>0</v>
      </c>
    </row>
    <row r="122" spans="1:10" outlineLevel="1">
      <c r="A122" s="1">
        <f t="shared" si="14"/>
        <v>0</v>
      </c>
      <c r="C122" s="172">
        <f>(Kalkulation_MS2!$W$16)/100*detail_MS2!$B24</f>
        <v>0</v>
      </c>
      <c r="D122" s="172">
        <f>(Kalkulation_MS2!$W$16)/100*detail_MS2!$O24</f>
        <v>0</v>
      </c>
      <c r="E122" s="172">
        <f>(Kalkulation_MS2!$W$16)/100*detail_MS2!$AB24</f>
        <v>0</v>
      </c>
      <c r="F122" s="172">
        <f>(Kalkulation_MS2!$W$16)/100*detail_MS2!$AO24</f>
        <v>0</v>
      </c>
      <c r="G122" s="172">
        <f>(Kalkulation_MS2!$W$16)/100*detail_MS2!$BB24</f>
        <v>0</v>
      </c>
      <c r="H122" s="172">
        <f>(Kalkulation_MS2!$W$16)/100*detail_MS2!$BO24</f>
        <v>0</v>
      </c>
      <c r="I122" s="172">
        <f>(Kalkulation_MS2!$W$16)/100*detail_MS2!$CB24</f>
        <v>0</v>
      </c>
      <c r="J122" s="206">
        <f t="shared" si="15"/>
        <v>0</v>
      </c>
    </row>
    <row r="123" spans="1:10" outlineLevel="1">
      <c r="A123" s="1">
        <f t="shared" si="14"/>
        <v>0</v>
      </c>
      <c r="C123" s="172">
        <f>(Kalkulation_MS2!$X$16)/100*detail_MS2!$B25</f>
        <v>0</v>
      </c>
      <c r="D123" s="172">
        <f>(Kalkulation_MS2!$X$16)/100*detail_MS2!$O25</f>
        <v>0</v>
      </c>
      <c r="E123" s="172">
        <f>(Kalkulation_MS2!$X$16)/100*detail_MS2!$AB25</f>
        <v>0</v>
      </c>
      <c r="F123" s="172">
        <f>(Kalkulation_MS2!$X$16)/100*detail_MS2!$AO25</f>
        <v>0</v>
      </c>
      <c r="G123" s="172">
        <f>(Kalkulation_MS2!$X$16)/100*detail_MS2!$BB25</f>
        <v>0</v>
      </c>
      <c r="H123" s="172">
        <f>(Kalkulation_MS2!$X$16)/100*detail_MS2!$BO25</f>
        <v>0</v>
      </c>
      <c r="I123" s="172">
        <f>(Kalkulation_MS2!$X$16)/100*detail_MS2!$CB25</f>
        <v>0</v>
      </c>
      <c r="J123" s="206">
        <f t="shared" si="15"/>
        <v>0</v>
      </c>
    </row>
    <row r="124" spans="1:10" outlineLevel="1">
      <c r="A124" s="1">
        <f t="shared" si="14"/>
        <v>0</v>
      </c>
      <c r="C124" s="172">
        <f>(Kalkulation_MS2!$Y$16)/100*detail_MS2!$B26</f>
        <v>0</v>
      </c>
      <c r="D124" s="172">
        <f>(Kalkulation_MS2!$Y$16)/100*detail_MS2!$O26</f>
        <v>0</v>
      </c>
      <c r="E124" s="172">
        <f>(Kalkulation_MS2!$Y$16)/100*detail_MS2!$AB26</f>
        <v>0</v>
      </c>
      <c r="F124" s="172">
        <f>(Kalkulation_MS2!$Y$16)/100*detail_MS2!$AO26</f>
        <v>0</v>
      </c>
      <c r="G124" s="172">
        <f>(Kalkulation_MS2!$Y$16)/100*detail_MS2!$BB26</f>
        <v>0</v>
      </c>
      <c r="H124" s="172">
        <f>(Kalkulation_MS2!$Y$16)/100*detail_MS2!$BO26</f>
        <v>0</v>
      </c>
      <c r="I124" s="172">
        <f>(Kalkulation_MS2!$Y$16)/100*detail_MS2!$CB26</f>
        <v>0</v>
      </c>
      <c r="J124" s="206">
        <f t="shared" si="15"/>
        <v>0</v>
      </c>
    </row>
    <row r="125" spans="1:10" outlineLevel="1">
      <c r="A125" s="1">
        <f t="shared" si="14"/>
        <v>0</v>
      </c>
      <c r="C125" s="172">
        <f>(Kalkulation_MS2!$Z$16)/100*detail_MS2!$B27</f>
        <v>0</v>
      </c>
      <c r="D125" s="172">
        <f>(Kalkulation_MS2!$Z$16)/100*detail_MS2!$O27</f>
        <v>0</v>
      </c>
      <c r="E125" s="172">
        <f>(Kalkulation_MS2!$Z$16)/100*detail_MS2!$AB27</f>
        <v>0</v>
      </c>
      <c r="F125" s="172">
        <f>(Kalkulation_MS2!$Z$16)/100*detail_MS2!$AO27</f>
        <v>0</v>
      </c>
      <c r="G125" s="172">
        <f>(Kalkulation_MS2!$Z$16)/100*detail_MS2!$BB27</f>
        <v>0</v>
      </c>
      <c r="H125" s="172">
        <f>(Kalkulation_MS2!$Z$16)/100*detail_MS2!$BO27</f>
        <v>0</v>
      </c>
      <c r="I125" s="172">
        <f>(Kalkulation_MS2!$Z$16)/100*detail_MS2!$CB27</f>
        <v>0</v>
      </c>
      <c r="J125" s="206">
        <f t="shared" si="15"/>
        <v>0</v>
      </c>
    </row>
    <row r="126" spans="1:10" outlineLevel="1">
      <c r="A126" s="1">
        <f t="shared" si="14"/>
        <v>0</v>
      </c>
      <c r="C126" s="172">
        <f>(Kalkulation_MS2!$AA$16)/100*detail_MS2!$B28</f>
        <v>0</v>
      </c>
      <c r="D126" s="172">
        <f>(Kalkulation_MS2!$AA$16)/100*detail_MS2!$O28</f>
        <v>0</v>
      </c>
      <c r="E126" s="172">
        <f>(Kalkulation_MS2!$AA$16)/100*detail_MS2!$AB28</f>
        <v>0</v>
      </c>
      <c r="F126" s="172">
        <f>(Kalkulation_MS2!$AA$16)/100*detail_MS2!$AO28</f>
        <v>0</v>
      </c>
      <c r="G126" s="172">
        <f>(Kalkulation_MS2!$AA$16)/100*detail_MS2!$BB28</f>
        <v>0</v>
      </c>
      <c r="H126" s="172">
        <f>(Kalkulation_MS2!$AA$16)/100*detail_MS2!$BO28</f>
        <v>0</v>
      </c>
      <c r="I126" s="172">
        <f>(Kalkulation_MS2!$AA$16)/100*detail_MS2!$CB28</f>
        <v>0</v>
      </c>
      <c r="J126" s="206">
        <f t="shared" si="15"/>
        <v>0</v>
      </c>
    </row>
    <row r="127" spans="1:10" outlineLevel="1">
      <c r="A127" s="1">
        <f t="shared" si="14"/>
        <v>0</v>
      </c>
      <c r="C127" s="172">
        <f>(Kalkulation_MS2!$AB$16)/100*detail_MS2!$B29</f>
        <v>0</v>
      </c>
      <c r="D127" s="172">
        <f>(Kalkulation_MS2!$AB$16)/100*detail_MS2!$O29</f>
        <v>0</v>
      </c>
      <c r="E127" s="172">
        <f>(Kalkulation_MS2!$AB$16)/100*detail_MS2!$AB29</f>
        <v>0</v>
      </c>
      <c r="F127" s="172">
        <f>(Kalkulation_MS2!$AB$16)/100*detail_MS2!$AO29</f>
        <v>0</v>
      </c>
      <c r="G127" s="172">
        <f>(Kalkulation_MS2!$AB$16)/100*detail_MS2!$BB29</f>
        <v>0</v>
      </c>
      <c r="H127" s="172">
        <f>(Kalkulation_MS2!$AB$16)/100*detail_MS2!$BO29</f>
        <v>0</v>
      </c>
      <c r="I127" s="172">
        <f>(Kalkulation_MS2!$AB$16)/100*detail_MS2!$CB29</f>
        <v>0</v>
      </c>
      <c r="J127" s="206">
        <f t="shared" si="15"/>
        <v>0</v>
      </c>
    </row>
    <row r="128" spans="1:10" outlineLevel="1">
      <c r="A128" s="1">
        <f t="shared" si="14"/>
        <v>0</v>
      </c>
      <c r="C128" s="172">
        <f>(Kalkulation_MS2!$AC$16)/100*detail_MS2!$B30</f>
        <v>0</v>
      </c>
      <c r="D128" s="172">
        <f>(Kalkulation_MS2!$AC$16)/100*detail_MS2!$O30</f>
        <v>0</v>
      </c>
      <c r="E128" s="172">
        <f>(Kalkulation_MS2!$AC$16)/100*detail_MS2!$AB30</f>
        <v>0</v>
      </c>
      <c r="F128" s="172">
        <f>(Kalkulation_MS2!$AC$16)/100*detail_MS2!$AO30</f>
        <v>0</v>
      </c>
      <c r="G128" s="172">
        <f>(Kalkulation_MS2!$AC$16)/100*detail_MS2!$BB30</f>
        <v>0</v>
      </c>
      <c r="H128" s="172">
        <f>(Kalkulation_MS2!$AC$16)/100*detail_MS2!$BO30</f>
        <v>0</v>
      </c>
      <c r="I128" s="172">
        <f>(Kalkulation_MS2!$AC$16)/100*detail_MS2!$CB30</f>
        <v>0</v>
      </c>
      <c r="J128" s="206">
        <f t="shared" si="15"/>
        <v>0</v>
      </c>
    </row>
    <row r="129" spans="1:10" outlineLevel="1">
      <c r="A129" s="1">
        <f t="shared" si="14"/>
        <v>0</v>
      </c>
      <c r="C129" s="172">
        <f>(Kalkulation_MS2!$AD$16)/100*detail_MS2!$B31</f>
        <v>0</v>
      </c>
      <c r="D129" s="172">
        <f>(Kalkulation_MS2!$AD$16)/100*detail_MS2!$O31</f>
        <v>0</v>
      </c>
      <c r="E129" s="172">
        <f>(Kalkulation_MS2!$AD$16)/100*detail_MS2!$AB31</f>
        <v>0</v>
      </c>
      <c r="F129" s="172">
        <f>(Kalkulation_MS2!$AD$16)/100*detail_MS2!$AO31</f>
        <v>0</v>
      </c>
      <c r="G129" s="172">
        <f>(Kalkulation_MS2!$AD$16)/100*detail_MS2!$BB31</f>
        <v>0</v>
      </c>
      <c r="H129" s="172">
        <f>(Kalkulation_MS2!$AD$16)/100*detail_MS2!$BO31</f>
        <v>0</v>
      </c>
      <c r="I129" s="172">
        <f>(Kalkulation_MS2!$AD$16)/100*detail_MS2!$CB31</f>
        <v>0</v>
      </c>
      <c r="J129" s="206">
        <f t="shared" si="15"/>
        <v>0</v>
      </c>
    </row>
    <row r="130" spans="1:10" outlineLevel="1">
      <c r="A130" s="1">
        <f t="shared" si="14"/>
        <v>0</v>
      </c>
      <c r="C130" s="172">
        <f>(Kalkulation_MS2!$AE$16)/100*detail_MS2!$B32</f>
        <v>0</v>
      </c>
      <c r="D130" s="172">
        <f>(Kalkulation_MS2!$AE$16)/100*detail_MS2!$O32</f>
        <v>0</v>
      </c>
      <c r="E130" s="172">
        <f>(Kalkulation_MS2!$AE$16)/100*detail_MS2!$AB32</f>
        <v>0</v>
      </c>
      <c r="F130" s="172">
        <f>(Kalkulation_MS2!$AE$16)/100*detail_MS2!$AO32</f>
        <v>0</v>
      </c>
      <c r="G130" s="172">
        <f>(Kalkulation_MS2!$AE$16)/100*detail_MS2!$BB32</f>
        <v>0</v>
      </c>
      <c r="H130" s="172">
        <f>(Kalkulation_MS2!$AE$16)/100*detail_MS2!$BO32</f>
        <v>0</v>
      </c>
      <c r="I130" s="172">
        <f>(Kalkulation_MS2!$AE$16)/100*detail_MS2!$CB32</f>
        <v>0</v>
      </c>
      <c r="J130" s="206">
        <f t="shared" si="15"/>
        <v>0</v>
      </c>
    </row>
    <row r="131" spans="1:10" outlineLevel="1">
      <c r="A131" s="1">
        <f t="shared" si="14"/>
        <v>0</v>
      </c>
      <c r="C131" s="172">
        <f>(Kalkulation_MS2!$AF$16)/100*detail_MS2!$B33</f>
        <v>0</v>
      </c>
      <c r="D131" s="172">
        <f>(Kalkulation_MS2!$AF$16)/100*detail_MS2!$O33</f>
        <v>0</v>
      </c>
      <c r="E131" s="172">
        <f>(Kalkulation_MS2!$AF$16)/100*detail_MS2!$AB33</f>
        <v>0</v>
      </c>
      <c r="F131" s="172">
        <f>(Kalkulation_MS2!$AF$16)/100*detail_MS2!$AO33</f>
        <v>0</v>
      </c>
      <c r="G131" s="172">
        <f>(Kalkulation_MS2!$AF$16)/100*detail_MS2!$BB33</f>
        <v>0</v>
      </c>
      <c r="H131" s="172">
        <f>(Kalkulation_MS2!$AF$16)/100*detail_MS2!$BO33</f>
        <v>0</v>
      </c>
      <c r="I131" s="172">
        <f>(Kalkulation_MS2!$AF$16)/100*detail_MS2!$CB33</f>
        <v>0</v>
      </c>
      <c r="J131" s="206">
        <f t="shared" si="15"/>
        <v>0</v>
      </c>
    </row>
    <row r="132" spans="1:10" outlineLevel="1">
      <c r="A132" s="1">
        <f t="shared" si="14"/>
        <v>0</v>
      </c>
      <c r="C132" s="172">
        <f>(Kalkulation_MS2!$AG$16)/100*detail_MS2!$B34</f>
        <v>0</v>
      </c>
      <c r="D132" s="172">
        <f>(Kalkulation_MS2!$AG$16)/100*detail_MS2!$O34</f>
        <v>0</v>
      </c>
      <c r="E132" s="172">
        <f>(Kalkulation_MS2!$AG$16)/100*detail_MS2!$AB34</f>
        <v>0</v>
      </c>
      <c r="F132" s="172">
        <f>(Kalkulation_MS2!$AG$16)/100*detail_MS2!$AO34</f>
        <v>0</v>
      </c>
      <c r="G132" s="172">
        <f>(Kalkulation_MS2!$AG$16)/100*detail_MS2!$BB34</f>
        <v>0</v>
      </c>
      <c r="H132" s="172">
        <f>(Kalkulation_MS2!$AG$16)/100*detail_MS2!$BO34</f>
        <v>0</v>
      </c>
      <c r="I132" s="172">
        <f>(Kalkulation_MS2!$AG$16)/100*detail_MS2!$CB34</f>
        <v>0</v>
      </c>
      <c r="J132" s="206">
        <f t="shared" si="15"/>
        <v>0</v>
      </c>
    </row>
    <row r="133" spans="1:10" outlineLevel="1">
      <c r="A133" s="1">
        <f t="shared" si="14"/>
        <v>0</v>
      </c>
      <c r="C133" s="172">
        <f>(Kalkulation_MS2!$AH$16)/100*detail_MS2!$B35</f>
        <v>0</v>
      </c>
      <c r="D133" s="172">
        <f>(Kalkulation_MS2!$AH$16)/100*detail_MS2!$O35</f>
        <v>0</v>
      </c>
      <c r="E133" s="172">
        <f>(Kalkulation_MS2!$AH$16)/100*detail_MS2!$AB35</f>
        <v>0</v>
      </c>
      <c r="F133" s="172">
        <f>(Kalkulation_MS2!$AH$16)/100*detail_MS2!$AO35</f>
        <v>0</v>
      </c>
      <c r="G133" s="172">
        <f>(Kalkulation_MS2!$AH$16)/100*detail_MS2!$BB35</f>
        <v>0</v>
      </c>
      <c r="H133" s="172">
        <f>(Kalkulation_MS2!$AH$16)/100*detail_MS2!$BO35</f>
        <v>0</v>
      </c>
      <c r="I133" s="172">
        <f>(Kalkulation_MS2!$AH$16)/100*detail_MS2!$CB35</f>
        <v>0</v>
      </c>
      <c r="J133" s="206">
        <f t="shared" si="15"/>
        <v>0</v>
      </c>
    </row>
    <row r="134" spans="1:10" outlineLevel="1">
      <c r="A134" s="1">
        <f t="shared" si="14"/>
        <v>0</v>
      </c>
      <c r="C134" s="172">
        <f>(Kalkulation_MS2!$AI$16)/100*detail_MS2!$B36</f>
        <v>0</v>
      </c>
      <c r="D134" s="172">
        <f>(Kalkulation_MS2!$AI$16)/100*detail_MS2!$O36</f>
        <v>0</v>
      </c>
      <c r="E134" s="172">
        <f>(Kalkulation_MS2!$AI$16)/100*detail_MS2!$AB36</f>
        <v>0</v>
      </c>
      <c r="F134" s="172">
        <f>(Kalkulation_MS2!$AI$16)/100*detail_MS2!$AO36</f>
        <v>0</v>
      </c>
      <c r="G134" s="172">
        <f>(Kalkulation_MS2!$AI$16)/100*detail_MS2!$BB36</f>
        <v>0</v>
      </c>
      <c r="H134" s="172">
        <f>(Kalkulation_MS2!$AI$16)/100*detail_MS2!$BO36</f>
        <v>0</v>
      </c>
      <c r="I134" s="172">
        <f>(Kalkulation_MS2!$AI$16)/100*detail_MS2!$CB36</f>
        <v>0</v>
      </c>
      <c r="J134" s="206">
        <f t="shared" si="15"/>
        <v>0</v>
      </c>
    </row>
    <row r="135" spans="1:10" outlineLevel="1">
      <c r="A135" s="1">
        <f t="shared" si="14"/>
        <v>0</v>
      </c>
      <c r="C135" s="172">
        <f>(Kalkulation_MS2!$AJ$16)/100*detail_MS2!$B37</f>
        <v>0</v>
      </c>
      <c r="D135" s="172">
        <f>(Kalkulation_MS2!$AJ$16)/100*detail_MS2!$O37</f>
        <v>0</v>
      </c>
      <c r="E135" s="172">
        <f>(Kalkulation_MS2!$AJ$16)/100*detail_MS2!$AB37</f>
        <v>0</v>
      </c>
      <c r="F135" s="172">
        <f>(Kalkulation_MS2!$AJ$16)/100*detail_MS2!$AO37</f>
        <v>0</v>
      </c>
      <c r="G135" s="172">
        <f>(Kalkulation_MS2!$AJ$16)/100*detail_MS2!$BB37</f>
        <v>0</v>
      </c>
      <c r="H135" s="172">
        <f>(Kalkulation_MS2!$AJ$16)/100*detail_MS2!$BO37</f>
        <v>0</v>
      </c>
      <c r="I135" s="172">
        <f>(Kalkulation_MS2!$AJ$16)/100*detail_MS2!$CB37</f>
        <v>0</v>
      </c>
      <c r="J135" s="206">
        <f t="shared" si="15"/>
        <v>0</v>
      </c>
    </row>
    <row r="136" spans="1:10" outlineLevel="1">
      <c r="A136" s="1">
        <f t="shared" si="14"/>
        <v>0</v>
      </c>
      <c r="C136" s="172">
        <f>(Kalkulation_MS2!$AK$16)/100*detail_MS2!$B38</f>
        <v>0</v>
      </c>
      <c r="D136" s="172">
        <f>(Kalkulation_MS2!$AK$16)/100*detail_MS2!$O38</f>
        <v>0</v>
      </c>
      <c r="E136" s="172">
        <f>(Kalkulation_MS2!$AK$16)/100*detail_MS2!$AB38</f>
        <v>0</v>
      </c>
      <c r="F136" s="172">
        <f>(Kalkulation_MS2!$AK$16)/100*detail_MS2!$AO38</f>
        <v>0</v>
      </c>
      <c r="G136" s="172">
        <f>(Kalkulation_MS2!$AK$16)/100*detail_MS2!$BB38</f>
        <v>0</v>
      </c>
      <c r="H136" s="172">
        <f>(Kalkulation_MS2!$AK$16)/100*detail_MS2!$BO38</f>
        <v>0</v>
      </c>
      <c r="I136" s="172">
        <f>(Kalkulation_MS2!$AK$16)/100*detail_MS2!$CB38</f>
        <v>0</v>
      </c>
      <c r="J136" s="206">
        <f t="shared" si="15"/>
        <v>0</v>
      </c>
    </row>
    <row r="137" spans="1:10" outlineLevel="1">
      <c r="A137" s="1">
        <f t="shared" si="14"/>
        <v>0</v>
      </c>
      <c r="C137" s="172">
        <f>(Kalkulation_MS2!$AL$16)/100*detail_MS2!$B39</f>
        <v>0</v>
      </c>
      <c r="D137" s="172">
        <f>(Kalkulation_MS2!$AL$16)/100*detail_MS2!$O39</f>
        <v>0</v>
      </c>
      <c r="E137" s="172">
        <f>(Kalkulation_MS2!$AL$16)/100*detail_MS2!$AB39</f>
        <v>0</v>
      </c>
      <c r="F137" s="172">
        <f>(Kalkulation_MS2!$AL$16)/100*detail_MS2!$AO39</f>
        <v>0</v>
      </c>
      <c r="G137" s="172">
        <f>(Kalkulation_MS2!$AL$16)/100*detail_MS2!$BB39</f>
        <v>0</v>
      </c>
      <c r="H137" s="172">
        <f>(Kalkulation_MS2!$AL$16)/100*detail_MS2!$BO39</f>
        <v>0</v>
      </c>
      <c r="I137" s="172">
        <f>(Kalkulation_MS2!$AL$16)/100*detail_MS2!$CB39</f>
        <v>0</v>
      </c>
      <c r="J137" s="206">
        <f t="shared" si="15"/>
        <v>0</v>
      </c>
    </row>
    <row r="138" spans="1:10" outlineLevel="1">
      <c r="A138" s="1">
        <f t="shared" si="14"/>
        <v>0</v>
      </c>
      <c r="C138" s="172">
        <f>(Kalkulation_MS2!$AM$16)/100*detail_MS2!$B40</f>
        <v>0</v>
      </c>
      <c r="D138" s="172">
        <f>(Kalkulation_MS2!$AM$16)/100*detail_MS2!$O40</f>
        <v>0</v>
      </c>
      <c r="E138" s="172">
        <f>(Kalkulation_MS2!$AM$16)/100*detail_MS2!$AB40</f>
        <v>0</v>
      </c>
      <c r="F138" s="172">
        <f>(Kalkulation_MS2!$AM$16)/100*detail_MS2!$AO40</f>
        <v>0</v>
      </c>
      <c r="G138" s="172">
        <f>(Kalkulation_MS2!$AM$16)/100*detail_MS2!$BB40</f>
        <v>0</v>
      </c>
      <c r="H138" s="172">
        <f>(Kalkulation_MS2!$AM$16)/100*detail_MS2!$BO40</f>
        <v>0</v>
      </c>
      <c r="I138" s="172">
        <f>(Kalkulation_MS2!$AM$16)/100*detail_MS2!$CB40</f>
        <v>0</v>
      </c>
      <c r="J138" s="206">
        <f t="shared" si="15"/>
        <v>0</v>
      </c>
    </row>
    <row r="139" spans="1:10" outlineLevel="1">
      <c r="A139" s="1">
        <f t="shared" si="14"/>
        <v>0</v>
      </c>
      <c r="C139" s="172">
        <f>(Kalkulation_MS2!$AN$16)/100*detail_MS2!$B41</f>
        <v>0</v>
      </c>
      <c r="D139" s="172">
        <f>(Kalkulation_MS2!$AN$16)/100*detail_MS2!$O41</f>
        <v>0</v>
      </c>
      <c r="E139" s="172">
        <f>(Kalkulation_MS2!$AN$16)/100*detail_MS2!$AB41</f>
        <v>0</v>
      </c>
      <c r="F139" s="172">
        <f>(Kalkulation_MS2!$AN$16)/100*detail_MS2!$AO41</f>
        <v>0</v>
      </c>
      <c r="G139" s="172">
        <f>(Kalkulation_MS2!$AN$16)/100*detail_MS2!$BB41</f>
        <v>0</v>
      </c>
      <c r="H139" s="172">
        <f>(Kalkulation_MS2!$AN$16)/100*detail_MS2!$BO41</f>
        <v>0</v>
      </c>
      <c r="I139" s="172">
        <f>(Kalkulation_MS2!$AN$16)/100*detail_MS2!$CB41</f>
        <v>0</v>
      </c>
      <c r="J139" s="206">
        <f t="shared" si="15"/>
        <v>0</v>
      </c>
    </row>
    <row r="140" spans="1:10" outlineLevel="1">
      <c r="A140" s="1">
        <f t="shared" si="14"/>
        <v>0</v>
      </c>
      <c r="C140" s="172">
        <f>(Kalkulation_MS2!$AO$16)/100*detail_MS2!$B42</f>
        <v>0</v>
      </c>
      <c r="D140" s="172">
        <f>(Kalkulation_MS2!$AO$16)/100*detail_MS2!$O42</f>
        <v>0</v>
      </c>
      <c r="E140" s="172">
        <f>(Kalkulation_MS2!$AO$16)/100*detail_MS2!$AB42</f>
        <v>0</v>
      </c>
      <c r="F140" s="172">
        <f>(Kalkulation_MS2!$AO$16)/100*detail_MS2!$AO42</f>
        <v>0</v>
      </c>
      <c r="G140" s="172">
        <f>(Kalkulation_MS2!$AO$16)/100*detail_MS2!$BB42</f>
        <v>0</v>
      </c>
      <c r="H140" s="172">
        <f>(Kalkulation_MS2!$AO$16)/100*detail_MS2!$BO42</f>
        <v>0</v>
      </c>
      <c r="I140" s="172">
        <f>(Kalkulation_MS2!$AO$16)/100*detail_MS2!$CB42</f>
        <v>0</v>
      </c>
      <c r="J140" s="206">
        <f t="shared" si="15"/>
        <v>0</v>
      </c>
    </row>
    <row r="141" spans="1:10" outlineLevel="1">
      <c r="A141" s="1">
        <f t="shared" si="14"/>
        <v>0</v>
      </c>
      <c r="C141" s="172">
        <f>(Kalkulation_MS2!$AP$16)/100*detail_MS2!$B43</f>
        <v>0</v>
      </c>
      <c r="D141" s="172">
        <f>(Kalkulation_MS2!$AP$16)/100*detail_MS2!$O43</f>
        <v>0</v>
      </c>
      <c r="E141" s="172">
        <f>(Kalkulation_MS2!$AP$16)/100*detail_MS2!$AB43</f>
        <v>0</v>
      </c>
      <c r="F141" s="172">
        <f>(Kalkulation_MS2!$AP$16)/100*detail_MS2!$AO43</f>
        <v>0</v>
      </c>
      <c r="G141" s="172">
        <f>(Kalkulation_MS2!$AP$16)/100*detail_MS2!$BB43</f>
        <v>0</v>
      </c>
      <c r="H141" s="172">
        <f>(Kalkulation_MS2!$AP$16)/100*detail_MS2!$BO43</f>
        <v>0</v>
      </c>
      <c r="I141" s="172">
        <f>(Kalkulation_MS2!$AP$16)/100*detail_MS2!$CB43</f>
        <v>0</v>
      </c>
      <c r="J141" s="206">
        <f t="shared" si="15"/>
        <v>0</v>
      </c>
    </row>
    <row r="142" spans="1:10" outlineLevel="1">
      <c r="A142" s="1">
        <f t="shared" si="14"/>
        <v>0</v>
      </c>
      <c r="C142" s="172">
        <f>(Kalkulation_MS2!$AQ$16)/100*detail_MS2!$B44</f>
        <v>0</v>
      </c>
      <c r="D142" s="172">
        <f>(Kalkulation_MS2!$AQ$16)/100*detail_MS2!$O44</f>
        <v>0</v>
      </c>
      <c r="E142" s="172">
        <f>(Kalkulation_MS2!$AQ$16)/100*detail_MS2!$AB44</f>
        <v>0</v>
      </c>
      <c r="F142" s="172">
        <f>(Kalkulation_MS2!$AQ$16)/100*detail_MS2!$AO44</f>
        <v>0</v>
      </c>
      <c r="G142" s="172">
        <f>(Kalkulation_MS2!$AQ$16)/100*detail_MS2!$BB44</f>
        <v>0</v>
      </c>
      <c r="H142" s="172">
        <f>(Kalkulation_MS2!$AQ$16)/100*detail_MS2!$BO44</f>
        <v>0</v>
      </c>
      <c r="I142" s="172">
        <f>(Kalkulation_MS2!$AQ$16)/100*detail_MS2!$CB44</f>
        <v>0</v>
      </c>
      <c r="J142" s="206">
        <f t="shared" si="15"/>
        <v>0</v>
      </c>
    </row>
    <row r="143" spans="1:10" outlineLevel="1">
      <c r="A143" s="1">
        <f t="shared" si="14"/>
        <v>0</v>
      </c>
      <c r="C143" s="172">
        <f>(Kalkulation_MS2!$AR$16)/100*detail_MS2!$B45</f>
        <v>0</v>
      </c>
      <c r="D143" s="172">
        <f>(Kalkulation_MS2!$AR$16)/100*detail_MS2!$O45</f>
        <v>0</v>
      </c>
      <c r="E143" s="172">
        <f>(Kalkulation_MS2!$AR$16)/100*detail_MS2!$AB45</f>
        <v>0</v>
      </c>
      <c r="F143" s="172">
        <f>(Kalkulation_MS2!$AR$16)/100*detail_MS2!$AO45</f>
        <v>0</v>
      </c>
      <c r="G143" s="172">
        <f>(Kalkulation_MS2!$AR$16)/100*detail_MS2!$BB45</f>
        <v>0</v>
      </c>
      <c r="H143" s="172">
        <f>(Kalkulation_MS2!$AR$16)/100*detail_MS2!$BO45</f>
        <v>0</v>
      </c>
      <c r="I143" s="172">
        <f>(Kalkulation_MS2!$AR$16)/100*detail_MS2!$CB45</f>
        <v>0</v>
      </c>
      <c r="J143" s="206">
        <f t="shared" si="15"/>
        <v>0</v>
      </c>
    </row>
    <row r="144" spans="1:10" outlineLevel="1">
      <c r="A144" s="1">
        <f t="shared" si="14"/>
        <v>0</v>
      </c>
      <c r="C144" s="172">
        <f>(Kalkulation_MS2!$AS$16)/100*detail_MS2!$B46</f>
        <v>0</v>
      </c>
      <c r="D144" s="172">
        <f>(Kalkulation_MS2!$AS$16)/100*detail_MS2!$O46</f>
        <v>0</v>
      </c>
      <c r="E144" s="172">
        <f>(Kalkulation_MS2!$AS$16)/100*detail_MS2!$AB46</f>
        <v>0</v>
      </c>
      <c r="F144" s="172">
        <f>(Kalkulation_MS2!$AS$16)/100*detail_MS2!$AO46</f>
        <v>0</v>
      </c>
      <c r="G144" s="172">
        <f>(Kalkulation_MS2!$AS$16)/100*detail_MS2!$BB46</f>
        <v>0</v>
      </c>
      <c r="H144" s="172">
        <f>(Kalkulation_MS2!$AS$16)/100*detail_MS2!$BO46</f>
        <v>0</v>
      </c>
      <c r="I144" s="172">
        <f>(Kalkulation_MS2!$AS$16)/100*detail_MS2!$CB46</f>
        <v>0</v>
      </c>
      <c r="J144" s="206">
        <f t="shared" si="15"/>
        <v>0</v>
      </c>
    </row>
    <row r="145" spans="1:11" outlineLevel="1">
      <c r="A145" s="88" t="s">
        <v>441</v>
      </c>
      <c r="B145" s="88"/>
      <c r="C145" s="201">
        <f t="shared" ref="C145:J145" si="16">SUM(C105:C144)</f>
        <v>0</v>
      </c>
      <c r="D145" s="201">
        <f t="shared" si="16"/>
        <v>0</v>
      </c>
      <c r="E145" s="201">
        <f t="shared" si="16"/>
        <v>0</v>
      </c>
      <c r="F145" s="201">
        <f t="shared" si="16"/>
        <v>0</v>
      </c>
      <c r="G145" s="201">
        <f t="shared" si="16"/>
        <v>0</v>
      </c>
      <c r="H145" s="201">
        <f t="shared" si="16"/>
        <v>0</v>
      </c>
      <c r="I145" s="201">
        <f t="shared" si="16"/>
        <v>0</v>
      </c>
      <c r="J145" s="79">
        <f t="shared" si="16"/>
        <v>0</v>
      </c>
      <c r="K145" s="172">
        <f>Kalkulation_MS2!AT51*7</f>
        <v>0</v>
      </c>
    </row>
    <row r="146" spans="1:11" outlineLevel="1">
      <c r="A146" s="203" t="s">
        <v>442</v>
      </c>
      <c r="J146" s="205">
        <f t="shared" si="8"/>
        <v>0</v>
      </c>
    </row>
    <row r="147" spans="1:11" outlineLevel="1">
      <c r="A147" s="1">
        <f t="shared" ref="A147:A186" si="17">A63</f>
        <v>0</v>
      </c>
      <c r="C147" s="172">
        <f>(Kalkulation_MS2!$F$22)/100*detail_MS2!B7</f>
        <v>0</v>
      </c>
      <c r="D147" s="172">
        <f>(Kalkulation_MS2!$F$22)/100*detail_MS2!O7</f>
        <v>0</v>
      </c>
      <c r="E147" s="172">
        <f>(Kalkulation_MS2!$F$22)/100*detail_MS2!AB7</f>
        <v>0</v>
      </c>
      <c r="F147" s="172">
        <f>(Kalkulation_MS2!$F$22)/100*detail_MS2!AO7</f>
        <v>0</v>
      </c>
      <c r="G147" s="172">
        <f>(Kalkulation_MS2!$F$22)/100*detail_MS2!BB7</f>
        <v>0</v>
      </c>
      <c r="H147" s="172">
        <f>(Kalkulation_MS2!$F$22)/100*detail_MS2!BO7</f>
        <v>0</v>
      </c>
      <c r="I147" s="172">
        <f>(Kalkulation_MS2!$F$22)/100*detail_MS2!CB7</f>
        <v>0</v>
      </c>
      <c r="J147" s="206">
        <f t="shared" si="8"/>
        <v>0</v>
      </c>
    </row>
    <row r="148" spans="1:11" outlineLevel="1">
      <c r="A148" s="1">
        <f t="shared" si="17"/>
        <v>0</v>
      </c>
      <c r="C148" s="172">
        <f>(Kalkulation_MS2!$G$22)/100*detail_MS2!B8</f>
        <v>0</v>
      </c>
      <c r="D148" s="172">
        <f>(Kalkulation_MS2!$G$22)/100*detail_MS2!O8</f>
        <v>0</v>
      </c>
      <c r="E148" s="172">
        <f>(Kalkulation_MS2!$G$22)/100*detail_MS2!AB8</f>
        <v>0</v>
      </c>
      <c r="F148" s="172">
        <f>(Kalkulation_MS2!$G$22)/100*detail_MS2!AO8</f>
        <v>0</v>
      </c>
      <c r="G148" s="172">
        <f>(Kalkulation_MS2!$G$22)/100*detail_MS2!BB8</f>
        <v>0</v>
      </c>
      <c r="H148" s="172">
        <f>(Kalkulation_MS2!$G$22)/100*detail_MS2!BO8</f>
        <v>0</v>
      </c>
      <c r="I148" s="172">
        <f>(Kalkulation_MS2!$G$22)/100*detail_MS2!CB8</f>
        <v>0</v>
      </c>
      <c r="J148" s="206">
        <f t="shared" si="8"/>
        <v>0</v>
      </c>
    </row>
    <row r="149" spans="1:11" outlineLevel="1">
      <c r="A149" s="249">
        <f t="shared" si="17"/>
        <v>0</v>
      </c>
      <c r="C149" s="172">
        <f>(Kalkulation_MS2!$H$22)/100*detail_MS2!B9</f>
        <v>0</v>
      </c>
      <c r="D149" s="172">
        <f>(Kalkulation_MS2!$H$22)/100*detail_MS2!O9</f>
        <v>0</v>
      </c>
      <c r="E149" s="172">
        <f>(Kalkulation_MS2!$H$22)/100*detail_MS2!AB9</f>
        <v>0</v>
      </c>
      <c r="F149" s="172">
        <f>(Kalkulation_MS2!$H$22)/100*detail_MS2!AO9</f>
        <v>0</v>
      </c>
      <c r="G149" s="172">
        <f>(Kalkulation_MS2!$H$22)/100*detail_MS2!BB9</f>
        <v>0</v>
      </c>
      <c r="H149" s="172">
        <f>(Kalkulation_MS2!$H$22)/100*detail_MS2!BO9</f>
        <v>0</v>
      </c>
      <c r="I149" s="172">
        <f>(Kalkulation_MS2!$H$22)/100*detail_MS2!CB9</f>
        <v>0</v>
      </c>
      <c r="J149" s="206">
        <f t="shared" si="8"/>
        <v>0</v>
      </c>
    </row>
    <row r="150" spans="1:11" outlineLevel="1">
      <c r="A150" s="1">
        <f t="shared" si="17"/>
        <v>0</v>
      </c>
      <c r="C150" s="172">
        <f>(Kalkulation_MS2!$I$22)/100*detail_MS2!B10</f>
        <v>0</v>
      </c>
      <c r="D150" s="172">
        <f>(Kalkulation_MS2!$I$22)/100*detail_MS2!O10</f>
        <v>0</v>
      </c>
      <c r="E150" s="172">
        <f>(Kalkulation_MS2!$I$22)/100*detail_MS2!AB10</f>
        <v>0</v>
      </c>
      <c r="F150" s="172">
        <f>(Kalkulation_MS2!$I$22)/100*detail_MS2!AO10</f>
        <v>0</v>
      </c>
      <c r="G150" s="172">
        <f>(Kalkulation_MS2!$I$22)/100*detail_MS2!BB10</f>
        <v>0</v>
      </c>
      <c r="H150" s="172">
        <f>(Kalkulation_MS2!$I$22)/100*detail_MS2!BO10</f>
        <v>0</v>
      </c>
      <c r="I150" s="172">
        <f>(Kalkulation_MS2!$I$22)/100*detail_MS2!CB10</f>
        <v>0</v>
      </c>
      <c r="J150" s="206">
        <f t="shared" si="8"/>
        <v>0</v>
      </c>
    </row>
    <row r="151" spans="1:11" outlineLevel="1">
      <c r="A151" s="1">
        <f t="shared" si="17"/>
        <v>0</v>
      </c>
      <c r="C151" s="172">
        <f>(Kalkulation_MS2!$J$22)/100*detail_MS2!B11</f>
        <v>0</v>
      </c>
      <c r="D151" s="172">
        <f>(Kalkulation_MS2!$J$22)/100*detail_MS2!O11</f>
        <v>0</v>
      </c>
      <c r="E151" s="172">
        <f>(Kalkulation_MS2!$J$22)/100*detail_MS2!AB11</f>
        <v>0</v>
      </c>
      <c r="F151" s="172">
        <f>(Kalkulation_MS2!$J$22)/100*detail_MS2!AO11</f>
        <v>0</v>
      </c>
      <c r="G151" s="172">
        <f>(Kalkulation_MS2!$J$22)/100*detail_MS2!BB11</f>
        <v>0</v>
      </c>
      <c r="H151" s="172">
        <f>(Kalkulation_MS2!$J$22)/100*detail_MS2!BO11</f>
        <v>0</v>
      </c>
      <c r="I151" s="172">
        <f>(Kalkulation_MS2!$J$22)/100*detail_MS2!CB11</f>
        <v>0</v>
      </c>
      <c r="J151" s="206">
        <f t="shared" si="8"/>
        <v>0</v>
      </c>
    </row>
    <row r="152" spans="1:11" outlineLevel="1">
      <c r="A152" s="1">
        <f t="shared" si="17"/>
        <v>0</v>
      </c>
      <c r="C152" s="172">
        <f>(Kalkulation_MS2!$K$22)/100*detail_MS2!B12</f>
        <v>0</v>
      </c>
      <c r="D152" s="172">
        <f>(Kalkulation_MS2!$K$22)/100*detail_MS2!O12</f>
        <v>0</v>
      </c>
      <c r="E152" s="172">
        <f>(Kalkulation_MS2!$K$22)/100*detail_MS2!AB12</f>
        <v>0</v>
      </c>
      <c r="F152" s="172">
        <f>(Kalkulation_MS2!$K$22)/100*detail_MS2!AO12</f>
        <v>0</v>
      </c>
      <c r="G152" s="172">
        <f>(Kalkulation_MS2!$K$22)/100*detail_MS2!BB12</f>
        <v>0</v>
      </c>
      <c r="H152" s="172">
        <f>(Kalkulation_MS2!$K$22)/100*detail_MS2!BO12</f>
        <v>0</v>
      </c>
      <c r="I152" s="172">
        <f>(Kalkulation_MS2!$K$22)/100*detail_MS2!CB12</f>
        <v>0</v>
      </c>
      <c r="J152" s="206">
        <f t="shared" si="8"/>
        <v>0</v>
      </c>
    </row>
    <row r="153" spans="1:11" outlineLevel="1">
      <c r="A153" s="1">
        <f t="shared" si="17"/>
        <v>0</v>
      </c>
      <c r="C153" s="172">
        <f>(Kalkulation_MS2!$L$22)/100*detail_MS2!B13</f>
        <v>0</v>
      </c>
      <c r="D153" s="172">
        <f>(Kalkulation_MS2!$L$22)/100*detail_MS2!O13</f>
        <v>0</v>
      </c>
      <c r="E153" s="172">
        <f>(Kalkulation_MS2!$L$22)/100*detail_MS2!AB13</f>
        <v>0</v>
      </c>
      <c r="F153" s="172">
        <f>(Kalkulation_MS2!$L$22)/100*detail_MS2!AO13</f>
        <v>0</v>
      </c>
      <c r="G153" s="172">
        <f>(Kalkulation_MS2!$L$22)/100*detail_MS2!BB13</f>
        <v>0</v>
      </c>
      <c r="H153" s="172">
        <f>(Kalkulation_MS2!$L$22)/100*detail_MS2!BO13</f>
        <v>0</v>
      </c>
      <c r="I153" s="172">
        <f>(Kalkulation_MS2!$L$22)/100*detail_MS2!CB13</f>
        <v>0</v>
      </c>
      <c r="J153" s="206">
        <f t="shared" si="8"/>
        <v>0</v>
      </c>
    </row>
    <row r="154" spans="1:11" outlineLevel="1">
      <c r="A154" s="1">
        <f t="shared" si="17"/>
        <v>0</v>
      </c>
      <c r="C154" s="172">
        <f>(Kalkulation_MS2!$M$22)/100*detail_MS2!B14</f>
        <v>0</v>
      </c>
      <c r="D154" s="172">
        <f>(Kalkulation_MS2!$M$22)/100*detail_MS2!O14</f>
        <v>0</v>
      </c>
      <c r="E154" s="172">
        <f>(Kalkulation_MS2!$M$22)/100*detail_MS2!AB14</f>
        <v>0</v>
      </c>
      <c r="F154" s="172">
        <f>(Kalkulation_MS2!$M$22)/100*detail_MS2!AO14</f>
        <v>0</v>
      </c>
      <c r="G154" s="172">
        <f>(Kalkulation_MS2!$M$22)/100*detail_MS2!BB14</f>
        <v>0</v>
      </c>
      <c r="H154" s="172">
        <f>(Kalkulation_MS2!$M$22)/100*detail_MS2!BO14</f>
        <v>0</v>
      </c>
      <c r="I154" s="172">
        <f>(Kalkulation_MS2!$M$22)/100*detail_MS2!CB14</f>
        <v>0</v>
      </c>
      <c r="J154" s="206">
        <f t="shared" si="8"/>
        <v>0</v>
      </c>
    </row>
    <row r="155" spans="1:11" outlineLevel="1">
      <c r="A155" s="1">
        <f t="shared" si="17"/>
        <v>0</v>
      </c>
      <c r="C155" s="172">
        <f>(Kalkulation_MS2!$N$22)/100*detail_MS2!B15</f>
        <v>0</v>
      </c>
      <c r="D155" s="172">
        <f>(Kalkulation_MS2!$N$22)/100*detail_MS2!O15</f>
        <v>0</v>
      </c>
      <c r="E155" s="172">
        <f>(Kalkulation_MS2!$N$22)/100*detail_MS2!AB15</f>
        <v>0</v>
      </c>
      <c r="F155" s="172">
        <f>(Kalkulation_MS2!$N$22)/100*detail_MS2!AO15</f>
        <v>0</v>
      </c>
      <c r="G155" s="172">
        <f>(Kalkulation_MS2!$N$22)/100*detail_MS2!BB15</f>
        <v>0</v>
      </c>
      <c r="H155" s="172">
        <f>(Kalkulation_MS2!$N$22)/100*detail_MS2!BO15</f>
        <v>0</v>
      </c>
      <c r="I155" s="172">
        <f>(Kalkulation_MS2!$N$22)/100*detail_MS2!CB15</f>
        <v>0</v>
      </c>
      <c r="J155" s="206">
        <f t="shared" si="8"/>
        <v>0</v>
      </c>
    </row>
    <row r="156" spans="1:11" outlineLevel="1">
      <c r="A156" s="1">
        <f t="shared" si="17"/>
        <v>0</v>
      </c>
      <c r="C156" s="172">
        <f>(Kalkulation_MS2!$O$22)/100*detail_MS2!B16</f>
        <v>0</v>
      </c>
      <c r="D156" s="172">
        <f>(Kalkulation_MS2!$O$22)/100*detail_MS2!O16</f>
        <v>0</v>
      </c>
      <c r="E156" s="172">
        <f>(Kalkulation_MS2!$O$22)/100*detail_MS2!AB16</f>
        <v>0</v>
      </c>
      <c r="F156" s="172">
        <f>(Kalkulation_MS2!$O$22)/100*detail_MS2!AO16</f>
        <v>0</v>
      </c>
      <c r="G156" s="172">
        <f>(Kalkulation_MS2!$O$22)/100*detail_MS2!BB16</f>
        <v>0</v>
      </c>
      <c r="H156" s="172">
        <f>(Kalkulation_MS2!$O$22)/100*detail_MS2!BO16</f>
        <v>0</v>
      </c>
      <c r="I156" s="172">
        <f>(Kalkulation_MS2!$O$22)/100*detail_MS2!CB16</f>
        <v>0</v>
      </c>
      <c r="J156" s="206">
        <f t="shared" si="8"/>
        <v>0</v>
      </c>
    </row>
    <row r="157" spans="1:11" outlineLevel="1">
      <c r="A157" s="1">
        <f t="shared" si="17"/>
        <v>0</v>
      </c>
      <c r="C157" s="172">
        <f>(Kalkulation_MS2!$P$22)/100*detail_MS2!B17</f>
        <v>0</v>
      </c>
      <c r="D157" s="172">
        <f>(Kalkulation_MS2!$P$22)/100*detail_MS2!O17</f>
        <v>0</v>
      </c>
      <c r="E157" s="172">
        <f>(Kalkulation_MS2!$P$22)/100*detail_MS2!AB17</f>
        <v>0</v>
      </c>
      <c r="F157" s="172">
        <f>(Kalkulation_MS2!$P$22)/100*detail_MS2!AO17</f>
        <v>0</v>
      </c>
      <c r="G157" s="172">
        <f>(Kalkulation_MS2!$P$22)/100*detail_MS2!BB17</f>
        <v>0</v>
      </c>
      <c r="H157" s="172">
        <f>(Kalkulation_MS2!$P$22)/100*detail_MS2!BO17</f>
        <v>0</v>
      </c>
      <c r="I157" s="172">
        <f>(Kalkulation_MS2!$P$22)/100*detail_MS2!CB17</f>
        <v>0</v>
      </c>
      <c r="J157" s="206">
        <f t="shared" ref="J157:J186" si="18">SUM(C157:I157)</f>
        <v>0</v>
      </c>
    </row>
    <row r="158" spans="1:11" outlineLevel="1">
      <c r="A158" s="1">
        <f t="shared" si="17"/>
        <v>0</v>
      </c>
      <c r="C158" s="172">
        <f>(Kalkulation_MS2!$Q$22)/100*detail_MS2!B18</f>
        <v>0</v>
      </c>
      <c r="D158" s="172">
        <f>(Kalkulation_MS2!$Q$22)/100*detail_MS2!O18</f>
        <v>0</v>
      </c>
      <c r="E158" s="172">
        <f>(Kalkulation_MS2!$Q$22)/100*detail_MS2!AB18</f>
        <v>0</v>
      </c>
      <c r="F158" s="172">
        <f>(Kalkulation_MS2!$Q$22)/100*detail_MS2!AO18</f>
        <v>0</v>
      </c>
      <c r="G158" s="172">
        <f>(Kalkulation_MS2!$Q$22)/100*detail_MS2!BB18</f>
        <v>0</v>
      </c>
      <c r="H158" s="172">
        <f>(Kalkulation_MS2!$Q$22)/100*detail_MS2!BO18</f>
        <v>0</v>
      </c>
      <c r="I158" s="172">
        <f>(Kalkulation_MS2!$Q$22)/100*detail_MS2!CB18</f>
        <v>0</v>
      </c>
      <c r="J158" s="206">
        <f t="shared" si="18"/>
        <v>0</v>
      </c>
    </row>
    <row r="159" spans="1:11" outlineLevel="1">
      <c r="A159" s="1">
        <f t="shared" si="17"/>
        <v>0</v>
      </c>
      <c r="C159" s="172">
        <f>(Kalkulation_MS2!$R$22)/100*detail_MS2!B19</f>
        <v>0</v>
      </c>
      <c r="D159" s="172">
        <f>(Kalkulation_MS2!$R$22)/100*detail_MS2!O19</f>
        <v>0</v>
      </c>
      <c r="E159" s="172">
        <f>(Kalkulation_MS2!$R$22)/100*detail_MS2!AB19</f>
        <v>0</v>
      </c>
      <c r="F159" s="172">
        <f>(Kalkulation_MS2!$R$22)/100*detail_MS2!AO19</f>
        <v>0</v>
      </c>
      <c r="G159" s="172">
        <f>(Kalkulation_MS2!$R$22)/100*detail_MS2!BB19</f>
        <v>0</v>
      </c>
      <c r="H159" s="172">
        <f>(Kalkulation_MS2!$R$22)/100*detail_MS2!BO19</f>
        <v>0</v>
      </c>
      <c r="I159" s="172">
        <f>(Kalkulation_MS2!$R$22)/100*detail_MS2!CB19</f>
        <v>0</v>
      </c>
      <c r="J159" s="206">
        <f t="shared" si="18"/>
        <v>0</v>
      </c>
    </row>
    <row r="160" spans="1:11" outlineLevel="1">
      <c r="A160" s="1">
        <f t="shared" si="17"/>
        <v>0</v>
      </c>
      <c r="C160" s="172">
        <f>(Kalkulation_MS2!$S$22)/100*detail_MS2!$B20</f>
        <v>0</v>
      </c>
      <c r="D160" s="172">
        <f>(Kalkulation_MS2!$S$22)/100*detail_MS2!$O20</f>
        <v>0</v>
      </c>
      <c r="E160" s="172">
        <f>(Kalkulation_MS2!$S$22)/100*detail_MS2!$AB20</f>
        <v>0</v>
      </c>
      <c r="F160" s="172">
        <f>(Kalkulation_MS2!$S$22)/100*detail_MS2!$AO20</f>
        <v>0</v>
      </c>
      <c r="G160" s="172">
        <f>(Kalkulation_MS2!$S$22)/100*detail_MS2!$BB20</f>
        <v>0</v>
      </c>
      <c r="H160" s="172">
        <f>(Kalkulation_MS2!$S$22)/100*detail_MS2!$BO20</f>
        <v>0</v>
      </c>
      <c r="I160" s="172">
        <f>(Kalkulation_MS2!$S$22)/100*detail_MS2!$CB20</f>
        <v>0</v>
      </c>
      <c r="J160" s="206">
        <f t="shared" si="18"/>
        <v>0</v>
      </c>
    </row>
    <row r="161" spans="1:10" outlineLevel="1">
      <c r="A161" s="1">
        <f t="shared" si="17"/>
        <v>0</v>
      </c>
      <c r="C161" s="172">
        <f>(Kalkulation_MS2!$T$22)/100*detail_MS2!$B21</f>
        <v>0</v>
      </c>
      <c r="D161" s="172">
        <f>(Kalkulation_MS2!$T$22)/100*detail_MS2!$O21</f>
        <v>0</v>
      </c>
      <c r="E161" s="172">
        <f>(Kalkulation_MS2!$T$22)/100*detail_MS2!$AB21</f>
        <v>0</v>
      </c>
      <c r="F161" s="172">
        <f>(Kalkulation_MS2!$T$22)/100*detail_MS2!$AO21</f>
        <v>0</v>
      </c>
      <c r="G161" s="172">
        <f>(Kalkulation_MS2!$T$22)/100*detail_MS2!$BB21</f>
        <v>0</v>
      </c>
      <c r="H161" s="172">
        <f>(Kalkulation_MS2!$T$22)/100*detail_MS2!$BO21</f>
        <v>0</v>
      </c>
      <c r="I161" s="172">
        <f>(Kalkulation_MS2!$T$22)/100*detail_MS2!$CB21</f>
        <v>0</v>
      </c>
      <c r="J161" s="206">
        <f t="shared" si="18"/>
        <v>0</v>
      </c>
    </row>
    <row r="162" spans="1:10" outlineLevel="1">
      <c r="A162" s="1">
        <f t="shared" si="17"/>
        <v>0</v>
      </c>
      <c r="C162" s="172">
        <f>(Kalkulation_MS2!$U$22)/100*detail_MS2!$B22</f>
        <v>0</v>
      </c>
      <c r="D162" s="172">
        <f>(Kalkulation_MS2!$U$22)/100*detail_MS2!$O22</f>
        <v>0</v>
      </c>
      <c r="E162" s="172">
        <f>(Kalkulation_MS2!$U$22)/100*detail_MS2!$AB22</f>
        <v>0</v>
      </c>
      <c r="F162" s="172">
        <f>(Kalkulation_MS2!$U$22)/100*detail_MS2!$AO22</f>
        <v>0</v>
      </c>
      <c r="G162" s="172">
        <f>(Kalkulation_MS2!$U$22)/100*detail_MS2!$BB22</f>
        <v>0</v>
      </c>
      <c r="H162" s="172">
        <f>(Kalkulation_MS2!$U$22)/100*detail_MS2!$BO22</f>
        <v>0</v>
      </c>
      <c r="I162" s="172">
        <f>(Kalkulation_MS2!$U$22)/100*detail_MS2!$CB22</f>
        <v>0</v>
      </c>
      <c r="J162" s="206">
        <f t="shared" si="18"/>
        <v>0</v>
      </c>
    </row>
    <row r="163" spans="1:10" outlineLevel="1">
      <c r="A163" s="1">
        <f t="shared" si="17"/>
        <v>0</v>
      </c>
      <c r="C163" s="172">
        <f>(Kalkulation_MS2!$V$22)/100*detail_MS2!$B23</f>
        <v>0</v>
      </c>
      <c r="D163" s="172">
        <f>(Kalkulation_MS2!$V$22)/100*detail_MS2!$O23</f>
        <v>0</v>
      </c>
      <c r="E163" s="172">
        <f>(Kalkulation_MS2!$V$22)/100*detail_MS2!$AB23</f>
        <v>0</v>
      </c>
      <c r="F163" s="172">
        <f>(Kalkulation_MS2!$V$22)/100*detail_MS2!$AO23</f>
        <v>0</v>
      </c>
      <c r="G163" s="172">
        <f>(Kalkulation_MS2!$V$22)/100*detail_MS2!$BB23</f>
        <v>0</v>
      </c>
      <c r="H163" s="172">
        <f>(Kalkulation_MS2!$V$22)/100*detail_MS2!$BO23</f>
        <v>0</v>
      </c>
      <c r="I163" s="172">
        <f>(Kalkulation_MS2!$V$22)/100*detail_MS2!$CB23</f>
        <v>0</v>
      </c>
      <c r="J163" s="206">
        <f t="shared" si="18"/>
        <v>0</v>
      </c>
    </row>
    <row r="164" spans="1:10" outlineLevel="1">
      <c r="A164" s="1">
        <f t="shared" si="17"/>
        <v>0</v>
      </c>
      <c r="C164" s="172">
        <f>(Kalkulation_MS2!$W$22)/100*detail_MS2!$B24</f>
        <v>0</v>
      </c>
      <c r="D164" s="172">
        <f>(Kalkulation_MS2!$W$22)/100*detail_MS2!$O24</f>
        <v>0</v>
      </c>
      <c r="E164" s="172">
        <f>(Kalkulation_MS2!$W$22)/100*detail_MS2!$AB24</f>
        <v>0</v>
      </c>
      <c r="F164" s="172">
        <f>(Kalkulation_MS2!$W$22)/100*detail_MS2!$AO24</f>
        <v>0</v>
      </c>
      <c r="G164" s="172">
        <f>(Kalkulation_MS2!$W$22)/100*detail_MS2!$BB24</f>
        <v>0</v>
      </c>
      <c r="H164" s="172">
        <f>(Kalkulation_MS2!$W$22)/100*detail_MS2!$BO24</f>
        <v>0</v>
      </c>
      <c r="I164" s="172">
        <f>(Kalkulation_MS2!$W$22)/100*detail_MS2!$CB24</f>
        <v>0</v>
      </c>
      <c r="J164" s="206">
        <f t="shared" si="18"/>
        <v>0</v>
      </c>
    </row>
    <row r="165" spans="1:10" outlineLevel="1">
      <c r="A165" s="1">
        <f t="shared" si="17"/>
        <v>0</v>
      </c>
      <c r="C165" s="172">
        <f>(Kalkulation_MS2!$X$22)/100*detail_MS2!$B25</f>
        <v>0</v>
      </c>
      <c r="D165" s="172">
        <f>(Kalkulation_MS2!$X$22)/100*detail_MS2!$O25</f>
        <v>0</v>
      </c>
      <c r="E165" s="172">
        <f>(Kalkulation_MS2!$X$22)/100*detail_MS2!$AB25</f>
        <v>0</v>
      </c>
      <c r="F165" s="172">
        <f>(Kalkulation_MS2!$X$22)/100*detail_MS2!$AO25</f>
        <v>0</v>
      </c>
      <c r="G165" s="172">
        <f>(Kalkulation_MS2!$X$22)/100*detail_MS2!$BB25</f>
        <v>0</v>
      </c>
      <c r="H165" s="172">
        <f>(Kalkulation_MS2!$X$22)/100*detail_MS2!$BO25</f>
        <v>0</v>
      </c>
      <c r="I165" s="172">
        <f>(Kalkulation_MS2!$X$22)/100*detail_MS2!$CB25</f>
        <v>0</v>
      </c>
      <c r="J165" s="206">
        <f t="shared" si="18"/>
        <v>0</v>
      </c>
    </row>
    <row r="166" spans="1:10" outlineLevel="1">
      <c r="A166" s="1">
        <f t="shared" si="17"/>
        <v>0</v>
      </c>
      <c r="C166" s="172">
        <f>(Kalkulation_MS2!$Y$22)/100*detail_MS2!$B26</f>
        <v>0</v>
      </c>
      <c r="D166" s="172">
        <f>(Kalkulation_MS2!$Y$22)/100*detail_MS2!$O26</f>
        <v>0</v>
      </c>
      <c r="E166" s="172">
        <f>(Kalkulation_MS2!$Y$22)/100*detail_MS2!$AB26</f>
        <v>0</v>
      </c>
      <c r="F166" s="172">
        <f>(Kalkulation_MS2!$Y$22)/100*detail_MS2!$AO26</f>
        <v>0</v>
      </c>
      <c r="G166" s="172">
        <f>(Kalkulation_MS2!$Y$22)/100*detail_MS2!$BB26</f>
        <v>0</v>
      </c>
      <c r="H166" s="172">
        <f>(Kalkulation_MS2!$Y$22)/100*detail_MS2!$BO26</f>
        <v>0</v>
      </c>
      <c r="I166" s="172">
        <f>(Kalkulation_MS2!$Y$22)/100*detail_MS2!$CB26</f>
        <v>0</v>
      </c>
      <c r="J166" s="206">
        <f t="shared" si="18"/>
        <v>0</v>
      </c>
    </row>
    <row r="167" spans="1:10" outlineLevel="1">
      <c r="A167" s="1">
        <f t="shared" si="17"/>
        <v>0</v>
      </c>
      <c r="C167" s="172">
        <f>(Kalkulation_MS2!$Z$22)/100*detail_MS2!$B27</f>
        <v>0</v>
      </c>
      <c r="D167" s="172">
        <f>(Kalkulation_MS2!$Z$22)/100*detail_MS2!$O27</f>
        <v>0</v>
      </c>
      <c r="E167" s="172">
        <f>(Kalkulation_MS2!$Z$22)/100*detail_MS2!$AB27</f>
        <v>0</v>
      </c>
      <c r="F167" s="172">
        <f>(Kalkulation_MS2!$Z$22)/100*detail_MS2!$AO27</f>
        <v>0</v>
      </c>
      <c r="G167" s="172">
        <f>(Kalkulation_MS2!$Z$22)/100*detail_MS2!$BB27</f>
        <v>0</v>
      </c>
      <c r="H167" s="172">
        <f>(Kalkulation_MS2!$Z$22)/100*detail_MS2!$BO27</f>
        <v>0</v>
      </c>
      <c r="I167" s="172">
        <f>(Kalkulation_MS2!$Z$22)/100*detail_MS2!$CB27</f>
        <v>0</v>
      </c>
      <c r="J167" s="206">
        <f t="shared" si="18"/>
        <v>0</v>
      </c>
    </row>
    <row r="168" spans="1:10" outlineLevel="1">
      <c r="A168" s="1">
        <f t="shared" si="17"/>
        <v>0</v>
      </c>
      <c r="C168" s="172">
        <f>(Kalkulation_MS2!$AA$22)/100*detail_MS2!$B28</f>
        <v>0</v>
      </c>
      <c r="D168" s="172">
        <f>(Kalkulation_MS2!$AA$22)/100*detail_MS2!$O28</f>
        <v>0</v>
      </c>
      <c r="E168" s="172">
        <f>(Kalkulation_MS2!$AA$22)/100*detail_MS2!$AB28</f>
        <v>0</v>
      </c>
      <c r="F168" s="172">
        <f>(Kalkulation_MS2!$AA$22)/100*detail_MS2!$AO28</f>
        <v>0</v>
      </c>
      <c r="G168" s="172">
        <f>(Kalkulation_MS2!$AA$22)/100*detail_MS2!$BB28</f>
        <v>0</v>
      </c>
      <c r="H168" s="172">
        <f>(Kalkulation_MS2!$AA$22)/100*detail_MS2!$BO28</f>
        <v>0</v>
      </c>
      <c r="I168" s="172">
        <f>(Kalkulation_MS2!$AA$22)/100*detail_MS2!$CB28</f>
        <v>0</v>
      </c>
      <c r="J168" s="206">
        <f t="shared" si="18"/>
        <v>0</v>
      </c>
    </row>
    <row r="169" spans="1:10" outlineLevel="1">
      <c r="A169" s="1">
        <f t="shared" si="17"/>
        <v>0</v>
      </c>
      <c r="C169" s="172">
        <f>(Kalkulation_MS2!$AB$22)/100*detail_MS2!$B29</f>
        <v>0</v>
      </c>
      <c r="D169" s="172">
        <f>(Kalkulation_MS2!$AB$22)/100*detail_MS2!$O29</f>
        <v>0</v>
      </c>
      <c r="E169" s="172">
        <f>(Kalkulation_MS2!$AB$22)/100*detail_MS2!$AB29</f>
        <v>0</v>
      </c>
      <c r="F169" s="172">
        <f>(Kalkulation_MS2!$AB$22)/100*detail_MS2!$AO29</f>
        <v>0</v>
      </c>
      <c r="G169" s="172">
        <f>(Kalkulation_MS2!$AB$22)/100*detail_MS2!$BB29</f>
        <v>0</v>
      </c>
      <c r="H169" s="172">
        <f>(Kalkulation_MS2!$AB$22)/100*detail_MS2!$BO29</f>
        <v>0</v>
      </c>
      <c r="I169" s="172">
        <f>(Kalkulation_MS2!$AB$22)/100*detail_MS2!$CB29</f>
        <v>0</v>
      </c>
      <c r="J169" s="206">
        <f t="shared" si="18"/>
        <v>0</v>
      </c>
    </row>
    <row r="170" spans="1:10" outlineLevel="1">
      <c r="A170" s="1">
        <f t="shared" si="17"/>
        <v>0</v>
      </c>
      <c r="C170" s="172">
        <f>(Kalkulation_MS2!$AC$22)/100*detail_MS2!$B30</f>
        <v>0</v>
      </c>
      <c r="D170" s="172">
        <f>(Kalkulation_MS2!$AC$22)/100*detail_MS2!$O30</f>
        <v>0</v>
      </c>
      <c r="E170" s="172">
        <f>(Kalkulation_MS2!$AC$22)/100*detail_MS2!$AB30</f>
        <v>0</v>
      </c>
      <c r="F170" s="172">
        <f>(Kalkulation_MS2!$AC$22)/100*detail_MS2!$AO30</f>
        <v>0</v>
      </c>
      <c r="G170" s="172">
        <f>(Kalkulation_MS2!$AC$22)/100*detail_MS2!$BB30</f>
        <v>0</v>
      </c>
      <c r="H170" s="172">
        <f>(Kalkulation_MS2!$AC$22)/100*detail_MS2!$BO30</f>
        <v>0</v>
      </c>
      <c r="I170" s="172">
        <f>(Kalkulation_MS2!$AC$22)/100*detail_MS2!$CB30</f>
        <v>0</v>
      </c>
      <c r="J170" s="206">
        <f t="shared" si="18"/>
        <v>0</v>
      </c>
    </row>
    <row r="171" spans="1:10" outlineLevel="1">
      <c r="A171" s="1">
        <f t="shared" si="17"/>
        <v>0</v>
      </c>
      <c r="C171" s="172">
        <f>(Kalkulation_MS2!$AD$22)/100*detail_MS2!$B31</f>
        <v>0</v>
      </c>
      <c r="D171" s="172">
        <f>(Kalkulation_MS2!$AD$22)/100*detail_MS2!$O31</f>
        <v>0</v>
      </c>
      <c r="E171" s="172">
        <f>(Kalkulation_MS2!$AD$22)/100*detail_MS2!$AB31</f>
        <v>0</v>
      </c>
      <c r="F171" s="172">
        <f>(Kalkulation_MS2!$AD$22)/100*detail_MS2!$AO31</f>
        <v>0</v>
      </c>
      <c r="G171" s="172">
        <f>(Kalkulation_MS2!$AD$22)/100*detail_MS2!$BB31</f>
        <v>0</v>
      </c>
      <c r="H171" s="172">
        <f>(Kalkulation_MS2!$AD$22)/100*detail_MS2!$BO31</f>
        <v>0</v>
      </c>
      <c r="I171" s="172">
        <f>(Kalkulation_MS2!$AD$22)/100*detail_MS2!$CB31</f>
        <v>0</v>
      </c>
      <c r="J171" s="206">
        <f t="shared" si="18"/>
        <v>0</v>
      </c>
    </row>
    <row r="172" spans="1:10" outlineLevel="1">
      <c r="A172" s="1">
        <f t="shared" si="17"/>
        <v>0</v>
      </c>
      <c r="C172" s="172">
        <f>(Kalkulation_MS2!$AE$22)/100*detail_MS2!$B32</f>
        <v>0</v>
      </c>
      <c r="D172" s="172">
        <f>(Kalkulation_MS2!$AE$22)/100*detail_MS2!$O32</f>
        <v>0</v>
      </c>
      <c r="E172" s="172">
        <f>(Kalkulation_MS2!$AE$22)/100*detail_MS2!$AB32</f>
        <v>0</v>
      </c>
      <c r="F172" s="172">
        <f>(Kalkulation_MS2!$AE$22)/100*detail_MS2!$AO32</f>
        <v>0</v>
      </c>
      <c r="G172" s="172">
        <f>(Kalkulation_MS2!$AE$22)/100*detail_MS2!$BB32</f>
        <v>0</v>
      </c>
      <c r="H172" s="172">
        <f>(Kalkulation_MS2!$AE$22)/100*detail_MS2!$BO32</f>
        <v>0</v>
      </c>
      <c r="I172" s="172">
        <f>(Kalkulation_MS2!$AE$22)/100*detail_MS2!$CB32</f>
        <v>0</v>
      </c>
      <c r="J172" s="206">
        <f t="shared" si="18"/>
        <v>0</v>
      </c>
    </row>
    <row r="173" spans="1:10" outlineLevel="1">
      <c r="A173" s="1">
        <f t="shared" si="17"/>
        <v>0</v>
      </c>
      <c r="C173" s="172">
        <f>(Kalkulation_MS2!$AF$22)/100*detail_MS2!$B33</f>
        <v>0</v>
      </c>
      <c r="D173" s="172">
        <f>(Kalkulation_MS2!$AF$22)/100*detail_MS2!$O33</f>
        <v>0</v>
      </c>
      <c r="E173" s="172">
        <f>(Kalkulation_MS2!$AF$22)/100*detail_MS2!$AB33</f>
        <v>0</v>
      </c>
      <c r="F173" s="172">
        <f>(Kalkulation_MS2!$AF$22)/100*detail_MS2!$AO33</f>
        <v>0</v>
      </c>
      <c r="G173" s="172">
        <f>(Kalkulation_MS2!$AF$22)/100*detail_MS2!$BB33</f>
        <v>0</v>
      </c>
      <c r="H173" s="172">
        <f>(Kalkulation_MS2!$AF$22)/100*detail_MS2!$BO33</f>
        <v>0</v>
      </c>
      <c r="I173" s="172">
        <f>(Kalkulation_MS2!$AF$22)/100*detail_MS2!$CB33</f>
        <v>0</v>
      </c>
      <c r="J173" s="206">
        <f t="shared" si="18"/>
        <v>0</v>
      </c>
    </row>
    <row r="174" spans="1:10" outlineLevel="1">
      <c r="A174" s="1">
        <f t="shared" si="17"/>
        <v>0</v>
      </c>
      <c r="C174" s="172">
        <f>(Kalkulation_MS2!$AG$22)/100*detail_MS2!$B34</f>
        <v>0</v>
      </c>
      <c r="D174" s="172">
        <f>(Kalkulation_MS2!$AG$22)/100*detail_MS2!$O34</f>
        <v>0</v>
      </c>
      <c r="E174" s="172">
        <f>(Kalkulation_MS2!$AG$22)/100*detail_MS2!$AB34</f>
        <v>0</v>
      </c>
      <c r="F174" s="172">
        <f>(Kalkulation_MS2!$AG$22)/100*detail_MS2!$AO34</f>
        <v>0</v>
      </c>
      <c r="G174" s="172">
        <f>(Kalkulation_MS2!$AG$22)/100*detail_MS2!$BB34</f>
        <v>0</v>
      </c>
      <c r="H174" s="172">
        <f>(Kalkulation_MS2!$AG$22)/100*detail_MS2!$BO34</f>
        <v>0</v>
      </c>
      <c r="I174" s="172">
        <f>(Kalkulation_MS2!$AG$22)/100*detail_MS2!$CB34</f>
        <v>0</v>
      </c>
      <c r="J174" s="206">
        <f t="shared" si="18"/>
        <v>0</v>
      </c>
    </row>
    <row r="175" spans="1:10" outlineLevel="1">
      <c r="A175" s="1">
        <f t="shared" si="17"/>
        <v>0</v>
      </c>
      <c r="C175" s="172">
        <f>(Kalkulation_MS2!$AH$22)/100*detail_MS2!$B35</f>
        <v>0</v>
      </c>
      <c r="D175" s="172">
        <f>(Kalkulation_MS2!$AH$22)/100*detail_MS2!$O35</f>
        <v>0</v>
      </c>
      <c r="E175" s="172">
        <f>(Kalkulation_MS2!$AH$22)/100*detail_MS2!$AB35</f>
        <v>0</v>
      </c>
      <c r="F175" s="172">
        <f>(Kalkulation_MS2!$AH$22)/100*detail_MS2!$AO35</f>
        <v>0</v>
      </c>
      <c r="G175" s="172">
        <f>(Kalkulation_MS2!$AH$22)/100*detail_MS2!$BB35</f>
        <v>0</v>
      </c>
      <c r="H175" s="172">
        <f>(Kalkulation_MS2!$AH$22)/100*detail_MS2!$BO35</f>
        <v>0</v>
      </c>
      <c r="I175" s="172">
        <f>(Kalkulation_MS2!$AH$22)/100*detail_MS2!$CB35</f>
        <v>0</v>
      </c>
      <c r="J175" s="206">
        <f t="shared" si="18"/>
        <v>0</v>
      </c>
    </row>
    <row r="176" spans="1:10" outlineLevel="1">
      <c r="A176" s="1">
        <f t="shared" si="17"/>
        <v>0</v>
      </c>
      <c r="C176" s="172">
        <f>(Kalkulation_MS2!$AI$22)/100*detail_MS2!$B36</f>
        <v>0</v>
      </c>
      <c r="D176" s="172">
        <f>(Kalkulation_MS2!$AI$22)/100*detail_MS2!$O36</f>
        <v>0</v>
      </c>
      <c r="E176" s="172">
        <f>(Kalkulation_MS2!$AI$22)/100*detail_MS2!$AB36</f>
        <v>0</v>
      </c>
      <c r="F176" s="172">
        <f>(Kalkulation_MS2!$AI$22)/100*detail_MS2!$AO36</f>
        <v>0</v>
      </c>
      <c r="G176" s="172">
        <f>(Kalkulation_MS2!$AI$22)/100*detail_MS2!$BB36</f>
        <v>0</v>
      </c>
      <c r="H176" s="172">
        <f>(Kalkulation_MS2!$AI$22)/100*detail_MS2!$BO36</f>
        <v>0</v>
      </c>
      <c r="I176" s="172">
        <f>(Kalkulation_MS2!$AI$22)/100*detail_MS2!$CB36</f>
        <v>0</v>
      </c>
      <c r="J176" s="206">
        <f t="shared" si="18"/>
        <v>0</v>
      </c>
    </row>
    <row r="177" spans="1:11" outlineLevel="1">
      <c r="A177" s="1">
        <f t="shared" si="17"/>
        <v>0</v>
      </c>
      <c r="C177" s="172">
        <f>(Kalkulation_MS2!$AJ$22)/100*detail_MS2!$B37</f>
        <v>0</v>
      </c>
      <c r="D177" s="172">
        <f>(Kalkulation_MS2!$AJ$22)/100*detail_MS2!$O37</f>
        <v>0</v>
      </c>
      <c r="E177" s="172">
        <f>(Kalkulation_MS2!$AJ$22)/100*detail_MS2!$AB37</f>
        <v>0</v>
      </c>
      <c r="F177" s="172">
        <f>(Kalkulation_MS2!$AJ$22)/100*detail_MS2!$AO37</f>
        <v>0</v>
      </c>
      <c r="G177" s="172">
        <f>(Kalkulation_MS2!$AJ$22)/100*detail_MS2!$BB37</f>
        <v>0</v>
      </c>
      <c r="H177" s="172">
        <f>(Kalkulation_MS2!$AJ$22)/100*detail_MS2!$BO37</f>
        <v>0</v>
      </c>
      <c r="I177" s="172">
        <f>(Kalkulation_MS2!$AJ$22)/100*detail_MS2!$CB37</f>
        <v>0</v>
      </c>
      <c r="J177" s="206">
        <f t="shared" si="18"/>
        <v>0</v>
      </c>
    </row>
    <row r="178" spans="1:11" outlineLevel="1">
      <c r="A178" s="1">
        <f t="shared" si="17"/>
        <v>0</v>
      </c>
      <c r="C178" s="172">
        <f>(Kalkulation_MS2!$AK$22)/100*detail_MS2!$B38</f>
        <v>0</v>
      </c>
      <c r="D178" s="172">
        <f>(Kalkulation_MS2!$AK$22)/100*detail_MS2!$O38</f>
        <v>0</v>
      </c>
      <c r="E178" s="172">
        <f>(Kalkulation_MS2!$AK$22)/100*detail_MS2!$AB38</f>
        <v>0</v>
      </c>
      <c r="F178" s="172">
        <f>(Kalkulation_MS2!$AK$22)/100*detail_MS2!$AO38</f>
        <v>0</v>
      </c>
      <c r="G178" s="172">
        <f>(Kalkulation_MS2!$AK$22)/100*detail_MS2!$BB38</f>
        <v>0</v>
      </c>
      <c r="H178" s="172">
        <f>(Kalkulation_MS2!$AK$22)/100*detail_MS2!$BO38</f>
        <v>0</v>
      </c>
      <c r="I178" s="172">
        <f>(Kalkulation_MS2!$AK$22)/100*detail_MS2!$CB38</f>
        <v>0</v>
      </c>
      <c r="J178" s="206">
        <f t="shared" si="18"/>
        <v>0</v>
      </c>
    </row>
    <row r="179" spans="1:11" outlineLevel="1">
      <c r="A179" s="1">
        <f t="shared" si="17"/>
        <v>0</v>
      </c>
      <c r="C179" s="172">
        <f>(Kalkulation_MS2!$AL$22)/100*detail_MS2!$B39</f>
        <v>0</v>
      </c>
      <c r="D179" s="172">
        <f>(Kalkulation_MS2!$AL$22)/100*detail_MS2!$O39</f>
        <v>0</v>
      </c>
      <c r="E179" s="172">
        <f>(Kalkulation_MS2!$AL$22)/100*detail_MS2!$AB39</f>
        <v>0</v>
      </c>
      <c r="F179" s="172">
        <f>(Kalkulation_MS2!$AL$22)/100*detail_MS2!$AO39</f>
        <v>0</v>
      </c>
      <c r="G179" s="172">
        <f>(Kalkulation_MS2!$AL$22)/100*detail_MS2!$BB39</f>
        <v>0</v>
      </c>
      <c r="H179" s="172">
        <f>(Kalkulation_MS2!$AL$22)/100*detail_MS2!$BO39</f>
        <v>0</v>
      </c>
      <c r="I179" s="172">
        <f>(Kalkulation_MS2!$AL$22)/100*detail_MS2!$CB39</f>
        <v>0</v>
      </c>
      <c r="J179" s="206">
        <f t="shared" si="18"/>
        <v>0</v>
      </c>
    </row>
    <row r="180" spans="1:11" outlineLevel="1">
      <c r="A180" s="1">
        <f t="shared" si="17"/>
        <v>0</v>
      </c>
      <c r="C180" s="172">
        <f>(Kalkulation_MS2!$AM$22)/100*detail_MS2!$B40</f>
        <v>0</v>
      </c>
      <c r="D180" s="172">
        <f>(Kalkulation_MS2!$AM$22)/100*detail_MS2!$O40</f>
        <v>0</v>
      </c>
      <c r="E180" s="172">
        <f>(Kalkulation_MS2!$AM$22)/100*detail_MS2!$AB40</f>
        <v>0</v>
      </c>
      <c r="F180" s="172">
        <f>(Kalkulation_MS2!$AM$22)/100*detail_MS2!$AO40</f>
        <v>0</v>
      </c>
      <c r="G180" s="172">
        <f>(Kalkulation_MS2!$AM$22)/100*detail_MS2!$BB40</f>
        <v>0</v>
      </c>
      <c r="H180" s="172">
        <f>(Kalkulation_MS2!$AM$22)/100*detail_MS2!$BO40</f>
        <v>0</v>
      </c>
      <c r="I180" s="172">
        <f>(Kalkulation_MS2!$AM$22)/100*detail_MS2!$CB40</f>
        <v>0</v>
      </c>
      <c r="J180" s="206">
        <f t="shared" si="18"/>
        <v>0</v>
      </c>
    </row>
    <row r="181" spans="1:11" outlineLevel="1">
      <c r="A181" s="1">
        <f t="shared" si="17"/>
        <v>0</v>
      </c>
      <c r="C181" s="172">
        <f>(Kalkulation_MS2!$AN$22)/100*detail_MS2!$B41</f>
        <v>0</v>
      </c>
      <c r="D181" s="172">
        <f>(Kalkulation_MS2!$AN$22)/100*detail_MS2!$O41</f>
        <v>0</v>
      </c>
      <c r="E181" s="172">
        <f>(Kalkulation_MS2!$AN$22)/100*detail_MS2!$AB41</f>
        <v>0</v>
      </c>
      <c r="F181" s="172">
        <f>(Kalkulation_MS2!$AN$22)/100*detail_MS2!$AO41</f>
        <v>0</v>
      </c>
      <c r="G181" s="172">
        <f>(Kalkulation_MS2!$AN$22)/100*detail_MS2!$BB41</f>
        <v>0</v>
      </c>
      <c r="H181" s="172">
        <f>(Kalkulation_MS2!$AN$22)/100*detail_MS2!$BO41</f>
        <v>0</v>
      </c>
      <c r="I181" s="172">
        <f>(Kalkulation_MS2!$AN$22)/100*detail_MS2!$CB41</f>
        <v>0</v>
      </c>
      <c r="J181" s="206">
        <f t="shared" si="18"/>
        <v>0</v>
      </c>
    </row>
    <row r="182" spans="1:11" outlineLevel="1">
      <c r="A182" s="1">
        <f t="shared" si="17"/>
        <v>0</v>
      </c>
      <c r="C182" s="172">
        <f>(Kalkulation_MS2!$AO$22)/100*detail_MS2!$B42</f>
        <v>0</v>
      </c>
      <c r="D182" s="172">
        <f>(Kalkulation_MS2!$AO$22)/100*detail_MS2!$O42</f>
        <v>0</v>
      </c>
      <c r="E182" s="172">
        <f>(Kalkulation_MS2!$AO$22)/100*detail_MS2!$AB42</f>
        <v>0</v>
      </c>
      <c r="F182" s="172">
        <f>(Kalkulation_MS2!$AO$22)/100*detail_MS2!$AO42</f>
        <v>0</v>
      </c>
      <c r="G182" s="172">
        <f>(Kalkulation_MS2!$AO$22)/100*detail_MS2!$BB42</f>
        <v>0</v>
      </c>
      <c r="H182" s="172">
        <f>(Kalkulation_MS2!$AO$22)/100*detail_MS2!$BO42</f>
        <v>0</v>
      </c>
      <c r="I182" s="172">
        <f>(Kalkulation_MS2!$AO$22)/100*detail_MS2!$CB42</f>
        <v>0</v>
      </c>
      <c r="J182" s="206">
        <f t="shared" si="18"/>
        <v>0</v>
      </c>
    </row>
    <row r="183" spans="1:11" outlineLevel="1">
      <c r="A183" s="1">
        <f t="shared" si="17"/>
        <v>0</v>
      </c>
      <c r="C183" s="172">
        <f>(Kalkulation_MS2!$AP$22)/100*detail_MS2!$B43</f>
        <v>0</v>
      </c>
      <c r="D183" s="172">
        <f>(Kalkulation_MS2!$AP$22)/100*detail_MS2!$O43</f>
        <v>0</v>
      </c>
      <c r="E183" s="172">
        <f>(Kalkulation_MS2!$AP$22)/100*detail_MS2!$AB43</f>
        <v>0</v>
      </c>
      <c r="F183" s="172">
        <f>(Kalkulation_MS2!$AP$22)/100*detail_MS2!$AO43</f>
        <v>0</v>
      </c>
      <c r="G183" s="172">
        <f>(Kalkulation_MS2!$AP$22)/100*detail_MS2!$BB43</f>
        <v>0</v>
      </c>
      <c r="H183" s="172">
        <f>(Kalkulation_MS2!$AP$22)/100*detail_MS2!$BO43</f>
        <v>0</v>
      </c>
      <c r="I183" s="172">
        <f>(Kalkulation_MS2!$AP$22)/100*detail_MS2!$CB43</f>
        <v>0</v>
      </c>
      <c r="J183" s="206">
        <f t="shared" si="18"/>
        <v>0</v>
      </c>
    </row>
    <row r="184" spans="1:11" outlineLevel="1">
      <c r="A184" s="1">
        <f t="shared" si="17"/>
        <v>0</v>
      </c>
      <c r="C184" s="172">
        <f>(Kalkulation_MS2!$AQ$22)/100*detail_MS2!$B44</f>
        <v>0</v>
      </c>
      <c r="D184" s="172">
        <f>(Kalkulation_MS2!$AQ$22)/100*detail_MS2!$O44</f>
        <v>0</v>
      </c>
      <c r="E184" s="172">
        <f>(Kalkulation_MS2!$AQ$22)/100*detail_MS2!$AB44</f>
        <v>0</v>
      </c>
      <c r="F184" s="172">
        <f>(Kalkulation_MS2!$AQ$22)/100*detail_MS2!$AO44</f>
        <v>0</v>
      </c>
      <c r="G184" s="172">
        <f>(Kalkulation_MS2!$AQ$22)/100*detail_MS2!$BB44</f>
        <v>0</v>
      </c>
      <c r="H184" s="172">
        <f>(Kalkulation_MS2!$AQ$22)/100*detail_MS2!$BO44</f>
        <v>0</v>
      </c>
      <c r="I184" s="172">
        <f>(Kalkulation_MS2!$AQ$22)/100*detail_MS2!$CB44</f>
        <v>0</v>
      </c>
      <c r="J184" s="206">
        <f t="shared" si="18"/>
        <v>0</v>
      </c>
    </row>
    <row r="185" spans="1:11" outlineLevel="1">
      <c r="A185" s="1">
        <f t="shared" si="17"/>
        <v>0</v>
      </c>
      <c r="C185" s="172">
        <f>(Kalkulation_MS2!$AR$22)/100*detail_MS2!$B45</f>
        <v>0</v>
      </c>
      <c r="D185" s="172">
        <f>(Kalkulation_MS2!$AR$22)/100*detail_MS2!$O45</f>
        <v>0</v>
      </c>
      <c r="E185" s="172">
        <f>(Kalkulation_MS2!$AR$22)/100*detail_MS2!$AB45</f>
        <v>0</v>
      </c>
      <c r="F185" s="172">
        <f>(Kalkulation_MS2!$AR$22)/100*detail_MS2!$AO45</f>
        <v>0</v>
      </c>
      <c r="G185" s="172">
        <f>(Kalkulation_MS2!$AR$22)/100*detail_MS2!$BB45</f>
        <v>0</v>
      </c>
      <c r="H185" s="172">
        <f>(Kalkulation_MS2!$AR$22)/100*detail_MS2!$BO45</f>
        <v>0</v>
      </c>
      <c r="I185" s="172">
        <f>(Kalkulation_MS2!$AR$22)/100*detail_MS2!$CB45</f>
        <v>0</v>
      </c>
      <c r="J185" s="206">
        <f t="shared" si="18"/>
        <v>0</v>
      </c>
    </row>
    <row r="186" spans="1:11" outlineLevel="1">
      <c r="A186" s="1">
        <f t="shared" si="17"/>
        <v>0</v>
      </c>
      <c r="C186" s="172">
        <f>(Kalkulation_MS2!$AS$22)/100*detail_MS2!$B46</f>
        <v>0</v>
      </c>
      <c r="D186" s="172">
        <f>(Kalkulation_MS2!$AS$22)/100*detail_MS2!$O46</f>
        <v>0</v>
      </c>
      <c r="E186" s="172">
        <f>(Kalkulation_MS2!$AS$22)/100*detail_MS2!$AB46</f>
        <v>0</v>
      </c>
      <c r="F186" s="172">
        <f>(Kalkulation_MS2!$AS$22)/100*detail_MS2!$AO46</f>
        <v>0</v>
      </c>
      <c r="G186" s="172">
        <f>(Kalkulation_MS2!$AS$22)/100*detail_MS2!$BB46</f>
        <v>0</v>
      </c>
      <c r="H186" s="172">
        <f>(Kalkulation_MS2!$AS$22)/100*detail_MS2!$BO46</f>
        <v>0</v>
      </c>
      <c r="I186" s="172">
        <f>(Kalkulation_MS2!$AS$22)/100*detail_MS2!$CB46</f>
        <v>0</v>
      </c>
      <c r="J186" s="206">
        <f t="shared" si="18"/>
        <v>0</v>
      </c>
    </row>
    <row r="187" spans="1:11" outlineLevel="1">
      <c r="A187" s="88" t="s">
        <v>443</v>
      </c>
      <c r="B187" s="88"/>
      <c r="C187" s="201">
        <f>SUM(C147:C186)</f>
        <v>0</v>
      </c>
      <c r="D187" s="201">
        <f t="shared" ref="D187:J187" si="19">SUM(D147:D186)</f>
        <v>0</v>
      </c>
      <c r="E187" s="201">
        <f t="shared" si="19"/>
        <v>0</v>
      </c>
      <c r="F187" s="201">
        <f t="shared" si="19"/>
        <v>0</v>
      </c>
      <c r="G187" s="201">
        <f t="shared" si="19"/>
        <v>0</v>
      </c>
      <c r="H187" s="201">
        <f t="shared" si="19"/>
        <v>0</v>
      </c>
      <c r="I187" s="201">
        <f t="shared" si="19"/>
        <v>0</v>
      </c>
      <c r="J187" s="79">
        <f t="shared" si="19"/>
        <v>0</v>
      </c>
      <c r="K187" s="172">
        <f>Kalkulation_MS2!AT52*7</f>
        <v>0</v>
      </c>
    </row>
    <row r="188" spans="1:11" outlineLevel="1">
      <c r="A188" s="203" t="s">
        <v>444</v>
      </c>
      <c r="J188" s="205">
        <f t="shared" si="8"/>
        <v>0</v>
      </c>
    </row>
    <row r="189" spans="1:11" outlineLevel="1">
      <c r="A189" s="1">
        <f t="shared" ref="A189:A228" si="20">A147</f>
        <v>0</v>
      </c>
      <c r="C189" s="172">
        <f>(Kalkulation_MS2!$F$23)/100*detail_MS2!B7</f>
        <v>0</v>
      </c>
      <c r="D189" s="172">
        <f>(Kalkulation_MS2!$F$23)/100*detail_MS2!O7</f>
        <v>0</v>
      </c>
      <c r="E189" s="172">
        <f>(Kalkulation_MS2!$F$23)/100*detail_MS2!AB7</f>
        <v>0</v>
      </c>
      <c r="F189" s="172">
        <f>(Kalkulation_MS2!$F$23)/100*detail_MS2!AO7</f>
        <v>0</v>
      </c>
      <c r="G189" s="172">
        <f>(Kalkulation_MS2!$F$23)/100*detail_MS2!BB7</f>
        <v>0</v>
      </c>
      <c r="H189" s="172">
        <f>(Kalkulation_MS2!$F$23)/100*detail_MS2!BO7</f>
        <v>0</v>
      </c>
      <c r="I189" s="172">
        <f>(Kalkulation_MS2!$F$23)/100*detail_MS2!CB7</f>
        <v>0</v>
      </c>
      <c r="J189" s="206">
        <f t="shared" si="8"/>
        <v>0</v>
      </c>
    </row>
    <row r="190" spans="1:11" outlineLevel="1">
      <c r="A190" s="1">
        <f t="shared" si="20"/>
        <v>0</v>
      </c>
      <c r="C190" s="172">
        <f>(Kalkulation_MS2!$G$23)/100*detail_MS2!B8</f>
        <v>0</v>
      </c>
      <c r="D190" s="172">
        <f>(Kalkulation_MS2!$G$23)/100*detail_MS2!O8</f>
        <v>0</v>
      </c>
      <c r="E190" s="172">
        <f>(Kalkulation_MS2!$G$23)/100*detail_MS2!AB8</f>
        <v>0</v>
      </c>
      <c r="F190" s="172">
        <f>(Kalkulation_MS2!$G$23)/100*detail_MS2!AO8</f>
        <v>0</v>
      </c>
      <c r="G190" s="172">
        <f>(Kalkulation_MS2!$G$23)/100*detail_MS2!BB8</f>
        <v>0</v>
      </c>
      <c r="H190" s="172">
        <f>(Kalkulation_MS2!$G$23)/100*detail_MS2!BO8</f>
        <v>0</v>
      </c>
      <c r="I190" s="172">
        <f>(Kalkulation_MS2!$G$23)/100*detail_MS2!CB8</f>
        <v>0</v>
      </c>
      <c r="J190" s="206">
        <f t="shared" si="8"/>
        <v>0</v>
      </c>
    </row>
    <row r="191" spans="1:11" outlineLevel="1">
      <c r="A191" s="249">
        <f t="shared" si="20"/>
        <v>0</v>
      </c>
      <c r="C191" s="172">
        <f>(Kalkulation_MS2!$H$23)/100*detail_MS2!B9</f>
        <v>0</v>
      </c>
      <c r="D191" s="172">
        <f>(Kalkulation_MS2!$H$23)/100*detail_MS2!O9</f>
        <v>0</v>
      </c>
      <c r="E191" s="172">
        <f>(Kalkulation_MS2!$H$23)/100*detail_MS2!AB9</f>
        <v>0</v>
      </c>
      <c r="F191" s="172">
        <f>(Kalkulation_MS2!$H$23)/100*detail_MS2!AO9</f>
        <v>0</v>
      </c>
      <c r="G191" s="172">
        <f>(Kalkulation_MS2!$H$23)/100*detail_MS2!BB9</f>
        <v>0</v>
      </c>
      <c r="H191" s="172">
        <f>(Kalkulation_MS2!$H$23)/100*detail_MS2!BO9</f>
        <v>0</v>
      </c>
      <c r="I191" s="172">
        <f>(Kalkulation_MS2!$H$23)/100*detail_MS2!CB9</f>
        <v>0</v>
      </c>
      <c r="J191" s="206">
        <f t="shared" si="8"/>
        <v>0</v>
      </c>
    </row>
    <row r="192" spans="1:11" outlineLevel="1">
      <c r="A192" s="1">
        <f t="shared" si="20"/>
        <v>0</v>
      </c>
      <c r="C192" s="172">
        <f>(Kalkulation_MS2!$I$23)/100*detail_MS2!B10</f>
        <v>0</v>
      </c>
      <c r="D192" s="172">
        <f>(Kalkulation_MS2!$I$23)/100*detail_MS2!O10</f>
        <v>0</v>
      </c>
      <c r="E192" s="172">
        <f>(Kalkulation_MS2!$I$23)/100*detail_MS2!AB10</f>
        <v>0</v>
      </c>
      <c r="F192" s="172">
        <f>(Kalkulation_MS2!$I$23)/100*detail_MS2!AO10</f>
        <v>0</v>
      </c>
      <c r="G192" s="172">
        <f>(Kalkulation_MS2!$I$23)/100*detail_MS2!BB10</f>
        <v>0</v>
      </c>
      <c r="H192" s="172">
        <f>(Kalkulation_MS2!$I$23)/100*detail_MS2!BO10</f>
        <v>0</v>
      </c>
      <c r="I192" s="172">
        <f>(Kalkulation_MS2!$I$23)/100*detail_MS2!CB10</f>
        <v>0</v>
      </c>
      <c r="J192" s="206">
        <f t="shared" si="8"/>
        <v>0</v>
      </c>
    </row>
    <row r="193" spans="1:10" outlineLevel="1">
      <c r="A193" s="1">
        <f t="shared" si="20"/>
        <v>0</v>
      </c>
      <c r="C193" s="172">
        <f>(Kalkulation_MS2!$J$23)/100*detail_MS2!B11</f>
        <v>0</v>
      </c>
      <c r="D193" s="172">
        <f>(Kalkulation_MS2!$J$23)/100*detail_MS2!O11</f>
        <v>0</v>
      </c>
      <c r="E193" s="172">
        <f>(Kalkulation_MS2!$J$23)/100*detail_MS2!AB11</f>
        <v>0</v>
      </c>
      <c r="F193" s="172">
        <f>(Kalkulation_MS2!$J$23)/100*detail_MS2!AO11</f>
        <v>0</v>
      </c>
      <c r="G193" s="172">
        <f>(Kalkulation_MS2!$J$23)/100*detail_MS2!BB11</f>
        <v>0</v>
      </c>
      <c r="H193" s="172">
        <f>(Kalkulation_MS2!$J$23)/100*detail_MS2!BO11</f>
        <v>0</v>
      </c>
      <c r="I193" s="172">
        <f>(Kalkulation_MS2!$J$23)/100*detail_MS2!CB11</f>
        <v>0</v>
      </c>
      <c r="J193" s="206">
        <f t="shared" si="8"/>
        <v>0</v>
      </c>
    </row>
    <row r="194" spans="1:10" outlineLevel="1">
      <c r="A194" s="1">
        <f t="shared" si="20"/>
        <v>0</v>
      </c>
      <c r="C194" s="172">
        <f>(Kalkulation_MS2!$K$23)/100*detail_MS2!B12</f>
        <v>0</v>
      </c>
      <c r="D194" s="172">
        <f>(Kalkulation_MS2!$K$23)/100*detail_MS2!O12</f>
        <v>0</v>
      </c>
      <c r="E194" s="172">
        <f>(Kalkulation_MS2!$K$23)/100*detail_MS2!AB12</f>
        <v>0</v>
      </c>
      <c r="F194" s="172">
        <f>(Kalkulation_MS2!$K$23)/100*detail_MS2!AO12</f>
        <v>0</v>
      </c>
      <c r="G194" s="172">
        <f>(Kalkulation_MS2!$K$23)/100*detail_MS2!BB12</f>
        <v>0</v>
      </c>
      <c r="H194" s="172">
        <f>(Kalkulation_MS2!$K$23)/100*detail_MS2!BO12</f>
        <v>0</v>
      </c>
      <c r="I194" s="172">
        <f>(Kalkulation_MS2!$K$23)/100*detail_MS2!CB12</f>
        <v>0</v>
      </c>
      <c r="J194" s="206">
        <f t="shared" si="8"/>
        <v>0</v>
      </c>
    </row>
    <row r="195" spans="1:10" outlineLevel="1">
      <c r="A195" s="1">
        <f t="shared" si="20"/>
        <v>0</v>
      </c>
      <c r="C195" s="172">
        <f>(Kalkulation_MS2!$L$23)/100*detail_MS2!B13</f>
        <v>0</v>
      </c>
      <c r="D195" s="172">
        <f>(Kalkulation_MS2!$L$23)/100*detail_MS2!O13</f>
        <v>0</v>
      </c>
      <c r="E195" s="172">
        <f>(Kalkulation_MS2!$L$23)/100*detail_MS2!AB13</f>
        <v>0</v>
      </c>
      <c r="F195" s="172">
        <f>(Kalkulation_MS2!$L$23)/100*detail_MS2!AO13</f>
        <v>0</v>
      </c>
      <c r="G195" s="172">
        <f>(Kalkulation_MS2!$L$23)/100*detail_MS2!BB13</f>
        <v>0</v>
      </c>
      <c r="H195" s="172">
        <f>(Kalkulation_MS2!$L$23)/100*detail_MS2!BO13</f>
        <v>0</v>
      </c>
      <c r="I195" s="172">
        <f>(Kalkulation_MS2!$L$23)/100*detail_MS2!CB13</f>
        <v>0</v>
      </c>
      <c r="J195" s="206">
        <f t="shared" si="8"/>
        <v>0</v>
      </c>
    </row>
    <row r="196" spans="1:10" outlineLevel="1">
      <c r="A196" s="1">
        <f t="shared" si="20"/>
        <v>0</v>
      </c>
      <c r="C196" s="172">
        <f>(Kalkulation_MS2!$M$23)/100*detail_MS2!B14</f>
        <v>0</v>
      </c>
      <c r="D196" s="172">
        <f>(Kalkulation_MS2!$M$23)/100*detail_MS2!O14</f>
        <v>0</v>
      </c>
      <c r="E196" s="172">
        <f>(Kalkulation_MS2!$M$23)/100*detail_MS2!AB14</f>
        <v>0</v>
      </c>
      <c r="F196" s="172">
        <f>(Kalkulation_MS2!$M$23)/100*detail_MS2!AO14</f>
        <v>0</v>
      </c>
      <c r="G196" s="172">
        <f>(Kalkulation_MS2!$M$23)/100*detail_MS2!BB14</f>
        <v>0</v>
      </c>
      <c r="H196" s="172">
        <f>(Kalkulation_MS2!$M$23)/100*detail_MS2!BO14</f>
        <v>0</v>
      </c>
      <c r="I196" s="172">
        <f>(Kalkulation_MS2!$M$23)/100*detail_MS2!CB14</f>
        <v>0</v>
      </c>
      <c r="J196" s="206">
        <f t="shared" si="8"/>
        <v>0</v>
      </c>
    </row>
    <row r="197" spans="1:10" outlineLevel="1">
      <c r="A197" s="1">
        <f t="shared" si="20"/>
        <v>0</v>
      </c>
      <c r="C197" s="172">
        <f>(Kalkulation_MS2!$N$23)/100*detail_MS2!B15</f>
        <v>0</v>
      </c>
      <c r="D197" s="172">
        <f>(Kalkulation_MS2!$N$23)/100*detail_MS2!O15</f>
        <v>0</v>
      </c>
      <c r="E197" s="172">
        <f>(Kalkulation_MS2!$N$23)/100*detail_MS2!AB15</f>
        <v>0</v>
      </c>
      <c r="F197" s="172">
        <f>(Kalkulation_MS2!$N$23)/100*detail_MS2!AO15</f>
        <v>0</v>
      </c>
      <c r="G197" s="172">
        <f>(Kalkulation_MS2!$N$23)/100*detail_MS2!BB15</f>
        <v>0</v>
      </c>
      <c r="H197" s="172">
        <f>(Kalkulation_MS2!$N$23)/100*detail_MS2!BO15</f>
        <v>0</v>
      </c>
      <c r="I197" s="172">
        <f>(Kalkulation_MS2!$N$23)/100*detail_MS2!CB15</f>
        <v>0</v>
      </c>
      <c r="J197" s="206">
        <f t="shared" si="8"/>
        <v>0</v>
      </c>
    </row>
    <row r="198" spans="1:10" outlineLevel="1">
      <c r="A198" s="1">
        <f t="shared" si="20"/>
        <v>0</v>
      </c>
      <c r="C198" s="172">
        <f>(Kalkulation_MS2!$O$23)/100*detail_MS2!B16</f>
        <v>0</v>
      </c>
      <c r="D198" s="172">
        <f>(Kalkulation_MS2!$O$23)/100*detail_MS2!O16</f>
        <v>0</v>
      </c>
      <c r="E198" s="172">
        <f>(Kalkulation_MS2!$O$23)/100*detail_MS2!AB16</f>
        <v>0</v>
      </c>
      <c r="F198" s="172">
        <f>(Kalkulation_MS2!$O$23)/100*detail_MS2!AO16</f>
        <v>0</v>
      </c>
      <c r="G198" s="172">
        <f>(Kalkulation_MS2!$O$23)/100*detail_MS2!BB16</f>
        <v>0</v>
      </c>
      <c r="H198" s="172">
        <f>(Kalkulation_MS2!$O$23)/100*detail_MS2!BO16</f>
        <v>0</v>
      </c>
      <c r="I198" s="172">
        <f>(Kalkulation_MS2!$O$23)/100*detail_MS2!CB16</f>
        <v>0</v>
      </c>
      <c r="J198" s="206">
        <f t="shared" si="8"/>
        <v>0</v>
      </c>
    </row>
    <row r="199" spans="1:10" outlineLevel="1">
      <c r="A199" s="1">
        <f t="shared" si="20"/>
        <v>0</v>
      </c>
      <c r="C199" s="172">
        <f>(Kalkulation_MS2!$P$23)/100*detail_MS2!B17</f>
        <v>0</v>
      </c>
      <c r="D199" s="172">
        <f>(Kalkulation_MS2!$P$23)/100*detail_MS2!O17</f>
        <v>0</v>
      </c>
      <c r="E199" s="172">
        <f>(Kalkulation_MS2!$P$23)/100*detail_MS2!AB17</f>
        <v>0</v>
      </c>
      <c r="F199" s="172">
        <f>(Kalkulation_MS2!$P$23)/100*detail_MS2!AO17</f>
        <v>0</v>
      </c>
      <c r="G199" s="172">
        <f>(Kalkulation_MS2!$P$23)/100*detail_MS2!BB17</f>
        <v>0</v>
      </c>
      <c r="H199" s="172">
        <f>(Kalkulation_MS2!$P$23)/100*detail_MS2!BO17</f>
        <v>0</v>
      </c>
      <c r="I199" s="172">
        <f>(Kalkulation_MS2!$P$23)/100*detail_MS2!CB17</f>
        <v>0</v>
      </c>
      <c r="J199" s="206">
        <f t="shared" ref="J199:J228" si="21">SUM(C199:I199)</f>
        <v>0</v>
      </c>
    </row>
    <row r="200" spans="1:10" outlineLevel="1">
      <c r="A200" s="1">
        <f t="shared" si="20"/>
        <v>0</v>
      </c>
      <c r="C200" s="172">
        <f>(Kalkulation_MS2!$Q$23)/100*detail_MS2!B18</f>
        <v>0</v>
      </c>
      <c r="D200" s="172">
        <f>(Kalkulation_MS2!$Q$23)/100*detail_MS2!O18</f>
        <v>0</v>
      </c>
      <c r="E200" s="172">
        <f>(Kalkulation_MS2!$Q$23)/100*detail_MS2!AB18</f>
        <v>0</v>
      </c>
      <c r="F200" s="172">
        <f>(Kalkulation_MS2!$Q$23)/100*detail_MS2!AO18</f>
        <v>0</v>
      </c>
      <c r="G200" s="172">
        <f>(Kalkulation_MS2!$Q$23)/100*detail_MS2!BB18</f>
        <v>0</v>
      </c>
      <c r="H200" s="172">
        <f>(Kalkulation_MS2!$Q$23)/100*detail_MS2!BO18</f>
        <v>0</v>
      </c>
      <c r="I200" s="172">
        <f>(Kalkulation_MS2!$Q$23)/100*detail_MS2!CB18</f>
        <v>0</v>
      </c>
      <c r="J200" s="206">
        <f t="shared" si="21"/>
        <v>0</v>
      </c>
    </row>
    <row r="201" spans="1:10" outlineLevel="1">
      <c r="A201" s="1">
        <f t="shared" si="20"/>
        <v>0</v>
      </c>
      <c r="C201" s="172">
        <f>(Kalkulation_MS2!$R$23)/100*detail_MS2!B19</f>
        <v>0</v>
      </c>
      <c r="D201" s="172">
        <f>(Kalkulation_MS2!$R$23)/100*detail_MS2!O19</f>
        <v>0</v>
      </c>
      <c r="E201" s="172">
        <f>(Kalkulation_MS2!$R$23)/100*detail_MS2!AB19</f>
        <v>0</v>
      </c>
      <c r="F201" s="172">
        <f>(Kalkulation_MS2!$R$23)/100*detail_MS2!AO19</f>
        <v>0</v>
      </c>
      <c r="G201" s="172">
        <f>(Kalkulation_MS2!$R$23)/100*detail_MS2!BB19</f>
        <v>0</v>
      </c>
      <c r="H201" s="172">
        <f>(Kalkulation_MS2!$R$23)/100*detail_MS2!BO19</f>
        <v>0</v>
      </c>
      <c r="I201" s="172">
        <f>(Kalkulation_MS2!$R$23)/100*detail_MS2!CB19</f>
        <v>0</v>
      </c>
      <c r="J201" s="206">
        <f t="shared" si="21"/>
        <v>0</v>
      </c>
    </row>
    <row r="202" spans="1:10" outlineLevel="1">
      <c r="A202" s="1">
        <f t="shared" si="20"/>
        <v>0</v>
      </c>
      <c r="C202" s="172">
        <f>(Kalkulation_MS2!$S$23)/100*detail_MS2!$B20</f>
        <v>0</v>
      </c>
      <c r="D202" s="172">
        <f>(Kalkulation_MS2!$S$23)/100*detail_MS2!$O20</f>
        <v>0</v>
      </c>
      <c r="E202" s="172">
        <f>(Kalkulation_MS2!$S$23)/100*detail_MS2!$AB20</f>
        <v>0</v>
      </c>
      <c r="F202" s="172">
        <f>(Kalkulation_MS2!$S$23)/100*detail_MS2!$AO20</f>
        <v>0</v>
      </c>
      <c r="G202" s="172">
        <f>(Kalkulation_MS2!$S$23)/100*detail_MS2!$BB20</f>
        <v>0</v>
      </c>
      <c r="H202" s="172">
        <f>(Kalkulation_MS2!$S$23)/100*detail_MS2!$BO20</f>
        <v>0</v>
      </c>
      <c r="I202" s="172">
        <f>(Kalkulation_MS2!$S$23)/100*detail_MS2!$CB20</f>
        <v>0</v>
      </c>
      <c r="J202" s="206">
        <f t="shared" si="21"/>
        <v>0</v>
      </c>
    </row>
    <row r="203" spans="1:10" outlineLevel="1">
      <c r="A203" s="1">
        <f t="shared" si="20"/>
        <v>0</v>
      </c>
      <c r="C203" s="172">
        <f>(Kalkulation_MS2!$T$23)/100*detail_MS2!$B21</f>
        <v>0</v>
      </c>
      <c r="D203" s="172">
        <f>(Kalkulation_MS2!$T$23)/100*detail_MS2!$O21</f>
        <v>0</v>
      </c>
      <c r="E203" s="172">
        <f>(Kalkulation_MS2!$T$23)/100*detail_MS2!$AB21</f>
        <v>0</v>
      </c>
      <c r="F203" s="172">
        <f>(Kalkulation_MS2!$T$23)/100*detail_MS2!$AO21</f>
        <v>0</v>
      </c>
      <c r="G203" s="172">
        <f>(Kalkulation_MS2!$T$23)/100*detail_MS2!$BB21</f>
        <v>0</v>
      </c>
      <c r="H203" s="172">
        <f>(Kalkulation_MS2!$T$23)/100*detail_MS2!$BO21</f>
        <v>0</v>
      </c>
      <c r="I203" s="172">
        <f>(Kalkulation_MS2!$T$23)/100*detail_MS2!$CB21</f>
        <v>0</v>
      </c>
      <c r="J203" s="206">
        <f t="shared" si="21"/>
        <v>0</v>
      </c>
    </row>
    <row r="204" spans="1:10" outlineLevel="1">
      <c r="A204" s="1">
        <f t="shared" si="20"/>
        <v>0</v>
      </c>
      <c r="C204" s="172">
        <f>(Kalkulation_MS2!$U$23)/100*detail_MS2!$B22</f>
        <v>0</v>
      </c>
      <c r="D204" s="172">
        <f>(Kalkulation_MS2!$U$23)/100*detail_MS2!$O22</f>
        <v>0</v>
      </c>
      <c r="E204" s="172">
        <f>(Kalkulation_MS2!$U$23)/100*detail_MS2!$AB22</f>
        <v>0</v>
      </c>
      <c r="F204" s="172">
        <f>(Kalkulation_MS2!$U$23)/100*detail_MS2!$AO22</f>
        <v>0</v>
      </c>
      <c r="G204" s="172">
        <f>(Kalkulation_MS2!$U$23)/100*detail_MS2!$BB22</f>
        <v>0</v>
      </c>
      <c r="H204" s="172">
        <f>(Kalkulation_MS2!$U$23)/100*detail_MS2!$BO22</f>
        <v>0</v>
      </c>
      <c r="I204" s="172">
        <f>(Kalkulation_MS2!$U$23)/100*detail_MS2!$CB22</f>
        <v>0</v>
      </c>
      <c r="J204" s="206">
        <f t="shared" si="21"/>
        <v>0</v>
      </c>
    </row>
    <row r="205" spans="1:10" outlineLevel="1">
      <c r="A205" s="1">
        <f t="shared" si="20"/>
        <v>0</v>
      </c>
      <c r="C205" s="172">
        <f>(Kalkulation_MS2!$V$23)/100*detail_MS2!$B23</f>
        <v>0</v>
      </c>
      <c r="D205" s="172">
        <f>(Kalkulation_MS2!$V$23)/100*detail_MS2!$O23</f>
        <v>0</v>
      </c>
      <c r="E205" s="172">
        <f>(Kalkulation_MS2!$V$23)/100*detail_MS2!$AB23</f>
        <v>0</v>
      </c>
      <c r="F205" s="172">
        <f>(Kalkulation_MS2!$V$23)/100*detail_MS2!$AO23</f>
        <v>0</v>
      </c>
      <c r="G205" s="172">
        <f>(Kalkulation_MS2!$V$23)/100*detail_MS2!$BB23</f>
        <v>0</v>
      </c>
      <c r="H205" s="172">
        <f>(Kalkulation_MS2!$V$23)/100*detail_MS2!$BO23</f>
        <v>0</v>
      </c>
      <c r="I205" s="172">
        <f>(Kalkulation_MS2!$V$23)/100*detail_MS2!$CB23</f>
        <v>0</v>
      </c>
      <c r="J205" s="206">
        <f t="shared" si="21"/>
        <v>0</v>
      </c>
    </row>
    <row r="206" spans="1:10" outlineLevel="1">
      <c r="A206" s="1">
        <f t="shared" si="20"/>
        <v>0</v>
      </c>
      <c r="C206" s="172">
        <f>(Kalkulation_MS2!$W$23)/100*detail_MS2!$B24</f>
        <v>0</v>
      </c>
      <c r="D206" s="172">
        <f>(Kalkulation_MS2!$W$23)/100*detail_MS2!$O24</f>
        <v>0</v>
      </c>
      <c r="E206" s="172">
        <f>(Kalkulation_MS2!$W$23)/100*detail_MS2!$AB24</f>
        <v>0</v>
      </c>
      <c r="F206" s="172">
        <f>(Kalkulation_MS2!$W$23)/100*detail_MS2!$AO24</f>
        <v>0</v>
      </c>
      <c r="G206" s="172">
        <f>(Kalkulation_MS2!$W$23)/100*detail_MS2!$BB24</f>
        <v>0</v>
      </c>
      <c r="H206" s="172">
        <f>(Kalkulation_MS2!$W$23)/100*detail_MS2!$BO24</f>
        <v>0</v>
      </c>
      <c r="I206" s="172">
        <f>(Kalkulation_MS2!$W$23)/100*detail_MS2!$CB24</f>
        <v>0</v>
      </c>
      <c r="J206" s="206">
        <f t="shared" si="21"/>
        <v>0</v>
      </c>
    </row>
    <row r="207" spans="1:10" outlineLevel="1">
      <c r="A207" s="1">
        <f t="shared" si="20"/>
        <v>0</v>
      </c>
      <c r="C207" s="172">
        <f>(Kalkulation_MS2!$X$23)/100*detail_MS2!$B25</f>
        <v>0</v>
      </c>
      <c r="D207" s="172">
        <f>(Kalkulation_MS2!$X$23)/100*detail_MS2!$O25</f>
        <v>0</v>
      </c>
      <c r="E207" s="172">
        <f>(Kalkulation_MS2!$X$23)/100*detail_MS2!$AB25</f>
        <v>0</v>
      </c>
      <c r="F207" s="172">
        <f>(Kalkulation_MS2!$X$23)/100*detail_MS2!$AO25</f>
        <v>0</v>
      </c>
      <c r="G207" s="172">
        <f>(Kalkulation_MS2!$X$23)/100*detail_MS2!$BB25</f>
        <v>0</v>
      </c>
      <c r="H207" s="172">
        <f>(Kalkulation_MS2!$X$23)/100*detail_MS2!$BO25</f>
        <v>0</v>
      </c>
      <c r="I207" s="172">
        <f>(Kalkulation_MS2!$X$23)/100*detail_MS2!$CB25</f>
        <v>0</v>
      </c>
      <c r="J207" s="206">
        <f t="shared" si="21"/>
        <v>0</v>
      </c>
    </row>
    <row r="208" spans="1:10" outlineLevel="1">
      <c r="A208" s="1">
        <f t="shared" si="20"/>
        <v>0</v>
      </c>
      <c r="C208" s="172">
        <f>(Kalkulation_MS2!$Y$23)/100*detail_MS2!$B26</f>
        <v>0</v>
      </c>
      <c r="D208" s="172">
        <f>(Kalkulation_MS2!$Y$23)/100*detail_MS2!$O26</f>
        <v>0</v>
      </c>
      <c r="E208" s="172">
        <f>(Kalkulation_MS2!$Y$23)/100*detail_MS2!$AB26</f>
        <v>0</v>
      </c>
      <c r="F208" s="172">
        <f>(Kalkulation_MS2!$Y$23)/100*detail_MS2!$AO26</f>
        <v>0</v>
      </c>
      <c r="G208" s="172">
        <f>(Kalkulation_MS2!$Y$23)/100*detail_MS2!$BB26</f>
        <v>0</v>
      </c>
      <c r="H208" s="172">
        <f>(Kalkulation_MS2!$Y$23)/100*detail_MS2!$BO26</f>
        <v>0</v>
      </c>
      <c r="I208" s="172">
        <f>(Kalkulation_MS2!$Y$23)/100*detail_MS2!$CB26</f>
        <v>0</v>
      </c>
      <c r="J208" s="206">
        <f t="shared" si="21"/>
        <v>0</v>
      </c>
    </row>
    <row r="209" spans="1:10" outlineLevel="1">
      <c r="A209" s="1">
        <f t="shared" si="20"/>
        <v>0</v>
      </c>
      <c r="C209" s="172">
        <f>(Kalkulation_MS2!$Z$23)/100*detail_MS2!$B27</f>
        <v>0</v>
      </c>
      <c r="D209" s="172">
        <f>(Kalkulation_MS2!$Z$23)/100*detail_MS2!$O27</f>
        <v>0</v>
      </c>
      <c r="E209" s="172">
        <f>(Kalkulation_MS2!$Z$23)/100*detail_MS2!$AB27</f>
        <v>0</v>
      </c>
      <c r="F209" s="172">
        <f>(Kalkulation_MS2!$Z$23)/100*detail_MS2!$AO27</f>
        <v>0</v>
      </c>
      <c r="G209" s="172">
        <f>(Kalkulation_MS2!$Z$23)/100*detail_MS2!$BB27</f>
        <v>0</v>
      </c>
      <c r="H209" s="172">
        <f>(Kalkulation_MS2!$Z$23)/100*detail_MS2!$BO27</f>
        <v>0</v>
      </c>
      <c r="I209" s="172">
        <f>(Kalkulation_MS2!$Z$23)/100*detail_MS2!$CB27</f>
        <v>0</v>
      </c>
      <c r="J209" s="206">
        <f t="shared" si="21"/>
        <v>0</v>
      </c>
    </row>
    <row r="210" spans="1:10" outlineLevel="1">
      <c r="A210" s="1">
        <f t="shared" si="20"/>
        <v>0</v>
      </c>
      <c r="C210" s="172">
        <f>(Kalkulation_MS2!$AA$23)/100*detail_MS2!$B28</f>
        <v>0</v>
      </c>
      <c r="D210" s="172">
        <f>(Kalkulation_MS2!$AA$23)/100*detail_MS2!$O28</f>
        <v>0</v>
      </c>
      <c r="E210" s="172">
        <f>(Kalkulation_MS2!$AA$23)/100*detail_MS2!$AB28</f>
        <v>0</v>
      </c>
      <c r="F210" s="172">
        <f>(Kalkulation_MS2!$AA$23)/100*detail_MS2!$AO28</f>
        <v>0</v>
      </c>
      <c r="G210" s="172">
        <f>(Kalkulation_MS2!$AA$23)/100*detail_MS2!$BB28</f>
        <v>0</v>
      </c>
      <c r="H210" s="172">
        <f>(Kalkulation_MS2!$AA$23)/100*detail_MS2!$BO28</f>
        <v>0</v>
      </c>
      <c r="I210" s="172">
        <f>(Kalkulation_MS2!$AA$23)/100*detail_MS2!$CB28</f>
        <v>0</v>
      </c>
      <c r="J210" s="206">
        <f t="shared" si="21"/>
        <v>0</v>
      </c>
    </row>
    <row r="211" spans="1:10" outlineLevel="1">
      <c r="A211" s="1">
        <f t="shared" si="20"/>
        <v>0</v>
      </c>
      <c r="C211" s="172">
        <f>(Kalkulation_MS2!$AB$23)/100*detail_MS2!$B29</f>
        <v>0</v>
      </c>
      <c r="D211" s="172">
        <f>(Kalkulation_MS2!$AB$23)/100*detail_MS2!$O29</f>
        <v>0</v>
      </c>
      <c r="E211" s="172">
        <f>(Kalkulation_MS2!$AB$23)/100*detail_MS2!$AB29</f>
        <v>0</v>
      </c>
      <c r="F211" s="172">
        <f>(Kalkulation_MS2!$AB$23)/100*detail_MS2!$AO29</f>
        <v>0</v>
      </c>
      <c r="G211" s="172">
        <f>(Kalkulation_MS2!$AB$23)/100*detail_MS2!$BB29</f>
        <v>0</v>
      </c>
      <c r="H211" s="172">
        <f>(Kalkulation_MS2!$AB$23)/100*detail_MS2!$BO29</f>
        <v>0</v>
      </c>
      <c r="I211" s="172">
        <f>(Kalkulation_MS2!$AB$23)/100*detail_MS2!$CB29</f>
        <v>0</v>
      </c>
      <c r="J211" s="206">
        <f t="shared" si="21"/>
        <v>0</v>
      </c>
    </row>
    <row r="212" spans="1:10" outlineLevel="1">
      <c r="A212" s="1">
        <f t="shared" si="20"/>
        <v>0</v>
      </c>
      <c r="C212" s="172">
        <f>(Kalkulation_MS2!$AC$23)/100*detail_MS2!$B30</f>
        <v>0</v>
      </c>
      <c r="D212" s="172">
        <f>(Kalkulation_MS2!$AC$23)/100*detail_MS2!$O30</f>
        <v>0</v>
      </c>
      <c r="E212" s="172">
        <f>(Kalkulation_MS2!$AC$23)/100*detail_MS2!$AB30</f>
        <v>0</v>
      </c>
      <c r="F212" s="172">
        <f>(Kalkulation_MS2!$AC$23)/100*detail_MS2!$AO30</f>
        <v>0</v>
      </c>
      <c r="G212" s="172">
        <f>(Kalkulation_MS2!$AC$23)/100*detail_MS2!$BB30</f>
        <v>0</v>
      </c>
      <c r="H212" s="172">
        <f>(Kalkulation_MS2!$AC$23)/100*detail_MS2!$BO30</f>
        <v>0</v>
      </c>
      <c r="I212" s="172">
        <f>(Kalkulation_MS2!$AC$23)/100*detail_MS2!$CB30</f>
        <v>0</v>
      </c>
      <c r="J212" s="206">
        <f t="shared" si="21"/>
        <v>0</v>
      </c>
    </row>
    <row r="213" spans="1:10" outlineLevel="1">
      <c r="A213" s="1">
        <f t="shared" si="20"/>
        <v>0</v>
      </c>
      <c r="C213" s="172">
        <f>(Kalkulation_MS2!$AD$23)/100*detail_MS2!$B31</f>
        <v>0</v>
      </c>
      <c r="D213" s="172">
        <f>(Kalkulation_MS2!$AD$23)/100*detail_MS2!$O31</f>
        <v>0</v>
      </c>
      <c r="E213" s="172">
        <f>(Kalkulation_MS2!$AD$23)/100*detail_MS2!$AB31</f>
        <v>0</v>
      </c>
      <c r="F213" s="172">
        <f>(Kalkulation_MS2!$AD$23)/100*detail_MS2!$AO31</f>
        <v>0</v>
      </c>
      <c r="G213" s="172">
        <f>(Kalkulation_MS2!$AD$23)/100*detail_MS2!$BB31</f>
        <v>0</v>
      </c>
      <c r="H213" s="172">
        <f>(Kalkulation_MS2!$AD$23)/100*detail_MS2!$BO31</f>
        <v>0</v>
      </c>
      <c r="I213" s="172">
        <f>(Kalkulation_MS2!$AD$23)/100*detail_MS2!$CB31</f>
        <v>0</v>
      </c>
      <c r="J213" s="206">
        <f t="shared" si="21"/>
        <v>0</v>
      </c>
    </row>
    <row r="214" spans="1:10" outlineLevel="1">
      <c r="A214" s="1">
        <f t="shared" si="20"/>
        <v>0</v>
      </c>
      <c r="C214" s="172">
        <f>(Kalkulation_MS2!$AE$23)/100*detail_MS2!$B32</f>
        <v>0</v>
      </c>
      <c r="D214" s="172">
        <f>(Kalkulation_MS2!$AE$23)/100*detail_MS2!$O32</f>
        <v>0</v>
      </c>
      <c r="E214" s="172">
        <f>(Kalkulation_MS2!$AE$23)/100*detail_MS2!$AB32</f>
        <v>0</v>
      </c>
      <c r="F214" s="172">
        <f>(Kalkulation_MS2!$AE$23)/100*detail_MS2!$AO32</f>
        <v>0</v>
      </c>
      <c r="G214" s="172">
        <f>(Kalkulation_MS2!$AE$23)/100*detail_MS2!$BB32</f>
        <v>0</v>
      </c>
      <c r="H214" s="172">
        <f>(Kalkulation_MS2!$AE$23)/100*detail_MS2!$BO32</f>
        <v>0</v>
      </c>
      <c r="I214" s="172">
        <f>(Kalkulation_MS2!$AE$23)/100*detail_MS2!$CB32</f>
        <v>0</v>
      </c>
      <c r="J214" s="206">
        <f t="shared" si="21"/>
        <v>0</v>
      </c>
    </row>
    <row r="215" spans="1:10" outlineLevel="1">
      <c r="A215" s="1">
        <f t="shared" si="20"/>
        <v>0</v>
      </c>
      <c r="C215" s="172">
        <f>(Kalkulation_MS2!$AF$23)/100*detail_MS2!$B33</f>
        <v>0</v>
      </c>
      <c r="D215" s="172">
        <f>(Kalkulation_MS2!$AF$23)/100*detail_MS2!$O33</f>
        <v>0</v>
      </c>
      <c r="E215" s="172">
        <f>(Kalkulation_MS2!$AF$23)/100*detail_MS2!$AB33</f>
        <v>0</v>
      </c>
      <c r="F215" s="172">
        <f>(Kalkulation_MS2!$AF$23)/100*detail_MS2!$AO33</f>
        <v>0</v>
      </c>
      <c r="G215" s="172">
        <f>(Kalkulation_MS2!$AF$23)/100*detail_MS2!$BB33</f>
        <v>0</v>
      </c>
      <c r="H215" s="172">
        <f>(Kalkulation_MS2!$AF$23)/100*detail_MS2!$BO33</f>
        <v>0</v>
      </c>
      <c r="I215" s="172">
        <f>(Kalkulation_MS2!$AF$23)/100*detail_MS2!$CB33</f>
        <v>0</v>
      </c>
      <c r="J215" s="206">
        <f t="shared" si="21"/>
        <v>0</v>
      </c>
    </row>
    <row r="216" spans="1:10" outlineLevel="1">
      <c r="A216" s="1">
        <f t="shared" si="20"/>
        <v>0</v>
      </c>
      <c r="C216" s="172">
        <f>(Kalkulation_MS2!$AG$23)/100*detail_MS2!$B34</f>
        <v>0</v>
      </c>
      <c r="D216" s="172">
        <f>(Kalkulation_MS2!$AG$23)/100*detail_MS2!$O34</f>
        <v>0</v>
      </c>
      <c r="E216" s="172">
        <f>(Kalkulation_MS2!$AG$23)/100*detail_MS2!$AB34</f>
        <v>0</v>
      </c>
      <c r="F216" s="172">
        <f>(Kalkulation_MS2!$AG$23)/100*detail_MS2!$AO34</f>
        <v>0</v>
      </c>
      <c r="G216" s="172">
        <f>(Kalkulation_MS2!$AG$23)/100*detail_MS2!$BB34</f>
        <v>0</v>
      </c>
      <c r="H216" s="172">
        <f>(Kalkulation_MS2!$AG$23)/100*detail_MS2!$BO34</f>
        <v>0</v>
      </c>
      <c r="I216" s="172">
        <f>(Kalkulation_MS2!$AG$23)/100*detail_MS2!$CB34</f>
        <v>0</v>
      </c>
      <c r="J216" s="206">
        <f t="shared" si="21"/>
        <v>0</v>
      </c>
    </row>
    <row r="217" spans="1:10" outlineLevel="1">
      <c r="A217" s="1">
        <f t="shared" si="20"/>
        <v>0</v>
      </c>
      <c r="C217" s="172">
        <f>(Kalkulation_MS2!$AH$23)/100*detail_MS2!$B35</f>
        <v>0</v>
      </c>
      <c r="D217" s="172">
        <f>(Kalkulation_MS2!$AH$23)/100*detail_MS2!$O35</f>
        <v>0</v>
      </c>
      <c r="E217" s="172">
        <f>(Kalkulation_MS2!$AH$23)/100*detail_MS2!$AB35</f>
        <v>0</v>
      </c>
      <c r="F217" s="172">
        <f>(Kalkulation_MS2!$AH$23)/100*detail_MS2!$AO35</f>
        <v>0</v>
      </c>
      <c r="G217" s="172">
        <f>(Kalkulation_MS2!$AH$23)/100*detail_MS2!$BB35</f>
        <v>0</v>
      </c>
      <c r="H217" s="172">
        <f>(Kalkulation_MS2!$AH$23)/100*detail_MS2!$BO35</f>
        <v>0</v>
      </c>
      <c r="I217" s="172">
        <f>(Kalkulation_MS2!$AH$23)/100*detail_MS2!$CB35</f>
        <v>0</v>
      </c>
      <c r="J217" s="206">
        <f t="shared" si="21"/>
        <v>0</v>
      </c>
    </row>
    <row r="218" spans="1:10" outlineLevel="1">
      <c r="A218" s="1">
        <f t="shared" si="20"/>
        <v>0</v>
      </c>
      <c r="C218" s="172">
        <f>(Kalkulation_MS2!$AI$23)/100*detail_MS2!$B36</f>
        <v>0</v>
      </c>
      <c r="D218" s="172">
        <f>(Kalkulation_MS2!$AI$23)/100*detail_MS2!$O36</f>
        <v>0</v>
      </c>
      <c r="E218" s="172">
        <f>(Kalkulation_MS2!$AI$23)/100*detail_MS2!$AB36</f>
        <v>0</v>
      </c>
      <c r="F218" s="172">
        <f>(Kalkulation_MS2!$AI$23)/100*detail_MS2!$AO36</f>
        <v>0</v>
      </c>
      <c r="G218" s="172">
        <f>(Kalkulation_MS2!$AI$23)/100*detail_MS2!$BB36</f>
        <v>0</v>
      </c>
      <c r="H218" s="172">
        <f>(Kalkulation_MS2!$AI$23)/100*detail_MS2!$BO36</f>
        <v>0</v>
      </c>
      <c r="I218" s="172">
        <f>(Kalkulation_MS2!$AI$23)/100*detail_MS2!$CB36</f>
        <v>0</v>
      </c>
      <c r="J218" s="206">
        <f t="shared" si="21"/>
        <v>0</v>
      </c>
    </row>
    <row r="219" spans="1:10" outlineLevel="1">
      <c r="A219" s="1">
        <f t="shared" si="20"/>
        <v>0</v>
      </c>
      <c r="C219" s="172">
        <f>(Kalkulation_MS2!$AJ$23)/100*detail_MS2!$B37</f>
        <v>0</v>
      </c>
      <c r="D219" s="172">
        <f>(Kalkulation_MS2!$AJ$23)/100*detail_MS2!$O37</f>
        <v>0</v>
      </c>
      <c r="E219" s="172">
        <f>(Kalkulation_MS2!$AJ$23)/100*detail_MS2!$AB37</f>
        <v>0</v>
      </c>
      <c r="F219" s="172">
        <f>(Kalkulation_MS2!$AJ$23)/100*detail_MS2!$AO37</f>
        <v>0</v>
      </c>
      <c r="G219" s="172">
        <f>(Kalkulation_MS2!$AJ$23)/100*detail_MS2!$BB37</f>
        <v>0</v>
      </c>
      <c r="H219" s="172">
        <f>(Kalkulation_MS2!$AJ$23)/100*detail_MS2!$BO37</f>
        <v>0</v>
      </c>
      <c r="I219" s="172">
        <f>(Kalkulation_MS2!$AJ$23)/100*detail_MS2!$CB37</f>
        <v>0</v>
      </c>
      <c r="J219" s="206">
        <f t="shared" si="21"/>
        <v>0</v>
      </c>
    </row>
    <row r="220" spans="1:10" outlineLevel="1">
      <c r="A220" s="1">
        <f t="shared" si="20"/>
        <v>0</v>
      </c>
      <c r="C220" s="172">
        <f>(Kalkulation_MS2!$AK$23)/100*detail_MS2!$B38</f>
        <v>0</v>
      </c>
      <c r="D220" s="172">
        <f>(Kalkulation_MS2!$AK$23)/100*detail_MS2!$O38</f>
        <v>0</v>
      </c>
      <c r="E220" s="172">
        <f>(Kalkulation_MS2!$AK$23)/100*detail_MS2!$AB38</f>
        <v>0</v>
      </c>
      <c r="F220" s="172">
        <f>(Kalkulation_MS2!$AK$23)/100*detail_MS2!$AO38</f>
        <v>0</v>
      </c>
      <c r="G220" s="172">
        <f>(Kalkulation_MS2!$AK$23)/100*detail_MS2!$BB38</f>
        <v>0</v>
      </c>
      <c r="H220" s="172">
        <f>(Kalkulation_MS2!$AK$23)/100*detail_MS2!$BO38</f>
        <v>0</v>
      </c>
      <c r="I220" s="172">
        <f>(Kalkulation_MS2!$AK$23)/100*detail_MS2!$CB38</f>
        <v>0</v>
      </c>
      <c r="J220" s="206">
        <f t="shared" si="21"/>
        <v>0</v>
      </c>
    </row>
    <row r="221" spans="1:10" outlineLevel="1">
      <c r="A221" s="1">
        <f t="shared" si="20"/>
        <v>0</v>
      </c>
      <c r="C221" s="172">
        <f>(Kalkulation_MS2!$AL$23)/100*detail_MS2!$B39</f>
        <v>0</v>
      </c>
      <c r="D221" s="172">
        <f>(Kalkulation_MS2!$AL$23)/100*detail_MS2!$O39</f>
        <v>0</v>
      </c>
      <c r="E221" s="172">
        <f>(Kalkulation_MS2!$AL$23)/100*detail_MS2!$AB39</f>
        <v>0</v>
      </c>
      <c r="F221" s="172">
        <f>(Kalkulation_MS2!$AL$23)/100*detail_MS2!$AO39</f>
        <v>0</v>
      </c>
      <c r="G221" s="172">
        <f>(Kalkulation_MS2!$AL$23)/100*detail_MS2!$BB39</f>
        <v>0</v>
      </c>
      <c r="H221" s="172">
        <f>(Kalkulation_MS2!$AL$23)/100*detail_MS2!$BO39</f>
        <v>0</v>
      </c>
      <c r="I221" s="172">
        <f>(Kalkulation_MS2!$AL$23)/100*detail_MS2!$CB39</f>
        <v>0</v>
      </c>
      <c r="J221" s="206">
        <f t="shared" si="21"/>
        <v>0</v>
      </c>
    </row>
    <row r="222" spans="1:10" outlineLevel="1">
      <c r="A222" s="1">
        <f t="shared" si="20"/>
        <v>0</v>
      </c>
      <c r="C222" s="172">
        <f>(Kalkulation_MS2!$AM$23)/100*detail_MS2!$B40</f>
        <v>0</v>
      </c>
      <c r="D222" s="172">
        <f>(Kalkulation_MS2!$AM$23)/100*detail_MS2!$O40</f>
        <v>0</v>
      </c>
      <c r="E222" s="172">
        <f>(Kalkulation_MS2!$AM$23)/100*detail_MS2!$AB40</f>
        <v>0</v>
      </c>
      <c r="F222" s="172">
        <f>(Kalkulation_MS2!$AM$23)/100*detail_MS2!$AO40</f>
        <v>0</v>
      </c>
      <c r="G222" s="172">
        <f>(Kalkulation_MS2!$AM$23)/100*detail_MS2!$BB40</f>
        <v>0</v>
      </c>
      <c r="H222" s="172">
        <f>(Kalkulation_MS2!$AM$23)/100*detail_MS2!$BO40</f>
        <v>0</v>
      </c>
      <c r="I222" s="172">
        <f>(Kalkulation_MS2!$AM$23)/100*detail_MS2!$CB40</f>
        <v>0</v>
      </c>
      <c r="J222" s="206">
        <f t="shared" si="21"/>
        <v>0</v>
      </c>
    </row>
    <row r="223" spans="1:10" outlineLevel="1">
      <c r="A223" s="1">
        <f t="shared" si="20"/>
        <v>0</v>
      </c>
      <c r="C223" s="172">
        <f>(Kalkulation_MS2!$AN$23)/100*detail_MS2!$B41</f>
        <v>0</v>
      </c>
      <c r="D223" s="172">
        <f>(Kalkulation_MS2!$AN$23)/100*detail_MS2!$O41</f>
        <v>0</v>
      </c>
      <c r="E223" s="172">
        <f>(Kalkulation_MS2!$AN$23)/100*detail_MS2!$AB41</f>
        <v>0</v>
      </c>
      <c r="F223" s="172">
        <f>(Kalkulation_MS2!$AN$23)/100*detail_MS2!$AO41</f>
        <v>0</v>
      </c>
      <c r="G223" s="172">
        <f>(Kalkulation_MS2!$AN$23)/100*detail_MS2!$BB41</f>
        <v>0</v>
      </c>
      <c r="H223" s="172">
        <f>(Kalkulation_MS2!$AN$23)/100*detail_MS2!$BO41</f>
        <v>0</v>
      </c>
      <c r="I223" s="172">
        <f>(Kalkulation_MS2!$AN$23)/100*detail_MS2!$CB41</f>
        <v>0</v>
      </c>
      <c r="J223" s="206">
        <f t="shared" si="21"/>
        <v>0</v>
      </c>
    </row>
    <row r="224" spans="1:10" outlineLevel="1">
      <c r="A224" s="1">
        <f t="shared" si="20"/>
        <v>0</v>
      </c>
      <c r="C224" s="172">
        <f>(Kalkulation_MS2!$AO$23)/100*detail_MS2!$B42</f>
        <v>0</v>
      </c>
      <c r="D224" s="172">
        <f>(Kalkulation_MS2!$AO$23)/100*detail_MS2!$O42</f>
        <v>0</v>
      </c>
      <c r="E224" s="172">
        <f>(Kalkulation_MS2!$AO$23)/100*detail_MS2!$AB42</f>
        <v>0</v>
      </c>
      <c r="F224" s="172">
        <f>(Kalkulation_MS2!$AO$23)/100*detail_MS2!$AO42</f>
        <v>0</v>
      </c>
      <c r="G224" s="172">
        <f>(Kalkulation_MS2!$AO$23)/100*detail_MS2!$BB42</f>
        <v>0</v>
      </c>
      <c r="H224" s="172">
        <f>(Kalkulation_MS2!$AO$23)/100*detail_MS2!$BO42</f>
        <v>0</v>
      </c>
      <c r="I224" s="172">
        <f>(Kalkulation_MS2!$AO$23)/100*detail_MS2!$CB42</f>
        <v>0</v>
      </c>
      <c r="J224" s="206">
        <f t="shared" si="21"/>
        <v>0</v>
      </c>
    </row>
    <row r="225" spans="1:11" outlineLevel="1">
      <c r="A225" s="1">
        <f t="shared" si="20"/>
        <v>0</v>
      </c>
      <c r="C225" s="172">
        <f>(Kalkulation_MS2!$AP$23)/100*detail_MS2!$B43</f>
        <v>0</v>
      </c>
      <c r="D225" s="172">
        <f>(Kalkulation_MS2!$AP$23)/100*detail_MS2!$O43</f>
        <v>0</v>
      </c>
      <c r="E225" s="172">
        <f>(Kalkulation_MS2!$AP$23)/100*detail_MS2!$AB43</f>
        <v>0</v>
      </c>
      <c r="F225" s="172">
        <f>(Kalkulation_MS2!$AP$23)/100*detail_MS2!$AO43</f>
        <v>0</v>
      </c>
      <c r="G225" s="172">
        <f>(Kalkulation_MS2!$AP$23)/100*detail_MS2!$BB43</f>
        <v>0</v>
      </c>
      <c r="H225" s="172">
        <f>(Kalkulation_MS2!$AP$23)/100*detail_MS2!$BO43</f>
        <v>0</v>
      </c>
      <c r="I225" s="172">
        <f>(Kalkulation_MS2!$AP$23)/100*detail_MS2!$CB43</f>
        <v>0</v>
      </c>
      <c r="J225" s="206">
        <f t="shared" si="21"/>
        <v>0</v>
      </c>
    </row>
    <row r="226" spans="1:11" outlineLevel="1">
      <c r="A226" s="1">
        <f t="shared" si="20"/>
        <v>0</v>
      </c>
      <c r="C226" s="172">
        <f>(Kalkulation_MS2!$AQ$23)/100*detail_MS2!$B44</f>
        <v>0</v>
      </c>
      <c r="D226" s="172">
        <f>(Kalkulation_MS2!$AQ$23)/100*detail_MS2!$O44</f>
        <v>0</v>
      </c>
      <c r="E226" s="172">
        <f>(Kalkulation_MS2!$AQ$23)/100*detail_MS2!$AB44</f>
        <v>0</v>
      </c>
      <c r="F226" s="172">
        <f>(Kalkulation_MS2!$AQ$23)/100*detail_MS2!$AO44</f>
        <v>0</v>
      </c>
      <c r="G226" s="172">
        <f>(Kalkulation_MS2!$AQ$23)/100*detail_MS2!$BB44</f>
        <v>0</v>
      </c>
      <c r="H226" s="172">
        <f>(Kalkulation_MS2!$AQ$23)/100*detail_MS2!$BO44</f>
        <v>0</v>
      </c>
      <c r="I226" s="172">
        <f>(Kalkulation_MS2!$AQ$23)/100*detail_MS2!$CB44</f>
        <v>0</v>
      </c>
      <c r="J226" s="206">
        <f t="shared" si="21"/>
        <v>0</v>
      </c>
    </row>
    <row r="227" spans="1:11" outlineLevel="1">
      <c r="A227" s="1">
        <f t="shared" si="20"/>
        <v>0</v>
      </c>
      <c r="C227" s="172">
        <f>(Kalkulation_MS2!$AR$23)/100*detail_MS2!$B45</f>
        <v>0</v>
      </c>
      <c r="D227" s="172">
        <f>(Kalkulation_MS2!$AR$23)/100*detail_MS2!$O45</f>
        <v>0</v>
      </c>
      <c r="E227" s="172">
        <f>(Kalkulation_MS2!$AR$23)/100*detail_MS2!$AB45</f>
        <v>0</v>
      </c>
      <c r="F227" s="172">
        <f>(Kalkulation_MS2!$AR$23)/100*detail_MS2!$AO45</f>
        <v>0</v>
      </c>
      <c r="G227" s="172">
        <f>(Kalkulation_MS2!$AR$23)/100*detail_MS2!$BB45</f>
        <v>0</v>
      </c>
      <c r="H227" s="172">
        <f>(Kalkulation_MS2!$AR$23)/100*detail_MS2!$BO45</f>
        <v>0</v>
      </c>
      <c r="I227" s="172">
        <f>(Kalkulation_MS2!$AR$23)/100*detail_MS2!$CB45</f>
        <v>0</v>
      </c>
      <c r="J227" s="206">
        <f t="shared" si="21"/>
        <v>0</v>
      </c>
    </row>
    <row r="228" spans="1:11" outlineLevel="1">
      <c r="A228" s="1">
        <f t="shared" si="20"/>
        <v>0</v>
      </c>
      <c r="C228" s="172">
        <f>(Kalkulation_MS2!$AS$23)/100*detail_MS2!$B46</f>
        <v>0</v>
      </c>
      <c r="D228" s="172">
        <f>(Kalkulation_MS2!$AS$23)/100*detail_MS2!$O46</f>
        <v>0</v>
      </c>
      <c r="E228" s="172">
        <f>(Kalkulation_MS2!$AS$23)/100*detail_MS2!$AB46</f>
        <v>0</v>
      </c>
      <c r="F228" s="172">
        <f>(Kalkulation_MS2!$AS$23)/100*detail_MS2!$AO46</f>
        <v>0</v>
      </c>
      <c r="G228" s="172">
        <f>(Kalkulation_MS2!$AS$23)/100*detail_MS2!$BB46</f>
        <v>0</v>
      </c>
      <c r="H228" s="172">
        <f>(Kalkulation_MS2!$AS$23)/100*detail_MS2!$BO46</f>
        <v>0</v>
      </c>
      <c r="I228" s="172">
        <f>(Kalkulation_MS2!$AS$23)/100*detail_MS2!$CB46</f>
        <v>0</v>
      </c>
      <c r="J228" s="206">
        <f t="shared" si="21"/>
        <v>0</v>
      </c>
    </row>
    <row r="229" spans="1:11" outlineLevel="1">
      <c r="A229" s="88" t="s">
        <v>445</v>
      </c>
      <c r="B229" s="88"/>
      <c r="C229" s="201">
        <f>SUM(C189:C228)</f>
        <v>0</v>
      </c>
      <c r="D229" s="201">
        <f t="shared" ref="D229:J229" si="22">SUM(D189:D228)</f>
        <v>0</v>
      </c>
      <c r="E229" s="201">
        <f t="shared" si="22"/>
        <v>0</v>
      </c>
      <c r="F229" s="201">
        <f t="shared" si="22"/>
        <v>0</v>
      </c>
      <c r="G229" s="201">
        <f t="shared" si="22"/>
        <v>0</v>
      </c>
      <c r="H229" s="201">
        <f t="shared" si="22"/>
        <v>0</v>
      </c>
      <c r="I229" s="201">
        <f t="shared" si="22"/>
        <v>0</v>
      </c>
      <c r="J229" s="79">
        <f t="shared" si="22"/>
        <v>0</v>
      </c>
      <c r="K229" s="172">
        <f>Kalkulation_MS2!AT53*7</f>
        <v>0</v>
      </c>
    </row>
    <row r="230" spans="1:11" outlineLevel="1">
      <c r="A230" s="203" t="s">
        <v>283</v>
      </c>
      <c r="J230" s="205">
        <f t="shared" si="8"/>
        <v>0</v>
      </c>
    </row>
    <row r="231" spans="1:11" outlineLevel="1">
      <c r="A231" s="1">
        <f t="shared" ref="A231:A270" si="23">A189</f>
        <v>0</v>
      </c>
      <c r="C231" s="172">
        <f>(Kalkulation_MS2!$F$24)/100*detail_MS2!B7</f>
        <v>0</v>
      </c>
      <c r="D231" s="172">
        <f>(Kalkulation_MS2!$F$24)/100*detail_MS2!O7</f>
        <v>0</v>
      </c>
      <c r="E231" s="172">
        <f>(Kalkulation_MS2!$F$24)/100*detail_MS2!AB7</f>
        <v>0</v>
      </c>
      <c r="F231" s="172">
        <f>(Kalkulation_MS2!$F$24)/100*detail_MS2!AO7</f>
        <v>0</v>
      </c>
      <c r="G231" s="172">
        <f>(Kalkulation_MS2!$F$24)/100*detail_MS2!BB7</f>
        <v>0</v>
      </c>
      <c r="H231" s="172">
        <f>(Kalkulation_MS2!$F$24)/100*detail_MS2!BO7</f>
        <v>0</v>
      </c>
      <c r="I231" s="172">
        <f>(Kalkulation_MS2!$F$24)/100*detail_MS2!CB7</f>
        <v>0</v>
      </c>
      <c r="J231" s="206">
        <f t="shared" si="8"/>
        <v>0</v>
      </c>
    </row>
    <row r="232" spans="1:11" outlineLevel="1">
      <c r="A232" s="1">
        <f t="shared" si="23"/>
        <v>0</v>
      </c>
      <c r="C232" s="172">
        <f>(Kalkulation_MS2!$G$24)/100*detail_MS2!B8</f>
        <v>0</v>
      </c>
      <c r="D232" s="172">
        <f>(Kalkulation_MS2!$G$24)/100*detail_MS2!O8</f>
        <v>0</v>
      </c>
      <c r="E232" s="172">
        <f>(Kalkulation_MS2!$G$24)/100*detail_MS2!AB8</f>
        <v>0</v>
      </c>
      <c r="F232" s="172">
        <f>(Kalkulation_MS2!$G$24)/100*detail_MS2!AO8</f>
        <v>0</v>
      </c>
      <c r="G232" s="172">
        <f>(Kalkulation_MS2!$G$24)/100*detail_MS2!BB8</f>
        <v>0</v>
      </c>
      <c r="H232" s="172">
        <f>(Kalkulation_MS2!$G$24)/100*detail_MS2!BO8</f>
        <v>0</v>
      </c>
      <c r="I232" s="172">
        <f>(Kalkulation_MS2!$G$24)/100*detail_MS2!CB8</f>
        <v>0</v>
      </c>
      <c r="J232" s="206">
        <f t="shared" si="8"/>
        <v>0</v>
      </c>
    </row>
    <row r="233" spans="1:11" outlineLevel="1">
      <c r="A233" s="249">
        <f t="shared" si="23"/>
        <v>0</v>
      </c>
      <c r="C233" s="172">
        <f>(Kalkulation_MS2!$H$24)/100*detail_MS2!B9</f>
        <v>0</v>
      </c>
      <c r="D233" s="172">
        <f>(Kalkulation_MS2!$H$24)/100*detail_MS2!O9</f>
        <v>0</v>
      </c>
      <c r="E233" s="172">
        <f>(Kalkulation_MS2!$H$24)/100*detail_MS2!AB9</f>
        <v>0</v>
      </c>
      <c r="F233" s="172">
        <f>(Kalkulation_MS2!$H$24)/100*detail_MS2!AO9</f>
        <v>0</v>
      </c>
      <c r="G233" s="172">
        <f>(Kalkulation_MS2!$H$24)/100*detail_MS2!BB9</f>
        <v>0</v>
      </c>
      <c r="H233" s="172">
        <f>(Kalkulation_MS2!$H$24)/100*detail_MS2!BO9</f>
        <v>0</v>
      </c>
      <c r="I233" s="172">
        <f>(Kalkulation_MS2!$H$24)/100*detail_MS2!CB9</f>
        <v>0</v>
      </c>
      <c r="J233" s="206">
        <f t="shared" si="8"/>
        <v>0</v>
      </c>
    </row>
    <row r="234" spans="1:11" outlineLevel="1">
      <c r="A234" s="1">
        <f t="shared" si="23"/>
        <v>0</v>
      </c>
      <c r="C234" s="172">
        <f>(Kalkulation_MS2!$I$24)/100*detail_MS2!B10</f>
        <v>0</v>
      </c>
      <c r="D234" s="172">
        <f>(Kalkulation_MS2!$I$24)/100*detail_MS2!O10</f>
        <v>0</v>
      </c>
      <c r="E234" s="172">
        <f>(Kalkulation_MS2!$I$24)/100*detail_MS2!AB10</f>
        <v>0</v>
      </c>
      <c r="F234" s="172">
        <f>(Kalkulation_MS2!$I$24)/100*detail_MS2!AO10</f>
        <v>0</v>
      </c>
      <c r="G234" s="172">
        <f>(Kalkulation_MS2!$I$24)/100*detail_MS2!BB10</f>
        <v>0</v>
      </c>
      <c r="H234" s="172">
        <f>(Kalkulation_MS2!$I$24)/100*detail_MS2!BO10</f>
        <v>0</v>
      </c>
      <c r="I234" s="172">
        <f>(Kalkulation_MS2!$I$24)/100*detail_MS2!CB10</f>
        <v>0</v>
      </c>
      <c r="J234" s="206">
        <f t="shared" si="8"/>
        <v>0</v>
      </c>
    </row>
    <row r="235" spans="1:11" outlineLevel="1">
      <c r="A235" s="1">
        <f t="shared" si="23"/>
        <v>0</v>
      </c>
      <c r="C235" s="172">
        <f>(Kalkulation_MS2!$J$24)/100*detail_MS2!B11</f>
        <v>0</v>
      </c>
      <c r="D235" s="172">
        <f>(Kalkulation_MS2!$J$24)/100*detail_MS2!O11</f>
        <v>0</v>
      </c>
      <c r="E235" s="172">
        <f>(Kalkulation_MS2!$J$24)/100*detail_MS2!AB11</f>
        <v>0</v>
      </c>
      <c r="F235" s="172">
        <f>(Kalkulation_MS2!$J$24)/100*detail_MS2!AO11</f>
        <v>0</v>
      </c>
      <c r="G235" s="172">
        <f>(Kalkulation_MS2!$J$24)/100*detail_MS2!BB11</f>
        <v>0</v>
      </c>
      <c r="H235" s="172">
        <f>(Kalkulation_MS2!$J$24)/100*detail_MS2!BO11</f>
        <v>0</v>
      </c>
      <c r="I235" s="172">
        <f>(Kalkulation_MS2!$J$24)/100*detail_MS2!CB11</f>
        <v>0</v>
      </c>
      <c r="J235" s="206">
        <f t="shared" si="8"/>
        <v>0</v>
      </c>
    </row>
    <row r="236" spans="1:11" outlineLevel="1">
      <c r="A236" s="1">
        <f t="shared" si="23"/>
        <v>0</v>
      </c>
      <c r="C236" s="172">
        <f>(Kalkulation_MS2!$K$24)/100*detail_MS2!B12</f>
        <v>0</v>
      </c>
      <c r="D236" s="172">
        <f>(Kalkulation_MS2!$K$24)/100*detail_MS2!O12</f>
        <v>0</v>
      </c>
      <c r="E236" s="172">
        <f>(Kalkulation_MS2!$K$24)/100*detail_MS2!AB12</f>
        <v>0</v>
      </c>
      <c r="F236" s="172">
        <f>(Kalkulation_MS2!$K$24)/100*detail_MS2!AO12</f>
        <v>0</v>
      </c>
      <c r="G236" s="172">
        <f>(Kalkulation_MS2!$K$24)/100*detail_MS2!BB12</f>
        <v>0</v>
      </c>
      <c r="H236" s="172">
        <f>(Kalkulation_MS2!$K$24)/100*detail_MS2!BO12</f>
        <v>0</v>
      </c>
      <c r="I236" s="172">
        <f>(Kalkulation_MS2!$K$24)/100*detail_MS2!CB12</f>
        <v>0</v>
      </c>
      <c r="J236" s="206">
        <f t="shared" ref="J236:J408" si="24">SUM(C236:I236)</f>
        <v>0</v>
      </c>
    </row>
    <row r="237" spans="1:11" outlineLevel="1">
      <c r="A237" s="1">
        <f t="shared" si="23"/>
        <v>0</v>
      </c>
      <c r="C237" s="172">
        <f>(Kalkulation_MS2!$L$24)/100*detail_MS2!B13</f>
        <v>0</v>
      </c>
      <c r="D237" s="172">
        <f>(Kalkulation_MS2!$L$24)/100*detail_MS2!O13</f>
        <v>0</v>
      </c>
      <c r="E237" s="172">
        <f>(Kalkulation_MS2!$L$24)/100*detail_MS2!AB13</f>
        <v>0</v>
      </c>
      <c r="F237" s="172">
        <f>(Kalkulation_MS2!$L$24)/100*detail_MS2!AO13</f>
        <v>0</v>
      </c>
      <c r="G237" s="172">
        <f>(Kalkulation_MS2!$L$24)/100*detail_MS2!BB13</f>
        <v>0</v>
      </c>
      <c r="H237" s="172">
        <f>(Kalkulation_MS2!$L$24)/100*detail_MS2!BO13</f>
        <v>0</v>
      </c>
      <c r="I237" s="172">
        <f>(Kalkulation_MS2!$L$24)/100*detail_MS2!CB13</f>
        <v>0</v>
      </c>
      <c r="J237" s="206">
        <f t="shared" si="24"/>
        <v>0</v>
      </c>
    </row>
    <row r="238" spans="1:11" outlineLevel="1">
      <c r="A238" s="1">
        <f t="shared" si="23"/>
        <v>0</v>
      </c>
      <c r="C238" s="172">
        <f>(Kalkulation_MS2!$M$24)/100*detail_MS2!B14</f>
        <v>0</v>
      </c>
      <c r="D238" s="172">
        <f>(Kalkulation_MS2!$M$24)/100*detail_MS2!O14</f>
        <v>0</v>
      </c>
      <c r="E238" s="172">
        <f>(Kalkulation_MS2!$M$24)/100*detail_MS2!AB14</f>
        <v>0</v>
      </c>
      <c r="F238" s="172">
        <f>(Kalkulation_MS2!$M$24)/100*detail_MS2!AO14</f>
        <v>0</v>
      </c>
      <c r="G238" s="172">
        <f>(Kalkulation_MS2!$M$24)/100*detail_MS2!BB14</f>
        <v>0</v>
      </c>
      <c r="H238" s="172">
        <f>(Kalkulation_MS2!$M$24)/100*detail_MS2!BO14</f>
        <v>0</v>
      </c>
      <c r="I238" s="172">
        <f>(Kalkulation_MS2!$M$24)/100*detail_MS2!CB14</f>
        <v>0</v>
      </c>
      <c r="J238" s="206">
        <f t="shared" si="24"/>
        <v>0</v>
      </c>
    </row>
    <row r="239" spans="1:11" outlineLevel="1">
      <c r="A239" s="1">
        <f t="shared" si="23"/>
        <v>0</v>
      </c>
      <c r="C239" s="172">
        <f>(Kalkulation_MS2!$N$24)/100*detail_MS2!B15</f>
        <v>0</v>
      </c>
      <c r="D239" s="172">
        <f>(Kalkulation_MS2!$N$24)/100*detail_MS2!O15</f>
        <v>0</v>
      </c>
      <c r="E239" s="172">
        <f>(Kalkulation_MS2!$N$24)/100*detail_MS2!AB15</f>
        <v>0</v>
      </c>
      <c r="F239" s="172">
        <f>(Kalkulation_MS2!$N$24)/100*detail_MS2!AO15</f>
        <v>0</v>
      </c>
      <c r="G239" s="172">
        <f>(Kalkulation_MS2!$N$24)/100*detail_MS2!BB15</f>
        <v>0</v>
      </c>
      <c r="H239" s="172">
        <f>(Kalkulation_MS2!$N$24)/100*detail_MS2!BO15</f>
        <v>0</v>
      </c>
      <c r="I239" s="172">
        <f>(Kalkulation_MS2!$N$24)/100*detail_MS2!CB15</f>
        <v>0</v>
      </c>
      <c r="J239" s="206">
        <f t="shared" si="24"/>
        <v>0</v>
      </c>
    </row>
    <row r="240" spans="1:11" outlineLevel="1">
      <c r="A240" s="1">
        <f t="shared" si="23"/>
        <v>0</v>
      </c>
      <c r="C240" s="172">
        <f>(Kalkulation_MS2!$O$24)/100*detail_MS2!B16</f>
        <v>0</v>
      </c>
      <c r="D240" s="172">
        <f>(Kalkulation_MS2!$O$24)/100*detail_MS2!O16</f>
        <v>0</v>
      </c>
      <c r="E240" s="172">
        <f>(Kalkulation_MS2!$O$24)/100*detail_MS2!AB16</f>
        <v>0</v>
      </c>
      <c r="F240" s="172">
        <f>(Kalkulation_MS2!$O$24)/100*detail_MS2!AO16</f>
        <v>0</v>
      </c>
      <c r="G240" s="172">
        <f>(Kalkulation_MS2!$O$24)/100*detail_MS2!BB16</f>
        <v>0</v>
      </c>
      <c r="H240" s="172">
        <f>(Kalkulation_MS2!$O$24)/100*detail_MS2!BO16</f>
        <v>0</v>
      </c>
      <c r="I240" s="172">
        <f>(Kalkulation_MS2!$O$24)/100*detail_MS2!CB16</f>
        <v>0</v>
      </c>
      <c r="J240" s="206">
        <f t="shared" si="24"/>
        <v>0</v>
      </c>
    </row>
    <row r="241" spans="1:10" outlineLevel="1">
      <c r="A241" s="1">
        <f t="shared" si="23"/>
        <v>0</v>
      </c>
      <c r="C241" s="172">
        <f>(Kalkulation_MS2!$P$24)/100*detail_MS2!B17</f>
        <v>0</v>
      </c>
      <c r="D241" s="172">
        <f>(Kalkulation_MS2!$P$24)/100*detail_MS2!O17</f>
        <v>0</v>
      </c>
      <c r="E241" s="172">
        <f>(Kalkulation_MS2!$P$24)/100*detail_MS2!AB17</f>
        <v>0</v>
      </c>
      <c r="F241" s="172">
        <f>(Kalkulation_MS2!$P$24)/100*detail_MS2!AO17</f>
        <v>0</v>
      </c>
      <c r="G241" s="172">
        <f>(Kalkulation_MS2!$P$24)/100*detail_MS2!BB17</f>
        <v>0</v>
      </c>
      <c r="H241" s="172">
        <f>(Kalkulation_MS2!$P$24)/100*detail_MS2!BO17</f>
        <v>0</v>
      </c>
      <c r="I241" s="172">
        <f>(Kalkulation_MS2!$P$24)/100*detail_MS2!CB17</f>
        <v>0</v>
      </c>
      <c r="J241" s="206">
        <f t="shared" ref="J241:J270" si="25">SUM(C241:I241)</f>
        <v>0</v>
      </c>
    </row>
    <row r="242" spans="1:10" outlineLevel="1">
      <c r="A242" s="1">
        <f t="shared" si="23"/>
        <v>0</v>
      </c>
      <c r="C242" s="172">
        <f>(Kalkulation_MS2!$Q$24)/100*detail_MS2!B18</f>
        <v>0</v>
      </c>
      <c r="D242" s="172">
        <f>(Kalkulation_MS2!$Q$24)/100*detail_MS2!O18</f>
        <v>0</v>
      </c>
      <c r="E242" s="172">
        <f>(Kalkulation_MS2!$Q$24)/100*detail_MS2!AB18</f>
        <v>0</v>
      </c>
      <c r="F242" s="172">
        <f>(Kalkulation_MS2!$Q$24)/100*detail_MS2!AO18</f>
        <v>0</v>
      </c>
      <c r="G242" s="172">
        <f>(Kalkulation_MS2!$Q$24)/100*detail_MS2!BB18</f>
        <v>0</v>
      </c>
      <c r="H242" s="172">
        <f>(Kalkulation_MS2!$Q$24)/100*detail_MS2!BO18</f>
        <v>0</v>
      </c>
      <c r="I242" s="172">
        <f>(Kalkulation_MS2!$Q$24)/100*detail_MS2!CB18</f>
        <v>0</v>
      </c>
      <c r="J242" s="206">
        <f t="shared" si="25"/>
        <v>0</v>
      </c>
    </row>
    <row r="243" spans="1:10" outlineLevel="1">
      <c r="A243" s="1">
        <f t="shared" si="23"/>
        <v>0</v>
      </c>
      <c r="C243" s="172">
        <f>(Kalkulation_MS2!$R$24)/100*detail_MS2!B19</f>
        <v>0</v>
      </c>
      <c r="D243" s="172">
        <f>(Kalkulation_MS2!$R$24)/100*detail_MS2!O19</f>
        <v>0</v>
      </c>
      <c r="E243" s="172">
        <f>(Kalkulation_MS2!$R$24)/100*detail_MS2!AB19</f>
        <v>0</v>
      </c>
      <c r="F243" s="172">
        <f>(Kalkulation_MS2!$R$24)/100*detail_MS2!AO19</f>
        <v>0</v>
      </c>
      <c r="G243" s="172">
        <f>(Kalkulation_MS2!$R$24)/100*detail_MS2!BB19</f>
        <v>0</v>
      </c>
      <c r="H243" s="172">
        <f>(Kalkulation_MS2!$R$24)/100*detail_MS2!BO19</f>
        <v>0</v>
      </c>
      <c r="I243" s="172">
        <f>(Kalkulation_MS2!$R$24)/100*detail_MS2!CB19</f>
        <v>0</v>
      </c>
      <c r="J243" s="206">
        <f t="shared" si="25"/>
        <v>0</v>
      </c>
    </row>
    <row r="244" spans="1:10" outlineLevel="1">
      <c r="A244" s="1">
        <f t="shared" si="23"/>
        <v>0</v>
      </c>
      <c r="C244" s="172">
        <f>(Kalkulation_MS2!$S$24)/100*detail_MS2!$B20</f>
        <v>0</v>
      </c>
      <c r="D244" s="172">
        <f>(Kalkulation_MS2!$S$24)/100*detail_MS2!$O20</f>
        <v>0</v>
      </c>
      <c r="E244" s="172">
        <f>(Kalkulation_MS2!$S$24)/100*detail_MS2!$AB20</f>
        <v>0</v>
      </c>
      <c r="F244" s="172">
        <f>(Kalkulation_MS2!$S$24)/100*detail_MS2!$AO20</f>
        <v>0</v>
      </c>
      <c r="G244" s="172">
        <f>(Kalkulation_MS2!$S$24)/100*detail_MS2!$BB20</f>
        <v>0</v>
      </c>
      <c r="H244" s="172">
        <f>(Kalkulation_MS2!$S$24)/100*detail_MS2!$BO20</f>
        <v>0</v>
      </c>
      <c r="I244" s="172">
        <f>(Kalkulation_MS2!$S$24)/100*detail_MS2!$CB20</f>
        <v>0</v>
      </c>
      <c r="J244" s="206">
        <f t="shared" si="25"/>
        <v>0</v>
      </c>
    </row>
    <row r="245" spans="1:10" outlineLevel="1">
      <c r="A245" s="1">
        <f t="shared" si="23"/>
        <v>0</v>
      </c>
      <c r="C245" s="172">
        <f>(Kalkulation_MS2!$T$24)/100*detail_MS2!$B21</f>
        <v>0</v>
      </c>
      <c r="D245" s="172">
        <f>(Kalkulation_MS2!$T$24)/100*detail_MS2!$O21</f>
        <v>0</v>
      </c>
      <c r="E245" s="172">
        <f>(Kalkulation_MS2!$T$24)/100*detail_MS2!$AB21</f>
        <v>0</v>
      </c>
      <c r="F245" s="172">
        <f>(Kalkulation_MS2!$T$24)/100*detail_MS2!$AO21</f>
        <v>0</v>
      </c>
      <c r="G245" s="172">
        <f>(Kalkulation_MS2!$T$24)/100*detail_MS2!$BB21</f>
        <v>0</v>
      </c>
      <c r="H245" s="172">
        <f>(Kalkulation_MS2!$T$24)/100*detail_MS2!$BO21</f>
        <v>0</v>
      </c>
      <c r="I245" s="172">
        <f>(Kalkulation_MS2!$T$24)/100*detail_MS2!$CB21</f>
        <v>0</v>
      </c>
      <c r="J245" s="206">
        <f t="shared" si="25"/>
        <v>0</v>
      </c>
    </row>
    <row r="246" spans="1:10" outlineLevel="1">
      <c r="A246" s="1">
        <f t="shared" si="23"/>
        <v>0</v>
      </c>
      <c r="C246" s="172">
        <f>(Kalkulation_MS2!$U$24)/100*detail_MS2!$B22</f>
        <v>0</v>
      </c>
      <c r="D246" s="172">
        <f>(Kalkulation_MS2!$U$24)/100*detail_MS2!$O22</f>
        <v>0</v>
      </c>
      <c r="E246" s="172">
        <f>(Kalkulation_MS2!$U$24)/100*detail_MS2!$AB22</f>
        <v>0</v>
      </c>
      <c r="F246" s="172">
        <f>(Kalkulation_MS2!$U$24)/100*detail_MS2!$AO22</f>
        <v>0</v>
      </c>
      <c r="G246" s="172">
        <f>(Kalkulation_MS2!$U$24)/100*detail_MS2!$BB22</f>
        <v>0</v>
      </c>
      <c r="H246" s="172">
        <f>(Kalkulation_MS2!$U$24)/100*detail_MS2!$BO22</f>
        <v>0</v>
      </c>
      <c r="I246" s="172">
        <f>(Kalkulation_MS2!$U$24)/100*detail_MS2!$CB22</f>
        <v>0</v>
      </c>
      <c r="J246" s="206">
        <f t="shared" si="25"/>
        <v>0</v>
      </c>
    </row>
    <row r="247" spans="1:10" outlineLevel="1">
      <c r="A247" s="1">
        <f t="shared" si="23"/>
        <v>0</v>
      </c>
      <c r="C247" s="172">
        <f>(Kalkulation_MS2!$V$24)/100*detail_MS2!$B23</f>
        <v>0</v>
      </c>
      <c r="D247" s="172">
        <f>(Kalkulation_MS2!$V$24)/100*detail_MS2!$O23</f>
        <v>0</v>
      </c>
      <c r="E247" s="172">
        <f>(Kalkulation_MS2!$V$24)/100*detail_MS2!$AB23</f>
        <v>0</v>
      </c>
      <c r="F247" s="172">
        <f>(Kalkulation_MS2!$V$24)/100*detail_MS2!$AO23</f>
        <v>0</v>
      </c>
      <c r="G247" s="172">
        <f>(Kalkulation_MS2!$V$24)/100*detail_MS2!$BB23</f>
        <v>0</v>
      </c>
      <c r="H247" s="172">
        <f>(Kalkulation_MS2!$V$24)/100*detail_MS2!$BO23</f>
        <v>0</v>
      </c>
      <c r="I247" s="172">
        <f>(Kalkulation_MS2!$V$24)/100*detail_MS2!$CB23</f>
        <v>0</v>
      </c>
      <c r="J247" s="206">
        <f t="shared" si="25"/>
        <v>0</v>
      </c>
    </row>
    <row r="248" spans="1:10" outlineLevel="1">
      <c r="A248" s="1">
        <f t="shared" si="23"/>
        <v>0</v>
      </c>
      <c r="C248" s="172">
        <f>(Kalkulation_MS2!$W$24)/100*detail_MS2!$B24</f>
        <v>0</v>
      </c>
      <c r="D248" s="172">
        <f>(Kalkulation_MS2!$W$24)/100*detail_MS2!$O24</f>
        <v>0</v>
      </c>
      <c r="E248" s="172">
        <f>(Kalkulation_MS2!$W$24)/100*detail_MS2!$AB24</f>
        <v>0</v>
      </c>
      <c r="F248" s="172">
        <f>(Kalkulation_MS2!$W$24)/100*detail_MS2!$AO24</f>
        <v>0</v>
      </c>
      <c r="G248" s="172">
        <f>(Kalkulation_MS2!$W$24)/100*detail_MS2!$BB24</f>
        <v>0</v>
      </c>
      <c r="H248" s="172">
        <f>(Kalkulation_MS2!$W$24)/100*detail_MS2!$BO24</f>
        <v>0</v>
      </c>
      <c r="I248" s="172">
        <f>(Kalkulation_MS2!$W$24)/100*detail_MS2!$CB24</f>
        <v>0</v>
      </c>
      <c r="J248" s="206">
        <f t="shared" si="25"/>
        <v>0</v>
      </c>
    </row>
    <row r="249" spans="1:10" outlineLevel="1">
      <c r="A249" s="1">
        <f t="shared" si="23"/>
        <v>0</v>
      </c>
      <c r="C249" s="172">
        <f>(Kalkulation_MS2!$X$24)/100*detail_MS2!$B25</f>
        <v>0</v>
      </c>
      <c r="D249" s="172">
        <f>(Kalkulation_MS2!$X$24)/100*detail_MS2!$O25</f>
        <v>0</v>
      </c>
      <c r="E249" s="172">
        <f>(Kalkulation_MS2!$X$24)/100*detail_MS2!$AB25</f>
        <v>0</v>
      </c>
      <c r="F249" s="172">
        <f>(Kalkulation_MS2!$X$24)/100*detail_MS2!$AO25</f>
        <v>0</v>
      </c>
      <c r="G249" s="172">
        <f>(Kalkulation_MS2!$X$24)/100*detail_MS2!$BB25</f>
        <v>0</v>
      </c>
      <c r="H249" s="172">
        <f>(Kalkulation_MS2!$X$24)/100*detail_MS2!$BO25</f>
        <v>0</v>
      </c>
      <c r="I249" s="172">
        <f>(Kalkulation_MS2!$X$24)/100*detail_MS2!$CB25</f>
        <v>0</v>
      </c>
      <c r="J249" s="206">
        <f t="shared" si="25"/>
        <v>0</v>
      </c>
    </row>
    <row r="250" spans="1:10" outlineLevel="1">
      <c r="A250" s="1">
        <f t="shared" si="23"/>
        <v>0</v>
      </c>
      <c r="C250" s="172">
        <f>(Kalkulation_MS2!$Y$24)/100*detail_MS2!$B26</f>
        <v>0</v>
      </c>
      <c r="D250" s="172">
        <f>(Kalkulation_MS2!$Y$24)/100*detail_MS2!$O26</f>
        <v>0</v>
      </c>
      <c r="E250" s="172">
        <f>(Kalkulation_MS2!$Y$24)/100*detail_MS2!$AB26</f>
        <v>0</v>
      </c>
      <c r="F250" s="172">
        <f>(Kalkulation_MS2!$Y$24)/100*detail_MS2!$AO26</f>
        <v>0</v>
      </c>
      <c r="G250" s="172">
        <f>(Kalkulation_MS2!$Y$24)/100*detail_MS2!$BB26</f>
        <v>0</v>
      </c>
      <c r="H250" s="172">
        <f>(Kalkulation_MS2!$Y$24)/100*detail_MS2!$BO26</f>
        <v>0</v>
      </c>
      <c r="I250" s="172">
        <f>(Kalkulation_MS2!$Y$24)/100*detail_MS2!$CB26</f>
        <v>0</v>
      </c>
      <c r="J250" s="206">
        <f t="shared" si="25"/>
        <v>0</v>
      </c>
    </row>
    <row r="251" spans="1:10" outlineLevel="1">
      <c r="A251" s="1">
        <f t="shared" si="23"/>
        <v>0</v>
      </c>
      <c r="C251" s="172">
        <f>(Kalkulation_MS2!$Z$24)/100*detail_MS2!$B27</f>
        <v>0</v>
      </c>
      <c r="D251" s="172">
        <f>(Kalkulation_MS2!$Z$24)/100*detail_MS2!$O27</f>
        <v>0</v>
      </c>
      <c r="E251" s="172">
        <f>(Kalkulation_MS2!$Z$24)/100*detail_MS2!$AB27</f>
        <v>0</v>
      </c>
      <c r="F251" s="172">
        <f>(Kalkulation_MS2!$Z$24)/100*detail_MS2!$AO27</f>
        <v>0</v>
      </c>
      <c r="G251" s="172">
        <f>(Kalkulation_MS2!$Z$24)/100*detail_MS2!$BB27</f>
        <v>0</v>
      </c>
      <c r="H251" s="172">
        <f>(Kalkulation_MS2!$Z$24)/100*detail_MS2!$BO27</f>
        <v>0</v>
      </c>
      <c r="I251" s="172">
        <f>(Kalkulation_MS2!$Z$24)/100*detail_MS2!$CB27</f>
        <v>0</v>
      </c>
      <c r="J251" s="206">
        <f t="shared" si="25"/>
        <v>0</v>
      </c>
    </row>
    <row r="252" spans="1:10" outlineLevel="1">
      <c r="A252" s="1">
        <f t="shared" si="23"/>
        <v>0</v>
      </c>
      <c r="C252" s="172">
        <f>(Kalkulation_MS2!$AA$24)/100*detail_MS2!$B28</f>
        <v>0</v>
      </c>
      <c r="D252" s="172">
        <f>(Kalkulation_MS2!$AA$24)/100*detail_MS2!$O28</f>
        <v>0</v>
      </c>
      <c r="E252" s="172">
        <f>(Kalkulation_MS2!$AA$24)/100*detail_MS2!$AB28</f>
        <v>0</v>
      </c>
      <c r="F252" s="172">
        <f>(Kalkulation_MS2!$AA$24)/100*detail_MS2!$AO28</f>
        <v>0</v>
      </c>
      <c r="G252" s="172">
        <f>(Kalkulation_MS2!$AA$24)/100*detail_MS2!$BB28</f>
        <v>0</v>
      </c>
      <c r="H252" s="172">
        <f>(Kalkulation_MS2!$AA$24)/100*detail_MS2!$BO28</f>
        <v>0</v>
      </c>
      <c r="I252" s="172">
        <f>(Kalkulation_MS2!$AA$24)/100*detail_MS2!$CB28</f>
        <v>0</v>
      </c>
      <c r="J252" s="206">
        <f t="shared" si="25"/>
        <v>0</v>
      </c>
    </row>
    <row r="253" spans="1:10" outlineLevel="1">
      <c r="A253" s="1">
        <f t="shared" si="23"/>
        <v>0</v>
      </c>
      <c r="C253" s="172">
        <f>(Kalkulation_MS2!$AB$24)/100*detail_MS2!$B29</f>
        <v>0</v>
      </c>
      <c r="D253" s="172">
        <f>(Kalkulation_MS2!$AB$24)/100*detail_MS2!$O29</f>
        <v>0</v>
      </c>
      <c r="E253" s="172">
        <f>(Kalkulation_MS2!$AB$24)/100*detail_MS2!$AB29</f>
        <v>0</v>
      </c>
      <c r="F253" s="172">
        <f>(Kalkulation_MS2!$AB$24)/100*detail_MS2!$AO29</f>
        <v>0</v>
      </c>
      <c r="G253" s="172">
        <f>(Kalkulation_MS2!$AB$24)/100*detail_MS2!$BB29</f>
        <v>0</v>
      </c>
      <c r="H253" s="172">
        <f>(Kalkulation_MS2!$AB$24)/100*detail_MS2!$BO29</f>
        <v>0</v>
      </c>
      <c r="I253" s="172">
        <f>(Kalkulation_MS2!$AB$24)/100*detail_MS2!$CB29</f>
        <v>0</v>
      </c>
      <c r="J253" s="206">
        <f t="shared" si="25"/>
        <v>0</v>
      </c>
    </row>
    <row r="254" spans="1:10" outlineLevel="1">
      <c r="A254" s="1">
        <f t="shared" si="23"/>
        <v>0</v>
      </c>
      <c r="C254" s="172">
        <f>(Kalkulation_MS2!$AC$24)/100*detail_MS2!$B30</f>
        <v>0</v>
      </c>
      <c r="D254" s="172">
        <f>(Kalkulation_MS2!$AC$24)/100*detail_MS2!$O30</f>
        <v>0</v>
      </c>
      <c r="E254" s="172">
        <f>(Kalkulation_MS2!$AC$24)/100*detail_MS2!$AB30</f>
        <v>0</v>
      </c>
      <c r="F254" s="172">
        <f>(Kalkulation_MS2!$AC$24)/100*detail_MS2!$AO30</f>
        <v>0</v>
      </c>
      <c r="G254" s="172">
        <f>(Kalkulation_MS2!$AC$24)/100*detail_MS2!$BB30</f>
        <v>0</v>
      </c>
      <c r="H254" s="172">
        <f>(Kalkulation_MS2!$AC$24)/100*detail_MS2!$BO30</f>
        <v>0</v>
      </c>
      <c r="I254" s="172">
        <f>(Kalkulation_MS2!$AC$24)/100*detail_MS2!$CB30</f>
        <v>0</v>
      </c>
      <c r="J254" s="206">
        <f t="shared" si="25"/>
        <v>0</v>
      </c>
    </row>
    <row r="255" spans="1:10" outlineLevel="1">
      <c r="A255" s="1">
        <f t="shared" si="23"/>
        <v>0</v>
      </c>
      <c r="C255" s="172">
        <f>(Kalkulation_MS2!$AD$24)/100*detail_MS2!$B31</f>
        <v>0</v>
      </c>
      <c r="D255" s="172">
        <f>(Kalkulation_MS2!$AD$24)/100*detail_MS2!$O31</f>
        <v>0</v>
      </c>
      <c r="E255" s="172">
        <f>(Kalkulation_MS2!$AD$24)/100*detail_MS2!$AB31</f>
        <v>0</v>
      </c>
      <c r="F255" s="172">
        <f>(Kalkulation_MS2!$AD$24)/100*detail_MS2!$AO31</f>
        <v>0</v>
      </c>
      <c r="G255" s="172">
        <f>(Kalkulation_MS2!$AD$24)/100*detail_MS2!$BB31</f>
        <v>0</v>
      </c>
      <c r="H255" s="172">
        <f>(Kalkulation_MS2!$AD$24)/100*detail_MS2!$BO31</f>
        <v>0</v>
      </c>
      <c r="I255" s="172">
        <f>(Kalkulation_MS2!$AD$24)/100*detail_MS2!$CB31</f>
        <v>0</v>
      </c>
      <c r="J255" s="206">
        <f t="shared" si="25"/>
        <v>0</v>
      </c>
    </row>
    <row r="256" spans="1:10" outlineLevel="1">
      <c r="A256" s="1">
        <f t="shared" si="23"/>
        <v>0</v>
      </c>
      <c r="C256" s="172">
        <f>(Kalkulation_MS2!$AE$24)/100*detail_MS2!$B32</f>
        <v>0</v>
      </c>
      <c r="D256" s="172">
        <f>(Kalkulation_MS2!$AE$24)/100*detail_MS2!$O32</f>
        <v>0</v>
      </c>
      <c r="E256" s="172">
        <f>(Kalkulation_MS2!$AE$24)/100*detail_MS2!$AB32</f>
        <v>0</v>
      </c>
      <c r="F256" s="172">
        <f>(Kalkulation_MS2!$AE$24)/100*detail_MS2!$AO32</f>
        <v>0</v>
      </c>
      <c r="G256" s="172">
        <f>(Kalkulation_MS2!$AE$24)/100*detail_MS2!$BB32</f>
        <v>0</v>
      </c>
      <c r="H256" s="172">
        <f>(Kalkulation_MS2!$AE$24)/100*detail_MS2!$BO32</f>
        <v>0</v>
      </c>
      <c r="I256" s="172">
        <f>(Kalkulation_MS2!$AE$24)/100*detail_MS2!$CB32</f>
        <v>0</v>
      </c>
      <c r="J256" s="206">
        <f t="shared" si="25"/>
        <v>0</v>
      </c>
    </row>
    <row r="257" spans="1:11" outlineLevel="1">
      <c r="A257" s="1">
        <f t="shared" si="23"/>
        <v>0</v>
      </c>
      <c r="C257" s="172">
        <f>(Kalkulation_MS2!$AF$24)/100*detail_MS2!$B33</f>
        <v>0</v>
      </c>
      <c r="D257" s="172">
        <f>(Kalkulation_MS2!$AF$24)/100*detail_MS2!$O33</f>
        <v>0</v>
      </c>
      <c r="E257" s="172">
        <f>(Kalkulation_MS2!$AF$24)/100*detail_MS2!$AB33</f>
        <v>0</v>
      </c>
      <c r="F257" s="172">
        <f>(Kalkulation_MS2!$AF$24)/100*detail_MS2!$AO33</f>
        <v>0</v>
      </c>
      <c r="G257" s="172">
        <f>(Kalkulation_MS2!$AF$24)/100*detail_MS2!$BB33</f>
        <v>0</v>
      </c>
      <c r="H257" s="172">
        <f>(Kalkulation_MS2!$AF$24)/100*detail_MS2!$BO33</f>
        <v>0</v>
      </c>
      <c r="I257" s="172">
        <f>(Kalkulation_MS2!$AF$24)/100*detail_MS2!$CB33</f>
        <v>0</v>
      </c>
      <c r="J257" s="206">
        <f t="shared" si="25"/>
        <v>0</v>
      </c>
    </row>
    <row r="258" spans="1:11" outlineLevel="1">
      <c r="A258" s="1">
        <f t="shared" si="23"/>
        <v>0</v>
      </c>
      <c r="C258" s="172">
        <f>(Kalkulation_MS2!$AG$24)/100*detail_MS2!$B34</f>
        <v>0</v>
      </c>
      <c r="D258" s="172">
        <f>(Kalkulation_MS2!$AG$24)/100*detail_MS2!$O34</f>
        <v>0</v>
      </c>
      <c r="E258" s="172">
        <f>(Kalkulation_MS2!$AG$24)/100*detail_MS2!$AB34</f>
        <v>0</v>
      </c>
      <c r="F258" s="172">
        <f>(Kalkulation_MS2!$AG$24)/100*detail_MS2!$AO34</f>
        <v>0</v>
      </c>
      <c r="G258" s="172">
        <f>(Kalkulation_MS2!$AG$24)/100*detail_MS2!$BB34</f>
        <v>0</v>
      </c>
      <c r="H258" s="172">
        <f>(Kalkulation_MS2!$AG$24)/100*detail_MS2!$BO34</f>
        <v>0</v>
      </c>
      <c r="I258" s="172">
        <f>(Kalkulation_MS2!$AG$24)/100*detail_MS2!$CB34</f>
        <v>0</v>
      </c>
      <c r="J258" s="206">
        <f t="shared" si="25"/>
        <v>0</v>
      </c>
    </row>
    <row r="259" spans="1:11" outlineLevel="1">
      <c r="A259" s="1">
        <f t="shared" si="23"/>
        <v>0</v>
      </c>
      <c r="C259" s="172">
        <f>(Kalkulation_MS2!$AH$24)/100*detail_MS2!$B35</f>
        <v>0</v>
      </c>
      <c r="D259" s="172">
        <f>(Kalkulation_MS2!$AH$24)/100*detail_MS2!$O35</f>
        <v>0</v>
      </c>
      <c r="E259" s="172">
        <f>(Kalkulation_MS2!$AH$24)/100*detail_MS2!$AB35</f>
        <v>0</v>
      </c>
      <c r="F259" s="172">
        <f>(Kalkulation_MS2!$AH$24)/100*detail_MS2!$AO35</f>
        <v>0</v>
      </c>
      <c r="G259" s="172">
        <f>(Kalkulation_MS2!$AH$24)/100*detail_MS2!$BB35</f>
        <v>0</v>
      </c>
      <c r="H259" s="172">
        <f>(Kalkulation_MS2!$AH$24)/100*detail_MS2!$BO35</f>
        <v>0</v>
      </c>
      <c r="I259" s="172">
        <f>(Kalkulation_MS2!$AH$24)/100*detail_MS2!$CB35</f>
        <v>0</v>
      </c>
      <c r="J259" s="206">
        <f t="shared" si="25"/>
        <v>0</v>
      </c>
    </row>
    <row r="260" spans="1:11" outlineLevel="1">
      <c r="A260" s="1">
        <f t="shared" si="23"/>
        <v>0</v>
      </c>
      <c r="C260" s="172">
        <f>(Kalkulation_MS2!$AI$24)/100*detail_MS2!$B36</f>
        <v>0</v>
      </c>
      <c r="D260" s="172">
        <f>(Kalkulation_MS2!$AI$24)/100*detail_MS2!$O36</f>
        <v>0</v>
      </c>
      <c r="E260" s="172">
        <f>(Kalkulation_MS2!$AI$24)/100*detail_MS2!$AB36</f>
        <v>0</v>
      </c>
      <c r="F260" s="172">
        <f>(Kalkulation_MS2!$AI$24)/100*detail_MS2!$AO36</f>
        <v>0</v>
      </c>
      <c r="G260" s="172">
        <f>(Kalkulation_MS2!$AI$24)/100*detail_MS2!$BB36</f>
        <v>0</v>
      </c>
      <c r="H260" s="172">
        <f>(Kalkulation_MS2!$AI$24)/100*detail_MS2!$BO36</f>
        <v>0</v>
      </c>
      <c r="I260" s="172">
        <f>(Kalkulation_MS2!$AI$24)/100*detail_MS2!$CB36</f>
        <v>0</v>
      </c>
      <c r="J260" s="206">
        <f t="shared" si="25"/>
        <v>0</v>
      </c>
    </row>
    <row r="261" spans="1:11" outlineLevel="1">
      <c r="A261" s="1">
        <f t="shared" si="23"/>
        <v>0</v>
      </c>
      <c r="C261" s="172">
        <f>(Kalkulation_MS2!$AJ$24)/100*detail_MS2!$B37</f>
        <v>0</v>
      </c>
      <c r="D261" s="172">
        <f>(Kalkulation_MS2!$AJ$24)/100*detail_MS2!$O37</f>
        <v>0</v>
      </c>
      <c r="E261" s="172">
        <f>(Kalkulation_MS2!$AJ$24)/100*detail_MS2!$AB37</f>
        <v>0</v>
      </c>
      <c r="F261" s="172">
        <f>(Kalkulation_MS2!$AJ$24)/100*detail_MS2!$AO37</f>
        <v>0</v>
      </c>
      <c r="G261" s="172">
        <f>(Kalkulation_MS2!$AJ$24)/100*detail_MS2!$BB37</f>
        <v>0</v>
      </c>
      <c r="H261" s="172">
        <f>(Kalkulation_MS2!$AJ$24)/100*detail_MS2!$BO37</f>
        <v>0</v>
      </c>
      <c r="I261" s="172">
        <f>(Kalkulation_MS2!$AJ$24)/100*detail_MS2!$CB37</f>
        <v>0</v>
      </c>
      <c r="J261" s="206">
        <f t="shared" si="25"/>
        <v>0</v>
      </c>
    </row>
    <row r="262" spans="1:11" outlineLevel="1">
      <c r="A262" s="1">
        <f t="shared" si="23"/>
        <v>0</v>
      </c>
      <c r="C262" s="172">
        <f>(Kalkulation_MS2!$AK$24)/100*detail_MS2!$B38</f>
        <v>0</v>
      </c>
      <c r="D262" s="172">
        <f>(Kalkulation_MS2!$AK$24)/100*detail_MS2!$O38</f>
        <v>0</v>
      </c>
      <c r="E262" s="172">
        <f>(Kalkulation_MS2!$AK$24)/100*detail_MS2!$AB38</f>
        <v>0</v>
      </c>
      <c r="F262" s="172">
        <f>(Kalkulation_MS2!$AK$24)/100*detail_MS2!$AO38</f>
        <v>0</v>
      </c>
      <c r="G262" s="172">
        <f>(Kalkulation_MS2!$AK$24)/100*detail_MS2!$BB38</f>
        <v>0</v>
      </c>
      <c r="H262" s="172">
        <f>(Kalkulation_MS2!$AK$24)/100*detail_MS2!$BO38</f>
        <v>0</v>
      </c>
      <c r="I262" s="172">
        <f>(Kalkulation_MS2!$AK$24)/100*detail_MS2!$CB38</f>
        <v>0</v>
      </c>
      <c r="J262" s="206">
        <f t="shared" si="25"/>
        <v>0</v>
      </c>
    </row>
    <row r="263" spans="1:11" outlineLevel="1">
      <c r="A263" s="1">
        <f t="shared" si="23"/>
        <v>0</v>
      </c>
      <c r="C263" s="172">
        <f>(Kalkulation_MS2!$AL$24)/100*detail_MS2!$B39</f>
        <v>0</v>
      </c>
      <c r="D263" s="172">
        <f>(Kalkulation_MS2!$AL$24)/100*detail_MS2!$O39</f>
        <v>0</v>
      </c>
      <c r="E263" s="172">
        <f>(Kalkulation_MS2!$AL$24)/100*detail_MS2!$AB39</f>
        <v>0</v>
      </c>
      <c r="F263" s="172">
        <f>(Kalkulation_MS2!$AL$24)/100*detail_MS2!$AO39</f>
        <v>0</v>
      </c>
      <c r="G263" s="172">
        <f>(Kalkulation_MS2!$AL$24)/100*detail_MS2!$BB39</f>
        <v>0</v>
      </c>
      <c r="H263" s="172">
        <f>(Kalkulation_MS2!$AL$24)/100*detail_MS2!$BO39</f>
        <v>0</v>
      </c>
      <c r="I263" s="172">
        <f>(Kalkulation_MS2!$AL$24)/100*detail_MS2!$CB39</f>
        <v>0</v>
      </c>
      <c r="J263" s="206">
        <f t="shared" si="25"/>
        <v>0</v>
      </c>
    </row>
    <row r="264" spans="1:11" outlineLevel="1">
      <c r="A264" s="1">
        <f t="shared" si="23"/>
        <v>0</v>
      </c>
      <c r="C264" s="172">
        <f>(Kalkulation_MS2!$AM$24)/100*detail_MS2!$B40</f>
        <v>0</v>
      </c>
      <c r="D264" s="172">
        <f>(Kalkulation_MS2!$AM$24)/100*detail_MS2!$O40</f>
        <v>0</v>
      </c>
      <c r="E264" s="172">
        <f>(Kalkulation_MS2!$AM$24)/100*detail_MS2!$AB40</f>
        <v>0</v>
      </c>
      <c r="F264" s="172">
        <f>(Kalkulation_MS2!$AM$24)/100*detail_MS2!$AO40</f>
        <v>0</v>
      </c>
      <c r="G264" s="172">
        <f>(Kalkulation_MS2!$AM$24)/100*detail_MS2!$BB40</f>
        <v>0</v>
      </c>
      <c r="H264" s="172">
        <f>(Kalkulation_MS2!$AM$24)/100*detail_MS2!$BO40</f>
        <v>0</v>
      </c>
      <c r="I264" s="172">
        <f>(Kalkulation_MS2!$AM$24)/100*detail_MS2!$CB40</f>
        <v>0</v>
      </c>
      <c r="J264" s="206">
        <f t="shared" si="25"/>
        <v>0</v>
      </c>
    </row>
    <row r="265" spans="1:11" outlineLevel="1">
      <c r="A265" s="1">
        <f t="shared" si="23"/>
        <v>0</v>
      </c>
      <c r="C265" s="172">
        <f>(Kalkulation_MS2!$AN$24)/100*detail_MS2!$B41</f>
        <v>0</v>
      </c>
      <c r="D265" s="172">
        <f>(Kalkulation_MS2!$AN$24)/100*detail_MS2!$O41</f>
        <v>0</v>
      </c>
      <c r="E265" s="172">
        <f>(Kalkulation_MS2!$AN$24)/100*detail_MS2!$AB41</f>
        <v>0</v>
      </c>
      <c r="F265" s="172">
        <f>(Kalkulation_MS2!$AN$24)/100*detail_MS2!$AO41</f>
        <v>0</v>
      </c>
      <c r="G265" s="172">
        <f>(Kalkulation_MS2!$AN$24)/100*detail_MS2!$BB41</f>
        <v>0</v>
      </c>
      <c r="H265" s="172">
        <f>(Kalkulation_MS2!$AN$24)/100*detail_MS2!$BO41</f>
        <v>0</v>
      </c>
      <c r="I265" s="172">
        <f>(Kalkulation_MS2!$AN$24)/100*detail_MS2!$CB41</f>
        <v>0</v>
      </c>
      <c r="J265" s="206">
        <f t="shared" si="25"/>
        <v>0</v>
      </c>
    </row>
    <row r="266" spans="1:11" outlineLevel="1">
      <c r="A266" s="1">
        <f t="shared" si="23"/>
        <v>0</v>
      </c>
      <c r="C266" s="172">
        <f>(Kalkulation_MS2!$AO$24)/100*detail_MS2!$B42</f>
        <v>0</v>
      </c>
      <c r="D266" s="172">
        <f>(Kalkulation_MS2!$AO$24)/100*detail_MS2!$O42</f>
        <v>0</v>
      </c>
      <c r="E266" s="172">
        <f>(Kalkulation_MS2!$AO$24)/100*detail_MS2!$AB42</f>
        <v>0</v>
      </c>
      <c r="F266" s="172">
        <f>(Kalkulation_MS2!$AO$24)/100*detail_MS2!$AO42</f>
        <v>0</v>
      </c>
      <c r="G266" s="172">
        <f>(Kalkulation_MS2!$AO$24)/100*detail_MS2!$BB42</f>
        <v>0</v>
      </c>
      <c r="H266" s="172">
        <f>(Kalkulation_MS2!$AO$24)/100*detail_MS2!$BO42</f>
        <v>0</v>
      </c>
      <c r="I266" s="172">
        <f>(Kalkulation_MS2!$AO$24)/100*detail_MS2!$CB42</f>
        <v>0</v>
      </c>
      <c r="J266" s="206">
        <f t="shared" si="25"/>
        <v>0</v>
      </c>
    </row>
    <row r="267" spans="1:11" outlineLevel="1">
      <c r="A267" s="1">
        <f t="shared" si="23"/>
        <v>0</v>
      </c>
      <c r="C267" s="172">
        <f>(Kalkulation_MS2!$AP$24)/100*detail_MS2!$B43</f>
        <v>0</v>
      </c>
      <c r="D267" s="172">
        <f>(Kalkulation_MS2!$AP$24)/100*detail_MS2!$O43</f>
        <v>0</v>
      </c>
      <c r="E267" s="172">
        <f>(Kalkulation_MS2!$AP$24)/100*detail_MS2!$AB43</f>
        <v>0</v>
      </c>
      <c r="F267" s="172">
        <f>(Kalkulation_MS2!$AP$24)/100*detail_MS2!$AO43</f>
        <v>0</v>
      </c>
      <c r="G267" s="172">
        <f>(Kalkulation_MS2!$AP$24)/100*detail_MS2!$BB43</f>
        <v>0</v>
      </c>
      <c r="H267" s="172">
        <f>(Kalkulation_MS2!$AP$24)/100*detail_MS2!$BO43</f>
        <v>0</v>
      </c>
      <c r="I267" s="172">
        <f>(Kalkulation_MS2!$AP$24)/100*detail_MS2!$CB43</f>
        <v>0</v>
      </c>
      <c r="J267" s="206">
        <f t="shared" si="25"/>
        <v>0</v>
      </c>
    </row>
    <row r="268" spans="1:11" outlineLevel="1">
      <c r="A268" s="1">
        <f t="shared" si="23"/>
        <v>0</v>
      </c>
      <c r="C268" s="172">
        <f>(Kalkulation_MS2!$AQ$24)/100*detail_MS2!$B44</f>
        <v>0</v>
      </c>
      <c r="D268" s="172">
        <f>(Kalkulation_MS2!$AQ$24)/100*detail_MS2!$O44</f>
        <v>0</v>
      </c>
      <c r="E268" s="172">
        <f>(Kalkulation_MS2!$AQ$24)/100*detail_MS2!$AB44</f>
        <v>0</v>
      </c>
      <c r="F268" s="172">
        <f>(Kalkulation_MS2!$AQ$24)/100*detail_MS2!$AO44</f>
        <v>0</v>
      </c>
      <c r="G268" s="172">
        <f>(Kalkulation_MS2!$AQ$24)/100*detail_MS2!$BB44</f>
        <v>0</v>
      </c>
      <c r="H268" s="172">
        <f>(Kalkulation_MS2!$AQ$24)/100*detail_MS2!$BO44</f>
        <v>0</v>
      </c>
      <c r="I268" s="172">
        <f>(Kalkulation_MS2!$AQ$24)/100*detail_MS2!$CB44</f>
        <v>0</v>
      </c>
      <c r="J268" s="206">
        <f t="shared" si="25"/>
        <v>0</v>
      </c>
    </row>
    <row r="269" spans="1:11" outlineLevel="1">
      <c r="A269" s="1">
        <f t="shared" si="23"/>
        <v>0</v>
      </c>
      <c r="C269" s="172">
        <f>(Kalkulation_MS2!$AR$24)/100*detail_MS2!$B45</f>
        <v>0</v>
      </c>
      <c r="D269" s="172">
        <f>(Kalkulation_MS2!$AR$24)/100*detail_MS2!$O45</f>
        <v>0</v>
      </c>
      <c r="E269" s="172">
        <f>(Kalkulation_MS2!$AR$24)/100*detail_MS2!$AB45</f>
        <v>0</v>
      </c>
      <c r="F269" s="172">
        <f>(Kalkulation_MS2!$AR$24)/100*detail_MS2!$AO45</f>
        <v>0</v>
      </c>
      <c r="G269" s="172">
        <f>(Kalkulation_MS2!$AR$24)/100*detail_MS2!$BB45</f>
        <v>0</v>
      </c>
      <c r="H269" s="172">
        <f>(Kalkulation_MS2!$AR$24)/100*detail_MS2!$BO45</f>
        <v>0</v>
      </c>
      <c r="I269" s="172">
        <f>(Kalkulation_MS2!$AR$24)/100*detail_MS2!$CB45</f>
        <v>0</v>
      </c>
      <c r="J269" s="206">
        <f t="shared" si="25"/>
        <v>0</v>
      </c>
    </row>
    <row r="270" spans="1:11" outlineLevel="1">
      <c r="A270" s="1">
        <f t="shared" si="23"/>
        <v>0</v>
      </c>
      <c r="C270" s="172">
        <f>(Kalkulation_MS2!$AS$24)/100*detail_MS2!$B46</f>
        <v>0</v>
      </c>
      <c r="D270" s="172">
        <f>(Kalkulation_MS2!$AS$24)/100*detail_MS2!$O46</f>
        <v>0</v>
      </c>
      <c r="E270" s="172">
        <f>(Kalkulation_MS2!$AS$24)/100*detail_MS2!$AB46</f>
        <v>0</v>
      </c>
      <c r="F270" s="172">
        <f>(Kalkulation_MS2!$AS$24)/100*detail_MS2!$AO46</f>
        <v>0</v>
      </c>
      <c r="G270" s="172">
        <f>(Kalkulation_MS2!$AS$24)/100*detail_MS2!$BB46</f>
        <v>0</v>
      </c>
      <c r="H270" s="172">
        <f>(Kalkulation_MS2!$AS$24)/100*detail_MS2!$BO46</f>
        <v>0</v>
      </c>
      <c r="I270" s="172">
        <f>(Kalkulation_MS2!$AS$24)/100*detail_MS2!$CB46</f>
        <v>0</v>
      </c>
      <c r="J270" s="206">
        <f t="shared" si="25"/>
        <v>0</v>
      </c>
    </row>
    <row r="271" spans="1:11" outlineLevel="1">
      <c r="A271" s="88" t="s">
        <v>446</v>
      </c>
      <c r="B271" s="88"/>
      <c r="C271" s="201">
        <f>SUM(C231:C270)</f>
        <v>0</v>
      </c>
      <c r="D271" s="201">
        <f t="shared" ref="D271:J271" si="26">SUM(D231:D270)</f>
        <v>0</v>
      </c>
      <c r="E271" s="201">
        <f t="shared" si="26"/>
        <v>0</v>
      </c>
      <c r="F271" s="201">
        <f t="shared" si="26"/>
        <v>0</v>
      </c>
      <c r="G271" s="201">
        <f t="shared" si="26"/>
        <v>0</v>
      </c>
      <c r="H271" s="201">
        <f t="shared" si="26"/>
        <v>0</v>
      </c>
      <c r="I271" s="201">
        <f t="shared" si="26"/>
        <v>0</v>
      </c>
      <c r="J271" s="79">
        <f t="shared" si="26"/>
        <v>0</v>
      </c>
      <c r="K271" s="172">
        <f>Kalkulation_MS2!AT54*7</f>
        <v>0</v>
      </c>
    </row>
    <row r="272" spans="1:11" outlineLevel="1">
      <c r="A272" s="203" t="s">
        <v>34</v>
      </c>
      <c r="J272" s="205">
        <f t="shared" si="24"/>
        <v>0</v>
      </c>
    </row>
    <row r="273" spans="1:10" outlineLevel="1">
      <c r="A273" s="1">
        <f t="shared" ref="A273:A312" si="27">A147</f>
        <v>0</v>
      </c>
      <c r="C273" s="172">
        <f>(Kalkulation_MS2!$F$29)/100*detail_MS2!B7</f>
        <v>0</v>
      </c>
      <c r="D273" s="172">
        <f>(Kalkulation_MS2!$F$29)/100*detail_MS2!O7</f>
        <v>0</v>
      </c>
      <c r="E273" s="172">
        <f>(Kalkulation_MS2!$F$29)/100*detail_MS2!AB7</f>
        <v>0</v>
      </c>
      <c r="F273" s="172">
        <f>(Kalkulation_MS2!$F$29)/100*detail_MS2!AO7</f>
        <v>0</v>
      </c>
      <c r="G273" s="172">
        <f>(Kalkulation_MS2!$F$29)/100*detail_MS2!BB7</f>
        <v>0</v>
      </c>
      <c r="H273" s="172">
        <f>(Kalkulation_MS2!$F$29)/100*detail_MS2!BO7</f>
        <v>0</v>
      </c>
      <c r="I273" s="172">
        <f>(Kalkulation_MS2!$F$29)/100*detail_MS2!CB7</f>
        <v>0</v>
      </c>
      <c r="J273" s="206">
        <f t="shared" si="24"/>
        <v>0</v>
      </c>
    </row>
    <row r="274" spans="1:10" outlineLevel="1">
      <c r="A274" s="1">
        <f t="shared" si="27"/>
        <v>0</v>
      </c>
      <c r="C274" s="172">
        <f>(Kalkulation_MS2!$G$29)/100*detail_MS2!B8</f>
        <v>0</v>
      </c>
      <c r="D274" s="172">
        <f>(Kalkulation_MS2!$G$29)/100*detail_MS2!O8</f>
        <v>0</v>
      </c>
      <c r="E274" s="172">
        <f>(Kalkulation_MS2!$G$29)/100*detail_MS2!AB8</f>
        <v>0</v>
      </c>
      <c r="F274" s="172">
        <f>(Kalkulation_MS2!$G$29)/100*detail_MS2!AO8</f>
        <v>0</v>
      </c>
      <c r="G274" s="172">
        <f>(Kalkulation_MS2!$G$29)/100*detail_MS2!BB8</f>
        <v>0</v>
      </c>
      <c r="H274" s="172">
        <f>(Kalkulation_MS2!$G$29)/100*detail_MS2!BO8</f>
        <v>0</v>
      </c>
      <c r="I274" s="172">
        <f>(Kalkulation_MS2!$G$29)/100*detail_MS2!CB8</f>
        <v>0</v>
      </c>
      <c r="J274" s="206">
        <f t="shared" si="24"/>
        <v>0</v>
      </c>
    </row>
    <row r="275" spans="1:10" outlineLevel="1">
      <c r="A275" s="1">
        <f t="shared" si="27"/>
        <v>0</v>
      </c>
      <c r="C275" s="172">
        <f>(Kalkulation_MS2!$H$29)/100*detail_MS2!B9</f>
        <v>0</v>
      </c>
      <c r="D275" s="172">
        <f>(Kalkulation_MS2!$H$29)/100*detail_MS2!O9</f>
        <v>0</v>
      </c>
      <c r="E275" s="172">
        <f>(Kalkulation_MS2!$H$29)/100*detail_MS2!AB9</f>
        <v>0</v>
      </c>
      <c r="F275" s="172">
        <f>(Kalkulation_MS2!$H$29)/100*detail_MS2!AO9</f>
        <v>0</v>
      </c>
      <c r="G275" s="172">
        <f>(Kalkulation_MS2!$H$29)/100*detail_MS2!BB9</f>
        <v>0</v>
      </c>
      <c r="H275" s="172">
        <f>(Kalkulation_MS2!$H$29)/100*detail_MS2!BO9</f>
        <v>0</v>
      </c>
      <c r="I275" s="172">
        <f>(Kalkulation_MS2!$H$29)/100*detail_MS2!CB9</f>
        <v>0</v>
      </c>
      <c r="J275" s="206">
        <f t="shared" si="24"/>
        <v>0</v>
      </c>
    </row>
    <row r="276" spans="1:10" outlineLevel="1">
      <c r="A276" s="1">
        <f t="shared" si="27"/>
        <v>0</v>
      </c>
      <c r="C276" s="172">
        <f>(Kalkulation_MS2!$I$29)/100*detail_MS2!B10</f>
        <v>0</v>
      </c>
      <c r="D276" s="172">
        <f>(Kalkulation_MS2!$I$29)/100*detail_MS2!O10</f>
        <v>0</v>
      </c>
      <c r="E276" s="172">
        <f>(Kalkulation_MS2!$I$29)/100*detail_MS2!AB10</f>
        <v>0</v>
      </c>
      <c r="F276" s="172">
        <f>(Kalkulation_MS2!$I$29)/100*detail_MS2!AO10</f>
        <v>0</v>
      </c>
      <c r="G276" s="172">
        <f>(Kalkulation_MS2!$I$29)/100*detail_MS2!BB10</f>
        <v>0</v>
      </c>
      <c r="H276" s="172">
        <f>(Kalkulation_MS2!$I$29)/100*detail_MS2!BO10</f>
        <v>0</v>
      </c>
      <c r="I276" s="172">
        <f>(Kalkulation_MS2!$I$29)/100*detail_MS2!CB10</f>
        <v>0</v>
      </c>
      <c r="J276" s="206">
        <f t="shared" si="24"/>
        <v>0</v>
      </c>
    </row>
    <row r="277" spans="1:10" outlineLevel="1">
      <c r="A277" s="1">
        <f t="shared" si="27"/>
        <v>0</v>
      </c>
      <c r="C277" s="172">
        <f>(Kalkulation_MS2!$J$29)/100*detail_MS2!B11</f>
        <v>0</v>
      </c>
      <c r="D277" s="172">
        <f>(Kalkulation_MS2!$J$29)/100*detail_MS2!O11</f>
        <v>0</v>
      </c>
      <c r="E277" s="172">
        <f>(Kalkulation_MS2!$J$29)/100*detail_MS2!AB11</f>
        <v>0</v>
      </c>
      <c r="F277" s="172">
        <f>(Kalkulation_MS2!$J$29)/100*detail_MS2!AO11</f>
        <v>0</v>
      </c>
      <c r="G277" s="172">
        <f>(Kalkulation_MS2!$J$29)/100*detail_MS2!BB11</f>
        <v>0</v>
      </c>
      <c r="H277" s="172">
        <f>(Kalkulation_MS2!$J$29)/100*detail_MS2!BO11</f>
        <v>0</v>
      </c>
      <c r="I277" s="172">
        <f>(Kalkulation_MS2!$J$29)/100*detail_MS2!CB11</f>
        <v>0</v>
      </c>
      <c r="J277" s="206">
        <f t="shared" si="24"/>
        <v>0</v>
      </c>
    </row>
    <row r="278" spans="1:10" outlineLevel="1">
      <c r="A278" s="1">
        <f t="shared" si="27"/>
        <v>0</v>
      </c>
      <c r="C278" s="172">
        <f>(Kalkulation_MS2!$K$29)/100*detail_MS2!B12</f>
        <v>0</v>
      </c>
      <c r="D278" s="172">
        <f>(Kalkulation_MS2!$K$29)/100*detail_MS2!O12</f>
        <v>0</v>
      </c>
      <c r="E278" s="172">
        <f>(Kalkulation_MS2!$K$29)/100*detail_MS2!AB12</f>
        <v>0</v>
      </c>
      <c r="F278" s="172">
        <f>(Kalkulation_MS2!$K$29)/100*detail_MS2!AO12</f>
        <v>0</v>
      </c>
      <c r="G278" s="172">
        <f>(Kalkulation_MS2!$K$29)/100*detail_MS2!BB12</f>
        <v>0</v>
      </c>
      <c r="H278" s="172">
        <f>(Kalkulation_MS2!$K$29)/100*detail_MS2!BO12</f>
        <v>0</v>
      </c>
      <c r="I278" s="172">
        <f>(Kalkulation_MS2!$K$29)/100*detail_MS2!CB12</f>
        <v>0</v>
      </c>
      <c r="J278" s="206">
        <f t="shared" si="24"/>
        <v>0</v>
      </c>
    </row>
    <row r="279" spans="1:10" outlineLevel="1">
      <c r="A279" s="1">
        <f t="shared" si="27"/>
        <v>0</v>
      </c>
      <c r="C279" s="172">
        <f>(Kalkulation_MS2!$L$29)/100*detail_MS2!B13</f>
        <v>0</v>
      </c>
      <c r="D279" s="172">
        <f>(Kalkulation_MS2!$L$29)/100*detail_MS2!O13</f>
        <v>0</v>
      </c>
      <c r="E279" s="172">
        <f>(Kalkulation_MS2!$L$29)/100*detail_MS2!AB13</f>
        <v>0</v>
      </c>
      <c r="F279" s="172">
        <f>(Kalkulation_MS2!$L$29)/100*detail_MS2!AO13</f>
        <v>0</v>
      </c>
      <c r="G279" s="172">
        <f>(Kalkulation_MS2!$L$29)/100*detail_MS2!BB13</f>
        <v>0</v>
      </c>
      <c r="H279" s="172">
        <f>(Kalkulation_MS2!$L$29)/100*detail_MS2!BO13</f>
        <v>0</v>
      </c>
      <c r="I279" s="172">
        <f>(Kalkulation_MS2!$L$29)/100*detail_MS2!CB13</f>
        <v>0</v>
      </c>
      <c r="J279" s="206">
        <f t="shared" si="24"/>
        <v>0</v>
      </c>
    </row>
    <row r="280" spans="1:10" outlineLevel="1">
      <c r="A280" s="1">
        <f t="shared" si="27"/>
        <v>0</v>
      </c>
      <c r="C280" s="172">
        <f>(Kalkulation_MS2!$M$29)/100*detail_MS2!B14</f>
        <v>0</v>
      </c>
      <c r="D280" s="172">
        <f>(Kalkulation_MS2!$M$29)/100*detail_MS2!O14</f>
        <v>0</v>
      </c>
      <c r="E280" s="172">
        <f>(Kalkulation_MS2!$M$29)/100*detail_MS2!AB14</f>
        <v>0</v>
      </c>
      <c r="F280" s="172">
        <f>(Kalkulation_MS2!$M$29)/100*detail_MS2!AO14</f>
        <v>0</v>
      </c>
      <c r="G280" s="172">
        <f>(Kalkulation_MS2!$M$29)/100*detail_MS2!BB14</f>
        <v>0</v>
      </c>
      <c r="H280" s="172">
        <f>(Kalkulation_MS2!$M$29)/100*detail_MS2!BO14</f>
        <v>0</v>
      </c>
      <c r="I280" s="172">
        <f>(Kalkulation_MS2!$M$29)/100*detail_MS2!CB14</f>
        <v>0</v>
      </c>
      <c r="J280" s="206">
        <f t="shared" si="24"/>
        <v>0</v>
      </c>
    </row>
    <row r="281" spans="1:10" outlineLevel="1">
      <c r="A281" s="1">
        <f t="shared" si="27"/>
        <v>0</v>
      </c>
      <c r="C281" s="172">
        <f>(Kalkulation_MS2!$N$29)/100*detail_MS2!B15</f>
        <v>0</v>
      </c>
      <c r="D281" s="172">
        <f>(Kalkulation_MS2!$N$29)/100*detail_MS2!O15</f>
        <v>0</v>
      </c>
      <c r="E281" s="172">
        <f>(Kalkulation_MS2!$N$29)/100*detail_MS2!AB15</f>
        <v>0</v>
      </c>
      <c r="F281" s="172">
        <f>(Kalkulation_MS2!$N$29)/100*detail_MS2!AO15</f>
        <v>0</v>
      </c>
      <c r="G281" s="172">
        <f>(Kalkulation_MS2!$N$29)/100*detail_MS2!BB15</f>
        <v>0</v>
      </c>
      <c r="H281" s="172">
        <f>(Kalkulation_MS2!$N$29)/100*detail_MS2!BO15</f>
        <v>0</v>
      </c>
      <c r="I281" s="172">
        <f>(Kalkulation_MS2!$N$29)/100*detail_MS2!CB15</f>
        <v>0</v>
      </c>
      <c r="J281" s="206">
        <f t="shared" si="24"/>
        <v>0</v>
      </c>
    </row>
    <row r="282" spans="1:10" outlineLevel="1">
      <c r="A282" s="1">
        <f t="shared" si="27"/>
        <v>0</v>
      </c>
      <c r="C282" s="172">
        <f>(Kalkulation_MS2!$O$29)/100*detail_MS2!B16</f>
        <v>0</v>
      </c>
      <c r="D282" s="172">
        <f>(Kalkulation_MS2!$O$29)/100*detail_MS2!O16</f>
        <v>0</v>
      </c>
      <c r="E282" s="172">
        <f>(Kalkulation_MS2!$O$29)/100*detail_MS2!AB16</f>
        <v>0</v>
      </c>
      <c r="F282" s="172">
        <f>(Kalkulation_MS2!$O$29)/100*detail_MS2!AO16</f>
        <v>0</v>
      </c>
      <c r="G282" s="172">
        <f>(Kalkulation_MS2!$O$29)/100*detail_MS2!BB16</f>
        <v>0</v>
      </c>
      <c r="H282" s="172">
        <f>(Kalkulation_MS2!$O$29)/100*detail_MS2!BO16</f>
        <v>0</v>
      </c>
      <c r="I282" s="172">
        <f>(Kalkulation_MS2!$O$29)/100*detail_MS2!CB16</f>
        <v>0</v>
      </c>
      <c r="J282" s="206">
        <f t="shared" si="24"/>
        <v>0</v>
      </c>
    </row>
    <row r="283" spans="1:10" outlineLevel="1">
      <c r="A283" s="1">
        <f t="shared" si="27"/>
        <v>0</v>
      </c>
      <c r="C283" s="172">
        <f>(Kalkulation_MS2!$P$29)/100*detail_MS2!B17</f>
        <v>0</v>
      </c>
      <c r="D283" s="172">
        <f>(Kalkulation_MS2!$P$29)/100*detail_MS2!O17</f>
        <v>0</v>
      </c>
      <c r="E283" s="172">
        <f>(Kalkulation_MS2!$P$29)/100*detail_MS2!AB17</f>
        <v>0</v>
      </c>
      <c r="F283" s="172">
        <f>(Kalkulation_MS2!$P$29)/100*detail_MS2!AO17</f>
        <v>0</v>
      </c>
      <c r="G283" s="172">
        <f>(Kalkulation_MS2!$P$29)/100*detail_MS2!BB17</f>
        <v>0</v>
      </c>
      <c r="H283" s="172">
        <f>(Kalkulation_MS2!$P$29)/100*detail_MS2!BO17</f>
        <v>0</v>
      </c>
      <c r="I283" s="172">
        <f>(Kalkulation_MS2!$P$29)/100*detail_MS2!CB17</f>
        <v>0</v>
      </c>
      <c r="J283" s="206">
        <f t="shared" ref="J283:J312" si="28">SUM(C283:I283)</f>
        <v>0</v>
      </c>
    </row>
    <row r="284" spans="1:10" outlineLevel="1">
      <c r="A284" s="1">
        <f t="shared" si="27"/>
        <v>0</v>
      </c>
      <c r="C284" s="172">
        <f>(Kalkulation_MS2!$Q$29)/100*detail_MS2!B18</f>
        <v>0</v>
      </c>
      <c r="D284" s="172">
        <f>(Kalkulation_MS2!$Q$29)/100*detail_MS2!O18</f>
        <v>0</v>
      </c>
      <c r="E284" s="172">
        <f>(Kalkulation_MS2!$Q$29)/100*detail_MS2!AB18</f>
        <v>0</v>
      </c>
      <c r="F284" s="172">
        <f>(Kalkulation_MS2!$Q$29)/100*detail_MS2!AO18</f>
        <v>0</v>
      </c>
      <c r="G284" s="172">
        <f>(Kalkulation_MS2!$Q$29)/100*detail_MS2!BB18</f>
        <v>0</v>
      </c>
      <c r="H284" s="172">
        <f>(Kalkulation_MS2!$Q$29)/100*detail_MS2!BO18</f>
        <v>0</v>
      </c>
      <c r="I284" s="172">
        <f>(Kalkulation_MS2!$Q$29)/100*detail_MS2!CB18</f>
        <v>0</v>
      </c>
      <c r="J284" s="206">
        <f t="shared" si="28"/>
        <v>0</v>
      </c>
    </row>
    <row r="285" spans="1:10" outlineLevel="1">
      <c r="A285" s="1">
        <f t="shared" si="27"/>
        <v>0</v>
      </c>
      <c r="C285" s="172">
        <f>(Kalkulation_MS2!$R$29)/100*detail_MS2!B19</f>
        <v>0</v>
      </c>
      <c r="D285" s="172">
        <f>(Kalkulation_MS2!$R$29)/100*detail_MS2!O19</f>
        <v>0</v>
      </c>
      <c r="E285" s="172">
        <f>(Kalkulation_MS2!$R$29)/100*detail_MS2!AB19</f>
        <v>0</v>
      </c>
      <c r="F285" s="172">
        <f>(Kalkulation_MS2!$R$29)/100*detail_MS2!AO19</f>
        <v>0</v>
      </c>
      <c r="G285" s="172">
        <f>(Kalkulation_MS2!$R$29)/100*detail_MS2!BB19</f>
        <v>0</v>
      </c>
      <c r="H285" s="172">
        <f>(Kalkulation_MS2!$R$29)/100*detail_MS2!BO19</f>
        <v>0</v>
      </c>
      <c r="I285" s="172">
        <f>(Kalkulation_MS2!$R$29)/100*detail_MS2!CB19</f>
        <v>0</v>
      </c>
      <c r="J285" s="206">
        <f t="shared" si="28"/>
        <v>0</v>
      </c>
    </row>
    <row r="286" spans="1:10" outlineLevel="1">
      <c r="A286" s="1">
        <f t="shared" si="27"/>
        <v>0</v>
      </c>
      <c r="C286" s="172">
        <f>(Kalkulation_MS2!$S$29)/100*detail_MS2!$B20</f>
        <v>0</v>
      </c>
      <c r="D286" s="172">
        <f>(Kalkulation_MS2!$S$29)/100*detail_MS2!$O20</f>
        <v>0</v>
      </c>
      <c r="E286" s="172">
        <f>(Kalkulation_MS2!$S$29)/100*detail_MS2!$AB20</f>
        <v>0</v>
      </c>
      <c r="F286" s="172">
        <f>(Kalkulation_MS2!$S$29)/100*detail_MS2!$AO20</f>
        <v>0</v>
      </c>
      <c r="G286" s="172">
        <f>(Kalkulation_MS2!$S$29)/100*detail_MS2!$BB20</f>
        <v>0</v>
      </c>
      <c r="H286" s="172">
        <f>(Kalkulation_MS2!$S$29)/100*detail_MS2!$BO20</f>
        <v>0</v>
      </c>
      <c r="I286" s="172">
        <f>(Kalkulation_MS2!$S$29)/100*detail_MS2!$CB20</f>
        <v>0</v>
      </c>
      <c r="J286" s="206">
        <f t="shared" si="28"/>
        <v>0</v>
      </c>
    </row>
    <row r="287" spans="1:10" outlineLevel="1">
      <c r="A287" s="1">
        <f t="shared" si="27"/>
        <v>0</v>
      </c>
      <c r="C287" s="172">
        <f>(Kalkulation_MS2!$T$29)/100*detail_MS2!$B21</f>
        <v>0</v>
      </c>
      <c r="D287" s="172">
        <f>(Kalkulation_MS2!$T$29)/100*detail_MS2!$O21</f>
        <v>0</v>
      </c>
      <c r="E287" s="172">
        <f>(Kalkulation_MS2!$T$29)/100*detail_MS2!$AB21</f>
        <v>0</v>
      </c>
      <c r="F287" s="172">
        <f>(Kalkulation_MS2!$T$29)/100*detail_MS2!$AO21</f>
        <v>0</v>
      </c>
      <c r="G287" s="172">
        <f>(Kalkulation_MS2!$T$29)/100*detail_MS2!$BB21</f>
        <v>0</v>
      </c>
      <c r="H287" s="172">
        <f>(Kalkulation_MS2!$T$29)/100*detail_MS2!$BO21</f>
        <v>0</v>
      </c>
      <c r="I287" s="172">
        <f>(Kalkulation_MS2!$T$29)/100*detail_MS2!$CB21</f>
        <v>0</v>
      </c>
      <c r="J287" s="206">
        <f t="shared" si="28"/>
        <v>0</v>
      </c>
    </row>
    <row r="288" spans="1:10" outlineLevel="1">
      <c r="A288" s="1">
        <f t="shared" si="27"/>
        <v>0</v>
      </c>
      <c r="C288" s="172">
        <f>(Kalkulation_MS2!$U$29)/100*detail_MS2!$B22</f>
        <v>0</v>
      </c>
      <c r="D288" s="172">
        <f>(Kalkulation_MS2!$U$29)/100*detail_MS2!$O22</f>
        <v>0</v>
      </c>
      <c r="E288" s="172">
        <f>(Kalkulation_MS2!$U$29)/100*detail_MS2!$AB22</f>
        <v>0</v>
      </c>
      <c r="F288" s="172">
        <f>(Kalkulation_MS2!$U$29)/100*detail_MS2!$AO22</f>
        <v>0</v>
      </c>
      <c r="G288" s="172">
        <f>(Kalkulation_MS2!$U$29)/100*detail_MS2!$BB22</f>
        <v>0</v>
      </c>
      <c r="H288" s="172">
        <f>(Kalkulation_MS2!$U$29)/100*detail_MS2!$BO22</f>
        <v>0</v>
      </c>
      <c r="I288" s="172">
        <f>(Kalkulation_MS2!$U$29)/100*detail_MS2!$CB22</f>
        <v>0</v>
      </c>
      <c r="J288" s="206">
        <f t="shared" si="28"/>
        <v>0</v>
      </c>
    </row>
    <row r="289" spans="1:10" outlineLevel="1">
      <c r="A289" s="1">
        <f t="shared" si="27"/>
        <v>0</v>
      </c>
      <c r="C289" s="172">
        <f>(Kalkulation_MS2!$V$29)/100*detail_MS2!$B23</f>
        <v>0</v>
      </c>
      <c r="D289" s="172">
        <f>(Kalkulation_MS2!$V$29)/100*detail_MS2!$O23</f>
        <v>0</v>
      </c>
      <c r="E289" s="172">
        <f>(Kalkulation_MS2!$V$29)/100*detail_MS2!$AB23</f>
        <v>0</v>
      </c>
      <c r="F289" s="172">
        <f>(Kalkulation_MS2!$V$29)/100*detail_MS2!$AO23</f>
        <v>0</v>
      </c>
      <c r="G289" s="172">
        <f>(Kalkulation_MS2!$V$29)/100*detail_MS2!$BB23</f>
        <v>0</v>
      </c>
      <c r="H289" s="172">
        <f>(Kalkulation_MS2!$V$29)/100*detail_MS2!$BO23</f>
        <v>0</v>
      </c>
      <c r="I289" s="172">
        <f>(Kalkulation_MS2!$V$29)/100*detail_MS2!$CB23</f>
        <v>0</v>
      </c>
      <c r="J289" s="206">
        <f t="shared" si="28"/>
        <v>0</v>
      </c>
    </row>
    <row r="290" spans="1:10" outlineLevel="1">
      <c r="A290" s="1">
        <f t="shared" si="27"/>
        <v>0</v>
      </c>
      <c r="C290" s="172">
        <f>(Kalkulation_MS2!$W$29)/100*detail_MS2!$B24</f>
        <v>0</v>
      </c>
      <c r="D290" s="172">
        <f>(Kalkulation_MS2!$W$29)/100*detail_MS2!$O24</f>
        <v>0</v>
      </c>
      <c r="E290" s="172">
        <f>(Kalkulation_MS2!$W$29)/100*detail_MS2!$AB24</f>
        <v>0</v>
      </c>
      <c r="F290" s="172">
        <f>(Kalkulation_MS2!$W$29)/100*detail_MS2!$AO24</f>
        <v>0</v>
      </c>
      <c r="G290" s="172">
        <f>(Kalkulation_MS2!$W$29)/100*detail_MS2!$BB24</f>
        <v>0</v>
      </c>
      <c r="H290" s="172">
        <f>(Kalkulation_MS2!$W$29)/100*detail_MS2!$BO24</f>
        <v>0</v>
      </c>
      <c r="I290" s="172">
        <f>(Kalkulation_MS2!$W$29)/100*detail_MS2!$CB24</f>
        <v>0</v>
      </c>
      <c r="J290" s="206">
        <f t="shared" si="28"/>
        <v>0</v>
      </c>
    </row>
    <row r="291" spans="1:10" outlineLevel="1">
      <c r="A291" s="1">
        <f t="shared" si="27"/>
        <v>0</v>
      </c>
      <c r="C291" s="172">
        <f>(Kalkulation_MS2!$X$29)/100*detail_MS2!$B25</f>
        <v>0</v>
      </c>
      <c r="D291" s="172">
        <f>(Kalkulation_MS2!$X$29)/100*detail_MS2!$O25</f>
        <v>0</v>
      </c>
      <c r="E291" s="172">
        <f>(Kalkulation_MS2!$X$29)/100*detail_MS2!$AB25</f>
        <v>0</v>
      </c>
      <c r="F291" s="172">
        <f>(Kalkulation_MS2!$X$29)/100*detail_MS2!$AO25</f>
        <v>0</v>
      </c>
      <c r="G291" s="172">
        <f>(Kalkulation_MS2!$X$29)/100*detail_MS2!$BB25</f>
        <v>0</v>
      </c>
      <c r="H291" s="172">
        <f>(Kalkulation_MS2!$X$29)/100*detail_MS2!$BO25</f>
        <v>0</v>
      </c>
      <c r="I291" s="172">
        <f>(Kalkulation_MS2!$X$29)/100*detail_MS2!$CB25</f>
        <v>0</v>
      </c>
      <c r="J291" s="206">
        <f t="shared" si="28"/>
        <v>0</v>
      </c>
    </row>
    <row r="292" spans="1:10" outlineLevel="1">
      <c r="A292" s="1">
        <f t="shared" si="27"/>
        <v>0</v>
      </c>
      <c r="C292" s="172">
        <f>(Kalkulation_MS2!$Y$29)/100*detail_MS2!$B26</f>
        <v>0</v>
      </c>
      <c r="D292" s="172">
        <f>(Kalkulation_MS2!$Y$29)/100*detail_MS2!$O26</f>
        <v>0</v>
      </c>
      <c r="E292" s="172">
        <f>(Kalkulation_MS2!$Y$29)/100*detail_MS2!$AB26</f>
        <v>0</v>
      </c>
      <c r="F292" s="172">
        <f>(Kalkulation_MS2!$Y$29)/100*detail_MS2!$AO26</f>
        <v>0</v>
      </c>
      <c r="G292" s="172">
        <f>(Kalkulation_MS2!$Y$29)/100*detail_MS2!$BB26</f>
        <v>0</v>
      </c>
      <c r="H292" s="172">
        <f>(Kalkulation_MS2!$Y$29)/100*detail_MS2!$BO26</f>
        <v>0</v>
      </c>
      <c r="I292" s="172">
        <f>(Kalkulation_MS2!$Y$29)/100*detail_MS2!$CB26</f>
        <v>0</v>
      </c>
      <c r="J292" s="206">
        <f t="shared" si="28"/>
        <v>0</v>
      </c>
    </row>
    <row r="293" spans="1:10" outlineLevel="1">
      <c r="A293" s="1">
        <f t="shared" si="27"/>
        <v>0</v>
      </c>
      <c r="C293" s="172">
        <f>(Kalkulation_MS2!$Z$29)/100*detail_MS2!$B27</f>
        <v>0</v>
      </c>
      <c r="D293" s="172">
        <f>(Kalkulation_MS2!$Z$29)/100*detail_MS2!$O27</f>
        <v>0</v>
      </c>
      <c r="E293" s="172">
        <f>(Kalkulation_MS2!$Z$29)/100*detail_MS2!$AB27</f>
        <v>0</v>
      </c>
      <c r="F293" s="172">
        <f>(Kalkulation_MS2!$Z$29)/100*detail_MS2!$AO27</f>
        <v>0</v>
      </c>
      <c r="G293" s="172">
        <f>(Kalkulation_MS2!$Z$29)/100*detail_MS2!$BB27</f>
        <v>0</v>
      </c>
      <c r="H293" s="172">
        <f>(Kalkulation_MS2!$Z$29)/100*detail_MS2!$BO27</f>
        <v>0</v>
      </c>
      <c r="I293" s="172">
        <f>(Kalkulation_MS2!$Z$29)/100*detail_MS2!$CB27</f>
        <v>0</v>
      </c>
      <c r="J293" s="206">
        <f t="shared" si="28"/>
        <v>0</v>
      </c>
    </row>
    <row r="294" spans="1:10" outlineLevel="1">
      <c r="A294" s="1">
        <f t="shared" si="27"/>
        <v>0</v>
      </c>
      <c r="C294" s="172">
        <f>(Kalkulation_MS2!$AA$29)/100*detail_MS2!$B28</f>
        <v>0</v>
      </c>
      <c r="D294" s="172">
        <f>(Kalkulation_MS2!$AA$29)/100*detail_MS2!$O28</f>
        <v>0</v>
      </c>
      <c r="E294" s="172">
        <f>(Kalkulation_MS2!$AA$29)/100*detail_MS2!$AB28</f>
        <v>0</v>
      </c>
      <c r="F294" s="172">
        <f>(Kalkulation_MS2!$AA$29)/100*detail_MS2!$AO28</f>
        <v>0</v>
      </c>
      <c r="G294" s="172">
        <f>(Kalkulation_MS2!$AA$29)/100*detail_MS2!$BB28</f>
        <v>0</v>
      </c>
      <c r="H294" s="172">
        <f>(Kalkulation_MS2!$AA$29)/100*detail_MS2!$BO28</f>
        <v>0</v>
      </c>
      <c r="I294" s="172">
        <f>(Kalkulation_MS2!$AA$29)/100*detail_MS2!$CB28</f>
        <v>0</v>
      </c>
      <c r="J294" s="206">
        <f t="shared" si="28"/>
        <v>0</v>
      </c>
    </row>
    <row r="295" spans="1:10" outlineLevel="1">
      <c r="A295" s="1">
        <f t="shared" si="27"/>
        <v>0</v>
      </c>
      <c r="C295" s="172">
        <f>(Kalkulation_MS2!$AB$29)/100*detail_MS2!$B29</f>
        <v>0</v>
      </c>
      <c r="D295" s="172">
        <f>(Kalkulation_MS2!$AB$29)/100*detail_MS2!$O29</f>
        <v>0</v>
      </c>
      <c r="E295" s="172">
        <f>(Kalkulation_MS2!$AB$29)/100*detail_MS2!$AB29</f>
        <v>0</v>
      </c>
      <c r="F295" s="172">
        <f>(Kalkulation_MS2!$AB$29)/100*detail_MS2!$AO29</f>
        <v>0</v>
      </c>
      <c r="G295" s="172">
        <f>(Kalkulation_MS2!$AB$29)/100*detail_MS2!$BB29</f>
        <v>0</v>
      </c>
      <c r="H295" s="172">
        <f>(Kalkulation_MS2!$AB$29)/100*detail_MS2!$BO29</f>
        <v>0</v>
      </c>
      <c r="I295" s="172">
        <f>(Kalkulation_MS2!$AB$29)/100*detail_MS2!$CB29</f>
        <v>0</v>
      </c>
      <c r="J295" s="206">
        <f t="shared" si="28"/>
        <v>0</v>
      </c>
    </row>
    <row r="296" spans="1:10" outlineLevel="1">
      <c r="A296" s="1">
        <f t="shared" si="27"/>
        <v>0</v>
      </c>
      <c r="C296" s="172">
        <f>(Kalkulation_MS2!$AC$29)/100*detail_MS2!$B30</f>
        <v>0</v>
      </c>
      <c r="D296" s="172">
        <f>(Kalkulation_MS2!$AC$29)/100*detail_MS2!$O30</f>
        <v>0</v>
      </c>
      <c r="E296" s="172">
        <f>(Kalkulation_MS2!$AC$29)/100*detail_MS2!$AB30</f>
        <v>0</v>
      </c>
      <c r="F296" s="172">
        <f>(Kalkulation_MS2!$AC$29)/100*detail_MS2!$AO30</f>
        <v>0</v>
      </c>
      <c r="G296" s="172">
        <f>(Kalkulation_MS2!$AC$29)/100*detail_MS2!$BB30</f>
        <v>0</v>
      </c>
      <c r="H296" s="172">
        <f>(Kalkulation_MS2!$AC$29)/100*detail_MS2!$BO30</f>
        <v>0</v>
      </c>
      <c r="I296" s="172">
        <f>(Kalkulation_MS2!$AC$29)/100*detail_MS2!$CB30</f>
        <v>0</v>
      </c>
      <c r="J296" s="206">
        <f t="shared" si="28"/>
        <v>0</v>
      </c>
    </row>
    <row r="297" spans="1:10" outlineLevel="1">
      <c r="A297" s="1">
        <f t="shared" si="27"/>
        <v>0</v>
      </c>
      <c r="C297" s="172">
        <f>(Kalkulation_MS2!$AD$29)/100*detail_MS2!$B31</f>
        <v>0</v>
      </c>
      <c r="D297" s="172">
        <f>(Kalkulation_MS2!$AD$29)/100*detail_MS2!$O31</f>
        <v>0</v>
      </c>
      <c r="E297" s="172">
        <f>(Kalkulation_MS2!$AD$29)/100*detail_MS2!$AB31</f>
        <v>0</v>
      </c>
      <c r="F297" s="172">
        <f>(Kalkulation_MS2!$AD$29)/100*detail_MS2!$AO31</f>
        <v>0</v>
      </c>
      <c r="G297" s="172">
        <f>(Kalkulation_MS2!$AD$29)/100*detail_MS2!$BB31</f>
        <v>0</v>
      </c>
      <c r="H297" s="172">
        <f>(Kalkulation_MS2!$AD$29)/100*detail_MS2!$BO31</f>
        <v>0</v>
      </c>
      <c r="I297" s="172">
        <f>(Kalkulation_MS2!$AD$29)/100*detail_MS2!$CB31</f>
        <v>0</v>
      </c>
      <c r="J297" s="206">
        <f t="shared" si="28"/>
        <v>0</v>
      </c>
    </row>
    <row r="298" spans="1:10" outlineLevel="1">
      <c r="A298" s="1">
        <f t="shared" si="27"/>
        <v>0</v>
      </c>
      <c r="C298" s="172">
        <f>(Kalkulation_MS2!$AE$29)/100*detail_MS2!$B32</f>
        <v>0</v>
      </c>
      <c r="D298" s="172">
        <f>(Kalkulation_MS2!$AE$29)/100*detail_MS2!$O32</f>
        <v>0</v>
      </c>
      <c r="E298" s="172">
        <f>(Kalkulation_MS2!$AE$29)/100*detail_MS2!$AB32</f>
        <v>0</v>
      </c>
      <c r="F298" s="172">
        <f>(Kalkulation_MS2!$AE$29)/100*detail_MS2!$AO32</f>
        <v>0</v>
      </c>
      <c r="G298" s="172">
        <f>(Kalkulation_MS2!$AE$29)/100*detail_MS2!$BB32</f>
        <v>0</v>
      </c>
      <c r="H298" s="172">
        <f>(Kalkulation_MS2!$AE$29)/100*detail_MS2!$BO32</f>
        <v>0</v>
      </c>
      <c r="I298" s="172">
        <f>(Kalkulation_MS2!$AE$29)/100*detail_MS2!$CB32</f>
        <v>0</v>
      </c>
      <c r="J298" s="206">
        <f t="shared" si="28"/>
        <v>0</v>
      </c>
    </row>
    <row r="299" spans="1:10" outlineLevel="1">
      <c r="A299" s="1">
        <f t="shared" si="27"/>
        <v>0</v>
      </c>
      <c r="C299" s="172">
        <f>(Kalkulation_MS2!$AF$29)/100*detail_MS2!$B33</f>
        <v>0</v>
      </c>
      <c r="D299" s="172">
        <f>(Kalkulation_MS2!$AF$29)/100*detail_MS2!$O33</f>
        <v>0</v>
      </c>
      <c r="E299" s="172">
        <f>(Kalkulation_MS2!$AF$29)/100*detail_MS2!$AB33</f>
        <v>0</v>
      </c>
      <c r="F299" s="172">
        <f>(Kalkulation_MS2!$AF$29)/100*detail_MS2!$AO33</f>
        <v>0</v>
      </c>
      <c r="G299" s="172">
        <f>(Kalkulation_MS2!$AF$29)/100*detail_MS2!$BB33</f>
        <v>0</v>
      </c>
      <c r="H299" s="172">
        <f>(Kalkulation_MS2!$AF$29)/100*detail_MS2!$BO33</f>
        <v>0</v>
      </c>
      <c r="I299" s="172">
        <f>(Kalkulation_MS2!$AF$29)/100*detail_MS2!$CB33</f>
        <v>0</v>
      </c>
      <c r="J299" s="206">
        <f t="shared" si="28"/>
        <v>0</v>
      </c>
    </row>
    <row r="300" spans="1:10" outlineLevel="1">
      <c r="A300" s="1">
        <f t="shared" si="27"/>
        <v>0</v>
      </c>
      <c r="C300" s="172">
        <f>(Kalkulation_MS2!$AG$29)/100*detail_MS2!$B34</f>
        <v>0</v>
      </c>
      <c r="D300" s="172">
        <f>(Kalkulation_MS2!$AG$29)/100*detail_MS2!$O34</f>
        <v>0</v>
      </c>
      <c r="E300" s="172">
        <f>(Kalkulation_MS2!$AG$29)/100*detail_MS2!$AB34</f>
        <v>0</v>
      </c>
      <c r="F300" s="172">
        <f>(Kalkulation_MS2!$AG$29)/100*detail_MS2!$AO34</f>
        <v>0</v>
      </c>
      <c r="G300" s="172">
        <f>(Kalkulation_MS2!$AG$29)/100*detail_MS2!$BB34</f>
        <v>0</v>
      </c>
      <c r="H300" s="172">
        <f>(Kalkulation_MS2!$AG$29)/100*detail_MS2!$BO34</f>
        <v>0</v>
      </c>
      <c r="I300" s="172">
        <f>(Kalkulation_MS2!$AG$29)/100*detail_MS2!$CB34</f>
        <v>0</v>
      </c>
      <c r="J300" s="206">
        <f t="shared" si="28"/>
        <v>0</v>
      </c>
    </row>
    <row r="301" spans="1:10" outlineLevel="1">
      <c r="A301" s="1">
        <f t="shared" si="27"/>
        <v>0</v>
      </c>
      <c r="C301" s="172">
        <f>(Kalkulation_MS2!$AH$29)/100*detail_MS2!$B35</f>
        <v>0</v>
      </c>
      <c r="D301" s="172">
        <f>(Kalkulation_MS2!$AH$29)/100*detail_MS2!$O35</f>
        <v>0</v>
      </c>
      <c r="E301" s="172">
        <f>(Kalkulation_MS2!$AH$29)/100*detail_MS2!$AB35</f>
        <v>0</v>
      </c>
      <c r="F301" s="172">
        <f>(Kalkulation_MS2!$AH$29)/100*detail_MS2!$AO35</f>
        <v>0</v>
      </c>
      <c r="G301" s="172">
        <f>(Kalkulation_MS2!$AH$29)/100*detail_MS2!$BB35</f>
        <v>0</v>
      </c>
      <c r="H301" s="172">
        <f>(Kalkulation_MS2!$AH$29)/100*detail_MS2!$BO35</f>
        <v>0</v>
      </c>
      <c r="I301" s="172">
        <f>(Kalkulation_MS2!$AH$29)/100*detail_MS2!$CB35</f>
        <v>0</v>
      </c>
      <c r="J301" s="206">
        <f t="shared" si="28"/>
        <v>0</v>
      </c>
    </row>
    <row r="302" spans="1:10" outlineLevel="1">
      <c r="A302" s="1">
        <f t="shared" si="27"/>
        <v>0</v>
      </c>
      <c r="C302" s="172">
        <f>(Kalkulation_MS2!$AI$29)/100*detail_MS2!$B36</f>
        <v>0</v>
      </c>
      <c r="D302" s="172">
        <f>(Kalkulation_MS2!$AI$29)/100*detail_MS2!$O36</f>
        <v>0</v>
      </c>
      <c r="E302" s="172">
        <f>(Kalkulation_MS2!$AI$29)/100*detail_MS2!$AB36</f>
        <v>0</v>
      </c>
      <c r="F302" s="172">
        <f>(Kalkulation_MS2!$AI$29)/100*detail_MS2!$AO36</f>
        <v>0</v>
      </c>
      <c r="G302" s="172">
        <f>(Kalkulation_MS2!$AI$29)/100*detail_MS2!$BB36</f>
        <v>0</v>
      </c>
      <c r="H302" s="172">
        <f>(Kalkulation_MS2!$AI$29)/100*detail_MS2!$BO36</f>
        <v>0</v>
      </c>
      <c r="I302" s="172">
        <f>(Kalkulation_MS2!$AI$29)/100*detail_MS2!$CB36</f>
        <v>0</v>
      </c>
      <c r="J302" s="206">
        <f t="shared" si="28"/>
        <v>0</v>
      </c>
    </row>
    <row r="303" spans="1:10" outlineLevel="1">
      <c r="A303" s="1">
        <f t="shared" si="27"/>
        <v>0</v>
      </c>
      <c r="C303" s="172">
        <f>(Kalkulation_MS2!$AJ$29)/100*detail_MS2!$B37</f>
        <v>0</v>
      </c>
      <c r="D303" s="172">
        <f>(Kalkulation_MS2!$AJ$29)/100*detail_MS2!$O37</f>
        <v>0</v>
      </c>
      <c r="E303" s="172">
        <f>(Kalkulation_MS2!$AJ$29)/100*detail_MS2!$AB37</f>
        <v>0</v>
      </c>
      <c r="F303" s="172">
        <f>(Kalkulation_MS2!$AJ$29)/100*detail_MS2!$AO37</f>
        <v>0</v>
      </c>
      <c r="G303" s="172">
        <f>(Kalkulation_MS2!$AJ$29)/100*detail_MS2!$BB37</f>
        <v>0</v>
      </c>
      <c r="H303" s="172">
        <f>(Kalkulation_MS2!$AJ$29)/100*detail_MS2!$BO37</f>
        <v>0</v>
      </c>
      <c r="I303" s="172">
        <f>(Kalkulation_MS2!$AJ$29)/100*detail_MS2!$CB37</f>
        <v>0</v>
      </c>
      <c r="J303" s="206">
        <f t="shared" si="28"/>
        <v>0</v>
      </c>
    </row>
    <row r="304" spans="1:10" outlineLevel="1">
      <c r="A304" s="1">
        <f t="shared" si="27"/>
        <v>0</v>
      </c>
      <c r="C304" s="172">
        <f>(Kalkulation_MS2!$AK$29)/100*detail_MS2!$B38</f>
        <v>0</v>
      </c>
      <c r="D304" s="172">
        <f>(Kalkulation_MS2!$AK$29)/100*detail_MS2!$O38</f>
        <v>0</v>
      </c>
      <c r="E304" s="172">
        <f>(Kalkulation_MS2!$AK$29)/100*detail_MS2!$AB38</f>
        <v>0</v>
      </c>
      <c r="F304" s="172">
        <f>(Kalkulation_MS2!$AK$29)/100*detail_MS2!$AO38</f>
        <v>0</v>
      </c>
      <c r="G304" s="172">
        <f>(Kalkulation_MS2!$AK$29)/100*detail_MS2!$BB38</f>
        <v>0</v>
      </c>
      <c r="H304" s="172">
        <f>(Kalkulation_MS2!$AK$29)/100*detail_MS2!$BO38</f>
        <v>0</v>
      </c>
      <c r="I304" s="172">
        <f>(Kalkulation_MS2!$AK$29)/100*detail_MS2!$CB38</f>
        <v>0</v>
      </c>
      <c r="J304" s="206">
        <f t="shared" si="28"/>
        <v>0</v>
      </c>
    </row>
    <row r="305" spans="1:11" outlineLevel="1">
      <c r="A305" s="1">
        <f t="shared" si="27"/>
        <v>0</v>
      </c>
      <c r="C305" s="172">
        <f>(Kalkulation_MS2!$AL$29)/100*detail_MS2!$B39</f>
        <v>0</v>
      </c>
      <c r="D305" s="172">
        <f>(Kalkulation_MS2!$AL$29)/100*detail_MS2!$O39</f>
        <v>0</v>
      </c>
      <c r="E305" s="172">
        <f>(Kalkulation_MS2!$AL$29)/100*detail_MS2!$AB39</f>
        <v>0</v>
      </c>
      <c r="F305" s="172">
        <f>(Kalkulation_MS2!$AL$29)/100*detail_MS2!$AO39</f>
        <v>0</v>
      </c>
      <c r="G305" s="172">
        <f>(Kalkulation_MS2!$AL$29)/100*detail_MS2!$BB39</f>
        <v>0</v>
      </c>
      <c r="H305" s="172">
        <f>(Kalkulation_MS2!$AL$29)/100*detail_MS2!$BO39</f>
        <v>0</v>
      </c>
      <c r="I305" s="172">
        <f>(Kalkulation_MS2!$AL$29)/100*detail_MS2!$CB39</f>
        <v>0</v>
      </c>
      <c r="J305" s="206">
        <f t="shared" si="28"/>
        <v>0</v>
      </c>
    </row>
    <row r="306" spans="1:11" outlineLevel="1">
      <c r="A306" s="1">
        <f t="shared" si="27"/>
        <v>0</v>
      </c>
      <c r="C306" s="172">
        <f>(Kalkulation_MS2!$AM$29)/100*detail_MS2!$B40</f>
        <v>0</v>
      </c>
      <c r="D306" s="172">
        <f>(Kalkulation_MS2!$AM$29)/100*detail_MS2!$O40</f>
        <v>0</v>
      </c>
      <c r="E306" s="172">
        <f>(Kalkulation_MS2!$AM$29)/100*detail_MS2!$AB40</f>
        <v>0</v>
      </c>
      <c r="F306" s="172">
        <f>(Kalkulation_MS2!$AM$29)/100*detail_MS2!$AO40</f>
        <v>0</v>
      </c>
      <c r="G306" s="172">
        <f>(Kalkulation_MS2!$AM$29)/100*detail_MS2!$BB40</f>
        <v>0</v>
      </c>
      <c r="H306" s="172">
        <f>(Kalkulation_MS2!$AM$29)/100*detail_MS2!$BO40</f>
        <v>0</v>
      </c>
      <c r="I306" s="172">
        <f>(Kalkulation_MS2!$AM$29)/100*detail_MS2!$CB40</f>
        <v>0</v>
      </c>
      <c r="J306" s="206">
        <f t="shared" si="28"/>
        <v>0</v>
      </c>
    </row>
    <row r="307" spans="1:11" outlineLevel="1">
      <c r="A307" s="1">
        <f t="shared" si="27"/>
        <v>0</v>
      </c>
      <c r="C307" s="172">
        <f>(Kalkulation_MS2!$AN$29)/100*detail_MS2!$B41</f>
        <v>0</v>
      </c>
      <c r="D307" s="172">
        <f>(Kalkulation_MS2!$AN$29)/100*detail_MS2!$O41</f>
        <v>0</v>
      </c>
      <c r="E307" s="172">
        <f>(Kalkulation_MS2!$AN$29)/100*detail_MS2!$AB41</f>
        <v>0</v>
      </c>
      <c r="F307" s="172">
        <f>(Kalkulation_MS2!$AN$29)/100*detail_MS2!$AO41</f>
        <v>0</v>
      </c>
      <c r="G307" s="172">
        <f>(Kalkulation_MS2!$AN$29)/100*detail_MS2!$BB41</f>
        <v>0</v>
      </c>
      <c r="H307" s="172">
        <f>(Kalkulation_MS2!$AN$29)/100*detail_MS2!$BO41</f>
        <v>0</v>
      </c>
      <c r="I307" s="172">
        <f>(Kalkulation_MS2!$AN$29)/100*detail_MS2!$CB41</f>
        <v>0</v>
      </c>
      <c r="J307" s="206">
        <f t="shared" si="28"/>
        <v>0</v>
      </c>
    </row>
    <row r="308" spans="1:11" outlineLevel="1">
      <c r="A308" s="1">
        <f t="shared" si="27"/>
        <v>0</v>
      </c>
      <c r="C308" s="172">
        <f>(Kalkulation_MS2!$AO$29)/100*detail_MS2!$B42</f>
        <v>0</v>
      </c>
      <c r="D308" s="172">
        <f>(Kalkulation_MS2!$AO$29)/100*detail_MS2!$O42</f>
        <v>0</v>
      </c>
      <c r="E308" s="172">
        <f>(Kalkulation_MS2!$AO$29)/100*detail_MS2!$AB42</f>
        <v>0</v>
      </c>
      <c r="F308" s="172">
        <f>(Kalkulation_MS2!$AO$29)/100*detail_MS2!$AO42</f>
        <v>0</v>
      </c>
      <c r="G308" s="172">
        <f>(Kalkulation_MS2!$AO$29)/100*detail_MS2!$BB42</f>
        <v>0</v>
      </c>
      <c r="H308" s="172">
        <f>(Kalkulation_MS2!$AO$29)/100*detail_MS2!$BO42</f>
        <v>0</v>
      </c>
      <c r="I308" s="172">
        <f>(Kalkulation_MS2!$AO$29)/100*detail_MS2!$CB42</f>
        <v>0</v>
      </c>
      <c r="J308" s="206">
        <f t="shared" si="28"/>
        <v>0</v>
      </c>
    </row>
    <row r="309" spans="1:11" outlineLevel="1">
      <c r="A309" s="1">
        <f t="shared" si="27"/>
        <v>0</v>
      </c>
      <c r="C309" s="172">
        <f>(Kalkulation_MS2!$AP$29)/100*detail_MS2!$B43</f>
        <v>0</v>
      </c>
      <c r="D309" s="172">
        <f>(Kalkulation_MS2!$AP$29)/100*detail_MS2!$O43</f>
        <v>0</v>
      </c>
      <c r="E309" s="172">
        <f>(Kalkulation_MS2!$AP$29)/100*detail_MS2!$AB43</f>
        <v>0</v>
      </c>
      <c r="F309" s="172">
        <f>(Kalkulation_MS2!$AP$29)/100*detail_MS2!$AO43</f>
        <v>0</v>
      </c>
      <c r="G309" s="172">
        <f>(Kalkulation_MS2!$AP$29)/100*detail_MS2!$BB43</f>
        <v>0</v>
      </c>
      <c r="H309" s="172">
        <f>(Kalkulation_MS2!$AP$29)/100*detail_MS2!$BO43</f>
        <v>0</v>
      </c>
      <c r="I309" s="172">
        <f>(Kalkulation_MS2!$AP$29)/100*detail_MS2!$CB43</f>
        <v>0</v>
      </c>
      <c r="J309" s="206">
        <f t="shared" si="28"/>
        <v>0</v>
      </c>
    </row>
    <row r="310" spans="1:11" outlineLevel="1">
      <c r="A310" s="1">
        <f t="shared" si="27"/>
        <v>0</v>
      </c>
      <c r="C310" s="172">
        <f>(Kalkulation_MS2!$AQ$29)/100*detail_MS2!$B44</f>
        <v>0</v>
      </c>
      <c r="D310" s="172">
        <f>(Kalkulation_MS2!$AQ$29)/100*detail_MS2!$O44</f>
        <v>0</v>
      </c>
      <c r="E310" s="172">
        <f>(Kalkulation_MS2!$AQ$29)/100*detail_MS2!$AB44</f>
        <v>0</v>
      </c>
      <c r="F310" s="172">
        <f>(Kalkulation_MS2!$AQ$29)/100*detail_MS2!$AO44</f>
        <v>0</v>
      </c>
      <c r="G310" s="172">
        <f>(Kalkulation_MS2!$AQ$29)/100*detail_MS2!$BB44</f>
        <v>0</v>
      </c>
      <c r="H310" s="172">
        <f>(Kalkulation_MS2!$AQ$29)/100*detail_MS2!$BO44</f>
        <v>0</v>
      </c>
      <c r="I310" s="172">
        <f>(Kalkulation_MS2!$AQ$29)/100*detail_MS2!$CB44</f>
        <v>0</v>
      </c>
      <c r="J310" s="206">
        <f t="shared" si="28"/>
        <v>0</v>
      </c>
    </row>
    <row r="311" spans="1:11" outlineLevel="1">
      <c r="A311" s="1">
        <f t="shared" si="27"/>
        <v>0</v>
      </c>
      <c r="C311" s="172">
        <f>(Kalkulation_MS2!$AR$29)/100*detail_MS2!$B45</f>
        <v>0</v>
      </c>
      <c r="D311" s="172">
        <f>(Kalkulation_MS2!$AR$29)/100*detail_MS2!$O45</f>
        <v>0</v>
      </c>
      <c r="E311" s="172">
        <f>(Kalkulation_MS2!$AR$29)/100*detail_MS2!$AB45</f>
        <v>0</v>
      </c>
      <c r="F311" s="172">
        <f>(Kalkulation_MS2!$AR$29)/100*detail_MS2!$AO45</f>
        <v>0</v>
      </c>
      <c r="G311" s="172">
        <f>(Kalkulation_MS2!$AR$29)/100*detail_MS2!$BB45</f>
        <v>0</v>
      </c>
      <c r="H311" s="172">
        <f>(Kalkulation_MS2!$AR$29)/100*detail_MS2!$BO45</f>
        <v>0</v>
      </c>
      <c r="I311" s="172">
        <f>(Kalkulation_MS2!$AR$29)/100*detail_MS2!$CB45</f>
        <v>0</v>
      </c>
      <c r="J311" s="206">
        <f t="shared" si="28"/>
        <v>0</v>
      </c>
    </row>
    <row r="312" spans="1:11" outlineLevel="1">
      <c r="A312" s="1">
        <f t="shared" si="27"/>
        <v>0</v>
      </c>
      <c r="C312" s="172">
        <f>(Kalkulation_MS2!$AS$29)/100*detail_MS2!$B46</f>
        <v>0</v>
      </c>
      <c r="D312" s="172">
        <f>(Kalkulation_MS2!$AS$29)/100*detail_MS2!$O46</f>
        <v>0</v>
      </c>
      <c r="E312" s="172">
        <f>(Kalkulation_MS2!$AS$29)/100*detail_MS2!$AB46</f>
        <v>0</v>
      </c>
      <c r="F312" s="172">
        <f>(Kalkulation_MS2!$AS$29)/100*detail_MS2!$AO46</f>
        <v>0</v>
      </c>
      <c r="G312" s="172">
        <f>(Kalkulation_MS2!$AS$29)/100*detail_MS2!$BB46</f>
        <v>0</v>
      </c>
      <c r="H312" s="172">
        <f>(Kalkulation_MS2!$AS$29)/100*detail_MS2!$BO46</f>
        <v>0</v>
      </c>
      <c r="I312" s="172">
        <f>(Kalkulation_MS2!$AS$29)/100*detail_MS2!$CB46</f>
        <v>0</v>
      </c>
      <c r="J312" s="206">
        <f t="shared" si="28"/>
        <v>0</v>
      </c>
    </row>
    <row r="313" spans="1:11" outlineLevel="1">
      <c r="A313" s="88" t="s">
        <v>447</v>
      </c>
      <c r="B313" s="88"/>
      <c r="C313" s="201">
        <f>SUM(C273:C312)</f>
        <v>0</v>
      </c>
      <c r="D313" s="201">
        <f t="shared" ref="D313:J313" si="29">SUM(D273:D312)</f>
        <v>0</v>
      </c>
      <c r="E313" s="201">
        <f t="shared" si="29"/>
        <v>0</v>
      </c>
      <c r="F313" s="201">
        <f t="shared" si="29"/>
        <v>0</v>
      </c>
      <c r="G313" s="201">
        <f t="shared" si="29"/>
        <v>0</v>
      </c>
      <c r="H313" s="201">
        <f t="shared" si="29"/>
        <v>0</v>
      </c>
      <c r="I313" s="201">
        <f t="shared" si="29"/>
        <v>0</v>
      </c>
      <c r="J313" s="79">
        <f t="shared" si="29"/>
        <v>0</v>
      </c>
      <c r="K313" s="172">
        <f>Kalkulation_MS2!AT55*7</f>
        <v>0</v>
      </c>
    </row>
    <row r="314" spans="1:11" outlineLevel="1">
      <c r="A314" s="203" t="s">
        <v>35</v>
      </c>
      <c r="J314" s="205">
        <f t="shared" si="24"/>
        <v>0</v>
      </c>
    </row>
    <row r="315" spans="1:11" outlineLevel="1">
      <c r="A315" s="1">
        <f t="shared" ref="A315:A354" si="30">A273</f>
        <v>0</v>
      </c>
      <c r="C315" s="172">
        <f>(Kalkulation_MS2!$F$30)/100*detail_MS2!B7</f>
        <v>0</v>
      </c>
      <c r="D315" s="172">
        <f>(Kalkulation_MS2!$F$30)/100*detail_MS2!O7</f>
        <v>0</v>
      </c>
      <c r="E315" s="172">
        <f>(Kalkulation_MS2!$F$30)/100*detail_MS2!AB7</f>
        <v>0</v>
      </c>
      <c r="F315" s="172">
        <f>(Kalkulation_MS2!$F$30)/100*detail_MS2!AO7</f>
        <v>0</v>
      </c>
      <c r="G315" s="172">
        <f>(Kalkulation_MS2!$F$30)/100*detail_MS2!BB7</f>
        <v>0</v>
      </c>
      <c r="H315" s="172">
        <f>(Kalkulation_MS2!$F$30)/100*detail_MS2!BO7</f>
        <v>0</v>
      </c>
      <c r="I315" s="172">
        <f>(Kalkulation_MS2!$F$30)/100*detail_MS2!CB7</f>
        <v>0</v>
      </c>
      <c r="J315" s="206">
        <f t="shared" si="24"/>
        <v>0</v>
      </c>
    </row>
    <row r="316" spans="1:11" outlineLevel="1">
      <c r="A316" s="1">
        <f t="shared" si="30"/>
        <v>0</v>
      </c>
      <c r="C316" s="172">
        <f>(Kalkulation_MS2!$G$30)/100*detail_MS2!B8</f>
        <v>0</v>
      </c>
      <c r="D316" s="172">
        <f>(Kalkulation_MS2!$G$30)/100*detail_MS2!O8</f>
        <v>0</v>
      </c>
      <c r="E316" s="172">
        <f>(Kalkulation_MS2!$G$30)/100*detail_MS2!AB8</f>
        <v>0</v>
      </c>
      <c r="F316" s="172">
        <f>(Kalkulation_MS2!$G$30)/100*detail_MS2!AO8</f>
        <v>0</v>
      </c>
      <c r="G316" s="172">
        <f>(Kalkulation_MS2!$G$30)/100*detail_MS2!BB8</f>
        <v>0</v>
      </c>
      <c r="H316" s="172">
        <f>(Kalkulation_MS2!$G$30)/100*detail_MS2!BO8</f>
        <v>0</v>
      </c>
      <c r="I316" s="172">
        <f>(Kalkulation_MS2!$G$30)/100*detail_MS2!CB8</f>
        <v>0</v>
      </c>
      <c r="J316" s="206">
        <f t="shared" si="24"/>
        <v>0</v>
      </c>
    </row>
    <row r="317" spans="1:11" outlineLevel="1">
      <c r="A317" s="249">
        <f t="shared" si="30"/>
        <v>0</v>
      </c>
      <c r="C317" s="172">
        <f>(Kalkulation_MS2!$H$30)/100*detail_MS2!B9</f>
        <v>0</v>
      </c>
      <c r="D317" s="172">
        <f>(Kalkulation_MS2!$H$30)/100*detail_MS2!O9</f>
        <v>0</v>
      </c>
      <c r="E317" s="172">
        <f>(Kalkulation_MS2!$H$30)/100*detail_MS2!AB9</f>
        <v>0</v>
      </c>
      <c r="F317" s="172">
        <f>(Kalkulation_MS2!$H$30)/100*detail_MS2!AO9</f>
        <v>0</v>
      </c>
      <c r="G317" s="172">
        <f>(Kalkulation_MS2!$H$30)/100*detail_MS2!BB9</f>
        <v>0</v>
      </c>
      <c r="H317" s="172">
        <f>(Kalkulation_MS2!$H$30)/100*detail_MS2!BO9</f>
        <v>0</v>
      </c>
      <c r="I317" s="172">
        <f>(Kalkulation_MS2!$H$30)/100*detail_MS2!CB9</f>
        <v>0</v>
      </c>
      <c r="J317" s="206">
        <f t="shared" si="24"/>
        <v>0</v>
      </c>
    </row>
    <row r="318" spans="1:11" outlineLevel="1">
      <c r="A318" s="1">
        <f t="shared" si="30"/>
        <v>0</v>
      </c>
      <c r="C318" s="172">
        <f>(Kalkulation_MS2!$I$30)/100*detail_MS2!B10</f>
        <v>0</v>
      </c>
      <c r="D318" s="172">
        <f>(Kalkulation_MS2!$I$30)/100*detail_MS2!O10</f>
        <v>0</v>
      </c>
      <c r="E318" s="172">
        <f>(Kalkulation_MS2!$I$30)/100*detail_MS2!AB10</f>
        <v>0</v>
      </c>
      <c r="F318" s="172">
        <f>(Kalkulation_MS2!$I$30)/100*detail_MS2!AO10</f>
        <v>0</v>
      </c>
      <c r="G318" s="172">
        <f>(Kalkulation_MS2!$I$30)/100*detail_MS2!BB10</f>
        <v>0</v>
      </c>
      <c r="H318" s="172">
        <f>(Kalkulation_MS2!$I$30)/100*detail_MS2!BO10</f>
        <v>0</v>
      </c>
      <c r="I318" s="172">
        <f>(Kalkulation_MS2!$I$30)/100*detail_MS2!CB10</f>
        <v>0</v>
      </c>
      <c r="J318" s="206">
        <f t="shared" si="24"/>
        <v>0</v>
      </c>
    </row>
    <row r="319" spans="1:11" outlineLevel="1">
      <c r="A319" s="1">
        <f t="shared" si="30"/>
        <v>0</v>
      </c>
      <c r="C319" s="172">
        <f>(Kalkulation_MS2!$J$30)/100*detail_MS2!B11</f>
        <v>0</v>
      </c>
      <c r="D319" s="172">
        <f>(Kalkulation_MS2!$J$30)/100*detail_MS2!O11</f>
        <v>0</v>
      </c>
      <c r="E319" s="172">
        <f>(Kalkulation_MS2!$J$30)/100*detail_MS2!AB11</f>
        <v>0</v>
      </c>
      <c r="F319" s="172">
        <f>(Kalkulation_MS2!$J$30)/100*detail_MS2!AO11</f>
        <v>0</v>
      </c>
      <c r="G319" s="172">
        <f>(Kalkulation_MS2!$J$30)/100*detail_MS2!BB11</f>
        <v>0</v>
      </c>
      <c r="H319" s="172">
        <f>(Kalkulation_MS2!$J$30)/100*detail_MS2!BO11</f>
        <v>0</v>
      </c>
      <c r="I319" s="172">
        <f>(Kalkulation_MS2!$J$30)/100*detail_MS2!CB11</f>
        <v>0</v>
      </c>
      <c r="J319" s="206">
        <f t="shared" si="24"/>
        <v>0</v>
      </c>
    </row>
    <row r="320" spans="1:11" outlineLevel="1">
      <c r="A320" s="1">
        <f t="shared" si="30"/>
        <v>0</v>
      </c>
      <c r="C320" s="172">
        <f>(Kalkulation_MS2!$K$30)/100*detail_MS2!B12</f>
        <v>0</v>
      </c>
      <c r="D320" s="172">
        <f>(Kalkulation_MS2!$K$30)/100*detail_MS2!O12</f>
        <v>0</v>
      </c>
      <c r="E320" s="172">
        <f>(Kalkulation_MS2!$K$30)/100*detail_MS2!AB12</f>
        <v>0</v>
      </c>
      <c r="F320" s="172">
        <f>(Kalkulation_MS2!$K$30)/100*detail_MS2!AO12</f>
        <v>0</v>
      </c>
      <c r="G320" s="172">
        <f>(Kalkulation_MS2!$K$30)/100*detail_MS2!BB12</f>
        <v>0</v>
      </c>
      <c r="H320" s="172">
        <f>(Kalkulation_MS2!$K$30)/100*detail_MS2!BO12</f>
        <v>0</v>
      </c>
      <c r="I320" s="172">
        <f>(Kalkulation_MS2!$K$30)/100*detail_MS2!CB12</f>
        <v>0</v>
      </c>
      <c r="J320" s="206">
        <f t="shared" si="24"/>
        <v>0</v>
      </c>
    </row>
    <row r="321" spans="1:10" outlineLevel="1">
      <c r="A321" s="1">
        <f t="shared" si="30"/>
        <v>0</v>
      </c>
      <c r="C321" s="172">
        <f>(Kalkulation_MS2!$L$30)/100*detail_MS2!B13</f>
        <v>0</v>
      </c>
      <c r="D321" s="172">
        <f>(Kalkulation_MS2!$L$30)/100*detail_MS2!O13</f>
        <v>0</v>
      </c>
      <c r="E321" s="172">
        <f>(Kalkulation_MS2!$L$30)/100*detail_MS2!AB13</f>
        <v>0</v>
      </c>
      <c r="F321" s="172">
        <f>(Kalkulation_MS2!$L$30)/100*detail_MS2!AO13</f>
        <v>0</v>
      </c>
      <c r="G321" s="172">
        <f>(Kalkulation_MS2!$L$30)/100*detail_MS2!BB13</f>
        <v>0</v>
      </c>
      <c r="H321" s="172">
        <f>(Kalkulation_MS2!$L$30)/100*detail_MS2!BO13</f>
        <v>0</v>
      </c>
      <c r="I321" s="172">
        <f>(Kalkulation_MS2!$L$30)/100*detail_MS2!CB13</f>
        <v>0</v>
      </c>
      <c r="J321" s="206">
        <f t="shared" si="24"/>
        <v>0</v>
      </c>
    </row>
    <row r="322" spans="1:10" outlineLevel="1">
      <c r="A322" s="1">
        <f t="shared" si="30"/>
        <v>0</v>
      </c>
      <c r="C322" s="172">
        <f>(Kalkulation_MS2!$M$30)/100*detail_MS2!B14</f>
        <v>0</v>
      </c>
      <c r="D322" s="172">
        <f>(Kalkulation_MS2!$M$30)/100*detail_MS2!O14</f>
        <v>0</v>
      </c>
      <c r="E322" s="172">
        <f>(Kalkulation_MS2!$M$30)/100*detail_MS2!AB14</f>
        <v>0</v>
      </c>
      <c r="F322" s="172">
        <f>(Kalkulation_MS2!$M$30)/100*detail_MS2!AO14</f>
        <v>0</v>
      </c>
      <c r="G322" s="172">
        <f>(Kalkulation_MS2!$M$30)/100*detail_MS2!BB14</f>
        <v>0</v>
      </c>
      <c r="H322" s="172">
        <f>(Kalkulation_MS2!$M$30)/100*detail_MS2!BO14</f>
        <v>0</v>
      </c>
      <c r="I322" s="172">
        <f>(Kalkulation_MS2!$M$30)/100*detail_MS2!CB14</f>
        <v>0</v>
      </c>
      <c r="J322" s="206">
        <f t="shared" si="24"/>
        <v>0</v>
      </c>
    </row>
    <row r="323" spans="1:10" outlineLevel="1">
      <c r="A323" s="1">
        <f t="shared" si="30"/>
        <v>0</v>
      </c>
      <c r="C323" s="172">
        <f>(Kalkulation_MS2!$N$30)/100*detail_MS2!B15</f>
        <v>0</v>
      </c>
      <c r="D323" s="172">
        <f>(Kalkulation_MS2!$N$30)/100*detail_MS2!O15</f>
        <v>0</v>
      </c>
      <c r="E323" s="172">
        <f>(Kalkulation_MS2!$N$30)/100*detail_MS2!AB15</f>
        <v>0</v>
      </c>
      <c r="F323" s="172">
        <f>(Kalkulation_MS2!$N$30)/100*detail_MS2!AO15</f>
        <v>0</v>
      </c>
      <c r="G323" s="172">
        <f>(Kalkulation_MS2!$N$30)/100*detail_MS2!BB15</f>
        <v>0</v>
      </c>
      <c r="H323" s="172">
        <f>(Kalkulation_MS2!$N$30)/100*detail_MS2!BO15</f>
        <v>0</v>
      </c>
      <c r="I323" s="172">
        <f>(Kalkulation_MS2!$N$30)/100*detail_MS2!CB15</f>
        <v>0</v>
      </c>
      <c r="J323" s="206">
        <f t="shared" si="24"/>
        <v>0</v>
      </c>
    </row>
    <row r="324" spans="1:10" outlineLevel="1">
      <c r="A324" s="1">
        <f t="shared" si="30"/>
        <v>0</v>
      </c>
      <c r="C324" s="172">
        <f>(Kalkulation_MS2!$O$30)/100*detail_MS2!B16</f>
        <v>0</v>
      </c>
      <c r="D324" s="172">
        <f>(Kalkulation_MS2!$O$30)/100*detail_MS2!O16</f>
        <v>0</v>
      </c>
      <c r="E324" s="172">
        <f>(Kalkulation_MS2!$O$30)/100*detail_MS2!AB16</f>
        <v>0</v>
      </c>
      <c r="F324" s="172">
        <f>(Kalkulation_MS2!$O$30)/100*detail_MS2!AO16</f>
        <v>0</v>
      </c>
      <c r="G324" s="172">
        <f>(Kalkulation_MS2!$O$30)/100*detail_MS2!BB16</f>
        <v>0</v>
      </c>
      <c r="H324" s="172">
        <f>(Kalkulation_MS2!$O$30)/100*detail_MS2!BO16</f>
        <v>0</v>
      </c>
      <c r="I324" s="172">
        <f>(Kalkulation_MS2!$O$30)/100*detail_MS2!CB16</f>
        <v>0</v>
      </c>
      <c r="J324" s="206">
        <f t="shared" si="24"/>
        <v>0</v>
      </c>
    </row>
    <row r="325" spans="1:10" outlineLevel="1">
      <c r="A325" s="1">
        <f t="shared" si="30"/>
        <v>0</v>
      </c>
      <c r="C325" s="172">
        <f>(Kalkulation_MS2!$P$30)/100*detail_MS2!B17</f>
        <v>0</v>
      </c>
      <c r="D325" s="172">
        <f>(Kalkulation_MS2!$P$30)/100*detail_MS2!O17</f>
        <v>0</v>
      </c>
      <c r="E325" s="172">
        <f>(Kalkulation_MS2!$P$30)/100*detail_MS2!AB17</f>
        <v>0</v>
      </c>
      <c r="F325" s="172">
        <f>(Kalkulation_MS2!$P$30)/100*detail_MS2!AO17</f>
        <v>0</v>
      </c>
      <c r="G325" s="172">
        <f>(Kalkulation_MS2!$P$30)/100*detail_MS2!BB17</f>
        <v>0</v>
      </c>
      <c r="H325" s="172">
        <f>(Kalkulation_MS2!$P$30)/100*detail_MS2!BO17</f>
        <v>0</v>
      </c>
      <c r="I325" s="172">
        <f>(Kalkulation_MS2!$P$30)/100*detail_MS2!CB17</f>
        <v>0</v>
      </c>
      <c r="J325" s="206">
        <f t="shared" si="24"/>
        <v>0</v>
      </c>
    </row>
    <row r="326" spans="1:10" outlineLevel="1">
      <c r="A326" s="1">
        <f t="shared" si="30"/>
        <v>0</v>
      </c>
      <c r="C326" s="172">
        <f>(Kalkulation_MS2!$Q$30)/100*detail_MS2!B18</f>
        <v>0</v>
      </c>
      <c r="D326" s="172">
        <f>(Kalkulation_MS2!$Q$30)/100*detail_MS2!O18</f>
        <v>0</v>
      </c>
      <c r="E326" s="172">
        <f>(Kalkulation_MS2!$Q$30)/100*detail_MS2!AB18</f>
        <v>0</v>
      </c>
      <c r="F326" s="172">
        <f>(Kalkulation_MS2!$Q$30)/100*detail_MS2!AO18</f>
        <v>0</v>
      </c>
      <c r="G326" s="172">
        <f>(Kalkulation_MS2!$Q$30)/100*detail_MS2!BB18</f>
        <v>0</v>
      </c>
      <c r="H326" s="172">
        <f>(Kalkulation_MS2!$Q$30)/100*detail_MS2!BO18</f>
        <v>0</v>
      </c>
      <c r="I326" s="172">
        <f>(Kalkulation_MS2!$Q$30)/100*detail_MS2!CB18</f>
        <v>0</v>
      </c>
      <c r="J326" s="206">
        <f t="shared" si="24"/>
        <v>0</v>
      </c>
    </row>
    <row r="327" spans="1:10" outlineLevel="1">
      <c r="A327" s="1">
        <f t="shared" si="30"/>
        <v>0</v>
      </c>
      <c r="C327" s="172">
        <f>(Kalkulation_MS2!$R$30)/100*detail_MS2!B19</f>
        <v>0</v>
      </c>
      <c r="D327" s="172">
        <f>(Kalkulation_MS2!$R$30)/100*detail_MS2!O19</f>
        <v>0</v>
      </c>
      <c r="E327" s="172">
        <f>(Kalkulation_MS2!$R$30)/100*detail_MS2!AB19</f>
        <v>0</v>
      </c>
      <c r="F327" s="172">
        <f>(Kalkulation_MS2!$R$30)/100*detail_MS2!AO19</f>
        <v>0</v>
      </c>
      <c r="G327" s="172">
        <f>(Kalkulation_MS2!$R$30)/100*detail_MS2!BB19</f>
        <v>0</v>
      </c>
      <c r="H327" s="172">
        <f>(Kalkulation_MS2!$R$30)/100*detail_MS2!BO19</f>
        <v>0</v>
      </c>
      <c r="I327" s="172">
        <f>(Kalkulation_MS2!$R$30)/100*detail_MS2!CB19</f>
        <v>0</v>
      </c>
      <c r="J327" s="206">
        <f t="shared" si="24"/>
        <v>0</v>
      </c>
    </row>
    <row r="328" spans="1:10" outlineLevel="1">
      <c r="A328" s="1">
        <f t="shared" si="30"/>
        <v>0</v>
      </c>
      <c r="C328" s="172">
        <f>(Kalkulation_MS2!$S$30)/100*detail_MS2!$B20</f>
        <v>0</v>
      </c>
      <c r="D328" s="172">
        <f>(Kalkulation_MS2!$S$30)/100*detail_MS2!$O20</f>
        <v>0</v>
      </c>
      <c r="E328" s="172">
        <f>(Kalkulation_MS2!$S$30)/100*detail_MS2!$AB20</f>
        <v>0</v>
      </c>
      <c r="F328" s="172">
        <f>(Kalkulation_MS2!$S$30)/100*detail_MS2!$AO20</f>
        <v>0</v>
      </c>
      <c r="G328" s="172">
        <f>(Kalkulation_MS2!$S$30)/100*detail_MS2!$BB20</f>
        <v>0</v>
      </c>
      <c r="H328" s="172">
        <f>(Kalkulation_MS2!$S$30)/100*detail_MS2!$BO20</f>
        <v>0</v>
      </c>
      <c r="I328" s="172">
        <f>(Kalkulation_MS2!$S$30)/100*detail_MS2!$CB20</f>
        <v>0</v>
      </c>
      <c r="J328" s="206">
        <f t="shared" si="24"/>
        <v>0</v>
      </c>
    </row>
    <row r="329" spans="1:10" outlineLevel="1">
      <c r="A329" s="1">
        <f t="shared" si="30"/>
        <v>0</v>
      </c>
      <c r="C329" s="172">
        <f>(Kalkulation_MS2!$T$30)/100*detail_MS2!$B21</f>
        <v>0</v>
      </c>
      <c r="D329" s="172">
        <f>(Kalkulation_MS2!$T$30)/100*detail_MS2!$O21</f>
        <v>0</v>
      </c>
      <c r="E329" s="172">
        <f>(Kalkulation_MS2!$T$30)/100*detail_MS2!$AB21</f>
        <v>0</v>
      </c>
      <c r="F329" s="172">
        <f>(Kalkulation_MS2!$T$30)/100*detail_MS2!$AO21</f>
        <v>0</v>
      </c>
      <c r="G329" s="172">
        <f>(Kalkulation_MS2!$T$30)/100*detail_MS2!$BB21</f>
        <v>0</v>
      </c>
      <c r="H329" s="172">
        <f>(Kalkulation_MS2!$T$30)/100*detail_MS2!$BO21</f>
        <v>0</v>
      </c>
      <c r="I329" s="172">
        <f>(Kalkulation_MS2!$T$30)/100*detail_MS2!$CB21</f>
        <v>0</v>
      </c>
      <c r="J329" s="206">
        <f t="shared" si="24"/>
        <v>0</v>
      </c>
    </row>
    <row r="330" spans="1:10" outlineLevel="1">
      <c r="A330" s="1">
        <f t="shared" si="30"/>
        <v>0</v>
      </c>
      <c r="C330" s="172">
        <f>(Kalkulation_MS2!$U$30)/100*detail_MS2!$B22</f>
        <v>0</v>
      </c>
      <c r="D330" s="172">
        <f>(Kalkulation_MS2!$U$30)/100*detail_MS2!$O22</f>
        <v>0</v>
      </c>
      <c r="E330" s="172">
        <f>(Kalkulation_MS2!$U$30)/100*detail_MS2!$AB22</f>
        <v>0</v>
      </c>
      <c r="F330" s="172">
        <f>(Kalkulation_MS2!$U$30)/100*detail_MS2!$AO22</f>
        <v>0</v>
      </c>
      <c r="G330" s="172">
        <f>(Kalkulation_MS2!$U$30)/100*detail_MS2!$BB22</f>
        <v>0</v>
      </c>
      <c r="H330" s="172">
        <f>(Kalkulation_MS2!$U$30)/100*detail_MS2!$BO22</f>
        <v>0</v>
      </c>
      <c r="I330" s="172">
        <f>(Kalkulation_MS2!$U$30)/100*detail_MS2!$CB22</f>
        <v>0</v>
      </c>
      <c r="J330" s="206">
        <f t="shared" si="24"/>
        <v>0</v>
      </c>
    </row>
    <row r="331" spans="1:10" outlineLevel="1">
      <c r="A331" s="1">
        <f t="shared" si="30"/>
        <v>0</v>
      </c>
      <c r="C331" s="172">
        <f>(Kalkulation_MS2!$V$30)/100*detail_MS2!$B23</f>
        <v>0</v>
      </c>
      <c r="D331" s="172">
        <f>(Kalkulation_MS2!$V$30)/100*detail_MS2!$O23</f>
        <v>0</v>
      </c>
      <c r="E331" s="172">
        <f>(Kalkulation_MS2!$V$30)/100*detail_MS2!$AB23</f>
        <v>0</v>
      </c>
      <c r="F331" s="172">
        <f>(Kalkulation_MS2!$V$30)/100*detail_MS2!$AO23</f>
        <v>0</v>
      </c>
      <c r="G331" s="172">
        <f>(Kalkulation_MS2!$V$30)/100*detail_MS2!$BB23</f>
        <v>0</v>
      </c>
      <c r="H331" s="172">
        <f>(Kalkulation_MS2!$V$30)/100*detail_MS2!$BO23</f>
        <v>0</v>
      </c>
      <c r="I331" s="172">
        <f>(Kalkulation_MS2!$V$30)/100*detail_MS2!$CB23</f>
        <v>0</v>
      </c>
      <c r="J331" s="206">
        <f t="shared" si="24"/>
        <v>0</v>
      </c>
    </row>
    <row r="332" spans="1:10" outlineLevel="1">
      <c r="A332" s="1">
        <f t="shared" si="30"/>
        <v>0</v>
      </c>
      <c r="C332" s="172">
        <f>(Kalkulation_MS2!$W$30)/100*detail_MS2!$B24</f>
        <v>0</v>
      </c>
      <c r="D332" s="172">
        <f>(Kalkulation_MS2!$W$30)/100*detail_MS2!$O24</f>
        <v>0</v>
      </c>
      <c r="E332" s="172">
        <f>(Kalkulation_MS2!$W$30)/100*detail_MS2!$AB24</f>
        <v>0</v>
      </c>
      <c r="F332" s="172">
        <f>(Kalkulation_MS2!$W$30)/100*detail_MS2!$AO24</f>
        <v>0</v>
      </c>
      <c r="G332" s="172">
        <f>(Kalkulation_MS2!$W$30)/100*detail_MS2!$BB24</f>
        <v>0</v>
      </c>
      <c r="H332" s="172">
        <f>(Kalkulation_MS2!$W$30)/100*detail_MS2!$BO24</f>
        <v>0</v>
      </c>
      <c r="I332" s="172">
        <f>(Kalkulation_MS2!$W$30)/100*detail_MS2!$CB24</f>
        <v>0</v>
      </c>
      <c r="J332" s="206">
        <f t="shared" si="24"/>
        <v>0</v>
      </c>
    </row>
    <row r="333" spans="1:10" outlineLevel="1">
      <c r="A333" s="1">
        <f t="shared" si="30"/>
        <v>0</v>
      </c>
      <c r="C333" s="172">
        <f>(Kalkulation_MS2!$X$30)/100*detail_MS2!$B25</f>
        <v>0</v>
      </c>
      <c r="D333" s="172">
        <f>(Kalkulation_MS2!$X$30)/100*detail_MS2!$O25</f>
        <v>0</v>
      </c>
      <c r="E333" s="172">
        <f>(Kalkulation_MS2!$X$30)/100*detail_MS2!$AB25</f>
        <v>0</v>
      </c>
      <c r="F333" s="172">
        <f>(Kalkulation_MS2!$X$30)/100*detail_MS2!$AO25</f>
        <v>0</v>
      </c>
      <c r="G333" s="172">
        <f>(Kalkulation_MS2!$X$30)/100*detail_MS2!$BB25</f>
        <v>0</v>
      </c>
      <c r="H333" s="172">
        <f>(Kalkulation_MS2!$X$30)/100*detail_MS2!$BO25</f>
        <v>0</v>
      </c>
      <c r="I333" s="172">
        <f>(Kalkulation_MS2!$X$30)/100*detail_MS2!$CB25</f>
        <v>0</v>
      </c>
      <c r="J333" s="206">
        <f t="shared" si="24"/>
        <v>0</v>
      </c>
    </row>
    <row r="334" spans="1:10" outlineLevel="1">
      <c r="A334" s="1">
        <f t="shared" si="30"/>
        <v>0</v>
      </c>
      <c r="C334" s="172">
        <f>(Kalkulation_MS2!$Y$30)/100*detail_MS2!$B26</f>
        <v>0</v>
      </c>
      <c r="D334" s="172">
        <f>(Kalkulation_MS2!$Y$30)/100*detail_MS2!$O26</f>
        <v>0</v>
      </c>
      <c r="E334" s="172">
        <f>(Kalkulation_MS2!$Y$30)/100*detail_MS2!$AB26</f>
        <v>0</v>
      </c>
      <c r="F334" s="172">
        <f>(Kalkulation_MS2!$Y$30)/100*detail_MS2!$AO26</f>
        <v>0</v>
      </c>
      <c r="G334" s="172">
        <f>(Kalkulation_MS2!$Y$30)/100*detail_MS2!$BB26</f>
        <v>0</v>
      </c>
      <c r="H334" s="172">
        <f>(Kalkulation_MS2!$Y$30)/100*detail_MS2!$BO26</f>
        <v>0</v>
      </c>
      <c r="I334" s="172">
        <f>(Kalkulation_MS2!$Y$30)/100*detail_MS2!$CB26</f>
        <v>0</v>
      </c>
      <c r="J334" s="206">
        <f t="shared" si="24"/>
        <v>0</v>
      </c>
    </row>
    <row r="335" spans="1:10" outlineLevel="1">
      <c r="A335" s="1">
        <f t="shared" si="30"/>
        <v>0</v>
      </c>
      <c r="C335" s="172">
        <f>(Kalkulation_MS2!$Z$30)/100*detail_MS2!$B27</f>
        <v>0</v>
      </c>
      <c r="D335" s="172">
        <f>(Kalkulation_MS2!$Z$30)/100*detail_MS2!$O27</f>
        <v>0</v>
      </c>
      <c r="E335" s="172">
        <f>(Kalkulation_MS2!$Z$30)/100*detail_MS2!$AB27</f>
        <v>0</v>
      </c>
      <c r="F335" s="172">
        <f>(Kalkulation_MS2!$Z$30)/100*detail_MS2!$AO27</f>
        <v>0</v>
      </c>
      <c r="G335" s="172">
        <f>(Kalkulation_MS2!$Z$30)/100*detail_MS2!$BB27</f>
        <v>0</v>
      </c>
      <c r="H335" s="172">
        <f>(Kalkulation_MS2!$Z$30)/100*detail_MS2!$BO27</f>
        <v>0</v>
      </c>
      <c r="I335" s="172">
        <f>(Kalkulation_MS2!$Z$30)/100*detail_MS2!$CB27</f>
        <v>0</v>
      </c>
      <c r="J335" s="206">
        <f t="shared" si="24"/>
        <v>0</v>
      </c>
    </row>
    <row r="336" spans="1:10" outlineLevel="1">
      <c r="A336" s="1">
        <f t="shared" si="30"/>
        <v>0</v>
      </c>
      <c r="C336" s="172">
        <f>(Kalkulation_MS2!$AA$30)/100*detail_MS2!$B28</f>
        <v>0</v>
      </c>
      <c r="D336" s="172">
        <f>(Kalkulation_MS2!$AA$30)/100*detail_MS2!$O28</f>
        <v>0</v>
      </c>
      <c r="E336" s="172">
        <f>(Kalkulation_MS2!$AA$30)/100*detail_MS2!$AB28</f>
        <v>0</v>
      </c>
      <c r="F336" s="172">
        <f>(Kalkulation_MS2!$AA$30)/100*detail_MS2!$AO28</f>
        <v>0</v>
      </c>
      <c r="G336" s="172">
        <f>(Kalkulation_MS2!$AA$30)/100*detail_MS2!$BB28</f>
        <v>0</v>
      </c>
      <c r="H336" s="172">
        <f>(Kalkulation_MS2!$AA$30)/100*detail_MS2!$BO28</f>
        <v>0</v>
      </c>
      <c r="I336" s="172">
        <f>(Kalkulation_MS2!$AA$30)/100*detail_MS2!$CB28</f>
        <v>0</v>
      </c>
      <c r="J336" s="206">
        <f t="shared" si="24"/>
        <v>0</v>
      </c>
    </row>
    <row r="337" spans="1:10" outlineLevel="1">
      <c r="A337" s="1">
        <f t="shared" si="30"/>
        <v>0</v>
      </c>
      <c r="C337" s="172">
        <f>(Kalkulation_MS2!$AB$30)/100*detail_MS2!$B29</f>
        <v>0</v>
      </c>
      <c r="D337" s="172">
        <f>(Kalkulation_MS2!$AB$30)/100*detail_MS2!$O29</f>
        <v>0</v>
      </c>
      <c r="E337" s="172">
        <f>(Kalkulation_MS2!$AB$30)/100*detail_MS2!$AB29</f>
        <v>0</v>
      </c>
      <c r="F337" s="172">
        <f>(Kalkulation_MS2!$AB$30)/100*detail_MS2!$AO29</f>
        <v>0</v>
      </c>
      <c r="G337" s="172">
        <f>(Kalkulation_MS2!$AB$30)/100*detail_MS2!$BB29</f>
        <v>0</v>
      </c>
      <c r="H337" s="172">
        <f>(Kalkulation_MS2!$AB$30)/100*detail_MS2!$BO29</f>
        <v>0</v>
      </c>
      <c r="I337" s="172">
        <f>(Kalkulation_MS2!$AB$30)/100*detail_MS2!$CB29</f>
        <v>0</v>
      </c>
      <c r="J337" s="206">
        <f t="shared" si="24"/>
        <v>0</v>
      </c>
    </row>
    <row r="338" spans="1:10" outlineLevel="1">
      <c r="A338" s="1">
        <f t="shared" si="30"/>
        <v>0</v>
      </c>
      <c r="C338" s="172">
        <f>(Kalkulation_MS2!$AC$30)/100*detail_MS2!$B30</f>
        <v>0</v>
      </c>
      <c r="D338" s="172">
        <f>(Kalkulation_MS2!$AC$30)/100*detail_MS2!$O30</f>
        <v>0</v>
      </c>
      <c r="E338" s="172">
        <f>(Kalkulation_MS2!$AC$30)/100*detail_MS2!$AB30</f>
        <v>0</v>
      </c>
      <c r="F338" s="172">
        <f>(Kalkulation_MS2!$AC$30)/100*detail_MS2!$AO30</f>
        <v>0</v>
      </c>
      <c r="G338" s="172">
        <f>(Kalkulation_MS2!$AC$30)/100*detail_MS2!$BB30</f>
        <v>0</v>
      </c>
      <c r="H338" s="172">
        <f>(Kalkulation_MS2!$AC$30)/100*detail_MS2!$BO30</f>
        <v>0</v>
      </c>
      <c r="I338" s="172">
        <f>(Kalkulation_MS2!$AC$30)/100*detail_MS2!$CB30</f>
        <v>0</v>
      </c>
      <c r="J338" s="206">
        <f t="shared" si="24"/>
        <v>0</v>
      </c>
    </row>
    <row r="339" spans="1:10" outlineLevel="1">
      <c r="A339" s="1">
        <f t="shared" si="30"/>
        <v>0</v>
      </c>
      <c r="C339" s="172">
        <f>(Kalkulation_MS2!$AD$30)/100*detail_MS2!$B31</f>
        <v>0</v>
      </c>
      <c r="D339" s="172">
        <f>(Kalkulation_MS2!$AD$30)/100*detail_MS2!$O31</f>
        <v>0</v>
      </c>
      <c r="E339" s="172">
        <f>(Kalkulation_MS2!$AD$30)/100*detail_MS2!$AB31</f>
        <v>0</v>
      </c>
      <c r="F339" s="172">
        <f>(Kalkulation_MS2!$AD$30)/100*detail_MS2!$AO31</f>
        <v>0</v>
      </c>
      <c r="G339" s="172">
        <f>(Kalkulation_MS2!$AD$30)/100*detail_MS2!$BB31</f>
        <v>0</v>
      </c>
      <c r="H339" s="172">
        <f>(Kalkulation_MS2!$AD$30)/100*detail_MS2!$BO31</f>
        <v>0</v>
      </c>
      <c r="I339" s="172">
        <f>(Kalkulation_MS2!$AD$30)/100*detail_MS2!$CB31</f>
        <v>0</v>
      </c>
      <c r="J339" s="206">
        <f t="shared" si="24"/>
        <v>0</v>
      </c>
    </row>
    <row r="340" spans="1:10" outlineLevel="1">
      <c r="A340" s="1">
        <f t="shared" si="30"/>
        <v>0</v>
      </c>
      <c r="C340" s="172">
        <f>(Kalkulation_MS2!$AE$30)/100*detail_MS2!$B32</f>
        <v>0</v>
      </c>
      <c r="D340" s="172">
        <f>(Kalkulation_MS2!$AE$30)/100*detail_MS2!$O32</f>
        <v>0</v>
      </c>
      <c r="E340" s="172">
        <f>(Kalkulation_MS2!$AE$30)/100*detail_MS2!$AB32</f>
        <v>0</v>
      </c>
      <c r="F340" s="172">
        <f>(Kalkulation_MS2!$AE$30)/100*detail_MS2!$AO32</f>
        <v>0</v>
      </c>
      <c r="G340" s="172">
        <f>(Kalkulation_MS2!$AE$30)/100*detail_MS2!$BB32</f>
        <v>0</v>
      </c>
      <c r="H340" s="172">
        <f>(Kalkulation_MS2!$AE$30)/100*detail_MS2!$BO32</f>
        <v>0</v>
      </c>
      <c r="I340" s="172">
        <f>(Kalkulation_MS2!$AE$30)/100*detail_MS2!$CB32</f>
        <v>0</v>
      </c>
      <c r="J340" s="206">
        <f t="shared" si="24"/>
        <v>0</v>
      </c>
    </row>
    <row r="341" spans="1:10" outlineLevel="1">
      <c r="A341" s="1">
        <f t="shared" si="30"/>
        <v>0</v>
      </c>
      <c r="C341" s="172">
        <f>(Kalkulation_MS2!$AF$30)/100*detail_MS2!$B33</f>
        <v>0</v>
      </c>
      <c r="D341" s="172">
        <f>(Kalkulation_MS2!$AF$30)/100*detail_MS2!$O33</f>
        <v>0</v>
      </c>
      <c r="E341" s="172">
        <f>(Kalkulation_MS2!$AF$30)/100*detail_MS2!$AB33</f>
        <v>0</v>
      </c>
      <c r="F341" s="172">
        <f>(Kalkulation_MS2!$AF$30)/100*detail_MS2!$AO33</f>
        <v>0</v>
      </c>
      <c r="G341" s="172">
        <f>(Kalkulation_MS2!$AF$30)/100*detail_MS2!$BB33</f>
        <v>0</v>
      </c>
      <c r="H341" s="172">
        <f>(Kalkulation_MS2!$AF$30)/100*detail_MS2!$BO33</f>
        <v>0</v>
      </c>
      <c r="I341" s="172">
        <f>(Kalkulation_MS2!$AF$30)/100*detail_MS2!$CB33</f>
        <v>0</v>
      </c>
      <c r="J341" s="206">
        <f t="shared" si="24"/>
        <v>0</v>
      </c>
    </row>
    <row r="342" spans="1:10" outlineLevel="1">
      <c r="A342" s="1">
        <f t="shared" si="30"/>
        <v>0</v>
      </c>
      <c r="C342" s="172">
        <f>(Kalkulation_MS2!$AG$30)/100*detail_MS2!$B34</f>
        <v>0</v>
      </c>
      <c r="D342" s="172">
        <f>(Kalkulation_MS2!$AG$30)/100*detail_MS2!$O34</f>
        <v>0</v>
      </c>
      <c r="E342" s="172">
        <f>(Kalkulation_MS2!$AG$30)/100*detail_MS2!$AB34</f>
        <v>0</v>
      </c>
      <c r="F342" s="172">
        <f>(Kalkulation_MS2!$AG$30)/100*detail_MS2!$AO34</f>
        <v>0</v>
      </c>
      <c r="G342" s="172">
        <f>(Kalkulation_MS2!$AG$30)/100*detail_MS2!$BB34</f>
        <v>0</v>
      </c>
      <c r="H342" s="172">
        <f>(Kalkulation_MS2!$AG$30)/100*detail_MS2!$BO34</f>
        <v>0</v>
      </c>
      <c r="I342" s="172">
        <f>(Kalkulation_MS2!$AG$30)/100*detail_MS2!$CB34</f>
        <v>0</v>
      </c>
      <c r="J342" s="206">
        <f t="shared" si="24"/>
        <v>0</v>
      </c>
    </row>
    <row r="343" spans="1:10" outlineLevel="1">
      <c r="A343" s="1">
        <f t="shared" si="30"/>
        <v>0</v>
      </c>
      <c r="C343" s="172">
        <f>(Kalkulation_MS2!$AH$30)/100*detail_MS2!$B35</f>
        <v>0</v>
      </c>
      <c r="D343" s="172">
        <f>(Kalkulation_MS2!$AH$30)/100*detail_MS2!$O35</f>
        <v>0</v>
      </c>
      <c r="E343" s="172">
        <f>(Kalkulation_MS2!$AH$30)/100*detail_MS2!$AB35</f>
        <v>0</v>
      </c>
      <c r="F343" s="172">
        <f>(Kalkulation_MS2!$AH$30)/100*detail_MS2!$AO35</f>
        <v>0</v>
      </c>
      <c r="G343" s="172">
        <f>(Kalkulation_MS2!$AH$30)/100*detail_MS2!$BB35</f>
        <v>0</v>
      </c>
      <c r="H343" s="172">
        <f>(Kalkulation_MS2!$AH$30)/100*detail_MS2!$BO35</f>
        <v>0</v>
      </c>
      <c r="I343" s="172">
        <f>(Kalkulation_MS2!$AH$30)/100*detail_MS2!$CB35</f>
        <v>0</v>
      </c>
      <c r="J343" s="206">
        <f t="shared" si="24"/>
        <v>0</v>
      </c>
    </row>
    <row r="344" spans="1:10" outlineLevel="1">
      <c r="A344" s="1">
        <f t="shared" si="30"/>
        <v>0</v>
      </c>
      <c r="C344" s="172">
        <f>(Kalkulation_MS2!$AI$30)/100*detail_MS2!$B36</f>
        <v>0</v>
      </c>
      <c r="D344" s="172">
        <f>(Kalkulation_MS2!$AI$30)/100*detail_MS2!$O36</f>
        <v>0</v>
      </c>
      <c r="E344" s="172">
        <f>(Kalkulation_MS2!$AI$30)/100*detail_MS2!$AB36</f>
        <v>0</v>
      </c>
      <c r="F344" s="172">
        <f>(Kalkulation_MS2!$AI$30)/100*detail_MS2!$AO36</f>
        <v>0</v>
      </c>
      <c r="G344" s="172">
        <f>(Kalkulation_MS2!$AI$30)/100*detail_MS2!$BB36</f>
        <v>0</v>
      </c>
      <c r="H344" s="172">
        <f>(Kalkulation_MS2!$AI$30)/100*detail_MS2!$BO36</f>
        <v>0</v>
      </c>
      <c r="I344" s="172">
        <f>(Kalkulation_MS2!$AI$30)/100*detail_MS2!$CB36</f>
        <v>0</v>
      </c>
      <c r="J344" s="206">
        <f t="shared" si="24"/>
        <v>0</v>
      </c>
    </row>
    <row r="345" spans="1:10" outlineLevel="1">
      <c r="A345" s="1">
        <f t="shared" si="30"/>
        <v>0</v>
      </c>
      <c r="C345" s="172">
        <f>(Kalkulation_MS2!$AJ$30)/100*detail_MS2!$B37</f>
        <v>0</v>
      </c>
      <c r="D345" s="172">
        <f>(Kalkulation_MS2!$AJ$30)/100*detail_MS2!$O37</f>
        <v>0</v>
      </c>
      <c r="E345" s="172">
        <f>(Kalkulation_MS2!$AJ$30)/100*detail_MS2!$AB37</f>
        <v>0</v>
      </c>
      <c r="F345" s="172">
        <f>(Kalkulation_MS2!$AJ$30)/100*detail_MS2!$AO37</f>
        <v>0</v>
      </c>
      <c r="G345" s="172">
        <f>(Kalkulation_MS2!$AJ$30)/100*detail_MS2!$BB37</f>
        <v>0</v>
      </c>
      <c r="H345" s="172">
        <f>(Kalkulation_MS2!$AJ$30)/100*detail_MS2!$BO37</f>
        <v>0</v>
      </c>
      <c r="I345" s="172">
        <f>(Kalkulation_MS2!$AJ$30)/100*detail_MS2!$CB37</f>
        <v>0</v>
      </c>
      <c r="J345" s="206">
        <f t="shared" si="24"/>
        <v>0</v>
      </c>
    </row>
    <row r="346" spans="1:10" outlineLevel="1">
      <c r="A346" s="1">
        <f t="shared" si="30"/>
        <v>0</v>
      </c>
      <c r="C346" s="172">
        <f>(Kalkulation_MS2!$AK$30)/100*detail_MS2!$B38</f>
        <v>0</v>
      </c>
      <c r="D346" s="172">
        <f>(Kalkulation_MS2!$AK$30)/100*detail_MS2!$O38</f>
        <v>0</v>
      </c>
      <c r="E346" s="172">
        <f>(Kalkulation_MS2!$AK$30)/100*detail_MS2!$AB38</f>
        <v>0</v>
      </c>
      <c r="F346" s="172">
        <f>(Kalkulation_MS2!$AK$30)/100*detail_MS2!$AO38</f>
        <v>0</v>
      </c>
      <c r="G346" s="172">
        <f>(Kalkulation_MS2!$AK$30)/100*detail_MS2!$BB38</f>
        <v>0</v>
      </c>
      <c r="H346" s="172">
        <f>(Kalkulation_MS2!$AK$30)/100*detail_MS2!$BO38</f>
        <v>0</v>
      </c>
      <c r="I346" s="172">
        <f>(Kalkulation_MS2!$AK$30)/100*detail_MS2!$CB38</f>
        <v>0</v>
      </c>
      <c r="J346" s="206">
        <f t="shared" si="24"/>
        <v>0</v>
      </c>
    </row>
    <row r="347" spans="1:10" outlineLevel="1">
      <c r="A347" s="1">
        <f t="shared" si="30"/>
        <v>0</v>
      </c>
      <c r="C347" s="172">
        <f>(Kalkulation_MS2!$AL$30)/100*detail_MS2!$B39</f>
        <v>0</v>
      </c>
      <c r="D347" s="172">
        <f>(Kalkulation_MS2!$AL$30)/100*detail_MS2!$O39</f>
        <v>0</v>
      </c>
      <c r="E347" s="172">
        <f>(Kalkulation_MS2!$AL$30)/100*detail_MS2!$AB39</f>
        <v>0</v>
      </c>
      <c r="F347" s="172">
        <f>(Kalkulation_MS2!$AL$30)/100*detail_MS2!$AO39</f>
        <v>0</v>
      </c>
      <c r="G347" s="172">
        <f>(Kalkulation_MS2!$AL$30)/100*detail_MS2!$BB39</f>
        <v>0</v>
      </c>
      <c r="H347" s="172">
        <f>(Kalkulation_MS2!$AL$30)/100*detail_MS2!$BO39</f>
        <v>0</v>
      </c>
      <c r="I347" s="172">
        <f>(Kalkulation_MS2!$AL$30)/100*detail_MS2!$CB39</f>
        <v>0</v>
      </c>
      <c r="J347" s="206">
        <f t="shared" si="24"/>
        <v>0</v>
      </c>
    </row>
    <row r="348" spans="1:10" outlineLevel="1">
      <c r="A348" s="1">
        <f t="shared" si="30"/>
        <v>0</v>
      </c>
      <c r="C348" s="172">
        <f>(Kalkulation_MS2!$AM$30)/100*detail_MS2!$B40</f>
        <v>0</v>
      </c>
      <c r="D348" s="172">
        <f>(Kalkulation_MS2!$AM$30)/100*detail_MS2!$O40</f>
        <v>0</v>
      </c>
      <c r="E348" s="172">
        <f>(Kalkulation_MS2!$AM$30)/100*detail_MS2!$AB40</f>
        <v>0</v>
      </c>
      <c r="F348" s="172">
        <f>(Kalkulation_MS2!$AM$30)/100*detail_MS2!$AO40</f>
        <v>0</v>
      </c>
      <c r="G348" s="172">
        <f>(Kalkulation_MS2!$AM$30)/100*detail_MS2!$BB40</f>
        <v>0</v>
      </c>
      <c r="H348" s="172">
        <f>(Kalkulation_MS2!$AM$30)/100*detail_MS2!$BO40</f>
        <v>0</v>
      </c>
      <c r="I348" s="172">
        <f>(Kalkulation_MS2!$AM$30)/100*detail_MS2!$CB40</f>
        <v>0</v>
      </c>
      <c r="J348" s="206">
        <f t="shared" si="24"/>
        <v>0</v>
      </c>
    </row>
    <row r="349" spans="1:10" outlineLevel="1">
      <c r="A349" s="1">
        <f t="shared" si="30"/>
        <v>0</v>
      </c>
      <c r="C349" s="172">
        <f>(Kalkulation_MS2!$AN$30)/100*detail_MS2!$B41</f>
        <v>0</v>
      </c>
      <c r="D349" s="172">
        <f>(Kalkulation_MS2!$AN$30)/100*detail_MS2!$O41</f>
        <v>0</v>
      </c>
      <c r="E349" s="172">
        <f>(Kalkulation_MS2!$AN$30)/100*detail_MS2!$AB41</f>
        <v>0</v>
      </c>
      <c r="F349" s="172">
        <f>(Kalkulation_MS2!$AN$30)/100*detail_MS2!$AO41</f>
        <v>0</v>
      </c>
      <c r="G349" s="172">
        <f>(Kalkulation_MS2!$AN$30)/100*detail_MS2!$BB41</f>
        <v>0</v>
      </c>
      <c r="H349" s="172">
        <f>(Kalkulation_MS2!$AN$30)/100*detail_MS2!$BO41</f>
        <v>0</v>
      </c>
      <c r="I349" s="172">
        <f>(Kalkulation_MS2!$AN$30)/100*detail_MS2!$CB41</f>
        <v>0</v>
      </c>
      <c r="J349" s="206">
        <f t="shared" si="24"/>
        <v>0</v>
      </c>
    </row>
    <row r="350" spans="1:10" outlineLevel="1">
      <c r="A350" s="1">
        <f t="shared" si="30"/>
        <v>0</v>
      </c>
      <c r="C350" s="172">
        <f>(Kalkulation_MS2!$AO$30)/100*detail_MS2!$B42</f>
        <v>0</v>
      </c>
      <c r="D350" s="172">
        <f>(Kalkulation_MS2!$AO$30)/100*detail_MS2!$O42</f>
        <v>0</v>
      </c>
      <c r="E350" s="172">
        <f>(Kalkulation_MS2!$AO$30)/100*detail_MS2!$AB42</f>
        <v>0</v>
      </c>
      <c r="F350" s="172">
        <f>(Kalkulation_MS2!$AO$30)/100*detail_MS2!$AO42</f>
        <v>0</v>
      </c>
      <c r="G350" s="172">
        <f>(Kalkulation_MS2!$AO$30)/100*detail_MS2!$BB42</f>
        <v>0</v>
      </c>
      <c r="H350" s="172">
        <f>(Kalkulation_MS2!$AO$30)/100*detail_MS2!$BO42</f>
        <v>0</v>
      </c>
      <c r="I350" s="172">
        <f>(Kalkulation_MS2!$AO$30)/100*detail_MS2!$CB42</f>
        <v>0</v>
      </c>
      <c r="J350" s="206">
        <f t="shared" si="24"/>
        <v>0</v>
      </c>
    </row>
    <row r="351" spans="1:10" outlineLevel="1">
      <c r="A351" s="1">
        <f t="shared" si="30"/>
        <v>0</v>
      </c>
      <c r="C351" s="172">
        <f>(Kalkulation_MS2!$AP$30)/100*detail_MS2!$B43</f>
        <v>0</v>
      </c>
      <c r="D351" s="172">
        <f>(Kalkulation_MS2!$AP$30)/100*detail_MS2!$O43</f>
        <v>0</v>
      </c>
      <c r="E351" s="172">
        <f>(Kalkulation_MS2!$AP$30)/100*detail_MS2!$AB43</f>
        <v>0</v>
      </c>
      <c r="F351" s="172">
        <f>(Kalkulation_MS2!$AP$30)/100*detail_MS2!$AO43</f>
        <v>0</v>
      </c>
      <c r="G351" s="172">
        <f>(Kalkulation_MS2!$AP$30)/100*detail_MS2!$BB43</f>
        <v>0</v>
      </c>
      <c r="H351" s="172">
        <f>(Kalkulation_MS2!$AP$30)/100*detail_MS2!$BO43</f>
        <v>0</v>
      </c>
      <c r="I351" s="172">
        <f>(Kalkulation_MS2!$AP$30)/100*detail_MS2!$CB43</f>
        <v>0</v>
      </c>
      <c r="J351" s="206">
        <f t="shared" si="24"/>
        <v>0</v>
      </c>
    </row>
    <row r="352" spans="1:10" outlineLevel="1">
      <c r="A352" s="1">
        <f t="shared" si="30"/>
        <v>0</v>
      </c>
      <c r="C352" s="172">
        <f>(Kalkulation_MS2!$AQ$30)/100*detail_MS2!$B44</f>
        <v>0</v>
      </c>
      <c r="D352" s="172">
        <f>(Kalkulation_MS2!$AQ$30)/100*detail_MS2!$O44</f>
        <v>0</v>
      </c>
      <c r="E352" s="172">
        <f>(Kalkulation_MS2!$AQ$30)/100*detail_MS2!$AB44</f>
        <v>0</v>
      </c>
      <c r="F352" s="172">
        <f>(Kalkulation_MS2!$AQ$30)/100*detail_MS2!$AO44</f>
        <v>0</v>
      </c>
      <c r="G352" s="172">
        <f>(Kalkulation_MS2!$AQ$30)/100*detail_MS2!$BB44</f>
        <v>0</v>
      </c>
      <c r="H352" s="172">
        <f>(Kalkulation_MS2!$AQ$30)/100*detail_MS2!$BO44</f>
        <v>0</v>
      </c>
      <c r="I352" s="172">
        <f>(Kalkulation_MS2!$AQ$30)/100*detail_MS2!$CB44</f>
        <v>0</v>
      </c>
      <c r="J352" s="206">
        <f t="shared" si="24"/>
        <v>0</v>
      </c>
    </row>
    <row r="353" spans="1:11" outlineLevel="1">
      <c r="A353" s="1">
        <f t="shared" si="30"/>
        <v>0</v>
      </c>
      <c r="C353" s="172">
        <f>(Kalkulation_MS2!$AR$30)/100*detail_MS2!$B45</f>
        <v>0</v>
      </c>
      <c r="D353" s="172">
        <f>(Kalkulation_MS2!$AR$30)/100*detail_MS2!$O45</f>
        <v>0</v>
      </c>
      <c r="E353" s="172">
        <f>(Kalkulation_MS2!$AR$30)/100*detail_MS2!$AB45</f>
        <v>0</v>
      </c>
      <c r="F353" s="172">
        <f>(Kalkulation_MS2!$AR$30)/100*detail_MS2!$AO45</f>
        <v>0</v>
      </c>
      <c r="G353" s="172">
        <f>(Kalkulation_MS2!$AR$30)/100*detail_MS2!$BB45</f>
        <v>0</v>
      </c>
      <c r="H353" s="172">
        <f>(Kalkulation_MS2!$AR$30)/100*detail_MS2!$BO45</f>
        <v>0</v>
      </c>
      <c r="I353" s="172">
        <f>(Kalkulation_MS2!$AR$30)/100*detail_MS2!$CB45</f>
        <v>0</v>
      </c>
      <c r="J353" s="206">
        <f t="shared" si="24"/>
        <v>0</v>
      </c>
    </row>
    <row r="354" spans="1:11" outlineLevel="1">
      <c r="A354" s="1">
        <f t="shared" si="30"/>
        <v>0</v>
      </c>
      <c r="C354" s="172">
        <f>(Kalkulation_MS2!$AS$30)/100*detail_MS2!$B46</f>
        <v>0</v>
      </c>
      <c r="D354" s="172">
        <f>(Kalkulation_MS2!$AS$30)/100*detail_MS2!$O46</f>
        <v>0</v>
      </c>
      <c r="E354" s="172">
        <f>(Kalkulation_MS2!$AS$30)/100*detail_MS2!$AB46</f>
        <v>0</v>
      </c>
      <c r="F354" s="172">
        <f>(Kalkulation_MS2!$AS$30)/100*detail_MS2!$AO46</f>
        <v>0</v>
      </c>
      <c r="G354" s="172">
        <f>(Kalkulation_MS2!$AS$30)/100*detail_MS2!$BB46</f>
        <v>0</v>
      </c>
      <c r="H354" s="172">
        <f>(Kalkulation_MS2!$AS$30)/100*detail_MS2!$BO46</f>
        <v>0</v>
      </c>
      <c r="I354" s="172">
        <f>(Kalkulation_MS2!$AS$30)/100*detail_MS2!$CB46</f>
        <v>0</v>
      </c>
      <c r="J354" s="206">
        <f t="shared" si="24"/>
        <v>0</v>
      </c>
    </row>
    <row r="355" spans="1:11" outlineLevel="1">
      <c r="A355" s="88" t="s">
        <v>448</v>
      </c>
      <c r="B355" s="88"/>
      <c r="C355" s="201">
        <f>SUM(C315:C354)</f>
        <v>0</v>
      </c>
      <c r="D355" s="201">
        <f t="shared" ref="D355:J355" si="31">SUM(D315:D354)</f>
        <v>0</v>
      </c>
      <c r="E355" s="201">
        <f t="shared" si="31"/>
        <v>0</v>
      </c>
      <c r="F355" s="201">
        <f t="shared" si="31"/>
        <v>0</v>
      </c>
      <c r="G355" s="201">
        <f t="shared" si="31"/>
        <v>0</v>
      </c>
      <c r="H355" s="201">
        <f t="shared" si="31"/>
        <v>0</v>
      </c>
      <c r="I355" s="201">
        <f t="shared" si="31"/>
        <v>0</v>
      </c>
      <c r="J355" s="79">
        <f t="shared" si="31"/>
        <v>0</v>
      </c>
      <c r="K355" s="172">
        <f>Kalkulation_MS2!AT56*7</f>
        <v>0</v>
      </c>
    </row>
    <row r="356" spans="1:11" outlineLevel="1">
      <c r="A356" s="203" t="s">
        <v>449</v>
      </c>
      <c r="J356" s="205">
        <f t="shared" si="24"/>
        <v>0</v>
      </c>
    </row>
    <row r="357" spans="1:11" outlineLevel="1">
      <c r="A357" s="1">
        <f t="shared" ref="A357:A396" si="32">A315</f>
        <v>0</v>
      </c>
      <c r="C357" s="172">
        <f>(Kalkulation_MS2!$F$31)/100*detail_MS2!B7</f>
        <v>0</v>
      </c>
      <c r="D357" s="172">
        <f>(Kalkulation_MS2!$F$31)/100*detail_MS2!O7</f>
        <v>0</v>
      </c>
      <c r="E357" s="172">
        <f>(Kalkulation_MS2!$F$31)/100*detail_MS2!AB7</f>
        <v>0</v>
      </c>
      <c r="F357" s="172">
        <f>(Kalkulation_MS2!$F$31)/100*detail_MS2!AO7</f>
        <v>0</v>
      </c>
      <c r="G357" s="172">
        <f>(Kalkulation_MS2!$F$31)/100*detail_MS2!BB7</f>
        <v>0</v>
      </c>
      <c r="H357" s="172">
        <f>(Kalkulation_MS2!$F$31)/100*detail_MS2!BO7</f>
        <v>0</v>
      </c>
      <c r="I357" s="172">
        <f>(Kalkulation_MS2!$F$31)/100*detail_MS2!CB7</f>
        <v>0</v>
      </c>
      <c r="J357" s="206">
        <f t="shared" si="24"/>
        <v>0</v>
      </c>
    </row>
    <row r="358" spans="1:11" outlineLevel="1">
      <c r="A358" s="1">
        <f t="shared" si="32"/>
        <v>0</v>
      </c>
      <c r="C358" s="172">
        <f>(Kalkulation_MS2!$G$31)/100*detail_MS2!B8</f>
        <v>0</v>
      </c>
      <c r="D358" s="172">
        <f>(Kalkulation_MS2!$G$31)/100*detail_MS2!O8</f>
        <v>0</v>
      </c>
      <c r="E358" s="172">
        <f>(Kalkulation_MS2!$G$31)/100*detail_MS2!AB8</f>
        <v>0</v>
      </c>
      <c r="F358" s="172">
        <f>(Kalkulation_MS2!$G$31)/100*detail_MS2!AO8</f>
        <v>0</v>
      </c>
      <c r="G358" s="172">
        <f>(Kalkulation_MS2!$G$31)/100*detail_MS2!BB8</f>
        <v>0</v>
      </c>
      <c r="H358" s="172">
        <f>(Kalkulation_MS2!$G$31)/100*detail_MS2!BO8</f>
        <v>0</v>
      </c>
      <c r="I358" s="172">
        <f>(Kalkulation_MS2!$G$31)/100*detail_MS2!CB8</f>
        <v>0</v>
      </c>
      <c r="J358" s="206">
        <f t="shared" si="24"/>
        <v>0</v>
      </c>
    </row>
    <row r="359" spans="1:11" outlineLevel="1">
      <c r="A359" s="1">
        <f t="shared" si="32"/>
        <v>0</v>
      </c>
      <c r="C359" s="172">
        <f>(Kalkulation_MS2!$H$31)/100*detail_MS2!B9</f>
        <v>0</v>
      </c>
      <c r="D359" s="172">
        <f>(Kalkulation_MS2!$H$31)/100*detail_MS2!O9</f>
        <v>0</v>
      </c>
      <c r="E359" s="172">
        <f>(Kalkulation_MS2!$H$31)/100*detail_MS2!AB9</f>
        <v>0</v>
      </c>
      <c r="F359" s="172">
        <f>(Kalkulation_MS2!$H$31)/100*detail_MS2!AO9</f>
        <v>0</v>
      </c>
      <c r="G359" s="172">
        <f>(Kalkulation_MS2!$H$31)/100*detail_MS2!BB9</f>
        <v>0</v>
      </c>
      <c r="H359" s="172">
        <f>(Kalkulation_MS2!$H$31)/100*detail_MS2!BO9</f>
        <v>0</v>
      </c>
      <c r="I359" s="172">
        <f>(Kalkulation_MS2!$H$31)/100*detail_MS2!CB9</f>
        <v>0</v>
      </c>
      <c r="J359" s="206">
        <f t="shared" si="24"/>
        <v>0</v>
      </c>
    </row>
    <row r="360" spans="1:11" outlineLevel="1">
      <c r="A360" s="1">
        <f t="shared" si="32"/>
        <v>0</v>
      </c>
      <c r="C360" s="172">
        <f>(Kalkulation_MS2!$I$31)/100*detail_MS2!B10</f>
        <v>0</v>
      </c>
      <c r="D360" s="172">
        <f>(Kalkulation_MS2!$I$31)/100*detail_MS2!O10</f>
        <v>0</v>
      </c>
      <c r="E360" s="172">
        <f>(Kalkulation_MS2!$I$31)/100*detail_MS2!AB10</f>
        <v>0</v>
      </c>
      <c r="F360" s="172">
        <f>(Kalkulation_MS2!$I$31)/100*detail_MS2!AO10</f>
        <v>0</v>
      </c>
      <c r="G360" s="172">
        <f>(Kalkulation_MS2!$I$31)/100*detail_MS2!BB10</f>
        <v>0</v>
      </c>
      <c r="H360" s="172">
        <f>(Kalkulation_MS2!$I$31)/100*detail_MS2!BO10</f>
        <v>0</v>
      </c>
      <c r="I360" s="172">
        <f>(Kalkulation_MS2!$I$31)/100*detail_MS2!CB10</f>
        <v>0</v>
      </c>
      <c r="J360" s="206">
        <f t="shared" si="24"/>
        <v>0</v>
      </c>
    </row>
    <row r="361" spans="1:11" outlineLevel="1">
      <c r="A361" s="1">
        <f t="shared" si="32"/>
        <v>0</v>
      </c>
      <c r="C361" s="172">
        <f>(Kalkulation_MS2!$J$31)/100*detail_MS2!B11</f>
        <v>0</v>
      </c>
      <c r="D361" s="172">
        <f>(Kalkulation_MS2!$J$31)/100*detail_MS2!O11</f>
        <v>0</v>
      </c>
      <c r="E361" s="172">
        <f>(Kalkulation_MS2!$J$31)/100*detail_MS2!AB11</f>
        <v>0</v>
      </c>
      <c r="F361" s="172">
        <f>(Kalkulation_MS2!$J$31)/100*detail_MS2!AO11</f>
        <v>0</v>
      </c>
      <c r="G361" s="172">
        <f>(Kalkulation_MS2!$J$31)/100*detail_MS2!BB11</f>
        <v>0</v>
      </c>
      <c r="H361" s="172">
        <f>(Kalkulation_MS2!$J$31)/100*detail_MS2!BO11</f>
        <v>0</v>
      </c>
      <c r="I361" s="172">
        <f>(Kalkulation_MS2!$J$31)/100*detail_MS2!CB11</f>
        <v>0</v>
      </c>
      <c r="J361" s="206">
        <f t="shared" si="24"/>
        <v>0</v>
      </c>
    </row>
    <row r="362" spans="1:11" outlineLevel="1">
      <c r="A362" s="1">
        <f t="shared" si="32"/>
        <v>0</v>
      </c>
      <c r="C362" s="172">
        <f>(Kalkulation_MS2!$K$31)/100*detail_MS2!B12</f>
        <v>0</v>
      </c>
      <c r="D362" s="172">
        <f>(Kalkulation_MS2!$K$31)/100*detail_MS2!O12</f>
        <v>0</v>
      </c>
      <c r="E362" s="172">
        <f>(Kalkulation_MS2!$K$31)/100*detail_MS2!AB12</f>
        <v>0</v>
      </c>
      <c r="F362" s="172">
        <f>(Kalkulation_MS2!$K$31)/100*detail_MS2!AO12</f>
        <v>0</v>
      </c>
      <c r="G362" s="172">
        <f>(Kalkulation_MS2!$K$31)/100*detail_MS2!BB12</f>
        <v>0</v>
      </c>
      <c r="H362" s="172">
        <f>(Kalkulation_MS2!$K$31)/100*detail_MS2!BO12</f>
        <v>0</v>
      </c>
      <c r="I362" s="172">
        <f>(Kalkulation_MS2!$K$31)/100*detail_MS2!CB12</f>
        <v>0</v>
      </c>
      <c r="J362" s="206">
        <f t="shared" si="24"/>
        <v>0</v>
      </c>
    </row>
    <row r="363" spans="1:11" outlineLevel="1">
      <c r="A363" s="1">
        <f t="shared" si="32"/>
        <v>0</v>
      </c>
      <c r="C363" s="172">
        <f>(Kalkulation_MS2!$L$31)/100*detail_MS2!B13</f>
        <v>0</v>
      </c>
      <c r="D363" s="172">
        <f>(Kalkulation_MS2!$L$31)/100*detail_MS2!O13</f>
        <v>0</v>
      </c>
      <c r="E363" s="172">
        <f>(Kalkulation_MS2!$L$31)/100*detail_MS2!AB13</f>
        <v>0</v>
      </c>
      <c r="F363" s="172">
        <f>(Kalkulation_MS2!$L$31)/100*detail_MS2!AO13</f>
        <v>0</v>
      </c>
      <c r="G363" s="172">
        <f>(Kalkulation_MS2!$L$31)/100*detail_MS2!BB13</f>
        <v>0</v>
      </c>
      <c r="H363" s="172">
        <f>(Kalkulation_MS2!$L$31)/100*detail_MS2!BO13</f>
        <v>0</v>
      </c>
      <c r="I363" s="172">
        <f>(Kalkulation_MS2!$L$31)/100*detail_MS2!CB13</f>
        <v>0</v>
      </c>
      <c r="J363" s="206">
        <f t="shared" si="24"/>
        <v>0</v>
      </c>
    </row>
    <row r="364" spans="1:11" outlineLevel="1">
      <c r="A364" s="1">
        <f t="shared" si="32"/>
        <v>0</v>
      </c>
      <c r="C364" s="172">
        <f>(Kalkulation_MS2!$M$31)/100*detail_MS2!B14</f>
        <v>0</v>
      </c>
      <c r="D364" s="172">
        <f>(Kalkulation_MS2!$M$31)/100*detail_MS2!O14</f>
        <v>0</v>
      </c>
      <c r="E364" s="172">
        <f>(Kalkulation_MS2!$M$31)/100*detail_MS2!AB14</f>
        <v>0</v>
      </c>
      <c r="F364" s="172">
        <f>(Kalkulation_MS2!$M$31)/100*detail_MS2!AO14</f>
        <v>0</v>
      </c>
      <c r="G364" s="172">
        <f>(Kalkulation_MS2!$M$31)/100*detail_MS2!BB14</f>
        <v>0</v>
      </c>
      <c r="H364" s="172">
        <f>(Kalkulation_MS2!$M$31)/100*detail_MS2!BO14</f>
        <v>0</v>
      </c>
      <c r="I364" s="172">
        <f>(Kalkulation_MS2!$M$31)/100*detail_MS2!CB14</f>
        <v>0</v>
      </c>
      <c r="J364" s="206">
        <f t="shared" si="24"/>
        <v>0</v>
      </c>
    </row>
    <row r="365" spans="1:11" outlineLevel="1">
      <c r="A365" s="1">
        <f t="shared" si="32"/>
        <v>0</v>
      </c>
      <c r="C365" s="172">
        <f>(Kalkulation_MS2!$N$31)/100*detail_MS2!B15</f>
        <v>0</v>
      </c>
      <c r="D365" s="172">
        <f>(Kalkulation_MS2!$N$31)/100*detail_MS2!O15</f>
        <v>0</v>
      </c>
      <c r="E365" s="172">
        <f>(Kalkulation_MS2!$N$31)/100*detail_MS2!AB15</f>
        <v>0</v>
      </c>
      <c r="F365" s="172">
        <f>(Kalkulation_MS2!$N$31)/100*detail_MS2!AO15</f>
        <v>0</v>
      </c>
      <c r="G365" s="172">
        <f>(Kalkulation_MS2!$N$31)/100*detail_MS2!BB15</f>
        <v>0</v>
      </c>
      <c r="H365" s="172">
        <f>(Kalkulation_MS2!$N$31)/100*detail_MS2!BO15</f>
        <v>0</v>
      </c>
      <c r="I365" s="172">
        <f>(Kalkulation_MS2!$N$31)/100*detail_MS2!CB15</f>
        <v>0</v>
      </c>
      <c r="J365" s="206">
        <f t="shared" si="24"/>
        <v>0</v>
      </c>
    </row>
    <row r="366" spans="1:11" outlineLevel="1">
      <c r="A366" s="1">
        <f t="shared" si="32"/>
        <v>0</v>
      </c>
      <c r="C366" s="172">
        <f>(Kalkulation_MS2!$O$31)/100*detail_MS2!B16</f>
        <v>0</v>
      </c>
      <c r="D366" s="172">
        <f>(Kalkulation_MS2!$O$31)/100*detail_MS2!O16</f>
        <v>0</v>
      </c>
      <c r="E366" s="172">
        <f>(Kalkulation_MS2!$O$31)/100*detail_MS2!AB16</f>
        <v>0</v>
      </c>
      <c r="F366" s="172">
        <f>(Kalkulation_MS2!$O$31)/100*detail_MS2!AO16</f>
        <v>0</v>
      </c>
      <c r="G366" s="172">
        <f>(Kalkulation_MS2!$O$31)/100*detail_MS2!BB16</f>
        <v>0</v>
      </c>
      <c r="H366" s="172">
        <f>(Kalkulation_MS2!$O$31)/100*detail_MS2!BO16</f>
        <v>0</v>
      </c>
      <c r="I366" s="172">
        <f>(Kalkulation_MS2!$O$31)/100*detail_MS2!CB16</f>
        <v>0</v>
      </c>
      <c r="J366" s="206">
        <f t="shared" si="24"/>
        <v>0</v>
      </c>
    </row>
    <row r="367" spans="1:11" outlineLevel="1">
      <c r="A367" s="1">
        <f t="shared" si="32"/>
        <v>0</v>
      </c>
      <c r="C367" s="172">
        <f>(Kalkulation_MS2!$P$31)/100*detail_MS2!B17</f>
        <v>0</v>
      </c>
      <c r="D367" s="172">
        <f>(Kalkulation_MS2!$P$31)/100*detail_MS2!O17</f>
        <v>0</v>
      </c>
      <c r="E367" s="172">
        <f>(Kalkulation_MS2!$P$31)/100*detail_MS2!AB17</f>
        <v>0</v>
      </c>
      <c r="F367" s="172">
        <f>(Kalkulation_MS2!$P$31)/100*detail_MS2!AO17</f>
        <v>0</v>
      </c>
      <c r="G367" s="172">
        <f>(Kalkulation_MS2!$P$31)/100*detail_MS2!BB17</f>
        <v>0</v>
      </c>
      <c r="H367" s="172">
        <f>(Kalkulation_MS2!$P$31)/100*detail_MS2!BO17</f>
        <v>0</v>
      </c>
      <c r="I367" s="172">
        <f>(Kalkulation_MS2!$P$31)/100*detail_MS2!CB17</f>
        <v>0</v>
      </c>
      <c r="J367" s="206">
        <f t="shared" ref="J367:J396" si="33">SUM(C367:I367)</f>
        <v>0</v>
      </c>
    </row>
    <row r="368" spans="1:11" outlineLevel="1">
      <c r="A368" s="1">
        <f t="shared" si="32"/>
        <v>0</v>
      </c>
      <c r="C368" s="172">
        <f>(Kalkulation_MS2!$Q$31)/100*detail_MS2!B18</f>
        <v>0</v>
      </c>
      <c r="D368" s="172">
        <f>(Kalkulation_MS2!$Q$31)/100*detail_MS2!O18</f>
        <v>0</v>
      </c>
      <c r="E368" s="172">
        <f>(Kalkulation_MS2!$Q$31)/100*detail_MS2!AB18</f>
        <v>0</v>
      </c>
      <c r="F368" s="172">
        <f>(Kalkulation_MS2!$Q$31)/100*detail_MS2!AO18</f>
        <v>0</v>
      </c>
      <c r="G368" s="172">
        <f>(Kalkulation_MS2!$Q$31)/100*detail_MS2!BB18</f>
        <v>0</v>
      </c>
      <c r="H368" s="172">
        <f>(Kalkulation_MS2!$Q$31)/100*detail_MS2!BO18</f>
        <v>0</v>
      </c>
      <c r="I368" s="172">
        <f>(Kalkulation_MS2!$Q$31)/100*detail_MS2!CB18</f>
        <v>0</v>
      </c>
      <c r="J368" s="206">
        <f t="shared" si="33"/>
        <v>0</v>
      </c>
    </row>
    <row r="369" spans="1:10" outlineLevel="1">
      <c r="A369" s="1">
        <f t="shared" si="32"/>
        <v>0</v>
      </c>
      <c r="C369" s="172">
        <f>(Kalkulation_MS2!$R$31)/100*detail_MS2!B19</f>
        <v>0</v>
      </c>
      <c r="D369" s="172">
        <f>(Kalkulation_MS2!$R$31)/100*detail_MS2!O19</f>
        <v>0</v>
      </c>
      <c r="E369" s="172">
        <f>(Kalkulation_MS2!$R$31)/100*detail_MS2!AB19</f>
        <v>0</v>
      </c>
      <c r="F369" s="172">
        <f>(Kalkulation_MS2!$R$31)/100*detail_MS2!AO19</f>
        <v>0</v>
      </c>
      <c r="G369" s="172">
        <f>(Kalkulation_MS2!$R$31)/100*detail_MS2!BB19</f>
        <v>0</v>
      </c>
      <c r="H369" s="172">
        <f>(Kalkulation_MS2!$R$31)/100*detail_MS2!BO19</f>
        <v>0</v>
      </c>
      <c r="I369" s="172">
        <f>(Kalkulation_MS2!$R$31)/100*detail_MS2!CB19</f>
        <v>0</v>
      </c>
      <c r="J369" s="206">
        <f t="shared" si="33"/>
        <v>0</v>
      </c>
    </row>
    <row r="370" spans="1:10" outlineLevel="1">
      <c r="A370" s="1">
        <f t="shared" si="32"/>
        <v>0</v>
      </c>
      <c r="C370" s="172">
        <f>(Kalkulation_MS2!$S$31)/100*detail_MS2!$B20</f>
        <v>0</v>
      </c>
      <c r="D370" s="172">
        <f>(Kalkulation_MS2!$S$31)/100*detail_MS2!$O20</f>
        <v>0</v>
      </c>
      <c r="E370" s="172">
        <f>(Kalkulation_MS2!$S$31)/100*detail_MS2!$AB20</f>
        <v>0</v>
      </c>
      <c r="F370" s="172">
        <f>(Kalkulation_MS2!$S$31)/100*detail_MS2!$AO20</f>
        <v>0</v>
      </c>
      <c r="G370" s="172">
        <f>(Kalkulation_MS2!$S$31)/100*detail_MS2!$BB20</f>
        <v>0</v>
      </c>
      <c r="H370" s="172">
        <f>(Kalkulation_MS2!$S$31)/100*detail_MS2!$BO20</f>
        <v>0</v>
      </c>
      <c r="I370" s="172">
        <f>(Kalkulation_MS2!$S$31)/100*detail_MS2!$CB20</f>
        <v>0</v>
      </c>
      <c r="J370" s="206">
        <f t="shared" si="33"/>
        <v>0</v>
      </c>
    </row>
    <row r="371" spans="1:10" outlineLevel="1">
      <c r="A371" s="1">
        <f t="shared" si="32"/>
        <v>0</v>
      </c>
      <c r="C371" s="172">
        <f>(Kalkulation_MS2!$T$31)/100*detail_MS2!$B21</f>
        <v>0</v>
      </c>
      <c r="D371" s="172">
        <f>(Kalkulation_MS2!$T$31)/100*detail_MS2!$O21</f>
        <v>0</v>
      </c>
      <c r="E371" s="172">
        <f>(Kalkulation_MS2!$T$31)/100*detail_MS2!$AB21</f>
        <v>0</v>
      </c>
      <c r="F371" s="172">
        <f>(Kalkulation_MS2!$T$31)/100*detail_MS2!$AO21</f>
        <v>0</v>
      </c>
      <c r="G371" s="172">
        <f>(Kalkulation_MS2!$T$31)/100*detail_MS2!$BB21</f>
        <v>0</v>
      </c>
      <c r="H371" s="172">
        <f>(Kalkulation_MS2!$T$31)/100*detail_MS2!$BO21</f>
        <v>0</v>
      </c>
      <c r="I371" s="172">
        <f>(Kalkulation_MS2!$T$31)/100*detail_MS2!$CB21</f>
        <v>0</v>
      </c>
      <c r="J371" s="206">
        <f t="shared" si="33"/>
        <v>0</v>
      </c>
    </row>
    <row r="372" spans="1:10" outlineLevel="1">
      <c r="A372" s="1">
        <f t="shared" si="32"/>
        <v>0</v>
      </c>
      <c r="C372" s="172">
        <f>(Kalkulation_MS2!$U$31)/100*detail_MS2!$B22</f>
        <v>0</v>
      </c>
      <c r="D372" s="172">
        <f>(Kalkulation_MS2!$U$31)/100*detail_MS2!$O22</f>
        <v>0</v>
      </c>
      <c r="E372" s="172">
        <f>(Kalkulation_MS2!$U$31)/100*detail_MS2!$AB22</f>
        <v>0</v>
      </c>
      <c r="F372" s="172">
        <f>(Kalkulation_MS2!$U$31)/100*detail_MS2!$AO22</f>
        <v>0</v>
      </c>
      <c r="G372" s="172">
        <f>(Kalkulation_MS2!$U$31)/100*detail_MS2!$BB22</f>
        <v>0</v>
      </c>
      <c r="H372" s="172">
        <f>(Kalkulation_MS2!$U$31)/100*detail_MS2!$BO22</f>
        <v>0</v>
      </c>
      <c r="I372" s="172">
        <f>(Kalkulation_MS2!$U$31)/100*detail_MS2!$CB22</f>
        <v>0</v>
      </c>
      <c r="J372" s="206">
        <f t="shared" si="33"/>
        <v>0</v>
      </c>
    </row>
    <row r="373" spans="1:10" outlineLevel="1">
      <c r="A373" s="1">
        <f t="shared" si="32"/>
        <v>0</v>
      </c>
      <c r="C373" s="172">
        <f>(Kalkulation_MS2!$V$31)/100*detail_MS2!$B23</f>
        <v>0</v>
      </c>
      <c r="D373" s="172">
        <f>(Kalkulation_MS2!$V$31)/100*detail_MS2!$O23</f>
        <v>0</v>
      </c>
      <c r="E373" s="172">
        <f>(Kalkulation_MS2!$V$31)/100*detail_MS2!$AB23</f>
        <v>0</v>
      </c>
      <c r="F373" s="172">
        <f>(Kalkulation_MS2!$V$31)/100*detail_MS2!$AO23</f>
        <v>0</v>
      </c>
      <c r="G373" s="172">
        <f>(Kalkulation_MS2!$V$31)/100*detail_MS2!$BB23</f>
        <v>0</v>
      </c>
      <c r="H373" s="172">
        <f>(Kalkulation_MS2!$V$31)/100*detail_MS2!$BO23</f>
        <v>0</v>
      </c>
      <c r="I373" s="172">
        <f>(Kalkulation_MS2!$V$31)/100*detail_MS2!$CB23</f>
        <v>0</v>
      </c>
      <c r="J373" s="206">
        <f t="shared" si="33"/>
        <v>0</v>
      </c>
    </row>
    <row r="374" spans="1:10" outlineLevel="1">
      <c r="A374" s="1">
        <f t="shared" si="32"/>
        <v>0</v>
      </c>
      <c r="C374" s="172">
        <f>(Kalkulation_MS2!$W$31)/100*detail_MS2!$B24</f>
        <v>0</v>
      </c>
      <c r="D374" s="172">
        <f>(Kalkulation_MS2!$W$31)/100*detail_MS2!$O24</f>
        <v>0</v>
      </c>
      <c r="E374" s="172">
        <f>(Kalkulation_MS2!$W$31)/100*detail_MS2!$AB24</f>
        <v>0</v>
      </c>
      <c r="F374" s="172">
        <f>(Kalkulation_MS2!$W$31)/100*detail_MS2!$AO24</f>
        <v>0</v>
      </c>
      <c r="G374" s="172">
        <f>(Kalkulation_MS2!$W$31)/100*detail_MS2!$BB24</f>
        <v>0</v>
      </c>
      <c r="H374" s="172">
        <f>(Kalkulation_MS2!$W$31)/100*detail_MS2!$BO24</f>
        <v>0</v>
      </c>
      <c r="I374" s="172">
        <f>(Kalkulation_MS2!$W$31)/100*detail_MS2!$CB24</f>
        <v>0</v>
      </c>
      <c r="J374" s="206">
        <f t="shared" si="33"/>
        <v>0</v>
      </c>
    </row>
    <row r="375" spans="1:10" outlineLevel="1">
      <c r="A375" s="1">
        <f t="shared" si="32"/>
        <v>0</v>
      </c>
      <c r="C375" s="172">
        <f>(Kalkulation_MS2!$X$31)/100*detail_MS2!$B25</f>
        <v>0</v>
      </c>
      <c r="D375" s="172">
        <f>(Kalkulation_MS2!$X$31)/100*detail_MS2!$O25</f>
        <v>0</v>
      </c>
      <c r="E375" s="172">
        <f>(Kalkulation_MS2!$X$31)/100*detail_MS2!$AB25</f>
        <v>0</v>
      </c>
      <c r="F375" s="172">
        <f>(Kalkulation_MS2!$X$31)/100*detail_MS2!$AO25</f>
        <v>0</v>
      </c>
      <c r="G375" s="172">
        <f>(Kalkulation_MS2!$X$31)/100*detail_MS2!$BB25</f>
        <v>0</v>
      </c>
      <c r="H375" s="172">
        <f>(Kalkulation_MS2!$X$31)/100*detail_MS2!$BO25</f>
        <v>0</v>
      </c>
      <c r="I375" s="172">
        <f>(Kalkulation_MS2!$X$31)/100*detail_MS2!$CB25</f>
        <v>0</v>
      </c>
      <c r="J375" s="206">
        <f t="shared" si="33"/>
        <v>0</v>
      </c>
    </row>
    <row r="376" spans="1:10" outlineLevel="1">
      <c r="A376" s="1">
        <f t="shared" si="32"/>
        <v>0</v>
      </c>
      <c r="C376" s="172">
        <f>(Kalkulation_MS2!$Y$31)/100*detail_MS2!$B26</f>
        <v>0</v>
      </c>
      <c r="D376" s="172">
        <f>(Kalkulation_MS2!$Y$31)/100*detail_MS2!$O26</f>
        <v>0</v>
      </c>
      <c r="E376" s="172">
        <f>(Kalkulation_MS2!$Y$31)/100*detail_MS2!$AB26</f>
        <v>0</v>
      </c>
      <c r="F376" s="172">
        <f>(Kalkulation_MS2!$Y$31)/100*detail_MS2!$AO26</f>
        <v>0</v>
      </c>
      <c r="G376" s="172">
        <f>(Kalkulation_MS2!$Y$31)/100*detail_MS2!$BB26</f>
        <v>0</v>
      </c>
      <c r="H376" s="172">
        <f>(Kalkulation_MS2!$Y$31)/100*detail_MS2!$BO26</f>
        <v>0</v>
      </c>
      <c r="I376" s="172">
        <f>(Kalkulation_MS2!$Y$31)/100*detail_MS2!$CB26</f>
        <v>0</v>
      </c>
      <c r="J376" s="206">
        <f t="shared" si="33"/>
        <v>0</v>
      </c>
    </row>
    <row r="377" spans="1:10" outlineLevel="1">
      <c r="A377" s="1">
        <f t="shared" si="32"/>
        <v>0</v>
      </c>
      <c r="C377" s="172">
        <f>(Kalkulation_MS2!$Z$31)/100*detail_MS2!$B27</f>
        <v>0</v>
      </c>
      <c r="D377" s="172">
        <f>(Kalkulation_MS2!$Z$31)/100*detail_MS2!$O27</f>
        <v>0</v>
      </c>
      <c r="E377" s="172">
        <f>(Kalkulation_MS2!$Z$31)/100*detail_MS2!$AB27</f>
        <v>0</v>
      </c>
      <c r="F377" s="172">
        <f>(Kalkulation_MS2!$Z$31)/100*detail_MS2!$AO27</f>
        <v>0</v>
      </c>
      <c r="G377" s="172">
        <f>(Kalkulation_MS2!$Z$31)/100*detail_MS2!$BB27</f>
        <v>0</v>
      </c>
      <c r="H377" s="172">
        <f>(Kalkulation_MS2!$Z$31)/100*detail_MS2!$BO27</f>
        <v>0</v>
      </c>
      <c r="I377" s="172">
        <f>(Kalkulation_MS2!$Z$31)/100*detail_MS2!$CB27</f>
        <v>0</v>
      </c>
      <c r="J377" s="206">
        <f t="shared" si="33"/>
        <v>0</v>
      </c>
    </row>
    <row r="378" spans="1:10" outlineLevel="1">
      <c r="A378" s="1">
        <f t="shared" si="32"/>
        <v>0</v>
      </c>
      <c r="C378" s="172">
        <f>(Kalkulation_MS2!$AA$31)/100*detail_MS2!$B28</f>
        <v>0</v>
      </c>
      <c r="D378" s="172">
        <f>(Kalkulation_MS2!$AA$31)/100*detail_MS2!$O28</f>
        <v>0</v>
      </c>
      <c r="E378" s="172">
        <f>(Kalkulation_MS2!$AA$31)/100*detail_MS2!$AB28</f>
        <v>0</v>
      </c>
      <c r="F378" s="172">
        <f>(Kalkulation_MS2!$AA$31)/100*detail_MS2!$AO28</f>
        <v>0</v>
      </c>
      <c r="G378" s="172">
        <f>(Kalkulation_MS2!$AA$31)/100*detail_MS2!$BB28</f>
        <v>0</v>
      </c>
      <c r="H378" s="172">
        <f>(Kalkulation_MS2!$AA$31)/100*detail_MS2!$BO28</f>
        <v>0</v>
      </c>
      <c r="I378" s="172">
        <f>(Kalkulation_MS2!$AA$31)/100*detail_MS2!$CB28</f>
        <v>0</v>
      </c>
      <c r="J378" s="206">
        <f t="shared" si="33"/>
        <v>0</v>
      </c>
    </row>
    <row r="379" spans="1:10" outlineLevel="1">
      <c r="A379" s="1">
        <f t="shared" si="32"/>
        <v>0</v>
      </c>
      <c r="C379" s="172">
        <f>(Kalkulation_MS2!$AB$31)/100*detail_MS2!$B29</f>
        <v>0</v>
      </c>
      <c r="D379" s="172">
        <f>(Kalkulation_MS2!$AB$31)/100*detail_MS2!$O29</f>
        <v>0</v>
      </c>
      <c r="E379" s="172">
        <f>(Kalkulation_MS2!$AB$31)/100*detail_MS2!$AB29</f>
        <v>0</v>
      </c>
      <c r="F379" s="172">
        <f>(Kalkulation_MS2!$AB$31)/100*detail_MS2!$AO29</f>
        <v>0</v>
      </c>
      <c r="G379" s="172">
        <f>(Kalkulation_MS2!$AB$31)/100*detail_MS2!$BB29</f>
        <v>0</v>
      </c>
      <c r="H379" s="172">
        <f>(Kalkulation_MS2!$AB$31)/100*detail_MS2!$BO29</f>
        <v>0</v>
      </c>
      <c r="I379" s="172">
        <f>(Kalkulation_MS2!$AB$31)/100*detail_MS2!$CB29</f>
        <v>0</v>
      </c>
      <c r="J379" s="206">
        <f t="shared" si="33"/>
        <v>0</v>
      </c>
    </row>
    <row r="380" spans="1:10" outlineLevel="1">
      <c r="A380" s="1">
        <f t="shared" si="32"/>
        <v>0</v>
      </c>
      <c r="C380" s="172">
        <f>(Kalkulation_MS2!$AC$31)/100*detail_MS2!$B30</f>
        <v>0</v>
      </c>
      <c r="D380" s="172">
        <f>(Kalkulation_MS2!$AC$31)/100*detail_MS2!$O30</f>
        <v>0</v>
      </c>
      <c r="E380" s="172">
        <f>(Kalkulation_MS2!$AC$31)/100*detail_MS2!$AB30</f>
        <v>0</v>
      </c>
      <c r="F380" s="172">
        <f>(Kalkulation_MS2!$AC$31)/100*detail_MS2!$AO30</f>
        <v>0</v>
      </c>
      <c r="G380" s="172">
        <f>(Kalkulation_MS2!$AC$31)/100*detail_MS2!$BB30</f>
        <v>0</v>
      </c>
      <c r="H380" s="172">
        <f>(Kalkulation_MS2!$AC$31)/100*detail_MS2!$BO30</f>
        <v>0</v>
      </c>
      <c r="I380" s="172">
        <f>(Kalkulation_MS2!$AC$31)/100*detail_MS2!$CB30</f>
        <v>0</v>
      </c>
      <c r="J380" s="206">
        <f t="shared" si="33"/>
        <v>0</v>
      </c>
    </row>
    <row r="381" spans="1:10" outlineLevel="1">
      <c r="A381" s="1">
        <f t="shared" si="32"/>
        <v>0</v>
      </c>
      <c r="C381" s="172">
        <f>(Kalkulation_MS2!$AD$31)/100*detail_MS2!$B31</f>
        <v>0</v>
      </c>
      <c r="D381" s="172">
        <f>(Kalkulation_MS2!$AD$31)/100*detail_MS2!$O31</f>
        <v>0</v>
      </c>
      <c r="E381" s="172">
        <f>(Kalkulation_MS2!$AD$31)/100*detail_MS2!$AB31</f>
        <v>0</v>
      </c>
      <c r="F381" s="172">
        <f>(Kalkulation_MS2!$AD$31)/100*detail_MS2!$AO31</f>
        <v>0</v>
      </c>
      <c r="G381" s="172">
        <f>(Kalkulation_MS2!$AD$31)/100*detail_MS2!$BB31</f>
        <v>0</v>
      </c>
      <c r="H381" s="172">
        <f>(Kalkulation_MS2!$AD$31)/100*detail_MS2!$BO31</f>
        <v>0</v>
      </c>
      <c r="I381" s="172">
        <f>(Kalkulation_MS2!$AD$31)/100*detail_MS2!$CB31</f>
        <v>0</v>
      </c>
      <c r="J381" s="206">
        <f t="shared" si="33"/>
        <v>0</v>
      </c>
    </row>
    <row r="382" spans="1:10" outlineLevel="1">
      <c r="A382" s="1">
        <f t="shared" si="32"/>
        <v>0</v>
      </c>
      <c r="C382" s="172">
        <f>(Kalkulation_MS2!$AE$31)/100*detail_MS2!$B32</f>
        <v>0</v>
      </c>
      <c r="D382" s="172">
        <f>(Kalkulation_MS2!$AE$31)/100*detail_MS2!$O32</f>
        <v>0</v>
      </c>
      <c r="E382" s="172">
        <f>(Kalkulation_MS2!$AE$31)/100*detail_MS2!$AB32</f>
        <v>0</v>
      </c>
      <c r="F382" s="172">
        <f>(Kalkulation_MS2!$AE$31)/100*detail_MS2!$AO32</f>
        <v>0</v>
      </c>
      <c r="G382" s="172">
        <f>(Kalkulation_MS2!$AE$31)/100*detail_MS2!$BB32</f>
        <v>0</v>
      </c>
      <c r="H382" s="172">
        <f>(Kalkulation_MS2!$AE$31)/100*detail_MS2!$BO32</f>
        <v>0</v>
      </c>
      <c r="I382" s="172">
        <f>(Kalkulation_MS2!$AE$31)/100*detail_MS2!$CB32</f>
        <v>0</v>
      </c>
      <c r="J382" s="206">
        <f t="shared" si="33"/>
        <v>0</v>
      </c>
    </row>
    <row r="383" spans="1:10" outlineLevel="1">
      <c r="A383" s="1">
        <f t="shared" si="32"/>
        <v>0</v>
      </c>
      <c r="C383" s="172">
        <f>(Kalkulation_MS2!$AF$31)/100*detail_MS2!$B33</f>
        <v>0</v>
      </c>
      <c r="D383" s="172">
        <f>(Kalkulation_MS2!$AF$31)/100*detail_MS2!$O33</f>
        <v>0</v>
      </c>
      <c r="E383" s="172">
        <f>(Kalkulation_MS2!$AF$31)/100*detail_MS2!$AB33</f>
        <v>0</v>
      </c>
      <c r="F383" s="172">
        <f>(Kalkulation_MS2!$AF$31)/100*detail_MS2!$AO33</f>
        <v>0</v>
      </c>
      <c r="G383" s="172">
        <f>(Kalkulation_MS2!$AF$31)/100*detail_MS2!$BB33</f>
        <v>0</v>
      </c>
      <c r="H383" s="172">
        <f>(Kalkulation_MS2!$AF$31)/100*detail_MS2!$BO33</f>
        <v>0</v>
      </c>
      <c r="I383" s="172">
        <f>(Kalkulation_MS2!$AF$31)/100*detail_MS2!$CB33</f>
        <v>0</v>
      </c>
      <c r="J383" s="206">
        <f t="shared" si="33"/>
        <v>0</v>
      </c>
    </row>
    <row r="384" spans="1:10" outlineLevel="1">
      <c r="A384" s="1">
        <f t="shared" si="32"/>
        <v>0</v>
      </c>
      <c r="C384" s="172">
        <f>(Kalkulation_MS2!$AG$31)/100*detail_MS2!$B34</f>
        <v>0</v>
      </c>
      <c r="D384" s="172">
        <f>(Kalkulation_MS2!$AG$31)/100*detail_MS2!$O34</f>
        <v>0</v>
      </c>
      <c r="E384" s="172">
        <f>(Kalkulation_MS2!$AG$31)/100*detail_MS2!$AB34</f>
        <v>0</v>
      </c>
      <c r="F384" s="172">
        <f>(Kalkulation_MS2!$AG$31)/100*detail_MS2!$AO34</f>
        <v>0</v>
      </c>
      <c r="G384" s="172">
        <f>(Kalkulation_MS2!$AG$31)/100*detail_MS2!$BB34</f>
        <v>0</v>
      </c>
      <c r="H384" s="172">
        <f>(Kalkulation_MS2!$AG$31)/100*detail_MS2!$BO34</f>
        <v>0</v>
      </c>
      <c r="I384" s="172">
        <f>(Kalkulation_MS2!$AG$31)/100*detail_MS2!$CB34</f>
        <v>0</v>
      </c>
      <c r="J384" s="206">
        <f t="shared" si="33"/>
        <v>0</v>
      </c>
    </row>
    <row r="385" spans="1:11" outlineLevel="1">
      <c r="A385" s="1">
        <f t="shared" si="32"/>
        <v>0</v>
      </c>
      <c r="C385" s="172">
        <f>(Kalkulation_MS2!$AH$31)/100*detail_MS2!$B35</f>
        <v>0</v>
      </c>
      <c r="D385" s="172">
        <f>(Kalkulation_MS2!$AH$31)/100*detail_MS2!$O35</f>
        <v>0</v>
      </c>
      <c r="E385" s="172">
        <f>(Kalkulation_MS2!$AH$31)/100*detail_MS2!$AB35</f>
        <v>0</v>
      </c>
      <c r="F385" s="172">
        <f>(Kalkulation_MS2!$AH$31)/100*detail_MS2!$AO35</f>
        <v>0</v>
      </c>
      <c r="G385" s="172">
        <f>(Kalkulation_MS2!$AH$31)/100*detail_MS2!$BB35</f>
        <v>0</v>
      </c>
      <c r="H385" s="172">
        <f>(Kalkulation_MS2!$AH$31)/100*detail_MS2!$BO35</f>
        <v>0</v>
      </c>
      <c r="I385" s="172">
        <f>(Kalkulation_MS2!$AH$31)/100*detail_MS2!$CB35</f>
        <v>0</v>
      </c>
      <c r="J385" s="206">
        <f t="shared" si="33"/>
        <v>0</v>
      </c>
    </row>
    <row r="386" spans="1:11" outlineLevel="1">
      <c r="A386" s="1">
        <f t="shared" si="32"/>
        <v>0</v>
      </c>
      <c r="C386" s="172">
        <f>(Kalkulation_MS2!$AI$31)/100*detail_MS2!$B36</f>
        <v>0</v>
      </c>
      <c r="D386" s="172">
        <f>(Kalkulation_MS2!$AI$31)/100*detail_MS2!$O36</f>
        <v>0</v>
      </c>
      <c r="E386" s="172">
        <f>(Kalkulation_MS2!$AI$31)/100*detail_MS2!$AB36</f>
        <v>0</v>
      </c>
      <c r="F386" s="172">
        <f>(Kalkulation_MS2!$AI$31)/100*detail_MS2!$AO36</f>
        <v>0</v>
      </c>
      <c r="G386" s="172">
        <f>(Kalkulation_MS2!$AI$31)/100*detail_MS2!$BB36</f>
        <v>0</v>
      </c>
      <c r="H386" s="172">
        <f>(Kalkulation_MS2!$AI$31)/100*detail_MS2!$BO36</f>
        <v>0</v>
      </c>
      <c r="I386" s="172">
        <f>(Kalkulation_MS2!$AI$31)/100*detail_MS2!$CB36</f>
        <v>0</v>
      </c>
      <c r="J386" s="206">
        <f t="shared" si="33"/>
        <v>0</v>
      </c>
    </row>
    <row r="387" spans="1:11" outlineLevel="1">
      <c r="A387" s="1">
        <f t="shared" si="32"/>
        <v>0</v>
      </c>
      <c r="C387" s="172">
        <f>(Kalkulation_MS2!$AJ$31)/100*detail_MS2!$B37</f>
        <v>0</v>
      </c>
      <c r="D387" s="172">
        <f>(Kalkulation_MS2!$AJ$31)/100*detail_MS2!$O37</f>
        <v>0</v>
      </c>
      <c r="E387" s="172">
        <f>(Kalkulation_MS2!$AJ$31)/100*detail_MS2!$AB37</f>
        <v>0</v>
      </c>
      <c r="F387" s="172">
        <f>(Kalkulation_MS2!$AJ$31)/100*detail_MS2!$AO37</f>
        <v>0</v>
      </c>
      <c r="G387" s="172">
        <f>(Kalkulation_MS2!$AJ$31)/100*detail_MS2!$BB37</f>
        <v>0</v>
      </c>
      <c r="H387" s="172">
        <f>(Kalkulation_MS2!$AJ$31)/100*detail_MS2!$BO37</f>
        <v>0</v>
      </c>
      <c r="I387" s="172">
        <f>(Kalkulation_MS2!$AJ$31)/100*detail_MS2!$CB37</f>
        <v>0</v>
      </c>
      <c r="J387" s="206">
        <f t="shared" si="33"/>
        <v>0</v>
      </c>
    </row>
    <row r="388" spans="1:11" outlineLevel="1">
      <c r="A388" s="1">
        <f t="shared" si="32"/>
        <v>0</v>
      </c>
      <c r="C388" s="172">
        <f>(Kalkulation_MS2!$AK$31)/100*detail_MS2!$B38</f>
        <v>0</v>
      </c>
      <c r="D388" s="172">
        <f>(Kalkulation_MS2!$AK$31)/100*detail_MS2!$O38</f>
        <v>0</v>
      </c>
      <c r="E388" s="172">
        <f>(Kalkulation_MS2!$AK$31)/100*detail_MS2!$AB38</f>
        <v>0</v>
      </c>
      <c r="F388" s="172">
        <f>(Kalkulation_MS2!$AK$31)/100*detail_MS2!$AO38</f>
        <v>0</v>
      </c>
      <c r="G388" s="172">
        <f>(Kalkulation_MS2!$AK$31)/100*detail_MS2!$BB38</f>
        <v>0</v>
      </c>
      <c r="H388" s="172">
        <f>(Kalkulation_MS2!$AK$31)/100*detail_MS2!$BO38</f>
        <v>0</v>
      </c>
      <c r="I388" s="172">
        <f>(Kalkulation_MS2!$AK$31)/100*detail_MS2!$CB38</f>
        <v>0</v>
      </c>
      <c r="J388" s="206">
        <f t="shared" si="33"/>
        <v>0</v>
      </c>
    </row>
    <row r="389" spans="1:11" outlineLevel="1">
      <c r="A389" s="1">
        <f t="shared" si="32"/>
        <v>0</v>
      </c>
      <c r="C389" s="172">
        <f>(Kalkulation_MS2!$AL$31)/100*detail_MS2!$B39</f>
        <v>0</v>
      </c>
      <c r="D389" s="172">
        <f>(Kalkulation_MS2!$AL$31)/100*detail_MS2!$O39</f>
        <v>0</v>
      </c>
      <c r="E389" s="172">
        <f>(Kalkulation_MS2!$AL$31)/100*detail_MS2!$AB39</f>
        <v>0</v>
      </c>
      <c r="F389" s="172">
        <f>(Kalkulation_MS2!$AL$31)/100*detail_MS2!$AO39</f>
        <v>0</v>
      </c>
      <c r="G389" s="172">
        <f>(Kalkulation_MS2!$AL$31)/100*detail_MS2!$BB39</f>
        <v>0</v>
      </c>
      <c r="H389" s="172">
        <f>(Kalkulation_MS2!$AL$31)/100*detail_MS2!$BO39</f>
        <v>0</v>
      </c>
      <c r="I389" s="172">
        <f>(Kalkulation_MS2!$AL$31)/100*detail_MS2!$CB39</f>
        <v>0</v>
      </c>
      <c r="J389" s="206">
        <f t="shared" si="33"/>
        <v>0</v>
      </c>
    </row>
    <row r="390" spans="1:11" outlineLevel="1">
      <c r="A390" s="1">
        <f t="shared" si="32"/>
        <v>0</v>
      </c>
      <c r="C390" s="172">
        <f>(Kalkulation_MS2!$AM$31)/100*detail_MS2!$B40</f>
        <v>0</v>
      </c>
      <c r="D390" s="172">
        <f>(Kalkulation_MS2!$AM$31)/100*detail_MS2!$O40</f>
        <v>0</v>
      </c>
      <c r="E390" s="172">
        <f>(Kalkulation_MS2!$AM$31)/100*detail_MS2!$AB40</f>
        <v>0</v>
      </c>
      <c r="F390" s="172">
        <f>(Kalkulation_MS2!$AM$31)/100*detail_MS2!$AO40</f>
        <v>0</v>
      </c>
      <c r="G390" s="172">
        <f>(Kalkulation_MS2!$AM$31)/100*detail_MS2!$BB40</f>
        <v>0</v>
      </c>
      <c r="H390" s="172">
        <f>(Kalkulation_MS2!$AM$31)/100*detail_MS2!$BO40</f>
        <v>0</v>
      </c>
      <c r="I390" s="172">
        <f>(Kalkulation_MS2!$AM$31)/100*detail_MS2!$CB40</f>
        <v>0</v>
      </c>
      <c r="J390" s="206">
        <f t="shared" si="33"/>
        <v>0</v>
      </c>
    </row>
    <row r="391" spans="1:11" outlineLevel="1">
      <c r="A391" s="1">
        <f t="shared" si="32"/>
        <v>0</v>
      </c>
      <c r="C391" s="172">
        <f>(Kalkulation_MS2!$AN$31)/100*detail_MS2!$B41</f>
        <v>0</v>
      </c>
      <c r="D391" s="172">
        <f>(Kalkulation_MS2!$AN$31)/100*detail_MS2!$O41</f>
        <v>0</v>
      </c>
      <c r="E391" s="172">
        <f>(Kalkulation_MS2!$AN$31)/100*detail_MS2!$AB41</f>
        <v>0</v>
      </c>
      <c r="F391" s="172">
        <f>(Kalkulation_MS2!$AN$31)/100*detail_MS2!$AO41</f>
        <v>0</v>
      </c>
      <c r="G391" s="172">
        <f>(Kalkulation_MS2!$AN$31)/100*detail_MS2!$BB41</f>
        <v>0</v>
      </c>
      <c r="H391" s="172">
        <f>(Kalkulation_MS2!$AN$31)/100*detail_MS2!$BO41</f>
        <v>0</v>
      </c>
      <c r="I391" s="172">
        <f>(Kalkulation_MS2!$AN$31)/100*detail_MS2!$CB41</f>
        <v>0</v>
      </c>
      <c r="J391" s="206">
        <f t="shared" si="33"/>
        <v>0</v>
      </c>
    </row>
    <row r="392" spans="1:11" outlineLevel="1">
      <c r="A392" s="1">
        <f t="shared" si="32"/>
        <v>0</v>
      </c>
      <c r="C392" s="172">
        <f>(Kalkulation_MS2!$AO$31)/100*detail_MS2!$B42</f>
        <v>0</v>
      </c>
      <c r="D392" s="172">
        <f>(Kalkulation_MS2!$AO$31)/100*detail_MS2!$O42</f>
        <v>0</v>
      </c>
      <c r="E392" s="172">
        <f>(Kalkulation_MS2!$AO$31)/100*detail_MS2!$AB42</f>
        <v>0</v>
      </c>
      <c r="F392" s="172">
        <f>(Kalkulation_MS2!$AO$31)/100*detail_MS2!$AO42</f>
        <v>0</v>
      </c>
      <c r="G392" s="172">
        <f>(Kalkulation_MS2!$AO$31)/100*detail_MS2!$BB42</f>
        <v>0</v>
      </c>
      <c r="H392" s="172">
        <f>(Kalkulation_MS2!$AO$31)/100*detail_MS2!$BO42</f>
        <v>0</v>
      </c>
      <c r="I392" s="172">
        <f>(Kalkulation_MS2!$AO$31)/100*detail_MS2!$CB42</f>
        <v>0</v>
      </c>
      <c r="J392" s="206">
        <f t="shared" si="33"/>
        <v>0</v>
      </c>
    </row>
    <row r="393" spans="1:11" outlineLevel="1">
      <c r="A393" s="1">
        <f t="shared" si="32"/>
        <v>0</v>
      </c>
      <c r="C393" s="172">
        <f>(Kalkulation_MS2!$AP$31)/100*detail_MS2!$B43</f>
        <v>0</v>
      </c>
      <c r="D393" s="172">
        <f>(Kalkulation_MS2!$AP$31)/100*detail_MS2!$O43</f>
        <v>0</v>
      </c>
      <c r="E393" s="172">
        <f>(Kalkulation_MS2!$AP$31)/100*detail_MS2!$AB43</f>
        <v>0</v>
      </c>
      <c r="F393" s="172">
        <f>(Kalkulation_MS2!$AP$31)/100*detail_MS2!$AO43</f>
        <v>0</v>
      </c>
      <c r="G393" s="172">
        <f>(Kalkulation_MS2!$AP$31)/100*detail_MS2!$BB43</f>
        <v>0</v>
      </c>
      <c r="H393" s="172">
        <f>(Kalkulation_MS2!$AP$31)/100*detail_MS2!$BO43</f>
        <v>0</v>
      </c>
      <c r="I393" s="172">
        <f>(Kalkulation_MS2!$AP$31)/100*detail_MS2!$CB43</f>
        <v>0</v>
      </c>
      <c r="J393" s="206">
        <f t="shared" si="33"/>
        <v>0</v>
      </c>
    </row>
    <row r="394" spans="1:11" outlineLevel="1">
      <c r="A394" s="1">
        <f t="shared" si="32"/>
        <v>0</v>
      </c>
      <c r="C394" s="172">
        <f>(Kalkulation_MS2!$AQ$31)/100*detail_MS2!$B44</f>
        <v>0</v>
      </c>
      <c r="D394" s="172">
        <f>(Kalkulation_MS2!$AQ$31)/100*detail_MS2!$O44</f>
        <v>0</v>
      </c>
      <c r="E394" s="172">
        <f>(Kalkulation_MS2!$AQ$31)/100*detail_MS2!$AB44</f>
        <v>0</v>
      </c>
      <c r="F394" s="172">
        <f>(Kalkulation_MS2!$AQ$31)/100*detail_MS2!$AO44</f>
        <v>0</v>
      </c>
      <c r="G394" s="172">
        <f>(Kalkulation_MS2!$AQ$31)/100*detail_MS2!$BB44</f>
        <v>0</v>
      </c>
      <c r="H394" s="172">
        <f>(Kalkulation_MS2!$AQ$31)/100*detail_MS2!$BO44</f>
        <v>0</v>
      </c>
      <c r="I394" s="172">
        <f>(Kalkulation_MS2!$AQ$31)/100*detail_MS2!$CB44</f>
        <v>0</v>
      </c>
      <c r="J394" s="206">
        <f t="shared" si="33"/>
        <v>0</v>
      </c>
    </row>
    <row r="395" spans="1:11" outlineLevel="1">
      <c r="A395" s="1">
        <f t="shared" si="32"/>
        <v>0</v>
      </c>
      <c r="C395" s="172">
        <f>(Kalkulation_MS2!$AR$31)/100*detail_MS2!$B45</f>
        <v>0</v>
      </c>
      <c r="D395" s="172">
        <f>(Kalkulation_MS2!$AR$31)/100*detail_MS2!$O45</f>
        <v>0</v>
      </c>
      <c r="E395" s="172">
        <f>(Kalkulation_MS2!$AR$31)/100*detail_MS2!$AB45</f>
        <v>0</v>
      </c>
      <c r="F395" s="172">
        <f>(Kalkulation_MS2!$AR$31)/100*detail_MS2!$AO45</f>
        <v>0</v>
      </c>
      <c r="G395" s="172">
        <f>(Kalkulation_MS2!$AR$31)/100*detail_MS2!$BB45</f>
        <v>0</v>
      </c>
      <c r="H395" s="172">
        <f>(Kalkulation_MS2!$AR$31)/100*detail_MS2!$BO45</f>
        <v>0</v>
      </c>
      <c r="I395" s="172">
        <f>(Kalkulation_MS2!$AR$31)/100*detail_MS2!$CB45</f>
        <v>0</v>
      </c>
      <c r="J395" s="206">
        <f t="shared" si="33"/>
        <v>0</v>
      </c>
    </row>
    <row r="396" spans="1:11" outlineLevel="1">
      <c r="A396" s="1">
        <f t="shared" si="32"/>
        <v>0</v>
      </c>
      <c r="C396" s="172">
        <f>(Kalkulation_MS2!$AS$31)/100*detail_MS2!$B46</f>
        <v>0</v>
      </c>
      <c r="D396" s="172">
        <f>(Kalkulation_MS2!$AS$31)/100*detail_MS2!$O46</f>
        <v>0</v>
      </c>
      <c r="E396" s="172">
        <f>(Kalkulation_MS2!$AS$31)/100*detail_MS2!$AB46</f>
        <v>0</v>
      </c>
      <c r="F396" s="172">
        <f>(Kalkulation_MS2!$AS$31)/100*detail_MS2!$AO46</f>
        <v>0</v>
      </c>
      <c r="G396" s="172">
        <f>(Kalkulation_MS2!$AS$31)/100*detail_MS2!$BB46</f>
        <v>0</v>
      </c>
      <c r="H396" s="172">
        <f>(Kalkulation_MS2!$AS$31)/100*detail_MS2!$BO46</f>
        <v>0</v>
      </c>
      <c r="I396" s="172">
        <f>(Kalkulation_MS2!$AS$31)/100*detail_MS2!$CB46</f>
        <v>0</v>
      </c>
      <c r="J396" s="206">
        <f t="shared" si="33"/>
        <v>0</v>
      </c>
    </row>
    <row r="397" spans="1:11" outlineLevel="1">
      <c r="A397" s="88" t="s">
        <v>450</v>
      </c>
      <c r="B397" s="88"/>
      <c r="C397" s="201">
        <f>SUM(C357:C396)</f>
        <v>0</v>
      </c>
      <c r="D397" s="201">
        <f t="shared" ref="D397:J397" si="34">SUM(D357:D396)</f>
        <v>0</v>
      </c>
      <c r="E397" s="201">
        <f t="shared" si="34"/>
        <v>0</v>
      </c>
      <c r="F397" s="201">
        <f t="shared" si="34"/>
        <v>0</v>
      </c>
      <c r="G397" s="201">
        <f t="shared" si="34"/>
        <v>0</v>
      </c>
      <c r="H397" s="201">
        <f t="shared" si="34"/>
        <v>0</v>
      </c>
      <c r="I397" s="201">
        <f t="shared" si="34"/>
        <v>0</v>
      </c>
      <c r="J397" s="79">
        <f t="shared" si="34"/>
        <v>0</v>
      </c>
      <c r="K397" s="172">
        <f>Kalkulation_MS2!AT57*7</f>
        <v>0</v>
      </c>
    </row>
    <row r="398" spans="1:11" outlineLevel="1">
      <c r="A398" s="203" t="s">
        <v>451</v>
      </c>
      <c r="J398" s="205">
        <f t="shared" si="24"/>
        <v>0</v>
      </c>
    </row>
    <row r="399" spans="1:11" outlineLevel="1">
      <c r="A399" s="1">
        <f t="shared" ref="A399:A438" si="35">A357</f>
        <v>0</v>
      </c>
      <c r="C399" s="172">
        <f>(Kalkulation_MS2!$F$33)/100*detail_MS2!B7</f>
        <v>0</v>
      </c>
      <c r="D399" s="172">
        <f>(Kalkulation_MS2!$F$33)/100*detail_MS2!O7</f>
        <v>0</v>
      </c>
      <c r="E399" s="172">
        <f>(Kalkulation_MS2!$F$33)/100*detail_MS2!AB7</f>
        <v>0</v>
      </c>
      <c r="F399" s="172">
        <f>(Kalkulation_MS2!$F$33)/100*detail_MS2!AO7</f>
        <v>0</v>
      </c>
      <c r="G399" s="172">
        <f>(Kalkulation_MS2!$F$33)/100*detail_MS2!BB7</f>
        <v>0</v>
      </c>
      <c r="H399" s="172">
        <f>(Kalkulation_MS2!$F$33)/100*detail_MS2!BO7</f>
        <v>0</v>
      </c>
      <c r="I399" s="172">
        <f>(Kalkulation_MS2!$F$33)/100*detail_MS2!CB7</f>
        <v>0</v>
      </c>
      <c r="J399" s="206">
        <f t="shared" si="24"/>
        <v>0</v>
      </c>
    </row>
    <row r="400" spans="1:11" outlineLevel="1">
      <c r="A400" s="1">
        <f t="shared" si="35"/>
        <v>0</v>
      </c>
      <c r="C400" s="172">
        <f>(Kalkulation_MS2!$G$33)/100*detail_MS2!B8</f>
        <v>0</v>
      </c>
      <c r="D400" s="172">
        <f>(Kalkulation_MS2!$G$33)/100*detail_MS2!O8</f>
        <v>0</v>
      </c>
      <c r="E400" s="172">
        <f>(Kalkulation_MS2!$G$33)/100*detail_MS2!AB8</f>
        <v>0</v>
      </c>
      <c r="F400" s="172">
        <f>(Kalkulation_MS2!$G$33)/100*detail_MS2!AO8</f>
        <v>0</v>
      </c>
      <c r="G400" s="172">
        <f>(Kalkulation_MS2!$G$33)/100*detail_MS2!BB8</f>
        <v>0</v>
      </c>
      <c r="H400" s="172">
        <f>(Kalkulation_MS2!$G$33)/100*detail_MS2!BO8</f>
        <v>0</v>
      </c>
      <c r="I400" s="172">
        <f>(Kalkulation_MS2!$G$33)/100*detail_MS2!CB8</f>
        <v>0</v>
      </c>
      <c r="J400" s="206">
        <f t="shared" si="24"/>
        <v>0</v>
      </c>
    </row>
    <row r="401" spans="1:10" outlineLevel="1">
      <c r="A401" s="1">
        <f t="shared" si="35"/>
        <v>0</v>
      </c>
      <c r="C401" s="172">
        <f>(Kalkulation_MS2!$H$33)/100*detail_MS2!B9</f>
        <v>0</v>
      </c>
      <c r="D401" s="172">
        <f>(Kalkulation_MS2!$H$33)/100*detail_MS2!O9</f>
        <v>0</v>
      </c>
      <c r="E401" s="172">
        <f>(Kalkulation_MS2!$H$33)/100*detail_MS2!AB9</f>
        <v>0</v>
      </c>
      <c r="F401" s="172">
        <f>(Kalkulation_MS2!$H$33)/100*detail_MS2!AO9</f>
        <v>0</v>
      </c>
      <c r="G401" s="172">
        <f>(Kalkulation_MS2!$H$33)/100*detail_MS2!BB9</f>
        <v>0</v>
      </c>
      <c r="H401" s="172">
        <f>(Kalkulation_MS2!$H$33)/100*detail_MS2!BO9</f>
        <v>0</v>
      </c>
      <c r="I401" s="172">
        <f>(Kalkulation_MS2!$H$33)/100*detail_MS2!CB9</f>
        <v>0</v>
      </c>
      <c r="J401" s="206">
        <f t="shared" si="24"/>
        <v>0</v>
      </c>
    </row>
    <row r="402" spans="1:10" outlineLevel="1">
      <c r="A402" s="1">
        <f t="shared" si="35"/>
        <v>0</v>
      </c>
      <c r="C402" s="172">
        <f>(Kalkulation_MS2!$I$33)/100*detail_MS2!B10</f>
        <v>0</v>
      </c>
      <c r="D402" s="172">
        <f>(Kalkulation_MS2!$I$33)/100*detail_MS2!O10</f>
        <v>0</v>
      </c>
      <c r="E402" s="172">
        <f>(Kalkulation_MS2!$I$33)/100*detail_MS2!AB10</f>
        <v>0</v>
      </c>
      <c r="F402" s="172">
        <f>(Kalkulation_MS2!$I$33)/100*detail_MS2!AO10</f>
        <v>0</v>
      </c>
      <c r="G402" s="172">
        <f>(Kalkulation_MS2!$I$33)/100*detail_MS2!BB10</f>
        <v>0</v>
      </c>
      <c r="H402" s="172">
        <f>(Kalkulation_MS2!$I$33)/100*detail_MS2!BO10</f>
        <v>0</v>
      </c>
      <c r="I402" s="172">
        <f>(Kalkulation_MS2!$I$33)/100*detail_MS2!CB10</f>
        <v>0</v>
      </c>
      <c r="J402" s="206">
        <f t="shared" si="24"/>
        <v>0</v>
      </c>
    </row>
    <row r="403" spans="1:10" outlineLevel="1">
      <c r="A403" s="1">
        <f t="shared" si="35"/>
        <v>0</v>
      </c>
      <c r="C403" s="172">
        <f>(Kalkulation_MS2!$J$33)/100*detail_MS2!B11</f>
        <v>0</v>
      </c>
      <c r="D403" s="172">
        <f>(Kalkulation_MS2!$J$33)/100*detail_MS2!O11</f>
        <v>0</v>
      </c>
      <c r="E403" s="172">
        <f>(Kalkulation_MS2!$J$33)/100*detail_MS2!AB11</f>
        <v>0</v>
      </c>
      <c r="F403" s="172">
        <f>(Kalkulation_MS2!$J$33)/100*detail_MS2!AO11</f>
        <v>0</v>
      </c>
      <c r="G403" s="172">
        <f>(Kalkulation_MS2!$J$33)/100*detail_MS2!BB11</f>
        <v>0</v>
      </c>
      <c r="H403" s="172">
        <f>(Kalkulation_MS2!$J$33)/100*detail_MS2!BO11</f>
        <v>0</v>
      </c>
      <c r="I403" s="172">
        <f>(Kalkulation_MS2!$J$33)/100*detail_MS2!CB11</f>
        <v>0</v>
      </c>
      <c r="J403" s="206">
        <f t="shared" si="24"/>
        <v>0</v>
      </c>
    </row>
    <row r="404" spans="1:10" outlineLevel="1">
      <c r="A404" s="1">
        <f t="shared" si="35"/>
        <v>0</v>
      </c>
      <c r="C404" s="172">
        <f>(Kalkulation_MS2!$K$33)/100*detail_MS2!B12</f>
        <v>0</v>
      </c>
      <c r="D404" s="172">
        <f>(Kalkulation_MS2!$K$33)/100*detail_MS2!O12</f>
        <v>0</v>
      </c>
      <c r="E404" s="172">
        <f>(Kalkulation_MS2!$K$33)/100*detail_MS2!AB12</f>
        <v>0</v>
      </c>
      <c r="F404" s="172">
        <f>(Kalkulation_MS2!$K$33)/100*detail_MS2!AO12</f>
        <v>0</v>
      </c>
      <c r="G404" s="172">
        <f>(Kalkulation_MS2!$K$33)/100*detail_MS2!BB12</f>
        <v>0</v>
      </c>
      <c r="H404" s="172">
        <f>(Kalkulation_MS2!$K$33)/100*detail_MS2!BO12</f>
        <v>0</v>
      </c>
      <c r="I404" s="172">
        <f>(Kalkulation_MS2!$K$33)/100*detail_MS2!CB12</f>
        <v>0</v>
      </c>
      <c r="J404" s="206">
        <f t="shared" si="24"/>
        <v>0</v>
      </c>
    </row>
    <row r="405" spans="1:10" outlineLevel="1">
      <c r="A405" s="1">
        <f t="shared" si="35"/>
        <v>0</v>
      </c>
      <c r="C405" s="172">
        <f>(Kalkulation_MS2!$L$33)/100*detail_MS2!B13</f>
        <v>0</v>
      </c>
      <c r="D405" s="172">
        <f>(Kalkulation_MS2!$L$33)/100*detail_MS2!O13</f>
        <v>0</v>
      </c>
      <c r="E405" s="172">
        <f>(Kalkulation_MS2!$L$33)/100*detail_MS2!AB13</f>
        <v>0</v>
      </c>
      <c r="F405" s="172">
        <f>(Kalkulation_MS2!$L$33)/100*detail_MS2!AO13</f>
        <v>0</v>
      </c>
      <c r="G405" s="172">
        <f>(Kalkulation_MS2!$L$33)/100*detail_MS2!BB13</f>
        <v>0</v>
      </c>
      <c r="H405" s="172">
        <f>(Kalkulation_MS2!$L$33)/100*detail_MS2!BO13</f>
        <v>0</v>
      </c>
      <c r="I405" s="172">
        <f>(Kalkulation_MS2!$L$33)/100*detail_MS2!CB13</f>
        <v>0</v>
      </c>
      <c r="J405" s="206">
        <f t="shared" si="24"/>
        <v>0</v>
      </c>
    </row>
    <row r="406" spans="1:10" outlineLevel="1">
      <c r="A406" s="1">
        <f t="shared" si="35"/>
        <v>0</v>
      </c>
      <c r="C406" s="172">
        <f>(Kalkulation_MS2!$M$33)/100*detail_MS2!B14</f>
        <v>0</v>
      </c>
      <c r="D406" s="172">
        <f>(Kalkulation_MS2!$M$33)/100*detail_MS2!O14</f>
        <v>0</v>
      </c>
      <c r="E406" s="172">
        <f>(Kalkulation_MS2!$M$33)/100*detail_MS2!AB14</f>
        <v>0</v>
      </c>
      <c r="F406" s="172">
        <f>(Kalkulation_MS2!$M$33)/100*detail_MS2!AO14</f>
        <v>0</v>
      </c>
      <c r="G406" s="172">
        <f>(Kalkulation_MS2!$M$33)/100*detail_MS2!BB14</f>
        <v>0</v>
      </c>
      <c r="H406" s="172">
        <f>(Kalkulation_MS2!$M$33)/100*detail_MS2!BO14</f>
        <v>0</v>
      </c>
      <c r="I406" s="172">
        <f>(Kalkulation_MS2!$M$33)/100*detail_MS2!CB14</f>
        <v>0</v>
      </c>
      <c r="J406" s="206">
        <f t="shared" si="24"/>
        <v>0</v>
      </c>
    </row>
    <row r="407" spans="1:10" outlineLevel="1">
      <c r="A407" s="1">
        <f t="shared" si="35"/>
        <v>0</v>
      </c>
      <c r="C407" s="172">
        <f>(Kalkulation_MS2!$N$33)/100*detail_MS2!B15</f>
        <v>0</v>
      </c>
      <c r="D407" s="172">
        <f>(Kalkulation_MS2!$N$33)/100*detail_MS2!O15</f>
        <v>0</v>
      </c>
      <c r="E407" s="172">
        <f>(Kalkulation_MS2!$N$33)/100*detail_MS2!AB15</f>
        <v>0</v>
      </c>
      <c r="F407" s="172">
        <f>(Kalkulation_MS2!$N$33)/100*detail_MS2!AO15</f>
        <v>0</v>
      </c>
      <c r="G407" s="172">
        <f>(Kalkulation_MS2!$N$33)/100*detail_MS2!BB15</f>
        <v>0</v>
      </c>
      <c r="H407" s="172">
        <f>(Kalkulation_MS2!$N$33)/100*detail_MS2!BO15</f>
        <v>0</v>
      </c>
      <c r="I407" s="172">
        <f>(Kalkulation_MS2!$N$33)/100*detail_MS2!CB15</f>
        <v>0</v>
      </c>
      <c r="J407" s="206">
        <f t="shared" si="24"/>
        <v>0</v>
      </c>
    </row>
    <row r="408" spans="1:10" outlineLevel="1">
      <c r="A408" s="1">
        <f t="shared" si="35"/>
        <v>0</v>
      </c>
      <c r="C408" s="172">
        <f>(Kalkulation_MS2!$O$33)/100*detail_MS2!B16</f>
        <v>0</v>
      </c>
      <c r="D408" s="172">
        <f>(Kalkulation_MS2!$O$33)/100*detail_MS2!O16</f>
        <v>0</v>
      </c>
      <c r="E408" s="172">
        <f>(Kalkulation_MS2!$O$33)/100*detail_MS2!AB16</f>
        <v>0</v>
      </c>
      <c r="F408" s="172">
        <f>(Kalkulation_MS2!$O$33)/100*detail_MS2!AO16</f>
        <v>0</v>
      </c>
      <c r="G408" s="172">
        <f>(Kalkulation_MS2!$O$33)/100*detail_MS2!BB16</f>
        <v>0</v>
      </c>
      <c r="H408" s="172">
        <f>(Kalkulation_MS2!$O$33)/100*detail_MS2!BO16</f>
        <v>0</v>
      </c>
      <c r="I408" s="172">
        <f>(Kalkulation_MS2!$O$33)/100*detail_MS2!CB16</f>
        <v>0</v>
      </c>
      <c r="J408" s="206">
        <f t="shared" si="24"/>
        <v>0</v>
      </c>
    </row>
    <row r="409" spans="1:10" outlineLevel="1">
      <c r="A409" s="1">
        <f t="shared" si="35"/>
        <v>0</v>
      </c>
      <c r="C409" s="172">
        <f>(Kalkulation_MS2!$P$33)/100*detail_MS2!B17</f>
        <v>0</v>
      </c>
      <c r="D409" s="172">
        <f>(Kalkulation_MS2!$P$33)/100*detail_MS2!O17</f>
        <v>0</v>
      </c>
      <c r="E409" s="172">
        <f>(Kalkulation_MS2!$P$33)/100*detail_MS2!AB17</f>
        <v>0</v>
      </c>
      <c r="F409" s="172">
        <f>(Kalkulation_MS2!$P$33)/100*detail_MS2!AO17</f>
        <v>0</v>
      </c>
      <c r="G409" s="172">
        <f>(Kalkulation_MS2!$P$33)/100*detail_MS2!BB17</f>
        <v>0</v>
      </c>
      <c r="H409" s="172">
        <f>(Kalkulation_MS2!$P$33)/100*detail_MS2!BO17</f>
        <v>0</v>
      </c>
      <c r="I409" s="172">
        <f>(Kalkulation_MS2!$P$33)/100*detail_MS2!CB17</f>
        <v>0</v>
      </c>
      <c r="J409" s="206">
        <f t="shared" ref="J409:J438" si="36">SUM(C409:I409)</f>
        <v>0</v>
      </c>
    </row>
    <row r="410" spans="1:10" outlineLevel="1">
      <c r="A410" s="1">
        <f t="shared" si="35"/>
        <v>0</v>
      </c>
      <c r="C410" s="172">
        <f>(Kalkulation_MS2!$Q$33)/100*detail_MS2!B18</f>
        <v>0</v>
      </c>
      <c r="D410" s="172">
        <f>(Kalkulation_MS2!$Q$33)/100*detail_MS2!O18</f>
        <v>0</v>
      </c>
      <c r="E410" s="172">
        <f>(Kalkulation_MS2!$Q$33)/100*detail_MS2!AB18</f>
        <v>0</v>
      </c>
      <c r="F410" s="172">
        <f>(Kalkulation_MS2!$Q$33)/100*detail_MS2!AO18</f>
        <v>0</v>
      </c>
      <c r="G410" s="172">
        <f>(Kalkulation_MS2!$Q$33)/100*detail_MS2!BB18</f>
        <v>0</v>
      </c>
      <c r="H410" s="172">
        <f>(Kalkulation_MS2!$Q$33)/100*detail_MS2!BO18</f>
        <v>0</v>
      </c>
      <c r="I410" s="172">
        <f>(Kalkulation_MS2!$Q$33)/100*detail_MS2!CB18</f>
        <v>0</v>
      </c>
      <c r="J410" s="206">
        <f t="shared" si="36"/>
        <v>0</v>
      </c>
    </row>
    <row r="411" spans="1:10" outlineLevel="1">
      <c r="A411" s="1">
        <f t="shared" si="35"/>
        <v>0</v>
      </c>
      <c r="C411" s="172">
        <f>(Kalkulation_MS2!$R$33)/100*detail_MS2!B19</f>
        <v>0</v>
      </c>
      <c r="D411" s="172">
        <f>(Kalkulation_MS2!$R$33)/100*detail_MS2!O19</f>
        <v>0</v>
      </c>
      <c r="E411" s="172">
        <f>(Kalkulation_MS2!$R$33)/100*detail_MS2!AB19</f>
        <v>0</v>
      </c>
      <c r="F411" s="172">
        <f>(Kalkulation_MS2!$R$33)/100*detail_MS2!AO19</f>
        <v>0</v>
      </c>
      <c r="G411" s="172">
        <f>(Kalkulation_MS2!$R$33)/100*detail_MS2!BB19</f>
        <v>0</v>
      </c>
      <c r="H411" s="172">
        <f>(Kalkulation_MS2!$R$33)/100*detail_MS2!BO19</f>
        <v>0</v>
      </c>
      <c r="I411" s="172">
        <f>(Kalkulation_MS2!$R$33)/100*detail_MS2!CB19</f>
        <v>0</v>
      </c>
      <c r="J411" s="206">
        <f t="shared" si="36"/>
        <v>0</v>
      </c>
    </row>
    <row r="412" spans="1:10" outlineLevel="1">
      <c r="A412" s="1">
        <f t="shared" si="35"/>
        <v>0</v>
      </c>
      <c r="C412" s="172">
        <f>(Kalkulation_MS2!$S$33)/100*detail_MS2!$B20</f>
        <v>0</v>
      </c>
      <c r="D412" s="172">
        <f>(Kalkulation_MS2!$S$33)/100*detail_MS2!$O20</f>
        <v>0</v>
      </c>
      <c r="E412" s="172">
        <f>(Kalkulation_MS2!$S$33)/100*detail_MS2!$AB20</f>
        <v>0</v>
      </c>
      <c r="F412" s="172">
        <f>(Kalkulation_MS2!$S$33)/100*detail_MS2!$AO20</f>
        <v>0</v>
      </c>
      <c r="G412" s="172">
        <f>(Kalkulation_MS2!$S$33)/100*detail_MS2!$BB20</f>
        <v>0</v>
      </c>
      <c r="H412" s="172">
        <f>(Kalkulation_MS2!$S$33)/100*detail_MS2!$BO20</f>
        <v>0</v>
      </c>
      <c r="I412" s="172">
        <f>(Kalkulation_MS2!$S$33)/100*detail_MS2!$CB20</f>
        <v>0</v>
      </c>
      <c r="J412" s="206">
        <f t="shared" si="36"/>
        <v>0</v>
      </c>
    </row>
    <row r="413" spans="1:10" outlineLevel="1">
      <c r="A413" s="1">
        <f t="shared" si="35"/>
        <v>0</v>
      </c>
      <c r="C413" s="172">
        <f>(Kalkulation_MS2!$T$33)/100*detail_MS2!$B21</f>
        <v>0</v>
      </c>
      <c r="D413" s="172">
        <f>(Kalkulation_MS2!$T$33)/100*detail_MS2!$O21</f>
        <v>0</v>
      </c>
      <c r="E413" s="172">
        <f>(Kalkulation_MS2!$T$33)/100*detail_MS2!$AB21</f>
        <v>0</v>
      </c>
      <c r="F413" s="172">
        <f>(Kalkulation_MS2!$T$33)/100*detail_MS2!$AO21</f>
        <v>0</v>
      </c>
      <c r="G413" s="172">
        <f>(Kalkulation_MS2!$T$33)/100*detail_MS2!$BB21</f>
        <v>0</v>
      </c>
      <c r="H413" s="172">
        <f>(Kalkulation_MS2!$T$33)/100*detail_MS2!$BO21</f>
        <v>0</v>
      </c>
      <c r="I413" s="172">
        <f>(Kalkulation_MS2!$T$33)/100*detail_MS2!$CB21</f>
        <v>0</v>
      </c>
      <c r="J413" s="206">
        <f t="shared" si="36"/>
        <v>0</v>
      </c>
    </row>
    <row r="414" spans="1:10" outlineLevel="1">
      <c r="A414" s="1">
        <f t="shared" si="35"/>
        <v>0</v>
      </c>
      <c r="C414" s="172">
        <f>(Kalkulation_MS2!$U$33)/100*detail_MS2!$B22</f>
        <v>0</v>
      </c>
      <c r="D414" s="172">
        <f>(Kalkulation_MS2!$U$33)/100*detail_MS2!$O22</f>
        <v>0</v>
      </c>
      <c r="E414" s="172">
        <f>(Kalkulation_MS2!$U$33)/100*detail_MS2!$AB22</f>
        <v>0</v>
      </c>
      <c r="F414" s="172">
        <f>(Kalkulation_MS2!$U$33)/100*detail_MS2!$AO22</f>
        <v>0</v>
      </c>
      <c r="G414" s="172">
        <f>(Kalkulation_MS2!$U$33)/100*detail_MS2!$BB22</f>
        <v>0</v>
      </c>
      <c r="H414" s="172">
        <f>(Kalkulation_MS2!$U$33)/100*detail_MS2!$BO22</f>
        <v>0</v>
      </c>
      <c r="I414" s="172">
        <f>(Kalkulation_MS2!$U$33)/100*detail_MS2!$CB22</f>
        <v>0</v>
      </c>
      <c r="J414" s="206">
        <f t="shared" si="36"/>
        <v>0</v>
      </c>
    </row>
    <row r="415" spans="1:10" outlineLevel="1">
      <c r="A415" s="1">
        <f t="shared" si="35"/>
        <v>0</v>
      </c>
      <c r="C415" s="172">
        <f>(Kalkulation_MS2!$V$33)/100*detail_MS2!$B23</f>
        <v>0</v>
      </c>
      <c r="D415" s="172">
        <f>(Kalkulation_MS2!$V$33)/100*detail_MS2!$O23</f>
        <v>0</v>
      </c>
      <c r="E415" s="172">
        <f>(Kalkulation_MS2!$V$33)/100*detail_MS2!$AB23</f>
        <v>0</v>
      </c>
      <c r="F415" s="172">
        <f>(Kalkulation_MS2!$V$33)/100*detail_MS2!$AO23</f>
        <v>0</v>
      </c>
      <c r="G415" s="172">
        <f>(Kalkulation_MS2!$V$33)/100*detail_MS2!$BB23</f>
        <v>0</v>
      </c>
      <c r="H415" s="172">
        <f>(Kalkulation_MS2!$V$33)/100*detail_MS2!$BO23</f>
        <v>0</v>
      </c>
      <c r="I415" s="172">
        <f>(Kalkulation_MS2!$V$33)/100*detail_MS2!$CB23</f>
        <v>0</v>
      </c>
      <c r="J415" s="206">
        <f t="shared" si="36"/>
        <v>0</v>
      </c>
    </row>
    <row r="416" spans="1:10" outlineLevel="1">
      <c r="A416" s="1">
        <f t="shared" si="35"/>
        <v>0</v>
      </c>
      <c r="C416" s="172">
        <f>(Kalkulation_MS2!$W$33)/100*detail_MS2!$B24</f>
        <v>0</v>
      </c>
      <c r="D416" s="172">
        <f>(Kalkulation_MS2!$W$33)/100*detail_MS2!$O24</f>
        <v>0</v>
      </c>
      <c r="E416" s="172">
        <f>(Kalkulation_MS2!$W$33)/100*detail_MS2!$AB24</f>
        <v>0</v>
      </c>
      <c r="F416" s="172">
        <f>(Kalkulation_MS2!$W$33)/100*detail_MS2!$AO24</f>
        <v>0</v>
      </c>
      <c r="G416" s="172">
        <f>(Kalkulation_MS2!$W$33)/100*detail_MS2!$BB24</f>
        <v>0</v>
      </c>
      <c r="H416" s="172">
        <f>(Kalkulation_MS2!$W$33)/100*detail_MS2!$BO24</f>
        <v>0</v>
      </c>
      <c r="I416" s="172">
        <f>(Kalkulation_MS2!$W$33)/100*detail_MS2!$CB24</f>
        <v>0</v>
      </c>
      <c r="J416" s="206">
        <f t="shared" si="36"/>
        <v>0</v>
      </c>
    </row>
    <row r="417" spans="1:10" outlineLevel="1">
      <c r="A417" s="1">
        <f t="shared" si="35"/>
        <v>0</v>
      </c>
      <c r="C417" s="172">
        <f>(Kalkulation_MS2!$X$33)/100*detail_MS2!$B25</f>
        <v>0</v>
      </c>
      <c r="D417" s="172">
        <f>(Kalkulation_MS2!$X$33)/100*detail_MS2!$O25</f>
        <v>0</v>
      </c>
      <c r="E417" s="172">
        <f>(Kalkulation_MS2!$X$33)/100*detail_MS2!$AB25</f>
        <v>0</v>
      </c>
      <c r="F417" s="172">
        <f>(Kalkulation_MS2!$X$33)/100*detail_MS2!$AO25</f>
        <v>0</v>
      </c>
      <c r="G417" s="172">
        <f>(Kalkulation_MS2!$X$33)/100*detail_MS2!$BB25</f>
        <v>0</v>
      </c>
      <c r="H417" s="172">
        <f>(Kalkulation_MS2!$X$33)/100*detail_MS2!$BO25</f>
        <v>0</v>
      </c>
      <c r="I417" s="172">
        <f>(Kalkulation_MS2!$X$33)/100*detail_MS2!$CB25</f>
        <v>0</v>
      </c>
      <c r="J417" s="206">
        <f t="shared" si="36"/>
        <v>0</v>
      </c>
    </row>
    <row r="418" spans="1:10" outlineLevel="1">
      <c r="A418" s="1">
        <f t="shared" si="35"/>
        <v>0</v>
      </c>
      <c r="C418" s="172">
        <f>(Kalkulation_MS2!$Y$33)/100*detail_MS2!$B26</f>
        <v>0</v>
      </c>
      <c r="D418" s="172">
        <f>(Kalkulation_MS2!$Y$33)/100*detail_MS2!$O26</f>
        <v>0</v>
      </c>
      <c r="E418" s="172">
        <f>(Kalkulation_MS2!$Y$33)/100*detail_MS2!$AB26</f>
        <v>0</v>
      </c>
      <c r="F418" s="172">
        <f>(Kalkulation_MS2!$Y$33)/100*detail_MS2!$AO26</f>
        <v>0</v>
      </c>
      <c r="G418" s="172">
        <f>(Kalkulation_MS2!$Y$33)/100*detail_MS2!$BB26</f>
        <v>0</v>
      </c>
      <c r="H418" s="172">
        <f>(Kalkulation_MS2!$Y$33)/100*detail_MS2!$BO26</f>
        <v>0</v>
      </c>
      <c r="I418" s="172">
        <f>(Kalkulation_MS2!$Y$33)/100*detail_MS2!$CB26</f>
        <v>0</v>
      </c>
      <c r="J418" s="206">
        <f t="shared" si="36"/>
        <v>0</v>
      </c>
    </row>
    <row r="419" spans="1:10" outlineLevel="1">
      <c r="A419" s="1">
        <f t="shared" si="35"/>
        <v>0</v>
      </c>
      <c r="C419" s="172">
        <f>(Kalkulation_MS2!$Z$33)/100*detail_MS2!$B27</f>
        <v>0</v>
      </c>
      <c r="D419" s="172">
        <f>(Kalkulation_MS2!$Z$33)/100*detail_MS2!$O27</f>
        <v>0</v>
      </c>
      <c r="E419" s="172">
        <f>(Kalkulation_MS2!$Z$33)/100*detail_MS2!$AB27</f>
        <v>0</v>
      </c>
      <c r="F419" s="172">
        <f>(Kalkulation_MS2!$Z$33)/100*detail_MS2!$AO27</f>
        <v>0</v>
      </c>
      <c r="G419" s="172">
        <f>(Kalkulation_MS2!$Z$33)/100*detail_MS2!$BB27</f>
        <v>0</v>
      </c>
      <c r="H419" s="172">
        <f>(Kalkulation_MS2!$Z$33)/100*detail_MS2!$BO27</f>
        <v>0</v>
      </c>
      <c r="I419" s="172">
        <f>(Kalkulation_MS2!$Z$33)/100*detail_MS2!$CB27</f>
        <v>0</v>
      </c>
      <c r="J419" s="206">
        <f t="shared" si="36"/>
        <v>0</v>
      </c>
    </row>
    <row r="420" spans="1:10" outlineLevel="1">
      <c r="A420" s="1">
        <f t="shared" si="35"/>
        <v>0</v>
      </c>
      <c r="C420" s="172">
        <f>(Kalkulation_MS2!$AA$33)/100*detail_MS2!$B28</f>
        <v>0</v>
      </c>
      <c r="D420" s="172">
        <f>(Kalkulation_MS2!$AA$33)/100*detail_MS2!$O28</f>
        <v>0</v>
      </c>
      <c r="E420" s="172">
        <f>(Kalkulation_MS2!$AA$33)/100*detail_MS2!$AB28</f>
        <v>0</v>
      </c>
      <c r="F420" s="172">
        <f>(Kalkulation_MS2!$AA$33)/100*detail_MS2!$AO28</f>
        <v>0</v>
      </c>
      <c r="G420" s="172">
        <f>(Kalkulation_MS2!$AA$33)/100*detail_MS2!$BB28</f>
        <v>0</v>
      </c>
      <c r="H420" s="172">
        <f>(Kalkulation_MS2!$AA$33)/100*detail_MS2!$BO28</f>
        <v>0</v>
      </c>
      <c r="I420" s="172">
        <f>(Kalkulation_MS2!$AA$33)/100*detail_MS2!$CB28</f>
        <v>0</v>
      </c>
      <c r="J420" s="206">
        <f t="shared" si="36"/>
        <v>0</v>
      </c>
    </row>
    <row r="421" spans="1:10" outlineLevel="1">
      <c r="A421" s="1">
        <f t="shared" si="35"/>
        <v>0</v>
      </c>
      <c r="C421" s="172">
        <f>(Kalkulation_MS2!$AB$33)/100*detail_MS2!$B29</f>
        <v>0</v>
      </c>
      <c r="D421" s="172">
        <f>(Kalkulation_MS2!$AB$33)/100*detail_MS2!$O29</f>
        <v>0</v>
      </c>
      <c r="E421" s="172">
        <f>(Kalkulation_MS2!$AB$33)/100*detail_MS2!$AB29</f>
        <v>0</v>
      </c>
      <c r="F421" s="172">
        <f>(Kalkulation_MS2!$AB$33)/100*detail_MS2!$AO29</f>
        <v>0</v>
      </c>
      <c r="G421" s="172">
        <f>(Kalkulation_MS2!$AB$33)/100*detail_MS2!$BB29</f>
        <v>0</v>
      </c>
      <c r="H421" s="172">
        <f>(Kalkulation_MS2!$AB$33)/100*detail_MS2!$BO29</f>
        <v>0</v>
      </c>
      <c r="I421" s="172">
        <f>(Kalkulation_MS2!$AB$33)/100*detail_MS2!$CB29</f>
        <v>0</v>
      </c>
      <c r="J421" s="206">
        <f t="shared" si="36"/>
        <v>0</v>
      </c>
    </row>
    <row r="422" spans="1:10" outlineLevel="1">
      <c r="A422" s="1">
        <f t="shared" si="35"/>
        <v>0</v>
      </c>
      <c r="C422" s="172">
        <f>(Kalkulation_MS2!$AC$33)/100*detail_MS2!$B30</f>
        <v>0</v>
      </c>
      <c r="D422" s="172">
        <f>(Kalkulation_MS2!$AC$33)/100*detail_MS2!$O30</f>
        <v>0</v>
      </c>
      <c r="E422" s="172">
        <f>(Kalkulation_MS2!$AC$33)/100*detail_MS2!$AB30</f>
        <v>0</v>
      </c>
      <c r="F422" s="172">
        <f>(Kalkulation_MS2!$AC$33)/100*detail_MS2!$AO30</f>
        <v>0</v>
      </c>
      <c r="G422" s="172">
        <f>(Kalkulation_MS2!$AC$33)/100*detail_MS2!$BB30</f>
        <v>0</v>
      </c>
      <c r="H422" s="172">
        <f>(Kalkulation_MS2!$AC$33)/100*detail_MS2!$BO30</f>
        <v>0</v>
      </c>
      <c r="I422" s="172">
        <f>(Kalkulation_MS2!$AC$33)/100*detail_MS2!$CB30</f>
        <v>0</v>
      </c>
      <c r="J422" s="206">
        <f t="shared" si="36"/>
        <v>0</v>
      </c>
    </row>
    <row r="423" spans="1:10" outlineLevel="1">
      <c r="A423" s="1">
        <f t="shared" si="35"/>
        <v>0</v>
      </c>
      <c r="C423" s="172">
        <f>(Kalkulation_MS2!$AD$33)/100*detail_MS2!$B31</f>
        <v>0</v>
      </c>
      <c r="D423" s="172">
        <f>(Kalkulation_MS2!$AD$33)/100*detail_MS2!$O31</f>
        <v>0</v>
      </c>
      <c r="E423" s="172">
        <f>(Kalkulation_MS2!$AD$33)/100*detail_MS2!$AB31</f>
        <v>0</v>
      </c>
      <c r="F423" s="172">
        <f>(Kalkulation_MS2!$AD$33)/100*detail_MS2!$AO31</f>
        <v>0</v>
      </c>
      <c r="G423" s="172">
        <f>(Kalkulation_MS2!$AD$33)/100*detail_MS2!$BB31</f>
        <v>0</v>
      </c>
      <c r="H423" s="172">
        <f>(Kalkulation_MS2!$AD$33)/100*detail_MS2!$BO31</f>
        <v>0</v>
      </c>
      <c r="I423" s="172">
        <f>(Kalkulation_MS2!$AD$33)/100*detail_MS2!$CB31</f>
        <v>0</v>
      </c>
      <c r="J423" s="206">
        <f t="shared" si="36"/>
        <v>0</v>
      </c>
    </row>
    <row r="424" spans="1:10" outlineLevel="1">
      <c r="A424" s="1">
        <f t="shared" si="35"/>
        <v>0</v>
      </c>
      <c r="C424" s="172">
        <f>(Kalkulation_MS2!$AE$33)/100*detail_MS2!$B32</f>
        <v>0</v>
      </c>
      <c r="D424" s="172">
        <f>(Kalkulation_MS2!$AE$33)/100*detail_MS2!$O32</f>
        <v>0</v>
      </c>
      <c r="E424" s="172">
        <f>(Kalkulation_MS2!$AE$33)/100*detail_MS2!$AB32</f>
        <v>0</v>
      </c>
      <c r="F424" s="172">
        <f>(Kalkulation_MS2!$AE$33)/100*detail_MS2!$AO32</f>
        <v>0</v>
      </c>
      <c r="G424" s="172">
        <f>(Kalkulation_MS2!$AE$33)/100*detail_MS2!$BB32</f>
        <v>0</v>
      </c>
      <c r="H424" s="172">
        <f>(Kalkulation_MS2!$AE$33)/100*detail_MS2!$BO32</f>
        <v>0</v>
      </c>
      <c r="I424" s="172">
        <f>(Kalkulation_MS2!$AE$33)/100*detail_MS2!$CB32</f>
        <v>0</v>
      </c>
      <c r="J424" s="206">
        <f t="shared" si="36"/>
        <v>0</v>
      </c>
    </row>
    <row r="425" spans="1:10" outlineLevel="1">
      <c r="A425" s="1">
        <f t="shared" si="35"/>
        <v>0</v>
      </c>
      <c r="C425" s="172">
        <f>(Kalkulation_MS2!$AF$33)/100*detail_MS2!$B33</f>
        <v>0</v>
      </c>
      <c r="D425" s="172">
        <f>(Kalkulation_MS2!$AF$33)/100*detail_MS2!$O33</f>
        <v>0</v>
      </c>
      <c r="E425" s="172">
        <f>(Kalkulation_MS2!$AF$33)/100*detail_MS2!$AB33</f>
        <v>0</v>
      </c>
      <c r="F425" s="172">
        <f>(Kalkulation_MS2!$AF$33)/100*detail_MS2!$AO33</f>
        <v>0</v>
      </c>
      <c r="G425" s="172">
        <f>(Kalkulation_MS2!$AF$33)/100*detail_MS2!$BB33</f>
        <v>0</v>
      </c>
      <c r="H425" s="172">
        <f>(Kalkulation_MS2!$AF$33)/100*detail_MS2!$BO33</f>
        <v>0</v>
      </c>
      <c r="I425" s="172">
        <f>(Kalkulation_MS2!$AF$33)/100*detail_MS2!$CB33</f>
        <v>0</v>
      </c>
      <c r="J425" s="206">
        <f t="shared" si="36"/>
        <v>0</v>
      </c>
    </row>
    <row r="426" spans="1:10" outlineLevel="1">
      <c r="A426" s="1">
        <f t="shared" si="35"/>
        <v>0</v>
      </c>
      <c r="C426" s="172">
        <f>(Kalkulation_MS2!$AG$33)/100*detail_MS2!$B34</f>
        <v>0</v>
      </c>
      <c r="D426" s="172">
        <f>(Kalkulation_MS2!$AG$33)/100*detail_MS2!$O34</f>
        <v>0</v>
      </c>
      <c r="E426" s="172">
        <f>(Kalkulation_MS2!$AG$33)/100*detail_MS2!$AB34</f>
        <v>0</v>
      </c>
      <c r="F426" s="172">
        <f>(Kalkulation_MS2!$AG$33)/100*detail_MS2!$AO34</f>
        <v>0</v>
      </c>
      <c r="G426" s="172">
        <f>(Kalkulation_MS2!$AG$33)/100*detail_MS2!$BB34</f>
        <v>0</v>
      </c>
      <c r="H426" s="172">
        <f>(Kalkulation_MS2!$AG$33)/100*detail_MS2!$BO34</f>
        <v>0</v>
      </c>
      <c r="I426" s="172">
        <f>(Kalkulation_MS2!$AG$33)/100*detail_MS2!$CB34</f>
        <v>0</v>
      </c>
      <c r="J426" s="206">
        <f t="shared" si="36"/>
        <v>0</v>
      </c>
    </row>
    <row r="427" spans="1:10" outlineLevel="1">
      <c r="A427" s="1">
        <f t="shared" si="35"/>
        <v>0</v>
      </c>
      <c r="C427" s="172">
        <f>(Kalkulation_MS2!$AH$33)/100*detail_MS2!$B35</f>
        <v>0</v>
      </c>
      <c r="D427" s="172">
        <f>(Kalkulation_MS2!$AH$33)/100*detail_MS2!$O35</f>
        <v>0</v>
      </c>
      <c r="E427" s="172">
        <f>(Kalkulation_MS2!$AH$33)/100*detail_MS2!$AB35</f>
        <v>0</v>
      </c>
      <c r="F427" s="172">
        <f>(Kalkulation_MS2!$AH$33)/100*detail_MS2!$AO35</f>
        <v>0</v>
      </c>
      <c r="G427" s="172">
        <f>(Kalkulation_MS2!$AH$33)/100*detail_MS2!$BB35</f>
        <v>0</v>
      </c>
      <c r="H427" s="172">
        <f>(Kalkulation_MS2!$AH$33)/100*detail_MS2!$BO35</f>
        <v>0</v>
      </c>
      <c r="I427" s="172">
        <f>(Kalkulation_MS2!$AH$33)/100*detail_MS2!$CB35</f>
        <v>0</v>
      </c>
      <c r="J427" s="206">
        <f t="shared" si="36"/>
        <v>0</v>
      </c>
    </row>
    <row r="428" spans="1:10" outlineLevel="1">
      <c r="A428" s="1">
        <f t="shared" si="35"/>
        <v>0</v>
      </c>
      <c r="C428" s="172">
        <f>(Kalkulation_MS2!$AI$33)/100*detail_MS2!$B36</f>
        <v>0</v>
      </c>
      <c r="D428" s="172">
        <f>(Kalkulation_MS2!$AI$33)/100*detail_MS2!$O36</f>
        <v>0</v>
      </c>
      <c r="E428" s="172">
        <f>(Kalkulation_MS2!$AI$33)/100*detail_MS2!$AB36</f>
        <v>0</v>
      </c>
      <c r="F428" s="172">
        <f>(Kalkulation_MS2!$AI$33)/100*detail_MS2!$AO36</f>
        <v>0</v>
      </c>
      <c r="G428" s="172">
        <f>(Kalkulation_MS2!$AI$33)/100*detail_MS2!$BB36</f>
        <v>0</v>
      </c>
      <c r="H428" s="172">
        <f>(Kalkulation_MS2!$AI$33)/100*detail_MS2!$BO36</f>
        <v>0</v>
      </c>
      <c r="I428" s="172">
        <f>(Kalkulation_MS2!$AI$33)/100*detail_MS2!$CB36</f>
        <v>0</v>
      </c>
      <c r="J428" s="206">
        <f t="shared" si="36"/>
        <v>0</v>
      </c>
    </row>
    <row r="429" spans="1:10" outlineLevel="1">
      <c r="A429" s="1">
        <f t="shared" si="35"/>
        <v>0</v>
      </c>
      <c r="C429" s="172">
        <f>(Kalkulation_MS2!$AJ$33)/100*detail_MS2!$B37</f>
        <v>0</v>
      </c>
      <c r="D429" s="172">
        <f>(Kalkulation_MS2!$AJ$33)/100*detail_MS2!$O37</f>
        <v>0</v>
      </c>
      <c r="E429" s="172">
        <f>(Kalkulation_MS2!$AJ$33)/100*detail_MS2!$AB37</f>
        <v>0</v>
      </c>
      <c r="F429" s="172">
        <f>(Kalkulation_MS2!$AJ$33)/100*detail_MS2!$AO37</f>
        <v>0</v>
      </c>
      <c r="G429" s="172">
        <f>(Kalkulation_MS2!$AJ$33)/100*detail_MS2!$BB37</f>
        <v>0</v>
      </c>
      <c r="H429" s="172">
        <f>(Kalkulation_MS2!$AJ$33)/100*detail_MS2!$BO37</f>
        <v>0</v>
      </c>
      <c r="I429" s="172">
        <f>(Kalkulation_MS2!$AJ$33)/100*detail_MS2!$CB37</f>
        <v>0</v>
      </c>
      <c r="J429" s="206">
        <f t="shared" si="36"/>
        <v>0</v>
      </c>
    </row>
    <row r="430" spans="1:10" outlineLevel="1">
      <c r="A430" s="1">
        <f t="shared" si="35"/>
        <v>0</v>
      </c>
      <c r="C430" s="172">
        <f>(Kalkulation_MS2!$AK$33)/100*detail_MS2!$B38</f>
        <v>0</v>
      </c>
      <c r="D430" s="172">
        <f>(Kalkulation_MS2!$AK$33)/100*detail_MS2!$O38</f>
        <v>0</v>
      </c>
      <c r="E430" s="172">
        <f>(Kalkulation_MS2!$AK$33)/100*detail_MS2!$AB38</f>
        <v>0</v>
      </c>
      <c r="F430" s="172">
        <f>(Kalkulation_MS2!$AK$33)/100*detail_MS2!$AO38</f>
        <v>0</v>
      </c>
      <c r="G430" s="172">
        <f>(Kalkulation_MS2!$AK$33)/100*detail_MS2!$BB38</f>
        <v>0</v>
      </c>
      <c r="H430" s="172">
        <f>(Kalkulation_MS2!$AK$33)/100*detail_MS2!$BO38</f>
        <v>0</v>
      </c>
      <c r="I430" s="172">
        <f>(Kalkulation_MS2!$AK$33)/100*detail_MS2!$CB38</f>
        <v>0</v>
      </c>
      <c r="J430" s="206">
        <f t="shared" si="36"/>
        <v>0</v>
      </c>
    </row>
    <row r="431" spans="1:10" outlineLevel="1">
      <c r="A431" s="1">
        <f t="shared" si="35"/>
        <v>0</v>
      </c>
      <c r="C431" s="172">
        <f>(Kalkulation_MS2!$AL$33)/100*detail_MS2!$B39</f>
        <v>0</v>
      </c>
      <c r="D431" s="172">
        <f>(Kalkulation_MS2!$AL$33)/100*detail_MS2!$O39</f>
        <v>0</v>
      </c>
      <c r="E431" s="172">
        <f>(Kalkulation_MS2!$AL$33)/100*detail_MS2!$AB39</f>
        <v>0</v>
      </c>
      <c r="F431" s="172">
        <f>(Kalkulation_MS2!$AL$33)/100*detail_MS2!$AO39</f>
        <v>0</v>
      </c>
      <c r="G431" s="172">
        <f>(Kalkulation_MS2!$AL$33)/100*detail_MS2!$BB39</f>
        <v>0</v>
      </c>
      <c r="H431" s="172">
        <f>(Kalkulation_MS2!$AL$33)/100*detail_MS2!$BO39</f>
        <v>0</v>
      </c>
      <c r="I431" s="172">
        <f>(Kalkulation_MS2!$AL$33)/100*detail_MS2!$CB39</f>
        <v>0</v>
      </c>
      <c r="J431" s="206">
        <f t="shared" si="36"/>
        <v>0</v>
      </c>
    </row>
    <row r="432" spans="1:10" outlineLevel="1">
      <c r="A432" s="1">
        <f t="shared" si="35"/>
        <v>0</v>
      </c>
      <c r="C432" s="172">
        <f>(Kalkulation_MS2!$AM$33)/100*detail_MS2!$B40</f>
        <v>0</v>
      </c>
      <c r="D432" s="172">
        <f>(Kalkulation_MS2!$AM$33)/100*detail_MS2!$O40</f>
        <v>0</v>
      </c>
      <c r="E432" s="172">
        <f>(Kalkulation_MS2!$AM$33)/100*detail_MS2!$AB40</f>
        <v>0</v>
      </c>
      <c r="F432" s="172">
        <f>(Kalkulation_MS2!$AM$33)/100*detail_MS2!$AO40</f>
        <v>0</v>
      </c>
      <c r="G432" s="172">
        <f>(Kalkulation_MS2!$AM$33)/100*detail_MS2!$BB40</f>
        <v>0</v>
      </c>
      <c r="H432" s="172">
        <f>(Kalkulation_MS2!$AM$33)/100*detail_MS2!$BO40</f>
        <v>0</v>
      </c>
      <c r="I432" s="172">
        <f>(Kalkulation_MS2!$AM$33)/100*detail_MS2!$CB40</f>
        <v>0</v>
      </c>
      <c r="J432" s="206">
        <f t="shared" si="36"/>
        <v>0</v>
      </c>
    </row>
    <row r="433" spans="1:11" outlineLevel="1">
      <c r="A433" s="1">
        <f t="shared" si="35"/>
        <v>0</v>
      </c>
      <c r="C433" s="172">
        <f>(Kalkulation_MS2!$AN$33)/100*detail_MS2!$B41</f>
        <v>0</v>
      </c>
      <c r="D433" s="172">
        <f>(Kalkulation_MS2!$AN$33)/100*detail_MS2!$O41</f>
        <v>0</v>
      </c>
      <c r="E433" s="172">
        <f>(Kalkulation_MS2!$AN$33)/100*detail_MS2!$AB41</f>
        <v>0</v>
      </c>
      <c r="F433" s="172">
        <f>(Kalkulation_MS2!$AN$33)/100*detail_MS2!$AO41</f>
        <v>0</v>
      </c>
      <c r="G433" s="172">
        <f>(Kalkulation_MS2!$AN$33)/100*detail_MS2!$BB41</f>
        <v>0</v>
      </c>
      <c r="H433" s="172">
        <f>(Kalkulation_MS2!$AN$33)/100*detail_MS2!$BO41</f>
        <v>0</v>
      </c>
      <c r="I433" s="172">
        <f>(Kalkulation_MS2!$AN$33)/100*detail_MS2!$CB41</f>
        <v>0</v>
      </c>
      <c r="J433" s="206">
        <f t="shared" si="36"/>
        <v>0</v>
      </c>
    </row>
    <row r="434" spans="1:11" outlineLevel="1">
      <c r="A434" s="1">
        <f t="shared" si="35"/>
        <v>0</v>
      </c>
      <c r="C434" s="172">
        <f>(Kalkulation_MS2!$AO$33)/100*detail_MS2!$B42</f>
        <v>0</v>
      </c>
      <c r="D434" s="172">
        <f>(Kalkulation_MS2!$AO$33)/100*detail_MS2!$O42</f>
        <v>0</v>
      </c>
      <c r="E434" s="172">
        <f>(Kalkulation_MS2!$AO$33)/100*detail_MS2!$AB42</f>
        <v>0</v>
      </c>
      <c r="F434" s="172">
        <f>(Kalkulation_MS2!$AO$33)/100*detail_MS2!$AO42</f>
        <v>0</v>
      </c>
      <c r="G434" s="172">
        <f>(Kalkulation_MS2!$AO$33)/100*detail_MS2!$BB42</f>
        <v>0</v>
      </c>
      <c r="H434" s="172">
        <f>(Kalkulation_MS2!$AO$33)/100*detail_MS2!$BO42</f>
        <v>0</v>
      </c>
      <c r="I434" s="172">
        <f>(Kalkulation_MS2!$AO$33)/100*detail_MS2!$CB42</f>
        <v>0</v>
      </c>
      <c r="J434" s="206">
        <f t="shared" si="36"/>
        <v>0</v>
      </c>
    </row>
    <row r="435" spans="1:11" outlineLevel="1">
      <c r="A435" s="1">
        <f t="shared" si="35"/>
        <v>0</v>
      </c>
      <c r="C435" s="172">
        <f>(Kalkulation_MS2!$AP$33)/100*detail_MS2!$B43</f>
        <v>0</v>
      </c>
      <c r="D435" s="172">
        <f>(Kalkulation_MS2!$AP$33)/100*detail_MS2!$O43</f>
        <v>0</v>
      </c>
      <c r="E435" s="172">
        <f>(Kalkulation_MS2!$AP$33)/100*detail_MS2!$AB43</f>
        <v>0</v>
      </c>
      <c r="F435" s="172">
        <f>(Kalkulation_MS2!$AP$33)/100*detail_MS2!$AO43</f>
        <v>0</v>
      </c>
      <c r="G435" s="172">
        <f>(Kalkulation_MS2!$AP$33)/100*detail_MS2!$BB43</f>
        <v>0</v>
      </c>
      <c r="H435" s="172">
        <f>(Kalkulation_MS2!$AP$33)/100*detail_MS2!$BO43</f>
        <v>0</v>
      </c>
      <c r="I435" s="172">
        <f>(Kalkulation_MS2!$AP$33)/100*detail_MS2!$CB43</f>
        <v>0</v>
      </c>
      <c r="J435" s="206">
        <f t="shared" si="36"/>
        <v>0</v>
      </c>
    </row>
    <row r="436" spans="1:11" outlineLevel="1">
      <c r="A436" s="1">
        <f t="shared" si="35"/>
        <v>0</v>
      </c>
      <c r="C436" s="172">
        <f>(Kalkulation_MS2!$AQ$33)/100*detail_MS2!$B44</f>
        <v>0</v>
      </c>
      <c r="D436" s="172">
        <f>(Kalkulation_MS2!$AQ$33)/100*detail_MS2!$O44</f>
        <v>0</v>
      </c>
      <c r="E436" s="172">
        <f>(Kalkulation_MS2!$AQ$33)/100*detail_MS2!$AB44</f>
        <v>0</v>
      </c>
      <c r="F436" s="172">
        <f>(Kalkulation_MS2!$AQ$33)/100*detail_MS2!$AO44</f>
        <v>0</v>
      </c>
      <c r="G436" s="172">
        <f>(Kalkulation_MS2!$AQ$33)/100*detail_MS2!$BB44</f>
        <v>0</v>
      </c>
      <c r="H436" s="172">
        <f>(Kalkulation_MS2!$AQ$33)/100*detail_MS2!$BO44</f>
        <v>0</v>
      </c>
      <c r="I436" s="172">
        <f>(Kalkulation_MS2!$AQ$33)/100*detail_MS2!$CB44</f>
        <v>0</v>
      </c>
      <c r="J436" s="206">
        <f t="shared" si="36"/>
        <v>0</v>
      </c>
    </row>
    <row r="437" spans="1:11" outlineLevel="1">
      <c r="A437" s="1">
        <f t="shared" si="35"/>
        <v>0</v>
      </c>
      <c r="C437" s="172">
        <f>(Kalkulation_MS2!$AR$33)/100*detail_MS2!$B45</f>
        <v>0</v>
      </c>
      <c r="D437" s="172">
        <f>(Kalkulation_MS2!$AR$33)/100*detail_MS2!$O45</f>
        <v>0</v>
      </c>
      <c r="E437" s="172">
        <f>(Kalkulation_MS2!$AR$33)/100*detail_MS2!$AB45</f>
        <v>0</v>
      </c>
      <c r="F437" s="172">
        <f>(Kalkulation_MS2!$AR$33)/100*detail_MS2!$AO45</f>
        <v>0</v>
      </c>
      <c r="G437" s="172">
        <f>(Kalkulation_MS2!$AR$33)/100*detail_MS2!$BB45</f>
        <v>0</v>
      </c>
      <c r="H437" s="172">
        <f>(Kalkulation_MS2!$AR$33)/100*detail_MS2!$BO45</f>
        <v>0</v>
      </c>
      <c r="I437" s="172">
        <f>(Kalkulation_MS2!$AR$33)/100*detail_MS2!$CB45</f>
        <v>0</v>
      </c>
      <c r="J437" s="206">
        <f t="shared" si="36"/>
        <v>0</v>
      </c>
    </row>
    <row r="438" spans="1:11" outlineLevel="1">
      <c r="A438" s="1">
        <f t="shared" si="35"/>
        <v>0</v>
      </c>
      <c r="C438" s="172">
        <f>(Kalkulation_MS2!$AS$33)/100*detail_MS2!$B46</f>
        <v>0</v>
      </c>
      <c r="D438" s="172">
        <f>(Kalkulation_MS2!$AS$33)/100*detail_MS2!$O46</f>
        <v>0</v>
      </c>
      <c r="E438" s="172">
        <f>(Kalkulation_MS2!$AS$33)/100*detail_MS2!$AB46</f>
        <v>0</v>
      </c>
      <c r="F438" s="172">
        <f>(Kalkulation_MS2!$AS$33)/100*detail_MS2!$AO46</f>
        <v>0</v>
      </c>
      <c r="G438" s="172">
        <f>(Kalkulation_MS2!$AS$33)/100*detail_MS2!$BB46</f>
        <v>0</v>
      </c>
      <c r="H438" s="172">
        <f>(Kalkulation_MS2!$AS$33)/100*detail_MS2!$BO46</f>
        <v>0</v>
      </c>
      <c r="I438" s="172">
        <f>(Kalkulation_MS2!$AS$33)/100*detail_MS2!$CB46</f>
        <v>0</v>
      </c>
      <c r="J438" s="206">
        <f t="shared" si="36"/>
        <v>0</v>
      </c>
    </row>
    <row r="439" spans="1:11" outlineLevel="1">
      <c r="A439" s="88" t="s">
        <v>452</v>
      </c>
      <c r="B439" s="88"/>
      <c r="C439" s="201">
        <f>SUM(C399:C438)</f>
        <v>0</v>
      </c>
      <c r="D439" s="201">
        <f t="shared" ref="D439:J439" si="37">SUM(D399:D438)</f>
        <v>0</v>
      </c>
      <c r="E439" s="201">
        <f t="shared" si="37"/>
        <v>0</v>
      </c>
      <c r="F439" s="201">
        <f t="shared" si="37"/>
        <v>0</v>
      </c>
      <c r="G439" s="201">
        <f t="shared" si="37"/>
        <v>0</v>
      </c>
      <c r="H439" s="201">
        <f t="shared" si="37"/>
        <v>0</v>
      </c>
      <c r="I439" s="201">
        <f t="shared" si="37"/>
        <v>0</v>
      </c>
      <c r="J439" s="79">
        <f t="shared" si="37"/>
        <v>0</v>
      </c>
      <c r="K439" s="172">
        <f>J481+J523+J565+J607+J649+J691</f>
        <v>0</v>
      </c>
    </row>
    <row r="440" spans="1:11" outlineLevel="1">
      <c r="A440" s="203" t="s">
        <v>453</v>
      </c>
      <c r="J440" s="205">
        <f t="shared" ref="J440:J480" si="38">SUM(C440:I440)</f>
        <v>0</v>
      </c>
    </row>
    <row r="441" spans="1:11" outlineLevel="1">
      <c r="A441" s="1">
        <f t="shared" ref="A441:A480" si="39">A399</f>
        <v>0</v>
      </c>
      <c r="C441" s="172">
        <f>Kalkulation_MS2!$F$40/100*detail_MS2!B7</f>
        <v>0</v>
      </c>
      <c r="D441" s="172">
        <f>Kalkulation_MS2!$F$40/100*detail_MS2!O7</f>
        <v>0</v>
      </c>
      <c r="E441" s="172">
        <f>Kalkulation_MS2!$F$40/100*detail_MS2!AB7</f>
        <v>0</v>
      </c>
      <c r="F441" s="172">
        <f>Kalkulation_MS2!$F$40/100*detail_MS2!AO7</f>
        <v>0</v>
      </c>
      <c r="G441" s="172">
        <f>Kalkulation_MS2!$F$40/100*detail_MS2!BB7</f>
        <v>0</v>
      </c>
      <c r="H441" s="172">
        <f>Kalkulation_MS2!$F$40/100*detail_MS2!BO7</f>
        <v>0</v>
      </c>
      <c r="I441" s="172">
        <f>Kalkulation_MS2!$F$40/100*detail_MS2!CB7</f>
        <v>0</v>
      </c>
      <c r="J441" s="206">
        <f t="shared" si="38"/>
        <v>0</v>
      </c>
    </row>
    <row r="442" spans="1:11" outlineLevel="1">
      <c r="A442" s="1">
        <f t="shared" si="39"/>
        <v>0</v>
      </c>
      <c r="C442" s="172">
        <f>Kalkulation_MS2!$G$40/100*detail_MS2!B8</f>
        <v>0</v>
      </c>
      <c r="D442" s="172">
        <f>Kalkulation_MS2!$G$40/100*detail_MS2!O8</f>
        <v>0</v>
      </c>
      <c r="E442" s="172">
        <f>Kalkulation_MS2!$G$40/100*detail_MS2!AB8</f>
        <v>0</v>
      </c>
      <c r="F442" s="172">
        <f>Kalkulation_MS2!$G$40/100*detail_MS2!AO8</f>
        <v>0</v>
      </c>
      <c r="G442" s="172">
        <f>Kalkulation_MS2!$G$40/100*detail_MS2!BB8</f>
        <v>0</v>
      </c>
      <c r="H442" s="172">
        <f>Kalkulation_MS2!$G$40/100*detail_MS2!BO8</f>
        <v>0</v>
      </c>
      <c r="I442" s="172">
        <f>Kalkulation_MS2!$G$40/100*detail_MS2!CB8</f>
        <v>0</v>
      </c>
      <c r="J442" s="206">
        <f t="shared" si="38"/>
        <v>0</v>
      </c>
    </row>
    <row r="443" spans="1:11" outlineLevel="1">
      <c r="A443" s="1">
        <f t="shared" si="39"/>
        <v>0</v>
      </c>
      <c r="C443" s="172">
        <f>Kalkulation_MS2!$H$40/100*detail_MS2!B9</f>
        <v>0</v>
      </c>
      <c r="D443" s="172">
        <f>Kalkulation_MS2!$H$40/100*detail_MS2!O9</f>
        <v>0</v>
      </c>
      <c r="E443" s="172">
        <f>Kalkulation_MS2!$H$40/100*detail_MS2!AB9</f>
        <v>0</v>
      </c>
      <c r="F443" s="172">
        <f>Kalkulation_MS2!$H$40/100*detail_MS2!AO9</f>
        <v>0</v>
      </c>
      <c r="G443" s="172">
        <f>Kalkulation_MS2!$H$40/100*detail_MS2!BB9</f>
        <v>0</v>
      </c>
      <c r="H443" s="172">
        <f>Kalkulation_MS2!$H$40/100*detail_MS2!BO9</f>
        <v>0</v>
      </c>
      <c r="I443" s="172">
        <f>Kalkulation_MS2!$H$40/100*detail_MS2!CB9</f>
        <v>0</v>
      </c>
      <c r="J443" s="206">
        <f t="shared" si="38"/>
        <v>0</v>
      </c>
    </row>
    <row r="444" spans="1:11" outlineLevel="1">
      <c r="A444" s="1">
        <f t="shared" si="39"/>
        <v>0</v>
      </c>
      <c r="C444" s="172">
        <f>Kalkulation_MS2!$I$40/100*detail_MS2!B10</f>
        <v>0</v>
      </c>
      <c r="D444" s="172">
        <f>Kalkulation_MS2!$I$40/100*detail_MS2!O10</f>
        <v>0</v>
      </c>
      <c r="E444" s="172">
        <f>Kalkulation_MS2!$I$40/100*detail_MS2!AB10</f>
        <v>0</v>
      </c>
      <c r="F444" s="172">
        <f>Kalkulation_MS2!$I$40/100*detail_MS2!AO10</f>
        <v>0</v>
      </c>
      <c r="G444" s="172">
        <f>Kalkulation_MS2!$I$40/100*detail_MS2!BB10</f>
        <v>0</v>
      </c>
      <c r="H444" s="172">
        <f>Kalkulation_MS2!$I$40/100*detail_MS2!BO10</f>
        <v>0</v>
      </c>
      <c r="I444" s="172">
        <f>Kalkulation_MS2!$I$40/100*detail_MS2!CB10</f>
        <v>0</v>
      </c>
      <c r="J444" s="206">
        <f t="shared" si="38"/>
        <v>0</v>
      </c>
    </row>
    <row r="445" spans="1:11" outlineLevel="1">
      <c r="A445" s="1">
        <f t="shared" si="39"/>
        <v>0</v>
      </c>
      <c r="C445" s="172">
        <f>Kalkulation_MS2!$J$40/100*detail_MS2!B11</f>
        <v>0</v>
      </c>
      <c r="D445" s="172">
        <f>Kalkulation_MS2!$J$40/100*detail_MS2!O11</f>
        <v>0</v>
      </c>
      <c r="E445" s="172">
        <f>Kalkulation_MS2!$J$40/100*detail_MS2!AB11</f>
        <v>0</v>
      </c>
      <c r="F445" s="172">
        <f>Kalkulation_MS2!$J$40/100*detail_MS2!AO11</f>
        <v>0</v>
      </c>
      <c r="G445" s="172">
        <f>Kalkulation_MS2!$J$40/100*detail_MS2!BB11</f>
        <v>0</v>
      </c>
      <c r="H445" s="172">
        <f>Kalkulation_MS2!$J$40/100*detail_MS2!BO11</f>
        <v>0</v>
      </c>
      <c r="I445" s="172">
        <f>Kalkulation_MS2!$J$40/100*detail_MS2!CB11</f>
        <v>0</v>
      </c>
      <c r="J445" s="206">
        <f t="shared" si="38"/>
        <v>0</v>
      </c>
    </row>
    <row r="446" spans="1:11" outlineLevel="1">
      <c r="A446" s="1">
        <f t="shared" si="39"/>
        <v>0</v>
      </c>
      <c r="C446" s="172">
        <f>Kalkulation_MS2!$K$40/100*detail_MS2!B12</f>
        <v>0</v>
      </c>
      <c r="D446" s="172">
        <f>Kalkulation_MS2!$K$40/100*detail_MS2!O12</f>
        <v>0</v>
      </c>
      <c r="E446" s="172">
        <f>Kalkulation_MS2!$K$40/100*detail_MS2!AB12</f>
        <v>0</v>
      </c>
      <c r="F446" s="172">
        <f>Kalkulation_MS2!$K$40/100*detail_MS2!AO12</f>
        <v>0</v>
      </c>
      <c r="G446" s="172">
        <f>Kalkulation_MS2!$K$40/100*detail_MS2!BB12</f>
        <v>0</v>
      </c>
      <c r="H446" s="172">
        <f>Kalkulation_MS2!$K$40/100*detail_MS2!BO12</f>
        <v>0</v>
      </c>
      <c r="I446" s="172">
        <f>Kalkulation_MS2!$K$40/100*detail_MS2!CB12</f>
        <v>0</v>
      </c>
      <c r="J446" s="206">
        <f t="shared" si="38"/>
        <v>0</v>
      </c>
    </row>
    <row r="447" spans="1:11" outlineLevel="1">
      <c r="A447" s="1">
        <f t="shared" si="39"/>
        <v>0</v>
      </c>
      <c r="C447" s="172">
        <f>Kalkulation_MS2!$L$40/100*detail_MS2!B13</f>
        <v>0</v>
      </c>
      <c r="D447" s="172">
        <f>Kalkulation_MS2!$L$40/100*detail_MS2!O13</f>
        <v>0</v>
      </c>
      <c r="E447" s="172">
        <f>Kalkulation_MS2!$L$40/100*detail_MS2!AB13</f>
        <v>0</v>
      </c>
      <c r="F447" s="172">
        <f>Kalkulation_MS2!$L$40/100*detail_MS2!AO13</f>
        <v>0</v>
      </c>
      <c r="G447" s="172">
        <f>Kalkulation_MS2!$L$40/100*detail_MS2!BB13</f>
        <v>0</v>
      </c>
      <c r="H447" s="172">
        <f>Kalkulation_MS2!$L$40/100*detail_MS2!BO13</f>
        <v>0</v>
      </c>
      <c r="I447" s="172">
        <f>Kalkulation_MS2!$L$40/100*detail_MS2!CB13</f>
        <v>0</v>
      </c>
      <c r="J447" s="206">
        <f t="shared" si="38"/>
        <v>0</v>
      </c>
    </row>
    <row r="448" spans="1:11" outlineLevel="1">
      <c r="A448" s="1">
        <f t="shared" si="39"/>
        <v>0</v>
      </c>
      <c r="C448" s="172">
        <f>Kalkulation_MS2!$M$40/100*detail_MS2!B14</f>
        <v>0</v>
      </c>
      <c r="D448" s="172">
        <f>Kalkulation_MS2!$M$40/100*detail_MS2!O14</f>
        <v>0</v>
      </c>
      <c r="E448" s="172">
        <f>Kalkulation_MS2!$M$40/100*detail_MS2!AB14</f>
        <v>0</v>
      </c>
      <c r="F448" s="172">
        <f>Kalkulation_MS2!$M$40/100*detail_MS2!AO14</f>
        <v>0</v>
      </c>
      <c r="G448" s="172">
        <f>Kalkulation_MS2!$M$40/100*detail_MS2!BB14</f>
        <v>0</v>
      </c>
      <c r="H448" s="172">
        <f>Kalkulation_MS2!$M$40/100*detail_MS2!BO14</f>
        <v>0</v>
      </c>
      <c r="I448" s="172">
        <f>Kalkulation_MS2!$M$40/100*detail_MS2!CB14</f>
        <v>0</v>
      </c>
      <c r="J448" s="206">
        <f t="shared" si="38"/>
        <v>0</v>
      </c>
    </row>
    <row r="449" spans="1:10" outlineLevel="1">
      <c r="A449" s="1">
        <f t="shared" si="39"/>
        <v>0</v>
      </c>
      <c r="C449" s="172">
        <f>Kalkulation_MS2!$N$40/100*detail_MS2!B15</f>
        <v>0</v>
      </c>
      <c r="D449" s="172">
        <f>Kalkulation_MS2!$N$40/100*detail_MS2!O15</f>
        <v>0</v>
      </c>
      <c r="E449" s="172">
        <f>Kalkulation_MS2!$N$40/100*detail_MS2!AB15</f>
        <v>0</v>
      </c>
      <c r="F449" s="172">
        <f>Kalkulation_MS2!$N$40/100*detail_MS2!AO15</f>
        <v>0</v>
      </c>
      <c r="G449" s="172">
        <f>Kalkulation_MS2!$N$40/100*detail_MS2!BB15</f>
        <v>0</v>
      </c>
      <c r="H449" s="172">
        <f>Kalkulation_MS2!$N$40/100*detail_MS2!BO15</f>
        <v>0</v>
      </c>
      <c r="I449" s="172">
        <f>Kalkulation_MS2!$N$40/100*detail_MS2!CB15</f>
        <v>0</v>
      </c>
      <c r="J449" s="206">
        <f t="shared" si="38"/>
        <v>0</v>
      </c>
    </row>
    <row r="450" spans="1:10" outlineLevel="1">
      <c r="A450" s="1">
        <f t="shared" si="39"/>
        <v>0</v>
      </c>
      <c r="C450" s="172">
        <f>Kalkulation_MS2!$O$40/100*detail_MS2!B16</f>
        <v>0</v>
      </c>
      <c r="D450" s="172">
        <f>Kalkulation_MS2!$O$40/100*detail_MS2!O16</f>
        <v>0</v>
      </c>
      <c r="E450" s="172">
        <f>Kalkulation_MS2!$O$40/100*detail_MS2!AB16</f>
        <v>0</v>
      </c>
      <c r="F450" s="172">
        <f>Kalkulation_MS2!$O$40/100*detail_MS2!AO16</f>
        <v>0</v>
      </c>
      <c r="G450" s="172">
        <f>Kalkulation_MS2!$O$40/100*detail_MS2!BB16</f>
        <v>0</v>
      </c>
      <c r="H450" s="172">
        <f>Kalkulation_MS2!$O$40/100*detail_MS2!BO16</f>
        <v>0</v>
      </c>
      <c r="I450" s="172">
        <f>Kalkulation_MS2!$O$40/100*detail_MS2!CB16</f>
        <v>0</v>
      </c>
      <c r="J450" s="206">
        <f t="shared" si="38"/>
        <v>0</v>
      </c>
    </row>
    <row r="451" spans="1:10" outlineLevel="1">
      <c r="A451" s="1">
        <f t="shared" si="39"/>
        <v>0</v>
      </c>
      <c r="C451" s="172">
        <f>Kalkulation_MS2!$P$40/100*detail_MS2!B17</f>
        <v>0</v>
      </c>
      <c r="D451" s="172">
        <f>Kalkulation_MS2!$P$40/100*detail_MS2!O17</f>
        <v>0</v>
      </c>
      <c r="E451" s="172">
        <f>Kalkulation_MS2!$P$40/100*detail_MS2!AB17</f>
        <v>0</v>
      </c>
      <c r="F451" s="172">
        <f>Kalkulation_MS2!$P$40/100*detail_MS2!AO17</f>
        <v>0</v>
      </c>
      <c r="G451" s="172">
        <f>Kalkulation_MS2!$P$40/100*detail_MS2!BB17</f>
        <v>0</v>
      </c>
      <c r="H451" s="172">
        <f>Kalkulation_MS2!$P$40/100*detail_MS2!BO17</f>
        <v>0</v>
      </c>
      <c r="I451" s="172">
        <f>Kalkulation_MS2!$P$40/100*detail_MS2!CB17</f>
        <v>0</v>
      </c>
      <c r="J451" s="206">
        <f t="shared" si="38"/>
        <v>0</v>
      </c>
    </row>
    <row r="452" spans="1:10" outlineLevel="1">
      <c r="A452" s="1">
        <f t="shared" si="39"/>
        <v>0</v>
      </c>
      <c r="C452" s="172">
        <f>Kalkulation_MS2!$Q$40/100*detail_MS2!B18</f>
        <v>0</v>
      </c>
      <c r="D452" s="172">
        <f>Kalkulation_MS2!$Q$40/100*detail_MS2!O18</f>
        <v>0</v>
      </c>
      <c r="E452" s="172">
        <f>Kalkulation_MS2!$Q$40/100*detail_MS2!AB18</f>
        <v>0</v>
      </c>
      <c r="F452" s="172">
        <f>Kalkulation_MS2!$Q$40/100*detail_MS2!AO18</f>
        <v>0</v>
      </c>
      <c r="G452" s="172">
        <f>Kalkulation_MS2!$Q$40/100*detail_MS2!BB18</f>
        <v>0</v>
      </c>
      <c r="H452" s="172">
        <f>Kalkulation_MS2!$Q$40/100*detail_MS2!BO18</f>
        <v>0</v>
      </c>
      <c r="I452" s="172">
        <f>Kalkulation_MS2!$Q$40/100*detail_MS2!CB18</f>
        <v>0</v>
      </c>
      <c r="J452" s="206">
        <f t="shared" si="38"/>
        <v>0</v>
      </c>
    </row>
    <row r="453" spans="1:10" outlineLevel="1">
      <c r="A453" s="1">
        <f t="shared" si="39"/>
        <v>0</v>
      </c>
      <c r="C453" s="172">
        <f>Kalkulation_MS2!$R$40/100*detail_MS2!B19</f>
        <v>0</v>
      </c>
      <c r="D453" s="172">
        <f>Kalkulation_MS2!$R$40/100*detail_MS2!O19</f>
        <v>0</v>
      </c>
      <c r="E453" s="172">
        <f>Kalkulation_MS2!$R$40/100*detail_MS2!AB19</f>
        <v>0</v>
      </c>
      <c r="F453" s="172">
        <f>Kalkulation_MS2!$R$40/100*detail_MS2!AO19</f>
        <v>0</v>
      </c>
      <c r="G453" s="172">
        <f>Kalkulation_MS2!$R$40/100*detail_MS2!BB19</f>
        <v>0</v>
      </c>
      <c r="H453" s="172">
        <f>Kalkulation_MS2!$R$40/100*detail_MS2!BO19</f>
        <v>0</v>
      </c>
      <c r="I453" s="172">
        <f>Kalkulation_MS2!$R$40/100*detail_MS2!CB19</f>
        <v>0</v>
      </c>
      <c r="J453" s="206">
        <f t="shared" si="38"/>
        <v>0</v>
      </c>
    </row>
    <row r="454" spans="1:10" outlineLevel="1">
      <c r="A454" s="1">
        <f t="shared" si="39"/>
        <v>0</v>
      </c>
      <c r="C454" s="172">
        <f>Kalkulation_MS2!$S$40/100*detail_MS2!$B20</f>
        <v>0</v>
      </c>
      <c r="D454" s="172">
        <f>Kalkulation_MS2!$S$40/100*detail_MS2!$O20</f>
        <v>0</v>
      </c>
      <c r="E454" s="172">
        <f>Kalkulation_MS2!$S$40/100*detail_MS2!$AB20</f>
        <v>0</v>
      </c>
      <c r="F454" s="172">
        <f>Kalkulation_MS2!$S$40/100*detail_MS2!$AO20</f>
        <v>0</v>
      </c>
      <c r="G454" s="172">
        <f>Kalkulation_MS2!$S$40/100*detail_MS2!$BB20</f>
        <v>0</v>
      </c>
      <c r="H454" s="172">
        <f>Kalkulation_MS2!$S$40/100*detail_MS2!$BO20</f>
        <v>0</v>
      </c>
      <c r="I454" s="172">
        <f>Kalkulation_MS2!$S$40/100*detail_MS2!$CB20</f>
        <v>0</v>
      </c>
      <c r="J454" s="206">
        <f t="shared" si="38"/>
        <v>0</v>
      </c>
    </row>
    <row r="455" spans="1:10" outlineLevel="1">
      <c r="A455" s="1">
        <f t="shared" si="39"/>
        <v>0</v>
      </c>
      <c r="C455" s="172">
        <f>Kalkulation_MS2!$T$40/100*detail_MS2!$B21</f>
        <v>0</v>
      </c>
      <c r="D455" s="172">
        <f>Kalkulation_MS2!$T$40/100*detail_MS2!$O21</f>
        <v>0</v>
      </c>
      <c r="E455" s="172">
        <f>Kalkulation_MS2!$T$40/100*detail_MS2!$AB21</f>
        <v>0</v>
      </c>
      <c r="F455" s="172">
        <f>Kalkulation_MS2!$T$40/100*detail_MS2!$AO21</f>
        <v>0</v>
      </c>
      <c r="G455" s="172">
        <f>Kalkulation_MS2!$T$40/100*detail_MS2!$BB21</f>
        <v>0</v>
      </c>
      <c r="H455" s="172">
        <f>Kalkulation_MS2!$T$40/100*detail_MS2!$BO21</f>
        <v>0</v>
      </c>
      <c r="I455" s="172">
        <f>Kalkulation_MS2!$T$40/100*detail_MS2!$CB21</f>
        <v>0</v>
      </c>
      <c r="J455" s="206">
        <f t="shared" si="38"/>
        <v>0</v>
      </c>
    </row>
    <row r="456" spans="1:10" outlineLevel="1">
      <c r="A456" s="1">
        <f t="shared" si="39"/>
        <v>0</v>
      </c>
      <c r="C456" s="172">
        <f>Kalkulation_MS2!$U$40/100*detail_MS2!$B22</f>
        <v>0</v>
      </c>
      <c r="D456" s="172">
        <f>Kalkulation_MS2!$U$40/100*detail_MS2!$O22</f>
        <v>0</v>
      </c>
      <c r="E456" s="172">
        <f>Kalkulation_MS2!$U$40/100*detail_MS2!$AB22</f>
        <v>0</v>
      </c>
      <c r="F456" s="172">
        <f>Kalkulation_MS2!$U$40/100*detail_MS2!$AO22</f>
        <v>0</v>
      </c>
      <c r="G456" s="172">
        <f>Kalkulation_MS2!$U$40/100*detail_MS2!$BB22</f>
        <v>0</v>
      </c>
      <c r="H456" s="172">
        <f>Kalkulation_MS2!$U$40/100*detail_MS2!$BO22</f>
        <v>0</v>
      </c>
      <c r="I456" s="172">
        <f>Kalkulation_MS2!$U$40/100*detail_MS2!$CB22</f>
        <v>0</v>
      </c>
      <c r="J456" s="206">
        <f t="shared" si="38"/>
        <v>0</v>
      </c>
    </row>
    <row r="457" spans="1:10" outlineLevel="1">
      <c r="A457" s="1">
        <f t="shared" si="39"/>
        <v>0</v>
      </c>
      <c r="C457" s="172">
        <f>Kalkulation_MS2!$V$40/100*detail_MS2!$B23</f>
        <v>0</v>
      </c>
      <c r="D457" s="172">
        <f>Kalkulation_MS2!$V$40/100*detail_MS2!$O23</f>
        <v>0</v>
      </c>
      <c r="E457" s="172">
        <f>Kalkulation_MS2!$V$40/100*detail_MS2!$AB23</f>
        <v>0</v>
      </c>
      <c r="F457" s="172">
        <f>Kalkulation_MS2!$V$40/100*detail_MS2!$AO23</f>
        <v>0</v>
      </c>
      <c r="G457" s="172">
        <f>Kalkulation_MS2!$V$40/100*detail_MS2!$BB23</f>
        <v>0</v>
      </c>
      <c r="H457" s="172">
        <f>Kalkulation_MS2!$V$40/100*detail_MS2!$BO23</f>
        <v>0</v>
      </c>
      <c r="I457" s="172">
        <f>Kalkulation_MS2!$V$40/100*detail_MS2!$CB23</f>
        <v>0</v>
      </c>
      <c r="J457" s="206">
        <f t="shared" si="38"/>
        <v>0</v>
      </c>
    </row>
    <row r="458" spans="1:10" outlineLevel="1">
      <c r="A458" s="1">
        <f t="shared" si="39"/>
        <v>0</v>
      </c>
      <c r="C458" s="172">
        <f>Kalkulation_MS2!$W$40/100*detail_MS2!$B24</f>
        <v>0</v>
      </c>
      <c r="D458" s="172">
        <f>Kalkulation_MS2!$W$40/100*detail_MS2!$O24</f>
        <v>0</v>
      </c>
      <c r="E458" s="172">
        <f>Kalkulation_MS2!$W$40/100*detail_MS2!$AB24</f>
        <v>0</v>
      </c>
      <c r="F458" s="172">
        <f>Kalkulation_MS2!$W$40/100*detail_MS2!$AO24</f>
        <v>0</v>
      </c>
      <c r="G458" s="172">
        <f>Kalkulation_MS2!$W$40/100*detail_MS2!$BB24</f>
        <v>0</v>
      </c>
      <c r="H458" s="172">
        <f>Kalkulation_MS2!$W$40/100*detail_MS2!$BO24</f>
        <v>0</v>
      </c>
      <c r="I458" s="172">
        <f>Kalkulation_MS2!$W$40/100*detail_MS2!$CB24</f>
        <v>0</v>
      </c>
      <c r="J458" s="206">
        <f t="shared" si="38"/>
        <v>0</v>
      </c>
    </row>
    <row r="459" spans="1:10" outlineLevel="1">
      <c r="A459" s="1">
        <f t="shared" si="39"/>
        <v>0</v>
      </c>
      <c r="C459" s="172">
        <f>Kalkulation_MS2!$X$40/100*detail_MS2!$B25</f>
        <v>0</v>
      </c>
      <c r="D459" s="172">
        <f>Kalkulation_MS2!$X$40/100*detail_MS2!$O25</f>
        <v>0</v>
      </c>
      <c r="E459" s="172">
        <f>Kalkulation_MS2!$X$40/100*detail_MS2!$AB25</f>
        <v>0</v>
      </c>
      <c r="F459" s="172">
        <f>Kalkulation_MS2!$X$40/100*detail_MS2!$AO25</f>
        <v>0</v>
      </c>
      <c r="G459" s="172">
        <f>Kalkulation_MS2!$X$40/100*detail_MS2!$BB25</f>
        <v>0</v>
      </c>
      <c r="H459" s="172">
        <f>Kalkulation_MS2!$X$40/100*detail_MS2!$BO25</f>
        <v>0</v>
      </c>
      <c r="I459" s="172">
        <f>Kalkulation_MS2!$X$40/100*detail_MS2!$CB25</f>
        <v>0</v>
      </c>
      <c r="J459" s="206">
        <f t="shared" si="38"/>
        <v>0</v>
      </c>
    </row>
    <row r="460" spans="1:10" outlineLevel="1">
      <c r="A460" s="1">
        <f t="shared" si="39"/>
        <v>0</v>
      </c>
      <c r="C460" s="172">
        <f>Kalkulation_MS2!$Y$40/100*detail_MS2!$B26</f>
        <v>0</v>
      </c>
      <c r="D460" s="172">
        <f>Kalkulation_MS2!$Y$40/100*detail_MS2!$O26</f>
        <v>0</v>
      </c>
      <c r="E460" s="172">
        <f>Kalkulation_MS2!$Y$40/100*detail_MS2!$AB26</f>
        <v>0</v>
      </c>
      <c r="F460" s="172">
        <f>Kalkulation_MS2!$Y$40/100*detail_MS2!$AO26</f>
        <v>0</v>
      </c>
      <c r="G460" s="172">
        <f>Kalkulation_MS2!$Y$40/100*detail_MS2!$BB26</f>
        <v>0</v>
      </c>
      <c r="H460" s="172">
        <f>Kalkulation_MS2!$Y$40/100*detail_MS2!$BO26</f>
        <v>0</v>
      </c>
      <c r="I460" s="172">
        <f>Kalkulation_MS2!$Y$40/100*detail_MS2!$CB26</f>
        <v>0</v>
      </c>
      <c r="J460" s="206">
        <f t="shared" si="38"/>
        <v>0</v>
      </c>
    </row>
    <row r="461" spans="1:10" outlineLevel="1">
      <c r="A461" s="1">
        <f t="shared" si="39"/>
        <v>0</v>
      </c>
      <c r="C461" s="172">
        <f>Kalkulation_MS2!$Z$40/100*detail_MS2!$B27</f>
        <v>0</v>
      </c>
      <c r="D461" s="172">
        <f>Kalkulation_MS2!$Z$40/100*detail_MS2!$O27</f>
        <v>0</v>
      </c>
      <c r="E461" s="172">
        <f>Kalkulation_MS2!$Z$40/100*detail_MS2!$AB27</f>
        <v>0</v>
      </c>
      <c r="F461" s="172">
        <f>Kalkulation_MS2!$Z$40/100*detail_MS2!$AO27</f>
        <v>0</v>
      </c>
      <c r="G461" s="172">
        <f>Kalkulation_MS2!$Z$40/100*detail_MS2!$BB27</f>
        <v>0</v>
      </c>
      <c r="H461" s="172">
        <f>Kalkulation_MS2!$Z$40/100*detail_MS2!$BO27</f>
        <v>0</v>
      </c>
      <c r="I461" s="172">
        <f>Kalkulation_MS2!$Z$40/100*detail_MS2!$CB27</f>
        <v>0</v>
      </c>
      <c r="J461" s="206">
        <f t="shared" si="38"/>
        <v>0</v>
      </c>
    </row>
    <row r="462" spans="1:10" outlineLevel="1">
      <c r="A462" s="1">
        <f t="shared" si="39"/>
        <v>0</v>
      </c>
      <c r="C462" s="172">
        <f>Kalkulation_MS2!$AA$40/100*detail_MS2!$B28</f>
        <v>0</v>
      </c>
      <c r="D462" s="172">
        <f>Kalkulation_MS2!$AA$40/100*detail_MS2!$O28</f>
        <v>0</v>
      </c>
      <c r="E462" s="172">
        <f>Kalkulation_MS2!$AA$40/100*detail_MS2!$AB28</f>
        <v>0</v>
      </c>
      <c r="F462" s="172">
        <f>Kalkulation_MS2!$AA$40/100*detail_MS2!$AO28</f>
        <v>0</v>
      </c>
      <c r="G462" s="172">
        <f>Kalkulation_MS2!$AA$40/100*detail_MS2!$BB28</f>
        <v>0</v>
      </c>
      <c r="H462" s="172">
        <f>Kalkulation_MS2!$AA$40/100*detail_MS2!$BO28</f>
        <v>0</v>
      </c>
      <c r="I462" s="172">
        <f>Kalkulation_MS2!$AA$40/100*detail_MS2!$CB28</f>
        <v>0</v>
      </c>
      <c r="J462" s="206">
        <f t="shared" si="38"/>
        <v>0</v>
      </c>
    </row>
    <row r="463" spans="1:10" outlineLevel="1">
      <c r="A463" s="1">
        <f t="shared" si="39"/>
        <v>0</v>
      </c>
      <c r="C463" s="172">
        <f>Kalkulation_MS2!$AB$40/100*detail_MS2!$B29</f>
        <v>0</v>
      </c>
      <c r="D463" s="172">
        <f>Kalkulation_MS2!$AB$40/100*detail_MS2!$O29</f>
        <v>0</v>
      </c>
      <c r="E463" s="172">
        <f>Kalkulation_MS2!$AB$40/100*detail_MS2!$AB29</f>
        <v>0</v>
      </c>
      <c r="F463" s="172">
        <f>Kalkulation_MS2!$AB$40/100*detail_MS2!$AO29</f>
        <v>0</v>
      </c>
      <c r="G463" s="172">
        <f>Kalkulation_MS2!$AB$40/100*detail_MS2!$BB29</f>
        <v>0</v>
      </c>
      <c r="H463" s="172">
        <f>Kalkulation_MS2!$AB$40/100*detail_MS2!$BO29</f>
        <v>0</v>
      </c>
      <c r="I463" s="172">
        <f>Kalkulation_MS2!$AB$40/100*detail_MS2!$CB29</f>
        <v>0</v>
      </c>
      <c r="J463" s="206">
        <f t="shared" si="38"/>
        <v>0</v>
      </c>
    </row>
    <row r="464" spans="1:10" outlineLevel="1">
      <c r="A464" s="1">
        <f t="shared" si="39"/>
        <v>0</v>
      </c>
      <c r="C464" s="172">
        <f>Kalkulation_MS2!$AC$40/100*detail_MS2!$B30</f>
        <v>0</v>
      </c>
      <c r="D464" s="172">
        <f>Kalkulation_MS2!$AC$40/100*detail_MS2!$O30</f>
        <v>0</v>
      </c>
      <c r="E464" s="172">
        <f>Kalkulation_MS2!$AC$40/100*detail_MS2!$AB30</f>
        <v>0</v>
      </c>
      <c r="F464" s="172">
        <f>Kalkulation_MS2!$AC$40/100*detail_MS2!$AO30</f>
        <v>0</v>
      </c>
      <c r="G464" s="172">
        <f>Kalkulation_MS2!$AC$40/100*detail_MS2!$BB30</f>
        <v>0</v>
      </c>
      <c r="H464" s="172">
        <f>Kalkulation_MS2!$AC$40/100*detail_MS2!$BO30</f>
        <v>0</v>
      </c>
      <c r="I464" s="172">
        <f>Kalkulation_MS2!$AC$40/100*detail_MS2!$CB30</f>
        <v>0</v>
      </c>
      <c r="J464" s="206">
        <f t="shared" si="38"/>
        <v>0</v>
      </c>
    </row>
    <row r="465" spans="1:10" outlineLevel="1">
      <c r="A465" s="1">
        <f t="shared" si="39"/>
        <v>0</v>
      </c>
      <c r="C465" s="172">
        <f>Kalkulation_MS2!$AD$40/100*detail_MS2!$B31</f>
        <v>0</v>
      </c>
      <c r="D465" s="172">
        <f>Kalkulation_MS2!$AD$40/100*detail_MS2!$O31</f>
        <v>0</v>
      </c>
      <c r="E465" s="172">
        <f>Kalkulation_MS2!$AD$40/100*detail_MS2!$AB31</f>
        <v>0</v>
      </c>
      <c r="F465" s="172">
        <f>Kalkulation_MS2!$AD$40/100*detail_MS2!$AO31</f>
        <v>0</v>
      </c>
      <c r="G465" s="172">
        <f>Kalkulation_MS2!$AD$40/100*detail_MS2!$BB31</f>
        <v>0</v>
      </c>
      <c r="H465" s="172">
        <f>Kalkulation_MS2!$AD$40/100*detail_MS2!$BO31</f>
        <v>0</v>
      </c>
      <c r="I465" s="172">
        <f>Kalkulation_MS2!$AD$40/100*detail_MS2!$CB31</f>
        <v>0</v>
      </c>
      <c r="J465" s="206">
        <f t="shared" si="38"/>
        <v>0</v>
      </c>
    </row>
    <row r="466" spans="1:10" outlineLevel="1">
      <c r="A466" s="1">
        <f t="shared" si="39"/>
        <v>0</v>
      </c>
      <c r="C466" s="172">
        <f>Kalkulation_MS2!$AE$40/100*detail_MS2!$B32</f>
        <v>0</v>
      </c>
      <c r="D466" s="172">
        <f>Kalkulation_MS2!$AE$40/100*detail_MS2!$O32</f>
        <v>0</v>
      </c>
      <c r="E466" s="172">
        <f>Kalkulation_MS2!$AE$40/100*detail_MS2!$AB32</f>
        <v>0</v>
      </c>
      <c r="F466" s="172">
        <f>Kalkulation_MS2!$AE$40/100*detail_MS2!$AO32</f>
        <v>0</v>
      </c>
      <c r="G466" s="172">
        <f>Kalkulation_MS2!$AE$40/100*detail_MS2!$BB32</f>
        <v>0</v>
      </c>
      <c r="H466" s="172">
        <f>Kalkulation_MS2!$AE$40/100*detail_MS2!$BO32</f>
        <v>0</v>
      </c>
      <c r="I466" s="172">
        <f>Kalkulation_MS2!$AE$40/100*detail_MS2!$CB32</f>
        <v>0</v>
      </c>
      <c r="J466" s="206">
        <f t="shared" si="38"/>
        <v>0</v>
      </c>
    </row>
    <row r="467" spans="1:10" outlineLevel="1">
      <c r="A467" s="1">
        <f t="shared" si="39"/>
        <v>0</v>
      </c>
      <c r="C467" s="172">
        <f>Kalkulation_MS2!$AF$40/100*detail_MS2!$B33</f>
        <v>0</v>
      </c>
      <c r="D467" s="172">
        <f>Kalkulation_MS2!$AF$40/100*detail_MS2!$O33</f>
        <v>0</v>
      </c>
      <c r="E467" s="172">
        <f>Kalkulation_MS2!$AF$40/100*detail_MS2!$AB33</f>
        <v>0</v>
      </c>
      <c r="F467" s="172">
        <f>Kalkulation_MS2!$AF$40/100*detail_MS2!$AO33</f>
        <v>0</v>
      </c>
      <c r="G467" s="172">
        <f>Kalkulation_MS2!$AF$40/100*detail_MS2!$BB33</f>
        <v>0</v>
      </c>
      <c r="H467" s="172">
        <f>Kalkulation_MS2!$AF$40/100*detail_MS2!$BO33</f>
        <v>0</v>
      </c>
      <c r="I467" s="172">
        <f>Kalkulation_MS2!$AF$40/100*detail_MS2!$CB33</f>
        <v>0</v>
      </c>
      <c r="J467" s="206">
        <f t="shared" si="38"/>
        <v>0</v>
      </c>
    </row>
    <row r="468" spans="1:10" outlineLevel="1">
      <c r="A468" s="1">
        <f t="shared" si="39"/>
        <v>0</v>
      </c>
      <c r="C468" s="172">
        <f>Kalkulation_MS2!$AG$40/100*detail_MS2!$B34</f>
        <v>0</v>
      </c>
      <c r="D468" s="172">
        <f>Kalkulation_MS2!$AG$40/100*detail_MS2!$O34</f>
        <v>0</v>
      </c>
      <c r="E468" s="172">
        <f>Kalkulation_MS2!$AG$40/100*detail_MS2!$AB34</f>
        <v>0</v>
      </c>
      <c r="F468" s="172">
        <f>Kalkulation_MS2!$AG$40/100*detail_MS2!$AO34</f>
        <v>0</v>
      </c>
      <c r="G468" s="172">
        <f>Kalkulation_MS2!$AG$40/100*detail_MS2!$BB34</f>
        <v>0</v>
      </c>
      <c r="H468" s="172">
        <f>Kalkulation_MS2!$AG$40/100*detail_MS2!$BO34</f>
        <v>0</v>
      </c>
      <c r="I468" s="172">
        <f>Kalkulation_MS2!$AG$40/100*detail_MS2!$CB34</f>
        <v>0</v>
      </c>
      <c r="J468" s="206">
        <f t="shared" si="38"/>
        <v>0</v>
      </c>
    </row>
    <row r="469" spans="1:10" outlineLevel="1">
      <c r="A469" s="1">
        <f t="shared" si="39"/>
        <v>0</v>
      </c>
      <c r="C469" s="172">
        <f>Kalkulation_MS2!$AH$40/100*detail_MS2!$B35</f>
        <v>0</v>
      </c>
      <c r="D469" s="172">
        <f>Kalkulation_MS2!$AH$40/100*detail_MS2!$O35</f>
        <v>0</v>
      </c>
      <c r="E469" s="172">
        <f>Kalkulation_MS2!$AH$40/100*detail_MS2!$AB35</f>
        <v>0</v>
      </c>
      <c r="F469" s="172">
        <f>Kalkulation_MS2!$AH$40/100*detail_MS2!$AO35</f>
        <v>0</v>
      </c>
      <c r="G469" s="172">
        <f>Kalkulation_MS2!$AH$40/100*detail_MS2!$BB35</f>
        <v>0</v>
      </c>
      <c r="H469" s="172">
        <f>Kalkulation_MS2!$AH$40/100*detail_MS2!$BO35</f>
        <v>0</v>
      </c>
      <c r="I469" s="172">
        <f>Kalkulation_MS2!$AH$40/100*detail_MS2!$CB35</f>
        <v>0</v>
      </c>
      <c r="J469" s="206">
        <f t="shared" si="38"/>
        <v>0</v>
      </c>
    </row>
    <row r="470" spans="1:10" outlineLevel="1">
      <c r="A470" s="1">
        <f t="shared" si="39"/>
        <v>0</v>
      </c>
      <c r="C470" s="172">
        <f>Kalkulation_MS2!$AI$40/100*detail_MS2!$B36</f>
        <v>0</v>
      </c>
      <c r="D470" s="172">
        <f>Kalkulation_MS2!$AI$40/100*detail_MS2!$O36</f>
        <v>0</v>
      </c>
      <c r="E470" s="172">
        <f>Kalkulation_MS2!$AI$40/100*detail_MS2!$AB36</f>
        <v>0</v>
      </c>
      <c r="F470" s="172">
        <f>Kalkulation_MS2!$AI$40/100*detail_MS2!$AO36</f>
        <v>0</v>
      </c>
      <c r="G470" s="172">
        <f>Kalkulation_MS2!$AI$40/100*detail_MS2!$BB36</f>
        <v>0</v>
      </c>
      <c r="H470" s="172">
        <f>Kalkulation_MS2!$AI$40/100*detail_MS2!$BO36</f>
        <v>0</v>
      </c>
      <c r="I470" s="172">
        <f>Kalkulation_MS2!$AI$40/100*detail_MS2!$CB36</f>
        <v>0</v>
      </c>
      <c r="J470" s="206">
        <f t="shared" si="38"/>
        <v>0</v>
      </c>
    </row>
    <row r="471" spans="1:10" outlineLevel="1">
      <c r="A471" s="1">
        <f t="shared" si="39"/>
        <v>0</v>
      </c>
      <c r="C471" s="172">
        <f>Kalkulation_MS2!$AJ$40/100*detail_MS2!$B37</f>
        <v>0</v>
      </c>
      <c r="D471" s="172">
        <f>Kalkulation_MS2!$AJ$40/100*detail_MS2!$O37</f>
        <v>0</v>
      </c>
      <c r="E471" s="172">
        <f>Kalkulation_MS2!$AJ$40/100*detail_MS2!$AB37</f>
        <v>0</v>
      </c>
      <c r="F471" s="172">
        <f>Kalkulation_MS2!$AJ$40/100*detail_MS2!$AO37</f>
        <v>0</v>
      </c>
      <c r="G471" s="172">
        <f>Kalkulation_MS2!$AJ$40/100*detail_MS2!$BB37</f>
        <v>0</v>
      </c>
      <c r="H471" s="172">
        <f>Kalkulation_MS2!$AJ$40/100*detail_MS2!$BO37</f>
        <v>0</v>
      </c>
      <c r="I471" s="172">
        <f>Kalkulation_MS2!$AJ$40/100*detail_MS2!$CB37</f>
        <v>0</v>
      </c>
      <c r="J471" s="206">
        <f t="shared" si="38"/>
        <v>0</v>
      </c>
    </row>
    <row r="472" spans="1:10" outlineLevel="1">
      <c r="A472" s="1">
        <f t="shared" si="39"/>
        <v>0</v>
      </c>
      <c r="C472" s="172">
        <f>Kalkulation_MS2!$AK$40/100*detail_MS2!$B38</f>
        <v>0</v>
      </c>
      <c r="D472" s="172">
        <f>Kalkulation_MS2!$AK$40/100*detail_MS2!$O38</f>
        <v>0</v>
      </c>
      <c r="E472" s="172">
        <f>Kalkulation_MS2!$AK$40/100*detail_MS2!$AB38</f>
        <v>0</v>
      </c>
      <c r="F472" s="172">
        <f>Kalkulation_MS2!$AK$40/100*detail_MS2!$AO38</f>
        <v>0</v>
      </c>
      <c r="G472" s="172">
        <f>Kalkulation_MS2!$AK$40/100*detail_MS2!$BB38</f>
        <v>0</v>
      </c>
      <c r="H472" s="172">
        <f>Kalkulation_MS2!$AK$40/100*detail_MS2!$BO38</f>
        <v>0</v>
      </c>
      <c r="I472" s="172">
        <f>Kalkulation_MS2!$AK$40/100*detail_MS2!$CB38</f>
        <v>0</v>
      </c>
      <c r="J472" s="206">
        <f t="shared" si="38"/>
        <v>0</v>
      </c>
    </row>
    <row r="473" spans="1:10" outlineLevel="1">
      <c r="A473" s="1">
        <f t="shared" si="39"/>
        <v>0</v>
      </c>
      <c r="C473" s="172">
        <f>Kalkulation_MS2!$AL$40/100*detail_MS2!$B39</f>
        <v>0</v>
      </c>
      <c r="D473" s="172">
        <f>Kalkulation_MS2!$AL$40/100*detail_MS2!$O39</f>
        <v>0</v>
      </c>
      <c r="E473" s="172">
        <f>Kalkulation_MS2!$AL$40/100*detail_MS2!$AB39</f>
        <v>0</v>
      </c>
      <c r="F473" s="172">
        <f>Kalkulation_MS2!$AL$40/100*detail_MS2!$AO39</f>
        <v>0</v>
      </c>
      <c r="G473" s="172">
        <f>Kalkulation_MS2!$AL$40/100*detail_MS2!$BB39</f>
        <v>0</v>
      </c>
      <c r="H473" s="172">
        <f>Kalkulation_MS2!$AL$40/100*detail_MS2!$BO39</f>
        <v>0</v>
      </c>
      <c r="I473" s="172">
        <f>Kalkulation_MS2!$AL$40/100*detail_MS2!$CB39</f>
        <v>0</v>
      </c>
      <c r="J473" s="206">
        <f t="shared" si="38"/>
        <v>0</v>
      </c>
    </row>
    <row r="474" spans="1:10" outlineLevel="1">
      <c r="A474" s="1">
        <f t="shared" si="39"/>
        <v>0</v>
      </c>
      <c r="C474" s="172">
        <f>Kalkulation_MS2!$AM$40/100*detail_MS2!$B40</f>
        <v>0</v>
      </c>
      <c r="D474" s="172">
        <f>Kalkulation_MS2!$AM$40/100*detail_MS2!$O40</f>
        <v>0</v>
      </c>
      <c r="E474" s="172">
        <f>Kalkulation_MS2!$AM$40/100*detail_MS2!$AB40</f>
        <v>0</v>
      </c>
      <c r="F474" s="172">
        <f>Kalkulation_MS2!$AM$40/100*detail_MS2!$AO40</f>
        <v>0</v>
      </c>
      <c r="G474" s="172">
        <f>Kalkulation_MS2!$AM$40/100*detail_MS2!$BB40</f>
        <v>0</v>
      </c>
      <c r="H474" s="172">
        <f>Kalkulation_MS2!$AM$40/100*detail_MS2!$BO40</f>
        <v>0</v>
      </c>
      <c r="I474" s="172">
        <f>Kalkulation_MS2!$AM$40/100*detail_MS2!$CB40</f>
        <v>0</v>
      </c>
      <c r="J474" s="206">
        <f t="shared" si="38"/>
        <v>0</v>
      </c>
    </row>
    <row r="475" spans="1:10" outlineLevel="1">
      <c r="A475" s="1">
        <f t="shared" si="39"/>
        <v>0</v>
      </c>
      <c r="C475" s="172">
        <f>Kalkulation_MS2!$AN$40/100*detail_MS2!$B41</f>
        <v>0</v>
      </c>
      <c r="D475" s="172">
        <f>Kalkulation_MS2!$AN$40/100*detail_MS2!$O41</f>
        <v>0</v>
      </c>
      <c r="E475" s="172">
        <f>Kalkulation_MS2!$AN$40/100*detail_MS2!$AB41</f>
        <v>0</v>
      </c>
      <c r="F475" s="172">
        <f>Kalkulation_MS2!$AN$40/100*detail_MS2!$AO41</f>
        <v>0</v>
      </c>
      <c r="G475" s="172">
        <f>Kalkulation_MS2!$AN$40/100*detail_MS2!$BB41</f>
        <v>0</v>
      </c>
      <c r="H475" s="172">
        <f>Kalkulation_MS2!$AN$40/100*detail_MS2!$BO41</f>
        <v>0</v>
      </c>
      <c r="I475" s="172">
        <f>Kalkulation_MS2!$AN$40/100*detail_MS2!$CB41</f>
        <v>0</v>
      </c>
      <c r="J475" s="206">
        <f t="shared" si="38"/>
        <v>0</v>
      </c>
    </row>
    <row r="476" spans="1:10" outlineLevel="1">
      <c r="A476" s="1">
        <f t="shared" si="39"/>
        <v>0</v>
      </c>
      <c r="C476" s="172">
        <f>Kalkulation_MS2!$AO$40/100*detail_MS2!$B42</f>
        <v>0</v>
      </c>
      <c r="D476" s="172">
        <f>Kalkulation_MS2!$AO$40/100*detail_MS2!$O42</f>
        <v>0</v>
      </c>
      <c r="E476" s="172">
        <f>Kalkulation_MS2!$AO$40/100*detail_MS2!$AB42</f>
        <v>0</v>
      </c>
      <c r="F476" s="172">
        <f>Kalkulation_MS2!$AO$40/100*detail_MS2!$AO42</f>
        <v>0</v>
      </c>
      <c r="G476" s="172">
        <f>Kalkulation_MS2!$AO$40/100*detail_MS2!$BB42</f>
        <v>0</v>
      </c>
      <c r="H476" s="172">
        <f>Kalkulation_MS2!$AO$40/100*detail_MS2!$BO42</f>
        <v>0</v>
      </c>
      <c r="I476" s="172">
        <f>Kalkulation_MS2!$AO$40/100*detail_MS2!$CB42</f>
        <v>0</v>
      </c>
      <c r="J476" s="206">
        <f t="shared" si="38"/>
        <v>0</v>
      </c>
    </row>
    <row r="477" spans="1:10" outlineLevel="1">
      <c r="A477" s="1">
        <f t="shared" si="39"/>
        <v>0</v>
      </c>
      <c r="C477" s="172">
        <f>Kalkulation_MS2!$AP$40/100*detail_MS2!$B43</f>
        <v>0</v>
      </c>
      <c r="D477" s="172">
        <f>Kalkulation_MS2!$AP$40/100*detail_MS2!$O43</f>
        <v>0</v>
      </c>
      <c r="E477" s="172">
        <f>Kalkulation_MS2!$AP$40/100*detail_MS2!$AB43</f>
        <v>0</v>
      </c>
      <c r="F477" s="172">
        <f>Kalkulation_MS2!$AP$40/100*detail_MS2!$AO43</f>
        <v>0</v>
      </c>
      <c r="G477" s="172">
        <f>Kalkulation_MS2!$AP$40/100*detail_MS2!$BB43</f>
        <v>0</v>
      </c>
      <c r="H477" s="172">
        <f>Kalkulation_MS2!$AP$40/100*detail_MS2!$BO43</f>
        <v>0</v>
      </c>
      <c r="I477" s="172">
        <f>Kalkulation_MS2!$AP$40/100*detail_MS2!$CB43</f>
        <v>0</v>
      </c>
      <c r="J477" s="206">
        <f t="shared" si="38"/>
        <v>0</v>
      </c>
    </row>
    <row r="478" spans="1:10" outlineLevel="1">
      <c r="A478" s="1">
        <f t="shared" si="39"/>
        <v>0</v>
      </c>
      <c r="C478" s="172">
        <f>Kalkulation_MS2!$AQ$40/100*detail_MS2!$B44</f>
        <v>0</v>
      </c>
      <c r="D478" s="172">
        <f>Kalkulation_MS2!$AQ$40/100*detail_MS2!$O44</f>
        <v>0</v>
      </c>
      <c r="E478" s="172">
        <f>Kalkulation_MS2!$AQ$40/100*detail_MS2!$AB44</f>
        <v>0</v>
      </c>
      <c r="F478" s="172">
        <f>Kalkulation_MS2!$AQ$40/100*detail_MS2!$AO44</f>
        <v>0</v>
      </c>
      <c r="G478" s="172">
        <f>Kalkulation_MS2!$AQ$40/100*detail_MS2!$BB44</f>
        <v>0</v>
      </c>
      <c r="H478" s="172">
        <f>Kalkulation_MS2!$AQ$40/100*detail_MS2!$BO44</f>
        <v>0</v>
      </c>
      <c r="I478" s="172">
        <f>Kalkulation_MS2!$AQ$40/100*detail_MS2!$CB44</f>
        <v>0</v>
      </c>
      <c r="J478" s="206">
        <f t="shared" si="38"/>
        <v>0</v>
      </c>
    </row>
    <row r="479" spans="1:10" outlineLevel="1">
      <c r="A479" s="1">
        <f t="shared" si="39"/>
        <v>0</v>
      </c>
      <c r="C479" s="172">
        <f>Kalkulation_MS2!$AR$40/100*detail_MS2!$B45</f>
        <v>0</v>
      </c>
      <c r="D479" s="172">
        <f>Kalkulation_MS2!$AR$40/100*detail_MS2!$O45</f>
        <v>0</v>
      </c>
      <c r="E479" s="172">
        <f>Kalkulation_MS2!$AR$40/100*detail_MS2!$AB45</f>
        <v>0</v>
      </c>
      <c r="F479" s="172">
        <f>Kalkulation_MS2!$AR$40/100*detail_MS2!$AO45</f>
        <v>0</v>
      </c>
      <c r="G479" s="172">
        <f>Kalkulation_MS2!$AR$40/100*detail_MS2!$BB45</f>
        <v>0</v>
      </c>
      <c r="H479" s="172">
        <f>Kalkulation_MS2!$AR$40/100*detail_MS2!$BO45</f>
        <v>0</v>
      </c>
      <c r="I479" s="172">
        <f>Kalkulation_MS2!$AR$40/100*detail_MS2!$CB45</f>
        <v>0</v>
      </c>
      <c r="J479" s="206">
        <f t="shared" si="38"/>
        <v>0</v>
      </c>
    </row>
    <row r="480" spans="1:10" outlineLevel="1">
      <c r="A480" s="1">
        <f t="shared" si="39"/>
        <v>0</v>
      </c>
      <c r="C480" s="172">
        <f>Kalkulation_MS2!$AS$40/100*detail_MS2!$B46</f>
        <v>0</v>
      </c>
      <c r="D480" s="172">
        <f>Kalkulation_MS2!$AS$40/100*detail_MS2!$O46</f>
        <v>0</v>
      </c>
      <c r="E480" s="172">
        <f>Kalkulation_MS2!$AS$40/100*detail_MS2!$AB46</f>
        <v>0</v>
      </c>
      <c r="F480" s="172">
        <f>Kalkulation_MS2!$AS$40/100*detail_MS2!$AO46</f>
        <v>0</v>
      </c>
      <c r="G480" s="172">
        <f>Kalkulation_MS2!$AS$40/100*detail_MS2!$BB46</f>
        <v>0</v>
      </c>
      <c r="H480" s="172">
        <f>Kalkulation_MS2!$AS$40/100*detail_MS2!$BO46</f>
        <v>0</v>
      </c>
      <c r="I480" s="172">
        <f>Kalkulation_MS2!$AS$40/100*detail_MS2!$CB46</f>
        <v>0</v>
      </c>
      <c r="J480" s="206">
        <f t="shared" si="38"/>
        <v>0</v>
      </c>
    </row>
    <row r="481" spans="1:10" outlineLevel="1">
      <c r="A481" s="88" t="s">
        <v>454</v>
      </c>
      <c r="B481" s="88"/>
      <c r="C481" s="201">
        <f>SUM(C441:C480)</f>
        <v>0</v>
      </c>
      <c r="D481" s="201">
        <f t="shared" ref="D481:J481" si="40">SUM(D441:D480)</f>
        <v>0</v>
      </c>
      <c r="E481" s="201">
        <f t="shared" si="40"/>
        <v>0</v>
      </c>
      <c r="F481" s="201">
        <f t="shared" si="40"/>
        <v>0</v>
      </c>
      <c r="G481" s="201">
        <f t="shared" si="40"/>
        <v>0</v>
      </c>
      <c r="H481" s="201">
        <f t="shared" si="40"/>
        <v>0</v>
      </c>
      <c r="I481" s="201">
        <f t="shared" si="40"/>
        <v>0</v>
      </c>
      <c r="J481" s="79">
        <f t="shared" si="40"/>
        <v>0</v>
      </c>
    </row>
    <row r="482" spans="1:10" outlineLevel="1">
      <c r="A482" s="203" t="s">
        <v>455</v>
      </c>
      <c r="J482" s="205">
        <f t="shared" ref="J482:J522" si="41">SUM(C482:I482)</f>
        <v>0</v>
      </c>
    </row>
    <row r="483" spans="1:10" outlineLevel="1">
      <c r="A483" s="1">
        <f t="shared" ref="A483:A522" si="42">A441</f>
        <v>0</v>
      </c>
      <c r="C483" s="172">
        <f>Kalkulation_MS2!$F$41/100*detail_MS2!B7</f>
        <v>0</v>
      </c>
      <c r="D483" s="172">
        <f>Kalkulation_MS2!$F$41/100*detail_MS2!O7</f>
        <v>0</v>
      </c>
      <c r="E483" s="172">
        <f>Kalkulation_MS2!$F$41/100*detail_MS2!AB7</f>
        <v>0</v>
      </c>
      <c r="F483" s="172">
        <f>Kalkulation_MS2!$F$41/100*detail_MS2!AO7</f>
        <v>0</v>
      </c>
      <c r="G483" s="172">
        <f>Kalkulation_MS2!$F$41/100*detail_MS2!BB7</f>
        <v>0</v>
      </c>
      <c r="H483" s="172">
        <f>Kalkulation_MS2!$F$41/100*detail_MS2!BO7</f>
        <v>0</v>
      </c>
      <c r="I483" s="172">
        <f>Kalkulation_MS2!$F$41/100*detail_MS2!CB7</f>
        <v>0</v>
      </c>
      <c r="J483" s="206">
        <f t="shared" si="41"/>
        <v>0</v>
      </c>
    </row>
    <row r="484" spans="1:10" outlineLevel="1">
      <c r="A484" s="1">
        <f t="shared" si="42"/>
        <v>0</v>
      </c>
      <c r="C484" s="172">
        <f>Kalkulation_MS2!$G$41/100*detail_MS2!B8</f>
        <v>0</v>
      </c>
      <c r="D484" s="172">
        <f>Kalkulation_MS2!$G$41/100*detail_MS2!O8</f>
        <v>0</v>
      </c>
      <c r="E484" s="172">
        <f>Kalkulation_MS2!$G$41/100*detail_MS2!AB8</f>
        <v>0</v>
      </c>
      <c r="F484" s="172">
        <f>Kalkulation_MS2!$G$41/100*detail_MS2!AO8</f>
        <v>0</v>
      </c>
      <c r="G484" s="172">
        <f>Kalkulation_MS2!$G$41/100*detail_MS2!BB8</f>
        <v>0</v>
      </c>
      <c r="H484" s="172">
        <f>Kalkulation_MS2!$G$41/100*detail_MS2!BO8</f>
        <v>0</v>
      </c>
      <c r="I484" s="172">
        <f>Kalkulation_MS2!$G$41/100*detail_MS2!CB8</f>
        <v>0</v>
      </c>
      <c r="J484" s="206">
        <f t="shared" si="41"/>
        <v>0</v>
      </c>
    </row>
    <row r="485" spans="1:10" outlineLevel="1">
      <c r="A485" s="249">
        <f t="shared" si="42"/>
        <v>0</v>
      </c>
      <c r="C485" s="172">
        <f>Kalkulation_MS2!$H$41/100*detail_MS2!B9</f>
        <v>0</v>
      </c>
      <c r="D485" s="172">
        <f>Kalkulation_MS2!$H$41/100*detail_MS2!O9</f>
        <v>0</v>
      </c>
      <c r="E485" s="172">
        <f>Kalkulation_MS2!$H$41/100*detail_MS2!AB9</f>
        <v>0</v>
      </c>
      <c r="F485" s="172">
        <f>Kalkulation_MS2!$H$41/100*detail_MS2!AO9</f>
        <v>0</v>
      </c>
      <c r="G485" s="172">
        <f>Kalkulation_MS2!$H$41/100*detail_MS2!BB9</f>
        <v>0</v>
      </c>
      <c r="H485" s="172">
        <f>Kalkulation_MS2!$H$41/100*detail_MS2!BO9</f>
        <v>0</v>
      </c>
      <c r="I485" s="172">
        <f>Kalkulation_MS2!$H$41/100*detail_MS2!CB9</f>
        <v>0</v>
      </c>
      <c r="J485" s="206">
        <f t="shared" si="41"/>
        <v>0</v>
      </c>
    </row>
    <row r="486" spans="1:10" outlineLevel="1">
      <c r="A486" s="1">
        <f t="shared" si="42"/>
        <v>0</v>
      </c>
      <c r="C486" s="172">
        <f>Kalkulation_MS2!$I$41/100*detail_MS2!B10</f>
        <v>0</v>
      </c>
      <c r="D486" s="172">
        <f>Kalkulation_MS2!$I$41/100*detail_MS2!O10</f>
        <v>0</v>
      </c>
      <c r="E486" s="172">
        <f>Kalkulation_MS2!$I$41/100*detail_MS2!AB10</f>
        <v>0</v>
      </c>
      <c r="F486" s="172">
        <f>Kalkulation_MS2!$I$41/100*detail_MS2!AO10</f>
        <v>0</v>
      </c>
      <c r="G486" s="172">
        <f>Kalkulation_MS2!$I$41/100*detail_MS2!BB10</f>
        <v>0</v>
      </c>
      <c r="H486" s="172">
        <f>Kalkulation_MS2!$I$41/100*detail_MS2!BO10</f>
        <v>0</v>
      </c>
      <c r="I486" s="172">
        <f>Kalkulation_MS2!$I$41/100*detail_MS2!CB10</f>
        <v>0</v>
      </c>
      <c r="J486" s="206">
        <f t="shared" si="41"/>
        <v>0</v>
      </c>
    </row>
    <row r="487" spans="1:10" outlineLevel="1">
      <c r="A487" s="1">
        <f t="shared" si="42"/>
        <v>0</v>
      </c>
      <c r="C487" s="172">
        <f>Kalkulation_MS2!$J$41/100*detail_MS2!B11</f>
        <v>0</v>
      </c>
      <c r="D487" s="172">
        <f>Kalkulation_MS2!$J$41/100*detail_MS2!O11</f>
        <v>0</v>
      </c>
      <c r="E487" s="172">
        <f>Kalkulation_MS2!$J$41/100*detail_MS2!AB11</f>
        <v>0</v>
      </c>
      <c r="F487" s="172">
        <f>Kalkulation_MS2!$J$41/100*detail_MS2!AO11</f>
        <v>0</v>
      </c>
      <c r="G487" s="172">
        <f>Kalkulation_MS2!$J$41/100*detail_MS2!BB11</f>
        <v>0</v>
      </c>
      <c r="H487" s="172">
        <f>Kalkulation_MS2!$J$41/100*detail_MS2!BO11</f>
        <v>0</v>
      </c>
      <c r="I487" s="172">
        <f>Kalkulation_MS2!$J$41/100*detail_MS2!CB11</f>
        <v>0</v>
      </c>
      <c r="J487" s="206">
        <f t="shared" si="41"/>
        <v>0</v>
      </c>
    </row>
    <row r="488" spans="1:10" outlineLevel="1">
      <c r="A488" s="1">
        <f t="shared" si="42"/>
        <v>0</v>
      </c>
      <c r="C488" s="172">
        <f>Kalkulation_MS2!$K$41/100*detail_MS2!B12</f>
        <v>0</v>
      </c>
      <c r="D488" s="172">
        <f>Kalkulation_MS2!$K$41/100*detail_MS2!O12</f>
        <v>0</v>
      </c>
      <c r="E488" s="172">
        <f>Kalkulation_MS2!$K$41/100*detail_MS2!AB12</f>
        <v>0</v>
      </c>
      <c r="F488" s="172">
        <f>Kalkulation_MS2!$K$41/100*detail_MS2!AO12</f>
        <v>0</v>
      </c>
      <c r="G488" s="172">
        <f>Kalkulation_MS2!$K$41/100*detail_MS2!BB12</f>
        <v>0</v>
      </c>
      <c r="H488" s="172">
        <f>Kalkulation_MS2!$K$41/100*detail_MS2!BO12</f>
        <v>0</v>
      </c>
      <c r="I488" s="172">
        <f>Kalkulation_MS2!$K$41/100*detail_MS2!CB12</f>
        <v>0</v>
      </c>
      <c r="J488" s="206">
        <f t="shared" si="41"/>
        <v>0</v>
      </c>
    </row>
    <row r="489" spans="1:10" outlineLevel="1">
      <c r="A489" s="1">
        <f t="shared" si="42"/>
        <v>0</v>
      </c>
      <c r="C489" s="172">
        <f>Kalkulation_MS2!$L$41/100*detail_MS2!B13</f>
        <v>0</v>
      </c>
      <c r="D489" s="172">
        <f>Kalkulation_MS2!$L$41/100*detail_MS2!O13</f>
        <v>0</v>
      </c>
      <c r="E489" s="172">
        <f>Kalkulation_MS2!$L$41/100*detail_MS2!AB13</f>
        <v>0</v>
      </c>
      <c r="F489" s="172">
        <f>Kalkulation_MS2!$L$41/100*detail_MS2!AO13</f>
        <v>0</v>
      </c>
      <c r="G489" s="172">
        <f>Kalkulation_MS2!$L$41/100*detail_MS2!BB13</f>
        <v>0</v>
      </c>
      <c r="H489" s="172">
        <f>Kalkulation_MS2!$L$41/100*detail_MS2!BO13</f>
        <v>0</v>
      </c>
      <c r="I489" s="172">
        <f>Kalkulation_MS2!$L$41/100*detail_MS2!CB13</f>
        <v>0</v>
      </c>
      <c r="J489" s="206">
        <f t="shared" si="41"/>
        <v>0</v>
      </c>
    </row>
    <row r="490" spans="1:10" outlineLevel="1">
      <c r="A490" s="1">
        <f t="shared" si="42"/>
        <v>0</v>
      </c>
      <c r="C490" s="172">
        <f>Kalkulation_MS2!$M$41/100*detail_MS2!B14</f>
        <v>0</v>
      </c>
      <c r="D490" s="172">
        <f>Kalkulation_MS2!$M$41/100*detail_MS2!O14</f>
        <v>0</v>
      </c>
      <c r="E490" s="172">
        <f>Kalkulation_MS2!$M$41/100*detail_MS2!AB14</f>
        <v>0</v>
      </c>
      <c r="F490" s="172">
        <f>Kalkulation_MS2!$M$41/100*detail_MS2!AO14</f>
        <v>0</v>
      </c>
      <c r="G490" s="172">
        <f>Kalkulation_MS2!$M$41/100*detail_MS2!BB14</f>
        <v>0</v>
      </c>
      <c r="H490" s="172">
        <f>Kalkulation_MS2!$M$41/100*detail_MS2!BO14</f>
        <v>0</v>
      </c>
      <c r="I490" s="172">
        <f>Kalkulation_MS2!$M$41/100*detail_MS2!CB14</f>
        <v>0</v>
      </c>
      <c r="J490" s="206">
        <f t="shared" si="41"/>
        <v>0</v>
      </c>
    </row>
    <row r="491" spans="1:10" outlineLevel="1">
      <c r="A491" s="1">
        <f t="shared" si="42"/>
        <v>0</v>
      </c>
      <c r="C491" s="172">
        <f>Kalkulation_MS2!$N$41/100*detail_MS2!B15</f>
        <v>0</v>
      </c>
      <c r="D491" s="172">
        <f>Kalkulation_MS2!$N$41/100*detail_MS2!O15</f>
        <v>0</v>
      </c>
      <c r="E491" s="172">
        <f>Kalkulation_MS2!$N$41/100*detail_MS2!AB15</f>
        <v>0</v>
      </c>
      <c r="F491" s="172">
        <f>Kalkulation_MS2!$N$41/100*detail_MS2!AO15</f>
        <v>0</v>
      </c>
      <c r="G491" s="172">
        <f>Kalkulation_MS2!$N$41/100*detail_MS2!BB15</f>
        <v>0</v>
      </c>
      <c r="H491" s="172">
        <f>Kalkulation_MS2!$N$41/100*detail_MS2!BO15</f>
        <v>0</v>
      </c>
      <c r="I491" s="172">
        <f>Kalkulation_MS2!$N$41/100*detail_MS2!CB15</f>
        <v>0</v>
      </c>
      <c r="J491" s="206">
        <f t="shared" si="41"/>
        <v>0</v>
      </c>
    </row>
    <row r="492" spans="1:10" outlineLevel="1">
      <c r="A492" s="1">
        <f t="shared" si="42"/>
        <v>0</v>
      </c>
      <c r="C492" s="172">
        <f>Kalkulation_MS2!$O$41/100*detail_MS2!B16</f>
        <v>0</v>
      </c>
      <c r="D492" s="172">
        <f>Kalkulation_MS2!$O$41/100*detail_MS2!O16</f>
        <v>0</v>
      </c>
      <c r="E492" s="172">
        <f>Kalkulation_MS2!$O$41/100*detail_MS2!AB16</f>
        <v>0</v>
      </c>
      <c r="F492" s="172">
        <f>Kalkulation_MS2!$O$41/100*detail_MS2!AO16</f>
        <v>0</v>
      </c>
      <c r="G492" s="172">
        <f>Kalkulation_MS2!$O$41/100*detail_MS2!BB16</f>
        <v>0</v>
      </c>
      <c r="H492" s="172">
        <f>Kalkulation_MS2!$O$41/100*detail_MS2!BO16</f>
        <v>0</v>
      </c>
      <c r="I492" s="172">
        <f>Kalkulation_MS2!$O$41/100*detail_MS2!CB16</f>
        <v>0</v>
      </c>
      <c r="J492" s="206">
        <f t="shared" si="41"/>
        <v>0</v>
      </c>
    </row>
    <row r="493" spans="1:10" outlineLevel="1">
      <c r="A493" s="1">
        <f t="shared" si="42"/>
        <v>0</v>
      </c>
      <c r="C493" s="172">
        <f>Kalkulation_MS2!$P$41/100*detail_MS2!B17</f>
        <v>0</v>
      </c>
      <c r="D493" s="172">
        <f>Kalkulation_MS2!$P$41/100*detail_MS2!O17</f>
        <v>0</v>
      </c>
      <c r="E493" s="172">
        <f>Kalkulation_MS2!$P$41/100*detail_MS2!AB17</f>
        <v>0</v>
      </c>
      <c r="F493" s="172">
        <f>Kalkulation_MS2!$P$41/100*detail_MS2!AO17</f>
        <v>0</v>
      </c>
      <c r="G493" s="172">
        <f>Kalkulation_MS2!$P$41/100*detail_MS2!BB17</f>
        <v>0</v>
      </c>
      <c r="H493" s="172">
        <f>Kalkulation_MS2!$P$41/100*detail_MS2!BO17</f>
        <v>0</v>
      </c>
      <c r="I493" s="172">
        <f>Kalkulation_MS2!$P$41/100*detail_MS2!CB17</f>
        <v>0</v>
      </c>
      <c r="J493" s="206">
        <f t="shared" si="41"/>
        <v>0</v>
      </c>
    </row>
    <row r="494" spans="1:10" outlineLevel="1">
      <c r="A494" s="1">
        <f t="shared" si="42"/>
        <v>0</v>
      </c>
      <c r="C494" s="172">
        <f>Kalkulation_MS2!$Q$41/100*detail_MS2!B18</f>
        <v>0</v>
      </c>
      <c r="D494" s="172">
        <f>Kalkulation_MS2!$Q$41/100*detail_MS2!O18</f>
        <v>0</v>
      </c>
      <c r="E494" s="172">
        <f>Kalkulation_MS2!$Q$41/100*detail_MS2!AB18</f>
        <v>0</v>
      </c>
      <c r="F494" s="172">
        <f>Kalkulation_MS2!$Q$41/100*detail_MS2!AO18</f>
        <v>0</v>
      </c>
      <c r="G494" s="172">
        <f>Kalkulation_MS2!$Q$41/100*detail_MS2!BB18</f>
        <v>0</v>
      </c>
      <c r="H494" s="172">
        <f>Kalkulation_MS2!$Q$41/100*detail_MS2!BO18</f>
        <v>0</v>
      </c>
      <c r="I494" s="172">
        <f>Kalkulation_MS2!$Q$41/100*detail_MS2!CB18</f>
        <v>0</v>
      </c>
      <c r="J494" s="206">
        <f t="shared" si="41"/>
        <v>0</v>
      </c>
    </row>
    <row r="495" spans="1:10" outlineLevel="1">
      <c r="A495" s="1">
        <f t="shared" si="42"/>
        <v>0</v>
      </c>
      <c r="C495" s="172">
        <f>Kalkulation_MS2!$R$41/100*detail_MS2!B19</f>
        <v>0</v>
      </c>
      <c r="D495" s="172">
        <f>Kalkulation_MS2!$R$41/100*detail_MS2!O19</f>
        <v>0</v>
      </c>
      <c r="E495" s="172">
        <f>Kalkulation_MS2!$R$41/100*detail_MS2!AB19</f>
        <v>0</v>
      </c>
      <c r="F495" s="172">
        <f>Kalkulation_MS2!$R$41/100*detail_MS2!AO19</f>
        <v>0</v>
      </c>
      <c r="G495" s="172">
        <f>Kalkulation_MS2!$R$41/100*detail_MS2!BB19</f>
        <v>0</v>
      </c>
      <c r="H495" s="172">
        <f>Kalkulation_MS2!$R$41/100*detail_MS2!BO19</f>
        <v>0</v>
      </c>
      <c r="I495" s="172">
        <f>Kalkulation_MS2!$R$41/100*detail_MS2!CB19</f>
        <v>0</v>
      </c>
      <c r="J495" s="206">
        <f t="shared" si="41"/>
        <v>0</v>
      </c>
    </row>
    <row r="496" spans="1:10" outlineLevel="1">
      <c r="A496" s="1">
        <f t="shared" si="42"/>
        <v>0</v>
      </c>
      <c r="C496" s="172">
        <f>Kalkulation_MS2!$S$41/100*detail_MS2!$B20</f>
        <v>0</v>
      </c>
      <c r="D496" s="172">
        <f>Kalkulation_MS2!$S$41/100*detail_MS2!$O20</f>
        <v>0</v>
      </c>
      <c r="E496" s="172">
        <f>Kalkulation_MS2!$S$41/100*detail_MS2!$AB20</f>
        <v>0</v>
      </c>
      <c r="F496" s="172">
        <f>Kalkulation_MS2!$S$41/100*detail_MS2!$AO20</f>
        <v>0</v>
      </c>
      <c r="G496" s="172">
        <f>Kalkulation_MS2!$S$41/100*detail_MS2!$BB20</f>
        <v>0</v>
      </c>
      <c r="H496" s="172">
        <f>Kalkulation_MS2!$S$41/100*detail_MS2!$BO20</f>
        <v>0</v>
      </c>
      <c r="I496" s="172">
        <f>Kalkulation_MS2!$S$41/100*detail_MS2!$CB20</f>
        <v>0</v>
      </c>
      <c r="J496" s="206">
        <f t="shared" si="41"/>
        <v>0</v>
      </c>
    </row>
    <row r="497" spans="1:10" outlineLevel="1">
      <c r="A497" s="1">
        <f t="shared" si="42"/>
        <v>0</v>
      </c>
      <c r="C497" s="172">
        <f>Kalkulation_MS2!$T$41/100*detail_MS2!$B21</f>
        <v>0</v>
      </c>
      <c r="D497" s="172">
        <f>Kalkulation_MS2!$T$41/100*detail_MS2!$O21</f>
        <v>0</v>
      </c>
      <c r="E497" s="172">
        <f>Kalkulation_MS2!$T$41/100*detail_MS2!$AB21</f>
        <v>0</v>
      </c>
      <c r="F497" s="172">
        <f>Kalkulation_MS2!$T$41/100*detail_MS2!$AO21</f>
        <v>0</v>
      </c>
      <c r="G497" s="172">
        <f>Kalkulation_MS2!$T$41/100*detail_MS2!$BB21</f>
        <v>0</v>
      </c>
      <c r="H497" s="172">
        <f>Kalkulation_MS2!$T$41/100*detail_MS2!$BO21</f>
        <v>0</v>
      </c>
      <c r="I497" s="172">
        <f>Kalkulation_MS2!$T$41/100*detail_MS2!$CB21</f>
        <v>0</v>
      </c>
      <c r="J497" s="206">
        <f t="shared" si="41"/>
        <v>0</v>
      </c>
    </row>
    <row r="498" spans="1:10" outlineLevel="1">
      <c r="A498" s="1">
        <f t="shared" si="42"/>
        <v>0</v>
      </c>
      <c r="C498" s="172">
        <f>Kalkulation_MS2!$U$41/100*detail_MS2!$B22</f>
        <v>0</v>
      </c>
      <c r="D498" s="172">
        <f>Kalkulation_MS2!$U$41/100*detail_MS2!$O22</f>
        <v>0</v>
      </c>
      <c r="E498" s="172">
        <f>Kalkulation_MS2!$U$41/100*detail_MS2!$AB22</f>
        <v>0</v>
      </c>
      <c r="F498" s="172">
        <f>Kalkulation_MS2!$U$41/100*detail_MS2!$AO22</f>
        <v>0</v>
      </c>
      <c r="G498" s="172">
        <f>Kalkulation_MS2!$U$41/100*detail_MS2!$BB22</f>
        <v>0</v>
      </c>
      <c r="H498" s="172">
        <f>Kalkulation_MS2!$U$41/100*detail_MS2!$BO22</f>
        <v>0</v>
      </c>
      <c r="I498" s="172">
        <f>Kalkulation_MS2!$U$41/100*detail_MS2!$CB22</f>
        <v>0</v>
      </c>
      <c r="J498" s="206">
        <f t="shared" si="41"/>
        <v>0</v>
      </c>
    </row>
    <row r="499" spans="1:10" outlineLevel="1">
      <c r="A499" s="1">
        <f t="shared" si="42"/>
        <v>0</v>
      </c>
      <c r="C499" s="172">
        <f>Kalkulation_MS2!$V$41/100*detail_MS2!$B23</f>
        <v>0</v>
      </c>
      <c r="D499" s="172">
        <f>Kalkulation_MS2!$V$41/100*detail_MS2!$O23</f>
        <v>0</v>
      </c>
      <c r="E499" s="172">
        <f>Kalkulation_MS2!$V$41/100*detail_MS2!$AB23</f>
        <v>0</v>
      </c>
      <c r="F499" s="172">
        <f>Kalkulation_MS2!$V$41/100*detail_MS2!$AO23</f>
        <v>0</v>
      </c>
      <c r="G499" s="172">
        <f>Kalkulation_MS2!$V$41/100*detail_MS2!$BB23</f>
        <v>0</v>
      </c>
      <c r="H499" s="172">
        <f>Kalkulation_MS2!$V$41/100*detail_MS2!$BO23</f>
        <v>0</v>
      </c>
      <c r="I499" s="172">
        <f>Kalkulation_MS2!$V$41/100*detail_MS2!$CB23</f>
        <v>0</v>
      </c>
      <c r="J499" s="206">
        <f t="shared" si="41"/>
        <v>0</v>
      </c>
    </row>
    <row r="500" spans="1:10" outlineLevel="1">
      <c r="A500" s="1">
        <f t="shared" si="42"/>
        <v>0</v>
      </c>
      <c r="C500" s="172">
        <f>Kalkulation_MS2!$W$41/100*detail_MS2!$B24</f>
        <v>0</v>
      </c>
      <c r="D500" s="172">
        <f>Kalkulation_MS2!$W$41/100*detail_MS2!$O24</f>
        <v>0</v>
      </c>
      <c r="E500" s="172">
        <f>Kalkulation_MS2!$W$41/100*detail_MS2!$AB24</f>
        <v>0</v>
      </c>
      <c r="F500" s="172">
        <f>Kalkulation_MS2!$W$41/100*detail_MS2!$AO24</f>
        <v>0</v>
      </c>
      <c r="G500" s="172">
        <f>Kalkulation_MS2!$W$41/100*detail_MS2!$BB24</f>
        <v>0</v>
      </c>
      <c r="H500" s="172">
        <f>Kalkulation_MS2!$W$41/100*detail_MS2!$BO24</f>
        <v>0</v>
      </c>
      <c r="I500" s="172">
        <f>Kalkulation_MS2!$W$41/100*detail_MS2!$CB24</f>
        <v>0</v>
      </c>
      <c r="J500" s="206">
        <f t="shared" si="41"/>
        <v>0</v>
      </c>
    </row>
    <row r="501" spans="1:10" outlineLevel="1">
      <c r="A501" s="1">
        <f t="shared" si="42"/>
        <v>0</v>
      </c>
      <c r="C501" s="172">
        <f>Kalkulation_MS2!$X$41/100*detail_MS2!$B25</f>
        <v>0</v>
      </c>
      <c r="D501" s="172">
        <f>Kalkulation_MS2!$X$41/100*detail_MS2!$O25</f>
        <v>0</v>
      </c>
      <c r="E501" s="172">
        <f>Kalkulation_MS2!$X$41/100*detail_MS2!$AB25</f>
        <v>0</v>
      </c>
      <c r="F501" s="172">
        <f>Kalkulation_MS2!$X$41/100*detail_MS2!$AO25</f>
        <v>0</v>
      </c>
      <c r="G501" s="172">
        <f>Kalkulation_MS2!$X$41/100*detail_MS2!$BB25</f>
        <v>0</v>
      </c>
      <c r="H501" s="172">
        <f>Kalkulation_MS2!$X$41/100*detail_MS2!$BO25</f>
        <v>0</v>
      </c>
      <c r="I501" s="172">
        <f>Kalkulation_MS2!$X$41/100*detail_MS2!$CB25</f>
        <v>0</v>
      </c>
      <c r="J501" s="206">
        <f t="shared" si="41"/>
        <v>0</v>
      </c>
    </row>
    <row r="502" spans="1:10" outlineLevel="1">
      <c r="A502" s="1">
        <f t="shared" si="42"/>
        <v>0</v>
      </c>
      <c r="C502" s="172">
        <f>Kalkulation_MS2!$Y$41/100*detail_MS2!$B26</f>
        <v>0</v>
      </c>
      <c r="D502" s="172">
        <f>Kalkulation_MS2!$Y$41/100*detail_MS2!$O26</f>
        <v>0</v>
      </c>
      <c r="E502" s="172">
        <f>Kalkulation_MS2!$Y$41/100*detail_MS2!$AB26</f>
        <v>0</v>
      </c>
      <c r="F502" s="172">
        <f>Kalkulation_MS2!$Y$41/100*detail_MS2!$AO26</f>
        <v>0</v>
      </c>
      <c r="G502" s="172">
        <f>Kalkulation_MS2!$Y$41/100*detail_MS2!$BB26</f>
        <v>0</v>
      </c>
      <c r="H502" s="172">
        <f>Kalkulation_MS2!$Y$41/100*detail_MS2!$BO26</f>
        <v>0</v>
      </c>
      <c r="I502" s="172">
        <f>Kalkulation_MS2!$Y$41/100*detail_MS2!$CB26</f>
        <v>0</v>
      </c>
      <c r="J502" s="206">
        <f t="shared" si="41"/>
        <v>0</v>
      </c>
    </row>
    <row r="503" spans="1:10" outlineLevel="1">
      <c r="A503" s="1">
        <f t="shared" si="42"/>
        <v>0</v>
      </c>
      <c r="C503" s="172">
        <f>Kalkulation_MS2!$Z$41/100*detail_MS2!$B27</f>
        <v>0</v>
      </c>
      <c r="D503" s="172">
        <f>Kalkulation_MS2!$Z$41/100*detail_MS2!$O27</f>
        <v>0</v>
      </c>
      <c r="E503" s="172">
        <f>Kalkulation_MS2!$Z$41/100*detail_MS2!$AB27</f>
        <v>0</v>
      </c>
      <c r="F503" s="172">
        <f>Kalkulation_MS2!$Z$41/100*detail_MS2!$AO27</f>
        <v>0</v>
      </c>
      <c r="G503" s="172">
        <f>Kalkulation_MS2!$Z$41/100*detail_MS2!$BB27</f>
        <v>0</v>
      </c>
      <c r="H503" s="172">
        <f>Kalkulation_MS2!$Z$41/100*detail_MS2!$BO27</f>
        <v>0</v>
      </c>
      <c r="I503" s="172">
        <f>Kalkulation_MS2!$Z$41/100*detail_MS2!$CB27</f>
        <v>0</v>
      </c>
      <c r="J503" s="206">
        <f t="shared" si="41"/>
        <v>0</v>
      </c>
    </row>
    <row r="504" spans="1:10" outlineLevel="1">
      <c r="A504" s="1">
        <f t="shared" si="42"/>
        <v>0</v>
      </c>
      <c r="C504" s="172">
        <f>Kalkulation_MS2!$AA$41/100*detail_MS2!$B28</f>
        <v>0</v>
      </c>
      <c r="D504" s="172">
        <f>Kalkulation_MS2!$AA$41/100*detail_MS2!$O28</f>
        <v>0</v>
      </c>
      <c r="E504" s="172">
        <f>Kalkulation_MS2!$AA$41/100*detail_MS2!$AB28</f>
        <v>0</v>
      </c>
      <c r="F504" s="172">
        <f>Kalkulation_MS2!$AA$41/100*detail_MS2!$AO28</f>
        <v>0</v>
      </c>
      <c r="G504" s="172">
        <f>Kalkulation_MS2!$AA$41/100*detail_MS2!$BB28</f>
        <v>0</v>
      </c>
      <c r="H504" s="172">
        <f>Kalkulation_MS2!$AA$41/100*detail_MS2!$BO28</f>
        <v>0</v>
      </c>
      <c r="I504" s="172">
        <f>Kalkulation_MS2!$AA$41/100*detail_MS2!$CB28</f>
        <v>0</v>
      </c>
      <c r="J504" s="206">
        <f t="shared" si="41"/>
        <v>0</v>
      </c>
    </row>
    <row r="505" spans="1:10" outlineLevel="1">
      <c r="A505" s="1">
        <f t="shared" si="42"/>
        <v>0</v>
      </c>
      <c r="C505" s="172">
        <f>Kalkulation_MS2!$AB$41/100*detail_MS2!$B29</f>
        <v>0</v>
      </c>
      <c r="D505" s="172">
        <f>Kalkulation_MS2!$AB$41/100*detail_MS2!$O29</f>
        <v>0</v>
      </c>
      <c r="E505" s="172">
        <f>Kalkulation_MS2!$AB$41/100*detail_MS2!$AB29</f>
        <v>0</v>
      </c>
      <c r="F505" s="172">
        <f>Kalkulation_MS2!$AB$41/100*detail_MS2!$AO29</f>
        <v>0</v>
      </c>
      <c r="G505" s="172">
        <f>Kalkulation_MS2!$AB$41/100*detail_MS2!$BB29</f>
        <v>0</v>
      </c>
      <c r="H505" s="172">
        <f>Kalkulation_MS2!$AB$41/100*detail_MS2!$BO29</f>
        <v>0</v>
      </c>
      <c r="I505" s="172">
        <f>Kalkulation_MS2!$AB$41/100*detail_MS2!$CB29</f>
        <v>0</v>
      </c>
      <c r="J505" s="206">
        <f t="shared" si="41"/>
        <v>0</v>
      </c>
    </row>
    <row r="506" spans="1:10" outlineLevel="1">
      <c r="A506" s="1">
        <f t="shared" si="42"/>
        <v>0</v>
      </c>
      <c r="C506" s="172">
        <f>Kalkulation_MS2!$AC$41/100*detail_MS2!$B30</f>
        <v>0</v>
      </c>
      <c r="D506" s="172">
        <f>Kalkulation_MS2!$AC$41/100*detail_MS2!$O30</f>
        <v>0</v>
      </c>
      <c r="E506" s="172">
        <f>Kalkulation_MS2!$AC$41/100*detail_MS2!$AB30</f>
        <v>0</v>
      </c>
      <c r="F506" s="172">
        <f>Kalkulation_MS2!$AC$41/100*detail_MS2!$AO30</f>
        <v>0</v>
      </c>
      <c r="G506" s="172">
        <f>Kalkulation_MS2!$AC$41/100*detail_MS2!$BB30</f>
        <v>0</v>
      </c>
      <c r="H506" s="172">
        <f>Kalkulation_MS2!$AC$41/100*detail_MS2!$BO30</f>
        <v>0</v>
      </c>
      <c r="I506" s="172">
        <f>Kalkulation_MS2!$AC$41/100*detail_MS2!$CB30</f>
        <v>0</v>
      </c>
      <c r="J506" s="206">
        <f t="shared" si="41"/>
        <v>0</v>
      </c>
    </row>
    <row r="507" spans="1:10" outlineLevel="1">
      <c r="A507" s="1">
        <f t="shared" si="42"/>
        <v>0</v>
      </c>
      <c r="C507" s="172">
        <f>Kalkulation_MS2!$AD$41/100*detail_MS2!$B31</f>
        <v>0</v>
      </c>
      <c r="D507" s="172">
        <f>Kalkulation_MS2!$AD$41/100*detail_MS2!$O31</f>
        <v>0</v>
      </c>
      <c r="E507" s="172">
        <f>Kalkulation_MS2!$AD$41/100*detail_MS2!$AB31</f>
        <v>0</v>
      </c>
      <c r="F507" s="172">
        <f>Kalkulation_MS2!$AD$41/100*detail_MS2!$AO31</f>
        <v>0</v>
      </c>
      <c r="G507" s="172">
        <f>Kalkulation_MS2!$AD$41/100*detail_MS2!$BB31</f>
        <v>0</v>
      </c>
      <c r="H507" s="172">
        <f>Kalkulation_MS2!$AD$41/100*detail_MS2!$BO31</f>
        <v>0</v>
      </c>
      <c r="I507" s="172">
        <f>Kalkulation_MS2!$AD$41/100*detail_MS2!$CB31</f>
        <v>0</v>
      </c>
      <c r="J507" s="206">
        <f t="shared" si="41"/>
        <v>0</v>
      </c>
    </row>
    <row r="508" spans="1:10" outlineLevel="1">
      <c r="A508" s="1">
        <f t="shared" si="42"/>
        <v>0</v>
      </c>
      <c r="C508" s="172">
        <f>Kalkulation_MS2!$AE$41/100*detail_MS2!$B32</f>
        <v>0</v>
      </c>
      <c r="D508" s="172">
        <f>Kalkulation_MS2!$AE$41/100*detail_MS2!$O32</f>
        <v>0</v>
      </c>
      <c r="E508" s="172">
        <f>Kalkulation_MS2!$AE$41/100*detail_MS2!$AB32</f>
        <v>0</v>
      </c>
      <c r="F508" s="172">
        <f>Kalkulation_MS2!$AE$41/100*detail_MS2!$AO32</f>
        <v>0</v>
      </c>
      <c r="G508" s="172">
        <f>Kalkulation_MS2!$AE$41/100*detail_MS2!$BB32</f>
        <v>0</v>
      </c>
      <c r="H508" s="172">
        <f>Kalkulation_MS2!$AE$41/100*detail_MS2!$BO32</f>
        <v>0</v>
      </c>
      <c r="I508" s="172">
        <f>Kalkulation_MS2!$AE$41/100*detail_MS2!$CB32</f>
        <v>0</v>
      </c>
      <c r="J508" s="206">
        <f t="shared" si="41"/>
        <v>0</v>
      </c>
    </row>
    <row r="509" spans="1:10" outlineLevel="1">
      <c r="A509" s="1">
        <f t="shared" si="42"/>
        <v>0</v>
      </c>
      <c r="C509" s="172">
        <f>Kalkulation_MS2!$AF$41/100*detail_MS2!$B33</f>
        <v>0</v>
      </c>
      <c r="D509" s="172">
        <f>Kalkulation_MS2!$AF$41/100*detail_MS2!$O33</f>
        <v>0</v>
      </c>
      <c r="E509" s="172">
        <f>Kalkulation_MS2!$AF$41/100*detail_MS2!$AB33</f>
        <v>0</v>
      </c>
      <c r="F509" s="172">
        <f>Kalkulation_MS2!$AF$41/100*detail_MS2!$AO33</f>
        <v>0</v>
      </c>
      <c r="G509" s="172">
        <f>Kalkulation_MS2!$AF$41/100*detail_MS2!$BB33</f>
        <v>0</v>
      </c>
      <c r="H509" s="172">
        <f>Kalkulation_MS2!$AF$41/100*detail_MS2!$BO33</f>
        <v>0</v>
      </c>
      <c r="I509" s="172">
        <f>Kalkulation_MS2!$AF$41/100*detail_MS2!$CB33</f>
        <v>0</v>
      </c>
      <c r="J509" s="206">
        <f t="shared" si="41"/>
        <v>0</v>
      </c>
    </row>
    <row r="510" spans="1:10" outlineLevel="1">
      <c r="A510" s="1">
        <f t="shared" si="42"/>
        <v>0</v>
      </c>
      <c r="C510" s="172">
        <f>Kalkulation_MS2!$AG$41/100*detail_MS2!$B34</f>
        <v>0</v>
      </c>
      <c r="D510" s="172">
        <f>Kalkulation_MS2!$AG$41/100*detail_MS2!$O34</f>
        <v>0</v>
      </c>
      <c r="E510" s="172">
        <f>Kalkulation_MS2!$AG$41/100*detail_MS2!$AB34</f>
        <v>0</v>
      </c>
      <c r="F510" s="172">
        <f>Kalkulation_MS2!$AG$41/100*detail_MS2!$AO34</f>
        <v>0</v>
      </c>
      <c r="G510" s="172">
        <f>Kalkulation_MS2!$AG$41/100*detail_MS2!$BB34</f>
        <v>0</v>
      </c>
      <c r="H510" s="172">
        <f>Kalkulation_MS2!$AG$41/100*detail_MS2!$BO34</f>
        <v>0</v>
      </c>
      <c r="I510" s="172">
        <f>Kalkulation_MS2!$AG$41/100*detail_MS2!$CB34</f>
        <v>0</v>
      </c>
      <c r="J510" s="206">
        <f t="shared" si="41"/>
        <v>0</v>
      </c>
    </row>
    <row r="511" spans="1:10" outlineLevel="1">
      <c r="A511" s="1">
        <f t="shared" si="42"/>
        <v>0</v>
      </c>
      <c r="C511" s="172">
        <f>Kalkulation_MS2!$AH$41/100*detail_MS2!$B35</f>
        <v>0</v>
      </c>
      <c r="D511" s="172">
        <f>Kalkulation_MS2!$AH$41/100*detail_MS2!$O35</f>
        <v>0</v>
      </c>
      <c r="E511" s="172">
        <f>Kalkulation_MS2!$AH$41/100*detail_MS2!$AB35</f>
        <v>0</v>
      </c>
      <c r="F511" s="172">
        <f>Kalkulation_MS2!$AH$41/100*detail_MS2!$AO35</f>
        <v>0</v>
      </c>
      <c r="G511" s="172">
        <f>Kalkulation_MS2!$AH$41/100*detail_MS2!$BB35</f>
        <v>0</v>
      </c>
      <c r="H511" s="172">
        <f>Kalkulation_MS2!$AH$41/100*detail_MS2!$BO35</f>
        <v>0</v>
      </c>
      <c r="I511" s="172">
        <f>Kalkulation_MS2!$AH$41/100*detail_MS2!$CB35</f>
        <v>0</v>
      </c>
      <c r="J511" s="206">
        <f t="shared" si="41"/>
        <v>0</v>
      </c>
    </row>
    <row r="512" spans="1:10" outlineLevel="1">
      <c r="A512" s="1">
        <f t="shared" si="42"/>
        <v>0</v>
      </c>
      <c r="C512" s="172">
        <f>Kalkulation_MS2!$AI$41/100*detail_MS2!$B36</f>
        <v>0</v>
      </c>
      <c r="D512" s="172">
        <f>Kalkulation_MS2!$AI$41/100*detail_MS2!$O36</f>
        <v>0</v>
      </c>
      <c r="E512" s="172">
        <f>Kalkulation_MS2!$AI$41/100*detail_MS2!$AB36</f>
        <v>0</v>
      </c>
      <c r="F512" s="172">
        <f>Kalkulation_MS2!$AI$41/100*detail_MS2!$AO36</f>
        <v>0</v>
      </c>
      <c r="G512" s="172">
        <f>Kalkulation_MS2!$AI$41/100*detail_MS2!$BB36</f>
        <v>0</v>
      </c>
      <c r="H512" s="172">
        <f>Kalkulation_MS2!$AI$41/100*detail_MS2!$BO36</f>
        <v>0</v>
      </c>
      <c r="I512" s="172">
        <f>Kalkulation_MS2!$AI$41/100*detail_MS2!$CB36</f>
        <v>0</v>
      </c>
      <c r="J512" s="206">
        <f t="shared" si="41"/>
        <v>0</v>
      </c>
    </row>
    <row r="513" spans="1:10" outlineLevel="1">
      <c r="A513" s="1">
        <f t="shared" si="42"/>
        <v>0</v>
      </c>
      <c r="C513" s="172">
        <f>Kalkulation_MS2!$AJ$41/100*detail_MS2!$B37</f>
        <v>0</v>
      </c>
      <c r="D513" s="172">
        <f>Kalkulation_MS2!$AJ$41/100*detail_MS2!$O37</f>
        <v>0</v>
      </c>
      <c r="E513" s="172">
        <f>Kalkulation_MS2!$AJ$41/100*detail_MS2!$AB37</f>
        <v>0</v>
      </c>
      <c r="F513" s="172">
        <f>Kalkulation_MS2!$AJ$41/100*detail_MS2!$AO37</f>
        <v>0</v>
      </c>
      <c r="G513" s="172">
        <f>Kalkulation_MS2!$AJ$41/100*detail_MS2!$BB37</f>
        <v>0</v>
      </c>
      <c r="H513" s="172">
        <f>Kalkulation_MS2!$AJ$41/100*detail_MS2!$BO37</f>
        <v>0</v>
      </c>
      <c r="I513" s="172">
        <f>Kalkulation_MS2!$AJ$41/100*detail_MS2!$CB37</f>
        <v>0</v>
      </c>
      <c r="J513" s="206">
        <f t="shared" si="41"/>
        <v>0</v>
      </c>
    </row>
    <row r="514" spans="1:10" outlineLevel="1">
      <c r="A514" s="1">
        <f t="shared" si="42"/>
        <v>0</v>
      </c>
      <c r="C514" s="172">
        <f>Kalkulation_MS2!$AK$41/100*detail_MS2!$B38</f>
        <v>0</v>
      </c>
      <c r="D514" s="172">
        <f>Kalkulation_MS2!$AK$41/100*detail_MS2!$O38</f>
        <v>0</v>
      </c>
      <c r="E514" s="172">
        <f>Kalkulation_MS2!$AK$41/100*detail_MS2!$AB38</f>
        <v>0</v>
      </c>
      <c r="F514" s="172">
        <f>Kalkulation_MS2!$AK$41/100*detail_MS2!$AO38</f>
        <v>0</v>
      </c>
      <c r="G514" s="172">
        <f>Kalkulation_MS2!$AK$41/100*detail_MS2!$BB38</f>
        <v>0</v>
      </c>
      <c r="H514" s="172">
        <f>Kalkulation_MS2!$AK$41/100*detail_MS2!$BO38</f>
        <v>0</v>
      </c>
      <c r="I514" s="172">
        <f>Kalkulation_MS2!$AK$41/100*detail_MS2!$CB38</f>
        <v>0</v>
      </c>
      <c r="J514" s="206">
        <f t="shared" si="41"/>
        <v>0</v>
      </c>
    </row>
    <row r="515" spans="1:10" outlineLevel="1">
      <c r="A515" s="1">
        <f t="shared" si="42"/>
        <v>0</v>
      </c>
      <c r="C515" s="172">
        <f>Kalkulation_MS2!$AL$41/100*detail_MS2!$B39</f>
        <v>0</v>
      </c>
      <c r="D515" s="172">
        <f>Kalkulation_MS2!$AL$41/100*detail_MS2!$O39</f>
        <v>0</v>
      </c>
      <c r="E515" s="172">
        <f>Kalkulation_MS2!$AL$41/100*detail_MS2!$AB39</f>
        <v>0</v>
      </c>
      <c r="F515" s="172">
        <f>Kalkulation_MS2!$AL$41/100*detail_MS2!$AO39</f>
        <v>0</v>
      </c>
      <c r="G515" s="172">
        <f>Kalkulation_MS2!$AL$41/100*detail_MS2!$BB39</f>
        <v>0</v>
      </c>
      <c r="H515" s="172">
        <f>Kalkulation_MS2!$AL$41/100*detail_MS2!$BO39</f>
        <v>0</v>
      </c>
      <c r="I515" s="172">
        <f>Kalkulation_MS2!$AL$41/100*detail_MS2!$CB39</f>
        <v>0</v>
      </c>
      <c r="J515" s="206">
        <f t="shared" si="41"/>
        <v>0</v>
      </c>
    </row>
    <row r="516" spans="1:10" outlineLevel="1">
      <c r="A516" s="1">
        <f t="shared" si="42"/>
        <v>0</v>
      </c>
      <c r="C516" s="172">
        <f>Kalkulation_MS2!$AM$41/100*detail_MS2!$B40</f>
        <v>0</v>
      </c>
      <c r="D516" s="172">
        <f>Kalkulation_MS2!$AM$41/100*detail_MS2!$O40</f>
        <v>0</v>
      </c>
      <c r="E516" s="172">
        <f>Kalkulation_MS2!$AM$41/100*detail_MS2!$AB40</f>
        <v>0</v>
      </c>
      <c r="F516" s="172">
        <f>Kalkulation_MS2!$AM$41/100*detail_MS2!$AO40</f>
        <v>0</v>
      </c>
      <c r="G516" s="172">
        <f>Kalkulation_MS2!$AM$41/100*detail_MS2!$BB40</f>
        <v>0</v>
      </c>
      <c r="H516" s="172">
        <f>Kalkulation_MS2!$AM$41/100*detail_MS2!$BO40</f>
        <v>0</v>
      </c>
      <c r="I516" s="172">
        <f>Kalkulation_MS2!$AM$41/100*detail_MS2!$CB40</f>
        <v>0</v>
      </c>
      <c r="J516" s="206">
        <f t="shared" si="41"/>
        <v>0</v>
      </c>
    </row>
    <row r="517" spans="1:10" outlineLevel="1">
      <c r="A517" s="1">
        <f t="shared" si="42"/>
        <v>0</v>
      </c>
      <c r="C517" s="172">
        <f>Kalkulation_MS2!$AN$41/100*detail_MS2!$B41</f>
        <v>0</v>
      </c>
      <c r="D517" s="172">
        <f>Kalkulation_MS2!$AN$41/100*detail_MS2!$O41</f>
        <v>0</v>
      </c>
      <c r="E517" s="172">
        <f>Kalkulation_MS2!$AN$41/100*detail_MS2!$AB41</f>
        <v>0</v>
      </c>
      <c r="F517" s="172">
        <f>Kalkulation_MS2!$AN$41/100*detail_MS2!$AO41</f>
        <v>0</v>
      </c>
      <c r="G517" s="172">
        <f>Kalkulation_MS2!$AN$41/100*detail_MS2!$BB41</f>
        <v>0</v>
      </c>
      <c r="H517" s="172">
        <f>Kalkulation_MS2!$AN$41/100*detail_MS2!$BO41</f>
        <v>0</v>
      </c>
      <c r="I517" s="172">
        <f>Kalkulation_MS2!$AN$41/100*detail_MS2!$CB41</f>
        <v>0</v>
      </c>
      <c r="J517" s="206">
        <f t="shared" si="41"/>
        <v>0</v>
      </c>
    </row>
    <row r="518" spans="1:10" outlineLevel="1">
      <c r="A518" s="1">
        <f t="shared" si="42"/>
        <v>0</v>
      </c>
      <c r="C518" s="172">
        <f>Kalkulation_MS2!$AO$41/100*detail_MS2!$B42</f>
        <v>0</v>
      </c>
      <c r="D518" s="172">
        <f>Kalkulation_MS2!$AO$41/100*detail_MS2!$O42</f>
        <v>0</v>
      </c>
      <c r="E518" s="172">
        <f>Kalkulation_MS2!$AO$41/100*detail_MS2!$AB42</f>
        <v>0</v>
      </c>
      <c r="F518" s="172">
        <f>Kalkulation_MS2!$AO$41/100*detail_MS2!$AO42</f>
        <v>0</v>
      </c>
      <c r="G518" s="172">
        <f>Kalkulation_MS2!$AO$41/100*detail_MS2!$BB42</f>
        <v>0</v>
      </c>
      <c r="H518" s="172">
        <f>Kalkulation_MS2!$AO$41/100*detail_MS2!$BO42</f>
        <v>0</v>
      </c>
      <c r="I518" s="172">
        <f>Kalkulation_MS2!$AO$41/100*detail_MS2!$CB42</f>
        <v>0</v>
      </c>
      <c r="J518" s="206">
        <f t="shared" si="41"/>
        <v>0</v>
      </c>
    </row>
    <row r="519" spans="1:10" outlineLevel="1">
      <c r="A519" s="1">
        <f t="shared" si="42"/>
        <v>0</v>
      </c>
      <c r="C519" s="172">
        <f>Kalkulation_MS2!$AP$41/100*detail_MS2!$B43</f>
        <v>0</v>
      </c>
      <c r="D519" s="172">
        <f>Kalkulation_MS2!$AP$41/100*detail_MS2!$O43</f>
        <v>0</v>
      </c>
      <c r="E519" s="172">
        <f>Kalkulation_MS2!$AP$41/100*detail_MS2!$AB43</f>
        <v>0</v>
      </c>
      <c r="F519" s="172">
        <f>Kalkulation_MS2!$AP$41/100*detail_MS2!$AO43</f>
        <v>0</v>
      </c>
      <c r="G519" s="172">
        <f>Kalkulation_MS2!$AP$41/100*detail_MS2!$BB43</f>
        <v>0</v>
      </c>
      <c r="H519" s="172">
        <f>Kalkulation_MS2!$AP$41/100*detail_MS2!$BO43</f>
        <v>0</v>
      </c>
      <c r="I519" s="172">
        <f>Kalkulation_MS2!$AP$41/100*detail_MS2!$CB43</f>
        <v>0</v>
      </c>
      <c r="J519" s="206">
        <f t="shared" si="41"/>
        <v>0</v>
      </c>
    </row>
    <row r="520" spans="1:10" outlineLevel="1">
      <c r="A520" s="1">
        <f t="shared" si="42"/>
        <v>0</v>
      </c>
      <c r="C520" s="172">
        <f>Kalkulation_MS2!$AQ$41/100*detail_MS2!$B44</f>
        <v>0</v>
      </c>
      <c r="D520" s="172">
        <f>Kalkulation_MS2!$AQ$41/100*detail_MS2!$O44</f>
        <v>0</v>
      </c>
      <c r="E520" s="172">
        <f>Kalkulation_MS2!$AQ$41/100*detail_MS2!$AB44</f>
        <v>0</v>
      </c>
      <c r="F520" s="172">
        <f>Kalkulation_MS2!$AQ$41/100*detail_MS2!$AO44</f>
        <v>0</v>
      </c>
      <c r="G520" s="172">
        <f>Kalkulation_MS2!$AQ$41/100*detail_MS2!$BB44</f>
        <v>0</v>
      </c>
      <c r="H520" s="172">
        <f>Kalkulation_MS2!$AQ$41/100*detail_MS2!$BO44</f>
        <v>0</v>
      </c>
      <c r="I520" s="172">
        <f>Kalkulation_MS2!$AQ$41/100*detail_MS2!$CB44</f>
        <v>0</v>
      </c>
      <c r="J520" s="206">
        <f t="shared" si="41"/>
        <v>0</v>
      </c>
    </row>
    <row r="521" spans="1:10" outlineLevel="1">
      <c r="A521" s="1">
        <f t="shared" si="42"/>
        <v>0</v>
      </c>
      <c r="C521" s="172">
        <f>Kalkulation_MS2!$AR$41/100*detail_MS2!$B45</f>
        <v>0</v>
      </c>
      <c r="D521" s="172">
        <f>Kalkulation_MS2!$AR$41/100*detail_MS2!$O45</f>
        <v>0</v>
      </c>
      <c r="E521" s="172">
        <f>Kalkulation_MS2!$AR$41/100*detail_MS2!$AB45</f>
        <v>0</v>
      </c>
      <c r="F521" s="172">
        <f>Kalkulation_MS2!$AR$41/100*detail_MS2!$AO45</f>
        <v>0</v>
      </c>
      <c r="G521" s="172">
        <f>Kalkulation_MS2!$AR$41/100*detail_MS2!$BB45</f>
        <v>0</v>
      </c>
      <c r="H521" s="172">
        <f>Kalkulation_MS2!$AR$41/100*detail_MS2!$BO45</f>
        <v>0</v>
      </c>
      <c r="I521" s="172">
        <f>Kalkulation_MS2!$AR$41/100*detail_MS2!$CB45</f>
        <v>0</v>
      </c>
      <c r="J521" s="206">
        <f t="shared" si="41"/>
        <v>0</v>
      </c>
    </row>
    <row r="522" spans="1:10" outlineLevel="1">
      <c r="A522" s="1">
        <f t="shared" si="42"/>
        <v>0</v>
      </c>
      <c r="C522" s="172">
        <f>Kalkulation_MS2!$AS$41/100*detail_MS2!$B46</f>
        <v>0</v>
      </c>
      <c r="D522" s="172">
        <f>Kalkulation_MS2!$AS$41/100*detail_MS2!$O46</f>
        <v>0</v>
      </c>
      <c r="E522" s="172">
        <f>Kalkulation_MS2!$AS$41/100*detail_MS2!$AB46</f>
        <v>0</v>
      </c>
      <c r="F522" s="172">
        <f>Kalkulation_MS2!$AS$41/100*detail_MS2!$AO46</f>
        <v>0</v>
      </c>
      <c r="G522" s="172">
        <f>Kalkulation_MS2!$AS$41/100*detail_MS2!$BB46</f>
        <v>0</v>
      </c>
      <c r="H522" s="172">
        <f>Kalkulation_MS2!$AS$41/100*detail_MS2!$BO46</f>
        <v>0</v>
      </c>
      <c r="I522" s="172">
        <f>Kalkulation_MS2!$AS$41/100*detail_MS2!$CB46</f>
        <v>0</v>
      </c>
      <c r="J522" s="206">
        <f t="shared" si="41"/>
        <v>0</v>
      </c>
    </row>
    <row r="523" spans="1:10" outlineLevel="1">
      <c r="A523" s="88" t="s">
        <v>456</v>
      </c>
      <c r="B523" s="88"/>
      <c r="C523" s="201">
        <f>SUM(C483:C522)</f>
        <v>0</v>
      </c>
      <c r="D523" s="201">
        <f t="shared" ref="D523:J523" si="43">SUM(D483:D522)</f>
        <v>0</v>
      </c>
      <c r="E523" s="201">
        <f t="shared" si="43"/>
        <v>0</v>
      </c>
      <c r="F523" s="201">
        <f t="shared" si="43"/>
        <v>0</v>
      </c>
      <c r="G523" s="201">
        <f t="shared" si="43"/>
        <v>0</v>
      </c>
      <c r="H523" s="201">
        <f t="shared" si="43"/>
        <v>0</v>
      </c>
      <c r="I523" s="201">
        <f t="shared" si="43"/>
        <v>0</v>
      </c>
      <c r="J523" s="79">
        <f t="shared" si="43"/>
        <v>0</v>
      </c>
    </row>
    <row r="524" spans="1:10" outlineLevel="1">
      <c r="A524" s="203" t="s">
        <v>457</v>
      </c>
      <c r="J524" s="205">
        <f t="shared" ref="J524:J564" si="44">SUM(C524:I524)</f>
        <v>0</v>
      </c>
    </row>
    <row r="525" spans="1:10" outlineLevel="1">
      <c r="A525" s="1">
        <f t="shared" ref="A525:A564" si="45">A483</f>
        <v>0</v>
      </c>
      <c r="C525" s="172">
        <f>Kalkulation_MS2!$F$42/100*detail_MS2!B7</f>
        <v>0</v>
      </c>
      <c r="D525" s="172">
        <f>Kalkulation_MS2!$F$42/100*detail_MS2!O7</f>
        <v>0</v>
      </c>
      <c r="E525" s="172">
        <f>Kalkulation_MS2!$F$42/100*detail_MS2!AB7</f>
        <v>0</v>
      </c>
      <c r="F525" s="172">
        <f>Kalkulation_MS2!$F$42/100*detail_MS2!AO7</f>
        <v>0</v>
      </c>
      <c r="G525" s="172">
        <f>Kalkulation_MS2!$F$42/100*detail_MS2!BB7</f>
        <v>0</v>
      </c>
      <c r="H525" s="172">
        <f>Kalkulation_MS2!$F$42/100*detail_MS2!BO7</f>
        <v>0</v>
      </c>
      <c r="I525" s="172">
        <f>Kalkulation_MS2!$F$42/100*detail_MS2!CB7</f>
        <v>0</v>
      </c>
      <c r="J525" s="206">
        <f t="shared" si="44"/>
        <v>0</v>
      </c>
    </row>
    <row r="526" spans="1:10" outlineLevel="1">
      <c r="A526" s="1">
        <f t="shared" si="45"/>
        <v>0</v>
      </c>
      <c r="C526" s="172">
        <f>Kalkulation_MS2!$G$42/100*detail_MS2!B8</f>
        <v>0</v>
      </c>
      <c r="D526" s="172">
        <f>Kalkulation_MS2!$G$42/100*detail_MS2!O8</f>
        <v>0</v>
      </c>
      <c r="E526" s="172">
        <f>Kalkulation_MS2!$G$42/100*detail_MS2!AB8</f>
        <v>0</v>
      </c>
      <c r="F526" s="172">
        <f>Kalkulation_MS2!$G$42/100*detail_MS2!AO8</f>
        <v>0</v>
      </c>
      <c r="G526" s="172">
        <f>Kalkulation_MS2!$G$42/100*detail_MS2!BB8</f>
        <v>0</v>
      </c>
      <c r="H526" s="172">
        <f>Kalkulation_MS2!$G$42/100*detail_MS2!BO8</f>
        <v>0</v>
      </c>
      <c r="I526" s="172">
        <f>Kalkulation_MS2!$G$42/100*detail_MS2!CB8</f>
        <v>0</v>
      </c>
      <c r="J526" s="206">
        <f t="shared" si="44"/>
        <v>0</v>
      </c>
    </row>
    <row r="527" spans="1:10" outlineLevel="1">
      <c r="A527" s="1">
        <f t="shared" si="45"/>
        <v>0</v>
      </c>
      <c r="C527" s="172">
        <f>Kalkulation_MS2!$H$42/100*detail_MS2!B9</f>
        <v>0</v>
      </c>
      <c r="D527" s="172">
        <f>Kalkulation_MS2!$H$42/100*detail_MS2!O9</f>
        <v>0</v>
      </c>
      <c r="E527" s="172">
        <f>Kalkulation_MS2!$H$42/100*detail_MS2!AB9</f>
        <v>0</v>
      </c>
      <c r="F527" s="172">
        <f>Kalkulation_MS2!$H$42/100*detail_MS2!AO9</f>
        <v>0</v>
      </c>
      <c r="G527" s="172">
        <f>Kalkulation_MS2!$H$42/100*detail_MS2!BB9</f>
        <v>0</v>
      </c>
      <c r="H527" s="172">
        <f>Kalkulation_MS2!$H$42/100*detail_MS2!BO9</f>
        <v>0</v>
      </c>
      <c r="I527" s="172">
        <f>Kalkulation_MS2!$H$42/100*detail_MS2!CB9</f>
        <v>0</v>
      </c>
      <c r="J527" s="206">
        <f t="shared" si="44"/>
        <v>0</v>
      </c>
    </row>
    <row r="528" spans="1:10" outlineLevel="1">
      <c r="A528" s="1">
        <f t="shared" si="45"/>
        <v>0</v>
      </c>
      <c r="C528" s="172">
        <f>Kalkulation_MS2!$I$42/100*detail_MS2!B10</f>
        <v>0</v>
      </c>
      <c r="D528" s="172">
        <f>Kalkulation_MS2!$I$42/100*detail_MS2!O10</f>
        <v>0</v>
      </c>
      <c r="E528" s="172">
        <f>Kalkulation_MS2!$I$42/100*detail_MS2!AB10</f>
        <v>0</v>
      </c>
      <c r="F528" s="172">
        <f>Kalkulation_MS2!$I$42/100*detail_MS2!AO10</f>
        <v>0</v>
      </c>
      <c r="G528" s="172">
        <f>Kalkulation_MS2!$I$42/100*detail_MS2!BB10</f>
        <v>0</v>
      </c>
      <c r="H528" s="172">
        <f>Kalkulation_MS2!$I$42/100*detail_MS2!BO10</f>
        <v>0</v>
      </c>
      <c r="I528" s="172">
        <f>Kalkulation_MS2!$I$42/100*detail_MS2!CB10</f>
        <v>0</v>
      </c>
      <c r="J528" s="206">
        <f t="shared" si="44"/>
        <v>0</v>
      </c>
    </row>
    <row r="529" spans="1:10" outlineLevel="1">
      <c r="A529" s="1">
        <f t="shared" si="45"/>
        <v>0</v>
      </c>
      <c r="C529" s="172">
        <f>Kalkulation_MS2!$J$42/100*detail_MS2!B11</f>
        <v>0</v>
      </c>
      <c r="D529" s="172">
        <f>Kalkulation_MS2!$J$42/100*detail_MS2!O11</f>
        <v>0</v>
      </c>
      <c r="E529" s="172">
        <f>Kalkulation_MS2!$J$42/100*detail_MS2!AB11</f>
        <v>0</v>
      </c>
      <c r="F529" s="172">
        <f>Kalkulation_MS2!$J$42/100*detail_MS2!AO11</f>
        <v>0</v>
      </c>
      <c r="G529" s="172">
        <f>Kalkulation_MS2!$J$42/100*detail_MS2!BB11</f>
        <v>0</v>
      </c>
      <c r="H529" s="172">
        <f>Kalkulation_MS2!$J$42/100*detail_MS2!BO11</f>
        <v>0</v>
      </c>
      <c r="I529" s="172">
        <f>Kalkulation_MS2!$J$42/100*detail_MS2!CB11</f>
        <v>0</v>
      </c>
      <c r="J529" s="206">
        <f t="shared" si="44"/>
        <v>0</v>
      </c>
    </row>
    <row r="530" spans="1:10" outlineLevel="1">
      <c r="A530" s="1">
        <f t="shared" si="45"/>
        <v>0</v>
      </c>
      <c r="C530" s="172">
        <f>Kalkulation_MS2!$K$42/100*detail_MS2!B12</f>
        <v>0</v>
      </c>
      <c r="D530" s="172">
        <f>Kalkulation_MS2!$K$42/100*detail_MS2!O12</f>
        <v>0</v>
      </c>
      <c r="E530" s="172">
        <f>Kalkulation_MS2!$K$42/100*detail_MS2!AB12</f>
        <v>0</v>
      </c>
      <c r="F530" s="172">
        <f>Kalkulation_MS2!$K$42/100*detail_MS2!AO12</f>
        <v>0</v>
      </c>
      <c r="G530" s="172">
        <f>Kalkulation_MS2!$K$42/100*detail_MS2!BB12</f>
        <v>0</v>
      </c>
      <c r="H530" s="172">
        <f>Kalkulation_MS2!$K$42/100*detail_MS2!BO12</f>
        <v>0</v>
      </c>
      <c r="I530" s="172">
        <f>Kalkulation_MS2!$K$42/100*detail_MS2!CB12</f>
        <v>0</v>
      </c>
      <c r="J530" s="206">
        <f t="shared" si="44"/>
        <v>0</v>
      </c>
    </row>
    <row r="531" spans="1:10" outlineLevel="1">
      <c r="A531" s="1">
        <f t="shared" si="45"/>
        <v>0</v>
      </c>
      <c r="C531" s="172">
        <f>Kalkulation_MS2!$L$42/100*detail_MS2!B13</f>
        <v>0</v>
      </c>
      <c r="D531" s="172">
        <f>Kalkulation_MS2!$L$42/100*detail_MS2!O13</f>
        <v>0</v>
      </c>
      <c r="E531" s="172">
        <f>Kalkulation_MS2!$L$42/100*detail_MS2!AB13</f>
        <v>0</v>
      </c>
      <c r="F531" s="172">
        <f>Kalkulation_MS2!$L$42/100*detail_MS2!AO13</f>
        <v>0</v>
      </c>
      <c r="G531" s="172">
        <f>Kalkulation_MS2!$L$42/100*detail_MS2!BB13</f>
        <v>0</v>
      </c>
      <c r="H531" s="172">
        <f>Kalkulation_MS2!$L$42/100*detail_MS2!BO13</f>
        <v>0</v>
      </c>
      <c r="I531" s="172">
        <f>Kalkulation_MS2!$L$42/100*detail_MS2!CB13</f>
        <v>0</v>
      </c>
      <c r="J531" s="206">
        <f t="shared" si="44"/>
        <v>0</v>
      </c>
    </row>
    <row r="532" spans="1:10" outlineLevel="1">
      <c r="A532" s="1">
        <f t="shared" si="45"/>
        <v>0</v>
      </c>
      <c r="C532" s="172">
        <f>Kalkulation_MS2!$M$42/100*detail_MS2!B14</f>
        <v>0</v>
      </c>
      <c r="D532" s="172">
        <f>Kalkulation_MS2!$M$42/100*detail_MS2!O14</f>
        <v>0</v>
      </c>
      <c r="E532" s="172">
        <f>Kalkulation_MS2!$M$42/100*detail_MS2!AB14</f>
        <v>0</v>
      </c>
      <c r="F532" s="172">
        <f>Kalkulation_MS2!$M$42/100*detail_MS2!AO14</f>
        <v>0</v>
      </c>
      <c r="G532" s="172">
        <f>Kalkulation_MS2!$M$42/100*detail_MS2!BB14</f>
        <v>0</v>
      </c>
      <c r="H532" s="172">
        <f>Kalkulation_MS2!$M$42/100*detail_MS2!BO14</f>
        <v>0</v>
      </c>
      <c r="I532" s="172">
        <f>Kalkulation_MS2!$M$42/100*detail_MS2!CB14</f>
        <v>0</v>
      </c>
      <c r="J532" s="206">
        <f t="shared" si="44"/>
        <v>0</v>
      </c>
    </row>
    <row r="533" spans="1:10" outlineLevel="1">
      <c r="A533" s="1">
        <f t="shared" si="45"/>
        <v>0</v>
      </c>
      <c r="C533" s="172">
        <f>Kalkulation_MS2!$N$42/100*detail_MS2!B15</f>
        <v>0</v>
      </c>
      <c r="D533" s="172">
        <f>Kalkulation_MS2!$N$42/100*detail_MS2!O15</f>
        <v>0</v>
      </c>
      <c r="E533" s="172">
        <f>Kalkulation_MS2!$N$42/100*detail_MS2!AB15</f>
        <v>0</v>
      </c>
      <c r="F533" s="172">
        <f>Kalkulation_MS2!$N$42/100*detail_MS2!AO15</f>
        <v>0</v>
      </c>
      <c r="G533" s="172">
        <f>Kalkulation_MS2!$N$42/100*detail_MS2!BB15</f>
        <v>0</v>
      </c>
      <c r="H533" s="172">
        <f>Kalkulation_MS2!$N$42/100*detail_MS2!BO15</f>
        <v>0</v>
      </c>
      <c r="I533" s="172">
        <f>Kalkulation_MS2!$N$42/100*detail_MS2!CB15</f>
        <v>0</v>
      </c>
      <c r="J533" s="206">
        <f t="shared" si="44"/>
        <v>0</v>
      </c>
    </row>
    <row r="534" spans="1:10" outlineLevel="1">
      <c r="A534" s="1">
        <f t="shared" si="45"/>
        <v>0</v>
      </c>
      <c r="C534" s="172">
        <f>Kalkulation_MS2!$O$42/100*detail_MS2!B16</f>
        <v>0</v>
      </c>
      <c r="D534" s="172">
        <f>Kalkulation_MS2!$O$42/100*detail_MS2!O16</f>
        <v>0</v>
      </c>
      <c r="E534" s="172">
        <f>Kalkulation_MS2!$O$42/100*detail_MS2!AB16</f>
        <v>0</v>
      </c>
      <c r="F534" s="172">
        <f>Kalkulation_MS2!$O$42/100*detail_MS2!AO16</f>
        <v>0</v>
      </c>
      <c r="G534" s="172">
        <f>Kalkulation_MS2!$O$42/100*detail_MS2!BB16</f>
        <v>0</v>
      </c>
      <c r="H534" s="172">
        <f>Kalkulation_MS2!$O$42/100*detail_MS2!BO16</f>
        <v>0</v>
      </c>
      <c r="I534" s="172">
        <f>Kalkulation_MS2!$O$42/100*detail_MS2!CB16</f>
        <v>0</v>
      </c>
      <c r="J534" s="206">
        <f t="shared" si="44"/>
        <v>0</v>
      </c>
    </row>
    <row r="535" spans="1:10" outlineLevel="1">
      <c r="A535" s="1">
        <f t="shared" si="45"/>
        <v>0</v>
      </c>
      <c r="C535" s="172">
        <f>Kalkulation_MS2!$P$42/100*detail_MS2!B17</f>
        <v>0</v>
      </c>
      <c r="D535" s="172">
        <f>Kalkulation_MS2!$P$42/100*detail_MS2!O17</f>
        <v>0</v>
      </c>
      <c r="E535" s="172">
        <f>Kalkulation_MS2!$P$42/100*detail_MS2!AB17</f>
        <v>0</v>
      </c>
      <c r="F535" s="172">
        <f>Kalkulation_MS2!$P$42/100*detail_MS2!AO17</f>
        <v>0</v>
      </c>
      <c r="G535" s="172">
        <f>Kalkulation_MS2!$P$42/100*detail_MS2!BB17</f>
        <v>0</v>
      </c>
      <c r="H535" s="172">
        <f>Kalkulation_MS2!$P$42/100*detail_MS2!BO17</f>
        <v>0</v>
      </c>
      <c r="I535" s="172">
        <f>Kalkulation_MS2!$P$42/100*detail_MS2!CB17</f>
        <v>0</v>
      </c>
      <c r="J535" s="206">
        <f t="shared" si="44"/>
        <v>0</v>
      </c>
    </row>
    <row r="536" spans="1:10" outlineLevel="1">
      <c r="A536" s="1">
        <f t="shared" si="45"/>
        <v>0</v>
      </c>
      <c r="C536" s="172">
        <f>Kalkulation_MS2!$Q$42/100*detail_MS2!B18</f>
        <v>0</v>
      </c>
      <c r="D536" s="172">
        <f>Kalkulation_MS2!$Q$42/100*detail_MS2!O18</f>
        <v>0</v>
      </c>
      <c r="E536" s="172">
        <f>Kalkulation_MS2!$Q$42/100*detail_MS2!AB18</f>
        <v>0</v>
      </c>
      <c r="F536" s="172">
        <f>Kalkulation_MS2!$Q$42/100*detail_MS2!AO18</f>
        <v>0</v>
      </c>
      <c r="G536" s="172">
        <f>Kalkulation_MS2!$Q$42/100*detail_MS2!BB18</f>
        <v>0</v>
      </c>
      <c r="H536" s="172">
        <f>Kalkulation_MS2!$Q$42/100*detail_MS2!BO18</f>
        <v>0</v>
      </c>
      <c r="I536" s="172">
        <f>Kalkulation_MS2!$Q$42/100*detail_MS2!CB18</f>
        <v>0</v>
      </c>
      <c r="J536" s="206">
        <f t="shared" si="44"/>
        <v>0</v>
      </c>
    </row>
    <row r="537" spans="1:10" outlineLevel="1">
      <c r="A537" s="1">
        <f t="shared" si="45"/>
        <v>0</v>
      </c>
      <c r="C537" s="172">
        <f>Kalkulation_MS2!$R$42/100*detail_MS2!B19</f>
        <v>0</v>
      </c>
      <c r="D537" s="172">
        <f>Kalkulation_MS2!$R$42/100*detail_MS2!O19</f>
        <v>0</v>
      </c>
      <c r="E537" s="172">
        <f>Kalkulation_MS2!$R$42/100*detail_MS2!AB19</f>
        <v>0</v>
      </c>
      <c r="F537" s="172">
        <f>Kalkulation_MS2!$R$42/100*detail_MS2!AO19</f>
        <v>0</v>
      </c>
      <c r="G537" s="172">
        <f>Kalkulation_MS2!$R$42/100*detail_MS2!BB19</f>
        <v>0</v>
      </c>
      <c r="H537" s="172">
        <f>Kalkulation_MS2!$R$42/100*detail_MS2!BO19</f>
        <v>0</v>
      </c>
      <c r="I537" s="172">
        <f>Kalkulation_MS2!$R$42/100*detail_MS2!CB19</f>
        <v>0</v>
      </c>
      <c r="J537" s="206">
        <f t="shared" si="44"/>
        <v>0</v>
      </c>
    </row>
    <row r="538" spans="1:10" outlineLevel="1">
      <c r="A538" s="1">
        <f t="shared" si="45"/>
        <v>0</v>
      </c>
      <c r="C538" s="172">
        <f>Kalkulation_MS2!$S$42/100*detail_MS2!$B20</f>
        <v>0</v>
      </c>
      <c r="D538" s="172">
        <f>Kalkulation_MS2!$S$42/100*detail_MS2!$O20</f>
        <v>0</v>
      </c>
      <c r="E538" s="172">
        <f>Kalkulation_MS2!$S$42/100*detail_MS2!$AB20</f>
        <v>0</v>
      </c>
      <c r="F538" s="172">
        <f>Kalkulation_MS2!$S$42/100*detail_MS2!$AO20</f>
        <v>0</v>
      </c>
      <c r="G538" s="172">
        <f>Kalkulation_MS2!$S$42/100*detail_MS2!$BB20</f>
        <v>0</v>
      </c>
      <c r="H538" s="172">
        <f>Kalkulation_MS2!$S$42/100*detail_MS2!$BO20</f>
        <v>0</v>
      </c>
      <c r="I538" s="172">
        <f>Kalkulation_MS2!$S$42/100*detail_MS2!$CB20</f>
        <v>0</v>
      </c>
      <c r="J538" s="206">
        <f t="shared" si="44"/>
        <v>0</v>
      </c>
    </row>
    <row r="539" spans="1:10" outlineLevel="1">
      <c r="A539" s="1">
        <f t="shared" si="45"/>
        <v>0</v>
      </c>
      <c r="C539" s="172">
        <f>Kalkulation_MS2!$T$42/100*detail_MS2!$B21</f>
        <v>0</v>
      </c>
      <c r="D539" s="172">
        <f>Kalkulation_MS2!$T$42/100*detail_MS2!$O21</f>
        <v>0</v>
      </c>
      <c r="E539" s="172">
        <f>Kalkulation_MS2!$T$42/100*detail_MS2!$AB21</f>
        <v>0</v>
      </c>
      <c r="F539" s="172">
        <f>Kalkulation_MS2!$T$42/100*detail_MS2!$AO21</f>
        <v>0</v>
      </c>
      <c r="G539" s="172">
        <f>Kalkulation_MS2!$T$42/100*detail_MS2!$BB21</f>
        <v>0</v>
      </c>
      <c r="H539" s="172">
        <f>Kalkulation_MS2!$T$42/100*detail_MS2!$BO21</f>
        <v>0</v>
      </c>
      <c r="I539" s="172">
        <f>Kalkulation_MS2!$T$42/100*detail_MS2!$CB21</f>
        <v>0</v>
      </c>
      <c r="J539" s="206">
        <f t="shared" si="44"/>
        <v>0</v>
      </c>
    </row>
    <row r="540" spans="1:10" outlineLevel="1">
      <c r="A540" s="1">
        <f t="shared" si="45"/>
        <v>0</v>
      </c>
      <c r="C540" s="172">
        <f>Kalkulation_MS2!$U$42/100*detail_MS2!$B22</f>
        <v>0</v>
      </c>
      <c r="D540" s="172">
        <f>Kalkulation_MS2!$U$42/100*detail_MS2!$O22</f>
        <v>0</v>
      </c>
      <c r="E540" s="172">
        <f>Kalkulation_MS2!$U$42/100*detail_MS2!$AB22</f>
        <v>0</v>
      </c>
      <c r="F540" s="172">
        <f>Kalkulation_MS2!$U$42/100*detail_MS2!$AO22</f>
        <v>0</v>
      </c>
      <c r="G540" s="172">
        <f>Kalkulation_MS2!$U$42/100*detail_MS2!$BB22</f>
        <v>0</v>
      </c>
      <c r="H540" s="172">
        <f>Kalkulation_MS2!$U$42/100*detail_MS2!$BO22</f>
        <v>0</v>
      </c>
      <c r="I540" s="172">
        <f>Kalkulation_MS2!$U$42/100*detail_MS2!$CB22</f>
        <v>0</v>
      </c>
      <c r="J540" s="206">
        <f t="shared" si="44"/>
        <v>0</v>
      </c>
    </row>
    <row r="541" spans="1:10" outlineLevel="1">
      <c r="A541" s="1">
        <f t="shared" si="45"/>
        <v>0</v>
      </c>
      <c r="C541" s="172">
        <f>Kalkulation_MS2!$V$42/100*detail_MS2!$B23</f>
        <v>0</v>
      </c>
      <c r="D541" s="172">
        <f>Kalkulation_MS2!$V$42/100*detail_MS2!$O23</f>
        <v>0</v>
      </c>
      <c r="E541" s="172">
        <f>Kalkulation_MS2!$V$42/100*detail_MS2!$AB23</f>
        <v>0</v>
      </c>
      <c r="F541" s="172">
        <f>Kalkulation_MS2!$V$42/100*detail_MS2!$AO23</f>
        <v>0</v>
      </c>
      <c r="G541" s="172">
        <f>Kalkulation_MS2!$V$42/100*detail_MS2!$BB23</f>
        <v>0</v>
      </c>
      <c r="H541" s="172">
        <f>Kalkulation_MS2!$V$42/100*detail_MS2!$BO23</f>
        <v>0</v>
      </c>
      <c r="I541" s="172">
        <f>Kalkulation_MS2!$V$42/100*detail_MS2!$CB23</f>
        <v>0</v>
      </c>
      <c r="J541" s="206">
        <f t="shared" si="44"/>
        <v>0</v>
      </c>
    </row>
    <row r="542" spans="1:10" outlineLevel="1">
      <c r="A542" s="1">
        <f t="shared" si="45"/>
        <v>0</v>
      </c>
      <c r="C542" s="172">
        <f>Kalkulation_MS2!$W$42/100*detail_MS2!$B24</f>
        <v>0</v>
      </c>
      <c r="D542" s="172">
        <f>Kalkulation_MS2!$W$42/100*detail_MS2!$O24</f>
        <v>0</v>
      </c>
      <c r="E542" s="172">
        <f>Kalkulation_MS2!$W$42/100*detail_MS2!$AB24</f>
        <v>0</v>
      </c>
      <c r="F542" s="172">
        <f>Kalkulation_MS2!$W$42/100*detail_MS2!$AO24</f>
        <v>0</v>
      </c>
      <c r="G542" s="172">
        <f>Kalkulation_MS2!$W$42/100*detail_MS2!$BB24</f>
        <v>0</v>
      </c>
      <c r="H542" s="172">
        <f>Kalkulation_MS2!$W$42/100*detail_MS2!$BO24</f>
        <v>0</v>
      </c>
      <c r="I542" s="172">
        <f>Kalkulation_MS2!$W$42/100*detail_MS2!$CB24</f>
        <v>0</v>
      </c>
      <c r="J542" s="206">
        <f t="shared" si="44"/>
        <v>0</v>
      </c>
    </row>
    <row r="543" spans="1:10" outlineLevel="1">
      <c r="A543" s="1">
        <f t="shared" si="45"/>
        <v>0</v>
      </c>
      <c r="C543" s="172">
        <f>Kalkulation_MS2!$X$42/100*detail_MS2!$B25</f>
        <v>0</v>
      </c>
      <c r="D543" s="172">
        <f>Kalkulation_MS2!$X$42/100*detail_MS2!$O25</f>
        <v>0</v>
      </c>
      <c r="E543" s="172">
        <f>Kalkulation_MS2!$X$42/100*detail_MS2!$AB25</f>
        <v>0</v>
      </c>
      <c r="F543" s="172">
        <f>Kalkulation_MS2!$X$42/100*detail_MS2!$AO25</f>
        <v>0</v>
      </c>
      <c r="G543" s="172">
        <f>Kalkulation_MS2!$X$42/100*detail_MS2!$BB25</f>
        <v>0</v>
      </c>
      <c r="H543" s="172">
        <f>Kalkulation_MS2!$X$42/100*detail_MS2!$BO25</f>
        <v>0</v>
      </c>
      <c r="I543" s="172">
        <f>Kalkulation_MS2!$X$42/100*detail_MS2!$CB25</f>
        <v>0</v>
      </c>
      <c r="J543" s="206">
        <f t="shared" si="44"/>
        <v>0</v>
      </c>
    </row>
    <row r="544" spans="1:10" outlineLevel="1">
      <c r="A544" s="1">
        <f t="shared" si="45"/>
        <v>0</v>
      </c>
      <c r="C544" s="172">
        <f>Kalkulation_MS2!$Y$42/100*detail_MS2!$B26</f>
        <v>0</v>
      </c>
      <c r="D544" s="172">
        <f>Kalkulation_MS2!$Y$42/100*detail_MS2!$O26</f>
        <v>0</v>
      </c>
      <c r="E544" s="172">
        <f>Kalkulation_MS2!$Y$42/100*detail_MS2!$AB26</f>
        <v>0</v>
      </c>
      <c r="F544" s="172">
        <f>Kalkulation_MS2!$Y$42/100*detail_MS2!$AO26</f>
        <v>0</v>
      </c>
      <c r="G544" s="172">
        <f>Kalkulation_MS2!$Y$42/100*detail_MS2!$BB26</f>
        <v>0</v>
      </c>
      <c r="H544" s="172">
        <f>Kalkulation_MS2!$Y$42/100*detail_MS2!$BO26</f>
        <v>0</v>
      </c>
      <c r="I544" s="172">
        <f>Kalkulation_MS2!$Y$42/100*detail_MS2!$CB26</f>
        <v>0</v>
      </c>
      <c r="J544" s="206">
        <f t="shared" si="44"/>
        <v>0</v>
      </c>
    </row>
    <row r="545" spans="1:10" outlineLevel="1">
      <c r="A545" s="1">
        <f t="shared" si="45"/>
        <v>0</v>
      </c>
      <c r="C545" s="172">
        <f>Kalkulation_MS2!$Z$42/100*detail_MS2!$B27</f>
        <v>0</v>
      </c>
      <c r="D545" s="172">
        <f>Kalkulation_MS2!$Z$42/100*detail_MS2!$O27</f>
        <v>0</v>
      </c>
      <c r="E545" s="172">
        <f>Kalkulation_MS2!$Z$42/100*detail_MS2!$AB27</f>
        <v>0</v>
      </c>
      <c r="F545" s="172">
        <f>Kalkulation_MS2!$Z$42/100*detail_MS2!$AO27</f>
        <v>0</v>
      </c>
      <c r="G545" s="172">
        <f>Kalkulation_MS2!$Z$42/100*detail_MS2!$BB27</f>
        <v>0</v>
      </c>
      <c r="H545" s="172">
        <f>Kalkulation_MS2!$Z$42/100*detail_MS2!$BO27</f>
        <v>0</v>
      </c>
      <c r="I545" s="172">
        <f>Kalkulation_MS2!$Z$42/100*detail_MS2!$CB27</f>
        <v>0</v>
      </c>
      <c r="J545" s="206">
        <f t="shared" si="44"/>
        <v>0</v>
      </c>
    </row>
    <row r="546" spans="1:10" outlineLevel="1">
      <c r="A546" s="1">
        <f t="shared" si="45"/>
        <v>0</v>
      </c>
      <c r="C546" s="172">
        <f>Kalkulation_MS2!$AA$42/100*detail_MS2!$B28</f>
        <v>0</v>
      </c>
      <c r="D546" s="172">
        <f>Kalkulation_MS2!$AA$42/100*detail_MS2!$O28</f>
        <v>0</v>
      </c>
      <c r="E546" s="172">
        <f>Kalkulation_MS2!$AA$42/100*detail_MS2!$AB28</f>
        <v>0</v>
      </c>
      <c r="F546" s="172">
        <f>Kalkulation_MS2!$AA$42/100*detail_MS2!$AO28</f>
        <v>0</v>
      </c>
      <c r="G546" s="172">
        <f>Kalkulation_MS2!$AA$42/100*detail_MS2!$BB28</f>
        <v>0</v>
      </c>
      <c r="H546" s="172">
        <f>Kalkulation_MS2!$AA$42/100*detail_MS2!$BO28</f>
        <v>0</v>
      </c>
      <c r="I546" s="172">
        <f>Kalkulation_MS2!$AA$42/100*detail_MS2!$CB28</f>
        <v>0</v>
      </c>
      <c r="J546" s="206">
        <f t="shared" si="44"/>
        <v>0</v>
      </c>
    </row>
    <row r="547" spans="1:10" outlineLevel="1">
      <c r="A547" s="1">
        <f t="shared" si="45"/>
        <v>0</v>
      </c>
      <c r="C547" s="172">
        <f>Kalkulation_MS2!$AB$42/100*detail_MS2!$B29</f>
        <v>0</v>
      </c>
      <c r="D547" s="172">
        <f>Kalkulation_MS2!$AB$42/100*detail_MS2!$O29</f>
        <v>0</v>
      </c>
      <c r="E547" s="172">
        <f>Kalkulation_MS2!$AB$42/100*detail_MS2!$AB29</f>
        <v>0</v>
      </c>
      <c r="F547" s="172">
        <f>Kalkulation_MS2!$AB$42/100*detail_MS2!$AO29</f>
        <v>0</v>
      </c>
      <c r="G547" s="172">
        <f>Kalkulation_MS2!$AB$42/100*detail_MS2!$BB29</f>
        <v>0</v>
      </c>
      <c r="H547" s="172">
        <f>Kalkulation_MS2!$AB$42/100*detail_MS2!$BO29</f>
        <v>0</v>
      </c>
      <c r="I547" s="172">
        <f>Kalkulation_MS2!$AB$42/100*detail_MS2!$CB29</f>
        <v>0</v>
      </c>
      <c r="J547" s="206">
        <f t="shared" si="44"/>
        <v>0</v>
      </c>
    </row>
    <row r="548" spans="1:10" outlineLevel="1">
      <c r="A548" s="1">
        <f t="shared" si="45"/>
        <v>0</v>
      </c>
      <c r="C548" s="172">
        <f>Kalkulation_MS2!$AC$42/100*detail_MS2!$B30</f>
        <v>0</v>
      </c>
      <c r="D548" s="172">
        <f>Kalkulation_MS2!$AC$42/100*detail_MS2!$O30</f>
        <v>0</v>
      </c>
      <c r="E548" s="172">
        <f>Kalkulation_MS2!$AC$42/100*detail_MS2!$AB30</f>
        <v>0</v>
      </c>
      <c r="F548" s="172">
        <f>Kalkulation_MS2!$AC$42/100*detail_MS2!$AO30</f>
        <v>0</v>
      </c>
      <c r="G548" s="172">
        <f>Kalkulation_MS2!$AC$42/100*detail_MS2!$BB30</f>
        <v>0</v>
      </c>
      <c r="H548" s="172">
        <f>Kalkulation_MS2!$AC$42/100*detail_MS2!$BO30</f>
        <v>0</v>
      </c>
      <c r="I548" s="172">
        <f>Kalkulation_MS2!$AC$42/100*detail_MS2!$CB30</f>
        <v>0</v>
      </c>
      <c r="J548" s="206">
        <f t="shared" si="44"/>
        <v>0</v>
      </c>
    </row>
    <row r="549" spans="1:10" outlineLevel="1">
      <c r="A549" s="1">
        <f t="shared" si="45"/>
        <v>0</v>
      </c>
      <c r="C549" s="172">
        <f>Kalkulation_MS2!$AD$42/100*detail_MS2!$B31</f>
        <v>0</v>
      </c>
      <c r="D549" s="172">
        <f>Kalkulation_MS2!$AD$42/100*detail_MS2!$O31</f>
        <v>0</v>
      </c>
      <c r="E549" s="172">
        <f>Kalkulation_MS2!$AD$42/100*detail_MS2!$AB31</f>
        <v>0</v>
      </c>
      <c r="F549" s="172">
        <f>Kalkulation_MS2!$AD$42/100*detail_MS2!$AO31</f>
        <v>0</v>
      </c>
      <c r="G549" s="172">
        <f>Kalkulation_MS2!$AD$42/100*detail_MS2!$BB31</f>
        <v>0</v>
      </c>
      <c r="H549" s="172">
        <f>Kalkulation_MS2!$AD$42/100*detail_MS2!$BO31</f>
        <v>0</v>
      </c>
      <c r="I549" s="172">
        <f>Kalkulation_MS2!$AD$42/100*detail_MS2!$CB31</f>
        <v>0</v>
      </c>
      <c r="J549" s="206">
        <f t="shared" si="44"/>
        <v>0</v>
      </c>
    </row>
    <row r="550" spans="1:10" outlineLevel="1">
      <c r="A550" s="1">
        <f t="shared" si="45"/>
        <v>0</v>
      </c>
      <c r="C550" s="172">
        <f>Kalkulation_MS2!$AE$42/100*detail_MS2!$B32</f>
        <v>0</v>
      </c>
      <c r="D550" s="172">
        <f>Kalkulation_MS2!$AE$42/100*detail_MS2!$O32</f>
        <v>0</v>
      </c>
      <c r="E550" s="172">
        <f>Kalkulation_MS2!$AE$42/100*detail_MS2!$AB32</f>
        <v>0</v>
      </c>
      <c r="F550" s="172">
        <f>Kalkulation_MS2!$AE$42/100*detail_MS2!$AO32</f>
        <v>0</v>
      </c>
      <c r="G550" s="172">
        <f>Kalkulation_MS2!$AE$42/100*detail_MS2!$BB32</f>
        <v>0</v>
      </c>
      <c r="H550" s="172">
        <f>Kalkulation_MS2!$AE$42/100*detail_MS2!$BO32</f>
        <v>0</v>
      </c>
      <c r="I550" s="172">
        <f>Kalkulation_MS2!$AE$42/100*detail_MS2!$CB32</f>
        <v>0</v>
      </c>
      <c r="J550" s="206">
        <f t="shared" si="44"/>
        <v>0</v>
      </c>
    </row>
    <row r="551" spans="1:10" outlineLevel="1">
      <c r="A551" s="1">
        <f t="shared" si="45"/>
        <v>0</v>
      </c>
      <c r="C551" s="172">
        <f>Kalkulation_MS2!$AF$42/100*detail_MS2!$B33</f>
        <v>0</v>
      </c>
      <c r="D551" s="172">
        <f>Kalkulation_MS2!$AF$42/100*detail_MS2!$O33</f>
        <v>0</v>
      </c>
      <c r="E551" s="172">
        <f>Kalkulation_MS2!$AF$42/100*detail_MS2!$AB33</f>
        <v>0</v>
      </c>
      <c r="F551" s="172">
        <f>Kalkulation_MS2!$AF$42/100*detail_MS2!$AO33</f>
        <v>0</v>
      </c>
      <c r="G551" s="172">
        <f>Kalkulation_MS2!$AF$42/100*detail_MS2!$BB33</f>
        <v>0</v>
      </c>
      <c r="H551" s="172">
        <f>Kalkulation_MS2!$AF$42/100*detail_MS2!$BO33</f>
        <v>0</v>
      </c>
      <c r="I551" s="172">
        <f>Kalkulation_MS2!$AF$42/100*detail_MS2!$CB33</f>
        <v>0</v>
      </c>
      <c r="J551" s="206">
        <f t="shared" si="44"/>
        <v>0</v>
      </c>
    </row>
    <row r="552" spans="1:10" outlineLevel="1">
      <c r="A552" s="1">
        <f t="shared" si="45"/>
        <v>0</v>
      </c>
      <c r="C552" s="172">
        <f>Kalkulation_MS2!$AG$42/100*detail_MS2!$B34</f>
        <v>0</v>
      </c>
      <c r="D552" s="172">
        <f>Kalkulation_MS2!$AG$42/100*detail_MS2!$O34</f>
        <v>0</v>
      </c>
      <c r="E552" s="172">
        <f>Kalkulation_MS2!$AG$42/100*detail_MS2!$AB34</f>
        <v>0</v>
      </c>
      <c r="F552" s="172">
        <f>Kalkulation_MS2!$AG$42/100*detail_MS2!$AO34</f>
        <v>0</v>
      </c>
      <c r="G552" s="172">
        <f>Kalkulation_MS2!$AG$42/100*detail_MS2!$BB34</f>
        <v>0</v>
      </c>
      <c r="H552" s="172">
        <f>Kalkulation_MS2!$AG$42/100*detail_MS2!$BO34</f>
        <v>0</v>
      </c>
      <c r="I552" s="172">
        <f>Kalkulation_MS2!$AG$42/100*detail_MS2!$CB34</f>
        <v>0</v>
      </c>
      <c r="J552" s="206">
        <f t="shared" si="44"/>
        <v>0</v>
      </c>
    </row>
    <row r="553" spans="1:10" outlineLevel="1">
      <c r="A553" s="1">
        <f t="shared" si="45"/>
        <v>0</v>
      </c>
      <c r="C553" s="172">
        <f>Kalkulation_MS2!$AH$42/100*detail_MS2!$B35</f>
        <v>0</v>
      </c>
      <c r="D553" s="172">
        <f>Kalkulation_MS2!$AH$42/100*detail_MS2!$O35</f>
        <v>0</v>
      </c>
      <c r="E553" s="172">
        <f>Kalkulation_MS2!$AH$42/100*detail_MS2!$AB35</f>
        <v>0</v>
      </c>
      <c r="F553" s="172">
        <f>Kalkulation_MS2!$AH$42/100*detail_MS2!$AO35</f>
        <v>0</v>
      </c>
      <c r="G553" s="172">
        <f>Kalkulation_MS2!$AH$42/100*detail_MS2!$BB35</f>
        <v>0</v>
      </c>
      <c r="H553" s="172">
        <f>Kalkulation_MS2!$AH$42/100*detail_MS2!$BO35</f>
        <v>0</v>
      </c>
      <c r="I553" s="172">
        <f>Kalkulation_MS2!$AH$42/100*detail_MS2!$CB35</f>
        <v>0</v>
      </c>
      <c r="J553" s="206">
        <f t="shared" si="44"/>
        <v>0</v>
      </c>
    </row>
    <row r="554" spans="1:10" outlineLevel="1">
      <c r="A554" s="1">
        <f t="shared" si="45"/>
        <v>0</v>
      </c>
      <c r="C554" s="172">
        <f>Kalkulation_MS2!$AI$42/100*detail_MS2!$B36</f>
        <v>0</v>
      </c>
      <c r="D554" s="172">
        <f>Kalkulation_MS2!$AI$42/100*detail_MS2!$O36</f>
        <v>0</v>
      </c>
      <c r="E554" s="172">
        <f>Kalkulation_MS2!$AI$42/100*detail_MS2!$AB36</f>
        <v>0</v>
      </c>
      <c r="F554" s="172">
        <f>Kalkulation_MS2!$AI$42/100*detail_MS2!$AO36</f>
        <v>0</v>
      </c>
      <c r="G554" s="172">
        <f>Kalkulation_MS2!$AI$42/100*detail_MS2!$BB36</f>
        <v>0</v>
      </c>
      <c r="H554" s="172">
        <f>Kalkulation_MS2!$AI$42/100*detail_MS2!$BO36</f>
        <v>0</v>
      </c>
      <c r="I554" s="172">
        <f>Kalkulation_MS2!$AI$42/100*detail_MS2!$CB36</f>
        <v>0</v>
      </c>
      <c r="J554" s="206">
        <f t="shared" si="44"/>
        <v>0</v>
      </c>
    </row>
    <row r="555" spans="1:10" outlineLevel="1">
      <c r="A555" s="1">
        <f t="shared" si="45"/>
        <v>0</v>
      </c>
      <c r="C555" s="172">
        <f>Kalkulation_MS2!$AJ$42/100*detail_MS2!$B37</f>
        <v>0</v>
      </c>
      <c r="D555" s="172">
        <f>Kalkulation_MS2!$AJ$42/100*detail_MS2!$O37</f>
        <v>0</v>
      </c>
      <c r="E555" s="172">
        <f>Kalkulation_MS2!$AJ$42/100*detail_MS2!$AB37</f>
        <v>0</v>
      </c>
      <c r="F555" s="172">
        <f>Kalkulation_MS2!$AJ$42/100*detail_MS2!$AO37</f>
        <v>0</v>
      </c>
      <c r="G555" s="172">
        <f>Kalkulation_MS2!$AJ$42/100*detail_MS2!$BB37</f>
        <v>0</v>
      </c>
      <c r="H555" s="172">
        <f>Kalkulation_MS2!$AJ$42/100*detail_MS2!$BO37</f>
        <v>0</v>
      </c>
      <c r="I555" s="172">
        <f>Kalkulation_MS2!$AJ$42/100*detail_MS2!$CB37</f>
        <v>0</v>
      </c>
      <c r="J555" s="206">
        <f t="shared" si="44"/>
        <v>0</v>
      </c>
    </row>
    <row r="556" spans="1:10" outlineLevel="1">
      <c r="A556" s="1">
        <f t="shared" si="45"/>
        <v>0</v>
      </c>
      <c r="C556" s="172">
        <f>Kalkulation_MS2!$AK$42/100*detail_MS2!$B38</f>
        <v>0</v>
      </c>
      <c r="D556" s="172">
        <f>Kalkulation_MS2!$AK$42/100*detail_MS2!$O38</f>
        <v>0</v>
      </c>
      <c r="E556" s="172">
        <f>Kalkulation_MS2!$AK$42/100*detail_MS2!$AB38</f>
        <v>0</v>
      </c>
      <c r="F556" s="172">
        <f>Kalkulation_MS2!$AK$42/100*detail_MS2!$AO38</f>
        <v>0</v>
      </c>
      <c r="G556" s="172">
        <f>Kalkulation_MS2!$AK$42/100*detail_MS2!$BB38</f>
        <v>0</v>
      </c>
      <c r="H556" s="172">
        <f>Kalkulation_MS2!$AK$42/100*detail_MS2!$BO38</f>
        <v>0</v>
      </c>
      <c r="I556" s="172">
        <f>Kalkulation_MS2!$AK$42/100*detail_MS2!$CB38</f>
        <v>0</v>
      </c>
      <c r="J556" s="206">
        <f t="shared" si="44"/>
        <v>0</v>
      </c>
    </row>
    <row r="557" spans="1:10" outlineLevel="1">
      <c r="A557" s="1">
        <f t="shared" si="45"/>
        <v>0</v>
      </c>
      <c r="C557" s="172">
        <f>Kalkulation_MS2!$AL$42/100*detail_MS2!$B39</f>
        <v>0</v>
      </c>
      <c r="D557" s="172">
        <f>Kalkulation_MS2!$AL$42/100*detail_MS2!$O39</f>
        <v>0</v>
      </c>
      <c r="E557" s="172">
        <f>Kalkulation_MS2!$AL$42/100*detail_MS2!$AB39</f>
        <v>0</v>
      </c>
      <c r="F557" s="172">
        <f>Kalkulation_MS2!$AL$42/100*detail_MS2!$AO39</f>
        <v>0</v>
      </c>
      <c r="G557" s="172">
        <f>Kalkulation_MS2!$AL$42/100*detail_MS2!$BB39</f>
        <v>0</v>
      </c>
      <c r="H557" s="172">
        <f>Kalkulation_MS2!$AL$42/100*detail_MS2!$BO39</f>
        <v>0</v>
      </c>
      <c r="I557" s="172">
        <f>Kalkulation_MS2!$AL$42/100*detail_MS2!$CB39</f>
        <v>0</v>
      </c>
      <c r="J557" s="206">
        <f t="shared" si="44"/>
        <v>0</v>
      </c>
    </row>
    <row r="558" spans="1:10" outlineLevel="1">
      <c r="A558" s="1">
        <f t="shared" si="45"/>
        <v>0</v>
      </c>
      <c r="C558" s="172">
        <f>Kalkulation_MS2!$AM$42/100*detail_MS2!$B40</f>
        <v>0</v>
      </c>
      <c r="D558" s="172">
        <f>Kalkulation_MS2!$AM$42/100*detail_MS2!$O40</f>
        <v>0</v>
      </c>
      <c r="E558" s="172">
        <f>Kalkulation_MS2!$AM$42/100*detail_MS2!$AB40</f>
        <v>0</v>
      </c>
      <c r="F558" s="172">
        <f>Kalkulation_MS2!$AM$42/100*detail_MS2!$AO40</f>
        <v>0</v>
      </c>
      <c r="G558" s="172">
        <f>Kalkulation_MS2!$AM$42/100*detail_MS2!$BB40</f>
        <v>0</v>
      </c>
      <c r="H558" s="172">
        <f>Kalkulation_MS2!$AM$42/100*detail_MS2!$BO40</f>
        <v>0</v>
      </c>
      <c r="I558" s="172">
        <f>Kalkulation_MS2!$AM$42/100*detail_MS2!$CB40</f>
        <v>0</v>
      </c>
      <c r="J558" s="206">
        <f t="shared" si="44"/>
        <v>0</v>
      </c>
    </row>
    <row r="559" spans="1:10" outlineLevel="1">
      <c r="A559" s="1">
        <f t="shared" si="45"/>
        <v>0</v>
      </c>
      <c r="C559" s="172">
        <f>Kalkulation_MS2!$AN$42/100*detail_MS2!$B41</f>
        <v>0</v>
      </c>
      <c r="D559" s="172">
        <f>Kalkulation_MS2!$AN$42/100*detail_MS2!$O41</f>
        <v>0</v>
      </c>
      <c r="E559" s="172">
        <f>Kalkulation_MS2!$AN$42/100*detail_MS2!$AB41</f>
        <v>0</v>
      </c>
      <c r="F559" s="172">
        <f>Kalkulation_MS2!$AN$42/100*detail_MS2!$AO41</f>
        <v>0</v>
      </c>
      <c r="G559" s="172">
        <f>Kalkulation_MS2!$AN$42/100*detail_MS2!$BB41</f>
        <v>0</v>
      </c>
      <c r="H559" s="172">
        <f>Kalkulation_MS2!$AN$42/100*detail_MS2!$BO41</f>
        <v>0</v>
      </c>
      <c r="I559" s="172">
        <f>Kalkulation_MS2!$AN$42/100*detail_MS2!$CB41</f>
        <v>0</v>
      </c>
      <c r="J559" s="206">
        <f t="shared" si="44"/>
        <v>0</v>
      </c>
    </row>
    <row r="560" spans="1:10" outlineLevel="1">
      <c r="A560" s="1">
        <f t="shared" si="45"/>
        <v>0</v>
      </c>
      <c r="C560" s="172">
        <f>Kalkulation_MS2!$AO$42/100*detail_MS2!$B42</f>
        <v>0</v>
      </c>
      <c r="D560" s="172">
        <f>Kalkulation_MS2!$AO$42/100*detail_MS2!$O42</f>
        <v>0</v>
      </c>
      <c r="E560" s="172">
        <f>Kalkulation_MS2!$AO$42/100*detail_MS2!$AB42</f>
        <v>0</v>
      </c>
      <c r="F560" s="172">
        <f>Kalkulation_MS2!$AO$42/100*detail_MS2!$AO42</f>
        <v>0</v>
      </c>
      <c r="G560" s="172">
        <f>Kalkulation_MS2!$AO$42/100*detail_MS2!$BB42</f>
        <v>0</v>
      </c>
      <c r="H560" s="172">
        <f>Kalkulation_MS2!$AO$42/100*detail_MS2!$BO42</f>
        <v>0</v>
      </c>
      <c r="I560" s="172">
        <f>Kalkulation_MS2!$AO$42/100*detail_MS2!$CB42</f>
        <v>0</v>
      </c>
      <c r="J560" s="206">
        <f t="shared" si="44"/>
        <v>0</v>
      </c>
    </row>
    <row r="561" spans="1:10" outlineLevel="1">
      <c r="A561" s="1">
        <f t="shared" si="45"/>
        <v>0</v>
      </c>
      <c r="C561" s="172">
        <f>Kalkulation_MS2!$AP$42/100*detail_MS2!$B43</f>
        <v>0</v>
      </c>
      <c r="D561" s="172">
        <f>Kalkulation_MS2!$AP$42/100*detail_MS2!$O43</f>
        <v>0</v>
      </c>
      <c r="E561" s="172">
        <f>Kalkulation_MS2!$AP$42/100*detail_MS2!$AB43</f>
        <v>0</v>
      </c>
      <c r="F561" s="172">
        <f>Kalkulation_MS2!$AP$42/100*detail_MS2!$AO43</f>
        <v>0</v>
      </c>
      <c r="G561" s="172">
        <f>Kalkulation_MS2!$AP$42/100*detail_MS2!$BB43</f>
        <v>0</v>
      </c>
      <c r="H561" s="172">
        <f>Kalkulation_MS2!$AP$42/100*detail_MS2!$BO43</f>
        <v>0</v>
      </c>
      <c r="I561" s="172">
        <f>Kalkulation_MS2!$AP$42/100*detail_MS2!$CB43</f>
        <v>0</v>
      </c>
      <c r="J561" s="206">
        <f t="shared" si="44"/>
        <v>0</v>
      </c>
    </row>
    <row r="562" spans="1:10" outlineLevel="1">
      <c r="A562" s="1">
        <f t="shared" si="45"/>
        <v>0</v>
      </c>
      <c r="C562" s="172">
        <f>Kalkulation_MS2!$AQ$42/100*detail_MS2!$B44</f>
        <v>0</v>
      </c>
      <c r="D562" s="172">
        <f>Kalkulation_MS2!$AQ$42/100*detail_MS2!$O44</f>
        <v>0</v>
      </c>
      <c r="E562" s="172">
        <f>Kalkulation_MS2!$AQ$42/100*detail_MS2!$AB44</f>
        <v>0</v>
      </c>
      <c r="F562" s="172">
        <f>Kalkulation_MS2!$AQ$42/100*detail_MS2!$AO44</f>
        <v>0</v>
      </c>
      <c r="G562" s="172">
        <f>Kalkulation_MS2!$AQ$42/100*detail_MS2!$BB44</f>
        <v>0</v>
      </c>
      <c r="H562" s="172">
        <f>Kalkulation_MS2!$AQ$42/100*detail_MS2!$BO44</f>
        <v>0</v>
      </c>
      <c r="I562" s="172">
        <f>Kalkulation_MS2!$AQ$42/100*detail_MS2!$CB44</f>
        <v>0</v>
      </c>
      <c r="J562" s="206">
        <f t="shared" si="44"/>
        <v>0</v>
      </c>
    </row>
    <row r="563" spans="1:10" outlineLevel="1">
      <c r="A563" s="1">
        <f t="shared" si="45"/>
        <v>0</v>
      </c>
      <c r="C563" s="172">
        <f>Kalkulation_MS2!$AR$42/100*detail_MS2!$B45</f>
        <v>0</v>
      </c>
      <c r="D563" s="172">
        <f>Kalkulation_MS2!$AR$42/100*detail_MS2!$O45</f>
        <v>0</v>
      </c>
      <c r="E563" s="172">
        <f>Kalkulation_MS2!$AR$42/100*detail_MS2!$AB45</f>
        <v>0</v>
      </c>
      <c r="F563" s="172">
        <f>Kalkulation_MS2!$AR$42/100*detail_MS2!$AO45</f>
        <v>0</v>
      </c>
      <c r="G563" s="172">
        <f>Kalkulation_MS2!$AR$42/100*detail_MS2!$BB45</f>
        <v>0</v>
      </c>
      <c r="H563" s="172">
        <f>Kalkulation_MS2!$AR$42/100*detail_MS2!$BO45</f>
        <v>0</v>
      </c>
      <c r="I563" s="172">
        <f>Kalkulation_MS2!$AR$42/100*detail_MS2!$CB45</f>
        <v>0</v>
      </c>
      <c r="J563" s="206">
        <f t="shared" si="44"/>
        <v>0</v>
      </c>
    </row>
    <row r="564" spans="1:10" outlineLevel="1">
      <c r="A564" s="1">
        <f t="shared" si="45"/>
        <v>0</v>
      </c>
      <c r="C564" s="172">
        <f>Kalkulation_MS2!$AS$42/100*detail_MS2!$B46</f>
        <v>0</v>
      </c>
      <c r="D564" s="172">
        <f>Kalkulation_MS2!$AS$42/100*detail_MS2!$O46</f>
        <v>0</v>
      </c>
      <c r="E564" s="172">
        <f>Kalkulation_MS2!$AS$42/100*detail_MS2!$AB46</f>
        <v>0</v>
      </c>
      <c r="F564" s="172">
        <f>Kalkulation_MS2!$AS$42/100*detail_MS2!$AO46</f>
        <v>0</v>
      </c>
      <c r="G564" s="172">
        <f>Kalkulation_MS2!$AS$42/100*detail_MS2!$BB46</f>
        <v>0</v>
      </c>
      <c r="H564" s="172">
        <f>Kalkulation_MS2!$AS$42/100*detail_MS2!$BO46</f>
        <v>0</v>
      </c>
      <c r="I564" s="172">
        <f>Kalkulation_MS2!$AS$42/100*detail_MS2!$CB46</f>
        <v>0</v>
      </c>
      <c r="J564" s="206">
        <f t="shared" si="44"/>
        <v>0</v>
      </c>
    </row>
    <row r="565" spans="1:10" outlineLevel="1">
      <c r="A565" s="88" t="s">
        <v>458</v>
      </c>
      <c r="B565" s="88"/>
      <c r="C565" s="201">
        <f>SUM(C525:C564)</f>
        <v>0</v>
      </c>
      <c r="D565" s="201">
        <f t="shared" ref="D565:J565" si="46">SUM(D525:D564)</f>
        <v>0</v>
      </c>
      <c r="E565" s="201">
        <f t="shared" si="46"/>
        <v>0</v>
      </c>
      <c r="F565" s="201">
        <f t="shared" si="46"/>
        <v>0</v>
      </c>
      <c r="G565" s="201">
        <f t="shared" si="46"/>
        <v>0</v>
      </c>
      <c r="H565" s="201">
        <f t="shared" si="46"/>
        <v>0</v>
      </c>
      <c r="I565" s="201">
        <f t="shared" si="46"/>
        <v>0</v>
      </c>
      <c r="J565" s="79">
        <f t="shared" si="46"/>
        <v>0</v>
      </c>
    </row>
    <row r="566" spans="1:10" outlineLevel="1">
      <c r="A566" s="203" t="s">
        <v>459</v>
      </c>
      <c r="J566" s="205">
        <f t="shared" ref="J566:J580" si="47">SUM(C566:I566)</f>
        <v>0</v>
      </c>
    </row>
    <row r="567" spans="1:10" outlineLevel="1">
      <c r="A567" s="1">
        <f t="shared" ref="A567:A606" si="48">A525</f>
        <v>0</v>
      </c>
      <c r="C567" s="172">
        <f>Kalkulation_MS2!$F$43/100*detail_MS2!B7</f>
        <v>0</v>
      </c>
      <c r="D567" s="172">
        <f>Kalkulation_MS2!$F$43/100*detail_MS2!O7</f>
        <v>0</v>
      </c>
      <c r="E567" s="172">
        <f>Kalkulation_MS2!$F$43/100*detail_MS2!AB7</f>
        <v>0</v>
      </c>
      <c r="F567" s="172">
        <f>Kalkulation_MS2!$F$43/100*detail_MS2!AO7</f>
        <v>0</v>
      </c>
      <c r="G567" s="172">
        <f>Kalkulation_MS2!$F$43/100*detail_MS2!BB7</f>
        <v>0</v>
      </c>
      <c r="H567" s="172">
        <f>Kalkulation_MS2!$F$43/100*detail_MS2!BO7</f>
        <v>0</v>
      </c>
      <c r="I567" s="172">
        <f>Kalkulation_MS2!$F$43/100*detail_MS2!CB7</f>
        <v>0</v>
      </c>
      <c r="J567" s="206">
        <f t="shared" si="47"/>
        <v>0</v>
      </c>
    </row>
    <row r="568" spans="1:10" outlineLevel="1">
      <c r="A568" s="1">
        <f t="shared" si="48"/>
        <v>0</v>
      </c>
      <c r="C568" s="172">
        <f>Kalkulation_MS2!$G$43/100*detail_MS2!B8</f>
        <v>0</v>
      </c>
      <c r="D568" s="172">
        <f>Kalkulation_MS2!$G$43/100*detail_MS2!O8</f>
        <v>0</v>
      </c>
      <c r="E568" s="172">
        <f>Kalkulation_MS2!$G$43/100*detail_MS2!AB8</f>
        <v>0</v>
      </c>
      <c r="F568" s="172">
        <f>Kalkulation_MS2!$G$43/100*detail_MS2!AO8</f>
        <v>0</v>
      </c>
      <c r="G568" s="172">
        <f>Kalkulation_MS2!$G$43/100*detail_MS2!BB8</f>
        <v>0</v>
      </c>
      <c r="H568" s="172">
        <f>Kalkulation_MS2!$G$43/100*detail_MS2!BO8</f>
        <v>0</v>
      </c>
      <c r="I568" s="172">
        <f>Kalkulation_MS2!$G$43/100*detail_MS2!CB8</f>
        <v>0</v>
      </c>
      <c r="J568" s="206">
        <f t="shared" si="47"/>
        <v>0</v>
      </c>
    </row>
    <row r="569" spans="1:10" outlineLevel="1">
      <c r="A569" s="1">
        <f t="shared" si="48"/>
        <v>0</v>
      </c>
      <c r="C569" s="172">
        <f>Kalkulation_MS2!$H$43/100*detail_MS2!B9</f>
        <v>0</v>
      </c>
      <c r="D569" s="172">
        <f>Kalkulation_MS2!$H$43/100*detail_MS2!O9</f>
        <v>0</v>
      </c>
      <c r="E569" s="172">
        <f>Kalkulation_MS2!$H$43/100*detail_MS2!AB9</f>
        <v>0</v>
      </c>
      <c r="F569" s="172">
        <f>Kalkulation_MS2!$H$43/100*detail_MS2!AO9</f>
        <v>0</v>
      </c>
      <c r="G569" s="172">
        <f>Kalkulation_MS2!$H$43/100*detail_MS2!BB9</f>
        <v>0</v>
      </c>
      <c r="H569" s="172">
        <f>Kalkulation_MS2!$H$43/100*detail_MS2!BO9</f>
        <v>0</v>
      </c>
      <c r="I569" s="172">
        <f>Kalkulation_MS2!$H$43/100*detail_MS2!CB9</f>
        <v>0</v>
      </c>
      <c r="J569" s="206">
        <f t="shared" si="47"/>
        <v>0</v>
      </c>
    </row>
    <row r="570" spans="1:10" outlineLevel="1">
      <c r="A570" s="1">
        <f t="shared" si="48"/>
        <v>0</v>
      </c>
      <c r="C570" s="172">
        <f>Kalkulation_MS2!$I$43/100*detail_MS2!B10</f>
        <v>0</v>
      </c>
      <c r="D570" s="172">
        <f>Kalkulation_MS2!$I$43/100*detail_MS2!O10</f>
        <v>0</v>
      </c>
      <c r="E570" s="172">
        <f>Kalkulation_MS2!$I$43/100*detail_MS2!AB10</f>
        <v>0</v>
      </c>
      <c r="F570" s="172">
        <f>Kalkulation_MS2!$I$43/100*detail_MS2!AO10</f>
        <v>0</v>
      </c>
      <c r="G570" s="172">
        <f>Kalkulation_MS2!$I$43/100*detail_MS2!BB10</f>
        <v>0</v>
      </c>
      <c r="H570" s="172">
        <f>Kalkulation_MS2!$I$43/100*detail_MS2!BO10</f>
        <v>0</v>
      </c>
      <c r="I570" s="172">
        <f>Kalkulation_MS2!$I$43/100*detail_MS2!CB10</f>
        <v>0</v>
      </c>
      <c r="J570" s="206">
        <f t="shared" si="47"/>
        <v>0</v>
      </c>
    </row>
    <row r="571" spans="1:10" outlineLevel="1">
      <c r="A571" s="1">
        <f t="shared" si="48"/>
        <v>0</v>
      </c>
      <c r="C571" s="172">
        <f>Kalkulation_MS2!$J$43/100*detail_MS2!B11</f>
        <v>0</v>
      </c>
      <c r="D571" s="172">
        <f>Kalkulation_MS2!$J$43/100*detail_MS2!O11</f>
        <v>0</v>
      </c>
      <c r="E571" s="172">
        <f>Kalkulation_MS2!$J$43/100*detail_MS2!AB11</f>
        <v>0</v>
      </c>
      <c r="F571" s="172">
        <f>Kalkulation_MS2!$J$43/100*detail_MS2!AO11</f>
        <v>0</v>
      </c>
      <c r="G571" s="172">
        <f>Kalkulation_MS2!$J$43/100*detail_MS2!BB11</f>
        <v>0</v>
      </c>
      <c r="H571" s="172">
        <f>Kalkulation_MS2!$J$43/100*detail_MS2!BO11</f>
        <v>0</v>
      </c>
      <c r="I571" s="172">
        <f>Kalkulation_MS2!$J$43/100*detail_MS2!CB11</f>
        <v>0</v>
      </c>
      <c r="J571" s="206">
        <f t="shared" si="47"/>
        <v>0</v>
      </c>
    </row>
    <row r="572" spans="1:10" outlineLevel="1">
      <c r="A572" s="1">
        <f t="shared" si="48"/>
        <v>0</v>
      </c>
      <c r="C572" s="172">
        <f>Kalkulation_MS2!$K$43/100*detail_MS2!B12</f>
        <v>0</v>
      </c>
      <c r="D572" s="172">
        <f>Kalkulation_MS2!$K$43/100*detail_MS2!O12</f>
        <v>0</v>
      </c>
      <c r="E572" s="172">
        <f>Kalkulation_MS2!$K$43/100*detail_MS2!AB12</f>
        <v>0</v>
      </c>
      <c r="F572" s="172">
        <f>Kalkulation_MS2!$K$43/100*detail_MS2!AO12</f>
        <v>0</v>
      </c>
      <c r="G572" s="172">
        <f>Kalkulation_MS2!$K$43/100*detail_MS2!BB12</f>
        <v>0</v>
      </c>
      <c r="H572" s="172">
        <f>Kalkulation_MS2!$K$43/100*detail_MS2!BO12</f>
        <v>0</v>
      </c>
      <c r="I572" s="172">
        <f>Kalkulation_MS2!$K$43/100*detail_MS2!CB12</f>
        <v>0</v>
      </c>
      <c r="J572" s="206">
        <f t="shared" si="47"/>
        <v>0</v>
      </c>
    </row>
    <row r="573" spans="1:10" outlineLevel="1">
      <c r="A573" s="1">
        <f t="shared" si="48"/>
        <v>0</v>
      </c>
      <c r="C573" s="172">
        <f>Kalkulation_MS2!$L$43/100*detail_MS2!B13</f>
        <v>0</v>
      </c>
      <c r="D573" s="172">
        <f>Kalkulation_MS2!$L$43/100*detail_MS2!O13</f>
        <v>0</v>
      </c>
      <c r="E573" s="172">
        <f>Kalkulation_MS2!$L$43/100*detail_MS2!AB13</f>
        <v>0</v>
      </c>
      <c r="F573" s="172">
        <f>Kalkulation_MS2!$L$43/100*detail_MS2!AO13</f>
        <v>0</v>
      </c>
      <c r="G573" s="172">
        <f>Kalkulation_MS2!$L$43/100*detail_MS2!BB13</f>
        <v>0</v>
      </c>
      <c r="H573" s="172">
        <f>Kalkulation_MS2!$L$43/100*detail_MS2!BO13</f>
        <v>0</v>
      </c>
      <c r="I573" s="172">
        <f>Kalkulation_MS2!$L$43/100*detail_MS2!CB13</f>
        <v>0</v>
      </c>
      <c r="J573" s="206">
        <f t="shared" si="47"/>
        <v>0</v>
      </c>
    </row>
    <row r="574" spans="1:10" outlineLevel="1">
      <c r="A574" s="1">
        <f t="shared" si="48"/>
        <v>0</v>
      </c>
      <c r="C574" s="172">
        <f>Kalkulation_MS2!$M$43/100*detail_MS2!B14</f>
        <v>0</v>
      </c>
      <c r="D574" s="172">
        <f>Kalkulation_MS2!$M$43/100*detail_MS2!O14</f>
        <v>0</v>
      </c>
      <c r="E574" s="172">
        <f>Kalkulation_MS2!$M$43/100*detail_MS2!AB14</f>
        <v>0</v>
      </c>
      <c r="F574" s="172">
        <f>Kalkulation_MS2!$M$43/100*detail_MS2!AO14</f>
        <v>0</v>
      </c>
      <c r="G574" s="172">
        <f>Kalkulation_MS2!$M$43/100*detail_MS2!BB14</f>
        <v>0</v>
      </c>
      <c r="H574" s="172">
        <f>Kalkulation_MS2!$M$43/100*detail_MS2!BO14</f>
        <v>0</v>
      </c>
      <c r="I574" s="172">
        <f>Kalkulation_MS2!$M$43/100*detail_MS2!CB14</f>
        <v>0</v>
      </c>
      <c r="J574" s="206">
        <f t="shared" si="47"/>
        <v>0</v>
      </c>
    </row>
    <row r="575" spans="1:10" outlineLevel="1">
      <c r="A575" s="1">
        <f t="shared" si="48"/>
        <v>0</v>
      </c>
      <c r="C575" s="172">
        <f>Kalkulation_MS2!$N$43/100*detail_MS2!B15</f>
        <v>0</v>
      </c>
      <c r="D575" s="172">
        <f>Kalkulation_MS2!$N$43/100*detail_MS2!O15</f>
        <v>0</v>
      </c>
      <c r="E575" s="172">
        <f>Kalkulation_MS2!$N$43/100*detail_MS2!AB15</f>
        <v>0</v>
      </c>
      <c r="F575" s="172">
        <f>Kalkulation_MS2!$N$43/100*detail_MS2!AO15</f>
        <v>0</v>
      </c>
      <c r="G575" s="172">
        <f>Kalkulation_MS2!$N$43/100*detail_MS2!BB15</f>
        <v>0</v>
      </c>
      <c r="H575" s="172">
        <f>Kalkulation_MS2!$N$43/100*detail_MS2!BO15</f>
        <v>0</v>
      </c>
      <c r="I575" s="172">
        <f>Kalkulation_MS2!$N$43/100*detail_MS2!CB15</f>
        <v>0</v>
      </c>
      <c r="J575" s="206">
        <f t="shared" si="47"/>
        <v>0</v>
      </c>
    </row>
    <row r="576" spans="1:10" outlineLevel="1">
      <c r="A576" s="1">
        <f t="shared" si="48"/>
        <v>0</v>
      </c>
      <c r="C576" s="172">
        <f>Kalkulation_MS2!$O$43/100*detail_MS2!B16</f>
        <v>0</v>
      </c>
      <c r="D576" s="172">
        <f>Kalkulation_MS2!$O$43/100*detail_MS2!O16</f>
        <v>0</v>
      </c>
      <c r="E576" s="172">
        <f>Kalkulation_MS2!$O$43/100*detail_MS2!AB16</f>
        <v>0</v>
      </c>
      <c r="F576" s="172">
        <f>Kalkulation_MS2!$O$43/100*detail_MS2!AO16</f>
        <v>0</v>
      </c>
      <c r="G576" s="172">
        <f>Kalkulation_MS2!$O$43/100*detail_MS2!BB16</f>
        <v>0</v>
      </c>
      <c r="H576" s="172">
        <f>Kalkulation_MS2!$O$43/100*detail_MS2!BO16</f>
        <v>0</v>
      </c>
      <c r="I576" s="172">
        <f>Kalkulation_MS2!$O$43/100*detail_MS2!CB16</f>
        <v>0</v>
      </c>
      <c r="J576" s="206">
        <f t="shared" si="47"/>
        <v>0</v>
      </c>
    </row>
    <row r="577" spans="1:10" outlineLevel="1">
      <c r="A577" s="1">
        <f t="shared" si="48"/>
        <v>0</v>
      </c>
      <c r="C577" s="172">
        <f>Kalkulation_MS2!$P$43/100*detail_MS2!B17</f>
        <v>0</v>
      </c>
      <c r="D577" s="172">
        <f>Kalkulation_MS2!$P$43/100*detail_MS2!O17</f>
        <v>0</v>
      </c>
      <c r="E577" s="172">
        <f>Kalkulation_MS2!$P$43/100*detail_MS2!AB17</f>
        <v>0</v>
      </c>
      <c r="F577" s="172">
        <f>Kalkulation_MS2!$P$43/100*detail_MS2!AO17</f>
        <v>0</v>
      </c>
      <c r="G577" s="172">
        <f>Kalkulation_MS2!$P$43/100*detail_MS2!BB17</f>
        <v>0</v>
      </c>
      <c r="H577" s="172">
        <f>Kalkulation_MS2!$P$43/100*detail_MS2!BO17</f>
        <v>0</v>
      </c>
      <c r="I577" s="172">
        <f>Kalkulation_MS2!$P$43/100*detail_MS2!CB17</f>
        <v>0</v>
      </c>
      <c r="J577" s="206">
        <f t="shared" si="47"/>
        <v>0</v>
      </c>
    </row>
    <row r="578" spans="1:10" outlineLevel="1">
      <c r="A578" s="1">
        <f t="shared" si="48"/>
        <v>0</v>
      </c>
      <c r="C578" s="172">
        <f>Kalkulation_MS2!$Q$43/100*detail_MS2!B18</f>
        <v>0</v>
      </c>
      <c r="D578" s="172">
        <f>Kalkulation_MS2!$Q$43/100*detail_MS2!O18</f>
        <v>0</v>
      </c>
      <c r="E578" s="172">
        <f>Kalkulation_MS2!$Q$43/100*detail_MS2!AB18</f>
        <v>0</v>
      </c>
      <c r="F578" s="172">
        <f>Kalkulation_MS2!$Q$43/100*detail_MS2!AO18</f>
        <v>0</v>
      </c>
      <c r="G578" s="172">
        <f>Kalkulation_MS2!$Q$43/100*detail_MS2!BB18</f>
        <v>0</v>
      </c>
      <c r="H578" s="172">
        <f>Kalkulation_MS2!$Q$43/100*detail_MS2!BO18</f>
        <v>0</v>
      </c>
      <c r="I578" s="172">
        <f>Kalkulation_MS2!$Q$43/100*detail_MS2!CB18</f>
        <v>0</v>
      </c>
      <c r="J578" s="206">
        <f t="shared" si="47"/>
        <v>0</v>
      </c>
    </row>
    <row r="579" spans="1:10" outlineLevel="1">
      <c r="A579" s="1">
        <f t="shared" si="48"/>
        <v>0</v>
      </c>
      <c r="C579" s="172">
        <f>Kalkulation_MS2!$R$43/100*detail_MS2!B19</f>
        <v>0</v>
      </c>
      <c r="D579" s="172">
        <f>Kalkulation_MS2!$R$43/100*detail_MS2!O19</f>
        <v>0</v>
      </c>
      <c r="E579" s="172">
        <f>Kalkulation_MS2!$R$43/100*detail_MS2!AB19</f>
        <v>0</v>
      </c>
      <c r="F579" s="172">
        <f>Kalkulation_MS2!$R$43/100*detail_MS2!AO19</f>
        <v>0</v>
      </c>
      <c r="G579" s="172">
        <f>Kalkulation_MS2!$R$43/100*detail_MS2!BB19</f>
        <v>0</v>
      </c>
      <c r="H579" s="172">
        <f>Kalkulation_MS2!$R$43/100*detail_MS2!BO19</f>
        <v>0</v>
      </c>
      <c r="I579" s="172">
        <f>Kalkulation_MS2!$R$43/100*detail_MS2!CB19</f>
        <v>0</v>
      </c>
      <c r="J579" s="206">
        <f t="shared" si="47"/>
        <v>0</v>
      </c>
    </row>
    <row r="580" spans="1:10" outlineLevel="1">
      <c r="A580" s="1">
        <f t="shared" si="48"/>
        <v>0</v>
      </c>
      <c r="C580" s="172">
        <f>Kalkulation_MS2!$S$43/100*detail_MS2!$B20</f>
        <v>0</v>
      </c>
      <c r="D580" s="172">
        <f>Kalkulation_MS2!$S$43/100*detail_MS2!$O20</f>
        <v>0</v>
      </c>
      <c r="E580" s="172">
        <f>Kalkulation_MS2!$S$43/100*detail_MS2!$AB20</f>
        <v>0</v>
      </c>
      <c r="F580" s="172">
        <f>Kalkulation_MS2!$S$43/100*detail_MS2!$AO20</f>
        <v>0</v>
      </c>
      <c r="G580" s="172">
        <f>Kalkulation_MS2!$S$43/100*detail_MS2!$BB20</f>
        <v>0</v>
      </c>
      <c r="H580" s="172">
        <f>Kalkulation_MS2!$S$43/100*detail_MS2!$BO20</f>
        <v>0</v>
      </c>
      <c r="I580" s="172">
        <f>Kalkulation_MS2!$S$43/100*detail_MS2!$CB20</f>
        <v>0</v>
      </c>
      <c r="J580" s="206">
        <f t="shared" si="47"/>
        <v>0</v>
      </c>
    </row>
    <row r="581" spans="1:10" outlineLevel="1">
      <c r="A581" s="1">
        <f t="shared" si="48"/>
        <v>0</v>
      </c>
      <c r="C581" s="172">
        <f>Kalkulation_MS2!$T$43/100*detail_MS2!$B21</f>
        <v>0</v>
      </c>
      <c r="D581" s="172">
        <f>Kalkulation_MS2!$T$43/100*detail_MS2!$O21</f>
        <v>0</v>
      </c>
      <c r="E581" s="172">
        <f>Kalkulation_MS2!$T$43/100*detail_MS2!$AB21</f>
        <v>0</v>
      </c>
      <c r="F581" s="172">
        <f>Kalkulation_MS2!$T$43/100*detail_MS2!$AO21</f>
        <v>0</v>
      </c>
      <c r="G581" s="172">
        <f>Kalkulation_MS2!$T$43/100*detail_MS2!$BB21</f>
        <v>0</v>
      </c>
      <c r="H581" s="172">
        <f>Kalkulation_MS2!$T$43/100*detail_MS2!$BO21</f>
        <v>0</v>
      </c>
      <c r="I581" s="172">
        <f>Kalkulation_MS2!$T$43/100*detail_MS2!$CB21</f>
        <v>0</v>
      </c>
      <c r="J581" s="206">
        <f t="shared" ref="J581:J606" si="49">SUM(C581:I581)</f>
        <v>0</v>
      </c>
    </row>
    <row r="582" spans="1:10" outlineLevel="1">
      <c r="A582" s="1">
        <f t="shared" si="48"/>
        <v>0</v>
      </c>
      <c r="C582" s="172">
        <f>Kalkulation_MS2!$U$43/100*detail_MS2!$B22</f>
        <v>0</v>
      </c>
      <c r="D582" s="172">
        <f>Kalkulation_MS2!$U$43/100*detail_MS2!$O22</f>
        <v>0</v>
      </c>
      <c r="E582" s="172">
        <f>Kalkulation_MS2!$U$43/100*detail_MS2!$AB22</f>
        <v>0</v>
      </c>
      <c r="F582" s="172">
        <f>Kalkulation_MS2!$U$43/100*detail_MS2!$AO22</f>
        <v>0</v>
      </c>
      <c r="G582" s="172">
        <f>Kalkulation_MS2!$U$43/100*detail_MS2!$BB22</f>
        <v>0</v>
      </c>
      <c r="H582" s="172">
        <f>Kalkulation_MS2!$U$43/100*detail_MS2!$BO22</f>
        <v>0</v>
      </c>
      <c r="I582" s="172">
        <f>Kalkulation_MS2!$U$43/100*detail_MS2!$CB22</f>
        <v>0</v>
      </c>
      <c r="J582" s="206">
        <f t="shared" si="49"/>
        <v>0</v>
      </c>
    </row>
    <row r="583" spans="1:10" outlineLevel="1">
      <c r="A583" s="1">
        <f t="shared" si="48"/>
        <v>0</v>
      </c>
      <c r="C583" s="172">
        <f>Kalkulation_MS2!$V$43/100*detail_MS2!$B23</f>
        <v>0</v>
      </c>
      <c r="D583" s="172">
        <f>Kalkulation_MS2!$V$43/100*detail_MS2!$O23</f>
        <v>0</v>
      </c>
      <c r="E583" s="172">
        <f>Kalkulation_MS2!$V$43/100*detail_MS2!$AB23</f>
        <v>0</v>
      </c>
      <c r="F583" s="172">
        <f>Kalkulation_MS2!$V$43/100*detail_MS2!$AO23</f>
        <v>0</v>
      </c>
      <c r="G583" s="172">
        <f>Kalkulation_MS2!$V$43/100*detail_MS2!$BB23</f>
        <v>0</v>
      </c>
      <c r="H583" s="172">
        <f>Kalkulation_MS2!$V$43/100*detail_MS2!$BO23</f>
        <v>0</v>
      </c>
      <c r="I583" s="172">
        <f>Kalkulation_MS2!$V$43/100*detail_MS2!$CB23</f>
        <v>0</v>
      </c>
      <c r="J583" s="206">
        <f t="shared" si="49"/>
        <v>0</v>
      </c>
    </row>
    <row r="584" spans="1:10" outlineLevel="1">
      <c r="A584" s="1">
        <f t="shared" si="48"/>
        <v>0</v>
      </c>
      <c r="C584" s="172">
        <f>Kalkulation_MS2!$W$43/100*detail_MS2!$B24</f>
        <v>0</v>
      </c>
      <c r="D584" s="172">
        <f>Kalkulation_MS2!$W$43/100*detail_MS2!$O24</f>
        <v>0</v>
      </c>
      <c r="E584" s="172">
        <f>Kalkulation_MS2!$W$43/100*detail_MS2!$AB24</f>
        <v>0</v>
      </c>
      <c r="F584" s="172">
        <f>Kalkulation_MS2!$W$43/100*detail_MS2!$AO24</f>
        <v>0</v>
      </c>
      <c r="G584" s="172">
        <f>Kalkulation_MS2!$W$43/100*detail_MS2!$BB24</f>
        <v>0</v>
      </c>
      <c r="H584" s="172">
        <f>Kalkulation_MS2!$W$43/100*detail_MS2!$BO24</f>
        <v>0</v>
      </c>
      <c r="I584" s="172">
        <f>Kalkulation_MS2!$W$43/100*detail_MS2!$CB24</f>
        <v>0</v>
      </c>
      <c r="J584" s="206">
        <f t="shared" si="49"/>
        <v>0</v>
      </c>
    </row>
    <row r="585" spans="1:10" outlineLevel="1">
      <c r="A585" s="1">
        <f t="shared" si="48"/>
        <v>0</v>
      </c>
      <c r="C585" s="172">
        <f>Kalkulation_MS2!$X$43/100*detail_MS2!$B25</f>
        <v>0</v>
      </c>
      <c r="D585" s="172">
        <f>Kalkulation_MS2!$X$43/100*detail_MS2!$O25</f>
        <v>0</v>
      </c>
      <c r="E585" s="172">
        <f>Kalkulation_MS2!$X$43/100*detail_MS2!$AB25</f>
        <v>0</v>
      </c>
      <c r="F585" s="172">
        <f>Kalkulation_MS2!$X$43/100*detail_MS2!$AO25</f>
        <v>0</v>
      </c>
      <c r="G585" s="172">
        <f>Kalkulation_MS2!$X$43/100*detail_MS2!$BB25</f>
        <v>0</v>
      </c>
      <c r="H585" s="172">
        <f>Kalkulation_MS2!$X$43/100*detail_MS2!$BO25</f>
        <v>0</v>
      </c>
      <c r="I585" s="172">
        <f>Kalkulation_MS2!$X$43/100*detail_MS2!$CB25</f>
        <v>0</v>
      </c>
      <c r="J585" s="206">
        <f t="shared" si="49"/>
        <v>0</v>
      </c>
    </row>
    <row r="586" spans="1:10" outlineLevel="1">
      <c r="A586" s="1">
        <f t="shared" si="48"/>
        <v>0</v>
      </c>
      <c r="C586" s="172">
        <f>Kalkulation_MS2!$Y$43/100*detail_MS2!$B26</f>
        <v>0</v>
      </c>
      <c r="D586" s="172">
        <f>Kalkulation_MS2!$Y$43/100*detail_MS2!$O26</f>
        <v>0</v>
      </c>
      <c r="E586" s="172">
        <f>Kalkulation_MS2!$Y$43/100*detail_MS2!$AB26</f>
        <v>0</v>
      </c>
      <c r="F586" s="172">
        <f>Kalkulation_MS2!$Y$43/100*detail_MS2!$AO26</f>
        <v>0</v>
      </c>
      <c r="G586" s="172">
        <f>Kalkulation_MS2!$Y$43/100*detail_MS2!$BB26</f>
        <v>0</v>
      </c>
      <c r="H586" s="172">
        <f>Kalkulation_MS2!$Y$43/100*detail_MS2!$BO26</f>
        <v>0</v>
      </c>
      <c r="I586" s="172">
        <f>Kalkulation_MS2!$Y$43/100*detail_MS2!$CB26</f>
        <v>0</v>
      </c>
      <c r="J586" s="206">
        <f t="shared" si="49"/>
        <v>0</v>
      </c>
    </row>
    <row r="587" spans="1:10" outlineLevel="1">
      <c r="A587" s="1">
        <f t="shared" si="48"/>
        <v>0</v>
      </c>
      <c r="C587" s="172">
        <f>Kalkulation_MS2!$Z$43/100*detail_MS2!$B27</f>
        <v>0</v>
      </c>
      <c r="D587" s="172">
        <f>Kalkulation_MS2!$Z$43/100*detail_MS2!$O27</f>
        <v>0</v>
      </c>
      <c r="E587" s="172">
        <f>Kalkulation_MS2!$Z$43/100*detail_MS2!$AB27</f>
        <v>0</v>
      </c>
      <c r="F587" s="172">
        <f>Kalkulation_MS2!$Z$43/100*detail_MS2!$AO27</f>
        <v>0</v>
      </c>
      <c r="G587" s="172">
        <f>Kalkulation_MS2!$Z$43/100*detail_MS2!$BB27</f>
        <v>0</v>
      </c>
      <c r="H587" s="172">
        <f>Kalkulation_MS2!$Z$43/100*detail_MS2!$BO27</f>
        <v>0</v>
      </c>
      <c r="I587" s="172">
        <f>Kalkulation_MS2!$Z$43/100*detail_MS2!$CB27</f>
        <v>0</v>
      </c>
      <c r="J587" s="206">
        <f t="shared" si="49"/>
        <v>0</v>
      </c>
    </row>
    <row r="588" spans="1:10" outlineLevel="1">
      <c r="A588" s="1">
        <f t="shared" si="48"/>
        <v>0</v>
      </c>
      <c r="C588" s="172">
        <f>Kalkulation_MS2!$AA$43/100*detail_MS2!$B28</f>
        <v>0</v>
      </c>
      <c r="D588" s="172">
        <f>Kalkulation_MS2!$AA$43/100*detail_MS2!$O28</f>
        <v>0</v>
      </c>
      <c r="E588" s="172">
        <f>Kalkulation_MS2!$AA$43/100*detail_MS2!$AB28</f>
        <v>0</v>
      </c>
      <c r="F588" s="172">
        <f>Kalkulation_MS2!$AA$43/100*detail_MS2!$AO28</f>
        <v>0</v>
      </c>
      <c r="G588" s="172">
        <f>Kalkulation_MS2!$AA$43/100*detail_MS2!$BB28</f>
        <v>0</v>
      </c>
      <c r="H588" s="172">
        <f>Kalkulation_MS2!$AA$43/100*detail_MS2!$BO28</f>
        <v>0</v>
      </c>
      <c r="I588" s="172">
        <f>Kalkulation_MS2!$AA$43/100*detail_MS2!$CB28</f>
        <v>0</v>
      </c>
      <c r="J588" s="206">
        <f t="shared" si="49"/>
        <v>0</v>
      </c>
    </row>
    <row r="589" spans="1:10" outlineLevel="1">
      <c r="A589" s="1">
        <f t="shared" si="48"/>
        <v>0</v>
      </c>
      <c r="C589" s="172">
        <f>Kalkulation_MS2!$AB$43/100*detail_MS2!$B29</f>
        <v>0</v>
      </c>
      <c r="D589" s="172">
        <f>Kalkulation_MS2!$AB$43/100*detail_MS2!$O29</f>
        <v>0</v>
      </c>
      <c r="E589" s="172">
        <f>Kalkulation_MS2!$AB$43/100*detail_MS2!$AB29</f>
        <v>0</v>
      </c>
      <c r="F589" s="172">
        <f>Kalkulation_MS2!$AB$43/100*detail_MS2!$AO29</f>
        <v>0</v>
      </c>
      <c r="G589" s="172">
        <f>Kalkulation_MS2!$AB$43/100*detail_MS2!$BB29</f>
        <v>0</v>
      </c>
      <c r="H589" s="172">
        <f>Kalkulation_MS2!$AB$43/100*detail_MS2!$BO29</f>
        <v>0</v>
      </c>
      <c r="I589" s="172">
        <f>Kalkulation_MS2!$AB$43/100*detail_MS2!$CB29</f>
        <v>0</v>
      </c>
      <c r="J589" s="206">
        <f t="shared" si="49"/>
        <v>0</v>
      </c>
    </row>
    <row r="590" spans="1:10" outlineLevel="1">
      <c r="A590" s="1">
        <f t="shared" si="48"/>
        <v>0</v>
      </c>
      <c r="C590" s="172">
        <f>Kalkulation_MS2!$AC$43/100*detail_MS2!$B30</f>
        <v>0</v>
      </c>
      <c r="D590" s="172">
        <f>Kalkulation_MS2!$AC$43/100*detail_MS2!$O30</f>
        <v>0</v>
      </c>
      <c r="E590" s="172">
        <f>Kalkulation_MS2!$AC$43/100*detail_MS2!$AB30</f>
        <v>0</v>
      </c>
      <c r="F590" s="172">
        <f>Kalkulation_MS2!$AC$43/100*detail_MS2!$AO30</f>
        <v>0</v>
      </c>
      <c r="G590" s="172">
        <f>Kalkulation_MS2!$AC$43/100*detail_MS2!$BB30</f>
        <v>0</v>
      </c>
      <c r="H590" s="172">
        <f>Kalkulation_MS2!$AC$43/100*detail_MS2!$BO30</f>
        <v>0</v>
      </c>
      <c r="I590" s="172">
        <f>Kalkulation_MS2!$AC$43/100*detail_MS2!$CB30</f>
        <v>0</v>
      </c>
      <c r="J590" s="206">
        <f t="shared" si="49"/>
        <v>0</v>
      </c>
    </row>
    <row r="591" spans="1:10" outlineLevel="1">
      <c r="A591" s="1">
        <f t="shared" si="48"/>
        <v>0</v>
      </c>
      <c r="C591" s="172">
        <f>Kalkulation_MS2!$AD$43/100*detail_MS2!$B31</f>
        <v>0</v>
      </c>
      <c r="D591" s="172">
        <f>Kalkulation_MS2!$AD$43/100*detail_MS2!$O31</f>
        <v>0</v>
      </c>
      <c r="E591" s="172">
        <f>Kalkulation_MS2!$AD$43/100*detail_MS2!$AB31</f>
        <v>0</v>
      </c>
      <c r="F591" s="172">
        <f>Kalkulation_MS2!$AD$43/100*detail_MS2!$AO31</f>
        <v>0</v>
      </c>
      <c r="G591" s="172">
        <f>Kalkulation_MS2!$AD$43/100*detail_MS2!$BB31</f>
        <v>0</v>
      </c>
      <c r="H591" s="172">
        <f>Kalkulation_MS2!$AD$43/100*detail_MS2!$BO31</f>
        <v>0</v>
      </c>
      <c r="I591" s="172">
        <f>Kalkulation_MS2!$AD$43/100*detail_MS2!$CB31</f>
        <v>0</v>
      </c>
      <c r="J591" s="206">
        <f t="shared" si="49"/>
        <v>0</v>
      </c>
    </row>
    <row r="592" spans="1:10" outlineLevel="1">
      <c r="A592" s="1">
        <f t="shared" si="48"/>
        <v>0</v>
      </c>
      <c r="C592" s="172">
        <f>Kalkulation_MS2!$AE$43/100*detail_MS2!$B32</f>
        <v>0</v>
      </c>
      <c r="D592" s="172">
        <f>Kalkulation_MS2!$AE$43/100*detail_MS2!$O32</f>
        <v>0</v>
      </c>
      <c r="E592" s="172">
        <f>Kalkulation_MS2!$AE$43/100*detail_MS2!$AB32</f>
        <v>0</v>
      </c>
      <c r="F592" s="172">
        <f>Kalkulation_MS2!$AE$43/100*detail_MS2!$AO32</f>
        <v>0</v>
      </c>
      <c r="G592" s="172">
        <f>Kalkulation_MS2!$AE$43/100*detail_MS2!$BB32</f>
        <v>0</v>
      </c>
      <c r="H592" s="172">
        <f>Kalkulation_MS2!$AE$43/100*detail_MS2!$BO32</f>
        <v>0</v>
      </c>
      <c r="I592" s="172">
        <f>Kalkulation_MS2!$AE$43/100*detail_MS2!$CB32</f>
        <v>0</v>
      </c>
      <c r="J592" s="206">
        <f t="shared" si="49"/>
        <v>0</v>
      </c>
    </row>
    <row r="593" spans="1:10" outlineLevel="1">
      <c r="A593" s="1">
        <f t="shared" si="48"/>
        <v>0</v>
      </c>
      <c r="C593" s="172">
        <f>Kalkulation_MS2!$AF$43/100*detail_MS2!$B33</f>
        <v>0</v>
      </c>
      <c r="D593" s="172">
        <f>Kalkulation_MS2!$AF$43/100*detail_MS2!$O33</f>
        <v>0</v>
      </c>
      <c r="E593" s="172">
        <f>Kalkulation_MS2!$AF$43/100*detail_MS2!$AB33</f>
        <v>0</v>
      </c>
      <c r="F593" s="172">
        <f>Kalkulation_MS2!$AF$43/100*detail_MS2!$AO33</f>
        <v>0</v>
      </c>
      <c r="G593" s="172">
        <f>Kalkulation_MS2!$AF$43/100*detail_MS2!$BB33</f>
        <v>0</v>
      </c>
      <c r="H593" s="172">
        <f>Kalkulation_MS2!$AF$43/100*detail_MS2!$BO33</f>
        <v>0</v>
      </c>
      <c r="I593" s="172">
        <f>Kalkulation_MS2!$AF$43/100*detail_MS2!$CB33</f>
        <v>0</v>
      </c>
      <c r="J593" s="206">
        <f t="shared" si="49"/>
        <v>0</v>
      </c>
    </row>
    <row r="594" spans="1:10" outlineLevel="1">
      <c r="A594" s="1">
        <f t="shared" si="48"/>
        <v>0</v>
      </c>
      <c r="C594" s="172">
        <f>Kalkulation_MS2!$AG$43/100*detail_MS2!$B34</f>
        <v>0</v>
      </c>
      <c r="D594" s="172">
        <f>Kalkulation_MS2!$AG$43/100*detail_MS2!$O34</f>
        <v>0</v>
      </c>
      <c r="E594" s="172">
        <f>Kalkulation_MS2!$AG$43/100*detail_MS2!$AB34</f>
        <v>0</v>
      </c>
      <c r="F594" s="172">
        <f>Kalkulation_MS2!$AG$43/100*detail_MS2!$AO34</f>
        <v>0</v>
      </c>
      <c r="G594" s="172">
        <f>Kalkulation_MS2!$AG$43/100*detail_MS2!$BB34</f>
        <v>0</v>
      </c>
      <c r="H594" s="172">
        <f>Kalkulation_MS2!$AG$43/100*detail_MS2!$BO34</f>
        <v>0</v>
      </c>
      <c r="I594" s="172">
        <f>Kalkulation_MS2!$AG$43/100*detail_MS2!$CB34</f>
        <v>0</v>
      </c>
      <c r="J594" s="206">
        <f t="shared" si="49"/>
        <v>0</v>
      </c>
    </row>
    <row r="595" spans="1:10" outlineLevel="1">
      <c r="A595" s="1">
        <f t="shared" si="48"/>
        <v>0</v>
      </c>
      <c r="C595" s="172">
        <f>Kalkulation_MS2!$AH$43/100*detail_MS2!$B35</f>
        <v>0</v>
      </c>
      <c r="D595" s="172">
        <f>Kalkulation_MS2!$AH$43/100*detail_MS2!$O35</f>
        <v>0</v>
      </c>
      <c r="E595" s="172">
        <f>Kalkulation_MS2!$AH$43/100*detail_MS2!$AB35</f>
        <v>0</v>
      </c>
      <c r="F595" s="172">
        <f>Kalkulation_MS2!$AH$43/100*detail_MS2!$AO35</f>
        <v>0</v>
      </c>
      <c r="G595" s="172">
        <f>Kalkulation_MS2!$AH$43/100*detail_MS2!$BB35</f>
        <v>0</v>
      </c>
      <c r="H595" s="172">
        <f>Kalkulation_MS2!$AH$43/100*detail_MS2!$BO35</f>
        <v>0</v>
      </c>
      <c r="I595" s="172">
        <f>Kalkulation_MS2!$AH$43/100*detail_MS2!$CB35</f>
        <v>0</v>
      </c>
      <c r="J595" s="206">
        <f t="shared" si="49"/>
        <v>0</v>
      </c>
    </row>
    <row r="596" spans="1:10" outlineLevel="1">
      <c r="A596" s="1">
        <f t="shared" si="48"/>
        <v>0</v>
      </c>
      <c r="C596" s="172">
        <f>Kalkulation_MS2!$AI$43/100*detail_MS2!$B36</f>
        <v>0</v>
      </c>
      <c r="D596" s="172">
        <f>Kalkulation_MS2!$AI$43/100*detail_MS2!$O36</f>
        <v>0</v>
      </c>
      <c r="E596" s="172">
        <f>Kalkulation_MS2!$AI$43/100*detail_MS2!$AB36</f>
        <v>0</v>
      </c>
      <c r="F596" s="172">
        <f>Kalkulation_MS2!$AI$43/100*detail_MS2!$AO36</f>
        <v>0</v>
      </c>
      <c r="G596" s="172">
        <f>Kalkulation_MS2!$AI$43/100*detail_MS2!$BB36</f>
        <v>0</v>
      </c>
      <c r="H596" s="172">
        <f>Kalkulation_MS2!$AI$43/100*detail_MS2!$BO36</f>
        <v>0</v>
      </c>
      <c r="I596" s="172">
        <f>Kalkulation_MS2!$AI$43/100*detail_MS2!$CB36</f>
        <v>0</v>
      </c>
      <c r="J596" s="206">
        <f t="shared" si="49"/>
        <v>0</v>
      </c>
    </row>
    <row r="597" spans="1:10" outlineLevel="1">
      <c r="A597" s="1">
        <f t="shared" si="48"/>
        <v>0</v>
      </c>
      <c r="C597" s="172">
        <f>Kalkulation_MS2!$AJ$43/100*detail_MS2!$B37</f>
        <v>0</v>
      </c>
      <c r="D597" s="172">
        <f>Kalkulation_MS2!$AJ$43/100*detail_MS2!$O37</f>
        <v>0</v>
      </c>
      <c r="E597" s="172">
        <f>Kalkulation_MS2!$AJ$43/100*detail_MS2!$AB37</f>
        <v>0</v>
      </c>
      <c r="F597" s="172">
        <f>Kalkulation_MS2!$AJ$43/100*detail_MS2!$AO37</f>
        <v>0</v>
      </c>
      <c r="G597" s="172">
        <f>Kalkulation_MS2!$AJ$43/100*detail_MS2!$BB37</f>
        <v>0</v>
      </c>
      <c r="H597" s="172">
        <f>Kalkulation_MS2!$AJ$43/100*detail_MS2!$BO37</f>
        <v>0</v>
      </c>
      <c r="I597" s="172">
        <f>Kalkulation_MS2!$AJ$43/100*detail_MS2!$CB37</f>
        <v>0</v>
      </c>
      <c r="J597" s="206">
        <f t="shared" si="49"/>
        <v>0</v>
      </c>
    </row>
    <row r="598" spans="1:10" outlineLevel="1">
      <c r="A598" s="1">
        <f t="shared" si="48"/>
        <v>0</v>
      </c>
      <c r="C598" s="172">
        <f>Kalkulation_MS2!$AK$43/100*detail_MS2!$B38</f>
        <v>0</v>
      </c>
      <c r="D598" s="172">
        <f>Kalkulation_MS2!$AK$43/100*detail_MS2!$O38</f>
        <v>0</v>
      </c>
      <c r="E598" s="172">
        <f>Kalkulation_MS2!$AK$43/100*detail_MS2!$AB38</f>
        <v>0</v>
      </c>
      <c r="F598" s="172">
        <f>Kalkulation_MS2!$AK$43/100*detail_MS2!$AO38</f>
        <v>0</v>
      </c>
      <c r="G598" s="172">
        <f>Kalkulation_MS2!$AK$43/100*detail_MS2!$BB38</f>
        <v>0</v>
      </c>
      <c r="H598" s="172">
        <f>Kalkulation_MS2!$AK$43/100*detail_MS2!$BO38</f>
        <v>0</v>
      </c>
      <c r="I598" s="172">
        <f>Kalkulation_MS2!$AK$43/100*detail_MS2!$CB38</f>
        <v>0</v>
      </c>
      <c r="J598" s="206">
        <f t="shared" si="49"/>
        <v>0</v>
      </c>
    </row>
    <row r="599" spans="1:10" outlineLevel="1">
      <c r="A599" s="1">
        <f t="shared" si="48"/>
        <v>0</v>
      </c>
      <c r="C599" s="172">
        <f>Kalkulation_MS2!$AL$43/100*detail_MS2!$B39</f>
        <v>0</v>
      </c>
      <c r="D599" s="172">
        <f>Kalkulation_MS2!$AL$43/100*detail_MS2!$O39</f>
        <v>0</v>
      </c>
      <c r="E599" s="172">
        <f>Kalkulation_MS2!$AL$43/100*detail_MS2!$AB39</f>
        <v>0</v>
      </c>
      <c r="F599" s="172">
        <f>Kalkulation_MS2!$AL$43/100*detail_MS2!$AO39</f>
        <v>0</v>
      </c>
      <c r="G599" s="172">
        <f>Kalkulation_MS2!$AL$43/100*detail_MS2!$BB39</f>
        <v>0</v>
      </c>
      <c r="H599" s="172">
        <f>Kalkulation_MS2!$AL$43/100*detail_MS2!$BO39</f>
        <v>0</v>
      </c>
      <c r="I599" s="172">
        <f>Kalkulation_MS2!$AL$43/100*detail_MS2!$CB39</f>
        <v>0</v>
      </c>
      <c r="J599" s="206">
        <f t="shared" si="49"/>
        <v>0</v>
      </c>
    </row>
    <row r="600" spans="1:10" outlineLevel="1">
      <c r="A600" s="1">
        <f t="shared" si="48"/>
        <v>0</v>
      </c>
      <c r="C600" s="172">
        <f>Kalkulation_MS2!$AM$43/100*detail_MS2!$B40</f>
        <v>0</v>
      </c>
      <c r="D600" s="172">
        <f>Kalkulation_MS2!$AM$43/100*detail_MS2!$O40</f>
        <v>0</v>
      </c>
      <c r="E600" s="172">
        <f>Kalkulation_MS2!$AM$43/100*detail_MS2!$AB40</f>
        <v>0</v>
      </c>
      <c r="F600" s="172">
        <f>Kalkulation_MS2!$AM$43/100*detail_MS2!$AO40</f>
        <v>0</v>
      </c>
      <c r="G600" s="172">
        <f>Kalkulation_MS2!$AM$43/100*detail_MS2!$BB40</f>
        <v>0</v>
      </c>
      <c r="H600" s="172">
        <f>Kalkulation_MS2!$AM$43/100*detail_MS2!$BO40</f>
        <v>0</v>
      </c>
      <c r="I600" s="172">
        <f>Kalkulation_MS2!$AM$43/100*detail_MS2!$CB40</f>
        <v>0</v>
      </c>
      <c r="J600" s="206">
        <f t="shared" si="49"/>
        <v>0</v>
      </c>
    </row>
    <row r="601" spans="1:10" outlineLevel="1">
      <c r="A601" s="1">
        <f t="shared" si="48"/>
        <v>0</v>
      </c>
      <c r="C601" s="172">
        <f>Kalkulation_MS2!$AN$43/100*detail_MS2!$B41</f>
        <v>0</v>
      </c>
      <c r="D601" s="172">
        <f>Kalkulation_MS2!$AN$43/100*detail_MS2!$O41</f>
        <v>0</v>
      </c>
      <c r="E601" s="172">
        <f>Kalkulation_MS2!$AN$43/100*detail_MS2!$AB41</f>
        <v>0</v>
      </c>
      <c r="F601" s="172">
        <f>Kalkulation_MS2!$AN$43/100*detail_MS2!$AO41</f>
        <v>0</v>
      </c>
      <c r="G601" s="172">
        <f>Kalkulation_MS2!$AN$43/100*detail_MS2!$BB41</f>
        <v>0</v>
      </c>
      <c r="H601" s="172">
        <f>Kalkulation_MS2!$AN$43/100*detail_MS2!$BO41</f>
        <v>0</v>
      </c>
      <c r="I601" s="172">
        <f>Kalkulation_MS2!$AN$43/100*detail_MS2!$CB41</f>
        <v>0</v>
      </c>
      <c r="J601" s="206">
        <f t="shared" si="49"/>
        <v>0</v>
      </c>
    </row>
    <row r="602" spans="1:10" outlineLevel="1">
      <c r="A602" s="1">
        <f t="shared" si="48"/>
        <v>0</v>
      </c>
      <c r="C602" s="172">
        <f>Kalkulation_MS2!$AO$43/100*detail_MS2!$B42</f>
        <v>0</v>
      </c>
      <c r="D602" s="172">
        <f>Kalkulation_MS2!$AO$43/100*detail_MS2!$O42</f>
        <v>0</v>
      </c>
      <c r="E602" s="172">
        <f>Kalkulation_MS2!$AO$43/100*detail_MS2!$AB42</f>
        <v>0</v>
      </c>
      <c r="F602" s="172">
        <f>Kalkulation_MS2!$AO$43/100*detail_MS2!$AO42</f>
        <v>0</v>
      </c>
      <c r="G602" s="172">
        <f>Kalkulation_MS2!$AO$43/100*detail_MS2!$BB42</f>
        <v>0</v>
      </c>
      <c r="H602" s="172">
        <f>Kalkulation_MS2!$AO$43/100*detail_MS2!$BO42</f>
        <v>0</v>
      </c>
      <c r="I602" s="172">
        <f>Kalkulation_MS2!$AO$43/100*detail_MS2!$CB42</f>
        <v>0</v>
      </c>
      <c r="J602" s="206">
        <f t="shared" si="49"/>
        <v>0</v>
      </c>
    </row>
    <row r="603" spans="1:10" outlineLevel="1">
      <c r="A603" s="1">
        <f t="shared" si="48"/>
        <v>0</v>
      </c>
      <c r="C603" s="172">
        <f>Kalkulation_MS2!$AP$43/100*detail_MS2!$B43</f>
        <v>0</v>
      </c>
      <c r="D603" s="172">
        <f>Kalkulation_MS2!$AP$43/100*detail_MS2!$O43</f>
        <v>0</v>
      </c>
      <c r="E603" s="172">
        <f>Kalkulation_MS2!$AP$43/100*detail_MS2!$AB43</f>
        <v>0</v>
      </c>
      <c r="F603" s="172">
        <f>Kalkulation_MS2!$AP$43/100*detail_MS2!$AO43</f>
        <v>0</v>
      </c>
      <c r="G603" s="172">
        <f>Kalkulation_MS2!$AP$43/100*detail_MS2!$BB43</f>
        <v>0</v>
      </c>
      <c r="H603" s="172">
        <f>Kalkulation_MS2!$AP$43/100*detail_MS2!$BO43</f>
        <v>0</v>
      </c>
      <c r="I603" s="172">
        <f>Kalkulation_MS2!$AP$43/100*detail_MS2!$CB43</f>
        <v>0</v>
      </c>
      <c r="J603" s="206">
        <f t="shared" si="49"/>
        <v>0</v>
      </c>
    </row>
    <row r="604" spans="1:10" outlineLevel="1">
      <c r="A604" s="1">
        <f t="shared" si="48"/>
        <v>0</v>
      </c>
      <c r="C604" s="172">
        <f>Kalkulation_MS2!$AQ$43/100*detail_MS2!$B44</f>
        <v>0</v>
      </c>
      <c r="D604" s="172">
        <f>Kalkulation_MS2!$AQ$43/100*detail_MS2!$O44</f>
        <v>0</v>
      </c>
      <c r="E604" s="172">
        <f>Kalkulation_MS2!$AQ$43/100*detail_MS2!$AB44</f>
        <v>0</v>
      </c>
      <c r="F604" s="172">
        <f>Kalkulation_MS2!$AQ$43/100*detail_MS2!$AO44</f>
        <v>0</v>
      </c>
      <c r="G604" s="172">
        <f>Kalkulation_MS2!$AQ$43/100*detail_MS2!$BB44</f>
        <v>0</v>
      </c>
      <c r="H604" s="172">
        <f>Kalkulation_MS2!$AQ$43/100*detail_MS2!$BO44</f>
        <v>0</v>
      </c>
      <c r="I604" s="172">
        <f>Kalkulation_MS2!$AQ$43/100*detail_MS2!$CB44</f>
        <v>0</v>
      </c>
      <c r="J604" s="206">
        <f t="shared" si="49"/>
        <v>0</v>
      </c>
    </row>
    <row r="605" spans="1:10" outlineLevel="1">
      <c r="A605" s="1">
        <f t="shared" si="48"/>
        <v>0</v>
      </c>
      <c r="C605" s="172">
        <f>Kalkulation_MS2!$AR$43/100*detail_MS2!$B45</f>
        <v>0</v>
      </c>
      <c r="D605" s="172">
        <f>Kalkulation_MS2!$AR$43/100*detail_MS2!$O45</f>
        <v>0</v>
      </c>
      <c r="E605" s="172">
        <f>Kalkulation_MS2!$AR$43/100*detail_MS2!$AB45</f>
        <v>0</v>
      </c>
      <c r="F605" s="172">
        <f>Kalkulation_MS2!$AR$43/100*detail_MS2!$AO45</f>
        <v>0</v>
      </c>
      <c r="G605" s="172">
        <f>Kalkulation_MS2!$AR$43/100*detail_MS2!$BB45</f>
        <v>0</v>
      </c>
      <c r="H605" s="172">
        <f>Kalkulation_MS2!$AR$43/100*detail_MS2!$BO45</f>
        <v>0</v>
      </c>
      <c r="I605" s="172">
        <f>Kalkulation_MS2!$AR$43/100*detail_MS2!$CB45</f>
        <v>0</v>
      </c>
      <c r="J605" s="206">
        <f t="shared" si="49"/>
        <v>0</v>
      </c>
    </row>
    <row r="606" spans="1:10" outlineLevel="1">
      <c r="A606" s="1">
        <f t="shared" si="48"/>
        <v>0</v>
      </c>
      <c r="C606" s="172">
        <f>Kalkulation_MS2!$AS$43/100*detail_MS2!$B46</f>
        <v>0</v>
      </c>
      <c r="D606" s="172">
        <f>Kalkulation_MS2!$AS$43/100*detail_MS2!$O46</f>
        <v>0</v>
      </c>
      <c r="E606" s="172">
        <f>Kalkulation_MS2!$AS$43/100*detail_MS2!$AB46</f>
        <v>0</v>
      </c>
      <c r="F606" s="172">
        <f>Kalkulation_MS2!$AS$43/100*detail_MS2!$AO46</f>
        <v>0</v>
      </c>
      <c r="G606" s="172">
        <f>Kalkulation_MS2!$AS$43/100*detail_MS2!$BB46</f>
        <v>0</v>
      </c>
      <c r="H606" s="172">
        <f>Kalkulation_MS2!$AS$43/100*detail_MS2!$BO46</f>
        <v>0</v>
      </c>
      <c r="I606" s="172">
        <f>Kalkulation_MS2!$AS$43/100*detail_MS2!$CB46</f>
        <v>0</v>
      </c>
      <c r="J606" s="206">
        <f t="shared" si="49"/>
        <v>0</v>
      </c>
    </row>
    <row r="607" spans="1:10" outlineLevel="1">
      <c r="A607" s="88" t="s">
        <v>460</v>
      </c>
      <c r="B607" s="88"/>
      <c r="C607" s="201">
        <f>SUM(C567:C606)</f>
        <v>0</v>
      </c>
      <c r="D607" s="201">
        <f t="shared" ref="D607:J607" si="50">SUM(D567:D606)</f>
        <v>0</v>
      </c>
      <c r="E607" s="201">
        <f t="shared" si="50"/>
        <v>0</v>
      </c>
      <c r="F607" s="201">
        <f t="shared" si="50"/>
        <v>0</v>
      </c>
      <c r="G607" s="201">
        <f t="shared" si="50"/>
        <v>0</v>
      </c>
      <c r="H607" s="201">
        <f t="shared" si="50"/>
        <v>0</v>
      </c>
      <c r="I607" s="201">
        <f t="shared" si="50"/>
        <v>0</v>
      </c>
      <c r="J607" s="79">
        <f t="shared" si="50"/>
        <v>0</v>
      </c>
    </row>
    <row r="608" spans="1:10" outlineLevel="1">
      <c r="A608" s="203" t="s">
        <v>461</v>
      </c>
      <c r="J608" s="205">
        <f t="shared" ref="J608:J618" si="51">SUM(C608:I608)</f>
        <v>0</v>
      </c>
    </row>
    <row r="609" spans="1:10" outlineLevel="1">
      <c r="A609" s="1">
        <f t="shared" ref="A609:A648" si="52">A567</f>
        <v>0</v>
      </c>
      <c r="C609" s="172">
        <f>Kalkulation_MS2!$F$44/100*detail_MS2!B7</f>
        <v>0</v>
      </c>
      <c r="D609" s="172">
        <f>Kalkulation_MS2!$F$44/100*detail_MS2!O7</f>
        <v>0</v>
      </c>
      <c r="E609" s="172">
        <f>Kalkulation_MS2!$F$44/100*detail_MS2!AB7</f>
        <v>0</v>
      </c>
      <c r="F609" s="172">
        <f>Kalkulation_MS2!$F$44/100*detail_MS2!AO7</f>
        <v>0</v>
      </c>
      <c r="G609" s="172">
        <f>Kalkulation_MS2!$F$44/100*detail_MS2!BB7</f>
        <v>0</v>
      </c>
      <c r="H609" s="172">
        <f>Kalkulation_MS2!$F$44/100*detail_MS2!BO7</f>
        <v>0</v>
      </c>
      <c r="I609" s="172">
        <f>Kalkulation_MS2!$F$44/100*detail_MS2!CB7</f>
        <v>0</v>
      </c>
      <c r="J609" s="206">
        <f t="shared" si="51"/>
        <v>0</v>
      </c>
    </row>
    <row r="610" spans="1:10" outlineLevel="1">
      <c r="A610" s="1">
        <f t="shared" si="52"/>
        <v>0</v>
      </c>
      <c r="C610" s="172">
        <f>Kalkulation_MS2!$G$44/100*detail_MS2!B8</f>
        <v>0</v>
      </c>
      <c r="D610" s="172">
        <f>Kalkulation_MS2!$G$44/100*detail_MS2!O8</f>
        <v>0</v>
      </c>
      <c r="E610" s="172">
        <f>Kalkulation_MS2!$G$44/100*detail_MS2!AB8</f>
        <v>0</v>
      </c>
      <c r="F610" s="172">
        <f>Kalkulation_MS2!$G$44/100*detail_MS2!AO8</f>
        <v>0</v>
      </c>
      <c r="G610" s="172">
        <f>Kalkulation_MS2!$G$44/100*detail_MS2!BB8</f>
        <v>0</v>
      </c>
      <c r="H610" s="172">
        <f>Kalkulation_MS2!$G$44/100*detail_MS2!BO8</f>
        <v>0</v>
      </c>
      <c r="I610" s="172">
        <f>Kalkulation_MS2!$G$44/100*detail_MS2!CB8</f>
        <v>0</v>
      </c>
      <c r="J610" s="206">
        <f t="shared" si="51"/>
        <v>0</v>
      </c>
    </row>
    <row r="611" spans="1:10" outlineLevel="1">
      <c r="A611" s="249">
        <f t="shared" si="52"/>
        <v>0</v>
      </c>
      <c r="C611" s="172">
        <f>Kalkulation_MS2!$H$44/100*detail_MS2!B9</f>
        <v>0</v>
      </c>
      <c r="D611" s="172">
        <f>Kalkulation_MS2!$H$44/100*detail_MS2!O9</f>
        <v>0</v>
      </c>
      <c r="E611" s="172">
        <f>Kalkulation_MS2!$H$44/100*detail_MS2!AB9</f>
        <v>0</v>
      </c>
      <c r="F611" s="172">
        <f>Kalkulation_MS2!$H$44/100*detail_MS2!AO9</f>
        <v>0</v>
      </c>
      <c r="G611" s="172">
        <f>Kalkulation_MS2!$H$44/100*detail_MS2!BB9</f>
        <v>0</v>
      </c>
      <c r="H611" s="172">
        <f>Kalkulation_MS2!$H$44/100*detail_MS2!BO9</f>
        <v>0</v>
      </c>
      <c r="I611" s="172">
        <f>Kalkulation_MS2!$H$44/100*detail_MS2!CB9</f>
        <v>0</v>
      </c>
      <c r="J611" s="206">
        <f t="shared" si="51"/>
        <v>0</v>
      </c>
    </row>
    <row r="612" spans="1:10" outlineLevel="1">
      <c r="A612" s="1">
        <f t="shared" si="52"/>
        <v>0</v>
      </c>
      <c r="C612" s="172">
        <f>Kalkulation_MS2!$I$44/100*detail_MS2!B10</f>
        <v>0</v>
      </c>
      <c r="D612" s="172">
        <f>Kalkulation_MS2!$I$44/100*detail_MS2!O10</f>
        <v>0</v>
      </c>
      <c r="E612" s="172">
        <f>Kalkulation_MS2!$I$44/100*detail_MS2!AB10</f>
        <v>0</v>
      </c>
      <c r="F612" s="172">
        <f>Kalkulation_MS2!$I$44/100*detail_MS2!AO10</f>
        <v>0</v>
      </c>
      <c r="G612" s="172">
        <f>Kalkulation_MS2!$I$44/100*detail_MS2!BB10</f>
        <v>0</v>
      </c>
      <c r="H612" s="172">
        <f>Kalkulation_MS2!$I$44/100*detail_MS2!BO10</f>
        <v>0</v>
      </c>
      <c r="I612" s="172">
        <f>Kalkulation_MS2!$I$44/100*detail_MS2!CB10</f>
        <v>0</v>
      </c>
      <c r="J612" s="206">
        <f t="shared" si="51"/>
        <v>0</v>
      </c>
    </row>
    <row r="613" spans="1:10" outlineLevel="1">
      <c r="A613" s="1">
        <f t="shared" si="52"/>
        <v>0</v>
      </c>
      <c r="C613" s="172">
        <f>Kalkulation_MS2!$J$44/100*detail_MS2!B11</f>
        <v>0</v>
      </c>
      <c r="D613" s="172">
        <f>Kalkulation_MS2!$J$44/100*detail_MS2!O11</f>
        <v>0</v>
      </c>
      <c r="E613" s="172">
        <f>Kalkulation_MS2!$J$44/100*detail_MS2!AB11</f>
        <v>0</v>
      </c>
      <c r="F613" s="172">
        <f>Kalkulation_MS2!$J$44/100*detail_MS2!AO11</f>
        <v>0</v>
      </c>
      <c r="G613" s="172">
        <f>Kalkulation_MS2!$J$44/100*detail_MS2!BB11</f>
        <v>0</v>
      </c>
      <c r="H613" s="172">
        <f>Kalkulation_MS2!$J$44/100*detail_MS2!BO11</f>
        <v>0</v>
      </c>
      <c r="I613" s="172">
        <f>Kalkulation_MS2!$J$44/100*detail_MS2!CB11</f>
        <v>0</v>
      </c>
      <c r="J613" s="206">
        <f t="shared" si="51"/>
        <v>0</v>
      </c>
    </row>
    <row r="614" spans="1:10" outlineLevel="1">
      <c r="A614" s="1">
        <f t="shared" si="52"/>
        <v>0</v>
      </c>
      <c r="C614" s="172">
        <f>Kalkulation_MS2!$K$44/100*detail_MS2!B12</f>
        <v>0</v>
      </c>
      <c r="D614" s="172">
        <f>Kalkulation_MS2!$K$44/100*detail_MS2!O12</f>
        <v>0</v>
      </c>
      <c r="E614" s="172">
        <f>Kalkulation_MS2!$K$44/100*detail_MS2!AB12</f>
        <v>0</v>
      </c>
      <c r="F614" s="172">
        <f>Kalkulation_MS2!$K$44/100*detail_MS2!AO12</f>
        <v>0</v>
      </c>
      <c r="G614" s="172">
        <f>Kalkulation_MS2!$K$44/100*detail_MS2!BB12</f>
        <v>0</v>
      </c>
      <c r="H614" s="172">
        <f>Kalkulation_MS2!$K$44/100*detail_MS2!BO12</f>
        <v>0</v>
      </c>
      <c r="I614" s="172">
        <f>Kalkulation_MS2!$K$44/100*detail_MS2!CB12</f>
        <v>0</v>
      </c>
      <c r="J614" s="206">
        <f t="shared" si="51"/>
        <v>0</v>
      </c>
    </row>
    <row r="615" spans="1:10" outlineLevel="1">
      <c r="A615" s="1">
        <f t="shared" si="52"/>
        <v>0</v>
      </c>
      <c r="C615" s="172">
        <f>Kalkulation_MS2!$L$44/100*detail_MS2!B13</f>
        <v>0</v>
      </c>
      <c r="D615" s="172">
        <f>Kalkulation_MS2!$L$44/100*detail_MS2!O13</f>
        <v>0</v>
      </c>
      <c r="E615" s="172">
        <f>Kalkulation_MS2!$L$44/100*detail_MS2!AB13</f>
        <v>0</v>
      </c>
      <c r="F615" s="172">
        <f>Kalkulation_MS2!$L$44/100*detail_MS2!AO13</f>
        <v>0</v>
      </c>
      <c r="G615" s="172">
        <f>Kalkulation_MS2!$L$44/100*detail_MS2!BB13</f>
        <v>0</v>
      </c>
      <c r="H615" s="172">
        <f>Kalkulation_MS2!$L$44/100*detail_MS2!BO13</f>
        <v>0</v>
      </c>
      <c r="I615" s="172">
        <f>Kalkulation_MS2!$L$44/100*detail_MS2!CB13</f>
        <v>0</v>
      </c>
      <c r="J615" s="206">
        <f t="shared" si="51"/>
        <v>0</v>
      </c>
    </row>
    <row r="616" spans="1:10" outlineLevel="1">
      <c r="A616" s="1">
        <f t="shared" si="52"/>
        <v>0</v>
      </c>
      <c r="C616" s="172">
        <f>Kalkulation_MS2!$M$44/100*detail_MS2!B14</f>
        <v>0</v>
      </c>
      <c r="D616" s="172">
        <f>Kalkulation_MS2!$M$44/100*detail_MS2!O14</f>
        <v>0</v>
      </c>
      <c r="E616" s="172">
        <f>Kalkulation_MS2!$M$44/100*detail_MS2!AB14</f>
        <v>0</v>
      </c>
      <c r="F616" s="172">
        <f>Kalkulation_MS2!$M$44/100*detail_MS2!AO14</f>
        <v>0</v>
      </c>
      <c r="G616" s="172">
        <f>Kalkulation_MS2!$M$44/100*detail_MS2!BB14</f>
        <v>0</v>
      </c>
      <c r="H616" s="172">
        <f>Kalkulation_MS2!$M$44/100*detail_MS2!BO14</f>
        <v>0</v>
      </c>
      <c r="I616" s="172">
        <f>Kalkulation_MS2!$M$44/100*detail_MS2!CB14</f>
        <v>0</v>
      </c>
      <c r="J616" s="206">
        <f t="shared" si="51"/>
        <v>0</v>
      </c>
    </row>
    <row r="617" spans="1:10" outlineLevel="1">
      <c r="A617" s="1">
        <f t="shared" si="52"/>
        <v>0</v>
      </c>
      <c r="C617" s="172">
        <f>Kalkulation_MS2!$N$44/100*detail_MS2!B15</f>
        <v>0</v>
      </c>
      <c r="D617" s="172">
        <f>Kalkulation_MS2!$N$44/100*detail_MS2!O15</f>
        <v>0</v>
      </c>
      <c r="E617" s="172">
        <f>Kalkulation_MS2!$N$44/100*detail_MS2!AB15</f>
        <v>0</v>
      </c>
      <c r="F617" s="172">
        <f>Kalkulation_MS2!$N$44/100*detail_MS2!AO15</f>
        <v>0</v>
      </c>
      <c r="G617" s="172">
        <f>Kalkulation_MS2!$N$44/100*detail_MS2!BB15</f>
        <v>0</v>
      </c>
      <c r="H617" s="172">
        <f>Kalkulation_MS2!$N$44/100*detail_MS2!BO15</f>
        <v>0</v>
      </c>
      <c r="I617" s="172">
        <f>Kalkulation_MS2!$N$44/100*detail_MS2!CB15</f>
        <v>0</v>
      </c>
      <c r="J617" s="206">
        <f t="shared" si="51"/>
        <v>0</v>
      </c>
    </row>
    <row r="618" spans="1:10" outlineLevel="1">
      <c r="A618" s="1">
        <f t="shared" si="52"/>
        <v>0</v>
      </c>
      <c r="C618" s="172">
        <f>Kalkulation_MS2!$O$44/100*detail_MS2!B16</f>
        <v>0</v>
      </c>
      <c r="D618" s="172">
        <f>Kalkulation_MS2!$O$44/100*detail_MS2!O16</f>
        <v>0</v>
      </c>
      <c r="E618" s="172">
        <f>Kalkulation_MS2!$O$44/100*detail_MS2!AB16</f>
        <v>0</v>
      </c>
      <c r="F618" s="172">
        <f>Kalkulation_MS2!$O$44/100*detail_MS2!AO16</f>
        <v>0</v>
      </c>
      <c r="G618" s="172">
        <f>Kalkulation_MS2!$O$44/100*detail_MS2!BB16</f>
        <v>0</v>
      </c>
      <c r="H618" s="172">
        <f>Kalkulation_MS2!$O$44/100*detail_MS2!BO16</f>
        <v>0</v>
      </c>
      <c r="I618" s="172">
        <f>Kalkulation_MS2!$O$44/100*detail_MS2!CB16</f>
        <v>0</v>
      </c>
      <c r="J618" s="206">
        <f t="shared" si="51"/>
        <v>0</v>
      </c>
    </row>
    <row r="619" spans="1:10" outlineLevel="1">
      <c r="A619" s="1">
        <f t="shared" si="52"/>
        <v>0</v>
      </c>
      <c r="C619" s="172">
        <f>Kalkulation_MS2!$P$44/100*detail_MS2!B17</f>
        <v>0</v>
      </c>
      <c r="D619" s="172">
        <f>Kalkulation_MS2!$P$44/100*detail_MS2!O17</f>
        <v>0</v>
      </c>
      <c r="E619" s="172">
        <f>Kalkulation_MS2!$P$44/100*detail_MS2!AB17</f>
        <v>0</v>
      </c>
      <c r="F619" s="172">
        <f>Kalkulation_MS2!$P$44/100*detail_MS2!AO17</f>
        <v>0</v>
      </c>
      <c r="G619" s="172">
        <f>Kalkulation_MS2!$P$44/100*detail_MS2!BB17</f>
        <v>0</v>
      </c>
      <c r="H619" s="172">
        <f>Kalkulation_MS2!$P$44/100*detail_MS2!BO17</f>
        <v>0</v>
      </c>
      <c r="I619" s="172">
        <f>Kalkulation_MS2!$P$44/100*detail_MS2!CB17</f>
        <v>0</v>
      </c>
      <c r="J619" s="206">
        <f t="shared" ref="J619:J622" si="53">SUM(C619:I619)</f>
        <v>0</v>
      </c>
    </row>
    <row r="620" spans="1:10" outlineLevel="1">
      <c r="A620" s="1">
        <f t="shared" si="52"/>
        <v>0</v>
      </c>
      <c r="C620" s="172">
        <f>Kalkulation_MS2!$Q$44/100*detail_MS2!B18</f>
        <v>0</v>
      </c>
      <c r="D620" s="172">
        <f>Kalkulation_MS2!$Q$44/100*detail_MS2!O18</f>
        <v>0</v>
      </c>
      <c r="E620" s="172">
        <f>Kalkulation_MS2!$Q$44/100*detail_MS2!AB18</f>
        <v>0</v>
      </c>
      <c r="F620" s="172">
        <f>Kalkulation_MS2!$Q$44/100*detail_MS2!AO18</f>
        <v>0</v>
      </c>
      <c r="G620" s="172">
        <f>Kalkulation_MS2!$Q$44/100*detail_MS2!BB18</f>
        <v>0</v>
      </c>
      <c r="H620" s="172">
        <f>Kalkulation_MS2!$Q$44/100*detail_MS2!BO18</f>
        <v>0</v>
      </c>
      <c r="I620" s="172">
        <f>Kalkulation_MS2!$Q$44/100*detail_MS2!CB18</f>
        <v>0</v>
      </c>
      <c r="J620" s="206">
        <f t="shared" si="53"/>
        <v>0</v>
      </c>
    </row>
    <row r="621" spans="1:10" outlineLevel="1">
      <c r="A621" s="1">
        <f t="shared" si="52"/>
        <v>0</v>
      </c>
      <c r="C621" s="172">
        <f>Kalkulation_MS2!$R$44/100*detail_MS2!B19</f>
        <v>0</v>
      </c>
      <c r="D621" s="172">
        <f>Kalkulation_MS2!$R$44/100*detail_MS2!O19</f>
        <v>0</v>
      </c>
      <c r="E621" s="172">
        <f>Kalkulation_MS2!$R$44/100*detail_MS2!AB19</f>
        <v>0</v>
      </c>
      <c r="F621" s="172">
        <f>Kalkulation_MS2!$R$44/100*detail_MS2!AO19</f>
        <v>0</v>
      </c>
      <c r="G621" s="172">
        <f>Kalkulation_MS2!$R$44/100*detail_MS2!BB19</f>
        <v>0</v>
      </c>
      <c r="H621" s="172">
        <f>Kalkulation_MS2!$R$44/100*detail_MS2!BO19</f>
        <v>0</v>
      </c>
      <c r="I621" s="172">
        <f>Kalkulation_MS2!$R$44/100*detail_MS2!CB19</f>
        <v>0</v>
      </c>
      <c r="J621" s="206">
        <f t="shared" si="53"/>
        <v>0</v>
      </c>
    </row>
    <row r="622" spans="1:10" outlineLevel="1">
      <c r="A622" s="1">
        <f t="shared" si="52"/>
        <v>0</v>
      </c>
      <c r="C622" s="172">
        <f>Kalkulation_MS2!$S$44/100*detail_MS2!$B20</f>
        <v>0</v>
      </c>
      <c r="D622" s="172">
        <f>Kalkulation_MS2!$S$44/100*detail_MS2!$O20</f>
        <v>0</v>
      </c>
      <c r="E622" s="172">
        <f>Kalkulation_MS2!$S$44/100*detail_MS2!$AB20</f>
        <v>0</v>
      </c>
      <c r="F622" s="172">
        <f>Kalkulation_MS2!$S$44/100*detail_MS2!$AO20</f>
        <v>0</v>
      </c>
      <c r="G622" s="172">
        <f>Kalkulation_MS2!$S$44/100*detail_MS2!$BB20</f>
        <v>0</v>
      </c>
      <c r="H622" s="172">
        <f>Kalkulation_MS2!$S$44/100*detail_MS2!$BO20</f>
        <v>0</v>
      </c>
      <c r="I622" s="172">
        <f>Kalkulation_MS2!$S$44/100*detail_MS2!$CB20</f>
        <v>0</v>
      </c>
      <c r="J622" s="206">
        <f t="shared" si="53"/>
        <v>0</v>
      </c>
    </row>
    <row r="623" spans="1:10" outlineLevel="1">
      <c r="A623" s="1">
        <f t="shared" si="52"/>
        <v>0</v>
      </c>
      <c r="C623" s="172">
        <f>Kalkulation_MS2!$T$44/100*detail_MS2!$B21</f>
        <v>0</v>
      </c>
      <c r="D623" s="172">
        <f>Kalkulation_MS2!$T$44/100*detail_MS2!$O21</f>
        <v>0</v>
      </c>
      <c r="E623" s="172">
        <f>Kalkulation_MS2!$T$44/100*detail_MS2!$AB21</f>
        <v>0</v>
      </c>
      <c r="F623" s="172">
        <f>Kalkulation_MS2!$T$44/100*detail_MS2!$AO21</f>
        <v>0</v>
      </c>
      <c r="G623" s="172">
        <f>Kalkulation_MS2!$T$44/100*detail_MS2!$BB21</f>
        <v>0</v>
      </c>
      <c r="H623" s="172">
        <f>Kalkulation_MS2!$T$44/100*detail_MS2!$BO21</f>
        <v>0</v>
      </c>
      <c r="I623" s="172">
        <f>Kalkulation_MS2!$T$44/100*detail_MS2!$CB21</f>
        <v>0</v>
      </c>
      <c r="J623" s="206">
        <f t="shared" ref="J623:J648" si="54">SUM(C623:I623)</f>
        <v>0</v>
      </c>
    </row>
    <row r="624" spans="1:10" outlineLevel="1">
      <c r="A624" s="1">
        <f t="shared" si="52"/>
        <v>0</v>
      </c>
      <c r="C624" s="172">
        <f>Kalkulation_MS2!$U$44/100*detail_MS2!$B22</f>
        <v>0</v>
      </c>
      <c r="D624" s="172">
        <f>Kalkulation_MS2!$U$44/100*detail_MS2!$O22</f>
        <v>0</v>
      </c>
      <c r="E624" s="172">
        <f>Kalkulation_MS2!$U$44/100*detail_MS2!$AB22</f>
        <v>0</v>
      </c>
      <c r="F624" s="172">
        <f>Kalkulation_MS2!$U$44/100*detail_MS2!$AO22</f>
        <v>0</v>
      </c>
      <c r="G624" s="172">
        <f>Kalkulation_MS2!$U$44/100*detail_MS2!$BB22</f>
        <v>0</v>
      </c>
      <c r="H624" s="172">
        <f>Kalkulation_MS2!$U$44/100*detail_MS2!$BO22</f>
        <v>0</v>
      </c>
      <c r="I624" s="172">
        <f>Kalkulation_MS2!$U$44/100*detail_MS2!$CB22</f>
        <v>0</v>
      </c>
      <c r="J624" s="206">
        <f t="shared" si="54"/>
        <v>0</v>
      </c>
    </row>
    <row r="625" spans="1:10" outlineLevel="1">
      <c r="A625" s="1">
        <f t="shared" si="52"/>
        <v>0</v>
      </c>
      <c r="C625" s="172">
        <f>Kalkulation_MS2!$V$44/100*detail_MS2!$B23</f>
        <v>0</v>
      </c>
      <c r="D625" s="172">
        <f>Kalkulation_MS2!$V$44/100*detail_MS2!$O23</f>
        <v>0</v>
      </c>
      <c r="E625" s="172">
        <f>Kalkulation_MS2!$V$44/100*detail_MS2!$AB23</f>
        <v>0</v>
      </c>
      <c r="F625" s="172">
        <f>Kalkulation_MS2!$V$44/100*detail_MS2!$AO23</f>
        <v>0</v>
      </c>
      <c r="G625" s="172">
        <f>Kalkulation_MS2!$V$44/100*detail_MS2!$BB23</f>
        <v>0</v>
      </c>
      <c r="H625" s="172">
        <f>Kalkulation_MS2!$V$44/100*detail_MS2!$BO23</f>
        <v>0</v>
      </c>
      <c r="I625" s="172">
        <f>Kalkulation_MS2!$V$44/100*detail_MS2!$CB23</f>
        <v>0</v>
      </c>
      <c r="J625" s="206">
        <f t="shared" si="54"/>
        <v>0</v>
      </c>
    </row>
    <row r="626" spans="1:10" outlineLevel="1">
      <c r="A626" s="1">
        <f t="shared" si="52"/>
        <v>0</v>
      </c>
      <c r="C626" s="172">
        <f>Kalkulation_MS2!$W$44/100*detail_MS2!$B24</f>
        <v>0</v>
      </c>
      <c r="D626" s="172">
        <f>Kalkulation_MS2!$W$44/100*detail_MS2!$O24</f>
        <v>0</v>
      </c>
      <c r="E626" s="172">
        <f>Kalkulation_MS2!$W$44/100*detail_MS2!$AB24</f>
        <v>0</v>
      </c>
      <c r="F626" s="172">
        <f>Kalkulation_MS2!$W$44/100*detail_MS2!$AO24</f>
        <v>0</v>
      </c>
      <c r="G626" s="172">
        <f>Kalkulation_MS2!$W$44/100*detail_MS2!$BB24</f>
        <v>0</v>
      </c>
      <c r="H626" s="172">
        <f>Kalkulation_MS2!$W$44/100*detail_MS2!$BO24</f>
        <v>0</v>
      </c>
      <c r="I626" s="172">
        <f>Kalkulation_MS2!$W$44/100*detail_MS2!$CB24</f>
        <v>0</v>
      </c>
      <c r="J626" s="206">
        <f t="shared" si="54"/>
        <v>0</v>
      </c>
    </row>
    <row r="627" spans="1:10" outlineLevel="1">
      <c r="A627" s="1">
        <f t="shared" si="52"/>
        <v>0</v>
      </c>
      <c r="C627" s="172">
        <f>Kalkulation_MS2!$X$44/100*detail_MS2!$B25</f>
        <v>0</v>
      </c>
      <c r="D627" s="172">
        <f>Kalkulation_MS2!$X$44/100*detail_MS2!$O25</f>
        <v>0</v>
      </c>
      <c r="E627" s="172">
        <f>Kalkulation_MS2!$X$44/100*detail_MS2!$AB25</f>
        <v>0</v>
      </c>
      <c r="F627" s="172">
        <f>Kalkulation_MS2!$X$44/100*detail_MS2!$AO25</f>
        <v>0</v>
      </c>
      <c r="G627" s="172">
        <f>Kalkulation_MS2!$X$44/100*detail_MS2!$BB25</f>
        <v>0</v>
      </c>
      <c r="H627" s="172">
        <f>Kalkulation_MS2!$X$44/100*detail_MS2!$BO25</f>
        <v>0</v>
      </c>
      <c r="I627" s="172">
        <f>Kalkulation_MS2!$X$44/100*detail_MS2!$CB25</f>
        <v>0</v>
      </c>
      <c r="J627" s="206">
        <f t="shared" si="54"/>
        <v>0</v>
      </c>
    </row>
    <row r="628" spans="1:10" outlineLevel="1">
      <c r="A628" s="1">
        <f t="shared" si="52"/>
        <v>0</v>
      </c>
      <c r="C628" s="172">
        <f>Kalkulation_MS2!$Y$44/100*detail_MS2!$B26</f>
        <v>0</v>
      </c>
      <c r="D628" s="172">
        <f>Kalkulation_MS2!$Y$44/100*detail_MS2!$O26</f>
        <v>0</v>
      </c>
      <c r="E628" s="172">
        <f>Kalkulation_MS2!$Y$44/100*detail_MS2!$AB26</f>
        <v>0</v>
      </c>
      <c r="F628" s="172">
        <f>Kalkulation_MS2!$Y$44/100*detail_MS2!$AO26</f>
        <v>0</v>
      </c>
      <c r="G628" s="172">
        <f>Kalkulation_MS2!$Y$44/100*detail_MS2!$BB26</f>
        <v>0</v>
      </c>
      <c r="H628" s="172">
        <f>Kalkulation_MS2!$Y$44/100*detail_MS2!$BO26</f>
        <v>0</v>
      </c>
      <c r="I628" s="172">
        <f>Kalkulation_MS2!$Y$44/100*detail_MS2!$CB26</f>
        <v>0</v>
      </c>
      <c r="J628" s="206">
        <f t="shared" si="54"/>
        <v>0</v>
      </c>
    </row>
    <row r="629" spans="1:10" outlineLevel="1">
      <c r="A629" s="1">
        <f t="shared" si="52"/>
        <v>0</v>
      </c>
      <c r="C629" s="172">
        <f>Kalkulation_MS2!$Z$44/100*detail_MS2!$B27</f>
        <v>0</v>
      </c>
      <c r="D629" s="172">
        <f>Kalkulation_MS2!$Z$44/100*detail_MS2!$O27</f>
        <v>0</v>
      </c>
      <c r="E629" s="172">
        <f>Kalkulation_MS2!$Z$44/100*detail_MS2!$AB27</f>
        <v>0</v>
      </c>
      <c r="F629" s="172">
        <f>Kalkulation_MS2!$Z$44/100*detail_MS2!$AO27</f>
        <v>0</v>
      </c>
      <c r="G629" s="172">
        <f>Kalkulation_MS2!$Z$44/100*detail_MS2!$BB27</f>
        <v>0</v>
      </c>
      <c r="H629" s="172">
        <f>Kalkulation_MS2!$Z$44/100*detail_MS2!$BO27</f>
        <v>0</v>
      </c>
      <c r="I629" s="172">
        <f>Kalkulation_MS2!$Z$44/100*detail_MS2!$CB27</f>
        <v>0</v>
      </c>
      <c r="J629" s="206">
        <f t="shared" si="54"/>
        <v>0</v>
      </c>
    </row>
    <row r="630" spans="1:10" outlineLevel="1">
      <c r="A630" s="1">
        <f t="shared" si="52"/>
        <v>0</v>
      </c>
      <c r="C630" s="172">
        <f>Kalkulation_MS2!$AA$44/100*detail_MS2!$B28</f>
        <v>0</v>
      </c>
      <c r="D630" s="172">
        <f>Kalkulation_MS2!$AA$44/100*detail_MS2!$O28</f>
        <v>0</v>
      </c>
      <c r="E630" s="172">
        <f>Kalkulation_MS2!$AA$44/100*detail_MS2!$AB28</f>
        <v>0</v>
      </c>
      <c r="F630" s="172">
        <f>Kalkulation_MS2!$AA$44/100*detail_MS2!$AO28</f>
        <v>0</v>
      </c>
      <c r="G630" s="172">
        <f>Kalkulation_MS2!$AA$44/100*detail_MS2!$BB28</f>
        <v>0</v>
      </c>
      <c r="H630" s="172">
        <f>Kalkulation_MS2!$AA$44/100*detail_MS2!$BO28</f>
        <v>0</v>
      </c>
      <c r="I630" s="172">
        <f>Kalkulation_MS2!$AA$44/100*detail_MS2!$CB28</f>
        <v>0</v>
      </c>
      <c r="J630" s="206">
        <f t="shared" si="54"/>
        <v>0</v>
      </c>
    </row>
    <row r="631" spans="1:10" outlineLevel="1">
      <c r="A631" s="1">
        <f t="shared" si="52"/>
        <v>0</v>
      </c>
      <c r="C631" s="172">
        <f>Kalkulation_MS2!$AB$44/100*detail_MS2!$B29</f>
        <v>0</v>
      </c>
      <c r="D631" s="172">
        <f>Kalkulation_MS2!$AB$44/100*detail_MS2!$O29</f>
        <v>0</v>
      </c>
      <c r="E631" s="172">
        <f>Kalkulation_MS2!$AB$44/100*detail_MS2!$AB29</f>
        <v>0</v>
      </c>
      <c r="F631" s="172">
        <f>Kalkulation_MS2!$AB$44/100*detail_MS2!$AO29</f>
        <v>0</v>
      </c>
      <c r="G631" s="172">
        <f>Kalkulation_MS2!$AB$44/100*detail_MS2!$BB29</f>
        <v>0</v>
      </c>
      <c r="H631" s="172">
        <f>Kalkulation_MS2!$AB$44/100*detail_MS2!$BO29</f>
        <v>0</v>
      </c>
      <c r="I631" s="172">
        <f>Kalkulation_MS2!$AB$44/100*detail_MS2!$CB29</f>
        <v>0</v>
      </c>
      <c r="J631" s="206">
        <f t="shared" si="54"/>
        <v>0</v>
      </c>
    </row>
    <row r="632" spans="1:10" outlineLevel="1">
      <c r="A632" s="1">
        <f t="shared" si="52"/>
        <v>0</v>
      </c>
      <c r="C632" s="172">
        <f>Kalkulation_MS2!$AC$44/100*detail_MS2!$B30</f>
        <v>0</v>
      </c>
      <c r="D632" s="172">
        <f>Kalkulation_MS2!$AC$44/100*detail_MS2!$O30</f>
        <v>0</v>
      </c>
      <c r="E632" s="172">
        <f>Kalkulation_MS2!$AC$44/100*detail_MS2!$AB30</f>
        <v>0</v>
      </c>
      <c r="F632" s="172">
        <f>Kalkulation_MS2!$AC$44/100*detail_MS2!$AO30</f>
        <v>0</v>
      </c>
      <c r="G632" s="172">
        <f>Kalkulation_MS2!$AC$44/100*detail_MS2!$BB30</f>
        <v>0</v>
      </c>
      <c r="H632" s="172">
        <f>Kalkulation_MS2!$AC$44/100*detail_MS2!$BO30</f>
        <v>0</v>
      </c>
      <c r="I632" s="172">
        <f>Kalkulation_MS2!$AC$44/100*detail_MS2!$CB30</f>
        <v>0</v>
      </c>
      <c r="J632" s="206">
        <f t="shared" si="54"/>
        <v>0</v>
      </c>
    </row>
    <row r="633" spans="1:10" outlineLevel="1">
      <c r="A633" s="1">
        <f t="shared" si="52"/>
        <v>0</v>
      </c>
      <c r="C633" s="172">
        <f>Kalkulation_MS2!$AD$44/100*detail_MS2!$B31</f>
        <v>0</v>
      </c>
      <c r="D633" s="172">
        <f>Kalkulation_MS2!$AD$44/100*detail_MS2!$O31</f>
        <v>0</v>
      </c>
      <c r="E633" s="172">
        <f>Kalkulation_MS2!$AD$44/100*detail_MS2!$AB31</f>
        <v>0</v>
      </c>
      <c r="F633" s="172">
        <f>Kalkulation_MS2!$AD$44/100*detail_MS2!$AO31</f>
        <v>0</v>
      </c>
      <c r="G633" s="172">
        <f>Kalkulation_MS2!$AD$44/100*detail_MS2!$BB31</f>
        <v>0</v>
      </c>
      <c r="H633" s="172">
        <f>Kalkulation_MS2!$AD$44/100*detail_MS2!$BO31</f>
        <v>0</v>
      </c>
      <c r="I633" s="172">
        <f>Kalkulation_MS2!$AD$44/100*detail_MS2!$CB31</f>
        <v>0</v>
      </c>
      <c r="J633" s="206">
        <f t="shared" si="54"/>
        <v>0</v>
      </c>
    </row>
    <row r="634" spans="1:10" outlineLevel="1">
      <c r="A634" s="1">
        <f t="shared" si="52"/>
        <v>0</v>
      </c>
      <c r="C634" s="172">
        <f>Kalkulation_MS2!$AE$44/100*detail_MS2!$B32</f>
        <v>0</v>
      </c>
      <c r="D634" s="172">
        <f>Kalkulation_MS2!$AE$44/100*detail_MS2!$O32</f>
        <v>0</v>
      </c>
      <c r="E634" s="172">
        <f>Kalkulation_MS2!$AE$44/100*detail_MS2!$AB32</f>
        <v>0</v>
      </c>
      <c r="F634" s="172">
        <f>Kalkulation_MS2!$AE$44/100*detail_MS2!$AO32</f>
        <v>0</v>
      </c>
      <c r="G634" s="172">
        <f>Kalkulation_MS2!$AE$44/100*detail_MS2!$BB32</f>
        <v>0</v>
      </c>
      <c r="H634" s="172">
        <f>Kalkulation_MS2!$AE$44/100*detail_MS2!$BO32</f>
        <v>0</v>
      </c>
      <c r="I634" s="172">
        <f>Kalkulation_MS2!$AE$44/100*detail_MS2!$CB32</f>
        <v>0</v>
      </c>
      <c r="J634" s="206">
        <f t="shared" si="54"/>
        <v>0</v>
      </c>
    </row>
    <row r="635" spans="1:10" outlineLevel="1">
      <c r="A635" s="1">
        <f t="shared" si="52"/>
        <v>0</v>
      </c>
      <c r="C635" s="172">
        <f>Kalkulation_MS2!$AF$44/100*detail_MS2!$B33</f>
        <v>0</v>
      </c>
      <c r="D635" s="172">
        <f>Kalkulation_MS2!$AF$44/100*detail_MS2!$O33</f>
        <v>0</v>
      </c>
      <c r="E635" s="172">
        <f>Kalkulation_MS2!$AF$44/100*detail_MS2!$AB33</f>
        <v>0</v>
      </c>
      <c r="F635" s="172">
        <f>Kalkulation_MS2!$AF$44/100*detail_MS2!$AO33</f>
        <v>0</v>
      </c>
      <c r="G635" s="172">
        <f>Kalkulation_MS2!$AF$44/100*detail_MS2!$BB33</f>
        <v>0</v>
      </c>
      <c r="H635" s="172">
        <f>Kalkulation_MS2!$AF$44/100*detail_MS2!$BO33</f>
        <v>0</v>
      </c>
      <c r="I635" s="172">
        <f>Kalkulation_MS2!$AF$44/100*detail_MS2!$CB33</f>
        <v>0</v>
      </c>
      <c r="J635" s="206">
        <f t="shared" si="54"/>
        <v>0</v>
      </c>
    </row>
    <row r="636" spans="1:10" outlineLevel="1">
      <c r="A636" s="1">
        <f t="shared" si="52"/>
        <v>0</v>
      </c>
      <c r="C636" s="172">
        <f>Kalkulation_MS2!$AG$44/100*detail_MS2!$B34</f>
        <v>0</v>
      </c>
      <c r="D636" s="172">
        <f>Kalkulation_MS2!$AG$44/100*detail_MS2!$O34</f>
        <v>0</v>
      </c>
      <c r="E636" s="172">
        <f>Kalkulation_MS2!$AG$44/100*detail_MS2!$AB34</f>
        <v>0</v>
      </c>
      <c r="F636" s="172">
        <f>Kalkulation_MS2!$AG$44/100*detail_MS2!$AO34</f>
        <v>0</v>
      </c>
      <c r="G636" s="172">
        <f>Kalkulation_MS2!$AG$44/100*detail_MS2!$BB34</f>
        <v>0</v>
      </c>
      <c r="H636" s="172">
        <f>Kalkulation_MS2!$AG$44/100*detail_MS2!$BO34</f>
        <v>0</v>
      </c>
      <c r="I636" s="172">
        <f>Kalkulation_MS2!$AG$44/100*detail_MS2!$CB34</f>
        <v>0</v>
      </c>
      <c r="J636" s="206">
        <f t="shared" si="54"/>
        <v>0</v>
      </c>
    </row>
    <row r="637" spans="1:10" outlineLevel="1">
      <c r="A637" s="1">
        <f t="shared" si="52"/>
        <v>0</v>
      </c>
      <c r="C637" s="172">
        <f>Kalkulation_MS2!$AH$44/100*detail_MS2!$B35</f>
        <v>0</v>
      </c>
      <c r="D637" s="172">
        <f>Kalkulation_MS2!$AH$44/100*detail_MS2!$O35</f>
        <v>0</v>
      </c>
      <c r="E637" s="172">
        <f>Kalkulation_MS2!$AH$44/100*detail_MS2!$AB35</f>
        <v>0</v>
      </c>
      <c r="F637" s="172">
        <f>Kalkulation_MS2!$AH$44/100*detail_MS2!$AO35</f>
        <v>0</v>
      </c>
      <c r="G637" s="172">
        <f>Kalkulation_MS2!$AH$44/100*detail_MS2!$BB35</f>
        <v>0</v>
      </c>
      <c r="H637" s="172">
        <f>Kalkulation_MS2!$AH$44/100*detail_MS2!$BO35</f>
        <v>0</v>
      </c>
      <c r="I637" s="172">
        <f>Kalkulation_MS2!$AH$44/100*detail_MS2!$CB35</f>
        <v>0</v>
      </c>
      <c r="J637" s="206">
        <f t="shared" si="54"/>
        <v>0</v>
      </c>
    </row>
    <row r="638" spans="1:10" outlineLevel="1">
      <c r="A638" s="1">
        <f t="shared" si="52"/>
        <v>0</v>
      </c>
      <c r="C638" s="172">
        <f>Kalkulation_MS2!$AI$44/100*detail_MS2!$B36</f>
        <v>0</v>
      </c>
      <c r="D638" s="172">
        <f>Kalkulation_MS2!$AI$44/100*detail_MS2!$O36</f>
        <v>0</v>
      </c>
      <c r="E638" s="172">
        <f>Kalkulation_MS2!$AI$44/100*detail_MS2!$AB36</f>
        <v>0</v>
      </c>
      <c r="F638" s="172">
        <f>Kalkulation_MS2!$AI$44/100*detail_MS2!$AO36</f>
        <v>0</v>
      </c>
      <c r="G638" s="172">
        <f>Kalkulation_MS2!$AI$44/100*detail_MS2!$BB36</f>
        <v>0</v>
      </c>
      <c r="H638" s="172">
        <f>Kalkulation_MS2!$AI$44/100*detail_MS2!$BO36</f>
        <v>0</v>
      </c>
      <c r="I638" s="172">
        <f>Kalkulation_MS2!$AI$44/100*detail_MS2!$CB36</f>
        <v>0</v>
      </c>
      <c r="J638" s="206">
        <f t="shared" si="54"/>
        <v>0</v>
      </c>
    </row>
    <row r="639" spans="1:10" outlineLevel="1">
      <c r="A639" s="1">
        <f t="shared" si="52"/>
        <v>0</v>
      </c>
      <c r="C639" s="172">
        <f>Kalkulation_MS2!$AJ$44/100*detail_MS2!$B37</f>
        <v>0</v>
      </c>
      <c r="D639" s="172">
        <f>Kalkulation_MS2!$AJ$44/100*detail_MS2!$O37</f>
        <v>0</v>
      </c>
      <c r="E639" s="172">
        <f>Kalkulation_MS2!$AJ$44/100*detail_MS2!$AB37</f>
        <v>0</v>
      </c>
      <c r="F639" s="172">
        <f>Kalkulation_MS2!$AJ$44/100*detail_MS2!$AO37</f>
        <v>0</v>
      </c>
      <c r="G639" s="172">
        <f>Kalkulation_MS2!$AJ$44/100*detail_MS2!$BB37</f>
        <v>0</v>
      </c>
      <c r="H639" s="172">
        <f>Kalkulation_MS2!$AJ$44/100*detail_MS2!$BO37</f>
        <v>0</v>
      </c>
      <c r="I639" s="172">
        <f>Kalkulation_MS2!$AJ$44/100*detail_MS2!$CB37</f>
        <v>0</v>
      </c>
      <c r="J639" s="206">
        <f t="shared" si="54"/>
        <v>0</v>
      </c>
    </row>
    <row r="640" spans="1:10" outlineLevel="1">
      <c r="A640" s="1">
        <f t="shared" si="52"/>
        <v>0</v>
      </c>
      <c r="C640" s="172">
        <f>Kalkulation_MS2!$AK$44/100*detail_MS2!$B38</f>
        <v>0</v>
      </c>
      <c r="D640" s="172">
        <f>Kalkulation_MS2!$AK$44/100*detail_MS2!$O38</f>
        <v>0</v>
      </c>
      <c r="E640" s="172">
        <f>Kalkulation_MS2!$AK$44/100*detail_MS2!$AB38</f>
        <v>0</v>
      </c>
      <c r="F640" s="172">
        <f>Kalkulation_MS2!$AK$44/100*detail_MS2!$AO38</f>
        <v>0</v>
      </c>
      <c r="G640" s="172">
        <f>Kalkulation_MS2!$AK$44/100*detail_MS2!$BB38</f>
        <v>0</v>
      </c>
      <c r="H640" s="172">
        <f>Kalkulation_MS2!$AK$44/100*detail_MS2!$BO38</f>
        <v>0</v>
      </c>
      <c r="I640" s="172">
        <f>Kalkulation_MS2!$AK$44/100*detail_MS2!$CB38</f>
        <v>0</v>
      </c>
      <c r="J640" s="206">
        <f t="shared" si="54"/>
        <v>0</v>
      </c>
    </row>
    <row r="641" spans="1:10" outlineLevel="1">
      <c r="A641" s="1">
        <f t="shared" si="52"/>
        <v>0</v>
      </c>
      <c r="C641" s="172">
        <f>Kalkulation_MS2!$AL$44/100*detail_MS2!$B39</f>
        <v>0</v>
      </c>
      <c r="D641" s="172">
        <f>Kalkulation_MS2!$AL$44/100*detail_MS2!$O39</f>
        <v>0</v>
      </c>
      <c r="E641" s="172">
        <f>Kalkulation_MS2!$AL$44/100*detail_MS2!$AB39</f>
        <v>0</v>
      </c>
      <c r="F641" s="172">
        <f>Kalkulation_MS2!$AL$44/100*detail_MS2!$AO39</f>
        <v>0</v>
      </c>
      <c r="G641" s="172">
        <f>Kalkulation_MS2!$AL$44/100*detail_MS2!$BB39</f>
        <v>0</v>
      </c>
      <c r="H641" s="172">
        <f>Kalkulation_MS2!$AL$44/100*detail_MS2!$BO39</f>
        <v>0</v>
      </c>
      <c r="I641" s="172">
        <f>Kalkulation_MS2!$AL$44/100*detail_MS2!$CB39</f>
        <v>0</v>
      </c>
      <c r="J641" s="206">
        <f t="shared" si="54"/>
        <v>0</v>
      </c>
    </row>
    <row r="642" spans="1:10" outlineLevel="1">
      <c r="A642" s="1">
        <f t="shared" si="52"/>
        <v>0</v>
      </c>
      <c r="C642" s="172">
        <f>Kalkulation_MS2!$AM$44/100*detail_MS2!$B40</f>
        <v>0</v>
      </c>
      <c r="D642" s="172">
        <f>Kalkulation_MS2!$AM$44/100*detail_MS2!$O40</f>
        <v>0</v>
      </c>
      <c r="E642" s="172">
        <f>Kalkulation_MS2!$AM$44/100*detail_MS2!$AB40</f>
        <v>0</v>
      </c>
      <c r="F642" s="172">
        <f>Kalkulation_MS2!$AM$44/100*detail_MS2!$AO40</f>
        <v>0</v>
      </c>
      <c r="G642" s="172">
        <f>Kalkulation_MS2!$AM$44/100*detail_MS2!$BB40</f>
        <v>0</v>
      </c>
      <c r="H642" s="172">
        <f>Kalkulation_MS2!$AM$44/100*detail_MS2!$BO40</f>
        <v>0</v>
      </c>
      <c r="I642" s="172">
        <f>Kalkulation_MS2!$AM$44/100*detail_MS2!$CB40</f>
        <v>0</v>
      </c>
      <c r="J642" s="206">
        <f t="shared" si="54"/>
        <v>0</v>
      </c>
    </row>
    <row r="643" spans="1:10" outlineLevel="1">
      <c r="A643" s="1">
        <f t="shared" si="52"/>
        <v>0</v>
      </c>
      <c r="C643" s="172">
        <f>Kalkulation_MS2!$AN$44/100*detail_MS2!$B41</f>
        <v>0</v>
      </c>
      <c r="D643" s="172">
        <f>Kalkulation_MS2!$AN$44/100*detail_MS2!$O41</f>
        <v>0</v>
      </c>
      <c r="E643" s="172">
        <f>Kalkulation_MS2!$AN$44/100*detail_MS2!$AB41</f>
        <v>0</v>
      </c>
      <c r="F643" s="172">
        <f>Kalkulation_MS2!$AN$44/100*detail_MS2!$AO41</f>
        <v>0</v>
      </c>
      <c r="G643" s="172">
        <f>Kalkulation_MS2!$AN$44/100*detail_MS2!$BB41</f>
        <v>0</v>
      </c>
      <c r="H643" s="172">
        <f>Kalkulation_MS2!$AN$44/100*detail_MS2!$BO41</f>
        <v>0</v>
      </c>
      <c r="I643" s="172">
        <f>Kalkulation_MS2!$AN$44/100*detail_MS2!$CB41</f>
        <v>0</v>
      </c>
      <c r="J643" s="206">
        <f t="shared" si="54"/>
        <v>0</v>
      </c>
    </row>
    <row r="644" spans="1:10" outlineLevel="1">
      <c r="A644" s="1">
        <f t="shared" si="52"/>
        <v>0</v>
      </c>
      <c r="C644" s="172">
        <f>Kalkulation_MS2!$AO$44/100*detail_MS2!$B42</f>
        <v>0</v>
      </c>
      <c r="D644" s="172">
        <f>Kalkulation_MS2!$AO$44/100*detail_MS2!$O42</f>
        <v>0</v>
      </c>
      <c r="E644" s="172">
        <f>Kalkulation_MS2!$AO$44/100*detail_MS2!$AB42</f>
        <v>0</v>
      </c>
      <c r="F644" s="172">
        <f>Kalkulation_MS2!$AO$44/100*detail_MS2!$AO42</f>
        <v>0</v>
      </c>
      <c r="G644" s="172">
        <f>Kalkulation_MS2!$AO$44/100*detail_MS2!$BB42</f>
        <v>0</v>
      </c>
      <c r="H644" s="172">
        <f>Kalkulation_MS2!$AO$44/100*detail_MS2!$BO42</f>
        <v>0</v>
      </c>
      <c r="I644" s="172">
        <f>Kalkulation_MS2!$AO$44/100*detail_MS2!$CB42</f>
        <v>0</v>
      </c>
      <c r="J644" s="206">
        <f t="shared" si="54"/>
        <v>0</v>
      </c>
    </row>
    <row r="645" spans="1:10" outlineLevel="1">
      <c r="A645" s="1">
        <f t="shared" si="52"/>
        <v>0</v>
      </c>
      <c r="C645" s="172">
        <f>Kalkulation_MS2!$AP$44/100*detail_MS2!$B43</f>
        <v>0</v>
      </c>
      <c r="D645" s="172">
        <f>Kalkulation_MS2!$AP$44/100*detail_MS2!$O43</f>
        <v>0</v>
      </c>
      <c r="E645" s="172">
        <f>Kalkulation_MS2!$AP$44/100*detail_MS2!$AB43</f>
        <v>0</v>
      </c>
      <c r="F645" s="172">
        <f>Kalkulation_MS2!$AP$44/100*detail_MS2!$AO43</f>
        <v>0</v>
      </c>
      <c r="G645" s="172">
        <f>Kalkulation_MS2!$AP$44/100*detail_MS2!$BB43</f>
        <v>0</v>
      </c>
      <c r="H645" s="172">
        <f>Kalkulation_MS2!$AP$44/100*detail_MS2!$BO43</f>
        <v>0</v>
      </c>
      <c r="I645" s="172">
        <f>Kalkulation_MS2!$AP$44/100*detail_MS2!$CB43</f>
        <v>0</v>
      </c>
      <c r="J645" s="206">
        <f t="shared" si="54"/>
        <v>0</v>
      </c>
    </row>
    <row r="646" spans="1:10" outlineLevel="1">
      <c r="A646" s="1">
        <f t="shared" si="52"/>
        <v>0</v>
      </c>
      <c r="C646" s="172">
        <f>Kalkulation_MS2!$AQ$44/100*detail_MS2!$B44</f>
        <v>0</v>
      </c>
      <c r="D646" s="172">
        <f>Kalkulation_MS2!$AQ$44/100*detail_MS2!$O44</f>
        <v>0</v>
      </c>
      <c r="E646" s="172">
        <f>Kalkulation_MS2!$AQ$44/100*detail_MS2!$AB44</f>
        <v>0</v>
      </c>
      <c r="F646" s="172">
        <f>Kalkulation_MS2!$AQ$44/100*detail_MS2!$AO44</f>
        <v>0</v>
      </c>
      <c r="G646" s="172">
        <f>Kalkulation_MS2!$AQ$44/100*detail_MS2!$BB44</f>
        <v>0</v>
      </c>
      <c r="H646" s="172">
        <f>Kalkulation_MS2!$AQ$44/100*detail_MS2!$BO44</f>
        <v>0</v>
      </c>
      <c r="I646" s="172">
        <f>Kalkulation_MS2!$AQ$44/100*detail_MS2!$CB44</f>
        <v>0</v>
      </c>
      <c r="J646" s="206">
        <f t="shared" si="54"/>
        <v>0</v>
      </c>
    </row>
    <row r="647" spans="1:10" outlineLevel="1">
      <c r="A647" s="1">
        <f t="shared" si="52"/>
        <v>0</v>
      </c>
      <c r="C647" s="172">
        <f>Kalkulation_MS2!$AR$44/100*detail_MS2!$B45</f>
        <v>0</v>
      </c>
      <c r="D647" s="172">
        <f>Kalkulation_MS2!$AR$44/100*detail_MS2!$O45</f>
        <v>0</v>
      </c>
      <c r="E647" s="172">
        <f>Kalkulation_MS2!$AR$44/100*detail_MS2!$AB45</f>
        <v>0</v>
      </c>
      <c r="F647" s="172">
        <f>Kalkulation_MS2!$AR$44/100*detail_MS2!$AO45</f>
        <v>0</v>
      </c>
      <c r="G647" s="172">
        <f>Kalkulation_MS2!$AR$44/100*detail_MS2!$BB45</f>
        <v>0</v>
      </c>
      <c r="H647" s="172">
        <f>Kalkulation_MS2!$AR$44/100*detail_MS2!$BO45</f>
        <v>0</v>
      </c>
      <c r="I647" s="172">
        <f>Kalkulation_MS2!$AR$44/100*detail_MS2!$CB45</f>
        <v>0</v>
      </c>
      <c r="J647" s="206">
        <f t="shared" si="54"/>
        <v>0</v>
      </c>
    </row>
    <row r="648" spans="1:10" outlineLevel="1">
      <c r="A648" s="1">
        <f t="shared" si="52"/>
        <v>0</v>
      </c>
      <c r="C648" s="172">
        <f>Kalkulation_MS2!$AS$44/100*detail_MS2!$B46</f>
        <v>0</v>
      </c>
      <c r="D648" s="172">
        <f>Kalkulation_MS2!$AS$44/100*detail_MS2!$O46</f>
        <v>0</v>
      </c>
      <c r="E648" s="172">
        <f>Kalkulation_MS2!$AS$44/100*detail_MS2!$AB46</f>
        <v>0</v>
      </c>
      <c r="F648" s="172">
        <f>Kalkulation_MS2!$AS$44/100*detail_MS2!$AO46</f>
        <v>0</v>
      </c>
      <c r="G648" s="172">
        <f>Kalkulation_MS2!$AS$44/100*detail_MS2!$BB46</f>
        <v>0</v>
      </c>
      <c r="H648" s="172">
        <f>Kalkulation_MS2!$AS$44/100*detail_MS2!$BO46</f>
        <v>0</v>
      </c>
      <c r="I648" s="172">
        <f>Kalkulation_MS2!$AS$44/100*detail_MS2!$CB46</f>
        <v>0</v>
      </c>
      <c r="J648" s="206">
        <f t="shared" si="54"/>
        <v>0</v>
      </c>
    </row>
    <row r="649" spans="1:10" outlineLevel="1">
      <c r="A649" s="88" t="s">
        <v>462</v>
      </c>
      <c r="B649" s="88"/>
      <c r="C649" s="201">
        <f>SUM(C609:C648)</f>
        <v>0</v>
      </c>
      <c r="D649" s="201">
        <f t="shared" ref="D649:J649" si="55">SUM(D609:D648)</f>
        <v>0</v>
      </c>
      <c r="E649" s="201">
        <f t="shared" si="55"/>
        <v>0</v>
      </c>
      <c r="F649" s="201">
        <f t="shared" si="55"/>
        <v>0</v>
      </c>
      <c r="G649" s="201">
        <f t="shared" si="55"/>
        <v>0</v>
      </c>
      <c r="H649" s="201">
        <f t="shared" si="55"/>
        <v>0</v>
      </c>
      <c r="I649" s="201">
        <f t="shared" si="55"/>
        <v>0</v>
      </c>
      <c r="J649" s="79">
        <f t="shared" si="55"/>
        <v>0</v>
      </c>
    </row>
    <row r="650" spans="1:10" outlineLevel="1">
      <c r="A650" s="203" t="s">
        <v>463</v>
      </c>
      <c r="J650" s="205">
        <f t="shared" ref="J650:J660" si="56">SUM(C650:I650)</f>
        <v>0</v>
      </c>
    </row>
    <row r="651" spans="1:10" outlineLevel="1">
      <c r="A651" s="1">
        <f t="shared" ref="A651:A690" si="57">A609</f>
        <v>0</v>
      </c>
      <c r="C651" s="172">
        <f>Kalkulation_MS2!$F$45/100*detail_MS2!B7</f>
        <v>0</v>
      </c>
      <c r="D651" s="172">
        <f>Kalkulation_MS2!$F$45/100*detail_MS2!O7</f>
        <v>0</v>
      </c>
      <c r="E651" s="172">
        <f>Kalkulation_MS2!$F$45/100*detail_MS2!AB7</f>
        <v>0</v>
      </c>
      <c r="F651" s="172">
        <f>Kalkulation_MS2!$F$45/100*detail_MS2!AO7</f>
        <v>0</v>
      </c>
      <c r="G651" s="172">
        <f>Kalkulation_MS2!$F$45/100*detail_MS2!BB7</f>
        <v>0</v>
      </c>
      <c r="H651" s="172">
        <f>Kalkulation_MS2!$F$45/100*detail_MS2!BO7</f>
        <v>0</v>
      </c>
      <c r="I651" s="172">
        <f>Kalkulation_MS2!$F$45/100*detail_MS2!CB7</f>
        <v>0</v>
      </c>
      <c r="J651" s="206">
        <f t="shared" si="56"/>
        <v>0</v>
      </c>
    </row>
    <row r="652" spans="1:10" outlineLevel="1">
      <c r="A652" s="1">
        <f t="shared" si="57"/>
        <v>0</v>
      </c>
      <c r="C652" s="172">
        <f>Kalkulation_MS2!$G$45/100*detail_MS2!B8</f>
        <v>0</v>
      </c>
      <c r="D652" s="172">
        <f>Kalkulation_MS2!$G$45/100*detail_MS2!O8</f>
        <v>0</v>
      </c>
      <c r="E652" s="172">
        <f>Kalkulation_MS2!$G$45/100*detail_MS2!AB8</f>
        <v>0</v>
      </c>
      <c r="F652" s="172">
        <f>Kalkulation_MS2!$G$45/100*detail_MS2!AO8</f>
        <v>0</v>
      </c>
      <c r="G652" s="172">
        <f>Kalkulation_MS2!$G$45/100*detail_MS2!BB8</f>
        <v>0</v>
      </c>
      <c r="H652" s="172">
        <f>Kalkulation_MS2!$G$45/100*detail_MS2!BO8</f>
        <v>0</v>
      </c>
      <c r="I652" s="172">
        <f>Kalkulation_MS2!$G$45/100*detail_MS2!CB8</f>
        <v>0</v>
      </c>
      <c r="J652" s="206">
        <f t="shared" si="56"/>
        <v>0</v>
      </c>
    </row>
    <row r="653" spans="1:10" outlineLevel="1">
      <c r="A653" s="1">
        <f t="shared" si="57"/>
        <v>0</v>
      </c>
      <c r="C653" s="172">
        <f>Kalkulation_MS2!$H$45/100*detail_MS2!B9</f>
        <v>0</v>
      </c>
      <c r="D653" s="172">
        <f>Kalkulation_MS2!$H$45/100*detail_MS2!O9</f>
        <v>0</v>
      </c>
      <c r="E653" s="172">
        <f>Kalkulation_MS2!$H$45/100*detail_MS2!AB9</f>
        <v>0</v>
      </c>
      <c r="F653" s="172">
        <f>Kalkulation_MS2!$H$45/100*detail_MS2!AO9</f>
        <v>0</v>
      </c>
      <c r="G653" s="172">
        <f>Kalkulation_MS2!$H$45/100*detail_MS2!BB9</f>
        <v>0</v>
      </c>
      <c r="H653" s="172">
        <f>Kalkulation_MS2!$H$45/100*detail_MS2!BO9</f>
        <v>0</v>
      </c>
      <c r="I653" s="172">
        <f>Kalkulation_MS2!$H$45/100*detail_MS2!CB9</f>
        <v>0</v>
      </c>
      <c r="J653" s="206">
        <f t="shared" si="56"/>
        <v>0</v>
      </c>
    </row>
    <row r="654" spans="1:10" outlineLevel="1">
      <c r="A654" s="1">
        <f t="shared" si="57"/>
        <v>0</v>
      </c>
      <c r="C654" s="172">
        <f>Kalkulation_MS2!$I$45/100*detail_MS2!B10</f>
        <v>0</v>
      </c>
      <c r="D654" s="172">
        <f>Kalkulation_MS2!$I$45/100*detail_MS2!O10</f>
        <v>0</v>
      </c>
      <c r="E654" s="172">
        <f>Kalkulation_MS2!$I$45/100*detail_MS2!AB10</f>
        <v>0</v>
      </c>
      <c r="F654" s="172">
        <f>Kalkulation_MS2!$I$45/100*detail_MS2!AO10</f>
        <v>0</v>
      </c>
      <c r="G654" s="172">
        <f>Kalkulation_MS2!$I$45/100*detail_MS2!BB10</f>
        <v>0</v>
      </c>
      <c r="H654" s="172">
        <f>Kalkulation_MS2!$I$45/100*detail_MS2!BO10</f>
        <v>0</v>
      </c>
      <c r="I654" s="172">
        <f>Kalkulation_MS2!$I$45/100*detail_MS2!CB10</f>
        <v>0</v>
      </c>
      <c r="J654" s="206">
        <f t="shared" si="56"/>
        <v>0</v>
      </c>
    </row>
    <row r="655" spans="1:10" outlineLevel="1">
      <c r="A655" s="1">
        <f t="shared" si="57"/>
        <v>0</v>
      </c>
      <c r="C655" s="172">
        <f>Kalkulation_MS2!$J$45/100*detail_MS2!B11</f>
        <v>0</v>
      </c>
      <c r="D655" s="172">
        <f>Kalkulation_MS2!$J$45/100*detail_MS2!O11</f>
        <v>0</v>
      </c>
      <c r="E655" s="172">
        <f>Kalkulation_MS2!$J$45/100*detail_MS2!AB11</f>
        <v>0</v>
      </c>
      <c r="F655" s="172">
        <f>Kalkulation_MS2!$J$45/100*detail_MS2!AO11</f>
        <v>0</v>
      </c>
      <c r="G655" s="172">
        <f>Kalkulation_MS2!$J$45/100*detail_MS2!BB11</f>
        <v>0</v>
      </c>
      <c r="H655" s="172">
        <f>Kalkulation_MS2!$J$45/100*detail_MS2!BO11</f>
        <v>0</v>
      </c>
      <c r="I655" s="172">
        <f>Kalkulation_MS2!$J$45/100*detail_MS2!CB11</f>
        <v>0</v>
      </c>
      <c r="J655" s="206">
        <f t="shared" si="56"/>
        <v>0</v>
      </c>
    </row>
    <row r="656" spans="1:10" outlineLevel="1">
      <c r="A656" s="1">
        <f t="shared" si="57"/>
        <v>0</v>
      </c>
      <c r="C656" s="172">
        <f>Kalkulation_MS2!$K$45/100*detail_MS2!B12</f>
        <v>0</v>
      </c>
      <c r="D656" s="172">
        <f>Kalkulation_MS2!$K$45/100*detail_MS2!O12</f>
        <v>0</v>
      </c>
      <c r="E656" s="172">
        <f>Kalkulation_MS2!$K$45/100*detail_MS2!AB12</f>
        <v>0</v>
      </c>
      <c r="F656" s="172">
        <f>Kalkulation_MS2!$K$45/100*detail_MS2!AO12</f>
        <v>0</v>
      </c>
      <c r="G656" s="172">
        <f>Kalkulation_MS2!$K$45/100*detail_MS2!BB12</f>
        <v>0</v>
      </c>
      <c r="H656" s="172">
        <f>Kalkulation_MS2!$K$45/100*detail_MS2!BO12</f>
        <v>0</v>
      </c>
      <c r="I656" s="172">
        <f>Kalkulation_MS2!$K$45/100*detail_MS2!CB12</f>
        <v>0</v>
      </c>
      <c r="J656" s="206">
        <f t="shared" si="56"/>
        <v>0</v>
      </c>
    </row>
    <row r="657" spans="1:10" outlineLevel="1">
      <c r="A657" s="1">
        <f t="shared" si="57"/>
        <v>0</v>
      </c>
      <c r="C657" s="172">
        <f>Kalkulation_MS2!$L$45/100*detail_MS2!B13</f>
        <v>0</v>
      </c>
      <c r="D657" s="172">
        <f>Kalkulation_MS2!$L$45/100*detail_MS2!O13</f>
        <v>0</v>
      </c>
      <c r="E657" s="172">
        <f>Kalkulation_MS2!$L$45/100*detail_MS2!AB13</f>
        <v>0</v>
      </c>
      <c r="F657" s="172">
        <f>Kalkulation_MS2!$L$45/100*detail_MS2!AO13</f>
        <v>0</v>
      </c>
      <c r="G657" s="172">
        <f>Kalkulation_MS2!$L$45/100*detail_MS2!BB13</f>
        <v>0</v>
      </c>
      <c r="H657" s="172">
        <f>Kalkulation_MS2!$L$45/100*detail_MS2!BO13</f>
        <v>0</v>
      </c>
      <c r="I657" s="172">
        <f>Kalkulation_MS2!$L$45/100*detail_MS2!CB13</f>
        <v>0</v>
      </c>
      <c r="J657" s="206">
        <f t="shared" si="56"/>
        <v>0</v>
      </c>
    </row>
    <row r="658" spans="1:10" outlineLevel="1">
      <c r="A658" s="1">
        <f t="shared" si="57"/>
        <v>0</v>
      </c>
      <c r="C658" s="172">
        <f>Kalkulation_MS2!$M$45/100*detail_MS2!B14</f>
        <v>0</v>
      </c>
      <c r="D658" s="172">
        <f>Kalkulation_MS2!$M$45/100*detail_MS2!O14</f>
        <v>0</v>
      </c>
      <c r="E658" s="172">
        <f>Kalkulation_MS2!$M$45/100*detail_MS2!AB14</f>
        <v>0</v>
      </c>
      <c r="F658" s="172">
        <f>Kalkulation_MS2!$M$45/100*detail_MS2!AO14</f>
        <v>0</v>
      </c>
      <c r="G658" s="172">
        <f>Kalkulation_MS2!$M$45/100*detail_MS2!BB14</f>
        <v>0</v>
      </c>
      <c r="H658" s="172">
        <f>Kalkulation_MS2!$M$45/100*detail_MS2!BO14</f>
        <v>0</v>
      </c>
      <c r="I658" s="172">
        <f>Kalkulation_MS2!$M$45/100*detail_MS2!CB14</f>
        <v>0</v>
      </c>
      <c r="J658" s="206">
        <f t="shared" si="56"/>
        <v>0</v>
      </c>
    </row>
    <row r="659" spans="1:10" outlineLevel="1">
      <c r="A659" s="1">
        <f t="shared" si="57"/>
        <v>0</v>
      </c>
      <c r="C659" s="172">
        <f>Kalkulation_MS2!$N$45/100*detail_MS2!B15</f>
        <v>0</v>
      </c>
      <c r="D659" s="172">
        <f>Kalkulation_MS2!$N$45/100*detail_MS2!O15</f>
        <v>0</v>
      </c>
      <c r="E659" s="172">
        <f>Kalkulation_MS2!$N$45/100*detail_MS2!AB15</f>
        <v>0</v>
      </c>
      <c r="F659" s="172">
        <f>Kalkulation_MS2!$N$45/100*detail_MS2!AO15</f>
        <v>0</v>
      </c>
      <c r="G659" s="172">
        <f>Kalkulation_MS2!$N$45/100*detail_MS2!BB15</f>
        <v>0</v>
      </c>
      <c r="H659" s="172">
        <f>Kalkulation_MS2!$N$45/100*detail_MS2!BO15</f>
        <v>0</v>
      </c>
      <c r="I659" s="172">
        <f>Kalkulation_MS2!$N$45/100*detail_MS2!CB15</f>
        <v>0</v>
      </c>
      <c r="J659" s="206">
        <f t="shared" si="56"/>
        <v>0</v>
      </c>
    </row>
    <row r="660" spans="1:10" outlineLevel="1">
      <c r="A660" s="1">
        <f t="shared" si="57"/>
        <v>0</v>
      </c>
      <c r="C660" s="172">
        <f>Kalkulation_MS2!$O$45/100*detail_MS2!B16</f>
        <v>0</v>
      </c>
      <c r="D660" s="172">
        <f>Kalkulation_MS2!$O$45/100*detail_MS2!O16</f>
        <v>0</v>
      </c>
      <c r="E660" s="172">
        <f>Kalkulation_MS2!$O$45/100*detail_MS2!AB16</f>
        <v>0</v>
      </c>
      <c r="F660" s="172">
        <f>Kalkulation_MS2!$O$45/100*detail_MS2!AO16</f>
        <v>0</v>
      </c>
      <c r="G660" s="172">
        <f>Kalkulation_MS2!$O$45/100*detail_MS2!BB16</f>
        <v>0</v>
      </c>
      <c r="H660" s="172">
        <f>Kalkulation_MS2!$O$45/100*detail_MS2!BO16</f>
        <v>0</v>
      </c>
      <c r="I660" s="172">
        <f>Kalkulation_MS2!$O$45/100*detail_MS2!CB16</f>
        <v>0</v>
      </c>
      <c r="J660" s="206">
        <f t="shared" si="56"/>
        <v>0</v>
      </c>
    </row>
    <row r="661" spans="1:10" outlineLevel="1">
      <c r="A661" s="1">
        <f t="shared" si="57"/>
        <v>0</v>
      </c>
      <c r="C661" s="172">
        <f>Kalkulation_MS2!$P$45/100*detail_MS2!B17</f>
        <v>0</v>
      </c>
      <c r="D661" s="172">
        <f>Kalkulation_MS2!$P$45/100*detail_MS2!O17</f>
        <v>0</v>
      </c>
      <c r="E661" s="172">
        <f>Kalkulation_MS2!$P$45/100*detail_MS2!AB17</f>
        <v>0</v>
      </c>
      <c r="F661" s="172">
        <f>Kalkulation_MS2!$P$45/100*detail_MS2!AO17</f>
        <v>0</v>
      </c>
      <c r="G661" s="172">
        <f>Kalkulation_MS2!$P$45/100*detail_MS2!BB17</f>
        <v>0</v>
      </c>
      <c r="H661" s="172">
        <f>Kalkulation_MS2!$P$45/100*detail_MS2!BO17</f>
        <v>0</v>
      </c>
      <c r="I661" s="172">
        <f>Kalkulation_MS2!$P$45/100*detail_MS2!CB17</f>
        <v>0</v>
      </c>
      <c r="J661" s="206">
        <f t="shared" ref="J661:J664" si="58">SUM(C661:I661)</f>
        <v>0</v>
      </c>
    </row>
    <row r="662" spans="1:10" outlineLevel="1">
      <c r="A662" s="1">
        <f t="shared" si="57"/>
        <v>0</v>
      </c>
      <c r="C662" s="172">
        <f>Kalkulation_MS2!$Q$45/100*detail_MS2!B18</f>
        <v>0</v>
      </c>
      <c r="D662" s="172">
        <f>Kalkulation_MS2!$Q$45/100*detail_MS2!O18</f>
        <v>0</v>
      </c>
      <c r="E662" s="172">
        <f>Kalkulation_MS2!$Q$45/100*detail_MS2!AB18</f>
        <v>0</v>
      </c>
      <c r="F662" s="172">
        <f>Kalkulation_MS2!$Q$45/100*detail_MS2!AO18</f>
        <v>0</v>
      </c>
      <c r="G662" s="172">
        <f>Kalkulation_MS2!$Q$45/100*detail_MS2!BB18</f>
        <v>0</v>
      </c>
      <c r="H662" s="172">
        <f>Kalkulation_MS2!$Q$45/100*detail_MS2!BO18</f>
        <v>0</v>
      </c>
      <c r="I662" s="172">
        <f>Kalkulation_MS2!$Q$45/100*detail_MS2!CB18</f>
        <v>0</v>
      </c>
      <c r="J662" s="206">
        <f t="shared" si="58"/>
        <v>0</v>
      </c>
    </row>
    <row r="663" spans="1:10" outlineLevel="1">
      <c r="A663" s="1">
        <f t="shared" si="57"/>
        <v>0</v>
      </c>
      <c r="C663" s="172">
        <f>Kalkulation_MS2!$R$45/100*detail_MS2!B19</f>
        <v>0</v>
      </c>
      <c r="D663" s="172">
        <f>Kalkulation_MS2!$R$45/100*detail_MS2!O19</f>
        <v>0</v>
      </c>
      <c r="E663" s="172">
        <f>Kalkulation_MS2!$R$45/100*detail_MS2!AB19</f>
        <v>0</v>
      </c>
      <c r="F663" s="172">
        <f>Kalkulation_MS2!$R$45/100*detail_MS2!AO19</f>
        <v>0</v>
      </c>
      <c r="G663" s="172">
        <f>Kalkulation_MS2!$R$45/100*detail_MS2!BB19</f>
        <v>0</v>
      </c>
      <c r="H663" s="172">
        <f>Kalkulation_MS2!$R$45/100*detail_MS2!BO19</f>
        <v>0</v>
      </c>
      <c r="I663" s="172">
        <f>Kalkulation_MS2!$R$45/100*detail_MS2!CB19</f>
        <v>0</v>
      </c>
      <c r="J663" s="206">
        <f t="shared" si="58"/>
        <v>0</v>
      </c>
    </row>
    <row r="664" spans="1:10" outlineLevel="1">
      <c r="A664" s="1">
        <f t="shared" si="57"/>
        <v>0</v>
      </c>
      <c r="C664" s="172">
        <f>Kalkulation_MS2!$S$45/100*detail_MS2!$B20</f>
        <v>0</v>
      </c>
      <c r="D664" s="172">
        <f>Kalkulation_MS2!$S$45/100*detail_MS2!$O20</f>
        <v>0</v>
      </c>
      <c r="E664" s="172">
        <f>Kalkulation_MS2!$S$45/100*detail_MS2!$AB20</f>
        <v>0</v>
      </c>
      <c r="F664" s="172">
        <f>Kalkulation_MS2!$S$45/100*detail_MS2!$AO20</f>
        <v>0</v>
      </c>
      <c r="G664" s="172">
        <f>Kalkulation_MS2!$S$45/100*detail_MS2!$BB20</f>
        <v>0</v>
      </c>
      <c r="H664" s="172">
        <f>Kalkulation_MS2!$S$45/100*detail_MS2!$BO20</f>
        <v>0</v>
      </c>
      <c r="I664" s="172">
        <f>Kalkulation_MS2!$S$45/100*detail_MS2!$CB20</f>
        <v>0</v>
      </c>
      <c r="J664" s="206">
        <f t="shared" si="58"/>
        <v>0</v>
      </c>
    </row>
    <row r="665" spans="1:10" outlineLevel="1">
      <c r="A665" s="1">
        <f t="shared" si="57"/>
        <v>0</v>
      </c>
      <c r="C665" s="172">
        <f>Kalkulation_MS2!$T$45/100*detail_MS2!$B21</f>
        <v>0</v>
      </c>
      <c r="D665" s="172">
        <f>Kalkulation_MS2!$T$45/100*detail_MS2!$O21</f>
        <v>0</v>
      </c>
      <c r="E665" s="172">
        <f>Kalkulation_MS2!$T$45/100*detail_MS2!$AB21</f>
        <v>0</v>
      </c>
      <c r="F665" s="172">
        <f>Kalkulation_MS2!$T$45/100*detail_MS2!$AO21</f>
        <v>0</v>
      </c>
      <c r="G665" s="172">
        <f>Kalkulation_MS2!$T$45/100*detail_MS2!$BB21</f>
        <v>0</v>
      </c>
      <c r="H665" s="172">
        <f>Kalkulation_MS2!$T$45/100*detail_MS2!$BO21</f>
        <v>0</v>
      </c>
      <c r="I665" s="172">
        <f>Kalkulation_MS2!$T$45/100*detail_MS2!$CB21</f>
        <v>0</v>
      </c>
      <c r="J665" s="206">
        <f t="shared" ref="J665:J690" si="59">SUM(C665:I665)</f>
        <v>0</v>
      </c>
    </row>
    <row r="666" spans="1:10" outlineLevel="1">
      <c r="A666" s="1">
        <f t="shared" si="57"/>
        <v>0</v>
      </c>
      <c r="C666" s="172">
        <f>Kalkulation_MS2!$U$45/100*detail_MS2!$B22</f>
        <v>0</v>
      </c>
      <c r="D666" s="172">
        <f>Kalkulation_MS2!$U$45/100*detail_MS2!$O22</f>
        <v>0</v>
      </c>
      <c r="E666" s="172">
        <f>Kalkulation_MS2!$U$45/100*detail_MS2!$AB22</f>
        <v>0</v>
      </c>
      <c r="F666" s="172">
        <f>Kalkulation_MS2!$U$45/100*detail_MS2!$AO22</f>
        <v>0</v>
      </c>
      <c r="G666" s="172">
        <f>Kalkulation_MS2!$U$45/100*detail_MS2!$BB22</f>
        <v>0</v>
      </c>
      <c r="H666" s="172">
        <f>Kalkulation_MS2!$U$45/100*detail_MS2!$BO22</f>
        <v>0</v>
      </c>
      <c r="I666" s="172">
        <f>Kalkulation_MS2!$U$45/100*detail_MS2!$CB22</f>
        <v>0</v>
      </c>
      <c r="J666" s="206">
        <f t="shared" si="59"/>
        <v>0</v>
      </c>
    </row>
    <row r="667" spans="1:10" outlineLevel="1">
      <c r="A667" s="1">
        <f t="shared" si="57"/>
        <v>0</v>
      </c>
      <c r="C667" s="172">
        <f>Kalkulation_MS2!$V$45/100*detail_MS2!$B23</f>
        <v>0</v>
      </c>
      <c r="D667" s="172">
        <f>Kalkulation_MS2!$V$45/100*detail_MS2!$O23</f>
        <v>0</v>
      </c>
      <c r="E667" s="172">
        <f>Kalkulation_MS2!$V$45/100*detail_MS2!$AB23</f>
        <v>0</v>
      </c>
      <c r="F667" s="172">
        <f>Kalkulation_MS2!$V$45/100*detail_MS2!$AO23</f>
        <v>0</v>
      </c>
      <c r="G667" s="172">
        <f>Kalkulation_MS2!$V$45/100*detail_MS2!$BB23</f>
        <v>0</v>
      </c>
      <c r="H667" s="172">
        <f>Kalkulation_MS2!$V$45/100*detail_MS2!$BO23</f>
        <v>0</v>
      </c>
      <c r="I667" s="172">
        <f>Kalkulation_MS2!$V$45/100*detail_MS2!$CB23</f>
        <v>0</v>
      </c>
      <c r="J667" s="206">
        <f t="shared" si="59"/>
        <v>0</v>
      </c>
    </row>
    <row r="668" spans="1:10" outlineLevel="1">
      <c r="A668" s="1">
        <f t="shared" si="57"/>
        <v>0</v>
      </c>
      <c r="C668" s="172">
        <f>Kalkulation_MS2!$W$45/100*detail_MS2!$B24</f>
        <v>0</v>
      </c>
      <c r="D668" s="172">
        <f>Kalkulation_MS2!$W$45/100*detail_MS2!$O24</f>
        <v>0</v>
      </c>
      <c r="E668" s="172">
        <f>Kalkulation_MS2!$W$45/100*detail_MS2!$AB24</f>
        <v>0</v>
      </c>
      <c r="F668" s="172">
        <f>Kalkulation_MS2!$W$45/100*detail_MS2!$AO24</f>
        <v>0</v>
      </c>
      <c r="G668" s="172">
        <f>Kalkulation_MS2!$W$45/100*detail_MS2!$BB24</f>
        <v>0</v>
      </c>
      <c r="H668" s="172">
        <f>Kalkulation_MS2!$W$45/100*detail_MS2!$BO24</f>
        <v>0</v>
      </c>
      <c r="I668" s="172">
        <f>Kalkulation_MS2!$W$45/100*detail_MS2!$CB24</f>
        <v>0</v>
      </c>
      <c r="J668" s="206">
        <f t="shared" si="59"/>
        <v>0</v>
      </c>
    </row>
    <row r="669" spans="1:10" outlineLevel="1">
      <c r="A669" s="1">
        <f t="shared" si="57"/>
        <v>0</v>
      </c>
      <c r="C669" s="172">
        <f>Kalkulation_MS2!$X$45/100*detail_MS2!$B25</f>
        <v>0</v>
      </c>
      <c r="D669" s="172">
        <f>Kalkulation_MS2!$X$45/100*detail_MS2!$O25</f>
        <v>0</v>
      </c>
      <c r="E669" s="172">
        <f>Kalkulation_MS2!$X$45/100*detail_MS2!$AB25</f>
        <v>0</v>
      </c>
      <c r="F669" s="172">
        <f>Kalkulation_MS2!$X$45/100*detail_MS2!$AO25</f>
        <v>0</v>
      </c>
      <c r="G669" s="172">
        <f>Kalkulation_MS2!$X$45/100*detail_MS2!$BB25</f>
        <v>0</v>
      </c>
      <c r="H669" s="172">
        <f>Kalkulation_MS2!$X$45/100*detail_MS2!$BO25</f>
        <v>0</v>
      </c>
      <c r="I669" s="172">
        <f>Kalkulation_MS2!$X$45/100*detail_MS2!$CB25</f>
        <v>0</v>
      </c>
      <c r="J669" s="206">
        <f t="shared" si="59"/>
        <v>0</v>
      </c>
    </row>
    <row r="670" spans="1:10" outlineLevel="1">
      <c r="A670" s="1">
        <f t="shared" si="57"/>
        <v>0</v>
      </c>
      <c r="C670" s="172">
        <f>Kalkulation_MS2!$Y$45/100*detail_MS2!$B26</f>
        <v>0</v>
      </c>
      <c r="D670" s="172">
        <f>Kalkulation_MS2!$Y$45/100*detail_MS2!$O26</f>
        <v>0</v>
      </c>
      <c r="E670" s="172">
        <f>Kalkulation_MS2!$Y$45/100*detail_MS2!$AB26</f>
        <v>0</v>
      </c>
      <c r="F670" s="172">
        <f>Kalkulation_MS2!$Y$45/100*detail_MS2!$AO26</f>
        <v>0</v>
      </c>
      <c r="G670" s="172">
        <f>Kalkulation_MS2!$Y$45/100*detail_MS2!$BB26</f>
        <v>0</v>
      </c>
      <c r="H670" s="172">
        <f>Kalkulation_MS2!$Y$45/100*detail_MS2!$BO26</f>
        <v>0</v>
      </c>
      <c r="I670" s="172">
        <f>Kalkulation_MS2!$Y$45/100*detail_MS2!$CB26</f>
        <v>0</v>
      </c>
      <c r="J670" s="206">
        <f t="shared" si="59"/>
        <v>0</v>
      </c>
    </row>
    <row r="671" spans="1:10" outlineLevel="1">
      <c r="A671" s="1">
        <f t="shared" si="57"/>
        <v>0</v>
      </c>
      <c r="C671" s="172">
        <f>Kalkulation_MS2!$Z$45/100*detail_MS2!$B27</f>
        <v>0</v>
      </c>
      <c r="D671" s="172">
        <f>Kalkulation_MS2!$Z$45/100*detail_MS2!$O27</f>
        <v>0</v>
      </c>
      <c r="E671" s="172">
        <f>Kalkulation_MS2!$Z$45/100*detail_MS2!$AB27</f>
        <v>0</v>
      </c>
      <c r="F671" s="172">
        <f>Kalkulation_MS2!$Z$45/100*detail_MS2!$AO27</f>
        <v>0</v>
      </c>
      <c r="G671" s="172">
        <f>Kalkulation_MS2!$Z$45/100*detail_MS2!$BB27</f>
        <v>0</v>
      </c>
      <c r="H671" s="172">
        <f>Kalkulation_MS2!$Z$45/100*detail_MS2!$BO27</f>
        <v>0</v>
      </c>
      <c r="I671" s="172">
        <f>Kalkulation_MS2!$Z$45/100*detail_MS2!$CB27</f>
        <v>0</v>
      </c>
      <c r="J671" s="206">
        <f t="shared" si="59"/>
        <v>0</v>
      </c>
    </row>
    <row r="672" spans="1:10" outlineLevel="1">
      <c r="A672" s="1">
        <f t="shared" si="57"/>
        <v>0</v>
      </c>
      <c r="C672" s="172">
        <f>Kalkulation_MS2!$AA$45/100*detail_MS2!$B28</f>
        <v>0</v>
      </c>
      <c r="D672" s="172">
        <f>Kalkulation_MS2!$AA$45/100*detail_MS2!$O28</f>
        <v>0</v>
      </c>
      <c r="E672" s="172">
        <f>Kalkulation_MS2!$AA$45/100*detail_MS2!$AB28</f>
        <v>0</v>
      </c>
      <c r="F672" s="172">
        <f>Kalkulation_MS2!$AA$45/100*detail_MS2!$AO28</f>
        <v>0</v>
      </c>
      <c r="G672" s="172">
        <f>Kalkulation_MS2!$AA$45/100*detail_MS2!$BB28</f>
        <v>0</v>
      </c>
      <c r="H672" s="172">
        <f>Kalkulation_MS2!$AA$45/100*detail_MS2!$BO28</f>
        <v>0</v>
      </c>
      <c r="I672" s="172">
        <f>Kalkulation_MS2!$AA$45/100*detail_MS2!$CB28</f>
        <v>0</v>
      </c>
      <c r="J672" s="206">
        <f t="shared" si="59"/>
        <v>0</v>
      </c>
    </row>
    <row r="673" spans="1:10" outlineLevel="1">
      <c r="A673" s="1">
        <f t="shared" si="57"/>
        <v>0</v>
      </c>
      <c r="C673" s="172">
        <f>Kalkulation_MS2!$AB$45/100*detail_MS2!$B29</f>
        <v>0</v>
      </c>
      <c r="D673" s="172">
        <f>Kalkulation_MS2!$AB$45/100*detail_MS2!$O29</f>
        <v>0</v>
      </c>
      <c r="E673" s="172">
        <f>Kalkulation_MS2!$AB$45/100*detail_MS2!$AB29</f>
        <v>0</v>
      </c>
      <c r="F673" s="172">
        <f>Kalkulation_MS2!$AB$45/100*detail_MS2!$AO29</f>
        <v>0</v>
      </c>
      <c r="G673" s="172">
        <f>Kalkulation_MS2!$AB$45/100*detail_MS2!$BB29</f>
        <v>0</v>
      </c>
      <c r="H673" s="172">
        <f>Kalkulation_MS2!$AB$45/100*detail_MS2!$BO29</f>
        <v>0</v>
      </c>
      <c r="I673" s="172">
        <f>Kalkulation_MS2!$AB$45/100*detail_MS2!$CB29</f>
        <v>0</v>
      </c>
      <c r="J673" s="206">
        <f t="shared" si="59"/>
        <v>0</v>
      </c>
    </row>
    <row r="674" spans="1:10" outlineLevel="1">
      <c r="A674" s="1">
        <f t="shared" si="57"/>
        <v>0</v>
      </c>
      <c r="C674" s="172">
        <f>Kalkulation_MS2!$AC$45/100*detail_MS2!$B30</f>
        <v>0</v>
      </c>
      <c r="D674" s="172">
        <f>Kalkulation_MS2!$AC$45/100*detail_MS2!$O30</f>
        <v>0</v>
      </c>
      <c r="E674" s="172">
        <f>Kalkulation_MS2!$AC$45/100*detail_MS2!$AB30</f>
        <v>0</v>
      </c>
      <c r="F674" s="172">
        <f>Kalkulation_MS2!$AC$45/100*detail_MS2!$AO30</f>
        <v>0</v>
      </c>
      <c r="G674" s="172">
        <f>Kalkulation_MS2!$AC$45/100*detail_MS2!$BB30</f>
        <v>0</v>
      </c>
      <c r="H674" s="172">
        <f>Kalkulation_MS2!$AC$45/100*detail_MS2!$BO30</f>
        <v>0</v>
      </c>
      <c r="I674" s="172">
        <f>Kalkulation_MS2!$AC$45/100*detail_MS2!$CB30</f>
        <v>0</v>
      </c>
      <c r="J674" s="206">
        <f t="shared" si="59"/>
        <v>0</v>
      </c>
    </row>
    <row r="675" spans="1:10" outlineLevel="1">
      <c r="A675" s="1">
        <f t="shared" si="57"/>
        <v>0</v>
      </c>
      <c r="C675" s="172">
        <f>Kalkulation_MS2!$AD$45/100*detail_MS2!$B31</f>
        <v>0</v>
      </c>
      <c r="D675" s="172">
        <f>Kalkulation_MS2!$AD$45/100*detail_MS2!$O31</f>
        <v>0</v>
      </c>
      <c r="E675" s="172">
        <f>Kalkulation_MS2!$AD$45/100*detail_MS2!$AB31</f>
        <v>0</v>
      </c>
      <c r="F675" s="172">
        <f>Kalkulation_MS2!$AD$45/100*detail_MS2!$AO31</f>
        <v>0</v>
      </c>
      <c r="G675" s="172">
        <f>Kalkulation_MS2!$AD$45/100*detail_MS2!$BB31</f>
        <v>0</v>
      </c>
      <c r="H675" s="172">
        <f>Kalkulation_MS2!$AD$45/100*detail_MS2!$BO31</f>
        <v>0</v>
      </c>
      <c r="I675" s="172">
        <f>Kalkulation_MS2!$AD$45/100*detail_MS2!$CB31</f>
        <v>0</v>
      </c>
      <c r="J675" s="206">
        <f t="shared" si="59"/>
        <v>0</v>
      </c>
    </row>
    <row r="676" spans="1:10" outlineLevel="1">
      <c r="A676" s="1">
        <f t="shared" si="57"/>
        <v>0</v>
      </c>
      <c r="C676" s="172">
        <f>Kalkulation_MS2!$AE$45/100*detail_MS2!$B32</f>
        <v>0</v>
      </c>
      <c r="D676" s="172">
        <f>Kalkulation_MS2!$AE$45/100*detail_MS2!$O32</f>
        <v>0</v>
      </c>
      <c r="E676" s="172">
        <f>Kalkulation_MS2!$AE$45/100*detail_MS2!$AB32</f>
        <v>0</v>
      </c>
      <c r="F676" s="172">
        <f>Kalkulation_MS2!$AE$45/100*detail_MS2!$AO32</f>
        <v>0</v>
      </c>
      <c r="G676" s="172">
        <f>Kalkulation_MS2!$AE$45/100*detail_MS2!$BB32</f>
        <v>0</v>
      </c>
      <c r="H676" s="172">
        <f>Kalkulation_MS2!$AE$45/100*detail_MS2!$BO32</f>
        <v>0</v>
      </c>
      <c r="I676" s="172">
        <f>Kalkulation_MS2!$AE$45/100*detail_MS2!$CB32</f>
        <v>0</v>
      </c>
      <c r="J676" s="206">
        <f t="shared" si="59"/>
        <v>0</v>
      </c>
    </row>
    <row r="677" spans="1:10" outlineLevel="1">
      <c r="A677" s="1">
        <f t="shared" si="57"/>
        <v>0</v>
      </c>
      <c r="C677" s="172">
        <f>Kalkulation_MS2!$AF$45/100*detail_MS2!$B33</f>
        <v>0</v>
      </c>
      <c r="D677" s="172">
        <f>Kalkulation_MS2!$AF$45/100*detail_MS2!$O33</f>
        <v>0</v>
      </c>
      <c r="E677" s="172">
        <f>Kalkulation_MS2!$AF$45/100*detail_MS2!$AB33</f>
        <v>0</v>
      </c>
      <c r="F677" s="172">
        <f>Kalkulation_MS2!$AF$45/100*detail_MS2!$AO33</f>
        <v>0</v>
      </c>
      <c r="G677" s="172">
        <f>Kalkulation_MS2!$AF$45/100*detail_MS2!$BB33</f>
        <v>0</v>
      </c>
      <c r="H677" s="172">
        <f>Kalkulation_MS2!$AF$45/100*detail_MS2!$BO33</f>
        <v>0</v>
      </c>
      <c r="I677" s="172">
        <f>Kalkulation_MS2!$AF$45/100*detail_MS2!$CB33</f>
        <v>0</v>
      </c>
      <c r="J677" s="206">
        <f t="shared" si="59"/>
        <v>0</v>
      </c>
    </row>
    <row r="678" spans="1:10" outlineLevel="1">
      <c r="A678" s="1">
        <f t="shared" si="57"/>
        <v>0</v>
      </c>
      <c r="C678" s="172">
        <f>Kalkulation_MS2!$AG$45/100*detail_MS2!$B34</f>
        <v>0</v>
      </c>
      <c r="D678" s="172">
        <f>Kalkulation_MS2!$AG$45/100*detail_MS2!$O34</f>
        <v>0</v>
      </c>
      <c r="E678" s="172">
        <f>Kalkulation_MS2!$AG$45/100*detail_MS2!$AB34</f>
        <v>0</v>
      </c>
      <c r="F678" s="172">
        <f>Kalkulation_MS2!$AG$45/100*detail_MS2!$AO34</f>
        <v>0</v>
      </c>
      <c r="G678" s="172">
        <f>Kalkulation_MS2!$AG$45/100*detail_MS2!$BB34</f>
        <v>0</v>
      </c>
      <c r="H678" s="172">
        <f>Kalkulation_MS2!$AG$45/100*detail_MS2!$BO34</f>
        <v>0</v>
      </c>
      <c r="I678" s="172">
        <f>Kalkulation_MS2!$AG$45/100*detail_MS2!$CB34</f>
        <v>0</v>
      </c>
      <c r="J678" s="206">
        <f t="shared" si="59"/>
        <v>0</v>
      </c>
    </row>
    <row r="679" spans="1:10" outlineLevel="1">
      <c r="A679" s="1">
        <f t="shared" si="57"/>
        <v>0</v>
      </c>
      <c r="C679" s="172">
        <f>Kalkulation_MS2!$AH$45/100*detail_MS2!$B35</f>
        <v>0</v>
      </c>
      <c r="D679" s="172">
        <f>Kalkulation_MS2!$AH$45/100*detail_MS2!$O35</f>
        <v>0</v>
      </c>
      <c r="E679" s="172">
        <f>Kalkulation_MS2!$AH$45/100*detail_MS2!$AB35</f>
        <v>0</v>
      </c>
      <c r="F679" s="172">
        <f>Kalkulation_MS2!$AH$45/100*detail_MS2!$AO35</f>
        <v>0</v>
      </c>
      <c r="G679" s="172">
        <f>Kalkulation_MS2!$AH$45/100*detail_MS2!$BB35</f>
        <v>0</v>
      </c>
      <c r="H679" s="172">
        <f>Kalkulation_MS2!$AH$45/100*detail_MS2!$BO35</f>
        <v>0</v>
      </c>
      <c r="I679" s="172">
        <f>Kalkulation_MS2!$AH$45/100*detail_MS2!$CB35</f>
        <v>0</v>
      </c>
      <c r="J679" s="206">
        <f t="shared" si="59"/>
        <v>0</v>
      </c>
    </row>
    <row r="680" spans="1:10" outlineLevel="1">
      <c r="A680" s="1">
        <f t="shared" si="57"/>
        <v>0</v>
      </c>
      <c r="C680" s="172">
        <f>Kalkulation_MS2!$AI$45/100*detail_MS2!$B36</f>
        <v>0</v>
      </c>
      <c r="D680" s="172">
        <f>Kalkulation_MS2!$AI$45/100*detail_MS2!$O36</f>
        <v>0</v>
      </c>
      <c r="E680" s="172">
        <f>Kalkulation_MS2!$AI$45/100*detail_MS2!$AB36</f>
        <v>0</v>
      </c>
      <c r="F680" s="172">
        <f>Kalkulation_MS2!$AI$45/100*detail_MS2!$AO36</f>
        <v>0</v>
      </c>
      <c r="G680" s="172">
        <f>Kalkulation_MS2!$AI$45/100*detail_MS2!$BB36</f>
        <v>0</v>
      </c>
      <c r="H680" s="172">
        <f>Kalkulation_MS2!$AI$45/100*detail_MS2!$BO36</f>
        <v>0</v>
      </c>
      <c r="I680" s="172">
        <f>Kalkulation_MS2!$AI$45/100*detail_MS2!$CB36</f>
        <v>0</v>
      </c>
      <c r="J680" s="206">
        <f t="shared" si="59"/>
        <v>0</v>
      </c>
    </row>
    <row r="681" spans="1:10" outlineLevel="1">
      <c r="A681" s="1">
        <f t="shared" si="57"/>
        <v>0</v>
      </c>
      <c r="C681" s="172">
        <f>Kalkulation_MS2!$AJ$45/100*detail_MS2!$B37</f>
        <v>0</v>
      </c>
      <c r="D681" s="172">
        <f>Kalkulation_MS2!$AJ$45/100*detail_MS2!$O37</f>
        <v>0</v>
      </c>
      <c r="E681" s="172">
        <f>Kalkulation_MS2!$AJ$45/100*detail_MS2!$AB37</f>
        <v>0</v>
      </c>
      <c r="F681" s="172">
        <f>Kalkulation_MS2!$AJ$45/100*detail_MS2!$AO37</f>
        <v>0</v>
      </c>
      <c r="G681" s="172">
        <f>Kalkulation_MS2!$AJ$45/100*detail_MS2!$BB37</f>
        <v>0</v>
      </c>
      <c r="H681" s="172">
        <f>Kalkulation_MS2!$AJ$45/100*detail_MS2!$BO37</f>
        <v>0</v>
      </c>
      <c r="I681" s="172">
        <f>Kalkulation_MS2!$AJ$45/100*detail_MS2!$CB37</f>
        <v>0</v>
      </c>
      <c r="J681" s="206">
        <f t="shared" si="59"/>
        <v>0</v>
      </c>
    </row>
    <row r="682" spans="1:10" outlineLevel="1">
      <c r="A682" s="1">
        <f t="shared" si="57"/>
        <v>0</v>
      </c>
      <c r="C682" s="172">
        <f>Kalkulation_MS2!$AK$45/100*detail_MS2!$B38</f>
        <v>0</v>
      </c>
      <c r="D682" s="172">
        <f>Kalkulation_MS2!$AK$45/100*detail_MS2!$O38</f>
        <v>0</v>
      </c>
      <c r="E682" s="172">
        <f>Kalkulation_MS2!$AK$45/100*detail_MS2!$AB38</f>
        <v>0</v>
      </c>
      <c r="F682" s="172">
        <f>Kalkulation_MS2!$AK$45/100*detail_MS2!$AO38</f>
        <v>0</v>
      </c>
      <c r="G682" s="172">
        <f>Kalkulation_MS2!$AK$45/100*detail_MS2!$BB38</f>
        <v>0</v>
      </c>
      <c r="H682" s="172">
        <f>Kalkulation_MS2!$AK$45/100*detail_MS2!$BO38</f>
        <v>0</v>
      </c>
      <c r="I682" s="172">
        <f>Kalkulation_MS2!$AK$45/100*detail_MS2!$CB38</f>
        <v>0</v>
      </c>
      <c r="J682" s="206">
        <f t="shared" si="59"/>
        <v>0</v>
      </c>
    </row>
    <row r="683" spans="1:10" outlineLevel="1">
      <c r="A683" s="1">
        <f t="shared" si="57"/>
        <v>0</v>
      </c>
      <c r="C683" s="172">
        <f>Kalkulation_MS2!$AL$45/100*detail_MS2!$B39</f>
        <v>0</v>
      </c>
      <c r="D683" s="172">
        <f>Kalkulation_MS2!$AL$45/100*detail_MS2!$O39</f>
        <v>0</v>
      </c>
      <c r="E683" s="172">
        <f>Kalkulation_MS2!$AL$45/100*detail_MS2!$AB39</f>
        <v>0</v>
      </c>
      <c r="F683" s="172">
        <f>Kalkulation_MS2!$AL$45/100*detail_MS2!$AO39</f>
        <v>0</v>
      </c>
      <c r="G683" s="172">
        <f>Kalkulation_MS2!$AL$45/100*detail_MS2!$BB39</f>
        <v>0</v>
      </c>
      <c r="H683" s="172">
        <f>Kalkulation_MS2!$AL$45/100*detail_MS2!$BO39</f>
        <v>0</v>
      </c>
      <c r="I683" s="172">
        <f>Kalkulation_MS2!$AL$45/100*detail_MS2!$CB39</f>
        <v>0</v>
      </c>
      <c r="J683" s="206">
        <f t="shared" si="59"/>
        <v>0</v>
      </c>
    </row>
    <row r="684" spans="1:10" outlineLevel="1">
      <c r="A684" s="1">
        <f t="shared" si="57"/>
        <v>0</v>
      </c>
      <c r="C684" s="172">
        <f>Kalkulation_MS2!$AM$45/100*detail_MS2!$B40</f>
        <v>0</v>
      </c>
      <c r="D684" s="172">
        <f>Kalkulation_MS2!$AM$45/100*detail_MS2!$O40</f>
        <v>0</v>
      </c>
      <c r="E684" s="172">
        <f>Kalkulation_MS2!$AM$45/100*detail_MS2!$AB40</f>
        <v>0</v>
      </c>
      <c r="F684" s="172">
        <f>Kalkulation_MS2!$AM$45/100*detail_MS2!$AO40</f>
        <v>0</v>
      </c>
      <c r="G684" s="172">
        <f>Kalkulation_MS2!$AM$45/100*detail_MS2!$BB40</f>
        <v>0</v>
      </c>
      <c r="H684" s="172">
        <f>Kalkulation_MS2!$AM$45/100*detail_MS2!$BO40</f>
        <v>0</v>
      </c>
      <c r="I684" s="172">
        <f>Kalkulation_MS2!$AM$45/100*detail_MS2!$CB40</f>
        <v>0</v>
      </c>
      <c r="J684" s="206">
        <f t="shared" si="59"/>
        <v>0</v>
      </c>
    </row>
    <row r="685" spans="1:10" outlineLevel="1">
      <c r="A685" s="1">
        <f t="shared" si="57"/>
        <v>0</v>
      </c>
      <c r="C685" s="172">
        <f>Kalkulation_MS2!$AN$45/100*detail_MS2!$B41</f>
        <v>0</v>
      </c>
      <c r="D685" s="172">
        <f>Kalkulation_MS2!$AN$45/100*detail_MS2!$O41</f>
        <v>0</v>
      </c>
      <c r="E685" s="172">
        <f>Kalkulation_MS2!$AN$45/100*detail_MS2!$AB41</f>
        <v>0</v>
      </c>
      <c r="F685" s="172">
        <f>Kalkulation_MS2!$AN$45/100*detail_MS2!$AO41</f>
        <v>0</v>
      </c>
      <c r="G685" s="172">
        <f>Kalkulation_MS2!$AN$45/100*detail_MS2!$BB41</f>
        <v>0</v>
      </c>
      <c r="H685" s="172">
        <f>Kalkulation_MS2!$AN$45/100*detail_MS2!$BO41</f>
        <v>0</v>
      </c>
      <c r="I685" s="172">
        <f>Kalkulation_MS2!$AN$45/100*detail_MS2!$CB41</f>
        <v>0</v>
      </c>
      <c r="J685" s="206">
        <f t="shared" si="59"/>
        <v>0</v>
      </c>
    </row>
    <row r="686" spans="1:10" outlineLevel="1">
      <c r="A686" s="1">
        <f t="shared" si="57"/>
        <v>0</v>
      </c>
      <c r="C686" s="172">
        <f>Kalkulation_MS2!$AO$45/100*detail_MS2!$B42</f>
        <v>0</v>
      </c>
      <c r="D686" s="172">
        <f>Kalkulation_MS2!$AO$45/100*detail_MS2!$O42</f>
        <v>0</v>
      </c>
      <c r="E686" s="172">
        <f>Kalkulation_MS2!$AO$45/100*detail_MS2!$AB42</f>
        <v>0</v>
      </c>
      <c r="F686" s="172">
        <f>Kalkulation_MS2!$AO$45/100*detail_MS2!$AO42</f>
        <v>0</v>
      </c>
      <c r="G686" s="172">
        <f>Kalkulation_MS2!$AO$45/100*detail_MS2!$BB42</f>
        <v>0</v>
      </c>
      <c r="H686" s="172">
        <f>Kalkulation_MS2!$AO$45/100*detail_MS2!$BO42</f>
        <v>0</v>
      </c>
      <c r="I686" s="172">
        <f>Kalkulation_MS2!$AO$45/100*detail_MS2!$CB42</f>
        <v>0</v>
      </c>
      <c r="J686" s="206">
        <f t="shared" si="59"/>
        <v>0</v>
      </c>
    </row>
    <row r="687" spans="1:10" outlineLevel="1">
      <c r="A687" s="1">
        <f t="shared" si="57"/>
        <v>0</v>
      </c>
      <c r="C687" s="172">
        <f>Kalkulation_MS2!$AP$45/100*detail_MS2!$B43</f>
        <v>0</v>
      </c>
      <c r="D687" s="172">
        <f>Kalkulation_MS2!$AP$45/100*detail_MS2!$O43</f>
        <v>0</v>
      </c>
      <c r="E687" s="172">
        <f>Kalkulation_MS2!$AP$45/100*detail_MS2!$AB43</f>
        <v>0</v>
      </c>
      <c r="F687" s="172">
        <f>Kalkulation_MS2!$AP$45/100*detail_MS2!$AO43</f>
        <v>0</v>
      </c>
      <c r="G687" s="172">
        <f>Kalkulation_MS2!$AP$45/100*detail_MS2!$BB43</f>
        <v>0</v>
      </c>
      <c r="H687" s="172">
        <f>Kalkulation_MS2!$AP$45/100*detail_MS2!$BO43</f>
        <v>0</v>
      </c>
      <c r="I687" s="172">
        <f>Kalkulation_MS2!$AP$45/100*detail_MS2!$CB43</f>
        <v>0</v>
      </c>
      <c r="J687" s="206">
        <f t="shared" si="59"/>
        <v>0</v>
      </c>
    </row>
    <row r="688" spans="1:10" outlineLevel="1">
      <c r="A688" s="1">
        <f t="shared" si="57"/>
        <v>0</v>
      </c>
      <c r="C688" s="172">
        <f>Kalkulation_MS2!$AQ$45/100*detail_MS2!$B44</f>
        <v>0</v>
      </c>
      <c r="D688" s="172">
        <f>Kalkulation_MS2!$AQ$45/100*detail_MS2!$O44</f>
        <v>0</v>
      </c>
      <c r="E688" s="172">
        <f>Kalkulation_MS2!$AQ$45/100*detail_MS2!$AB44</f>
        <v>0</v>
      </c>
      <c r="F688" s="172">
        <f>Kalkulation_MS2!$AQ$45/100*detail_MS2!$AO44</f>
        <v>0</v>
      </c>
      <c r="G688" s="172">
        <f>Kalkulation_MS2!$AQ$45/100*detail_MS2!$BB44</f>
        <v>0</v>
      </c>
      <c r="H688" s="172">
        <f>Kalkulation_MS2!$AQ$45/100*detail_MS2!$BO44</f>
        <v>0</v>
      </c>
      <c r="I688" s="172">
        <f>Kalkulation_MS2!$AQ$45/100*detail_MS2!$CB44</f>
        <v>0</v>
      </c>
      <c r="J688" s="206">
        <f t="shared" si="59"/>
        <v>0</v>
      </c>
    </row>
    <row r="689" spans="1:10" outlineLevel="1">
      <c r="A689" s="1">
        <f t="shared" si="57"/>
        <v>0</v>
      </c>
      <c r="C689" s="172">
        <f>Kalkulation_MS2!$AR$45/100*detail_MS2!$B45</f>
        <v>0</v>
      </c>
      <c r="D689" s="172">
        <f>Kalkulation_MS2!$AR$45/100*detail_MS2!$O45</f>
        <v>0</v>
      </c>
      <c r="E689" s="172">
        <f>Kalkulation_MS2!$AR$45/100*detail_MS2!$AB45</f>
        <v>0</v>
      </c>
      <c r="F689" s="172">
        <f>Kalkulation_MS2!$AR$45/100*detail_MS2!$AO45</f>
        <v>0</v>
      </c>
      <c r="G689" s="172">
        <f>Kalkulation_MS2!$AR$45/100*detail_MS2!$BB45</f>
        <v>0</v>
      </c>
      <c r="H689" s="172">
        <f>Kalkulation_MS2!$AR$45/100*detail_MS2!$BO45</f>
        <v>0</v>
      </c>
      <c r="I689" s="172">
        <f>Kalkulation_MS2!$AR$45/100*detail_MS2!$CB45</f>
        <v>0</v>
      </c>
      <c r="J689" s="206">
        <f t="shared" si="59"/>
        <v>0</v>
      </c>
    </row>
    <row r="690" spans="1:10" outlineLevel="1">
      <c r="A690" s="1">
        <f t="shared" si="57"/>
        <v>0</v>
      </c>
      <c r="C690" s="172">
        <f>Kalkulation_MS2!$AS$45/100*detail_MS2!$B46</f>
        <v>0</v>
      </c>
      <c r="D690" s="172">
        <f>Kalkulation_MS2!$AS$45/100*detail_MS2!$O46</f>
        <v>0</v>
      </c>
      <c r="E690" s="172">
        <f>Kalkulation_MS2!$AS$45/100*detail_MS2!$AB46</f>
        <v>0</v>
      </c>
      <c r="F690" s="172">
        <f>Kalkulation_MS2!$AS$45/100*detail_MS2!$AO46</f>
        <v>0</v>
      </c>
      <c r="G690" s="172">
        <f>Kalkulation_MS2!$AS$45/100*detail_MS2!$BB46</f>
        <v>0</v>
      </c>
      <c r="H690" s="172">
        <f>Kalkulation_MS2!$AS$45/100*detail_MS2!$BO46</f>
        <v>0</v>
      </c>
      <c r="I690" s="172">
        <f>Kalkulation_MS2!$AS$45/100*detail_MS2!$CB46</f>
        <v>0</v>
      </c>
      <c r="J690" s="206">
        <f t="shared" si="59"/>
        <v>0</v>
      </c>
    </row>
    <row r="691" spans="1:10" outlineLevel="1">
      <c r="A691" s="88" t="s">
        <v>464</v>
      </c>
      <c r="B691" s="88"/>
      <c r="C691" s="201">
        <f>SUM(C651:C690)</f>
        <v>0</v>
      </c>
      <c r="D691" s="201">
        <f t="shared" ref="D691:J691" si="60">SUM(D651:D690)</f>
        <v>0</v>
      </c>
      <c r="E691" s="201">
        <f t="shared" si="60"/>
        <v>0</v>
      </c>
      <c r="F691" s="201">
        <f t="shared" si="60"/>
        <v>0</v>
      </c>
      <c r="G691" s="201">
        <f t="shared" si="60"/>
        <v>0</v>
      </c>
      <c r="H691" s="201">
        <f t="shared" si="60"/>
        <v>0</v>
      </c>
      <c r="I691" s="201">
        <f t="shared" si="60"/>
        <v>0</v>
      </c>
      <c r="J691" s="79">
        <f t="shared" si="60"/>
        <v>0</v>
      </c>
    </row>
  </sheetData>
  <mergeCells count="2">
    <mergeCell ref="C2:D2"/>
    <mergeCell ref="C3:D3"/>
  </mergeCells>
  <phoneticPr fontId="126" type="noConversion"/>
  <pageMargins left="0.7" right="0.7" top="0.78740157499999996" bottom="0.78740157499999996" header="0.3" footer="0.3"/>
  <pageSetup paperSize="8" orientation="portrait" r:id="rId1"/>
  <customProperties>
    <customPr name="_pios_id" r:id="rId2"/>
    <customPr name="EpmWorksheetKeyString_GUID" r:id="rId3"/>
  </customProperties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114605-8F08-495A-8F49-41CAC7644EFF}">
  <sheetPr codeName="Tabelle10">
    <tabColor theme="9" tint="0.39997558519241921"/>
  </sheetPr>
  <dimension ref="A1:N17"/>
  <sheetViews>
    <sheetView workbookViewId="0">
      <selection activeCell="I17" sqref="I17"/>
    </sheetView>
  </sheetViews>
  <sheetFormatPr defaultColWidth="11.375" defaultRowHeight="13.5"/>
  <cols>
    <col min="1" max="1" width="20" style="1" bestFit="1" customWidth="1"/>
    <col min="2" max="2" width="5.875" style="1" customWidth="1"/>
    <col min="3" max="9" width="11.375" style="1"/>
    <col min="10" max="11" width="14.75" style="1" customWidth="1"/>
    <col min="12" max="16384" width="11.375" style="1"/>
  </cols>
  <sheetData>
    <row r="1" spans="1:14">
      <c r="C1" s="1148" t="s">
        <v>210</v>
      </c>
      <c r="D1" s="1149"/>
      <c r="E1" s="1149"/>
      <c r="F1" s="1149"/>
      <c r="G1" s="1149"/>
      <c r="H1" s="1149"/>
      <c r="I1" s="1149"/>
      <c r="J1" s="1149"/>
      <c r="K1" s="1150"/>
    </row>
    <row r="2" spans="1:14" ht="14.25">
      <c r="C2" s="265">
        <f>'Income Statement_MS2'!C19</f>
        <v>2026</v>
      </c>
      <c r="D2" s="266">
        <f t="shared" ref="D2:I2" si="0">C2+1</f>
        <v>2027</v>
      </c>
      <c r="E2" s="266">
        <f t="shared" si="0"/>
        <v>2028</v>
      </c>
      <c r="F2" s="266">
        <f t="shared" si="0"/>
        <v>2029</v>
      </c>
      <c r="G2" s="266">
        <f t="shared" si="0"/>
        <v>2030</v>
      </c>
      <c r="H2" s="266">
        <f t="shared" si="0"/>
        <v>2031</v>
      </c>
      <c r="I2" s="267">
        <f t="shared" si="0"/>
        <v>2032</v>
      </c>
      <c r="J2" s="268" t="s">
        <v>465</v>
      </c>
      <c r="K2" s="269" t="s">
        <v>466</v>
      </c>
      <c r="M2" s="1144" t="s">
        <v>467</v>
      </c>
      <c r="N2" s="1145"/>
    </row>
    <row r="3" spans="1:14" ht="14.25">
      <c r="A3" s="70" t="s">
        <v>157</v>
      </c>
      <c r="C3" s="286">
        <f>'Income Statement_MS2'!C87</f>
        <v>0</v>
      </c>
      <c r="D3" s="287">
        <f>'Income Statement_MS2'!D87</f>
        <v>0</v>
      </c>
      <c r="E3" s="287">
        <f>'Income Statement_MS2'!E87</f>
        <v>0</v>
      </c>
      <c r="F3" s="287">
        <f>'Income Statement_MS2'!F87</f>
        <v>0</v>
      </c>
      <c r="G3" s="287">
        <f>'Income Statement_MS2'!G87</f>
        <v>0</v>
      </c>
      <c r="H3" s="287">
        <f>'Income Statement_MS2'!H87</f>
        <v>0</v>
      </c>
      <c r="I3" s="287">
        <f>'Income Statement_MS2'!I87</f>
        <v>0</v>
      </c>
      <c r="J3" s="286"/>
      <c r="K3" s="289"/>
      <c r="L3" s="172"/>
      <c r="M3" s="1146">
        <f>'Income Statement_MS2'!M13</f>
        <v>0</v>
      </c>
      <c r="N3" s="1147"/>
    </row>
    <row r="4" spans="1:14" ht="14.25">
      <c r="A4" s="70">
        <v>2</v>
      </c>
      <c r="C4" s="286" t="str">
        <f>IF(AND(C6=0,B6&lt;&gt;0),C3,"")</f>
        <v/>
      </c>
      <c r="D4" s="287" t="str">
        <f t="shared" ref="D4:I4" si="1">IF(AND(D6=0,C6&lt;&gt;0),D3,"")</f>
        <v/>
      </c>
      <c r="E4" s="287" t="str">
        <f t="shared" si="1"/>
        <v/>
      </c>
      <c r="F4" s="287" t="str">
        <f t="shared" si="1"/>
        <v/>
      </c>
      <c r="G4" s="287" t="str">
        <f t="shared" si="1"/>
        <v/>
      </c>
      <c r="H4" s="287" t="str">
        <f t="shared" si="1"/>
        <v/>
      </c>
      <c r="I4" s="287" t="str">
        <f t="shared" si="1"/>
        <v/>
      </c>
      <c r="J4" s="290">
        <f>SUM(C4:I4)</f>
        <v>0</v>
      </c>
      <c r="K4" s="289"/>
      <c r="L4" s="172"/>
      <c r="M4" s="172"/>
    </row>
    <row r="5" spans="1:14" ht="15">
      <c r="A5" s="70">
        <v>3</v>
      </c>
      <c r="C5" s="290" t="str">
        <f>IF(C3&lt;M3,C3,"")</f>
        <v/>
      </c>
      <c r="D5" s="291" t="str">
        <f>IF(C3+D3&lt;M3,C3+D3,"")</f>
        <v/>
      </c>
      <c r="E5" s="291" t="str">
        <f>IF(C3+D3+E3&lt;M3,C3+D3+E3,"")</f>
        <v/>
      </c>
      <c r="F5" s="291" t="str">
        <f>IF(C3+D3+E3+F3&lt;M3,C3+D3+E3+F3,"")</f>
        <v/>
      </c>
      <c r="G5" s="291" t="str">
        <f>IF(C3+D3+E3+F3+G3&lt;M3,C3+D3+E3+F3+G3,"")</f>
        <v/>
      </c>
      <c r="H5" s="291" t="str">
        <f>IF(C3+D3+E3+F3+G3+H3&lt;M3,C3+D3+E3+F3+G3+H3,"")</f>
        <v/>
      </c>
      <c r="I5" s="292" t="str">
        <f>IF(C3+D3+E3+F3+G3+H3+I3&lt;M3,C3+D3+E3+F3+G3+H3+I3,"")</f>
        <v/>
      </c>
      <c r="J5" s="288">
        <f>COUNT(C5:I5)</f>
        <v>0</v>
      </c>
      <c r="K5" s="294"/>
    </row>
    <row r="6" spans="1:14" ht="14.25">
      <c r="A6" s="70">
        <v>4</v>
      </c>
      <c r="C6" s="290">
        <f t="shared" ref="C6:I6" si="2">IF(C5="",0,C5-B5)</f>
        <v>0</v>
      </c>
      <c r="D6" s="291">
        <f t="shared" si="2"/>
        <v>0</v>
      </c>
      <c r="E6" s="291">
        <f t="shared" si="2"/>
        <v>0</v>
      </c>
      <c r="F6" s="291">
        <f t="shared" si="2"/>
        <v>0</v>
      </c>
      <c r="G6" s="291">
        <f t="shared" si="2"/>
        <v>0</v>
      </c>
      <c r="H6" s="291">
        <f t="shared" si="2"/>
        <v>0</v>
      </c>
      <c r="I6" s="292">
        <f t="shared" si="2"/>
        <v>0</v>
      </c>
      <c r="J6" s="290">
        <f>SUM(C6:I6)</f>
        <v>0</v>
      </c>
      <c r="K6" s="294">
        <f>M3-J6</f>
        <v>0</v>
      </c>
    </row>
    <row r="7" spans="1:14" ht="15">
      <c r="C7" s="293"/>
      <c r="D7" s="295"/>
      <c r="E7" s="295"/>
      <c r="F7" s="295"/>
      <c r="G7" s="295"/>
      <c r="H7" s="295"/>
      <c r="I7" s="296"/>
      <c r="J7" s="293"/>
      <c r="K7" s="749" t="str">
        <f>IF(J5=7,"&gt;7",L7)</f>
        <v>&lt;1,0</v>
      </c>
      <c r="L7" s="297" t="str">
        <f>IF(J5=0,"&lt;1,0",1/J4*K6)</f>
        <v>&lt;1,0</v>
      </c>
    </row>
    <row r="8" spans="1:14" ht="15">
      <c r="A8" s="1" t="s">
        <v>468</v>
      </c>
      <c r="C8" s="298"/>
      <c r="D8" s="299"/>
      <c r="E8" s="299"/>
      <c r="F8" s="299"/>
      <c r="G8" s="299"/>
      <c r="H8" s="299"/>
      <c r="I8" s="300"/>
      <c r="J8" s="298"/>
      <c r="K8" s="661" t="str">
        <f>IF(J5=7,K7,L8)</f>
        <v>&lt;1,0</v>
      </c>
      <c r="L8" s="660" t="str">
        <f>IF(L7="&lt;1,0","&lt;1,0",L7+J5)</f>
        <v>&lt;1,0</v>
      </c>
    </row>
    <row r="10" spans="1:14">
      <c r="C10" s="1148" t="s">
        <v>201</v>
      </c>
      <c r="D10" s="1149"/>
      <c r="E10" s="1149"/>
      <c r="F10" s="1149"/>
      <c r="G10" s="1149"/>
      <c r="H10" s="1149"/>
      <c r="I10" s="1149"/>
      <c r="J10" s="1149"/>
      <c r="K10" s="1150"/>
    </row>
    <row r="11" spans="1:14" ht="14.25">
      <c r="C11" s="265">
        <f>'Income Statement_MS2'!C27</f>
        <v>0</v>
      </c>
      <c r="D11" s="266">
        <f t="shared" ref="D11:I11" si="3">C11+1</f>
        <v>1</v>
      </c>
      <c r="E11" s="266">
        <f t="shared" si="3"/>
        <v>2</v>
      </c>
      <c r="F11" s="266">
        <f t="shared" si="3"/>
        <v>3</v>
      </c>
      <c r="G11" s="266">
        <f t="shared" si="3"/>
        <v>4</v>
      </c>
      <c r="H11" s="266">
        <f t="shared" si="3"/>
        <v>5</v>
      </c>
      <c r="I11" s="267">
        <f t="shared" si="3"/>
        <v>6</v>
      </c>
      <c r="J11" s="268" t="s">
        <v>465</v>
      </c>
      <c r="K11" s="269" t="s">
        <v>466</v>
      </c>
      <c r="M11" s="1144" t="s">
        <v>467</v>
      </c>
      <c r="N11" s="1145"/>
    </row>
    <row r="12" spans="1:14" ht="14.25">
      <c r="A12" s="70" t="s">
        <v>157</v>
      </c>
      <c r="C12" s="286">
        <f>'Income Statement_MS2'!C94</f>
        <v>0</v>
      </c>
      <c r="D12" s="287">
        <f>'Income Statement_MS2'!D94</f>
        <v>0</v>
      </c>
      <c r="E12" s="287">
        <f>'Income Statement_MS2'!E94</f>
        <v>0</v>
      </c>
      <c r="F12" s="287">
        <f>'Income Statement_MS2'!F94</f>
        <v>0</v>
      </c>
      <c r="G12" s="287">
        <f>'Income Statement_MS2'!G94</f>
        <v>0</v>
      </c>
      <c r="H12" s="287">
        <f>'Income Statement_MS2'!H94</f>
        <v>0</v>
      </c>
      <c r="I12" s="287">
        <f>'Income Statement_MS2'!I94</f>
        <v>0</v>
      </c>
      <c r="J12" s="286"/>
      <c r="K12" s="289"/>
      <c r="L12" s="172"/>
      <c r="M12" s="1146">
        <f>M3</f>
        <v>0</v>
      </c>
      <c r="N12" s="1147"/>
    </row>
    <row r="13" spans="1:14" ht="14.25">
      <c r="A13" s="70">
        <v>2</v>
      </c>
      <c r="C13" s="286" t="str">
        <f>IF(AND(C15=0,B15&lt;&gt;0),C12,"")</f>
        <v/>
      </c>
      <c r="D13" s="287" t="str">
        <f t="shared" ref="D13:I13" si="4">IF(AND(D15=0,C15&lt;&gt;0),D12,"")</f>
        <v/>
      </c>
      <c r="E13" s="287" t="str">
        <f t="shared" si="4"/>
        <v/>
      </c>
      <c r="F13" s="287" t="str">
        <f t="shared" si="4"/>
        <v/>
      </c>
      <c r="G13" s="287" t="str">
        <f t="shared" si="4"/>
        <v/>
      </c>
      <c r="H13" s="287" t="str">
        <f t="shared" si="4"/>
        <v/>
      </c>
      <c r="I13" s="287" t="str">
        <f t="shared" si="4"/>
        <v/>
      </c>
      <c r="J13" s="290">
        <f>SUM(C13:I13)</f>
        <v>0</v>
      </c>
      <c r="K13" s="289"/>
      <c r="L13" s="172"/>
      <c r="M13" s="172"/>
    </row>
    <row r="14" spans="1:14" ht="15">
      <c r="A14" s="70">
        <v>3</v>
      </c>
      <c r="C14" s="290" t="str">
        <f>IF(C12&lt;M12,C12,"")</f>
        <v/>
      </c>
      <c r="D14" s="291" t="str">
        <f>IF(C12+D12&lt;M12,C12+D12,"")</f>
        <v/>
      </c>
      <c r="E14" s="291" t="str">
        <f>IF(C12+D12+E12&lt;M12,C12+D12+E12,"")</f>
        <v/>
      </c>
      <c r="F14" s="291" t="str">
        <f>IF(C12+D12+E12+F12&lt;M12,C12+D12+E12+F12,"")</f>
        <v/>
      </c>
      <c r="G14" s="291" t="str">
        <f>IF(C12+D12+E12+F12+G12&lt;M12,C12+D12+E12+F12+G12,"")</f>
        <v/>
      </c>
      <c r="H14" s="291" t="str">
        <f>IF(C12+D12+E12+F12+G12+H12&lt;M12,C12+D12+E12+F12+G12+H12,"")</f>
        <v/>
      </c>
      <c r="I14" s="292" t="str">
        <f>IF(C12+D12+E12+F12+G12+H12+I12&lt;M12,C12+D12+E12+F12+G12+H12+I12,"")</f>
        <v/>
      </c>
      <c r="J14" s="288">
        <f>COUNT(C14:I14)</f>
        <v>0</v>
      </c>
      <c r="K14" s="294"/>
    </row>
    <row r="15" spans="1:14" ht="14.25">
      <c r="A15" s="70">
        <v>4</v>
      </c>
      <c r="C15" s="290">
        <f t="shared" ref="C15:I15" si="5">IF(C14="",0,C14-B14)</f>
        <v>0</v>
      </c>
      <c r="D15" s="291">
        <f t="shared" si="5"/>
        <v>0</v>
      </c>
      <c r="E15" s="291">
        <f t="shared" si="5"/>
        <v>0</v>
      </c>
      <c r="F15" s="291">
        <f t="shared" si="5"/>
        <v>0</v>
      </c>
      <c r="G15" s="291">
        <f t="shared" si="5"/>
        <v>0</v>
      </c>
      <c r="H15" s="291">
        <f t="shared" si="5"/>
        <v>0</v>
      </c>
      <c r="I15" s="292">
        <f t="shared" si="5"/>
        <v>0</v>
      </c>
      <c r="J15" s="290">
        <f>SUM(C15:I15)</f>
        <v>0</v>
      </c>
      <c r="K15" s="294">
        <f>M12-J15</f>
        <v>0</v>
      </c>
    </row>
    <row r="16" spans="1:14" ht="15">
      <c r="C16" s="293"/>
      <c r="D16" s="295"/>
      <c r="E16" s="295"/>
      <c r="F16" s="295"/>
      <c r="G16" s="295"/>
      <c r="H16" s="295"/>
      <c r="I16" s="296"/>
      <c r="J16" s="293"/>
      <c r="K16" s="749" t="str">
        <f>IF(J14=7,"&gt;7",L16)</f>
        <v>&lt;1,0</v>
      </c>
      <c r="L16" s="297" t="str">
        <f>IF(J14=0,"&lt;1,0",1/J13*K15)</f>
        <v>&lt;1,0</v>
      </c>
    </row>
    <row r="17" spans="1:12" ht="15">
      <c r="A17" s="1" t="s">
        <v>468</v>
      </c>
      <c r="C17" s="298"/>
      <c r="D17" s="299"/>
      <c r="E17" s="299"/>
      <c r="F17" s="299"/>
      <c r="G17" s="299"/>
      <c r="H17" s="299"/>
      <c r="I17" s="300"/>
      <c r="J17" s="298"/>
      <c r="K17" s="661" t="str">
        <f>IF(J14=7,K16,L17)</f>
        <v>&lt;1,0</v>
      </c>
      <c r="L17" s="660" t="str">
        <f>IF(L16="&lt;1,0","&lt;1,0",L16+J14)</f>
        <v>&lt;1,0</v>
      </c>
    </row>
  </sheetData>
  <mergeCells count="6">
    <mergeCell ref="M12:N12"/>
    <mergeCell ref="C1:K1"/>
    <mergeCell ref="M2:N2"/>
    <mergeCell ref="M3:N3"/>
    <mergeCell ref="C10:K10"/>
    <mergeCell ref="M11:N11"/>
  </mergeCells>
  <phoneticPr fontId="126" type="noConversion"/>
  <pageMargins left="0.7" right="0.7" top="0.78740157499999996" bottom="0.78740157499999996" header="0.3" footer="0.3"/>
  <pageSetup paperSize="9" orientation="portrait" r:id="rId1"/>
  <customProperties>
    <customPr name="_pios_id" r:id="rId2"/>
    <customPr name="EpmWorksheetKeyString_GUID" r:id="rId3"/>
  </customProperties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205BF2-7492-40A3-AFD8-DDF9403D997C}">
  <sheetPr codeName="Tabelle8">
    <tabColor rgb="FF92D050"/>
    <pageSetUpPr fitToPage="1"/>
  </sheetPr>
  <dimension ref="A1:AR130"/>
  <sheetViews>
    <sheetView showZeros="0" zoomScale="80" zoomScaleNormal="80" workbookViewId="0">
      <pane xSplit="3" ySplit="12" topLeftCell="D13" activePane="bottomRight" state="frozen"/>
      <selection pane="topRight" activeCell="D129" sqref="D129"/>
      <selection pane="bottomLeft" activeCell="D129" sqref="D129"/>
      <selection pane="bottomRight" activeCell="F22" sqref="F22"/>
    </sheetView>
  </sheetViews>
  <sheetFormatPr defaultColWidth="11.375" defaultRowHeight="13.5" outlineLevelRow="1"/>
  <cols>
    <col min="1" max="1" width="48.75" style="1" bestFit="1" customWidth="1"/>
    <col min="2" max="2" width="10" style="1" customWidth="1"/>
    <col min="3" max="3" width="9.25" style="1" customWidth="1"/>
    <col min="4" max="11" width="11.75" style="1" customWidth="1"/>
    <col min="12" max="43" width="11.875" style="1" customWidth="1"/>
    <col min="44" max="16384" width="11.375" style="1"/>
  </cols>
  <sheetData>
    <row r="1" spans="1:43" ht="22.5">
      <c r="A1" s="1111" t="s">
        <v>285</v>
      </c>
      <c r="B1" s="1112"/>
      <c r="C1" s="1112"/>
      <c r="D1" s="1112"/>
      <c r="E1" s="1112"/>
      <c r="F1" s="1112"/>
      <c r="G1" s="1112"/>
      <c r="H1" s="1112"/>
      <c r="I1" s="1112"/>
      <c r="J1" s="1112"/>
      <c r="K1" s="1112"/>
      <c r="L1" s="1112"/>
      <c r="M1" s="1112"/>
      <c r="N1" s="1112"/>
      <c r="O1" s="1112"/>
      <c r="P1" s="1112"/>
      <c r="Q1" s="1112"/>
      <c r="R1" s="1112"/>
      <c r="S1" s="1112"/>
      <c r="T1" s="1112"/>
      <c r="U1" s="1112"/>
      <c r="V1" s="1112"/>
      <c r="W1" s="1112"/>
      <c r="X1" s="1112"/>
      <c r="Y1" s="1112"/>
      <c r="Z1" s="1112"/>
      <c r="AA1" s="1112"/>
      <c r="AB1" s="1112"/>
      <c r="AC1" s="1112"/>
      <c r="AD1" s="1112"/>
      <c r="AE1" s="1112"/>
      <c r="AF1" s="1112"/>
      <c r="AG1" s="1112"/>
      <c r="AH1" s="1112"/>
      <c r="AI1" s="1112"/>
      <c r="AJ1" s="1112"/>
      <c r="AK1" s="1112"/>
      <c r="AL1" s="1112"/>
      <c r="AM1" s="1112"/>
      <c r="AN1" s="1112"/>
      <c r="AO1" s="1112"/>
      <c r="AP1" s="1112"/>
      <c r="AQ1" s="1113"/>
    </row>
    <row r="2" spans="1:43" ht="16.5" customHeight="1">
      <c r="A2" s="561" t="s">
        <v>286</v>
      </c>
      <c r="B2" s="1120">
        <v>45742</v>
      </c>
      <c r="C2" s="1121"/>
      <c r="D2" s="1059"/>
      <c r="E2" s="1060"/>
      <c r="F2" s="1116"/>
      <c r="G2" s="1060"/>
      <c r="H2" s="1060"/>
      <c r="I2" s="1060"/>
      <c r="J2" s="1060"/>
      <c r="K2" s="1060"/>
      <c r="L2" s="1060"/>
      <c r="M2" s="1060"/>
      <c r="N2" s="1060"/>
      <c r="O2" s="1060"/>
      <c r="P2" s="1060"/>
      <c r="Q2" s="1060"/>
      <c r="R2" s="1060"/>
      <c r="S2" s="1060"/>
      <c r="T2" s="1060"/>
      <c r="U2" s="1060"/>
      <c r="V2" s="1060"/>
      <c r="W2" s="1060"/>
      <c r="X2" s="1060"/>
      <c r="Y2" s="1060"/>
      <c r="Z2" s="1060"/>
      <c r="AA2" s="1060"/>
      <c r="AB2" s="1060"/>
      <c r="AC2" s="1060"/>
      <c r="AD2" s="1060"/>
      <c r="AE2" s="1060"/>
      <c r="AF2" s="1060"/>
      <c r="AG2" s="1060"/>
      <c r="AH2" s="1060"/>
      <c r="AI2" s="1060"/>
      <c r="AJ2" s="1060"/>
      <c r="AK2" s="1060"/>
      <c r="AL2" s="1060"/>
      <c r="AM2" s="1060"/>
      <c r="AN2" s="1060"/>
      <c r="AO2" s="1060"/>
      <c r="AP2" s="1060"/>
      <c r="AQ2" s="1061"/>
    </row>
    <row r="3" spans="1:43" s="74" customFormat="1" ht="16.5" customHeight="1">
      <c r="A3" s="561" t="s">
        <v>287</v>
      </c>
      <c r="B3" s="861" t="s">
        <v>478</v>
      </c>
      <c r="C3" s="862"/>
      <c r="D3" s="335"/>
      <c r="E3" s="247"/>
      <c r="F3" s="1117"/>
      <c r="G3" s="335"/>
      <c r="H3" s="335"/>
      <c r="I3" s="335"/>
      <c r="J3" s="335"/>
      <c r="K3" s="335"/>
      <c r="L3" s="335"/>
      <c r="M3" s="335"/>
      <c r="N3" s="335"/>
      <c r="O3" s="335"/>
      <c r="P3" s="335"/>
      <c r="Q3" s="335"/>
      <c r="R3" s="335"/>
      <c r="S3" s="335"/>
      <c r="T3" s="335"/>
      <c r="U3" s="335"/>
      <c r="V3" s="335"/>
      <c r="W3" s="335"/>
      <c r="X3" s="335"/>
      <c r="Y3" s="335"/>
      <c r="Z3" s="335"/>
      <c r="AA3" s="335"/>
      <c r="AB3" s="335"/>
      <c r="AC3" s="335"/>
      <c r="AD3" s="335"/>
      <c r="AE3" s="335"/>
      <c r="AF3" s="335"/>
      <c r="AG3" s="335"/>
      <c r="AH3" s="335"/>
      <c r="AI3" s="335"/>
      <c r="AJ3" s="335"/>
      <c r="AK3" s="335"/>
      <c r="AL3" s="335"/>
      <c r="AM3" s="335"/>
      <c r="AN3" s="335"/>
      <c r="AO3" s="335"/>
      <c r="AP3" s="335"/>
      <c r="AQ3" s="336"/>
    </row>
    <row r="4" spans="1:43" s="74" customFormat="1" ht="16.5" customHeight="1">
      <c r="A4" s="561" t="s">
        <v>288</v>
      </c>
      <c r="B4" s="863" t="s">
        <v>194</v>
      </c>
      <c r="C4" s="864"/>
      <c r="D4" s="335"/>
      <c r="E4" s="247"/>
      <c r="F4" s="1117"/>
      <c r="G4" s="335"/>
      <c r="H4" s="335"/>
      <c r="I4" s="335"/>
      <c r="J4" s="335"/>
      <c r="K4" s="335"/>
      <c r="L4" s="335"/>
      <c r="M4" s="335"/>
      <c r="N4" s="335"/>
      <c r="O4" s="335"/>
      <c r="P4" s="335"/>
      <c r="Q4" s="335"/>
      <c r="R4" s="335"/>
      <c r="S4" s="335"/>
      <c r="T4" s="335"/>
      <c r="U4" s="335"/>
      <c r="V4" s="335"/>
      <c r="W4" s="335"/>
      <c r="X4" s="335"/>
      <c r="Y4" s="335"/>
      <c r="Z4" s="335"/>
      <c r="AA4" s="335"/>
      <c r="AB4" s="335"/>
      <c r="AC4" s="335"/>
      <c r="AD4" s="335"/>
      <c r="AE4" s="335"/>
      <c r="AF4" s="335"/>
      <c r="AG4" s="335"/>
      <c r="AH4" s="335"/>
      <c r="AI4" s="335"/>
      <c r="AJ4" s="335"/>
      <c r="AK4" s="335"/>
      <c r="AL4" s="335"/>
      <c r="AM4" s="335"/>
      <c r="AN4" s="335"/>
      <c r="AO4" s="335"/>
      <c r="AP4" s="335"/>
      <c r="AQ4" s="336"/>
    </row>
    <row r="5" spans="1:43" s="74" customFormat="1" ht="16.5" customHeight="1">
      <c r="A5" s="561" t="s">
        <v>289</v>
      </c>
      <c r="B5" s="863" t="s">
        <v>40</v>
      </c>
      <c r="C5" s="864"/>
      <c r="D5" s="335"/>
      <c r="E5" s="247"/>
      <c r="F5" s="1117"/>
      <c r="G5" s="335"/>
      <c r="H5" s="335"/>
      <c r="I5" s="335"/>
      <c r="J5" s="335"/>
      <c r="K5" s="335"/>
      <c r="L5" s="335"/>
      <c r="M5" s="335"/>
      <c r="N5" s="335"/>
      <c r="O5" s="335"/>
      <c r="P5" s="335"/>
      <c r="Q5" s="335"/>
      <c r="R5" s="335"/>
      <c r="S5" s="335"/>
      <c r="T5" s="335"/>
      <c r="U5" s="335"/>
      <c r="V5" s="335"/>
      <c r="W5" s="335"/>
      <c r="X5" s="335"/>
      <c r="Y5" s="335"/>
      <c r="Z5" s="335"/>
      <c r="AA5" s="335"/>
      <c r="AB5" s="335"/>
      <c r="AC5" s="335"/>
      <c r="AD5" s="335"/>
      <c r="AE5" s="335"/>
      <c r="AF5" s="335"/>
      <c r="AG5" s="335"/>
      <c r="AH5" s="335"/>
      <c r="AI5" s="335"/>
      <c r="AJ5" s="335"/>
      <c r="AK5" s="335"/>
      <c r="AL5" s="335"/>
      <c r="AM5" s="335"/>
      <c r="AN5" s="335"/>
      <c r="AO5" s="335"/>
      <c r="AP5" s="335"/>
      <c r="AQ5" s="336"/>
    </row>
    <row r="6" spans="1:43" s="74" customFormat="1" ht="16.5" customHeight="1">
      <c r="A6" s="561" t="s">
        <v>61</v>
      </c>
      <c r="B6" s="1122" t="s">
        <v>479</v>
      </c>
      <c r="C6" s="1123"/>
      <c r="D6" s="247"/>
      <c r="E6" s="247"/>
      <c r="F6" s="1117"/>
      <c r="G6" s="247"/>
      <c r="H6" s="247"/>
      <c r="I6" s="247"/>
      <c r="J6" s="247"/>
      <c r="K6" s="247"/>
      <c r="L6" s="247"/>
      <c r="M6" s="247"/>
      <c r="N6" s="247"/>
      <c r="O6" s="247"/>
      <c r="P6" s="247"/>
      <c r="Q6" s="247"/>
      <c r="R6" s="247"/>
      <c r="S6" s="247"/>
      <c r="T6" s="247"/>
      <c r="U6" s="247"/>
      <c r="V6" s="247"/>
      <c r="W6" s="247"/>
      <c r="X6" s="247"/>
      <c r="Y6" s="247"/>
      <c r="Z6" s="247"/>
      <c r="AA6" s="247"/>
      <c r="AB6" s="247"/>
      <c r="AC6" s="247"/>
      <c r="AD6" s="247"/>
      <c r="AE6" s="247"/>
      <c r="AF6" s="247"/>
      <c r="AG6" s="247"/>
      <c r="AH6" s="247"/>
      <c r="AI6" s="247"/>
      <c r="AJ6" s="247"/>
      <c r="AK6" s="247"/>
      <c r="AL6" s="247"/>
      <c r="AM6" s="247"/>
      <c r="AN6" s="247"/>
      <c r="AO6" s="247"/>
      <c r="AP6" s="247"/>
      <c r="AQ6" s="248"/>
    </row>
    <row r="7" spans="1:43" s="74" customFormat="1" ht="16.5" customHeight="1">
      <c r="A7" s="561" t="s">
        <v>290</v>
      </c>
      <c r="B7" s="860">
        <f>COUNT(D13:D19)</f>
        <v>7</v>
      </c>
      <c r="C7" s="561"/>
      <c r="D7" s="247"/>
      <c r="E7" s="247"/>
      <c r="F7" s="857"/>
      <c r="G7" s="247"/>
      <c r="H7" s="247"/>
      <c r="I7" s="247"/>
      <c r="J7" s="247"/>
      <c r="K7" s="247"/>
      <c r="L7" s="247"/>
      <c r="M7" s="247"/>
      <c r="N7" s="247"/>
      <c r="O7" s="247"/>
      <c r="P7" s="247"/>
      <c r="Q7" s="247"/>
      <c r="R7" s="247"/>
      <c r="S7" s="247"/>
      <c r="T7" s="247"/>
      <c r="U7" s="247"/>
      <c r="V7" s="247"/>
      <c r="W7" s="247"/>
      <c r="X7" s="247"/>
      <c r="Y7" s="247"/>
      <c r="Z7" s="247"/>
      <c r="AA7" s="247"/>
      <c r="AB7" s="247"/>
      <c r="AC7" s="247"/>
      <c r="AD7" s="247"/>
      <c r="AE7" s="247"/>
      <c r="AF7" s="247"/>
      <c r="AG7" s="247"/>
      <c r="AH7" s="247"/>
      <c r="AI7" s="247"/>
      <c r="AJ7" s="247"/>
      <c r="AK7" s="247"/>
      <c r="AL7" s="247"/>
      <c r="AM7" s="247"/>
      <c r="AN7" s="247"/>
      <c r="AO7" s="247"/>
      <c r="AP7" s="247"/>
      <c r="AQ7" s="248"/>
    </row>
    <row r="8" spans="1:43" s="74" customFormat="1" ht="16.5" customHeight="1">
      <c r="A8" s="561" t="s">
        <v>291</v>
      </c>
      <c r="B8" s="1124" t="s">
        <v>480</v>
      </c>
      <c r="C8" s="1125"/>
      <c r="D8" s="247"/>
      <c r="E8" s="247"/>
      <c r="F8" s="247"/>
      <c r="G8" s="247"/>
      <c r="H8" s="247"/>
      <c r="I8" s="247"/>
      <c r="J8" s="247"/>
      <c r="K8" s="247"/>
      <c r="L8" s="247"/>
      <c r="M8" s="247"/>
      <c r="N8" s="247"/>
      <c r="O8" s="247"/>
      <c r="P8" s="247"/>
      <c r="Q8" s="247"/>
      <c r="R8" s="247"/>
      <c r="S8" s="247"/>
      <c r="T8" s="247"/>
      <c r="U8" s="247"/>
      <c r="V8" s="247"/>
      <c r="W8" s="247"/>
      <c r="X8" s="247"/>
      <c r="Y8" s="247"/>
      <c r="Z8" s="247"/>
      <c r="AA8" s="392"/>
      <c r="AB8" s="392"/>
      <c r="AC8" s="392"/>
      <c r="AD8" s="392"/>
      <c r="AE8" s="392"/>
      <c r="AF8" s="392"/>
      <c r="AG8" s="392"/>
      <c r="AH8" s="392"/>
      <c r="AI8" s="392"/>
      <c r="AJ8" s="392"/>
      <c r="AK8" s="392"/>
      <c r="AL8" s="392"/>
      <c r="AM8" s="392"/>
      <c r="AN8" s="392"/>
      <c r="AO8" s="392"/>
      <c r="AP8" s="392"/>
      <c r="AQ8" s="393"/>
    </row>
    <row r="9" spans="1:43" s="74" customFormat="1" ht="16.5" customHeight="1">
      <c r="A9" s="561" t="s">
        <v>292</v>
      </c>
      <c r="B9" s="1124" t="s">
        <v>476</v>
      </c>
      <c r="C9" s="1125"/>
      <c r="D9" s="476"/>
      <c r="E9" s="476"/>
      <c r="F9" s="476"/>
      <c r="G9" s="476"/>
      <c r="H9" s="476"/>
      <c r="I9" s="476"/>
      <c r="J9" s="476"/>
      <c r="K9" s="476"/>
      <c r="L9" s="247"/>
      <c r="M9" s="247"/>
      <c r="N9" s="247"/>
      <c r="O9" s="247"/>
      <c r="P9" s="247"/>
      <c r="Q9" s="247"/>
      <c r="R9" s="247"/>
      <c r="S9" s="247"/>
      <c r="T9" s="247"/>
      <c r="U9" s="247"/>
      <c r="V9" s="247"/>
      <c r="W9" s="247"/>
      <c r="X9" s="247"/>
      <c r="Y9" s="247"/>
      <c r="Z9" s="247"/>
      <c r="AA9" s="392"/>
      <c r="AB9" s="392"/>
      <c r="AC9" s="392"/>
      <c r="AD9" s="392"/>
      <c r="AE9" s="392"/>
      <c r="AF9" s="392"/>
      <c r="AG9" s="392"/>
      <c r="AH9" s="392"/>
      <c r="AI9" s="392"/>
      <c r="AJ9" s="392"/>
      <c r="AK9" s="392"/>
      <c r="AL9" s="392"/>
      <c r="AM9" s="392"/>
      <c r="AN9" s="392"/>
      <c r="AO9" s="392"/>
      <c r="AP9" s="392"/>
      <c r="AQ9" s="393"/>
    </row>
    <row r="10" spans="1:43" s="74" customFormat="1" ht="16.5" customHeight="1">
      <c r="A10" s="561" t="s">
        <v>62</v>
      </c>
      <c r="B10" s="1126"/>
      <c r="C10" s="1127"/>
      <c r="D10" s="394">
        <v>1</v>
      </c>
      <c r="E10" s="394">
        <f>D10+1</f>
        <v>2</v>
      </c>
      <c r="F10" s="394">
        <f t="shared" ref="F10:AQ10" si="0">E10+1</f>
        <v>3</v>
      </c>
      <c r="G10" s="394">
        <f t="shared" si="0"/>
        <v>4</v>
      </c>
      <c r="H10" s="394">
        <f t="shared" si="0"/>
        <v>5</v>
      </c>
      <c r="I10" s="394">
        <f t="shared" si="0"/>
        <v>6</v>
      </c>
      <c r="J10" s="394">
        <f t="shared" si="0"/>
        <v>7</v>
      </c>
      <c r="K10" s="394">
        <f t="shared" si="0"/>
        <v>8</v>
      </c>
      <c r="L10" s="394">
        <f t="shared" si="0"/>
        <v>9</v>
      </c>
      <c r="M10" s="394">
        <f t="shared" si="0"/>
        <v>10</v>
      </c>
      <c r="N10" s="394">
        <f t="shared" si="0"/>
        <v>11</v>
      </c>
      <c r="O10" s="394">
        <f t="shared" si="0"/>
        <v>12</v>
      </c>
      <c r="P10" s="394">
        <f t="shared" si="0"/>
        <v>13</v>
      </c>
      <c r="Q10" s="394">
        <f t="shared" si="0"/>
        <v>14</v>
      </c>
      <c r="R10" s="394">
        <f t="shared" si="0"/>
        <v>15</v>
      </c>
      <c r="S10" s="394">
        <f t="shared" si="0"/>
        <v>16</v>
      </c>
      <c r="T10" s="394">
        <f t="shared" si="0"/>
        <v>17</v>
      </c>
      <c r="U10" s="394">
        <f t="shared" si="0"/>
        <v>18</v>
      </c>
      <c r="V10" s="394">
        <f t="shared" si="0"/>
        <v>19</v>
      </c>
      <c r="W10" s="394">
        <f t="shared" si="0"/>
        <v>20</v>
      </c>
      <c r="X10" s="394">
        <f t="shared" si="0"/>
        <v>21</v>
      </c>
      <c r="Y10" s="394">
        <f t="shared" si="0"/>
        <v>22</v>
      </c>
      <c r="Z10" s="394">
        <f t="shared" si="0"/>
        <v>23</v>
      </c>
      <c r="AA10" s="394">
        <f t="shared" si="0"/>
        <v>24</v>
      </c>
      <c r="AB10" s="394">
        <f t="shared" si="0"/>
        <v>25</v>
      </c>
      <c r="AC10" s="394">
        <f t="shared" si="0"/>
        <v>26</v>
      </c>
      <c r="AD10" s="394">
        <f t="shared" si="0"/>
        <v>27</v>
      </c>
      <c r="AE10" s="394">
        <f t="shared" si="0"/>
        <v>28</v>
      </c>
      <c r="AF10" s="394">
        <f t="shared" si="0"/>
        <v>29</v>
      </c>
      <c r="AG10" s="394">
        <f t="shared" si="0"/>
        <v>30</v>
      </c>
      <c r="AH10" s="394">
        <f t="shared" si="0"/>
        <v>31</v>
      </c>
      <c r="AI10" s="394">
        <f t="shared" si="0"/>
        <v>32</v>
      </c>
      <c r="AJ10" s="394">
        <f t="shared" si="0"/>
        <v>33</v>
      </c>
      <c r="AK10" s="394">
        <f t="shared" si="0"/>
        <v>34</v>
      </c>
      <c r="AL10" s="394">
        <f t="shared" si="0"/>
        <v>35</v>
      </c>
      <c r="AM10" s="394">
        <f t="shared" si="0"/>
        <v>36</v>
      </c>
      <c r="AN10" s="394">
        <f t="shared" si="0"/>
        <v>37</v>
      </c>
      <c r="AO10" s="394">
        <f t="shared" si="0"/>
        <v>38</v>
      </c>
      <c r="AP10" s="394">
        <f t="shared" si="0"/>
        <v>39</v>
      </c>
      <c r="AQ10" s="395">
        <f t="shared" si="0"/>
        <v>40</v>
      </c>
    </row>
    <row r="11" spans="1:43" s="3" customFormat="1" ht="21" customHeight="1">
      <c r="A11" s="1118" t="s">
        <v>469</v>
      </c>
      <c r="B11" s="1062" t="s">
        <v>294</v>
      </c>
      <c r="C11" s="1063"/>
      <c r="D11" s="1064"/>
      <c r="E11" s="570"/>
      <c r="F11" s="570"/>
      <c r="G11" s="570"/>
      <c r="H11" s="570"/>
      <c r="I11" s="570"/>
      <c r="J11" s="570"/>
      <c r="K11" s="570"/>
      <c r="L11" s="570"/>
      <c r="M11" s="570"/>
      <c r="N11" s="570"/>
      <c r="O11" s="570"/>
      <c r="P11" s="570"/>
      <c r="Q11" s="570"/>
      <c r="R11" s="570"/>
      <c r="S11" s="570"/>
      <c r="T11" s="570"/>
      <c r="U11" s="570"/>
      <c r="V11" s="570"/>
      <c r="W11" s="570"/>
      <c r="X11" s="570"/>
      <c r="Y11" s="570"/>
      <c r="Z11" s="570"/>
      <c r="AA11" s="570"/>
      <c r="AB11" s="570"/>
      <c r="AC11" s="570"/>
      <c r="AD11" s="570"/>
      <c r="AE11" s="570"/>
      <c r="AF11" s="570"/>
      <c r="AG11" s="570"/>
      <c r="AH11" s="570"/>
      <c r="AI11" s="570"/>
      <c r="AJ11" s="570"/>
      <c r="AK11" s="570"/>
      <c r="AL11" s="570"/>
      <c r="AM11" s="570"/>
      <c r="AN11" s="570"/>
      <c r="AO11" s="570"/>
      <c r="AP11" s="570"/>
      <c r="AQ11" s="713"/>
    </row>
    <row r="12" spans="1:43" ht="21" customHeight="1">
      <c r="A12" s="1119"/>
      <c r="B12" s="562" t="s">
        <v>295</v>
      </c>
      <c r="C12" s="563"/>
      <c r="D12" s="571"/>
      <c r="E12" s="572"/>
      <c r="F12" s="573"/>
      <c r="G12" s="572"/>
      <c r="H12" s="572"/>
      <c r="I12" s="573"/>
      <c r="J12" s="573"/>
      <c r="K12" s="573"/>
      <c r="L12" s="573"/>
      <c r="M12" s="573"/>
      <c r="N12" s="573"/>
      <c r="O12" s="573"/>
      <c r="P12" s="573"/>
      <c r="Q12" s="573"/>
      <c r="R12" s="573"/>
      <c r="S12" s="573"/>
      <c r="T12" s="573"/>
      <c r="U12" s="573"/>
      <c r="V12" s="574"/>
      <c r="W12" s="574"/>
      <c r="X12" s="574"/>
      <c r="Y12" s="574"/>
      <c r="Z12" s="574"/>
      <c r="AA12" s="574"/>
      <c r="AB12" s="574"/>
      <c r="AC12" s="573"/>
      <c r="AD12" s="574"/>
      <c r="AE12" s="574"/>
      <c r="AF12" s="574"/>
      <c r="AG12" s="574"/>
      <c r="AH12" s="574"/>
      <c r="AI12" s="574"/>
      <c r="AJ12" s="574"/>
      <c r="AK12" s="574"/>
      <c r="AL12" s="574"/>
      <c r="AM12" s="574"/>
      <c r="AN12" s="574"/>
      <c r="AO12" s="574"/>
      <c r="AP12" s="574"/>
      <c r="AQ12" s="575"/>
    </row>
    <row r="13" spans="1:43" ht="15.75" customHeight="1">
      <c r="A13" s="567" t="s">
        <v>296</v>
      </c>
      <c r="B13" s="568">
        <f>A22</f>
        <v>2025</v>
      </c>
      <c r="C13" s="569"/>
      <c r="D13" s="577">
        <v>272250</v>
      </c>
      <c r="E13" s="577"/>
      <c r="F13" s="577"/>
      <c r="G13" s="578"/>
      <c r="H13" s="577"/>
      <c r="I13" s="577"/>
      <c r="J13" s="577"/>
      <c r="K13" s="577"/>
      <c r="L13" s="577"/>
      <c r="M13" s="577"/>
      <c r="N13" s="577"/>
      <c r="O13" s="577"/>
      <c r="P13" s="577"/>
      <c r="Q13" s="577"/>
      <c r="R13" s="577"/>
      <c r="S13" s="577"/>
      <c r="T13" s="577"/>
      <c r="U13" s="577"/>
      <c r="V13" s="577"/>
      <c r="W13" s="577"/>
      <c r="X13" s="577"/>
      <c r="Y13" s="577"/>
      <c r="Z13" s="577"/>
      <c r="AA13" s="577"/>
      <c r="AB13" s="577"/>
      <c r="AC13" s="577"/>
      <c r="AD13" s="577"/>
      <c r="AE13" s="577"/>
      <c r="AF13" s="577"/>
      <c r="AG13" s="577"/>
      <c r="AH13" s="577"/>
      <c r="AI13" s="577"/>
      <c r="AJ13" s="577"/>
      <c r="AK13" s="577"/>
      <c r="AL13" s="577"/>
      <c r="AM13" s="577"/>
      <c r="AN13" s="577"/>
      <c r="AO13" s="577"/>
      <c r="AP13" s="577"/>
      <c r="AQ13" s="579"/>
    </row>
    <row r="14" spans="1:43" ht="15.75" customHeight="1">
      <c r="A14" s="567" t="s">
        <v>296</v>
      </c>
      <c r="B14" s="568">
        <f>A23</f>
        <v>2026</v>
      </c>
      <c r="C14" s="569"/>
      <c r="D14" s="577">
        <v>225000</v>
      </c>
      <c r="E14" s="577"/>
      <c r="F14" s="577"/>
      <c r="G14" s="578"/>
      <c r="H14" s="577"/>
      <c r="I14" s="577"/>
      <c r="J14" s="577"/>
      <c r="K14" s="577"/>
      <c r="L14" s="577"/>
      <c r="M14" s="577"/>
      <c r="N14" s="577"/>
      <c r="O14" s="577"/>
      <c r="P14" s="577"/>
      <c r="Q14" s="577"/>
      <c r="R14" s="577"/>
      <c r="S14" s="577"/>
      <c r="T14" s="577"/>
      <c r="U14" s="577"/>
      <c r="V14" s="577"/>
      <c r="W14" s="577"/>
      <c r="X14" s="577"/>
      <c r="Y14" s="577"/>
      <c r="Z14" s="577"/>
      <c r="AA14" s="577"/>
      <c r="AB14" s="577"/>
      <c r="AC14" s="577"/>
      <c r="AD14" s="577"/>
      <c r="AE14" s="577"/>
      <c r="AF14" s="577"/>
      <c r="AG14" s="577"/>
      <c r="AH14" s="577"/>
      <c r="AI14" s="577"/>
      <c r="AJ14" s="577"/>
      <c r="AK14" s="577"/>
      <c r="AL14" s="577"/>
      <c r="AM14" s="577"/>
      <c r="AN14" s="577"/>
      <c r="AO14" s="577"/>
      <c r="AP14" s="577"/>
      <c r="AQ14" s="579"/>
    </row>
    <row r="15" spans="1:43" ht="15.75" customHeight="1">
      <c r="A15" s="567" t="s">
        <v>296</v>
      </c>
      <c r="B15" s="568">
        <f>A24</f>
        <v>2027</v>
      </c>
      <c r="C15" s="569"/>
      <c r="D15" s="577">
        <v>166000</v>
      </c>
      <c r="E15" s="577"/>
      <c r="F15" s="577"/>
      <c r="G15" s="578"/>
      <c r="H15" s="577"/>
      <c r="I15" s="577"/>
      <c r="J15" s="577"/>
      <c r="K15" s="577"/>
      <c r="L15" s="577"/>
      <c r="M15" s="577"/>
      <c r="N15" s="577"/>
      <c r="O15" s="577"/>
      <c r="P15" s="577"/>
      <c r="Q15" s="577"/>
      <c r="R15" s="577"/>
      <c r="S15" s="577"/>
      <c r="T15" s="577"/>
      <c r="U15" s="577"/>
      <c r="V15" s="577"/>
      <c r="W15" s="577"/>
      <c r="X15" s="577"/>
      <c r="Y15" s="577"/>
      <c r="Z15" s="577"/>
      <c r="AA15" s="577"/>
      <c r="AB15" s="577"/>
      <c r="AC15" s="577"/>
      <c r="AD15" s="577"/>
      <c r="AE15" s="577"/>
      <c r="AF15" s="577"/>
      <c r="AG15" s="577"/>
      <c r="AH15" s="577"/>
      <c r="AI15" s="577"/>
      <c r="AJ15" s="577"/>
      <c r="AK15" s="577"/>
      <c r="AL15" s="577"/>
      <c r="AM15" s="577"/>
      <c r="AN15" s="577"/>
      <c r="AO15" s="577"/>
      <c r="AP15" s="577"/>
      <c r="AQ15" s="579"/>
    </row>
    <row r="16" spans="1:43" ht="15.75" customHeight="1">
      <c r="A16" s="567" t="s">
        <v>296</v>
      </c>
      <c r="B16" s="568">
        <f>A25</f>
        <v>2028</v>
      </c>
      <c r="C16" s="569"/>
      <c r="D16" s="577">
        <v>207600</v>
      </c>
      <c r="E16" s="577"/>
      <c r="F16" s="577"/>
      <c r="G16" s="578"/>
      <c r="H16" s="577"/>
      <c r="I16" s="577"/>
      <c r="J16" s="577"/>
      <c r="K16" s="577"/>
      <c r="L16" s="577"/>
      <c r="M16" s="577"/>
      <c r="N16" s="577"/>
      <c r="O16" s="577"/>
      <c r="P16" s="577"/>
      <c r="Q16" s="577"/>
      <c r="R16" s="577"/>
      <c r="S16" s="577"/>
      <c r="T16" s="577"/>
      <c r="U16" s="577"/>
      <c r="V16" s="577"/>
      <c r="W16" s="577"/>
      <c r="X16" s="577"/>
      <c r="Y16" s="577"/>
      <c r="Z16" s="577"/>
      <c r="AA16" s="577"/>
      <c r="AB16" s="577"/>
      <c r="AC16" s="577"/>
      <c r="AD16" s="577"/>
      <c r="AE16" s="577"/>
      <c r="AF16" s="577"/>
      <c r="AG16" s="577"/>
      <c r="AH16" s="577"/>
      <c r="AI16" s="577"/>
      <c r="AJ16" s="577"/>
      <c r="AK16" s="577"/>
      <c r="AL16" s="577"/>
      <c r="AM16" s="577"/>
      <c r="AN16" s="577"/>
      <c r="AO16" s="577"/>
      <c r="AP16" s="577"/>
      <c r="AQ16" s="579"/>
    </row>
    <row r="17" spans="1:43" ht="15.75" customHeight="1">
      <c r="A17" s="567" t="s">
        <v>296</v>
      </c>
      <c r="B17" s="568">
        <f>A26</f>
        <v>2029</v>
      </c>
      <c r="C17" s="569"/>
      <c r="D17" s="577">
        <v>235600</v>
      </c>
      <c r="E17" s="577"/>
      <c r="F17" s="577"/>
      <c r="G17" s="578"/>
      <c r="H17" s="577"/>
      <c r="I17" s="577"/>
      <c r="J17" s="577"/>
      <c r="K17" s="577"/>
      <c r="L17" s="577"/>
      <c r="M17" s="577"/>
      <c r="N17" s="577"/>
      <c r="O17" s="577"/>
      <c r="P17" s="577"/>
      <c r="Q17" s="577"/>
      <c r="R17" s="577"/>
      <c r="S17" s="577"/>
      <c r="T17" s="577"/>
      <c r="U17" s="577"/>
      <c r="V17" s="577"/>
      <c r="W17" s="577"/>
      <c r="X17" s="577"/>
      <c r="Y17" s="577"/>
      <c r="Z17" s="577"/>
      <c r="AA17" s="577"/>
      <c r="AB17" s="577"/>
      <c r="AC17" s="577"/>
      <c r="AD17" s="577"/>
      <c r="AE17" s="577"/>
      <c r="AF17" s="577"/>
      <c r="AG17" s="577"/>
      <c r="AH17" s="577"/>
      <c r="AI17" s="577"/>
      <c r="AJ17" s="577"/>
      <c r="AK17" s="577"/>
      <c r="AL17" s="577"/>
      <c r="AM17" s="577"/>
      <c r="AN17" s="577"/>
      <c r="AO17" s="577"/>
      <c r="AP17" s="577"/>
      <c r="AQ17" s="579"/>
    </row>
    <row r="18" spans="1:43" ht="15.75" customHeight="1">
      <c r="A18" s="567" t="s">
        <v>296</v>
      </c>
      <c r="B18" s="568">
        <f t="shared" ref="B18:B19" si="1">A27</f>
        <v>2030</v>
      </c>
      <c r="C18" s="569"/>
      <c r="D18" s="577">
        <v>0</v>
      </c>
      <c r="E18" s="577"/>
      <c r="F18" s="577"/>
      <c r="G18" s="578"/>
      <c r="H18" s="577"/>
      <c r="I18" s="577"/>
      <c r="J18" s="577"/>
      <c r="K18" s="577"/>
      <c r="L18" s="577"/>
      <c r="M18" s="577"/>
      <c r="N18" s="577"/>
      <c r="O18" s="577"/>
      <c r="P18" s="577"/>
      <c r="Q18" s="577"/>
      <c r="R18" s="577"/>
      <c r="S18" s="577"/>
      <c r="T18" s="577"/>
      <c r="U18" s="577"/>
      <c r="V18" s="577"/>
      <c r="W18" s="577"/>
      <c r="X18" s="577"/>
      <c r="Y18" s="577"/>
      <c r="Z18" s="577"/>
      <c r="AA18" s="577"/>
      <c r="AB18" s="577"/>
      <c r="AC18" s="577"/>
      <c r="AD18" s="577"/>
      <c r="AE18" s="577"/>
      <c r="AF18" s="577"/>
      <c r="AG18" s="577"/>
      <c r="AH18" s="577"/>
      <c r="AI18" s="577"/>
      <c r="AJ18" s="577"/>
      <c r="AK18" s="577"/>
      <c r="AL18" s="577"/>
      <c r="AM18" s="577"/>
      <c r="AN18" s="577"/>
      <c r="AO18" s="577"/>
      <c r="AP18" s="577"/>
      <c r="AQ18" s="579"/>
    </row>
    <row r="19" spans="1:43" ht="15.75" customHeight="1">
      <c r="A19" s="564" t="s">
        <v>296</v>
      </c>
      <c r="B19" s="565">
        <f t="shared" si="1"/>
        <v>2031</v>
      </c>
      <c r="C19" s="566"/>
      <c r="D19" s="580">
        <v>0</v>
      </c>
      <c r="E19" s="581"/>
      <c r="F19" s="581"/>
      <c r="G19" s="582"/>
      <c r="H19" s="581"/>
      <c r="I19" s="581"/>
      <c r="J19" s="581"/>
      <c r="K19" s="581"/>
      <c r="L19" s="581"/>
      <c r="M19" s="581"/>
      <c r="N19" s="581"/>
      <c r="O19" s="581"/>
      <c r="P19" s="581"/>
      <c r="Q19" s="581"/>
      <c r="R19" s="581"/>
      <c r="S19" s="581"/>
      <c r="T19" s="581"/>
      <c r="U19" s="581"/>
      <c r="V19" s="581"/>
      <c r="W19" s="581"/>
      <c r="X19" s="581"/>
      <c r="Y19" s="581"/>
      <c r="Z19" s="581"/>
      <c r="AA19" s="581"/>
      <c r="AB19" s="581"/>
      <c r="AC19" s="581"/>
      <c r="AD19" s="581"/>
      <c r="AE19" s="581"/>
      <c r="AF19" s="581"/>
      <c r="AG19" s="581"/>
      <c r="AH19" s="581"/>
      <c r="AI19" s="581"/>
      <c r="AJ19" s="581"/>
      <c r="AK19" s="581"/>
      <c r="AL19" s="581"/>
      <c r="AM19" s="581"/>
      <c r="AN19" s="581"/>
      <c r="AO19" s="581"/>
      <c r="AP19" s="581"/>
      <c r="AQ19" s="583"/>
    </row>
    <row r="20" spans="1:43" ht="14.25" customHeight="1">
      <c r="A20" s="64"/>
      <c r="B20" s="65"/>
      <c r="C20" s="65"/>
      <c r="D20" s="718">
        <f>SUM(D13:D19)</f>
        <v>1106450</v>
      </c>
      <c r="E20" s="718">
        <f>SUM(E13:E19)</f>
        <v>0</v>
      </c>
      <c r="F20" s="718">
        <f t="shared" ref="F20:AQ20" si="2">SUM(F13:F19)</f>
        <v>0</v>
      </c>
      <c r="G20" s="718">
        <f t="shared" si="2"/>
        <v>0</v>
      </c>
      <c r="H20" s="718">
        <f t="shared" si="2"/>
        <v>0</v>
      </c>
      <c r="I20" s="718">
        <f t="shared" si="2"/>
        <v>0</v>
      </c>
      <c r="J20" s="718">
        <f t="shared" si="2"/>
        <v>0</v>
      </c>
      <c r="K20" s="718">
        <f t="shared" si="2"/>
        <v>0</v>
      </c>
      <c r="L20" s="718">
        <f t="shared" si="2"/>
        <v>0</v>
      </c>
      <c r="M20" s="718">
        <f t="shared" si="2"/>
        <v>0</v>
      </c>
      <c r="N20" s="718">
        <f t="shared" si="2"/>
        <v>0</v>
      </c>
      <c r="O20" s="718">
        <f t="shared" si="2"/>
        <v>0</v>
      </c>
      <c r="P20" s="718">
        <f t="shared" si="2"/>
        <v>0</v>
      </c>
      <c r="Q20" s="718">
        <f t="shared" si="2"/>
        <v>0</v>
      </c>
      <c r="R20" s="718">
        <f t="shared" si="2"/>
        <v>0</v>
      </c>
      <c r="S20" s="718">
        <f t="shared" si="2"/>
        <v>0</v>
      </c>
      <c r="T20" s="718">
        <f t="shared" si="2"/>
        <v>0</v>
      </c>
      <c r="U20" s="718">
        <f t="shared" si="2"/>
        <v>0</v>
      </c>
      <c r="V20" s="718">
        <f t="shared" si="2"/>
        <v>0</v>
      </c>
      <c r="W20" s="718">
        <f t="shared" si="2"/>
        <v>0</v>
      </c>
      <c r="X20" s="718">
        <f t="shared" si="2"/>
        <v>0</v>
      </c>
      <c r="Y20" s="718">
        <f t="shared" si="2"/>
        <v>0</v>
      </c>
      <c r="Z20" s="718">
        <f t="shared" si="2"/>
        <v>0</v>
      </c>
      <c r="AA20" s="718">
        <f t="shared" si="2"/>
        <v>0</v>
      </c>
      <c r="AB20" s="718">
        <f t="shared" si="2"/>
        <v>0</v>
      </c>
      <c r="AC20" s="718">
        <f t="shared" si="2"/>
        <v>0</v>
      </c>
      <c r="AD20" s="718">
        <f t="shared" si="2"/>
        <v>0</v>
      </c>
      <c r="AE20" s="718">
        <f t="shared" si="2"/>
        <v>0</v>
      </c>
      <c r="AF20" s="718">
        <f t="shared" si="2"/>
        <v>0</v>
      </c>
      <c r="AG20" s="718">
        <f t="shared" si="2"/>
        <v>0</v>
      </c>
      <c r="AH20" s="718">
        <f t="shared" si="2"/>
        <v>0</v>
      </c>
      <c r="AI20" s="718">
        <f t="shared" si="2"/>
        <v>0</v>
      </c>
      <c r="AJ20" s="718">
        <f t="shared" si="2"/>
        <v>0</v>
      </c>
      <c r="AK20" s="718">
        <f t="shared" si="2"/>
        <v>0</v>
      </c>
      <c r="AL20" s="718">
        <f t="shared" si="2"/>
        <v>0</v>
      </c>
      <c r="AM20" s="718">
        <f t="shared" si="2"/>
        <v>0</v>
      </c>
      <c r="AN20" s="718">
        <f t="shared" si="2"/>
        <v>0</v>
      </c>
      <c r="AO20" s="718">
        <f t="shared" si="2"/>
        <v>0</v>
      </c>
      <c r="AP20" s="718">
        <f t="shared" si="2"/>
        <v>0</v>
      </c>
      <c r="AQ20" s="718">
        <f t="shared" si="2"/>
        <v>0</v>
      </c>
    </row>
    <row r="21" spans="1:43" ht="22.5">
      <c r="A21" s="377" t="s">
        <v>297</v>
      </c>
      <c r="B21" s="378"/>
      <c r="C21" s="378"/>
      <c r="D21" s="396"/>
      <c r="E21" s="378"/>
      <c r="F21" s="378"/>
      <c r="G21" s="378"/>
      <c r="H21" s="378"/>
      <c r="I21" s="378"/>
      <c r="J21" s="378"/>
      <c r="K21" s="378"/>
      <c r="L21" s="378"/>
      <c r="M21" s="378"/>
      <c r="N21" s="378"/>
      <c r="O21" s="378"/>
      <c r="P21" s="378"/>
      <c r="Q21" s="378"/>
      <c r="R21" s="378"/>
      <c r="S21" s="378"/>
      <c r="T21" s="378"/>
      <c r="U21" s="378"/>
      <c r="V21" s="378"/>
      <c r="W21" s="378"/>
      <c r="X21" s="378"/>
      <c r="Y21" s="378"/>
      <c r="Z21" s="378"/>
      <c r="AA21" s="378"/>
      <c r="AB21" s="378"/>
      <c r="AC21" s="378"/>
      <c r="AD21" s="378"/>
      <c r="AE21" s="378"/>
      <c r="AF21" s="378"/>
      <c r="AG21" s="378"/>
      <c r="AH21" s="378"/>
      <c r="AI21" s="378"/>
      <c r="AJ21" s="378"/>
      <c r="AK21" s="378"/>
      <c r="AL21" s="378"/>
      <c r="AM21" s="378"/>
      <c r="AN21" s="378"/>
      <c r="AO21" s="378"/>
      <c r="AP21" s="378"/>
      <c r="AQ21" s="379"/>
    </row>
    <row r="22" spans="1:43" s="74" customFormat="1" ht="15" customHeight="1">
      <c r="A22" s="1065">
        <f>D115</f>
        <v>2025</v>
      </c>
      <c r="B22" s="1066" t="s">
        <v>98</v>
      </c>
      <c r="C22" s="584"/>
      <c r="D22" s="1067">
        <f t="shared" ref="D22:AQ22" si="3">IF(D39&gt;0,$C$22,0)</f>
        <v>0</v>
      </c>
      <c r="E22" s="586">
        <f t="shared" si="3"/>
        <v>0</v>
      </c>
      <c r="F22" s="586">
        <f t="shared" si="3"/>
        <v>0</v>
      </c>
      <c r="G22" s="881">
        <f t="shared" si="3"/>
        <v>0</v>
      </c>
      <c r="H22" s="586">
        <f t="shared" si="3"/>
        <v>0</v>
      </c>
      <c r="I22" s="586">
        <f t="shared" si="3"/>
        <v>0</v>
      </c>
      <c r="J22" s="586">
        <f t="shared" si="3"/>
        <v>0</v>
      </c>
      <c r="K22" s="586">
        <f t="shared" si="3"/>
        <v>0</v>
      </c>
      <c r="L22" s="586">
        <f t="shared" si="3"/>
        <v>0</v>
      </c>
      <c r="M22" s="586">
        <f t="shared" si="3"/>
        <v>0</v>
      </c>
      <c r="N22" s="586">
        <f t="shared" si="3"/>
        <v>0</v>
      </c>
      <c r="O22" s="586">
        <f t="shared" si="3"/>
        <v>0</v>
      </c>
      <c r="P22" s="586">
        <f t="shared" si="3"/>
        <v>0</v>
      </c>
      <c r="Q22" s="586">
        <f t="shared" si="3"/>
        <v>0</v>
      </c>
      <c r="R22" s="586">
        <f t="shared" si="3"/>
        <v>0</v>
      </c>
      <c r="S22" s="586">
        <f t="shared" si="3"/>
        <v>0</v>
      </c>
      <c r="T22" s="586">
        <f t="shared" si="3"/>
        <v>0</v>
      </c>
      <c r="U22" s="586">
        <f t="shared" si="3"/>
        <v>0</v>
      </c>
      <c r="V22" s="586">
        <f t="shared" si="3"/>
        <v>0</v>
      </c>
      <c r="W22" s="586">
        <f t="shared" si="3"/>
        <v>0</v>
      </c>
      <c r="X22" s="586">
        <f t="shared" si="3"/>
        <v>0</v>
      </c>
      <c r="Y22" s="586">
        <f t="shared" si="3"/>
        <v>0</v>
      </c>
      <c r="Z22" s="586">
        <f t="shared" si="3"/>
        <v>0</v>
      </c>
      <c r="AA22" s="586">
        <f t="shared" si="3"/>
        <v>0</v>
      </c>
      <c r="AB22" s="586">
        <f t="shared" si="3"/>
        <v>0</v>
      </c>
      <c r="AC22" s="586">
        <f t="shared" si="3"/>
        <v>0</v>
      </c>
      <c r="AD22" s="586">
        <f t="shared" si="3"/>
        <v>0</v>
      </c>
      <c r="AE22" s="586">
        <f t="shared" si="3"/>
        <v>0</v>
      </c>
      <c r="AF22" s="586">
        <f t="shared" si="3"/>
        <v>0</v>
      </c>
      <c r="AG22" s="586">
        <f t="shared" si="3"/>
        <v>0</v>
      </c>
      <c r="AH22" s="586">
        <f t="shared" si="3"/>
        <v>0</v>
      </c>
      <c r="AI22" s="586">
        <f t="shared" si="3"/>
        <v>0</v>
      </c>
      <c r="AJ22" s="586">
        <f t="shared" si="3"/>
        <v>0</v>
      </c>
      <c r="AK22" s="586">
        <f t="shared" si="3"/>
        <v>0</v>
      </c>
      <c r="AL22" s="586">
        <f t="shared" si="3"/>
        <v>0</v>
      </c>
      <c r="AM22" s="586">
        <f t="shared" si="3"/>
        <v>0</v>
      </c>
      <c r="AN22" s="586">
        <f t="shared" si="3"/>
        <v>0</v>
      </c>
      <c r="AO22" s="586">
        <f t="shared" si="3"/>
        <v>0</v>
      </c>
      <c r="AP22" s="586">
        <f t="shared" si="3"/>
        <v>0</v>
      </c>
      <c r="AQ22" s="587">
        <f t="shared" si="3"/>
        <v>0</v>
      </c>
    </row>
    <row r="23" spans="1:43" s="74" customFormat="1" ht="15" customHeight="1">
      <c r="A23" s="597">
        <f>A22+1</f>
        <v>2026</v>
      </c>
      <c r="B23" s="598" t="s">
        <v>98</v>
      </c>
      <c r="C23" s="584"/>
      <c r="D23" s="588">
        <f t="shared" ref="D23:AQ23" si="4">IF(D39&gt;0,$C$23,0)</f>
        <v>0</v>
      </c>
      <c r="E23" s="589">
        <f t="shared" si="4"/>
        <v>0</v>
      </c>
      <c r="F23" s="589">
        <f t="shared" si="4"/>
        <v>0</v>
      </c>
      <c r="G23" s="590">
        <f t="shared" si="4"/>
        <v>0</v>
      </c>
      <c r="H23" s="589">
        <f t="shared" si="4"/>
        <v>0</v>
      </c>
      <c r="I23" s="589">
        <f t="shared" si="4"/>
        <v>0</v>
      </c>
      <c r="J23" s="589">
        <f t="shared" si="4"/>
        <v>0</v>
      </c>
      <c r="K23" s="589">
        <f t="shared" si="4"/>
        <v>0</v>
      </c>
      <c r="L23" s="589">
        <f t="shared" si="4"/>
        <v>0</v>
      </c>
      <c r="M23" s="589">
        <f t="shared" si="4"/>
        <v>0</v>
      </c>
      <c r="N23" s="589">
        <f t="shared" si="4"/>
        <v>0</v>
      </c>
      <c r="O23" s="589">
        <f t="shared" si="4"/>
        <v>0</v>
      </c>
      <c r="P23" s="589">
        <f t="shared" si="4"/>
        <v>0</v>
      </c>
      <c r="Q23" s="589">
        <f t="shared" si="4"/>
        <v>0</v>
      </c>
      <c r="R23" s="589">
        <f t="shared" si="4"/>
        <v>0</v>
      </c>
      <c r="S23" s="589">
        <f t="shared" si="4"/>
        <v>0</v>
      </c>
      <c r="T23" s="589">
        <f t="shared" si="4"/>
        <v>0</v>
      </c>
      <c r="U23" s="589">
        <f t="shared" si="4"/>
        <v>0</v>
      </c>
      <c r="V23" s="589">
        <f t="shared" si="4"/>
        <v>0</v>
      </c>
      <c r="W23" s="589">
        <f t="shared" si="4"/>
        <v>0</v>
      </c>
      <c r="X23" s="589">
        <f t="shared" si="4"/>
        <v>0</v>
      </c>
      <c r="Y23" s="589">
        <f t="shared" si="4"/>
        <v>0</v>
      </c>
      <c r="Z23" s="589">
        <f t="shared" si="4"/>
        <v>0</v>
      </c>
      <c r="AA23" s="589">
        <f t="shared" si="4"/>
        <v>0</v>
      </c>
      <c r="AB23" s="589">
        <f t="shared" si="4"/>
        <v>0</v>
      </c>
      <c r="AC23" s="589">
        <f t="shared" si="4"/>
        <v>0</v>
      </c>
      <c r="AD23" s="589">
        <f t="shared" si="4"/>
        <v>0</v>
      </c>
      <c r="AE23" s="589">
        <f t="shared" si="4"/>
        <v>0</v>
      </c>
      <c r="AF23" s="589">
        <f t="shared" si="4"/>
        <v>0</v>
      </c>
      <c r="AG23" s="589">
        <f t="shared" si="4"/>
        <v>0</v>
      </c>
      <c r="AH23" s="589">
        <f t="shared" si="4"/>
        <v>0</v>
      </c>
      <c r="AI23" s="589">
        <f t="shared" si="4"/>
        <v>0</v>
      </c>
      <c r="AJ23" s="589">
        <f t="shared" si="4"/>
        <v>0</v>
      </c>
      <c r="AK23" s="589">
        <f t="shared" si="4"/>
        <v>0</v>
      </c>
      <c r="AL23" s="589">
        <f t="shared" si="4"/>
        <v>0</v>
      </c>
      <c r="AM23" s="589">
        <f t="shared" si="4"/>
        <v>0</v>
      </c>
      <c r="AN23" s="589">
        <f t="shared" si="4"/>
        <v>0</v>
      </c>
      <c r="AO23" s="589">
        <f t="shared" si="4"/>
        <v>0</v>
      </c>
      <c r="AP23" s="589">
        <f t="shared" si="4"/>
        <v>0</v>
      </c>
      <c r="AQ23" s="591">
        <f t="shared" si="4"/>
        <v>0</v>
      </c>
    </row>
    <row r="24" spans="1:43" s="74" customFormat="1" ht="15" customHeight="1">
      <c r="A24" s="597">
        <f t="shared" ref="A24:A28" si="5">A23+1</f>
        <v>2027</v>
      </c>
      <c r="B24" s="598" t="s">
        <v>98</v>
      </c>
      <c r="C24" s="584"/>
      <c r="D24" s="588">
        <f t="shared" ref="D24:AQ24" si="6">IF(D39&gt;0,$C$24,0)</f>
        <v>0</v>
      </c>
      <c r="E24" s="589">
        <f t="shared" si="6"/>
        <v>0</v>
      </c>
      <c r="F24" s="589">
        <f t="shared" si="6"/>
        <v>0</v>
      </c>
      <c r="G24" s="590">
        <f t="shared" si="6"/>
        <v>0</v>
      </c>
      <c r="H24" s="589">
        <f t="shared" si="6"/>
        <v>0</v>
      </c>
      <c r="I24" s="589">
        <f t="shared" si="6"/>
        <v>0</v>
      </c>
      <c r="J24" s="589">
        <f t="shared" si="6"/>
        <v>0</v>
      </c>
      <c r="K24" s="589">
        <f t="shared" si="6"/>
        <v>0</v>
      </c>
      <c r="L24" s="589">
        <f t="shared" si="6"/>
        <v>0</v>
      </c>
      <c r="M24" s="589">
        <f t="shared" si="6"/>
        <v>0</v>
      </c>
      <c r="N24" s="589">
        <f t="shared" si="6"/>
        <v>0</v>
      </c>
      <c r="O24" s="589">
        <f t="shared" si="6"/>
        <v>0</v>
      </c>
      <c r="P24" s="589">
        <f t="shared" si="6"/>
        <v>0</v>
      </c>
      <c r="Q24" s="589">
        <f t="shared" si="6"/>
        <v>0</v>
      </c>
      <c r="R24" s="589">
        <f t="shared" si="6"/>
        <v>0</v>
      </c>
      <c r="S24" s="589">
        <f t="shared" si="6"/>
        <v>0</v>
      </c>
      <c r="T24" s="589">
        <f t="shared" si="6"/>
        <v>0</v>
      </c>
      <c r="U24" s="589">
        <f t="shared" si="6"/>
        <v>0</v>
      </c>
      <c r="V24" s="589">
        <f t="shared" si="6"/>
        <v>0</v>
      </c>
      <c r="W24" s="589">
        <f t="shared" si="6"/>
        <v>0</v>
      </c>
      <c r="X24" s="589">
        <f t="shared" si="6"/>
        <v>0</v>
      </c>
      <c r="Y24" s="589">
        <f t="shared" si="6"/>
        <v>0</v>
      </c>
      <c r="Z24" s="589">
        <f t="shared" si="6"/>
        <v>0</v>
      </c>
      <c r="AA24" s="589">
        <f t="shared" si="6"/>
        <v>0</v>
      </c>
      <c r="AB24" s="589">
        <f t="shared" si="6"/>
        <v>0</v>
      </c>
      <c r="AC24" s="589">
        <f t="shared" si="6"/>
        <v>0</v>
      </c>
      <c r="AD24" s="589">
        <f t="shared" si="6"/>
        <v>0</v>
      </c>
      <c r="AE24" s="589">
        <f t="shared" si="6"/>
        <v>0</v>
      </c>
      <c r="AF24" s="589">
        <f t="shared" si="6"/>
        <v>0</v>
      </c>
      <c r="AG24" s="589">
        <f t="shared" si="6"/>
        <v>0</v>
      </c>
      <c r="AH24" s="589">
        <f t="shared" si="6"/>
        <v>0</v>
      </c>
      <c r="AI24" s="589">
        <f t="shared" si="6"/>
        <v>0</v>
      </c>
      <c r="AJ24" s="589">
        <f t="shared" si="6"/>
        <v>0</v>
      </c>
      <c r="AK24" s="589">
        <f t="shared" si="6"/>
        <v>0</v>
      </c>
      <c r="AL24" s="589">
        <f t="shared" si="6"/>
        <v>0</v>
      </c>
      <c r="AM24" s="589">
        <f t="shared" si="6"/>
        <v>0</v>
      </c>
      <c r="AN24" s="589">
        <f t="shared" si="6"/>
        <v>0</v>
      </c>
      <c r="AO24" s="589">
        <f t="shared" si="6"/>
        <v>0</v>
      </c>
      <c r="AP24" s="589">
        <f t="shared" si="6"/>
        <v>0</v>
      </c>
      <c r="AQ24" s="591">
        <f t="shared" si="6"/>
        <v>0</v>
      </c>
    </row>
    <row r="25" spans="1:43" s="74" customFormat="1" ht="15" customHeight="1">
      <c r="A25" s="597">
        <f t="shared" si="5"/>
        <v>2028</v>
      </c>
      <c r="B25" s="598" t="s">
        <v>98</v>
      </c>
      <c r="C25" s="584"/>
      <c r="D25" s="588">
        <f t="shared" ref="D25:AQ25" si="7">IF(D39&gt;0,$C$25,0)</f>
        <v>0</v>
      </c>
      <c r="E25" s="589">
        <f t="shared" si="7"/>
        <v>0</v>
      </c>
      <c r="F25" s="589">
        <f t="shared" si="7"/>
        <v>0</v>
      </c>
      <c r="G25" s="590">
        <f t="shared" si="7"/>
        <v>0</v>
      </c>
      <c r="H25" s="589">
        <f t="shared" si="7"/>
        <v>0</v>
      </c>
      <c r="I25" s="589">
        <f t="shared" si="7"/>
        <v>0</v>
      </c>
      <c r="J25" s="589">
        <f t="shared" si="7"/>
        <v>0</v>
      </c>
      <c r="K25" s="589">
        <f t="shared" si="7"/>
        <v>0</v>
      </c>
      <c r="L25" s="589">
        <f t="shared" si="7"/>
        <v>0</v>
      </c>
      <c r="M25" s="589">
        <f t="shared" si="7"/>
        <v>0</v>
      </c>
      <c r="N25" s="589">
        <f t="shared" si="7"/>
        <v>0</v>
      </c>
      <c r="O25" s="589">
        <f t="shared" si="7"/>
        <v>0</v>
      </c>
      <c r="P25" s="589">
        <f t="shared" si="7"/>
        <v>0</v>
      </c>
      <c r="Q25" s="589">
        <f t="shared" si="7"/>
        <v>0</v>
      </c>
      <c r="R25" s="589">
        <f t="shared" si="7"/>
        <v>0</v>
      </c>
      <c r="S25" s="589">
        <f t="shared" si="7"/>
        <v>0</v>
      </c>
      <c r="T25" s="589">
        <f t="shared" si="7"/>
        <v>0</v>
      </c>
      <c r="U25" s="589">
        <f t="shared" si="7"/>
        <v>0</v>
      </c>
      <c r="V25" s="589">
        <f t="shared" si="7"/>
        <v>0</v>
      </c>
      <c r="W25" s="589">
        <f t="shared" si="7"/>
        <v>0</v>
      </c>
      <c r="X25" s="589">
        <f t="shared" si="7"/>
        <v>0</v>
      </c>
      <c r="Y25" s="589">
        <f t="shared" si="7"/>
        <v>0</v>
      </c>
      <c r="Z25" s="589">
        <f t="shared" si="7"/>
        <v>0</v>
      </c>
      <c r="AA25" s="589">
        <f t="shared" si="7"/>
        <v>0</v>
      </c>
      <c r="AB25" s="589">
        <f t="shared" si="7"/>
        <v>0</v>
      </c>
      <c r="AC25" s="589">
        <f t="shared" si="7"/>
        <v>0</v>
      </c>
      <c r="AD25" s="589">
        <f t="shared" si="7"/>
        <v>0</v>
      </c>
      <c r="AE25" s="589">
        <f t="shared" si="7"/>
        <v>0</v>
      </c>
      <c r="AF25" s="589">
        <f t="shared" si="7"/>
        <v>0</v>
      </c>
      <c r="AG25" s="589">
        <f t="shared" si="7"/>
        <v>0</v>
      </c>
      <c r="AH25" s="589">
        <f t="shared" si="7"/>
        <v>0</v>
      </c>
      <c r="AI25" s="589">
        <f t="shared" si="7"/>
        <v>0</v>
      </c>
      <c r="AJ25" s="589">
        <f t="shared" si="7"/>
        <v>0</v>
      </c>
      <c r="AK25" s="589">
        <f t="shared" si="7"/>
        <v>0</v>
      </c>
      <c r="AL25" s="589">
        <f t="shared" si="7"/>
        <v>0</v>
      </c>
      <c r="AM25" s="589">
        <f t="shared" si="7"/>
        <v>0</v>
      </c>
      <c r="AN25" s="589">
        <f t="shared" si="7"/>
        <v>0</v>
      </c>
      <c r="AO25" s="589">
        <f t="shared" si="7"/>
        <v>0</v>
      </c>
      <c r="AP25" s="589">
        <f t="shared" si="7"/>
        <v>0</v>
      </c>
      <c r="AQ25" s="591">
        <f t="shared" si="7"/>
        <v>0</v>
      </c>
    </row>
    <row r="26" spans="1:43" s="74" customFormat="1" ht="15" customHeight="1">
      <c r="A26" s="597">
        <f t="shared" si="5"/>
        <v>2029</v>
      </c>
      <c r="B26" s="598" t="s">
        <v>98</v>
      </c>
      <c r="C26" s="584"/>
      <c r="D26" s="588">
        <f t="shared" ref="D26:AQ26" si="8">IF(D39&gt;0,$C$26,0)</f>
        <v>0</v>
      </c>
      <c r="E26" s="589">
        <f t="shared" si="8"/>
        <v>0</v>
      </c>
      <c r="F26" s="589">
        <f t="shared" si="8"/>
        <v>0</v>
      </c>
      <c r="G26" s="592">
        <f t="shared" si="8"/>
        <v>0</v>
      </c>
      <c r="H26" s="589">
        <f t="shared" si="8"/>
        <v>0</v>
      </c>
      <c r="I26" s="589">
        <f t="shared" si="8"/>
        <v>0</v>
      </c>
      <c r="J26" s="589">
        <f t="shared" si="8"/>
        <v>0</v>
      </c>
      <c r="K26" s="589">
        <f t="shared" si="8"/>
        <v>0</v>
      </c>
      <c r="L26" s="589">
        <f t="shared" si="8"/>
        <v>0</v>
      </c>
      <c r="M26" s="589">
        <f t="shared" si="8"/>
        <v>0</v>
      </c>
      <c r="N26" s="589">
        <f t="shared" si="8"/>
        <v>0</v>
      </c>
      <c r="O26" s="589">
        <f t="shared" si="8"/>
        <v>0</v>
      </c>
      <c r="P26" s="589">
        <f t="shared" si="8"/>
        <v>0</v>
      </c>
      <c r="Q26" s="589">
        <f t="shared" si="8"/>
        <v>0</v>
      </c>
      <c r="R26" s="589">
        <f t="shared" si="8"/>
        <v>0</v>
      </c>
      <c r="S26" s="589">
        <f t="shared" si="8"/>
        <v>0</v>
      </c>
      <c r="T26" s="589">
        <f t="shared" si="8"/>
        <v>0</v>
      </c>
      <c r="U26" s="589">
        <f t="shared" si="8"/>
        <v>0</v>
      </c>
      <c r="V26" s="589">
        <f t="shared" si="8"/>
        <v>0</v>
      </c>
      <c r="W26" s="589">
        <f t="shared" si="8"/>
        <v>0</v>
      </c>
      <c r="X26" s="589">
        <f t="shared" si="8"/>
        <v>0</v>
      </c>
      <c r="Y26" s="589">
        <f t="shared" si="8"/>
        <v>0</v>
      </c>
      <c r="Z26" s="589">
        <f t="shared" si="8"/>
        <v>0</v>
      </c>
      <c r="AA26" s="589">
        <f t="shared" si="8"/>
        <v>0</v>
      </c>
      <c r="AB26" s="589">
        <f t="shared" si="8"/>
        <v>0</v>
      </c>
      <c r="AC26" s="589">
        <f t="shared" si="8"/>
        <v>0</v>
      </c>
      <c r="AD26" s="589">
        <f t="shared" si="8"/>
        <v>0</v>
      </c>
      <c r="AE26" s="589">
        <f t="shared" si="8"/>
        <v>0</v>
      </c>
      <c r="AF26" s="589">
        <f t="shared" si="8"/>
        <v>0</v>
      </c>
      <c r="AG26" s="589">
        <f t="shared" si="8"/>
        <v>0</v>
      </c>
      <c r="AH26" s="589">
        <f t="shared" si="8"/>
        <v>0</v>
      </c>
      <c r="AI26" s="589">
        <f t="shared" si="8"/>
        <v>0</v>
      </c>
      <c r="AJ26" s="589">
        <f t="shared" si="8"/>
        <v>0</v>
      </c>
      <c r="AK26" s="589">
        <f t="shared" si="8"/>
        <v>0</v>
      </c>
      <c r="AL26" s="589">
        <f t="shared" si="8"/>
        <v>0</v>
      </c>
      <c r="AM26" s="589">
        <f t="shared" si="8"/>
        <v>0</v>
      </c>
      <c r="AN26" s="589">
        <f t="shared" si="8"/>
        <v>0</v>
      </c>
      <c r="AO26" s="589">
        <f t="shared" si="8"/>
        <v>0</v>
      </c>
      <c r="AP26" s="589">
        <f t="shared" si="8"/>
        <v>0</v>
      </c>
      <c r="AQ26" s="591">
        <f t="shared" si="8"/>
        <v>0</v>
      </c>
    </row>
    <row r="27" spans="1:43" s="74" customFormat="1" ht="15" customHeight="1">
      <c r="A27" s="597">
        <f t="shared" si="5"/>
        <v>2030</v>
      </c>
      <c r="B27" s="598" t="s">
        <v>98</v>
      </c>
      <c r="C27" s="584"/>
      <c r="D27" s="588">
        <f t="shared" ref="D27:AQ27" si="9">IF(D39&gt;0,$C$27,0)</f>
        <v>0</v>
      </c>
      <c r="E27" s="589">
        <f t="shared" si="9"/>
        <v>0</v>
      </c>
      <c r="F27" s="589">
        <f t="shared" si="9"/>
        <v>0</v>
      </c>
      <c r="G27" s="590">
        <f t="shared" si="9"/>
        <v>0</v>
      </c>
      <c r="H27" s="589">
        <f t="shared" si="9"/>
        <v>0</v>
      </c>
      <c r="I27" s="589">
        <f t="shared" si="9"/>
        <v>0</v>
      </c>
      <c r="J27" s="589">
        <f t="shared" si="9"/>
        <v>0</v>
      </c>
      <c r="K27" s="589">
        <f t="shared" si="9"/>
        <v>0</v>
      </c>
      <c r="L27" s="589">
        <f t="shared" si="9"/>
        <v>0</v>
      </c>
      <c r="M27" s="589">
        <f t="shared" si="9"/>
        <v>0</v>
      </c>
      <c r="N27" s="589">
        <f t="shared" si="9"/>
        <v>0</v>
      </c>
      <c r="O27" s="589">
        <f t="shared" si="9"/>
        <v>0</v>
      </c>
      <c r="P27" s="589">
        <f t="shared" si="9"/>
        <v>0</v>
      </c>
      <c r="Q27" s="589">
        <f t="shared" si="9"/>
        <v>0</v>
      </c>
      <c r="R27" s="589">
        <f t="shared" si="9"/>
        <v>0</v>
      </c>
      <c r="S27" s="589">
        <f t="shared" si="9"/>
        <v>0</v>
      </c>
      <c r="T27" s="589">
        <f t="shared" si="9"/>
        <v>0</v>
      </c>
      <c r="U27" s="589">
        <f t="shared" si="9"/>
        <v>0</v>
      </c>
      <c r="V27" s="589">
        <f t="shared" si="9"/>
        <v>0</v>
      </c>
      <c r="W27" s="589">
        <f t="shared" si="9"/>
        <v>0</v>
      </c>
      <c r="X27" s="589">
        <f t="shared" si="9"/>
        <v>0</v>
      </c>
      <c r="Y27" s="589">
        <f t="shared" si="9"/>
        <v>0</v>
      </c>
      <c r="Z27" s="589">
        <f t="shared" si="9"/>
        <v>0</v>
      </c>
      <c r="AA27" s="589">
        <f t="shared" si="9"/>
        <v>0</v>
      </c>
      <c r="AB27" s="589">
        <f t="shared" si="9"/>
        <v>0</v>
      </c>
      <c r="AC27" s="589">
        <f t="shared" si="9"/>
        <v>0</v>
      </c>
      <c r="AD27" s="589">
        <f t="shared" si="9"/>
        <v>0</v>
      </c>
      <c r="AE27" s="589">
        <f t="shared" si="9"/>
        <v>0</v>
      </c>
      <c r="AF27" s="589">
        <f t="shared" si="9"/>
        <v>0</v>
      </c>
      <c r="AG27" s="589">
        <f t="shared" si="9"/>
        <v>0</v>
      </c>
      <c r="AH27" s="589">
        <f t="shared" si="9"/>
        <v>0</v>
      </c>
      <c r="AI27" s="589">
        <f t="shared" si="9"/>
        <v>0</v>
      </c>
      <c r="AJ27" s="589">
        <f t="shared" si="9"/>
        <v>0</v>
      </c>
      <c r="AK27" s="589">
        <f t="shared" si="9"/>
        <v>0</v>
      </c>
      <c r="AL27" s="589">
        <f t="shared" si="9"/>
        <v>0</v>
      </c>
      <c r="AM27" s="589">
        <f t="shared" si="9"/>
        <v>0</v>
      </c>
      <c r="AN27" s="589">
        <f t="shared" si="9"/>
        <v>0</v>
      </c>
      <c r="AO27" s="589">
        <f t="shared" si="9"/>
        <v>0</v>
      </c>
      <c r="AP27" s="589">
        <f t="shared" si="9"/>
        <v>0</v>
      </c>
      <c r="AQ27" s="591">
        <f t="shared" si="9"/>
        <v>0</v>
      </c>
    </row>
    <row r="28" spans="1:43" s="74" customFormat="1" ht="15" customHeight="1">
      <c r="A28" s="341">
        <f t="shared" si="5"/>
        <v>2031</v>
      </c>
      <c r="B28" s="599" t="s">
        <v>98</v>
      </c>
      <c r="C28" s="585"/>
      <c r="D28" s="593">
        <f t="shared" ref="D28:AQ28" si="10">IF(D39&gt;0,$C$28,0)</f>
        <v>0</v>
      </c>
      <c r="E28" s="594">
        <f t="shared" si="10"/>
        <v>0</v>
      </c>
      <c r="F28" s="594">
        <f t="shared" si="10"/>
        <v>0</v>
      </c>
      <c r="G28" s="595">
        <f t="shared" si="10"/>
        <v>0</v>
      </c>
      <c r="H28" s="594">
        <f t="shared" si="10"/>
        <v>0</v>
      </c>
      <c r="I28" s="594">
        <f t="shared" si="10"/>
        <v>0</v>
      </c>
      <c r="J28" s="594">
        <f t="shared" si="10"/>
        <v>0</v>
      </c>
      <c r="K28" s="594">
        <f t="shared" si="10"/>
        <v>0</v>
      </c>
      <c r="L28" s="594">
        <f t="shared" si="10"/>
        <v>0</v>
      </c>
      <c r="M28" s="594">
        <f t="shared" si="10"/>
        <v>0</v>
      </c>
      <c r="N28" s="594">
        <f t="shared" si="10"/>
        <v>0</v>
      </c>
      <c r="O28" s="594">
        <f t="shared" si="10"/>
        <v>0</v>
      </c>
      <c r="P28" s="594">
        <f t="shared" si="10"/>
        <v>0</v>
      </c>
      <c r="Q28" s="594">
        <f t="shared" si="10"/>
        <v>0</v>
      </c>
      <c r="R28" s="594">
        <f t="shared" si="10"/>
        <v>0</v>
      </c>
      <c r="S28" s="594">
        <f t="shared" si="10"/>
        <v>0</v>
      </c>
      <c r="T28" s="594">
        <f t="shared" si="10"/>
        <v>0</v>
      </c>
      <c r="U28" s="594">
        <f t="shared" si="10"/>
        <v>0</v>
      </c>
      <c r="V28" s="594">
        <f t="shared" si="10"/>
        <v>0</v>
      </c>
      <c r="W28" s="594">
        <f t="shared" si="10"/>
        <v>0</v>
      </c>
      <c r="X28" s="594">
        <f t="shared" si="10"/>
        <v>0</v>
      </c>
      <c r="Y28" s="594">
        <f t="shared" si="10"/>
        <v>0</v>
      </c>
      <c r="Z28" s="594">
        <f t="shared" si="10"/>
        <v>0</v>
      </c>
      <c r="AA28" s="594">
        <f t="shared" si="10"/>
        <v>0</v>
      </c>
      <c r="AB28" s="594">
        <f t="shared" si="10"/>
        <v>0</v>
      </c>
      <c r="AC28" s="594">
        <f t="shared" si="10"/>
        <v>0</v>
      </c>
      <c r="AD28" s="594">
        <f t="shared" si="10"/>
        <v>0</v>
      </c>
      <c r="AE28" s="594">
        <f t="shared" si="10"/>
        <v>0</v>
      </c>
      <c r="AF28" s="594">
        <f t="shared" si="10"/>
        <v>0</v>
      </c>
      <c r="AG28" s="594">
        <f t="shared" si="10"/>
        <v>0</v>
      </c>
      <c r="AH28" s="594">
        <f t="shared" si="10"/>
        <v>0</v>
      </c>
      <c r="AI28" s="594">
        <f t="shared" si="10"/>
        <v>0</v>
      </c>
      <c r="AJ28" s="594">
        <f t="shared" si="10"/>
        <v>0</v>
      </c>
      <c r="AK28" s="594">
        <f t="shared" si="10"/>
        <v>0</v>
      </c>
      <c r="AL28" s="594">
        <f t="shared" si="10"/>
        <v>0</v>
      </c>
      <c r="AM28" s="594">
        <f t="shared" si="10"/>
        <v>0</v>
      </c>
      <c r="AN28" s="594">
        <f t="shared" si="10"/>
        <v>0</v>
      </c>
      <c r="AO28" s="594">
        <f t="shared" si="10"/>
        <v>0</v>
      </c>
      <c r="AP28" s="594">
        <f t="shared" si="10"/>
        <v>0</v>
      </c>
      <c r="AQ28" s="596">
        <f t="shared" si="10"/>
        <v>0</v>
      </c>
    </row>
    <row r="29" spans="1:43" s="74" customFormat="1" ht="10.5" customHeight="1">
      <c r="A29" s="341"/>
      <c r="B29" s="342"/>
      <c r="C29" s="343"/>
      <c r="D29" s="344"/>
      <c r="E29" s="344"/>
      <c r="F29" s="344"/>
      <c r="G29" s="344"/>
      <c r="H29" s="344"/>
      <c r="I29" s="344"/>
      <c r="J29" s="344"/>
      <c r="K29" s="344"/>
      <c r="L29" s="344"/>
      <c r="M29" s="344"/>
      <c r="N29" s="344"/>
      <c r="O29" s="344"/>
      <c r="P29" s="344"/>
      <c r="Q29" s="344"/>
      <c r="R29" s="344"/>
      <c r="S29" s="344"/>
      <c r="T29" s="344"/>
      <c r="U29" s="344"/>
      <c r="V29" s="344"/>
      <c r="W29" s="344"/>
      <c r="X29" s="344"/>
      <c r="Y29" s="344"/>
      <c r="Z29" s="344"/>
      <c r="AA29" s="344"/>
      <c r="AB29" s="344"/>
      <c r="AC29" s="344"/>
      <c r="AD29" s="344"/>
      <c r="AE29" s="344"/>
      <c r="AF29" s="344"/>
      <c r="AG29" s="344"/>
      <c r="AH29" s="344"/>
      <c r="AI29" s="344"/>
      <c r="AJ29" s="344"/>
      <c r="AK29" s="344"/>
      <c r="AL29" s="344"/>
      <c r="AM29" s="344"/>
      <c r="AN29" s="344"/>
      <c r="AO29" s="344"/>
      <c r="AP29" s="344"/>
      <c r="AQ29" s="345"/>
    </row>
    <row r="30" spans="1:43" ht="22.5">
      <c r="A30" s="377" t="s">
        <v>13</v>
      </c>
      <c r="B30" s="378"/>
      <c r="C30" s="378"/>
      <c r="D30" s="396"/>
      <c r="E30" s="378"/>
      <c r="F30" s="378"/>
      <c r="G30" s="378"/>
      <c r="H30" s="378"/>
      <c r="I30" s="378"/>
      <c r="J30" s="378"/>
      <c r="K30" s="378"/>
      <c r="L30" s="378"/>
      <c r="M30" s="378"/>
      <c r="N30" s="378"/>
      <c r="O30" s="378"/>
      <c r="P30" s="378"/>
      <c r="Q30" s="378"/>
      <c r="R30" s="378"/>
      <c r="S30" s="378"/>
      <c r="T30" s="378"/>
      <c r="U30" s="378"/>
      <c r="V30" s="378"/>
      <c r="W30" s="378"/>
      <c r="X30" s="378"/>
      <c r="Y30" s="378"/>
      <c r="Z30" s="378"/>
      <c r="AA30" s="378"/>
      <c r="AB30" s="378"/>
      <c r="AC30" s="378"/>
      <c r="AD30" s="378"/>
      <c r="AE30" s="378"/>
      <c r="AF30" s="378"/>
      <c r="AG30" s="378"/>
      <c r="AH30" s="378"/>
      <c r="AI30" s="378"/>
      <c r="AJ30" s="378"/>
      <c r="AK30" s="378"/>
      <c r="AL30" s="378"/>
      <c r="AM30" s="378"/>
      <c r="AN30" s="378"/>
      <c r="AO30" s="378"/>
      <c r="AP30" s="378"/>
      <c r="AQ30" s="379"/>
    </row>
    <row r="31" spans="1:43" s="74" customFormat="1" ht="16.5" customHeight="1">
      <c r="A31" s="606" t="s">
        <v>298</v>
      </c>
      <c r="B31" s="607" t="s">
        <v>299</v>
      </c>
      <c r="C31" s="602"/>
      <c r="D31" s="68">
        <f>D39</f>
        <v>0</v>
      </c>
      <c r="E31" s="68">
        <f t="shared" ref="E31:AQ31" si="11">E39</f>
        <v>0</v>
      </c>
      <c r="F31" s="68">
        <f t="shared" si="11"/>
        <v>0</v>
      </c>
      <c r="G31" s="68">
        <f t="shared" si="11"/>
        <v>0</v>
      </c>
      <c r="H31" s="68">
        <f t="shared" si="11"/>
        <v>0</v>
      </c>
      <c r="I31" s="68">
        <f t="shared" si="11"/>
        <v>0</v>
      </c>
      <c r="J31" s="68">
        <f t="shared" si="11"/>
        <v>0</v>
      </c>
      <c r="K31" s="68">
        <f t="shared" si="11"/>
        <v>0</v>
      </c>
      <c r="L31" s="68">
        <f t="shared" si="11"/>
        <v>0</v>
      </c>
      <c r="M31" s="68">
        <f t="shared" si="11"/>
        <v>0</v>
      </c>
      <c r="N31" s="68">
        <f t="shared" si="11"/>
        <v>0</v>
      </c>
      <c r="O31" s="68">
        <f t="shared" si="11"/>
        <v>0</v>
      </c>
      <c r="P31" s="68">
        <f t="shared" si="11"/>
        <v>0</v>
      </c>
      <c r="Q31" s="68">
        <f t="shared" si="11"/>
        <v>0</v>
      </c>
      <c r="R31" s="68">
        <f t="shared" si="11"/>
        <v>0</v>
      </c>
      <c r="S31" s="68">
        <f t="shared" si="11"/>
        <v>0</v>
      </c>
      <c r="T31" s="68">
        <f t="shared" si="11"/>
        <v>0</v>
      </c>
      <c r="U31" s="68">
        <f t="shared" si="11"/>
        <v>0</v>
      </c>
      <c r="V31" s="68">
        <f t="shared" si="11"/>
        <v>0</v>
      </c>
      <c r="W31" s="68">
        <f t="shared" si="11"/>
        <v>0</v>
      </c>
      <c r="X31" s="616">
        <f t="shared" si="11"/>
        <v>0</v>
      </c>
      <c r="Y31" s="68">
        <f t="shared" si="11"/>
        <v>0</v>
      </c>
      <c r="Z31" s="68">
        <f t="shared" si="11"/>
        <v>0</v>
      </c>
      <c r="AA31" s="68">
        <f t="shared" si="11"/>
        <v>0</v>
      </c>
      <c r="AB31" s="68">
        <f t="shared" si="11"/>
        <v>0</v>
      </c>
      <c r="AC31" s="68">
        <f t="shared" si="11"/>
        <v>0</v>
      </c>
      <c r="AD31" s="68">
        <f t="shared" si="11"/>
        <v>0</v>
      </c>
      <c r="AE31" s="68">
        <f t="shared" si="11"/>
        <v>0</v>
      </c>
      <c r="AF31" s="68">
        <f t="shared" si="11"/>
        <v>0</v>
      </c>
      <c r="AG31" s="68">
        <f t="shared" si="11"/>
        <v>0</v>
      </c>
      <c r="AH31" s="68">
        <f t="shared" si="11"/>
        <v>0</v>
      </c>
      <c r="AI31" s="68">
        <f t="shared" si="11"/>
        <v>0</v>
      </c>
      <c r="AJ31" s="68">
        <f t="shared" si="11"/>
        <v>0</v>
      </c>
      <c r="AK31" s="68">
        <f t="shared" si="11"/>
        <v>0</v>
      </c>
      <c r="AL31" s="68">
        <f t="shared" si="11"/>
        <v>0</v>
      </c>
      <c r="AM31" s="68">
        <f t="shared" si="11"/>
        <v>0</v>
      </c>
      <c r="AN31" s="68">
        <f t="shared" si="11"/>
        <v>0</v>
      </c>
      <c r="AO31" s="68">
        <f t="shared" si="11"/>
        <v>0</v>
      </c>
      <c r="AP31" s="68">
        <f t="shared" si="11"/>
        <v>0</v>
      </c>
      <c r="AQ31" s="69">
        <f t="shared" si="11"/>
        <v>0</v>
      </c>
    </row>
    <row r="32" spans="1:43" s="74" customFormat="1" ht="16.5" customHeight="1">
      <c r="A32" s="606" t="s">
        <v>300</v>
      </c>
      <c r="B32" s="607" t="s">
        <v>299</v>
      </c>
      <c r="C32" s="602"/>
      <c r="D32" s="624"/>
      <c r="E32" s="624"/>
      <c r="F32" s="624"/>
      <c r="G32" s="624"/>
      <c r="H32" s="624"/>
      <c r="I32" s="624"/>
      <c r="J32" s="624"/>
      <c r="K32" s="624"/>
      <c r="L32" s="624"/>
      <c r="M32" s="624"/>
      <c r="N32" s="624"/>
      <c r="O32" s="624"/>
      <c r="P32" s="624"/>
      <c r="Q32" s="624"/>
      <c r="R32" s="624"/>
      <c r="S32" s="624"/>
      <c r="T32" s="624"/>
      <c r="U32" s="624"/>
      <c r="V32" s="624"/>
      <c r="W32" s="624"/>
      <c r="X32" s="625"/>
      <c r="Y32" s="624"/>
      <c r="Z32" s="624"/>
      <c r="AA32" s="624"/>
      <c r="AB32" s="624"/>
      <c r="AC32" s="624"/>
      <c r="AD32" s="624"/>
      <c r="AE32" s="624"/>
      <c r="AF32" s="624"/>
      <c r="AG32" s="624"/>
      <c r="AH32" s="624"/>
      <c r="AI32" s="624"/>
      <c r="AJ32" s="624"/>
      <c r="AK32" s="624"/>
      <c r="AL32" s="624"/>
      <c r="AM32" s="624"/>
      <c r="AN32" s="624"/>
      <c r="AO32" s="624"/>
      <c r="AP32" s="624"/>
      <c r="AQ32" s="626"/>
    </row>
    <row r="33" spans="1:44" s="74" customFormat="1" ht="16.5" customHeight="1">
      <c r="A33" s="606" t="s">
        <v>301</v>
      </c>
      <c r="B33" s="607" t="s">
        <v>299</v>
      </c>
      <c r="C33" s="602"/>
      <c r="D33" s="624"/>
      <c r="E33" s="624"/>
      <c r="F33" s="624"/>
      <c r="G33" s="624"/>
      <c r="H33" s="624"/>
      <c r="I33" s="624"/>
      <c r="J33" s="624"/>
      <c r="K33" s="624"/>
      <c r="L33" s="624"/>
      <c r="M33" s="624"/>
      <c r="N33" s="624"/>
      <c r="O33" s="624"/>
      <c r="P33" s="624"/>
      <c r="Q33" s="624"/>
      <c r="R33" s="624"/>
      <c r="S33" s="624"/>
      <c r="T33" s="624"/>
      <c r="U33" s="624"/>
      <c r="V33" s="624"/>
      <c r="W33" s="624"/>
      <c r="X33" s="625"/>
      <c r="Y33" s="624"/>
      <c r="Z33" s="624"/>
      <c r="AA33" s="624"/>
      <c r="AB33" s="624"/>
      <c r="AC33" s="624"/>
      <c r="AD33" s="624"/>
      <c r="AE33" s="624"/>
      <c r="AF33" s="624"/>
      <c r="AG33" s="624"/>
      <c r="AH33" s="624"/>
      <c r="AI33" s="624"/>
      <c r="AJ33" s="624"/>
      <c r="AK33" s="624"/>
      <c r="AL33" s="624"/>
      <c r="AM33" s="624"/>
      <c r="AN33" s="624"/>
      <c r="AO33" s="624"/>
      <c r="AP33" s="624"/>
      <c r="AQ33" s="626"/>
    </row>
    <row r="34" spans="1:44" s="74" customFormat="1" ht="16.5" customHeight="1">
      <c r="A34" s="608" t="s">
        <v>302</v>
      </c>
      <c r="B34" s="609" t="s">
        <v>299</v>
      </c>
      <c r="C34" s="610"/>
      <c r="D34" s="627"/>
      <c r="E34" s="627"/>
      <c r="F34" s="627"/>
      <c r="G34" s="627"/>
      <c r="H34" s="627"/>
      <c r="I34" s="627"/>
      <c r="J34" s="627"/>
      <c r="K34" s="627"/>
      <c r="L34" s="627"/>
      <c r="M34" s="627"/>
      <c r="N34" s="627"/>
      <c r="O34" s="627"/>
      <c r="P34" s="627"/>
      <c r="Q34" s="627"/>
      <c r="R34" s="627"/>
      <c r="S34" s="627"/>
      <c r="T34" s="627"/>
      <c r="U34" s="627"/>
      <c r="V34" s="627"/>
      <c r="W34" s="627"/>
      <c r="X34" s="628"/>
      <c r="Y34" s="627"/>
      <c r="Z34" s="627"/>
      <c r="AA34" s="627"/>
      <c r="AB34" s="627"/>
      <c r="AC34" s="627"/>
      <c r="AD34" s="627"/>
      <c r="AE34" s="627"/>
      <c r="AF34" s="627"/>
      <c r="AG34" s="627"/>
      <c r="AH34" s="627"/>
      <c r="AI34" s="627"/>
      <c r="AJ34" s="627"/>
      <c r="AK34" s="627"/>
      <c r="AL34" s="627"/>
      <c r="AM34" s="627"/>
      <c r="AN34" s="627"/>
      <c r="AO34" s="627"/>
      <c r="AP34" s="627"/>
      <c r="AQ34" s="629"/>
    </row>
    <row r="35" spans="1:44" s="74" customFormat="1" ht="10.5" customHeight="1">
      <c r="A35" s="341"/>
      <c r="B35" s="342"/>
      <c r="C35" s="343"/>
      <c r="D35" s="344"/>
      <c r="E35" s="344"/>
      <c r="F35" s="344"/>
      <c r="G35" s="344"/>
      <c r="H35" s="344"/>
      <c r="I35" s="344"/>
      <c r="J35" s="344"/>
      <c r="K35" s="344"/>
      <c r="L35" s="344"/>
      <c r="M35" s="344"/>
      <c r="N35" s="344"/>
      <c r="O35" s="344"/>
      <c r="P35" s="344"/>
      <c r="Q35" s="344"/>
      <c r="R35" s="344"/>
      <c r="S35" s="344"/>
      <c r="T35" s="344"/>
      <c r="U35" s="344"/>
      <c r="V35" s="344"/>
      <c r="W35" s="344"/>
      <c r="X35" s="344"/>
      <c r="Y35" s="344"/>
      <c r="Z35" s="344"/>
      <c r="AA35" s="344"/>
      <c r="AB35" s="344"/>
      <c r="AC35" s="344"/>
      <c r="AD35" s="344"/>
      <c r="AE35" s="344"/>
      <c r="AF35" s="344"/>
      <c r="AG35" s="344"/>
      <c r="AH35" s="344"/>
      <c r="AI35" s="344"/>
      <c r="AJ35" s="344"/>
      <c r="AK35" s="344"/>
      <c r="AL35" s="344"/>
      <c r="AM35" s="344"/>
      <c r="AN35" s="344"/>
      <c r="AO35" s="344"/>
      <c r="AP35" s="344"/>
      <c r="AQ35" s="345"/>
    </row>
    <row r="36" spans="1:44" ht="22.5">
      <c r="A36" s="377" t="s">
        <v>303</v>
      </c>
      <c r="B36" s="378"/>
      <c r="C36" s="378"/>
      <c r="D36" s="378"/>
      <c r="E36" s="378"/>
      <c r="F36" s="378"/>
      <c r="G36" s="378"/>
      <c r="H36" s="378"/>
      <c r="I36" s="378"/>
      <c r="J36" s="378"/>
      <c r="K36" s="378"/>
      <c r="L36" s="378"/>
      <c r="M36" s="378"/>
      <c r="N36" s="378"/>
      <c r="O36" s="378"/>
      <c r="P36" s="378"/>
      <c r="Q36" s="378"/>
      <c r="R36" s="378"/>
      <c r="S36" s="378"/>
      <c r="T36" s="378"/>
      <c r="U36" s="378"/>
      <c r="V36" s="378"/>
      <c r="W36" s="378"/>
      <c r="X36" s="378"/>
      <c r="Y36" s="378"/>
      <c r="Z36" s="378"/>
      <c r="AA36" s="378"/>
      <c r="AB36" s="378"/>
      <c r="AC36" s="378"/>
      <c r="AD36" s="378"/>
      <c r="AE36" s="378"/>
      <c r="AF36" s="378"/>
      <c r="AG36" s="378"/>
      <c r="AH36" s="378"/>
      <c r="AI36" s="378"/>
      <c r="AJ36" s="378"/>
      <c r="AK36" s="378"/>
      <c r="AL36" s="378"/>
      <c r="AM36" s="378"/>
      <c r="AN36" s="378"/>
      <c r="AO36" s="378"/>
      <c r="AP36" s="378"/>
      <c r="AQ36" s="379"/>
    </row>
    <row r="37" spans="1:44" ht="16.5" customHeight="1">
      <c r="A37" s="1068" t="s">
        <v>304</v>
      </c>
      <c r="B37" s="600"/>
      <c r="C37" s="600"/>
      <c r="D37" s="620">
        <v>2025</v>
      </c>
      <c r="E37" s="612">
        <f t="shared" ref="E37:H38" si="12">D37</f>
        <v>2025</v>
      </c>
      <c r="F37" s="612">
        <f t="shared" si="12"/>
        <v>2025</v>
      </c>
      <c r="G37" s="612">
        <f t="shared" si="12"/>
        <v>2025</v>
      </c>
      <c r="H37" s="612">
        <f t="shared" si="12"/>
        <v>2025</v>
      </c>
      <c r="I37" s="612">
        <f>H37</f>
        <v>2025</v>
      </c>
      <c r="J37" s="612">
        <f t="shared" ref="J37:K38" si="13">I37</f>
        <v>2025</v>
      </c>
      <c r="K37" s="612">
        <f t="shared" si="13"/>
        <v>2025</v>
      </c>
      <c r="L37" s="612">
        <f>K37</f>
        <v>2025</v>
      </c>
      <c r="M37" s="612">
        <f t="shared" ref="M37:N38" si="14">L37</f>
        <v>2025</v>
      </c>
      <c r="N37" s="612">
        <f t="shared" si="14"/>
        <v>2025</v>
      </c>
      <c r="O37" s="612">
        <f>N37</f>
        <v>2025</v>
      </c>
      <c r="P37" s="612">
        <f t="shared" ref="P37:AE38" si="15">O37</f>
        <v>2025</v>
      </c>
      <c r="Q37" s="612">
        <f t="shared" si="15"/>
        <v>2025</v>
      </c>
      <c r="R37" s="612">
        <f t="shared" si="15"/>
        <v>2025</v>
      </c>
      <c r="S37" s="612">
        <f t="shared" si="15"/>
        <v>2025</v>
      </c>
      <c r="T37" s="612">
        <f t="shared" si="15"/>
        <v>2025</v>
      </c>
      <c r="U37" s="612">
        <f t="shared" si="15"/>
        <v>2025</v>
      </c>
      <c r="V37" s="612">
        <f t="shared" si="15"/>
        <v>2025</v>
      </c>
      <c r="W37" s="612">
        <f t="shared" si="15"/>
        <v>2025</v>
      </c>
      <c r="X37" s="882">
        <f t="shared" si="15"/>
        <v>2025</v>
      </c>
      <c r="Y37" s="612">
        <f t="shared" si="15"/>
        <v>2025</v>
      </c>
      <c r="Z37" s="612">
        <f t="shared" si="15"/>
        <v>2025</v>
      </c>
      <c r="AA37" s="612">
        <f t="shared" si="15"/>
        <v>2025</v>
      </c>
      <c r="AB37" s="612">
        <f t="shared" si="15"/>
        <v>2025</v>
      </c>
      <c r="AC37" s="612">
        <f t="shared" si="15"/>
        <v>2025</v>
      </c>
      <c r="AD37" s="612">
        <f t="shared" si="15"/>
        <v>2025</v>
      </c>
      <c r="AE37" s="612">
        <f t="shared" si="15"/>
        <v>2025</v>
      </c>
      <c r="AF37" s="612">
        <f t="shared" ref="AC37:AQ38" si="16">AE37</f>
        <v>2025</v>
      </c>
      <c r="AG37" s="612">
        <f t="shared" si="16"/>
        <v>2025</v>
      </c>
      <c r="AH37" s="612">
        <f t="shared" si="16"/>
        <v>2025</v>
      </c>
      <c r="AI37" s="612">
        <f t="shared" si="16"/>
        <v>2025</v>
      </c>
      <c r="AJ37" s="612">
        <f t="shared" si="16"/>
        <v>2025</v>
      </c>
      <c r="AK37" s="612">
        <f t="shared" si="16"/>
        <v>2025</v>
      </c>
      <c r="AL37" s="612">
        <f t="shared" si="16"/>
        <v>2025</v>
      </c>
      <c r="AM37" s="612">
        <f t="shared" si="16"/>
        <v>2025</v>
      </c>
      <c r="AN37" s="612">
        <f t="shared" si="16"/>
        <v>2025</v>
      </c>
      <c r="AO37" s="612">
        <f t="shared" si="16"/>
        <v>2025</v>
      </c>
      <c r="AP37" s="612">
        <f t="shared" si="16"/>
        <v>2025</v>
      </c>
      <c r="AQ37" s="613">
        <f t="shared" si="16"/>
        <v>2025</v>
      </c>
    </row>
    <row r="38" spans="1:44" ht="16.5" customHeight="1">
      <c r="A38" s="601" t="s">
        <v>305</v>
      </c>
      <c r="B38" s="602"/>
      <c r="C38" s="602"/>
      <c r="D38" s="611" t="s">
        <v>306</v>
      </c>
      <c r="E38" s="611" t="str">
        <f t="shared" si="12"/>
        <v>EUR</v>
      </c>
      <c r="F38" s="611" t="str">
        <f t="shared" si="12"/>
        <v>EUR</v>
      </c>
      <c r="G38" s="611" t="str">
        <f t="shared" si="12"/>
        <v>EUR</v>
      </c>
      <c r="H38" s="611" t="str">
        <f t="shared" si="12"/>
        <v>EUR</v>
      </c>
      <c r="I38" s="611" t="str">
        <f>H38</f>
        <v>EUR</v>
      </c>
      <c r="J38" s="611" t="str">
        <f t="shared" si="13"/>
        <v>EUR</v>
      </c>
      <c r="K38" s="611" t="str">
        <f t="shared" si="13"/>
        <v>EUR</v>
      </c>
      <c r="L38" s="611" t="str">
        <f>K38</f>
        <v>EUR</v>
      </c>
      <c r="M38" s="611" t="str">
        <f t="shared" si="14"/>
        <v>EUR</v>
      </c>
      <c r="N38" s="611" t="str">
        <f t="shared" si="14"/>
        <v>EUR</v>
      </c>
      <c r="O38" s="611" t="str">
        <f>N38</f>
        <v>EUR</v>
      </c>
      <c r="P38" s="611" t="str">
        <f t="shared" si="15"/>
        <v>EUR</v>
      </c>
      <c r="Q38" s="611" t="str">
        <f t="shared" si="15"/>
        <v>EUR</v>
      </c>
      <c r="R38" s="611" t="str">
        <f t="shared" si="15"/>
        <v>EUR</v>
      </c>
      <c r="S38" s="611" t="str">
        <f t="shared" si="15"/>
        <v>EUR</v>
      </c>
      <c r="T38" s="611" t="str">
        <f t="shared" si="15"/>
        <v>EUR</v>
      </c>
      <c r="U38" s="611" t="str">
        <f t="shared" si="15"/>
        <v>EUR</v>
      </c>
      <c r="V38" s="611" t="str">
        <f t="shared" si="15"/>
        <v>EUR</v>
      </c>
      <c r="W38" s="611" t="str">
        <f t="shared" si="15"/>
        <v>EUR</v>
      </c>
      <c r="X38" s="614" t="str">
        <f t="shared" si="15"/>
        <v>EUR</v>
      </c>
      <c r="Y38" s="611" t="str">
        <f t="shared" si="15"/>
        <v>EUR</v>
      </c>
      <c r="Z38" s="611" t="str">
        <f t="shared" si="15"/>
        <v>EUR</v>
      </c>
      <c r="AA38" s="611" t="str">
        <f t="shared" si="15"/>
        <v>EUR</v>
      </c>
      <c r="AB38" s="611" t="str">
        <f t="shared" si="15"/>
        <v>EUR</v>
      </c>
      <c r="AC38" s="611" t="str">
        <f t="shared" si="16"/>
        <v>EUR</v>
      </c>
      <c r="AD38" s="611" t="str">
        <f t="shared" si="16"/>
        <v>EUR</v>
      </c>
      <c r="AE38" s="611" t="str">
        <f t="shared" si="16"/>
        <v>EUR</v>
      </c>
      <c r="AF38" s="611" t="str">
        <f t="shared" si="16"/>
        <v>EUR</v>
      </c>
      <c r="AG38" s="611" t="str">
        <f t="shared" si="16"/>
        <v>EUR</v>
      </c>
      <c r="AH38" s="611" t="str">
        <f t="shared" si="16"/>
        <v>EUR</v>
      </c>
      <c r="AI38" s="611" t="str">
        <f t="shared" si="16"/>
        <v>EUR</v>
      </c>
      <c r="AJ38" s="611" t="str">
        <f t="shared" si="16"/>
        <v>EUR</v>
      </c>
      <c r="AK38" s="611" t="str">
        <f t="shared" si="16"/>
        <v>EUR</v>
      </c>
      <c r="AL38" s="611" t="str">
        <f t="shared" si="16"/>
        <v>EUR</v>
      </c>
      <c r="AM38" s="611" t="str">
        <f t="shared" si="16"/>
        <v>EUR</v>
      </c>
      <c r="AN38" s="611" t="str">
        <f t="shared" si="16"/>
        <v>EUR</v>
      </c>
      <c r="AO38" s="611" t="str">
        <f t="shared" si="16"/>
        <v>EUR</v>
      </c>
      <c r="AP38" s="611" t="str">
        <f t="shared" si="16"/>
        <v>EUR</v>
      </c>
      <c r="AQ38" s="615" t="str">
        <f t="shared" si="16"/>
        <v>EUR</v>
      </c>
    </row>
    <row r="39" spans="1:44" s="83" customFormat="1" ht="16.5" customHeight="1">
      <c r="A39" s="603" t="s">
        <v>13</v>
      </c>
      <c r="B39" s="604" t="str">
        <f>IF(D38="PLN","PLN/100","€/100")</f>
        <v>€/100</v>
      </c>
      <c r="C39" s="605"/>
      <c r="D39" s="621"/>
      <c r="E39" s="621"/>
      <c r="F39" s="621"/>
      <c r="G39" s="621"/>
      <c r="H39" s="621"/>
      <c r="I39" s="621"/>
      <c r="J39" s="621"/>
      <c r="K39" s="621"/>
      <c r="L39" s="621"/>
      <c r="M39" s="621"/>
      <c r="N39" s="621"/>
      <c r="O39" s="621"/>
      <c r="P39" s="621"/>
      <c r="Q39" s="621"/>
      <c r="R39" s="621"/>
      <c r="S39" s="621"/>
      <c r="T39" s="621"/>
      <c r="U39" s="621"/>
      <c r="V39" s="621"/>
      <c r="W39" s="621"/>
      <c r="X39" s="622"/>
      <c r="Y39" s="621"/>
      <c r="Z39" s="621"/>
      <c r="AA39" s="621"/>
      <c r="AB39" s="621"/>
      <c r="AC39" s="621"/>
      <c r="AD39" s="621"/>
      <c r="AE39" s="621"/>
      <c r="AF39" s="621"/>
      <c r="AG39" s="621"/>
      <c r="AH39" s="621"/>
      <c r="AI39" s="621"/>
      <c r="AJ39" s="621"/>
      <c r="AK39" s="621"/>
      <c r="AL39" s="621"/>
      <c r="AM39" s="621"/>
      <c r="AN39" s="621"/>
      <c r="AO39" s="621"/>
      <c r="AP39" s="621"/>
      <c r="AQ39" s="623"/>
    </row>
    <row r="40" spans="1:44" s="74" customFormat="1" ht="16.5" customHeight="1">
      <c r="A40" s="606" t="s">
        <v>307</v>
      </c>
      <c r="B40" s="607" t="str">
        <f>IF(D37="PLN","PLN/100","€/100")</f>
        <v>€/100</v>
      </c>
      <c r="C40" s="602"/>
      <c r="D40" s="624"/>
      <c r="E40" s="624"/>
      <c r="F40" s="624"/>
      <c r="G40" s="624"/>
      <c r="H40" s="624"/>
      <c r="I40" s="624"/>
      <c r="J40" s="624"/>
      <c r="K40" s="624"/>
      <c r="L40" s="624"/>
      <c r="M40" s="624"/>
      <c r="N40" s="624"/>
      <c r="O40" s="624"/>
      <c r="P40" s="624"/>
      <c r="Q40" s="624"/>
      <c r="R40" s="624"/>
      <c r="S40" s="624"/>
      <c r="T40" s="624"/>
      <c r="U40" s="624"/>
      <c r="V40" s="624"/>
      <c r="W40" s="624"/>
      <c r="X40" s="625"/>
      <c r="Y40" s="624"/>
      <c r="Z40" s="624"/>
      <c r="AA40" s="624"/>
      <c r="AB40" s="624"/>
      <c r="AC40" s="624"/>
      <c r="AD40" s="624"/>
      <c r="AE40" s="624"/>
      <c r="AF40" s="624"/>
      <c r="AG40" s="624"/>
      <c r="AH40" s="624"/>
      <c r="AI40" s="624"/>
      <c r="AJ40" s="624"/>
      <c r="AK40" s="624"/>
      <c r="AL40" s="624"/>
      <c r="AM40" s="624"/>
      <c r="AN40" s="624"/>
      <c r="AO40" s="624"/>
      <c r="AP40" s="624"/>
      <c r="AQ40" s="626"/>
    </row>
    <row r="41" spans="1:44" s="74" customFormat="1" ht="16.5" customHeight="1">
      <c r="A41" s="606" t="s">
        <v>308</v>
      </c>
      <c r="B41" s="607" t="str">
        <f>IF(D38="PLN","PLN/100","€/100")</f>
        <v>€/100</v>
      </c>
      <c r="C41" s="602"/>
      <c r="D41" s="617">
        <f>D40-D42</f>
        <v>0</v>
      </c>
      <c r="E41" s="617">
        <f>E40-E42</f>
        <v>0</v>
      </c>
      <c r="F41" s="617">
        <f>F40-F42</f>
        <v>0</v>
      </c>
      <c r="G41" s="617">
        <f>G40-G42</f>
        <v>0</v>
      </c>
      <c r="H41" s="617">
        <f t="shared" ref="H41" si="17">H40-H42</f>
        <v>0</v>
      </c>
      <c r="I41" s="617">
        <f>I40-I42</f>
        <v>0</v>
      </c>
      <c r="J41" s="617">
        <f t="shared" ref="J41:AQ41" si="18">J40-J42</f>
        <v>0</v>
      </c>
      <c r="K41" s="617">
        <f t="shared" si="18"/>
        <v>0</v>
      </c>
      <c r="L41" s="617">
        <f t="shared" si="18"/>
        <v>0</v>
      </c>
      <c r="M41" s="617">
        <f t="shared" si="18"/>
        <v>0</v>
      </c>
      <c r="N41" s="617">
        <f t="shared" si="18"/>
        <v>0</v>
      </c>
      <c r="O41" s="617">
        <f t="shared" si="18"/>
        <v>0</v>
      </c>
      <c r="P41" s="617">
        <f t="shared" si="18"/>
        <v>0</v>
      </c>
      <c r="Q41" s="617">
        <f t="shared" si="18"/>
        <v>0</v>
      </c>
      <c r="R41" s="617">
        <f t="shared" si="18"/>
        <v>0</v>
      </c>
      <c r="S41" s="617">
        <f t="shared" si="18"/>
        <v>0</v>
      </c>
      <c r="T41" s="617">
        <f t="shared" si="18"/>
        <v>0</v>
      </c>
      <c r="U41" s="617">
        <f t="shared" si="18"/>
        <v>0</v>
      </c>
      <c r="V41" s="617">
        <f t="shared" si="18"/>
        <v>0</v>
      </c>
      <c r="W41" s="617">
        <f t="shared" si="18"/>
        <v>0</v>
      </c>
      <c r="X41" s="618">
        <f t="shared" si="18"/>
        <v>0</v>
      </c>
      <c r="Y41" s="617">
        <f t="shared" si="18"/>
        <v>0</v>
      </c>
      <c r="Z41" s="617">
        <f t="shared" si="18"/>
        <v>0</v>
      </c>
      <c r="AA41" s="617">
        <f t="shared" si="18"/>
        <v>0</v>
      </c>
      <c r="AB41" s="617">
        <f t="shared" si="18"/>
        <v>0</v>
      </c>
      <c r="AC41" s="617">
        <f t="shared" si="18"/>
        <v>0</v>
      </c>
      <c r="AD41" s="617">
        <f t="shared" si="18"/>
        <v>0</v>
      </c>
      <c r="AE41" s="617">
        <f t="shared" si="18"/>
        <v>0</v>
      </c>
      <c r="AF41" s="617">
        <f t="shared" si="18"/>
        <v>0</v>
      </c>
      <c r="AG41" s="617">
        <f t="shared" si="18"/>
        <v>0</v>
      </c>
      <c r="AH41" s="617">
        <f t="shared" si="18"/>
        <v>0</v>
      </c>
      <c r="AI41" s="617">
        <f t="shared" si="18"/>
        <v>0</v>
      </c>
      <c r="AJ41" s="617">
        <f t="shared" si="18"/>
        <v>0</v>
      </c>
      <c r="AK41" s="617">
        <f t="shared" si="18"/>
        <v>0</v>
      </c>
      <c r="AL41" s="617">
        <f t="shared" si="18"/>
        <v>0</v>
      </c>
      <c r="AM41" s="617">
        <f t="shared" si="18"/>
        <v>0</v>
      </c>
      <c r="AN41" s="617">
        <f t="shared" si="18"/>
        <v>0</v>
      </c>
      <c r="AO41" s="617">
        <f t="shared" si="18"/>
        <v>0</v>
      </c>
      <c r="AP41" s="617">
        <f t="shared" si="18"/>
        <v>0</v>
      </c>
      <c r="AQ41" s="619">
        <f t="shared" si="18"/>
        <v>0</v>
      </c>
      <c r="AR41" s="1"/>
    </row>
    <row r="42" spans="1:44" s="74" customFormat="1" ht="16.5" customHeight="1">
      <c r="A42" s="606" t="s">
        <v>309</v>
      </c>
      <c r="B42" s="607" t="str">
        <f>IF(D38="PLN","PLN/100","€/100")</f>
        <v>€/100</v>
      </c>
      <c r="C42" s="602"/>
      <c r="D42" s="624"/>
      <c r="E42" s="624"/>
      <c r="F42" s="624"/>
      <c r="G42" s="624"/>
      <c r="H42" s="624"/>
      <c r="I42" s="624"/>
      <c r="J42" s="624"/>
      <c r="K42" s="624"/>
      <c r="L42" s="624"/>
      <c r="M42" s="624"/>
      <c r="N42" s="624"/>
      <c r="O42" s="624"/>
      <c r="P42" s="624"/>
      <c r="Q42" s="624"/>
      <c r="R42" s="624"/>
      <c r="S42" s="624"/>
      <c r="T42" s="624"/>
      <c r="U42" s="624"/>
      <c r="V42" s="624"/>
      <c r="W42" s="624"/>
      <c r="X42" s="625"/>
      <c r="Y42" s="624"/>
      <c r="Z42" s="624"/>
      <c r="AA42" s="624"/>
      <c r="AB42" s="624"/>
      <c r="AC42" s="624"/>
      <c r="AD42" s="624"/>
      <c r="AE42" s="624"/>
      <c r="AF42" s="624"/>
      <c r="AG42" s="624"/>
      <c r="AH42" s="624"/>
      <c r="AI42" s="624"/>
      <c r="AJ42" s="624"/>
      <c r="AK42" s="624"/>
      <c r="AL42" s="624"/>
      <c r="AM42" s="624"/>
      <c r="AN42" s="624"/>
      <c r="AO42" s="624"/>
      <c r="AP42" s="624"/>
      <c r="AQ42" s="626"/>
      <c r="AR42" s="1"/>
    </row>
    <row r="43" spans="1:44" s="74" customFormat="1" ht="16.5" customHeight="1">
      <c r="A43" s="606" t="s">
        <v>310</v>
      </c>
      <c r="B43" s="607" t="str">
        <f>IF(D38="PLN","PLN/100","€/100")</f>
        <v>€/100</v>
      </c>
      <c r="C43" s="602"/>
      <c r="D43" s="624"/>
      <c r="E43" s="624"/>
      <c r="F43" s="624"/>
      <c r="G43" s="624"/>
      <c r="H43" s="624"/>
      <c r="I43" s="624"/>
      <c r="J43" s="624"/>
      <c r="K43" s="624"/>
      <c r="L43" s="624"/>
      <c r="M43" s="624"/>
      <c r="N43" s="624"/>
      <c r="O43" s="624"/>
      <c r="P43" s="624"/>
      <c r="Q43" s="624"/>
      <c r="R43" s="624"/>
      <c r="S43" s="624"/>
      <c r="T43" s="624"/>
      <c r="U43" s="624"/>
      <c r="V43" s="624"/>
      <c r="W43" s="624"/>
      <c r="X43" s="625"/>
      <c r="Y43" s="624"/>
      <c r="Z43" s="624"/>
      <c r="AA43" s="624"/>
      <c r="AB43" s="624"/>
      <c r="AC43" s="624"/>
      <c r="AD43" s="624"/>
      <c r="AE43" s="624"/>
      <c r="AF43" s="624"/>
      <c r="AG43" s="624"/>
      <c r="AH43" s="624"/>
      <c r="AI43" s="624"/>
      <c r="AJ43" s="624"/>
      <c r="AK43" s="624"/>
      <c r="AL43" s="624"/>
      <c r="AM43" s="624"/>
      <c r="AN43" s="624"/>
      <c r="AO43" s="624"/>
      <c r="AP43" s="624"/>
      <c r="AQ43" s="626"/>
      <c r="AR43" s="1"/>
    </row>
    <row r="44" spans="1:44" s="74" customFormat="1" ht="16.5" customHeight="1">
      <c r="A44" s="606" t="s">
        <v>311</v>
      </c>
      <c r="B44" s="607" t="str">
        <f>IF(D39="PLN","PLN/100","€/100")</f>
        <v>€/100</v>
      </c>
      <c r="C44" s="602"/>
      <c r="D44" s="624"/>
      <c r="E44" s="624"/>
      <c r="F44" s="624"/>
      <c r="G44" s="624"/>
      <c r="H44" s="624"/>
      <c r="I44" s="624"/>
      <c r="J44" s="624"/>
      <c r="K44" s="624"/>
      <c r="L44" s="624"/>
      <c r="M44" s="624"/>
      <c r="N44" s="624"/>
      <c r="O44" s="624"/>
      <c r="P44" s="624"/>
      <c r="Q44" s="624"/>
      <c r="R44" s="624"/>
      <c r="S44" s="624"/>
      <c r="T44" s="624"/>
      <c r="U44" s="624"/>
      <c r="V44" s="624"/>
      <c r="W44" s="624"/>
      <c r="X44" s="625"/>
      <c r="Y44" s="624"/>
      <c r="Z44" s="624"/>
      <c r="AA44" s="624"/>
      <c r="AB44" s="624"/>
      <c r="AC44" s="624"/>
      <c r="AD44" s="624"/>
      <c r="AE44" s="624"/>
      <c r="AF44" s="624"/>
      <c r="AG44" s="624"/>
      <c r="AH44" s="624"/>
      <c r="AI44" s="624"/>
      <c r="AJ44" s="624"/>
      <c r="AK44" s="624"/>
      <c r="AL44" s="624"/>
      <c r="AM44" s="624"/>
      <c r="AN44" s="624"/>
      <c r="AO44" s="624"/>
      <c r="AP44" s="624"/>
      <c r="AQ44" s="626"/>
      <c r="AR44" s="1"/>
    </row>
    <row r="45" spans="1:44" s="74" customFormat="1" ht="16.5" customHeight="1">
      <c r="A45" s="606" t="s">
        <v>312</v>
      </c>
      <c r="B45" s="607" t="str">
        <f>IF(D40="PLN","PLN/100","€/100")</f>
        <v>€/100</v>
      </c>
      <c r="C45" s="630"/>
      <c r="D45" s="624"/>
      <c r="E45" s="624"/>
      <c r="F45" s="624"/>
      <c r="G45" s="624"/>
      <c r="H45" s="624"/>
      <c r="I45" s="624"/>
      <c r="J45" s="624"/>
      <c r="K45" s="624"/>
      <c r="L45" s="624"/>
      <c r="M45" s="624"/>
      <c r="N45" s="624"/>
      <c r="O45" s="624"/>
      <c r="P45" s="624"/>
      <c r="Q45" s="624"/>
      <c r="R45" s="624"/>
      <c r="S45" s="624"/>
      <c r="T45" s="624"/>
      <c r="U45" s="624"/>
      <c r="V45" s="624"/>
      <c r="W45" s="624"/>
      <c r="X45" s="625"/>
      <c r="Y45" s="624"/>
      <c r="Z45" s="624"/>
      <c r="AA45" s="624"/>
      <c r="AB45" s="624"/>
      <c r="AC45" s="624"/>
      <c r="AD45" s="624"/>
      <c r="AE45" s="624"/>
      <c r="AF45" s="624"/>
      <c r="AG45" s="624"/>
      <c r="AH45" s="624"/>
      <c r="AI45" s="624"/>
      <c r="AJ45" s="624"/>
      <c r="AK45" s="624"/>
      <c r="AL45" s="624"/>
      <c r="AM45" s="624"/>
      <c r="AN45" s="624"/>
      <c r="AO45" s="624"/>
      <c r="AP45" s="624"/>
      <c r="AQ45" s="626"/>
      <c r="AR45" s="1"/>
    </row>
    <row r="46" spans="1:44" s="74" customFormat="1" ht="16.5" customHeight="1">
      <c r="A46" s="606" t="s">
        <v>313</v>
      </c>
      <c r="B46" s="607" t="str">
        <f>IF(D38="PLN","PLN/100","€/100")</f>
        <v>€/100</v>
      </c>
      <c r="C46" s="602"/>
      <c r="D46" s="624"/>
      <c r="E46" s="624"/>
      <c r="F46" s="624"/>
      <c r="G46" s="624"/>
      <c r="H46" s="624"/>
      <c r="I46" s="624"/>
      <c r="J46" s="624"/>
      <c r="K46" s="624"/>
      <c r="L46" s="624"/>
      <c r="M46" s="624"/>
      <c r="N46" s="624"/>
      <c r="O46" s="624"/>
      <c r="P46" s="624"/>
      <c r="Q46" s="624"/>
      <c r="R46" s="624"/>
      <c r="S46" s="624"/>
      <c r="T46" s="624"/>
      <c r="U46" s="624"/>
      <c r="V46" s="624"/>
      <c r="W46" s="624"/>
      <c r="X46" s="625"/>
      <c r="Y46" s="624"/>
      <c r="Z46" s="624"/>
      <c r="AA46" s="624"/>
      <c r="AB46" s="624"/>
      <c r="AC46" s="624"/>
      <c r="AD46" s="624"/>
      <c r="AE46" s="624"/>
      <c r="AF46" s="624"/>
      <c r="AG46" s="624"/>
      <c r="AH46" s="624"/>
      <c r="AI46" s="624"/>
      <c r="AJ46" s="624"/>
      <c r="AK46" s="624"/>
      <c r="AL46" s="624"/>
      <c r="AM46" s="624"/>
      <c r="AN46" s="624"/>
      <c r="AO46" s="624"/>
      <c r="AP46" s="624"/>
      <c r="AQ46" s="626"/>
      <c r="AR46" s="1"/>
    </row>
    <row r="47" spans="1:44" s="74" customFormat="1" ht="16.5" hidden="1" customHeight="1">
      <c r="A47" s="606" t="s">
        <v>314</v>
      </c>
      <c r="B47" s="607" t="str">
        <f>IF(D38="PLN","PLN/100","€/100")</f>
        <v>€/100</v>
      </c>
      <c r="C47" s="602"/>
      <c r="D47" s="624"/>
      <c r="E47" s="624"/>
      <c r="F47" s="624"/>
      <c r="G47" s="624"/>
      <c r="H47" s="624"/>
      <c r="I47" s="624"/>
      <c r="J47" s="624"/>
      <c r="K47" s="624"/>
      <c r="L47" s="624"/>
      <c r="M47" s="624"/>
      <c r="N47" s="624"/>
      <c r="O47" s="624"/>
      <c r="P47" s="624"/>
      <c r="Q47" s="624"/>
      <c r="R47" s="624"/>
      <c r="S47" s="624"/>
      <c r="T47" s="624"/>
      <c r="U47" s="624"/>
      <c r="V47" s="624"/>
      <c r="W47" s="624"/>
      <c r="X47" s="624"/>
      <c r="Y47" s="625"/>
      <c r="Z47" s="624"/>
      <c r="AA47" s="624"/>
      <c r="AB47" s="624"/>
      <c r="AC47" s="624"/>
      <c r="AD47" s="625"/>
      <c r="AE47" s="624"/>
      <c r="AF47" s="624"/>
      <c r="AG47" s="624"/>
      <c r="AH47" s="624"/>
      <c r="AI47" s="624"/>
      <c r="AJ47" s="624"/>
      <c r="AK47" s="624"/>
      <c r="AL47" s="624"/>
      <c r="AM47" s="624"/>
      <c r="AN47" s="624"/>
      <c r="AO47" s="624"/>
      <c r="AP47" s="624"/>
      <c r="AQ47" s="626"/>
    </row>
    <row r="48" spans="1:44" s="74" customFormat="1" ht="16.5" hidden="1" customHeight="1">
      <c r="A48" s="606" t="s">
        <v>315</v>
      </c>
      <c r="B48" s="607" t="str">
        <f>IF(D38="PLN","PLN/100","€/100")</f>
        <v>€/100</v>
      </c>
      <c r="C48" s="602"/>
      <c r="D48" s="624"/>
      <c r="E48" s="624"/>
      <c r="F48" s="624"/>
      <c r="G48" s="624"/>
      <c r="H48" s="624"/>
      <c r="I48" s="624"/>
      <c r="J48" s="624"/>
      <c r="K48" s="624"/>
      <c r="L48" s="624"/>
      <c r="M48" s="624"/>
      <c r="N48" s="624"/>
      <c r="O48" s="624"/>
      <c r="P48" s="624"/>
      <c r="Q48" s="624"/>
      <c r="R48" s="624"/>
      <c r="S48" s="624"/>
      <c r="T48" s="624"/>
      <c r="U48" s="624"/>
      <c r="V48" s="624"/>
      <c r="W48" s="624"/>
      <c r="X48" s="624"/>
      <c r="Y48" s="625"/>
      <c r="Z48" s="624"/>
      <c r="AA48" s="624"/>
      <c r="AB48" s="624"/>
      <c r="AC48" s="624"/>
      <c r="AD48" s="625"/>
      <c r="AE48" s="624"/>
      <c r="AF48" s="624"/>
      <c r="AG48" s="624"/>
      <c r="AH48" s="624"/>
      <c r="AI48" s="624"/>
      <c r="AJ48" s="624"/>
      <c r="AK48" s="624"/>
      <c r="AL48" s="624"/>
      <c r="AM48" s="624"/>
      <c r="AN48" s="624"/>
      <c r="AO48" s="624"/>
      <c r="AP48" s="624"/>
      <c r="AQ48" s="626"/>
    </row>
    <row r="49" spans="1:43" s="74" customFormat="1" ht="16.5" customHeight="1" collapsed="1">
      <c r="A49" s="608" t="s">
        <v>78</v>
      </c>
      <c r="B49" s="609" t="str">
        <f>IF(D38="PLN","PLN/100","€/100")</f>
        <v>€/100</v>
      </c>
      <c r="C49" s="610"/>
      <c r="D49" s="627"/>
      <c r="E49" s="627"/>
      <c r="F49" s="627"/>
      <c r="G49" s="627"/>
      <c r="H49" s="627"/>
      <c r="I49" s="627"/>
      <c r="J49" s="627"/>
      <c r="K49" s="627"/>
      <c r="L49" s="627"/>
      <c r="M49" s="627"/>
      <c r="N49" s="627"/>
      <c r="O49" s="627"/>
      <c r="P49" s="627"/>
      <c r="Q49" s="627"/>
      <c r="R49" s="627"/>
      <c r="S49" s="627"/>
      <c r="T49" s="627"/>
      <c r="U49" s="627"/>
      <c r="V49" s="627"/>
      <c r="W49" s="627"/>
      <c r="X49" s="627"/>
      <c r="Y49" s="628"/>
      <c r="Z49" s="627"/>
      <c r="AA49" s="627"/>
      <c r="AB49" s="627"/>
      <c r="AC49" s="627"/>
      <c r="AD49" s="628"/>
      <c r="AE49" s="627"/>
      <c r="AF49" s="627"/>
      <c r="AG49" s="627"/>
      <c r="AH49" s="627"/>
      <c r="AI49" s="627"/>
      <c r="AJ49" s="627"/>
      <c r="AK49" s="627"/>
      <c r="AL49" s="627"/>
      <c r="AM49" s="627"/>
      <c r="AN49" s="627"/>
      <c r="AO49" s="627"/>
      <c r="AP49" s="627"/>
      <c r="AQ49" s="629"/>
    </row>
    <row r="50" spans="1:43" ht="22.5" hidden="1">
      <c r="A50" s="1114" t="s">
        <v>316</v>
      </c>
      <c r="B50" s="1115"/>
      <c r="C50" s="1115"/>
      <c r="D50" s="1115"/>
      <c r="E50" s="1115"/>
      <c r="F50" s="1115"/>
      <c r="G50" s="1115"/>
      <c r="H50" s="1115"/>
      <c r="I50" s="1115"/>
      <c r="J50" s="1115"/>
      <c r="K50" s="1115"/>
      <c r="L50" s="1115"/>
      <c r="M50" s="1115"/>
    </row>
    <row r="51" spans="1:43" ht="18.75" hidden="1" customHeight="1">
      <c r="A51" s="385" t="s">
        <v>317</v>
      </c>
      <c r="B51" s="386" t="s">
        <v>318</v>
      </c>
      <c r="C51" s="386"/>
      <c r="D51" s="387">
        <v>2013</v>
      </c>
      <c r="E51" s="388">
        <f>D51</f>
        <v>2013</v>
      </c>
      <c r="F51" s="388">
        <f t="shared" ref="F51:Q52" si="19">E51</f>
        <v>2013</v>
      </c>
      <c r="G51" s="388">
        <f t="shared" si="19"/>
        <v>2013</v>
      </c>
      <c r="H51" s="388">
        <f t="shared" si="19"/>
        <v>2013</v>
      </c>
      <c r="I51" s="388">
        <f t="shared" si="19"/>
        <v>2013</v>
      </c>
      <c r="J51" s="388">
        <f t="shared" si="19"/>
        <v>2013</v>
      </c>
      <c r="K51" s="388">
        <f t="shared" si="19"/>
        <v>2013</v>
      </c>
      <c r="L51" s="388">
        <f t="shared" si="19"/>
        <v>2013</v>
      </c>
      <c r="M51" s="388">
        <f t="shared" si="19"/>
        <v>2013</v>
      </c>
      <c r="N51" s="1069">
        <f t="shared" si="19"/>
        <v>2013</v>
      </c>
      <c r="O51" s="75">
        <f t="shared" si="19"/>
        <v>2013</v>
      </c>
      <c r="P51" s="75">
        <f t="shared" si="19"/>
        <v>2013</v>
      </c>
      <c r="Q51" s="75">
        <f t="shared" si="19"/>
        <v>2013</v>
      </c>
      <c r="R51" s="75"/>
      <c r="S51" s="75"/>
      <c r="T51" s="75"/>
      <c r="U51" s="75"/>
      <c r="V51" s="75"/>
      <c r="W51" s="75"/>
      <c r="X51" s="75"/>
      <c r="Y51" s="75"/>
      <c r="Z51" s="75"/>
      <c r="AA51" s="75"/>
      <c r="AB51" s="75"/>
      <c r="AC51" s="75"/>
      <c r="AD51" s="75"/>
      <c r="AE51" s="75"/>
      <c r="AF51" s="75"/>
      <c r="AG51" s="75"/>
      <c r="AH51" s="75"/>
      <c r="AI51" s="75"/>
      <c r="AJ51" s="75"/>
      <c r="AK51" s="75"/>
      <c r="AL51" s="75"/>
      <c r="AM51" s="75"/>
      <c r="AN51" s="75"/>
      <c r="AO51" s="75"/>
      <c r="AP51" s="75"/>
      <c r="AQ51" s="75">
        <f>Q51</f>
        <v>2013</v>
      </c>
    </row>
    <row r="52" spans="1:43" ht="18.75" hidden="1" customHeight="1">
      <c r="A52" s="385" t="s">
        <v>319</v>
      </c>
      <c r="B52" s="386"/>
      <c r="C52" s="386"/>
      <c r="D52" s="384" t="s">
        <v>320</v>
      </c>
      <c r="E52" s="66" t="str">
        <f>D52</f>
        <v>USD</v>
      </c>
      <c r="F52" s="66" t="str">
        <f t="shared" si="19"/>
        <v>USD</v>
      </c>
      <c r="G52" s="66" t="str">
        <f t="shared" si="19"/>
        <v>USD</v>
      </c>
      <c r="H52" s="66" t="str">
        <f t="shared" si="19"/>
        <v>USD</v>
      </c>
      <c r="I52" s="66" t="str">
        <f t="shared" si="19"/>
        <v>USD</v>
      </c>
      <c r="J52" s="66" t="str">
        <f t="shared" si="19"/>
        <v>USD</v>
      </c>
      <c r="K52" s="66" t="str">
        <f t="shared" si="19"/>
        <v>USD</v>
      </c>
      <c r="L52" s="66" t="str">
        <f t="shared" si="19"/>
        <v>USD</v>
      </c>
      <c r="M52" s="66" t="str">
        <f t="shared" si="19"/>
        <v>USD</v>
      </c>
      <c r="N52" s="381" t="str">
        <f t="shared" si="19"/>
        <v>USD</v>
      </c>
      <c r="O52" s="67" t="str">
        <f t="shared" si="19"/>
        <v>USD</v>
      </c>
      <c r="P52" s="67" t="str">
        <f t="shared" si="19"/>
        <v>USD</v>
      </c>
      <c r="Q52" s="67" t="str">
        <f t="shared" si="19"/>
        <v>USD</v>
      </c>
      <c r="R52" s="67"/>
      <c r="S52" s="67"/>
      <c r="T52" s="67"/>
      <c r="U52" s="67"/>
      <c r="V52" s="67"/>
      <c r="W52" s="67"/>
      <c r="X52" s="67"/>
      <c r="Y52" s="67"/>
      <c r="Z52" s="67"/>
      <c r="AA52" s="67"/>
      <c r="AB52" s="67"/>
      <c r="AC52" s="67"/>
      <c r="AD52" s="67"/>
      <c r="AE52" s="67"/>
      <c r="AF52" s="67"/>
      <c r="AG52" s="67"/>
      <c r="AH52" s="67"/>
      <c r="AI52" s="67"/>
      <c r="AJ52" s="67"/>
      <c r="AK52" s="67"/>
      <c r="AL52" s="67"/>
      <c r="AM52" s="67"/>
      <c r="AN52" s="67"/>
      <c r="AO52" s="67"/>
      <c r="AP52" s="67"/>
      <c r="AQ52" s="67" t="str">
        <f>Q52</f>
        <v>USD</v>
      </c>
    </row>
    <row r="53" spans="1:43" ht="18.75" hidden="1" customHeight="1">
      <c r="A53" s="385" t="s">
        <v>321</v>
      </c>
      <c r="B53" s="386" t="s">
        <v>318</v>
      </c>
      <c r="C53" s="386"/>
      <c r="D53" s="68"/>
      <c r="E53" s="68"/>
      <c r="F53" s="68"/>
      <c r="G53" s="68"/>
      <c r="H53" s="68"/>
      <c r="I53" s="68"/>
      <c r="J53" s="68"/>
      <c r="K53" s="68"/>
      <c r="L53" s="68"/>
      <c r="M53" s="68"/>
      <c r="N53" s="382"/>
      <c r="O53" s="69"/>
      <c r="P53" s="69"/>
      <c r="Q53" s="69"/>
      <c r="R53" s="69"/>
      <c r="S53" s="69"/>
      <c r="T53" s="69"/>
      <c r="U53" s="69"/>
      <c r="V53" s="69"/>
      <c r="W53" s="69"/>
      <c r="X53" s="69"/>
      <c r="Y53" s="69"/>
      <c r="Z53" s="69"/>
      <c r="AA53" s="69"/>
      <c r="AB53" s="69"/>
      <c r="AC53" s="69"/>
      <c r="AD53" s="69"/>
      <c r="AE53" s="69"/>
      <c r="AF53" s="69"/>
      <c r="AG53" s="69"/>
      <c r="AH53" s="69"/>
      <c r="AI53" s="69"/>
      <c r="AJ53" s="69"/>
      <c r="AK53" s="69"/>
      <c r="AL53" s="69"/>
      <c r="AM53" s="69"/>
      <c r="AN53" s="69"/>
      <c r="AO53" s="69"/>
      <c r="AP53" s="69"/>
      <c r="AQ53" s="69"/>
    </row>
    <row r="54" spans="1:43" ht="18.75" hidden="1" customHeight="1">
      <c r="A54" s="385" t="s">
        <v>322</v>
      </c>
      <c r="B54" s="386" t="str">
        <f>IF(D52="USD","USD/h","€/h")</f>
        <v>USD/h</v>
      </c>
      <c r="C54" s="386"/>
      <c r="D54" s="68"/>
      <c r="E54" s="68"/>
      <c r="F54" s="68"/>
      <c r="G54" s="68"/>
      <c r="H54" s="68"/>
      <c r="I54" s="68"/>
      <c r="J54" s="68"/>
      <c r="K54" s="68"/>
      <c r="L54" s="68"/>
      <c r="M54" s="68"/>
      <c r="N54" s="382"/>
      <c r="O54" s="69"/>
      <c r="P54" s="69"/>
      <c r="Q54" s="69"/>
      <c r="R54" s="69"/>
      <c r="S54" s="69"/>
      <c r="T54" s="69"/>
      <c r="U54" s="69"/>
      <c r="V54" s="69"/>
      <c r="W54" s="69"/>
      <c r="X54" s="69"/>
      <c r="Y54" s="69"/>
      <c r="Z54" s="69"/>
      <c r="AA54" s="69"/>
      <c r="AB54" s="69"/>
      <c r="AC54" s="69"/>
      <c r="AD54" s="69"/>
      <c r="AE54" s="69"/>
      <c r="AF54" s="69"/>
      <c r="AG54" s="69"/>
      <c r="AH54" s="69"/>
      <c r="AI54" s="69"/>
      <c r="AJ54" s="69"/>
      <c r="AK54" s="69"/>
      <c r="AL54" s="69"/>
      <c r="AM54" s="69"/>
      <c r="AN54" s="69"/>
      <c r="AO54" s="69"/>
      <c r="AP54" s="69"/>
      <c r="AQ54" s="69"/>
    </row>
    <row r="55" spans="1:43" ht="18.75" hidden="1" customHeight="1">
      <c r="A55" s="385" t="s">
        <v>323</v>
      </c>
      <c r="B55" s="386" t="s">
        <v>324</v>
      </c>
      <c r="C55" s="386"/>
      <c r="D55" s="68"/>
      <c r="E55" s="68"/>
      <c r="F55" s="68"/>
      <c r="G55" s="68"/>
      <c r="H55" s="68"/>
      <c r="I55" s="68"/>
      <c r="J55" s="68"/>
      <c r="K55" s="68"/>
      <c r="L55" s="68"/>
      <c r="M55" s="68"/>
      <c r="N55" s="382"/>
      <c r="O55" s="69"/>
      <c r="P55" s="69"/>
      <c r="Q55" s="69"/>
      <c r="R55" s="69"/>
      <c r="S55" s="69"/>
      <c r="T55" s="69"/>
      <c r="U55" s="69"/>
      <c r="V55" s="69"/>
      <c r="W55" s="69"/>
      <c r="X55" s="69"/>
      <c r="Y55" s="69"/>
      <c r="Z55" s="69"/>
      <c r="AA55" s="69"/>
      <c r="AB55" s="69"/>
      <c r="AC55" s="69"/>
      <c r="AD55" s="69"/>
      <c r="AE55" s="69"/>
      <c r="AF55" s="69"/>
      <c r="AG55" s="69"/>
      <c r="AH55" s="69"/>
      <c r="AI55" s="69"/>
      <c r="AJ55" s="69"/>
      <c r="AK55" s="69"/>
      <c r="AL55" s="69"/>
      <c r="AM55" s="69"/>
      <c r="AN55" s="69"/>
      <c r="AO55" s="69"/>
      <c r="AP55" s="69"/>
      <c r="AQ55" s="69"/>
    </row>
    <row r="56" spans="1:43" ht="18.75" hidden="1" customHeight="1">
      <c r="A56" s="385" t="s">
        <v>325</v>
      </c>
      <c r="B56" s="386" t="str">
        <f>IF(D52="USD","USD/100","€/100")</f>
        <v>USD/100</v>
      </c>
      <c r="C56" s="389"/>
      <c r="D56" s="68"/>
      <c r="E56" s="68"/>
      <c r="F56" s="68"/>
      <c r="G56" s="68"/>
      <c r="H56" s="68"/>
      <c r="I56" s="68"/>
      <c r="J56" s="68"/>
      <c r="K56" s="68"/>
      <c r="L56" s="68"/>
      <c r="M56" s="68"/>
      <c r="N56" s="382"/>
      <c r="O56" s="69"/>
      <c r="P56" s="69"/>
      <c r="Q56" s="69"/>
      <c r="R56" s="69"/>
      <c r="S56" s="69"/>
      <c r="T56" s="69"/>
      <c r="U56" s="69"/>
      <c r="V56" s="69"/>
      <c r="W56" s="69"/>
      <c r="X56" s="69"/>
      <c r="Y56" s="69"/>
      <c r="Z56" s="69"/>
      <c r="AA56" s="69"/>
      <c r="AB56" s="69"/>
      <c r="AC56" s="69"/>
      <c r="AD56" s="69"/>
      <c r="AE56" s="69"/>
      <c r="AF56" s="69"/>
      <c r="AG56" s="69"/>
      <c r="AH56" s="69"/>
      <c r="AI56" s="69"/>
      <c r="AJ56" s="69"/>
      <c r="AK56" s="69"/>
      <c r="AL56" s="69"/>
      <c r="AM56" s="69"/>
      <c r="AN56" s="69"/>
      <c r="AO56" s="69"/>
      <c r="AP56" s="69"/>
      <c r="AQ56" s="69"/>
    </row>
    <row r="57" spans="1:43" ht="18.75" hidden="1" customHeight="1">
      <c r="A57" s="385" t="s">
        <v>326</v>
      </c>
      <c r="B57" s="386" t="str">
        <f t="shared" ref="B57:B63" si="20">B56</f>
        <v>USD/100</v>
      </c>
      <c r="C57" s="389"/>
      <c r="D57" s="68"/>
      <c r="E57" s="68"/>
      <c r="F57" s="68"/>
      <c r="G57" s="68"/>
      <c r="H57" s="68"/>
      <c r="I57" s="68"/>
      <c r="J57" s="68"/>
      <c r="K57" s="68"/>
      <c r="L57" s="68"/>
      <c r="M57" s="68"/>
      <c r="N57" s="382"/>
      <c r="O57" s="69"/>
      <c r="P57" s="69"/>
      <c r="Q57" s="69"/>
      <c r="R57" s="69"/>
      <c r="S57" s="69"/>
      <c r="T57" s="69"/>
      <c r="U57" s="69"/>
      <c r="V57" s="69"/>
      <c r="W57" s="69"/>
      <c r="X57" s="69"/>
      <c r="Y57" s="69"/>
      <c r="Z57" s="69"/>
      <c r="AA57" s="69"/>
      <c r="AB57" s="69"/>
      <c r="AC57" s="69"/>
      <c r="AD57" s="69"/>
      <c r="AE57" s="69"/>
      <c r="AF57" s="69"/>
      <c r="AG57" s="69"/>
      <c r="AH57" s="69"/>
      <c r="AI57" s="69"/>
      <c r="AJ57" s="69"/>
      <c r="AK57" s="69"/>
      <c r="AL57" s="69"/>
      <c r="AM57" s="69"/>
      <c r="AN57" s="69"/>
      <c r="AO57" s="69"/>
      <c r="AP57" s="69"/>
      <c r="AQ57" s="69"/>
    </row>
    <row r="58" spans="1:43" ht="18.75" hidden="1" customHeight="1">
      <c r="A58" s="385" t="s">
        <v>327</v>
      </c>
      <c r="B58" s="386" t="str">
        <f t="shared" si="20"/>
        <v>USD/100</v>
      </c>
      <c r="C58" s="389"/>
      <c r="D58" s="68"/>
      <c r="E58" s="68"/>
      <c r="F58" s="68"/>
      <c r="G58" s="68"/>
      <c r="H58" s="68"/>
      <c r="I58" s="68"/>
      <c r="J58" s="68"/>
      <c r="K58" s="68"/>
      <c r="L58" s="68"/>
      <c r="M58" s="68"/>
      <c r="N58" s="382"/>
      <c r="O58" s="69"/>
      <c r="P58" s="69"/>
      <c r="Q58" s="69"/>
      <c r="R58" s="69"/>
      <c r="S58" s="69"/>
      <c r="T58" s="69"/>
      <c r="U58" s="69"/>
      <c r="V58" s="69"/>
      <c r="W58" s="69"/>
      <c r="X58" s="69"/>
      <c r="Y58" s="69"/>
      <c r="Z58" s="69"/>
      <c r="AA58" s="69"/>
      <c r="AB58" s="69"/>
      <c r="AC58" s="69"/>
      <c r="AD58" s="69"/>
      <c r="AE58" s="69"/>
      <c r="AF58" s="69"/>
      <c r="AG58" s="69"/>
      <c r="AH58" s="69"/>
      <c r="AI58" s="69"/>
      <c r="AJ58" s="69"/>
      <c r="AK58" s="69"/>
      <c r="AL58" s="69"/>
      <c r="AM58" s="69"/>
      <c r="AN58" s="69"/>
      <c r="AO58" s="69"/>
      <c r="AP58" s="69"/>
      <c r="AQ58" s="69"/>
    </row>
    <row r="59" spans="1:43" s="74" customFormat="1" ht="18.75" hidden="1" customHeight="1">
      <c r="A59" s="390" t="s">
        <v>328</v>
      </c>
      <c r="B59" s="391" t="str">
        <f t="shared" si="20"/>
        <v>USD/100</v>
      </c>
      <c r="C59" s="389"/>
      <c r="D59" s="68"/>
      <c r="E59" s="68"/>
      <c r="F59" s="68"/>
      <c r="G59" s="68"/>
      <c r="H59" s="68"/>
      <c r="I59" s="68"/>
      <c r="J59" s="68"/>
      <c r="K59" s="68"/>
      <c r="L59" s="68"/>
      <c r="M59" s="68"/>
      <c r="N59" s="382"/>
      <c r="O59" s="69"/>
      <c r="P59" s="69"/>
      <c r="Q59" s="69"/>
      <c r="R59" s="69"/>
      <c r="S59" s="69"/>
      <c r="T59" s="69"/>
      <c r="U59" s="69"/>
      <c r="V59" s="69"/>
      <c r="W59" s="69"/>
      <c r="X59" s="69"/>
      <c r="Y59" s="69"/>
      <c r="Z59" s="69"/>
      <c r="AA59" s="69"/>
      <c r="AB59" s="69"/>
      <c r="AC59" s="69"/>
      <c r="AD59" s="69"/>
      <c r="AE59" s="69"/>
      <c r="AF59" s="69"/>
      <c r="AG59" s="69"/>
      <c r="AH59" s="69"/>
      <c r="AI59" s="69"/>
      <c r="AJ59" s="69"/>
      <c r="AK59" s="69"/>
      <c r="AL59" s="69"/>
      <c r="AM59" s="69"/>
      <c r="AN59" s="69"/>
      <c r="AO59" s="69"/>
      <c r="AP59" s="69"/>
      <c r="AQ59" s="69"/>
    </row>
    <row r="60" spans="1:43" s="74" customFormat="1" ht="18.75" hidden="1" customHeight="1">
      <c r="A60" s="390" t="s">
        <v>329</v>
      </c>
      <c r="B60" s="391" t="str">
        <f t="shared" si="20"/>
        <v>USD/100</v>
      </c>
      <c r="C60" s="389"/>
      <c r="D60" s="68"/>
      <c r="E60" s="68"/>
      <c r="F60" s="68"/>
      <c r="G60" s="68"/>
      <c r="H60" s="68"/>
      <c r="I60" s="68"/>
      <c r="J60" s="68"/>
      <c r="K60" s="68"/>
      <c r="L60" s="68"/>
      <c r="M60" s="68"/>
      <c r="N60" s="382"/>
      <c r="O60" s="69"/>
      <c r="P60" s="69"/>
      <c r="Q60" s="69"/>
      <c r="R60" s="69"/>
      <c r="S60" s="69"/>
      <c r="T60" s="69"/>
      <c r="U60" s="69"/>
      <c r="V60" s="69"/>
      <c r="W60" s="69"/>
      <c r="X60" s="69"/>
      <c r="Y60" s="69"/>
      <c r="Z60" s="69"/>
      <c r="AA60" s="69"/>
      <c r="AB60" s="69"/>
      <c r="AC60" s="69"/>
      <c r="AD60" s="69"/>
      <c r="AE60" s="69"/>
      <c r="AF60" s="69"/>
      <c r="AG60" s="69"/>
      <c r="AH60" s="69"/>
      <c r="AI60" s="69"/>
      <c r="AJ60" s="69"/>
      <c r="AK60" s="69"/>
      <c r="AL60" s="69"/>
      <c r="AM60" s="69"/>
      <c r="AN60" s="69"/>
      <c r="AO60" s="69"/>
      <c r="AP60" s="69"/>
      <c r="AQ60" s="69"/>
    </row>
    <row r="61" spans="1:43" ht="18.75" hidden="1" customHeight="1">
      <c r="A61" s="385" t="s">
        <v>314</v>
      </c>
      <c r="B61" s="386" t="str">
        <f t="shared" si="20"/>
        <v>USD/100</v>
      </c>
      <c r="C61" s="389"/>
      <c r="D61" s="68"/>
      <c r="E61" s="68"/>
      <c r="F61" s="68"/>
      <c r="G61" s="68"/>
      <c r="H61" s="68"/>
      <c r="I61" s="68"/>
      <c r="J61" s="68"/>
      <c r="K61" s="68"/>
      <c r="L61" s="68"/>
      <c r="M61" s="68"/>
      <c r="N61" s="382"/>
      <c r="O61" s="69"/>
      <c r="P61" s="69"/>
      <c r="Q61" s="69"/>
      <c r="R61" s="69"/>
      <c r="S61" s="69"/>
      <c r="T61" s="69"/>
      <c r="U61" s="69"/>
      <c r="V61" s="69"/>
      <c r="W61" s="69"/>
      <c r="X61" s="69"/>
      <c r="Y61" s="69"/>
      <c r="Z61" s="69"/>
      <c r="AA61" s="69"/>
      <c r="AB61" s="69"/>
      <c r="AC61" s="69"/>
      <c r="AD61" s="69"/>
      <c r="AE61" s="69"/>
      <c r="AF61" s="69"/>
      <c r="AG61" s="69"/>
      <c r="AH61" s="69"/>
      <c r="AI61" s="69"/>
      <c r="AJ61" s="69"/>
      <c r="AK61" s="69"/>
      <c r="AL61" s="69"/>
      <c r="AM61" s="69"/>
      <c r="AN61" s="69"/>
      <c r="AO61" s="69"/>
      <c r="AP61" s="69"/>
      <c r="AQ61" s="69"/>
    </row>
    <row r="62" spans="1:43" ht="18.75" hidden="1" customHeight="1">
      <c r="A62" s="385" t="s">
        <v>315</v>
      </c>
      <c r="B62" s="386" t="str">
        <f t="shared" si="20"/>
        <v>USD/100</v>
      </c>
      <c r="C62" s="389"/>
      <c r="D62" s="68"/>
      <c r="E62" s="68"/>
      <c r="F62" s="68"/>
      <c r="G62" s="68"/>
      <c r="H62" s="68"/>
      <c r="I62" s="68"/>
      <c r="J62" s="68"/>
      <c r="K62" s="68"/>
      <c r="L62" s="68"/>
      <c r="M62" s="68"/>
      <c r="N62" s="382"/>
      <c r="O62" s="69"/>
      <c r="P62" s="69"/>
      <c r="Q62" s="69"/>
      <c r="R62" s="69"/>
      <c r="S62" s="69"/>
      <c r="T62" s="69"/>
      <c r="U62" s="69"/>
      <c r="V62" s="69"/>
      <c r="W62" s="69"/>
      <c r="X62" s="69"/>
      <c r="Y62" s="69"/>
      <c r="Z62" s="69"/>
      <c r="AA62" s="69"/>
      <c r="AB62" s="69"/>
      <c r="AC62" s="69"/>
      <c r="AD62" s="69"/>
      <c r="AE62" s="69"/>
      <c r="AF62" s="69"/>
      <c r="AG62" s="69"/>
      <c r="AH62" s="69"/>
      <c r="AI62" s="69"/>
      <c r="AJ62" s="69"/>
      <c r="AK62" s="69"/>
      <c r="AL62" s="69"/>
      <c r="AM62" s="69"/>
      <c r="AN62" s="69"/>
      <c r="AO62" s="69"/>
      <c r="AP62" s="69"/>
      <c r="AQ62" s="69"/>
    </row>
    <row r="63" spans="1:43" ht="18.75" hidden="1" customHeight="1">
      <c r="A63" s="385" t="s">
        <v>330</v>
      </c>
      <c r="B63" s="386" t="str">
        <f t="shared" si="20"/>
        <v>USD/100</v>
      </c>
      <c r="C63" s="389"/>
      <c r="D63" s="68"/>
      <c r="E63" s="68"/>
      <c r="F63" s="68"/>
      <c r="G63" s="68"/>
      <c r="H63" s="68"/>
      <c r="I63" s="68"/>
      <c r="J63" s="68"/>
      <c r="K63" s="68"/>
      <c r="L63" s="68"/>
      <c r="M63" s="68"/>
      <c r="N63" s="383"/>
      <c r="O63" s="84"/>
      <c r="P63" s="84"/>
      <c r="Q63" s="84"/>
      <c r="R63" s="84"/>
      <c r="S63" s="84"/>
      <c r="T63" s="84"/>
      <c r="U63" s="84"/>
      <c r="V63" s="84"/>
      <c r="W63" s="84"/>
      <c r="X63" s="84"/>
      <c r="Y63" s="84"/>
      <c r="Z63" s="84"/>
      <c r="AA63" s="84"/>
      <c r="AB63" s="84"/>
      <c r="AC63" s="84"/>
      <c r="AD63" s="84"/>
      <c r="AE63" s="84"/>
      <c r="AF63" s="84"/>
      <c r="AG63" s="84"/>
      <c r="AH63" s="84"/>
      <c r="AI63" s="84"/>
      <c r="AJ63" s="84"/>
      <c r="AK63" s="84"/>
      <c r="AL63" s="84"/>
      <c r="AM63" s="84"/>
      <c r="AN63" s="84"/>
      <c r="AO63" s="84"/>
      <c r="AP63" s="84"/>
      <c r="AQ63" s="84"/>
    </row>
    <row r="64" spans="1:43" ht="22.5" hidden="1">
      <c r="A64" s="1114" t="s">
        <v>331</v>
      </c>
      <c r="B64" s="1115"/>
      <c r="C64" s="1115"/>
      <c r="D64" s="1115"/>
      <c r="E64" s="1115"/>
      <c r="F64" s="1115"/>
      <c r="G64" s="1115"/>
      <c r="H64" s="1115"/>
      <c r="I64" s="1115"/>
      <c r="J64" s="1115"/>
      <c r="K64" s="1115"/>
      <c r="L64" s="1115"/>
      <c r="M64" s="1115"/>
    </row>
    <row r="65" spans="1:43" ht="18.75" hidden="1" customHeight="1">
      <c r="A65" s="385" t="s">
        <v>317</v>
      </c>
      <c r="B65" s="386" t="s">
        <v>318</v>
      </c>
      <c r="C65" s="386"/>
      <c r="D65" s="387"/>
      <c r="E65" s="388">
        <f>D65</f>
        <v>0</v>
      </c>
      <c r="F65" s="388">
        <f t="shared" ref="F65:Q66" si="21">E65</f>
        <v>0</v>
      </c>
      <c r="G65" s="388">
        <f t="shared" si="21"/>
        <v>0</v>
      </c>
      <c r="H65" s="388">
        <f t="shared" si="21"/>
        <v>0</v>
      </c>
      <c r="I65" s="388">
        <f t="shared" si="21"/>
        <v>0</v>
      </c>
      <c r="J65" s="388">
        <f t="shared" si="21"/>
        <v>0</v>
      </c>
      <c r="K65" s="388">
        <f t="shared" si="21"/>
        <v>0</v>
      </c>
      <c r="L65" s="388">
        <f t="shared" si="21"/>
        <v>0</v>
      </c>
      <c r="M65" s="388">
        <f t="shared" si="21"/>
        <v>0</v>
      </c>
      <c r="N65" s="1069">
        <f t="shared" si="21"/>
        <v>0</v>
      </c>
      <c r="O65" s="75">
        <f t="shared" si="21"/>
        <v>0</v>
      </c>
      <c r="P65" s="75">
        <f t="shared" si="21"/>
        <v>0</v>
      </c>
      <c r="Q65" s="75">
        <f t="shared" si="21"/>
        <v>0</v>
      </c>
      <c r="R65" s="75"/>
      <c r="S65" s="75"/>
      <c r="T65" s="75"/>
      <c r="U65" s="75"/>
      <c r="V65" s="75"/>
      <c r="W65" s="75"/>
      <c r="X65" s="75"/>
      <c r="Y65" s="75"/>
      <c r="Z65" s="75"/>
      <c r="AA65" s="75"/>
      <c r="AB65" s="75"/>
      <c r="AC65" s="75"/>
      <c r="AD65" s="75"/>
      <c r="AE65" s="75"/>
      <c r="AF65" s="75"/>
      <c r="AG65" s="75"/>
      <c r="AH65" s="75"/>
      <c r="AI65" s="75"/>
      <c r="AJ65" s="75"/>
      <c r="AK65" s="75"/>
      <c r="AL65" s="75"/>
      <c r="AM65" s="75"/>
      <c r="AN65" s="75"/>
      <c r="AO65" s="75"/>
      <c r="AP65" s="75"/>
      <c r="AQ65" s="75">
        <f>Q65</f>
        <v>0</v>
      </c>
    </row>
    <row r="66" spans="1:43" ht="18.75" hidden="1" customHeight="1">
      <c r="A66" s="385" t="s">
        <v>319</v>
      </c>
      <c r="B66" s="386"/>
      <c r="C66" s="386"/>
      <c r="D66" s="384" t="s">
        <v>332</v>
      </c>
      <c r="E66" s="66" t="str">
        <f>D66</f>
        <v>CNY</v>
      </c>
      <c r="F66" s="66" t="str">
        <f t="shared" si="21"/>
        <v>CNY</v>
      </c>
      <c r="G66" s="66" t="str">
        <f t="shared" si="21"/>
        <v>CNY</v>
      </c>
      <c r="H66" s="66" t="str">
        <f t="shared" si="21"/>
        <v>CNY</v>
      </c>
      <c r="I66" s="66" t="str">
        <f t="shared" si="21"/>
        <v>CNY</v>
      </c>
      <c r="J66" s="66" t="str">
        <f t="shared" si="21"/>
        <v>CNY</v>
      </c>
      <c r="K66" s="66" t="str">
        <f t="shared" si="21"/>
        <v>CNY</v>
      </c>
      <c r="L66" s="66" t="str">
        <f t="shared" si="21"/>
        <v>CNY</v>
      </c>
      <c r="M66" s="66" t="str">
        <f t="shared" si="21"/>
        <v>CNY</v>
      </c>
      <c r="N66" s="381" t="str">
        <f t="shared" si="21"/>
        <v>CNY</v>
      </c>
      <c r="O66" s="67" t="str">
        <f t="shared" si="21"/>
        <v>CNY</v>
      </c>
      <c r="P66" s="67" t="str">
        <f t="shared" si="21"/>
        <v>CNY</v>
      </c>
      <c r="Q66" s="67" t="str">
        <f t="shared" si="21"/>
        <v>CNY</v>
      </c>
      <c r="R66" s="67"/>
      <c r="S66" s="67"/>
      <c r="T66" s="67"/>
      <c r="U66" s="67"/>
      <c r="V66" s="67"/>
      <c r="W66" s="67"/>
      <c r="X66" s="67"/>
      <c r="Y66" s="67"/>
      <c r="Z66" s="67"/>
      <c r="AA66" s="67"/>
      <c r="AB66" s="67"/>
      <c r="AC66" s="67"/>
      <c r="AD66" s="67"/>
      <c r="AE66" s="67"/>
      <c r="AF66" s="67"/>
      <c r="AG66" s="67"/>
      <c r="AH66" s="67"/>
      <c r="AI66" s="67"/>
      <c r="AJ66" s="67"/>
      <c r="AK66" s="67"/>
      <c r="AL66" s="67"/>
      <c r="AM66" s="67"/>
      <c r="AN66" s="67"/>
      <c r="AO66" s="67"/>
      <c r="AP66" s="67"/>
      <c r="AQ66" s="67" t="str">
        <f>Q66</f>
        <v>CNY</v>
      </c>
    </row>
    <row r="67" spans="1:43" ht="18.75" hidden="1" customHeight="1">
      <c r="A67" s="385" t="s">
        <v>321</v>
      </c>
      <c r="B67" s="386" t="s">
        <v>318</v>
      </c>
      <c r="C67" s="386"/>
      <c r="D67" s="68"/>
      <c r="E67" s="68"/>
      <c r="F67" s="68"/>
      <c r="G67" s="68"/>
      <c r="H67" s="68"/>
      <c r="I67" s="68"/>
      <c r="J67" s="68"/>
      <c r="K67" s="68"/>
      <c r="L67" s="68"/>
      <c r="M67" s="68"/>
      <c r="N67" s="382"/>
      <c r="O67" s="69"/>
      <c r="P67" s="69"/>
      <c r="Q67" s="69"/>
      <c r="R67" s="69"/>
      <c r="S67" s="69"/>
      <c r="T67" s="69"/>
      <c r="U67" s="69"/>
      <c r="V67" s="69"/>
      <c r="W67" s="69"/>
      <c r="X67" s="69"/>
      <c r="Y67" s="69"/>
      <c r="Z67" s="69"/>
      <c r="AA67" s="69"/>
      <c r="AB67" s="69"/>
      <c r="AC67" s="69"/>
      <c r="AD67" s="69"/>
      <c r="AE67" s="69"/>
      <c r="AF67" s="69"/>
      <c r="AG67" s="69"/>
      <c r="AH67" s="69"/>
      <c r="AI67" s="69"/>
      <c r="AJ67" s="69"/>
      <c r="AK67" s="69"/>
      <c r="AL67" s="69"/>
      <c r="AM67" s="69"/>
      <c r="AN67" s="69"/>
      <c r="AO67" s="69"/>
      <c r="AP67" s="69"/>
      <c r="AQ67" s="69"/>
    </row>
    <row r="68" spans="1:43" ht="18.75" hidden="1" customHeight="1">
      <c r="A68" s="385" t="s">
        <v>322</v>
      </c>
      <c r="B68" s="386" t="str">
        <f>IF(D66="CNY","CNY/h","€/h")</f>
        <v>CNY/h</v>
      </c>
      <c r="C68" s="386"/>
      <c r="D68" s="68"/>
      <c r="E68" s="68"/>
      <c r="F68" s="68"/>
      <c r="G68" s="68"/>
      <c r="H68" s="68"/>
      <c r="I68" s="68"/>
      <c r="J68" s="68"/>
      <c r="K68" s="68"/>
      <c r="L68" s="68"/>
      <c r="M68" s="68"/>
      <c r="N68" s="382"/>
      <c r="O68" s="69"/>
      <c r="P68" s="69"/>
      <c r="Q68" s="69"/>
      <c r="R68" s="69"/>
      <c r="S68" s="69"/>
      <c r="T68" s="69"/>
      <c r="U68" s="69"/>
      <c r="V68" s="69"/>
      <c r="W68" s="69"/>
      <c r="X68" s="69"/>
      <c r="Y68" s="69"/>
      <c r="Z68" s="69"/>
      <c r="AA68" s="69"/>
      <c r="AB68" s="69"/>
      <c r="AC68" s="69"/>
      <c r="AD68" s="69"/>
      <c r="AE68" s="69"/>
      <c r="AF68" s="69"/>
      <c r="AG68" s="69"/>
      <c r="AH68" s="69"/>
      <c r="AI68" s="69"/>
      <c r="AJ68" s="69"/>
      <c r="AK68" s="69"/>
      <c r="AL68" s="69"/>
      <c r="AM68" s="69"/>
      <c r="AN68" s="69"/>
      <c r="AO68" s="69"/>
      <c r="AP68" s="69"/>
      <c r="AQ68" s="69"/>
    </row>
    <row r="69" spans="1:43" ht="18.75" hidden="1" customHeight="1">
      <c r="A69" s="385" t="s">
        <v>323</v>
      </c>
      <c r="B69" s="386" t="s">
        <v>324</v>
      </c>
      <c r="C69" s="386"/>
      <c r="D69" s="68"/>
      <c r="E69" s="68"/>
      <c r="F69" s="68"/>
      <c r="G69" s="68"/>
      <c r="H69" s="68"/>
      <c r="I69" s="68"/>
      <c r="J69" s="68"/>
      <c r="K69" s="68"/>
      <c r="L69" s="68"/>
      <c r="M69" s="68"/>
      <c r="N69" s="382"/>
      <c r="O69" s="69"/>
      <c r="P69" s="69"/>
      <c r="Q69" s="69"/>
      <c r="R69" s="69"/>
      <c r="S69" s="69"/>
      <c r="T69" s="69"/>
      <c r="U69" s="69"/>
      <c r="V69" s="69"/>
      <c r="W69" s="69"/>
      <c r="X69" s="69"/>
      <c r="Y69" s="69"/>
      <c r="Z69" s="69"/>
      <c r="AA69" s="69"/>
      <c r="AB69" s="69"/>
      <c r="AC69" s="69"/>
      <c r="AD69" s="69"/>
      <c r="AE69" s="69"/>
      <c r="AF69" s="69"/>
      <c r="AG69" s="69"/>
      <c r="AH69" s="69"/>
      <c r="AI69" s="69"/>
      <c r="AJ69" s="69"/>
      <c r="AK69" s="69"/>
      <c r="AL69" s="69"/>
      <c r="AM69" s="69"/>
      <c r="AN69" s="69"/>
      <c r="AO69" s="69"/>
      <c r="AP69" s="69"/>
      <c r="AQ69" s="69"/>
    </row>
    <row r="70" spans="1:43" ht="18.75" hidden="1" customHeight="1">
      <c r="A70" s="385" t="s">
        <v>325</v>
      </c>
      <c r="B70" s="386" t="str">
        <f>IF(D66="CNY","CNY/100","€/100")</f>
        <v>CNY/100</v>
      </c>
      <c r="C70" s="389"/>
      <c r="D70" s="68"/>
      <c r="E70" s="68"/>
      <c r="F70" s="68"/>
      <c r="G70" s="68"/>
      <c r="H70" s="68"/>
      <c r="I70" s="68"/>
      <c r="J70" s="68"/>
      <c r="K70" s="68"/>
      <c r="L70" s="68"/>
      <c r="M70" s="68"/>
      <c r="N70" s="382"/>
      <c r="O70" s="69"/>
      <c r="P70" s="69"/>
      <c r="Q70" s="69"/>
      <c r="R70" s="69"/>
      <c r="S70" s="69"/>
      <c r="T70" s="69"/>
      <c r="U70" s="69"/>
      <c r="V70" s="69"/>
      <c r="W70" s="69"/>
      <c r="X70" s="69"/>
      <c r="Y70" s="69"/>
      <c r="Z70" s="69"/>
      <c r="AA70" s="69"/>
      <c r="AB70" s="69"/>
      <c r="AC70" s="69"/>
      <c r="AD70" s="69"/>
      <c r="AE70" s="69"/>
      <c r="AF70" s="69"/>
      <c r="AG70" s="69"/>
      <c r="AH70" s="69"/>
      <c r="AI70" s="69"/>
      <c r="AJ70" s="69"/>
      <c r="AK70" s="69"/>
      <c r="AL70" s="69"/>
      <c r="AM70" s="69"/>
      <c r="AN70" s="69"/>
      <c r="AO70" s="69"/>
      <c r="AP70" s="69"/>
      <c r="AQ70" s="69"/>
    </row>
    <row r="71" spans="1:43" ht="18.75" hidden="1" customHeight="1">
      <c r="A71" s="385" t="s">
        <v>326</v>
      </c>
      <c r="B71" s="386" t="str">
        <f t="shared" ref="B71:B77" si="22">B70</f>
        <v>CNY/100</v>
      </c>
      <c r="C71" s="389"/>
      <c r="D71" s="68"/>
      <c r="E71" s="68"/>
      <c r="F71" s="68"/>
      <c r="G71" s="68"/>
      <c r="H71" s="68"/>
      <c r="I71" s="68"/>
      <c r="J71" s="68"/>
      <c r="K71" s="68"/>
      <c r="L71" s="68"/>
      <c r="M71" s="68"/>
      <c r="N71" s="382"/>
      <c r="O71" s="69"/>
      <c r="P71" s="69"/>
      <c r="Q71" s="69"/>
      <c r="R71" s="69"/>
      <c r="S71" s="69"/>
      <c r="T71" s="69"/>
      <c r="U71" s="69"/>
      <c r="V71" s="69"/>
      <c r="W71" s="69"/>
      <c r="X71" s="69"/>
      <c r="Y71" s="69"/>
      <c r="Z71" s="69"/>
      <c r="AA71" s="69"/>
      <c r="AB71" s="69"/>
      <c r="AC71" s="69"/>
      <c r="AD71" s="69"/>
      <c r="AE71" s="69"/>
      <c r="AF71" s="69"/>
      <c r="AG71" s="69"/>
      <c r="AH71" s="69"/>
      <c r="AI71" s="69"/>
      <c r="AJ71" s="69"/>
      <c r="AK71" s="69"/>
      <c r="AL71" s="69"/>
      <c r="AM71" s="69"/>
      <c r="AN71" s="69"/>
      <c r="AO71" s="69"/>
      <c r="AP71" s="69"/>
      <c r="AQ71" s="69"/>
    </row>
    <row r="72" spans="1:43" ht="18.75" hidden="1" customHeight="1">
      <c r="A72" s="385" t="s">
        <v>327</v>
      </c>
      <c r="B72" s="386" t="str">
        <f t="shared" si="22"/>
        <v>CNY/100</v>
      </c>
      <c r="C72" s="389"/>
      <c r="D72" s="68"/>
      <c r="E72" s="68"/>
      <c r="F72" s="68"/>
      <c r="G72" s="68"/>
      <c r="H72" s="68"/>
      <c r="I72" s="68"/>
      <c r="J72" s="68"/>
      <c r="K72" s="68"/>
      <c r="L72" s="68"/>
      <c r="M72" s="68"/>
      <c r="N72" s="382"/>
      <c r="O72" s="69"/>
      <c r="P72" s="69"/>
      <c r="Q72" s="69"/>
      <c r="R72" s="69"/>
      <c r="S72" s="69"/>
      <c r="T72" s="69"/>
      <c r="U72" s="69"/>
      <c r="V72" s="69"/>
      <c r="W72" s="69"/>
      <c r="X72" s="69"/>
      <c r="Y72" s="69"/>
      <c r="Z72" s="69"/>
      <c r="AA72" s="69"/>
      <c r="AB72" s="69"/>
      <c r="AC72" s="69"/>
      <c r="AD72" s="69"/>
      <c r="AE72" s="69"/>
      <c r="AF72" s="69"/>
      <c r="AG72" s="69"/>
      <c r="AH72" s="69"/>
      <c r="AI72" s="69"/>
      <c r="AJ72" s="69"/>
      <c r="AK72" s="69"/>
      <c r="AL72" s="69"/>
      <c r="AM72" s="69"/>
      <c r="AN72" s="69"/>
      <c r="AO72" s="69"/>
      <c r="AP72" s="69"/>
      <c r="AQ72" s="69"/>
    </row>
    <row r="73" spans="1:43" s="74" customFormat="1" ht="18.75" hidden="1" customHeight="1">
      <c r="A73" s="390" t="s">
        <v>328</v>
      </c>
      <c r="B73" s="391" t="str">
        <f t="shared" si="22"/>
        <v>CNY/100</v>
      </c>
      <c r="C73" s="389"/>
      <c r="D73" s="68"/>
      <c r="E73" s="68"/>
      <c r="F73" s="68"/>
      <c r="G73" s="68"/>
      <c r="H73" s="68"/>
      <c r="I73" s="68"/>
      <c r="J73" s="68"/>
      <c r="K73" s="68"/>
      <c r="L73" s="68"/>
      <c r="M73" s="68"/>
      <c r="N73" s="382"/>
      <c r="O73" s="69"/>
      <c r="P73" s="69"/>
      <c r="Q73" s="69"/>
      <c r="R73" s="69"/>
      <c r="S73" s="69"/>
      <c r="T73" s="69"/>
      <c r="U73" s="69"/>
      <c r="V73" s="69"/>
      <c r="W73" s="69"/>
      <c r="X73" s="69"/>
      <c r="Y73" s="69"/>
      <c r="Z73" s="69"/>
      <c r="AA73" s="69"/>
      <c r="AB73" s="69"/>
      <c r="AC73" s="69"/>
      <c r="AD73" s="69"/>
      <c r="AE73" s="69"/>
      <c r="AF73" s="69"/>
      <c r="AG73" s="69"/>
      <c r="AH73" s="69"/>
      <c r="AI73" s="69"/>
      <c r="AJ73" s="69"/>
      <c r="AK73" s="69"/>
      <c r="AL73" s="69"/>
      <c r="AM73" s="69"/>
      <c r="AN73" s="69"/>
      <c r="AO73" s="69"/>
      <c r="AP73" s="69"/>
      <c r="AQ73" s="69"/>
    </row>
    <row r="74" spans="1:43" s="74" customFormat="1" ht="18.75" hidden="1" customHeight="1">
      <c r="A74" s="390" t="s">
        <v>329</v>
      </c>
      <c r="B74" s="391" t="str">
        <f t="shared" si="22"/>
        <v>CNY/100</v>
      </c>
      <c r="C74" s="389"/>
      <c r="D74" s="68"/>
      <c r="E74" s="68"/>
      <c r="F74" s="68"/>
      <c r="G74" s="68"/>
      <c r="H74" s="68"/>
      <c r="I74" s="68"/>
      <c r="J74" s="68"/>
      <c r="K74" s="68"/>
      <c r="L74" s="68"/>
      <c r="M74" s="68"/>
      <c r="N74" s="382"/>
      <c r="O74" s="69"/>
      <c r="P74" s="69"/>
      <c r="Q74" s="69"/>
      <c r="R74" s="69"/>
      <c r="S74" s="69"/>
      <c r="T74" s="69"/>
      <c r="U74" s="69"/>
      <c r="V74" s="69"/>
      <c r="W74" s="69"/>
      <c r="X74" s="69"/>
      <c r="Y74" s="69"/>
      <c r="Z74" s="69"/>
      <c r="AA74" s="69"/>
      <c r="AB74" s="69"/>
      <c r="AC74" s="69"/>
      <c r="AD74" s="69"/>
      <c r="AE74" s="69"/>
      <c r="AF74" s="69"/>
      <c r="AG74" s="69"/>
      <c r="AH74" s="69"/>
      <c r="AI74" s="69"/>
      <c r="AJ74" s="69"/>
      <c r="AK74" s="69"/>
      <c r="AL74" s="69"/>
      <c r="AM74" s="69"/>
      <c r="AN74" s="69"/>
      <c r="AO74" s="69"/>
      <c r="AP74" s="69"/>
      <c r="AQ74" s="69"/>
    </row>
    <row r="75" spans="1:43" ht="18.75" hidden="1" customHeight="1">
      <c r="A75" s="385" t="s">
        <v>314</v>
      </c>
      <c r="B75" s="386" t="str">
        <f t="shared" si="22"/>
        <v>CNY/100</v>
      </c>
      <c r="C75" s="389"/>
      <c r="D75" s="68"/>
      <c r="E75" s="68"/>
      <c r="F75" s="68"/>
      <c r="G75" s="68"/>
      <c r="H75" s="68"/>
      <c r="I75" s="68"/>
      <c r="J75" s="68"/>
      <c r="K75" s="68"/>
      <c r="L75" s="68"/>
      <c r="M75" s="68"/>
      <c r="N75" s="382"/>
      <c r="O75" s="69"/>
      <c r="P75" s="69"/>
      <c r="Q75" s="69"/>
      <c r="R75" s="69"/>
      <c r="S75" s="69"/>
      <c r="T75" s="69"/>
      <c r="U75" s="69"/>
      <c r="V75" s="69"/>
      <c r="W75" s="69"/>
      <c r="X75" s="69"/>
      <c r="Y75" s="69"/>
      <c r="Z75" s="69"/>
      <c r="AA75" s="69"/>
      <c r="AB75" s="69"/>
      <c r="AC75" s="69"/>
      <c r="AD75" s="69"/>
      <c r="AE75" s="69"/>
      <c r="AF75" s="69"/>
      <c r="AG75" s="69"/>
      <c r="AH75" s="69"/>
      <c r="AI75" s="69"/>
      <c r="AJ75" s="69"/>
      <c r="AK75" s="69"/>
      <c r="AL75" s="69"/>
      <c r="AM75" s="69"/>
      <c r="AN75" s="69"/>
      <c r="AO75" s="69"/>
      <c r="AP75" s="69"/>
      <c r="AQ75" s="69"/>
    </row>
    <row r="76" spans="1:43" ht="18.75" hidden="1" customHeight="1">
      <c r="A76" s="385" t="s">
        <v>315</v>
      </c>
      <c r="B76" s="386" t="str">
        <f t="shared" si="22"/>
        <v>CNY/100</v>
      </c>
      <c r="C76" s="389"/>
      <c r="D76" s="68"/>
      <c r="E76" s="68"/>
      <c r="F76" s="68"/>
      <c r="G76" s="68"/>
      <c r="H76" s="68"/>
      <c r="I76" s="68"/>
      <c r="J76" s="68"/>
      <c r="K76" s="68"/>
      <c r="L76" s="68"/>
      <c r="M76" s="68"/>
      <c r="N76" s="382"/>
      <c r="O76" s="69"/>
      <c r="P76" s="69"/>
      <c r="Q76" s="69"/>
      <c r="R76" s="69"/>
      <c r="S76" s="69"/>
      <c r="T76" s="69"/>
      <c r="U76" s="69"/>
      <c r="V76" s="69"/>
      <c r="W76" s="69"/>
      <c r="X76" s="69"/>
      <c r="Y76" s="69"/>
      <c r="Z76" s="69"/>
      <c r="AA76" s="69"/>
      <c r="AB76" s="69"/>
      <c r="AC76" s="69"/>
      <c r="AD76" s="69"/>
      <c r="AE76" s="69"/>
      <c r="AF76" s="69"/>
      <c r="AG76" s="69"/>
      <c r="AH76" s="69"/>
      <c r="AI76" s="69"/>
      <c r="AJ76" s="69"/>
      <c r="AK76" s="69"/>
      <c r="AL76" s="69"/>
      <c r="AM76" s="69"/>
      <c r="AN76" s="69"/>
      <c r="AO76" s="69"/>
      <c r="AP76" s="69"/>
      <c r="AQ76" s="69"/>
    </row>
    <row r="77" spans="1:43" ht="18.75" hidden="1" customHeight="1">
      <c r="A77" s="385" t="s">
        <v>330</v>
      </c>
      <c r="B77" s="386" t="str">
        <f t="shared" si="22"/>
        <v>CNY/100</v>
      </c>
      <c r="C77" s="389"/>
      <c r="D77" s="68"/>
      <c r="E77" s="68"/>
      <c r="F77" s="68"/>
      <c r="G77" s="68"/>
      <c r="H77" s="68"/>
      <c r="I77" s="68"/>
      <c r="J77" s="68"/>
      <c r="K77" s="68"/>
      <c r="L77" s="68"/>
      <c r="M77" s="68"/>
      <c r="N77" s="383"/>
      <c r="O77" s="84"/>
      <c r="P77" s="84"/>
      <c r="Q77" s="84"/>
      <c r="R77" s="84"/>
      <c r="S77" s="84"/>
      <c r="T77" s="84"/>
      <c r="U77" s="84"/>
      <c r="V77" s="84"/>
      <c r="W77" s="84"/>
      <c r="X77" s="84"/>
      <c r="Y77" s="84"/>
      <c r="Z77" s="84"/>
      <c r="AA77" s="84"/>
      <c r="AB77" s="84"/>
      <c r="AC77" s="84"/>
      <c r="AD77" s="84"/>
      <c r="AE77" s="84"/>
      <c r="AF77" s="84"/>
      <c r="AG77" s="84"/>
      <c r="AH77" s="84"/>
      <c r="AI77" s="84"/>
      <c r="AJ77" s="84"/>
      <c r="AK77" s="84"/>
      <c r="AL77" s="84"/>
      <c r="AM77" s="84"/>
      <c r="AN77" s="84"/>
      <c r="AO77" s="84"/>
      <c r="AP77" s="84"/>
      <c r="AQ77" s="84"/>
    </row>
    <row r="78" spans="1:43" ht="22.5" hidden="1">
      <c r="A78" s="1114" t="s">
        <v>333</v>
      </c>
      <c r="B78" s="1115"/>
      <c r="C78" s="1115"/>
      <c r="D78" s="1115"/>
      <c r="E78" s="1115"/>
      <c r="F78" s="1115"/>
      <c r="G78" s="1115"/>
      <c r="H78" s="1115"/>
      <c r="I78" s="1115"/>
      <c r="J78" s="1115"/>
      <c r="K78" s="1115"/>
      <c r="L78" s="1115"/>
      <c r="M78" s="1115"/>
    </row>
    <row r="79" spans="1:43" ht="18.75" hidden="1" customHeight="1">
      <c r="A79" s="385" t="s">
        <v>317</v>
      </c>
      <c r="B79" s="386" t="s">
        <v>318</v>
      </c>
      <c r="C79" s="386"/>
      <c r="D79" s="387"/>
      <c r="E79" s="388">
        <f>D79</f>
        <v>0</v>
      </c>
      <c r="F79" s="388">
        <f t="shared" ref="F79:Q80" si="23">E79</f>
        <v>0</v>
      </c>
      <c r="G79" s="388">
        <f t="shared" si="23"/>
        <v>0</v>
      </c>
      <c r="H79" s="388">
        <f t="shared" si="23"/>
        <v>0</v>
      </c>
      <c r="I79" s="388">
        <f t="shared" si="23"/>
        <v>0</v>
      </c>
      <c r="J79" s="388">
        <f t="shared" si="23"/>
        <v>0</v>
      </c>
      <c r="K79" s="388">
        <f t="shared" si="23"/>
        <v>0</v>
      </c>
      <c r="L79" s="388">
        <f t="shared" si="23"/>
        <v>0</v>
      </c>
      <c r="M79" s="388">
        <f t="shared" si="23"/>
        <v>0</v>
      </c>
      <c r="N79" s="1069">
        <f t="shared" si="23"/>
        <v>0</v>
      </c>
      <c r="O79" s="75">
        <f t="shared" si="23"/>
        <v>0</v>
      </c>
      <c r="P79" s="75">
        <f t="shared" si="23"/>
        <v>0</v>
      </c>
      <c r="Q79" s="75">
        <f t="shared" si="23"/>
        <v>0</v>
      </c>
      <c r="R79" s="75"/>
      <c r="S79" s="75"/>
      <c r="T79" s="75"/>
      <c r="U79" s="75"/>
      <c r="V79" s="75"/>
      <c r="W79" s="75"/>
      <c r="X79" s="75"/>
      <c r="Y79" s="75"/>
      <c r="Z79" s="75"/>
      <c r="AA79" s="75"/>
      <c r="AB79" s="75"/>
      <c r="AC79" s="75"/>
      <c r="AD79" s="75"/>
      <c r="AE79" s="75"/>
      <c r="AF79" s="75"/>
      <c r="AG79" s="75"/>
      <c r="AH79" s="75"/>
      <c r="AI79" s="75"/>
      <c r="AJ79" s="75"/>
      <c r="AK79" s="75"/>
      <c r="AL79" s="75"/>
      <c r="AM79" s="75"/>
      <c r="AN79" s="75"/>
      <c r="AO79" s="75"/>
      <c r="AP79" s="75"/>
      <c r="AQ79" s="75">
        <f>Q79</f>
        <v>0</v>
      </c>
    </row>
    <row r="80" spans="1:43" ht="18.75" hidden="1" customHeight="1">
      <c r="A80" s="385" t="s">
        <v>319</v>
      </c>
      <c r="B80" s="386"/>
      <c r="C80" s="386"/>
      <c r="D80" s="384" t="s">
        <v>334</v>
      </c>
      <c r="E80" s="66" t="str">
        <f>D80</f>
        <v>BRL</v>
      </c>
      <c r="F80" s="66" t="str">
        <f t="shared" si="23"/>
        <v>BRL</v>
      </c>
      <c r="G80" s="66" t="str">
        <f t="shared" si="23"/>
        <v>BRL</v>
      </c>
      <c r="H80" s="66" t="str">
        <f t="shared" si="23"/>
        <v>BRL</v>
      </c>
      <c r="I80" s="66" t="str">
        <f t="shared" si="23"/>
        <v>BRL</v>
      </c>
      <c r="J80" s="66" t="str">
        <f t="shared" si="23"/>
        <v>BRL</v>
      </c>
      <c r="K80" s="66" t="str">
        <f t="shared" si="23"/>
        <v>BRL</v>
      </c>
      <c r="L80" s="66" t="str">
        <f t="shared" si="23"/>
        <v>BRL</v>
      </c>
      <c r="M80" s="66" t="str">
        <f t="shared" si="23"/>
        <v>BRL</v>
      </c>
      <c r="N80" s="381" t="str">
        <f t="shared" si="23"/>
        <v>BRL</v>
      </c>
      <c r="O80" s="67" t="str">
        <f t="shared" si="23"/>
        <v>BRL</v>
      </c>
      <c r="P80" s="67" t="str">
        <f t="shared" si="23"/>
        <v>BRL</v>
      </c>
      <c r="Q80" s="67" t="str">
        <f t="shared" si="23"/>
        <v>BRL</v>
      </c>
      <c r="R80" s="67"/>
      <c r="S80" s="67"/>
      <c r="T80" s="67"/>
      <c r="U80" s="67"/>
      <c r="V80" s="67"/>
      <c r="W80" s="67"/>
      <c r="X80" s="67"/>
      <c r="Y80" s="67"/>
      <c r="Z80" s="67"/>
      <c r="AA80" s="67"/>
      <c r="AB80" s="67"/>
      <c r="AC80" s="67"/>
      <c r="AD80" s="67"/>
      <c r="AE80" s="67"/>
      <c r="AF80" s="67"/>
      <c r="AG80" s="67"/>
      <c r="AH80" s="67"/>
      <c r="AI80" s="67"/>
      <c r="AJ80" s="67"/>
      <c r="AK80" s="67"/>
      <c r="AL80" s="67"/>
      <c r="AM80" s="67"/>
      <c r="AN80" s="67"/>
      <c r="AO80" s="67"/>
      <c r="AP80" s="67"/>
      <c r="AQ80" s="67" t="str">
        <f>Q80</f>
        <v>BRL</v>
      </c>
    </row>
    <row r="81" spans="1:43" ht="18.75" hidden="1" customHeight="1">
      <c r="A81" s="385" t="s">
        <v>321</v>
      </c>
      <c r="B81" s="386" t="s">
        <v>318</v>
      </c>
      <c r="C81" s="386"/>
      <c r="D81" s="68"/>
      <c r="E81" s="68"/>
      <c r="F81" s="68"/>
      <c r="G81" s="68"/>
      <c r="H81" s="68"/>
      <c r="I81" s="68"/>
      <c r="J81" s="68"/>
      <c r="K81" s="68"/>
      <c r="L81" s="68"/>
      <c r="M81" s="68"/>
      <c r="N81" s="382"/>
      <c r="O81" s="69"/>
      <c r="P81" s="69"/>
      <c r="Q81" s="69"/>
      <c r="R81" s="69"/>
      <c r="S81" s="69"/>
      <c r="T81" s="69"/>
      <c r="U81" s="69"/>
      <c r="V81" s="69"/>
      <c r="W81" s="69"/>
      <c r="X81" s="69"/>
      <c r="Y81" s="69"/>
      <c r="Z81" s="69"/>
      <c r="AA81" s="69"/>
      <c r="AB81" s="69"/>
      <c r="AC81" s="69"/>
      <c r="AD81" s="69"/>
      <c r="AE81" s="69"/>
      <c r="AF81" s="69"/>
      <c r="AG81" s="69"/>
      <c r="AH81" s="69"/>
      <c r="AI81" s="69"/>
      <c r="AJ81" s="69"/>
      <c r="AK81" s="69"/>
      <c r="AL81" s="69"/>
      <c r="AM81" s="69"/>
      <c r="AN81" s="69"/>
      <c r="AO81" s="69"/>
      <c r="AP81" s="69"/>
      <c r="AQ81" s="69"/>
    </row>
    <row r="82" spans="1:43" ht="18.75" hidden="1" customHeight="1">
      <c r="A82" s="385" t="s">
        <v>322</v>
      </c>
      <c r="B82" s="386" t="str">
        <f>IF(D80="BRL","BRL/h","€/h")</f>
        <v>BRL/h</v>
      </c>
      <c r="C82" s="386"/>
      <c r="D82" s="68"/>
      <c r="E82" s="68"/>
      <c r="F82" s="68"/>
      <c r="G82" s="68"/>
      <c r="H82" s="68"/>
      <c r="I82" s="68"/>
      <c r="J82" s="68"/>
      <c r="K82" s="68"/>
      <c r="L82" s="68"/>
      <c r="M82" s="68"/>
      <c r="N82" s="382"/>
      <c r="O82" s="69"/>
      <c r="P82" s="69"/>
      <c r="Q82" s="69"/>
      <c r="R82" s="69"/>
      <c r="S82" s="69"/>
      <c r="T82" s="69"/>
      <c r="U82" s="69"/>
      <c r="V82" s="69"/>
      <c r="W82" s="69"/>
      <c r="X82" s="69"/>
      <c r="Y82" s="69"/>
      <c r="Z82" s="69"/>
      <c r="AA82" s="69"/>
      <c r="AB82" s="69"/>
      <c r="AC82" s="69"/>
      <c r="AD82" s="69"/>
      <c r="AE82" s="69"/>
      <c r="AF82" s="69"/>
      <c r="AG82" s="69"/>
      <c r="AH82" s="69"/>
      <c r="AI82" s="69"/>
      <c r="AJ82" s="69"/>
      <c r="AK82" s="69"/>
      <c r="AL82" s="69"/>
      <c r="AM82" s="69"/>
      <c r="AN82" s="69"/>
      <c r="AO82" s="69"/>
      <c r="AP82" s="69"/>
      <c r="AQ82" s="69"/>
    </row>
    <row r="83" spans="1:43" ht="18.75" hidden="1" customHeight="1">
      <c r="A83" s="385" t="s">
        <v>323</v>
      </c>
      <c r="B83" s="386" t="s">
        <v>324</v>
      </c>
      <c r="C83" s="386"/>
      <c r="D83" s="68"/>
      <c r="E83" s="68"/>
      <c r="F83" s="68"/>
      <c r="G83" s="68"/>
      <c r="H83" s="68"/>
      <c r="I83" s="68"/>
      <c r="J83" s="68"/>
      <c r="K83" s="68"/>
      <c r="L83" s="68"/>
      <c r="M83" s="68"/>
      <c r="N83" s="382"/>
      <c r="O83" s="69"/>
      <c r="P83" s="69"/>
      <c r="Q83" s="69"/>
      <c r="R83" s="69"/>
      <c r="S83" s="69"/>
      <c r="T83" s="69"/>
      <c r="U83" s="69"/>
      <c r="V83" s="69"/>
      <c r="W83" s="69"/>
      <c r="X83" s="69"/>
      <c r="Y83" s="69"/>
      <c r="Z83" s="69"/>
      <c r="AA83" s="69"/>
      <c r="AB83" s="69"/>
      <c r="AC83" s="69"/>
      <c r="AD83" s="69"/>
      <c r="AE83" s="69"/>
      <c r="AF83" s="69"/>
      <c r="AG83" s="69"/>
      <c r="AH83" s="69"/>
      <c r="AI83" s="69"/>
      <c r="AJ83" s="69"/>
      <c r="AK83" s="69"/>
      <c r="AL83" s="69"/>
      <c r="AM83" s="69"/>
      <c r="AN83" s="69"/>
      <c r="AO83" s="69"/>
      <c r="AP83" s="69"/>
      <c r="AQ83" s="69"/>
    </row>
    <row r="84" spans="1:43" ht="18.75" hidden="1" customHeight="1">
      <c r="A84" s="385" t="s">
        <v>325</v>
      </c>
      <c r="B84" s="386" t="str">
        <f>IF(D80="BRL","BRL/100","€/100")</f>
        <v>BRL/100</v>
      </c>
      <c r="C84" s="389"/>
      <c r="D84" s="68"/>
      <c r="E84" s="68"/>
      <c r="F84" s="68"/>
      <c r="G84" s="68"/>
      <c r="H84" s="68"/>
      <c r="I84" s="68"/>
      <c r="J84" s="68"/>
      <c r="K84" s="68"/>
      <c r="L84" s="68"/>
      <c r="M84" s="68"/>
      <c r="N84" s="382"/>
      <c r="O84" s="69"/>
      <c r="P84" s="69"/>
      <c r="Q84" s="69"/>
      <c r="R84" s="69"/>
      <c r="S84" s="69"/>
      <c r="T84" s="69"/>
      <c r="U84" s="69"/>
      <c r="V84" s="69"/>
      <c r="W84" s="69"/>
      <c r="X84" s="69"/>
      <c r="Y84" s="69"/>
      <c r="Z84" s="69"/>
      <c r="AA84" s="69"/>
      <c r="AB84" s="69"/>
      <c r="AC84" s="69"/>
      <c r="AD84" s="69"/>
      <c r="AE84" s="69"/>
      <c r="AF84" s="69"/>
      <c r="AG84" s="69"/>
      <c r="AH84" s="69"/>
      <c r="AI84" s="69"/>
      <c r="AJ84" s="69"/>
      <c r="AK84" s="69"/>
      <c r="AL84" s="69"/>
      <c r="AM84" s="69"/>
      <c r="AN84" s="69"/>
      <c r="AO84" s="69"/>
      <c r="AP84" s="69"/>
      <c r="AQ84" s="69"/>
    </row>
    <row r="85" spans="1:43" ht="18.75" hidden="1" customHeight="1">
      <c r="A85" s="385" t="s">
        <v>326</v>
      </c>
      <c r="B85" s="386" t="str">
        <f t="shared" ref="B85:B91" si="24">B84</f>
        <v>BRL/100</v>
      </c>
      <c r="C85" s="389"/>
      <c r="D85" s="68"/>
      <c r="E85" s="68"/>
      <c r="F85" s="68"/>
      <c r="G85" s="68"/>
      <c r="H85" s="68"/>
      <c r="I85" s="68"/>
      <c r="J85" s="68"/>
      <c r="K85" s="68"/>
      <c r="L85" s="68"/>
      <c r="M85" s="68"/>
      <c r="N85" s="382"/>
      <c r="O85" s="69"/>
      <c r="P85" s="69"/>
      <c r="Q85" s="69"/>
      <c r="R85" s="69"/>
      <c r="S85" s="69"/>
      <c r="T85" s="69"/>
      <c r="U85" s="69"/>
      <c r="V85" s="69"/>
      <c r="W85" s="69"/>
      <c r="X85" s="69"/>
      <c r="Y85" s="69"/>
      <c r="Z85" s="69"/>
      <c r="AA85" s="69"/>
      <c r="AB85" s="69"/>
      <c r="AC85" s="69"/>
      <c r="AD85" s="69"/>
      <c r="AE85" s="69"/>
      <c r="AF85" s="69"/>
      <c r="AG85" s="69"/>
      <c r="AH85" s="69"/>
      <c r="AI85" s="69"/>
      <c r="AJ85" s="69"/>
      <c r="AK85" s="69"/>
      <c r="AL85" s="69"/>
      <c r="AM85" s="69"/>
      <c r="AN85" s="69"/>
      <c r="AO85" s="69"/>
      <c r="AP85" s="69"/>
      <c r="AQ85" s="69"/>
    </row>
    <row r="86" spans="1:43" ht="18.75" hidden="1" customHeight="1">
      <c r="A86" s="385" t="s">
        <v>327</v>
      </c>
      <c r="B86" s="386" t="str">
        <f t="shared" si="24"/>
        <v>BRL/100</v>
      </c>
      <c r="C86" s="389"/>
      <c r="D86" s="68"/>
      <c r="E86" s="68"/>
      <c r="F86" s="68"/>
      <c r="G86" s="68"/>
      <c r="H86" s="68"/>
      <c r="I86" s="68"/>
      <c r="J86" s="68"/>
      <c r="K86" s="68"/>
      <c r="L86" s="68"/>
      <c r="M86" s="68"/>
      <c r="N86" s="382"/>
      <c r="O86" s="69"/>
      <c r="P86" s="69"/>
      <c r="Q86" s="69"/>
      <c r="R86" s="69"/>
      <c r="S86" s="69"/>
      <c r="T86" s="69"/>
      <c r="U86" s="69"/>
      <c r="V86" s="69"/>
      <c r="W86" s="69"/>
      <c r="X86" s="69"/>
      <c r="Y86" s="69"/>
      <c r="Z86" s="69"/>
      <c r="AA86" s="69"/>
      <c r="AB86" s="69"/>
      <c r="AC86" s="69"/>
      <c r="AD86" s="69"/>
      <c r="AE86" s="69"/>
      <c r="AF86" s="69"/>
      <c r="AG86" s="69"/>
      <c r="AH86" s="69"/>
      <c r="AI86" s="69"/>
      <c r="AJ86" s="69"/>
      <c r="AK86" s="69"/>
      <c r="AL86" s="69"/>
      <c r="AM86" s="69"/>
      <c r="AN86" s="69"/>
      <c r="AO86" s="69"/>
      <c r="AP86" s="69"/>
      <c r="AQ86" s="69"/>
    </row>
    <row r="87" spans="1:43" ht="18.75" hidden="1" customHeight="1">
      <c r="A87" s="385" t="s">
        <v>328</v>
      </c>
      <c r="B87" s="386" t="str">
        <f t="shared" si="24"/>
        <v>BRL/100</v>
      </c>
      <c r="C87" s="389"/>
      <c r="D87" s="68"/>
      <c r="E87" s="68"/>
      <c r="F87" s="68"/>
      <c r="G87" s="68"/>
      <c r="H87" s="68"/>
      <c r="I87" s="68"/>
      <c r="J87" s="68"/>
      <c r="K87" s="68"/>
      <c r="L87" s="68"/>
      <c r="M87" s="68"/>
      <c r="N87" s="382"/>
      <c r="O87" s="69"/>
      <c r="P87" s="69"/>
      <c r="Q87" s="69"/>
      <c r="R87" s="69"/>
      <c r="S87" s="69"/>
      <c r="T87" s="69"/>
      <c r="U87" s="69"/>
      <c r="V87" s="69"/>
      <c r="W87" s="69"/>
      <c r="X87" s="69"/>
      <c r="Y87" s="69"/>
      <c r="Z87" s="69"/>
      <c r="AA87" s="69"/>
      <c r="AB87" s="69"/>
      <c r="AC87" s="69"/>
      <c r="AD87" s="69"/>
      <c r="AE87" s="69"/>
      <c r="AF87" s="69"/>
      <c r="AG87" s="69"/>
      <c r="AH87" s="69"/>
      <c r="AI87" s="69"/>
      <c r="AJ87" s="69"/>
      <c r="AK87" s="69"/>
      <c r="AL87" s="69"/>
      <c r="AM87" s="69"/>
      <c r="AN87" s="69"/>
      <c r="AO87" s="69"/>
      <c r="AP87" s="69"/>
      <c r="AQ87" s="69"/>
    </row>
    <row r="88" spans="1:43" s="74" customFormat="1" ht="18.75" hidden="1" customHeight="1">
      <c r="A88" s="390" t="s">
        <v>329</v>
      </c>
      <c r="B88" s="391" t="str">
        <f t="shared" si="24"/>
        <v>BRL/100</v>
      </c>
      <c r="C88" s="389"/>
      <c r="D88" s="68"/>
      <c r="E88" s="68"/>
      <c r="F88" s="68"/>
      <c r="G88" s="68"/>
      <c r="H88" s="68"/>
      <c r="I88" s="68"/>
      <c r="J88" s="68"/>
      <c r="K88" s="68"/>
      <c r="L88" s="68"/>
      <c r="M88" s="68"/>
      <c r="N88" s="382"/>
      <c r="O88" s="69"/>
      <c r="P88" s="69"/>
      <c r="Q88" s="69"/>
      <c r="R88" s="69"/>
      <c r="S88" s="69"/>
      <c r="T88" s="69"/>
      <c r="U88" s="69"/>
      <c r="V88" s="69"/>
      <c r="W88" s="69"/>
      <c r="X88" s="69"/>
      <c r="Y88" s="69"/>
      <c r="Z88" s="69"/>
      <c r="AA88" s="69"/>
      <c r="AB88" s="69"/>
      <c r="AC88" s="69"/>
      <c r="AD88" s="69"/>
      <c r="AE88" s="69"/>
      <c r="AF88" s="69"/>
      <c r="AG88" s="69"/>
      <c r="AH88" s="69"/>
      <c r="AI88" s="69"/>
      <c r="AJ88" s="69"/>
      <c r="AK88" s="69"/>
      <c r="AL88" s="69"/>
      <c r="AM88" s="69"/>
      <c r="AN88" s="69"/>
      <c r="AO88" s="69"/>
      <c r="AP88" s="69"/>
      <c r="AQ88" s="69"/>
    </row>
    <row r="89" spans="1:43" ht="18.75" hidden="1" customHeight="1">
      <c r="A89" s="385" t="s">
        <v>314</v>
      </c>
      <c r="B89" s="386" t="str">
        <f t="shared" si="24"/>
        <v>BRL/100</v>
      </c>
      <c r="C89" s="389"/>
      <c r="D89" s="68"/>
      <c r="E89" s="68"/>
      <c r="F89" s="68"/>
      <c r="G89" s="68"/>
      <c r="H89" s="68"/>
      <c r="I89" s="68"/>
      <c r="J89" s="68"/>
      <c r="K89" s="68"/>
      <c r="L89" s="68"/>
      <c r="M89" s="68"/>
      <c r="N89" s="382"/>
      <c r="O89" s="69"/>
      <c r="P89" s="69"/>
      <c r="Q89" s="69"/>
      <c r="R89" s="69"/>
      <c r="S89" s="69"/>
      <c r="T89" s="69"/>
      <c r="U89" s="69"/>
      <c r="V89" s="69"/>
      <c r="W89" s="69"/>
      <c r="X89" s="69"/>
      <c r="Y89" s="69"/>
      <c r="Z89" s="69"/>
      <c r="AA89" s="69"/>
      <c r="AB89" s="69"/>
      <c r="AC89" s="69"/>
      <c r="AD89" s="69"/>
      <c r="AE89" s="69"/>
      <c r="AF89" s="69"/>
      <c r="AG89" s="69"/>
      <c r="AH89" s="69"/>
      <c r="AI89" s="69"/>
      <c r="AJ89" s="69"/>
      <c r="AK89" s="69"/>
      <c r="AL89" s="69"/>
      <c r="AM89" s="69"/>
      <c r="AN89" s="69"/>
      <c r="AO89" s="69"/>
      <c r="AP89" s="69"/>
      <c r="AQ89" s="69"/>
    </row>
    <row r="90" spans="1:43" ht="18.75" hidden="1" customHeight="1">
      <c r="A90" s="385" t="s">
        <v>315</v>
      </c>
      <c r="B90" s="386" t="str">
        <f t="shared" si="24"/>
        <v>BRL/100</v>
      </c>
      <c r="C90" s="389"/>
      <c r="D90" s="68"/>
      <c r="E90" s="68"/>
      <c r="F90" s="68"/>
      <c r="G90" s="68"/>
      <c r="H90" s="68"/>
      <c r="I90" s="68"/>
      <c r="J90" s="68"/>
      <c r="K90" s="68"/>
      <c r="L90" s="68"/>
      <c r="M90" s="68"/>
      <c r="N90" s="382"/>
      <c r="O90" s="69"/>
      <c r="P90" s="69"/>
      <c r="Q90" s="69"/>
      <c r="R90" s="69"/>
      <c r="S90" s="69"/>
      <c r="T90" s="69"/>
      <c r="U90" s="69"/>
      <c r="V90" s="69"/>
      <c r="W90" s="69"/>
      <c r="X90" s="69"/>
      <c r="Y90" s="69"/>
      <c r="Z90" s="69"/>
      <c r="AA90" s="69"/>
      <c r="AB90" s="69"/>
      <c r="AC90" s="69"/>
      <c r="AD90" s="69"/>
      <c r="AE90" s="69"/>
      <c r="AF90" s="69"/>
      <c r="AG90" s="69"/>
      <c r="AH90" s="69"/>
      <c r="AI90" s="69"/>
      <c r="AJ90" s="69"/>
      <c r="AK90" s="69"/>
      <c r="AL90" s="69"/>
      <c r="AM90" s="69"/>
      <c r="AN90" s="69"/>
      <c r="AO90" s="69"/>
      <c r="AP90" s="69"/>
      <c r="AQ90" s="69"/>
    </row>
    <row r="91" spans="1:43" ht="18.75" hidden="1" customHeight="1">
      <c r="A91" s="385" t="s">
        <v>330</v>
      </c>
      <c r="B91" s="386" t="str">
        <f t="shared" si="24"/>
        <v>BRL/100</v>
      </c>
      <c r="C91" s="389"/>
      <c r="D91" s="68"/>
      <c r="E91" s="68"/>
      <c r="F91" s="68"/>
      <c r="G91" s="68"/>
      <c r="H91" s="68"/>
      <c r="I91" s="68"/>
      <c r="J91" s="68"/>
      <c r="K91" s="68"/>
      <c r="L91" s="68"/>
      <c r="M91" s="68"/>
      <c r="N91" s="383"/>
      <c r="O91" s="84"/>
      <c r="P91" s="84"/>
      <c r="Q91" s="84"/>
      <c r="R91" s="84"/>
      <c r="S91" s="84"/>
      <c r="T91" s="84"/>
      <c r="U91" s="84"/>
      <c r="V91" s="84"/>
      <c r="W91" s="84"/>
      <c r="X91" s="84"/>
      <c r="Y91" s="84"/>
      <c r="Z91" s="84"/>
      <c r="AA91" s="84"/>
      <c r="AB91" s="84"/>
      <c r="AC91" s="84"/>
      <c r="AD91" s="84"/>
      <c r="AE91" s="84"/>
      <c r="AF91" s="84"/>
      <c r="AG91" s="84"/>
      <c r="AH91" s="84"/>
      <c r="AI91" s="84"/>
      <c r="AJ91" s="84"/>
      <c r="AK91" s="84"/>
      <c r="AL91" s="84"/>
      <c r="AM91" s="84"/>
      <c r="AN91" s="84"/>
      <c r="AO91" s="84"/>
      <c r="AP91" s="84"/>
      <c r="AQ91" s="84"/>
    </row>
    <row r="92" spans="1:43" ht="22.5" hidden="1">
      <c r="A92" s="1114" t="s">
        <v>335</v>
      </c>
      <c r="B92" s="1115"/>
      <c r="C92" s="1115"/>
      <c r="D92" s="1115"/>
      <c r="E92" s="1115"/>
      <c r="F92" s="1115"/>
      <c r="G92" s="1115"/>
      <c r="H92" s="1115"/>
      <c r="I92" s="1115"/>
      <c r="J92" s="1115"/>
      <c r="K92" s="1115"/>
      <c r="L92" s="1115"/>
      <c r="M92" s="1115"/>
    </row>
    <row r="93" spans="1:43" ht="18.75" hidden="1" customHeight="1">
      <c r="A93" s="385" t="s">
        <v>317</v>
      </c>
      <c r="B93" s="386" t="s">
        <v>318</v>
      </c>
      <c r="C93" s="386"/>
      <c r="D93" s="387"/>
      <c r="E93" s="388">
        <f>D93</f>
        <v>0</v>
      </c>
      <c r="F93" s="388">
        <f t="shared" ref="F93:Q94" si="25">E93</f>
        <v>0</v>
      </c>
      <c r="G93" s="388">
        <f t="shared" si="25"/>
        <v>0</v>
      </c>
      <c r="H93" s="388">
        <f t="shared" si="25"/>
        <v>0</v>
      </c>
      <c r="I93" s="388">
        <f t="shared" si="25"/>
        <v>0</v>
      </c>
      <c r="J93" s="388">
        <f t="shared" si="25"/>
        <v>0</v>
      </c>
      <c r="K93" s="388">
        <f t="shared" si="25"/>
        <v>0</v>
      </c>
      <c r="L93" s="388">
        <f t="shared" si="25"/>
        <v>0</v>
      </c>
      <c r="M93" s="388">
        <f t="shared" si="25"/>
        <v>0</v>
      </c>
      <c r="N93" s="1069">
        <f t="shared" si="25"/>
        <v>0</v>
      </c>
      <c r="O93" s="75">
        <f t="shared" si="25"/>
        <v>0</v>
      </c>
      <c r="P93" s="75">
        <f t="shared" si="25"/>
        <v>0</v>
      </c>
      <c r="Q93" s="75">
        <f t="shared" si="25"/>
        <v>0</v>
      </c>
      <c r="R93" s="75"/>
      <c r="S93" s="75"/>
      <c r="T93" s="75"/>
      <c r="U93" s="75"/>
      <c r="V93" s="75"/>
      <c r="W93" s="75"/>
      <c r="X93" s="75"/>
      <c r="Y93" s="75"/>
      <c r="Z93" s="75"/>
      <c r="AA93" s="75"/>
      <c r="AB93" s="75"/>
      <c r="AC93" s="75"/>
      <c r="AD93" s="75"/>
      <c r="AE93" s="75"/>
      <c r="AF93" s="75"/>
      <c r="AG93" s="75"/>
      <c r="AH93" s="75"/>
      <c r="AI93" s="75"/>
      <c r="AJ93" s="75"/>
      <c r="AK93" s="75"/>
      <c r="AL93" s="75"/>
      <c r="AM93" s="75"/>
      <c r="AN93" s="75"/>
      <c r="AO93" s="75"/>
      <c r="AP93" s="75"/>
      <c r="AQ93" s="75">
        <f>Q93</f>
        <v>0</v>
      </c>
    </row>
    <row r="94" spans="1:43" ht="18.75" hidden="1" customHeight="1">
      <c r="A94" s="385" t="s">
        <v>319</v>
      </c>
      <c r="B94" s="386"/>
      <c r="C94" s="386"/>
      <c r="D94" s="384" t="s">
        <v>336</v>
      </c>
      <c r="E94" s="66" t="str">
        <f>D94</f>
        <v>INR</v>
      </c>
      <c r="F94" s="66" t="str">
        <f t="shared" si="25"/>
        <v>INR</v>
      </c>
      <c r="G94" s="66" t="str">
        <f t="shared" si="25"/>
        <v>INR</v>
      </c>
      <c r="H94" s="66" t="str">
        <f t="shared" si="25"/>
        <v>INR</v>
      </c>
      <c r="I94" s="66" t="str">
        <f t="shared" si="25"/>
        <v>INR</v>
      </c>
      <c r="J94" s="66" t="str">
        <f t="shared" si="25"/>
        <v>INR</v>
      </c>
      <c r="K94" s="66" t="str">
        <f t="shared" si="25"/>
        <v>INR</v>
      </c>
      <c r="L94" s="66" t="str">
        <f t="shared" si="25"/>
        <v>INR</v>
      </c>
      <c r="M94" s="66" t="str">
        <f t="shared" si="25"/>
        <v>INR</v>
      </c>
      <c r="N94" s="381" t="str">
        <f t="shared" si="25"/>
        <v>INR</v>
      </c>
      <c r="O94" s="67" t="str">
        <f t="shared" si="25"/>
        <v>INR</v>
      </c>
      <c r="P94" s="67" t="str">
        <f t="shared" si="25"/>
        <v>INR</v>
      </c>
      <c r="Q94" s="67" t="str">
        <f t="shared" si="25"/>
        <v>INR</v>
      </c>
      <c r="R94" s="67"/>
      <c r="S94" s="67"/>
      <c r="T94" s="67"/>
      <c r="U94" s="67"/>
      <c r="V94" s="67"/>
      <c r="W94" s="67"/>
      <c r="X94" s="67"/>
      <c r="Y94" s="67"/>
      <c r="Z94" s="67"/>
      <c r="AA94" s="67"/>
      <c r="AB94" s="67"/>
      <c r="AC94" s="67"/>
      <c r="AD94" s="67"/>
      <c r="AE94" s="67"/>
      <c r="AF94" s="67"/>
      <c r="AG94" s="67"/>
      <c r="AH94" s="67"/>
      <c r="AI94" s="67"/>
      <c r="AJ94" s="67"/>
      <c r="AK94" s="67"/>
      <c r="AL94" s="67"/>
      <c r="AM94" s="67"/>
      <c r="AN94" s="67"/>
      <c r="AO94" s="67"/>
      <c r="AP94" s="67"/>
      <c r="AQ94" s="67" t="str">
        <f>Q94</f>
        <v>INR</v>
      </c>
    </row>
    <row r="95" spans="1:43" ht="18.75" hidden="1" customHeight="1">
      <c r="A95" s="385" t="s">
        <v>321</v>
      </c>
      <c r="B95" s="386" t="s">
        <v>318</v>
      </c>
      <c r="C95" s="386"/>
      <c r="D95" s="68"/>
      <c r="E95" s="68"/>
      <c r="F95" s="68"/>
      <c r="G95" s="68"/>
      <c r="H95" s="68"/>
      <c r="I95" s="68"/>
      <c r="J95" s="68"/>
      <c r="K95" s="68"/>
      <c r="L95" s="68"/>
      <c r="M95" s="68"/>
      <c r="N95" s="382"/>
      <c r="O95" s="69"/>
      <c r="P95" s="69"/>
      <c r="Q95" s="69"/>
      <c r="R95" s="69"/>
      <c r="S95" s="69"/>
      <c r="T95" s="69"/>
      <c r="U95" s="69"/>
      <c r="V95" s="69"/>
      <c r="W95" s="69"/>
      <c r="X95" s="69"/>
      <c r="Y95" s="69"/>
      <c r="Z95" s="69"/>
      <c r="AA95" s="69"/>
      <c r="AB95" s="69"/>
      <c r="AC95" s="69"/>
      <c r="AD95" s="69"/>
      <c r="AE95" s="69"/>
      <c r="AF95" s="69"/>
      <c r="AG95" s="69"/>
      <c r="AH95" s="69"/>
      <c r="AI95" s="69"/>
      <c r="AJ95" s="69"/>
      <c r="AK95" s="69"/>
      <c r="AL95" s="69"/>
      <c r="AM95" s="69"/>
      <c r="AN95" s="69"/>
      <c r="AO95" s="69"/>
      <c r="AP95" s="69"/>
      <c r="AQ95" s="69"/>
    </row>
    <row r="96" spans="1:43" ht="18.75" hidden="1" customHeight="1">
      <c r="A96" s="385" t="s">
        <v>322</v>
      </c>
      <c r="B96" s="386" t="str">
        <f>IF(D94="INR","INR/h","€/h")</f>
        <v>INR/h</v>
      </c>
      <c r="C96" s="386"/>
      <c r="D96" s="68"/>
      <c r="E96" s="68"/>
      <c r="F96" s="68"/>
      <c r="G96" s="68"/>
      <c r="H96" s="68"/>
      <c r="I96" s="68"/>
      <c r="J96" s="68"/>
      <c r="K96" s="68"/>
      <c r="L96" s="68"/>
      <c r="M96" s="68"/>
      <c r="N96" s="382"/>
      <c r="O96" s="69"/>
      <c r="P96" s="69"/>
      <c r="Q96" s="69"/>
      <c r="R96" s="69"/>
      <c r="S96" s="69"/>
      <c r="T96" s="69"/>
      <c r="U96" s="69"/>
      <c r="V96" s="69"/>
      <c r="W96" s="69"/>
      <c r="X96" s="69"/>
      <c r="Y96" s="69"/>
      <c r="Z96" s="69"/>
      <c r="AA96" s="69"/>
      <c r="AB96" s="69"/>
      <c r="AC96" s="69"/>
      <c r="AD96" s="69"/>
      <c r="AE96" s="69"/>
      <c r="AF96" s="69"/>
      <c r="AG96" s="69"/>
      <c r="AH96" s="69"/>
      <c r="AI96" s="69"/>
      <c r="AJ96" s="69"/>
      <c r="AK96" s="69"/>
      <c r="AL96" s="69"/>
      <c r="AM96" s="69"/>
      <c r="AN96" s="69"/>
      <c r="AO96" s="69"/>
      <c r="AP96" s="69"/>
      <c r="AQ96" s="69"/>
    </row>
    <row r="97" spans="1:43" ht="18.75" hidden="1" customHeight="1">
      <c r="A97" s="385" t="s">
        <v>323</v>
      </c>
      <c r="B97" s="386" t="s">
        <v>324</v>
      </c>
      <c r="C97" s="386"/>
      <c r="D97" s="68"/>
      <c r="E97" s="68"/>
      <c r="F97" s="68"/>
      <c r="G97" s="68"/>
      <c r="H97" s="68"/>
      <c r="I97" s="68"/>
      <c r="J97" s="68"/>
      <c r="K97" s="68"/>
      <c r="L97" s="68"/>
      <c r="M97" s="68"/>
      <c r="N97" s="382"/>
      <c r="O97" s="69"/>
      <c r="P97" s="69"/>
      <c r="Q97" s="69"/>
      <c r="R97" s="69"/>
      <c r="S97" s="69"/>
      <c r="T97" s="69"/>
      <c r="U97" s="69"/>
      <c r="V97" s="69"/>
      <c r="W97" s="69"/>
      <c r="X97" s="69"/>
      <c r="Y97" s="69"/>
      <c r="Z97" s="69"/>
      <c r="AA97" s="69"/>
      <c r="AB97" s="69"/>
      <c r="AC97" s="69"/>
      <c r="AD97" s="69"/>
      <c r="AE97" s="69"/>
      <c r="AF97" s="69"/>
      <c r="AG97" s="69"/>
      <c r="AH97" s="69"/>
      <c r="AI97" s="69"/>
      <c r="AJ97" s="69"/>
      <c r="AK97" s="69"/>
      <c r="AL97" s="69"/>
      <c r="AM97" s="69"/>
      <c r="AN97" s="69"/>
      <c r="AO97" s="69"/>
      <c r="AP97" s="69"/>
      <c r="AQ97" s="69"/>
    </row>
    <row r="98" spans="1:43" ht="18.75" hidden="1" customHeight="1">
      <c r="A98" s="385" t="s">
        <v>325</v>
      </c>
      <c r="B98" s="386" t="str">
        <f>IF(D94="INR","INR/100","€/100")</f>
        <v>INR/100</v>
      </c>
      <c r="C98" s="389"/>
      <c r="D98" s="68"/>
      <c r="E98" s="68"/>
      <c r="F98" s="68"/>
      <c r="G98" s="68"/>
      <c r="H98" s="68"/>
      <c r="I98" s="68"/>
      <c r="J98" s="68"/>
      <c r="K98" s="68"/>
      <c r="L98" s="68"/>
      <c r="M98" s="68"/>
      <c r="N98" s="382"/>
      <c r="O98" s="69"/>
      <c r="P98" s="69"/>
      <c r="Q98" s="69"/>
      <c r="R98" s="69"/>
      <c r="S98" s="69"/>
      <c r="T98" s="69"/>
      <c r="U98" s="69"/>
      <c r="V98" s="69"/>
      <c r="W98" s="69"/>
      <c r="X98" s="69"/>
      <c r="Y98" s="69"/>
      <c r="Z98" s="69"/>
      <c r="AA98" s="69"/>
      <c r="AB98" s="69"/>
      <c r="AC98" s="69"/>
      <c r="AD98" s="69"/>
      <c r="AE98" s="69"/>
      <c r="AF98" s="69"/>
      <c r="AG98" s="69"/>
      <c r="AH98" s="69"/>
      <c r="AI98" s="69"/>
      <c r="AJ98" s="69"/>
      <c r="AK98" s="69"/>
      <c r="AL98" s="69"/>
      <c r="AM98" s="69"/>
      <c r="AN98" s="69"/>
      <c r="AO98" s="69"/>
      <c r="AP98" s="69"/>
      <c r="AQ98" s="69"/>
    </row>
    <row r="99" spans="1:43" ht="18.75" hidden="1" customHeight="1">
      <c r="A99" s="385" t="s">
        <v>326</v>
      </c>
      <c r="B99" s="386" t="str">
        <f t="shared" ref="B99:B105" si="26">B98</f>
        <v>INR/100</v>
      </c>
      <c r="C99" s="389"/>
      <c r="D99" s="68"/>
      <c r="E99" s="68"/>
      <c r="F99" s="68"/>
      <c r="G99" s="68"/>
      <c r="H99" s="68"/>
      <c r="I99" s="68"/>
      <c r="J99" s="68"/>
      <c r="K99" s="68"/>
      <c r="L99" s="68"/>
      <c r="M99" s="68"/>
      <c r="N99" s="382"/>
      <c r="O99" s="69"/>
      <c r="P99" s="69"/>
      <c r="Q99" s="69"/>
      <c r="R99" s="69"/>
      <c r="S99" s="69"/>
      <c r="T99" s="69"/>
      <c r="U99" s="69"/>
      <c r="V99" s="69"/>
      <c r="W99" s="69"/>
      <c r="X99" s="69"/>
      <c r="Y99" s="69"/>
      <c r="Z99" s="69"/>
      <c r="AA99" s="69"/>
      <c r="AB99" s="69"/>
      <c r="AC99" s="69"/>
      <c r="AD99" s="69"/>
      <c r="AE99" s="69"/>
      <c r="AF99" s="69"/>
      <c r="AG99" s="69"/>
      <c r="AH99" s="69"/>
      <c r="AI99" s="69"/>
      <c r="AJ99" s="69"/>
      <c r="AK99" s="69"/>
      <c r="AL99" s="69"/>
      <c r="AM99" s="69"/>
      <c r="AN99" s="69"/>
      <c r="AO99" s="69"/>
      <c r="AP99" s="69"/>
      <c r="AQ99" s="69"/>
    </row>
    <row r="100" spans="1:43" ht="18.75" hidden="1" customHeight="1">
      <c r="A100" s="385" t="s">
        <v>327</v>
      </c>
      <c r="B100" s="386" t="str">
        <f t="shared" si="26"/>
        <v>INR/100</v>
      </c>
      <c r="C100" s="389"/>
      <c r="D100" s="68"/>
      <c r="E100" s="68"/>
      <c r="F100" s="68"/>
      <c r="G100" s="68"/>
      <c r="H100" s="68"/>
      <c r="I100" s="68"/>
      <c r="J100" s="68"/>
      <c r="K100" s="68"/>
      <c r="L100" s="68"/>
      <c r="M100" s="68"/>
      <c r="N100" s="382"/>
      <c r="O100" s="69"/>
      <c r="P100" s="69"/>
      <c r="Q100" s="69"/>
      <c r="R100" s="69"/>
      <c r="S100" s="69"/>
      <c r="T100" s="69"/>
      <c r="U100" s="69"/>
      <c r="V100" s="69"/>
      <c r="W100" s="69"/>
      <c r="X100" s="69"/>
      <c r="Y100" s="69"/>
      <c r="Z100" s="69"/>
      <c r="AA100" s="69"/>
      <c r="AB100" s="69"/>
      <c r="AC100" s="69"/>
      <c r="AD100" s="69"/>
      <c r="AE100" s="69"/>
      <c r="AF100" s="69"/>
      <c r="AG100" s="69"/>
      <c r="AH100" s="69"/>
      <c r="AI100" s="69"/>
      <c r="AJ100" s="69"/>
      <c r="AK100" s="69"/>
      <c r="AL100" s="69"/>
      <c r="AM100" s="69"/>
      <c r="AN100" s="69"/>
      <c r="AO100" s="69"/>
      <c r="AP100" s="69"/>
      <c r="AQ100" s="69"/>
    </row>
    <row r="101" spans="1:43" ht="18.75" hidden="1" customHeight="1">
      <c r="A101" s="385" t="s">
        <v>328</v>
      </c>
      <c r="B101" s="386" t="str">
        <f t="shared" si="26"/>
        <v>INR/100</v>
      </c>
      <c r="C101" s="389"/>
      <c r="D101" s="68"/>
      <c r="E101" s="68"/>
      <c r="F101" s="68"/>
      <c r="G101" s="68"/>
      <c r="H101" s="68"/>
      <c r="I101" s="68"/>
      <c r="J101" s="68"/>
      <c r="K101" s="68"/>
      <c r="L101" s="68"/>
      <c r="M101" s="68"/>
      <c r="N101" s="382"/>
      <c r="O101" s="69"/>
      <c r="P101" s="69"/>
      <c r="Q101" s="69"/>
      <c r="R101" s="69"/>
      <c r="S101" s="69"/>
      <c r="T101" s="69"/>
      <c r="U101" s="69"/>
      <c r="V101" s="69"/>
      <c r="W101" s="69"/>
      <c r="X101" s="69"/>
      <c r="Y101" s="69"/>
      <c r="Z101" s="69"/>
      <c r="AA101" s="69"/>
      <c r="AB101" s="69"/>
      <c r="AC101" s="69"/>
      <c r="AD101" s="69"/>
      <c r="AE101" s="69"/>
      <c r="AF101" s="69"/>
      <c r="AG101" s="69"/>
      <c r="AH101" s="69"/>
      <c r="AI101" s="69"/>
      <c r="AJ101" s="69"/>
      <c r="AK101" s="69"/>
      <c r="AL101" s="69"/>
      <c r="AM101" s="69"/>
      <c r="AN101" s="69"/>
      <c r="AO101" s="69"/>
      <c r="AP101" s="69"/>
      <c r="AQ101" s="69"/>
    </row>
    <row r="102" spans="1:43" s="74" customFormat="1" ht="18.75" hidden="1" customHeight="1">
      <c r="A102" s="390" t="s">
        <v>329</v>
      </c>
      <c r="B102" s="391" t="str">
        <f t="shared" si="26"/>
        <v>INR/100</v>
      </c>
      <c r="C102" s="389"/>
      <c r="D102" s="68"/>
      <c r="E102" s="68"/>
      <c r="F102" s="68"/>
      <c r="G102" s="68"/>
      <c r="H102" s="68"/>
      <c r="I102" s="68"/>
      <c r="J102" s="68"/>
      <c r="K102" s="68"/>
      <c r="L102" s="68"/>
      <c r="M102" s="68"/>
      <c r="N102" s="382"/>
      <c r="O102" s="69"/>
      <c r="P102" s="69"/>
      <c r="Q102" s="69"/>
      <c r="R102" s="69"/>
      <c r="S102" s="69"/>
      <c r="T102" s="69"/>
      <c r="U102" s="69"/>
      <c r="V102" s="69"/>
      <c r="W102" s="69"/>
      <c r="X102" s="69"/>
      <c r="Y102" s="69"/>
      <c r="Z102" s="69"/>
      <c r="AA102" s="69"/>
      <c r="AB102" s="69"/>
      <c r="AC102" s="69"/>
      <c r="AD102" s="69"/>
      <c r="AE102" s="69"/>
      <c r="AF102" s="69"/>
      <c r="AG102" s="69"/>
      <c r="AH102" s="69"/>
      <c r="AI102" s="69"/>
      <c r="AJ102" s="69"/>
      <c r="AK102" s="69"/>
      <c r="AL102" s="69"/>
      <c r="AM102" s="69"/>
      <c r="AN102" s="69"/>
      <c r="AO102" s="69"/>
      <c r="AP102" s="69"/>
      <c r="AQ102" s="69"/>
    </row>
    <row r="103" spans="1:43" ht="18.75" hidden="1" customHeight="1">
      <c r="A103" s="385" t="s">
        <v>314</v>
      </c>
      <c r="B103" s="386" t="str">
        <f t="shared" si="26"/>
        <v>INR/100</v>
      </c>
      <c r="C103" s="389"/>
      <c r="D103" s="68"/>
      <c r="E103" s="68"/>
      <c r="F103" s="68"/>
      <c r="G103" s="68"/>
      <c r="H103" s="68"/>
      <c r="I103" s="68"/>
      <c r="J103" s="68"/>
      <c r="K103" s="68"/>
      <c r="L103" s="68"/>
      <c r="M103" s="68"/>
      <c r="N103" s="382"/>
      <c r="O103" s="69"/>
      <c r="P103" s="69"/>
      <c r="Q103" s="69"/>
      <c r="R103" s="69"/>
      <c r="S103" s="69"/>
      <c r="T103" s="69"/>
      <c r="U103" s="69"/>
      <c r="V103" s="69"/>
      <c r="W103" s="69"/>
      <c r="X103" s="69"/>
      <c r="Y103" s="69"/>
      <c r="Z103" s="69"/>
      <c r="AA103" s="69"/>
      <c r="AB103" s="69"/>
      <c r="AC103" s="69"/>
      <c r="AD103" s="69"/>
      <c r="AE103" s="69"/>
      <c r="AF103" s="69"/>
      <c r="AG103" s="69"/>
      <c r="AH103" s="69"/>
      <c r="AI103" s="69"/>
      <c r="AJ103" s="69"/>
      <c r="AK103" s="69"/>
      <c r="AL103" s="69"/>
      <c r="AM103" s="69"/>
      <c r="AN103" s="69"/>
      <c r="AO103" s="69"/>
      <c r="AP103" s="69"/>
      <c r="AQ103" s="69"/>
    </row>
    <row r="104" spans="1:43" ht="18.75" hidden="1" customHeight="1">
      <c r="A104" s="385" t="s">
        <v>315</v>
      </c>
      <c r="B104" s="386" t="str">
        <f t="shared" si="26"/>
        <v>INR/100</v>
      </c>
      <c r="C104" s="389"/>
      <c r="D104" s="68"/>
      <c r="E104" s="68"/>
      <c r="F104" s="68"/>
      <c r="G104" s="68"/>
      <c r="H104" s="68"/>
      <c r="I104" s="68"/>
      <c r="J104" s="68"/>
      <c r="K104" s="68"/>
      <c r="L104" s="68"/>
      <c r="M104" s="68"/>
      <c r="N104" s="382"/>
      <c r="O104" s="69"/>
      <c r="P104" s="69"/>
      <c r="Q104" s="69"/>
      <c r="R104" s="69"/>
      <c r="S104" s="69"/>
      <c r="T104" s="69"/>
      <c r="U104" s="69"/>
      <c r="V104" s="69"/>
      <c r="W104" s="69"/>
      <c r="X104" s="69"/>
      <c r="Y104" s="69"/>
      <c r="Z104" s="69"/>
      <c r="AA104" s="69"/>
      <c r="AB104" s="69"/>
      <c r="AC104" s="69"/>
      <c r="AD104" s="69"/>
      <c r="AE104" s="69"/>
      <c r="AF104" s="69"/>
      <c r="AG104" s="69"/>
      <c r="AH104" s="69"/>
      <c r="AI104" s="69"/>
      <c r="AJ104" s="69"/>
      <c r="AK104" s="69"/>
      <c r="AL104" s="69"/>
      <c r="AM104" s="69"/>
      <c r="AN104" s="69"/>
      <c r="AO104" s="69"/>
      <c r="AP104" s="69"/>
      <c r="AQ104" s="69"/>
    </row>
    <row r="105" spans="1:43" ht="18.75" hidden="1" customHeight="1">
      <c r="A105" s="385" t="s">
        <v>330</v>
      </c>
      <c r="B105" s="386" t="str">
        <f t="shared" si="26"/>
        <v>INR/100</v>
      </c>
      <c r="C105" s="389"/>
      <c r="D105" s="68"/>
      <c r="E105" s="68"/>
      <c r="F105" s="68"/>
      <c r="G105" s="68"/>
      <c r="H105" s="68"/>
      <c r="I105" s="68"/>
      <c r="J105" s="68"/>
      <c r="K105" s="68"/>
      <c r="L105" s="68"/>
      <c r="M105" s="68"/>
      <c r="N105" s="383"/>
      <c r="O105" s="84"/>
      <c r="P105" s="84"/>
      <c r="Q105" s="84"/>
      <c r="R105" s="84"/>
      <c r="S105" s="84"/>
      <c r="T105" s="84"/>
      <c r="U105" s="84"/>
      <c r="V105" s="84"/>
      <c r="W105" s="84"/>
      <c r="X105" s="84"/>
      <c r="Y105" s="84"/>
      <c r="Z105" s="84"/>
      <c r="AA105" s="84"/>
      <c r="AB105" s="84"/>
      <c r="AC105" s="84"/>
      <c r="AD105" s="84"/>
      <c r="AE105" s="84"/>
      <c r="AF105" s="84"/>
      <c r="AG105" s="84"/>
      <c r="AH105" s="84"/>
      <c r="AI105" s="84"/>
      <c r="AJ105" s="84"/>
      <c r="AK105" s="84"/>
      <c r="AL105" s="84"/>
      <c r="AM105" s="84"/>
      <c r="AN105" s="84"/>
      <c r="AO105" s="84"/>
      <c r="AP105" s="84"/>
      <c r="AQ105" s="84"/>
    </row>
    <row r="106" spans="1:43" ht="9" customHeight="1">
      <c r="A106" s="10"/>
      <c r="B106" s="11"/>
      <c r="C106" s="11"/>
      <c r="D106" s="11"/>
      <c r="E106" s="11"/>
      <c r="F106" s="11"/>
      <c r="G106" s="11"/>
      <c r="H106" s="11"/>
      <c r="I106" s="11"/>
      <c r="J106" s="11"/>
      <c r="K106" s="11"/>
      <c r="L106" s="11"/>
      <c r="M106" s="11"/>
    </row>
    <row r="107" spans="1:43" ht="22.5">
      <c r="A107" s="377" t="s">
        <v>337</v>
      </c>
      <c r="B107" s="378"/>
      <c r="C107" s="378"/>
      <c r="D107" s="380"/>
      <c r="E107" s="378"/>
      <c r="F107" s="378"/>
      <c r="G107" s="378"/>
      <c r="H107" s="378"/>
      <c r="I107" s="378"/>
      <c r="J107" s="378"/>
      <c r="K107" s="378"/>
      <c r="L107" s="378"/>
      <c r="M107" s="378"/>
      <c r="N107" s="378"/>
      <c r="O107" s="378"/>
      <c r="P107" s="378"/>
      <c r="Q107" s="378"/>
      <c r="R107" s="378"/>
      <c r="S107" s="378"/>
      <c r="T107" s="378"/>
      <c r="U107" s="378"/>
      <c r="V107" s="378"/>
      <c r="W107" s="378"/>
      <c r="X107" s="378"/>
      <c r="Y107" s="378"/>
      <c r="Z107" s="378"/>
      <c r="AA107" s="378"/>
      <c r="AB107" s="378"/>
      <c r="AC107" s="378"/>
      <c r="AD107" s="378"/>
      <c r="AE107" s="378"/>
      <c r="AF107" s="378"/>
      <c r="AG107" s="378"/>
      <c r="AH107" s="378"/>
      <c r="AI107" s="378"/>
      <c r="AJ107" s="378"/>
      <c r="AK107" s="378"/>
      <c r="AL107" s="378"/>
      <c r="AM107" s="378"/>
      <c r="AN107" s="378"/>
      <c r="AO107" s="378"/>
      <c r="AP107" s="378"/>
      <c r="AQ107" s="379"/>
    </row>
    <row r="108" spans="1:43" s="74" customFormat="1" ht="17.25" customHeight="1">
      <c r="A108" s="1065" t="s">
        <v>13</v>
      </c>
      <c r="B108" s="1066" t="s">
        <v>98</v>
      </c>
      <c r="C108" s="1070"/>
      <c r="D108" s="1067" t="str">
        <f>IF(D39&gt;0,$C$108,"")</f>
        <v/>
      </c>
      <c r="E108" s="586" t="str">
        <f t="shared" ref="E108:AQ108" si="27">IF(E39&gt;0,$C$108,"")</f>
        <v/>
      </c>
      <c r="F108" s="586" t="str">
        <f t="shared" si="27"/>
        <v/>
      </c>
      <c r="G108" s="586" t="str">
        <f t="shared" si="27"/>
        <v/>
      </c>
      <c r="H108" s="586" t="str">
        <f t="shared" si="27"/>
        <v/>
      </c>
      <c r="I108" s="586" t="str">
        <f t="shared" si="27"/>
        <v/>
      </c>
      <c r="J108" s="586" t="str">
        <f t="shared" si="27"/>
        <v/>
      </c>
      <c r="K108" s="586" t="str">
        <f t="shared" si="27"/>
        <v/>
      </c>
      <c r="L108" s="586" t="str">
        <f t="shared" si="27"/>
        <v/>
      </c>
      <c r="M108" s="586" t="str">
        <f t="shared" si="27"/>
        <v/>
      </c>
      <c r="N108" s="586" t="str">
        <f t="shared" si="27"/>
        <v/>
      </c>
      <c r="O108" s="586" t="str">
        <f t="shared" si="27"/>
        <v/>
      </c>
      <c r="P108" s="586" t="str">
        <f t="shared" si="27"/>
        <v/>
      </c>
      <c r="Q108" s="586" t="str">
        <f t="shared" si="27"/>
        <v/>
      </c>
      <c r="R108" s="586" t="str">
        <f t="shared" si="27"/>
        <v/>
      </c>
      <c r="S108" s="586" t="str">
        <f t="shared" si="27"/>
        <v/>
      </c>
      <c r="T108" s="586" t="str">
        <f t="shared" si="27"/>
        <v/>
      </c>
      <c r="U108" s="586" t="str">
        <f t="shared" si="27"/>
        <v/>
      </c>
      <c r="V108" s="586" t="str">
        <f t="shared" si="27"/>
        <v/>
      </c>
      <c r="W108" s="586" t="str">
        <f t="shared" si="27"/>
        <v/>
      </c>
      <c r="X108" s="586" t="str">
        <f t="shared" si="27"/>
        <v/>
      </c>
      <c r="Y108" s="586" t="str">
        <f t="shared" si="27"/>
        <v/>
      </c>
      <c r="Z108" s="586" t="str">
        <f t="shared" si="27"/>
        <v/>
      </c>
      <c r="AA108" s="586" t="str">
        <f t="shared" si="27"/>
        <v/>
      </c>
      <c r="AB108" s="586" t="str">
        <f t="shared" si="27"/>
        <v/>
      </c>
      <c r="AC108" s="586" t="str">
        <f t="shared" si="27"/>
        <v/>
      </c>
      <c r="AD108" s="586" t="str">
        <f t="shared" si="27"/>
        <v/>
      </c>
      <c r="AE108" s="586" t="str">
        <f t="shared" si="27"/>
        <v/>
      </c>
      <c r="AF108" s="586" t="str">
        <f t="shared" si="27"/>
        <v/>
      </c>
      <c r="AG108" s="586" t="str">
        <f t="shared" si="27"/>
        <v/>
      </c>
      <c r="AH108" s="586" t="str">
        <f t="shared" si="27"/>
        <v/>
      </c>
      <c r="AI108" s="586" t="str">
        <f t="shared" si="27"/>
        <v/>
      </c>
      <c r="AJ108" s="586" t="str">
        <f t="shared" si="27"/>
        <v/>
      </c>
      <c r="AK108" s="586" t="str">
        <f t="shared" si="27"/>
        <v/>
      </c>
      <c r="AL108" s="586" t="str">
        <f t="shared" si="27"/>
        <v/>
      </c>
      <c r="AM108" s="586" t="str">
        <f t="shared" si="27"/>
        <v/>
      </c>
      <c r="AN108" s="586" t="str">
        <f t="shared" si="27"/>
        <v/>
      </c>
      <c r="AO108" s="586" t="str">
        <f t="shared" si="27"/>
        <v/>
      </c>
      <c r="AP108" s="586" t="str">
        <f t="shared" si="27"/>
        <v/>
      </c>
      <c r="AQ108" s="587" t="str">
        <f t="shared" si="27"/>
        <v/>
      </c>
    </row>
    <row r="109" spans="1:43" s="74" customFormat="1" ht="17.25" customHeight="1">
      <c r="A109" s="606" t="s">
        <v>308</v>
      </c>
      <c r="B109" s="598" t="s">
        <v>299</v>
      </c>
      <c r="C109" s="633"/>
      <c r="D109" s="988"/>
      <c r="E109" s="624"/>
      <c r="F109" s="624"/>
      <c r="G109" s="624"/>
      <c r="H109" s="624"/>
      <c r="I109" s="624"/>
      <c r="J109" s="624"/>
      <c r="K109" s="624"/>
      <c r="L109" s="624"/>
      <c r="M109" s="624"/>
      <c r="N109" s="624"/>
      <c r="O109" s="624"/>
      <c r="P109" s="624"/>
      <c r="Q109" s="624"/>
      <c r="R109" s="624"/>
      <c r="S109" s="624"/>
      <c r="T109" s="624"/>
      <c r="U109" s="624"/>
      <c r="V109" s="624"/>
      <c r="W109" s="624"/>
      <c r="X109" s="624"/>
      <c r="Y109" s="624"/>
      <c r="Z109" s="624"/>
      <c r="AA109" s="624"/>
      <c r="AB109" s="624"/>
      <c r="AC109" s="624"/>
      <c r="AD109" s="624"/>
      <c r="AE109" s="624"/>
      <c r="AF109" s="624"/>
      <c r="AG109" s="624"/>
      <c r="AH109" s="624"/>
      <c r="AI109" s="624"/>
      <c r="AJ109" s="624"/>
      <c r="AK109" s="624"/>
      <c r="AL109" s="624"/>
      <c r="AM109" s="624"/>
      <c r="AN109" s="624"/>
      <c r="AO109" s="624"/>
      <c r="AP109" s="624"/>
      <c r="AQ109" s="626"/>
    </row>
    <row r="110" spans="1:43" s="74" customFormat="1" ht="17.25" customHeight="1">
      <c r="A110" s="606" t="s">
        <v>309</v>
      </c>
      <c r="B110" s="598" t="s">
        <v>299</v>
      </c>
      <c r="C110" s="633"/>
      <c r="D110" s="988"/>
      <c r="E110" s="624"/>
      <c r="F110" s="624"/>
      <c r="G110" s="624"/>
      <c r="H110" s="624"/>
      <c r="I110" s="624"/>
      <c r="J110" s="624"/>
      <c r="K110" s="624"/>
      <c r="L110" s="625"/>
      <c r="M110" s="624"/>
      <c r="N110" s="624"/>
      <c r="O110" s="624"/>
      <c r="P110" s="624"/>
      <c r="Q110" s="624"/>
      <c r="R110" s="624"/>
      <c r="S110" s="624"/>
      <c r="T110" s="624"/>
      <c r="U110" s="624"/>
      <c r="V110" s="624"/>
      <c r="W110" s="624"/>
      <c r="X110" s="624"/>
      <c r="Y110" s="624"/>
      <c r="Z110" s="624"/>
      <c r="AA110" s="624"/>
      <c r="AB110" s="624"/>
      <c r="AC110" s="624"/>
      <c r="AD110" s="624"/>
      <c r="AE110" s="624"/>
      <c r="AF110" s="624"/>
      <c r="AG110" s="624"/>
      <c r="AH110" s="624"/>
      <c r="AI110" s="624"/>
      <c r="AJ110" s="624"/>
      <c r="AK110" s="624"/>
      <c r="AL110" s="624"/>
      <c r="AM110" s="624"/>
      <c r="AN110" s="624"/>
      <c r="AO110" s="624"/>
      <c r="AP110" s="624"/>
      <c r="AQ110" s="626"/>
    </row>
    <row r="111" spans="1:43" s="74" customFormat="1" ht="17.25" customHeight="1">
      <c r="A111" s="606" t="s">
        <v>310</v>
      </c>
      <c r="B111" s="598" t="s">
        <v>299</v>
      </c>
      <c r="C111" s="633"/>
      <c r="D111" s="631"/>
      <c r="E111" s="624"/>
      <c r="F111" s="624"/>
      <c r="G111" s="624"/>
      <c r="H111" s="624"/>
      <c r="I111" s="624"/>
      <c r="J111" s="624"/>
      <c r="K111" s="624"/>
      <c r="L111" s="625"/>
      <c r="M111" s="624"/>
      <c r="N111" s="624"/>
      <c r="O111" s="624"/>
      <c r="P111" s="624"/>
      <c r="Q111" s="624"/>
      <c r="R111" s="624"/>
      <c r="S111" s="624"/>
      <c r="T111" s="624"/>
      <c r="U111" s="624"/>
      <c r="V111" s="624"/>
      <c r="W111" s="624"/>
      <c r="X111" s="624"/>
      <c r="Y111" s="624"/>
      <c r="Z111" s="624"/>
      <c r="AA111" s="624"/>
      <c r="AB111" s="624"/>
      <c r="AC111" s="624"/>
      <c r="AD111" s="624"/>
      <c r="AE111" s="624"/>
      <c r="AF111" s="624"/>
      <c r="AG111" s="624"/>
      <c r="AH111" s="624"/>
      <c r="AI111" s="624"/>
      <c r="AJ111" s="624"/>
      <c r="AK111" s="624"/>
      <c r="AL111" s="624"/>
      <c r="AM111" s="624"/>
      <c r="AN111" s="624"/>
      <c r="AO111" s="624"/>
      <c r="AP111" s="624"/>
      <c r="AQ111" s="626"/>
    </row>
    <row r="112" spans="1:43" s="74" customFormat="1" ht="17.25" customHeight="1">
      <c r="A112" s="341" t="s">
        <v>313</v>
      </c>
      <c r="B112" s="599" t="s">
        <v>299</v>
      </c>
      <c r="C112" s="634"/>
      <c r="D112" s="632"/>
      <c r="E112" s="627"/>
      <c r="F112" s="627"/>
      <c r="G112" s="627"/>
      <c r="H112" s="627"/>
      <c r="I112" s="627"/>
      <c r="J112" s="627"/>
      <c r="K112" s="627"/>
      <c r="L112" s="628"/>
      <c r="M112" s="627"/>
      <c r="N112" s="627"/>
      <c r="O112" s="627"/>
      <c r="P112" s="627"/>
      <c r="Q112" s="627"/>
      <c r="R112" s="627"/>
      <c r="S112" s="627"/>
      <c r="T112" s="627"/>
      <c r="U112" s="627"/>
      <c r="V112" s="627"/>
      <c r="W112" s="627"/>
      <c r="X112" s="627"/>
      <c r="Y112" s="627"/>
      <c r="Z112" s="627"/>
      <c r="AA112" s="627"/>
      <c r="AB112" s="627"/>
      <c r="AC112" s="627"/>
      <c r="AD112" s="627"/>
      <c r="AE112" s="627"/>
      <c r="AF112" s="627"/>
      <c r="AG112" s="627"/>
      <c r="AH112" s="627"/>
      <c r="AI112" s="627"/>
      <c r="AJ112" s="627"/>
      <c r="AK112" s="627"/>
      <c r="AL112" s="627"/>
      <c r="AM112" s="627"/>
      <c r="AN112" s="627"/>
      <c r="AO112" s="627"/>
      <c r="AP112" s="627"/>
      <c r="AQ112" s="629"/>
    </row>
    <row r="113" spans="1:44" ht="9" customHeight="1"/>
    <row r="114" spans="1:44" ht="22.5" outlineLevel="1">
      <c r="A114" s="377" t="s">
        <v>338</v>
      </c>
      <c r="B114" s="378"/>
      <c r="C114" s="378"/>
      <c r="D114" s="378"/>
      <c r="E114" s="378"/>
      <c r="F114" s="378"/>
      <c r="G114" s="378"/>
      <c r="H114" s="378"/>
      <c r="I114" s="378"/>
      <c r="J114" s="378"/>
      <c r="K114" s="378"/>
      <c r="L114" s="378"/>
      <c r="M114" s="378"/>
      <c r="N114" s="378"/>
      <c r="O114" s="378"/>
      <c r="P114" s="378"/>
      <c r="Q114" s="378"/>
      <c r="R114" s="378"/>
      <c r="S114" s="378"/>
      <c r="T114" s="378"/>
      <c r="U114" s="378"/>
      <c r="V114" s="378"/>
      <c r="W114" s="378"/>
      <c r="X114" s="378"/>
      <c r="Y114" s="378"/>
      <c r="Z114" s="378"/>
      <c r="AA114" s="378"/>
      <c r="AB114" s="378"/>
      <c r="AC114" s="378"/>
      <c r="AD114" s="378"/>
      <c r="AE114" s="378"/>
      <c r="AF114" s="378"/>
      <c r="AG114" s="378"/>
      <c r="AH114" s="378"/>
      <c r="AI114" s="378"/>
      <c r="AJ114" s="378"/>
      <c r="AK114" s="378"/>
      <c r="AL114" s="378"/>
      <c r="AM114" s="378"/>
      <c r="AN114" s="378"/>
      <c r="AO114" s="378"/>
      <c r="AP114" s="378"/>
      <c r="AQ114" s="379"/>
    </row>
    <row r="115" spans="1:44" ht="16.5" customHeight="1" outlineLevel="1">
      <c r="A115" s="635" t="s">
        <v>304</v>
      </c>
      <c r="B115" s="633"/>
      <c r="C115" s="636"/>
      <c r="D115" s="612">
        <f>D37</f>
        <v>2025</v>
      </c>
      <c r="E115" s="612">
        <f>D115</f>
        <v>2025</v>
      </c>
      <c r="F115" s="612">
        <f t="shared" ref="F115:U116" si="28">E115</f>
        <v>2025</v>
      </c>
      <c r="G115" s="612">
        <f t="shared" si="28"/>
        <v>2025</v>
      </c>
      <c r="H115" s="612">
        <f t="shared" si="28"/>
        <v>2025</v>
      </c>
      <c r="I115" s="612">
        <f t="shared" si="28"/>
        <v>2025</v>
      </c>
      <c r="J115" s="612">
        <f t="shared" si="28"/>
        <v>2025</v>
      </c>
      <c r="K115" s="612">
        <f t="shared" si="28"/>
        <v>2025</v>
      </c>
      <c r="L115" s="612">
        <f t="shared" si="28"/>
        <v>2025</v>
      </c>
      <c r="M115" s="612">
        <f t="shared" si="28"/>
        <v>2025</v>
      </c>
      <c r="N115" s="612">
        <f t="shared" si="28"/>
        <v>2025</v>
      </c>
      <c r="O115" s="612">
        <f t="shared" si="28"/>
        <v>2025</v>
      </c>
      <c r="P115" s="612">
        <f t="shared" si="28"/>
        <v>2025</v>
      </c>
      <c r="Q115" s="612">
        <f t="shared" si="28"/>
        <v>2025</v>
      </c>
      <c r="R115" s="612">
        <f t="shared" si="28"/>
        <v>2025</v>
      </c>
      <c r="S115" s="612">
        <f t="shared" si="28"/>
        <v>2025</v>
      </c>
      <c r="T115" s="612">
        <f t="shared" si="28"/>
        <v>2025</v>
      </c>
      <c r="U115" s="612">
        <f t="shared" si="28"/>
        <v>2025</v>
      </c>
      <c r="V115" s="612">
        <f t="shared" ref="V115:AK116" si="29">U115</f>
        <v>2025</v>
      </c>
      <c r="W115" s="612">
        <f t="shared" si="29"/>
        <v>2025</v>
      </c>
      <c r="X115" s="612">
        <f t="shared" si="29"/>
        <v>2025</v>
      </c>
      <c r="Y115" s="612">
        <f t="shared" si="29"/>
        <v>2025</v>
      </c>
      <c r="Z115" s="612">
        <f t="shared" si="29"/>
        <v>2025</v>
      </c>
      <c r="AA115" s="612">
        <f t="shared" si="29"/>
        <v>2025</v>
      </c>
      <c r="AB115" s="612">
        <f t="shared" si="29"/>
        <v>2025</v>
      </c>
      <c r="AC115" s="612">
        <f t="shared" si="29"/>
        <v>2025</v>
      </c>
      <c r="AD115" s="612">
        <f t="shared" si="29"/>
        <v>2025</v>
      </c>
      <c r="AE115" s="612">
        <f t="shared" si="29"/>
        <v>2025</v>
      </c>
      <c r="AF115" s="612">
        <f t="shared" si="29"/>
        <v>2025</v>
      </c>
      <c r="AG115" s="612">
        <f t="shared" si="29"/>
        <v>2025</v>
      </c>
      <c r="AH115" s="612">
        <f t="shared" si="29"/>
        <v>2025</v>
      </c>
      <c r="AI115" s="612">
        <f t="shared" si="29"/>
        <v>2025</v>
      </c>
      <c r="AJ115" s="612">
        <f t="shared" si="29"/>
        <v>2025</v>
      </c>
      <c r="AK115" s="612">
        <f t="shared" si="29"/>
        <v>2025</v>
      </c>
      <c r="AL115" s="612">
        <f t="shared" ref="AL115:AQ116" si="30">AK115</f>
        <v>2025</v>
      </c>
      <c r="AM115" s="612">
        <f t="shared" si="30"/>
        <v>2025</v>
      </c>
      <c r="AN115" s="612">
        <f t="shared" si="30"/>
        <v>2025</v>
      </c>
      <c r="AO115" s="612">
        <f t="shared" si="30"/>
        <v>2025</v>
      </c>
      <c r="AP115" s="612">
        <f t="shared" si="30"/>
        <v>2025</v>
      </c>
      <c r="AQ115" s="613">
        <f t="shared" si="30"/>
        <v>2025</v>
      </c>
    </row>
    <row r="116" spans="1:44" ht="16.5" customHeight="1" outlineLevel="1">
      <c r="A116" s="635" t="s">
        <v>305</v>
      </c>
      <c r="B116" s="633"/>
      <c r="C116" s="636"/>
      <c r="D116" s="611" t="s">
        <v>306</v>
      </c>
      <c r="E116" s="611" t="str">
        <f>D116</f>
        <v>EUR</v>
      </c>
      <c r="F116" s="611" t="str">
        <f t="shared" si="28"/>
        <v>EUR</v>
      </c>
      <c r="G116" s="611" t="str">
        <f t="shared" si="28"/>
        <v>EUR</v>
      </c>
      <c r="H116" s="611" t="str">
        <f t="shared" si="28"/>
        <v>EUR</v>
      </c>
      <c r="I116" s="611" t="str">
        <f t="shared" si="28"/>
        <v>EUR</v>
      </c>
      <c r="J116" s="611" t="str">
        <f t="shared" si="28"/>
        <v>EUR</v>
      </c>
      <c r="K116" s="611" t="str">
        <f t="shared" si="28"/>
        <v>EUR</v>
      </c>
      <c r="L116" s="611" t="str">
        <f t="shared" si="28"/>
        <v>EUR</v>
      </c>
      <c r="M116" s="611" t="str">
        <f t="shared" si="28"/>
        <v>EUR</v>
      </c>
      <c r="N116" s="611" t="str">
        <f t="shared" si="28"/>
        <v>EUR</v>
      </c>
      <c r="O116" s="611" t="str">
        <f t="shared" si="28"/>
        <v>EUR</v>
      </c>
      <c r="P116" s="611" t="str">
        <f t="shared" si="28"/>
        <v>EUR</v>
      </c>
      <c r="Q116" s="611" t="str">
        <f t="shared" si="28"/>
        <v>EUR</v>
      </c>
      <c r="R116" s="611" t="str">
        <f t="shared" si="28"/>
        <v>EUR</v>
      </c>
      <c r="S116" s="611" t="str">
        <f t="shared" si="28"/>
        <v>EUR</v>
      </c>
      <c r="T116" s="611" t="str">
        <f t="shared" si="28"/>
        <v>EUR</v>
      </c>
      <c r="U116" s="611" t="str">
        <f t="shared" si="28"/>
        <v>EUR</v>
      </c>
      <c r="V116" s="611" t="str">
        <f t="shared" si="29"/>
        <v>EUR</v>
      </c>
      <c r="W116" s="611" t="str">
        <f t="shared" si="29"/>
        <v>EUR</v>
      </c>
      <c r="X116" s="611" t="str">
        <f t="shared" si="29"/>
        <v>EUR</v>
      </c>
      <c r="Y116" s="611" t="str">
        <f t="shared" si="29"/>
        <v>EUR</v>
      </c>
      <c r="Z116" s="611" t="str">
        <f t="shared" si="29"/>
        <v>EUR</v>
      </c>
      <c r="AA116" s="611" t="str">
        <f t="shared" si="29"/>
        <v>EUR</v>
      </c>
      <c r="AB116" s="611" t="str">
        <f t="shared" si="29"/>
        <v>EUR</v>
      </c>
      <c r="AC116" s="611" t="str">
        <f t="shared" si="29"/>
        <v>EUR</v>
      </c>
      <c r="AD116" s="611" t="str">
        <f t="shared" si="29"/>
        <v>EUR</v>
      </c>
      <c r="AE116" s="611" t="str">
        <f t="shared" si="29"/>
        <v>EUR</v>
      </c>
      <c r="AF116" s="611" t="str">
        <f t="shared" si="29"/>
        <v>EUR</v>
      </c>
      <c r="AG116" s="611" t="str">
        <f t="shared" si="29"/>
        <v>EUR</v>
      </c>
      <c r="AH116" s="611" t="str">
        <f t="shared" si="29"/>
        <v>EUR</v>
      </c>
      <c r="AI116" s="611" t="str">
        <f t="shared" si="29"/>
        <v>EUR</v>
      </c>
      <c r="AJ116" s="611" t="str">
        <f t="shared" si="29"/>
        <v>EUR</v>
      </c>
      <c r="AK116" s="611" t="str">
        <f t="shared" si="29"/>
        <v>EUR</v>
      </c>
      <c r="AL116" s="611" t="str">
        <f t="shared" si="30"/>
        <v>EUR</v>
      </c>
      <c r="AM116" s="611" t="str">
        <f t="shared" si="30"/>
        <v>EUR</v>
      </c>
      <c r="AN116" s="611" t="str">
        <f t="shared" si="30"/>
        <v>EUR</v>
      </c>
      <c r="AO116" s="611" t="str">
        <f t="shared" si="30"/>
        <v>EUR</v>
      </c>
      <c r="AP116" s="611" t="str">
        <f t="shared" si="30"/>
        <v>EUR</v>
      </c>
      <c r="AQ116" s="615" t="str">
        <f t="shared" si="30"/>
        <v>EUR</v>
      </c>
    </row>
    <row r="117" spans="1:44" s="74" customFormat="1" ht="16.5" customHeight="1" outlineLevel="1">
      <c r="A117" s="637" t="s">
        <v>13</v>
      </c>
      <c r="B117" s="598" t="str">
        <f>IF(D116="PLN","PLN/100","€/100")</f>
        <v>€/100</v>
      </c>
      <c r="C117" s="636"/>
      <c r="D117" s="606">
        <f t="shared" ref="D117:AQ117" si="31">IF(D39=0,0,D39*(1+D108))</f>
        <v>0</v>
      </c>
      <c r="E117" s="68">
        <f t="shared" si="31"/>
        <v>0</v>
      </c>
      <c r="F117" s="68">
        <f t="shared" si="31"/>
        <v>0</v>
      </c>
      <c r="G117" s="68">
        <f t="shared" si="31"/>
        <v>0</v>
      </c>
      <c r="H117" s="68">
        <f t="shared" si="31"/>
        <v>0</v>
      </c>
      <c r="I117" s="68">
        <f t="shared" si="31"/>
        <v>0</v>
      </c>
      <c r="J117" s="68">
        <f t="shared" si="31"/>
        <v>0</v>
      </c>
      <c r="K117" s="68">
        <f t="shared" si="31"/>
        <v>0</v>
      </c>
      <c r="L117" s="68">
        <f t="shared" si="31"/>
        <v>0</v>
      </c>
      <c r="M117" s="68">
        <f t="shared" si="31"/>
        <v>0</v>
      </c>
      <c r="N117" s="68">
        <f t="shared" si="31"/>
        <v>0</v>
      </c>
      <c r="O117" s="68">
        <f t="shared" si="31"/>
        <v>0</v>
      </c>
      <c r="P117" s="68">
        <f t="shared" si="31"/>
        <v>0</v>
      </c>
      <c r="Q117" s="68">
        <f t="shared" si="31"/>
        <v>0</v>
      </c>
      <c r="R117" s="68">
        <f t="shared" si="31"/>
        <v>0</v>
      </c>
      <c r="S117" s="68">
        <f t="shared" si="31"/>
        <v>0</v>
      </c>
      <c r="T117" s="68">
        <f t="shared" si="31"/>
        <v>0</v>
      </c>
      <c r="U117" s="68">
        <f t="shared" si="31"/>
        <v>0</v>
      </c>
      <c r="V117" s="68">
        <f t="shared" si="31"/>
        <v>0</v>
      </c>
      <c r="W117" s="68">
        <f t="shared" si="31"/>
        <v>0</v>
      </c>
      <c r="X117" s="68">
        <f t="shared" si="31"/>
        <v>0</v>
      </c>
      <c r="Y117" s="68">
        <f t="shared" si="31"/>
        <v>0</v>
      </c>
      <c r="Z117" s="68">
        <f t="shared" si="31"/>
        <v>0</v>
      </c>
      <c r="AA117" s="68">
        <f t="shared" si="31"/>
        <v>0</v>
      </c>
      <c r="AB117" s="68">
        <f t="shared" si="31"/>
        <v>0</v>
      </c>
      <c r="AC117" s="68">
        <f t="shared" si="31"/>
        <v>0</v>
      </c>
      <c r="AD117" s="68">
        <f t="shared" si="31"/>
        <v>0</v>
      </c>
      <c r="AE117" s="68">
        <f t="shared" si="31"/>
        <v>0</v>
      </c>
      <c r="AF117" s="68">
        <f t="shared" si="31"/>
        <v>0</v>
      </c>
      <c r="AG117" s="68">
        <f t="shared" si="31"/>
        <v>0</v>
      </c>
      <c r="AH117" s="68">
        <f t="shared" si="31"/>
        <v>0</v>
      </c>
      <c r="AI117" s="68">
        <f t="shared" si="31"/>
        <v>0</v>
      </c>
      <c r="AJ117" s="68">
        <f t="shared" si="31"/>
        <v>0</v>
      </c>
      <c r="AK117" s="68">
        <f t="shared" si="31"/>
        <v>0</v>
      </c>
      <c r="AL117" s="68">
        <f t="shared" si="31"/>
        <v>0</v>
      </c>
      <c r="AM117" s="68">
        <f t="shared" si="31"/>
        <v>0</v>
      </c>
      <c r="AN117" s="68">
        <f t="shared" si="31"/>
        <v>0</v>
      </c>
      <c r="AO117" s="68">
        <f t="shared" si="31"/>
        <v>0</v>
      </c>
      <c r="AP117" s="68">
        <f t="shared" si="31"/>
        <v>0</v>
      </c>
      <c r="AQ117" s="69">
        <f t="shared" si="31"/>
        <v>0</v>
      </c>
    </row>
    <row r="118" spans="1:44" s="74" customFormat="1" ht="16.5" customHeight="1" outlineLevel="1">
      <c r="A118" s="637" t="s">
        <v>308</v>
      </c>
      <c r="B118" s="598" t="str">
        <f>IF(D116="PLN","PLN/100","€/100")</f>
        <v>€/100</v>
      </c>
      <c r="C118" s="636"/>
      <c r="D118" s="606">
        <f t="shared" ref="D118:AQ119" si="32">D41+D109</f>
        <v>0</v>
      </c>
      <c r="E118" s="68">
        <f t="shared" si="32"/>
        <v>0</v>
      </c>
      <c r="F118" s="68">
        <f t="shared" si="32"/>
        <v>0</v>
      </c>
      <c r="G118" s="68">
        <f t="shared" si="32"/>
        <v>0</v>
      </c>
      <c r="H118" s="68">
        <f t="shared" si="32"/>
        <v>0</v>
      </c>
      <c r="I118" s="68">
        <f t="shared" si="32"/>
        <v>0</v>
      </c>
      <c r="J118" s="68">
        <f t="shared" si="32"/>
        <v>0</v>
      </c>
      <c r="K118" s="68">
        <f t="shared" si="32"/>
        <v>0</v>
      </c>
      <c r="L118" s="68">
        <f t="shared" si="32"/>
        <v>0</v>
      </c>
      <c r="M118" s="68">
        <f t="shared" si="32"/>
        <v>0</v>
      </c>
      <c r="N118" s="68">
        <f t="shared" si="32"/>
        <v>0</v>
      </c>
      <c r="O118" s="68">
        <f t="shared" si="32"/>
        <v>0</v>
      </c>
      <c r="P118" s="68">
        <f t="shared" si="32"/>
        <v>0</v>
      </c>
      <c r="Q118" s="68">
        <f t="shared" si="32"/>
        <v>0</v>
      </c>
      <c r="R118" s="68">
        <f t="shared" si="32"/>
        <v>0</v>
      </c>
      <c r="S118" s="68">
        <f t="shared" si="32"/>
        <v>0</v>
      </c>
      <c r="T118" s="68">
        <f t="shared" si="32"/>
        <v>0</v>
      </c>
      <c r="U118" s="68">
        <f t="shared" si="32"/>
        <v>0</v>
      </c>
      <c r="V118" s="68">
        <f t="shared" si="32"/>
        <v>0</v>
      </c>
      <c r="W118" s="68">
        <f t="shared" si="32"/>
        <v>0</v>
      </c>
      <c r="X118" s="68">
        <f t="shared" si="32"/>
        <v>0</v>
      </c>
      <c r="Y118" s="68">
        <f t="shared" si="32"/>
        <v>0</v>
      </c>
      <c r="Z118" s="68">
        <f t="shared" si="32"/>
        <v>0</v>
      </c>
      <c r="AA118" s="68">
        <f t="shared" si="32"/>
        <v>0</v>
      </c>
      <c r="AB118" s="68">
        <f t="shared" si="32"/>
        <v>0</v>
      </c>
      <c r="AC118" s="68">
        <f t="shared" si="32"/>
        <v>0</v>
      </c>
      <c r="AD118" s="68">
        <f t="shared" si="32"/>
        <v>0</v>
      </c>
      <c r="AE118" s="68">
        <f t="shared" si="32"/>
        <v>0</v>
      </c>
      <c r="AF118" s="68">
        <f t="shared" si="32"/>
        <v>0</v>
      </c>
      <c r="AG118" s="68">
        <f t="shared" si="32"/>
        <v>0</v>
      </c>
      <c r="AH118" s="68">
        <f t="shared" si="32"/>
        <v>0</v>
      </c>
      <c r="AI118" s="68">
        <f t="shared" si="32"/>
        <v>0</v>
      </c>
      <c r="AJ118" s="68">
        <f t="shared" si="32"/>
        <v>0</v>
      </c>
      <c r="AK118" s="68">
        <f t="shared" si="32"/>
        <v>0</v>
      </c>
      <c r="AL118" s="68">
        <f t="shared" si="32"/>
        <v>0</v>
      </c>
      <c r="AM118" s="68">
        <f t="shared" si="32"/>
        <v>0</v>
      </c>
      <c r="AN118" s="68">
        <f t="shared" si="32"/>
        <v>0</v>
      </c>
      <c r="AO118" s="68">
        <f t="shared" si="32"/>
        <v>0</v>
      </c>
      <c r="AP118" s="68">
        <f t="shared" si="32"/>
        <v>0</v>
      </c>
      <c r="AQ118" s="69">
        <f t="shared" si="32"/>
        <v>0</v>
      </c>
      <c r="AR118" s="1"/>
    </row>
    <row r="119" spans="1:44" s="74" customFormat="1" ht="16.5" customHeight="1" outlineLevel="1">
      <c r="A119" s="637" t="s">
        <v>309</v>
      </c>
      <c r="B119" s="598" t="str">
        <f>IF(D116="PLN","PLN/100","€/100")</f>
        <v>€/100</v>
      </c>
      <c r="C119" s="636"/>
      <c r="D119" s="606">
        <f t="shared" si="32"/>
        <v>0</v>
      </c>
      <c r="E119" s="616">
        <f t="shared" si="32"/>
        <v>0</v>
      </c>
      <c r="F119" s="68">
        <f t="shared" si="32"/>
        <v>0</v>
      </c>
      <c r="G119" s="68">
        <f t="shared" si="32"/>
        <v>0</v>
      </c>
      <c r="H119" s="68">
        <f t="shared" si="32"/>
        <v>0</v>
      </c>
      <c r="I119" s="68">
        <f t="shared" si="32"/>
        <v>0</v>
      </c>
      <c r="J119" s="68">
        <f t="shared" si="32"/>
        <v>0</v>
      </c>
      <c r="K119" s="68">
        <f t="shared" si="32"/>
        <v>0</v>
      </c>
      <c r="L119" s="68">
        <f t="shared" si="32"/>
        <v>0</v>
      </c>
      <c r="M119" s="68">
        <f t="shared" si="32"/>
        <v>0</v>
      </c>
      <c r="N119" s="68">
        <f t="shared" si="32"/>
        <v>0</v>
      </c>
      <c r="O119" s="68">
        <f t="shared" si="32"/>
        <v>0</v>
      </c>
      <c r="P119" s="68">
        <f t="shared" si="32"/>
        <v>0</v>
      </c>
      <c r="Q119" s="68">
        <f t="shared" si="32"/>
        <v>0</v>
      </c>
      <c r="R119" s="68">
        <f t="shared" si="32"/>
        <v>0</v>
      </c>
      <c r="S119" s="68">
        <f t="shared" si="32"/>
        <v>0</v>
      </c>
      <c r="T119" s="68">
        <f t="shared" si="32"/>
        <v>0</v>
      </c>
      <c r="U119" s="68">
        <f t="shared" si="32"/>
        <v>0</v>
      </c>
      <c r="V119" s="68">
        <f t="shared" si="32"/>
        <v>0</v>
      </c>
      <c r="W119" s="68">
        <f t="shared" si="32"/>
        <v>0</v>
      </c>
      <c r="X119" s="68">
        <f t="shared" si="32"/>
        <v>0</v>
      </c>
      <c r="Y119" s="68">
        <f t="shared" si="32"/>
        <v>0</v>
      </c>
      <c r="Z119" s="68">
        <f t="shared" si="32"/>
        <v>0</v>
      </c>
      <c r="AA119" s="68">
        <f t="shared" si="32"/>
        <v>0</v>
      </c>
      <c r="AB119" s="68">
        <f t="shared" si="32"/>
        <v>0</v>
      </c>
      <c r="AC119" s="68">
        <f t="shared" si="32"/>
        <v>0</v>
      </c>
      <c r="AD119" s="68">
        <f t="shared" si="32"/>
        <v>0</v>
      </c>
      <c r="AE119" s="68">
        <f t="shared" si="32"/>
        <v>0</v>
      </c>
      <c r="AF119" s="68">
        <f t="shared" si="32"/>
        <v>0</v>
      </c>
      <c r="AG119" s="68">
        <f t="shared" si="32"/>
        <v>0</v>
      </c>
      <c r="AH119" s="68">
        <f t="shared" si="32"/>
        <v>0</v>
      </c>
      <c r="AI119" s="68">
        <f t="shared" si="32"/>
        <v>0</v>
      </c>
      <c r="AJ119" s="68">
        <f t="shared" si="32"/>
        <v>0</v>
      </c>
      <c r="AK119" s="68">
        <f t="shared" si="32"/>
        <v>0</v>
      </c>
      <c r="AL119" s="68">
        <f t="shared" si="32"/>
        <v>0</v>
      </c>
      <c r="AM119" s="68">
        <f t="shared" si="32"/>
        <v>0</v>
      </c>
      <c r="AN119" s="68">
        <f t="shared" si="32"/>
        <v>0</v>
      </c>
      <c r="AO119" s="68">
        <f t="shared" si="32"/>
        <v>0</v>
      </c>
      <c r="AP119" s="68">
        <f t="shared" si="32"/>
        <v>0</v>
      </c>
      <c r="AQ119" s="69">
        <f t="shared" si="32"/>
        <v>0</v>
      </c>
      <c r="AR119" s="1"/>
    </row>
    <row r="120" spans="1:44" s="74" customFormat="1" ht="16.5" customHeight="1" outlineLevel="1">
      <c r="A120" s="606" t="s">
        <v>311</v>
      </c>
      <c r="B120" s="598" t="str">
        <f t="shared" ref="B120:B121" si="33">IF(D117="PLN","PLN/100","€/100")</f>
        <v>€/100</v>
      </c>
      <c r="C120" s="636"/>
      <c r="D120" s="606">
        <f>D44</f>
        <v>0</v>
      </c>
      <c r="E120" s="616">
        <f t="shared" ref="E120:AQ121" si="34">E44</f>
        <v>0</v>
      </c>
      <c r="F120" s="68">
        <f t="shared" si="34"/>
        <v>0</v>
      </c>
      <c r="G120" s="68">
        <f t="shared" si="34"/>
        <v>0</v>
      </c>
      <c r="H120" s="68">
        <f t="shared" si="34"/>
        <v>0</v>
      </c>
      <c r="I120" s="68">
        <f t="shared" si="34"/>
        <v>0</v>
      </c>
      <c r="J120" s="68">
        <f t="shared" si="34"/>
        <v>0</v>
      </c>
      <c r="K120" s="68">
        <f t="shared" si="34"/>
        <v>0</v>
      </c>
      <c r="L120" s="68">
        <f t="shared" si="34"/>
        <v>0</v>
      </c>
      <c r="M120" s="68">
        <f t="shared" si="34"/>
        <v>0</v>
      </c>
      <c r="N120" s="68">
        <f t="shared" si="34"/>
        <v>0</v>
      </c>
      <c r="O120" s="68">
        <f t="shared" si="34"/>
        <v>0</v>
      </c>
      <c r="P120" s="68">
        <f t="shared" si="34"/>
        <v>0</v>
      </c>
      <c r="Q120" s="68">
        <f t="shared" si="34"/>
        <v>0</v>
      </c>
      <c r="R120" s="68">
        <f t="shared" si="34"/>
        <v>0</v>
      </c>
      <c r="S120" s="68">
        <f t="shared" si="34"/>
        <v>0</v>
      </c>
      <c r="T120" s="68">
        <f t="shared" si="34"/>
        <v>0</v>
      </c>
      <c r="U120" s="68">
        <f t="shared" si="34"/>
        <v>0</v>
      </c>
      <c r="V120" s="68">
        <f t="shared" si="34"/>
        <v>0</v>
      </c>
      <c r="W120" s="68">
        <f t="shared" si="34"/>
        <v>0</v>
      </c>
      <c r="X120" s="68">
        <f t="shared" si="34"/>
        <v>0</v>
      </c>
      <c r="Y120" s="68">
        <f t="shared" si="34"/>
        <v>0</v>
      </c>
      <c r="Z120" s="68">
        <f t="shared" si="34"/>
        <v>0</v>
      </c>
      <c r="AA120" s="68">
        <f t="shared" si="34"/>
        <v>0</v>
      </c>
      <c r="AB120" s="68">
        <f t="shared" si="34"/>
        <v>0</v>
      </c>
      <c r="AC120" s="68">
        <f t="shared" si="34"/>
        <v>0</v>
      </c>
      <c r="AD120" s="68">
        <f t="shared" si="34"/>
        <v>0</v>
      </c>
      <c r="AE120" s="68">
        <f t="shared" si="34"/>
        <v>0</v>
      </c>
      <c r="AF120" s="68">
        <f t="shared" si="34"/>
        <v>0</v>
      </c>
      <c r="AG120" s="68">
        <f t="shared" si="34"/>
        <v>0</v>
      </c>
      <c r="AH120" s="68">
        <f t="shared" si="34"/>
        <v>0</v>
      </c>
      <c r="AI120" s="68">
        <f t="shared" si="34"/>
        <v>0</v>
      </c>
      <c r="AJ120" s="68">
        <f t="shared" si="34"/>
        <v>0</v>
      </c>
      <c r="AK120" s="68">
        <f t="shared" si="34"/>
        <v>0</v>
      </c>
      <c r="AL120" s="68">
        <f t="shared" si="34"/>
        <v>0</v>
      </c>
      <c r="AM120" s="68">
        <f t="shared" si="34"/>
        <v>0</v>
      </c>
      <c r="AN120" s="68">
        <f t="shared" si="34"/>
        <v>0</v>
      </c>
      <c r="AO120" s="68">
        <f t="shared" si="34"/>
        <v>0</v>
      </c>
      <c r="AP120" s="68">
        <f t="shared" si="34"/>
        <v>0</v>
      </c>
      <c r="AQ120" s="69">
        <f t="shared" si="34"/>
        <v>0</v>
      </c>
      <c r="AR120" s="1"/>
    </row>
    <row r="121" spans="1:44" s="74" customFormat="1" ht="16.5" customHeight="1" outlineLevel="1">
      <c r="A121" s="606" t="s">
        <v>312</v>
      </c>
      <c r="B121" s="598" t="str">
        <f t="shared" si="33"/>
        <v>€/100</v>
      </c>
      <c r="C121" s="636"/>
      <c r="D121" s="606">
        <f>D45</f>
        <v>0</v>
      </c>
      <c r="E121" s="616">
        <f t="shared" si="34"/>
        <v>0</v>
      </c>
      <c r="F121" s="68">
        <f t="shared" si="34"/>
        <v>0</v>
      </c>
      <c r="G121" s="68">
        <f t="shared" si="34"/>
        <v>0</v>
      </c>
      <c r="H121" s="68">
        <f t="shared" si="34"/>
        <v>0</v>
      </c>
      <c r="I121" s="68">
        <f t="shared" si="34"/>
        <v>0</v>
      </c>
      <c r="J121" s="68">
        <f t="shared" si="34"/>
        <v>0</v>
      </c>
      <c r="K121" s="68">
        <f t="shared" si="34"/>
        <v>0</v>
      </c>
      <c r="L121" s="68">
        <f t="shared" si="34"/>
        <v>0</v>
      </c>
      <c r="M121" s="68">
        <f t="shared" si="34"/>
        <v>0</v>
      </c>
      <c r="N121" s="68">
        <f t="shared" si="34"/>
        <v>0</v>
      </c>
      <c r="O121" s="68">
        <f t="shared" si="34"/>
        <v>0</v>
      </c>
      <c r="P121" s="68">
        <f t="shared" si="34"/>
        <v>0</v>
      </c>
      <c r="Q121" s="68">
        <f t="shared" si="34"/>
        <v>0</v>
      </c>
      <c r="R121" s="68">
        <f t="shared" si="34"/>
        <v>0</v>
      </c>
      <c r="S121" s="68">
        <f t="shared" si="34"/>
        <v>0</v>
      </c>
      <c r="T121" s="68">
        <f t="shared" si="34"/>
        <v>0</v>
      </c>
      <c r="U121" s="68">
        <f t="shared" si="34"/>
        <v>0</v>
      </c>
      <c r="V121" s="68">
        <f t="shared" si="34"/>
        <v>0</v>
      </c>
      <c r="W121" s="68">
        <f t="shared" si="34"/>
        <v>0</v>
      </c>
      <c r="X121" s="68">
        <f t="shared" si="34"/>
        <v>0</v>
      </c>
      <c r="Y121" s="68">
        <f t="shared" si="34"/>
        <v>0</v>
      </c>
      <c r="Z121" s="68">
        <f t="shared" si="34"/>
        <v>0</v>
      </c>
      <c r="AA121" s="68">
        <f t="shared" si="34"/>
        <v>0</v>
      </c>
      <c r="AB121" s="68">
        <f t="shared" si="34"/>
        <v>0</v>
      </c>
      <c r="AC121" s="68">
        <f t="shared" si="34"/>
        <v>0</v>
      </c>
      <c r="AD121" s="68">
        <f t="shared" si="34"/>
        <v>0</v>
      </c>
      <c r="AE121" s="68">
        <f t="shared" si="34"/>
        <v>0</v>
      </c>
      <c r="AF121" s="68">
        <f t="shared" si="34"/>
        <v>0</v>
      </c>
      <c r="AG121" s="68">
        <f t="shared" si="34"/>
        <v>0</v>
      </c>
      <c r="AH121" s="68">
        <f t="shared" si="34"/>
        <v>0</v>
      </c>
      <c r="AI121" s="68">
        <f t="shared" si="34"/>
        <v>0</v>
      </c>
      <c r="AJ121" s="68">
        <f t="shared" si="34"/>
        <v>0</v>
      </c>
      <c r="AK121" s="68">
        <f t="shared" si="34"/>
        <v>0</v>
      </c>
      <c r="AL121" s="68">
        <f t="shared" si="34"/>
        <v>0</v>
      </c>
      <c r="AM121" s="68">
        <f t="shared" si="34"/>
        <v>0</v>
      </c>
      <c r="AN121" s="68">
        <f t="shared" si="34"/>
        <v>0</v>
      </c>
      <c r="AO121" s="68">
        <f t="shared" si="34"/>
        <v>0</v>
      </c>
      <c r="AP121" s="68">
        <f t="shared" si="34"/>
        <v>0</v>
      </c>
      <c r="AQ121" s="69">
        <f t="shared" si="34"/>
        <v>0</v>
      </c>
      <c r="AR121" s="1"/>
    </row>
    <row r="122" spans="1:44" s="74" customFormat="1" ht="16.5" customHeight="1" outlineLevel="1">
      <c r="A122" s="637" t="s">
        <v>310</v>
      </c>
      <c r="B122" s="598" t="str">
        <f>IF(D116="PLN","PLN/100","€/100")</f>
        <v>€/100</v>
      </c>
      <c r="C122" s="636"/>
      <c r="D122" s="606">
        <f t="shared" ref="D122:AQ122" si="35">D43+D111</f>
        <v>0</v>
      </c>
      <c r="E122" s="616">
        <f t="shared" si="35"/>
        <v>0</v>
      </c>
      <c r="F122" s="68">
        <f t="shared" si="35"/>
        <v>0</v>
      </c>
      <c r="G122" s="68">
        <f t="shared" si="35"/>
        <v>0</v>
      </c>
      <c r="H122" s="68">
        <f t="shared" si="35"/>
        <v>0</v>
      </c>
      <c r="I122" s="68">
        <f t="shared" si="35"/>
        <v>0</v>
      </c>
      <c r="J122" s="68">
        <f t="shared" si="35"/>
        <v>0</v>
      </c>
      <c r="K122" s="68">
        <f t="shared" si="35"/>
        <v>0</v>
      </c>
      <c r="L122" s="68">
        <f t="shared" si="35"/>
        <v>0</v>
      </c>
      <c r="M122" s="68">
        <f t="shared" si="35"/>
        <v>0</v>
      </c>
      <c r="N122" s="68">
        <f t="shared" si="35"/>
        <v>0</v>
      </c>
      <c r="O122" s="68">
        <f t="shared" si="35"/>
        <v>0</v>
      </c>
      <c r="P122" s="68">
        <f t="shared" si="35"/>
        <v>0</v>
      </c>
      <c r="Q122" s="68">
        <f t="shared" si="35"/>
        <v>0</v>
      </c>
      <c r="R122" s="68">
        <f t="shared" si="35"/>
        <v>0</v>
      </c>
      <c r="S122" s="68">
        <f t="shared" si="35"/>
        <v>0</v>
      </c>
      <c r="T122" s="68">
        <f t="shared" si="35"/>
        <v>0</v>
      </c>
      <c r="U122" s="68">
        <f t="shared" si="35"/>
        <v>0</v>
      </c>
      <c r="V122" s="68">
        <f t="shared" si="35"/>
        <v>0</v>
      </c>
      <c r="W122" s="68">
        <f t="shared" si="35"/>
        <v>0</v>
      </c>
      <c r="X122" s="68">
        <f t="shared" si="35"/>
        <v>0</v>
      </c>
      <c r="Y122" s="68">
        <f t="shared" si="35"/>
        <v>0</v>
      </c>
      <c r="Z122" s="68">
        <f t="shared" si="35"/>
        <v>0</v>
      </c>
      <c r="AA122" s="68">
        <f t="shared" si="35"/>
        <v>0</v>
      </c>
      <c r="AB122" s="68">
        <f t="shared" si="35"/>
        <v>0</v>
      </c>
      <c r="AC122" s="68">
        <f t="shared" si="35"/>
        <v>0</v>
      </c>
      <c r="AD122" s="68">
        <f t="shared" si="35"/>
        <v>0</v>
      </c>
      <c r="AE122" s="68">
        <f t="shared" si="35"/>
        <v>0</v>
      </c>
      <c r="AF122" s="68">
        <f t="shared" si="35"/>
        <v>0</v>
      </c>
      <c r="AG122" s="68">
        <f t="shared" si="35"/>
        <v>0</v>
      </c>
      <c r="AH122" s="68">
        <f t="shared" si="35"/>
        <v>0</v>
      </c>
      <c r="AI122" s="68">
        <f t="shared" si="35"/>
        <v>0</v>
      </c>
      <c r="AJ122" s="68">
        <f t="shared" si="35"/>
        <v>0</v>
      </c>
      <c r="AK122" s="68">
        <f t="shared" si="35"/>
        <v>0</v>
      </c>
      <c r="AL122" s="68">
        <f t="shared" si="35"/>
        <v>0</v>
      </c>
      <c r="AM122" s="68">
        <f t="shared" si="35"/>
        <v>0</v>
      </c>
      <c r="AN122" s="68">
        <f t="shared" si="35"/>
        <v>0</v>
      </c>
      <c r="AO122" s="68">
        <f t="shared" si="35"/>
        <v>0</v>
      </c>
      <c r="AP122" s="68">
        <f t="shared" si="35"/>
        <v>0</v>
      </c>
      <c r="AQ122" s="69">
        <f t="shared" si="35"/>
        <v>0</v>
      </c>
      <c r="AR122" s="1"/>
    </row>
    <row r="123" spans="1:44" s="74" customFormat="1" ht="16.5" customHeight="1" outlineLevel="1">
      <c r="A123" s="637" t="s">
        <v>313</v>
      </c>
      <c r="B123" s="598" t="str">
        <f>IF(D116="PLN","PLN/100","€/100")</f>
        <v>€/100</v>
      </c>
      <c r="C123" s="636"/>
      <c r="D123" s="606">
        <f t="shared" ref="D123:AQ123" si="36">D46+D112</f>
        <v>0</v>
      </c>
      <c r="E123" s="68">
        <f t="shared" si="36"/>
        <v>0</v>
      </c>
      <c r="F123" s="68">
        <f t="shared" si="36"/>
        <v>0</v>
      </c>
      <c r="G123" s="68">
        <f t="shared" si="36"/>
        <v>0</v>
      </c>
      <c r="H123" s="68">
        <f t="shared" si="36"/>
        <v>0</v>
      </c>
      <c r="I123" s="68">
        <f t="shared" si="36"/>
        <v>0</v>
      </c>
      <c r="J123" s="68">
        <f t="shared" si="36"/>
        <v>0</v>
      </c>
      <c r="K123" s="68">
        <f t="shared" si="36"/>
        <v>0</v>
      </c>
      <c r="L123" s="68">
        <f t="shared" si="36"/>
        <v>0</v>
      </c>
      <c r="M123" s="68">
        <f t="shared" si="36"/>
        <v>0</v>
      </c>
      <c r="N123" s="68">
        <f t="shared" si="36"/>
        <v>0</v>
      </c>
      <c r="O123" s="68">
        <f t="shared" si="36"/>
        <v>0</v>
      </c>
      <c r="P123" s="68">
        <f t="shared" si="36"/>
        <v>0</v>
      </c>
      <c r="Q123" s="68">
        <f t="shared" si="36"/>
        <v>0</v>
      </c>
      <c r="R123" s="68">
        <f t="shared" si="36"/>
        <v>0</v>
      </c>
      <c r="S123" s="68">
        <f t="shared" si="36"/>
        <v>0</v>
      </c>
      <c r="T123" s="68">
        <f t="shared" si="36"/>
        <v>0</v>
      </c>
      <c r="U123" s="68">
        <f t="shared" si="36"/>
        <v>0</v>
      </c>
      <c r="V123" s="68">
        <f t="shared" si="36"/>
        <v>0</v>
      </c>
      <c r="W123" s="68">
        <f t="shared" si="36"/>
        <v>0</v>
      </c>
      <c r="X123" s="68">
        <f t="shared" si="36"/>
        <v>0</v>
      </c>
      <c r="Y123" s="68">
        <f t="shared" si="36"/>
        <v>0</v>
      </c>
      <c r="Z123" s="68">
        <f t="shared" si="36"/>
        <v>0</v>
      </c>
      <c r="AA123" s="68">
        <f t="shared" si="36"/>
        <v>0</v>
      </c>
      <c r="AB123" s="68">
        <f t="shared" si="36"/>
        <v>0</v>
      </c>
      <c r="AC123" s="68">
        <f t="shared" si="36"/>
        <v>0</v>
      </c>
      <c r="AD123" s="68">
        <f t="shared" si="36"/>
        <v>0</v>
      </c>
      <c r="AE123" s="68">
        <f t="shared" si="36"/>
        <v>0</v>
      </c>
      <c r="AF123" s="68">
        <f t="shared" si="36"/>
        <v>0</v>
      </c>
      <c r="AG123" s="68">
        <f t="shared" si="36"/>
        <v>0</v>
      </c>
      <c r="AH123" s="68">
        <f t="shared" si="36"/>
        <v>0</v>
      </c>
      <c r="AI123" s="68">
        <f t="shared" si="36"/>
        <v>0</v>
      </c>
      <c r="AJ123" s="68">
        <f t="shared" si="36"/>
        <v>0</v>
      </c>
      <c r="AK123" s="68">
        <f t="shared" si="36"/>
        <v>0</v>
      </c>
      <c r="AL123" s="68">
        <f t="shared" si="36"/>
        <v>0</v>
      </c>
      <c r="AM123" s="68">
        <f t="shared" si="36"/>
        <v>0</v>
      </c>
      <c r="AN123" s="68">
        <f t="shared" si="36"/>
        <v>0</v>
      </c>
      <c r="AO123" s="68">
        <f t="shared" si="36"/>
        <v>0</v>
      </c>
      <c r="AP123" s="68">
        <f t="shared" si="36"/>
        <v>0</v>
      </c>
      <c r="AQ123" s="69">
        <f t="shared" si="36"/>
        <v>0</v>
      </c>
      <c r="AR123" s="1"/>
    </row>
    <row r="124" spans="1:44" s="74" customFormat="1" ht="16.5" customHeight="1" outlineLevel="1">
      <c r="A124" s="637" t="s">
        <v>339</v>
      </c>
      <c r="B124" s="598" t="str">
        <f>IF(D116="PLN","PLN/100","€/100")</f>
        <v>€/100</v>
      </c>
      <c r="C124" s="636"/>
      <c r="D124" s="606"/>
      <c r="E124" s="68"/>
      <c r="F124" s="68"/>
      <c r="G124" s="68"/>
      <c r="H124" s="68"/>
      <c r="I124" s="68"/>
      <c r="J124" s="68"/>
      <c r="K124" s="68"/>
      <c r="L124" s="68"/>
      <c r="M124" s="68"/>
      <c r="N124" s="68"/>
      <c r="O124" s="68"/>
      <c r="P124" s="68"/>
      <c r="Q124" s="68"/>
      <c r="R124" s="68"/>
      <c r="S124" s="68"/>
      <c r="T124" s="68"/>
      <c r="U124" s="68"/>
      <c r="V124" s="68"/>
      <c r="W124" s="68"/>
      <c r="X124" s="68"/>
      <c r="Y124" s="68"/>
      <c r="Z124" s="68"/>
      <c r="AA124" s="68"/>
      <c r="AB124" s="68"/>
      <c r="AC124" s="68"/>
      <c r="AD124" s="68"/>
      <c r="AE124" s="68"/>
      <c r="AF124" s="68"/>
      <c r="AG124" s="68"/>
      <c r="AH124" s="68"/>
      <c r="AI124" s="68"/>
      <c r="AJ124" s="68"/>
      <c r="AK124" s="68"/>
      <c r="AL124" s="68"/>
      <c r="AM124" s="68"/>
      <c r="AN124" s="68"/>
      <c r="AO124" s="68"/>
      <c r="AP124" s="68"/>
      <c r="AQ124" s="69"/>
    </row>
    <row r="125" spans="1:44" s="74" customFormat="1" ht="16.5" customHeight="1" outlineLevel="1">
      <c r="A125" s="637" t="s">
        <v>340</v>
      </c>
      <c r="B125" s="598" t="str">
        <f>IF(D116="PLN","PLN/100","€/100")</f>
        <v>€/100</v>
      </c>
      <c r="C125" s="636"/>
      <c r="D125" s="606"/>
      <c r="E125" s="68"/>
      <c r="F125" s="68"/>
      <c r="G125" s="68"/>
      <c r="H125" s="68"/>
      <c r="I125" s="68"/>
      <c r="J125" s="68"/>
      <c r="K125" s="68"/>
      <c r="L125" s="68"/>
      <c r="M125" s="68"/>
      <c r="N125" s="68"/>
      <c r="O125" s="68"/>
      <c r="P125" s="68"/>
      <c r="Q125" s="68"/>
      <c r="R125" s="68"/>
      <c r="S125" s="68"/>
      <c r="T125" s="68"/>
      <c r="U125" s="68"/>
      <c r="V125" s="68"/>
      <c r="W125" s="68"/>
      <c r="X125" s="68"/>
      <c r="Y125" s="68"/>
      <c r="Z125" s="68"/>
      <c r="AA125" s="68"/>
      <c r="AB125" s="68"/>
      <c r="AC125" s="68"/>
      <c r="AD125" s="68"/>
      <c r="AE125" s="68"/>
      <c r="AF125" s="68"/>
      <c r="AG125" s="68"/>
      <c r="AH125" s="68"/>
      <c r="AI125" s="68"/>
      <c r="AJ125" s="68"/>
      <c r="AK125" s="68"/>
      <c r="AL125" s="68"/>
      <c r="AM125" s="68"/>
      <c r="AN125" s="68"/>
      <c r="AO125" s="68"/>
      <c r="AP125" s="68"/>
      <c r="AQ125" s="69"/>
    </row>
    <row r="126" spans="1:44" s="74" customFormat="1" ht="16.5" customHeight="1" outlineLevel="1">
      <c r="A126" s="638" t="s">
        <v>341</v>
      </c>
      <c r="B126" s="599" t="str">
        <f>IF(D116="PLN","PLN/100","€/100")</f>
        <v>€/100</v>
      </c>
      <c r="C126" s="639"/>
      <c r="D126" s="608">
        <f>D49</f>
        <v>0</v>
      </c>
      <c r="E126" s="640">
        <f t="shared" ref="E126:AQ126" si="37">E49</f>
        <v>0</v>
      </c>
      <c r="F126" s="640">
        <f t="shared" si="37"/>
        <v>0</v>
      </c>
      <c r="G126" s="640">
        <f t="shared" si="37"/>
        <v>0</v>
      </c>
      <c r="H126" s="640">
        <f t="shared" si="37"/>
        <v>0</v>
      </c>
      <c r="I126" s="640">
        <f t="shared" si="37"/>
        <v>0</v>
      </c>
      <c r="J126" s="640">
        <f t="shared" si="37"/>
        <v>0</v>
      </c>
      <c r="K126" s="640">
        <f t="shared" si="37"/>
        <v>0</v>
      </c>
      <c r="L126" s="640">
        <f t="shared" si="37"/>
        <v>0</v>
      </c>
      <c r="M126" s="640">
        <f t="shared" si="37"/>
        <v>0</v>
      </c>
      <c r="N126" s="640">
        <f t="shared" si="37"/>
        <v>0</v>
      </c>
      <c r="O126" s="640">
        <f t="shared" si="37"/>
        <v>0</v>
      </c>
      <c r="P126" s="640">
        <f t="shared" si="37"/>
        <v>0</v>
      </c>
      <c r="Q126" s="640">
        <f t="shared" si="37"/>
        <v>0</v>
      </c>
      <c r="R126" s="640">
        <f t="shared" si="37"/>
        <v>0</v>
      </c>
      <c r="S126" s="640">
        <f t="shared" si="37"/>
        <v>0</v>
      </c>
      <c r="T126" s="640">
        <f t="shared" si="37"/>
        <v>0</v>
      </c>
      <c r="U126" s="640">
        <f t="shared" si="37"/>
        <v>0</v>
      </c>
      <c r="V126" s="640">
        <f t="shared" si="37"/>
        <v>0</v>
      </c>
      <c r="W126" s="640">
        <f t="shared" si="37"/>
        <v>0</v>
      </c>
      <c r="X126" s="640">
        <f t="shared" si="37"/>
        <v>0</v>
      </c>
      <c r="Y126" s="640">
        <f t="shared" si="37"/>
        <v>0</v>
      </c>
      <c r="Z126" s="640">
        <f t="shared" si="37"/>
        <v>0</v>
      </c>
      <c r="AA126" s="640">
        <f t="shared" si="37"/>
        <v>0</v>
      </c>
      <c r="AB126" s="640">
        <f t="shared" si="37"/>
        <v>0</v>
      </c>
      <c r="AC126" s="640">
        <f t="shared" si="37"/>
        <v>0</v>
      </c>
      <c r="AD126" s="640">
        <f t="shared" si="37"/>
        <v>0</v>
      </c>
      <c r="AE126" s="640">
        <f t="shared" si="37"/>
        <v>0</v>
      </c>
      <c r="AF126" s="640">
        <f t="shared" si="37"/>
        <v>0</v>
      </c>
      <c r="AG126" s="640">
        <f t="shared" si="37"/>
        <v>0</v>
      </c>
      <c r="AH126" s="640">
        <f t="shared" si="37"/>
        <v>0</v>
      </c>
      <c r="AI126" s="640">
        <f t="shared" si="37"/>
        <v>0</v>
      </c>
      <c r="AJ126" s="640">
        <f t="shared" si="37"/>
        <v>0</v>
      </c>
      <c r="AK126" s="640">
        <f t="shared" si="37"/>
        <v>0</v>
      </c>
      <c r="AL126" s="640">
        <f t="shared" si="37"/>
        <v>0</v>
      </c>
      <c r="AM126" s="640">
        <f t="shared" si="37"/>
        <v>0</v>
      </c>
      <c r="AN126" s="640">
        <f t="shared" si="37"/>
        <v>0</v>
      </c>
      <c r="AO126" s="640">
        <f t="shared" si="37"/>
        <v>0</v>
      </c>
      <c r="AP126" s="640">
        <f t="shared" si="37"/>
        <v>0</v>
      </c>
      <c r="AQ126" s="84">
        <f t="shared" si="37"/>
        <v>0</v>
      </c>
    </row>
    <row r="128" spans="1:44">
      <c r="A128" s="1057" t="s">
        <v>254</v>
      </c>
      <c r="B128" s="1071"/>
      <c r="C128" s="1071"/>
      <c r="D128" s="1072">
        <f>Kalkulation_MS3!F26</f>
        <v>0</v>
      </c>
      <c r="E128" s="1073">
        <f>Kalkulation_MS3!G26</f>
        <v>0</v>
      </c>
      <c r="F128" s="1073">
        <f>Kalkulation_MS3!H26</f>
        <v>0</v>
      </c>
      <c r="G128" s="1073">
        <f>Kalkulation_MS3!I26</f>
        <v>0</v>
      </c>
      <c r="H128" s="1073">
        <f>Kalkulation_MS3!J26</f>
        <v>0</v>
      </c>
      <c r="I128" s="1073">
        <f>Kalkulation_MS3!K26</f>
        <v>0</v>
      </c>
      <c r="J128" s="1073">
        <f>Kalkulation_MS3!L26</f>
        <v>0</v>
      </c>
      <c r="K128" s="1073">
        <f>Kalkulation_MS3!M26</f>
        <v>0</v>
      </c>
      <c r="L128" s="1073">
        <f>Kalkulation_MS3!N26</f>
        <v>0</v>
      </c>
      <c r="M128" s="1073">
        <f>Kalkulation_MS3!O26</f>
        <v>0</v>
      </c>
      <c r="N128" s="1073">
        <f>Kalkulation_MS3!P26</f>
        <v>0</v>
      </c>
      <c r="O128" s="1073">
        <f>Kalkulation_MS3!Q26</f>
        <v>0</v>
      </c>
      <c r="P128" s="1073">
        <f>Kalkulation_MS3!R26</f>
        <v>0</v>
      </c>
      <c r="Q128" s="1073">
        <f>Kalkulation_MS3!S26</f>
        <v>0</v>
      </c>
      <c r="R128" s="1073">
        <f>Kalkulation_MS3!T26</f>
        <v>0</v>
      </c>
      <c r="S128" s="1073">
        <f>Kalkulation_MS3!U26</f>
        <v>0</v>
      </c>
      <c r="T128" s="1073">
        <f>Kalkulation_MS3!V26</f>
        <v>0</v>
      </c>
      <c r="U128" s="1073">
        <f>Kalkulation_MS3!W26</f>
        <v>0</v>
      </c>
      <c r="V128" s="1073">
        <f>Kalkulation_MS3!X26</f>
        <v>0</v>
      </c>
      <c r="W128" s="1073">
        <f>Kalkulation_MS3!Y26</f>
        <v>0</v>
      </c>
      <c r="X128" s="1073">
        <f>Kalkulation_MS3!Z26</f>
        <v>0</v>
      </c>
      <c r="Y128" s="1073">
        <f>Kalkulation_MS3!AA26</f>
        <v>0</v>
      </c>
      <c r="Z128" s="1073">
        <f>Kalkulation_MS3!AB26</f>
        <v>0</v>
      </c>
      <c r="AA128" s="1073">
        <f>Kalkulation_MS3!AC26</f>
        <v>0</v>
      </c>
      <c r="AB128" s="1073">
        <f>Kalkulation_MS3!AD26</f>
        <v>0</v>
      </c>
      <c r="AC128" s="1073">
        <f>Kalkulation_MS3!AE26</f>
        <v>0</v>
      </c>
      <c r="AD128" s="1073">
        <f>Kalkulation_MS3!AF26</f>
        <v>0</v>
      </c>
      <c r="AE128" s="1073">
        <f>Kalkulation_MS3!AG26</f>
        <v>0</v>
      </c>
      <c r="AF128" s="1073">
        <f>Kalkulation_MS3!AH26</f>
        <v>0</v>
      </c>
      <c r="AG128" s="1073">
        <f>Kalkulation_MS3!AI26</f>
        <v>0</v>
      </c>
      <c r="AH128" s="1073">
        <f>Kalkulation_MS3!AJ26</f>
        <v>0</v>
      </c>
      <c r="AI128" s="1073">
        <f>Kalkulation_MS3!AK26</f>
        <v>0</v>
      </c>
      <c r="AJ128" s="1073">
        <f>Kalkulation_MS3!AL26</f>
        <v>0</v>
      </c>
      <c r="AK128" s="1073">
        <f>Kalkulation_MS3!AM26</f>
        <v>0</v>
      </c>
      <c r="AL128" s="1073">
        <f>Kalkulation_MS3!AN26</f>
        <v>0</v>
      </c>
      <c r="AM128" s="1073">
        <f>Kalkulation_MS3!AO26</f>
        <v>0</v>
      </c>
      <c r="AN128" s="1073">
        <f>Kalkulation_MS3!AP26</f>
        <v>0</v>
      </c>
      <c r="AO128" s="1073">
        <f>Kalkulation_MS3!AQ26</f>
        <v>0</v>
      </c>
      <c r="AP128" s="1073">
        <f>Kalkulation_MS3!AR26</f>
        <v>0</v>
      </c>
      <c r="AQ128" s="1074">
        <f>Kalkulation_MS3!AS26</f>
        <v>0</v>
      </c>
    </row>
    <row r="129" spans="1:43">
      <c r="A129" s="221" t="s">
        <v>102</v>
      </c>
      <c r="D129" s="454">
        <f>Kalkulation_MS3!F35</f>
        <v>0</v>
      </c>
      <c r="E129" s="74">
        <f>Kalkulation_MS3!G35</f>
        <v>0</v>
      </c>
      <c r="F129" s="74">
        <f>Kalkulation_MS3!H35</f>
        <v>0</v>
      </c>
      <c r="G129" s="74">
        <f>Kalkulation_MS3!I35</f>
        <v>0</v>
      </c>
      <c r="H129" s="74">
        <f>Kalkulation_MS3!J35</f>
        <v>0</v>
      </c>
      <c r="I129" s="74">
        <f>Kalkulation_MS3!K35</f>
        <v>0</v>
      </c>
      <c r="J129" s="74">
        <f>Kalkulation_MS3!L35</f>
        <v>0</v>
      </c>
      <c r="K129" s="74">
        <f>Kalkulation_MS3!M35</f>
        <v>0</v>
      </c>
      <c r="L129" s="74">
        <f>Kalkulation_MS3!N35</f>
        <v>0</v>
      </c>
      <c r="M129" s="74">
        <f>Kalkulation_MS3!O35</f>
        <v>0</v>
      </c>
      <c r="N129" s="74">
        <f>Kalkulation_MS3!P35</f>
        <v>0</v>
      </c>
      <c r="O129" s="74">
        <f>Kalkulation_MS3!Q35</f>
        <v>0</v>
      </c>
      <c r="P129" s="74">
        <f>Kalkulation_MS3!R35</f>
        <v>0</v>
      </c>
      <c r="Q129" s="74">
        <f>Kalkulation_MS3!S35</f>
        <v>0</v>
      </c>
      <c r="R129" s="74">
        <f>Kalkulation_MS3!T35</f>
        <v>0</v>
      </c>
      <c r="S129" s="74">
        <f>Kalkulation_MS3!U35</f>
        <v>0</v>
      </c>
      <c r="T129" s="74">
        <f>Kalkulation_MS3!V35</f>
        <v>0</v>
      </c>
      <c r="U129" s="74">
        <f>Kalkulation_MS3!W35</f>
        <v>0</v>
      </c>
      <c r="V129" s="74">
        <f>Kalkulation_MS3!X35</f>
        <v>0</v>
      </c>
      <c r="W129" s="74">
        <f>Kalkulation_MS3!Y35</f>
        <v>0</v>
      </c>
      <c r="X129" s="74">
        <f>Kalkulation_MS3!Z35</f>
        <v>0</v>
      </c>
      <c r="Y129" s="74">
        <f>Kalkulation_MS3!AA35</f>
        <v>0</v>
      </c>
      <c r="Z129" s="74">
        <f>Kalkulation_MS3!AB35</f>
        <v>0</v>
      </c>
      <c r="AA129" s="74">
        <f>Kalkulation_MS3!AC35</f>
        <v>0</v>
      </c>
      <c r="AB129" s="74">
        <f>Kalkulation_MS3!AD35</f>
        <v>0</v>
      </c>
      <c r="AC129" s="74">
        <f>Kalkulation_MS3!AE35</f>
        <v>0</v>
      </c>
      <c r="AD129" s="74">
        <f>Kalkulation_MS3!AF35</f>
        <v>0</v>
      </c>
      <c r="AE129" s="74">
        <f>Kalkulation_MS3!AG35</f>
        <v>0</v>
      </c>
      <c r="AF129" s="74">
        <f>Kalkulation_MS3!AH35</f>
        <v>0</v>
      </c>
      <c r="AG129" s="74">
        <f>Kalkulation_MS3!AI35</f>
        <v>0</v>
      </c>
      <c r="AH129" s="74">
        <f>Kalkulation_MS3!AJ35</f>
        <v>0</v>
      </c>
      <c r="AI129" s="74">
        <f>Kalkulation_MS3!AK35</f>
        <v>0</v>
      </c>
      <c r="AJ129" s="74">
        <f>Kalkulation_MS3!AL35</f>
        <v>0</v>
      </c>
      <c r="AK129" s="74">
        <f>Kalkulation_MS3!AM35</f>
        <v>0</v>
      </c>
      <c r="AL129" s="74">
        <f>Kalkulation_MS3!AN35</f>
        <v>0</v>
      </c>
      <c r="AM129" s="74">
        <f>Kalkulation_MS3!AO35</f>
        <v>0</v>
      </c>
      <c r="AN129" s="74">
        <f>Kalkulation_MS3!AP35</f>
        <v>0</v>
      </c>
      <c r="AO129" s="74">
        <f>Kalkulation_MS3!AQ35</f>
        <v>0</v>
      </c>
      <c r="AP129" s="74">
        <f>Kalkulation_MS3!AR35</f>
        <v>0</v>
      </c>
      <c r="AQ129" s="455">
        <f>Kalkulation_MS3!AS35</f>
        <v>0</v>
      </c>
    </row>
    <row r="130" spans="1:43" s="340" customFormat="1">
      <c r="A130" s="456" t="s">
        <v>342</v>
      </c>
      <c r="B130" s="457"/>
      <c r="C130" s="457"/>
      <c r="D130" s="456">
        <f>Kalkulation_MS3!F37</f>
        <v>0</v>
      </c>
      <c r="E130" s="457">
        <f>Kalkulation_MS3!G37</f>
        <v>0</v>
      </c>
      <c r="F130" s="457">
        <f>Kalkulation_MS3!H37</f>
        <v>0</v>
      </c>
      <c r="G130" s="457">
        <f>Kalkulation_MS3!I37</f>
        <v>0</v>
      </c>
      <c r="H130" s="457">
        <f>Kalkulation_MS3!J37</f>
        <v>0</v>
      </c>
      <c r="I130" s="457">
        <f>Kalkulation_MS3!K37</f>
        <v>0</v>
      </c>
      <c r="J130" s="457">
        <f>Kalkulation_MS3!L37</f>
        <v>0</v>
      </c>
      <c r="K130" s="457">
        <f>Kalkulation_MS3!M37</f>
        <v>0</v>
      </c>
      <c r="L130" s="457">
        <f>Kalkulation_MS3!N37</f>
        <v>0</v>
      </c>
      <c r="M130" s="457">
        <f>Kalkulation_MS3!O37</f>
        <v>0</v>
      </c>
      <c r="N130" s="457">
        <f>Kalkulation_MS3!P37</f>
        <v>0</v>
      </c>
      <c r="O130" s="457">
        <f>Kalkulation_MS3!Q37</f>
        <v>0</v>
      </c>
      <c r="P130" s="457">
        <f>Kalkulation_MS3!R37</f>
        <v>0</v>
      </c>
      <c r="Q130" s="457">
        <f>Kalkulation_MS3!S37</f>
        <v>0</v>
      </c>
      <c r="R130" s="457">
        <f>Kalkulation_MS3!T37</f>
        <v>0</v>
      </c>
      <c r="S130" s="457">
        <f>Kalkulation_MS3!U37</f>
        <v>0</v>
      </c>
      <c r="T130" s="457">
        <f>Kalkulation_MS3!V37</f>
        <v>0</v>
      </c>
      <c r="U130" s="457">
        <f>Kalkulation_MS3!W37</f>
        <v>0</v>
      </c>
      <c r="V130" s="457">
        <f>Kalkulation_MS3!X37</f>
        <v>0</v>
      </c>
      <c r="W130" s="457">
        <f>Kalkulation_MS3!Y37</f>
        <v>0</v>
      </c>
      <c r="X130" s="457">
        <f>Kalkulation_MS3!Z37</f>
        <v>0</v>
      </c>
      <c r="Y130" s="457">
        <f>Kalkulation_MS3!AA37</f>
        <v>0</v>
      </c>
      <c r="Z130" s="457">
        <f>Kalkulation_MS3!AB37</f>
        <v>0</v>
      </c>
      <c r="AA130" s="457">
        <f>Kalkulation_MS3!AC37</f>
        <v>0</v>
      </c>
      <c r="AB130" s="457">
        <f>Kalkulation_MS3!AD37</f>
        <v>0</v>
      </c>
      <c r="AC130" s="457">
        <f>Kalkulation_MS3!AE37</f>
        <v>0</v>
      </c>
      <c r="AD130" s="457">
        <f>Kalkulation_MS3!AF37</f>
        <v>0</v>
      </c>
      <c r="AE130" s="457">
        <f>Kalkulation_MS3!AG37</f>
        <v>0</v>
      </c>
      <c r="AF130" s="457">
        <f>Kalkulation_MS3!AH37</f>
        <v>0</v>
      </c>
      <c r="AG130" s="457">
        <f>Kalkulation_MS3!AI37</f>
        <v>0</v>
      </c>
      <c r="AH130" s="457">
        <f>Kalkulation_MS3!AJ37</f>
        <v>0</v>
      </c>
      <c r="AI130" s="457">
        <f>Kalkulation_MS3!AK37</f>
        <v>0</v>
      </c>
      <c r="AJ130" s="457">
        <f>Kalkulation_MS3!AL37</f>
        <v>0</v>
      </c>
      <c r="AK130" s="457">
        <f>Kalkulation_MS3!AM37</f>
        <v>0</v>
      </c>
      <c r="AL130" s="457">
        <f>Kalkulation_MS3!AN37</f>
        <v>0</v>
      </c>
      <c r="AM130" s="457">
        <f>Kalkulation_MS3!AO37</f>
        <v>0</v>
      </c>
      <c r="AN130" s="457">
        <f>Kalkulation_MS3!AP37</f>
        <v>0</v>
      </c>
      <c r="AO130" s="457">
        <f>Kalkulation_MS3!AQ37</f>
        <v>0</v>
      </c>
      <c r="AP130" s="457">
        <f>Kalkulation_MS3!AR37</f>
        <v>0</v>
      </c>
      <c r="AQ130" s="458">
        <f>Kalkulation_MS3!AS37</f>
        <v>0</v>
      </c>
    </row>
  </sheetData>
  <mergeCells count="12">
    <mergeCell ref="A92:M92"/>
    <mergeCell ref="A1:AQ1"/>
    <mergeCell ref="B2:C2"/>
    <mergeCell ref="F2:F6"/>
    <mergeCell ref="B6:C6"/>
    <mergeCell ref="B8:C8"/>
    <mergeCell ref="B9:C9"/>
    <mergeCell ref="B10:C10"/>
    <mergeCell ref="A11:A12"/>
    <mergeCell ref="A50:M50"/>
    <mergeCell ref="A64:M64"/>
    <mergeCell ref="A78:M78"/>
  </mergeCells>
  <phoneticPr fontId="126" type="noConversion"/>
  <pageMargins left="0.19685039370078741" right="0.11811023622047245" top="0.27559055118110237" bottom="0.23622047244094491" header="0.15748031496062992" footer="0.11811023622047245"/>
  <pageSetup paperSize="9" scale="26" orientation="landscape" verticalDpi="4" r:id="rId1"/>
  <customProperties>
    <customPr name="_pios_id" r:id="rId2"/>
    <customPr name="EpmWorksheetKeyString_GUID" r:id="rId3"/>
  </customProperties>
  <legacyDrawing r:id="rId4"/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45DA1FCB-09E2-45D5-A82B-E5DFCD3DCB0C}">
          <x14:formula1>
            <xm:f>Währung!$A$2:$A$3</xm:f>
          </x14:formula1>
          <xm:sqref>D52</xm:sqref>
        </x14:dataValidation>
        <x14:dataValidation type="list" allowBlank="1" showInputMessage="1" showErrorMessage="1" xr:uid="{16CB6365-4109-4897-8930-08FA5C83FC23}">
          <x14:formula1>
            <xm:f>Währung!$A$4:$A$5</xm:f>
          </x14:formula1>
          <xm:sqref>D66</xm:sqref>
        </x14:dataValidation>
        <x14:dataValidation type="list" allowBlank="1" showInputMessage="1" showErrorMessage="1" xr:uid="{9674B6A9-5FF7-48A9-931F-67522E4DD2BE}">
          <x14:formula1>
            <xm:f>Währung!$A$6:$A$7</xm:f>
          </x14:formula1>
          <xm:sqref>D80</xm:sqref>
        </x14:dataValidation>
        <x14:dataValidation type="list" allowBlank="1" showInputMessage="1" showErrorMessage="1" xr:uid="{49C00519-677B-42DA-AF8D-D969C89BB210}">
          <x14:formula1>
            <xm:f>Währung!$A$10:$A$11</xm:f>
          </x14:formula1>
          <xm:sqref>D94</xm:sqref>
        </x14:dataValidation>
        <x14:dataValidation type="list" allowBlank="1" showInputMessage="1" showErrorMessage="1" xr:uid="{9B0B23C6-F779-4484-A562-53D9841050DD}">
          <x14:formula1>
            <xm:f>Währung!$A$12:$A$13</xm:f>
          </x14:formula1>
          <xm:sqref>D116</xm:sqref>
        </x14:dataValidation>
        <x14:dataValidation type="list" allowBlank="1" showInputMessage="1" showErrorMessage="1" xr:uid="{F7339269-D0DC-49A2-941D-7A77DDD842D1}">
          <x14:formula1>
            <xm:f>Liste!$A$1:$A$6</xm:f>
          </x14:formula1>
          <xm:sqref>B4</xm:sqref>
        </x14:dataValidation>
        <x14:dataValidation type="list" allowBlank="1" showInputMessage="1" showErrorMessage="1" xr:uid="{190FA74B-C160-49A3-9186-716554F1FE90}">
          <x14:formula1>
            <xm:f>Grunddaten!$A$13:$A$23</xm:f>
          </x14:formula1>
          <xm:sqref>B5</xm:sqref>
        </x14:dataValidation>
      </x14:dataValidation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13D365-5E27-4D01-BA06-169D1911C590}">
  <sheetPr codeName="Tabelle28">
    <tabColor rgb="FF92D050"/>
  </sheetPr>
  <dimension ref="B1:Q52"/>
  <sheetViews>
    <sheetView showGridLines="0" zoomScale="90" zoomScaleNormal="90" workbookViewId="0">
      <selection activeCell="N12" sqref="N12:Q12"/>
    </sheetView>
  </sheetViews>
  <sheetFormatPr defaultColWidth="11.375" defaultRowHeight="13.5"/>
  <cols>
    <col min="1" max="1" width="2.375" customWidth="1"/>
    <col min="2" max="2" width="28.375" customWidth="1"/>
    <col min="3" max="3" width="14.25" style="102" bestFit="1" customWidth="1"/>
    <col min="4" max="4" width="11.25" customWidth="1"/>
    <col min="5" max="6" width="11.125" customWidth="1"/>
    <col min="7" max="7" width="2.375" customWidth="1"/>
    <col min="8" max="8" width="51.25" customWidth="1"/>
    <col min="9" max="9" width="6.25" customWidth="1"/>
    <col min="10" max="12" width="11.75" customWidth="1"/>
    <col min="13" max="13" width="4.625" customWidth="1"/>
    <col min="14" max="15" width="13.25" customWidth="1"/>
    <col min="16" max="16" width="7.375" customWidth="1"/>
    <col min="17" max="17" width="15.375" style="789" customWidth="1"/>
  </cols>
  <sheetData>
    <row r="1" spans="2:17" ht="27">
      <c r="D1" s="876"/>
      <c r="E1" s="877" t="s">
        <v>343</v>
      </c>
      <c r="F1" s="877" t="s">
        <v>344</v>
      </c>
    </row>
    <row r="2" spans="2:17" ht="14.25">
      <c r="B2" s="470" t="s">
        <v>138</v>
      </c>
      <c r="C2" s="865">
        <f>'Input Cost_MS3'!B7</f>
        <v>7</v>
      </c>
      <c r="D2" s="72" t="s">
        <v>345</v>
      </c>
      <c r="E2" s="883"/>
      <c r="F2" s="872">
        <v>80</v>
      </c>
    </row>
    <row r="3" spans="2:17" ht="14.25">
      <c r="B3" s="470" t="s">
        <v>346</v>
      </c>
      <c r="C3" s="866">
        <f>Grunddaten!B48</f>
        <v>0.08</v>
      </c>
      <c r="D3" s="72" t="s">
        <v>347</v>
      </c>
      <c r="E3" s="883"/>
      <c r="F3" s="872">
        <v>30</v>
      </c>
    </row>
    <row r="4" spans="2:17" ht="14.25">
      <c r="B4" s="470" t="s">
        <v>348</v>
      </c>
      <c r="C4" s="867">
        <f>'Input Cost_MS3'!B7</f>
        <v>7</v>
      </c>
      <c r="D4" s="870" t="s">
        <v>349</v>
      </c>
      <c r="E4" s="883"/>
      <c r="F4" s="872">
        <v>20</v>
      </c>
    </row>
    <row r="5" spans="2:17" ht="14.25">
      <c r="B5" s="470" t="s">
        <v>350</v>
      </c>
      <c r="C5" s="868">
        <f>IF('Input Cost_MS3'!$B$5=Grunddaten!$A$36,Grunddaten!$B$36,Grunddaten!$B$37)</f>
        <v>80</v>
      </c>
      <c r="D5" s="870" t="s">
        <v>470</v>
      </c>
      <c r="E5" s="883"/>
      <c r="F5" s="873">
        <v>55</v>
      </c>
      <c r="G5" s="468"/>
      <c r="J5" s="468"/>
      <c r="K5" s="468"/>
      <c r="L5" s="468"/>
    </row>
    <row r="6" spans="2:17" ht="14.25">
      <c r="B6" s="470" t="s">
        <v>351</v>
      </c>
      <c r="C6" s="869">
        <f>IF('Input Cost_MS3'!$B$5=Grunddaten!$A$32,Grunddaten!$B$32,Grunddaten!$B$33)</f>
        <v>0.04</v>
      </c>
      <c r="D6" s="870" t="s">
        <v>352</v>
      </c>
      <c r="E6" s="883"/>
      <c r="F6" s="873">
        <v>20</v>
      </c>
      <c r="G6" s="468"/>
      <c r="J6" s="468"/>
      <c r="K6" s="468"/>
      <c r="L6" s="468"/>
    </row>
    <row r="7" spans="2:17" ht="14.25">
      <c r="B7" s="470" t="s">
        <v>353</v>
      </c>
      <c r="C7" s="868">
        <f>'Income Statement_MS3'!J57*1000</f>
        <v>0</v>
      </c>
      <c r="D7" s="870" t="s">
        <v>354</v>
      </c>
      <c r="E7" s="883"/>
      <c r="F7" s="873">
        <v>20</v>
      </c>
      <c r="G7" s="468"/>
      <c r="J7" s="468"/>
      <c r="K7" s="468"/>
      <c r="L7" s="468"/>
    </row>
    <row r="8" spans="2:17" ht="14.25">
      <c r="B8" s="470" t="s">
        <v>355</v>
      </c>
      <c r="C8" s="868">
        <f>MAX('Income Statement_MS3'!C37:I37)*1000</f>
        <v>0</v>
      </c>
      <c r="D8" s="870" t="s">
        <v>356</v>
      </c>
      <c r="E8" s="883"/>
      <c r="F8" s="873">
        <v>28</v>
      </c>
      <c r="G8" s="468"/>
      <c r="J8" s="468"/>
      <c r="K8" s="468"/>
      <c r="L8" s="468"/>
    </row>
    <row r="9" spans="2:17" ht="14.25">
      <c r="B9" s="1010"/>
      <c r="C9" s="1011"/>
      <c r="D9" s="1012" t="s">
        <v>357</v>
      </c>
      <c r="E9" s="884"/>
      <c r="F9" s="874">
        <v>51</v>
      </c>
      <c r="G9" s="468"/>
      <c r="J9" s="468"/>
      <c r="K9" s="468"/>
      <c r="L9" s="468"/>
    </row>
    <row r="10" spans="2:17" ht="7.5" customHeight="1">
      <c r="B10" s="468"/>
      <c r="C10" s="469"/>
      <c r="D10" s="468"/>
      <c r="E10" s="468"/>
      <c r="F10" s="468"/>
      <c r="G10" s="468"/>
      <c r="H10" s="468"/>
      <c r="I10" s="468"/>
      <c r="J10" s="468"/>
      <c r="K10" s="468"/>
      <c r="L10" s="468"/>
    </row>
    <row r="11" spans="2:17" ht="14.25">
      <c r="B11" s="1128" t="s">
        <v>358</v>
      </c>
      <c r="C11" s="1129"/>
      <c r="D11" s="1129"/>
      <c r="E11" s="1129"/>
      <c r="F11" s="1130"/>
      <c r="G11" s="468"/>
      <c r="H11" s="1128" t="s">
        <v>359</v>
      </c>
      <c r="I11" s="1129"/>
      <c r="J11" s="1129"/>
      <c r="K11" s="1129"/>
      <c r="L11" s="1130"/>
    </row>
    <row r="12" spans="2:17" s="780" customFormat="1" ht="42.75">
      <c r="B12" s="777" t="s">
        <v>360</v>
      </c>
      <c r="C12" s="778"/>
      <c r="D12" s="781" t="s">
        <v>211</v>
      </c>
      <c r="E12" s="781" t="s">
        <v>212</v>
      </c>
      <c r="F12" s="782" t="s">
        <v>213</v>
      </c>
      <c r="G12" s="779"/>
      <c r="H12" s="777" t="s">
        <v>360</v>
      </c>
      <c r="I12" s="778"/>
      <c r="J12" s="781" t="s">
        <v>211</v>
      </c>
      <c r="K12" s="781" t="s">
        <v>212</v>
      </c>
      <c r="L12" s="782" t="s">
        <v>213</v>
      </c>
      <c r="N12" s="791" t="s">
        <v>361</v>
      </c>
      <c r="O12" s="792" t="s">
        <v>362</v>
      </c>
      <c r="P12" s="793" t="s">
        <v>363</v>
      </c>
      <c r="Q12" s="792" t="s">
        <v>364</v>
      </c>
    </row>
    <row r="13" spans="2:17" ht="14.45" customHeight="1">
      <c r="B13" s="471" t="s">
        <v>220</v>
      </c>
      <c r="C13" s="472" t="s">
        <v>120</v>
      </c>
      <c r="D13" s="875"/>
      <c r="E13" s="473"/>
      <c r="F13" s="783"/>
      <c r="G13" s="468"/>
      <c r="H13" s="471" t="str">
        <f>B13</f>
        <v>A-EE</v>
      </c>
      <c r="I13" s="472" t="s">
        <v>365</v>
      </c>
      <c r="J13" s="473"/>
      <c r="K13" s="473"/>
      <c r="L13" s="783"/>
      <c r="N13" s="798">
        <v>0</v>
      </c>
      <c r="O13" s="790">
        <v>1000000</v>
      </c>
      <c r="P13" s="794">
        <v>7</v>
      </c>
      <c r="Q13" s="790">
        <f>IF(AND($C$8&gt;=N13,$C$8&lt;O13),$C$8*P13/1000,"")</f>
        <v>0</v>
      </c>
    </row>
    <row r="14" spans="2:17" ht="14.45" customHeight="1">
      <c r="B14" s="471" t="s">
        <v>222</v>
      </c>
      <c r="C14" s="472" t="s">
        <v>120</v>
      </c>
      <c r="D14" s="875"/>
      <c r="E14" s="473"/>
      <c r="F14" s="783"/>
      <c r="G14" s="468"/>
      <c r="H14" s="471" t="str">
        <f>B14</f>
        <v>A-PI</v>
      </c>
      <c r="I14" s="472" t="s">
        <v>365</v>
      </c>
      <c r="J14" s="473"/>
      <c r="K14" s="473"/>
      <c r="L14" s="783"/>
      <c r="N14" s="798">
        <v>1000000</v>
      </c>
      <c r="O14" s="790">
        <v>2000000</v>
      </c>
      <c r="P14" s="794">
        <v>5</v>
      </c>
      <c r="Q14" s="790" t="str">
        <f t="shared" ref="Q14:Q17" si="0">IF(AND($C$8&gt;=N14,$C$8&lt;O14),$C$8*P14/1000,"")</f>
        <v/>
      </c>
    </row>
    <row r="15" spans="2:17" ht="14.45" customHeight="1">
      <c r="B15" s="471" t="s">
        <v>223</v>
      </c>
      <c r="C15" s="472" t="s">
        <v>120</v>
      </c>
      <c r="D15" s="875"/>
      <c r="E15" s="473"/>
      <c r="F15" s="783"/>
      <c r="G15" s="468"/>
      <c r="H15" s="471" t="str">
        <f>B15</f>
        <v>A-PIK</v>
      </c>
      <c r="I15" s="472" t="s">
        <v>365</v>
      </c>
      <c r="J15" s="473"/>
      <c r="K15" s="473"/>
      <c r="L15" s="783"/>
      <c r="N15" s="798">
        <v>2000000</v>
      </c>
      <c r="O15" s="790">
        <v>3000000</v>
      </c>
      <c r="P15" s="794">
        <v>3</v>
      </c>
      <c r="Q15" s="790" t="str">
        <f t="shared" si="0"/>
        <v/>
      </c>
    </row>
    <row r="16" spans="2:17" ht="14.45" customHeight="1">
      <c r="B16" s="471" t="s">
        <v>225</v>
      </c>
      <c r="C16" s="472" t="s">
        <v>120</v>
      </c>
      <c r="D16" s="875"/>
      <c r="E16" s="473"/>
      <c r="F16" s="783"/>
      <c r="G16" s="468"/>
      <c r="H16" s="471" t="str">
        <f>B16</f>
        <v>A-ZQ</v>
      </c>
      <c r="I16" s="472" t="s">
        <v>365</v>
      </c>
      <c r="J16" s="473"/>
      <c r="K16" s="473"/>
      <c r="L16" s="783"/>
      <c r="N16" s="798">
        <v>3000000</v>
      </c>
      <c r="O16" s="790">
        <v>4000000</v>
      </c>
      <c r="P16" s="794">
        <v>2</v>
      </c>
      <c r="Q16" s="790" t="str">
        <f t="shared" si="0"/>
        <v/>
      </c>
    </row>
    <row r="17" spans="2:17" ht="14.45" customHeight="1">
      <c r="B17" s="471" t="s">
        <v>52</v>
      </c>
      <c r="C17" s="472" t="s">
        <v>120</v>
      </c>
      <c r="D17" s="875">
        <f>SUM(E2:E8)</f>
        <v>0</v>
      </c>
      <c r="E17" s="473">
        <f>Q19</f>
        <v>0</v>
      </c>
      <c r="F17" s="783">
        <f>IF(C7=0,0,C7*C6/C5)</f>
        <v>0</v>
      </c>
      <c r="G17" s="468"/>
      <c r="H17" s="471" t="str">
        <f>B17</f>
        <v>Other</v>
      </c>
      <c r="I17" s="472" t="s">
        <v>365</v>
      </c>
      <c r="J17" s="923">
        <f>(E2*F2)+(E3*F3)+(E4*F4)+(E5*F5)+(E6*F6)+(E7*F7)+(E8*F8)+(E9*F9)</f>
        <v>0</v>
      </c>
      <c r="K17" s="473">
        <f t="shared" ref="K17:L17" si="1">$C$5*E17</f>
        <v>0</v>
      </c>
      <c r="L17" s="783">
        <f t="shared" si="1"/>
        <v>0</v>
      </c>
      <c r="N17" s="798">
        <v>4000000</v>
      </c>
      <c r="O17" s="790">
        <v>5000000</v>
      </c>
      <c r="P17" s="794">
        <v>2</v>
      </c>
      <c r="Q17" s="790" t="str">
        <f t="shared" si="0"/>
        <v/>
      </c>
    </row>
    <row r="18" spans="2:17" ht="14.45" customHeight="1">
      <c r="B18" s="30" t="s">
        <v>156</v>
      </c>
      <c r="C18" s="82" t="s">
        <v>120</v>
      </c>
      <c r="D18" s="80">
        <f>SUM(D13:D17)</f>
        <v>0</v>
      </c>
      <c r="E18" s="80">
        <f>SUM(E13:E17)</f>
        <v>0</v>
      </c>
      <c r="F18" s="81">
        <f>SUM(F13:F17)</f>
        <v>0</v>
      </c>
      <c r="G18" s="468"/>
      <c r="H18" s="30" t="s">
        <v>156</v>
      </c>
      <c r="I18" s="82" t="s">
        <v>365</v>
      </c>
      <c r="J18" s="80">
        <f>SUM(J13:J17)</f>
        <v>0</v>
      </c>
      <c r="K18" s="80">
        <f>SUM(K13:K17)</f>
        <v>0</v>
      </c>
      <c r="L18" s="81">
        <f>SUM(L13:L17)</f>
        <v>0</v>
      </c>
      <c r="N18" s="798">
        <v>5000000</v>
      </c>
      <c r="O18" s="790">
        <v>100000000</v>
      </c>
      <c r="P18" s="794">
        <v>2</v>
      </c>
      <c r="Q18" s="790" t="str">
        <f>IF($C$8&gt;=N18,$C$8*P18/1000,"")</f>
        <v/>
      </c>
    </row>
    <row r="19" spans="2:17" ht="14.25" customHeight="1">
      <c r="B19" s="468"/>
      <c r="C19" s="469"/>
      <c r="D19" s="475"/>
      <c r="E19" s="468"/>
      <c r="F19" s="468"/>
      <c r="G19" s="468"/>
      <c r="H19" s="468"/>
      <c r="I19" s="468"/>
      <c r="J19" s="468"/>
      <c r="K19" s="468"/>
      <c r="L19" s="784"/>
      <c r="N19" s="799" t="s">
        <v>156</v>
      </c>
      <c r="O19" s="795"/>
      <c r="P19" s="796"/>
      <c r="Q19" s="797">
        <f>SUM(Q13:Q18)</f>
        <v>0</v>
      </c>
    </row>
    <row r="20" spans="2:17" ht="14.25">
      <c r="B20" s="1128" t="s">
        <v>366</v>
      </c>
      <c r="C20" s="1129"/>
      <c r="D20" s="1129"/>
      <c r="E20" s="1129"/>
      <c r="F20" s="1130"/>
      <c r="G20" s="468"/>
      <c r="H20" s="1128" t="s">
        <v>367</v>
      </c>
      <c r="I20" s="1129"/>
      <c r="J20" s="1129"/>
      <c r="K20" s="1129"/>
      <c r="L20" s="1130"/>
    </row>
    <row r="21" spans="2:17" s="556" customFormat="1" ht="42.75">
      <c r="B21" s="785"/>
      <c r="C21" s="781"/>
      <c r="D21" s="781" t="s">
        <v>211</v>
      </c>
      <c r="E21" s="781" t="s">
        <v>212</v>
      </c>
      <c r="F21" s="782" t="s">
        <v>213</v>
      </c>
      <c r="G21" s="786"/>
      <c r="H21" s="785"/>
      <c r="I21" s="781"/>
      <c r="J21" s="781" t="s">
        <v>211</v>
      </c>
      <c r="K21" s="781" t="s">
        <v>212</v>
      </c>
      <c r="L21" s="782" t="s">
        <v>213</v>
      </c>
    </row>
    <row r="22" spans="2:17" ht="15.95" customHeight="1">
      <c r="B22" s="1075" t="s">
        <v>368</v>
      </c>
      <c r="C22" s="642" t="s">
        <v>365</v>
      </c>
      <c r="D22" s="645"/>
      <c r="E22" s="801"/>
      <c r="F22" s="788"/>
      <c r="G22" s="468"/>
      <c r="H22" s="1075" t="s">
        <v>369</v>
      </c>
      <c r="I22" s="642" t="s">
        <v>365</v>
      </c>
      <c r="J22" s="645"/>
      <c r="K22" s="801"/>
      <c r="L22" s="788"/>
    </row>
    <row r="23" spans="2:17" ht="15.95" customHeight="1">
      <c r="B23" s="643" t="s">
        <v>370</v>
      </c>
      <c r="C23" s="644" t="s">
        <v>365</v>
      </c>
      <c r="D23" s="646"/>
      <c r="E23" s="802"/>
      <c r="F23" s="803"/>
      <c r="H23" s="662" t="s">
        <v>371</v>
      </c>
      <c r="I23" s="663" t="s">
        <v>365</v>
      </c>
      <c r="J23" s="664"/>
      <c r="K23" s="804"/>
      <c r="L23" s="805"/>
    </row>
    <row r="24" spans="2:17" ht="15.95" customHeight="1">
      <c r="B24" s="649" t="s">
        <v>156</v>
      </c>
      <c r="C24" s="650"/>
      <c r="D24" s="651">
        <f>SUM(D22:D23)</f>
        <v>0</v>
      </c>
      <c r="E24" s="651">
        <f t="shared" ref="E24:F24" si="2">SUM(E22:E23)</f>
        <v>0</v>
      </c>
      <c r="F24" s="652">
        <f t="shared" si="2"/>
        <v>0</v>
      </c>
      <c r="H24" s="662" t="s">
        <v>372</v>
      </c>
      <c r="I24" s="663" t="s">
        <v>365</v>
      </c>
      <c r="J24" s="664"/>
      <c r="K24" s="804"/>
      <c r="L24" s="805"/>
    </row>
    <row r="25" spans="2:17" ht="15.95" customHeight="1">
      <c r="H25" s="662" t="s">
        <v>373</v>
      </c>
      <c r="I25" s="663" t="s">
        <v>365</v>
      </c>
      <c r="J25" s="664"/>
      <c r="K25" s="804"/>
      <c r="L25" s="805"/>
    </row>
    <row r="26" spans="2:17" ht="15.95" customHeight="1">
      <c r="H26" s="662" t="s">
        <v>374</v>
      </c>
      <c r="I26" s="663" t="s">
        <v>365</v>
      </c>
      <c r="J26" s="664"/>
      <c r="K26" s="804"/>
      <c r="L26" s="805"/>
    </row>
    <row r="27" spans="2:17" ht="15.95" customHeight="1">
      <c r="H27" s="662" t="s">
        <v>375</v>
      </c>
      <c r="I27" s="663" t="s">
        <v>365</v>
      </c>
      <c r="J27" s="967"/>
      <c r="K27" s="804"/>
      <c r="L27" s="805"/>
    </row>
    <row r="28" spans="2:17" s="557" customFormat="1" ht="44.1" customHeight="1">
      <c r="H28" s="665" t="s">
        <v>376</v>
      </c>
      <c r="I28" s="666" t="s">
        <v>365</v>
      </c>
      <c r="J28" s="667"/>
      <c r="K28" s="806"/>
      <c r="L28" s="807"/>
    </row>
    <row r="29" spans="2:17" ht="19.5" customHeight="1">
      <c r="H29" s="643" t="s">
        <v>377</v>
      </c>
      <c r="I29" s="644" t="s">
        <v>365</v>
      </c>
      <c r="J29" s="646"/>
      <c r="K29" s="802"/>
      <c r="L29" s="803"/>
    </row>
    <row r="30" spans="2:17" ht="14.25">
      <c r="H30" s="649" t="s">
        <v>156</v>
      </c>
      <c r="I30" s="650"/>
      <c r="J30" s="651">
        <f>SUM(J22:J29)</f>
        <v>0</v>
      </c>
      <c r="K30" s="651">
        <f t="shared" ref="K30:L30" si="3">SUM(K22:K29)</f>
        <v>0</v>
      </c>
      <c r="L30" s="81">
        <f t="shared" si="3"/>
        <v>0</v>
      </c>
    </row>
    <row r="32" spans="2:17" ht="14.25">
      <c r="H32" s="1128" t="s">
        <v>267</v>
      </c>
      <c r="I32" s="1129"/>
      <c r="J32" s="1129"/>
      <c r="K32" s="1129"/>
      <c r="L32" s="1130"/>
    </row>
    <row r="33" spans="8:12" s="556" customFormat="1" ht="42.75">
      <c r="H33" s="785"/>
      <c r="I33" s="781"/>
      <c r="J33" s="781" t="s">
        <v>211</v>
      </c>
      <c r="K33" s="781" t="s">
        <v>212</v>
      </c>
      <c r="L33" s="782" t="s">
        <v>213</v>
      </c>
    </row>
    <row r="34" spans="8:12" ht="14.25">
      <c r="H34" s="1076">
        <f>'Input Cost_MS3'!B13</f>
        <v>2025</v>
      </c>
      <c r="I34" s="642" t="s">
        <v>365</v>
      </c>
      <c r="J34" s="645"/>
      <c r="K34" s="801"/>
      <c r="L34" s="788"/>
    </row>
    <row r="35" spans="8:12" ht="14.25">
      <c r="H35" s="647">
        <f>'Input Cost_MS3'!B14</f>
        <v>2026</v>
      </c>
      <c r="I35" s="472" t="s">
        <v>365</v>
      </c>
      <c r="J35" s="641"/>
      <c r="K35" s="473"/>
      <c r="L35" s="783"/>
    </row>
    <row r="36" spans="8:12" ht="14.25">
      <c r="H36" s="647">
        <f>'Input Cost_MS3'!B15</f>
        <v>2027</v>
      </c>
      <c r="I36" s="472" t="s">
        <v>365</v>
      </c>
      <c r="J36" s="641"/>
      <c r="K36" s="473"/>
      <c r="L36" s="783"/>
    </row>
    <row r="37" spans="8:12" ht="14.25">
      <c r="H37" s="647">
        <f>'Input Cost_MS3'!B16</f>
        <v>2028</v>
      </c>
      <c r="I37" s="472" t="s">
        <v>365</v>
      </c>
      <c r="J37" s="641"/>
      <c r="K37" s="473"/>
      <c r="L37" s="783"/>
    </row>
    <row r="38" spans="8:12" ht="14.25">
      <c r="H38" s="647">
        <f>'Input Cost_MS3'!B17</f>
        <v>2029</v>
      </c>
      <c r="I38" s="472" t="s">
        <v>365</v>
      </c>
      <c r="J38" s="641"/>
      <c r="K38" s="473"/>
      <c r="L38" s="783"/>
    </row>
    <row r="39" spans="8:12" ht="14.25">
      <c r="H39" s="647">
        <f>'Input Cost_MS3'!B18</f>
        <v>2030</v>
      </c>
      <c r="I39" s="472" t="s">
        <v>365</v>
      </c>
      <c r="J39" s="641"/>
      <c r="K39" s="473"/>
      <c r="L39" s="783"/>
    </row>
    <row r="40" spans="8:12" ht="14.25">
      <c r="H40" s="648">
        <f>'Input Cost_MS3'!B19</f>
        <v>2031</v>
      </c>
      <c r="I40" s="644" t="s">
        <v>365</v>
      </c>
      <c r="J40" s="646"/>
      <c r="K40" s="802"/>
      <c r="L40" s="803"/>
    </row>
    <row r="41" spans="8:12" ht="14.25">
      <c r="H41" s="653" t="s">
        <v>156</v>
      </c>
      <c r="I41" s="650"/>
      <c r="J41" s="651">
        <f>SUM(J34:J40)</f>
        <v>0</v>
      </c>
      <c r="K41" s="651">
        <f>SUM(K34:K40)</f>
        <v>0</v>
      </c>
      <c r="L41" s="81">
        <f>SUM(L34:L40)</f>
        <v>0</v>
      </c>
    </row>
    <row r="43" spans="8:12" ht="14.25">
      <c r="H43" s="1128" t="s">
        <v>378</v>
      </c>
      <c r="I43" s="1129"/>
      <c r="J43" s="1129"/>
      <c r="K43" s="1129"/>
      <c r="L43" s="1130"/>
    </row>
    <row r="44" spans="8:12" s="556" customFormat="1" ht="42.75">
      <c r="H44" s="785"/>
      <c r="I44" s="781"/>
      <c r="J44" s="781" t="s">
        <v>211</v>
      </c>
      <c r="K44" s="781" t="s">
        <v>212</v>
      </c>
      <c r="L44" s="782" t="s">
        <v>213</v>
      </c>
    </row>
    <row r="45" spans="8:12" ht="14.25">
      <c r="H45" s="1076">
        <f>H34</f>
        <v>2025</v>
      </c>
      <c r="I45" s="642" t="s">
        <v>365</v>
      </c>
      <c r="J45" s="645"/>
      <c r="K45" s="801"/>
      <c r="L45" s="788"/>
    </row>
    <row r="46" spans="8:12" ht="14.25">
      <c r="H46" s="647">
        <f t="shared" ref="H46:H50" si="4">H35</f>
        <v>2026</v>
      </c>
      <c r="I46" s="472" t="s">
        <v>365</v>
      </c>
      <c r="J46" s="641"/>
      <c r="K46" s="473"/>
      <c r="L46" s="783"/>
    </row>
    <row r="47" spans="8:12" ht="14.25">
      <c r="H47" s="647">
        <f t="shared" si="4"/>
        <v>2027</v>
      </c>
      <c r="I47" s="472" t="s">
        <v>365</v>
      </c>
      <c r="J47" s="641"/>
      <c r="K47" s="473"/>
      <c r="L47" s="783"/>
    </row>
    <row r="48" spans="8:12" ht="14.25">
      <c r="H48" s="647">
        <f t="shared" si="4"/>
        <v>2028</v>
      </c>
      <c r="I48" s="472" t="s">
        <v>365</v>
      </c>
      <c r="J48" s="641"/>
      <c r="K48" s="473"/>
      <c r="L48" s="783"/>
    </row>
    <row r="49" spans="8:12" ht="14.25">
      <c r="H49" s="647">
        <f t="shared" si="4"/>
        <v>2029</v>
      </c>
      <c r="I49" s="472" t="s">
        <v>365</v>
      </c>
      <c r="J49" s="641"/>
      <c r="K49" s="473"/>
      <c r="L49" s="783"/>
    </row>
    <row r="50" spans="8:12" ht="14.25">
      <c r="H50" s="647">
        <f t="shared" si="4"/>
        <v>2030</v>
      </c>
      <c r="I50" s="472" t="s">
        <v>365</v>
      </c>
      <c r="J50" s="641"/>
      <c r="K50" s="473"/>
      <c r="L50" s="783"/>
    </row>
    <row r="51" spans="8:12" ht="14.25">
      <c r="H51" s="648">
        <f>H40</f>
        <v>2031</v>
      </c>
      <c r="I51" s="644" t="s">
        <v>365</v>
      </c>
      <c r="J51" s="646"/>
      <c r="K51" s="802"/>
      <c r="L51" s="803"/>
    </row>
    <row r="52" spans="8:12" ht="14.25">
      <c r="H52" s="653" t="s">
        <v>156</v>
      </c>
      <c r="I52" s="650"/>
      <c r="J52" s="651">
        <f>SUM(J45:J50)</f>
        <v>0</v>
      </c>
      <c r="K52" s="651">
        <f>SUM(K45:K50)</f>
        <v>0</v>
      </c>
      <c r="L52" s="81">
        <f>SUM(L45:L50)</f>
        <v>0</v>
      </c>
    </row>
  </sheetData>
  <mergeCells count="6">
    <mergeCell ref="H43:L43"/>
    <mergeCell ref="B11:F11"/>
    <mergeCell ref="H11:L11"/>
    <mergeCell ref="B20:F20"/>
    <mergeCell ref="H20:L20"/>
    <mergeCell ref="H32:L32"/>
  </mergeCells>
  <phoneticPr fontId="126" type="noConversion"/>
  <dataValidations disablePrompts="1" count="2">
    <dataValidation type="custom" errorStyle="warning" allowBlank="1" showInputMessage="1" showErrorMessage="1" error="Test" sqref="D18" xr:uid="{ECD70B9F-D409-4FE6-A581-ED2BEEAFF0FD}">
      <formula1>"summe(D6:D10)&lt;=0"</formula1>
    </dataValidation>
    <dataValidation type="custom" errorStyle="warning" allowBlank="1" showInputMessage="1" showErrorMessage="1" error="test" sqref="D19" xr:uid="{193B0F29-1677-44E5-BFAC-D58DCC9E883C}">
      <formula1>"summe(D6:D10)&lt;=0"</formula1>
    </dataValidation>
  </dataValidations>
  <pageMargins left="0.7" right="0.7" top="0.78740157499999996" bottom="0.78740157499999996" header="0.3" footer="0.3"/>
  <pageSetup paperSize="9" orientation="portrait" horizontalDpi="4294967293" verticalDpi="0" r:id="rId1"/>
  <customProperties>
    <customPr name="_pios_id" r:id="rId2"/>
    <customPr name="EpmWorksheetKeyString_GUID" r:id="rId3"/>
  </customProperties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4816F4-F060-4C96-BEFA-52BAFF7F37CB}">
  <sheetPr codeName="Tabelle18">
    <tabColor rgb="FF92D050"/>
    <pageSetUpPr fitToPage="1"/>
  </sheetPr>
  <dimension ref="A1:AT65"/>
  <sheetViews>
    <sheetView showZeros="0" zoomScale="90" zoomScaleNormal="90" workbookViewId="0">
      <pane xSplit="5" ySplit="4" topLeftCell="F5" activePane="bottomRight" state="frozen"/>
      <selection pane="topRight" activeCell="D129" sqref="D129"/>
      <selection pane="bottomLeft" activeCell="D129" sqref="D129"/>
      <selection pane="bottomRight" activeCell="B5" sqref="B5"/>
    </sheetView>
  </sheetViews>
  <sheetFormatPr defaultColWidth="11.375" defaultRowHeight="13.5" outlineLevelRow="2"/>
  <cols>
    <col min="1" max="1" width="34.25" style="1" customWidth="1"/>
    <col min="2" max="2" width="7.125" style="1" customWidth="1"/>
    <col min="3" max="5" width="9.125" style="1" customWidth="1"/>
    <col min="6" max="6" width="21.25" style="1" bestFit="1" customWidth="1"/>
    <col min="7" max="8" width="20.75" style="1" bestFit="1" customWidth="1"/>
    <col min="9" max="9" width="23.125" style="1" bestFit="1" customWidth="1"/>
    <col min="10" max="10" width="22.375" style="1" bestFit="1" customWidth="1"/>
    <col min="11" max="46" width="17.75" style="1" customWidth="1"/>
    <col min="47" max="16384" width="11.375" style="1"/>
  </cols>
  <sheetData>
    <row r="1" spans="1:46" ht="20.25">
      <c r="A1" s="751" t="s">
        <v>379</v>
      </c>
      <c r="B1" s="751"/>
      <c r="C1" s="751"/>
      <c r="D1" s="751"/>
      <c r="E1" s="751"/>
      <c r="F1" s="751"/>
      <c r="G1" s="751"/>
      <c r="H1" s="751"/>
      <c r="I1" s="751"/>
      <c r="J1" s="751"/>
      <c r="K1" s="751"/>
      <c r="L1" s="751"/>
      <c r="M1" s="751"/>
      <c r="N1" s="751"/>
      <c r="O1" s="751"/>
      <c r="P1" s="751"/>
      <c r="Q1" s="751"/>
      <c r="R1" s="751"/>
      <c r="S1" s="751"/>
      <c r="T1" s="751"/>
      <c r="U1" s="751"/>
      <c r="V1" s="751"/>
      <c r="W1" s="751"/>
      <c r="X1" s="751"/>
      <c r="Y1" s="751"/>
      <c r="Z1" s="751"/>
      <c r="AA1" s="751"/>
      <c r="AB1" s="751"/>
      <c r="AC1" s="751"/>
      <c r="AD1" s="751"/>
      <c r="AE1" s="751"/>
      <c r="AF1" s="751"/>
      <c r="AG1" s="751"/>
      <c r="AH1" s="751"/>
      <c r="AI1" s="751"/>
      <c r="AJ1" s="751"/>
      <c r="AK1" s="751"/>
      <c r="AL1" s="751"/>
      <c r="AM1" s="751"/>
      <c r="AN1" s="751"/>
      <c r="AO1" s="751"/>
      <c r="AP1" s="751"/>
      <c r="AQ1" s="751"/>
      <c r="AR1" s="751"/>
      <c r="AS1" s="751"/>
      <c r="AT1" s="751"/>
    </row>
    <row r="2" spans="1:46" s="71" customFormat="1" ht="52.5" customHeight="1">
      <c r="A2" s="1131" t="s">
        <v>380</v>
      </c>
      <c r="B2" s="1134" t="s">
        <v>381</v>
      </c>
      <c r="C2" s="1131" t="s">
        <v>382</v>
      </c>
      <c r="D2" s="1136" t="s">
        <v>383</v>
      </c>
      <c r="E2" s="766" t="s">
        <v>384</v>
      </c>
      <c r="F2" s="441">
        <f>'Input Cost_MS3'!D11</f>
        <v>0</v>
      </c>
      <c r="G2" s="442">
        <f>'Input Cost_MS3'!E11</f>
        <v>0</v>
      </c>
      <c r="H2" s="442">
        <f>'Input Cost_MS3'!F11</f>
        <v>0</v>
      </c>
      <c r="I2" s="442">
        <f>'Input Cost_MS3'!G11</f>
        <v>0</v>
      </c>
      <c r="J2" s="442">
        <f>'Input Cost_MS3'!H11</f>
        <v>0</v>
      </c>
      <c r="K2" s="443">
        <f>'Input Cost_MS3'!I11</f>
        <v>0</v>
      </c>
      <c r="L2" s="443">
        <f>'Input Cost_MS3'!J11</f>
        <v>0</v>
      </c>
      <c r="M2" s="443">
        <f>'Input Cost_MS3'!K11</f>
        <v>0</v>
      </c>
      <c r="N2" s="443">
        <f>'Input Cost_MS3'!L11</f>
        <v>0</v>
      </c>
      <c r="O2" s="443">
        <f>'Input Cost_MS3'!M11</f>
        <v>0</v>
      </c>
      <c r="P2" s="443">
        <f>'Input Cost_MS3'!N11</f>
        <v>0</v>
      </c>
      <c r="Q2" s="443">
        <f>'Input Cost_MS3'!O11</f>
        <v>0</v>
      </c>
      <c r="R2" s="443">
        <f>'Input Cost_MS3'!P11</f>
        <v>0</v>
      </c>
      <c r="S2" s="443">
        <f>'Input Cost_MS3'!Q11</f>
        <v>0</v>
      </c>
      <c r="T2" s="443">
        <f>'Input Cost_MS3'!R11</f>
        <v>0</v>
      </c>
      <c r="U2" s="443">
        <f>'Input Cost_MS3'!S11</f>
        <v>0</v>
      </c>
      <c r="V2" s="443">
        <f>'Input Cost_MS3'!T11</f>
        <v>0</v>
      </c>
      <c r="W2" s="443">
        <f>'Input Cost_MS3'!U11</f>
        <v>0</v>
      </c>
      <c r="X2" s="443">
        <f>'Input Cost_MS3'!V11</f>
        <v>0</v>
      </c>
      <c r="Y2" s="443">
        <f>'Input Cost_MS3'!W11</f>
        <v>0</v>
      </c>
      <c r="Z2" s="443">
        <f>'Input Cost_MS3'!X11</f>
        <v>0</v>
      </c>
      <c r="AA2" s="443">
        <f>'Input Cost_MS3'!Y11</f>
        <v>0</v>
      </c>
      <c r="AB2" s="443">
        <f>'Input Cost_MS3'!Z11</f>
        <v>0</v>
      </c>
      <c r="AC2" s="443">
        <f>'Input Cost_MS3'!AA11</f>
        <v>0</v>
      </c>
      <c r="AD2" s="443">
        <f>'Input Cost_MS3'!AB11</f>
        <v>0</v>
      </c>
      <c r="AE2" s="443">
        <f>'Input Cost_MS3'!AC11</f>
        <v>0</v>
      </c>
      <c r="AF2" s="443">
        <f>'Input Cost_MS3'!AD11</f>
        <v>0</v>
      </c>
      <c r="AG2" s="443">
        <f>'Input Cost_MS3'!AE11</f>
        <v>0</v>
      </c>
      <c r="AH2" s="443">
        <f>'Input Cost_MS3'!AF11</f>
        <v>0</v>
      </c>
      <c r="AI2" s="443">
        <f>'Input Cost_MS3'!AG11</f>
        <v>0</v>
      </c>
      <c r="AJ2" s="443">
        <f>'Input Cost_MS3'!AH11</f>
        <v>0</v>
      </c>
      <c r="AK2" s="443">
        <f>'Input Cost_MS3'!AI11</f>
        <v>0</v>
      </c>
      <c r="AL2" s="443">
        <f>'Input Cost_MS3'!AJ11</f>
        <v>0</v>
      </c>
      <c r="AM2" s="443">
        <f>'Input Cost_MS3'!AK11</f>
        <v>0</v>
      </c>
      <c r="AN2" s="443">
        <f>'Input Cost_MS3'!AL11</f>
        <v>0</v>
      </c>
      <c r="AO2" s="443">
        <f>'Input Cost_MS3'!AM11</f>
        <v>0</v>
      </c>
      <c r="AP2" s="443">
        <f>'Input Cost_MS3'!AN11</f>
        <v>0</v>
      </c>
      <c r="AQ2" s="443">
        <f>'Input Cost_MS3'!AO11</f>
        <v>0</v>
      </c>
      <c r="AR2" s="443">
        <f>'Input Cost_MS3'!AP11</f>
        <v>0</v>
      </c>
      <c r="AS2" s="443">
        <f>'Input Cost_MS3'!AQ11</f>
        <v>0</v>
      </c>
      <c r="AT2" s="444" t="s">
        <v>385</v>
      </c>
    </row>
    <row r="3" spans="1:46" ht="12" customHeight="1">
      <c r="A3" s="1132"/>
      <c r="B3" s="1135"/>
      <c r="C3" s="1132"/>
      <c r="D3" s="1137"/>
      <c r="E3" s="755"/>
      <c r="F3" s="53">
        <f>'Input Cost_MS3'!D12</f>
        <v>0</v>
      </c>
      <c r="G3" s="54">
        <f>'Input Cost_MS3'!E12</f>
        <v>0</v>
      </c>
      <c r="H3" s="54">
        <f>'Input Cost_MS3'!F12</f>
        <v>0</v>
      </c>
      <c r="I3" s="54">
        <f>'Input Cost_MS3'!G12</f>
        <v>0</v>
      </c>
      <c r="J3" s="54">
        <f>'Input Cost_MS3'!H12</f>
        <v>0</v>
      </c>
      <c r="K3" s="55">
        <f>'Input Cost_MS3'!I12</f>
        <v>0</v>
      </c>
      <c r="L3" s="55">
        <f>'Input Cost_MS3'!J12</f>
        <v>0</v>
      </c>
      <c r="M3" s="55">
        <f>'Input Cost_MS3'!K12</f>
        <v>0</v>
      </c>
      <c r="N3" s="55">
        <f>'Input Cost_MS3'!L12</f>
        <v>0</v>
      </c>
      <c r="O3" s="55">
        <f>'Input Cost_MS3'!M12</f>
        <v>0</v>
      </c>
      <c r="P3" s="55">
        <f>'Input Cost_MS3'!N12</f>
        <v>0</v>
      </c>
      <c r="Q3" s="55">
        <f>'Input Cost_MS3'!O12</f>
        <v>0</v>
      </c>
      <c r="R3" s="55">
        <f>'Input Cost_MS3'!P12</f>
        <v>0</v>
      </c>
      <c r="S3" s="55">
        <f>'Input Cost_MS3'!Q12</f>
        <v>0</v>
      </c>
      <c r="T3" s="55">
        <f>'Input Cost_MS3'!R12</f>
        <v>0</v>
      </c>
      <c r="U3" s="55">
        <f>'Input Cost_MS3'!S12</f>
        <v>0</v>
      </c>
      <c r="V3" s="55">
        <f>'Input Cost_MS3'!T12</f>
        <v>0</v>
      </c>
      <c r="W3" s="55">
        <f>'Input Cost_MS3'!U12</f>
        <v>0</v>
      </c>
      <c r="X3" s="55">
        <f>'Input Cost_MS3'!V12</f>
        <v>0</v>
      </c>
      <c r="Y3" s="55">
        <f>'Input Cost_MS3'!W12</f>
        <v>0</v>
      </c>
      <c r="Z3" s="55">
        <f>'Input Cost_MS3'!X12</f>
        <v>0</v>
      </c>
      <c r="AA3" s="55">
        <f>'Input Cost_MS3'!Y12</f>
        <v>0</v>
      </c>
      <c r="AB3" s="55">
        <f>'Input Cost_MS3'!Z12</f>
        <v>0</v>
      </c>
      <c r="AC3" s="55">
        <f>'Input Cost_MS3'!AA12</f>
        <v>0</v>
      </c>
      <c r="AD3" s="55">
        <f>'Input Cost_MS3'!AB12</f>
        <v>0</v>
      </c>
      <c r="AE3" s="55">
        <f>'Input Cost_MS3'!AC12</f>
        <v>0</v>
      </c>
      <c r="AF3" s="55">
        <f>'Input Cost_MS3'!AD12</f>
        <v>0</v>
      </c>
      <c r="AG3" s="55">
        <f>'Input Cost_MS3'!AE12</f>
        <v>0</v>
      </c>
      <c r="AH3" s="55">
        <f>'Input Cost_MS3'!AF12</f>
        <v>0</v>
      </c>
      <c r="AI3" s="55">
        <f>'Input Cost_MS3'!AG12</f>
        <v>0</v>
      </c>
      <c r="AJ3" s="55">
        <f>'Input Cost_MS3'!AH12</f>
        <v>0</v>
      </c>
      <c r="AK3" s="55">
        <f>'Input Cost_MS3'!AI12</f>
        <v>0</v>
      </c>
      <c r="AL3" s="55">
        <f>'Input Cost_MS3'!AJ12</f>
        <v>0</v>
      </c>
      <c r="AM3" s="55">
        <f>'Input Cost_MS3'!AK12</f>
        <v>0</v>
      </c>
      <c r="AN3" s="55">
        <f>'Input Cost_MS3'!AL12</f>
        <v>0</v>
      </c>
      <c r="AO3" s="55">
        <f>'Input Cost_MS3'!AM12</f>
        <v>0</v>
      </c>
      <c r="AP3" s="55">
        <f>'Input Cost_MS3'!AN12</f>
        <v>0</v>
      </c>
      <c r="AQ3" s="55">
        <f>'Input Cost_MS3'!AO12</f>
        <v>0</v>
      </c>
      <c r="AR3" s="55">
        <f>'Input Cost_MS3'!AP12</f>
        <v>0</v>
      </c>
      <c r="AS3" s="55">
        <f>'Input Cost_MS3'!AQ12</f>
        <v>0</v>
      </c>
      <c r="AT3" s="55"/>
    </row>
    <row r="4" spans="1:46">
      <c r="A4" s="20" t="s">
        <v>386</v>
      </c>
      <c r="B4" s="757"/>
      <c r="C4" s="20"/>
      <c r="D4" s="21"/>
      <c r="E4" s="22"/>
      <c r="F4" s="856" t="str">
        <f>'Input Cost_MS3'!B5</f>
        <v>VOSS China</v>
      </c>
      <c r="G4" s="36" t="str">
        <f t="shared" ref="G4:AS4" si="0">F4</f>
        <v>VOSS China</v>
      </c>
      <c r="H4" s="36" t="str">
        <f t="shared" si="0"/>
        <v>VOSS China</v>
      </c>
      <c r="I4" s="36" t="str">
        <f t="shared" si="0"/>
        <v>VOSS China</v>
      </c>
      <c r="J4" s="36" t="str">
        <f t="shared" si="0"/>
        <v>VOSS China</v>
      </c>
      <c r="K4" s="36" t="str">
        <f t="shared" si="0"/>
        <v>VOSS China</v>
      </c>
      <c r="L4" s="36" t="str">
        <f t="shared" si="0"/>
        <v>VOSS China</v>
      </c>
      <c r="M4" s="37" t="str">
        <f t="shared" si="0"/>
        <v>VOSS China</v>
      </c>
      <c r="N4" s="37" t="str">
        <f t="shared" si="0"/>
        <v>VOSS China</v>
      </c>
      <c r="O4" s="37" t="str">
        <f t="shared" si="0"/>
        <v>VOSS China</v>
      </c>
      <c r="P4" s="37" t="str">
        <f t="shared" si="0"/>
        <v>VOSS China</v>
      </c>
      <c r="Q4" s="37" t="str">
        <f t="shared" si="0"/>
        <v>VOSS China</v>
      </c>
      <c r="R4" s="37" t="str">
        <f t="shared" si="0"/>
        <v>VOSS China</v>
      </c>
      <c r="S4" s="37" t="str">
        <f t="shared" si="0"/>
        <v>VOSS China</v>
      </c>
      <c r="T4" s="37" t="str">
        <f t="shared" si="0"/>
        <v>VOSS China</v>
      </c>
      <c r="U4" s="37" t="str">
        <f t="shared" si="0"/>
        <v>VOSS China</v>
      </c>
      <c r="V4" s="37" t="str">
        <f t="shared" si="0"/>
        <v>VOSS China</v>
      </c>
      <c r="W4" s="37" t="str">
        <f t="shared" si="0"/>
        <v>VOSS China</v>
      </c>
      <c r="X4" s="37" t="str">
        <f t="shared" si="0"/>
        <v>VOSS China</v>
      </c>
      <c r="Y4" s="37" t="str">
        <f t="shared" si="0"/>
        <v>VOSS China</v>
      </c>
      <c r="Z4" s="37" t="str">
        <f t="shared" si="0"/>
        <v>VOSS China</v>
      </c>
      <c r="AA4" s="37" t="str">
        <f t="shared" si="0"/>
        <v>VOSS China</v>
      </c>
      <c r="AB4" s="37" t="str">
        <f t="shared" si="0"/>
        <v>VOSS China</v>
      </c>
      <c r="AC4" s="37" t="str">
        <f t="shared" si="0"/>
        <v>VOSS China</v>
      </c>
      <c r="AD4" s="37" t="str">
        <f t="shared" si="0"/>
        <v>VOSS China</v>
      </c>
      <c r="AE4" s="37" t="str">
        <f t="shared" si="0"/>
        <v>VOSS China</v>
      </c>
      <c r="AF4" s="37" t="str">
        <f t="shared" si="0"/>
        <v>VOSS China</v>
      </c>
      <c r="AG4" s="37" t="str">
        <f t="shared" si="0"/>
        <v>VOSS China</v>
      </c>
      <c r="AH4" s="37" t="str">
        <f t="shared" si="0"/>
        <v>VOSS China</v>
      </c>
      <c r="AI4" s="37" t="str">
        <f t="shared" si="0"/>
        <v>VOSS China</v>
      </c>
      <c r="AJ4" s="37" t="str">
        <f t="shared" si="0"/>
        <v>VOSS China</v>
      </c>
      <c r="AK4" s="37" t="str">
        <f t="shared" si="0"/>
        <v>VOSS China</v>
      </c>
      <c r="AL4" s="37" t="str">
        <f t="shared" si="0"/>
        <v>VOSS China</v>
      </c>
      <c r="AM4" s="37" t="str">
        <f t="shared" si="0"/>
        <v>VOSS China</v>
      </c>
      <c r="AN4" s="37" t="str">
        <f t="shared" si="0"/>
        <v>VOSS China</v>
      </c>
      <c r="AO4" s="37" t="str">
        <f t="shared" si="0"/>
        <v>VOSS China</v>
      </c>
      <c r="AP4" s="37" t="str">
        <f t="shared" si="0"/>
        <v>VOSS China</v>
      </c>
      <c r="AQ4" s="37" t="str">
        <f t="shared" si="0"/>
        <v>VOSS China</v>
      </c>
      <c r="AR4" s="37" t="str">
        <f t="shared" si="0"/>
        <v>VOSS China</v>
      </c>
      <c r="AS4" s="37" t="str">
        <f t="shared" si="0"/>
        <v>VOSS China</v>
      </c>
      <c r="AT4" s="26" t="str">
        <f>K4</f>
        <v>VOSS China</v>
      </c>
    </row>
    <row r="5" spans="1:46" ht="17.25" customHeight="1">
      <c r="A5" s="7" t="s">
        <v>387</v>
      </c>
      <c r="B5" s="271" t="s">
        <v>215</v>
      </c>
      <c r="C5" s="7"/>
      <c r="D5" s="8"/>
      <c r="E5" s="9"/>
      <c r="F5" s="38">
        <f>'Input Cost_MS3'!D13</f>
        <v>272250</v>
      </c>
      <c r="G5" s="38">
        <f>'Input Cost_MS3'!E13</f>
        <v>0</v>
      </c>
      <c r="H5" s="38">
        <f>'Input Cost_MS3'!F13</f>
        <v>0</v>
      </c>
      <c r="I5" s="38">
        <f>'Input Cost_MS3'!G13</f>
        <v>0</v>
      </c>
      <c r="J5" s="38">
        <f>'Input Cost_MS3'!H13</f>
        <v>0</v>
      </c>
      <c r="K5" s="38">
        <f>'Input Cost_MS3'!I13</f>
        <v>0</v>
      </c>
      <c r="L5" s="38">
        <f>'Input Cost_MS3'!J13</f>
        <v>0</v>
      </c>
      <c r="M5" s="38">
        <f>'Input Cost_MS3'!K13</f>
        <v>0</v>
      </c>
      <c r="N5" s="38">
        <f>'Input Cost_MS3'!L13</f>
        <v>0</v>
      </c>
      <c r="O5" s="38">
        <f>'Input Cost_MS3'!M13</f>
        <v>0</v>
      </c>
      <c r="P5" s="38">
        <f>'Input Cost_MS3'!N13</f>
        <v>0</v>
      </c>
      <c r="Q5" s="38">
        <f>'Input Cost_MS3'!O13</f>
        <v>0</v>
      </c>
      <c r="R5" s="38">
        <f>'Input Cost_MS3'!P13</f>
        <v>0</v>
      </c>
      <c r="S5" s="38">
        <f>'Input Cost_MS3'!Q13</f>
        <v>0</v>
      </c>
      <c r="T5" s="38">
        <f>'Input Cost_MS3'!R13</f>
        <v>0</v>
      </c>
      <c r="U5" s="38">
        <f>'Input Cost_MS3'!S13</f>
        <v>0</v>
      </c>
      <c r="V5" s="38">
        <f>'Input Cost_MS3'!T13</f>
        <v>0</v>
      </c>
      <c r="W5" s="38">
        <f>'Input Cost_MS3'!U13</f>
        <v>0</v>
      </c>
      <c r="X5" s="38">
        <f>'Input Cost_MS3'!V13</f>
        <v>0</v>
      </c>
      <c r="Y5" s="38">
        <f>'Input Cost_MS3'!W13</f>
        <v>0</v>
      </c>
      <c r="Z5" s="38">
        <f>'Input Cost_MS3'!X13</f>
        <v>0</v>
      </c>
      <c r="AA5" s="38">
        <f>'Input Cost_MS3'!Y13</f>
        <v>0</v>
      </c>
      <c r="AB5" s="38">
        <f>'Input Cost_MS3'!Z13</f>
        <v>0</v>
      </c>
      <c r="AC5" s="38">
        <f>'Input Cost_MS3'!AA13</f>
        <v>0</v>
      </c>
      <c r="AD5" s="38">
        <f>'Input Cost_MS3'!AB13</f>
        <v>0</v>
      </c>
      <c r="AE5" s="38">
        <f>'Input Cost_MS3'!AC13</f>
        <v>0</v>
      </c>
      <c r="AF5" s="38">
        <f>'Input Cost_MS3'!AD13</f>
        <v>0</v>
      </c>
      <c r="AG5" s="38">
        <f>'Input Cost_MS3'!AE13</f>
        <v>0</v>
      </c>
      <c r="AH5" s="38">
        <f>'Input Cost_MS3'!AF13</f>
        <v>0</v>
      </c>
      <c r="AI5" s="38">
        <f>'Input Cost_MS3'!AG13</f>
        <v>0</v>
      </c>
      <c r="AJ5" s="38">
        <f>'Input Cost_MS3'!AH13</f>
        <v>0</v>
      </c>
      <c r="AK5" s="38">
        <f>'Input Cost_MS3'!AI13</f>
        <v>0</v>
      </c>
      <c r="AL5" s="38">
        <f>'Input Cost_MS3'!AJ13</f>
        <v>0</v>
      </c>
      <c r="AM5" s="38">
        <f>'Input Cost_MS3'!AK13</f>
        <v>0</v>
      </c>
      <c r="AN5" s="38">
        <f>'Input Cost_MS3'!AL13</f>
        <v>0</v>
      </c>
      <c r="AO5" s="38">
        <f>'Input Cost_MS3'!AM13</f>
        <v>0</v>
      </c>
      <c r="AP5" s="38">
        <f>'Input Cost_MS3'!AN13</f>
        <v>0</v>
      </c>
      <c r="AQ5" s="38">
        <f>'Input Cost_MS3'!AO13</f>
        <v>0</v>
      </c>
      <c r="AR5" s="38">
        <f>'Input Cost_MS3'!AP13</f>
        <v>0</v>
      </c>
      <c r="AS5" s="38">
        <f>'Input Cost_MS3'!AQ13</f>
        <v>0</v>
      </c>
      <c r="AT5" s="38">
        <f>'Input Cost_MS3'!AR13</f>
        <v>0</v>
      </c>
    </row>
    <row r="6" spans="1:46" ht="16.5" customHeight="1">
      <c r="A6" s="27" t="s">
        <v>13</v>
      </c>
      <c r="B6" s="758" t="s">
        <v>299</v>
      </c>
      <c r="C6" s="27"/>
      <c r="D6" s="28"/>
      <c r="E6" s="29"/>
      <c r="F6" s="42">
        <f>IF('Input Cost_MS3'!$D$116="PLN",'Input Cost_MS3'!D117*Währung!$B$13,'Input Cost_MS3'!D117)*(1+'Input Cost_MS3'!$C$117)</f>
        <v>0</v>
      </c>
      <c r="G6" s="42">
        <f>IF('Input Cost_MS3'!$D$116="PLN",'Input Cost_MS3'!E117*Währung!$B$13,'Input Cost_MS3'!E117)*(1+'Input Cost_MS3'!$C$117)</f>
        <v>0</v>
      </c>
      <c r="H6" s="42">
        <f>IF('Input Cost_MS3'!$D$116="PLN",'Input Cost_MS3'!F117*Währung!$B$13,'Input Cost_MS3'!F117)*(1+'Input Cost_MS3'!$C$117)</f>
        <v>0</v>
      </c>
      <c r="I6" s="42">
        <f>IF('Input Cost_MS3'!$D$116="PLN",'Input Cost_MS3'!G117*Währung!$B$13,'Input Cost_MS3'!G117)*(1+'Input Cost_MS3'!$C$117)</f>
        <v>0</v>
      </c>
      <c r="J6" s="42">
        <f>IF('Input Cost_MS3'!$D$116="PLN",'Input Cost_MS3'!H117*Währung!$B$13,'Input Cost_MS3'!H117)*(1+'Input Cost_MS3'!$C$117)</f>
        <v>0</v>
      </c>
      <c r="K6" s="42">
        <f>IF('Input Cost_MS3'!$D$116="PLN",'Input Cost_MS3'!I117*Währung!$B$13,'Input Cost_MS3'!I117)*(1+'Input Cost_MS3'!$C$117)</f>
        <v>0</v>
      </c>
      <c r="L6" s="42">
        <f>IF('Input Cost_MS3'!$D$116="PLN",'Input Cost_MS3'!J117*Währung!$B$13,'Input Cost_MS3'!J117)*(1+'Input Cost_MS3'!$C$117)</f>
        <v>0</v>
      </c>
      <c r="M6" s="42">
        <f>IF('Input Cost_MS3'!$D$116="PLN",'Input Cost_MS3'!K117*Währung!$B$13,'Input Cost_MS3'!K117)*(1+'Input Cost_MS3'!$C$117)</f>
        <v>0</v>
      </c>
      <c r="N6" s="42">
        <f>IF('Input Cost_MS3'!$D$116="PLN",'Input Cost_MS3'!L117*Währung!$B$13,'Input Cost_MS3'!L117)*(1+'Input Cost_MS3'!$C$117)</f>
        <v>0</v>
      </c>
      <c r="O6" s="42">
        <f>IF('Input Cost_MS3'!$D$116="PLN",'Input Cost_MS3'!M117*Währung!$B$13,'Input Cost_MS3'!M117)*(1+'Input Cost_MS3'!$C$117)</f>
        <v>0</v>
      </c>
      <c r="P6" s="42">
        <f>IF('Input Cost_MS3'!$D$116="PLN",'Input Cost_MS3'!N117*Währung!$B$13,'Input Cost_MS3'!N117)*(1+'Input Cost_MS3'!$C$117)</f>
        <v>0</v>
      </c>
      <c r="Q6" s="42">
        <f>IF('Input Cost_MS3'!$D$116="PLN",'Input Cost_MS3'!O117*Währung!$B$13,'Input Cost_MS3'!O117)*(1+'Input Cost_MS3'!$C$117)</f>
        <v>0</v>
      </c>
      <c r="R6" s="42">
        <f>IF('Input Cost_MS3'!$D$116="PLN",'Input Cost_MS3'!P117*Währung!$B$13,'Input Cost_MS3'!P117)*(1+'Input Cost_MS3'!$C$117)</f>
        <v>0</v>
      </c>
      <c r="S6" s="42">
        <f>IF('Input Cost_MS3'!$D$116="PLN",'Input Cost_MS3'!Q117*Währung!$B$13,'Input Cost_MS3'!Q117)*(1+'Input Cost_MS3'!$C$117)</f>
        <v>0</v>
      </c>
      <c r="T6" s="42">
        <f>IF('Input Cost_MS3'!$D$116="PLN",'Input Cost_MS3'!R117*Währung!$B$13,'Input Cost_MS3'!R117)*(1+'Input Cost_MS3'!$C$117)</f>
        <v>0</v>
      </c>
      <c r="U6" s="42">
        <f>IF('Input Cost_MS3'!$D$116="PLN",'Input Cost_MS3'!S117*Währung!$B$13,'Input Cost_MS3'!S117)*(1+'Input Cost_MS3'!$C$117)</f>
        <v>0</v>
      </c>
      <c r="V6" s="42">
        <f>IF('Input Cost_MS3'!$D$116="PLN",'Input Cost_MS3'!T117*Währung!$B$13,'Input Cost_MS3'!T117)*(1+'Input Cost_MS3'!$C$117)</f>
        <v>0</v>
      </c>
      <c r="W6" s="42">
        <f>IF('Input Cost_MS3'!$D$116="PLN",'Input Cost_MS3'!U117*Währung!$B$13,'Input Cost_MS3'!U117)*(1+'Input Cost_MS3'!$C$117)</f>
        <v>0</v>
      </c>
      <c r="X6" s="42">
        <f>IF('Input Cost_MS3'!$D$116="PLN",'Input Cost_MS3'!V117*Währung!$B$13,'Input Cost_MS3'!V117)*(1+'Input Cost_MS3'!$C$117)</f>
        <v>0</v>
      </c>
      <c r="Y6" s="42">
        <f>IF('Input Cost_MS3'!$D$116="PLN",'Input Cost_MS3'!W117*Währung!$B$13,'Input Cost_MS3'!W117)*(1+'Input Cost_MS3'!$C$117)</f>
        <v>0</v>
      </c>
      <c r="Z6" s="42">
        <f>IF('Input Cost_MS3'!$D$116="PLN",'Input Cost_MS3'!X117*Währung!$B$13,'Input Cost_MS3'!X117)*(1+'Input Cost_MS3'!$C$117)</f>
        <v>0</v>
      </c>
      <c r="AA6" s="42">
        <f>IF('Input Cost_MS3'!$D$116="PLN",'Input Cost_MS3'!Y117*Währung!$B$13,'Input Cost_MS3'!Y117)*(1+'Input Cost_MS3'!$C$117)</f>
        <v>0</v>
      </c>
      <c r="AB6" s="42">
        <f>IF('Input Cost_MS3'!$D$116="PLN",'Input Cost_MS3'!Z117*Währung!$B$13,'Input Cost_MS3'!Z117)*(1+'Input Cost_MS3'!$C$117)</f>
        <v>0</v>
      </c>
      <c r="AC6" s="42">
        <f>IF('Input Cost_MS3'!$D$116="PLN",'Input Cost_MS3'!AA117*Währung!$B$13,'Input Cost_MS3'!AA117)*(1+'Input Cost_MS3'!$C$117)</f>
        <v>0</v>
      </c>
      <c r="AD6" s="42">
        <f>IF('Input Cost_MS3'!$D$116="PLN",'Input Cost_MS3'!AB117*Währung!$B$13,'Input Cost_MS3'!AB117)*(1+'Input Cost_MS3'!$C$117)</f>
        <v>0</v>
      </c>
      <c r="AE6" s="42">
        <f>IF('Input Cost_MS3'!$D$116="PLN",'Input Cost_MS3'!AC117*Währung!$B$13,'Input Cost_MS3'!AC117)*(1+'Input Cost_MS3'!$C$117)</f>
        <v>0</v>
      </c>
      <c r="AF6" s="42">
        <f>IF('Input Cost_MS3'!$D$116="PLN",'Input Cost_MS3'!AD117*Währung!$B$13,'Input Cost_MS3'!AD117)*(1+'Input Cost_MS3'!$C$117)</f>
        <v>0</v>
      </c>
      <c r="AG6" s="42">
        <f>IF('Input Cost_MS3'!$D$116="PLN",'Input Cost_MS3'!AE117*Währung!$B$13,'Input Cost_MS3'!AE117)*(1+'Input Cost_MS3'!$C$117)</f>
        <v>0</v>
      </c>
      <c r="AH6" s="42">
        <f>IF('Input Cost_MS3'!$D$116="PLN",'Input Cost_MS3'!AF117*Währung!$B$13,'Input Cost_MS3'!AF117)*(1+'Input Cost_MS3'!$C$117)</f>
        <v>0</v>
      </c>
      <c r="AI6" s="42">
        <f>IF('Input Cost_MS3'!$D$116="PLN",'Input Cost_MS3'!AG117*Währung!$B$13,'Input Cost_MS3'!AG117)*(1+'Input Cost_MS3'!$C$117)</f>
        <v>0</v>
      </c>
      <c r="AJ6" s="42">
        <f>IF('Input Cost_MS3'!$D$116="PLN",'Input Cost_MS3'!AH117*Währung!$B$13,'Input Cost_MS3'!AH117)*(1+'Input Cost_MS3'!$C$117)</f>
        <v>0</v>
      </c>
      <c r="AK6" s="42">
        <f>IF('Input Cost_MS3'!$D$116="PLN",'Input Cost_MS3'!AI117*Währung!$B$13,'Input Cost_MS3'!AI117)*(1+'Input Cost_MS3'!$C$117)</f>
        <v>0</v>
      </c>
      <c r="AL6" s="42">
        <f>IF('Input Cost_MS3'!$D$116="PLN",'Input Cost_MS3'!AJ117*Währung!$B$13,'Input Cost_MS3'!AJ117)*(1+'Input Cost_MS3'!$C$117)</f>
        <v>0</v>
      </c>
      <c r="AM6" s="42">
        <f>IF('Input Cost_MS3'!$D$116="PLN",'Input Cost_MS3'!AK117*Währung!$B$13,'Input Cost_MS3'!AK117)*(1+'Input Cost_MS3'!$C$117)</f>
        <v>0</v>
      </c>
      <c r="AN6" s="42">
        <f>IF('Input Cost_MS3'!$D$116="PLN",'Input Cost_MS3'!AL117*Währung!$B$13,'Input Cost_MS3'!AL117)*(1+'Input Cost_MS3'!$C$117)</f>
        <v>0</v>
      </c>
      <c r="AO6" s="42">
        <f>IF('Input Cost_MS3'!$D$116="PLN",'Input Cost_MS3'!AM117*Währung!$B$13,'Input Cost_MS3'!AM117)*(1+'Input Cost_MS3'!$C$117)</f>
        <v>0</v>
      </c>
      <c r="AP6" s="42">
        <f>IF('Input Cost_MS3'!$D$116="PLN",'Input Cost_MS3'!AN117*Währung!$B$13,'Input Cost_MS3'!AN117)*(1+'Input Cost_MS3'!$C$117)</f>
        <v>0</v>
      </c>
      <c r="AQ6" s="42">
        <f>IF('Input Cost_MS3'!$D$116="PLN",'Input Cost_MS3'!AO117*Währung!$B$13,'Input Cost_MS3'!AO117)*(1+'Input Cost_MS3'!$C$117)</f>
        <v>0</v>
      </c>
      <c r="AR6" s="42">
        <f>IF('Input Cost_MS3'!$D$116="PLN",'Input Cost_MS3'!AP117*Währung!$B$13,'Input Cost_MS3'!AP117)*(1+'Input Cost_MS3'!$C$117)</f>
        <v>0</v>
      </c>
      <c r="AS6" s="42">
        <f>IF('Input Cost_MS3'!$D$116="PLN",'Input Cost_MS3'!AQ117*Währung!$B$13,'Input Cost_MS3'!AQ117)*(1+'Input Cost_MS3'!$C$117)</f>
        <v>0</v>
      </c>
      <c r="AT6" s="42">
        <f>IF('Input Cost_MS3'!$D$116="PLN",'Input Cost_MS3'!AR117*Währung!$B$13,'Input Cost_MS3'!AR117)*(1+'Input Cost_MS3'!$C$117)</f>
        <v>0</v>
      </c>
    </row>
    <row r="7" spans="1:46" ht="8.25" customHeight="1">
      <c r="A7" s="7"/>
      <c r="B7" s="271"/>
      <c r="C7" s="7"/>
      <c r="D7" s="8"/>
      <c r="E7" s="9"/>
      <c r="F7" s="39"/>
      <c r="G7" s="39"/>
      <c r="H7" s="39"/>
      <c r="I7" s="39"/>
      <c r="J7" s="39"/>
      <c r="K7" s="39"/>
      <c r="L7" s="39"/>
      <c r="M7" s="39"/>
      <c r="N7" s="39"/>
      <c r="O7" s="39"/>
      <c r="P7" s="39"/>
      <c r="Q7" s="39"/>
      <c r="R7" s="39"/>
      <c r="S7" s="39"/>
      <c r="T7" s="39"/>
      <c r="U7" s="39"/>
      <c r="V7" s="39"/>
      <c r="W7" s="39"/>
      <c r="X7" s="39"/>
      <c r="Y7" s="39"/>
      <c r="Z7" s="39"/>
      <c r="AA7" s="39"/>
      <c r="AB7" s="39"/>
      <c r="AC7" s="39"/>
      <c r="AD7" s="39"/>
      <c r="AE7" s="39"/>
      <c r="AF7" s="39"/>
      <c r="AG7" s="39"/>
      <c r="AH7" s="39"/>
      <c r="AI7" s="39"/>
      <c r="AJ7" s="39"/>
      <c r="AK7" s="39"/>
      <c r="AL7" s="39"/>
      <c r="AM7" s="39"/>
      <c r="AN7" s="39"/>
      <c r="AO7" s="39"/>
      <c r="AP7" s="39"/>
      <c r="AQ7" s="39"/>
      <c r="AR7" s="39"/>
      <c r="AS7" s="39"/>
      <c r="AT7" s="39"/>
    </row>
    <row r="8" spans="1:46" ht="16.5" customHeight="1">
      <c r="A8" s="7" t="s">
        <v>388</v>
      </c>
      <c r="B8" s="271" t="s">
        <v>299</v>
      </c>
      <c r="C8" s="7"/>
      <c r="D8" s="8"/>
      <c r="E8" s="9"/>
      <c r="F8" s="39">
        <f>IF('Input Cost_MS3'!$D$116="PLN",'Input Cost_MS3'!D118*Währung!$B$13,'Input Cost_MS3'!D118)*(1+'Input Cost_MS3'!$C$118)</f>
        <v>0</v>
      </c>
      <c r="G8" s="39">
        <f>IF('Input Cost_MS3'!$D$116="PLN",'Input Cost_MS3'!E118*Währung!$B$13,'Input Cost_MS3'!E118)*(1+'Input Cost_MS3'!$C$118)</f>
        <v>0</v>
      </c>
      <c r="H8" s="39">
        <f>IF('Input Cost_MS3'!$D$116="PLN",'Input Cost_MS3'!F118*Währung!$B$13,'Input Cost_MS3'!F118)*(1+'Input Cost_MS3'!$C$118)</f>
        <v>0</v>
      </c>
      <c r="I8" s="39">
        <f>IF('Input Cost_MS3'!$D$116="PLN",'Input Cost_MS3'!G118*Währung!$B$13,'Input Cost_MS3'!G118)*(1+'Input Cost_MS3'!$C$118)</f>
        <v>0</v>
      </c>
      <c r="J8" s="39">
        <f>IF('Input Cost_MS3'!$D$116="PLN",'Input Cost_MS3'!H118*Währung!$B$13,'Input Cost_MS3'!H118)*(1+'Input Cost_MS3'!$C$118)</f>
        <v>0</v>
      </c>
      <c r="K8" s="39">
        <f>IF('Input Cost_MS3'!$D$116="PLN",'Input Cost_MS3'!I118*Währung!$B$13,'Input Cost_MS3'!I118)*(1+'Input Cost_MS3'!$C$118)</f>
        <v>0</v>
      </c>
      <c r="L8" s="39">
        <f>IF('Input Cost_MS3'!$D$116="PLN",'Input Cost_MS3'!J118*Währung!$B$13,'Input Cost_MS3'!J118)*(1+'Input Cost_MS3'!$C$118)</f>
        <v>0</v>
      </c>
      <c r="M8" s="39">
        <f>IF('Input Cost_MS3'!$D$116="PLN",'Input Cost_MS3'!K118*Währung!$B$13,'Input Cost_MS3'!K118)*(1+'Input Cost_MS3'!$C$118)</f>
        <v>0</v>
      </c>
      <c r="N8" s="39">
        <f>IF('Input Cost_MS3'!$D$116="PLN",'Input Cost_MS3'!L118*Währung!$B$13,'Input Cost_MS3'!L118)*(1+'Input Cost_MS3'!$C$118)</f>
        <v>0</v>
      </c>
      <c r="O8" s="39">
        <f>IF('Input Cost_MS3'!$D$116="PLN",'Input Cost_MS3'!M118*Währung!$B$13,'Input Cost_MS3'!M118)*(1+'Input Cost_MS3'!$C$118)</f>
        <v>0</v>
      </c>
      <c r="P8" s="39">
        <f>IF('Input Cost_MS3'!$D$116="PLN",'Input Cost_MS3'!N118*Währung!$B$13,'Input Cost_MS3'!N118)*(1+'Input Cost_MS3'!$C$118)</f>
        <v>0</v>
      </c>
      <c r="Q8" s="39">
        <f>IF('Input Cost_MS3'!$D$116="PLN",'Input Cost_MS3'!O118*Währung!$B$13,'Input Cost_MS3'!O118)*(1+'Input Cost_MS3'!$C$118)</f>
        <v>0</v>
      </c>
      <c r="R8" s="39">
        <f>IF('Input Cost_MS3'!$D$116="PLN",'Input Cost_MS3'!P118*Währung!$B$13,'Input Cost_MS3'!P118)*(1+'Input Cost_MS3'!$C$118)</f>
        <v>0</v>
      </c>
      <c r="S8" s="39">
        <f>IF('Input Cost_MS3'!$D$116="PLN",'Input Cost_MS3'!Q118*Währung!$B$13,'Input Cost_MS3'!Q118)*(1+'Input Cost_MS3'!$C$118)</f>
        <v>0</v>
      </c>
      <c r="T8" s="39">
        <f>IF('Input Cost_MS3'!$D$116="PLN",'Input Cost_MS3'!R118*Währung!$B$13,'Input Cost_MS3'!R118)*(1+'Input Cost_MS3'!$C$118)</f>
        <v>0</v>
      </c>
      <c r="U8" s="39">
        <f>IF('Input Cost_MS3'!$D$116="PLN",'Input Cost_MS3'!S118*Währung!$B$13,'Input Cost_MS3'!S118)*(1+'Input Cost_MS3'!$C$118)</f>
        <v>0</v>
      </c>
      <c r="V8" s="39">
        <f>IF('Input Cost_MS3'!$D$116="PLN",'Input Cost_MS3'!T118*Währung!$B$13,'Input Cost_MS3'!T118)*(1+'Input Cost_MS3'!$C$118)</f>
        <v>0</v>
      </c>
      <c r="W8" s="39">
        <f>IF('Input Cost_MS3'!$D$116="PLN",'Input Cost_MS3'!U118*Währung!$B$13,'Input Cost_MS3'!U118)*(1+'Input Cost_MS3'!$C$118)</f>
        <v>0</v>
      </c>
      <c r="X8" s="39">
        <f>IF('Input Cost_MS3'!$D$116="PLN",'Input Cost_MS3'!V118*Währung!$B$13,'Input Cost_MS3'!V118)*(1+'Input Cost_MS3'!$C$118)</f>
        <v>0</v>
      </c>
      <c r="Y8" s="39">
        <f>IF('Input Cost_MS3'!$D$116="PLN",'Input Cost_MS3'!W118*Währung!$B$13,'Input Cost_MS3'!W118)*(1+'Input Cost_MS3'!$C$118)</f>
        <v>0</v>
      </c>
      <c r="Z8" s="39">
        <f>IF('Input Cost_MS3'!$D$116="PLN",'Input Cost_MS3'!X118*Währung!$B$13,'Input Cost_MS3'!X118)*(1+'Input Cost_MS3'!$C$118)</f>
        <v>0</v>
      </c>
      <c r="AA8" s="39">
        <f>IF('Input Cost_MS3'!$D$116="PLN",'Input Cost_MS3'!Y118*Währung!$B$13,'Input Cost_MS3'!Y118)*(1+'Input Cost_MS3'!$C$118)</f>
        <v>0</v>
      </c>
      <c r="AB8" s="39">
        <f>IF('Input Cost_MS3'!$D$116="PLN",'Input Cost_MS3'!Z118*Währung!$B$13,'Input Cost_MS3'!Z118)*(1+'Input Cost_MS3'!$C$118)</f>
        <v>0</v>
      </c>
      <c r="AC8" s="39">
        <f>IF('Input Cost_MS3'!$D$116="PLN",'Input Cost_MS3'!AA118*Währung!$B$13,'Input Cost_MS3'!AA118)*(1+'Input Cost_MS3'!$C$118)</f>
        <v>0</v>
      </c>
      <c r="AD8" s="39">
        <f>IF('Input Cost_MS3'!$D$116="PLN",'Input Cost_MS3'!AB118*Währung!$B$13,'Input Cost_MS3'!AB118)*(1+'Input Cost_MS3'!$C$118)</f>
        <v>0</v>
      </c>
      <c r="AE8" s="39">
        <f>IF('Input Cost_MS3'!$D$116="PLN",'Input Cost_MS3'!AC118*Währung!$B$13,'Input Cost_MS3'!AC118)*(1+'Input Cost_MS3'!$C$118)</f>
        <v>0</v>
      </c>
      <c r="AF8" s="39">
        <f>IF('Input Cost_MS3'!$D$116="PLN",'Input Cost_MS3'!AD118*Währung!$B$13,'Input Cost_MS3'!AD118)*(1+'Input Cost_MS3'!$C$118)</f>
        <v>0</v>
      </c>
      <c r="AG8" s="39">
        <f>IF('Input Cost_MS3'!$D$116="PLN",'Input Cost_MS3'!AE118*Währung!$B$13,'Input Cost_MS3'!AE118)*(1+'Input Cost_MS3'!$C$118)</f>
        <v>0</v>
      </c>
      <c r="AH8" s="39">
        <f>IF('Input Cost_MS3'!$D$116="PLN",'Input Cost_MS3'!AF118*Währung!$B$13,'Input Cost_MS3'!AF118)*(1+'Input Cost_MS3'!$C$118)</f>
        <v>0</v>
      </c>
      <c r="AI8" s="39">
        <f>IF('Input Cost_MS3'!$D$116="PLN",'Input Cost_MS3'!AG118*Währung!$B$13,'Input Cost_MS3'!AG118)*(1+'Input Cost_MS3'!$C$118)</f>
        <v>0</v>
      </c>
      <c r="AJ8" s="39">
        <f>IF('Input Cost_MS3'!$D$116="PLN",'Input Cost_MS3'!AH118*Währung!$B$13,'Input Cost_MS3'!AH118)*(1+'Input Cost_MS3'!$C$118)</f>
        <v>0</v>
      </c>
      <c r="AK8" s="39">
        <f>IF('Input Cost_MS3'!$D$116="PLN",'Input Cost_MS3'!AI118*Währung!$B$13,'Input Cost_MS3'!AI118)*(1+'Input Cost_MS3'!$C$118)</f>
        <v>0</v>
      </c>
      <c r="AL8" s="39">
        <f>IF('Input Cost_MS3'!$D$116="PLN",'Input Cost_MS3'!AJ118*Währung!$B$13,'Input Cost_MS3'!AJ118)*(1+'Input Cost_MS3'!$C$118)</f>
        <v>0</v>
      </c>
      <c r="AM8" s="39">
        <f>IF('Input Cost_MS3'!$D$116="PLN",'Input Cost_MS3'!AK118*Währung!$B$13,'Input Cost_MS3'!AK118)*(1+'Input Cost_MS3'!$C$118)</f>
        <v>0</v>
      </c>
      <c r="AN8" s="39">
        <f>IF('Input Cost_MS3'!$D$116="PLN",'Input Cost_MS3'!AL118*Währung!$B$13,'Input Cost_MS3'!AL118)*(1+'Input Cost_MS3'!$C$118)</f>
        <v>0</v>
      </c>
      <c r="AO8" s="39">
        <f>IF('Input Cost_MS3'!$D$116="PLN",'Input Cost_MS3'!AM118*Währung!$B$13,'Input Cost_MS3'!AM118)*(1+'Input Cost_MS3'!$C$118)</f>
        <v>0</v>
      </c>
      <c r="AP8" s="39">
        <f>IF('Input Cost_MS3'!$D$116="PLN",'Input Cost_MS3'!AN118*Währung!$B$13,'Input Cost_MS3'!AN118)*(1+'Input Cost_MS3'!$C$118)</f>
        <v>0</v>
      </c>
      <c r="AQ8" s="39">
        <f>IF('Input Cost_MS3'!$D$116="PLN",'Input Cost_MS3'!AO118*Währung!$B$13,'Input Cost_MS3'!AO118)*(1+'Input Cost_MS3'!$C$118)</f>
        <v>0</v>
      </c>
      <c r="AR8" s="39">
        <f>IF('Input Cost_MS3'!$D$116="PLN",'Input Cost_MS3'!AP118*Währung!$B$13,'Input Cost_MS3'!AP118)*(1+'Input Cost_MS3'!$C$118)</f>
        <v>0</v>
      </c>
      <c r="AS8" s="39">
        <f>IF('Input Cost_MS3'!$D$116="PLN",'Input Cost_MS3'!AQ118*Währung!$B$13,'Input Cost_MS3'!AQ118)*(1+'Input Cost_MS3'!$C$118)</f>
        <v>0</v>
      </c>
      <c r="AT8" s="39">
        <f>IF('Input Cost_MS3'!$D$116="PLN",'Input Cost_MS3'!AR118*Währung!$B$13,'Input Cost_MS3'!AR118)*(1+'Input Cost_MS3'!$C$118)</f>
        <v>0</v>
      </c>
    </row>
    <row r="9" spans="1:46" ht="16.5" customHeight="1">
      <c r="A9" s="7" t="s">
        <v>389</v>
      </c>
      <c r="B9" s="271" t="s">
        <v>299</v>
      </c>
      <c r="C9" s="7"/>
      <c r="D9" s="8"/>
      <c r="E9" s="9"/>
      <c r="F9" s="41">
        <f>IF('Input Cost_MS3'!$D$116="PLN",'Input Cost_MS3'!D119*Währung!$B$13,'Input Cost_MS3'!D119)*(1+'Input Cost_MS3'!$C$119)</f>
        <v>0</v>
      </c>
      <c r="G9" s="41">
        <f>IF('Input Cost_MS3'!$D$116="PLN",'Input Cost_MS3'!E119*Währung!$B$13,'Input Cost_MS3'!E119)*(1+'Input Cost_MS3'!$C$119)</f>
        <v>0</v>
      </c>
      <c r="H9" s="41">
        <f>IF('Input Cost_MS3'!$D$116="PLN",'Input Cost_MS3'!F119*Währung!$B$13,'Input Cost_MS3'!F119)*(1+'Input Cost_MS3'!$C$119)</f>
        <v>0</v>
      </c>
      <c r="I9" s="41">
        <f>IF('Input Cost_MS3'!$D$116="PLN",'Input Cost_MS3'!G119*Währung!$B$13,'Input Cost_MS3'!G119)*(1+'Input Cost_MS3'!$C$119)</f>
        <v>0</v>
      </c>
      <c r="J9" s="41">
        <f>IF('Input Cost_MS3'!$D$116="PLN",'Input Cost_MS3'!H119*Währung!$B$13,'Input Cost_MS3'!H119)*(1+'Input Cost_MS3'!$C$119)</f>
        <v>0</v>
      </c>
      <c r="K9" s="41">
        <f>IF('Input Cost_MS3'!$D$116="PLN",'Input Cost_MS3'!I119*Währung!$B$13,'Input Cost_MS3'!I119)*(1+'Input Cost_MS3'!$C$119)</f>
        <v>0</v>
      </c>
      <c r="L9" s="41">
        <f>IF('Input Cost_MS3'!$D$116="PLN",'Input Cost_MS3'!J119*Währung!$B$13,'Input Cost_MS3'!J119)*(1+'Input Cost_MS3'!$C$119)</f>
        <v>0</v>
      </c>
      <c r="M9" s="41">
        <f>IF('Input Cost_MS3'!$D$116="PLN",'Input Cost_MS3'!K119*Währung!$B$13,'Input Cost_MS3'!K119)*(1+'Input Cost_MS3'!$C$119)</f>
        <v>0</v>
      </c>
      <c r="N9" s="41">
        <f>IF('Input Cost_MS3'!$D$116="PLN",'Input Cost_MS3'!L119*Währung!$B$13,'Input Cost_MS3'!L119)*(1+'Input Cost_MS3'!$C$119)</f>
        <v>0</v>
      </c>
      <c r="O9" s="41">
        <f>IF('Input Cost_MS3'!$D$116="PLN",'Input Cost_MS3'!M119*Währung!$B$13,'Input Cost_MS3'!M119)*(1+'Input Cost_MS3'!$C$119)</f>
        <v>0</v>
      </c>
      <c r="P9" s="41">
        <f>IF('Input Cost_MS3'!$D$116="PLN",'Input Cost_MS3'!N119*Währung!$B$13,'Input Cost_MS3'!N119)*(1+'Input Cost_MS3'!$C$119)</f>
        <v>0</v>
      </c>
      <c r="Q9" s="41">
        <f>IF('Input Cost_MS3'!$D$116="PLN",'Input Cost_MS3'!O119*Währung!$B$13,'Input Cost_MS3'!O119)*(1+'Input Cost_MS3'!$C$119)</f>
        <v>0</v>
      </c>
      <c r="R9" s="41">
        <f>IF('Input Cost_MS3'!$D$116="PLN",'Input Cost_MS3'!P119*Währung!$B$13,'Input Cost_MS3'!P119)*(1+'Input Cost_MS3'!$C$119)</f>
        <v>0</v>
      </c>
      <c r="S9" s="41">
        <f>IF('Input Cost_MS3'!$D$116="PLN",'Input Cost_MS3'!Q119*Währung!$B$13,'Input Cost_MS3'!Q119)*(1+'Input Cost_MS3'!$C$119)</f>
        <v>0</v>
      </c>
      <c r="T9" s="41">
        <f>IF('Input Cost_MS3'!$D$116="PLN",'Input Cost_MS3'!R119*Währung!$B$13,'Input Cost_MS3'!R119)*(1+'Input Cost_MS3'!$C$119)</f>
        <v>0</v>
      </c>
      <c r="U9" s="41">
        <f>IF('Input Cost_MS3'!$D$116="PLN",'Input Cost_MS3'!S119*Währung!$B$13,'Input Cost_MS3'!S119)*(1+'Input Cost_MS3'!$C$119)</f>
        <v>0</v>
      </c>
      <c r="V9" s="41">
        <f>IF('Input Cost_MS3'!$D$116="PLN",'Input Cost_MS3'!T119*Währung!$B$13,'Input Cost_MS3'!T119)*(1+'Input Cost_MS3'!$C$119)</f>
        <v>0</v>
      </c>
      <c r="W9" s="41">
        <f>IF('Input Cost_MS3'!$D$116="PLN",'Input Cost_MS3'!U119*Währung!$B$13,'Input Cost_MS3'!U119)*(1+'Input Cost_MS3'!$C$119)</f>
        <v>0</v>
      </c>
      <c r="X9" s="41">
        <f>IF('Input Cost_MS3'!$D$116="PLN",'Input Cost_MS3'!V119*Währung!$B$13,'Input Cost_MS3'!V119)*(1+'Input Cost_MS3'!$C$119)</f>
        <v>0</v>
      </c>
      <c r="Y9" s="41">
        <f>IF('Input Cost_MS3'!$D$116="PLN",'Input Cost_MS3'!W119*Währung!$B$13,'Input Cost_MS3'!W119)*(1+'Input Cost_MS3'!$C$119)</f>
        <v>0</v>
      </c>
      <c r="Z9" s="41">
        <f>IF('Input Cost_MS3'!$D$116="PLN",'Input Cost_MS3'!X119*Währung!$B$13,'Input Cost_MS3'!X119)*(1+'Input Cost_MS3'!$C$119)</f>
        <v>0</v>
      </c>
      <c r="AA9" s="41">
        <f>IF('Input Cost_MS3'!$D$116="PLN",'Input Cost_MS3'!Y119*Währung!$B$13,'Input Cost_MS3'!Y119)*(1+'Input Cost_MS3'!$C$119)</f>
        <v>0</v>
      </c>
      <c r="AB9" s="41">
        <f>IF('Input Cost_MS3'!$D$116="PLN",'Input Cost_MS3'!Z119*Währung!$B$13,'Input Cost_MS3'!Z119)*(1+'Input Cost_MS3'!$C$119)</f>
        <v>0</v>
      </c>
      <c r="AC9" s="41">
        <f>IF('Input Cost_MS3'!$D$116="PLN",'Input Cost_MS3'!AA119*Währung!$B$13,'Input Cost_MS3'!AA119)*(1+'Input Cost_MS3'!$C$119)</f>
        <v>0</v>
      </c>
      <c r="AD9" s="41">
        <f>IF('Input Cost_MS3'!$D$116="PLN",'Input Cost_MS3'!AB119*Währung!$B$13,'Input Cost_MS3'!AB119)*(1+'Input Cost_MS3'!$C$119)</f>
        <v>0</v>
      </c>
      <c r="AE9" s="41">
        <f>IF('Input Cost_MS3'!$D$116="PLN",'Input Cost_MS3'!AC119*Währung!$B$13,'Input Cost_MS3'!AC119)*(1+'Input Cost_MS3'!$C$119)</f>
        <v>0</v>
      </c>
      <c r="AF9" s="41">
        <f>IF('Input Cost_MS3'!$D$116="PLN",'Input Cost_MS3'!AD119*Währung!$B$13,'Input Cost_MS3'!AD119)*(1+'Input Cost_MS3'!$C$119)</f>
        <v>0</v>
      </c>
      <c r="AG9" s="41">
        <f>IF('Input Cost_MS3'!$D$116="PLN",'Input Cost_MS3'!AE119*Währung!$B$13,'Input Cost_MS3'!AE119)*(1+'Input Cost_MS3'!$C$119)</f>
        <v>0</v>
      </c>
      <c r="AH9" s="41">
        <f>IF('Input Cost_MS3'!$D$116="PLN",'Input Cost_MS3'!AF119*Währung!$B$13,'Input Cost_MS3'!AF119)*(1+'Input Cost_MS3'!$C$119)</f>
        <v>0</v>
      </c>
      <c r="AI9" s="41">
        <f>IF('Input Cost_MS3'!$D$116="PLN",'Input Cost_MS3'!AG119*Währung!$B$13,'Input Cost_MS3'!AG119)*(1+'Input Cost_MS3'!$C$119)</f>
        <v>0</v>
      </c>
      <c r="AJ9" s="41">
        <f>IF('Input Cost_MS3'!$D$116="PLN",'Input Cost_MS3'!AH119*Währung!$B$13,'Input Cost_MS3'!AH119)*(1+'Input Cost_MS3'!$C$119)</f>
        <v>0</v>
      </c>
      <c r="AK9" s="41">
        <f>IF('Input Cost_MS3'!$D$116="PLN",'Input Cost_MS3'!AI119*Währung!$B$13,'Input Cost_MS3'!AI119)*(1+'Input Cost_MS3'!$C$119)</f>
        <v>0</v>
      </c>
      <c r="AL9" s="41">
        <f>IF('Input Cost_MS3'!$D$116="PLN",'Input Cost_MS3'!AJ119*Währung!$B$13,'Input Cost_MS3'!AJ119)*(1+'Input Cost_MS3'!$C$119)</f>
        <v>0</v>
      </c>
      <c r="AM9" s="41">
        <f>IF('Input Cost_MS3'!$D$116="PLN",'Input Cost_MS3'!AK119*Währung!$B$13,'Input Cost_MS3'!AK119)*(1+'Input Cost_MS3'!$C$119)</f>
        <v>0</v>
      </c>
      <c r="AN9" s="41">
        <f>IF('Input Cost_MS3'!$D$116="PLN",'Input Cost_MS3'!AL119*Währung!$B$13,'Input Cost_MS3'!AL119)*(1+'Input Cost_MS3'!$C$119)</f>
        <v>0</v>
      </c>
      <c r="AO9" s="41">
        <f>IF('Input Cost_MS3'!$D$116="PLN",'Input Cost_MS3'!AM119*Währung!$B$13,'Input Cost_MS3'!AM119)*(1+'Input Cost_MS3'!$C$119)</f>
        <v>0</v>
      </c>
      <c r="AP9" s="41">
        <f>IF('Input Cost_MS3'!$D$116="PLN",'Input Cost_MS3'!AN119*Währung!$B$13,'Input Cost_MS3'!AN119)*(1+'Input Cost_MS3'!$C$119)</f>
        <v>0</v>
      </c>
      <c r="AQ9" s="41">
        <f>IF('Input Cost_MS3'!$D$116="PLN",'Input Cost_MS3'!AO119*Währung!$B$13,'Input Cost_MS3'!AO119)*(1+'Input Cost_MS3'!$C$119)</f>
        <v>0</v>
      </c>
      <c r="AR9" s="41">
        <f>IF('Input Cost_MS3'!$D$116="PLN",'Input Cost_MS3'!AP119*Währung!$B$13,'Input Cost_MS3'!AP119)*(1+'Input Cost_MS3'!$C$119)</f>
        <v>0</v>
      </c>
      <c r="AS9" s="41">
        <f>IF('Input Cost_MS3'!$D$116="PLN",'Input Cost_MS3'!AQ119*Währung!$B$13,'Input Cost_MS3'!AQ119)*(1+'Input Cost_MS3'!$C$119)</f>
        <v>0</v>
      </c>
      <c r="AT9" s="41">
        <f>IF('Input Cost_MS3'!$D$116="PLN",'Input Cost_MS3'!AR119*Währung!$B$13,'Input Cost_MS3'!AR119)*(1+'Input Cost_MS3'!$C$119)</f>
        <v>0</v>
      </c>
    </row>
    <row r="10" spans="1:46" ht="16.5" customHeight="1">
      <c r="A10" s="4" t="s">
        <v>390</v>
      </c>
      <c r="B10" s="759" t="s">
        <v>299</v>
      </c>
      <c r="C10" s="4"/>
      <c r="D10" s="19"/>
      <c r="E10" s="5"/>
      <c r="F10" s="44">
        <f>F9+F8</f>
        <v>0</v>
      </c>
      <c r="G10" s="44">
        <f t="shared" ref="G10:AT10" si="1">G9+G8</f>
        <v>0</v>
      </c>
      <c r="H10" s="44">
        <f t="shared" si="1"/>
        <v>0</v>
      </c>
      <c r="I10" s="44">
        <f t="shared" si="1"/>
        <v>0</v>
      </c>
      <c r="J10" s="44">
        <f t="shared" si="1"/>
        <v>0</v>
      </c>
      <c r="K10" s="44">
        <f t="shared" si="1"/>
        <v>0</v>
      </c>
      <c r="L10" s="44">
        <f t="shared" si="1"/>
        <v>0</v>
      </c>
      <c r="M10" s="44">
        <f t="shared" si="1"/>
        <v>0</v>
      </c>
      <c r="N10" s="44">
        <f t="shared" si="1"/>
        <v>0</v>
      </c>
      <c r="O10" s="44">
        <f t="shared" si="1"/>
        <v>0</v>
      </c>
      <c r="P10" s="44">
        <f t="shared" si="1"/>
        <v>0</v>
      </c>
      <c r="Q10" s="44">
        <f t="shared" si="1"/>
        <v>0</v>
      </c>
      <c r="R10" s="44">
        <f t="shared" si="1"/>
        <v>0</v>
      </c>
      <c r="S10" s="44">
        <f t="shared" si="1"/>
        <v>0</v>
      </c>
      <c r="T10" s="44">
        <f t="shared" si="1"/>
        <v>0</v>
      </c>
      <c r="U10" s="44">
        <f t="shared" si="1"/>
        <v>0</v>
      </c>
      <c r="V10" s="44">
        <f t="shared" si="1"/>
        <v>0</v>
      </c>
      <c r="W10" s="44">
        <f t="shared" si="1"/>
        <v>0</v>
      </c>
      <c r="X10" s="44">
        <f t="shared" si="1"/>
        <v>0</v>
      </c>
      <c r="Y10" s="44">
        <f t="shared" si="1"/>
        <v>0</v>
      </c>
      <c r="Z10" s="44">
        <f t="shared" si="1"/>
        <v>0</v>
      </c>
      <c r="AA10" s="44">
        <f t="shared" si="1"/>
        <v>0</v>
      </c>
      <c r="AB10" s="44">
        <f t="shared" si="1"/>
        <v>0</v>
      </c>
      <c r="AC10" s="44">
        <f t="shared" si="1"/>
        <v>0</v>
      </c>
      <c r="AD10" s="44">
        <f t="shared" si="1"/>
        <v>0</v>
      </c>
      <c r="AE10" s="44">
        <f t="shared" si="1"/>
        <v>0</v>
      </c>
      <c r="AF10" s="44">
        <f t="shared" si="1"/>
        <v>0</v>
      </c>
      <c r="AG10" s="44">
        <f t="shared" si="1"/>
        <v>0</v>
      </c>
      <c r="AH10" s="44">
        <f t="shared" si="1"/>
        <v>0</v>
      </c>
      <c r="AI10" s="44">
        <f t="shared" si="1"/>
        <v>0</v>
      </c>
      <c r="AJ10" s="44">
        <f t="shared" si="1"/>
        <v>0</v>
      </c>
      <c r="AK10" s="44">
        <f t="shared" si="1"/>
        <v>0</v>
      </c>
      <c r="AL10" s="44">
        <f t="shared" si="1"/>
        <v>0</v>
      </c>
      <c r="AM10" s="44">
        <f t="shared" si="1"/>
        <v>0</v>
      </c>
      <c r="AN10" s="44">
        <f t="shared" si="1"/>
        <v>0</v>
      </c>
      <c r="AO10" s="44">
        <f t="shared" si="1"/>
        <v>0</v>
      </c>
      <c r="AP10" s="44">
        <f t="shared" si="1"/>
        <v>0</v>
      </c>
      <c r="AQ10" s="44">
        <f t="shared" si="1"/>
        <v>0</v>
      </c>
      <c r="AR10" s="44">
        <f t="shared" si="1"/>
        <v>0</v>
      </c>
      <c r="AS10" s="44">
        <f t="shared" si="1"/>
        <v>0</v>
      </c>
      <c r="AT10" s="44">
        <f t="shared" si="1"/>
        <v>0</v>
      </c>
    </row>
    <row r="11" spans="1:46" ht="16.5" customHeight="1">
      <c r="A11" s="13" t="s">
        <v>248</v>
      </c>
      <c r="B11" s="760" t="s">
        <v>299</v>
      </c>
      <c r="C11" s="13"/>
      <c r="D11" s="14"/>
      <c r="E11" s="15"/>
      <c r="F11" s="45">
        <f t="shared" ref="F11:AT11" si="2">F6-F10</f>
        <v>0</v>
      </c>
      <c r="G11" s="45">
        <f t="shared" si="2"/>
        <v>0</v>
      </c>
      <c r="H11" s="45">
        <f t="shared" si="2"/>
        <v>0</v>
      </c>
      <c r="I11" s="45">
        <f t="shared" si="2"/>
        <v>0</v>
      </c>
      <c r="J11" s="45">
        <f t="shared" si="2"/>
        <v>0</v>
      </c>
      <c r="K11" s="45">
        <f t="shared" si="2"/>
        <v>0</v>
      </c>
      <c r="L11" s="45">
        <f t="shared" si="2"/>
        <v>0</v>
      </c>
      <c r="M11" s="45">
        <f t="shared" si="2"/>
        <v>0</v>
      </c>
      <c r="N11" s="45">
        <f t="shared" si="2"/>
        <v>0</v>
      </c>
      <c r="O11" s="45">
        <f t="shared" si="2"/>
        <v>0</v>
      </c>
      <c r="P11" s="45">
        <f t="shared" si="2"/>
        <v>0</v>
      </c>
      <c r="Q11" s="45">
        <f t="shared" si="2"/>
        <v>0</v>
      </c>
      <c r="R11" s="45">
        <f t="shared" si="2"/>
        <v>0</v>
      </c>
      <c r="S11" s="45">
        <f t="shared" si="2"/>
        <v>0</v>
      </c>
      <c r="T11" s="45">
        <f t="shared" si="2"/>
        <v>0</v>
      </c>
      <c r="U11" s="45">
        <f t="shared" si="2"/>
        <v>0</v>
      </c>
      <c r="V11" s="45">
        <f t="shared" si="2"/>
        <v>0</v>
      </c>
      <c r="W11" s="45">
        <f t="shared" si="2"/>
        <v>0</v>
      </c>
      <c r="X11" s="45">
        <f t="shared" si="2"/>
        <v>0</v>
      </c>
      <c r="Y11" s="45">
        <f t="shared" si="2"/>
        <v>0</v>
      </c>
      <c r="Z11" s="45">
        <f t="shared" si="2"/>
        <v>0</v>
      </c>
      <c r="AA11" s="45">
        <f t="shared" si="2"/>
        <v>0</v>
      </c>
      <c r="AB11" s="45">
        <f t="shared" si="2"/>
        <v>0</v>
      </c>
      <c r="AC11" s="45">
        <f t="shared" si="2"/>
        <v>0</v>
      </c>
      <c r="AD11" s="45">
        <f t="shared" si="2"/>
        <v>0</v>
      </c>
      <c r="AE11" s="45">
        <f t="shared" si="2"/>
        <v>0</v>
      </c>
      <c r="AF11" s="45">
        <f t="shared" si="2"/>
        <v>0</v>
      </c>
      <c r="AG11" s="45">
        <f t="shared" si="2"/>
        <v>0</v>
      </c>
      <c r="AH11" s="45">
        <f t="shared" si="2"/>
        <v>0</v>
      </c>
      <c r="AI11" s="45">
        <f t="shared" si="2"/>
        <v>0</v>
      </c>
      <c r="AJ11" s="45">
        <f t="shared" si="2"/>
        <v>0</v>
      </c>
      <c r="AK11" s="45">
        <f t="shared" si="2"/>
        <v>0</v>
      </c>
      <c r="AL11" s="45">
        <f t="shared" si="2"/>
        <v>0</v>
      </c>
      <c r="AM11" s="45">
        <f t="shared" si="2"/>
        <v>0</v>
      </c>
      <c r="AN11" s="45">
        <f t="shared" si="2"/>
        <v>0</v>
      </c>
      <c r="AO11" s="45">
        <f t="shared" si="2"/>
        <v>0</v>
      </c>
      <c r="AP11" s="45">
        <f t="shared" si="2"/>
        <v>0</v>
      </c>
      <c r="AQ11" s="45">
        <f t="shared" si="2"/>
        <v>0</v>
      </c>
      <c r="AR11" s="45">
        <f t="shared" si="2"/>
        <v>0</v>
      </c>
      <c r="AS11" s="45">
        <f t="shared" si="2"/>
        <v>0</v>
      </c>
      <c r="AT11" s="45">
        <f t="shared" si="2"/>
        <v>0</v>
      </c>
    </row>
    <row r="12" spans="1:46" s="6" customFormat="1" ht="16.5" customHeight="1">
      <c r="A12" s="16" t="s">
        <v>248</v>
      </c>
      <c r="B12" s="761" t="s">
        <v>98</v>
      </c>
      <c r="C12" s="16"/>
      <c r="D12" s="17"/>
      <c r="E12" s="18"/>
      <c r="F12" s="46">
        <f>IF(F6=0,0,F11/F6)</f>
        <v>0</v>
      </c>
      <c r="G12" s="46">
        <f t="shared" ref="G12:AT12" si="3">IF(G6=0,0,G11/G6)</f>
        <v>0</v>
      </c>
      <c r="H12" s="46">
        <f t="shared" si="3"/>
        <v>0</v>
      </c>
      <c r="I12" s="46">
        <f t="shared" si="3"/>
        <v>0</v>
      </c>
      <c r="J12" s="46">
        <f t="shared" si="3"/>
        <v>0</v>
      </c>
      <c r="K12" s="46">
        <f t="shared" si="3"/>
        <v>0</v>
      </c>
      <c r="L12" s="46">
        <f t="shared" si="3"/>
        <v>0</v>
      </c>
      <c r="M12" s="46">
        <f t="shared" si="3"/>
        <v>0</v>
      </c>
      <c r="N12" s="46">
        <f t="shared" si="3"/>
        <v>0</v>
      </c>
      <c r="O12" s="46">
        <f t="shared" si="3"/>
        <v>0</v>
      </c>
      <c r="P12" s="46">
        <f t="shared" si="3"/>
        <v>0</v>
      </c>
      <c r="Q12" s="46">
        <f t="shared" si="3"/>
        <v>0</v>
      </c>
      <c r="R12" s="46">
        <f t="shared" si="3"/>
        <v>0</v>
      </c>
      <c r="S12" s="46">
        <f t="shared" si="3"/>
        <v>0</v>
      </c>
      <c r="T12" s="46">
        <f t="shared" si="3"/>
        <v>0</v>
      </c>
      <c r="U12" s="46">
        <f t="shared" si="3"/>
        <v>0</v>
      </c>
      <c r="V12" s="46">
        <f t="shared" si="3"/>
        <v>0</v>
      </c>
      <c r="W12" s="46">
        <f t="shared" si="3"/>
        <v>0</v>
      </c>
      <c r="X12" s="46">
        <f t="shared" si="3"/>
        <v>0</v>
      </c>
      <c r="Y12" s="46">
        <f t="shared" si="3"/>
        <v>0</v>
      </c>
      <c r="Z12" s="46">
        <f t="shared" si="3"/>
        <v>0</v>
      </c>
      <c r="AA12" s="46">
        <f t="shared" si="3"/>
        <v>0</v>
      </c>
      <c r="AB12" s="46">
        <f t="shared" si="3"/>
        <v>0</v>
      </c>
      <c r="AC12" s="46">
        <f t="shared" si="3"/>
        <v>0</v>
      </c>
      <c r="AD12" s="46">
        <f t="shared" si="3"/>
        <v>0</v>
      </c>
      <c r="AE12" s="46">
        <f t="shared" si="3"/>
        <v>0</v>
      </c>
      <c r="AF12" s="46">
        <f t="shared" si="3"/>
        <v>0</v>
      </c>
      <c r="AG12" s="46">
        <f t="shared" si="3"/>
        <v>0</v>
      </c>
      <c r="AH12" s="46">
        <f t="shared" si="3"/>
        <v>0</v>
      </c>
      <c r="AI12" s="46">
        <f t="shared" si="3"/>
        <v>0</v>
      </c>
      <c r="AJ12" s="46">
        <f t="shared" si="3"/>
        <v>0</v>
      </c>
      <c r="AK12" s="46">
        <f t="shared" si="3"/>
        <v>0</v>
      </c>
      <c r="AL12" s="46">
        <f t="shared" si="3"/>
        <v>0</v>
      </c>
      <c r="AM12" s="46">
        <f t="shared" si="3"/>
        <v>0</v>
      </c>
      <c r="AN12" s="46">
        <f t="shared" si="3"/>
        <v>0</v>
      </c>
      <c r="AO12" s="46">
        <f t="shared" si="3"/>
        <v>0</v>
      </c>
      <c r="AP12" s="46">
        <f t="shared" si="3"/>
        <v>0</v>
      </c>
      <c r="AQ12" s="46">
        <f t="shared" si="3"/>
        <v>0</v>
      </c>
      <c r="AR12" s="46">
        <f t="shared" si="3"/>
        <v>0</v>
      </c>
      <c r="AS12" s="46">
        <f t="shared" si="3"/>
        <v>0</v>
      </c>
      <c r="AT12" s="46">
        <f t="shared" si="3"/>
        <v>0</v>
      </c>
    </row>
    <row r="13" spans="1:46" s="74" customFormat="1" ht="16.5" customHeight="1">
      <c r="A13" s="39" t="s">
        <v>7</v>
      </c>
      <c r="B13" s="270" t="s">
        <v>299</v>
      </c>
      <c r="C13" s="39"/>
      <c r="D13" s="2"/>
      <c r="E13" s="40"/>
      <c r="F13" s="1077">
        <f>IF('Input Cost_MS3'!$D$116="PLN",'Input Cost_MS3'!D122*Währung!$B$13,'Input Cost_MS3'!D122)*(1+'Input Cost_MS3'!$C$122)</f>
        <v>0</v>
      </c>
      <c r="G13" s="1077">
        <f>IF('Input Cost_MS3'!$D$116="PLN",'Input Cost_MS3'!E122*Währung!$B$13,'Input Cost_MS3'!E122)*(1+'Input Cost_MS3'!$C$122)</f>
        <v>0</v>
      </c>
      <c r="H13" s="1077">
        <f>IF('Input Cost_MS3'!$D$116="PLN",'Input Cost_MS3'!F122*Währung!$B$13,'Input Cost_MS3'!F122)*(1+'Input Cost_MS3'!$C$122)</f>
        <v>0</v>
      </c>
      <c r="I13" s="1077">
        <f>IF('Input Cost_MS3'!$D$116="PLN",'Input Cost_MS3'!G122*Währung!$B$13,'Input Cost_MS3'!G122)*(1+'Input Cost_MS3'!$C$122)</f>
        <v>0</v>
      </c>
      <c r="J13" s="1077">
        <f>IF('Input Cost_MS3'!$D$116="PLN",'Input Cost_MS3'!H122*Währung!$B$13,'Input Cost_MS3'!H122)*(1+'Input Cost_MS3'!$C$122)</f>
        <v>0</v>
      </c>
      <c r="K13" s="1077">
        <f>IF('Input Cost_MS3'!$D$116="PLN",'Input Cost_MS3'!I122*Währung!$B$13,'Input Cost_MS3'!I122)*(1+'Input Cost_MS3'!$C$122)</f>
        <v>0</v>
      </c>
      <c r="L13" s="1077">
        <f>IF('Input Cost_MS3'!$D$116="PLN",'Input Cost_MS3'!J122*Währung!$B$13,'Input Cost_MS3'!J122)*(1+'Input Cost_MS3'!$C$122)</f>
        <v>0</v>
      </c>
      <c r="M13" s="1077">
        <f>IF('Input Cost_MS3'!$D$116="PLN",'Input Cost_MS3'!K122*Währung!$B$13,'Input Cost_MS3'!K122)*(1+'Input Cost_MS3'!$C$122)</f>
        <v>0</v>
      </c>
      <c r="N13" s="1077">
        <f>IF('Input Cost_MS3'!$D$116="PLN",'Input Cost_MS3'!L122*Währung!$B$13,'Input Cost_MS3'!L122)*(1+'Input Cost_MS3'!$C$122)</f>
        <v>0</v>
      </c>
      <c r="O13" s="1077">
        <f>IF('Input Cost_MS3'!$D$116="PLN",'Input Cost_MS3'!M122*Währung!$B$13,'Input Cost_MS3'!M122)*(1+'Input Cost_MS3'!$C$122)</f>
        <v>0</v>
      </c>
      <c r="P13" s="1077">
        <f>IF('Input Cost_MS3'!$D$116="PLN",'Input Cost_MS3'!N122*Währung!$B$13,'Input Cost_MS3'!N122)*(1+'Input Cost_MS3'!$C$122)</f>
        <v>0</v>
      </c>
      <c r="Q13" s="1077">
        <f>IF('Input Cost_MS3'!$D$116="PLN",'Input Cost_MS3'!O122*Währung!$B$13,'Input Cost_MS3'!O122)*(1+'Input Cost_MS3'!$C$122)</f>
        <v>0</v>
      </c>
      <c r="R13" s="1077">
        <f>IF('Input Cost_MS3'!$D$116="PLN",'Input Cost_MS3'!P122*Währung!$B$13,'Input Cost_MS3'!P122)*(1+'Input Cost_MS3'!$C$122)</f>
        <v>0</v>
      </c>
      <c r="S13" s="1077">
        <f>IF('Input Cost_MS3'!$D$116="PLN",'Input Cost_MS3'!Q122*Währung!$B$13,'Input Cost_MS3'!Q122)*(1+'Input Cost_MS3'!$C$122)</f>
        <v>0</v>
      </c>
      <c r="T13" s="1077">
        <f>IF('Input Cost_MS3'!$D$116="PLN",'Input Cost_MS3'!R122*Währung!$B$13,'Input Cost_MS3'!R122)*(1+'Input Cost_MS3'!$C$122)</f>
        <v>0</v>
      </c>
      <c r="U13" s="1077">
        <f>IF('Input Cost_MS3'!$D$116="PLN",'Input Cost_MS3'!S122*Währung!$B$13,'Input Cost_MS3'!S122)*(1+'Input Cost_MS3'!$C$122)</f>
        <v>0</v>
      </c>
      <c r="V13" s="1077">
        <f>IF('Input Cost_MS3'!$D$116="PLN",'Input Cost_MS3'!T122*Währung!$B$13,'Input Cost_MS3'!T122)*(1+'Input Cost_MS3'!$C$122)</f>
        <v>0</v>
      </c>
      <c r="W13" s="1077">
        <f>IF('Input Cost_MS3'!$D$116="PLN",'Input Cost_MS3'!U122*Währung!$B$13,'Input Cost_MS3'!U122)*(1+'Input Cost_MS3'!$C$122)</f>
        <v>0</v>
      </c>
      <c r="X13" s="1077">
        <f>IF('Input Cost_MS3'!$D$116="PLN",'Input Cost_MS3'!V122*Währung!$B$13,'Input Cost_MS3'!V122)*(1+'Input Cost_MS3'!$C$122)</f>
        <v>0</v>
      </c>
      <c r="Y13" s="1077">
        <f>IF('Input Cost_MS3'!$D$116="PLN",'Input Cost_MS3'!W122*Währung!$B$13,'Input Cost_MS3'!W122)*(1+'Input Cost_MS3'!$C$122)</f>
        <v>0</v>
      </c>
      <c r="Z13" s="1077">
        <f>IF('Input Cost_MS3'!$D$116="PLN",'Input Cost_MS3'!X122*Währung!$B$13,'Input Cost_MS3'!X122)*(1+'Input Cost_MS3'!$C$122)</f>
        <v>0</v>
      </c>
      <c r="AA13" s="1077">
        <f>IF('Input Cost_MS3'!$D$116="PLN",'Input Cost_MS3'!Y122*Währung!$B$13,'Input Cost_MS3'!Y122)*(1+'Input Cost_MS3'!$C$122)</f>
        <v>0</v>
      </c>
      <c r="AB13" s="1077">
        <f>IF('Input Cost_MS3'!$D$116="PLN",'Input Cost_MS3'!Z122*Währung!$B$13,'Input Cost_MS3'!Z122)*(1+'Input Cost_MS3'!$C$122)</f>
        <v>0</v>
      </c>
      <c r="AC13" s="1077">
        <f>IF('Input Cost_MS3'!$D$116="PLN",'Input Cost_MS3'!AA122*Währung!$B$13,'Input Cost_MS3'!AA122)*(1+'Input Cost_MS3'!$C$122)</f>
        <v>0</v>
      </c>
      <c r="AD13" s="1077">
        <f>IF('Input Cost_MS3'!$D$116="PLN",'Input Cost_MS3'!AB122*Währung!$B$13,'Input Cost_MS3'!AB122)*(1+'Input Cost_MS3'!$C$122)</f>
        <v>0</v>
      </c>
      <c r="AE13" s="1077">
        <f>IF('Input Cost_MS3'!$D$116="PLN",'Input Cost_MS3'!AC122*Währung!$B$13,'Input Cost_MS3'!AC122)*(1+'Input Cost_MS3'!$C$122)</f>
        <v>0</v>
      </c>
      <c r="AF13" s="1077">
        <f>IF('Input Cost_MS3'!$D$116="PLN",'Input Cost_MS3'!AD122*Währung!$B$13,'Input Cost_MS3'!AD122)*(1+'Input Cost_MS3'!$C$122)</f>
        <v>0</v>
      </c>
      <c r="AG13" s="1077">
        <f>IF('Input Cost_MS3'!$D$116="PLN",'Input Cost_MS3'!AE122*Währung!$B$13,'Input Cost_MS3'!AE122)*(1+'Input Cost_MS3'!$C$122)</f>
        <v>0</v>
      </c>
      <c r="AH13" s="1077">
        <f>IF('Input Cost_MS3'!$D$116="PLN",'Input Cost_MS3'!AF122*Währung!$B$13,'Input Cost_MS3'!AF122)*(1+'Input Cost_MS3'!$C$122)</f>
        <v>0</v>
      </c>
      <c r="AI13" s="1077">
        <f>IF('Input Cost_MS3'!$D$116="PLN",'Input Cost_MS3'!AG122*Währung!$B$13,'Input Cost_MS3'!AG122)*(1+'Input Cost_MS3'!$C$122)</f>
        <v>0</v>
      </c>
      <c r="AJ13" s="1077">
        <f>IF('Input Cost_MS3'!$D$116="PLN",'Input Cost_MS3'!AH122*Währung!$B$13,'Input Cost_MS3'!AH122)*(1+'Input Cost_MS3'!$C$122)</f>
        <v>0</v>
      </c>
      <c r="AK13" s="1077">
        <f>IF('Input Cost_MS3'!$D$116="PLN",'Input Cost_MS3'!AI122*Währung!$B$13,'Input Cost_MS3'!AI122)*(1+'Input Cost_MS3'!$C$122)</f>
        <v>0</v>
      </c>
      <c r="AL13" s="1077">
        <f>IF('Input Cost_MS3'!$D$116="PLN",'Input Cost_MS3'!AJ122*Währung!$B$13,'Input Cost_MS3'!AJ122)*(1+'Input Cost_MS3'!$C$122)</f>
        <v>0</v>
      </c>
      <c r="AM13" s="1077">
        <f>IF('Input Cost_MS3'!$D$116="PLN",'Input Cost_MS3'!AK122*Währung!$B$13,'Input Cost_MS3'!AK122)*(1+'Input Cost_MS3'!$C$122)</f>
        <v>0</v>
      </c>
      <c r="AN13" s="1077">
        <f>IF('Input Cost_MS3'!$D$116="PLN",'Input Cost_MS3'!AL122*Währung!$B$13,'Input Cost_MS3'!AL122)*(1+'Input Cost_MS3'!$C$122)</f>
        <v>0</v>
      </c>
      <c r="AO13" s="1077">
        <f>IF('Input Cost_MS3'!$D$116="PLN",'Input Cost_MS3'!AM122*Währung!$B$13,'Input Cost_MS3'!AM122)*(1+'Input Cost_MS3'!$C$122)</f>
        <v>0</v>
      </c>
      <c r="AP13" s="1077">
        <f>IF('Input Cost_MS3'!$D$116="PLN",'Input Cost_MS3'!AN122*Währung!$B$13,'Input Cost_MS3'!AN122)*(1+'Input Cost_MS3'!$C$122)</f>
        <v>0</v>
      </c>
      <c r="AQ13" s="1077">
        <f>IF('Input Cost_MS3'!$D$116="PLN",'Input Cost_MS3'!AO122*Währung!$B$13,'Input Cost_MS3'!AO122)*(1+'Input Cost_MS3'!$C$122)</f>
        <v>0</v>
      </c>
      <c r="AR13" s="1077">
        <f>IF('Input Cost_MS3'!$D$116="PLN",'Input Cost_MS3'!AP122*Währung!$B$13,'Input Cost_MS3'!AP122)*(1+'Input Cost_MS3'!$C$122)</f>
        <v>0</v>
      </c>
      <c r="AS13" s="1077">
        <f>IF('Input Cost_MS3'!$D$116="PLN",'Input Cost_MS3'!AQ122*Währung!$B$13,'Input Cost_MS3'!AQ122)*(1+'Input Cost_MS3'!$C$122)</f>
        <v>0</v>
      </c>
      <c r="AT13" s="1077">
        <f>IF('Input Cost_MS3'!$D$116="PLN",'Input Cost_MS3'!AR122*Währung!$B$13,'Input Cost_MS3'!AR122)*(1+'Input Cost_MS3'!$C$122)</f>
        <v>0</v>
      </c>
    </row>
    <row r="14" spans="1:46" s="74" customFormat="1" ht="16.5" customHeight="1">
      <c r="A14" s="39" t="s">
        <v>391</v>
      </c>
      <c r="B14" s="270" t="s">
        <v>299</v>
      </c>
      <c r="C14" s="39"/>
      <c r="D14" s="2"/>
      <c r="E14" s="40"/>
      <c r="F14" s="39">
        <f>IF('Input Cost_MS3'!$D$116="PLN",'Input Cost_MS3'!D123*Währung!$B$13,'Input Cost_MS3'!D123)*(1+'Input Cost_MS3'!$C$123)</f>
        <v>0</v>
      </c>
      <c r="G14" s="39">
        <f>IF('Input Cost_MS3'!$D$116="PLN",'Input Cost_MS3'!E123*Währung!$B$13,'Input Cost_MS3'!E123)*(1+'Input Cost_MS3'!$C$123)</f>
        <v>0</v>
      </c>
      <c r="H14" s="39">
        <f>IF('Input Cost_MS3'!$D$116="PLN",'Input Cost_MS3'!F123*Währung!$B$13,'Input Cost_MS3'!F123)*(1+'Input Cost_MS3'!$C$123)</f>
        <v>0</v>
      </c>
      <c r="I14" s="39">
        <f>IF('Input Cost_MS3'!$D$116="PLN",'Input Cost_MS3'!G123*Währung!$B$13,'Input Cost_MS3'!G123)*(1+'Input Cost_MS3'!$C$123)</f>
        <v>0</v>
      </c>
      <c r="J14" s="39">
        <f>IF('Input Cost_MS3'!$D$116="PLN",'Input Cost_MS3'!H123*Währung!$B$13,'Input Cost_MS3'!H123)*(1+'Input Cost_MS3'!$C$123)</f>
        <v>0</v>
      </c>
      <c r="K14" s="39">
        <f>IF('Input Cost_MS3'!$D$116="PLN",'Input Cost_MS3'!I123*Währung!$B$13,'Input Cost_MS3'!I123)*(1+'Input Cost_MS3'!$C$123)</f>
        <v>0</v>
      </c>
      <c r="L14" s="39">
        <f>IF('Input Cost_MS3'!$D$116="PLN",'Input Cost_MS3'!J123*Währung!$B$13,'Input Cost_MS3'!J123)*(1+'Input Cost_MS3'!$C$123)</f>
        <v>0</v>
      </c>
      <c r="M14" s="39">
        <f>IF('Input Cost_MS3'!$D$116="PLN",'Input Cost_MS3'!K123*Währung!$B$13,'Input Cost_MS3'!K123)*(1+'Input Cost_MS3'!$C$123)</f>
        <v>0</v>
      </c>
      <c r="N14" s="39">
        <f>IF('Input Cost_MS3'!$D$116="PLN",'Input Cost_MS3'!L123*Währung!$B$13,'Input Cost_MS3'!L123)*(1+'Input Cost_MS3'!$C$123)</f>
        <v>0</v>
      </c>
      <c r="O14" s="39">
        <f>IF('Input Cost_MS3'!$D$116="PLN",'Input Cost_MS3'!M123*Währung!$B$13,'Input Cost_MS3'!M123)*(1+'Input Cost_MS3'!$C$123)</f>
        <v>0</v>
      </c>
      <c r="P14" s="39">
        <f>IF('Input Cost_MS3'!$D$116="PLN",'Input Cost_MS3'!N123*Währung!$B$13,'Input Cost_MS3'!N123)*(1+'Input Cost_MS3'!$C$123)</f>
        <v>0</v>
      </c>
      <c r="Q14" s="39">
        <f>IF('Input Cost_MS3'!$D$116="PLN",'Input Cost_MS3'!O123*Währung!$B$13,'Input Cost_MS3'!O123)*(1+'Input Cost_MS3'!$C$123)</f>
        <v>0</v>
      </c>
      <c r="R14" s="39">
        <f>IF('Input Cost_MS3'!$D$116="PLN",'Input Cost_MS3'!P123*Währung!$B$13,'Input Cost_MS3'!P123)*(1+'Input Cost_MS3'!$C$123)</f>
        <v>0</v>
      </c>
      <c r="S14" s="39">
        <f>IF('Input Cost_MS3'!$D$116="PLN",'Input Cost_MS3'!Q123*Währung!$B$13,'Input Cost_MS3'!Q123)*(1+'Input Cost_MS3'!$C$123)</f>
        <v>0</v>
      </c>
      <c r="T14" s="39">
        <f>IF('Input Cost_MS3'!$D$116="PLN",'Input Cost_MS3'!R123*Währung!$B$13,'Input Cost_MS3'!R123)*(1+'Input Cost_MS3'!$C$123)</f>
        <v>0</v>
      </c>
      <c r="U14" s="39">
        <f>IF('Input Cost_MS3'!$D$116="PLN",'Input Cost_MS3'!S123*Währung!$B$13,'Input Cost_MS3'!S123)*(1+'Input Cost_MS3'!$C$123)</f>
        <v>0</v>
      </c>
      <c r="V14" s="39">
        <f>IF('Input Cost_MS3'!$D$116="PLN",'Input Cost_MS3'!T123*Währung!$B$13,'Input Cost_MS3'!T123)*(1+'Input Cost_MS3'!$C$123)</f>
        <v>0</v>
      </c>
      <c r="W14" s="39">
        <f>IF('Input Cost_MS3'!$D$116="PLN",'Input Cost_MS3'!U123*Währung!$B$13,'Input Cost_MS3'!U123)*(1+'Input Cost_MS3'!$C$123)</f>
        <v>0</v>
      </c>
      <c r="X14" s="39">
        <f>IF('Input Cost_MS3'!$D$116="PLN",'Input Cost_MS3'!V123*Währung!$B$13,'Input Cost_MS3'!V123)*(1+'Input Cost_MS3'!$C$123)</f>
        <v>0</v>
      </c>
      <c r="Y14" s="39">
        <f>IF('Input Cost_MS3'!$D$116="PLN",'Input Cost_MS3'!W123*Währung!$B$13,'Input Cost_MS3'!W123)*(1+'Input Cost_MS3'!$C$123)</f>
        <v>0</v>
      </c>
      <c r="Z14" s="39">
        <f>IF('Input Cost_MS3'!$D$116="PLN",'Input Cost_MS3'!X123*Währung!$B$13,'Input Cost_MS3'!X123)*(1+'Input Cost_MS3'!$C$123)</f>
        <v>0</v>
      </c>
      <c r="AA14" s="39">
        <f>IF('Input Cost_MS3'!$D$116="PLN",'Input Cost_MS3'!Y123*Währung!$B$13,'Input Cost_MS3'!Y123)*(1+'Input Cost_MS3'!$C$123)</f>
        <v>0</v>
      </c>
      <c r="AB14" s="39">
        <f>IF('Input Cost_MS3'!$D$116="PLN",'Input Cost_MS3'!Z123*Währung!$B$13,'Input Cost_MS3'!Z123)*(1+'Input Cost_MS3'!$C$123)</f>
        <v>0</v>
      </c>
      <c r="AC14" s="39">
        <f>IF('Input Cost_MS3'!$D$116="PLN",'Input Cost_MS3'!AA123*Währung!$B$13,'Input Cost_MS3'!AA123)*(1+'Input Cost_MS3'!$C$123)</f>
        <v>0</v>
      </c>
      <c r="AD14" s="39">
        <f>IF('Input Cost_MS3'!$D$116="PLN",'Input Cost_MS3'!AB123*Währung!$B$13,'Input Cost_MS3'!AB123)*(1+'Input Cost_MS3'!$C$123)</f>
        <v>0</v>
      </c>
      <c r="AE14" s="39">
        <f>IF('Input Cost_MS3'!$D$116="PLN",'Input Cost_MS3'!AC123*Währung!$B$13,'Input Cost_MS3'!AC123)*(1+'Input Cost_MS3'!$C$123)</f>
        <v>0</v>
      </c>
      <c r="AF14" s="39">
        <f>IF('Input Cost_MS3'!$D$116="PLN",'Input Cost_MS3'!AD123*Währung!$B$13,'Input Cost_MS3'!AD123)*(1+'Input Cost_MS3'!$C$123)</f>
        <v>0</v>
      </c>
      <c r="AG14" s="39">
        <f>IF('Input Cost_MS3'!$D$116="PLN",'Input Cost_MS3'!AE123*Währung!$B$13,'Input Cost_MS3'!AE123)*(1+'Input Cost_MS3'!$C$123)</f>
        <v>0</v>
      </c>
      <c r="AH14" s="39">
        <f>IF('Input Cost_MS3'!$D$116="PLN",'Input Cost_MS3'!AF123*Währung!$B$13,'Input Cost_MS3'!AF123)*(1+'Input Cost_MS3'!$C$123)</f>
        <v>0</v>
      </c>
      <c r="AI14" s="39">
        <f>IF('Input Cost_MS3'!$D$116="PLN",'Input Cost_MS3'!AG123*Währung!$B$13,'Input Cost_MS3'!AG123)*(1+'Input Cost_MS3'!$C$123)</f>
        <v>0</v>
      </c>
      <c r="AJ14" s="39">
        <f>IF('Input Cost_MS3'!$D$116="PLN",'Input Cost_MS3'!AH123*Währung!$B$13,'Input Cost_MS3'!AH123)*(1+'Input Cost_MS3'!$C$123)</f>
        <v>0</v>
      </c>
      <c r="AK14" s="39">
        <f>IF('Input Cost_MS3'!$D$116="PLN",'Input Cost_MS3'!AI123*Währung!$B$13,'Input Cost_MS3'!AI123)*(1+'Input Cost_MS3'!$C$123)</f>
        <v>0</v>
      </c>
      <c r="AL14" s="39">
        <f>IF('Input Cost_MS3'!$D$116="PLN",'Input Cost_MS3'!AJ123*Währung!$B$13,'Input Cost_MS3'!AJ123)*(1+'Input Cost_MS3'!$C$123)</f>
        <v>0</v>
      </c>
      <c r="AM14" s="39">
        <f>IF('Input Cost_MS3'!$D$116="PLN",'Input Cost_MS3'!AK123*Währung!$B$13,'Input Cost_MS3'!AK123)*(1+'Input Cost_MS3'!$C$123)</f>
        <v>0</v>
      </c>
      <c r="AN14" s="39">
        <f>IF('Input Cost_MS3'!$D$116="PLN",'Input Cost_MS3'!AL123*Währung!$B$13,'Input Cost_MS3'!AL123)*(1+'Input Cost_MS3'!$C$123)</f>
        <v>0</v>
      </c>
      <c r="AO14" s="39">
        <f>IF('Input Cost_MS3'!$D$116="PLN",'Input Cost_MS3'!AM123*Währung!$B$13,'Input Cost_MS3'!AM123)*(1+'Input Cost_MS3'!$C$123)</f>
        <v>0</v>
      </c>
      <c r="AP14" s="39">
        <f>IF('Input Cost_MS3'!$D$116="PLN",'Input Cost_MS3'!AN123*Währung!$B$13,'Input Cost_MS3'!AN123)*(1+'Input Cost_MS3'!$C$123)</f>
        <v>0</v>
      </c>
      <c r="AQ14" s="39">
        <f>IF('Input Cost_MS3'!$D$116="PLN",'Input Cost_MS3'!AO123*Währung!$B$13,'Input Cost_MS3'!AO123)*(1+'Input Cost_MS3'!$C$123)</f>
        <v>0</v>
      </c>
      <c r="AR14" s="39">
        <f>IF('Input Cost_MS3'!$D$116="PLN",'Input Cost_MS3'!AP123*Währung!$B$13,'Input Cost_MS3'!AP123)*(1+'Input Cost_MS3'!$C$123)</f>
        <v>0</v>
      </c>
      <c r="AS14" s="39">
        <f>IF('Input Cost_MS3'!$D$116="PLN",'Input Cost_MS3'!AQ123*Währung!$B$13,'Input Cost_MS3'!AQ123)*(1+'Input Cost_MS3'!$C$123)</f>
        <v>0</v>
      </c>
      <c r="AT14" s="39">
        <f>IF('Input Cost_MS3'!$D$116="PLN",'Input Cost_MS3'!AR123*Währung!$B$13,'Input Cost_MS3'!AR123)*(1+'Input Cost_MS3'!$C$123)</f>
        <v>0</v>
      </c>
    </row>
    <row r="15" spans="1:46" s="3" customFormat="1" ht="16.5" customHeight="1">
      <c r="A15" s="4" t="s">
        <v>392</v>
      </c>
      <c r="B15" s="762" t="s">
        <v>299</v>
      </c>
      <c r="C15" s="4"/>
      <c r="D15" s="19"/>
      <c r="E15" s="5"/>
      <c r="F15" s="44">
        <f>F10+F14+F13</f>
        <v>0</v>
      </c>
      <c r="G15" s="44">
        <f t="shared" ref="G15:AT15" si="4">G10+G14+G13</f>
        <v>0</v>
      </c>
      <c r="H15" s="44">
        <f t="shared" si="4"/>
        <v>0</v>
      </c>
      <c r="I15" s="44">
        <f t="shared" si="4"/>
        <v>0</v>
      </c>
      <c r="J15" s="44">
        <f t="shared" si="4"/>
        <v>0</v>
      </c>
      <c r="K15" s="44">
        <f t="shared" si="4"/>
        <v>0</v>
      </c>
      <c r="L15" s="44">
        <f t="shared" si="4"/>
        <v>0</v>
      </c>
      <c r="M15" s="44">
        <f t="shared" si="4"/>
        <v>0</v>
      </c>
      <c r="N15" s="44">
        <f t="shared" si="4"/>
        <v>0</v>
      </c>
      <c r="O15" s="44">
        <f t="shared" si="4"/>
        <v>0</v>
      </c>
      <c r="P15" s="44">
        <f t="shared" si="4"/>
        <v>0</v>
      </c>
      <c r="Q15" s="44">
        <f t="shared" si="4"/>
        <v>0</v>
      </c>
      <c r="R15" s="44">
        <f t="shared" si="4"/>
        <v>0</v>
      </c>
      <c r="S15" s="44">
        <f t="shared" si="4"/>
        <v>0</v>
      </c>
      <c r="T15" s="44">
        <f t="shared" si="4"/>
        <v>0</v>
      </c>
      <c r="U15" s="44">
        <f t="shared" si="4"/>
        <v>0</v>
      </c>
      <c r="V15" s="44">
        <f t="shared" si="4"/>
        <v>0</v>
      </c>
      <c r="W15" s="44">
        <f t="shared" si="4"/>
        <v>0</v>
      </c>
      <c r="X15" s="44">
        <f t="shared" si="4"/>
        <v>0</v>
      </c>
      <c r="Y15" s="44">
        <f t="shared" si="4"/>
        <v>0</v>
      </c>
      <c r="Z15" s="44">
        <f t="shared" si="4"/>
        <v>0</v>
      </c>
      <c r="AA15" s="44">
        <f t="shared" si="4"/>
        <v>0</v>
      </c>
      <c r="AB15" s="44">
        <f t="shared" si="4"/>
        <v>0</v>
      </c>
      <c r="AC15" s="44">
        <f t="shared" si="4"/>
        <v>0</v>
      </c>
      <c r="AD15" s="44">
        <f t="shared" si="4"/>
        <v>0</v>
      </c>
      <c r="AE15" s="44">
        <f t="shared" si="4"/>
        <v>0</v>
      </c>
      <c r="AF15" s="44">
        <f t="shared" si="4"/>
        <v>0</v>
      </c>
      <c r="AG15" s="44">
        <f t="shared" si="4"/>
        <v>0</v>
      </c>
      <c r="AH15" s="44">
        <f t="shared" si="4"/>
        <v>0</v>
      </c>
      <c r="AI15" s="44">
        <f t="shared" si="4"/>
        <v>0</v>
      </c>
      <c r="AJ15" s="44">
        <f t="shared" si="4"/>
        <v>0</v>
      </c>
      <c r="AK15" s="44">
        <f t="shared" si="4"/>
        <v>0</v>
      </c>
      <c r="AL15" s="44">
        <f t="shared" si="4"/>
        <v>0</v>
      </c>
      <c r="AM15" s="44">
        <f t="shared" si="4"/>
        <v>0</v>
      </c>
      <c r="AN15" s="44">
        <f t="shared" si="4"/>
        <v>0</v>
      </c>
      <c r="AO15" s="44">
        <f t="shared" si="4"/>
        <v>0</v>
      </c>
      <c r="AP15" s="44">
        <f t="shared" si="4"/>
        <v>0</v>
      </c>
      <c r="AQ15" s="44">
        <f t="shared" si="4"/>
        <v>0</v>
      </c>
      <c r="AR15" s="44">
        <f t="shared" si="4"/>
        <v>0</v>
      </c>
      <c r="AS15" s="44">
        <f t="shared" si="4"/>
        <v>0</v>
      </c>
      <c r="AT15" s="44">
        <f t="shared" si="4"/>
        <v>0</v>
      </c>
    </row>
    <row r="16" spans="1:46" ht="16.5" customHeight="1">
      <c r="A16" s="7" t="s">
        <v>250</v>
      </c>
      <c r="B16" s="271" t="s">
        <v>299</v>
      </c>
      <c r="C16" s="767">
        <f>SUMIF(Grunddaten!$A$13:$A$23,$F$4,Grunddaten!$D$13:$D$23)</f>
        <v>3.5000000000000003E-2</v>
      </c>
      <c r="D16" s="768">
        <f>SUMIF(Grunddaten!$A$13:$A$23,$F$4,Grunddaten!$S$13:$S$23)</f>
        <v>3.5000000000000003E-2</v>
      </c>
      <c r="E16" s="12">
        <f>SUMIF(Grunddaten!$A$13:$A$23,$F$4,Grunddaten!$L$13:$L$23)</f>
        <v>0</v>
      </c>
      <c r="F16" s="47">
        <f>($C$16*(F8+F13+F14-'Input Cost_MS3'!D120))+('Input Cost_MS3'!D120*Kalkulation_MS3!$D$16)</f>
        <v>0</v>
      </c>
      <c r="G16" s="47">
        <f>($C$16*(G8+G13+G14-'Input Cost_MS3'!E120))+('Input Cost_MS3'!E120*Kalkulation_MS3!$D$16)</f>
        <v>0</v>
      </c>
      <c r="H16" s="47">
        <f>($C$16*(H8+H13+H14-'Input Cost_MS3'!F120))+('Input Cost_MS3'!F120*Kalkulation_MS3!$D$16)</f>
        <v>0</v>
      </c>
      <c r="I16" s="47">
        <f>($C$16*(I8+I13+I14-'Input Cost_MS3'!G120))+('Input Cost_MS3'!G120*Kalkulation_MS3!$D$16)</f>
        <v>0</v>
      </c>
      <c r="J16" s="47">
        <f>($C$16*(J8+J13+J14-'Input Cost_MS3'!H120))+('Input Cost_MS3'!H120*Kalkulation_MS3!$D$16)</f>
        <v>0</v>
      </c>
      <c r="K16" s="47">
        <f>($C$16*(K8+K13+K14-'Input Cost_MS3'!I120))+('Input Cost_MS3'!I120*Kalkulation_MS3!$D$16)</f>
        <v>0</v>
      </c>
      <c r="L16" s="47">
        <f>($C$16*(L8+L13+L14-'Input Cost_MS3'!J120))+('Input Cost_MS3'!J120*Kalkulation_MS3!$D$16)</f>
        <v>0</v>
      </c>
      <c r="M16" s="47">
        <f>($C$16*(M8+M13+M14-'Input Cost_MS3'!K120))+('Input Cost_MS3'!K120*Kalkulation_MS3!$D$16)</f>
        <v>0</v>
      </c>
      <c r="N16" s="47">
        <f>($C$16*(N8+N13+N14-'Input Cost_MS3'!L120))+('Input Cost_MS3'!L120*Kalkulation_MS3!$D$16)</f>
        <v>0</v>
      </c>
      <c r="O16" s="47">
        <f>($C$16*(O8+O13+O14-'Input Cost_MS3'!M120))+('Input Cost_MS3'!M120*Kalkulation_MS3!$D$16)</f>
        <v>0</v>
      </c>
      <c r="P16" s="47">
        <f>($C$16*(P8+P13+P14-'Input Cost_MS3'!N120))+('Input Cost_MS3'!N120*Kalkulation_MS3!$D$16)</f>
        <v>0</v>
      </c>
      <c r="Q16" s="47">
        <f>($C$16*(Q8+Q13+Q14-'Input Cost_MS3'!O120))+('Input Cost_MS3'!O120*Kalkulation_MS3!$D$16)</f>
        <v>0</v>
      </c>
      <c r="R16" s="47">
        <f>($C$16*(R8+R13+R14-'Input Cost_MS3'!P120))+('Input Cost_MS3'!P120*Kalkulation_MS3!$D$16)</f>
        <v>0</v>
      </c>
      <c r="S16" s="47">
        <f>($C$16*(S8+S13+S14-'Input Cost_MS3'!Q120))+('Input Cost_MS3'!Q120*Kalkulation_MS3!$D$16)</f>
        <v>0</v>
      </c>
      <c r="T16" s="47">
        <f>($C$16*(T8+T13+T14-'Input Cost_MS3'!R120))+('Input Cost_MS3'!R120*Kalkulation_MS3!$D$16)</f>
        <v>0</v>
      </c>
      <c r="U16" s="47">
        <f>($C$16*(U8+U13+U14-'Input Cost_MS3'!S120))+('Input Cost_MS3'!S120*Kalkulation_MS3!$D$16)</f>
        <v>0</v>
      </c>
      <c r="V16" s="47">
        <f>($C$16*(V8+V13+V14-'Input Cost_MS3'!T120))+('Input Cost_MS3'!T120*Kalkulation_MS3!$D$16)</f>
        <v>0</v>
      </c>
      <c r="W16" s="47">
        <f>($C$16*(W8+W13+W14-'Input Cost_MS3'!U120))+('Input Cost_MS3'!U120*Kalkulation_MS3!$D$16)</f>
        <v>0</v>
      </c>
      <c r="X16" s="47">
        <f>($C$16*(X8+X13+X14-'Input Cost_MS3'!V120))+('Input Cost_MS3'!V120*Kalkulation_MS3!$D$16)</f>
        <v>0</v>
      </c>
      <c r="Y16" s="47">
        <f>($C$16*(Y8+Y13+Y14-'Input Cost_MS3'!W120))+('Input Cost_MS3'!W120*Kalkulation_MS3!$D$16)</f>
        <v>0</v>
      </c>
      <c r="Z16" s="47">
        <f>($C$16*(Z8+Z13+Z14-'Input Cost_MS3'!X120))+('Input Cost_MS3'!X120*Kalkulation_MS3!$D$16)</f>
        <v>0</v>
      </c>
      <c r="AA16" s="47">
        <f>($C$16*(AA8+AA13+AA14-'Input Cost_MS3'!Y120))+('Input Cost_MS3'!Y120*Kalkulation_MS3!$D$16)</f>
        <v>0</v>
      </c>
      <c r="AB16" s="47">
        <f>($C$16*(AB8+AB13+AB14-'Input Cost_MS3'!Z120))+('Input Cost_MS3'!Z120*Kalkulation_MS3!$D$16)</f>
        <v>0</v>
      </c>
      <c r="AC16" s="47">
        <f>($C$16*(AC8+AC13+AC14-'Input Cost_MS3'!AA120))+('Input Cost_MS3'!AA120*Kalkulation_MS3!$D$16)</f>
        <v>0</v>
      </c>
      <c r="AD16" s="47">
        <f>($C$16*(AD8+AD13+AD14-'Input Cost_MS3'!AB120))+('Input Cost_MS3'!AB120*Kalkulation_MS3!$D$16)</f>
        <v>0</v>
      </c>
      <c r="AE16" s="47">
        <f>($C$16*(AE8+AE13+AE14-'Input Cost_MS3'!AC120))+('Input Cost_MS3'!AC120*Kalkulation_MS3!$D$16)</f>
        <v>0</v>
      </c>
      <c r="AF16" s="47">
        <f>($C$16*(AF8+AF13+AF14-'Input Cost_MS3'!AD120))+('Input Cost_MS3'!AD120*Kalkulation_MS3!$D$16)</f>
        <v>0</v>
      </c>
      <c r="AG16" s="47">
        <f>($C$16*(AG8+AG13+AG14-'Input Cost_MS3'!AE120))+('Input Cost_MS3'!AE120*Kalkulation_MS3!$D$16)</f>
        <v>0</v>
      </c>
      <c r="AH16" s="47">
        <f>($C$16*(AH8+AH13+AH14-'Input Cost_MS3'!AF120))+('Input Cost_MS3'!AF120*Kalkulation_MS3!$D$16)</f>
        <v>0</v>
      </c>
      <c r="AI16" s="47">
        <f>($C$16*(AI8+AI13+AI14-'Input Cost_MS3'!AG120))+('Input Cost_MS3'!AG120*Kalkulation_MS3!$D$16)</f>
        <v>0</v>
      </c>
      <c r="AJ16" s="47">
        <f>($C$16*(AJ8+AJ13+AJ14-'Input Cost_MS3'!AH120))+('Input Cost_MS3'!AH120*Kalkulation_MS3!$D$16)</f>
        <v>0</v>
      </c>
      <c r="AK16" s="47">
        <f>($C$16*(AK8+AK13+AK14-'Input Cost_MS3'!AI120))+('Input Cost_MS3'!AI120*Kalkulation_MS3!$D$16)</f>
        <v>0</v>
      </c>
      <c r="AL16" s="47">
        <f>($C$16*(AL8+AL13+AL14-'Input Cost_MS3'!AJ120))+('Input Cost_MS3'!AJ120*Kalkulation_MS3!$D$16)</f>
        <v>0</v>
      </c>
      <c r="AM16" s="47">
        <f>($C$16*(AM8+AM13+AM14-'Input Cost_MS3'!AK120))+('Input Cost_MS3'!AK120*Kalkulation_MS3!$D$16)</f>
        <v>0</v>
      </c>
      <c r="AN16" s="47">
        <f>($C$16*(AN8+AN13+AN14-'Input Cost_MS3'!AL120))+('Input Cost_MS3'!AL120*Kalkulation_MS3!$D$16)</f>
        <v>0</v>
      </c>
      <c r="AO16" s="47">
        <f>($C$16*(AO8+AO13+AO14-'Input Cost_MS3'!AM120))+('Input Cost_MS3'!AM120*Kalkulation_MS3!$D$16)</f>
        <v>0</v>
      </c>
      <c r="AP16" s="47">
        <f>($C$16*(AP8+AP13+AP14-'Input Cost_MS3'!AN120))+('Input Cost_MS3'!AN120*Kalkulation_MS3!$D$16)</f>
        <v>0</v>
      </c>
      <c r="AQ16" s="47">
        <f>($C$16*(AQ8+AQ13+AQ14-'Input Cost_MS3'!AO120))+('Input Cost_MS3'!AO120*Kalkulation_MS3!$D$16)</f>
        <v>0</v>
      </c>
      <c r="AR16" s="47">
        <f>($C$16*(AR8+AR13+AR14-'Input Cost_MS3'!AP120))+('Input Cost_MS3'!AP120*Kalkulation_MS3!$D$16)</f>
        <v>0</v>
      </c>
      <c r="AS16" s="47">
        <f>($C$16*(AS8+AS13+AS14-'Input Cost_MS3'!AQ120))+('Input Cost_MS3'!AQ120*Kalkulation_MS3!$D$16)</f>
        <v>0</v>
      </c>
      <c r="AT16" s="47">
        <f>($C$16*(AT8+AT13+AT14-'Input Cost_MS3'!AR120))+('Input Cost_MS3'!AR120*Kalkulation_MS3!$D$16)</f>
        <v>0</v>
      </c>
    </row>
    <row r="17" spans="1:46" ht="16.5" customHeight="1">
      <c r="A17" s="7" t="s">
        <v>393</v>
      </c>
      <c r="B17" s="271" t="s">
        <v>299</v>
      </c>
      <c r="C17" s="7"/>
      <c r="D17" s="8"/>
      <c r="E17" s="9"/>
      <c r="F17" s="47">
        <f>IF('Input Cost_MS3'!$D$116="PLN",'Input Cost_MS3'!D124*Währung!$B$13,'Input Cost_MS3'!D124)*(1+'Input Cost_MS3'!$C$124)</f>
        <v>0</v>
      </c>
      <c r="G17" s="47">
        <f>IF('Input Cost_MS3'!$D$116="PLN",'Input Cost_MS3'!E124*Währung!$B$13,'Input Cost_MS3'!E124)*(1+'Input Cost_MS3'!$C$124)</f>
        <v>0</v>
      </c>
      <c r="H17" s="47">
        <f>IF('Input Cost_MS3'!$D$116="PLN",'Input Cost_MS3'!F124*Währung!$B$13,'Input Cost_MS3'!F124)*(1+'Input Cost_MS3'!$C$124)</f>
        <v>0</v>
      </c>
      <c r="I17" s="47">
        <f>IF('Input Cost_MS3'!$D$116="PLN",'Input Cost_MS3'!G124*Währung!$B$13,'Input Cost_MS3'!G124)*(1+'Input Cost_MS3'!$C$124)</f>
        <v>0</v>
      </c>
      <c r="J17" s="47">
        <f>IF('Input Cost_MS3'!$D$116="PLN",'Input Cost_MS3'!H124*Währung!$B$13,'Input Cost_MS3'!H124)*(1+'Input Cost_MS3'!$C$124)</f>
        <v>0</v>
      </c>
      <c r="K17" s="47">
        <f>IF('Input Cost_MS3'!$D$116="PLN",'Input Cost_MS3'!I124*Währung!$B$13,'Input Cost_MS3'!I124)*(1+'Input Cost_MS3'!$C$124)</f>
        <v>0</v>
      </c>
      <c r="L17" s="47">
        <f>IF('Input Cost_MS3'!$D$116="PLN",'Input Cost_MS3'!J124*Währung!$B$13,'Input Cost_MS3'!J124)*(1+'Input Cost_MS3'!$C$124)</f>
        <v>0</v>
      </c>
      <c r="M17" s="47">
        <f>IF('Input Cost_MS3'!$D$116="PLN",'Input Cost_MS3'!K124*Währung!$B$13,'Input Cost_MS3'!K124)*(1+'Input Cost_MS3'!$C$124)</f>
        <v>0</v>
      </c>
      <c r="N17" s="47">
        <f>IF('Input Cost_MS3'!$D$116="PLN",'Input Cost_MS3'!L124*Währung!$B$13,'Input Cost_MS3'!L124)*(1+'Input Cost_MS3'!$C$124)</f>
        <v>0</v>
      </c>
      <c r="O17" s="47">
        <f>IF('Input Cost_MS3'!$D$116="PLN",'Input Cost_MS3'!M124*Währung!$B$13,'Input Cost_MS3'!M124)*(1+'Input Cost_MS3'!$C$124)</f>
        <v>0</v>
      </c>
      <c r="P17" s="47">
        <f>IF('Input Cost_MS3'!$D$116="PLN",'Input Cost_MS3'!N124*Währung!$B$13,'Input Cost_MS3'!N124)*(1+'Input Cost_MS3'!$C$124)</f>
        <v>0</v>
      </c>
      <c r="Q17" s="47">
        <f>IF('Input Cost_MS3'!$D$116="PLN",'Input Cost_MS3'!O124*Währung!$B$13,'Input Cost_MS3'!O124)*(1+'Input Cost_MS3'!$C$124)</f>
        <v>0</v>
      </c>
      <c r="R17" s="47">
        <f>IF('Input Cost_MS3'!$D$116="PLN",'Input Cost_MS3'!P124*Währung!$B$13,'Input Cost_MS3'!P124)*(1+'Input Cost_MS3'!$C$124)</f>
        <v>0</v>
      </c>
      <c r="S17" s="47">
        <f>IF('Input Cost_MS3'!$D$116="PLN",'Input Cost_MS3'!Q124*Währung!$B$13,'Input Cost_MS3'!Q124)*(1+'Input Cost_MS3'!$C$124)</f>
        <v>0</v>
      </c>
      <c r="T17" s="47">
        <f>IF('Input Cost_MS3'!$D$116="PLN",'Input Cost_MS3'!R124*Währung!$B$13,'Input Cost_MS3'!R124)*(1+'Input Cost_MS3'!$C$124)</f>
        <v>0</v>
      </c>
      <c r="U17" s="47">
        <f>IF('Input Cost_MS3'!$D$116="PLN",'Input Cost_MS3'!S124*Währung!$B$13,'Input Cost_MS3'!S124)*(1+'Input Cost_MS3'!$C$124)</f>
        <v>0</v>
      </c>
      <c r="V17" s="47">
        <f>IF('Input Cost_MS3'!$D$116="PLN",'Input Cost_MS3'!T124*Währung!$B$13,'Input Cost_MS3'!T124)*(1+'Input Cost_MS3'!$C$124)</f>
        <v>0</v>
      </c>
      <c r="W17" s="47">
        <f>IF('Input Cost_MS3'!$D$116="PLN",'Input Cost_MS3'!U124*Währung!$B$13,'Input Cost_MS3'!U124)*(1+'Input Cost_MS3'!$C$124)</f>
        <v>0</v>
      </c>
      <c r="X17" s="47">
        <f>IF('Input Cost_MS3'!$D$116="PLN",'Input Cost_MS3'!V124*Währung!$B$13,'Input Cost_MS3'!V124)*(1+'Input Cost_MS3'!$C$124)</f>
        <v>0</v>
      </c>
      <c r="Y17" s="47">
        <f>IF('Input Cost_MS3'!$D$116="PLN",'Input Cost_MS3'!W124*Währung!$B$13,'Input Cost_MS3'!W124)*(1+'Input Cost_MS3'!$C$124)</f>
        <v>0</v>
      </c>
      <c r="Z17" s="47">
        <f>IF('Input Cost_MS3'!$D$116="PLN",'Input Cost_MS3'!X124*Währung!$B$13,'Input Cost_MS3'!X124)*(1+'Input Cost_MS3'!$C$124)</f>
        <v>0</v>
      </c>
      <c r="AA17" s="47">
        <f>IF('Input Cost_MS3'!$D$116="PLN",'Input Cost_MS3'!Y124*Währung!$B$13,'Input Cost_MS3'!Y124)*(1+'Input Cost_MS3'!$C$124)</f>
        <v>0</v>
      </c>
      <c r="AB17" s="47">
        <f>IF('Input Cost_MS3'!$D$116="PLN",'Input Cost_MS3'!Z124*Währung!$B$13,'Input Cost_MS3'!Z124)*(1+'Input Cost_MS3'!$C$124)</f>
        <v>0</v>
      </c>
      <c r="AC17" s="47">
        <f>IF('Input Cost_MS3'!$D$116="PLN",'Input Cost_MS3'!AA124*Währung!$B$13,'Input Cost_MS3'!AA124)*(1+'Input Cost_MS3'!$C$124)</f>
        <v>0</v>
      </c>
      <c r="AD17" s="47">
        <f>IF('Input Cost_MS3'!$D$116="PLN",'Input Cost_MS3'!AB124*Währung!$B$13,'Input Cost_MS3'!AB124)*(1+'Input Cost_MS3'!$C$124)</f>
        <v>0</v>
      </c>
      <c r="AE17" s="47">
        <f>IF('Input Cost_MS3'!$D$116="PLN",'Input Cost_MS3'!AC124*Währung!$B$13,'Input Cost_MS3'!AC124)*(1+'Input Cost_MS3'!$C$124)</f>
        <v>0</v>
      </c>
      <c r="AF17" s="47">
        <f>IF('Input Cost_MS3'!$D$116="PLN",'Input Cost_MS3'!AD124*Währung!$B$13,'Input Cost_MS3'!AD124)*(1+'Input Cost_MS3'!$C$124)</f>
        <v>0</v>
      </c>
      <c r="AG17" s="47">
        <f>IF('Input Cost_MS3'!$D$116="PLN",'Input Cost_MS3'!AE124*Währung!$B$13,'Input Cost_MS3'!AE124)*(1+'Input Cost_MS3'!$C$124)</f>
        <v>0</v>
      </c>
      <c r="AH17" s="47">
        <f>IF('Input Cost_MS3'!$D$116="PLN",'Input Cost_MS3'!AF124*Währung!$B$13,'Input Cost_MS3'!AF124)*(1+'Input Cost_MS3'!$C$124)</f>
        <v>0</v>
      </c>
      <c r="AI17" s="47">
        <f>IF('Input Cost_MS3'!$D$116="PLN",'Input Cost_MS3'!AG124*Währung!$B$13,'Input Cost_MS3'!AG124)*(1+'Input Cost_MS3'!$C$124)</f>
        <v>0</v>
      </c>
      <c r="AJ17" s="47">
        <f>IF('Input Cost_MS3'!$D$116="PLN",'Input Cost_MS3'!AH124*Währung!$B$13,'Input Cost_MS3'!AH124)*(1+'Input Cost_MS3'!$C$124)</f>
        <v>0</v>
      </c>
      <c r="AK17" s="47">
        <f>IF('Input Cost_MS3'!$D$116="PLN",'Input Cost_MS3'!AI124*Währung!$B$13,'Input Cost_MS3'!AI124)*(1+'Input Cost_MS3'!$C$124)</f>
        <v>0</v>
      </c>
      <c r="AL17" s="47">
        <f>IF('Input Cost_MS3'!$D$116="PLN",'Input Cost_MS3'!AJ124*Währung!$B$13,'Input Cost_MS3'!AJ124)*(1+'Input Cost_MS3'!$C$124)</f>
        <v>0</v>
      </c>
      <c r="AM17" s="47">
        <f>IF('Input Cost_MS3'!$D$116="PLN",'Input Cost_MS3'!AK124*Währung!$B$13,'Input Cost_MS3'!AK124)*(1+'Input Cost_MS3'!$C$124)</f>
        <v>0</v>
      </c>
      <c r="AN17" s="47">
        <f>IF('Input Cost_MS3'!$D$116="PLN",'Input Cost_MS3'!AL124*Währung!$B$13,'Input Cost_MS3'!AL124)*(1+'Input Cost_MS3'!$C$124)</f>
        <v>0</v>
      </c>
      <c r="AO17" s="47">
        <f>IF('Input Cost_MS3'!$D$116="PLN",'Input Cost_MS3'!AM124*Währung!$B$13,'Input Cost_MS3'!AM124)*(1+'Input Cost_MS3'!$C$124)</f>
        <v>0</v>
      </c>
      <c r="AP17" s="47">
        <f>IF('Input Cost_MS3'!$D$116="PLN",'Input Cost_MS3'!AN124*Währung!$B$13,'Input Cost_MS3'!AN124)*(1+'Input Cost_MS3'!$C$124)</f>
        <v>0</v>
      </c>
      <c r="AQ17" s="47">
        <f>IF('Input Cost_MS3'!$D$116="PLN",'Input Cost_MS3'!AO124*Währung!$B$13,'Input Cost_MS3'!AO124)*(1+'Input Cost_MS3'!$C$124)</f>
        <v>0</v>
      </c>
      <c r="AR17" s="47">
        <f>IF('Input Cost_MS3'!$D$116="PLN",'Input Cost_MS3'!AP124*Währung!$B$13,'Input Cost_MS3'!AP124)*(1+'Input Cost_MS3'!$C$124)</f>
        <v>0</v>
      </c>
      <c r="AS17" s="47">
        <f>IF('Input Cost_MS3'!$D$116="PLN",'Input Cost_MS3'!AQ124*Währung!$B$13,'Input Cost_MS3'!AQ124)*(1+'Input Cost_MS3'!$C$124)</f>
        <v>0</v>
      </c>
      <c r="AT17" s="47">
        <f>IF('Input Cost_MS3'!$D$116="PLN",'Input Cost_MS3'!AR124*Währung!$B$13,'Input Cost_MS3'!AR124)*(1+'Input Cost_MS3'!$C$124)</f>
        <v>0</v>
      </c>
    </row>
    <row r="18" spans="1:46" ht="16.5" customHeight="1">
      <c r="A18" s="7" t="s">
        <v>394</v>
      </c>
      <c r="B18" s="271" t="s">
        <v>299</v>
      </c>
      <c r="C18" s="7"/>
      <c r="D18" s="8"/>
      <c r="E18" s="9"/>
      <c r="F18" s="241">
        <f>IF('Input Cost_MS3'!$D$116="PLN",'Input Cost_MS3'!D125*Währung!$B$13,'Input Cost_MS3'!D125)*(1+'Input Cost_MS3'!$C$125)</f>
        <v>0</v>
      </c>
      <c r="G18" s="241">
        <f>IF('Input Cost_MS3'!$D$116="PLN",'Input Cost_MS3'!E125*Währung!$B$13,'Input Cost_MS3'!E125)*(1+'Input Cost_MS3'!$C$125)</f>
        <v>0</v>
      </c>
      <c r="H18" s="241">
        <f>IF('Input Cost_MS3'!$D$116="PLN",'Input Cost_MS3'!F125*Währung!$B$13,'Input Cost_MS3'!F125)*(1+'Input Cost_MS3'!$C$125)</f>
        <v>0</v>
      </c>
      <c r="I18" s="241">
        <f>IF('Input Cost_MS3'!$D$116="PLN",'Input Cost_MS3'!G125*Währung!$B$13,'Input Cost_MS3'!G125)*(1+'Input Cost_MS3'!$C$125)</f>
        <v>0</v>
      </c>
      <c r="J18" s="241">
        <f>IF('Input Cost_MS3'!$D$116="PLN",'Input Cost_MS3'!H125*Währung!$B$13,'Input Cost_MS3'!H125)*(1+'Input Cost_MS3'!$C$125)</f>
        <v>0</v>
      </c>
      <c r="K18" s="241">
        <f>IF('Input Cost_MS3'!$D$116="PLN",'Input Cost_MS3'!I125*Währung!$B$13,'Input Cost_MS3'!I125)*(1+'Input Cost_MS3'!$C$125)</f>
        <v>0</v>
      </c>
      <c r="L18" s="241">
        <f>IF('Input Cost_MS3'!$D$116="PLN",'Input Cost_MS3'!J125*Währung!$B$13,'Input Cost_MS3'!J125)*(1+'Input Cost_MS3'!$C$125)</f>
        <v>0</v>
      </c>
      <c r="M18" s="241">
        <f>IF('Input Cost_MS3'!$D$116="PLN",'Input Cost_MS3'!K125*Währung!$B$13,'Input Cost_MS3'!K125)*(1+'Input Cost_MS3'!$C$125)</f>
        <v>0</v>
      </c>
      <c r="N18" s="241">
        <f>IF('Input Cost_MS3'!$D$116="PLN",'Input Cost_MS3'!L125*Währung!$B$13,'Input Cost_MS3'!L125)*(1+'Input Cost_MS3'!$C$125)</f>
        <v>0</v>
      </c>
      <c r="O18" s="241">
        <f>IF('Input Cost_MS3'!$D$116="PLN",'Input Cost_MS3'!M125*Währung!$B$13,'Input Cost_MS3'!M125)*(1+'Input Cost_MS3'!$C$125)</f>
        <v>0</v>
      </c>
      <c r="P18" s="241">
        <f>IF('Input Cost_MS3'!$D$116="PLN",'Input Cost_MS3'!N125*Währung!$B$13,'Input Cost_MS3'!N125)*(1+'Input Cost_MS3'!$C$125)</f>
        <v>0</v>
      </c>
      <c r="Q18" s="241">
        <f>IF('Input Cost_MS3'!$D$116="PLN",'Input Cost_MS3'!O125*Währung!$B$13,'Input Cost_MS3'!O125)*(1+'Input Cost_MS3'!$C$125)</f>
        <v>0</v>
      </c>
      <c r="R18" s="241">
        <f>IF('Input Cost_MS3'!$D$116="PLN",'Input Cost_MS3'!P125*Währung!$B$13,'Input Cost_MS3'!P125)*(1+'Input Cost_MS3'!$C$125)</f>
        <v>0</v>
      </c>
      <c r="S18" s="241">
        <f>IF('Input Cost_MS3'!$D$116="PLN",'Input Cost_MS3'!Q125*Währung!$B$13,'Input Cost_MS3'!Q125)*(1+'Input Cost_MS3'!$C$125)</f>
        <v>0</v>
      </c>
      <c r="T18" s="241">
        <f>IF('Input Cost_MS3'!$D$116="PLN",'Input Cost_MS3'!R125*Währung!$B$13,'Input Cost_MS3'!R125)*(1+'Input Cost_MS3'!$C$125)</f>
        <v>0</v>
      </c>
      <c r="U18" s="241">
        <f>IF('Input Cost_MS3'!$D$116="PLN",'Input Cost_MS3'!S125*Währung!$B$13,'Input Cost_MS3'!S125)*(1+'Input Cost_MS3'!$C$125)</f>
        <v>0</v>
      </c>
      <c r="V18" s="241">
        <f>IF('Input Cost_MS3'!$D$116="PLN",'Input Cost_MS3'!T125*Währung!$B$13,'Input Cost_MS3'!T125)*(1+'Input Cost_MS3'!$C$125)</f>
        <v>0</v>
      </c>
      <c r="W18" s="241">
        <f>IF('Input Cost_MS3'!$D$116="PLN",'Input Cost_MS3'!U125*Währung!$B$13,'Input Cost_MS3'!U125)*(1+'Input Cost_MS3'!$C$125)</f>
        <v>0</v>
      </c>
      <c r="X18" s="241">
        <f>IF('Input Cost_MS3'!$D$116="PLN",'Input Cost_MS3'!V125*Währung!$B$13,'Input Cost_MS3'!V125)*(1+'Input Cost_MS3'!$C$125)</f>
        <v>0</v>
      </c>
      <c r="Y18" s="241">
        <f>IF('Input Cost_MS3'!$D$116="PLN",'Input Cost_MS3'!W125*Währung!$B$13,'Input Cost_MS3'!W125)*(1+'Input Cost_MS3'!$C$125)</f>
        <v>0</v>
      </c>
      <c r="Z18" s="241">
        <f>IF('Input Cost_MS3'!$D$116="PLN",'Input Cost_MS3'!X125*Währung!$B$13,'Input Cost_MS3'!X125)*(1+'Input Cost_MS3'!$C$125)</f>
        <v>0</v>
      </c>
      <c r="AA18" s="241">
        <f>IF('Input Cost_MS3'!$D$116="PLN",'Input Cost_MS3'!Y125*Währung!$B$13,'Input Cost_MS3'!Y125)*(1+'Input Cost_MS3'!$C$125)</f>
        <v>0</v>
      </c>
      <c r="AB18" s="241">
        <f>IF('Input Cost_MS3'!$D$116="PLN",'Input Cost_MS3'!Z125*Währung!$B$13,'Input Cost_MS3'!Z125)*(1+'Input Cost_MS3'!$C$125)</f>
        <v>0</v>
      </c>
      <c r="AC18" s="241">
        <f>IF('Input Cost_MS3'!$D$116="PLN",'Input Cost_MS3'!AA125*Währung!$B$13,'Input Cost_MS3'!AA125)*(1+'Input Cost_MS3'!$C$125)</f>
        <v>0</v>
      </c>
      <c r="AD18" s="241">
        <f>IF('Input Cost_MS3'!$D$116="PLN",'Input Cost_MS3'!AB125*Währung!$B$13,'Input Cost_MS3'!AB125)*(1+'Input Cost_MS3'!$C$125)</f>
        <v>0</v>
      </c>
      <c r="AE18" s="241">
        <f>IF('Input Cost_MS3'!$D$116="PLN",'Input Cost_MS3'!AC125*Währung!$B$13,'Input Cost_MS3'!AC125)*(1+'Input Cost_MS3'!$C$125)</f>
        <v>0</v>
      </c>
      <c r="AF18" s="241">
        <f>IF('Input Cost_MS3'!$D$116="PLN",'Input Cost_MS3'!AD125*Währung!$B$13,'Input Cost_MS3'!AD125)*(1+'Input Cost_MS3'!$C$125)</f>
        <v>0</v>
      </c>
      <c r="AG18" s="241">
        <f>IF('Input Cost_MS3'!$D$116="PLN",'Input Cost_MS3'!AE125*Währung!$B$13,'Input Cost_MS3'!AE125)*(1+'Input Cost_MS3'!$C$125)</f>
        <v>0</v>
      </c>
      <c r="AH18" s="241">
        <f>IF('Input Cost_MS3'!$D$116="PLN",'Input Cost_MS3'!AF125*Währung!$B$13,'Input Cost_MS3'!AF125)*(1+'Input Cost_MS3'!$C$125)</f>
        <v>0</v>
      </c>
      <c r="AI18" s="241">
        <f>IF('Input Cost_MS3'!$D$116="PLN",'Input Cost_MS3'!AG125*Währung!$B$13,'Input Cost_MS3'!AG125)*(1+'Input Cost_MS3'!$C$125)</f>
        <v>0</v>
      </c>
      <c r="AJ18" s="241">
        <f>IF('Input Cost_MS3'!$D$116="PLN",'Input Cost_MS3'!AH125*Währung!$B$13,'Input Cost_MS3'!AH125)*(1+'Input Cost_MS3'!$C$125)</f>
        <v>0</v>
      </c>
      <c r="AK18" s="241">
        <f>IF('Input Cost_MS3'!$D$116="PLN",'Input Cost_MS3'!AI125*Währung!$B$13,'Input Cost_MS3'!AI125)*(1+'Input Cost_MS3'!$C$125)</f>
        <v>0</v>
      </c>
      <c r="AL18" s="241">
        <f>IF('Input Cost_MS3'!$D$116="PLN",'Input Cost_MS3'!AJ125*Währung!$B$13,'Input Cost_MS3'!AJ125)*(1+'Input Cost_MS3'!$C$125)</f>
        <v>0</v>
      </c>
      <c r="AM18" s="241">
        <f>IF('Input Cost_MS3'!$D$116="PLN",'Input Cost_MS3'!AK125*Währung!$B$13,'Input Cost_MS3'!AK125)*(1+'Input Cost_MS3'!$C$125)</f>
        <v>0</v>
      </c>
      <c r="AN18" s="241">
        <f>IF('Input Cost_MS3'!$D$116="PLN",'Input Cost_MS3'!AL125*Währung!$B$13,'Input Cost_MS3'!AL125)*(1+'Input Cost_MS3'!$C$125)</f>
        <v>0</v>
      </c>
      <c r="AO18" s="241">
        <f>IF('Input Cost_MS3'!$D$116="PLN",'Input Cost_MS3'!AM125*Währung!$B$13,'Input Cost_MS3'!AM125)*(1+'Input Cost_MS3'!$C$125)</f>
        <v>0</v>
      </c>
      <c r="AP18" s="241">
        <f>IF('Input Cost_MS3'!$D$116="PLN",'Input Cost_MS3'!AN125*Währung!$B$13,'Input Cost_MS3'!AN125)*(1+'Input Cost_MS3'!$C$125)</f>
        <v>0</v>
      </c>
      <c r="AQ18" s="241">
        <f>IF('Input Cost_MS3'!$D$116="PLN",'Input Cost_MS3'!AO125*Währung!$B$13,'Input Cost_MS3'!AO125)*(1+'Input Cost_MS3'!$C$125)</f>
        <v>0</v>
      </c>
      <c r="AR18" s="241">
        <f>IF('Input Cost_MS3'!$D$116="PLN",'Input Cost_MS3'!AP125*Währung!$B$13,'Input Cost_MS3'!AP125)*(1+'Input Cost_MS3'!$C$125)</f>
        <v>0</v>
      </c>
      <c r="AS18" s="241">
        <f>IF('Input Cost_MS3'!$D$116="PLN",'Input Cost_MS3'!AQ125*Währung!$B$13,'Input Cost_MS3'!AQ125)*(1+'Input Cost_MS3'!$C$125)</f>
        <v>0</v>
      </c>
      <c r="AT18" s="241">
        <f>IF('Input Cost_MS3'!$D$116="PLN",'Input Cost_MS3'!AR125*Währung!$B$13,'Input Cost_MS3'!AR125)*(1+'Input Cost_MS3'!$C$125)</f>
        <v>0</v>
      </c>
    </row>
    <row r="19" spans="1:46" s="83" customFormat="1" ht="16.5" customHeight="1">
      <c r="A19" s="44" t="s">
        <v>395</v>
      </c>
      <c r="B19" s="762" t="s">
        <v>299</v>
      </c>
      <c r="C19" s="44"/>
      <c r="D19" s="48"/>
      <c r="E19" s="49"/>
      <c r="F19" s="44">
        <f>F15+F16+F17+F17</f>
        <v>0</v>
      </c>
      <c r="G19" s="44">
        <f t="shared" ref="G19:AT19" si="5">G15+G16+G17+G17</f>
        <v>0</v>
      </c>
      <c r="H19" s="44">
        <f t="shared" si="5"/>
        <v>0</v>
      </c>
      <c r="I19" s="44">
        <f t="shared" si="5"/>
        <v>0</v>
      </c>
      <c r="J19" s="44">
        <f t="shared" si="5"/>
        <v>0</v>
      </c>
      <c r="K19" s="44">
        <f t="shared" si="5"/>
        <v>0</v>
      </c>
      <c r="L19" s="44">
        <f t="shared" si="5"/>
        <v>0</v>
      </c>
      <c r="M19" s="44">
        <f t="shared" si="5"/>
        <v>0</v>
      </c>
      <c r="N19" s="44">
        <f t="shared" si="5"/>
        <v>0</v>
      </c>
      <c r="O19" s="44">
        <f t="shared" si="5"/>
        <v>0</v>
      </c>
      <c r="P19" s="44">
        <f t="shared" si="5"/>
        <v>0</v>
      </c>
      <c r="Q19" s="44">
        <f t="shared" si="5"/>
        <v>0</v>
      </c>
      <c r="R19" s="44">
        <f t="shared" si="5"/>
        <v>0</v>
      </c>
      <c r="S19" s="44">
        <f t="shared" si="5"/>
        <v>0</v>
      </c>
      <c r="T19" s="44">
        <f t="shared" si="5"/>
        <v>0</v>
      </c>
      <c r="U19" s="44">
        <f t="shared" si="5"/>
        <v>0</v>
      </c>
      <c r="V19" s="44">
        <f t="shared" si="5"/>
        <v>0</v>
      </c>
      <c r="W19" s="44">
        <f t="shared" si="5"/>
        <v>0</v>
      </c>
      <c r="X19" s="44">
        <f t="shared" si="5"/>
        <v>0</v>
      </c>
      <c r="Y19" s="44">
        <f t="shared" si="5"/>
        <v>0</v>
      </c>
      <c r="Z19" s="44">
        <f t="shared" si="5"/>
        <v>0</v>
      </c>
      <c r="AA19" s="44">
        <f t="shared" si="5"/>
        <v>0</v>
      </c>
      <c r="AB19" s="44">
        <f t="shared" si="5"/>
        <v>0</v>
      </c>
      <c r="AC19" s="44">
        <f t="shared" si="5"/>
        <v>0</v>
      </c>
      <c r="AD19" s="44">
        <f t="shared" si="5"/>
        <v>0</v>
      </c>
      <c r="AE19" s="44">
        <f t="shared" si="5"/>
        <v>0</v>
      </c>
      <c r="AF19" s="44">
        <f t="shared" si="5"/>
        <v>0</v>
      </c>
      <c r="AG19" s="44">
        <f t="shared" si="5"/>
        <v>0</v>
      </c>
      <c r="AH19" s="44">
        <f t="shared" si="5"/>
        <v>0</v>
      </c>
      <c r="AI19" s="44">
        <f t="shared" si="5"/>
        <v>0</v>
      </c>
      <c r="AJ19" s="44">
        <f t="shared" si="5"/>
        <v>0</v>
      </c>
      <c r="AK19" s="44">
        <f t="shared" si="5"/>
        <v>0</v>
      </c>
      <c r="AL19" s="44">
        <f t="shared" si="5"/>
        <v>0</v>
      </c>
      <c r="AM19" s="44">
        <f t="shared" si="5"/>
        <v>0</v>
      </c>
      <c r="AN19" s="44">
        <f t="shared" si="5"/>
        <v>0</v>
      </c>
      <c r="AO19" s="44">
        <f t="shared" si="5"/>
        <v>0</v>
      </c>
      <c r="AP19" s="44">
        <f t="shared" si="5"/>
        <v>0</v>
      </c>
      <c r="AQ19" s="44">
        <f t="shared" si="5"/>
        <v>0</v>
      </c>
      <c r="AR19" s="44">
        <f t="shared" si="5"/>
        <v>0</v>
      </c>
      <c r="AS19" s="44">
        <f t="shared" si="5"/>
        <v>0</v>
      </c>
      <c r="AT19" s="44">
        <f t="shared" si="5"/>
        <v>0</v>
      </c>
    </row>
    <row r="20" spans="1:46" s="3" customFormat="1" ht="16.5" customHeight="1">
      <c r="A20" s="13" t="s">
        <v>396</v>
      </c>
      <c r="B20" s="760" t="s">
        <v>299</v>
      </c>
      <c r="C20" s="13"/>
      <c r="D20" s="14"/>
      <c r="E20" s="15"/>
      <c r="F20" s="45">
        <f t="shared" ref="F20:AT20" si="6">F11-F19</f>
        <v>0</v>
      </c>
      <c r="G20" s="45">
        <f t="shared" si="6"/>
        <v>0</v>
      </c>
      <c r="H20" s="45">
        <f t="shared" si="6"/>
        <v>0</v>
      </c>
      <c r="I20" s="45">
        <f t="shared" si="6"/>
        <v>0</v>
      </c>
      <c r="J20" s="45">
        <f t="shared" si="6"/>
        <v>0</v>
      </c>
      <c r="K20" s="45">
        <f t="shared" si="6"/>
        <v>0</v>
      </c>
      <c r="L20" s="45">
        <f t="shared" si="6"/>
        <v>0</v>
      </c>
      <c r="M20" s="45">
        <f t="shared" si="6"/>
        <v>0</v>
      </c>
      <c r="N20" s="45">
        <f t="shared" si="6"/>
        <v>0</v>
      </c>
      <c r="O20" s="45">
        <f t="shared" si="6"/>
        <v>0</v>
      </c>
      <c r="P20" s="45">
        <f t="shared" si="6"/>
        <v>0</v>
      </c>
      <c r="Q20" s="45">
        <f t="shared" si="6"/>
        <v>0</v>
      </c>
      <c r="R20" s="45">
        <f t="shared" si="6"/>
        <v>0</v>
      </c>
      <c r="S20" s="45">
        <f t="shared" si="6"/>
        <v>0</v>
      </c>
      <c r="T20" s="45">
        <f t="shared" si="6"/>
        <v>0</v>
      </c>
      <c r="U20" s="45">
        <f t="shared" si="6"/>
        <v>0</v>
      </c>
      <c r="V20" s="45">
        <f t="shared" si="6"/>
        <v>0</v>
      </c>
      <c r="W20" s="45">
        <f t="shared" si="6"/>
        <v>0</v>
      </c>
      <c r="X20" s="45">
        <f t="shared" si="6"/>
        <v>0</v>
      </c>
      <c r="Y20" s="45">
        <f t="shared" si="6"/>
        <v>0</v>
      </c>
      <c r="Z20" s="45">
        <f t="shared" si="6"/>
        <v>0</v>
      </c>
      <c r="AA20" s="45">
        <f t="shared" si="6"/>
        <v>0</v>
      </c>
      <c r="AB20" s="45">
        <f t="shared" si="6"/>
        <v>0</v>
      </c>
      <c r="AC20" s="45">
        <f t="shared" si="6"/>
        <v>0</v>
      </c>
      <c r="AD20" s="45">
        <f t="shared" si="6"/>
        <v>0</v>
      </c>
      <c r="AE20" s="45">
        <f t="shared" si="6"/>
        <v>0</v>
      </c>
      <c r="AF20" s="45">
        <f t="shared" si="6"/>
        <v>0</v>
      </c>
      <c r="AG20" s="45">
        <f t="shared" si="6"/>
        <v>0</v>
      </c>
      <c r="AH20" s="45">
        <f t="shared" si="6"/>
        <v>0</v>
      </c>
      <c r="AI20" s="45">
        <f t="shared" si="6"/>
        <v>0</v>
      </c>
      <c r="AJ20" s="45">
        <f t="shared" si="6"/>
        <v>0</v>
      </c>
      <c r="AK20" s="45">
        <f t="shared" si="6"/>
        <v>0</v>
      </c>
      <c r="AL20" s="45">
        <f t="shared" si="6"/>
        <v>0</v>
      </c>
      <c r="AM20" s="45">
        <f t="shared" si="6"/>
        <v>0</v>
      </c>
      <c r="AN20" s="45">
        <f t="shared" si="6"/>
        <v>0</v>
      </c>
      <c r="AO20" s="45">
        <f t="shared" si="6"/>
        <v>0</v>
      </c>
      <c r="AP20" s="45">
        <f t="shared" si="6"/>
        <v>0</v>
      </c>
      <c r="AQ20" s="45">
        <f t="shared" si="6"/>
        <v>0</v>
      </c>
      <c r="AR20" s="45">
        <f t="shared" si="6"/>
        <v>0</v>
      </c>
      <c r="AS20" s="45">
        <f t="shared" si="6"/>
        <v>0</v>
      </c>
      <c r="AT20" s="45">
        <f t="shared" si="6"/>
        <v>0</v>
      </c>
    </row>
    <row r="21" spans="1:46" s="3" customFormat="1" ht="16.5" customHeight="1">
      <c r="A21" s="16" t="s">
        <v>396</v>
      </c>
      <c r="B21" s="761" t="s">
        <v>98</v>
      </c>
      <c r="C21" s="16"/>
      <c r="D21" s="17"/>
      <c r="E21" s="18"/>
      <c r="F21" s="46">
        <f>IF(F6=0,0,F20/F6)</f>
        <v>0</v>
      </c>
      <c r="G21" s="46">
        <f t="shared" ref="G21:AT21" si="7">IF(G6=0,0,G20/G6)</f>
        <v>0</v>
      </c>
      <c r="H21" s="46">
        <f t="shared" si="7"/>
        <v>0</v>
      </c>
      <c r="I21" s="46">
        <f t="shared" si="7"/>
        <v>0</v>
      </c>
      <c r="J21" s="46">
        <f t="shared" si="7"/>
        <v>0</v>
      </c>
      <c r="K21" s="46">
        <f t="shared" si="7"/>
        <v>0</v>
      </c>
      <c r="L21" s="46">
        <f t="shared" si="7"/>
        <v>0</v>
      </c>
      <c r="M21" s="46">
        <f t="shared" si="7"/>
        <v>0</v>
      </c>
      <c r="N21" s="46">
        <f t="shared" si="7"/>
        <v>0</v>
      </c>
      <c r="O21" s="46">
        <f t="shared" si="7"/>
        <v>0</v>
      </c>
      <c r="P21" s="46">
        <f t="shared" si="7"/>
        <v>0</v>
      </c>
      <c r="Q21" s="46">
        <f t="shared" si="7"/>
        <v>0</v>
      </c>
      <c r="R21" s="46">
        <f t="shared" si="7"/>
        <v>0</v>
      </c>
      <c r="S21" s="46">
        <f t="shared" si="7"/>
        <v>0</v>
      </c>
      <c r="T21" s="46">
        <f t="shared" si="7"/>
        <v>0</v>
      </c>
      <c r="U21" s="46">
        <f t="shared" si="7"/>
        <v>0</v>
      </c>
      <c r="V21" s="46">
        <f t="shared" si="7"/>
        <v>0</v>
      </c>
      <c r="W21" s="46">
        <f t="shared" si="7"/>
        <v>0</v>
      </c>
      <c r="X21" s="46">
        <f t="shared" si="7"/>
        <v>0</v>
      </c>
      <c r="Y21" s="46">
        <f t="shared" si="7"/>
        <v>0</v>
      </c>
      <c r="Z21" s="46">
        <f t="shared" si="7"/>
        <v>0</v>
      </c>
      <c r="AA21" s="46">
        <f t="shared" si="7"/>
        <v>0</v>
      </c>
      <c r="AB21" s="46">
        <f t="shared" si="7"/>
        <v>0</v>
      </c>
      <c r="AC21" s="46">
        <f t="shared" si="7"/>
        <v>0</v>
      </c>
      <c r="AD21" s="46">
        <f t="shared" si="7"/>
        <v>0</v>
      </c>
      <c r="AE21" s="46">
        <f t="shared" si="7"/>
        <v>0</v>
      </c>
      <c r="AF21" s="46">
        <f t="shared" si="7"/>
        <v>0</v>
      </c>
      <c r="AG21" s="46">
        <f t="shared" si="7"/>
        <v>0</v>
      </c>
      <c r="AH21" s="46">
        <f t="shared" si="7"/>
        <v>0</v>
      </c>
      <c r="AI21" s="46">
        <f t="shared" si="7"/>
        <v>0</v>
      </c>
      <c r="AJ21" s="46">
        <f t="shared" si="7"/>
        <v>0</v>
      </c>
      <c r="AK21" s="46">
        <f t="shared" si="7"/>
        <v>0</v>
      </c>
      <c r="AL21" s="46">
        <f t="shared" si="7"/>
        <v>0</v>
      </c>
      <c r="AM21" s="46">
        <f t="shared" si="7"/>
        <v>0</v>
      </c>
      <c r="AN21" s="46">
        <f t="shared" si="7"/>
        <v>0</v>
      </c>
      <c r="AO21" s="46">
        <f t="shared" si="7"/>
        <v>0</v>
      </c>
      <c r="AP21" s="46">
        <f t="shared" si="7"/>
        <v>0</v>
      </c>
      <c r="AQ21" s="46">
        <f t="shared" si="7"/>
        <v>0</v>
      </c>
      <c r="AR21" s="46">
        <f t="shared" si="7"/>
        <v>0</v>
      </c>
      <c r="AS21" s="46">
        <f t="shared" si="7"/>
        <v>0</v>
      </c>
      <c r="AT21" s="46">
        <f t="shared" si="7"/>
        <v>0</v>
      </c>
    </row>
    <row r="22" spans="1:46" ht="16.5" customHeight="1">
      <c r="A22" s="7" t="s">
        <v>251</v>
      </c>
      <c r="B22" s="271" t="s">
        <v>299</v>
      </c>
      <c r="C22" s="767">
        <f>SUMIF(Grunddaten!$A$13:$A$23,$F$4,Grunddaten!$B$13:$B$23)</f>
        <v>8.5000000000000006E-2</v>
      </c>
      <c r="D22" s="768">
        <f>SUMIF(Grunddaten!$A$13:$A$23,$F$4,Grunddaten!$Q$13:$Q$23)</f>
        <v>0.04</v>
      </c>
      <c r="E22" s="12">
        <f>SUMIF(Grunddaten!$A$13:$A$23,$F$4,Grunddaten!$J$13:$J$23)</f>
        <v>0</v>
      </c>
      <c r="F22" s="39">
        <f>($C$22*(F8-'Input Cost_MS3'!D120))+('Input Cost_MS3'!D120*Kalkulation_MS3!$D$22)</f>
        <v>0</v>
      </c>
      <c r="G22" s="39">
        <f>($C$22*(G8-'Input Cost_MS3'!E120))+('Input Cost_MS3'!E120*Kalkulation_MS3!$D$22)</f>
        <v>0</v>
      </c>
      <c r="H22" s="39">
        <f>($C$22*(H8-'Input Cost_MS3'!F120))+('Input Cost_MS3'!F120*Kalkulation_MS3!$D$22)</f>
        <v>0</v>
      </c>
      <c r="I22" s="39">
        <f>($C$22*(I8-'Input Cost_MS3'!G120))+('Input Cost_MS3'!G120*Kalkulation_MS3!$D$22)</f>
        <v>0</v>
      </c>
      <c r="J22" s="39">
        <f>($C$22*(J8-'Input Cost_MS3'!H120))+('Input Cost_MS3'!H120*Kalkulation_MS3!$D$22)</f>
        <v>0</v>
      </c>
      <c r="K22" s="39">
        <f>($C$22*(K8-'Input Cost_MS3'!I120))+('Input Cost_MS3'!I120*Kalkulation_MS3!$D$22)</f>
        <v>0</v>
      </c>
      <c r="L22" s="39">
        <f>($C$22*(L8-'Input Cost_MS3'!J120))+('Input Cost_MS3'!J120*Kalkulation_MS3!$D$22)</f>
        <v>0</v>
      </c>
      <c r="M22" s="39">
        <f>($C$22*(M8-'Input Cost_MS3'!K120))+('Input Cost_MS3'!K120*Kalkulation_MS3!$D$22)</f>
        <v>0</v>
      </c>
      <c r="N22" s="39">
        <f>($C$22*(N8-'Input Cost_MS3'!L120))+('Input Cost_MS3'!L120*Kalkulation_MS3!$D$22)</f>
        <v>0</v>
      </c>
      <c r="O22" s="39">
        <f>($C$22*(O8-'Input Cost_MS3'!M120))+('Input Cost_MS3'!M120*Kalkulation_MS3!$D$22)</f>
        <v>0</v>
      </c>
      <c r="P22" s="39">
        <f>($C$22*(P8-'Input Cost_MS3'!N120))+('Input Cost_MS3'!N120*Kalkulation_MS3!$D$22)</f>
        <v>0</v>
      </c>
      <c r="Q22" s="39">
        <f>($C$22*(Q8-'Input Cost_MS3'!O120))+('Input Cost_MS3'!O120*Kalkulation_MS3!$D$22)</f>
        <v>0</v>
      </c>
      <c r="R22" s="39">
        <f>($C$22*(R8-'Input Cost_MS3'!P120))+('Input Cost_MS3'!P120*Kalkulation_MS3!$D$22)</f>
        <v>0</v>
      </c>
      <c r="S22" s="39">
        <f>($C$22*(S8-'Input Cost_MS3'!Q120))+('Input Cost_MS3'!Q120*Kalkulation_MS3!$D$22)</f>
        <v>0</v>
      </c>
      <c r="T22" s="39">
        <f>($C$22*(T8-'Input Cost_MS3'!R120))+('Input Cost_MS3'!R120*Kalkulation_MS3!$D$22)</f>
        <v>0</v>
      </c>
      <c r="U22" s="39">
        <f>($C$22*(U8-'Input Cost_MS3'!S120))+('Input Cost_MS3'!S120*Kalkulation_MS3!$D$22)</f>
        <v>0</v>
      </c>
      <c r="V22" s="39">
        <f>($C$22*(V8-'Input Cost_MS3'!T120))+('Input Cost_MS3'!T120*Kalkulation_MS3!$D$22)</f>
        <v>0</v>
      </c>
      <c r="W22" s="39">
        <f>($C$22*(W8-'Input Cost_MS3'!U120))+('Input Cost_MS3'!U120*Kalkulation_MS3!$D$22)</f>
        <v>0</v>
      </c>
      <c r="X22" s="39">
        <f>($C$22*(X8-'Input Cost_MS3'!V120))+('Input Cost_MS3'!V120*Kalkulation_MS3!$D$22)</f>
        <v>0</v>
      </c>
      <c r="Y22" s="39">
        <f>($C$22*(Y8-'Input Cost_MS3'!W120))+('Input Cost_MS3'!W120*Kalkulation_MS3!$D$22)</f>
        <v>0</v>
      </c>
      <c r="Z22" s="39">
        <f>($C$22*(Z8-'Input Cost_MS3'!X120))+('Input Cost_MS3'!X120*Kalkulation_MS3!$D$22)</f>
        <v>0</v>
      </c>
      <c r="AA22" s="39">
        <f>($C$22*(AA8-'Input Cost_MS3'!Y120))+('Input Cost_MS3'!Y120*Kalkulation_MS3!$D$22)</f>
        <v>0</v>
      </c>
      <c r="AB22" s="39">
        <f>($C$22*(AB8-'Input Cost_MS3'!Z120))+('Input Cost_MS3'!Z120*Kalkulation_MS3!$D$22)</f>
        <v>0</v>
      </c>
      <c r="AC22" s="39">
        <f>($C$22*(AC8-'Input Cost_MS3'!AA120))+('Input Cost_MS3'!AA120*Kalkulation_MS3!$D$22)</f>
        <v>0</v>
      </c>
      <c r="AD22" s="39">
        <f>($C$22*(AD8-'Input Cost_MS3'!AB120))+('Input Cost_MS3'!AB120*Kalkulation_MS3!$D$22)</f>
        <v>0</v>
      </c>
      <c r="AE22" s="39">
        <f>($C$22*(AE8-'Input Cost_MS3'!AC120))+('Input Cost_MS3'!AC120*Kalkulation_MS3!$D$22)</f>
        <v>0</v>
      </c>
      <c r="AF22" s="39">
        <f>($C$22*(AF8-'Input Cost_MS3'!AD120))+('Input Cost_MS3'!AD120*Kalkulation_MS3!$D$22)</f>
        <v>0</v>
      </c>
      <c r="AG22" s="39">
        <f>($C$22*(AG8-'Input Cost_MS3'!AE120))+('Input Cost_MS3'!AE120*Kalkulation_MS3!$D$22)</f>
        <v>0</v>
      </c>
      <c r="AH22" s="39">
        <f>($C$22*(AH8-'Input Cost_MS3'!AF120))+('Input Cost_MS3'!AF120*Kalkulation_MS3!$D$22)</f>
        <v>0</v>
      </c>
      <c r="AI22" s="39">
        <f>($C$22*(AI8-'Input Cost_MS3'!AG120))+('Input Cost_MS3'!AG120*Kalkulation_MS3!$D$22)</f>
        <v>0</v>
      </c>
      <c r="AJ22" s="39">
        <f>($C$22*(AJ8-'Input Cost_MS3'!AH120))+('Input Cost_MS3'!AH120*Kalkulation_MS3!$D$22)</f>
        <v>0</v>
      </c>
      <c r="AK22" s="39">
        <f>($C$22*(AK8-'Input Cost_MS3'!AI120))+('Input Cost_MS3'!AI120*Kalkulation_MS3!$D$22)</f>
        <v>0</v>
      </c>
      <c r="AL22" s="39">
        <f>($C$22*(AL8-'Input Cost_MS3'!AJ120))+('Input Cost_MS3'!AJ120*Kalkulation_MS3!$D$22)</f>
        <v>0</v>
      </c>
      <c r="AM22" s="39">
        <f>($C$22*(AM8-'Input Cost_MS3'!AK120))+('Input Cost_MS3'!AK120*Kalkulation_MS3!$D$22)</f>
        <v>0</v>
      </c>
      <c r="AN22" s="39">
        <f>($C$22*(AN8-'Input Cost_MS3'!AL120))+('Input Cost_MS3'!AL120*Kalkulation_MS3!$D$22)</f>
        <v>0</v>
      </c>
      <c r="AO22" s="39">
        <f>($C$22*(AO8-'Input Cost_MS3'!AM120))+('Input Cost_MS3'!AM120*Kalkulation_MS3!$D$22)</f>
        <v>0</v>
      </c>
      <c r="AP22" s="39">
        <f>($C$22*(AP8-'Input Cost_MS3'!AN120))+('Input Cost_MS3'!AN120*Kalkulation_MS3!$D$22)</f>
        <v>0</v>
      </c>
      <c r="AQ22" s="39">
        <f>($C$22*(AQ8-'Input Cost_MS3'!AO120))+('Input Cost_MS3'!AO120*Kalkulation_MS3!$D$22)</f>
        <v>0</v>
      </c>
      <c r="AR22" s="39">
        <f>($C$22*(AR8-'Input Cost_MS3'!AP120))+('Input Cost_MS3'!AP120*Kalkulation_MS3!$D$22)</f>
        <v>0</v>
      </c>
      <c r="AS22" s="39">
        <f>($C$22*(AS8-'Input Cost_MS3'!AQ120))+('Input Cost_MS3'!AQ120*Kalkulation_MS3!$D$22)</f>
        <v>0</v>
      </c>
      <c r="AT22" s="39">
        <f>($C$22*(AT8-'Input Cost_MS3'!AR120))+('Input Cost_MS3'!AR120*Kalkulation_MS3!$D$22)</f>
        <v>0</v>
      </c>
    </row>
    <row r="23" spans="1:46" ht="16.5" customHeight="1">
      <c r="A23" s="7" t="s">
        <v>471</v>
      </c>
      <c r="B23" s="271" t="s">
        <v>299</v>
      </c>
      <c r="C23" s="767">
        <f>SUMIF(Grunddaten!$A$13:$A$23,$F$4,Grunddaten!$C$13:$C$23)</f>
        <v>0.56799999999999995</v>
      </c>
      <c r="D23" s="768"/>
      <c r="E23" s="12">
        <f>SUMIF(Grunddaten!$A$13:$A$23,$F$4,Grunddaten!$K$13:$K$23)</f>
        <v>0</v>
      </c>
      <c r="F23" s="39">
        <f t="shared" ref="F23:AT23" si="8">$C$23*(F13+F14)</f>
        <v>0</v>
      </c>
      <c r="G23" s="39">
        <f t="shared" si="8"/>
        <v>0</v>
      </c>
      <c r="H23" s="39">
        <f t="shared" si="8"/>
        <v>0</v>
      </c>
      <c r="I23" s="39">
        <f t="shared" si="8"/>
        <v>0</v>
      </c>
      <c r="J23" s="39">
        <f t="shared" si="8"/>
        <v>0</v>
      </c>
      <c r="K23" s="39">
        <f t="shared" si="8"/>
        <v>0</v>
      </c>
      <c r="L23" s="39">
        <f t="shared" si="8"/>
        <v>0</v>
      </c>
      <c r="M23" s="39">
        <f t="shared" si="8"/>
        <v>0</v>
      </c>
      <c r="N23" s="39">
        <f t="shared" si="8"/>
        <v>0</v>
      </c>
      <c r="O23" s="39">
        <f t="shared" si="8"/>
        <v>0</v>
      </c>
      <c r="P23" s="39">
        <f t="shared" si="8"/>
        <v>0</v>
      </c>
      <c r="Q23" s="39">
        <f t="shared" si="8"/>
        <v>0</v>
      </c>
      <c r="R23" s="39">
        <f t="shared" si="8"/>
        <v>0</v>
      </c>
      <c r="S23" s="39">
        <f t="shared" si="8"/>
        <v>0</v>
      </c>
      <c r="T23" s="39">
        <f t="shared" si="8"/>
        <v>0</v>
      </c>
      <c r="U23" s="39">
        <f t="shared" si="8"/>
        <v>0</v>
      </c>
      <c r="V23" s="39">
        <f t="shared" si="8"/>
        <v>0</v>
      </c>
      <c r="W23" s="39">
        <f t="shared" si="8"/>
        <v>0</v>
      </c>
      <c r="X23" s="39">
        <f t="shared" si="8"/>
        <v>0</v>
      </c>
      <c r="Y23" s="39">
        <f t="shared" si="8"/>
        <v>0</v>
      </c>
      <c r="Z23" s="39">
        <f t="shared" si="8"/>
        <v>0</v>
      </c>
      <c r="AA23" s="39">
        <f t="shared" si="8"/>
        <v>0</v>
      </c>
      <c r="AB23" s="39">
        <f t="shared" si="8"/>
        <v>0</v>
      </c>
      <c r="AC23" s="39">
        <f t="shared" si="8"/>
        <v>0</v>
      </c>
      <c r="AD23" s="39">
        <f t="shared" si="8"/>
        <v>0</v>
      </c>
      <c r="AE23" s="39">
        <f t="shared" si="8"/>
        <v>0</v>
      </c>
      <c r="AF23" s="39">
        <f t="shared" si="8"/>
        <v>0</v>
      </c>
      <c r="AG23" s="39">
        <f t="shared" si="8"/>
        <v>0</v>
      </c>
      <c r="AH23" s="39">
        <f t="shared" si="8"/>
        <v>0</v>
      </c>
      <c r="AI23" s="39">
        <f t="shared" si="8"/>
        <v>0</v>
      </c>
      <c r="AJ23" s="39">
        <f t="shared" si="8"/>
        <v>0</v>
      </c>
      <c r="AK23" s="39">
        <f t="shared" si="8"/>
        <v>0</v>
      </c>
      <c r="AL23" s="39">
        <f t="shared" si="8"/>
        <v>0</v>
      </c>
      <c r="AM23" s="39">
        <f t="shared" si="8"/>
        <v>0</v>
      </c>
      <c r="AN23" s="39">
        <f t="shared" si="8"/>
        <v>0</v>
      </c>
      <c r="AO23" s="39">
        <f t="shared" si="8"/>
        <v>0</v>
      </c>
      <c r="AP23" s="39">
        <f t="shared" si="8"/>
        <v>0</v>
      </c>
      <c r="AQ23" s="39">
        <f t="shared" si="8"/>
        <v>0</v>
      </c>
      <c r="AR23" s="39">
        <f t="shared" si="8"/>
        <v>0</v>
      </c>
      <c r="AS23" s="39">
        <f t="shared" si="8"/>
        <v>0</v>
      </c>
      <c r="AT23" s="39">
        <f t="shared" si="8"/>
        <v>0</v>
      </c>
    </row>
    <row r="24" spans="1:46" ht="16.5" customHeight="1">
      <c r="A24" s="7" t="s">
        <v>283</v>
      </c>
      <c r="B24" s="271" t="s">
        <v>299</v>
      </c>
      <c r="C24" s="767">
        <f>SUMIF(Grunddaten!$A$13:$A$23,$F$4,Grunddaten!$E$13:$E$23)</f>
        <v>0</v>
      </c>
      <c r="D24" s="768">
        <f>SUMIF(Grunddaten!$A$13:$A$23,$F$4,Grunddaten!$T$13:$T$23)</f>
        <v>0</v>
      </c>
      <c r="E24" s="12">
        <f>SUMIF(Grunddaten!$A$13:$A$23,$F$4,Grunddaten!$M$13:$M$23)</f>
        <v>0</v>
      </c>
      <c r="F24" s="39">
        <f>($C$24*(F8-'Input Cost_MS3'!D120))+($C$24*F13)+($C$24*F14)+($C$24*(F16-('Input Cost_MS3'!D120*$D$16)))+($C$24*(F22-('Input Cost_MS3'!D120*$D$22)))+($C$24*F23)+('Input Cost_MS3'!D120*Kalkulation_MS3!$D$24)+(('Input Cost_MS3'!D120*Kalkulation_MS3!$D$16)*Kalkulation_MS3!$D$24)+(('Input Cost_MS3'!D120*Kalkulation_MS3!$D$22)*Kalkulation_MS3!$D$24)</f>
        <v>0</v>
      </c>
      <c r="G24" s="39">
        <f>($C$24*(G8-'Input Cost_MS3'!E120))+($C$24*G13)+($C$24*G14)+($C$24*(G16-('Input Cost_MS3'!E120*$D$16)))+($C$24*(G22-('Input Cost_MS3'!E120*$D$22)))+($C$24*G23)+('Input Cost_MS3'!E120*Kalkulation_MS3!$D$24)+(('Input Cost_MS3'!E120*Kalkulation_MS3!$D$16)*Kalkulation_MS3!$D$24)+(('Input Cost_MS3'!E120*Kalkulation_MS3!$D$22)*Kalkulation_MS3!$D$24)</f>
        <v>0</v>
      </c>
      <c r="H24" s="39">
        <f>($C$24*(H8-'Input Cost_MS3'!F120))+($C$24*H13)+($C$24*H14)+($C$24*(H16-('Input Cost_MS3'!F120*$D$16)))+($C$24*(H22-('Input Cost_MS3'!F120*$D$22)))+($C$24*H23)+('Input Cost_MS3'!F120*Kalkulation_MS3!$D$24)+(('Input Cost_MS3'!F120*Kalkulation_MS3!$D$16)*Kalkulation_MS3!$D$24)+(('Input Cost_MS3'!F120*Kalkulation_MS3!$D$22)*Kalkulation_MS3!$D$24)</f>
        <v>0</v>
      </c>
      <c r="I24" s="39">
        <f>($C$24*(I8-'Input Cost_MS3'!G120))+($C$24*I13)+($C$24*I14)+($C$24*(I16-('Input Cost_MS3'!G120*$D$16)))+($C$24*(I22-('Input Cost_MS3'!G120*$D$22)))+($C$24*I23)+('Input Cost_MS3'!G120*Kalkulation_MS3!$D$24)+(('Input Cost_MS3'!G120*Kalkulation_MS3!$D$16)*Kalkulation_MS3!$D$24)+(('Input Cost_MS3'!G120*Kalkulation_MS3!$D$22)*Kalkulation_MS3!$D$24)</f>
        <v>0</v>
      </c>
      <c r="J24" s="39">
        <f>($C$24*(J8-'Input Cost_MS3'!H120))+($C$24*J13)+($C$24*J14)+($C$24*(J16-('Input Cost_MS3'!H120*$D$16)))+($C$24*(J22-('Input Cost_MS3'!H120*$D$22)))+($C$24*J23)+('Input Cost_MS3'!H120*Kalkulation_MS3!$D$24)+(('Input Cost_MS3'!H120*Kalkulation_MS3!$D$16)*Kalkulation_MS3!$D$24)+(('Input Cost_MS3'!H120*Kalkulation_MS3!$D$22)*Kalkulation_MS3!$D$24)</f>
        <v>0</v>
      </c>
      <c r="K24" s="39">
        <f>($C$24*(K8-'Input Cost_MS3'!I120))+($C$24*K13)+($C$24*K14)+($C$24*(K16-('Input Cost_MS3'!I120*$D$16)))+($C$24*(K22-('Input Cost_MS3'!I120*$D$22)))+($C$24*K23)+('Input Cost_MS3'!I120*Kalkulation_MS3!$D$24)+(('Input Cost_MS3'!I120*Kalkulation_MS3!$D$16)*Kalkulation_MS3!$D$24)+(('Input Cost_MS3'!I120*Kalkulation_MS3!$D$22)*Kalkulation_MS3!$D$24)</f>
        <v>0</v>
      </c>
      <c r="L24" s="39">
        <f>($C$24*(L8-'Input Cost_MS3'!J120))+($C$24*L13)+($C$24*L14)+($C$24*(L16-('Input Cost_MS3'!J120*$D$16)))+($C$24*(L22-('Input Cost_MS3'!J120*$D$22)))+($C$24*L23)+('Input Cost_MS3'!J120*Kalkulation_MS3!$D$24)+(('Input Cost_MS3'!J120*Kalkulation_MS3!$D$16)*Kalkulation_MS3!$D$24)+(('Input Cost_MS3'!J120*Kalkulation_MS3!$D$22)*Kalkulation_MS3!$D$24)</f>
        <v>0</v>
      </c>
      <c r="M24" s="39">
        <f>($C$24*(M8-'Input Cost_MS3'!K120))+($C$24*M13)+($C$24*M14)+($C$24*(M16-('Input Cost_MS3'!K120*$D$16)))+($C$24*(M22-('Input Cost_MS3'!K120*$D$22)))+($C$24*M23)+('Input Cost_MS3'!K120*Kalkulation_MS3!$D$24)+(('Input Cost_MS3'!K120*Kalkulation_MS3!$D$16)*Kalkulation_MS3!$D$24)+(('Input Cost_MS3'!K120*Kalkulation_MS3!$D$22)*Kalkulation_MS3!$D$24)</f>
        <v>0</v>
      </c>
      <c r="N24" s="39">
        <f>($C$24*(N8-'Input Cost_MS3'!L120))+($C$24*N13)+($C$24*N14)+($C$24*(N16-('Input Cost_MS3'!L120*$D$16)))+($C$24*(N22-('Input Cost_MS3'!L120*$D$22)))+($C$24*N23)+('Input Cost_MS3'!L120*Kalkulation_MS3!$D$24)+(('Input Cost_MS3'!L120*Kalkulation_MS3!$D$16)*Kalkulation_MS3!$D$24)+(('Input Cost_MS3'!L120*Kalkulation_MS3!$D$22)*Kalkulation_MS3!$D$24)</f>
        <v>0</v>
      </c>
      <c r="O24" s="39">
        <f>($C$24*(O8-'Input Cost_MS3'!M120))+($C$24*O13)+($C$24*O14)+($C$24*(O16-('Input Cost_MS3'!M120*$D$16)))+($C$24*(O22-('Input Cost_MS3'!M120*$D$22)))+($C$24*O23)+('Input Cost_MS3'!M120*Kalkulation_MS3!$D$24)+(('Input Cost_MS3'!M120*Kalkulation_MS3!$D$16)*Kalkulation_MS3!$D$24)+(('Input Cost_MS3'!M120*Kalkulation_MS3!$D$22)*Kalkulation_MS3!$D$24)</f>
        <v>0</v>
      </c>
      <c r="P24" s="39">
        <f>($C$24*(P8-'Input Cost_MS3'!N120))+($C$24*P13)+($C$24*P14)+($C$24*(P16-('Input Cost_MS3'!N120*$D$16)))+($C$24*(P22-('Input Cost_MS3'!N120*$D$22)))+($C$24*P23)+('Input Cost_MS3'!N120*Kalkulation_MS3!$D$24)+(('Input Cost_MS3'!N120*Kalkulation_MS3!$D$16)*Kalkulation_MS3!$D$24)+(('Input Cost_MS3'!N120*Kalkulation_MS3!$D$22)*Kalkulation_MS3!$D$24)</f>
        <v>0</v>
      </c>
      <c r="Q24" s="39">
        <f>($C$24*(Q8-'Input Cost_MS3'!O120))+($C$24*Q13)+($C$24*Q14)+($C$24*(Q16-('Input Cost_MS3'!O120*$D$16)))+($C$24*(Q22-('Input Cost_MS3'!O120*$D$22)))+($C$24*Q23)+('Input Cost_MS3'!O120*Kalkulation_MS3!$D$24)+(('Input Cost_MS3'!O120*Kalkulation_MS3!$D$16)*Kalkulation_MS3!$D$24)+(('Input Cost_MS3'!O120*Kalkulation_MS3!$D$22)*Kalkulation_MS3!$D$24)</f>
        <v>0</v>
      </c>
      <c r="R24" s="39">
        <f>($C$24*(R8-'Input Cost_MS3'!P120))+($C$24*R13)+($C$24*R14)+($C$24*(R16-('Input Cost_MS3'!P120*$D$16)))+($C$24*(R22-('Input Cost_MS3'!P120*$D$22)))+($C$24*R23)+('Input Cost_MS3'!P120*Kalkulation_MS3!$D$24)+(('Input Cost_MS3'!P120*Kalkulation_MS3!$D$16)*Kalkulation_MS3!$D$24)+(('Input Cost_MS3'!P120*Kalkulation_MS3!$D$22)*Kalkulation_MS3!$D$24)</f>
        <v>0</v>
      </c>
      <c r="S24" s="39">
        <f>($C$24*(S8-'Input Cost_MS3'!Q120))+($C$24*S13)+($C$24*S14)+($C$24*(S16-('Input Cost_MS3'!Q120*$D$16)))+($C$24*(S22-('Input Cost_MS3'!Q120*$D$22)))+($C$24*S23)+('Input Cost_MS3'!Q120*Kalkulation_MS3!$D$24)+(('Input Cost_MS3'!Q120*Kalkulation_MS3!$D$16)*Kalkulation_MS3!$D$24)+(('Input Cost_MS3'!Q120*Kalkulation_MS3!$D$22)*Kalkulation_MS3!$D$24)</f>
        <v>0</v>
      </c>
      <c r="T24" s="39">
        <f>($C$24*(T8-'Input Cost_MS3'!R120))+($C$24*T13)+($C$24*T14)+($C$24*(T16-('Input Cost_MS3'!R120*$D$16)))+($C$24*(T22-('Input Cost_MS3'!R120*$D$22)))+($C$24*T23)+('Input Cost_MS3'!R120*Kalkulation_MS3!$D$24)+(('Input Cost_MS3'!R120*Kalkulation_MS3!$D$16)*Kalkulation_MS3!$D$24)+(('Input Cost_MS3'!R120*Kalkulation_MS3!$D$22)*Kalkulation_MS3!$D$24)</f>
        <v>0</v>
      </c>
      <c r="U24" s="39">
        <f>($C$24*(U8-'Input Cost_MS3'!S120))+($C$24*U13)+($C$24*U14)+($C$24*(U16-('Input Cost_MS3'!S120*$D$16)))+($C$24*(U22-('Input Cost_MS3'!S120*$D$22)))+($C$24*U23)+('Input Cost_MS3'!S120*Kalkulation_MS3!$D$24)+(('Input Cost_MS3'!S120*Kalkulation_MS3!$D$16)*Kalkulation_MS3!$D$24)+(('Input Cost_MS3'!S120*Kalkulation_MS3!$D$22)*Kalkulation_MS3!$D$24)</f>
        <v>0</v>
      </c>
      <c r="V24" s="39">
        <f>($C$24*(V8-'Input Cost_MS3'!T120))+($C$24*V13)+($C$24*V14)+($C$24*(V16-('Input Cost_MS3'!T120*$D$16)))+($C$24*(V22-('Input Cost_MS3'!T120*$D$22)))+($C$24*V23)+('Input Cost_MS3'!T120*Kalkulation_MS3!$D$24)+(('Input Cost_MS3'!T120*Kalkulation_MS3!$D$16)*Kalkulation_MS3!$D$24)+(('Input Cost_MS3'!T120*Kalkulation_MS3!$D$22)*Kalkulation_MS3!$D$24)</f>
        <v>0</v>
      </c>
      <c r="W24" s="39">
        <f>($C$24*(W8-'Input Cost_MS3'!U120))+($C$24*W13)+($C$24*W14)+($C$24*(W16-('Input Cost_MS3'!U120*$D$16)))+($C$24*(W22-('Input Cost_MS3'!U120*$D$22)))+($C$24*W23)+('Input Cost_MS3'!U120*Kalkulation_MS3!$D$24)+(('Input Cost_MS3'!U120*Kalkulation_MS3!$D$16)*Kalkulation_MS3!$D$24)+(('Input Cost_MS3'!U120*Kalkulation_MS3!$D$22)*Kalkulation_MS3!$D$24)</f>
        <v>0</v>
      </c>
      <c r="X24" s="39">
        <f>($C$24*(X8-'Input Cost_MS3'!V120))+($C$24*X13)+($C$24*X14)+($C$24*(X16-('Input Cost_MS3'!V120*$D$16)))+($C$24*(X22-('Input Cost_MS3'!V120*$D$22)))+($C$24*X23)+('Input Cost_MS3'!V120*Kalkulation_MS3!$D$24)+(('Input Cost_MS3'!V120*Kalkulation_MS3!$D$16)*Kalkulation_MS3!$D$24)+(('Input Cost_MS3'!V120*Kalkulation_MS3!$D$22)*Kalkulation_MS3!$D$24)</f>
        <v>0</v>
      </c>
      <c r="Y24" s="39">
        <f>($C$24*(Y8-'Input Cost_MS3'!W120))+($C$24*Y13)+($C$24*Y14)+($C$24*(Y16-('Input Cost_MS3'!W120*$D$16)))+($C$24*(Y22-('Input Cost_MS3'!W120*$D$22)))+($C$24*Y23)+('Input Cost_MS3'!W120*Kalkulation_MS3!$D$24)+(('Input Cost_MS3'!W120*Kalkulation_MS3!$D$16)*Kalkulation_MS3!$D$24)+(('Input Cost_MS3'!W120*Kalkulation_MS3!$D$22)*Kalkulation_MS3!$D$24)</f>
        <v>0</v>
      </c>
      <c r="Z24" s="39">
        <f>($C$24*(Z8-'Input Cost_MS3'!X120))+($C$24*Z13)+($C$24*Z14)+($C$24*(Z16-('Input Cost_MS3'!X120*$D$16)))+($C$24*(Z22-('Input Cost_MS3'!X120*$D$22)))+($C$24*Z23)+('Input Cost_MS3'!X120*Kalkulation_MS3!$D$24)+(('Input Cost_MS3'!X120*Kalkulation_MS3!$D$16)*Kalkulation_MS3!$D$24)+(('Input Cost_MS3'!X120*Kalkulation_MS3!$D$22)*Kalkulation_MS3!$D$24)</f>
        <v>0</v>
      </c>
      <c r="AA24" s="39">
        <f>($C$24*(AA8-'Input Cost_MS3'!Y120))+($C$24*AA13)+($C$24*AA14)+($C$24*(AA16-('Input Cost_MS3'!Y120*$D$16)))+($C$24*(AA22-('Input Cost_MS3'!Y120*$D$22)))+($C$24*AA23)+('Input Cost_MS3'!Y120*Kalkulation_MS3!$D$24)+(('Input Cost_MS3'!Y120*Kalkulation_MS3!$D$16)*Kalkulation_MS3!$D$24)+(('Input Cost_MS3'!Y120*Kalkulation_MS3!$D$22)*Kalkulation_MS3!$D$24)</f>
        <v>0</v>
      </c>
      <c r="AB24" s="39">
        <f>($C$24*(AB8-'Input Cost_MS3'!Z120))+($C$24*AB13)+($C$24*AB14)+($C$24*(AB16-('Input Cost_MS3'!Z120*$D$16)))+($C$24*(AB22-('Input Cost_MS3'!Z120*$D$22)))+($C$24*AB23)+('Input Cost_MS3'!Z120*Kalkulation_MS3!$D$24)+(('Input Cost_MS3'!Z120*Kalkulation_MS3!$D$16)*Kalkulation_MS3!$D$24)+(('Input Cost_MS3'!Z120*Kalkulation_MS3!$D$22)*Kalkulation_MS3!$D$24)</f>
        <v>0</v>
      </c>
      <c r="AC24" s="39">
        <f>($C$24*(AC8-'Input Cost_MS3'!AA120))+($C$24*AC13)+($C$24*AC14)+($C$24*(AC16-('Input Cost_MS3'!AA120*$D$16)))+($C$24*(AC22-('Input Cost_MS3'!AA120*$D$22)))+($C$24*AC23)+('Input Cost_MS3'!AA120*Kalkulation_MS3!$D$24)+(('Input Cost_MS3'!AA120*Kalkulation_MS3!$D$16)*Kalkulation_MS3!$D$24)+(('Input Cost_MS3'!AA120*Kalkulation_MS3!$D$22)*Kalkulation_MS3!$D$24)</f>
        <v>0</v>
      </c>
      <c r="AD24" s="39">
        <f>($C$24*(AD8-'Input Cost_MS3'!AB120))+($C$24*AD13)+($C$24*AD14)+($C$24*(AD16-('Input Cost_MS3'!AB120*$D$16)))+($C$24*(AD22-('Input Cost_MS3'!AB120*$D$22)))+($C$24*AD23)+('Input Cost_MS3'!AB120*Kalkulation_MS3!$D$24)+(('Input Cost_MS3'!AB120*Kalkulation_MS3!$D$16)*Kalkulation_MS3!$D$24)+(('Input Cost_MS3'!AB120*Kalkulation_MS3!$D$22)*Kalkulation_MS3!$D$24)</f>
        <v>0</v>
      </c>
      <c r="AE24" s="39">
        <f>($C$24*(AE8-'Input Cost_MS3'!AC120))+($C$24*AE13)+($C$24*AE14)+($C$24*(AE16-('Input Cost_MS3'!AC120*$D$16)))+($C$24*(AE22-('Input Cost_MS3'!AC120*$D$22)))+($C$24*AE23)+('Input Cost_MS3'!AC120*Kalkulation_MS3!$D$24)+(('Input Cost_MS3'!AC120*Kalkulation_MS3!$D$16)*Kalkulation_MS3!$D$24)+(('Input Cost_MS3'!AC120*Kalkulation_MS3!$D$22)*Kalkulation_MS3!$D$24)</f>
        <v>0</v>
      </c>
      <c r="AF24" s="39">
        <f>($C$24*(AF8-'Input Cost_MS3'!AD120))+($C$24*AF13)+($C$24*AF14)+($C$24*(AF16-('Input Cost_MS3'!AD120*$D$16)))+($C$24*(AF22-('Input Cost_MS3'!AD120*$D$22)))+($C$24*AF23)+('Input Cost_MS3'!AD120*Kalkulation_MS3!$D$24)+(('Input Cost_MS3'!AD120*Kalkulation_MS3!$D$16)*Kalkulation_MS3!$D$24)+(('Input Cost_MS3'!AD120*Kalkulation_MS3!$D$22)*Kalkulation_MS3!$D$24)</f>
        <v>0</v>
      </c>
      <c r="AG24" s="39">
        <f>($C$24*(AG8-'Input Cost_MS3'!AE120))+($C$24*AG13)+($C$24*AG14)+($C$24*(AG16-('Input Cost_MS3'!AE120*$D$16)))+($C$24*(AG22-('Input Cost_MS3'!AE120*$D$22)))+($C$24*AG23)+('Input Cost_MS3'!AE120*Kalkulation_MS3!$D$24)+(('Input Cost_MS3'!AE120*Kalkulation_MS3!$D$16)*Kalkulation_MS3!$D$24)+(('Input Cost_MS3'!AE120*Kalkulation_MS3!$D$22)*Kalkulation_MS3!$D$24)</f>
        <v>0</v>
      </c>
      <c r="AH24" s="39">
        <f>($C$24*(AH8-'Input Cost_MS3'!AF120))+($C$24*AH13)+($C$24*AH14)+($C$24*(AH16-('Input Cost_MS3'!AF120*$D$16)))+($C$24*(AH22-('Input Cost_MS3'!AF120*$D$22)))+($C$24*AH23)+('Input Cost_MS3'!AF120*Kalkulation_MS3!$D$24)+(('Input Cost_MS3'!AF120*Kalkulation_MS3!$D$16)*Kalkulation_MS3!$D$24)+(('Input Cost_MS3'!AF120*Kalkulation_MS3!$D$22)*Kalkulation_MS3!$D$24)</f>
        <v>0</v>
      </c>
      <c r="AI24" s="39">
        <f>($C$24*(AI8-'Input Cost_MS3'!AG120))+($C$24*AI13)+($C$24*AI14)+($C$24*(AI16-('Input Cost_MS3'!AG120*$D$16)))+($C$24*(AI22-('Input Cost_MS3'!AG120*$D$22)))+($C$24*AI23)+('Input Cost_MS3'!AG120*Kalkulation_MS3!$D$24)+(('Input Cost_MS3'!AG120*Kalkulation_MS3!$D$16)*Kalkulation_MS3!$D$24)+(('Input Cost_MS3'!AG120*Kalkulation_MS3!$D$22)*Kalkulation_MS3!$D$24)</f>
        <v>0</v>
      </c>
      <c r="AJ24" s="39">
        <f>($C$24*(AJ8-'Input Cost_MS3'!AH120))+($C$24*AJ13)+($C$24*AJ14)+($C$24*(AJ16-('Input Cost_MS3'!AH120*$D$16)))+($C$24*(AJ22-('Input Cost_MS3'!AH120*$D$22)))+($C$24*AJ23)+('Input Cost_MS3'!AH120*Kalkulation_MS3!$D$24)+(('Input Cost_MS3'!AH120*Kalkulation_MS3!$D$16)*Kalkulation_MS3!$D$24)+(('Input Cost_MS3'!AH120*Kalkulation_MS3!$D$22)*Kalkulation_MS3!$D$24)</f>
        <v>0</v>
      </c>
      <c r="AK24" s="39">
        <f>($C$24*(AK8-'Input Cost_MS3'!AI120))+($C$24*AK13)+($C$24*AK14)+($C$24*(AK16-('Input Cost_MS3'!AI120*$D$16)))+($C$24*(AK22-('Input Cost_MS3'!AI120*$D$22)))+($C$24*AK23)+('Input Cost_MS3'!AI120*Kalkulation_MS3!$D$24)+(('Input Cost_MS3'!AI120*Kalkulation_MS3!$D$16)*Kalkulation_MS3!$D$24)+(('Input Cost_MS3'!AI120*Kalkulation_MS3!$D$22)*Kalkulation_MS3!$D$24)</f>
        <v>0</v>
      </c>
      <c r="AL24" s="39">
        <f>($C$24*(AL8-'Input Cost_MS3'!AJ120))+($C$24*AL13)+($C$24*AL14)+($C$24*(AL16-('Input Cost_MS3'!AJ120*$D$16)))+($C$24*(AL22-('Input Cost_MS3'!AJ120*$D$22)))+($C$24*AL23)+('Input Cost_MS3'!AJ120*Kalkulation_MS3!$D$24)+(('Input Cost_MS3'!AJ120*Kalkulation_MS3!$D$16)*Kalkulation_MS3!$D$24)+(('Input Cost_MS3'!AJ120*Kalkulation_MS3!$D$22)*Kalkulation_MS3!$D$24)</f>
        <v>0</v>
      </c>
      <c r="AM24" s="39">
        <f>($C$24*(AM8-'Input Cost_MS3'!AK120))+($C$24*AM13)+($C$24*AM14)+($C$24*(AM16-('Input Cost_MS3'!AK120*$D$16)))+($C$24*(AM22-('Input Cost_MS3'!AK120*$D$22)))+($C$24*AM23)+('Input Cost_MS3'!AK120*Kalkulation_MS3!$D$24)+(('Input Cost_MS3'!AK120*Kalkulation_MS3!$D$16)*Kalkulation_MS3!$D$24)+(('Input Cost_MS3'!AK120*Kalkulation_MS3!$D$22)*Kalkulation_MS3!$D$24)</f>
        <v>0</v>
      </c>
      <c r="AN24" s="39">
        <f>($C$24*(AN8-'Input Cost_MS3'!AL120))+($C$24*AN13)+($C$24*AN14)+($C$24*(AN16-('Input Cost_MS3'!AL120*$D$16)))+($C$24*(AN22-('Input Cost_MS3'!AL120*$D$22)))+($C$24*AN23)+('Input Cost_MS3'!AL120*Kalkulation_MS3!$D$24)+(('Input Cost_MS3'!AL120*Kalkulation_MS3!$D$16)*Kalkulation_MS3!$D$24)+(('Input Cost_MS3'!AL120*Kalkulation_MS3!$D$22)*Kalkulation_MS3!$D$24)</f>
        <v>0</v>
      </c>
      <c r="AO24" s="39">
        <f>($C$24*(AO8-'Input Cost_MS3'!AM120))+($C$24*AO13)+($C$24*AO14)+($C$24*(AO16-('Input Cost_MS3'!AM120*$D$16)))+($C$24*(AO22-('Input Cost_MS3'!AM120*$D$22)))+($C$24*AO23)+('Input Cost_MS3'!AM120*Kalkulation_MS3!$D$24)+(('Input Cost_MS3'!AM120*Kalkulation_MS3!$D$16)*Kalkulation_MS3!$D$24)+(('Input Cost_MS3'!AM120*Kalkulation_MS3!$D$22)*Kalkulation_MS3!$D$24)</f>
        <v>0</v>
      </c>
      <c r="AP24" s="39">
        <f>($C$24*(AP8-'Input Cost_MS3'!AN120))+($C$24*AP13)+($C$24*AP14)+($C$24*(AP16-('Input Cost_MS3'!AN120*$D$16)))+($C$24*(AP22-('Input Cost_MS3'!AN120*$D$22)))+($C$24*AP23)+('Input Cost_MS3'!AN120*Kalkulation_MS3!$D$24)+(('Input Cost_MS3'!AN120*Kalkulation_MS3!$D$16)*Kalkulation_MS3!$D$24)+(('Input Cost_MS3'!AN120*Kalkulation_MS3!$D$22)*Kalkulation_MS3!$D$24)</f>
        <v>0</v>
      </c>
      <c r="AQ24" s="39">
        <f>($C$24*(AQ8-'Input Cost_MS3'!AO120))+($C$24*AQ13)+($C$24*AQ14)+($C$24*(AQ16-('Input Cost_MS3'!AO120*$D$16)))+($C$24*(AQ22-('Input Cost_MS3'!AO120*$D$22)))+($C$24*AQ23)+('Input Cost_MS3'!AO120*Kalkulation_MS3!$D$24)+(('Input Cost_MS3'!AO120*Kalkulation_MS3!$D$16)*Kalkulation_MS3!$D$24)+(('Input Cost_MS3'!AO120*Kalkulation_MS3!$D$22)*Kalkulation_MS3!$D$24)</f>
        <v>0</v>
      </c>
      <c r="AR24" s="39">
        <f>($C$24*(AR8-'Input Cost_MS3'!AP120))+($C$24*AR13)+($C$24*AR14)+($C$24*(AR16-('Input Cost_MS3'!AP120*$D$16)))+($C$24*(AR22-('Input Cost_MS3'!AP120*$D$22)))+($C$24*AR23)+('Input Cost_MS3'!AP120*Kalkulation_MS3!$D$24)+(('Input Cost_MS3'!AP120*Kalkulation_MS3!$D$16)*Kalkulation_MS3!$D$24)+(('Input Cost_MS3'!AP120*Kalkulation_MS3!$D$22)*Kalkulation_MS3!$D$24)</f>
        <v>0</v>
      </c>
      <c r="AS24" s="39">
        <f>($C$24*(AS8-'Input Cost_MS3'!AQ120))+($C$24*AS13)+($C$24*AS14)+($C$24*(AS16-('Input Cost_MS3'!AQ120*$D$16)))+($C$24*(AS22-('Input Cost_MS3'!AQ120*$D$22)))+($C$24*AS23)+('Input Cost_MS3'!AQ120*Kalkulation_MS3!$D$24)+(('Input Cost_MS3'!AQ120*Kalkulation_MS3!$D$16)*Kalkulation_MS3!$D$24)+(('Input Cost_MS3'!AQ120*Kalkulation_MS3!$D$22)*Kalkulation_MS3!$D$24)</f>
        <v>0</v>
      </c>
      <c r="AT24" s="39">
        <f>($C$24*(AT8-'Input Cost_MS3'!AR120))+($C$24*AT13)+($C$24*AT14)+($C$24*(AT16-('Input Cost_MS3'!AR120*$D$16)))+($C$24*(AT22-('Input Cost_MS3'!AR120*$D$22)))+($C$24*AT23)+('Input Cost_MS3'!AR120*Kalkulation_MS3!$D$24)+(('Input Cost_MS3'!AR120*Kalkulation_MS3!$D$16)*Kalkulation_MS3!$D$24)+(('Input Cost_MS3'!AR120*Kalkulation_MS3!$D$22)*Kalkulation_MS3!$D$24)</f>
        <v>0</v>
      </c>
    </row>
    <row r="25" spans="1:46" s="83" customFormat="1" ht="16.5" customHeight="1">
      <c r="A25" s="44" t="s">
        <v>397</v>
      </c>
      <c r="B25" s="762" t="s">
        <v>299</v>
      </c>
      <c r="C25" s="44"/>
      <c r="D25" s="48"/>
      <c r="E25" s="49"/>
      <c r="F25" s="44">
        <f>SUM(F22:F24)</f>
        <v>0</v>
      </c>
      <c r="G25" s="44">
        <f t="shared" ref="G25:AT25" si="9">SUM(G22:G24)</f>
        <v>0</v>
      </c>
      <c r="H25" s="44">
        <f t="shared" si="9"/>
        <v>0</v>
      </c>
      <c r="I25" s="44">
        <f t="shared" si="9"/>
        <v>0</v>
      </c>
      <c r="J25" s="44">
        <f t="shared" si="9"/>
        <v>0</v>
      </c>
      <c r="K25" s="44">
        <f t="shared" si="9"/>
        <v>0</v>
      </c>
      <c r="L25" s="44">
        <f t="shared" si="9"/>
        <v>0</v>
      </c>
      <c r="M25" s="44">
        <f t="shared" si="9"/>
        <v>0</v>
      </c>
      <c r="N25" s="44">
        <f t="shared" si="9"/>
        <v>0</v>
      </c>
      <c r="O25" s="44">
        <f t="shared" si="9"/>
        <v>0</v>
      </c>
      <c r="P25" s="44">
        <f t="shared" si="9"/>
        <v>0</v>
      </c>
      <c r="Q25" s="44">
        <f t="shared" si="9"/>
        <v>0</v>
      </c>
      <c r="R25" s="44">
        <f t="shared" si="9"/>
        <v>0</v>
      </c>
      <c r="S25" s="44">
        <f t="shared" si="9"/>
        <v>0</v>
      </c>
      <c r="T25" s="44">
        <f t="shared" si="9"/>
        <v>0</v>
      </c>
      <c r="U25" s="44">
        <f t="shared" si="9"/>
        <v>0</v>
      </c>
      <c r="V25" s="44">
        <f t="shared" si="9"/>
        <v>0</v>
      </c>
      <c r="W25" s="44">
        <f t="shared" si="9"/>
        <v>0</v>
      </c>
      <c r="X25" s="44">
        <f t="shared" si="9"/>
        <v>0</v>
      </c>
      <c r="Y25" s="44">
        <f t="shared" si="9"/>
        <v>0</v>
      </c>
      <c r="Z25" s="44">
        <f t="shared" si="9"/>
        <v>0</v>
      </c>
      <c r="AA25" s="44">
        <f t="shared" si="9"/>
        <v>0</v>
      </c>
      <c r="AB25" s="44">
        <f t="shared" si="9"/>
        <v>0</v>
      </c>
      <c r="AC25" s="44">
        <f t="shared" si="9"/>
        <v>0</v>
      </c>
      <c r="AD25" s="44">
        <f t="shared" si="9"/>
        <v>0</v>
      </c>
      <c r="AE25" s="44">
        <f t="shared" si="9"/>
        <v>0</v>
      </c>
      <c r="AF25" s="44">
        <f t="shared" si="9"/>
        <v>0</v>
      </c>
      <c r="AG25" s="44">
        <f t="shared" si="9"/>
        <v>0</v>
      </c>
      <c r="AH25" s="44">
        <f t="shared" si="9"/>
        <v>0</v>
      </c>
      <c r="AI25" s="44">
        <f t="shared" si="9"/>
        <v>0</v>
      </c>
      <c r="AJ25" s="44">
        <f t="shared" si="9"/>
        <v>0</v>
      </c>
      <c r="AK25" s="44">
        <f t="shared" si="9"/>
        <v>0</v>
      </c>
      <c r="AL25" s="44">
        <f t="shared" si="9"/>
        <v>0</v>
      </c>
      <c r="AM25" s="44">
        <f t="shared" si="9"/>
        <v>0</v>
      </c>
      <c r="AN25" s="44">
        <f t="shared" si="9"/>
        <v>0</v>
      </c>
      <c r="AO25" s="44">
        <f t="shared" si="9"/>
        <v>0</v>
      </c>
      <c r="AP25" s="44">
        <f t="shared" si="9"/>
        <v>0</v>
      </c>
      <c r="AQ25" s="44">
        <f t="shared" si="9"/>
        <v>0</v>
      </c>
      <c r="AR25" s="44">
        <f t="shared" si="9"/>
        <v>0</v>
      </c>
      <c r="AS25" s="44">
        <f t="shared" si="9"/>
        <v>0</v>
      </c>
      <c r="AT25" s="44">
        <f t="shared" si="9"/>
        <v>0</v>
      </c>
    </row>
    <row r="26" spans="1:46" s="3" customFormat="1" ht="16.5" customHeight="1">
      <c r="A26" s="20" t="s">
        <v>254</v>
      </c>
      <c r="B26" s="757" t="s">
        <v>299</v>
      </c>
      <c r="C26" s="20"/>
      <c r="D26" s="21"/>
      <c r="E26" s="22"/>
      <c r="F26" s="358">
        <f>F19+F25+F34</f>
        <v>0</v>
      </c>
      <c r="G26" s="358">
        <f t="shared" ref="G26:AT26" si="10">G19+G25+G34</f>
        <v>0</v>
      </c>
      <c r="H26" s="358">
        <f t="shared" si="10"/>
        <v>0</v>
      </c>
      <c r="I26" s="358">
        <f t="shared" si="10"/>
        <v>0</v>
      </c>
      <c r="J26" s="358">
        <f t="shared" si="10"/>
        <v>0</v>
      </c>
      <c r="K26" s="358">
        <f t="shared" si="10"/>
        <v>0</v>
      </c>
      <c r="L26" s="358">
        <f t="shared" si="10"/>
        <v>0</v>
      </c>
      <c r="M26" s="358">
        <f t="shared" si="10"/>
        <v>0</v>
      </c>
      <c r="N26" s="358">
        <f t="shared" si="10"/>
        <v>0</v>
      </c>
      <c r="O26" s="358">
        <f t="shared" si="10"/>
        <v>0</v>
      </c>
      <c r="P26" s="358">
        <f t="shared" si="10"/>
        <v>0</v>
      </c>
      <c r="Q26" s="358">
        <f t="shared" si="10"/>
        <v>0</v>
      </c>
      <c r="R26" s="358">
        <f t="shared" si="10"/>
        <v>0</v>
      </c>
      <c r="S26" s="358">
        <f t="shared" si="10"/>
        <v>0</v>
      </c>
      <c r="T26" s="358">
        <f t="shared" si="10"/>
        <v>0</v>
      </c>
      <c r="U26" s="358">
        <f t="shared" si="10"/>
        <v>0</v>
      </c>
      <c r="V26" s="358">
        <f t="shared" si="10"/>
        <v>0</v>
      </c>
      <c r="W26" s="358">
        <f t="shared" si="10"/>
        <v>0</v>
      </c>
      <c r="X26" s="358">
        <f t="shared" si="10"/>
        <v>0</v>
      </c>
      <c r="Y26" s="358">
        <f t="shared" si="10"/>
        <v>0</v>
      </c>
      <c r="Z26" s="358">
        <f t="shared" si="10"/>
        <v>0</v>
      </c>
      <c r="AA26" s="358">
        <f t="shared" si="10"/>
        <v>0</v>
      </c>
      <c r="AB26" s="358">
        <f t="shared" si="10"/>
        <v>0</v>
      </c>
      <c r="AC26" s="358">
        <f t="shared" si="10"/>
        <v>0</v>
      </c>
      <c r="AD26" s="358">
        <f t="shared" si="10"/>
        <v>0</v>
      </c>
      <c r="AE26" s="358">
        <f t="shared" si="10"/>
        <v>0</v>
      </c>
      <c r="AF26" s="358">
        <f t="shared" si="10"/>
        <v>0</v>
      </c>
      <c r="AG26" s="358">
        <f t="shared" si="10"/>
        <v>0</v>
      </c>
      <c r="AH26" s="358">
        <f t="shared" si="10"/>
        <v>0</v>
      </c>
      <c r="AI26" s="358">
        <f t="shared" si="10"/>
        <v>0</v>
      </c>
      <c r="AJ26" s="358">
        <f t="shared" si="10"/>
        <v>0</v>
      </c>
      <c r="AK26" s="358">
        <f t="shared" si="10"/>
        <v>0</v>
      </c>
      <c r="AL26" s="358">
        <f t="shared" si="10"/>
        <v>0</v>
      </c>
      <c r="AM26" s="358">
        <f t="shared" si="10"/>
        <v>0</v>
      </c>
      <c r="AN26" s="358">
        <f t="shared" si="10"/>
        <v>0</v>
      </c>
      <c r="AO26" s="358">
        <f t="shared" si="10"/>
        <v>0</v>
      </c>
      <c r="AP26" s="358">
        <f t="shared" si="10"/>
        <v>0</v>
      </c>
      <c r="AQ26" s="358">
        <f t="shared" si="10"/>
        <v>0</v>
      </c>
      <c r="AR26" s="358">
        <f t="shared" si="10"/>
        <v>0</v>
      </c>
      <c r="AS26" s="358">
        <f t="shared" si="10"/>
        <v>0</v>
      </c>
      <c r="AT26" s="358">
        <f t="shared" si="10"/>
        <v>0</v>
      </c>
    </row>
    <row r="27" spans="1:46" s="3" customFormat="1" ht="16.5" customHeight="1">
      <c r="A27" s="13" t="s">
        <v>398</v>
      </c>
      <c r="B27" s="760" t="s">
        <v>299</v>
      </c>
      <c r="C27" s="13"/>
      <c r="D27" s="14"/>
      <c r="E27" s="15"/>
      <c r="F27" s="45">
        <f>F6-F26</f>
        <v>0</v>
      </c>
      <c r="G27" s="45">
        <f t="shared" ref="G27:AT27" si="11">G6-G26</f>
        <v>0</v>
      </c>
      <c r="H27" s="45">
        <f t="shared" si="11"/>
        <v>0</v>
      </c>
      <c r="I27" s="45">
        <f t="shared" si="11"/>
        <v>0</v>
      </c>
      <c r="J27" s="45">
        <f t="shared" si="11"/>
        <v>0</v>
      </c>
      <c r="K27" s="45">
        <f t="shared" si="11"/>
        <v>0</v>
      </c>
      <c r="L27" s="45">
        <f t="shared" si="11"/>
        <v>0</v>
      </c>
      <c r="M27" s="45">
        <f t="shared" si="11"/>
        <v>0</v>
      </c>
      <c r="N27" s="45">
        <f t="shared" si="11"/>
        <v>0</v>
      </c>
      <c r="O27" s="45">
        <f t="shared" si="11"/>
        <v>0</v>
      </c>
      <c r="P27" s="45">
        <f t="shared" si="11"/>
        <v>0</v>
      </c>
      <c r="Q27" s="45">
        <f t="shared" si="11"/>
        <v>0</v>
      </c>
      <c r="R27" s="45">
        <f t="shared" si="11"/>
        <v>0</v>
      </c>
      <c r="S27" s="45">
        <f t="shared" si="11"/>
        <v>0</v>
      </c>
      <c r="T27" s="45">
        <f t="shared" si="11"/>
        <v>0</v>
      </c>
      <c r="U27" s="45">
        <f t="shared" si="11"/>
        <v>0</v>
      </c>
      <c r="V27" s="45">
        <f t="shared" si="11"/>
        <v>0</v>
      </c>
      <c r="W27" s="45">
        <f t="shared" si="11"/>
        <v>0</v>
      </c>
      <c r="X27" s="45">
        <f t="shared" si="11"/>
        <v>0</v>
      </c>
      <c r="Y27" s="45">
        <f t="shared" si="11"/>
        <v>0</v>
      </c>
      <c r="Z27" s="45">
        <f t="shared" si="11"/>
        <v>0</v>
      </c>
      <c r="AA27" s="45">
        <f t="shared" si="11"/>
        <v>0</v>
      </c>
      <c r="AB27" s="45">
        <f t="shared" si="11"/>
        <v>0</v>
      </c>
      <c r="AC27" s="45">
        <f t="shared" si="11"/>
        <v>0</v>
      </c>
      <c r="AD27" s="45">
        <f t="shared" si="11"/>
        <v>0</v>
      </c>
      <c r="AE27" s="45">
        <f t="shared" si="11"/>
        <v>0</v>
      </c>
      <c r="AF27" s="45">
        <f t="shared" si="11"/>
        <v>0</v>
      </c>
      <c r="AG27" s="45">
        <f t="shared" si="11"/>
        <v>0</v>
      </c>
      <c r="AH27" s="45">
        <f t="shared" si="11"/>
        <v>0</v>
      </c>
      <c r="AI27" s="45">
        <f t="shared" si="11"/>
        <v>0</v>
      </c>
      <c r="AJ27" s="45">
        <f t="shared" si="11"/>
        <v>0</v>
      </c>
      <c r="AK27" s="45">
        <f t="shared" si="11"/>
        <v>0</v>
      </c>
      <c r="AL27" s="45">
        <f t="shared" si="11"/>
        <v>0</v>
      </c>
      <c r="AM27" s="45">
        <f t="shared" si="11"/>
        <v>0</v>
      </c>
      <c r="AN27" s="45">
        <f t="shared" si="11"/>
        <v>0</v>
      </c>
      <c r="AO27" s="45">
        <f t="shared" si="11"/>
        <v>0</v>
      </c>
      <c r="AP27" s="45">
        <f t="shared" si="11"/>
        <v>0</v>
      </c>
      <c r="AQ27" s="45">
        <f t="shared" si="11"/>
        <v>0</v>
      </c>
      <c r="AR27" s="45">
        <f t="shared" si="11"/>
        <v>0</v>
      </c>
      <c r="AS27" s="45">
        <f t="shared" si="11"/>
        <v>0</v>
      </c>
      <c r="AT27" s="45">
        <f t="shared" si="11"/>
        <v>0</v>
      </c>
    </row>
    <row r="28" spans="1:46" s="3" customFormat="1" ht="16.5" customHeight="1">
      <c r="A28" s="16" t="s">
        <v>398</v>
      </c>
      <c r="B28" s="761" t="s">
        <v>98</v>
      </c>
      <c r="C28" s="16"/>
      <c r="D28" s="17"/>
      <c r="E28" s="18"/>
      <c r="F28" s="46">
        <f>IF(F6=0,0,F27/F6)</f>
        <v>0</v>
      </c>
      <c r="G28" s="46">
        <f t="shared" ref="G28:AT28" si="12">IF(G6=0,0,G27/G6)</f>
        <v>0</v>
      </c>
      <c r="H28" s="46">
        <f t="shared" si="12"/>
        <v>0</v>
      </c>
      <c r="I28" s="46">
        <f t="shared" si="12"/>
        <v>0</v>
      </c>
      <c r="J28" s="46">
        <f t="shared" si="12"/>
        <v>0</v>
      </c>
      <c r="K28" s="46">
        <f t="shared" si="12"/>
        <v>0</v>
      </c>
      <c r="L28" s="46">
        <f t="shared" si="12"/>
        <v>0</v>
      </c>
      <c r="M28" s="46">
        <f t="shared" si="12"/>
        <v>0</v>
      </c>
      <c r="N28" s="46">
        <f t="shared" si="12"/>
        <v>0</v>
      </c>
      <c r="O28" s="46">
        <f t="shared" si="12"/>
        <v>0</v>
      </c>
      <c r="P28" s="46">
        <f t="shared" si="12"/>
        <v>0</v>
      </c>
      <c r="Q28" s="46">
        <f t="shared" si="12"/>
        <v>0</v>
      </c>
      <c r="R28" s="46">
        <f t="shared" si="12"/>
        <v>0</v>
      </c>
      <c r="S28" s="46">
        <f t="shared" si="12"/>
        <v>0</v>
      </c>
      <c r="T28" s="46">
        <f t="shared" si="12"/>
        <v>0</v>
      </c>
      <c r="U28" s="46">
        <f t="shared" si="12"/>
        <v>0</v>
      </c>
      <c r="V28" s="46">
        <f t="shared" si="12"/>
        <v>0</v>
      </c>
      <c r="W28" s="46">
        <f t="shared" si="12"/>
        <v>0</v>
      </c>
      <c r="X28" s="46">
        <f t="shared" si="12"/>
        <v>0</v>
      </c>
      <c r="Y28" s="46">
        <f t="shared" si="12"/>
        <v>0</v>
      </c>
      <c r="Z28" s="46">
        <f t="shared" si="12"/>
        <v>0</v>
      </c>
      <c r="AA28" s="46">
        <f t="shared" si="12"/>
        <v>0</v>
      </c>
      <c r="AB28" s="46">
        <f t="shared" si="12"/>
        <v>0</v>
      </c>
      <c r="AC28" s="46">
        <f t="shared" si="12"/>
        <v>0</v>
      </c>
      <c r="AD28" s="46">
        <f t="shared" si="12"/>
        <v>0</v>
      </c>
      <c r="AE28" s="46">
        <f t="shared" si="12"/>
        <v>0</v>
      </c>
      <c r="AF28" s="46">
        <f t="shared" si="12"/>
        <v>0</v>
      </c>
      <c r="AG28" s="46">
        <f t="shared" si="12"/>
        <v>0</v>
      </c>
      <c r="AH28" s="46">
        <f t="shared" si="12"/>
        <v>0</v>
      </c>
      <c r="AI28" s="46">
        <f t="shared" si="12"/>
        <v>0</v>
      </c>
      <c r="AJ28" s="46">
        <f t="shared" si="12"/>
        <v>0</v>
      </c>
      <c r="AK28" s="46">
        <f t="shared" si="12"/>
        <v>0</v>
      </c>
      <c r="AL28" s="46">
        <f t="shared" si="12"/>
        <v>0</v>
      </c>
      <c r="AM28" s="46">
        <f t="shared" si="12"/>
        <v>0</v>
      </c>
      <c r="AN28" s="46">
        <f t="shared" si="12"/>
        <v>0</v>
      </c>
      <c r="AO28" s="46">
        <f t="shared" si="12"/>
        <v>0</v>
      </c>
      <c r="AP28" s="46">
        <f t="shared" si="12"/>
        <v>0</v>
      </c>
      <c r="AQ28" s="46">
        <f t="shared" si="12"/>
        <v>0</v>
      </c>
      <c r="AR28" s="46">
        <f t="shared" si="12"/>
        <v>0</v>
      </c>
      <c r="AS28" s="46">
        <f t="shared" si="12"/>
        <v>0</v>
      </c>
      <c r="AT28" s="46">
        <f t="shared" si="12"/>
        <v>0</v>
      </c>
    </row>
    <row r="29" spans="1:46" ht="16.5" customHeight="1">
      <c r="A29" s="7" t="s">
        <v>256</v>
      </c>
      <c r="B29" s="271" t="s">
        <v>299</v>
      </c>
      <c r="C29" s="767">
        <f>SUMIF(Grunddaten!$A$13:$A$23,$F$4,Grunddaten!$F$13:$F$23)</f>
        <v>0</v>
      </c>
      <c r="D29" s="768">
        <f>SUMIF(Grunddaten!$A$13:$A$23,$F$4,Grunddaten!$U$13:$U$23)</f>
        <v>0</v>
      </c>
      <c r="E29" s="12">
        <f>SUMIF(Grunddaten!$A$13:$A$23,$F$4,Grunddaten!$N$13:$N$23)</f>
        <v>0</v>
      </c>
      <c r="F29" s="47">
        <f>($C$29*(F26-F34-'Input Cost_MS3'!D121))+('Input Cost_MS3'!D121*Kalkulation_MS3!$D$29)</f>
        <v>0</v>
      </c>
      <c r="G29" s="47">
        <f>($C$29*(G26-G34-'Input Cost_MS3'!E121))+('Input Cost_MS3'!E121*Kalkulation_MS3!$D$29)</f>
        <v>0</v>
      </c>
      <c r="H29" s="47">
        <f>($C$29*(H26-H34-'Input Cost_MS3'!F121))+('Input Cost_MS3'!F121*Kalkulation_MS3!$D$29)</f>
        <v>0</v>
      </c>
      <c r="I29" s="47">
        <f>($C$29*(I26-I34-'Input Cost_MS3'!G121))+('Input Cost_MS3'!G121*Kalkulation_MS3!$D$29)</f>
        <v>0</v>
      </c>
      <c r="J29" s="47">
        <f>($C$29*(J26-J34-'Input Cost_MS3'!H121))+('Input Cost_MS3'!H121*Kalkulation_MS3!$D$29)</f>
        <v>0</v>
      </c>
      <c r="K29" s="47">
        <f>($C$29*(K26-K34-'Input Cost_MS3'!I121))+('Input Cost_MS3'!I121*Kalkulation_MS3!$D$29)</f>
        <v>0</v>
      </c>
      <c r="L29" s="47">
        <f>($C$29*(L26-L34-'Input Cost_MS3'!J121))+('Input Cost_MS3'!J121*Kalkulation_MS3!$D$29)</f>
        <v>0</v>
      </c>
      <c r="M29" s="47">
        <f>($C$29*(M26-M34-'Input Cost_MS3'!K121))+('Input Cost_MS3'!K121*Kalkulation_MS3!$D$29)</f>
        <v>0</v>
      </c>
      <c r="N29" s="47">
        <f>($C$29*(N26-N34-'Input Cost_MS3'!L121))+('Input Cost_MS3'!L121*Kalkulation_MS3!$D$29)</f>
        <v>0</v>
      </c>
      <c r="O29" s="47">
        <f>($C$29*(O26-O34-'Input Cost_MS3'!M121))+('Input Cost_MS3'!M121*Kalkulation_MS3!$D$29)</f>
        <v>0</v>
      </c>
      <c r="P29" s="47">
        <f>($C$29*(P26-P34-'Input Cost_MS3'!N121))+('Input Cost_MS3'!N121*Kalkulation_MS3!$D$29)</f>
        <v>0</v>
      </c>
      <c r="Q29" s="47">
        <f>($C$29*(Q26-Q34-'Input Cost_MS3'!O121))+('Input Cost_MS3'!O121*Kalkulation_MS3!$D$29)</f>
        <v>0</v>
      </c>
      <c r="R29" s="47">
        <f>($C$29*(R26-R34-'Input Cost_MS3'!P121))+('Input Cost_MS3'!P121*Kalkulation_MS3!$D$29)</f>
        <v>0</v>
      </c>
      <c r="S29" s="47">
        <f>($C$29*(S26-S34-'Input Cost_MS3'!Q121))+('Input Cost_MS3'!Q121*Kalkulation_MS3!$D$29)</f>
        <v>0</v>
      </c>
      <c r="T29" s="47">
        <f>($C$29*(T26-T34-'Input Cost_MS3'!R121))+('Input Cost_MS3'!R121*Kalkulation_MS3!$D$29)</f>
        <v>0</v>
      </c>
      <c r="U29" s="47">
        <f>($C$29*(U26-U34-'Input Cost_MS3'!S121))+('Input Cost_MS3'!S121*Kalkulation_MS3!$D$29)</f>
        <v>0</v>
      </c>
      <c r="V29" s="47">
        <f>($C$29*(V26-V34-'Input Cost_MS3'!T121))+('Input Cost_MS3'!T121*Kalkulation_MS3!$D$29)</f>
        <v>0</v>
      </c>
      <c r="W29" s="47">
        <f>($C$29*(W26-W34-'Input Cost_MS3'!U121))+('Input Cost_MS3'!U121*Kalkulation_MS3!$D$29)</f>
        <v>0</v>
      </c>
      <c r="X29" s="47">
        <f>($C$29*(X26-X34-'Input Cost_MS3'!V121))+('Input Cost_MS3'!V121*Kalkulation_MS3!$D$29)</f>
        <v>0</v>
      </c>
      <c r="Y29" s="47">
        <f>($C$29*(Y26-Y34-'Input Cost_MS3'!W121))+('Input Cost_MS3'!W121*Kalkulation_MS3!$D$29)</f>
        <v>0</v>
      </c>
      <c r="Z29" s="47">
        <f>($C$29*(Z26-Z34-'Input Cost_MS3'!X121))+('Input Cost_MS3'!X121*Kalkulation_MS3!$D$29)</f>
        <v>0</v>
      </c>
      <c r="AA29" s="47">
        <f>($C$29*(AA26-AA34-'Input Cost_MS3'!Y121))+('Input Cost_MS3'!Y121*Kalkulation_MS3!$D$29)</f>
        <v>0</v>
      </c>
      <c r="AB29" s="47">
        <f>($C$29*(AB26-AB34-'Input Cost_MS3'!Z121))+('Input Cost_MS3'!Z121*Kalkulation_MS3!$D$29)</f>
        <v>0</v>
      </c>
      <c r="AC29" s="47">
        <f>($C$29*(AC26-AC34-'Input Cost_MS3'!AA121))+('Input Cost_MS3'!AA121*Kalkulation_MS3!$D$29)</f>
        <v>0</v>
      </c>
      <c r="AD29" s="47">
        <f>($C$29*(AD26-AD34-'Input Cost_MS3'!AB121))+('Input Cost_MS3'!AB121*Kalkulation_MS3!$D$29)</f>
        <v>0</v>
      </c>
      <c r="AE29" s="47">
        <f>($C$29*(AE26-AE34-'Input Cost_MS3'!AC121))+('Input Cost_MS3'!AC121*Kalkulation_MS3!$D$29)</f>
        <v>0</v>
      </c>
      <c r="AF29" s="47">
        <f>($C$29*(AF26-AF34-'Input Cost_MS3'!AD121))+('Input Cost_MS3'!AD121*Kalkulation_MS3!$D$29)</f>
        <v>0</v>
      </c>
      <c r="AG29" s="47">
        <f>($C$29*(AG26-AG34-'Input Cost_MS3'!AE121))+('Input Cost_MS3'!AE121*Kalkulation_MS3!$D$29)</f>
        <v>0</v>
      </c>
      <c r="AH29" s="47">
        <f>($C$29*(AH26-AH34-'Input Cost_MS3'!AF121))+('Input Cost_MS3'!AF121*Kalkulation_MS3!$D$29)</f>
        <v>0</v>
      </c>
      <c r="AI29" s="47">
        <f>($C$29*(AI26-AI34-'Input Cost_MS3'!AG121))+('Input Cost_MS3'!AG121*Kalkulation_MS3!$D$29)</f>
        <v>0</v>
      </c>
      <c r="AJ29" s="47">
        <f>($C$29*(AJ26-AJ34-'Input Cost_MS3'!AH121))+('Input Cost_MS3'!AH121*Kalkulation_MS3!$D$29)</f>
        <v>0</v>
      </c>
      <c r="AK29" s="47">
        <f>($C$29*(AK26-AK34-'Input Cost_MS3'!AI121))+('Input Cost_MS3'!AI121*Kalkulation_MS3!$D$29)</f>
        <v>0</v>
      </c>
      <c r="AL29" s="47">
        <f>($C$29*(AL26-AL34-'Input Cost_MS3'!AJ121))+('Input Cost_MS3'!AJ121*Kalkulation_MS3!$D$29)</f>
        <v>0</v>
      </c>
      <c r="AM29" s="47">
        <f>($C$29*(AM26-AM34-'Input Cost_MS3'!AK121))+('Input Cost_MS3'!AK121*Kalkulation_MS3!$D$29)</f>
        <v>0</v>
      </c>
      <c r="AN29" s="47">
        <f>($C$29*(AN26-AN34-'Input Cost_MS3'!AL121))+('Input Cost_MS3'!AL121*Kalkulation_MS3!$D$29)</f>
        <v>0</v>
      </c>
      <c r="AO29" s="47">
        <f>($C$29*(AO26-AO34-'Input Cost_MS3'!AM121))+('Input Cost_MS3'!AM121*Kalkulation_MS3!$D$29)</f>
        <v>0</v>
      </c>
      <c r="AP29" s="47">
        <f>($C$29*(AP26-AP34-'Input Cost_MS3'!AN121))+('Input Cost_MS3'!AN121*Kalkulation_MS3!$D$29)</f>
        <v>0</v>
      </c>
      <c r="AQ29" s="47">
        <f>($C$29*(AQ26-AQ34-'Input Cost_MS3'!AO121))+('Input Cost_MS3'!AO121*Kalkulation_MS3!$D$29)</f>
        <v>0</v>
      </c>
      <c r="AR29" s="47">
        <f>($C$29*(AR26-AR34-'Input Cost_MS3'!AP121))+('Input Cost_MS3'!AP121*Kalkulation_MS3!$D$29)</f>
        <v>0</v>
      </c>
      <c r="AS29" s="47">
        <f>($C$29*(AS26-AS34-'Input Cost_MS3'!AQ121))+('Input Cost_MS3'!AQ121*Kalkulation_MS3!$D$29)</f>
        <v>0</v>
      </c>
      <c r="AT29" s="47">
        <f>($C$29*(AT26-AT34-'Input Cost_MS3'!AR121))+('Input Cost_MS3'!AR121*Kalkulation_MS3!$D$29)</f>
        <v>0</v>
      </c>
    </row>
    <row r="30" spans="1:46" ht="16.5" customHeight="1">
      <c r="A30" s="7" t="s">
        <v>257</v>
      </c>
      <c r="B30" s="271" t="s">
        <v>299</v>
      </c>
      <c r="C30" s="767">
        <f>SUMIF(Grunddaten!$A$13:$A$23,$F$4,Grunddaten!$G$13:$G$23)</f>
        <v>0</v>
      </c>
      <c r="D30" s="768">
        <f>SUMIF(Grunddaten!$A$13:$A$23,$F$4,Grunddaten!$V$13:$V$23)</f>
        <v>0</v>
      </c>
      <c r="E30" s="12">
        <f>SUMIF(Grunddaten!$A$13:$A$23,$F$4,Grunddaten!$O$13:$O$23)</f>
        <v>0</v>
      </c>
      <c r="F30" s="39">
        <f>($C$30*(F26-F34-'Input Cost_MS3'!D121))+('Input Cost_MS3'!D121*Kalkulation_MS3!$D$30)</f>
        <v>0</v>
      </c>
      <c r="G30" s="39">
        <f>($C$30*(G26-G34-'Input Cost_MS3'!E121))+('Input Cost_MS3'!E121*Kalkulation_MS3!$D$30)</f>
        <v>0</v>
      </c>
      <c r="H30" s="39">
        <f>($C$30*(H26-H34-'Input Cost_MS3'!F121))+('Input Cost_MS3'!F121*Kalkulation_MS3!$D$30)</f>
        <v>0</v>
      </c>
      <c r="I30" s="39">
        <f>($C$30*(I26-I34-'Input Cost_MS3'!G121))+('Input Cost_MS3'!G121*Kalkulation_MS3!$D$30)</f>
        <v>0</v>
      </c>
      <c r="J30" s="39">
        <f>($C$30*(J26-J34-'Input Cost_MS3'!H121))+('Input Cost_MS3'!H121*Kalkulation_MS3!$D$30)</f>
        <v>0</v>
      </c>
      <c r="K30" s="39">
        <f>($C$30*(K26-K34-'Input Cost_MS3'!I121))+('Input Cost_MS3'!I121*Kalkulation_MS3!$D$30)</f>
        <v>0</v>
      </c>
      <c r="L30" s="39">
        <f>($C$30*(L26-L34-'Input Cost_MS3'!J121))+('Input Cost_MS3'!J121*Kalkulation_MS3!$D$30)</f>
        <v>0</v>
      </c>
      <c r="M30" s="39">
        <f>($C$30*(M26-M34-'Input Cost_MS3'!K121))+('Input Cost_MS3'!K121*Kalkulation_MS3!$D$30)</f>
        <v>0</v>
      </c>
      <c r="N30" s="39">
        <f>($C$30*(N26-N34-'Input Cost_MS3'!L121))+('Input Cost_MS3'!L121*Kalkulation_MS3!$D$30)</f>
        <v>0</v>
      </c>
      <c r="O30" s="39">
        <f>($C$30*(O26-O34-'Input Cost_MS3'!M121))+('Input Cost_MS3'!M121*Kalkulation_MS3!$D$30)</f>
        <v>0</v>
      </c>
      <c r="P30" s="39">
        <f>($C$30*(P26-P34-'Input Cost_MS3'!N121))+('Input Cost_MS3'!N121*Kalkulation_MS3!$D$30)</f>
        <v>0</v>
      </c>
      <c r="Q30" s="39">
        <f>($C$30*(Q26-Q34-'Input Cost_MS3'!O121))+('Input Cost_MS3'!O121*Kalkulation_MS3!$D$30)</f>
        <v>0</v>
      </c>
      <c r="R30" s="39">
        <f>($C$30*(R26-R34-'Input Cost_MS3'!P121))+('Input Cost_MS3'!P121*Kalkulation_MS3!$D$30)</f>
        <v>0</v>
      </c>
      <c r="S30" s="39">
        <f>($C$30*(S26-S34-'Input Cost_MS3'!Q121))+('Input Cost_MS3'!Q121*Kalkulation_MS3!$D$30)</f>
        <v>0</v>
      </c>
      <c r="T30" s="39">
        <f>($C$30*(T26-T34-'Input Cost_MS3'!R121))+('Input Cost_MS3'!R121*Kalkulation_MS3!$D$30)</f>
        <v>0</v>
      </c>
      <c r="U30" s="39">
        <f>($C$30*(U26-U34-'Input Cost_MS3'!S121))+('Input Cost_MS3'!S121*Kalkulation_MS3!$D$30)</f>
        <v>0</v>
      </c>
      <c r="V30" s="39">
        <f>($C$30*(V26-V34-'Input Cost_MS3'!T121))+('Input Cost_MS3'!T121*Kalkulation_MS3!$D$30)</f>
        <v>0</v>
      </c>
      <c r="W30" s="39">
        <f>($C$30*(W26-W34-'Input Cost_MS3'!U121))+('Input Cost_MS3'!U121*Kalkulation_MS3!$D$30)</f>
        <v>0</v>
      </c>
      <c r="X30" s="39">
        <f>($C$30*(X26-X34-'Input Cost_MS3'!V121))+('Input Cost_MS3'!V121*Kalkulation_MS3!$D$30)</f>
        <v>0</v>
      </c>
      <c r="Y30" s="39">
        <f>($C$30*(Y26-Y34-'Input Cost_MS3'!W121))+('Input Cost_MS3'!W121*Kalkulation_MS3!$D$30)</f>
        <v>0</v>
      </c>
      <c r="Z30" s="39">
        <f>($C$30*(Z26-Z34-'Input Cost_MS3'!X121))+('Input Cost_MS3'!X121*Kalkulation_MS3!$D$30)</f>
        <v>0</v>
      </c>
      <c r="AA30" s="39">
        <f>($C$30*(AA26-AA34-'Input Cost_MS3'!Y121))+('Input Cost_MS3'!Y121*Kalkulation_MS3!$D$30)</f>
        <v>0</v>
      </c>
      <c r="AB30" s="39">
        <f>($C$30*(AB26-AB34-'Input Cost_MS3'!Z121))+('Input Cost_MS3'!Z121*Kalkulation_MS3!$D$30)</f>
        <v>0</v>
      </c>
      <c r="AC30" s="39">
        <f>($C$30*(AC26-AC34-'Input Cost_MS3'!AA121))+('Input Cost_MS3'!AA121*Kalkulation_MS3!$D$30)</f>
        <v>0</v>
      </c>
      <c r="AD30" s="39">
        <f>($C$30*(AD26-AD34-'Input Cost_MS3'!AB121))+('Input Cost_MS3'!AB121*Kalkulation_MS3!$D$30)</f>
        <v>0</v>
      </c>
      <c r="AE30" s="39">
        <f>($C$30*(AE26-AE34-'Input Cost_MS3'!AC121))+('Input Cost_MS3'!AC121*Kalkulation_MS3!$D$30)</f>
        <v>0</v>
      </c>
      <c r="AF30" s="39">
        <f>($C$30*(AF26-AF34-'Input Cost_MS3'!AD121))+('Input Cost_MS3'!AD121*Kalkulation_MS3!$D$30)</f>
        <v>0</v>
      </c>
      <c r="AG30" s="39">
        <f>($C$30*(AG26-AG34-'Input Cost_MS3'!AE121))+('Input Cost_MS3'!AE121*Kalkulation_MS3!$D$30)</f>
        <v>0</v>
      </c>
      <c r="AH30" s="39">
        <f>($C$30*(AH26-AH34-'Input Cost_MS3'!AF121))+('Input Cost_MS3'!AF121*Kalkulation_MS3!$D$30)</f>
        <v>0</v>
      </c>
      <c r="AI30" s="39">
        <f>($C$30*(AI26-AI34-'Input Cost_MS3'!AG121))+('Input Cost_MS3'!AG121*Kalkulation_MS3!$D$30)</f>
        <v>0</v>
      </c>
      <c r="AJ30" s="39">
        <f>($C$30*(AJ26-AJ34-'Input Cost_MS3'!AH121))+('Input Cost_MS3'!AH121*Kalkulation_MS3!$D$30)</f>
        <v>0</v>
      </c>
      <c r="AK30" s="39">
        <f>($C$30*(AK26-AK34-'Input Cost_MS3'!AI121))+('Input Cost_MS3'!AI121*Kalkulation_MS3!$D$30)</f>
        <v>0</v>
      </c>
      <c r="AL30" s="39">
        <f>($C$30*(AL26-AL34-'Input Cost_MS3'!AJ121))+('Input Cost_MS3'!AJ121*Kalkulation_MS3!$D$30)</f>
        <v>0</v>
      </c>
      <c r="AM30" s="39">
        <f>($C$30*(AM26-AM34-'Input Cost_MS3'!AK121))+('Input Cost_MS3'!AK121*Kalkulation_MS3!$D$30)</f>
        <v>0</v>
      </c>
      <c r="AN30" s="39">
        <f>($C$30*(AN26-AN34-'Input Cost_MS3'!AL121))+('Input Cost_MS3'!AL121*Kalkulation_MS3!$D$30)</f>
        <v>0</v>
      </c>
      <c r="AO30" s="39">
        <f>($C$30*(AO26-AO34-'Input Cost_MS3'!AM121))+('Input Cost_MS3'!AM121*Kalkulation_MS3!$D$30)</f>
        <v>0</v>
      </c>
      <c r="AP30" s="39">
        <f>($C$30*(AP26-AP34-'Input Cost_MS3'!AN121))+('Input Cost_MS3'!AN121*Kalkulation_MS3!$D$30)</f>
        <v>0</v>
      </c>
      <c r="AQ30" s="39">
        <f>($C$30*(AQ26-AQ34-'Input Cost_MS3'!AO121))+('Input Cost_MS3'!AO121*Kalkulation_MS3!$D$30)</f>
        <v>0</v>
      </c>
      <c r="AR30" s="39">
        <f>($C$30*(AR26-AR34-'Input Cost_MS3'!AP121))+('Input Cost_MS3'!AP121*Kalkulation_MS3!$D$30)</f>
        <v>0</v>
      </c>
      <c r="AS30" s="39">
        <f>($C$30*(AS26-AS34-'Input Cost_MS3'!AQ121))+('Input Cost_MS3'!AQ121*Kalkulation_MS3!$D$30)</f>
        <v>0</v>
      </c>
      <c r="AT30" s="39">
        <f>($C$30*(AT26-AT34-'Input Cost_MS3'!AR121))+('Input Cost_MS3'!AR121*Kalkulation_MS3!$D$30)</f>
        <v>0</v>
      </c>
    </row>
    <row r="31" spans="1:46" ht="16.5" customHeight="1">
      <c r="A31" s="7" t="s">
        <v>258</v>
      </c>
      <c r="B31" s="271" t="s">
        <v>299</v>
      </c>
      <c r="C31" s="767">
        <f>SUMIF(Grunddaten!$A$13:$A$23,$F$4,Grunddaten!$H$13:$H$23)</f>
        <v>0.252</v>
      </c>
      <c r="D31" s="768">
        <f>SUMIF(Grunddaten!$A$13:$A$23,$F$4,Grunddaten!$W$13:$W$23)</f>
        <v>0.12</v>
      </c>
      <c r="E31" s="12">
        <f>SUMIF(Grunddaten!$A$13:$A$23,$F$4,Grunddaten!$P$13:$P$23)</f>
        <v>0</v>
      </c>
      <c r="F31" s="39">
        <f>($C$31*(F26-F34-'Input Cost_MS3'!D121))+('Input Cost_MS3'!D121*Kalkulation_MS3!$D$31)</f>
        <v>0</v>
      </c>
      <c r="G31" s="39">
        <f>($C$31*(G26-G34-'Input Cost_MS3'!E121))+('Input Cost_MS3'!E121*Kalkulation_MS3!$D$31)</f>
        <v>0</v>
      </c>
      <c r="H31" s="39">
        <f>($C$31*(H26-H34-'Input Cost_MS3'!F121))+('Input Cost_MS3'!F121*Kalkulation_MS3!$D$31)</f>
        <v>0</v>
      </c>
      <c r="I31" s="39">
        <f>($C$31*(I26-I34-'Input Cost_MS3'!G121))+('Input Cost_MS3'!G121*Kalkulation_MS3!$D$31)</f>
        <v>0</v>
      </c>
      <c r="J31" s="39">
        <f>($C$31*(J26-J34-'Input Cost_MS3'!H121))+('Input Cost_MS3'!H121*Kalkulation_MS3!$D$31)</f>
        <v>0</v>
      </c>
      <c r="K31" s="39">
        <f>($C$31*(K26-K34-'Input Cost_MS3'!I121))+('Input Cost_MS3'!I121*Kalkulation_MS3!$D$31)</f>
        <v>0</v>
      </c>
      <c r="L31" s="39">
        <f>($C$31*(L26-L34-'Input Cost_MS3'!J121))+('Input Cost_MS3'!J121*Kalkulation_MS3!$D$31)</f>
        <v>0</v>
      </c>
      <c r="M31" s="39">
        <f>($C$31*(M26-M34-'Input Cost_MS3'!K121))+('Input Cost_MS3'!K121*Kalkulation_MS3!$D$31)</f>
        <v>0</v>
      </c>
      <c r="N31" s="39">
        <f>($C$31*(N26-N34-'Input Cost_MS3'!L121))+('Input Cost_MS3'!L121*Kalkulation_MS3!$D$31)</f>
        <v>0</v>
      </c>
      <c r="O31" s="39">
        <f>($C$31*(O26-O34-'Input Cost_MS3'!M121))+('Input Cost_MS3'!M121*Kalkulation_MS3!$D$31)</f>
        <v>0</v>
      </c>
      <c r="P31" s="39">
        <f>($C$31*(P26-P34-'Input Cost_MS3'!N121))+('Input Cost_MS3'!N121*Kalkulation_MS3!$D$31)</f>
        <v>0</v>
      </c>
      <c r="Q31" s="39">
        <f>($C$31*(Q26-Q34-'Input Cost_MS3'!O121))+('Input Cost_MS3'!O121*Kalkulation_MS3!$D$31)</f>
        <v>0</v>
      </c>
      <c r="R31" s="39">
        <f>($C$31*(R26-R34-'Input Cost_MS3'!P121))+('Input Cost_MS3'!P121*Kalkulation_MS3!$D$31)</f>
        <v>0</v>
      </c>
      <c r="S31" s="39">
        <f>($C$31*(S26-S34-'Input Cost_MS3'!Q121))+('Input Cost_MS3'!Q121*Kalkulation_MS3!$D$31)</f>
        <v>0</v>
      </c>
      <c r="T31" s="39">
        <f>($C$31*(T26-T34-'Input Cost_MS3'!R121))+('Input Cost_MS3'!R121*Kalkulation_MS3!$D$31)</f>
        <v>0</v>
      </c>
      <c r="U31" s="39">
        <f>($C$31*(U26-U34-'Input Cost_MS3'!S121))+('Input Cost_MS3'!S121*Kalkulation_MS3!$D$31)</f>
        <v>0</v>
      </c>
      <c r="V31" s="39">
        <f>($C$31*(V26-V34-'Input Cost_MS3'!T121))+('Input Cost_MS3'!T121*Kalkulation_MS3!$D$31)</f>
        <v>0</v>
      </c>
      <c r="W31" s="39">
        <f>($C$31*(W26-W34-'Input Cost_MS3'!U121))+('Input Cost_MS3'!U121*Kalkulation_MS3!$D$31)</f>
        <v>0</v>
      </c>
      <c r="X31" s="39">
        <f>($C$31*(X26-X34-'Input Cost_MS3'!V121))+('Input Cost_MS3'!V121*Kalkulation_MS3!$D$31)</f>
        <v>0</v>
      </c>
      <c r="Y31" s="39">
        <f>($C$31*(Y26-Y34-'Input Cost_MS3'!W121))+('Input Cost_MS3'!W121*Kalkulation_MS3!$D$31)</f>
        <v>0</v>
      </c>
      <c r="Z31" s="39">
        <f>($C$31*(Z26-Z34-'Input Cost_MS3'!X121))+('Input Cost_MS3'!X121*Kalkulation_MS3!$D$31)</f>
        <v>0</v>
      </c>
      <c r="AA31" s="39">
        <f>($C$31*(AA26-AA34-'Input Cost_MS3'!Y121))+('Input Cost_MS3'!Y121*Kalkulation_MS3!$D$31)</f>
        <v>0</v>
      </c>
      <c r="AB31" s="39">
        <f>($C$31*(AB26-AB34-'Input Cost_MS3'!Z121))+('Input Cost_MS3'!Z121*Kalkulation_MS3!$D$31)</f>
        <v>0</v>
      </c>
      <c r="AC31" s="39">
        <f>($C$31*(AC26-AC34-'Input Cost_MS3'!AA121))+('Input Cost_MS3'!AA121*Kalkulation_MS3!$D$31)</f>
        <v>0</v>
      </c>
      <c r="AD31" s="39">
        <f>($C$31*(AD26-AD34-'Input Cost_MS3'!AB121))+('Input Cost_MS3'!AB121*Kalkulation_MS3!$D$31)</f>
        <v>0</v>
      </c>
      <c r="AE31" s="39">
        <f>($C$31*(AE26-AE34-'Input Cost_MS3'!AC121))+('Input Cost_MS3'!AC121*Kalkulation_MS3!$D$31)</f>
        <v>0</v>
      </c>
      <c r="AF31" s="39">
        <f>($C$31*(AF26-AF34-'Input Cost_MS3'!AD121))+('Input Cost_MS3'!AD121*Kalkulation_MS3!$D$31)</f>
        <v>0</v>
      </c>
      <c r="AG31" s="39">
        <f>($C$31*(AG26-AG34-'Input Cost_MS3'!AE121))+('Input Cost_MS3'!AE121*Kalkulation_MS3!$D$31)</f>
        <v>0</v>
      </c>
      <c r="AH31" s="39">
        <f>($C$31*(AH26-AH34-'Input Cost_MS3'!AF121))+('Input Cost_MS3'!AF121*Kalkulation_MS3!$D$31)</f>
        <v>0</v>
      </c>
      <c r="AI31" s="39">
        <f>($C$31*(AI26-AI34-'Input Cost_MS3'!AG121))+('Input Cost_MS3'!AG121*Kalkulation_MS3!$D$31)</f>
        <v>0</v>
      </c>
      <c r="AJ31" s="39">
        <f>($C$31*(AJ26-AJ34-'Input Cost_MS3'!AH121))+('Input Cost_MS3'!AH121*Kalkulation_MS3!$D$31)</f>
        <v>0</v>
      </c>
      <c r="AK31" s="39">
        <f>($C$31*(AK26-AK34-'Input Cost_MS3'!AI121))+('Input Cost_MS3'!AI121*Kalkulation_MS3!$D$31)</f>
        <v>0</v>
      </c>
      <c r="AL31" s="39">
        <f>($C$31*(AL26-AL34-'Input Cost_MS3'!AJ121))+('Input Cost_MS3'!AJ121*Kalkulation_MS3!$D$31)</f>
        <v>0</v>
      </c>
      <c r="AM31" s="39">
        <f>($C$31*(AM26-AM34-'Input Cost_MS3'!AK121))+('Input Cost_MS3'!AK121*Kalkulation_MS3!$D$31)</f>
        <v>0</v>
      </c>
      <c r="AN31" s="39">
        <f>($C$31*(AN26-AN34-'Input Cost_MS3'!AL121))+('Input Cost_MS3'!AL121*Kalkulation_MS3!$D$31)</f>
        <v>0</v>
      </c>
      <c r="AO31" s="39">
        <f>($C$31*(AO26-AO34-'Input Cost_MS3'!AM121))+('Input Cost_MS3'!AM121*Kalkulation_MS3!$D$31)</f>
        <v>0</v>
      </c>
      <c r="AP31" s="39">
        <f>($C$31*(AP26-AP34-'Input Cost_MS3'!AN121))+('Input Cost_MS3'!AN121*Kalkulation_MS3!$D$31)</f>
        <v>0</v>
      </c>
      <c r="AQ31" s="39">
        <f>($C$31*(AQ26-AQ34-'Input Cost_MS3'!AO121))+('Input Cost_MS3'!AO121*Kalkulation_MS3!$D$31)</f>
        <v>0</v>
      </c>
      <c r="AR31" s="39">
        <f>($C$31*(AR26-AR34-'Input Cost_MS3'!AP121))+('Input Cost_MS3'!AP121*Kalkulation_MS3!$D$31)</f>
        <v>0</v>
      </c>
      <c r="AS31" s="39">
        <f>($C$31*(AS26-AS34-'Input Cost_MS3'!AQ121))+('Input Cost_MS3'!AQ121*Kalkulation_MS3!$D$31)</f>
        <v>0</v>
      </c>
      <c r="AT31" s="39">
        <f>($C$31*(AT26-AT34-'Input Cost_MS3'!AR121))+('Input Cost_MS3'!AR121*Kalkulation_MS3!$D$31)</f>
        <v>0</v>
      </c>
    </row>
    <row r="32" spans="1:46" s="3" customFormat="1" ht="16.5" customHeight="1">
      <c r="A32" s="4" t="s">
        <v>259</v>
      </c>
      <c r="B32" s="759" t="s">
        <v>299</v>
      </c>
      <c r="C32" s="4"/>
      <c r="D32" s="19"/>
      <c r="E32" s="5"/>
      <c r="F32" s="44">
        <f>F31+F26+F29+F30</f>
        <v>0</v>
      </c>
      <c r="G32" s="44">
        <f t="shared" ref="G32:AT32" si="13">G31+G26+G29+G30</f>
        <v>0</v>
      </c>
      <c r="H32" s="44">
        <f t="shared" si="13"/>
        <v>0</v>
      </c>
      <c r="I32" s="44">
        <f t="shared" si="13"/>
        <v>0</v>
      </c>
      <c r="J32" s="44">
        <f t="shared" si="13"/>
        <v>0</v>
      </c>
      <c r="K32" s="44">
        <f t="shared" si="13"/>
        <v>0</v>
      </c>
      <c r="L32" s="44">
        <f t="shared" si="13"/>
        <v>0</v>
      </c>
      <c r="M32" s="44">
        <f t="shared" si="13"/>
        <v>0</v>
      </c>
      <c r="N32" s="44">
        <f t="shared" si="13"/>
        <v>0</v>
      </c>
      <c r="O32" s="44">
        <f t="shared" si="13"/>
        <v>0</v>
      </c>
      <c r="P32" s="44">
        <f t="shared" si="13"/>
        <v>0</v>
      </c>
      <c r="Q32" s="44">
        <f t="shared" si="13"/>
        <v>0</v>
      </c>
      <c r="R32" s="44">
        <f t="shared" si="13"/>
        <v>0</v>
      </c>
      <c r="S32" s="44">
        <f t="shared" si="13"/>
        <v>0</v>
      </c>
      <c r="T32" s="44">
        <f t="shared" si="13"/>
        <v>0</v>
      </c>
      <c r="U32" s="44">
        <f t="shared" si="13"/>
        <v>0</v>
      </c>
      <c r="V32" s="44">
        <f t="shared" si="13"/>
        <v>0</v>
      </c>
      <c r="W32" s="44">
        <f t="shared" si="13"/>
        <v>0</v>
      </c>
      <c r="X32" s="44">
        <f t="shared" si="13"/>
        <v>0</v>
      </c>
      <c r="Y32" s="44">
        <f t="shared" si="13"/>
        <v>0</v>
      </c>
      <c r="Z32" s="44">
        <f t="shared" si="13"/>
        <v>0</v>
      </c>
      <c r="AA32" s="44">
        <f t="shared" si="13"/>
        <v>0</v>
      </c>
      <c r="AB32" s="44">
        <f t="shared" si="13"/>
        <v>0</v>
      </c>
      <c r="AC32" s="44">
        <f t="shared" si="13"/>
        <v>0</v>
      </c>
      <c r="AD32" s="44">
        <f t="shared" si="13"/>
        <v>0</v>
      </c>
      <c r="AE32" s="44">
        <f t="shared" si="13"/>
        <v>0</v>
      </c>
      <c r="AF32" s="44">
        <f t="shared" si="13"/>
        <v>0</v>
      </c>
      <c r="AG32" s="44">
        <f t="shared" si="13"/>
        <v>0</v>
      </c>
      <c r="AH32" s="44">
        <f t="shared" si="13"/>
        <v>0</v>
      </c>
      <c r="AI32" s="44">
        <f t="shared" si="13"/>
        <v>0</v>
      </c>
      <c r="AJ32" s="44">
        <f t="shared" si="13"/>
        <v>0</v>
      </c>
      <c r="AK32" s="44">
        <f t="shared" si="13"/>
        <v>0</v>
      </c>
      <c r="AL32" s="44">
        <f t="shared" si="13"/>
        <v>0</v>
      </c>
      <c r="AM32" s="44">
        <f t="shared" si="13"/>
        <v>0</v>
      </c>
      <c r="AN32" s="44">
        <f t="shared" si="13"/>
        <v>0</v>
      </c>
      <c r="AO32" s="44">
        <f t="shared" si="13"/>
        <v>0</v>
      </c>
      <c r="AP32" s="44">
        <f t="shared" si="13"/>
        <v>0</v>
      </c>
      <c r="AQ32" s="44">
        <f t="shared" si="13"/>
        <v>0</v>
      </c>
      <c r="AR32" s="44">
        <f t="shared" si="13"/>
        <v>0</v>
      </c>
      <c r="AS32" s="44">
        <f t="shared" si="13"/>
        <v>0</v>
      </c>
      <c r="AT32" s="44">
        <f t="shared" si="13"/>
        <v>0</v>
      </c>
    </row>
    <row r="33" spans="1:46" ht="16.5" customHeight="1">
      <c r="A33" s="7" t="s">
        <v>451</v>
      </c>
      <c r="B33" s="271" t="s">
        <v>299</v>
      </c>
      <c r="C33" s="767">
        <f>SUMIF(Grunddaten!$A$13:$A$23,$F$4,Grunddaten!$I$13:$I$23)</f>
        <v>0</v>
      </c>
      <c r="D33" s="768">
        <f>SUMIF(Grunddaten!$A$13:$A$23,$F$4,Grunddaten!$X$13:$X$23)</f>
        <v>0</v>
      </c>
      <c r="E33" s="12"/>
      <c r="F33" s="39">
        <f>($C$33*(F32-'Input Cost_MS3'!D45-('Input Cost_MS3'!D121*Kalkulation_MS3!$D$31)))+((('Input Cost_MS3'!D45+('Input Cost_MS3'!D45*Kalkulation_MS3!$D$31))*Kalkulation_MS3!$D$33))</f>
        <v>0</v>
      </c>
      <c r="G33" s="39">
        <f>($C$33*(G32-'Input Cost_MS3'!E45-('Input Cost_MS3'!E121*Kalkulation_MS3!$D$31)))+((('Input Cost_MS3'!E45+('Input Cost_MS3'!E45*Kalkulation_MS3!$D$31))*Kalkulation_MS3!$D$33))</f>
        <v>0</v>
      </c>
      <c r="H33" s="39">
        <f>($C$33*(H32-'Input Cost_MS3'!F45-('Input Cost_MS3'!F121*Kalkulation_MS3!$D$31)))+((('Input Cost_MS3'!F45+('Input Cost_MS3'!F45*Kalkulation_MS3!$D$31))*Kalkulation_MS3!$D$33))</f>
        <v>0</v>
      </c>
      <c r="I33" s="39">
        <f>($C$33*(I32-'Input Cost_MS3'!G45-('Input Cost_MS3'!G121*Kalkulation_MS3!$D$31)))+((('Input Cost_MS3'!G45+('Input Cost_MS3'!G45*Kalkulation_MS3!$D$31))*Kalkulation_MS3!$D$33))</f>
        <v>0</v>
      </c>
      <c r="J33" s="39">
        <f>($C$33*(J32-'Input Cost_MS3'!H45-('Input Cost_MS3'!H121*Kalkulation_MS3!$D$31)))+((('Input Cost_MS3'!H45+('Input Cost_MS3'!H45*Kalkulation_MS3!$D$31))*Kalkulation_MS3!$D$33))</f>
        <v>0</v>
      </c>
      <c r="K33" s="39">
        <f>($C$33*(K32-'Input Cost_MS3'!I45-('Input Cost_MS3'!I121*Kalkulation_MS3!$D$31)))+((('Input Cost_MS3'!I45+('Input Cost_MS3'!I45*Kalkulation_MS3!$D$31))*Kalkulation_MS3!$D$33))</f>
        <v>0</v>
      </c>
      <c r="L33" s="39">
        <f>($C$33*(L32-'Input Cost_MS3'!J45-('Input Cost_MS3'!J121*Kalkulation_MS3!$D$31)))+((('Input Cost_MS3'!J45+('Input Cost_MS3'!J45*Kalkulation_MS3!$D$31))*Kalkulation_MS3!$D$33))</f>
        <v>0</v>
      </c>
      <c r="M33" s="39">
        <f>($C$33*(M32-'Input Cost_MS3'!K45-('Input Cost_MS3'!K121*Kalkulation_MS3!$D$31)))+((('Input Cost_MS3'!K45+('Input Cost_MS3'!K45*Kalkulation_MS3!$D$31))*Kalkulation_MS3!$D$33))</f>
        <v>0</v>
      </c>
      <c r="N33" s="39">
        <f>($C$33*(N32-'Input Cost_MS3'!L45-('Input Cost_MS3'!L121*Kalkulation_MS3!$D$31)))+((('Input Cost_MS3'!L45+('Input Cost_MS3'!L45*Kalkulation_MS3!$D$31))*Kalkulation_MS3!$D$33))</f>
        <v>0</v>
      </c>
      <c r="O33" s="39">
        <f>($C$33*(O32-'Input Cost_MS3'!M45-('Input Cost_MS3'!M121*Kalkulation_MS3!$D$31)))+((('Input Cost_MS3'!M45+('Input Cost_MS3'!M45*Kalkulation_MS3!$D$31))*Kalkulation_MS3!$D$33))</f>
        <v>0</v>
      </c>
      <c r="P33" s="39">
        <f>($C$33*(P32-'Input Cost_MS3'!N45-('Input Cost_MS3'!N121*Kalkulation_MS3!$D$31)))+((('Input Cost_MS3'!N45+('Input Cost_MS3'!N45*Kalkulation_MS3!$D$31))*Kalkulation_MS3!$D$33))</f>
        <v>0</v>
      </c>
      <c r="Q33" s="39">
        <f>($C$33*(Q32-'Input Cost_MS3'!O45-('Input Cost_MS3'!O121*Kalkulation_MS3!$D$31)))+((('Input Cost_MS3'!O45+('Input Cost_MS3'!O45*Kalkulation_MS3!$D$31))*Kalkulation_MS3!$D$33))</f>
        <v>0</v>
      </c>
      <c r="R33" s="39">
        <f>($C$33*(R32-'Input Cost_MS3'!P45-('Input Cost_MS3'!P121*Kalkulation_MS3!$D$31)))+((('Input Cost_MS3'!P45+('Input Cost_MS3'!P45*Kalkulation_MS3!$D$31))*Kalkulation_MS3!$D$33))</f>
        <v>0</v>
      </c>
      <c r="S33" s="39">
        <f>($C$33*(S32-'Input Cost_MS3'!Q45-('Input Cost_MS3'!Q121*Kalkulation_MS3!$D$31)))+((('Input Cost_MS3'!Q45+('Input Cost_MS3'!Q45*Kalkulation_MS3!$D$31))*Kalkulation_MS3!$D$33))</f>
        <v>0</v>
      </c>
      <c r="T33" s="39">
        <f>($C$33*(T32-'Input Cost_MS3'!R45-('Input Cost_MS3'!R121*Kalkulation_MS3!$D$31)))+((('Input Cost_MS3'!R45+('Input Cost_MS3'!R45*Kalkulation_MS3!$D$31))*Kalkulation_MS3!$D$33))</f>
        <v>0</v>
      </c>
      <c r="U33" s="39">
        <f>($C$33*(U32-'Input Cost_MS3'!S45-('Input Cost_MS3'!S121*Kalkulation_MS3!$D$31)))+((('Input Cost_MS3'!S45+('Input Cost_MS3'!S45*Kalkulation_MS3!$D$31))*Kalkulation_MS3!$D$33))</f>
        <v>0</v>
      </c>
      <c r="V33" s="39">
        <f>($C$33*(V32-'Input Cost_MS3'!T45-('Input Cost_MS3'!T121*Kalkulation_MS3!$D$31)))+((('Input Cost_MS3'!T45+('Input Cost_MS3'!T45*Kalkulation_MS3!$D$31))*Kalkulation_MS3!$D$33))</f>
        <v>0</v>
      </c>
      <c r="W33" s="39">
        <f>($C$33*(W32-'Input Cost_MS3'!U45-('Input Cost_MS3'!U121*Kalkulation_MS3!$D$31)))+((('Input Cost_MS3'!U45+('Input Cost_MS3'!U45*Kalkulation_MS3!$D$31))*Kalkulation_MS3!$D$33))</f>
        <v>0</v>
      </c>
      <c r="X33" s="39">
        <f>($C$33*(X32-'Input Cost_MS3'!V45-('Input Cost_MS3'!V121*Kalkulation_MS3!$D$31)))+((('Input Cost_MS3'!V45+('Input Cost_MS3'!V45*Kalkulation_MS3!$D$31))*Kalkulation_MS3!$D$33))</f>
        <v>0</v>
      </c>
      <c r="Y33" s="39">
        <f>($C$33*(Y32-'Input Cost_MS3'!W45-('Input Cost_MS3'!W121*Kalkulation_MS3!$D$31)))+((('Input Cost_MS3'!W45+('Input Cost_MS3'!W45*Kalkulation_MS3!$D$31))*Kalkulation_MS3!$D$33))</f>
        <v>0</v>
      </c>
      <c r="Z33" s="39">
        <f>($C$33*(Z32-'Input Cost_MS3'!X45-('Input Cost_MS3'!X121*Kalkulation_MS3!$D$31)))+((('Input Cost_MS3'!X45+('Input Cost_MS3'!X45*Kalkulation_MS3!$D$31))*Kalkulation_MS3!$D$33))</f>
        <v>0</v>
      </c>
      <c r="AA33" s="39">
        <f>($C$33*(AA32-'Input Cost_MS3'!Y45-('Input Cost_MS3'!Y121*Kalkulation_MS3!$D$31)))+((('Input Cost_MS3'!Y45+('Input Cost_MS3'!Y45*Kalkulation_MS3!$D$31))*Kalkulation_MS3!$D$33))</f>
        <v>0</v>
      </c>
      <c r="AB33" s="39">
        <f>($C$33*(AB32-'Input Cost_MS3'!Z45-('Input Cost_MS3'!Z121*Kalkulation_MS3!$D$31)))+((('Input Cost_MS3'!Z45+('Input Cost_MS3'!Z45*Kalkulation_MS3!$D$31))*Kalkulation_MS3!$D$33))</f>
        <v>0</v>
      </c>
      <c r="AC33" s="39">
        <f>($C$33*(AC32-'Input Cost_MS3'!AA45-('Input Cost_MS3'!AA121*Kalkulation_MS3!$D$31)))+((('Input Cost_MS3'!AA45+('Input Cost_MS3'!AA45*Kalkulation_MS3!$D$31))*Kalkulation_MS3!$D$33))</f>
        <v>0</v>
      </c>
      <c r="AD33" s="39">
        <f>($C$33*(AD32-'Input Cost_MS3'!AB45-('Input Cost_MS3'!AB121*Kalkulation_MS3!$D$31)))+((('Input Cost_MS3'!AB45+('Input Cost_MS3'!AB45*Kalkulation_MS3!$D$31))*Kalkulation_MS3!$D$33))</f>
        <v>0</v>
      </c>
      <c r="AE33" s="39">
        <f>($C$33*(AE32-'Input Cost_MS3'!AC45-('Input Cost_MS3'!AC121*Kalkulation_MS3!$D$31)))+((('Input Cost_MS3'!AC45+('Input Cost_MS3'!AC45*Kalkulation_MS3!$D$31))*Kalkulation_MS3!$D$33))</f>
        <v>0</v>
      </c>
      <c r="AF33" s="39">
        <f>($C$33*(AF32-'Input Cost_MS3'!AD45-('Input Cost_MS3'!AD121*Kalkulation_MS3!$D$31)))+((('Input Cost_MS3'!AD45+('Input Cost_MS3'!AD45*Kalkulation_MS3!$D$31))*Kalkulation_MS3!$D$33))</f>
        <v>0</v>
      </c>
      <c r="AG33" s="39">
        <f>($C$33*(AG32-'Input Cost_MS3'!AE45-('Input Cost_MS3'!AE121*Kalkulation_MS3!$D$31)))+((('Input Cost_MS3'!AE45+('Input Cost_MS3'!AE45*Kalkulation_MS3!$D$31))*Kalkulation_MS3!$D$33))</f>
        <v>0</v>
      </c>
      <c r="AH33" s="39">
        <f>($C$33*(AH32-'Input Cost_MS3'!AF45-('Input Cost_MS3'!AF121*Kalkulation_MS3!$D$31)))+((('Input Cost_MS3'!AF45+('Input Cost_MS3'!AF45*Kalkulation_MS3!$D$31))*Kalkulation_MS3!$D$33))</f>
        <v>0</v>
      </c>
      <c r="AI33" s="39">
        <f>($C$33*(AI32-'Input Cost_MS3'!AG45-('Input Cost_MS3'!AG121*Kalkulation_MS3!$D$31)))+((('Input Cost_MS3'!AG45+('Input Cost_MS3'!AG45*Kalkulation_MS3!$D$31))*Kalkulation_MS3!$D$33))</f>
        <v>0</v>
      </c>
      <c r="AJ33" s="39">
        <f>($C$33*(AJ32-'Input Cost_MS3'!AH45-('Input Cost_MS3'!AH121*Kalkulation_MS3!$D$31)))+((('Input Cost_MS3'!AH45+('Input Cost_MS3'!AH45*Kalkulation_MS3!$D$31))*Kalkulation_MS3!$D$33))</f>
        <v>0</v>
      </c>
      <c r="AK33" s="39">
        <f>($C$33*(AK32-'Input Cost_MS3'!AI45-('Input Cost_MS3'!AI121*Kalkulation_MS3!$D$29)))+((('Input Cost_MS3'!AI45+('Input Cost_MS3'!AI45*Kalkulation_MS3!$D$29))*Kalkulation_MS3!$D$33))</f>
        <v>0</v>
      </c>
      <c r="AL33" s="39">
        <f>($C$33*(AL32-'Input Cost_MS3'!AJ45-('Input Cost_MS3'!AJ121*Kalkulation_MS3!$D$29)))+((('Input Cost_MS3'!AJ45+('Input Cost_MS3'!AJ45*Kalkulation_MS3!$D$29))*Kalkulation_MS3!$D$33))</f>
        <v>0</v>
      </c>
      <c r="AM33" s="39">
        <f>($C$33*(AM32-'Input Cost_MS3'!AK45-('Input Cost_MS3'!AK121*Kalkulation_MS3!$D$29)))+((('Input Cost_MS3'!AK45+('Input Cost_MS3'!AK45*Kalkulation_MS3!$D$29))*Kalkulation_MS3!$D$33))</f>
        <v>0</v>
      </c>
      <c r="AN33" s="39">
        <f>($C$33*(AN32-'Input Cost_MS3'!AL45-('Input Cost_MS3'!AL121*Kalkulation_MS3!$D$29)))+((('Input Cost_MS3'!AL45+('Input Cost_MS3'!AL45*Kalkulation_MS3!$D$29))*Kalkulation_MS3!$D$33))</f>
        <v>0</v>
      </c>
      <c r="AO33" s="39">
        <f>($C$33*(AO32-'Input Cost_MS3'!AM45-('Input Cost_MS3'!AM121*Kalkulation_MS3!$D$29)))+((('Input Cost_MS3'!AM45+('Input Cost_MS3'!AM45*Kalkulation_MS3!$D$29))*Kalkulation_MS3!$D$33))</f>
        <v>0</v>
      </c>
      <c r="AP33" s="39">
        <f>($C$33*(AP32-'Input Cost_MS3'!AN45-('Input Cost_MS3'!AN121*Kalkulation_MS3!$D$29)))+((('Input Cost_MS3'!AN45+('Input Cost_MS3'!AN45*Kalkulation_MS3!$D$29))*Kalkulation_MS3!$D$33))</f>
        <v>0</v>
      </c>
      <c r="AQ33" s="39">
        <f>($C$33*(AQ32-'Input Cost_MS3'!AO45-('Input Cost_MS3'!AO121*Kalkulation_MS3!$D$29)))+((('Input Cost_MS3'!AO45+('Input Cost_MS3'!AO45*Kalkulation_MS3!$D$29))*Kalkulation_MS3!$D$33))</f>
        <v>0</v>
      </c>
      <c r="AR33" s="39">
        <f>($C$33*(AR32-'Input Cost_MS3'!AP45-('Input Cost_MS3'!AP121*Kalkulation_MS3!$D$29)))+((('Input Cost_MS3'!AP45+('Input Cost_MS3'!AP45*Kalkulation_MS3!$D$29))*Kalkulation_MS3!$D$33))</f>
        <v>0</v>
      </c>
      <c r="AS33" s="39">
        <f>($C$33*(AS32-'Input Cost_MS3'!AQ45-('Input Cost_MS3'!AQ121*Kalkulation_MS3!$D$29)))+((('Input Cost_MS3'!AQ45+('Input Cost_MS3'!AQ45*Kalkulation_MS3!$D$29))*Kalkulation_MS3!$D$33))</f>
        <v>0</v>
      </c>
      <c r="AT33" s="39">
        <f>($C$33*(AT32-'Input Cost_MS3'!AR45-('Input Cost_MS3'!AR121*Kalkulation_MS3!$D$29)))+((('Input Cost_MS3'!AR45+('Input Cost_MS3'!AR45*Kalkulation_MS3!$D$29))*Kalkulation_MS3!$D$33))</f>
        <v>0</v>
      </c>
    </row>
    <row r="34" spans="1:46" s="74" customFormat="1" ht="16.5" customHeight="1">
      <c r="A34" s="39" t="s">
        <v>78</v>
      </c>
      <c r="B34" s="270" t="s">
        <v>299</v>
      </c>
      <c r="C34" s="39"/>
      <c r="D34" s="2"/>
      <c r="E34" s="40"/>
      <c r="F34" s="41">
        <f>'Input Cost_MS3'!D49</f>
        <v>0</v>
      </c>
      <c r="G34" s="41">
        <f>'Input Cost_MS3'!E49</f>
        <v>0</v>
      </c>
      <c r="H34" s="41">
        <f>'Input Cost_MS3'!F49</f>
        <v>0</v>
      </c>
      <c r="I34" s="41">
        <f>'Input Cost_MS3'!G49</f>
        <v>0</v>
      </c>
      <c r="J34" s="41">
        <f>'Input Cost_MS3'!H49</f>
        <v>0</v>
      </c>
      <c r="K34" s="41">
        <f>'Input Cost_MS3'!I49</f>
        <v>0</v>
      </c>
      <c r="L34" s="41">
        <f>'Input Cost_MS3'!J49</f>
        <v>0</v>
      </c>
      <c r="M34" s="41">
        <f>'Input Cost_MS3'!K49</f>
        <v>0</v>
      </c>
      <c r="N34" s="41">
        <f>'Input Cost_MS3'!L49</f>
        <v>0</v>
      </c>
      <c r="O34" s="41">
        <f>'Input Cost_MS3'!M49</f>
        <v>0</v>
      </c>
      <c r="P34" s="41">
        <f>'Input Cost_MS3'!N49</f>
        <v>0</v>
      </c>
      <c r="Q34" s="41">
        <f>'Input Cost_MS3'!O49</f>
        <v>0</v>
      </c>
      <c r="R34" s="41">
        <f>'Input Cost_MS3'!P49</f>
        <v>0</v>
      </c>
      <c r="S34" s="41">
        <f>'Input Cost_MS3'!Q49</f>
        <v>0</v>
      </c>
      <c r="T34" s="41">
        <f>'Input Cost_MS3'!R49</f>
        <v>0</v>
      </c>
      <c r="U34" s="41">
        <f>'Input Cost_MS3'!S49</f>
        <v>0</v>
      </c>
      <c r="V34" s="41">
        <f>'Input Cost_MS3'!T49</f>
        <v>0</v>
      </c>
      <c r="W34" s="41">
        <f>'Input Cost_MS3'!U49</f>
        <v>0</v>
      </c>
      <c r="X34" s="41">
        <f>'Input Cost_MS3'!V49</f>
        <v>0</v>
      </c>
      <c r="Y34" s="41">
        <f>'Input Cost_MS3'!W49</f>
        <v>0</v>
      </c>
      <c r="Z34" s="41">
        <f>'Input Cost_MS3'!X49</f>
        <v>0</v>
      </c>
      <c r="AA34" s="41">
        <f>'Input Cost_MS3'!Y49</f>
        <v>0</v>
      </c>
      <c r="AB34" s="41">
        <f>'Input Cost_MS3'!Z49</f>
        <v>0</v>
      </c>
      <c r="AC34" s="41">
        <f>'Input Cost_MS3'!AA49</f>
        <v>0</v>
      </c>
      <c r="AD34" s="41">
        <f>'Input Cost_MS3'!AB49</f>
        <v>0</v>
      </c>
      <c r="AE34" s="41">
        <f>'Input Cost_MS3'!AC49</f>
        <v>0</v>
      </c>
      <c r="AF34" s="41">
        <f>'Input Cost_MS3'!AD49</f>
        <v>0</v>
      </c>
      <c r="AG34" s="41">
        <f>'Input Cost_MS3'!AE49</f>
        <v>0</v>
      </c>
      <c r="AH34" s="41">
        <f>'Input Cost_MS3'!AF49</f>
        <v>0</v>
      </c>
      <c r="AI34" s="41">
        <f>'Input Cost_MS3'!AG49</f>
        <v>0</v>
      </c>
      <c r="AJ34" s="41">
        <f>'Input Cost_MS3'!AH49</f>
        <v>0</v>
      </c>
      <c r="AK34" s="41">
        <f>'Input Cost_MS3'!AI49</f>
        <v>0</v>
      </c>
      <c r="AL34" s="41">
        <f>'Input Cost_MS3'!AJ49</f>
        <v>0</v>
      </c>
      <c r="AM34" s="41">
        <f>'Input Cost_MS3'!AK49</f>
        <v>0</v>
      </c>
      <c r="AN34" s="41">
        <f>'Input Cost_MS3'!AL49</f>
        <v>0</v>
      </c>
      <c r="AO34" s="41">
        <f>'Input Cost_MS3'!AM49</f>
        <v>0</v>
      </c>
      <c r="AP34" s="41">
        <f>'Input Cost_MS3'!AN49</f>
        <v>0</v>
      </c>
      <c r="AQ34" s="41">
        <f>'Input Cost_MS3'!AO49</f>
        <v>0</v>
      </c>
      <c r="AR34" s="41">
        <f>'Input Cost_MS3'!AP49</f>
        <v>0</v>
      </c>
      <c r="AS34" s="41">
        <f>'Input Cost_MS3'!AQ49</f>
        <v>0</v>
      </c>
      <c r="AT34" s="41">
        <f>'Input Cost_MS3'!AR49</f>
        <v>0</v>
      </c>
    </row>
    <row r="35" spans="1:46" s="3" customFormat="1" ht="16.5" customHeight="1">
      <c r="A35" s="30" t="s">
        <v>400</v>
      </c>
      <c r="B35" s="763" t="s">
        <v>299</v>
      </c>
      <c r="C35" s="30"/>
      <c r="D35" s="31"/>
      <c r="E35" s="32"/>
      <c r="F35" s="50">
        <f>F32+F33</f>
        <v>0</v>
      </c>
      <c r="G35" s="50">
        <f t="shared" ref="G35:AT35" si="14">G32+G33</f>
        <v>0</v>
      </c>
      <c r="H35" s="50">
        <f t="shared" si="14"/>
        <v>0</v>
      </c>
      <c r="I35" s="50">
        <f t="shared" si="14"/>
        <v>0</v>
      </c>
      <c r="J35" s="50">
        <f t="shared" si="14"/>
        <v>0</v>
      </c>
      <c r="K35" s="50">
        <f t="shared" si="14"/>
        <v>0</v>
      </c>
      <c r="L35" s="50">
        <f t="shared" si="14"/>
        <v>0</v>
      </c>
      <c r="M35" s="50">
        <f t="shared" si="14"/>
        <v>0</v>
      </c>
      <c r="N35" s="50">
        <f t="shared" si="14"/>
        <v>0</v>
      </c>
      <c r="O35" s="50">
        <f t="shared" si="14"/>
        <v>0</v>
      </c>
      <c r="P35" s="50">
        <f t="shared" si="14"/>
        <v>0</v>
      </c>
      <c r="Q35" s="50">
        <f t="shared" si="14"/>
        <v>0</v>
      </c>
      <c r="R35" s="50">
        <f t="shared" si="14"/>
        <v>0</v>
      </c>
      <c r="S35" s="50">
        <f t="shared" si="14"/>
        <v>0</v>
      </c>
      <c r="T35" s="50">
        <f t="shared" si="14"/>
        <v>0</v>
      </c>
      <c r="U35" s="50">
        <f t="shared" si="14"/>
        <v>0</v>
      </c>
      <c r="V35" s="50">
        <f t="shared" si="14"/>
        <v>0</v>
      </c>
      <c r="W35" s="50">
        <f t="shared" si="14"/>
        <v>0</v>
      </c>
      <c r="X35" s="50">
        <f t="shared" si="14"/>
        <v>0</v>
      </c>
      <c r="Y35" s="50">
        <f t="shared" si="14"/>
        <v>0</v>
      </c>
      <c r="Z35" s="50">
        <f t="shared" si="14"/>
        <v>0</v>
      </c>
      <c r="AA35" s="50">
        <f t="shared" si="14"/>
        <v>0</v>
      </c>
      <c r="AB35" s="50">
        <f t="shared" si="14"/>
        <v>0</v>
      </c>
      <c r="AC35" s="50">
        <f t="shared" si="14"/>
        <v>0</v>
      </c>
      <c r="AD35" s="50">
        <f t="shared" si="14"/>
        <v>0</v>
      </c>
      <c r="AE35" s="50">
        <f t="shared" si="14"/>
        <v>0</v>
      </c>
      <c r="AF35" s="50">
        <f t="shared" si="14"/>
        <v>0</v>
      </c>
      <c r="AG35" s="50">
        <f t="shared" si="14"/>
        <v>0</v>
      </c>
      <c r="AH35" s="50">
        <f t="shared" si="14"/>
        <v>0</v>
      </c>
      <c r="AI35" s="50">
        <f t="shared" si="14"/>
        <v>0</v>
      </c>
      <c r="AJ35" s="50">
        <f t="shared" si="14"/>
        <v>0</v>
      </c>
      <c r="AK35" s="50">
        <f t="shared" si="14"/>
        <v>0</v>
      </c>
      <c r="AL35" s="50">
        <f t="shared" si="14"/>
        <v>0</v>
      </c>
      <c r="AM35" s="50">
        <f t="shared" si="14"/>
        <v>0</v>
      </c>
      <c r="AN35" s="50">
        <f t="shared" si="14"/>
        <v>0</v>
      </c>
      <c r="AO35" s="50">
        <f t="shared" si="14"/>
        <v>0</v>
      </c>
      <c r="AP35" s="50">
        <f t="shared" si="14"/>
        <v>0</v>
      </c>
      <c r="AQ35" s="50">
        <f t="shared" si="14"/>
        <v>0</v>
      </c>
      <c r="AR35" s="50">
        <f t="shared" si="14"/>
        <v>0</v>
      </c>
      <c r="AS35" s="50">
        <f t="shared" si="14"/>
        <v>0</v>
      </c>
      <c r="AT35" s="50">
        <f t="shared" si="14"/>
        <v>0</v>
      </c>
    </row>
    <row r="36" spans="1:46" s="3" customFormat="1" ht="16.5" customHeight="1">
      <c r="A36" s="23" t="s">
        <v>401</v>
      </c>
      <c r="B36" s="764" t="s">
        <v>299</v>
      </c>
      <c r="C36" s="23"/>
      <c r="D36" s="24"/>
      <c r="E36" s="25"/>
      <c r="F36" s="51">
        <f t="shared" ref="F36:AT36" si="15">F6-F35</f>
        <v>0</v>
      </c>
      <c r="G36" s="51">
        <f t="shared" si="15"/>
        <v>0</v>
      </c>
      <c r="H36" s="51">
        <f t="shared" si="15"/>
        <v>0</v>
      </c>
      <c r="I36" s="51">
        <f t="shared" si="15"/>
        <v>0</v>
      </c>
      <c r="J36" s="51">
        <f t="shared" si="15"/>
        <v>0</v>
      </c>
      <c r="K36" s="51">
        <f t="shared" si="15"/>
        <v>0</v>
      </c>
      <c r="L36" s="51">
        <f t="shared" si="15"/>
        <v>0</v>
      </c>
      <c r="M36" s="51">
        <f t="shared" si="15"/>
        <v>0</v>
      </c>
      <c r="N36" s="51">
        <f t="shared" si="15"/>
        <v>0</v>
      </c>
      <c r="O36" s="51">
        <f t="shared" si="15"/>
        <v>0</v>
      </c>
      <c r="P36" s="51">
        <f t="shared" si="15"/>
        <v>0</v>
      </c>
      <c r="Q36" s="51">
        <f t="shared" si="15"/>
        <v>0</v>
      </c>
      <c r="R36" s="51">
        <f t="shared" si="15"/>
        <v>0</v>
      </c>
      <c r="S36" s="51">
        <f t="shared" si="15"/>
        <v>0</v>
      </c>
      <c r="T36" s="51">
        <f t="shared" si="15"/>
        <v>0</v>
      </c>
      <c r="U36" s="51">
        <f t="shared" si="15"/>
        <v>0</v>
      </c>
      <c r="V36" s="51">
        <f t="shared" si="15"/>
        <v>0</v>
      </c>
      <c r="W36" s="51">
        <f t="shared" si="15"/>
        <v>0</v>
      </c>
      <c r="X36" s="51">
        <f t="shared" si="15"/>
        <v>0</v>
      </c>
      <c r="Y36" s="51">
        <f t="shared" si="15"/>
        <v>0</v>
      </c>
      <c r="Z36" s="51">
        <f t="shared" si="15"/>
        <v>0</v>
      </c>
      <c r="AA36" s="51">
        <f t="shared" si="15"/>
        <v>0</v>
      </c>
      <c r="AB36" s="51">
        <f t="shared" si="15"/>
        <v>0</v>
      </c>
      <c r="AC36" s="51">
        <f t="shared" si="15"/>
        <v>0</v>
      </c>
      <c r="AD36" s="51">
        <f t="shared" si="15"/>
        <v>0</v>
      </c>
      <c r="AE36" s="51">
        <f t="shared" si="15"/>
        <v>0</v>
      </c>
      <c r="AF36" s="51">
        <f t="shared" si="15"/>
        <v>0</v>
      </c>
      <c r="AG36" s="51">
        <f t="shared" si="15"/>
        <v>0</v>
      </c>
      <c r="AH36" s="51">
        <f t="shared" si="15"/>
        <v>0</v>
      </c>
      <c r="AI36" s="51">
        <f t="shared" si="15"/>
        <v>0</v>
      </c>
      <c r="AJ36" s="51">
        <f t="shared" si="15"/>
        <v>0</v>
      </c>
      <c r="AK36" s="51">
        <f t="shared" si="15"/>
        <v>0</v>
      </c>
      <c r="AL36" s="51">
        <f t="shared" si="15"/>
        <v>0</v>
      </c>
      <c r="AM36" s="51">
        <f t="shared" si="15"/>
        <v>0</v>
      </c>
      <c r="AN36" s="51">
        <f t="shared" si="15"/>
        <v>0</v>
      </c>
      <c r="AO36" s="51">
        <f t="shared" si="15"/>
        <v>0</v>
      </c>
      <c r="AP36" s="51">
        <f t="shared" si="15"/>
        <v>0</v>
      </c>
      <c r="AQ36" s="51">
        <f t="shared" si="15"/>
        <v>0</v>
      </c>
      <c r="AR36" s="51">
        <f t="shared" si="15"/>
        <v>0</v>
      </c>
      <c r="AS36" s="51">
        <f t="shared" si="15"/>
        <v>0</v>
      </c>
      <c r="AT36" s="51">
        <f t="shared" si="15"/>
        <v>0</v>
      </c>
    </row>
    <row r="37" spans="1:46" s="3" customFormat="1" ht="16.5" customHeight="1">
      <c r="A37" s="33" t="s">
        <v>401</v>
      </c>
      <c r="B37" s="765" t="s">
        <v>98</v>
      </c>
      <c r="C37" s="33"/>
      <c r="D37" s="34"/>
      <c r="E37" s="35"/>
      <c r="F37" s="52">
        <f t="shared" ref="F37:AT37" si="16">IF(F6=0,0,F36/F6)</f>
        <v>0</v>
      </c>
      <c r="G37" s="52">
        <f t="shared" si="16"/>
        <v>0</v>
      </c>
      <c r="H37" s="52">
        <f t="shared" si="16"/>
        <v>0</v>
      </c>
      <c r="I37" s="52">
        <f t="shared" si="16"/>
        <v>0</v>
      </c>
      <c r="J37" s="52">
        <f t="shared" si="16"/>
        <v>0</v>
      </c>
      <c r="K37" s="52">
        <f t="shared" si="16"/>
        <v>0</v>
      </c>
      <c r="L37" s="52">
        <f t="shared" si="16"/>
        <v>0</v>
      </c>
      <c r="M37" s="52">
        <f t="shared" si="16"/>
        <v>0</v>
      </c>
      <c r="N37" s="52">
        <f t="shared" si="16"/>
        <v>0</v>
      </c>
      <c r="O37" s="52">
        <f t="shared" si="16"/>
        <v>0</v>
      </c>
      <c r="P37" s="52">
        <f t="shared" si="16"/>
        <v>0</v>
      </c>
      <c r="Q37" s="52">
        <f t="shared" si="16"/>
        <v>0</v>
      </c>
      <c r="R37" s="52">
        <f t="shared" si="16"/>
        <v>0</v>
      </c>
      <c r="S37" s="52">
        <f t="shared" si="16"/>
        <v>0</v>
      </c>
      <c r="T37" s="52">
        <f t="shared" si="16"/>
        <v>0</v>
      </c>
      <c r="U37" s="52">
        <f t="shared" si="16"/>
        <v>0</v>
      </c>
      <c r="V37" s="52">
        <f t="shared" si="16"/>
        <v>0</v>
      </c>
      <c r="W37" s="52">
        <f t="shared" si="16"/>
        <v>0</v>
      </c>
      <c r="X37" s="52">
        <f t="shared" si="16"/>
        <v>0</v>
      </c>
      <c r="Y37" s="52">
        <f t="shared" si="16"/>
        <v>0</v>
      </c>
      <c r="Z37" s="52">
        <f t="shared" si="16"/>
        <v>0</v>
      </c>
      <c r="AA37" s="52">
        <f t="shared" si="16"/>
        <v>0</v>
      </c>
      <c r="AB37" s="52">
        <f t="shared" si="16"/>
        <v>0</v>
      </c>
      <c r="AC37" s="52">
        <f t="shared" si="16"/>
        <v>0</v>
      </c>
      <c r="AD37" s="52">
        <f t="shared" si="16"/>
        <v>0</v>
      </c>
      <c r="AE37" s="52">
        <f t="shared" si="16"/>
        <v>0</v>
      </c>
      <c r="AF37" s="52">
        <f t="shared" si="16"/>
        <v>0</v>
      </c>
      <c r="AG37" s="52">
        <f t="shared" si="16"/>
        <v>0</v>
      </c>
      <c r="AH37" s="52">
        <f t="shared" si="16"/>
        <v>0</v>
      </c>
      <c r="AI37" s="52">
        <f t="shared" si="16"/>
        <v>0</v>
      </c>
      <c r="AJ37" s="52">
        <f t="shared" si="16"/>
        <v>0</v>
      </c>
      <c r="AK37" s="52">
        <f t="shared" si="16"/>
        <v>0</v>
      </c>
      <c r="AL37" s="52">
        <f t="shared" si="16"/>
        <v>0</v>
      </c>
      <c r="AM37" s="52">
        <f t="shared" si="16"/>
        <v>0</v>
      </c>
      <c r="AN37" s="52">
        <f t="shared" si="16"/>
        <v>0</v>
      </c>
      <c r="AO37" s="52">
        <f t="shared" si="16"/>
        <v>0</v>
      </c>
      <c r="AP37" s="52">
        <f t="shared" si="16"/>
        <v>0</v>
      </c>
      <c r="AQ37" s="52">
        <f t="shared" si="16"/>
        <v>0</v>
      </c>
      <c r="AR37" s="52">
        <f t="shared" si="16"/>
        <v>0</v>
      </c>
      <c r="AS37" s="52">
        <f t="shared" si="16"/>
        <v>0</v>
      </c>
      <c r="AT37" s="52">
        <f t="shared" si="16"/>
        <v>0</v>
      </c>
    </row>
    <row r="38" spans="1:46" ht="15" customHeight="1"/>
    <row r="39" spans="1:46" ht="24" hidden="1" customHeight="1" outlineLevel="1">
      <c r="A39" s="752" t="s">
        <v>402</v>
      </c>
      <c r="B39" s="752"/>
      <c r="C39" s="752"/>
      <c r="D39" s="752"/>
      <c r="E39" s="752"/>
      <c r="F39" s="752"/>
      <c r="G39" s="752"/>
      <c r="H39" s="752"/>
      <c r="I39" s="752"/>
      <c r="J39" s="752"/>
      <c r="K39" s="752"/>
      <c r="L39" s="752"/>
      <c r="M39" s="752"/>
      <c r="N39" s="752"/>
      <c r="O39" s="752"/>
      <c r="P39" s="752"/>
      <c r="Q39" s="752"/>
      <c r="R39" s="752"/>
      <c r="S39" s="752"/>
      <c r="T39" s="752"/>
      <c r="U39" s="752"/>
      <c r="V39" s="752"/>
      <c r="W39" s="752"/>
      <c r="X39" s="752"/>
      <c r="Y39" s="752"/>
      <c r="Z39" s="752"/>
      <c r="AA39" s="752"/>
      <c r="AB39" s="752"/>
      <c r="AC39" s="752"/>
      <c r="AD39" s="752"/>
      <c r="AE39" s="752"/>
      <c r="AF39" s="752"/>
      <c r="AG39" s="752"/>
      <c r="AH39" s="752"/>
      <c r="AI39" s="752"/>
      <c r="AJ39" s="752"/>
      <c r="AK39" s="752"/>
      <c r="AL39" s="752"/>
      <c r="AM39" s="752"/>
      <c r="AN39" s="752"/>
      <c r="AO39" s="752"/>
      <c r="AP39" s="752"/>
      <c r="AQ39" s="752"/>
      <c r="AR39" s="752"/>
      <c r="AS39" s="752"/>
      <c r="AT39" s="752"/>
    </row>
    <row r="40" spans="1:46" ht="16.5" hidden="1" customHeight="1" outlineLevel="1">
      <c r="A40" s="1078" t="s">
        <v>250</v>
      </c>
      <c r="B40" s="1071"/>
      <c r="C40" s="1071"/>
      <c r="D40" s="1071"/>
      <c r="E40" s="1071"/>
      <c r="F40" s="1079">
        <f>$E$16*F32</f>
        <v>0</v>
      </c>
      <c r="G40" s="1079">
        <f t="shared" ref="G40:AT40" si="17">$E$16*G32</f>
        <v>0</v>
      </c>
      <c r="H40" s="1079">
        <f t="shared" si="17"/>
        <v>0</v>
      </c>
      <c r="I40" s="1079">
        <f t="shared" si="17"/>
        <v>0</v>
      </c>
      <c r="J40" s="1079">
        <f t="shared" si="17"/>
        <v>0</v>
      </c>
      <c r="K40" s="1079">
        <f t="shared" si="17"/>
        <v>0</v>
      </c>
      <c r="L40" s="1079">
        <f t="shared" si="17"/>
        <v>0</v>
      </c>
      <c r="M40" s="1079">
        <f t="shared" si="17"/>
        <v>0</v>
      </c>
      <c r="N40" s="1079">
        <f t="shared" si="17"/>
        <v>0</v>
      </c>
      <c r="O40" s="1079">
        <f t="shared" si="17"/>
        <v>0</v>
      </c>
      <c r="P40" s="1079">
        <f t="shared" si="17"/>
        <v>0</v>
      </c>
      <c r="Q40" s="1079">
        <f t="shared" si="17"/>
        <v>0</v>
      </c>
      <c r="R40" s="1079">
        <f t="shared" si="17"/>
        <v>0</v>
      </c>
      <c r="S40" s="1079">
        <f t="shared" si="17"/>
        <v>0</v>
      </c>
      <c r="T40" s="1079">
        <f t="shared" si="17"/>
        <v>0</v>
      </c>
      <c r="U40" s="1079">
        <f t="shared" si="17"/>
        <v>0</v>
      </c>
      <c r="V40" s="1079">
        <f t="shared" si="17"/>
        <v>0</v>
      </c>
      <c r="W40" s="1079">
        <f t="shared" si="17"/>
        <v>0</v>
      </c>
      <c r="X40" s="1079">
        <f t="shared" si="17"/>
        <v>0</v>
      </c>
      <c r="Y40" s="1079">
        <f t="shared" si="17"/>
        <v>0</v>
      </c>
      <c r="Z40" s="1079">
        <f t="shared" si="17"/>
        <v>0</v>
      </c>
      <c r="AA40" s="1079">
        <f t="shared" si="17"/>
        <v>0</v>
      </c>
      <c r="AB40" s="1079">
        <f t="shared" si="17"/>
        <v>0</v>
      </c>
      <c r="AC40" s="1079">
        <f t="shared" si="17"/>
        <v>0</v>
      </c>
      <c r="AD40" s="1079">
        <f t="shared" si="17"/>
        <v>0</v>
      </c>
      <c r="AE40" s="1079">
        <f t="shared" si="17"/>
        <v>0</v>
      </c>
      <c r="AF40" s="1079">
        <f t="shared" si="17"/>
        <v>0</v>
      </c>
      <c r="AG40" s="1079">
        <f t="shared" si="17"/>
        <v>0</v>
      </c>
      <c r="AH40" s="1079">
        <f t="shared" si="17"/>
        <v>0</v>
      </c>
      <c r="AI40" s="1079">
        <f t="shared" si="17"/>
        <v>0</v>
      </c>
      <c r="AJ40" s="1079">
        <f t="shared" si="17"/>
        <v>0</v>
      </c>
      <c r="AK40" s="1079">
        <f t="shared" si="17"/>
        <v>0</v>
      </c>
      <c r="AL40" s="1079">
        <f t="shared" si="17"/>
        <v>0</v>
      </c>
      <c r="AM40" s="1079">
        <f t="shared" si="17"/>
        <v>0</v>
      </c>
      <c r="AN40" s="1079">
        <f t="shared" si="17"/>
        <v>0</v>
      </c>
      <c r="AO40" s="1079">
        <f t="shared" si="17"/>
        <v>0</v>
      </c>
      <c r="AP40" s="1079">
        <f t="shared" si="17"/>
        <v>0</v>
      </c>
      <c r="AQ40" s="1079">
        <f t="shared" si="17"/>
        <v>0</v>
      </c>
      <c r="AR40" s="1079">
        <f t="shared" si="17"/>
        <v>0</v>
      </c>
      <c r="AS40" s="1079">
        <f t="shared" si="17"/>
        <v>0</v>
      </c>
      <c r="AT40" s="1079">
        <f t="shared" si="17"/>
        <v>0</v>
      </c>
    </row>
    <row r="41" spans="1:46" ht="16.5" hidden="1" customHeight="1" outlineLevel="1">
      <c r="A41" s="7" t="s">
        <v>251</v>
      </c>
      <c r="F41" s="141">
        <f>$E$22*F32</f>
        <v>0</v>
      </c>
      <c r="G41" s="141">
        <f t="shared" ref="G41:AT41" si="18">$E$22*G32</f>
        <v>0</v>
      </c>
      <c r="H41" s="141">
        <f t="shared" si="18"/>
        <v>0</v>
      </c>
      <c r="I41" s="141">
        <f t="shared" si="18"/>
        <v>0</v>
      </c>
      <c r="J41" s="141">
        <f t="shared" si="18"/>
        <v>0</v>
      </c>
      <c r="K41" s="141">
        <f t="shared" si="18"/>
        <v>0</v>
      </c>
      <c r="L41" s="141">
        <f t="shared" si="18"/>
        <v>0</v>
      </c>
      <c r="M41" s="141">
        <f t="shared" si="18"/>
        <v>0</v>
      </c>
      <c r="N41" s="141">
        <f t="shared" si="18"/>
        <v>0</v>
      </c>
      <c r="O41" s="141">
        <f t="shared" si="18"/>
        <v>0</v>
      </c>
      <c r="P41" s="141">
        <f t="shared" si="18"/>
        <v>0</v>
      </c>
      <c r="Q41" s="141">
        <f t="shared" si="18"/>
        <v>0</v>
      </c>
      <c r="R41" s="141">
        <f t="shared" si="18"/>
        <v>0</v>
      </c>
      <c r="S41" s="141">
        <f t="shared" si="18"/>
        <v>0</v>
      </c>
      <c r="T41" s="141">
        <f t="shared" si="18"/>
        <v>0</v>
      </c>
      <c r="U41" s="141">
        <f t="shared" si="18"/>
        <v>0</v>
      </c>
      <c r="V41" s="141">
        <f t="shared" si="18"/>
        <v>0</v>
      </c>
      <c r="W41" s="141">
        <f t="shared" si="18"/>
        <v>0</v>
      </c>
      <c r="X41" s="141">
        <f t="shared" si="18"/>
        <v>0</v>
      </c>
      <c r="Y41" s="141">
        <f t="shared" si="18"/>
        <v>0</v>
      </c>
      <c r="Z41" s="141">
        <f t="shared" si="18"/>
        <v>0</v>
      </c>
      <c r="AA41" s="141">
        <f t="shared" si="18"/>
        <v>0</v>
      </c>
      <c r="AB41" s="141">
        <f t="shared" si="18"/>
        <v>0</v>
      </c>
      <c r="AC41" s="141">
        <f t="shared" si="18"/>
        <v>0</v>
      </c>
      <c r="AD41" s="141">
        <f t="shared" si="18"/>
        <v>0</v>
      </c>
      <c r="AE41" s="141">
        <f t="shared" si="18"/>
        <v>0</v>
      </c>
      <c r="AF41" s="141">
        <f t="shared" si="18"/>
        <v>0</v>
      </c>
      <c r="AG41" s="141">
        <f t="shared" si="18"/>
        <v>0</v>
      </c>
      <c r="AH41" s="141">
        <f t="shared" si="18"/>
        <v>0</v>
      </c>
      <c r="AI41" s="141">
        <f t="shared" si="18"/>
        <v>0</v>
      </c>
      <c r="AJ41" s="141">
        <f t="shared" si="18"/>
        <v>0</v>
      </c>
      <c r="AK41" s="141">
        <f t="shared" si="18"/>
        <v>0</v>
      </c>
      <c r="AL41" s="141">
        <f t="shared" si="18"/>
        <v>0</v>
      </c>
      <c r="AM41" s="141">
        <f t="shared" si="18"/>
        <v>0</v>
      </c>
      <c r="AN41" s="141">
        <f t="shared" si="18"/>
        <v>0</v>
      </c>
      <c r="AO41" s="141">
        <f t="shared" si="18"/>
        <v>0</v>
      </c>
      <c r="AP41" s="141">
        <f t="shared" si="18"/>
        <v>0</v>
      </c>
      <c r="AQ41" s="141">
        <f t="shared" si="18"/>
        <v>0</v>
      </c>
      <c r="AR41" s="141">
        <f t="shared" si="18"/>
        <v>0</v>
      </c>
      <c r="AS41" s="141">
        <f t="shared" si="18"/>
        <v>0</v>
      </c>
      <c r="AT41" s="141">
        <f t="shared" si="18"/>
        <v>0</v>
      </c>
    </row>
    <row r="42" spans="1:46" ht="16.5" hidden="1" customHeight="1" outlineLevel="1">
      <c r="A42" s="7" t="s">
        <v>283</v>
      </c>
      <c r="F42" s="141">
        <f>(F32+F40+F41)*$E$24</f>
        <v>0</v>
      </c>
      <c r="G42" s="141">
        <f t="shared" ref="G42:AT42" si="19">(G32+G40+G41)*$E$24</f>
        <v>0</v>
      </c>
      <c r="H42" s="141">
        <f t="shared" si="19"/>
        <v>0</v>
      </c>
      <c r="I42" s="141">
        <f t="shared" si="19"/>
        <v>0</v>
      </c>
      <c r="J42" s="141">
        <f t="shared" si="19"/>
        <v>0</v>
      </c>
      <c r="K42" s="141">
        <f t="shared" si="19"/>
        <v>0</v>
      </c>
      <c r="L42" s="141">
        <f t="shared" si="19"/>
        <v>0</v>
      </c>
      <c r="M42" s="141">
        <f t="shared" si="19"/>
        <v>0</v>
      </c>
      <c r="N42" s="141">
        <f t="shared" si="19"/>
        <v>0</v>
      </c>
      <c r="O42" s="141">
        <f t="shared" si="19"/>
        <v>0</v>
      </c>
      <c r="P42" s="141">
        <f t="shared" si="19"/>
        <v>0</v>
      </c>
      <c r="Q42" s="141">
        <f t="shared" si="19"/>
        <v>0</v>
      </c>
      <c r="R42" s="141">
        <f t="shared" si="19"/>
        <v>0</v>
      </c>
      <c r="S42" s="141">
        <f t="shared" si="19"/>
        <v>0</v>
      </c>
      <c r="T42" s="141">
        <f t="shared" si="19"/>
        <v>0</v>
      </c>
      <c r="U42" s="141">
        <f t="shared" si="19"/>
        <v>0</v>
      </c>
      <c r="V42" s="141">
        <f t="shared" si="19"/>
        <v>0</v>
      </c>
      <c r="W42" s="141">
        <f t="shared" si="19"/>
        <v>0</v>
      </c>
      <c r="X42" s="141">
        <f t="shared" si="19"/>
        <v>0</v>
      </c>
      <c r="Y42" s="141">
        <f t="shared" si="19"/>
        <v>0</v>
      </c>
      <c r="Z42" s="141">
        <f t="shared" si="19"/>
        <v>0</v>
      </c>
      <c r="AA42" s="141">
        <f t="shared" si="19"/>
        <v>0</v>
      </c>
      <c r="AB42" s="141">
        <f t="shared" si="19"/>
        <v>0</v>
      </c>
      <c r="AC42" s="141">
        <f t="shared" si="19"/>
        <v>0</v>
      </c>
      <c r="AD42" s="141">
        <f t="shared" si="19"/>
        <v>0</v>
      </c>
      <c r="AE42" s="141">
        <f t="shared" si="19"/>
        <v>0</v>
      </c>
      <c r="AF42" s="141">
        <f t="shared" si="19"/>
        <v>0</v>
      </c>
      <c r="AG42" s="141">
        <f t="shared" si="19"/>
        <v>0</v>
      </c>
      <c r="AH42" s="141">
        <f t="shared" si="19"/>
        <v>0</v>
      </c>
      <c r="AI42" s="141">
        <f t="shared" si="19"/>
        <v>0</v>
      </c>
      <c r="AJ42" s="141">
        <f t="shared" si="19"/>
        <v>0</v>
      </c>
      <c r="AK42" s="141">
        <f t="shared" si="19"/>
        <v>0</v>
      </c>
      <c r="AL42" s="141">
        <f t="shared" si="19"/>
        <v>0</v>
      </c>
      <c r="AM42" s="141">
        <f t="shared" si="19"/>
        <v>0</v>
      </c>
      <c r="AN42" s="141">
        <f t="shared" si="19"/>
        <v>0</v>
      </c>
      <c r="AO42" s="141">
        <f t="shared" si="19"/>
        <v>0</v>
      </c>
      <c r="AP42" s="141">
        <f t="shared" si="19"/>
        <v>0</v>
      </c>
      <c r="AQ42" s="141">
        <f t="shared" si="19"/>
        <v>0</v>
      </c>
      <c r="AR42" s="141">
        <f t="shared" si="19"/>
        <v>0</v>
      </c>
      <c r="AS42" s="141">
        <f t="shared" si="19"/>
        <v>0</v>
      </c>
      <c r="AT42" s="141">
        <f t="shared" si="19"/>
        <v>0</v>
      </c>
    </row>
    <row r="43" spans="1:46" ht="16.5" hidden="1" customHeight="1" outlineLevel="1">
      <c r="A43" s="7" t="s">
        <v>256</v>
      </c>
      <c r="F43" s="141">
        <f>(F32+F40+F41+F42)*$E$29</f>
        <v>0</v>
      </c>
      <c r="G43" s="141">
        <f t="shared" ref="G43:AT43" si="20">(G32+G40+G41+G42)*$E$29</f>
        <v>0</v>
      </c>
      <c r="H43" s="141">
        <f t="shared" si="20"/>
        <v>0</v>
      </c>
      <c r="I43" s="141">
        <f t="shared" si="20"/>
        <v>0</v>
      </c>
      <c r="J43" s="141">
        <f t="shared" si="20"/>
        <v>0</v>
      </c>
      <c r="K43" s="141">
        <f t="shared" si="20"/>
        <v>0</v>
      </c>
      <c r="L43" s="141">
        <f t="shared" si="20"/>
        <v>0</v>
      </c>
      <c r="M43" s="141">
        <f t="shared" si="20"/>
        <v>0</v>
      </c>
      <c r="N43" s="141">
        <f t="shared" si="20"/>
        <v>0</v>
      </c>
      <c r="O43" s="141">
        <f t="shared" si="20"/>
        <v>0</v>
      </c>
      <c r="P43" s="141">
        <f t="shared" si="20"/>
        <v>0</v>
      </c>
      <c r="Q43" s="141">
        <f t="shared" si="20"/>
        <v>0</v>
      </c>
      <c r="R43" s="141">
        <f t="shared" si="20"/>
        <v>0</v>
      </c>
      <c r="S43" s="141">
        <f t="shared" si="20"/>
        <v>0</v>
      </c>
      <c r="T43" s="141">
        <f t="shared" si="20"/>
        <v>0</v>
      </c>
      <c r="U43" s="141">
        <f t="shared" si="20"/>
        <v>0</v>
      </c>
      <c r="V43" s="141">
        <f t="shared" si="20"/>
        <v>0</v>
      </c>
      <c r="W43" s="141">
        <f t="shared" si="20"/>
        <v>0</v>
      </c>
      <c r="X43" s="141">
        <f t="shared" si="20"/>
        <v>0</v>
      </c>
      <c r="Y43" s="141">
        <f t="shared" si="20"/>
        <v>0</v>
      </c>
      <c r="Z43" s="141">
        <f t="shared" si="20"/>
        <v>0</v>
      </c>
      <c r="AA43" s="141">
        <f t="shared" si="20"/>
        <v>0</v>
      </c>
      <c r="AB43" s="141">
        <f t="shared" si="20"/>
        <v>0</v>
      </c>
      <c r="AC43" s="141">
        <f t="shared" si="20"/>
        <v>0</v>
      </c>
      <c r="AD43" s="141">
        <f t="shared" si="20"/>
        <v>0</v>
      </c>
      <c r="AE43" s="141">
        <f t="shared" si="20"/>
        <v>0</v>
      </c>
      <c r="AF43" s="141">
        <f t="shared" si="20"/>
        <v>0</v>
      </c>
      <c r="AG43" s="141">
        <f t="shared" si="20"/>
        <v>0</v>
      </c>
      <c r="AH43" s="141">
        <f t="shared" si="20"/>
        <v>0</v>
      </c>
      <c r="AI43" s="141">
        <f t="shared" si="20"/>
        <v>0</v>
      </c>
      <c r="AJ43" s="141">
        <f t="shared" si="20"/>
        <v>0</v>
      </c>
      <c r="AK43" s="141">
        <f t="shared" si="20"/>
        <v>0</v>
      </c>
      <c r="AL43" s="141">
        <f t="shared" si="20"/>
        <v>0</v>
      </c>
      <c r="AM43" s="141">
        <f t="shared" si="20"/>
        <v>0</v>
      </c>
      <c r="AN43" s="141">
        <f t="shared" si="20"/>
        <v>0</v>
      </c>
      <c r="AO43" s="141">
        <f t="shared" si="20"/>
        <v>0</v>
      </c>
      <c r="AP43" s="141">
        <f t="shared" si="20"/>
        <v>0</v>
      </c>
      <c r="AQ43" s="141">
        <f t="shared" si="20"/>
        <v>0</v>
      </c>
      <c r="AR43" s="141">
        <f t="shared" si="20"/>
        <v>0</v>
      </c>
      <c r="AS43" s="141">
        <f t="shared" si="20"/>
        <v>0</v>
      </c>
      <c r="AT43" s="141">
        <f t="shared" si="20"/>
        <v>0</v>
      </c>
    </row>
    <row r="44" spans="1:46" ht="16.5" hidden="1" customHeight="1" outlineLevel="1">
      <c r="A44" s="7" t="s">
        <v>257</v>
      </c>
      <c r="F44" s="141">
        <f>(F32+F40+F41+F42)*$E$30</f>
        <v>0</v>
      </c>
      <c r="G44" s="141">
        <f t="shared" ref="G44:AT44" si="21">(G32+G40+G41+G42)*$E$30</f>
        <v>0</v>
      </c>
      <c r="H44" s="141">
        <f t="shared" si="21"/>
        <v>0</v>
      </c>
      <c r="I44" s="141">
        <f t="shared" si="21"/>
        <v>0</v>
      </c>
      <c r="J44" s="141">
        <f t="shared" si="21"/>
        <v>0</v>
      </c>
      <c r="K44" s="141">
        <f t="shared" si="21"/>
        <v>0</v>
      </c>
      <c r="L44" s="141">
        <f t="shared" si="21"/>
        <v>0</v>
      </c>
      <c r="M44" s="141">
        <f t="shared" si="21"/>
        <v>0</v>
      </c>
      <c r="N44" s="141">
        <f t="shared" si="21"/>
        <v>0</v>
      </c>
      <c r="O44" s="141">
        <f t="shared" si="21"/>
        <v>0</v>
      </c>
      <c r="P44" s="141">
        <f t="shared" si="21"/>
        <v>0</v>
      </c>
      <c r="Q44" s="141">
        <f t="shared" si="21"/>
        <v>0</v>
      </c>
      <c r="R44" s="141">
        <f t="shared" si="21"/>
        <v>0</v>
      </c>
      <c r="S44" s="141">
        <f t="shared" si="21"/>
        <v>0</v>
      </c>
      <c r="T44" s="141">
        <f t="shared" si="21"/>
        <v>0</v>
      </c>
      <c r="U44" s="141">
        <f t="shared" si="21"/>
        <v>0</v>
      </c>
      <c r="V44" s="141">
        <f t="shared" si="21"/>
        <v>0</v>
      </c>
      <c r="W44" s="141">
        <f t="shared" si="21"/>
        <v>0</v>
      </c>
      <c r="X44" s="141">
        <f t="shared" si="21"/>
        <v>0</v>
      </c>
      <c r="Y44" s="141">
        <f t="shared" si="21"/>
        <v>0</v>
      </c>
      <c r="Z44" s="141">
        <f t="shared" si="21"/>
        <v>0</v>
      </c>
      <c r="AA44" s="141">
        <f t="shared" si="21"/>
        <v>0</v>
      </c>
      <c r="AB44" s="141">
        <f t="shared" si="21"/>
        <v>0</v>
      </c>
      <c r="AC44" s="141">
        <f t="shared" si="21"/>
        <v>0</v>
      </c>
      <c r="AD44" s="141">
        <f t="shared" si="21"/>
        <v>0</v>
      </c>
      <c r="AE44" s="141">
        <f t="shared" si="21"/>
        <v>0</v>
      </c>
      <c r="AF44" s="141">
        <f t="shared" si="21"/>
        <v>0</v>
      </c>
      <c r="AG44" s="141">
        <f t="shared" si="21"/>
        <v>0</v>
      </c>
      <c r="AH44" s="141">
        <f t="shared" si="21"/>
        <v>0</v>
      </c>
      <c r="AI44" s="141">
        <f t="shared" si="21"/>
        <v>0</v>
      </c>
      <c r="AJ44" s="141">
        <f t="shared" si="21"/>
        <v>0</v>
      </c>
      <c r="AK44" s="141">
        <f t="shared" si="21"/>
        <v>0</v>
      </c>
      <c r="AL44" s="141">
        <f t="shared" si="21"/>
        <v>0</v>
      </c>
      <c r="AM44" s="141">
        <f t="shared" si="21"/>
        <v>0</v>
      </c>
      <c r="AN44" s="141">
        <f t="shared" si="21"/>
        <v>0</v>
      </c>
      <c r="AO44" s="141">
        <f t="shared" si="21"/>
        <v>0</v>
      </c>
      <c r="AP44" s="141">
        <f t="shared" si="21"/>
        <v>0</v>
      </c>
      <c r="AQ44" s="141">
        <f t="shared" si="21"/>
        <v>0</v>
      </c>
      <c r="AR44" s="141">
        <f t="shared" si="21"/>
        <v>0</v>
      </c>
      <c r="AS44" s="141">
        <f t="shared" si="21"/>
        <v>0</v>
      </c>
      <c r="AT44" s="141">
        <f t="shared" si="21"/>
        <v>0</v>
      </c>
    </row>
    <row r="45" spans="1:46" ht="16.5" hidden="1" customHeight="1" outlineLevel="1">
      <c r="A45" s="10" t="s">
        <v>258</v>
      </c>
      <c r="B45" s="87"/>
      <c r="C45" s="87"/>
      <c r="D45" s="87"/>
      <c r="E45" s="87"/>
      <c r="F45" s="142">
        <f>(F32+F40+F41+F42)*$E$31</f>
        <v>0</v>
      </c>
      <c r="G45" s="142">
        <f t="shared" ref="G45:AT45" si="22">(G32+G40+G41+G42)*$E$31</f>
        <v>0</v>
      </c>
      <c r="H45" s="142">
        <f t="shared" si="22"/>
        <v>0</v>
      </c>
      <c r="I45" s="142">
        <f t="shared" si="22"/>
        <v>0</v>
      </c>
      <c r="J45" s="142">
        <f t="shared" si="22"/>
        <v>0</v>
      </c>
      <c r="K45" s="142">
        <f t="shared" si="22"/>
        <v>0</v>
      </c>
      <c r="L45" s="142">
        <f t="shared" si="22"/>
        <v>0</v>
      </c>
      <c r="M45" s="142">
        <f t="shared" si="22"/>
        <v>0</v>
      </c>
      <c r="N45" s="142">
        <f t="shared" si="22"/>
        <v>0</v>
      </c>
      <c r="O45" s="142">
        <f t="shared" si="22"/>
        <v>0</v>
      </c>
      <c r="P45" s="142">
        <f t="shared" si="22"/>
        <v>0</v>
      </c>
      <c r="Q45" s="142">
        <f t="shared" si="22"/>
        <v>0</v>
      </c>
      <c r="R45" s="142">
        <f t="shared" si="22"/>
        <v>0</v>
      </c>
      <c r="S45" s="142">
        <f t="shared" si="22"/>
        <v>0</v>
      </c>
      <c r="T45" s="142">
        <f t="shared" si="22"/>
        <v>0</v>
      </c>
      <c r="U45" s="142">
        <f t="shared" si="22"/>
        <v>0</v>
      </c>
      <c r="V45" s="142">
        <f t="shared" si="22"/>
        <v>0</v>
      </c>
      <c r="W45" s="142">
        <f t="shared" si="22"/>
        <v>0</v>
      </c>
      <c r="X45" s="142">
        <f t="shared" si="22"/>
        <v>0</v>
      </c>
      <c r="Y45" s="142">
        <f t="shared" si="22"/>
        <v>0</v>
      </c>
      <c r="Z45" s="142">
        <f t="shared" si="22"/>
        <v>0</v>
      </c>
      <c r="AA45" s="142">
        <f t="shared" si="22"/>
        <v>0</v>
      </c>
      <c r="AB45" s="142">
        <f t="shared" si="22"/>
        <v>0</v>
      </c>
      <c r="AC45" s="142">
        <f t="shared" si="22"/>
        <v>0</v>
      </c>
      <c r="AD45" s="142">
        <f t="shared" si="22"/>
        <v>0</v>
      </c>
      <c r="AE45" s="142">
        <f t="shared" si="22"/>
        <v>0</v>
      </c>
      <c r="AF45" s="142">
        <f t="shared" si="22"/>
        <v>0</v>
      </c>
      <c r="AG45" s="142">
        <f t="shared" si="22"/>
        <v>0</v>
      </c>
      <c r="AH45" s="142">
        <f t="shared" si="22"/>
        <v>0</v>
      </c>
      <c r="AI45" s="142">
        <f t="shared" si="22"/>
        <v>0</v>
      </c>
      <c r="AJ45" s="142">
        <f t="shared" si="22"/>
        <v>0</v>
      </c>
      <c r="AK45" s="142">
        <f t="shared" si="22"/>
        <v>0</v>
      </c>
      <c r="AL45" s="142">
        <f t="shared" si="22"/>
        <v>0</v>
      </c>
      <c r="AM45" s="142">
        <f t="shared" si="22"/>
        <v>0</v>
      </c>
      <c r="AN45" s="142">
        <f t="shared" si="22"/>
        <v>0</v>
      </c>
      <c r="AO45" s="142">
        <f t="shared" si="22"/>
        <v>0</v>
      </c>
      <c r="AP45" s="142">
        <f t="shared" si="22"/>
        <v>0</v>
      </c>
      <c r="AQ45" s="142">
        <f t="shared" si="22"/>
        <v>0</v>
      </c>
      <c r="AR45" s="142">
        <f t="shared" si="22"/>
        <v>0</v>
      </c>
      <c r="AS45" s="142">
        <f t="shared" si="22"/>
        <v>0</v>
      </c>
      <c r="AT45" s="142">
        <f t="shared" si="22"/>
        <v>0</v>
      </c>
    </row>
    <row r="46" spans="1:46" ht="16.5" hidden="1" customHeight="1" outlineLevel="1">
      <c r="F46" s="239">
        <f t="shared" ref="F46:N46" si="23">SUM(F40:F45)</f>
        <v>0</v>
      </c>
      <c r="G46" s="239">
        <f t="shared" si="23"/>
        <v>0</v>
      </c>
      <c r="H46" s="239">
        <f t="shared" si="23"/>
        <v>0</v>
      </c>
      <c r="I46" s="239">
        <f t="shared" si="23"/>
        <v>0</v>
      </c>
      <c r="J46" s="239">
        <f t="shared" si="23"/>
        <v>0</v>
      </c>
      <c r="K46" s="239">
        <f t="shared" si="23"/>
        <v>0</v>
      </c>
      <c r="L46" s="239">
        <f t="shared" si="23"/>
        <v>0</v>
      </c>
      <c r="M46" s="239">
        <f t="shared" si="23"/>
        <v>0</v>
      </c>
      <c r="N46" s="239">
        <f t="shared" si="23"/>
        <v>0</v>
      </c>
      <c r="O46" s="239">
        <f>SUM(O40:O45)</f>
        <v>0</v>
      </c>
      <c r="P46" s="239">
        <f t="shared" ref="P46:AT46" si="24">SUM(P40:P45)</f>
        <v>0</v>
      </c>
      <c r="Q46" s="239">
        <f t="shared" si="24"/>
        <v>0</v>
      </c>
      <c r="R46" s="239">
        <f t="shared" si="24"/>
        <v>0</v>
      </c>
      <c r="S46" s="239">
        <f t="shared" si="24"/>
        <v>0</v>
      </c>
      <c r="T46" s="239">
        <f t="shared" si="24"/>
        <v>0</v>
      </c>
      <c r="U46" s="239">
        <f t="shared" si="24"/>
        <v>0</v>
      </c>
      <c r="V46" s="239">
        <f t="shared" si="24"/>
        <v>0</v>
      </c>
      <c r="W46" s="239">
        <f t="shared" si="24"/>
        <v>0</v>
      </c>
      <c r="X46" s="239">
        <f t="shared" si="24"/>
        <v>0</v>
      </c>
      <c r="Y46" s="239">
        <f t="shared" si="24"/>
        <v>0</v>
      </c>
      <c r="Z46" s="239">
        <f t="shared" si="24"/>
        <v>0</v>
      </c>
      <c r="AA46" s="239">
        <f t="shared" si="24"/>
        <v>0</v>
      </c>
      <c r="AB46" s="239">
        <f t="shared" si="24"/>
        <v>0</v>
      </c>
      <c r="AC46" s="239">
        <f t="shared" si="24"/>
        <v>0</v>
      </c>
      <c r="AD46" s="239">
        <f t="shared" si="24"/>
        <v>0</v>
      </c>
      <c r="AE46" s="239">
        <f t="shared" si="24"/>
        <v>0</v>
      </c>
      <c r="AF46" s="239">
        <f t="shared" si="24"/>
        <v>0</v>
      </c>
      <c r="AG46" s="239">
        <f t="shared" si="24"/>
        <v>0</v>
      </c>
      <c r="AH46" s="239">
        <f t="shared" si="24"/>
        <v>0</v>
      </c>
      <c r="AI46" s="239">
        <f t="shared" si="24"/>
        <v>0</v>
      </c>
      <c r="AJ46" s="239">
        <f t="shared" si="24"/>
        <v>0</v>
      </c>
      <c r="AK46" s="239">
        <f t="shared" si="24"/>
        <v>0</v>
      </c>
      <c r="AL46" s="239">
        <f t="shared" si="24"/>
        <v>0</v>
      </c>
      <c r="AM46" s="239">
        <f t="shared" si="24"/>
        <v>0</v>
      </c>
      <c r="AN46" s="239">
        <f t="shared" si="24"/>
        <v>0</v>
      </c>
      <c r="AO46" s="239">
        <f t="shared" si="24"/>
        <v>0</v>
      </c>
      <c r="AP46" s="239">
        <f t="shared" si="24"/>
        <v>0</v>
      </c>
      <c r="AQ46" s="239">
        <f t="shared" si="24"/>
        <v>0</v>
      </c>
      <c r="AR46" s="239">
        <f t="shared" si="24"/>
        <v>0</v>
      </c>
      <c r="AS46" s="239">
        <f t="shared" si="24"/>
        <v>0</v>
      </c>
      <c r="AT46" s="239">
        <f t="shared" si="24"/>
        <v>0</v>
      </c>
    </row>
    <row r="47" spans="1:46" ht="11.25" hidden="1" customHeight="1" outlineLevel="1">
      <c r="F47" s="74">
        <f t="shared" ref="F47:N47" si="25">F46-F33</f>
        <v>0</v>
      </c>
      <c r="G47" s="74">
        <f t="shared" si="25"/>
        <v>0</v>
      </c>
      <c r="H47" s="74">
        <f t="shared" si="25"/>
        <v>0</v>
      </c>
      <c r="I47" s="74">
        <f t="shared" si="25"/>
        <v>0</v>
      </c>
      <c r="J47" s="74">
        <f t="shared" si="25"/>
        <v>0</v>
      </c>
      <c r="K47" s="74">
        <f t="shared" si="25"/>
        <v>0</v>
      </c>
      <c r="L47" s="74">
        <f t="shared" si="25"/>
        <v>0</v>
      </c>
      <c r="M47" s="74">
        <f t="shared" si="25"/>
        <v>0</v>
      </c>
      <c r="N47" s="74">
        <f t="shared" si="25"/>
        <v>0</v>
      </c>
      <c r="O47" s="74">
        <f>O46-O33</f>
        <v>0</v>
      </c>
      <c r="P47" s="74">
        <f t="shared" ref="P47:S47" si="26">P46-P33</f>
        <v>0</v>
      </c>
      <c r="Q47" s="74">
        <f t="shared" si="26"/>
        <v>0</v>
      </c>
      <c r="R47" s="74">
        <f t="shared" si="26"/>
        <v>0</v>
      </c>
      <c r="S47" s="74">
        <f t="shared" si="26"/>
        <v>0</v>
      </c>
      <c r="T47" s="74"/>
      <c r="U47" s="74"/>
      <c r="V47" s="74"/>
      <c r="W47" s="74"/>
      <c r="X47" s="74"/>
      <c r="Y47" s="74"/>
      <c r="Z47" s="74">
        <f>Z46-Z33</f>
        <v>0</v>
      </c>
      <c r="AA47" s="74">
        <f t="shared" ref="AA47:AT47" si="27">AA46-AA33</f>
        <v>0</v>
      </c>
      <c r="AB47" s="74">
        <f t="shared" si="27"/>
        <v>0</v>
      </c>
      <c r="AC47" s="74">
        <f t="shared" si="27"/>
        <v>0</v>
      </c>
      <c r="AD47" s="74">
        <f t="shared" si="27"/>
        <v>0</v>
      </c>
      <c r="AE47" s="74">
        <f t="shared" si="27"/>
        <v>0</v>
      </c>
      <c r="AF47" s="74">
        <f t="shared" si="27"/>
        <v>0</v>
      </c>
      <c r="AG47" s="74">
        <f t="shared" si="27"/>
        <v>0</v>
      </c>
      <c r="AH47" s="74">
        <f t="shared" si="27"/>
        <v>0</v>
      </c>
      <c r="AI47" s="74">
        <f t="shared" si="27"/>
        <v>0</v>
      </c>
      <c r="AJ47" s="74">
        <f t="shared" si="27"/>
        <v>0</v>
      </c>
      <c r="AK47" s="74">
        <f t="shared" si="27"/>
        <v>0</v>
      </c>
      <c r="AL47" s="74">
        <f t="shared" si="27"/>
        <v>0</v>
      </c>
      <c r="AM47" s="74">
        <f t="shared" si="27"/>
        <v>0</v>
      </c>
      <c r="AN47" s="74">
        <f t="shared" si="27"/>
        <v>0</v>
      </c>
      <c r="AO47" s="74">
        <f t="shared" si="27"/>
        <v>0</v>
      </c>
      <c r="AP47" s="74">
        <f t="shared" si="27"/>
        <v>0</v>
      </c>
      <c r="AQ47" s="74">
        <f t="shared" si="27"/>
        <v>0</v>
      </c>
      <c r="AR47" s="74">
        <f t="shared" si="27"/>
        <v>0</v>
      </c>
      <c r="AS47" s="74">
        <f t="shared" si="27"/>
        <v>0</v>
      </c>
      <c r="AT47" s="74">
        <f t="shared" si="27"/>
        <v>0</v>
      </c>
    </row>
    <row r="48" spans="1:46" ht="20.25" hidden="1" outlineLevel="2">
      <c r="A48" s="1133" t="s">
        <v>403</v>
      </c>
      <c r="B48" s="1133"/>
      <c r="C48" s="1133"/>
      <c r="D48" s="1133"/>
      <c r="E48" s="1133"/>
      <c r="F48" s="1133"/>
      <c r="G48" s="1133"/>
      <c r="H48" s="1133"/>
      <c r="I48" s="1133"/>
      <c r="J48" s="1133"/>
      <c r="K48" s="1133"/>
      <c r="L48" s="1133"/>
      <c r="M48" s="1133"/>
      <c r="N48" s="1133"/>
      <c r="O48" s="1133"/>
      <c r="P48" s="1133"/>
      <c r="Q48" s="1133"/>
      <c r="R48" s="1133"/>
      <c r="S48" s="1133"/>
      <c r="T48" s="1133"/>
      <c r="U48" s="1133"/>
      <c r="V48" s="1133"/>
      <c r="W48" s="1133"/>
      <c r="X48" s="1133"/>
      <c r="Y48" s="1133"/>
      <c r="Z48" s="1133"/>
      <c r="AA48" s="1133"/>
      <c r="AB48" s="1133"/>
      <c r="AC48" s="1133"/>
      <c r="AD48" s="1133"/>
      <c r="AE48" s="1133"/>
      <c r="AF48" s="1133"/>
      <c r="AG48" s="1133"/>
      <c r="AH48" s="1133"/>
      <c r="AI48" s="1133"/>
      <c r="AJ48" s="1133"/>
      <c r="AK48" s="1133"/>
      <c r="AL48" s="1133"/>
      <c r="AM48" s="1133"/>
      <c r="AN48" s="1133"/>
      <c r="AO48" s="1133"/>
      <c r="AP48" s="1133"/>
      <c r="AQ48" s="1133"/>
      <c r="AR48" s="1133"/>
      <c r="AS48" s="1133"/>
      <c r="AT48" s="1133"/>
    </row>
    <row r="49" spans="1:46" ht="18.75" hidden="1" customHeight="1" outlineLevel="2">
      <c r="A49" s="207" t="s">
        <v>247</v>
      </c>
      <c r="B49" s="208"/>
      <c r="C49" s="207"/>
      <c r="D49" s="207"/>
      <c r="E49" s="207"/>
      <c r="F49" s="209">
        <f t="shared" ref="F49:AS49" si="28">F10/100*F5</f>
        <v>0</v>
      </c>
      <c r="G49" s="210">
        <f t="shared" si="28"/>
        <v>0</v>
      </c>
      <c r="H49" s="210">
        <f t="shared" si="28"/>
        <v>0</v>
      </c>
      <c r="I49" s="210">
        <f t="shared" si="28"/>
        <v>0</v>
      </c>
      <c r="J49" s="210">
        <f t="shared" si="28"/>
        <v>0</v>
      </c>
      <c r="K49" s="211">
        <f t="shared" si="28"/>
        <v>0</v>
      </c>
      <c r="L49" s="211">
        <f t="shared" si="28"/>
        <v>0</v>
      </c>
      <c r="M49" s="211">
        <f t="shared" si="28"/>
        <v>0</v>
      </c>
      <c r="N49" s="211">
        <f t="shared" si="28"/>
        <v>0</v>
      </c>
      <c r="O49" s="211">
        <f t="shared" si="28"/>
        <v>0</v>
      </c>
      <c r="P49" s="211">
        <f t="shared" si="28"/>
        <v>0</v>
      </c>
      <c r="Q49" s="211">
        <f t="shared" si="28"/>
        <v>0</v>
      </c>
      <c r="R49" s="211">
        <f t="shared" si="28"/>
        <v>0</v>
      </c>
      <c r="S49" s="211">
        <f t="shared" si="28"/>
        <v>0</v>
      </c>
      <c r="T49" s="211"/>
      <c r="U49" s="211"/>
      <c r="V49" s="211"/>
      <c r="W49" s="211"/>
      <c r="X49" s="211"/>
      <c r="Y49" s="211"/>
      <c r="Z49" s="211"/>
      <c r="AA49" s="211"/>
      <c r="AB49" s="211"/>
      <c r="AC49" s="211"/>
      <c r="AD49" s="211"/>
      <c r="AE49" s="211"/>
      <c r="AF49" s="211"/>
      <c r="AG49" s="211"/>
      <c r="AH49" s="211"/>
      <c r="AI49" s="211"/>
      <c r="AJ49" s="211"/>
      <c r="AK49" s="211"/>
      <c r="AL49" s="211"/>
      <c r="AM49" s="211"/>
      <c r="AN49" s="211"/>
      <c r="AO49" s="211"/>
      <c r="AP49" s="211"/>
      <c r="AQ49" s="211"/>
      <c r="AR49" s="211"/>
      <c r="AS49" s="211">
        <f t="shared" si="28"/>
        <v>0</v>
      </c>
      <c r="AT49" s="212">
        <f t="shared" ref="AT49:AT59" si="29">SUM(F49:AS49)</f>
        <v>0</v>
      </c>
    </row>
    <row r="50" spans="1:46" ht="18.75" hidden="1" customHeight="1" outlineLevel="2">
      <c r="A50" s="207" t="s">
        <v>404</v>
      </c>
      <c r="B50" s="208"/>
      <c r="C50" s="207"/>
      <c r="D50" s="207"/>
      <c r="E50" s="207"/>
      <c r="F50" s="209">
        <f t="shared" ref="F50:AS50" si="30">((F14+F13)/100)*F5</f>
        <v>0</v>
      </c>
      <c r="G50" s="209">
        <f t="shared" si="30"/>
        <v>0</v>
      </c>
      <c r="H50" s="209">
        <f t="shared" si="30"/>
        <v>0</v>
      </c>
      <c r="I50" s="209">
        <f t="shared" si="30"/>
        <v>0</v>
      </c>
      <c r="J50" s="209">
        <f t="shared" si="30"/>
        <v>0</v>
      </c>
      <c r="K50" s="209">
        <f t="shared" si="30"/>
        <v>0</v>
      </c>
      <c r="L50" s="209">
        <f t="shared" si="30"/>
        <v>0</v>
      </c>
      <c r="M50" s="209">
        <f t="shared" si="30"/>
        <v>0</v>
      </c>
      <c r="N50" s="209">
        <f t="shared" si="30"/>
        <v>0</v>
      </c>
      <c r="O50" s="209">
        <f t="shared" si="30"/>
        <v>0</v>
      </c>
      <c r="P50" s="209">
        <f t="shared" si="30"/>
        <v>0</v>
      </c>
      <c r="Q50" s="209">
        <f t="shared" si="30"/>
        <v>0</v>
      </c>
      <c r="R50" s="209">
        <f t="shared" si="30"/>
        <v>0</v>
      </c>
      <c r="S50" s="209">
        <f t="shared" si="30"/>
        <v>0</v>
      </c>
      <c r="T50" s="209"/>
      <c r="U50" s="209"/>
      <c r="V50" s="209"/>
      <c r="W50" s="209"/>
      <c r="X50" s="209"/>
      <c r="Y50" s="209"/>
      <c r="Z50" s="209"/>
      <c r="AA50" s="209"/>
      <c r="AB50" s="209"/>
      <c r="AC50" s="209"/>
      <c r="AD50" s="209"/>
      <c r="AE50" s="209"/>
      <c r="AF50" s="209"/>
      <c r="AG50" s="209"/>
      <c r="AH50" s="209"/>
      <c r="AI50" s="209"/>
      <c r="AJ50" s="209"/>
      <c r="AK50" s="209"/>
      <c r="AL50" s="209"/>
      <c r="AM50" s="209"/>
      <c r="AN50" s="209"/>
      <c r="AO50" s="209"/>
      <c r="AP50" s="209"/>
      <c r="AQ50" s="209"/>
      <c r="AR50" s="209"/>
      <c r="AS50" s="209">
        <f t="shared" si="30"/>
        <v>0</v>
      </c>
      <c r="AT50" s="212">
        <f t="shared" si="29"/>
        <v>0</v>
      </c>
    </row>
    <row r="51" spans="1:46" ht="18.75" hidden="1" customHeight="1" outlineLevel="2">
      <c r="A51" s="207" t="s">
        <v>405</v>
      </c>
      <c r="B51" s="208"/>
      <c r="C51" s="207"/>
      <c r="D51" s="207"/>
      <c r="E51" s="207"/>
      <c r="F51" s="209">
        <f t="shared" ref="F51:AS51" si="31">F16/100*F5</f>
        <v>0</v>
      </c>
      <c r="G51" s="209">
        <f t="shared" si="31"/>
        <v>0</v>
      </c>
      <c r="H51" s="209">
        <f t="shared" si="31"/>
        <v>0</v>
      </c>
      <c r="I51" s="209">
        <f t="shared" si="31"/>
        <v>0</v>
      </c>
      <c r="J51" s="209">
        <f t="shared" si="31"/>
        <v>0</v>
      </c>
      <c r="K51" s="209">
        <f t="shared" si="31"/>
        <v>0</v>
      </c>
      <c r="L51" s="209">
        <f t="shared" si="31"/>
        <v>0</v>
      </c>
      <c r="M51" s="209">
        <f t="shared" si="31"/>
        <v>0</v>
      </c>
      <c r="N51" s="209">
        <f t="shared" si="31"/>
        <v>0</v>
      </c>
      <c r="O51" s="209">
        <f t="shared" si="31"/>
        <v>0</v>
      </c>
      <c r="P51" s="209">
        <f t="shared" si="31"/>
        <v>0</v>
      </c>
      <c r="Q51" s="209">
        <f t="shared" si="31"/>
        <v>0</v>
      </c>
      <c r="R51" s="209">
        <f t="shared" si="31"/>
        <v>0</v>
      </c>
      <c r="S51" s="209">
        <f t="shared" si="31"/>
        <v>0</v>
      </c>
      <c r="T51" s="209"/>
      <c r="U51" s="209"/>
      <c r="V51" s="209"/>
      <c r="W51" s="209"/>
      <c r="X51" s="209"/>
      <c r="Y51" s="209"/>
      <c r="Z51" s="209"/>
      <c r="AA51" s="209"/>
      <c r="AB51" s="209"/>
      <c r="AC51" s="209"/>
      <c r="AD51" s="209"/>
      <c r="AE51" s="209"/>
      <c r="AF51" s="209"/>
      <c r="AG51" s="209"/>
      <c r="AH51" s="209"/>
      <c r="AI51" s="209"/>
      <c r="AJ51" s="209"/>
      <c r="AK51" s="209"/>
      <c r="AL51" s="209"/>
      <c r="AM51" s="209"/>
      <c r="AN51" s="209"/>
      <c r="AO51" s="209"/>
      <c r="AP51" s="209"/>
      <c r="AQ51" s="209"/>
      <c r="AR51" s="209"/>
      <c r="AS51" s="209">
        <f t="shared" si="31"/>
        <v>0</v>
      </c>
      <c r="AT51" s="212">
        <f t="shared" si="29"/>
        <v>0</v>
      </c>
    </row>
    <row r="52" spans="1:46" ht="18.75" hidden="1" customHeight="1" outlineLevel="2">
      <c r="A52" s="207" t="s">
        <v>17</v>
      </c>
      <c r="B52" s="208"/>
      <c r="C52" s="207"/>
      <c r="D52" s="207"/>
      <c r="E52" s="207"/>
      <c r="F52" s="209">
        <f t="shared" ref="F52:AS52" si="32">F22/100*F5</f>
        <v>0</v>
      </c>
      <c r="G52" s="209">
        <f t="shared" si="32"/>
        <v>0</v>
      </c>
      <c r="H52" s="209">
        <f t="shared" si="32"/>
        <v>0</v>
      </c>
      <c r="I52" s="209">
        <f t="shared" si="32"/>
        <v>0</v>
      </c>
      <c r="J52" s="209">
        <f t="shared" si="32"/>
        <v>0</v>
      </c>
      <c r="K52" s="209">
        <f t="shared" si="32"/>
        <v>0</v>
      </c>
      <c r="L52" s="209">
        <f t="shared" si="32"/>
        <v>0</v>
      </c>
      <c r="M52" s="209">
        <f t="shared" si="32"/>
        <v>0</v>
      </c>
      <c r="N52" s="209">
        <f t="shared" si="32"/>
        <v>0</v>
      </c>
      <c r="O52" s="209">
        <f t="shared" si="32"/>
        <v>0</v>
      </c>
      <c r="P52" s="209">
        <f t="shared" si="32"/>
        <v>0</v>
      </c>
      <c r="Q52" s="209">
        <f t="shared" si="32"/>
        <v>0</v>
      </c>
      <c r="R52" s="209">
        <f t="shared" si="32"/>
        <v>0</v>
      </c>
      <c r="S52" s="209">
        <f t="shared" si="32"/>
        <v>0</v>
      </c>
      <c r="T52" s="209"/>
      <c r="U52" s="209"/>
      <c r="V52" s="209"/>
      <c r="W52" s="209"/>
      <c r="X52" s="209"/>
      <c r="Y52" s="209"/>
      <c r="Z52" s="209"/>
      <c r="AA52" s="209"/>
      <c r="AB52" s="209"/>
      <c r="AC52" s="209"/>
      <c r="AD52" s="209"/>
      <c r="AE52" s="209"/>
      <c r="AF52" s="209"/>
      <c r="AG52" s="209"/>
      <c r="AH52" s="209"/>
      <c r="AI52" s="209"/>
      <c r="AJ52" s="209"/>
      <c r="AK52" s="209"/>
      <c r="AL52" s="209"/>
      <c r="AM52" s="209"/>
      <c r="AN52" s="209"/>
      <c r="AO52" s="209"/>
      <c r="AP52" s="209"/>
      <c r="AQ52" s="209"/>
      <c r="AR52" s="209"/>
      <c r="AS52" s="209">
        <f t="shared" si="32"/>
        <v>0</v>
      </c>
      <c r="AT52" s="212">
        <f t="shared" si="29"/>
        <v>0</v>
      </c>
    </row>
    <row r="53" spans="1:46" ht="18.75" hidden="1" customHeight="1" outlineLevel="2">
      <c r="A53" s="207" t="s">
        <v>18</v>
      </c>
      <c r="B53" s="208"/>
      <c r="C53" s="207"/>
      <c r="D53" s="207"/>
      <c r="E53" s="207"/>
      <c r="F53" s="209">
        <f t="shared" ref="F53:AS53" si="33">F23/100*F5</f>
        <v>0</v>
      </c>
      <c r="G53" s="209">
        <f t="shared" si="33"/>
        <v>0</v>
      </c>
      <c r="H53" s="209">
        <f t="shared" si="33"/>
        <v>0</v>
      </c>
      <c r="I53" s="209">
        <f t="shared" si="33"/>
        <v>0</v>
      </c>
      <c r="J53" s="209">
        <f t="shared" si="33"/>
        <v>0</v>
      </c>
      <c r="K53" s="209">
        <f t="shared" si="33"/>
        <v>0</v>
      </c>
      <c r="L53" s="209">
        <f t="shared" si="33"/>
        <v>0</v>
      </c>
      <c r="M53" s="209">
        <f t="shared" si="33"/>
        <v>0</v>
      </c>
      <c r="N53" s="209">
        <f t="shared" si="33"/>
        <v>0</v>
      </c>
      <c r="O53" s="209">
        <f t="shared" si="33"/>
        <v>0</v>
      </c>
      <c r="P53" s="209">
        <f t="shared" si="33"/>
        <v>0</v>
      </c>
      <c r="Q53" s="209">
        <f t="shared" si="33"/>
        <v>0</v>
      </c>
      <c r="R53" s="209">
        <f t="shared" si="33"/>
        <v>0</v>
      </c>
      <c r="S53" s="209">
        <f t="shared" si="33"/>
        <v>0</v>
      </c>
      <c r="T53" s="209"/>
      <c r="U53" s="209"/>
      <c r="V53" s="209"/>
      <c r="W53" s="209"/>
      <c r="X53" s="209"/>
      <c r="Y53" s="209"/>
      <c r="Z53" s="209"/>
      <c r="AA53" s="209"/>
      <c r="AB53" s="209"/>
      <c r="AC53" s="209"/>
      <c r="AD53" s="209"/>
      <c r="AE53" s="209"/>
      <c r="AF53" s="209"/>
      <c r="AG53" s="209"/>
      <c r="AH53" s="209"/>
      <c r="AI53" s="209"/>
      <c r="AJ53" s="209"/>
      <c r="AK53" s="209"/>
      <c r="AL53" s="209"/>
      <c r="AM53" s="209"/>
      <c r="AN53" s="209"/>
      <c r="AO53" s="209"/>
      <c r="AP53" s="209"/>
      <c r="AQ53" s="209"/>
      <c r="AR53" s="209"/>
      <c r="AS53" s="209">
        <f t="shared" si="33"/>
        <v>0</v>
      </c>
      <c r="AT53" s="212">
        <f t="shared" si="29"/>
        <v>0</v>
      </c>
    </row>
    <row r="54" spans="1:46" ht="18.75" hidden="1" customHeight="1" outlineLevel="2">
      <c r="A54" s="207" t="s">
        <v>283</v>
      </c>
      <c r="B54" s="208"/>
      <c r="C54" s="207"/>
      <c r="D54" s="207"/>
      <c r="E54" s="207"/>
      <c r="F54" s="209">
        <f t="shared" ref="F54:AS54" si="34">F24/100*F5</f>
        <v>0</v>
      </c>
      <c r="G54" s="209">
        <f t="shared" si="34"/>
        <v>0</v>
      </c>
      <c r="H54" s="209">
        <f t="shared" si="34"/>
        <v>0</v>
      </c>
      <c r="I54" s="209">
        <f t="shared" si="34"/>
        <v>0</v>
      </c>
      <c r="J54" s="209">
        <f t="shared" si="34"/>
        <v>0</v>
      </c>
      <c r="K54" s="209">
        <f t="shared" si="34"/>
        <v>0</v>
      </c>
      <c r="L54" s="209">
        <f t="shared" si="34"/>
        <v>0</v>
      </c>
      <c r="M54" s="209">
        <f t="shared" si="34"/>
        <v>0</v>
      </c>
      <c r="N54" s="209">
        <f t="shared" si="34"/>
        <v>0</v>
      </c>
      <c r="O54" s="209">
        <f t="shared" si="34"/>
        <v>0</v>
      </c>
      <c r="P54" s="209">
        <f t="shared" si="34"/>
        <v>0</v>
      </c>
      <c r="Q54" s="209">
        <f t="shared" si="34"/>
        <v>0</v>
      </c>
      <c r="R54" s="209">
        <f t="shared" si="34"/>
        <v>0</v>
      </c>
      <c r="S54" s="209">
        <f t="shared" si="34"/>
        <v>0</v>
      </c>
      <c r="T54" s="209"/>
      <c r="U54" s="209"/>
      <c r="V54" s="209"/>
      <c r="W54" s="209"/>
      <c r="X54" s="209"/>
      <c r="Y54" s="209"/>
      <c r="Z54" s="209"/>
      <c r="AA54" s="209"/>
      <c r="AB54" s="209"/>
      <c r="AC54" s="209"/>
      <c r="AD54" s="209"/>
      <c r="AE54" s="209"/>
      <c r="AF54" s="209"/>
      <c r="AG54" s="209"/>
      <c r="AH54" s="209"/>
      <c r="AI54" s="209"/>
      <c r="AJ54" s="209"/>
      <c r="AK54" s="209"/>
      <c r="AL54" s="209"/>
      <c r="AM54" s="209"/>
      <c r="AN54" s="209"/>
      <c r="AO54" s="209"/>
      <c r="AP54" s="209"/>
      <c r="AQ54" s="209"/>
      <c r="AR54" s="209"/>
      <c r="AS54" s="209">
        <f t="shared" si="34"/>
        <v>0</v>
      </c>
      <c r="AT54" s="212">
        <f t="shared" si="29"/>
        <v>0</v>
      </c>
    </row>
    <row r="55" spans="1:46" ht="18.75" hidden="1" customHeight="1" outlineLevel="2">
      <c r="A55" s="207" t="s">
        <v>34</v>
      </c>
      <c r="B55" s="208"/>
      <c r="C55" s="207"/>
      <c r="D55" s="207"/>
      <c r="E55" s="207"/>
      <c r="F55" s="209">
        <f t="shared" ref="F55:AS55" si="35">F29/100*F5</f>
        <v>0</v>
      </c>
      <c r="G55" s="209">
        <f t="shared" si="35"/>
        <v>0</v>
      </c>
      <c r="H55" s="209">
        <f t="shared" si="35"/>
        <v>0</v>
      </c>
      <c r="I55" s="209">
        <f t="shared" si="35"/>
        <v>0</v>
      </c>
      <c r="J55" s="209">
        <f t="shared" si="35"/>
        <v>0</v>
      </c>
      <c r="K55" s="209">
        <f t="shared" si="35"/>
        <v>0</v>
      </c>
      <c r="L55" s="209">
        <f t="shared" si="35"/>
        <v>0</v>
      </c>
      <c r="M55" s="209">
        <f t="shared" si="35"/>
        <v>0</v>
      </c>
      <c r="N55" s="209">
        <f t="shared" si="35"/>
        <v>0</v>
      </c>
      <c r="O55" s="209">
        <f t="shared" si="35"/>
        <v>0</v>
      </c>
      <c r="P55" s="209">
        <f t="shared" si="35"/>
        <v>0</v>
      </c>
      <c r="Q55" s="209">
        <f t="shared" si="35"/>
        <v>0</v>
      </c>
      <c r="R55" s="209">
        <f t="shared" si="35"/>
        <v>0</v>
      </c>
      <c r="S55" s="209">
        <f t="shared" si="35"/>
        <v>0</v>
      </c>
      <c r="T55" s="209"/>
      <c r="U55" s="209"/>
      <c r="V55" s="209"/>
      <c r="W55" s="209"/>
      <c r="X55" s="209"/>
      <c r="Y55" s="209"/>
      <c r="Z55" s="209"/>
      <c r="AA55" s="209"/>
      <c r="AB55" s="209"/>
      <c r="AC55" s="209"/>
      <c r="AD55" s="209"/>
      <c r="AE55" s="209"/>
      <c r="AF55" s="209"/>
      <c r="AG55" s="209"/>
      <c r="AH55" s="209"/>
      <c r="AI55" s="209"/>
      <c r="AJ55" s="209"/>
      <c r="AK55" s="209"/>
      <c r="AL55" s="209"/>
      <c r="AM55" s="209"/>
      <c r="AN55" s="209"/>
      <c r="AO55" s="209"/>
      <c r="AP55" s="209"/>
      <c r="AQ55" s="209"/>
      <c r="AR55" s="209"/>
      <c r="AS55" s="209">
        <f t="shared" si="35"/>
        <v>0</v>
      </c>
      <c r="AT55" s="212">
        <f t="shared" si="29"/>
        <v>0</v>
      </c>
    </row>
    <row r="56" spans="1:46" ht="18.75" hidden="1" customHeight="1" outlineLevel="2">
      <c r="A56" s="207" t="s">
        <v>406</v>
      </c>
      <c r="B56" s="208"/>
      <c r="C56" s="207"/>
      <c r="D56" s="207"/>
      <c r="E56" s="207"/>
      <c r="F56" s="209">
        <f t="shared" ref="F56:AS56" si="36">F30/100*F5</f>
        <v>0</v>
      </c>
      <c r="G56" s="209">
        <f t="shared" si="36"/>
        <v>0</v>
      </c>
      <c r="H56" s="209">
        <f t="shared" si="36"/>
        <v>0</v>
      </c>
      <c r="I56" s="209">
        <f t="shared" si="36"/>
        <v>0</v>
      </c>
      <c r="J56" s="209">
        <f t="shared" si="36"/>
        <v>0</v>
      </c>
      <c r="K56" s="209">
        <f t="shared" si="36"/>
        <v>0</v>
      </c>
      <c r="L56" s="209">
        <f t="shared" si="36"/>
        <v>0</v>
      </c>
      <c r="M56" s="209">
        <f t="shared" si="36"/>
        <v>0</v>
      </c>
      <c r="N56" s="209">
        <f t="shared" si="36"/>
        <v>0</v>
      </c>
      <c r="O56" s="209">
        <f t="shared" si="36"/>
        <v>0</v>
      </c>
      <c r="P56" s="209">
        <f t="shared" si="36"/>
        <v>0</v>
      </c>
      <c r="Q56" s="209">
        <f t="shared" si="36"/>
        <v>0</v>
      </c>
      <c r="R56" s="209">
        <f t="shared" si="36"/>
        <v>0</v>
      </c>
      <c r="S56" s="209">
        <f t="shared" si="36"/>
        <v>0</v>
      </c>
      <c r="T56" s="209"/>
      <c r="U56" s="209"/>
      <c r="V56" s="209"/>
      <c r="W56" s="209"/>
      <c r="X56" s="209"/>
      <c r="Y56" s="209"/>
      <c r="Z56" s="209"/>
      <c r="AA56" s="209"/>
      <c r="AB56" s="209"/>
      <c r="AC56" s="209"/>
      <c r="AD56" s="209"/>
      <c r="AE56" s="209"/>
      <c r="AF56" s="209"/>
      <c r="AG56" s="209"/>
      <c r="AH56" s="209"/>
      <c r="AI56" s="209"/>
      <c r="AJ56" s="209"/>
      <c r="AK56" s="209"/>
      <c r="AL56" s="209"/>
      <c r="AM56" s="209"/>
      <c r="AN56" s="209"/>
      <c r="AO56" s="209"/>
      <c r="AP56" s="209"/>
      <c r="AQ56" s="209"/>
      <c r="AR56" s="209"/>
      <c r="AS56" s="209">
        <f t="shared" si="36"/>
        <v>0</v>
      </c>
      <c r="AT56" s="212">
        <f t="shared" si="29"/>
        <v>0</v>
      </c>
    </row>
    <row r="57" spans="1:46" ht="18.75" hidden="1" customHeight="1" outlineLevel="2">
      <c r="A57" s="207" t="s">
        <v>407</v>
      </c>
      <c r="B57" s="208"/>
      <c r="C57" s="207"/>
      <c r="D57" s="207"/>
      <c r="E57" s="207"/>
      <c r="F57" s="209">
        <f t="shared" ref="F57:AS57" si="37">F31/100*F5</f>
        <v>0</v>
      </c>
      <c r="G57" s="209">
        <f t="shared" si="37"/>
        <v>0</v>
      </c>
      <c r="H57" s="209">
        <f t="shared" si="37"/>
        <v>0</v>
      </c>
      <c r="I57" s="209">
        <f t="shared" si="37"/>
        <v>0</v>
      </c>
      <c r="J57" s="209">
        <f t="shared" si="37"/>
        <v>0</v>
      </c>
      <c r="K57" s="209">
        <f t="shared" si="37"/>
        <v>0</v>
      </c>
      <c r="L57" s="209">
        <f t="shared" si="37"/>
        <v>0</v>
      </c>
      <c r="M57" s="209">
        <f t="shared" si="37"/>
        <v>0</v>
      </c>
      <c r="N57" s="209">
        <f t="shared" si="37"/>
        <v>0</v>
      </c>
      <c r="O57" s="209">
        <f t="shared" si="37"/>
        <v>0</v>
      </c>
      <c r="P57" s="209">
        <f t="shared" si="37"/>
        <v>0</v>
      </c>
      <c r="Q57" s="209">
        <f t="shared" si="37"/>
        <v>0</v>
      </c>
      <c r="R57" s="209">
        <f t="shared" si="37"/>
        <v>0</v>
      </c>
      <c r="S57" s="209">
        <f t="shared" si="37"/>
        <v>0</v>
      </c>
      <c r="T57" s="209"/>
      <c r="U57" s="209"/>
      <c r="V57" s="209"/>
      <c r="W57" s="209"/>
      <c r="X57" s="209"/>
      <c r="Y57" s="209"/>
      <c r="Z57" s="209"/>
      <c r="AA57" s="209"/>
      <c r="AB57" s="209"/>
      <c r="AC57" s="209"/>
      <c r="AD57" s="209"/>
      <c r="AE57" s="209"/>
      <c r="AF57" s="209"/>
      <c r="AG57" s="209"/>
      <c r="AH57" s="209"/>
      <c r="AI57" s="209"/>
      <c r="AJ57" s="209"/>
      <c r="AK57" s="209"/>
      <c r="AL57" s="209"/>
      <c r="AM57" s="209"/>
      <c r="AN57" s="209"/>
      <c r="AO57" s="209"/>
      <c r="AP57" s="209"/>
      <c r="AQ57" s="209"/>
      <c r="AR57" s="209"/>
      <c r="AS57" s="209">
        <f t="shared" si="37"/>
        <v>0</v>
      </c>
      <c r="AT57" s="212">
        <f t="shared" si="29"/>
        <v>0</v>
      </c>
    </row>
    <row r="58" spans="1:46" ht="18.75" hidden="1" customHeight="1" outlineLevel="2">
      <c r="A58" s="207" t="s">
        <v>21</v>
      </c>
      <c r="B58" s="208"/>
      <c r="C58" s="207"/>
      <c r="D58" s="207"/>
      <c r="E58" s="207"/>
      <c r="F58" s="209">
        <f t="shared" ref="F58:AS58" si="38">F33/100*F5</f>
        <v>0</v>
      </c>
      <c r="G58" s="209">
        <f t="shared" si="38"/>
        <v>0</v>
      </c>
      <c r="H58" s="209">
        <f t="shared" si="38"/>
        <v>0</v>
      </c>
      <c r="I58" s="209">
        <f t="shared" si="38"/>
        <v>0</v>
      </c>
      <c r="J58" s="209">
        <f t="shared" si="38"/>
        <v>0</v>
      </c>
      <c r="K58" s="209">
        <f t="shared" si="38"/>
        <v>0</v>
      </c>
      <c r="L58" s="209">
        <f t="shared" si="38"/>
        <v>0</v>
      </c>
      <c r="M58" s="209">
        <f t="shared" si="38"/>
        <v>0</v>
      </c>
      <c r="N58" s="209">
        <f t="shared" si="38"/>
        <v>0</v>
      </c>
      <c r="O58" s="209">
        <f t="shared" si="38"/>
        <v>0</v>
      </c>
      <c r="P58" s="209">
        <f t="shared" si="38"/>
        <v>0</v>
      </c>
      <c r="Q58" s="209">
        <f t="shared" si="38"/>
        <v>0</v>
      </c>
      <c r="R58" s="209">
        <f t="shared" si="38"/>
        <v>0</v>
      </c>
      <c r="S58" s="209">
        <f t="shared" si="38"/>
        <v>0</v>
      </c>
      <c r="T58" s="209"/>
      <c r="U58" s="209"/>
      <c r="V58" s="209"/>
      <c r="W58" s="209"/>
      <c r="X58" s="209"/>
      <c r="Y58" s="209"/>
      <c r="Z58" s="209"/>
      <c r="AA58" s="209"/>
      <c r="AB58" s="209"/>
      <c r="AC58" s="209"/>
      <c r="AD58" s="209"/>
      <c r="AE58" s="209"/>
      <c r="AF58" s="209"/>
      <c r="AG58" s="209"/>
      <c r="AH58" s="209"/>
      <c r="AI58" s="209"/>
      <c r="AJ58" s="209"/>
      <c r="AK58" s="209"/>
      <c r="AL58" s="209"/>
      <c r="AM58" s="209"/>
      <c r="AN58" s="209"/>
      <c r="AO58" s="209"/>
      <c r="AP58" s="209"/>
      <c r="AQ58" s="209"/>
      <c r="AR58" s="209"/>
      <c r="AS58" s="209">
        <f t="shared" si="38"/>
        <v>0</v>
      </c>
      <c r="AT58" s="212">
        <f t="shared" si="29"/>
        <v>0</v>
      </c>
    </row>
    <row r="59" spans="1:46" ht="18.75" hidden="1" customHeight="1" outlineLevel="2">
      <c r="A59" s="207" t="s">
        <v>102</v>
      </c>
      <c r="B59" s="208"/>
      <c r="C59" s="207"/>
      <c r="D59" s="207"/>
      <c r="E59" s="207"/>
      <c r="F59" s="209">
        <f>F32/100*F5</f>
        <v>0</v>
      </c>
      <c r="G59" s="209">
        <f t="shared" ref="G59:AS59" si="39">G32/100*G5</f>
        <v>0</v>
      </c>
      <c r="H59" s="209">
        <f t="shared" si="39"/>
        <v>0</v>
      </c>
      <c r="I59" s="209">
        <f t="shared" si="39"/>
        <v>0</v>
      </c>
      <c r="J59" s="209">
        <f t="shared" si="39"/>
        <v>0</v>
      </c>
      <c r="K59" s="209">
        <f t="shared" si="39"/>
        <v>0</v>
      </c>
      <c r="L59" s="209">
        <f t="shared" si="39"/>
        <v>0</v>
      </c>
      <c r="M59" s="209">
        <f t="shared" si="39"/>
        <v>0</v>
      </c>
      <c r="N59" s="209">
        <f t="shared" si="39"/>
        <v>0</v>
      </c>
      <c r="O59" s="209">
        <f t="shared" si="39"/>
        <v>0</v>
      </c>
      <c r="P59" s="209">
        <f t="shared" si="39"/>
        <v>0</v>
      </c>
      <c r="Q59" s="209">
        <f t="shared" si="39"/>
        <v>0</v>
      </c>
      <c r="R59" s="209">
        <f t="shared" si="39"/>
        <v>0</v>
      </c>
      <c r="S59" s="209">
        <f t="shared" si="39"/>
        <v>0</v>
      </c>
      <c r="T59" s="209"/>
      <c r="U59" s="209"/>
      <c r="V59" s="209"/>
      <c r="W59" s="209"/>
      <c r="X59" s="209"/>
      <c r="Y59" s="209"/>
      <c r="Z59" s="209"/>
      <c r="AA59" s="209"/>
      <c r="AB59" s="209"/>
      <c r="AC59" s="209"/>
      <c r="AD59" s="209"/>
      <c r="AE59" s="209"/>
      <c r="AF59" s="209"/>
      <c r="AG59" s="209"/>
      <c r="AH59" s="209"/>
      <c r="AI59" s="209"/>
      <c r="AJ59" s="209"/>
      <c r="AK59" s="209"/>
      <c r="AL59" s="209"/>
      <c r="AM59" s="209"/>
      <c r="AN59" s="209"/>
      <c r="AO59" s="209"/>
      <c r="AP59" s="209"/>
      <c r="AQ59" s="209"/>
      <c r="AR59" s="209"/>
      <c r="AS59" s="209">
        <f t="shared" si="39"/>
        <v>0</v>
      </c>
      <c r="AT59" s="212">
        <f t="shared" si="29"/>
        <v>0</v>
      </c>
    </row>
    <row r="60" spans="1:46" hidden="1" outlineLevel="1" collapsed="1"/>
    <row r="61" spans="1:46" hidden="1" outlineLevel="1">
      <c r="F61" s="74"/>
      <c r="G61" s="74"/>
      <c r="H61" s="74"/>
      <c r="I61" s="74"/>
      <c r="J61" s="74"/>
      <c r="K61" s="74"/>
      <c r="L61" s="74"/>
      <c r="M61" s="74"/>
      <c r="N61" s="74"/>
      <c r="O61" s="74"/>
      <c r="P61" s="74"/>
      <c r="Q61" s="74"/>
      <c r="R61" s="74"/>
      <c r="S61" s="74"/>
      <c r="T61" s="74"/>
      <c r="U61" s="74"/>
      <c r="V61" s="74"/>
      <c r="W61" s="74"/>
      <c r="X61" s="74"/>
      <c r="Y61" s="74"/>
      <c r="Z61" s="74"/>
      <c r="AA61" s="74"/>
      <c r="AB61" s="74"/>
      <c r="AC61" s="74"/>
      <c r="AD61" s="74"/>
      <c r="AE61" s="74"/>
      <c r="AF61" s="74"/>
      <c r="AG61" s="74"/>
      <c r="AH61" s="74"/>
      <c r="AI61" s="74"/>
      <c r="AJ61" s="74"/>
      <c r="AK61" s="74"/>
      <c r="AL61" s="74"/>
      <c r="AM61" s="74"/>
      <c r="AN61" s="74"/>
      <c r="AO61" s="74"/>
      <c r="AP61" s="74"/>
      <c r="AQ61" s="74"/>
      <c r="AR61" s="74"/>
      <c r="AS61" s="74"/>
      <c r="AT61" s="74"/>
    </row>
    <row r="62" spans="1:46" ht="20.25" hidden="1" outlineLevel="1">
      <c r="A62" s="753" t="s">
        <v>408</v>
      </c>
      <c r="B62" s="753"/>
      <c r="C62" s="753"/>
      <c r="D62" s="753"/>
      <c r="E62" s="753"/>
      <c r="F62" s="753"/>
      <c r="G62" s="753"/>
      <c r="H62" s="753"/>
      <c r="I62" s="753"/>
      <c r="J62" s="753"/>
      <c r="K62" s="753"/>
      <c r="L62" s="753"/>
      <c r="M62" s="753"/>
      <c r="N62" s="753"/>
      <c r="O62" s="753"/>
      <c r="P62" s="753"/>
      <c r="Q62" s="753"/>
      <c r="R62" s="753"/>
      <c r="S62" s="753"/>
      <c r="T62" s="753"/>
      <c r="U62" s="753"/>
      <c r="V62" s="753"/>
      <c r="W62" s="753"/>
      <c r="X62" s="753"/>
      <c r="Y62" s="753"/>
      <c r="Z62" s="753"/>
      <c r="AA62" s="753"/>
      <c r="AB62" s="753"/>
      <c r="AC62" s="753"/>
      <c r="AD62" s="753"/>
      <c r="AE62" s="753"/>
      <c r="AF62" s="753"/>
      <c r="AG62" s="753"/>
      <c r="AH62" s="753"/>
      <c r="AI62" s="753"/>
      <c r="AJ62" s="753"/>
      <c r="AK62" s="753"/>
      <c r="AL62" s="753"/>
      <c r="AM62" s="753"/>
      <c r="AN62" s="753"/>
      <c r="AO62" s="753"/>
      <c r="AP62" s="753"/>
      <c r="AQ62" s="753"/>
      <c r="AR62" s="753"/>
      <c r="AS62" s="753"/>
      <c r="AT62" s="753"/>
    </row>
    <row r="63" spans="1:46" ht="14.25" hidden="1" outlineLevel="1">
      <c r="A63" s="207" t="s">
        <v>409</v>
      </c>
      <c r="B63" s="208" t="s">
        <v>299</v>
      </c>
      <c r="C63" s="207"/>
      <c r="D63" s="207"/>
      <c r="E63" s="207"/>
      <c r="F63" s="272">
        <f>F35</f>
        <v>0</v>
      </c>
      <c r="G63" s="272">
        <f t="shared" ref="G63:AT63" si="40">G35</f>
        <v>0</v>
      </c>
      <c r="H63" s="272">
        <f t="shared" si="40"/>
        <v>0</v>
      </c>
      <c r="I63" s="272">
        <f t="shared" si="40"/>
        <v>0</v>
      </c>
      <c r="J63" s="272">
        <f t="shared" si="40"/>
        <v>0</v>
      </c>
      <c r="K63" s="272">
        <f t="shared" si="40"/>
        <v>0</v>
      </c>
      <c r="L63" s="272">
        <f t="shared" si="40"/>
        <v>0</v>
      </c>
      <c r="M63" s="272">
        <f t="shared" si="40"/>
        <v>0</v>
      </c>
      <c r="N63" s="272">
        <f t="shared" si="40"/>
        <v>0</v>
      </c>
      <c r="O63" s="272">
        <f t="shared" si="40"/>
        <v>0</v>
      </c>
      <c r="P63" s="272">
        <f t="shared" si="40"/>
        <v>0</v>
      </c>
      <c r="Q63" s="272">
        <f t="shared" si="40"/>
        <v>0</v>
      </c>
      <c r="R63" s="272">
        <f t="shared" si="40"/>
        <v>0</v>
      </c>
      <c r="S63" s="272">
        <f t="shared" si="40"/>
        <v>0</v>
      </c>
      <c r="T63" s="272">
        <f t="shared" si="40"/>
        <v>0</v>
      </c>
      <c r="U63" s="272">
        <f t="shared" si="40"/>
        <v>0</v>
      </c>
      <c r="V63" s="272">
        <f t="shared" si="40"/>
        <v>0</v>
      </c>
      <c r="W63" s="272">
        <f t="shared" si="40"/>
        <v>0</v>
      </c>
      <c r="X63" s="272">
        <f t="shared" si="40"/>
        <v>0</v>
      </c>
      <c r="Y63" s="272">
        <f t="shared" si="40"/>
        <v>0</v>
      </c>
      <c r="Z63" s="272">
        <f t="shared" si="40"/>
        <v>0</v>
      </c>
      <c r="AA63" s="272">
        <f t="shared" si="40"/>
        <v>0</v>
      </c>
      <c r="AB63" s="272">
        <f t="shared" si="40"/>
        <v>0</v>
      </c>
      <c r="AC63" s="272">
        <f t="shared" si="40"/>
        <v>0</v>
      </c>
      <c r="AD63" s="272">
        <f t="shared" si="40"/>
        <v>0</v>
      </c>
      <c r="AE63" s="272">
        <f t="shared" si="40"/>
        <v>0</v>
      </c>
      <c r="AF63" s="272">
        <f t="shared" si="40"/>
        <v>0</v>
      </c>
      <c r="AG63" s="272">
        <f t="shared" si="40"/>
        <v>0</v>
      </c>
      <c r="AH63" s="272">
        <f t="shared" si="40"/>
        <v>0</v>
      </c>
      <c r="AI63" s="272">
        <f t="shared" si="40"/>
        <v>0</v>
      </c>
      <c r="AJ63" s="272">
        <f t="shared" si="40"/>
        <v>0</v>
      </c>
      <c r="AK63" s="272">
        <f t="shared" si="40"/>
        <v>0</v>
      </c>
      <c r="AL63" s="272">
        <f t="shared" si="40"/>
        <v>0</v>
      </c>
      <c r="AM63" s="272">
        <f t="shared" si="40"/>
        <v>0</v>
      </c>
      <c r="AN63" s="272">
        <f t="shared" si="40"/>
        <v>0</v>
      </c>
      <c r="AO63" s="272">
        <f t="shared" si="40"/>
        <v>0</v>
      </c>
      <c r="AP63" s="272">
        <f t="shared" si="40"/>
        <v>0</v>
      </c>
      <c r="AQ63" s="272">
        <f t="shared" si="40"/>
        <v>0</v>
      </c>
      <c r="AR63" s="272">
        <f t="shared" si="40"/>
        <v>0</v>
      </c>
      <c r="AS63" s="272">
        <f t="shared" si="40"/>
        <v>0</v>
      </c>
      <c r="AT63" s="272">
        <f t="shared" si="40"/>
        <v>0</v>
      </c>
    </row>
    <row r="64" spans="1:46" ht="14.25" hidden="1" outlineLevel="1">
      <c r="A64" s="207" t="s">
        <v>410</v>
      </c>
      <c r="B64" s="208" t="s">
        <v>299</v>
      </c>
      <c r="C64" s="273">
        <v>0.13800000000000001</v>
      </c>
      <c r="D64" s="273"/>
      <c r="E64" s="207"/>
      <c r="F64" s="272">
        <f>($C$64*F35)+F26</f>
        <v>0</v>
      </c>
      <c r="G64" s="272">
        <f t="shared" ref="G64:AT64" si="41">($C$64*G35)+G26</f>
        <v>0</v>
      </c>
      <c r="H64" s="272">
        <f t="shared" si="41"/>
        <v>0</v>
      </c>
      <c r="I64" s="272">
        <f t="shared" si="41"/>
        <v>0</v>
      </c>
      <c r="J64" s="272">
        <f t="shared" si="41"/>
        <v>0</v>
      </c>
      <c r="K64" s="272">
        <f t="shared" si="41"/>
        <v>0</v>
      </c>
      <c r="L64" s="272">
        <f t="shared" si="41"/>
        <v>0</v>
      </c>
      <c r="M64" s="272">
        <f t="shared" si="41"/>
        <v>0</v>
      </c>
      <c r="N64" s="272">
        <f t="shared" si="41"/>
        <v>0</v>
      </c>
      <c r="O64" s="272">
        <f t="shared" si="41"/>
        <v>0</v>
      </c>
      <c r="P64" s="272">
        <f t="shared" si="41"/>
        <v>0</v>
      </c>
      <c r="Q64" s="272">
        <f t="shared" si="41"/>
        <v>0</v>
      </c>
      <c r="R64" s="272">
        <f t="shared" si="41"/>
        <v>0</v>
      </c>
      <c r="S64" s="272">
        <f t="shared" si="41"/>
        <v>0</v>
      </c>
      <c r="T64" s="272">
        <f t="shared" si="41"/>
        <v>0</v>
      </c>
      <c r="U64" s="272">
        <f t="shared" si="41"/>
        <v>0</v>
      </c>
      <c r="V64" s="272">
        <f t="shared" si="41"/>
        <v>0</v>
      </c>
      <c r="W64" s="272">
        <f t="shared" si="41"/>
        <v>0</v>
      </c>
      <c r="X64" s="272">
        <f t="shared" si="41"/>
        <v>0</v>
      </c>
      <c r="Y64" s="272">
        <f t="shared" si="41"/>
        <v>0</v>
      </c>
      <c r="Z64" s="272">
        <f t="shared" si="41"/>
        <v>0</v>
      </c>
      <c r="AA64" s="272">
        <f t="shared" si="41"/>
        <v>0</v>
      </c>
      <c r="AB64" s="272">
        <f t="shared" si="41"/>
        <v>0</v>
      </c>
      <c r="AC64" s="272">
        <f t="shared" si="41"/>
        <v>0</v>
      </c>
      <c r="AD64" s="272">
        <f t="shared" si="41"/>
        <v>0</v>
      </c>
      <c r="AE64" s="272">
        <f t="shared" si="41"/>
        <v>0</v>
      </c>
      <c r="AF64" s="272">
        <f t="shared" si="41"/>
        <v>0</v>
      </c>
      <c r="AG64" s="272">
        <f t="shared" si="41"/>
        <v>0</v>
      </c>
      <c r="AH64" s="272">
        <f t="shared" si="41"/>
        <v>0</v>
      </c>
      <c r="AI64" s="272">
        <f t="shared" si="41"/>
        <v>0</v>
      </c>
      <c r="AJ64" s="272">
        <f t="shared" si="41"/>
        <v>0</v>
      </c>
      <c r="AK64" s="272">
        <f t="shared" si="41"/>
        <v>0</v>
      </c>
      <c r="AL64" s="272">
        <f t="shared" si="41"/>
        <v>0</v>
      </c>
      <c r="AM64" s="272">
        <f t="shared" si="41"/>
        <v>0</v>
      </c>
      <c r="AN64" s="272">
        <f t="shared" si="41"/>
        <v>0</v>
      </c>
      <c r="AO64" s="272">
        <f t="shared" si="41"/>
        <v>0</v>
      </c>
      <c r="AP64" s="272">
        <f t="shared" si="41"/>
        <v>0</v>
      </c>
      <c r="AQ64" s="272">
        <f t="shared" si="41"/>
        <v>0</v>
      </c>
      <c r="AR64" s="272">
        <f t="shared" si="41"/>
        <v>0</v>
      </c>
      <c r="AS64" s="272">
        <f t="shared" si="41"/>
        <v>0</v>
      </c>
      <c r="AT64" s="272">
        <f t="shared" si="41"/>
        <v>0</v>
      </c>
    </row>
    <row r="65" collapsed="1"/>
  </sheetData>
  <mergeCells count="5">
    <mergeCell ref="A2:A3"/>
    <mergeCell ref="B2:B3"/>
    <mergeCell ref="C2:C3"/>
    <mergeCell ref="D2:D3"/>
    <mergeCell ref="A48:AT48"/>
  </mergeCells>
  <phoneticPr fontId="126" type="noConversion"/>
  <pageMargins left="0.19685039370078741" right="0.11811023622047245" top="0.27559055118110237" bottom="0.23622047244094491" header="0.15748031496062992" footer="0.11811023622047245"/>
  <pageSetup paperSize="9" scale="12" orientation="portrait" r:id="rId1"/>
  <headerFooter>
    <oddFooter>&amp;LSales Controlling&amp;R&amp;D</oddFooter>
  </headerFooter>
  <customProperties>
    <customPr name="_pios_id" r:id="rId2"/>
    <customPr name="EpmWorksheetKeyString_GUID" r:id="rId3"/>
  </customProperties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A38C87-C195-4C96-B82A-B628DE4AF31E}">
  <sheetPr codeName="Tabelle19">
    <tabColor rgb="FF92D050"/>
  </sheetPr>
  <dimension ref="A1:DE354"/>
  <sheetViews>
    <sheetView showZeros="0" zoomScale="90" zoomScaleNormal="90" workbookViewId="0">
      <selection activeCell="E2" sqref="E2"/>
    </sheetView>
  </sheetViews>
  <sheetFormatPr defaultColWidth="11.375" defaultRowHeight="13.5" outlineLevelCol="1"/>
  <cols>
    <col min="1" max="1" width="42.75" style="102" bestFit="1" customWidth="1"/>
    <col min="2" max="2" width="9.75" customWidth="1"/>
    <col min="3" max="3" width="10.375" customWidth="1" outlineLevel="1"/>
    <col min="4" max="6" width="9.75" customWidth="1" outlineLevel="1"/>
    <col min="7" max="7" width="10.75" customWidth="1" outlineLevel="1"/>
    <col min="8" max="8" width="9.875" customWidth="1" outlineLevel="1"/>
    <col min="9" max="10" width="10.375" customWidth="1" outlineLevel="1"/>
    <col min="11" max="11" width="11.625" customWidth="1" outlineLevel="1"/>
    <col min="12" max="12" width="11" customWidth="1" outlineLevel="1"/>
    <col min="13" max="13" width="11.75" customWidth="1" outlineLevel="1"/>
    <col min="14" max="14" width="14.25" customWidth="1" outlineLevel="1"/>
    <col min="15" max="15" width="10.375" bestFit="1" customWidth="1"/>
    <col min="16" max="16" width="10.375" customWidth="1" outlineLevel="1"/>
    <col min="17" max="19" width="9.75" customWidth="1" outlineLevel="1"/>
    <col min="20" max="20" width="10.375" customWidth="1" outlineLevel="1"/>
    <col min="21" max="21" width="10.25" customWidth="1" outlineLevel="1"/>
    <col min="22" max="25" width="9.75" customWidth="1" outlineLevel="1"/>
    <col min="26" max="26" width="10.625" customWidth="1" outlineLevel="1"/>
    <col min="27" max="27" width="10.25" customWidth="1" outlineLevel="1"/>
    <col min="28" max="28" width="9.75" customWidth="1"/>
    <col min="29" max="29" width="11.25" customWidth="1" outlineLevel="1"/>
    <col min="30" max="32" width="9.75" customWidth="1" outlineLevel="1"/>
    <col min="33" max="33" width="11" customWidth="1" outlineLevel="1"/>
    <col min="34" max="34" width="10.25" customWidth="1" outlineLevel="1"/>
    <col min="35" max="38" width="9.75" customWidth="1" outlineLevel="1"/>
    <col min="39" max="39" width="10.625" customWidth="1" outlineLevel="1"/>
    <col min="40" max="40" width="10.25" customWidth="1" outlineLevel="1"/>
    <col min="41" max="41" width="11.625" bestFit="1" customWidth="1"/>
    <col min="42" max="42" width="11.25" customWidth="1" outlineLevel="1"/>
    <col min="43" max="45" width="9.75" customWidth="1" outlineLevel="1"/>
    <col min="46" max="46" width="11.625" customWidth="1" outlineLevel="1"/>
    <col min="47" max="47" width="10.25" customWidth="1" outlineLevel="1"/>
    <col min="48" max="48" width="9.75" customWidth="1" outlineLevel="1"/>
    <col min="49" max="49" width="10.375" customWidth="1" outlineLevel="1"/>
    <col min="50" max="51" width="9.75" customWidth="1" outlineLevel="1"/>
    <col min="52" max="52" width="10.625" customWidth="1" outlineLevel="1"/>
    <col min="53" max="53" width="10.25" customWidth="1" outlineLevel="1"/>
    <col min="54" max="54" width="9.75" customWidth="1"/>
    <col min="55" max="55" width="11.75" customWidth="1" outlineLevel="1"/>
    <col min="56" max="58" width="9.75" customWidth="1" outlineLevel="1"/>
    <col min="59" max="59" width="11.625" customWidth="1" outlineLevel="1"/>
    <col min="60" max="60" width="10.25" customWidth="1" outlineLevel="1"/>
    <col min="61" max="61" width="9.75" customWidth="1" outlineLevel="1"/>
    <col min="62" max="62" width="10.375" customWidth="1" outlineLevel="1"/>
    <col min="63" max="64" width="9.75" customWidth="1" outlineLevel="1"/>
    <col min="65" max="65" width="10.625" customWidth="1" outlineLevel="1"/>
    <col min="66" max="66" width="10.25" customWidth="1" outlineLevel="1"/>
    <col min="67" max="67" width="9.75" customWidth="1"/>
    <col min="68" max="68" width="11.375" customWidth="1" outlineLevel="1"/>
    <col min="69" max="71" width="9.75" customWidth="1" outlineLevel="1"/>
    <col min="72" max="72" width="11.625" customWidth="1" outlineLevel="1"/>
    <col min="73" max="73" width="10.25" customWidth="1" outlineLevel="1"/>
    <col min="74" max="74" width="9.75" customWidth="1" outlineLevel="1"/>
    <col min="75" max="75" width="10.375" customWidth="1" outlineLevel="1"/>
    <col min="76" max="77" width="9.75" customWidth="1" outlineLevel="1"/>
    <col min="78" max="78" width="10.625" customWidth="1" outlineLevel="1"/>
    <col min="79" max="79" width="10.25" customWidth="1" outlineLevel="1"/>
    <col min="80" max="80" width="9.75" customWidth="1"/>
    <col min="81" max="81" width="11.25" customWidth="1" outlineLevel="1"/>
    <col min="82" max="84" width="9.75" customWidth="1" outlineLevel="1"/>
    <col min="85" max="85" width="11.625" customWidth="1" outlineLevel="1"/>
    <col min="86" max="86" width="10.25" customWidth="1" outlineLevel="1"/>
    <col min="87" max="87" width="9.75" customWidth="1" outlineLevel="1"/>
    <col min="88" max="88" width="10.375" customWidth="1" outlineLevel="1"/>
    <col min="89" max="89" width="9.75" customWidth="1" outlineLevel="1"/>
    <col min="90" max="90" width="9.875" customWidth="1" outlineLevel="1"/>
    <col min="91" max="91" width="10.625" customWidth="1" outlineLevel="1"/>
    <col min="92" max="92" width="10.25" customWidth="1" outlineLevel="1"/>
    <col min="93" max="93" width="11" bestFit="1" customWidth="1"/>
    <col min="94" max="94" width="10.75" bestFit="1" customWidth="1"/>
    <col min="95" max="97" width="9.75" customWidth="1"/>
    <col min="98" max="98" width="11.625" bestFit="1" customWidth="1"/>
    <col min="99" max="99" width="11" bestFit="1" customWidth="1"/>
    <col min="100" max="100" width="11.25" bestFit="1" customWidth="1"/>
    <col min="101" max="101" width="10.875" bestFit="1" customWidth="1"/>
    <col min="102" max="104" width="11" bestFit="1" customWidth="1"/>
    <col min="105" max="105" width="11.25" bestFit="1" customWidth="1"/>
    <col min="106" max="107" width="9.75" customWidth="1"/>
    <col min="108" max="108" width="12.75" style="348" bestFit="1" customWidth="1"/>
    <col min="109" max="109" width="12.75" bestFit="1" customWidth="1"/>
  </cols>
  <sheetData>
    <row r="1" spans="1:109" s="1" customFormat="1" ht="22.5">
      <c r="A1" s="89" t="s">
        <v>411</v>
      </c>
      <c r="DD1" s="172"/>
    </row>
    <row r="2" spans="1:109" s="1" customFormat="1" ht="16.5" customHeight="1">
      <c r="A2" s="714" t="s">
        <v>412</v>
      </c>
      <c r="B2" s="990"/>
      <c r="DD2" s="172"/>
    </row>
    <row r="3" spans="1:109" s="1" customFormat="1">
      <c r="A3" s="714" t="s">
        <v>413</v>
      </c>
      <c r="B3" s="990"/>
      <c r="DD3" s="172"/>
    </row>
    <row r="4" spans="1:109" s="1" customFormat="1" ht="22.5">
      <c r="A4" s="70"/>
      <c r="B4" s="90" t="s">
        <v>414</v>
      </c>
      <c r="C4" s="91"/>
      <c r="D4" s="91"/>
      <c r="E4" s="91"/>
      <c r="F4" s="91"/>
      <c r="G4" s="91"/>
      <c r="H4" s="91"/>
      <c r="I4" s="91"/>
      <c r="DA4" s="92"/>
      <c r="DD4" s="172"/>
    </row>
    <row r="5" spans="1:109" s="94" customFormat="1" ht="18.75">
      <c r="A5" s="93"/>
      <c r="B5" s="1138">
        <f>'Input Cost_MS3'!A22</f>
        <v>2025</v>
      </c>
      <c r="C5" s="1139"/>
      <c r="D5" s="1139"/>
      <c r="E5" s="1139"/>
      <c r="F5" s="1139"/>
      <c r="G5" s="1139"/>
      <c r="H5" s="1139"/>
      <c r="I5" s="1139"/>
      <c r="J5" s="1139"/>
      <c r="K5" s="1139"/>
      <c r="L5" s="1139"/>
      <c r="M5" s="1139"/>
      <c r="N5" s="1140"/>
      <c r="O5" s="1138">
        <f>B5+1</f>
        <v>2026</v>
      </c>
      <c r="P5" s="1139"/>
      <c r="Q5" s="1139"/>
      <c r="R5" s="1139"/>
      <c r="S5" s="1139"/>
      <c r="T5" s="1139"/>
      <c r="U5" s="1139"/>
      <c r="V5" s="1139"/>
      <c r="W5" s="1139"/>
      <c r="X5" s="1139"/>
      <c r="Y5" s="1139"/>
      <c r="Z5" s="1139"/>
      <c r="AA5" s="1140"/>
      <c r="AB5" s="1138">
        <f>O5+1</f>
        <v>2027</v>
      </c>
      <c r="AC5" s="1139"/>
      <c r="AD5" s="1139"/>
      <c r="AE5" s="1139"/>
      <c r="AF5" s="1139"/>
      <c r="AG5" s="1139"/>
      <c r="AH5" s="1139"/>
      <c r="AI5" s="1139"/>
      <c r="AJ5" s="1139"/>
      <c r="AK5" s="1139"/>
      <c r="AL5" s="1139"/>
      <c r="AM5" s="1139"/>
      <c r="AN5" s="1140"/>
      <c r="AO5" s="1138">
        <f>AB5+1</f>
        <v>2028</v>
      </c>
      <c r="AP5" s="1139"/>
      <c r="AQ5" s="1139"/>
      <c r="AR5" s="1139"/>
      <c r="AS5" s="1139"/>
      <c r="AT5" s="1139"/>
      <c r="AU5" s="1139"/>
      <c r="AV5" s="1139"/>
      <c r="AW5" s="1139"/>
      <c r="AX5" s="1139"/>
      <c r="AY5" s="1139"/>
      <c r="AZ5" s="1139"/>
      <c r="BA5" s="1140"/>
      <c r="BB5" s="1138">
        <f>AO5+1</f>
        <v>2029</v>
      </c>
      <c r="BC5" s="1139"/>
      <c r="BD5" s="1139"/>
      <c r="BE5" s="1139"/>
      <c r="BF5" s="1139"/>
      <c r="BG5" s="1139"/>
      <c r="BH5" s="1139"/>
      <c r="BI5" s="1139"/>
      <c r="BJ5" s="1139"/>
      <c r="BK5" s="1139"/>
      <c r="BL5" s="1139"/>
      <c r="BM5" s="1139"/>
      <c r="BN5" s="1140"/>
      <c r="BO5" s="1138">
        <f>BB5+1</f>
        <v>2030</v>
      </c>
      <c r="BP5" s="1139"/>
      <c r="BQ5" s="1139"/>
      <c r="BR5" s="1139"/>
      <c r="BS5" s="1139"/>
      <c r="BT5" s="1139"/>
      <c r="BU5" s="1139"/>
      <c r="BV5" s="1139"/>
      <c r="BW5" s="1139"/>
      <c r="BX5" s="1139"/>
      <c r="BY5" s="1139"/>
      <c r="BZ5" s="1139"/>
      <c r="CA5" s="1140"/>
      <c r="CB5" s="1138">
        <f>BO5+1</f>
        <v>2031</v>
      </c>
      <c r="CC5" s="1139"/>
      <c r="CD5" s="1139"/>
      <c r="CE5" s="1139"/>
      <c r="CF5" s="1139"/>
      <c r="CG5" s="1139"/>
      <c r="CH5" s="1139"/>
      <c r="CI5" s="1139"/>
      <c r="CJ5" s="1139"/>
      <c r="CK5" s="1139"/>
      <c r="CL5" s="1139"/>
      <c r="CM5" s="1139"/>
      <c r="CN5" s="1140"/>
      <c r="CO5" s="1141" t="s">
        <v>156</v>
      </c>
      <c r="CP5" s="1142"/>
      <c r="CQ5" s="1142"/>
      <c r="CR5" s="1142"/>
      <c r="CS5" s="1142"/>
      <c r="CT5" s="1142"/>
      <c r="CU5" s="1142"/>
      <c r="CV5" s="1142"/>
      <c r="CW5" s="1142"/>
      <c r="CX5" s="1142"/>
      <c r="CY5" s="1142"/>
      <c r="CZ5" s="1142"/>
      <c r="DA5" s="1142"/>
      <c r="DB5" s="1142"/>
      <c r="DC5" s="1143"/>
      <c r="DD5" s="346"/>
    </row>
    <row r="6" spans="1:109" s="101" customFormat="1" ht="54">
      <c r="A6" s="198" t="s">
        <v>293</v>
      </c>
      <c r="B6" s="95" t="s">
        <v>415</v>
      </c>
      <c r="C6" s="96" t="s">
        <v>416</v>
      </c>
      <c r="D6" s="97" t="s">
        <v>131</v>
      </c>
      <c r="E6" s="97" t="s">
        <v>417</v>
      </c>
      <c r="F6" s="97" t="s">
        <v>418</v>
      </c>
      <c r="G6" s="98" t="s">
        <v>419</v>
      </c>
      <c r="H6" s="97" t="s">
        <v>420</v>
      </c>
      <c r="I6" s="97" t="s">
        <v>421</v>
      </c>
      <c r="J6" s="97" t="s">
        <v>422</v>
      </c>
      <c r="K6" s="97" t="s">
        <v>254</v>
      </c>
      <c r="L6" s="97" t="s">
        <v>102</v>
      </c>
      <c r="M6" s="97" t="s">
        <v>398</v>
      </c>
      <c r="N6" s="99" t="s">
        <v>423</v>
      </c>
      <c r="O6" s="95" t="str">
        <f>B6</f>
        <v>Volume Product</v>
      </c>
      <c r="P6" s="96" t="str">
        <f t="shared" ref="P6:AA6" si="0">C6</f>
        <v>Price/pcs. (w/o reduction)</v>
      </c>
      <c r="Q6" s="97" t="str">
        <f t="shared" si="0"/>
        <v>Price/pcs.</v>
      </c>
      <c r="R6" s="97" t="str">
        <f t="shared" si="0"/>
        <v>HK3/pcs.</v>
      </c>
      <c r="S6" s="97" t="str">
        <f t="shared" si="0"/>
        <v>SK/pcs.</v>
      </c>
      <c r="T6" s="98" t="str">
        <f t="shared" si="0"/>
        <v>Sales (w/o reduction)</v>
      </c>
      <c r="U6" s="97" t="str">
        <f t="shared" si="0"/>
        <v>Sales</v>
      </c>
      <c r="V6" s="97" t="str">
        <f t="shared" si="0"/>
        <v>Ratio</v>
      </c>
      <c r="W6" s="97" t="str">
        <f t="shared" si="0"/>
        <v>Ratio kum.</v>
      </c>
      <c r="X6" s="97" t="str">
        <f t="shared" si="0"/>
        <v>HK3</v>
      </c>
      <c r="Y6" s="97" t="str">
        <f t="shared" si="0"/>
        <v>SK</v>
      </c>
      <c r="Z6" s="97" t="str">
        <f t="shared" si="0"/>
        <v>DB1</v>
      </c>
      <c r="AA6" s="99" t="str">
        <f t="shared" si="0"/>
        <v>DB4</v>
      </c>
      <c r="AB6" s="95" t="str">
        <f>O6</f>
        <v>Volume Product</v>
      </c>
      <c r="AC6" s="96" t="str">
        <f t="shared" ref="AC6:AN6" si="1">P6</f>
        <v>Price/pcs. (w/o reduction)</v>
      </c>
      <c r="AD6" s="97" t="str">
        <f t="shared" si="1"/>
        <v>Price/pcs.</v>
      </c>
      <c r="AE6" s="97" t="str">
        <f t="shared" si="1"/>
        <v>HK3/pcs.</v>
      </c>
      <c r="AF6" s="100" t="str">
        <f t="shared" si="1"/>
        <v>SK/pcs.</v>
      </c>
      <c r="AG6" s="98" t="str">
        <f t="shared" si="1"/>
        <v>Sales (w/o reduction)</v>
      </c>
      <c r="AH6" s="97" t="str">
        <f t="shared" si="1"/>
        <v>Sales</v>
      </c>
      <c r="AI6" s="97" t="str">
        <f t="shared" si="1"/>
        <v>Ratio</v>
      </c>
      <c r="AJ6" s="97" t="str">
        <f t="shared" si="1"/>
        <v>Ratio kum.</v>
      </c>
      <c r="AK6" s="97" t="str">
        <f t="shared" si="1"/>
        <v>HK3</v>
      </c>
      <c r="AL6" s="97" t="str">
        <f t="shared" si="1"/>
        <v>SK</v>
      </c>
      <c r="AM6" s="97" t="str">
        <f t="shared" si="1"/>
        <v>DB1</v>
      </c>
      <c r="AN6" s="99" t="str">
        <f t="shared" si="1"/>
        <v>DB4</v>
      </c>
      <c r="AO6" s="95" t="str">
        <f>AB6</f>
        <v>Volume Product</v>
      </c>
      <c r="AP6" s="96" t="str">
        <f t="shared" ref="AP6:BA6" si="2">AC6</f>
        <v>Price/pcs. (w/o reduction)</v>
      </c>
      <c r="AQ6" s="97" t="str">
        <f t="shared" si="2"/>
        <v>Price/pcs.</v>
      </c>
      <c r="AR6" s="97" t="str">
        <f t="shared" si="2"/>
        <v>HK3/pcs.</v>
      </c>
      <c r="AS6" s="97" t="str">
        <f t="shared" si="2"/>
        <v>SK/pcs.</v>
      </c>
      <c r="AT6" s="98" t="str">
        <f t="shared" si="2"/>
        <v>Sales (w/o reduction)</v>
      </c>
      <c r="AU6" s="97" t="str">
        <f t="shared" si="2"/>
        <v>Sales</v>
      </c>
      <c r="AV6" s="97" t="str">
        <f t="shared" si="2"/>
        <v>Ratio</v>
      </c>
      <c r="AW6" s="97" t="str">
        <f t="shared" si="2"/>
        <v>Ratio kum.</v>
      </c>
      <c r="AX6" s="97" t="str">
        <f t="shared" si="2"/>
        <v>HK3</v>
      </c>
      <c r="AY6" s="97" t="str">
        <f t="shared" si="2"/>
        <v>SK</v>
      </c>
      <c r="AZ6" s="97" t="str">
        <f t="shared" si="2"/>
        <v>DB1</v>
      </c>
      <c r="BA6" s="99" t="str">
        <f t="shared" si="2"/>
        <v>DB4</v>
      </c>
      <c r="BB6" s="95" t="str">
        <f>AO6</f>
        <v>Volume Product</v>
      </c>
      <c r="BC6" s="96" t="str">
        <f t="shared" ref="BC6:BN6" si="3">AP6</f>
        <v>Price/pcs. (w/o reduction)</v>
      </c>
      <c r="BD6" s="97" t="str">
        <f t="shared" si="3"/>
        <v>Price/pcs.</v>
      </c>
      <c r="BE6" s="97" t="str">
        <f t="shared" si="3"/>
        <v>HK3/pcs.</v>
      </c>
      <c r="BF6" s="97" t="str">
        <f t="shared" si="3"/>
        <v>SK/pcs.</v>
      </c>
      <c r="BG6" s="98" t="str">
        <f t="shared" si="3"/>
        <v>Sales (w/o reduction)</v>
      </c>
      <c r="BH6" s="97" t="str">
        <f t="shared" si="3"/>
        <v>Sales</v>
      </c>
      <c r="BI6" s="97" t="str">
        <f t="shared" si="3"/>
        <v>Ratio</v>
      </c>
      <c r="BJ6" s="97" t="str">
        <f t="shared" si="3"/>
        <v>Ratio kum.</v>
      </c>
      <c r="BK6" s="97" t="str">
        <f t="shared" si="3"/>
        <v>HK3</v>
      </c>
      <c r="BL6" s="97" t="str">
        <f t="shared" si="3"/>
        <v>SK</v>
      </c>
      <c r="BM6" s="97" t="str">
        <f t="shared" si="3"/>
        <v>DB1</v>
      </c>
      <c r="BN6" s="99" t="str">
        <f t="shared" si="3"/>
        <v>DB4</v>
      </c>
      <c r="BO6" s="95" t="str">
        <f>BB6</f>
        <v>Volume Product</v>
      </c>
      <c r="BP6" s="96" t="str">
        <f t="shared" ref="BP6:CA6" si="4">BC6</f>
        <v>Price/pcs. (w/o reduction)</v>
      </c>
      <c r="BQ6" s="97" t="str">
        <f t="shared" si="4"/>
        <v>Price/pcs.</v>
      </c>
      <c r="BR6" s="97" t="str">
        <f t="shared" si="4"/>
        <v>HK3/pcs.</v>
      </c>
      <c r="BS6" s="97" t="str">
        <f t="shared" si="4"/>
        <v>SK/pcs.</v>
      </c>
      <c r="BT6" s="98" t="str">
        <f t="shared" si="4"/>
        <v>Sales (w/o reduction)</v>
      </c>
      <c r="BU6" s="97" t="str">
        <f t="shared" si="4"/>
        <v>Sales</v>
      </c>
      <c r="BV6" s="97" t="str">
        <f t="shared" si="4"/>
        <v>Ratio</v>
      </c>
      <c r="BW6" s="97" t="str">
        <f t="shared" si="4"/>
        <v>Ratio kum.</v>
      </c>
      <c r="BX6" s="97" t="str">
        <f t="shared" si="4"/>
        <v>HK3</v>
      </c>
      <c r="BY6" s="97" t="str">
        <f t="shared" si="4"/>
        <v>SK</v>
      </c>
      <c r="BZ6" s="97" t="str">
        <f t="shared" si="4"/>
        <v>DB1</v>
      </c>
      <c r="CA6" s="99" t="str">
        <f t="shared" si="4"/>
        <v>DB4</v>
      </c>
      <c r="CB6" s="95" t="str">
        <f>BO6</f>
        <v>Volume Product</v>
      </c>
      <c r="CC6" s="96" t="str">
        <f t="shared" ref="CC6:CN6" si="5">BP6</f>
        <v>Price/pcs. (w/o reduction)</v>
      </c>
      <c r="CD6" s="97" t="str">
        <f t="shared" si="5"/>
        <v>Price/pcs.</v>
      </c>
      <c r="CE6" s="97" t="str">
        <f t="shared" si="5"/>
        <v>HK3/pcs.</v>
      </c>
      <c r="CF6" s="97" t="str">
        <f t="shared" si="5"/>
        <v>SK/pcs.</v>
      </c>
      <c r="CG6" s="98" t="str">
        <f t="shared" si="5"/>
        <v>Sales (w/o reduction)</v>
      </c>
      <c r="CH6" s="97" t="str">
        <f t="shared" si="5"/>
        <v>Sales</v>
      </c>
      <c r="CI6" s="97" t="str">
        <f t="shared" si="5"/>
        <v>Ratio</v>
      </c>
      <c r="CJ6" s="97" t="str">
        <f t="shared" si="5"/>
        <v>Ratio kum.</v>
      </c>
      <c r="CK6" s="97" t="str">
        <f t="shared" si="5"/>
        <v>HK3</v>
      </c>
      <c r="CL6" s="97" t="str">
        <f t="shared" si="5"/>
        <v>SK</v>
      </c>
      <c r="CM6" s="97" t="str">
        <f t="shared" si="5"/>
        <v>DB1</v>
      </c>
      <c r="CN6" s="99" t="str">
        <f t="shared" si="5"/>
        <v>DB4</v>
      </c>
      <c r="CO6" s="95" t="str">
        <f>CB6</f>
        <v>Volume Product</v>
      </c>
      <c r="CP6" s="96" t="str">
        <f t="shared" ref="CP6:DA6" si="6">CC6</f>
        <v>Price/pcs. (w/o reduction)</v>
      </c>
      <c r="CQ6" s="97" t="str">
        <f t="shared" si="6"/>
        <v>Price/pcs.</v>
      </c>
      <c r="CR6" s="97" t="str">
        <f t="shared" si="6"/>
        <v>HK3/pcs.</v>
      </c>
      <c r="CS6" s="97" t="str">
        <f t="shared" si="6"/>
        <v>SK/pcs.</v>
      </c>
      <c r="CT6" s="98" t="str">
        <f t="shared" si="6"/>
        <v>Sales (w/o reduction)</v>
      </c>
      <c r="CU6" s="97" t="str">
        <f t="shared" si="6"/>
        <v>Sales</v>
      </c>
      <c r="CV6" s="97" t="str">
        <f t="shared" si="6"/>
        <v>Ratio</v>
      </c>
      <c r="CW6" s="97" t="str">
        <f t="shared" si="6"/>
        <v>Ratio kum.</v>
      </c>
      <c r="CX6" s="97" t="str">
        <f t="shared" si="6"/>
        <v>HK3</v>
      </c>
      <c r="CY6" s="97" t="str">
        <f t="shared" si="6"/>
        <v>SK</v>
      </c>
      <c r="CZ6" s="97" t="str">
        <f t="shared" si="6"/>
        <v>DB1</v>
      </c>
      <c r="DA6" s="99" t="str">
        <f t="shared" si="6"/>
        <v>DB4</v>
      </c>
      <c r="DB6" s="97" t="str">
        <f>CZ6</f>
        <v>DB1</v>
      </c>
      <c r="DC6" s="99" t="str">
        <f>DA6</f>
        <v>DB4</v>
      </c>
      <c r="DD6" s="347"/>
    </row>
    <row r="7" spans="1:109">
      <c r="A7" s="446">
        <f>'Input Cost_MS3'!$D$11</f>
        <v>0</v>
      </c>
      <c r="B7" s="1080">
        <f>'Input Cost_MS3'!D$13</f>
        <v>272250</v>
      </c>
      <c r="C7" s="656">
        <f>'Input Cost_MS3'!D$117/100</f>
        <v>0</v>
      </c>
      <c r="D7" s="969">
        <f>((C7-B2)*(1+'Input Cost_MS3'!D$22))+B2</f>
        <v>0</v>
      </c>
      <c r="E7" s="275">
        <f>(Kalkulation_MS3!$F$26)/100</f>
        <v>0</v>
      </c>
      <c r="F7" s="275">
        <f>(Kalkulation_MS3!$F$35)/100</f>
        <v>0</v>
      </c>
      <c r="G7" s="103">
        <f>B7*C7</f>
        <v>0</v>
      </c>
      <c r="H7" s="104">
        <f>B7*D7</f>
        <v>0</v>
      </c>
      <c r="I7" s="104">
        <f>H7-G7</f>
        <v>0</v>
      </c>
      <c r="J7" s="104">
        <f>I7</f>
        <v>0</v>
      </c>
      <c r="K7" s="104">
        <f>B7*E7</f>
        <v>0</v>
      </c>
      <c r="L7" s="104">
        <f>B7*F7</f>
        <v>0</v>
      </c>
      <c r="M7" s="104">
        <f>H7-K7</f>
        <v>0</v>
      </c>
      <c r="N7" s="105">
        <f>H7-L7</f>
        <v>0</v>
      </c>
      <c r="O7" s="38">
        <f>'Input Cost_MS3'!D$14</f>
        <v>225000</v>
      </c>
      <c r="P7" s="122">
        <f>C7</f>
        <v>0</v>
      </c>
      <c r="Q7" s="971">
        <f>((D7-B2)*(1+'Input Cost_MS3'!$D23))+B2</f>
        <v>0</v>
      </c>
      <c r="R7" s="108">
        <f>E7</f>
        <v>0</v>
      </c>
      <c r="S7" s="108">
        <f>F7</f>
        <v>0</v>
      </c>
      <c r="T7" s="103">
        <f>P7*O7</f>
        <v>0</v>
      </c>
      <c r="U7" s="104">
        <f>Q7*O7</f>
        <v>0</v>
      </c>
      <c r="V7" s="104">
        <f>(Q7-D7)*O7</f>
        <v>0</v>
      </c>
      <c r="W7" s="104">
        <f>(Q7-P7)*O7</f>
        <v>0</v>
      </c>
      <c r="X7" s="104">
        <f t="shared" ref="X7:X46" si="7">R7*O7</f>
        <v>0</v>
      </c>
      <c r="Y7" s="104">
        <f>S7*O7</f>
        <v>0</v>
      </c>
      <c r="Z7" s="104">
        <f t="shared" ref="Z7:Z46" si="8">U7-X7</f>
        <v>0</v>
      </c>
      <c r="AA7" s="105">
        <f>U7-Y7</f>
        <v>0</v>
      </c>
      <c r="AB7" s="1080">
        <f>'Input Cost_MS3'!D$15</f>
        <v>166000</v>
      </c>
      <c r="AC7" s="107">
        <f>P7</f>
        <v>0</v>
      </c>
      <c r="AD7" s="971">
        <f>((Q7-B2)*(1+'Input Cost_MS3'!$D24))+B2</f>
        <v>0</v>
      </c>
      <c r="AE7" s="108">
        <f>R7</f>
        <v>0</v>
      </c>
      <c r="AF7" s="108">
        <f>S7</f>
        <v>0</v>
      </c>
      <c r="AG7" s="103">
        <f>AC7*AB7</f>
        <v>0</v>
      </c>
      <c r="AH7" s="104">
        <f>AD7*AB7</f>
        <v>0</v>
      </c>
      <c r="AI7" s="104">
        <f>(AD7-Q7)*AB7</f>
        <v>0</v>
      </c>
      <c r="AJ7" s="104">
        <f>(AD7-AC7)*AB7</f>
        <v>0</v>
      </c>
      <c r="AK7" s="104">
        <f t="shared" ref="AK7:AK46" si="9">AE7*AB7</f>
        <v>0</v>
      </c>
      <c r="AL7" s="104">
        <f>AF7*AB7</f>
        <v>0</v>
      </c>
      <c r="AM7" s="109">
        <f t="shared" ref="AM7:AM46" si="10">AH7-AK7</f>
        <v>0</v>
      </c>
      <c r="AN7" s="105">
        <f>AH7-AL7</f>
        <v>0</v>
      </c>
      <c r="AO7" s="38">
        <f>'Input Cost_MS3'!D$16</f>
        <v>207600</v>
      </c>
      <c r="AP7" s="107">
        <f>AC7</f>
        <v>0</v>
      </c>
      <c r="AQ7" s="971">
        <f>((AD7-B2)*(1+'Input Cost_MS3'!$D25))+B2</f>
        <v>0</v>
      </c>
      <c r="AR7" s="108">
        <f>AE7</f>
        <v>0</v>
      </c>
      <c r="AS7" s="108">
        <f>AF7</f>
        <v>0</v>
      </c>
      <c r="AT7" s="103">
        <f>AP7*AO7</f>
        <v>0</v>
      </c>
      <c r="AU7" s="104">
        <f>AQ7*AO7</f>
        <v>0</v>
      </c>
      <c r="AV7" s="104">
        <f>(AQ7-AD7)*AO7</f>
        <v>0</v>
      </c>
      <c r="AW7" s="104">
        <f>(AQ7-AP7)*AO7</f>
        <v>0</v>
      </c>
      <c r="AX7" s="104">
        <f t="shared" ref="AX7:AX46" si="11">AR7*AO7</f>
        <v>0</v>
      </c>
      <c r="AY7" s="104">
        <f>AS7*AO7</f>
        <v>0</v>
      </c>
      <c r="AZ7" s="104">
        <f t="shared" ref="AZ7:AZ46" si="12">AU7-AX7</f>
        <v>0</v>
      </c>
      <c r="BA7" s="105">
        <f>AU7-AY7</f>
        <v>0</v>
      </c>
      <c r="BB7" s="38">
        <f>'Input Cost_MS3'!D$17</f>
        <v>235600</v>
      </c>
      <c r="BC7" s="107">
        <f>AP7</f>
        <v>0</v>
      </c>
      <c r="BD7" s="971">
        <f>((AQ7-B2)*(1+'Input Cost_MS3'!$D26))+B2</f>
        <v>0</v>
      </c>
      <c r="BE7" s="108">
        <f>AR7</f>
        <v>0</v>
      </c>
      <c r="BF7" s="108">
        <f>AS7</f>
        <v>0</v>
      </c>
      <c r="BG7" s="103">
        <f>BC7*BB7</f>
        <v>0</v>
      </c>
      <c r="BH7" s="104">
        <f>BD7*BB7</f>
        <v>0</v>
      </c>
      <c r="BI7" s="104">
        <f>(BD7-AQ7)*BB7</f>
        <v>0</v>
      </c>
      <c r="BJ7" s="104">
        <f>(BD7-BC7)*BB7</f>
        <v>0</v>
      </c>
      <c r="BK7" s="262">
        <f t="shared" ref="BK7:BK46" si="13">BE7*BB7</f>
        <v>0</v>
      </c>
      <c r="BL7" s="104">
        <f>BF7*BB7</f>
        <v>0</v>
      </c>
      <c r="BM7" s="104">
        <f t="shared" ref="BM7:BM46" si="14">BH7-BK7</f>
        <v>0</v>
      </c>
      <c r="BN7" s="105">
        <f>BH7-BL7</f>
        <v>0</v>
      </c>
      <c r="BO7" s="38">
        <f>'Input Cost_MS3'!D$18</f>
        <v>0</v>
      </c>
      <c r="BP7" s="107">
        <f>BC7</f>
        <v>0</v>
      </c>
      <c r="BQ7" s="971">
        <f>((BD7-B2)*(1+'Input Cost_MS3'!$D27))+B2</f>
        <v>0</v>
      </c>
      <c r="BR7" s="108">
        <f>BE7</f>
        <v>0</v>
      </c>
      <c r="BS7" s="108">
        <f>BF7</f>
        <v>0</v>
      </c>
      <c r="BT7" s="103">
        <f>BP7*BO7</f>
        <v>0</v>
      </c>
      <c r="BU7" s="104">
        <f>BQ7*BO7</f>
        <v>0</v>
      </c>
      <c r="BV7" s="104">
        <f>(BQ7-BD7)*BO7</f>
        <v>0</v>
      </c>
      <c r="BW7" s="104">
        <f>(BQ7-BP7)*BO7</f>
        <v>0</v>
      </c>
      <c r="BX7" s="262">
        <f t="shared" ref="BX7:BX46" si="15">BR7*BO7</f>
        <v>0</v>
      </c>
      <c r="BY7" s="104">
        <f>BS7*BO7</f>
        <v>0</v>
      </c>
      <c r="BZ7" s="104">
        <f t="shared" ref="BZ7:BZ46" si="16">BU7-BX7</f>
        <v>0</v>
      </c>
      <c r="CA7" s="105">
        <f>BU7-BY7</f>
        <v>0</v>
      </c>
      <c r="CB7" s="38">
        <f>'Input Cost_MS3'!D$19</f>
        <v>0</v>
      </c>
      <c r="CC7" s="107">
        <f>BP7</f>
        <v>0</v>
      </c>
      <c r="CD7" s="971">
        <f>((BQ7-B2)*(1+'Input Cost_MS3'!$D28))+B2</f>
        <v>0</v>
      </c>
      <c r="CE7" s="108">
        <f>BR7</f>
        <v>0</v>
      </c>
      <c r="CF7" s="108">
        <f>BS7</f>
        <v>0</v>
      </c>
      <c r="CG7" s="103">
        <f>CC7*CB7</f>
        <v>0</v>
      </c>
      <c r="CH7" s="104">
        <f>CD7*CB7</f>
        <v>0</v>
      </c>
      <c r="CI7" s="104">
        <f>(CD7-BQ7)*CB7</f>
        <v>0</v>
      </c>
      <c r="CJ7" s="104">
        <f>(CD7-CC7)*CB7</f>
        <v>0</v>
      </c>
      <c r="CK7" s="262">
        <f t="shared" ref="CK7:CK46" si="17">CE7*CB7</f>
        <v>0</v>
      </c>
      <c r="CL7" s="104">
        <f>CF7*CB7</f>
        <v>0</v>
      </c>
      <c r="CM7" s="104">
        <f t="shared" ref="CM7:CM46" si="18">CH7-CK7</f>
        <v>0</v>
      </c>
      <c r="CN7" s="105">
        <f>CH7-CL7</f>
        <v>0</v>
      </c>
      <c r="CO7" s="110">
        <f>B7+O7+AB7+AO7+BB7+BO7+CB7</f>
        <v>1106450</v>
      </c>
      <c r="CP7" s="111">
        <f>$C7</f>
        <v>0</v>
      </c>
      <c r="CQ7" s="112">
        <f>IF(CO7=0,"",CU7/CO7)</f>
        <v>0</v>
      </c>
      <c r="CR7" s="113">
        <f>IF(CO7=0,"",CX7/CO7)</f>
        <v>0</v>
      </c>
      <c r="CS7" s="113">
        <f>IF(CO7=0,"",CY7/CO7)</f>
        <v>0</v>
      </c>
      <c r="CT7" s="114">
        <f t="shared" ref="CT7:CY22" si="19">G7+T7+AG7+AT7+BG7+BT7+CG7</f>
        <v>0</v>
      </c>
      <c r="CU7" s="115">
        <f t="shared" si="19"/>
        <v>0</v>
      </c>
      <c r="CV7" s="115">
        <f t="shared" si="19"/>
        <v>0</v>
      </c>
      <c r="CW7" s="115">
        <f t="shared" si="19"/>
        <v>0</v>
      </c>
      <c r="CX7" s="115">
        <f t="shared" si="19"/>
        <v>0</v>
      </c>
      <c r="CY7" s="115">
        <f t="shared" si="19"/>
        <v>0</v>
      </c>
      <c r="CZ7" s="115">
        <f t="shared" ref="CZ7:CZ46" si="20">CU7-CX7</f>
        <v>0</v>
      </c>
      <c r="DA7" s="116">
        <f>CU7-CY7</f>
        <v>0</v>
      </c>
      <c r="DB7" s="117" t="str">
        <f>IF(CU7=0,"",CZ7/CU7)</f>
        <v/>
      </c>
      <c r="DC7" s="118" t="str">
        <f>IF(CU7=0,"",DA7/CU7)</f>
        <v/>
      </c>
      <c r="DD7" s="348">
        <f>$CO7*'Input Cost_MS3'!$D109</f>
        <v>0</v>
      </c>
      <c r="DE7" s="348">
        <f>$CO7*'Input Cost_MS3'!$D110</f>
        <v>0</v>
      </c>
    </row>
    <row r="8" spans="1:109">
      <c r="A8" s="447">
        <f>'Input Cost_MS3'!$E$11</f>
        <v>0</v>
      </c>
      <c r="B8" s="194">
        <f>'Input Cost_MS3'!E$13</f>
        <v>0</v>
      </c>
      <c r="C8" s="657">
        <f>'Input Cost_MS3'!E$117/100</f>
        <v>0</v>
      </c>
      <c r="D8" s="970">
        <f>((C8-B3)*(1+'Input Cost_MS3'!E$22))+B3</f>
        <v>0</v>
      </c>
      <c r="E8" s="197">
        <f>(Kalkulation_MS3!$G$26)/100</f>
        <v>0</v>
      </c>
      <c r="F8" s="197">
        <f>(Kalkulation_MS3!$G$35)/100</f>
        <v>0</v>
      </c>
      <c r="G8" s="119">
        <f t="shared" ref="G8:G46" si="21">B8*C8</f>
        <v>0</v>
      </c>
      <c r="H8" s="120">
        <f t="shared" ref="H8:H46" si="22">B8*D8</f>
        <v>0</v>
      </c>
      <c r="I8" s="120">
        <f t="shared" ref="I8:I46" si="23">H8-G8</f>
        <v>0</v>
      </c>
      <c r="J8" s="120">
        <f t="shared" ref="J8:J46" si="24">I8</f>
        <v>0</v>
      </c>
      <c r="K8" s="120">
        <f t="shared" ref="K8:K46" si="25">B8*E8</f>
        <v>0</v>
      </c>
      <c r="L8" s="120">
        <f t="shared" ref="L8:L46" si="26">B8*F8</f>
        <v>0</v>
      </c>
      <c r="M8" s="120">
        <f t="shared" ref="M8:M46" si="27">H8-K8</f>
        <v>0</v>
      </c>
      <c r="N8" s="121">
        <f t="shared" ref="N8:N46" si="28">H8-L8</f>
        <v>0</v>
      </c>
      <c r="O8" s="194">
        <f>'Input Cost_MS3'!E$14</f>
        <v>0</v>
      </c>
      <c r="P8" s="122">
        <f t="shared" ref="P8:P46" si="29">C8</f>
        <v>0</v>
      </c>
      <c r="Q8" s="970">
        <f>((D8-B3)*(1+'Input Cost_MS3'!$E23))+B3</f>
        <v>0</v>
      </c>
      <c r="R8" s="124">
        <f t="shared" ref="R8:S23" si="30">E8</f>
        <v>0</v>
      </c>
      <c r="S8" s="124">
        <f t="shared" si="30"/>
        <v>0</v>
      </c>
      <c r="T8" s="119">
        <f t="shared" ref="T8:T46" si="31">P8*O8</f>
        <v>0</v>
      </c>
      <c r="U8" s="120">
        <f t="shared" ref="U8:U46" si="32">Q8*O8</f>
        <v>0</v>
      </c>
      <c r="V8" s="120">
        <f t="shared" ref="V8:V46" si="33">(Q8-D8)*O8</f>
        <v>0</v>
      </c>
      <c r="W8" s="120">
        <f t="shared" ref="W8:W46" si="34">(Q8-P8)*O8</f>
        <v>0</v>
      </c>
      <c r="X8" s="120">
        <f t="shared" si="7"/>
        <v>0</v>
      </c>
      <c r="Y8" s="120">
        <f t="shared" ref="Y8:Y46" si="35">S8*O8</f>
        <v>0</v>
      </c>
      <c r="Z8" s="120">
        <f t="shared" si="8"/>
        <v>0</v>
      </c>
      <c r="AA8" s="121">
        <f t="shared" ref="AA8:AA46" si="36">U8-Y8</f>
        <v>0</v>
      </c>
      <c r="AB8" s="194">
        <f>'Input Cost_MS3'!E$15</f>
        <v>0</v>
      </c>
      <c r="AC8" s="122">
        <f t="shared" ref="AC8:AC46" si="37">P8</f>
        <v>0</v>
      </c>
      <c r="AD8" s="970">
        <f>((Q8-B3)*(1+'Input Cost_MS3'!$E24))+B3</f>
        <v>0</v>
      </c>
      <c r="AE8" s="124">
        <f t="shared" ref="AE8:AF23" si="38">R8</f>
        <v>0</v>
      </c>
      <c r="AF8" s="124">
        <f t="shared" si="38"/>
        <v>0</v>
      </c>
      <c r="AG8" s="119">
        <f t="shared" ref="AG8:AG46" si="39">AC8*AB8</f>
        <v>0</v>
      </c>
      <c r="AH8" s="120">
        <f t="shared" ref="AH8:AH46" si="40">AD8*AB8</f>
        <v>0</v>
      </c>
      <c r="AI8" s="120">
        <f t="shared" ref="AI8:AI46" si="41">(AD8-Q8)*AB8</f>
        <v>0</v>
      </c>
      <c r="AJ8" s="120">
        <f t="shared" ref="AJ8:AJ46" si="42">(AD8-AC8)*AB8</f>
        <v>0</v>
      </c>
      <c r="AK8" s="120">
        <f t="shared" si="9"/>
        <v>0</v>
      </c>
      <c r="AL8" s="120">
        <f t="shared" ref="AL8:AL46" si="43">AF8*AB8</f>
        <v>0</v>
      </c>
      <c r="AM8" s="125">
        <f t="shared" si="10"/>
        <v>0</v>
      </c>
      <c r="AN8" s="121">
        <f t="shared" ref="AN8:AN46" si="44">AH8-AL8</f>
        <v>0</v>
      </c>
      <c r="AO8" s="194">
        <f>'Input Cost_MS3'!E$16</f>
        <v>0</v>
      </c>
      <c r="AP8" s="122">
        <f t="shared" ref="AP8:AP46" si="45">AC8</f>
        <v>0</v>
      </c>
      <c r="AQ8" s="970">
        <f>((AD8-B3)*(1+'Input Cost_MS3'!$E25))+B3</f>
        <v>0</v>
      </c>
      <c r="AR8" s="124">
        <f t="shared" ref="AR8:AS23" si="46">AE8</f>
        <v>0</v>
      </c>
      <c r="AS8" s="124">
        <f t="shared" si="46"/>
        <v>0</v>
      </c>
      <c r="AT8" s="119">
        <f t="shared" ref="AT8:AT46" si="47">AP8*AO8</f>
        <v>0</v>
      </c>
      <c r="AU8" s="120">
        <f t="shared" ref="AU8:AU46" si="48">AQ8*AO8</f>
        <v>0</v>
      </c>
      <c r="AV8" s="120">
        <f t="shared" ref="AV8:AV46" si="49">(AQ8-AD8)*AO8</f>
        <v>0</v>
      </c>
      <c r="AW8" s="120">
        <f t="shared" ref="AW8:AW46" si="50">(AQ8-AP8)*AO8</f>
        <v>0</v>
      </c>
      <c r="AX8" s="120">
        <f t="shared" si="11"/>
        <v>0</v>
      </c>
      <c r="AY8" s="120">
        <f t="shared" ref="AY8:AY46" si="51">AS8*AO8</f>
        <v>0</v>
      </c>
      <c r="AZ8" s="120">
        <f t="shared" si="12"/>
        <v>0</v>
      </c>
      <c r="BA8" s="121">
        <f t="shared" ref="BA8:BA46" si="52">AU8-AY8</f>
        <v>0</v>
      </c>
      <c r="BB8" s="194">
        <f>'Input Cost_MS3'!E$17</f>
        <v>0</v>
      </c>
      <c r="BC8" s="122">
        <f t="shared" ref="BC8:BC46" si="53">AP8</f>
        <v>0</v>
      </c>
      <c r="BD8" s="970">
        <f>((AQ8-B3)*(1+'Input Cost_MS3'!$E26))+B3</f>
        <v>0</v>
      </c>
      <c r="BE8" s="124">
        <f t="shared" ref="BE8:BF23" si="54">AR8</f>
        <v>0</v>
      </c>
      <c r="BF8" s="124">
        <f t="shared" si="54"/>
        <v>0</v>
      </c>
      <c r="BG8" s="119">
        <f t="shared" ref="BG8:BG46" si="55">BC8*BB8</f>
        <v>0</v>
      </c>
      <c r="BH8" s="120">
        <f t="shared" ref="BH8:BH46" si="56">BD8*BB8</f>
        <v>0</v>
      </c>
      <c r="BI8" s="120">
        <f t="shared" ref="BI8:BI46" si="57">(BD8-AQ8)*BB8</f>
        <v>0</v>
      </c>
      <c r="BJ8" s="120">
        <f t="shared" ref="BJ8:BJ46" si="58">(BD8-BC8)*BB8</f>
        <v>0</v>
      </c>
      <c r="BK8" s="263">
        <f t="shared" si="13"/>
        <v>0</v>
      </c>
      <c r="BL8" s="120">
        <f t="shared" ref="BL8:BL46" si="59">BF8*BB8</f>
        <v>0</v>
      </c>
      <c r="BM8" s="120">
        <f t="shared" si="14"/>
        <v>0</v>
      </c>
      <c r="BN8" s="121">
        <f t="shared" ref="BN8:BN46" si="60">BH8-BL8</f>
        <v>0</v>
      </c>
      <c r="BO8" s="194">
        <f>'Input Cost_MS3'!E$18</f>
        <v>0</v>
      </c>
      <c r="BP8" s="122">
        <f t="shared" ref="BP8:BP46" si="61">BC8</f>
        <v>0</v>
      </c>
      <c r="BQ8" s="970">
        <f>((BD8-B3)*(1+'Input Cost_MS3'!$E27))+B3</f>
        <v>0</v>
      </c>
      <c r="BR8" s="124">
        <f t="shared" ref="BR8:BS23" si="62">BE8</f>
        <v>0</v>
      </c>
      <c r="BS8" s="124">
        <f t="shared" si="62"/>
        <v>0</v>
      </c>
      <c r="BT8" s="119">
        <f t="shared" ref="BT8:BT46" si="63">BP8*BO8</f>
        <v>0</v>
      </c>
      <c r="BU8" s="120">
        <f t="shared" ref="BU8:BU46" si="64">BQ8*BO8</f>
        <v>0</v>
      </c>
      <c r="BV8" s="120">
        <f t="shared" ref="BV8:BV46" si="65">(BQ8-BD8)*BO8</f>
        <v>0</v>
      </c>
      <c r="BW8" s="120">
        <f t="shared" ref="BW8:BW46" si="66">(BQ8-BP8)*BO8</f>
        <v>0</v>
      </c>
      <c r="BX8" s="263">
        <f t="shared" si="15"/>
        <v>0</v>
      </c>
      <c r="BY8" s="120">
        <f t="shared" ref="BY8:BY46" si="67">BS8*BO8</f>
        <v>0</v>
      </c>
      <c r="BZ8" s="120">
        <f t="shared" si="16"/>
        <v>0</v>
      </c>
      <c r="CA8" s="121">
        <f t="shared" ref="CA8:CA46" si="68">BU8-BY8</f>
        <v>0</v>
      </c>
      <c r="CB8" s="194">
        <f>'Input Cost_MS3'!E$19</f>
        <v>0</v>
      </c>
      <c r="CC8" s="122">
        <f t="shared" ref="CC8:CC46" si="69">BP8</f>
        <v>0</v>
      </c>
      <c r="CD8" s="970">
        <f>((BQ8-B3)*(1+'Input Cost_MS3'!$E28))+B3</f>
        <v>0</v>
      </c>
      <c r="CE8" s="124">
        <f t="shared" ref="CE8:CF23" si="70">BR8</f>
        <v>0</v>
      </c>
      <c r="CF8" s="124">
        <f t="shared" si="70"/>
        <v>0</v>
      </c>
      <c r="CG8" s="119">
        <f t="shared" ref="CG8:CG46" si="71">CC8*CB8</f>
        <v>0</v>
      </c>
      <c r="CH8" s="120">
        <f t="shared" ref="CH8:CH46" si="72">CD8*CB8</f>
        <v>0</v>
      </c>
      <c r="CI8" s="120">
        <f t="shared" ref="CI8:CI46" si="73">(CD8-BQ8)*CB8</f>
        <v>0</v>
      </c>
      <c r="CJ8" s="120">
        <f t="shared" ref="CJ8:CJ46" si="74">(CD8-CC8)*CB8</f>
        <v>0</v>
      </c>
      <c r="CK8" s="263">
        <f t="shared" si="17"/>
        <v>0</v>
      </c>
      <c r="CL8" s="120">
        <f t="shared" ref="CL8:CL46" si="75">CF8*CB8</f>
        <v>0</v>
      </c>
      <c r="CM8" s="120">
        <f t="shared" si="18"/>
        <v>0</v>
      </c>
      <c r="CN8" s="121">
        <f t="shared" ref="CN8:CN46" si="76">CH8-CL8</f>
        <v>0</v>
      </c>
      <c r="CO8" s="260">
        <f t="shared" ref="CO8:CO46" si="77">B8+O8+AB8+AO8+BB8+BO8+CB8</f>
        <v>0</v>
      </c>
      <c r="CP8" s="126">
        <f t="shared" ref="CP8:CP46" si="78">$C8</f>
        <v>0</v>
      </c>
      <c r="CQ8" s="127" t="str">
        <f t="shared" ref="CQ8:CQ46" si="79">IF(CO8=0,"",CU8/CO8)</f>
        <v/>
      </c>
      <c r="CR8" s="128" t="str">
        <f t="shared" ref="CR8:CR46" si="80">IF(CO8=0,"",CX8/CO8)</f>
        <v/>
      </c>
      <c r="CS8" s="128" t="str">
        <f t="shared" ref="CS8:CS46" si="81">IF(CO8=0,"",CY8/CO8)</f>
        <v/>
      </c>
      <c r="CT8" s="129">
        <f t="shared" si="19"/>
        <v>0</v>
      </c>
      <c r="CU8" s="130">
        <f t="shared" si="19"/>
        <v>0</v>
      </c>
      <c r="CV8" s="130">
        <f t="shared" si="19"/>
        <v>0</v>
      </c>
      <c r="CW8" s="130">
        <f t="shared" si="19"/>
        <v>0</v>
      </c>
      <c r="CX8" s="130">
        <f t="shared" si="19"/>
        <v>0</v>
      </c>
      <c r="CY8" s="130">
        <f t="shared" si="19"/>
        <v>0</v>
      </c>
      <c r="CZ8" s="130">
        <f t="shared" si="20"/>
        <v>0</v>
      </c>
      <c r="DA8" s="131">
        <f t="shared" ref="DA8:DA46" si="82">CU8-CY8</f>
        <v>0</v>
      </c>
      <c r="DB8" s="132" t="str">
        <f t="shared" ref="DB8:DB46" si="83">IF(CU8=0,"",CZ8/CU8)</f>
        <v/>
      </c>
      <c r="DC8" s="133" t="str">
        <f t="shared" ref="DC8:DC46" si="84">IF(CU8=0,"",DA8/CU8)</f>
        <v/>
      </c>
      <c r="DD8" s="348">
        <f>$CO8*'Input Cost_MS3'!$E109</f>
        <v>0</v>
      </c>
      <c r="DE8" s="348">
        <f>$CO8*'Input Cost_MS3'!$E110</f>
        <v>0</v>
      </c>
    </row>
    <row r="9" spans="1:109">
      <c r="A9" s="447">
        <f>'Input Cost_MS3'!$F$11</f>
        <v>0</v>
      </c>
      <c r="B9" s="194">
        <f>'Input Cost_MS3'!F$13</f>
        <v>0</v>
      </c>
      <c r="C9" s="657">
        <f>'Input Cost_MS3'!F$117/100</f>
        <v>0</v>
      </c>
      <c r="D9" s="196">
        <f>C9*(1+'Input Cost_MS3'!F$22)</f>
        <v>0</v>
      </c>
      <c r="E9" s="197">
        <f>(Kalkulation_MS3!$H$26)/100</f>
        <v>0</v>
      </c>
      <c r="F9" s="197">
        <f>(Kalkulation_MS3!$H$35)/100</f>
        <v>0</v>
      </c>
      <c r="G9" s="119">
        <f t="shared" si="21"/>
        <v>0</v>
      </c>
      <c r="H9" s="120">
        <f t="shared" si="22"/>
        <v>0</v>
      </c>
      <c r="I9" s="120">
        <f t="shared" si="23"/>
        <v>0</v>
      </c>
      <c r="J9" s="120">
        <f t="shared" si="24"/>
        <v>0</v>
      </c>
      <c r="K9" s="120">
        <f t="shared" si="25"/>
        <v>0</v>
      </c>
      <c r="L9" s="120">
        <f t="shared" si="26"/>
        <v>0</v>
      </c>
      <c r="M9" s="120">
        <f t="shared" si="27"/>
        <v>0</v>
      </c>
      <c r="N9" s="121">
        <f t="shared" si="28"/>
        <v>0</v>
      </c>
      <c r="O9" s="194">
        <f>'Input Cost_MS3'!F$14</f>
        <v>0</v>
      </c>
      <c r="P9" s="122">
        <f t="shared" si="29"/>
        <v>0</v>
      </c>
      <c r="Q9" s="123">
        <f>D9*(1+'Input Cost_MS3'!$F23)</f>
        <v>0</v>
      </c>
      <c r="R9" s="124">
        <f t="shared" si="30"/>
        <v>0</v>
      </c>
      <c r="S9" s="124">
        <f t="shared" si="30"/>
        <v>0</v>
      </c>
      <c r="T9" s="119">
        <f t="shared" si="31"/>
        <v>0</v>
      </c>
      <c r="U9" s="120">
        <f t="shared" si="32"/>
        <v>0</v>
      </c>
      <c r="V9" s="120">
        <f t="shared" si="33"/>
        <v>0</v>
      </c>
      <c r="W9" s="120">
        <f t="shared" si="34"/>
        <v>0</v>
      </c>
      <c r="X9" s="120">
        <f t="shared" si="7"/>
        <v>0</v>
      </c>
      <c r="Y9" s="120">
        <f t="shared" si="35"/>
        <v>0</v>
      </c>
      <c r="Z9" s="120">
        <f t="shared" si="8"/>
        <v>0</v>
      </c>
      <c r="AA9" s="121">
        <f t="shared" si="36"/>
        <v>0</v>
      </c>
      <c r="AB9" s="194">
        <f>'Input Cost_MS3'!F$15</f>
        <v>0</v>
      </c>
      <c r="AC9" s="122">
        <f t="shared" si="37"/>
        <v>0</v>
      </c>
      <c r="AD9" s="123">
        <f>Q9*(1+'Input Cost_MS3'!$F24)</f>
        <v>0</v>
      </c>
      <c r="AE9" s="124">
        <f t="shared" si="38"/>
        <v>0</v>
      </c>
      <c r="AF9" s="124">
        <f t="shared" si="38"/>
        <v>0</v>
      </c>
      <c r="AG9" s="119">
        <f t="shared" si="39"/>
        <v>0</v>
      </c>
      <c r="AH9" s="120">
        <f t="shared" si="40"/>
        <v>0</v>
      </c>
      <c r="AI9" s="120">
        <f t="shared" si="41"/>
        <v>0</v>
      </c>
      <c r="AJ9" s="120">
        <f t="shared" si="42"/>
        <v>0</v>
      </c>
      <c r="AK9" s="120">
        <f t="shared" si="9"/>
        <v>0</v>
      </c>
      <c r="AL9" s="120">
        <f t="shared" si="43"/>
        <v>0</v>
      </c>
      <c r="AM9" s="125">
        <f t="shared" si="10"/>
        <v>0</v>
      </c>
      <c r="AN9" s="121">
        <f t="shared" si="44"/>
        <v>0</v>
      </c>
      <c r="AO9" s="194">
        <f>'Input Cost_MS3'!F$16</f>
        <v>0</v>
      </c>
      <c r="AP9" s="122">
        <f t="shared" si="45"/>
        <v>0</v>
      </c>
      <c r="AQ9" s="123">
        <f>AD9*(1+'Input Cost_MS3'!$F25)</f>
        <v>0</v>
      </c>
      <c r="AR9" s="124">
        <f t="shared" si="46"/>
        <v>0</v>
      </c>
      <c r="AS9" s="124">
        <f t="shared" si="46"/>
        <v>0</v>
      </c>
      <c r="AT9" s="119">
        <f t="shared" si="47"/>
        <v>0</v>
      </c>
      <c r="AU9" s="120">
        <f t="shared" si="48"/>
        <v>0</v>
      </c>
      <c r="AV9" s="120">
        <f t="shared" si="49"/>
        <v>0</v>
      </c>
      <c r="AW9" s="120">
        <f t="shared" si="50"/>
        <v>0</v>
      </c>
      <c r="AX9" s="120">
        <f t="shared" si="11"/>
        <v>0</v>
      </c>
      <c r="AY9" s="120">
        <f t="shared" si="51"/>
        <v>0</v>
      </c>
      <c r="AZ9" s="120">
        <f t="shared" si="12"/>
        <v>0</v>
      </c>
      <c r="BA9" s="121">
        <f t="shared" si="52"/>
        <v>0</v>
      </c>
      <c r="BB9" s="194">
        <f>'Input Cost_MS3'!F$17</f>
        <v>0</v>
      </c>
      <c r="BC9" s="122">
        <f t="shared" si="53"/>
        <v>0</v>
      </c>
      <c r="BD9" s="123">
        <f>AQ9*(1+'Input Cost_MS3'!$F26)</f>
        <v>0</v>
      </c>
      <c r="BE9" s="124">
        <f t="shared" si="54"/>
        <v>0</v>
      </c>
      <c r="BF9" s="124">
        <f t="shared" si="54"/>
        <v>0</v>
      </c>
      <c r="BG9" s="119">
        <f t="shared" si="55"/>
        <v>0</v>
      </c>
      <c r="BH9" s="120">
        <f t="shared" si="56"/>
        <v>0</v>
      </c>
      <c r="BI9" s="120">
        <f t="shared" si="57"/>
        <v>0</v>
      </c>
      <c r="BJ9" s="120">
        <f t="shared" si="58"/>
        <v>0</v>
      </c>
      <c r="BK9" s="263">
        <f t="shared" si="13"/>
        <v>0</v>
      </c>
      <c r="BL9" s="120">
        <f t="shared" si="59"/>
        <v>0</v>
      </c>
      <c r="BM9" s="120">
        <f t="shared" si="14"/>
        <v>0</v>
      </c>
      <c r="BN9" s="121">
        <f t="shared" si="60"/>
        <v>0</v>
      </c>
      <c r="BO9" s="194">
        <f>'Input Cost_MS3'!F$18</f>
        <v>0</v>
      </c>
      <c r="BP9" s="122">
        <f t="shared" si="61"/>
        <v>0</v>
      </c>
      <c r="BQ9" s="123">
        <f>BD9*(1+'Input Cost_MS3'!$F27)</f>
        <v>0</v>
      </c>
      <c r="BR9" s="124">
        <f t="shared" si="62"/>
        <v>0</v>
      </c>
      <c r="BS9" s="124">
        <f t="shared" si="62"/>
        <v>0</v>
      </c>
      <c r="BT9" s="119">
        <f t="shared" si="63"/>
        <v>0</v>
      </c>
      <c r="BU9" s="120">
        <f t="shared" si="64"/>
        <v>0</v>
      </c>
      <c r="BV9" s="120">
        <f t="shared" si="65"/>
        <v>0</v>
      </c>
      <c r="BW9" s="120">
        <f t="shared" si="66"/>
        <v>0</v>
      </c>
      <c r="BX9" s="263">
        <f t="shared" si="15"/>
        <v>0</v>
      </c>
      <c r="BY9" s="120">
        <f t="shared" si="67"/>
        <v>0</v>
      </c>
      <c r="BZ9" s="120">
        <f t="shared" si="16"/>
        <v>0</v>
      </c>
      <c r="CA9" s="121">
        <f t="shared" si="68"/>
        <v>0</v>
      </c>
      <c r="CB9" s="194">
        <f>'Input Cost_MS3'!F$19</f>
        <v>0</v>
      </c>
      <c r="CC9" s="122">
        <f t="shared" si="69"/>
        <v>0</v>
      </c>
      <c r="CD9" s="123">
        <f>BQ9*(1+'Input Cost_MS3'!$F28)</f>
        <v>0</v>
      </c>
      <c r="CE9" s="124">
        <f t="shared" si="70"/>
        <v>0</v>
      </c>
      <c r="CF9" s="124">
        <f t="shared" si="70"/>
        <v>0</v>
      </c>
      <c r="CG9" s="119">
        <f t="shared" si="71"/>
        <v>0</v>
      </c>
      <c r="CH9" s="120">
        <f t="shared" si="72"/>
        <v>0</v>
      </c>
      <c r="CI9" s="120">
        <f t="shared" si="73"/>
        <v>0</v>
      </c>
      <c r="CJ9" s="120">
        <f t="shared" si="74"/>
        <v>0</v>
      </c>
      <c r="CK9" s="263">
        <f t="shared" si="17"/>
        <v>0</v>
      </c>
      <c r="CL9" s="120">
        <f t="shared" si="75"/>
        <v>0</v>
      </c>
      <c r="CM9" s="120">
        <f t="shared" si="18"/>
        <v>0</v>
      </c>
      <c r="CN9" s="121">
        <f t="shared" si="76"/>
        <v>0</v>
      </c>
      <c r="CO9" s="260">
        <f t="shared" si="77"/>
        <v>0</v>
      </c>
      <c r="CP9" s="126">
        <f t="shared" si="78"/>
        <v>0</v>
      </c>
      <c r="CQ9" s="127" t="str">
        <f t="shared" si="79"/>
        <v/>
      </c>
      <c r="CR9" s="128" t="str">
        <f t="shared" si="80"/>
        <v/>
      </c>
      <c r="CS9" s="128" t="str">
        <f t="shared" si="81"/>
        <v/>
      </c>
      <c r="CT9" s="129">
        <f t="shared" si="19"/>
        <v>0</v>
      </c>
      <c r="CU9" s="130">
        <f t="shared" si="19"/>
        <v>0</v>
      </c>
      <c r="CV9" s="130">
        <f t="shared" si="19"/>
        <v>0</v>
      </c>
      <c r="CW9" s="130">
        <f t="shared" si="19"/>
        <v>0</v>
      </c>
      <c r="CX9" s="130">
        <f t="shared" si="19"/>
        <v>0</v>
      </c>
      <c r="CY9" s="130">
        <f t="shared" si="19"/>
        <v>0</v>
      </c>
      <c r="CZ9" s="130">
        <f t="shared" si="20"/>
        <v>0</v>
      </c>
      <c r="DA9" s="131">
        <f t="shared" si="82"/>
        <v>0</v>
      </c>
      <c r="DB9" s="132" t="str">
        <f t="shared" si="83"/>
        <v/>
      </c>
      <c r="DC9" s="133" t="str">
        <f t="shared" si="84"/>
        <v/>
      </c>
      <c r="DD9" s="348">
        <f>$CO9*'Input Cost_MS3'!$F109</f>
        <v>0</v>
      </c>
      <c r="DE9" s="348">
        <f>$CO9*'Input Cost_MS3'!$F110</f>
        <v>0</v>
      </c>
    </row>
    <row r="10" spans="1:109">
      <c r="A10" s="447">
        <f>'Input Cost_MS3'!$G$11</f>
        <v>0</v>
      </c>
      <c r="B10" s="194">
        <f>'Input Cost_MS3'!G$13</f>
        <v>0</v>
      </c>
      <c r="C10" s="657">
        <f>'Input Cost_MS3'!G$117/100</f>
        <v>0</v>
      </c>
      <c r="D10" s="196">
        <f>C10*(1+'Input Cost_MS3'!G$22)</f>
        <v>0</v>
      </c>
      <c r="E10" s="197">
        <f>(Kalkulation_MS3!$I$26)/100</f>
        <v>0</v>
      </c>
      <c r="F10" s="197">
        <f>(Kalkulation_MS3!$I$35)/100</f>
        <v>0</v>
      </c>
      <c r="G10" s="119">
        <f t="shared" si="21"/>
        <v>0</v>
      </c>
      <c r="H10" s="120">
        <f t="shared" si="22"/>
        <v>0</v>
      </c>
      <c r="I10" s="120">
        <f t="shared" si="23"/>
        <v>0</v>
      </c>
      <c r="J10" s="120">
        <f t="shared" si="24"/>
        <v>0</v>
      </c>
      <c r="K10" s="120">
        <f t="shared" si="25"/>
        <v>0</v>
      </c>
      <c r="L10" s="120">
        <f t="shared" si="26"/>
        <v>0</v>
      </c>
      <c r="M10" s="120">
        <f t="shared" si="27"/>
        <v>0</v>
      </c>
      <c r="N10" s="121">
        <f t="shared" si="28"/>
        <v>0</v>
      </c>
      <c r="O10" s="194">
        <f>'Input Cost_MS3'!G$14</f>
        <v>0</v>
      </c>
      <c r="P10" s="122">
        <f t="shared" si="29"/>
        <v>0</v>
      </c>
      <c r="Q10" s="123">
        <f>D10*(1+'Input Cost_MS3'!$G23)</f>
        <v>0</v>
      </c>
      <c r="R10" s="124">
        <f t="shared" si="30"/>
        <v>0</v>
      </c>
      <c r="S10" s="124">
        <f t="shared" si="30"/>
        <v>0</v>
      </c>
      <c r="T10" s="119">
        <f t="shared" si="31"/>
        <v>0</v>
      </c>
      <c r="U10" s="120">
        <f t="shared" si="32"/>
        <v>0</v>
      </c>
      <c r="V10" s="120">
        <f t="shared" si="33"/>
        <v>0</v>
      </c>
      <c r="W10" s="120">
        <f t="shared" si="34"/>
        <v>0</v>
      </c>
      <c r="X10" s="120">
        <f t="shared" si="7"/>
        <v>0</v>
      </c>
      <c r="Y10" s="120">
        <f t="shared" si="35"/>
        <v>0</v>
      </c>
      <c r="Z10" s="120">
        <f t="shared" si="8"/>
        <v>0</v>
      </c>
      <c r="AA10" s="121">
        <f t="shared" si="36"/>
        <v>0</v>
      </c>
      <c r="AB10" s="194">
        <f>'Input Cost_MS3'!G$15</f>
        <v>0</v>
      </c>
      <c r="AC10" s="122">
        <f t="shared" si="37"/>
        <v>0</v>
      </c>
      <c r="AD10" s="123">
        <f>Q10*(1+'Input Cost_MS3'!$G24)</f>
        <v>0</v>
      </c>
      <c r="AE10" s="124">
        <f t="shared" si="38"/>
        <v>0</v>
      </c>
      <c r="AF10" s="124">
        <f t="shared" si="38"/>
        <v>0</v>
      </c>
      <c r="AG10" s="119">
        <f t="shared" si="39"/>
        <v>0</v>
      </c>
      <c r="AH10" s="120">
        <f t="shared" si="40"/>
        <v>0</v>
      </c>
      <c r="AI10" s="120">
        <f t="shared" si="41"/>
        <v>0</v>
      </c>
      <c r="AJ10" s="120">
        <f t="shared" si="42"/>
        <v>0</v>
      </c>
      <c r="AK10" s="120">
        <f t="shared" si="9"/>
        <v>0</v>
      </c>
      <c r="AL10" s="120">
        <f t="shared" si="43"/>
        <v>0</v>
      </c>
      <c r="AM10" s="125">
        <f t="shared" si="10"/>
        <v>0</v>
      </c>
      <c r="AN10" s="121">
        <f t="shared" si="44"/>
        <v>0</v>
      </c>
      <c r="AO10" s="194">
        <f>'Input Cost_MS3'!G$16</f>
        <v>0</v>
      </c>
      <c r="AP10" s="122">
        <f t="shared" si="45"/>
        <v>0</v>
      </c>
      <c r="AQ10" s="123">
        <f>AD10*(1+'Input Cost_MS3'!$G25)</f>
        <v>0</v>
      </c>
      <c r="AR10" s="124">
        <f t="shared" si="46"/>
        <v>0</v>
      </c>
      <c r="AS10" s="124">
        <f t="shared" si="46"/>
        <v>0</v>
      </c>
      <c r="AT10" s="119">
        <f t="shared" si="47"/>
        <v>0</v>
      </c>
      <c r="AU10" s="120">
        <f t="shared" si="48"/>
        <v>0</v>
      </c>
      <c r="AV10" s="120">
        <f t="shared" si="49"/>
        <v>0</v>
      </c>
      <c r="AW10" s="120">
        <f t="shared" si="50"/>
        <v>0</v>
      </c>
      <c r="AX10" s="120">
        <f t="shared" si="11"/>
        <v>0</v>
      </c>
      <c r="AY10" s="120">
        <f t="shared" si="51"/>
        <v>0</v>
      </c>
      <c r="AZ10" s="120">
        <f t="shared" si="12"/>
        <v>0</v>
      </c>
      <c r="BA10" s="121">
        <f t="shared" si="52"/>
        <v>0</v>
      </c>
      <c r="BB10" s="194">
        <f>'Input Cost_MS3'!G$17</f>
        <v>0</v>
      </c>
      <c r="BC10" s="122">
        <f t="shared" si="53"/>
        <v>0</v>
      </c>
      <c r="BD10" s="123">
        <f>AQ10*(1+'Input Cost_MS3'!$G26)</f>
        <v>0</v>
      </c>
      <c r="BE10" s="124">
        <f t="shared" si="54"/>
        <v>0</v>
      </c>
      <c r="BF10" s="124">
        <f t="shared" si="54"/>
        <v>0</v>
      </c>
      <c r="BG10" s="119">
        <f t="shared" si="55"/>
        <v>0</v>
      </c>
      <c r="BH10" s="120">
        <f t="shared" si="56"/>
        <v>0</v>
      </c>
      <c r="BI10" s="120">
        <f t="shared" si="57"/>
        <v>0</v>
      </c>
      <c r="BJ10" s="120">
        <f t="shared" si="58"/>
        <v>0</v>
      </c>
      <c r="BK10" s="263">
        <f t="shared" si="13"/>
        <v>0</v>
      </c>
      <c r="BL10" s="120">
        <f t="shared" si="59"/>
        <v>0</v>
      </c>
      <c r="BM10" s="120">
        <f t="shared" si="14"/>
        <v>0</v>
      </c>
      <c r="BN10" s="121">
        <f t="shared" si="60"/>
        <v>0</v>
      </c>
      <c r="BO10" s="194">
        <f>'Input Cost_MS3'!G$18</f>
        <v>0</v>
      </c>
      <c r="BP10" s="122">
        <f t="shared" si="61"/>
        <v>0</v>
      </c>
      <c r="BQ10" s="123">
        <f>BD10*(1+'Input Cost_MS3'!$G27)</f>
        <v>0</v>
      </c>
      <c r="BR10" s="124">
        <f t="shared" si="62"/>
        <v>0</v>
      </c>
      <c r="BS10" s="124">
        <f t="shared" si="62"/>
        <v>0</v>
      </c>
      <c r="BT10" s="119">
        <f t="shared" si="63"/>
        <v>0</v>
      </c>
      <c r="BU10" s="120">
        <f t="shared" si="64"/>
        <v>0</v>
      </c>
      <c r="BV10" s="120">
        <f t="shared" si="65"/>
        <v>0</v>
      </c>
      <c r="BW10" s="120">
        <f t="shared" si="66"/>
        <v>0</v>
      </c>
      <c r="BX10" s="263">
        <f t="shared" si="15"/>
        <v>0</v>
      </c>
      <c r="BY10" s="120">
        <f t="shared" si="67"/>
        <v>0</v>
      </c>
      <c r="BZ10" s="120">
        <f t="shared" si="16"/>
        <v>0</v>
      </c>
      <c r="CA10" s="121">
        <f t="shared" si="68"/>
        <v>0</v>
      </c>
      <c r="CB10" s="194">
        <f>'Input Cost_MS3'!G$19</f>
        <v>0</v>
      </c>
      <c r="CC10" s="122">
        <f t="shared" si="69"/>
        <v>0</v>
      </c>
      <c r="CD10" s="123">
        <f>BQ10*(1+'Input Cost_MS3'!$G28)</f>
        <v>0</v>
      </c>
      <c r="CE10" s="124">
        <f t="shared" si="70"/>
        <v>0</v>
      </c>
      <c r="CF10" s="124">
        <f t="shared" si="70"/>
        <v>0</v>
      </c>
      <c r="CG10" s="119">
        <f t="shared" si="71"/>
        <v>0</v>
      </c>
      <c r="CH10" s="120">
        <f t="shared" si="72"/>
        <v>0</v>
      </c>
      <c r="CI10" s="120">
        <f t="shared" si="73"/>
        <v>0</v>
      </c>
      <c r="CJ10" s="120">
        <f t="shared" si="74"/>
        <v>0</v>
      </c>
      <c r="CK10" s="263">
        <f t="shared" si="17"/>
        <v>0</v>
      </c>
      <c r="CL10" s="120">
        <f t="shared" si="75"/>
        <v>0</v>
      </c>
      <c r="CM10" s="120">
        <f t="shared" si="18"/>
        <v>0</v>
      </c>
      <c r="CN10" s="121">
        <f t="shared" si="76"/>
        <v>0</v>
      </c>
      <c r="CO10" s="260">
        <f t="shared" si="77"/>
        <v>0</v>
      </c>
      <c r="CP10" s="126">
        <f t="shared" si="78"/>
        <v>0</v>
      </c>
      <c r="CQ10" s="127" t="str">
        <f t="shared" si="79"/>
        <v/>
      </c>
      <c r="CR10" s="128" t="str">
        <f t="shared" si="80"/>
        <v/>
      </c>
      <c r="CS10" s="128" t="str">
        <f t="shared" si="81"/>
        <v/>
      </c>
      <c r="CT10" s="129">
        <f t="shared" si="19"/>
        <v>0</v>
      </c>
      <c r="CU10" s="130">
        <f t="shared" si="19"/>
        <v>0</v>
      </c>
      <c r="CV10" s="130">
        <f t="shared" si="19"/>
        <v>0</v>
      </c>
      <c r="CW10" s="130">
        <f t="shared" si="19"/>
        <v>0</v>
      </c>
      <c r="CX10" s="130">
        <f t="shared" si="19"/>
        <v>0</v>
      </c>
      <c r="CY10" s="130">
        <f t="shared" si="19"/>
        <v>0</v>
      </c>
      <c r="CZ10" s="130">
        <f t="shared" si="20"/>
        <v>0</v>
      </c>
      <c r="DA10" s="131">
        <f t="shared" si="82"/>
        <v>0</v>
      </c>
      <c r="DB10" s="132" t="str">
        <f t="shared" si="83"/>
        <v/>
      </c>
      <c r="DC10" s="133" t="str">
        <f t="shared" si="84"/>
        <v/>
      </c>
      <c r="DD10" s="348">
        <f>$CO10*'Input Cost_MS3'!$G109</f>
        <v>0</v>
      </c>
      <c r="DE10" s="348">
        <f>$CO10*'Input Cost_MS3'!$G110</f>
        <v>0</v>
      </c>
    </row>
    <row r="11" spans="1:109">
      <c r="A11" s="447">
        <f>'Input Cost_MS3'!$H$11</f>
        <v>0</v>
      </c>
      <c r="B11" s="194">
        <f>'Input Cost_MS3'!H$13</f>
        <v>0</v>
      </c>
      <c r="C11" s="657">
        <f>'Input Cost_MS3'!H$117/100</f>
        <v>0</v>
      </c>
      <c r="D11" s="196">
        <f>C11*(1+'Input Cost_MS3'!H$22)</f>
        <v>0</v>
      </c>
      <c r="E11" s="197">
        <f>(Kalkulation_MS3!$J$26)/100</f>
        <v>0</v>
      </c>
      <c r="F11" s="197">
        <f>(Kalkulation_MS3!$J$35)/100</f>
        <v>0</v>
      </c>
      <c r="G11" s="119">
        <f t="shared" si="21"/>
        <v>0</v>
      </c>
      <c r="H11" s="120">
        <f t="shared" si="22"/>
        <v>0</v>
      </c>
      <c r="I11" s="120">
        <f t="shared" si="23"/>
        <v>0</v>
      </c>
      <c r="J11" s="120">
        <f t="shared" si="24"/>
        <v>0</v>
      </c>
      <c r="K11" s="120">
        <f t="shared" si="25"/>
        <v>0</v>
      </c>
      <c r="L11" s="120">
        <f t="shared" si="26"/>
        <v>0</v>
      </c>
      <c r="M11" s="120">
        <f t="shared" si="27"/>
        <v>0</v>
      </c>
      <c r="N11" s="121">
        <f t="shared" si="28"/>
        <v>0</v>
      </c>
      <c r="O11" s="194">
        <f>'Input Cost_MS3'!H$14</f>
        <v>0</v>
      </c>
      <c r="P11" s="122">
        <f t="shared" si="29"/>
        <v>0</v>
      </c>
      <c r="Q11" s="123">
        <f>D11*(1+'Input Cost_MS3'!$H23)</f>
        <v>0</v>
      </c>
      <c r="R11" s="124">
        <f t="shared" si="30"/>
        <v>0</v>
      </c>
      <c r="S11" s="124">
        <f t="shared" si="30"/>
        <v>0</v>
      </c>
      <c r="T11" s="119">
        <f t="shared" si="31"/>
        <v>0</v>
      </c>
      <c r="U11" s="120">
        <f t="shared" si="32"/>
        <v>0</v>
      </c>
      <c r="V11" s="120">
        <f t="shared" si="33"/>
        <v>0</v>
      </c>
      <c r="W11" s="120">
        <f t="shared" si="34"/>
        <v>0</v>
      </c>
      <c r="X11" s="120">
        <f t="shared" si="7"/>
        <v>0</v>
      </c>
      <c r="Y11" s="120">
        <f t="shared" si="35"/>
        <v>0</v>
      </c>
      <c r="Z11" s="120">
        <f t="shared" si="8"/>
        <v>0</v>
      </c>
      <c r="AA11" s="121">
        <f t="shared" si="36"/>
        <v>0</v>
      </c>
      <c r="AB11" s="194">
        <f>'Input Cost_MS3'!H$15</f>
        <v>0</v>
      </c>
      <c r="AC11" s="122">
        <f t="shared" si="37"/>
        <v>0</v>
      </c>
      <c r="AD11" s="123">
        <f>Q11*(1+'Input Cost_MS3'!$H24)</f>
        <v>0</v>
      </c>
      <c r="AE11" s="124">
        <f t="shared" si="38"/>
        <v>0</v>
      </c>
      <c r="AF11" s="124">
        <f t="shared" si="38"/>
        <v>0</v>
      </c>
      <c r="AG11" s="119">
        <f t="shared" si="39"/>
        <v>0</v>
      </c>
      <c r="AH11" s="120">
        <f t="shared" si="40"/>
        <v>0</v>
      </c>
      <c r="AI11" s="120">
        <f t="shared" si="41"/>
        <v>0</v>
      </c>
      <c r="AJ11" s="120">
        <f t="shared" si="42"/>
        <v>0</v>
      </c>
      <c r="AK11" s="120">
        <f t="shared" si="9"/>
        <v>0</v>
      </c>
      <c r="AL11" s="120">
        <f t="shared" si="43"/>
        <v>0</v>
      </c>
      <c r="AM11" s="125">
        <f t="shared" si="10"/>
        <v>0</v>
      </c>
      <c r="AN11" s="121">
        <f t="shared" si="44"/>
        <v>0</v>
      </c>
      <c r="AO11" s="194">
        <f>'Input Cost_MS3'!H$16</f>
        <v>0</v>
      </c>
      <c r="AP11" s="122">
        <f t="shared" si="45"/>
        <v>0</v>
      </c>
      <c r="AQ11" s="123">
        <f>AD11*(1+'Input Cost_MS3'!$H25)</f>
        <v>0</v>
      </c>
      <c r="AR11" s="124">
        <f t="shared" si="46"/>
        <v>0</v>
      </c>
      <c r="AS11" s="124">
        <f t="shared" si="46"/>
        <v>0</v>
      </c>
      <c r="AT11" s="119">
        <f t="shared" si="47"/>
        <v>0</v>
      </c>
      <c r="AU11" s="120">
        <f t="shared" si="48"/>
        <v>0</v>
      </c>
      <c r="AV11" s="120">
        <f t="shared" si="49"/>
        <v>0</v>
      </c>
      <c r="AW11" s="120">
        <f t="shared" si="50"/>
        <v>0</v>
      </c>
      <c r="AX11" s="120">
        <f t="shared" si="11"/>
        <v>0</v>
      </c>
      <c r="AY11" s="120">
        <f t="shared" si="51"/>
        <v>0</v>
      </c>
      <c r="AZ11" s="120">
        <f t="shared" si="12"/>
        <v>0</v>
      </c>
      <c r="BA11" s="121">
        <f t="shared" si="52"/>
        <v>0</v>
      </c>
      <c r="BB11" s="194">
        <f>'Input Cost_MS3'!H$17</f>
        <v>0</v>
      </c>
      <c r="BC11" s="122">
        <f t="shared" si="53"/>
        <v>0</v>
      </c>
      <c r="BD11" s="123">
        <f>AQ11*(1+'Input Cost_MS3'!$H26)</f>
        <v>0</v>
      </c>
      <c r="BE11" s="124">
        <f t="shared" si="54"/>
        <v>0</v>
      </c>
      <c r="BF11" s="124">
        <f t="shared" si="54"/>
        <v>0</v>
      </c>
      <c r="BG11" s="119">
        <f t="shared" si="55"/>
        <v>0</v>
      </c>
      <c r="BH11" s="120">
        <f t="shared" si="56"/>
        <v>0</v>
      </c>
      <c r="BI11" s="120">
        <f t="shared" si="57"/>
        <v>0</v>
      </c>
      <c r="BJ11" s="120">
        <f t="shared" si="58"/>
        <v>0</v>
      </c>
      <c r="BK11" s="263">
        <f t="shared" si="13"/>
        <v>0</v>
      </c>
      <c r="BL11" s="120">
        <f t="shared" si="59"/>
        <v>0</v>
      </c>
      <c r="BM11" s="120">
        <f t="shared" si="14"/>
        <v>0</v>
      </c>
      <c r="BN11" s="121">
        <f t="shared" si="60"/>
        <v>0</v>
      </c>
      <c r="BO11" s="194">
        <f>'Input Cost_MS3'!H$18</f>
        <v>0</v>
      </c>
      <c r="BP11" s="122">
        <f t="shared" si="61"/>
        <v>0</v>
      </c>
      <c r="BQ11" s="123">
        <f>BD11*(1+'Input Cost_MS3'!$H27)</f>
        <v>0</v>
      </c>
      <c r="BR11" s="124">
        <f t="shared" si="62"/>
        <v>0</v>
      </c>
      <c r="BS11" s="124">
        <f t="shared" si="62"/>
        <v>0</v>
      </c>
      <c r="BT11" s="119">
        <f t="shared" si="63"/>
        <v>0</v>
      </c>
      <c r="BU11" s="120">
        <f t="shared" si="64"/>
        <v>0</v>
      </c>
      <c r="BV11" s="120">
        <f t="shared" si="65"/>
        <v>0</v>
      </c>
      <c r="BW11" s="120">
        <f t="shared" si="66"/>
        <v>0</v>
      </c>
      <c r="BX11" s="263">
        <f t="shared" si="15"/>
        <v>0</v>
      </c>
      <c r="BY11" s="120">
        <f t="shared" si="67"/>
        <v>0</v>
      </c>
      <c r="BZ11" s="120">
        <f t="shared" si="16"/>
        <v>0</v>
      </c>
      <c r="CA11" s="121">
        <f t="shared" si="68"/>
        <v>0</v>
      </c>
      <c r="CB11" s="194">
        <f>'Input Cost_MS3'!H$19</f>
        <v>0</v>
      </c>
      <c r="CC11" s="122">
        <f t="shared" si="69"/>
        <v>0</v>
      </c>
      <c r="CD11" s="123">
        <f>BQ11*(1+'Input Cost_MS3'!$H28)</f>
        <v>0</v>
      </c>
      <c r="CE11" s="124">
        <f t="shared" si="70"/>
        <v>0</v>
      </c>
      <c r="CF11" s="124">
        <f t="shared" si="70"/>
        <v>0</v>
      </c>
      <c r="CG11" s="119">
        <f t="shared" si="71"/>
        <v>0</v>
      </c>
      <c r="CH11" s="120">
        <f t="shared" si="72"/>
        <v>0</v>
      </c>
      <c r="CI11" s="120">
        <f t="shared" si="73"/>
        <v>0</v>
      </c>
      <c r="CJ11" s="120">
        <f t="shared" si="74"/>
        <v>0</v>
      </c>
      <c r="CK11" s="263">
        <f t="shared" si="17"/>
        <v>0</v>
      </c>
      <c r="CL11" s="120">
        <f t="shared" si="75"/>
        <v>0</v>
      </c>
      <c r="CM11" s="120">
        <f t="shared" si="18"/>
        <v>0</v>
      </c>
      <c r="CN11" s="121">
        <f t="shared" si="76"/>
        <v>0</v>
      </c>
      <c r="CO11" s="260">
        <f t="shared" si="77"/>
        <v>0</v>
      </c>
      <c r="CP11" s="126">
        <f t="shared" si="78"/>
        <v>0</v>
      </c>
      <c r="CQ11" s="127" t="str">
        <f t="shared" si="79"/>
        <v/>
      </c>
      <c r="CR11" s="128" t="str">
        <f t="shared" si="80"/>
        <v/>
      </c>
      <c r="CS11" s="128" t="str">
        <f t="shared" si="81"/>
        <v/>
      </c>
      <c r="CT11" s="129">
        <f t="shared" si="19"/>
        <v>0</v>
      </c>
      <c r="CU11" s="130">
        <f t="shared" si="19"/>
        <v>0</v>
      </c>
      <c r="CV11" s="130">
        <f t="shared" si="19"/>
        <v>0</v>
      </c>
      <c r="CW11" s="130">
        <f t="shared" si="19"/>
        <v>0</v>
      </c>
      <c r="CX11" s="130">
        <f t="shared" si="19"/>
        <v>0</v>
      </c>
      <c r="CY11" s="130">
        <f t="shared" si="19"/>
        <v>0</v>
      </c>
      <c r="CZ11" s="130">
        <f t="shared" si="20"/>
        <v>0</v>
      </c>
      <c r="DA11" s="131">
        <f t="shared" si="82"/>
        <v>0</v>
      </c>
      <c r="DB11" s="132" t="str">
        <f t="shared" si="83"/>
        <v/>
      </c>
      <c r="DC11" s="133" t="str">
        <f t="shared" si="84"/>
        <v/>
      </c>
      <c r="DD11" s="348">
        <f>$CO11*'Input Cost_MS3'!$H109</f>
        <v>0</v>
      </c>
      <c r="DE11" s="348">
        <f>$CO11*'Input Cost_MS3'!$H110</f>
        <v>0</v>
      </c>
    </row>
    <row r="12" spans="1:109">
      <c r="A12" s="447">
        <f>'Input Cost_MS3'!$I$11</f>
        <v>0</v>
      </c>
      <c r="B12" s="194">
        <f>'Input Cost_MS3'!I$13</f>
        <v>0</v>
      </c>
      <c r="C12" s="657">
        <f>'Input Cost_MS3'!I$117/100</f>
        <v>0</v>
      </c>
      <c r="D12" s="654">
        <f>C12*(1+'Input Cost_MS3'!I$22)</f>
        <v>0</v>
      </c>
      <c r="E12" s="197">
        <f>(Kalkulation_MS3!$K$26)/100</f>
        <v>0</v>
      </c>
      <c r="F12" s="197">
        <f>(Kalkulation_MS3!$K$35)/100</f>
        <v>0</v>
      </c>
      <c r="G12" s="119">
        <f t="shared" si="21"/>
        <v>0</v>
      </c>
      <c r="H12" s="120">
        <f t="shared" si="22"/>
        <v>0</v>
      </c>
      <c r="I12" s="120">
        <f t="shared" si="23"/>
        <v>0</v>
      </c>
      <c r="J12" s="120">
        <f t="shared" si="24"/>
        <v>0</v>
      </c>
      <c r="K12" s="120">
        <f t="shared" si="25"/>
        <v>0</v>
      </c>
      <c r="L12" s="120">
        <f t="shared" si="26"/>
        <v>0</v>
      </c>
      <c r="M12" s="120">
        <f t="shared" si="27"/>
        <v>0</v>
      </c>
      <c r="N12" s="121">
        <f t="shared" si="28"/>
        <v>0</v>
      </c>
      <c r="O12" s="194">
        <f>'Input Cost_MS3'!I$14</f>
        <v>0</v>
      </c>
      <c r="P12" s="122">
        <f t="shared" si="29"/>
        <v>0</v>
      </c>
      <c r="Q12" s="123">
        <f>D12*(1+'Input Cost_MS3'!$I23)</f>
        <v>0</v>
      </c>
      <c r="R12" s="124">
        <f t="shared" si="30"/>
        <v>0</v>
      </c>
      <c r="S12" s="124">
        <f t="shared" si="30"/>
        <v>0</v>
      </c>
      <c r="T12" s="119">
        <f t="shared" si="31"/>
        <v>0</v>
      </c>
      <c r="U12" s="120">
        <f t="shared" si="32"/>
        <v>0</v>
      </c>
      <c r="V12" s="120">
        <f t="shared" si="33"/>
        <v>0</v>
      </c>
      <c r="W12" s="120">
        <f t="shared" si="34"/>
        <v>0</v>
      </c>
      <c r="X12" s="120">
        <f t="shared" si="7"/>
        <v>0</v>
      </c>
      <c r="Y12" s="120">
        <f t="shared" si="35"/>
        <v>0</v>
      </c>
      <c r="Z12" s="120">
        <f t="shared" si="8"/>
        <v>0</v>
      </c>
      <c r="AA12" s="121">
        <f t="shared" si="36"/>
        <v>0</v>
      </c>
      <c r="AB12" s="194">
        <f>'Input Cost_MS3'!I$15</f>
        <v>0</v>
      </c>
      <c r="AC12" s="122">
        <f t="shared" si="37"/>
        <v>0</v>
      </c>
      <c r="AD12" s="123">
        <f>Q12*(1+'Input Cost_MS3'!$I24)</f>
        <v>0</v>
      </c>
      <c r="AE12" s="124">
        <f t="shared" si="38"/>
        <v>0</v>
      </c>
      <c r="AF12" s="124">
        <f t="shared" si="38"/>
        <v>0</v>
      </c>
      <c r="AG12" s="119">
        <f t="shared" si="39"/>
        <v>0</v>
      </c>
      <c r="AH12" s="120">
        <f t="shared" si="40"/>
        <v>0</v>
      </c>
      <c r="AI12" s="120">
        <f t="shared" si="41"/>
        <v>0</v>
      </c>
      <c r="AJ12" s="120">
        <f t="shared" si="42"/>
        <v>0</v>
      </c>
      <c r="AK12" s="120">
        <f t="shared" si="9"/>
        <v>0</v>
      </c>
      <c r="AL12" s="120">
        <f t="shared" si="43"/>
        <v>0</v>
      </c>
      <c r="AM12" s="125">
        <f t="shared" si="10"/>
        <v>0</v>
      </c>
      <c r="AN12" s="121">
        <f t="shared" si="44"/>
        <v>0</v>
      </c>
      <c r="AO12" s="194">
        <f>'Input Cost_MS3'!I$16</f>
        <v>0</v>
      </c>
      <c r="AP12" s="122">
        <f t="shared" si="45"/>
        <v>0</v>
      </c>
      <c r="AQ12" s="123">
        <f>AD12*(1+'Input Cost_MS3'!$I25)</f>
        <v>0</v>
      </c>
      <c r="AR12" s="124">
        <f t="shared" si="46"/>
        <v>0</v>
      </c>
      <c r="AS12" s="124">
        <f t="shared" si="46"/>
        <v>0</v>
      </c>
      <c r="AT12" s="119">
        <f t="shared" si="47"/>
        <v>0</v>
      </c>
      <c r="AU12" s="120">
        <f t="shared" si="48"/>
        <v>0</v>
      </c>
      <c r="AV12" s="120">
        <f t="shared" si="49"/>
        <v>0</v>
      </c>
      <c r="AW12" s="120">
        <f t="shared" si="50"/>
        <v>0</v>
      </c>
      <c r="AX12" s="120">
        <f t="shared" si="11"/>
        <v>0</v>
      </c>
      <c r="AY12" s="120">
        <f t="shared" si="51"/>
        <v>0</v>
      </c>
      <c r="AZ12" s="120">
        <f t="shared" si="12"/>
        <v>0</v>
      </c>
      <c r="BA12" s="121">
        <f t="shared" si="52"/>
        <v>0</v>
      </c>
      <c r="BB12" s="194">
        <f>'Input Cost_MS3'!I$17</f>
        <v>0</v>
      </c>
      <c r="BC12" s="122">
        <f t="shared" si="53"/>
        <v>0</v>
      </c>
      <c r="BD12" s="123">
        <f>AQ12*(1+'Input Cost_MS3'!$I26)</f>
        <v>0</v>
      </c>
      <c r="BE12" s="124">
        <f t="shared" si="54"/>
        <v>0</v>
      </c>
      <c r="BF12" s="124">
        <f t="shared" si="54"/>
        <v>0</v>
      </c>
      <c r="BG12" s="119">
        <f t="shared" si="55"/>
        <v>0</v>
      </c>
      <c r="BH12" s="120">
        <f t="shared" si="56"/>
        <v>0</v>
      </c>
      <c r="BI12" s="120">
        <f t="shared" si="57"/>
        <v>0</v>
      </c>
      <c r="BJ12" s="120">
        <f t="shared" si="58"/>
        <v>0</v>
      </c>
      <c r="BK12" s="263">
        <f t="shared" si="13"/>
        <v>0</v>
      </c>
      <c r="BL12" s="120">
        <f t="shared" si="59"/>
        <v>0</v>
      </c>
      <c r="BM12" s="120">
        <f t="shared" si="14"/>
        <v>0</v>
      </c>
      <c r="BN12" s="121">
        <f t="shared" si="60"/>
        <v>0</v>
      </c>
      <c r="BO12" s="194">
        <f>'Input Cost_MS3'!I$18</f>
        <v>0</v>
      </c>
      <c r="BP12" s="122">
        <f t="shared" si="61"/>
        <v>0</v>
      </c>
      <c r="BQ12" s="123">
        <f>BD12*(1+'Input Cost_MS3'!$I27)</f>
        <v>0</v>
      </c>
      <c r="BR12" s="124">
        <f t="shared" si="62"/>
        <v>0</v>
      </c>
      <c r="BS12" s="124">
        <f t="shared" si="62"/>
        <v>0</v>
      </c>
      <c r="BT12" s="119">
        <f t="shared" si="63"/>
        <v>0</v>
      </c>
      <c r="BU12" s="120">
        <f t="shared" si="64"/>
        <v>0</v>
      </c>
      <c r="BV12" s="120">
        <f t="shared" si="65"/>
        <v>0</v>
      </c>
      <c r="BW12" s="120">
        <f t="shared" si="66"/>
        <v>0</v>
      </c>
      <c r="BX12" s="263">
        <f t="shared" si="15"/>
        <v>0</v>
      </c>
      <c r="BY12" s="120">
        <f t="shared" si="67"/>
        <v>0</v>
      </c>
      <c r="BZ12" s="120">
        <f t="shared" si="16"/>
        <v>0</v>
      </c>
      <c r="CA12" s="121">
        <f t="shared" si="68"/>
        <v>0</v>
      </c>
      <c r="CB12" s="194">
        <f>'Input Cost_MS3'!I$19</f>
        <v>0</v>
      </c>
      <c r="CC12" s="122">
        <f t="shared" si="69"/>
        <v>0</v>
      </c>
      <c r="CD12" s="123">
        <f>BQ12*(1+'Input Cost_MS3'!$I28)</f>
        <v>0</v>
      </c>
      <c r="CE12" s="124">
        <f t="shared" si="70"/>
        <v>0</v>
      </c>
      <c r="CF12" s="124">
        <f t="shared" si="70"/>
        <v>0</v>
      </c>
      <c r="CG12" s="119">
        <f t="shared" si="71"/>
        <v>0</v>
      </c>
      <c r="CH12" s="120">
        <f t="shared" si="72"/>
        <v>0</v>
      </c>
      <c r="CI12" s="120">
        <f t="shared" si="73"/>
        <v>0</v>
      </c>
      <c r="CJ12" s="120">
        <f t="shared" si="74"/>
        <v>0</v>
      </c>
      <c r="CK12" s="263">
        <f t="shared" si="17"/>
        <v>0</v>
      </c>
      <c r="CL12" s="120">
        <f t="shared" si="75"/>
        <v>0</v>
      </c>
      <c r="CM12" s="120">
        <f t="shared" si="18"/>
        <v>0</v>
      </c>
      <c r="CN12" s="121">
        <f t="shared" si="76"/>
        <v>0</v>
      </c>
      <c r="CO12" s="260">
        <f t="shared" si="77"/>
        <v>0</v>
      </c>
      <c r="CP12" s="126">
        <f t="shared" si="78"/>
        <v>0</v>
      </c>
      <c r="CQ12" s="127" t="str">
        <f t="shared" si="79"/>
        <v/>
      </c>
      <c r="CR12" s="128" t="str">
        <f t="shared" si="80"/>
        <v/>
      </c>
      <c r="CS12" s="128" t="str">
        <f t="shared" si="81"/>
        <v/>
      </c>
      <c r="CT12" s="129">
        <f t="shared" si="19"/>
        <v>0</v>
      </c>
      <c r="CU12" s="130">
        <f t="shared" si="19"/>
        <v>0</v>
      </c>
      <c r="CV12" s="130">
        <f t="shared" si="19"/>
        <v>0</v>
      </c>
      <c r="CW12" s="130">
        <f t="shared" si="19"/>
        <v>0</v>
      </c>
      <c r="CX12" s="130">
        <f t="shared" si="19"/>
        <v>0</v>
      </c>
      <c r="CY12" s="130">
        <f t="shared" si="19"/>
        <v>0</v>
      </c>
      <c r="CZ12" s="130">
        <f t="shared" si="20"/>
        <v>0</v>
      </c>
      <c r="DA12" s="131">
        <f t="shared" si="82"/>
        <v>0</v>
      </c>
      <c r="DB12" s="132" t="str">
        <f t="shared" si="83"/>
        <v/>
      </c>
      <c r="DC12" s="133" t="str">
        <f t="shared" si="84"/>
        <v/>
      </c>
      <c r="DD12" s="348">
        <f>$CO12*'Input Cost_MS3'!$I109</f>
        <v>0</v>
      </c>
      <c r="DE12" s="348">
        <f>$CO12*'Input Cost_MS3'!$I110</f>
        <v>0</v>
      </c>
    </row>
    <row r="13" spans="1:109">
      <c r="A13" s="447">
        <f>'Input Cost_MS3'!$J$11</f>
        <v>0</v>
      </c>
      <c r="B13" s="194">
        <f>'Input Cost_MS3'!J$13</f>
        <v>0</v>
      </c>
      <c r="C13" s="657">
        <f>'Input Cost_MS3'!J$117/100</f>
        <v>0</v>
      </c>
      <c r="D13" s="654">
        <f>C13*(1+'Input Cost_MS3'!J$22)</f>
        <v>0</v>
      </c>
      <c r="E13" s="197">
        <f>(Kalkulation_MS3!$L$26)/100</f>
        <v>0</v>
      </c>
      <c r="F13" s="197">
        <f>(Kalkulation_MS3!$L$35)/100</f>
        <v>0</v>
      </c>
      <c r="G13" s="119">
        <f t="shared" si="21"/>
        <v>0</v>
      </c>
      <c r="H13" s="120">
        <f t="shared" si="22"/>
        <v>0</v>
      </c>
      <c r="I13" s="120">
        <f t="shared" si="23"/>
        <v>0</v>
      </c>
      <c r="J13" s="120">
        <f t="shared" si="24"/>
        <v>0</v>
      </c>
      <c r="K13" s="120">
        <f t="shared" si="25"/>
        <v>0</v>
      </c>
      <c r="L13" s="120">
        <f t="shared" si="26"/>
        <v>0</v>
      </c>
      <c r="M13" s="120">
        <f t="shared" si="27"/>
        <v>0</v>
      </c>
      <c r="N13" s="121">
        <f t="shared" si="28"/>
        <v>0</v>
      </c>
      <c r="O13" s="194">
        <f>'Input Cost_MS3'!J$14</f>
        <v>0</v>
      </c>
      <c r="P13" s="122">
        <f t="shared" si="29"/>
        <v>0</v>
      </c>
      <c r="Q13" s="123">
        <f>D13*(1+'Input Cost_MS3'!$J23)</f>
        <v>0</v>
      </c>
      <c r="R13" s="124">
        <f t="shared" si="30"/>
        <v>0</v>
      </c>
      <c r="S13" s="124">
        <f t="shared" si="30"/>
        <v>0</v>
      </c>
      <c r="T13" s="119">
        <f t="shared" si="31"/>
        <v>0</v>
      </c>
      <c r="U13" s="120">
        <f t="shared" si="32"/>
        <v>0</v>
      </c>
      <c r="V13" s="120">
        <f t="shared" si="33"/>
        <v>0</v>
      </c>
      <c r="W13" s="120">
        <f t="shared" si="34"/>
        <v>0</v>
      </c>
      <c r="X13" s="120">
        <f t="shared" si="7"/>
        <v>0</v>
      </c>
      <c r="Y13" s="120">
        <f t="shared" si="35"/>
        <v>0</v>
      </c>
      <c r="Z13" s="120">
        <f t="shared" si="8"/>
        <v>0</v>
      </c>
      <c r="AA13" s="121">
        <f t="shared" si="36"/>
        <v>0</v>
      </c>
      <c r="AB13" s="194">
        <f>'Input Cost_MS3'!J$15</f>
        <v>0</v>
      </c>
      <c r="AC13" s="122">
        <f t="shared" si="37"/>
        <v>0</v>
      </c>
      <c r="AD13" s="123">
        <f>Q13*(1+'Input Cost_MS3'!$J24)</f>
        <v>0</v>
      </c>
      <c r="AE13" s="124">
        <f t="shared" si="38"/>
        <v>0</v>
      </c>
      <c r="AF13" s="124">
        <f t="shared" si="38"/>
        <v>0</v>
      </c>
      <c r="AG13" s="119">
        <f t="shared" si="39"/>
        <v>0</v>
      </c>
      <c r="AH13" s="120">
        <f t="shared" si="40"/>
        <v>0</v>
      </c>
      <c r="AI13" s="120">
        <f t="shared" si="41"/>
        <v>0</v>
      </c>
      <c r="AJ13" s="120">
        <f t="shared" si="42"/>
        <v>0</v>
      </c>
      <c r="AK13" s="120">
        <f t="shared" si="9"/>
        <v>0</v>
      </c>
      <c r="AL13" s="120">
        <f t="shared" si="43"/>
        <v>0</v>
      </c>
      <c r="AM13" s="125">
        <f t="shared" si="10"/>
        <v>0</v>
      </c>
      <c r="AN13" s="121">
        <f t="shared" si="44"/>
        <v>0</v>
      </c>
      <c r="AO13" s="194">
        <f>'Input Cost_MS3'!J$16</f>
        <v>0</v>
      </c>
      <c r="AP13" s="122">
        <f t="shared" si="45"/>
        <v>0</v>
      </c>
      <c r="AQ13" s="123">
        <f>AD13*(1+'Input Cost_MS3'!$J25)</f>
        <v>0</v>
      </c>
      <c r="AR13" s="124">
        <f t="shared" si="46"/>
        <v>0</v>
      </c>
      <c r="AS13" s="124">
        <f t="shared" si="46"/>
        <v>0</v>
      </c>
      <c r="AT13" s="119">
        <f t="shared" si="47"/>
        <v>0</v>
      </c>
      <c r="AU13" s="120">
        <f t="shared" si="48"/>
        <v>0</v>
      </c>
      <c r="AV13" s="120">
        <f t="shared" si="49"/>
        <v>0</v>
      </c>
      <c r="AW13" s="120">
        <f t="shared" si="50"/>
        <v>0</v>
      </c>
      <c r="AX13" s="120">
        <f t="shared" si="11"/>
        <v>0</v>
      </c>
      <c r="AY13" s="120">
        <f t="shared" si="51"/>
        <v>0</v>
      </c>
      <c r="AZ13" s="120">
        <f t="shared" si="12"/>
        <v>0</v>
      </c>
      <c r="BA13" s="121">
        <f t="shared" si="52"/>
        <v>0</v>
      </c>
      <c r="BB13" s="194">
        <f>'Input Cost_MS3'!J$17</f>
        <v>0</v>
      </c>
      <c r="BC13" s="122">
        <f t="shared" si="53"/>
        <v>0</v>
      </c>
      <c r="BD13" s="123">
        <f>AQ13*(1+'Input Cost_MS3'!$J26)</f>
        <v>0</v>
      </c>
      <c r="BE13" s="124">
        <f t="shared" si="54"/>
        <v>0</v>
      </c>
      <c r="BF13" s="124">
        <f t="shared" si="54"/>
        <v>0</v>
      </c>
      <c r="BG13" s="119">
        <f t="shared" si="55"/>
        <v>0</v>
      </c>
      <c r="BH13" s="120">
        <f t="shared" si="56"/>
        <v>0</v>
      </c>
      <c r="BI13" s="120">
        <f t="shared" si="57"/>
        <v>0</v>
      </c>
      <c r="BJ13" s="120">
        <f t="shared" si="58"/>
        <v>0</v>
      </c>
      <c r="BK13" s="263">
        <f t="shared" si="13"/>
        <v>0</v>
      </c>
      <c r="BL13" s="120">
        <f t="shared" si="59"/>
        <v>0</v>
      </c>
      <c r="BM13" s="120">
        <f t="shared" si="14"/>
        <v>0</v>
      </c>
      <c r="BN13" s="121">
        <f t="shared" si="60"/>
        <v>0</v>
      </c>
      <c r="BO13" s="194">
        <f>'Input Cost_MS3'!J$18</f>
        <v>0</v>
      </c>
      <c r="BP13" s="122">
        <f t="shared" si="61"/>
        <v>0</v>
      </c>
      <c r="BQ13" s="123">
        <f>BD13*(1+'Input Cost_MS3'!$J27)</f>
        <v>0</v>
      </c>
      <c r="BR13" s="124">
        <f t="shared" si="62"/>
        <v>0</v>
      </c>
      <c r="BS13" s="124">
        <f t="shared" si="62"/>
        <v>0</v>
      </c>
      <c r="BT13" s="119">
        <f t="shared" si="63"/>
        <v>0</v>
      </c>
      <c r="BU13" s="120">
        <f t="shared" si="64"/>
        <v>0</v>
      </c>
      <c r="BV13" s="120">
        <f t="shared" si="65"/>
        <v>0</v>
      </c>
      <c r="BW13" s="120">
        <f t="shared" si="66"/>
        <v>0</v>
      </c>
      <c r="BX13" s="263">
        <f t="shared" si="15"/>
        <v>0</v>
      </c>
      <c r="BY13" s="120">
        <f t="shared" si="67"/>
        <v>0</v>
      </c>
      <c r="BZ13" s="120">
        <f t="shared" si="16"/>
        <v>0</v>
      </c>
      <c r="CA13" s="121">
        <f t="shared" si="68"/>
        <v>0</v>
      </c>
      <c r="CB13" s="194">
        <f>'Input Cost_MS3'!J$19</f>
        <v>0</v>
      </c>
      <c r="CC13" s="122">
        <f t="shared" si="69"/>
        <v>0</v>
      </c>
      <c r="CD13" s="123">
        <f>BQ13*(1+'Input Cost_MS3'!$J28)</f>
        <v>0</v>
      </c>
      <c r="CE13" s="124">
        <f t="shared" si="70"/>
        <v>0</v>
      </c>
      <c r="CF13" s="124">
        <f t="shared" si="70"/>
        <v>0</v>
      </c>
      <c r="CG13" s="119">
        <f t="shared" si="71"/>
        <v>0</v>
      </c>
      <c r="CH13" s="120">
        <f t="shared" si="72"/>
        <v>0</v>
      </c>
      <c r="CI13" s="120">
        <f t="shared" si="73"/>
        <v>0</v>
      </c>
      <c r="CJ13" s="120">
        <f t="shared" si="74"/>
        <v>0</v>
      </c>
      <c r="CK13" s="263">
        <f t="shared" si="17"/>
        <v>0</v>
      </c>
      <c r="CL13" s="120">
        <f t="shared" si="75"/>
        <v>0</v>
      </c>
      <c r="CM13" s="120">
        <f t="shared" si="18"/>
        <v>0</v>
      </c>
      <c r="CN13" s="121">
        <f t="shared" si="76"/>
        <v>0</v>
      </c>
      <c r="CO13" s="260">
        <f t="shared" si="77"/>
        <v>0</v>
      </c>
      <c r="CP13" s="126">
        <f t="shared" si="78"/>
        <v>0</v>
      </c>
      <c r="CQ13" s="127" t="str">
        <f t="shared" si="79"/>
        <v/>
      </c>
      <c r="CR13" s="128" t="str">
        <f t="shared" si="80"/>
        <v/>
      </c>
      <c r="CS13" s="128" t="str">
        <f t="shared" si="81"/>
        <v/>
      </c>
      <c r="CT13" s="129">
        <f t="shared" si="19"/>
        <v>0</v>
      </c>
      <c r="CU13" s="130">
        <f t="shared" si="19"/>
        <v>0</v>
      </c>
      <c r="CV13" s="130">
        <f t="shared" si="19"/>
        <v>0</v>
      </c>
      <c r="CW13" s="130">
        <f t="shared" si="19"/>
        <v>0</v>
      </c>
      <c r="CX13" s="130">
        <f t="shared" si="19"/>
        <v>0</v>
      </c>
      <c r="CY13" s="130">
        <f t="shared" si="19"/>
        <v>0</v>
      </c>
      <c r="CZ13" s="130">
        <f t="shared" si="20"/>
        <v>0</v>
      </c>
      <c r="DA13" s="131">
        <f t="shared" si="82"/>
        <v>0</v>
      </c>
      <c r="DB13" s="132" t="str">
        <f t="shared" si="83"/>
        <v/>
      </c>
      <c r="DC13" s="133" t="str">
        <f t="shared" si="84"/>
        <v/>
      </c>
      <c r="DD13" s="348">
        <f>$CO13*'Input Cost_MS3'!$J109</f>
        <v>0</v>
      </c>
      <c r="DE13" s="348">
        <f>$CO13*'Input Cost_MS3'!$J110</f>
        <v>0</v>
      </c>
    </row>
    <row r="14" spans="1:109">
      <c r="A14" s="447">
        <f>'Input Cost_MS3'!$K$11</f>
        <v>0</v>
      </c>
      <c r="B14" s="194">
        <f>'Input Cost_MS3'!K$13</f>
        <v>0</v>
      </c>
      <c r="C14" s="657">
        <f>'Input Cost_MS3'!K$117/100</f>
        <v>0</v>
      </c>
      <c r="D14" s="654">
        <f>C14*(1+'Input Cost_MS3'!K$22)</f>
        <v>0</v>
      </c>
      <c r="E14" s="197">
        <f>(Kalkulation_MS3!$M$26)/100</f>
        <v>0</v>
      </c>
      <c r="F14" s="197">
        <f>(Kalkulation_MS3!$M$35)/100</f>
        <v>0</v>
      </c>
      <c r="G14" s="119">
        <f t="shared" si="21"/>
        <v>0</v>
      </c>
      <c r="H14" s="120">
        <f t="shared" si="22"/>
        <v>0</v>
      </c>
      <c r="I14" s="120">
        <f t="shared" si="23"/>
        <v>0</v>
      </c>
      <c r="J14" s="120">
        <f t="shared" si="24"/>
        <v>0</v>
      </c>
      <c r="K14" s="120">
        <f t="shared" si="25"/>
        <v>0</v>
      </c>
      <c r="L14" s="120">
        <f t="shared" si="26"/>
        <v>0</v>
      </c>
      <c r="M14" s="120">
        <f t="shared" si="27"/>
        <v>0</v>
      </c>
      <c r="N14" s="121">
        <f t="shared" si="28"/>
        <v>0</v>
      </c>
      <c r="O14" s="194">
        <f>'Input Cost_MS3'!K$14</f>
        <v>0</v>
      </c>
      <c r="P14" s="122">
        <f t="shared" si="29"/>
        <v>0</v>
      </c>
      <c r="Q14" s="123">
        <f>D14*(1+'Input Cost_MS3'!$K23)</f>
        <v>0</v>
      </c>
      <c r="R14" s="124">
        <f t="shared" si="30"/>
        <v>0</v>
      </c>
      <c r="S14" s="124">
        <f t="shared" si="30"/>
        <v>0</v>
      </c>
      <c r="T14" s="119">
        <f t="shared" si="31"/>
        <v>0</v>
      </c>
      <c r="U14" s="120">
        <f t="shared" si="32"/>
        <v>0</v>
      </c>
      <c r="V14" s="120">
        <f t="shared" si="33"/>
        <v>0</v>
      </c>
      <c r="W14" s="120">
        <f t="shared" si="34"/>
        <v>0</v>
      </c>
      <c r="X14" s="120">
        <f t="shared" si="7"/>
        <v>0</v>
      </c>
      <c r="Y14" s="120">
        <f t="shared" si="35"/>
        <v>0</v>
      </c>
      <c r="Z14" s="120">
        <f t="shared" si="8"/>
        <v>0</v>
      </c>
      <c r="AA14" s="121">
        <f t="shared" si="36"/>
        <v>0</v>
      </c>
      <c r="AB14" s="194">
        <f>'Input Cost_MS3'!K$15</f>
        <v>0</v>
      </c>
      <c r="AC14" s="122">
        <f t="shared" si="37"/>
        <v>0</v>
      </c>
      <c r="AD14" s="123">
        <f>Q14*(1+'Input Cost_MS3'!$K24)</f>
        <v>0</v>
      </c>
      <c r="AE14" s="124">
        <f t="shared" si="38"/>
        <v>0</v>
      </c>
      <c r="AF14" s="124">
        <f t="shared" si="38"/>
        <v>0</v>
      </c>
      <c r="AG14" s="119">
        <f t="shared" si="39"/>
        <v>0</v>
      </c>
      <c r="AH14" s="120">
        <f t="shared" si="40"/>
        <v>0</v>
      </c>
      <c r="AI14" s="120">
        <f t="shared" si="41"/>
        <v>0</v>
      </c>
      <c r="AJ14" s="120">
        <f t="shared" si="42"/>
        <v>0</v>
      </c>
      <c r="AK14" s="120">
        <f t="shared" si="9"/>
        <v>0</v>
      </c>
      <c r="AL14" s="120">
        <f t="shared" si="43"/>
        <v>0</v>
      </c>
      <c r="AM14" s="125">
        <f t="shared" si="10"/>
        <v>0</v>
      </c>
      <c r="AN14" s="121">
        <f t="shared" si="44"/>
        <v>0</v>
      </c>
      <c r="AO14" s="194">
        <f>'Input Cost_MS3'!K$16</f>
        <v>0</v>
      </c>
      <c r="AP14" s="122">
        <f t="shared" si="45"/>
        <v>0</v>
      </c>
      <c r="AQ14" s="123">
        <f>AD14*(1+'Input Cost_MS3'!$K25)</f>
        <v>0</v>
      </c>
      <c r="AR14" s="124">
        <f t="shared" si="46"/>
        <v>0</v>
      </c>
      <c r="AS14" s="124">
        <f t="shared" si="46"/>
        <v>0</v>
      </c>
      <c r="AT14" s="119">
        <f t="shared" si="47"/>
        <v>0</v>
      </c>
      <c r="AU14" s="120">
        <f t="shared" si="48"/>
        <v>0</v>
      </c>
      <c r="AV14" s="120">
        <f t="shared" si="49"/>
        <v>0</v>
      </c>
      <c r="AW14" s="120">
        <f t="shared" si="50"/>
        <v>0</v>
      </c>
      <c r="AX14" s="120">
        <f t="shared" si="11"/>
        <v>0</v>
      </c>
      <c r="AY14" s="120">
        <f t="shared" si="51"/>
        <v>0</v>
      </c>
      <c r="AZ14" s="120">
        <f t="shared" si="12"/>
        <v>0</v>
      </c>
      <c r="BA14" s="121">
        <f t="shared" si="52"/>
        <v>0</v>
      </c>
      <c r="BB14" s="194">
        <f>'Input Cost_MS3'!K$17</f>
        <v>0</v>
      </c>
      <c r="BC14" s="122">
        <f t="shared" si="53"/>
        <v>0</v>
      </c>
      <c r="BD14" s="123">
        <f>AQ14*(1+'Input Cost_MS3'!$K26)</f>
        <v>0</v>
      </c>
      <c r="BE14" s="124">
        <f t="shared" si="54"/>
        <v>0</v>
      </c>
      <c r="BF14" s="124">
        <f t="shared" si="54"/>
        <v>0</v>
      </c>
      <c r="BG14" s="119">
        <f t="shared" si="55"/>
        <v>0</v>
      </c>
      <c r="BH14" s="120">
        <f t="shared" si="56"/>
        <v>0</v>
      </c>
      <c r="BI14" s="120">
        <f t="shared" si="57"/>
        <v>0</v>
      </c>
      <c r="BJ14" s="120">
        <f t="shared" si="58"/>
        <v>0</v>
      </c>
      <c r="BK14" s="263">
        <f t="shared" si="13"/>
        <v>0</v>
      </c>
      <c r="BL14" s="120">
        <f t="shared" si="59"/>
        <v>0</v>
      </c>
      <c r="BM14" s="120">
        <f t="shared" si="14"/>
        <v>0</v>
      </c>
      <c r="BN14" s="121">
        <f t="shared" si="60"/>
        <v>0</v>
      </c>
      <c r="BO14" s="194">
        <f>'Input Cost_MS3'!K$18</f>
        <v>0</v>
      </c>
      <c r="BP14" s="122">
        <f t="shared" si="61"/>
        <v>0</v>
      </c>
      <c r="BQ14" s="123">
        <f>BD14*(1+'Input Cost_MS3'!$K27)</f>
        <v>0</v>
      </c>
      <c r="BR14" s="124">
        <f t="shared" si="62"/>
        <v>0</v>
      </c>
      <c r="BS14" s="124">
        <f t="shared" si="62"/>
        <v>0</v>
      </c>
      <c r="BT14" s="119">
        <f t="shared" si="63"/>
        <v>0</v>
      </c>
      <c r="BU14" s="120">
        <f t="shared" si="64"/>
        <v>0</v>
      </c>
      <c r="BV14" s="120">
        <f t="shared" si="65"/>
        <v>0</v>
      </c>
      <c r="BW14" s="120">
        <f t="shared" si="66"/>
        <v>0</v>
      </c>
      <c r="BX14" s="263">
        <f t="shared" si="15"/>
        <v>0</v>
      </c>
      <c r="BY14" s="120">
        <f t="shared" si="67"/>
        <v>0</v>
      </c>
      <c r="BZ14" s="120">
        <f t="shared" si="16"/>
        <v>0</v>
      </c>
      <c r="CA14" s="121">
        <f t="shared" si="68"/>
        <v>0</v>
      </c>
      <c r="CB14" s="194">
        <f>'Input Cost_MS3'!K$19</f>
        <v>0</v>
      </c>
      <c r="CC14" s="122">
        <f t="shared" si="69"/>
        <v>0</v>
      </c>
      <c r="CD14" s="123">
        <f>BQ14*(1+'Input Cost_MS3'!$K28)</f>
        <v>0</v>
      </c>
      <c r="CE14" s="124">
        <f t="shared" si="70"/>
        <v>0</v>
      </c>
      <c r="CF14" s="124">
        <f t="shared" si="70"/>
        <v>0</v>
      </c>
      <c r="CG14" s="119">
        <f t="shared" si="71"/>
        <v>0</v>
      </c>
      <c r="CH14" s="120">
        <f t="shared" si="72"/>
        <v>0</v>
      </c>
      <c r="CI14" s="120">
        <f t="shared" si="73"/>
        <v>0</v>
      </c>
      <c r="CJ14" s="120">
        <f t="shared" si="74"/>
        <v>0</v>
      </c>
      <c r="CK14" s="263">
        <f t="shared" si="17"/>
        <v>0</v>
      </c>
      <c r="CL14" s="120">
        <f t="shared" si="75"/>
        <v>0</v>
      </c>
      <c r="CM14" s="120">
        <f t="shared" si="18"/>
        <v>0</v>
      </c>
      <c r="CN14" s="121">
        <f t="shared" si="76"/>
        <v>0</v>
      </c>
      <c r="CO14" s="260">
        <f t="shared" si="77"/>
        <v>0</v>
      </c>
      <c r="CP14" s="126">
        <f t="shared" si="78"/>
        <v>0</v>
      </c>
      <c r="CQ14" s="127" t="str">
        <f t="shared" si="79"/>
        <v/>
      </c>
      <c r="CR14" s="128" t="str">
        <f t="shared" si="80"/>
        <v/>
      </c>
      <c r="CS14" s="128" t="str">
        <f t="shared" si="81"/>
        <v/>
      </c>
      <c r="CT14" s="129">
        <f t="shared" si="19"/>
        <v>0</v>
      </c>
      <c r="CU14" s="130">
        <f t="shared" si="19"/>
        <v>0</v>
      </c>
      <c r="CV14" s="130">
        <f t="shared" si="19"/>
        <v>0</v>
      </c>
      <c r="CW14" s="130">
        <f t="shared" si="19"/>
        <v>0</v>
      </c>
      <c r="CX14" s="130">
        <f t="shared" si="19"/>
        <v>0</v>
      </c>
      <c r="CY14" s="130">
        <f t="shared" si="19"/>
        <v>0</v>
      </c>
      <c r="CZ14" s="130">
        <f t="shared" si="20"/>
        <v>0</v>
      </c>
      <c r="DA14" s="131">
        <f t="shared" si="82"/>
        <v>0</v>
      </c>
      <c r="DB14" s="132" t="str">
        <f t="shared" si="83"/>
        <v/>
      </c>
      <c r="DC14" s="133" t="str">
        <f t="shared" si="84"/>
        <v/>
      </c>
      <c r="DD14" s="348">
        <f>$CO14*'Input Cost_MS3'!$K109</f>
        <v>0</v>
      </c>
      <c r="DE14" s="348">
        <f>$CO14*'Input Cost_MS3'!$K110</f>
        <v>0</v>
      </c>
    </row>
    <row r="15" spans="1:109">
      <c r="A15" s="447">
        <f>'Input Cost_MS3'!$L$11</f>
        <v>0</v>
      </c>
      <c r="B15" s="194">
        <f>'Input Cost_MS3'!L$13</f>
        <v>0</v>
      </c>
      <c r="C15" s="657">
        <f>'Input Cost_MS3'!L$117/100</f>
        <v>0</v>
      </c>
      <c r="D15" s="654">
        <f>C15*(1+'Input Cost_MS3'!L$22)</f>
        <v>0</v>
      </c>
      <c r="E15" s="197">
        <f>(Kalkulation_MS3!$N$26)/100</f>
        <v>0</v>
      </c>
      <c r="F15" s="197">
        <f>(Kalkulation_MS3!$N$35)/100</f>
        <v>0</v>
      </c>
      <c r="G15" s="119">
        <f t="shared" si="21"/>
        <v>0</v>
      </c>
      <c r="H15" s="120">
        <f t="shared" si="22"/>
        <v>0</v>
      </c>
      <c r="I15" s="120">
        <f t="shared" si="23"/>
        <v>0</v>
      </c>
      <c r="J15" s="120">
        <f t="shared" si="24"/>
        <v>0</v>
      </c>
      <c r="K15" s="120">
        <f t="shared" si="25"/>
        <v>0</v>
      </c>
      <c r="L15" s="120">
        <f t="shared" si="26"/>
        <v>0</v>
      </c>
      <c r="M15" s="120">
        <f t="shared" si="27"/>
        <v>0</v>
      </c>
      <c r="N15" s="121">
        <f t="shared" si="28"/>
        <v>0</v>
      </c>
      <c r="O15" s="194">
        <f>'Input Cost_MS3'!L$14</f>
        <v>0</v>
      </c>
      <c r="P15" s="122">
        <f t="shared" si="29"/>
        <v>0</v>
      </c>
      <c r="Q15" s="123">
        <f>D15*(1+'Input Cost_MS3'!$L23)</f>
        <v>0</v>
      </c>
      <c r="R15" s="124">
        <f t="shared" si="30"/>
        <v>0</v>
      </c>
      <c r="S15" s="124">
        <f t="shared" si="30"/>
        <v>0</v>
      </c>
      <c r="T15" s="119">
        <f t="shared" si="31"/>
        <v>0</v>
      </c>
      <c r="U15" s="120">
        <f t="shared" si="32"/>
        <v>0</v>
      </c>
      <c r="V15" s="120">
        <f t="shared" si="33"/>
        <v>0</v>
      </c>
      <c r="W15" s="120">
        <f t="shared" si="34"/>
        <v>0</v>
      </c>
      <c r="X15" s="120">
        <f t="shared" si="7"/>
        <v>0</v>
      </c>
      <c r="Y15" s="120">
        <f t="shared" si="35"/>
        <v>0</v>
      </c>
      <c r="Z15" s="120">
        <f t="shared" si="8"/>
        <v>0</v>
      </c>
      <c r="AA15" s="121">
        <f t="shared" si="36"/>
        <v>0</v>
      </c>
      <c r="AB15" s="194">
        <f>'Input Cost_MS3'!L$15</f>
        <v>0</v>
      </c>
      <c r="AC15" s="122">
        <f t="shared" si="37"/>
        <v>0</v>
      </c>
      <c r="AD15" s="123">
        <f>Q15*(1+'Input Cost_MS3'!$L24)</f>
        <v>0</v>
      </c>
      <c r="AE15" s="124">
        <f t="shared" si="38"/>
        <v>0</v>
      </c>
      <c r="AF15" s="124">
        <f t="shared" si="38"/>
        <v>0</v>
      </c>
      <c r="AG15" s="119">
        <f t="shared" si="39"/>
        <v>0</v>
      </c>
      <c r="AH15" s="120">
        <f t="shared" si="40"/>
        <v>0</v>
      </c>
      <c r="AI15" s="120">
        <f t="shared" si="41"/>
        <v>0</v>
      </c>
      <c r="AJ15" s="120">
        <f t="shared" si="42"/>
        <v>0</v>
      </c>
      <c r="AK15" s="120">
        <f t="shared" si="9"/>
        <v>0</v>
      </c>
      <c r="AL15" s="120">
        <f t="shared" si="43"/>
        <v>0</v>
      </c>
      <c r="AM15" s="125">
        <f t="shared" si="10"/>
        <v>0</v>
      </c>
      <c r="AN15" s="121">
        <f t="shared" si="44"/>
        <v>0</v>
      </c>
      <c r="AO15" s="194">
        <f>'Input Cost_MS3'!L$16</f>
        <v>0</v>
      </c>
      <c r="AP15" s="122">
        <f t="shared" si="45"/>
        <v>0</v>
      </c>
      <c r="AQ15" s="123">
        <f>AD15*(1+'Input Cost_MS3'!$L25)</f>
        <v>0</v>
      </c>
      <c r="AR15" s="124">
        <f t="shared" si="46"/>
        <v>0</v>
      </c>
      <c r="AS15" s="124">
        <f t="shared" si="46"/>
        <v>0</v>
      </c>
      <c r="AT15" s="119">
        <f t="shared" si="47"/>
        <v>0</v>
      </c>
      <c r="AU15" s="120">
        <f t="shared" si="48"/>
        <v>0</v>
      </c>
      <c r="AV15" s="120">
        <f t="shared" si="49"/>
        <v>0</v>
      </c>
      <c r="AW15" s="120">
        <f t="shared" si="50"/>
        <v>0</v>
      </c>
      <c r="AX15" s="120">
        <f t="shared" si="11"/>
        <v>0</v>
      </c>
      <c r="AY15" s="120">
        <f t="shared" si="51"/>
        <v>0</v>
      </c>
      <c r="AZ15" s="120">
        <f t="shared" si="12"/>
        <v>0</v>
      </c>
      <c r="BA15" s="121">
        <f t="shared" si="52"/>
        <v>0</v>
      </c>
      <c r="BB15" s="194">
        <f>'Input Cost_MS3'!L$17</f>
        <v>0</v>
      </c>
      <c r="BC15" s="122">
        <f t="shared" si="53"/>
        <v>0</v>
      </c>
      <c r="BD15" s="123">
        <f>AQ15*(1+'Input Cost_MS3'!$L26)</f>
        <v>0</v>
      </c>
      <c r="BE15" s="124">
        <f t="shared" si="54"/>
        <v>0</v>
      </c>
      <c r="BF15" s="124">
        <f t="shared" si="54"/>
        <v>0</v>
      </c>
      <c r="BG15" s="119">
        <f t="shared" si="55"/>
        <v>0</v>
      </c>
      <c r="BH15" s="120">
        <f t="shared" si="56"/>
        <v>0</v>
      </c>
      <c r="BI15" s="120">
        <f t="shared" si="57"/>
        <v>0</v>
      </c>
      <c r="BJ15" s="120">
        <f t="shared" si="58"/>
        <v>0</v>
      </c>
      <c r="BK15" s="263">
        <f t="shared" si="13"/>
        <v>0</v>
      </c>
      <c r="BL15" s="120">
        <f t="shared" si="59"/>
        <v>0</v>
      </c>
      <c r="BM15" s="120">
        <f t="shared" si="14"/>
        <v>0</v>
      </c>
      <c r="BN15" s="121">
        <f t="shared" si="60"/>
        <v>0</v>
      </c>
      <c r="BO15" s="194">
        <f>'Input Cost_MS3'!L$18</f>
        <v>0</v>
      </c>
      <c r="BP15" s="122">
        <f t="shared" si="61"/>
        <v>0</v>
      </c>
      <c r="BQ15" s="123">
        <f>BD15*(1+'Input Cost_MS3'!$L27)</f>
        <v>0</v>
      </c>
      <c r="BR15" s="124">
        <f t="shared" si="62"/>
        <v>0</v>
      </c>
      <c r="BS15" s="124">
        <f t="shared" si="62"/>
        <v>0</v>
      </c>
      <c r="BT15" s="119">
        <f t="shared" si="63"/>
        <v>0</v>
      </c>
      <c r="BU15" s="120">
        <f t="shared" si="64"/>
        <v>0</v>
      </c>
      <c r="BV15" s="120">
        <f t="shared" si="65"/>
        <v>0</v>
      </c>
      <c r="BW15" s="120">
        <f t="shared" si="66"/>
        <v>0</v>
      </c>
      <c r="BX15" s="263">
        <f t="shared" si="15"/>
        <v>0</v>
      </c>
      <c r="BY15" s="120">
        <f t="shared" si="67"/>
        <v>0</v>
      </c>
      <c r="BZ15" s="120">
        <f t="shared" si="16"/>
        <v>0</v>
      </c>
      <c r="CA15" s="121">
        <f t="shared" si="68"/>
        <v>0</v>
      </c>
      <c r="CB15" s="194">
        <f>'Input Cost_MS3'!L$19</f>
        <v>0</v>
      </c>
      <c r="CC15" s="122">
        <f t="shared" si="69"/>
        <v>0</v>
      </c>
      <c r="CD15" s="123">
        <f>BQ15*(1+'Input Cost_MS3'!$L28)</f>
        <v>0</v>
      </c>
      <c r="CE15" s="124">
        <f t="shared" si="70"/>
        <v>0</v>
      </c>
      <c r="CF15" s="124">
        <f t="shared" si="70"/>
        <v>0</v>
      </c>
      <c r="CG15" s="119">
        <f t="shared" si="71"/>
        <v>0</v>
      </c>
      <c r="CH15" s="120">
        <f t="shared" si="72"/>
        <v>0</v>
      </c>
      <c r="CI15" s="120">
        <f t="shared" si="73"/>
        <v>0</v>
      </c>
      <c r="CJ15" s="120">
        <f t="shared" si="74"/>
        <v>0</v>
      </c>
      <c r="CK15" s="263">
        <f t="shared" si="17"/>
        <v>0</v>
      </c>
      <c r="CL15" s="120">
        <f t="shared" si="75"/>
        <v>0</v>
      </c>
      <c r="CM15" s="120">
        <f t="shared" si="18"/>
        <v>0</v>
      </c>
      <c r="CN15" s="121">
        <f t="shared" si="76"/>
        <v>0</v>
      </c>
      <c r="CO15" s="260">
        <f t="shared" si="77"/>
        <v>0</v>
      </c>
      <c r="CP15" s="126">
        <f t="shared" si="78"/>
        <v>0</v>
      </c>
      <c r="CQ15" s="127" t="str">
        <f t="shared" si="79"/>
        <v/>
      </c>
      <c r="CR15" s="128" t="str">
        <f t="shared" si="80"/>
        <v/>
      </c>
      <c r="CS15" s="128" t="str">
        <f t="shared" si="81"/>
        <v/>
      </c>
      <c r="CT15" s="129">
        <f t="shared" si="19"/>
        <v>0</v>
      </c>
      <c r="CU15" s="130">
        <f t="shared" si="19"/>
        <v>0</v>
      </c>
      <c r="CV15" s="130">
        <f t="shared" si="19"/>
        <v>0</v>
      </c>
      <c r="CW15" s="130">
        <f t="shared" si="19"/>
        <v>0</v>
      </c>
      <c r="CX15" s="130">
        <f t="shared" si="19"/>
        <v>0</v>
      </c>
      <c r="CY15" s="130">
        <f t="shared" si="19"/>
        <v>0</v>
      </c>
      <c r="CZ15" s="130">
        <f t="shared" si="20"/>
        <v>0</v>
      </c>
      <c r="DA15" s="131">
        <f t="shared" si="82"/>
        <v>0</v>
      </c>
      <c r="DB15" s="132" t="str">
        <f t="shared" si="83"/>
        <v/>
      </c>
      <c r="DC15" s="133" t="str">
        <f t="shared" si="84"/>
        <v/>
      </c>
      <c r="DD15" s="348">
        <f>$CO15*'Input Cost_MS3'!$L109</f>
        <v>0</v>
      </c>
      <c r="DE15" s="348">
        <f>$CO15*'Input Cost_MS3'!$L110</f>
        <v>0</v>
      </c>
    </row>
    <row r="16" spans="1:109">
      <c r="A16" s="447">
        <f>'Input Cost_MS3'!M11</f>
        <v>0</v>
      </c>
      <c r="B16" s="194">
        <f>'Input Cost_MS3'!M$13</f>
        <v>0</v>
      </c>
      <c r="C16" s="657">
        <f>'Input Cost_MS3'!M$117/100</f>
        <v>0</v>
      </c>
      <c r="D16" s="654">
        <f>C16*(1+'Input Cost_MS3'!M$22)</f>
        <v>0</v>
      </c>
      <c r="E16" s="197">
        <f>(Kalkulation_MS3!$O$26)/100</f>
        <v>0</v>
      </c>
      <c r="F16" s="197">
        <f>(Kalkulation_MS3!$O$35)/100</f>
        <v>0</v>
      </c>
      <c r="G16" s="119">
        <f t="shared" si="21"/>
        <v>0</v>
      </c>
      <c r="H16" s="120">
        <f t="shared" si="22"/>
        <v>0</v>
      </c>
      <c r="I16" s="120">
        <f t="shared" si="23"/>
        <v>0</v>
      </c>
      <c r="J16" s="120">
        <f t="shared" si="24"/>
        <v>0</v>
      </c>
      <c r="K16" s="120">
        <f t="shared" si="25"/>
        <v>0</v>
      </c>
      <c r="L16" s="120">
        <f t="shared" si="26"/>
        <v>0</v>
      </c>
      <c r="M16" s="120">
        <f t="shared" si="27"/>
        <v>0</v>
      </c>
      <c r="N16" s="121">
        <f t="shared" si="28"/>
        <v>0</v>
      </c>
      <c r="O16" s="194">
        <f>'Input Cost_MS3'!M$14</f>
        <v>0</v>
      </c>
      <c r="P16" s="122">
        <f t="shared" si="29"/>
        <v>0</v>
      </c>
      <c r="Q16" s="123">
        <f>D16*(1+'Input Cost_MS3'!$M23)</f>
        <v>0</v>
      </c>
      <c r="R16" s="124">
        <f t="shared" si="30"/>
        <v>0</v>
      </c>
      <c r="S16" s="124">
        <f t="shared" si="30"/>
        <v>0</v>
      </c>
      <c r="T16" s="119">
        <f t="shared" si="31"/>
        <v>0</v>
      </c>
      <c r="U16" s="120">
        <f t="shared" si="32"/>
        <v>0</v>
      </c>
      <c r="V16" s="120">
        <f t="shared" si="33"/>
        <v>0</v>
      </c>
      <c r="W16" s="120">
        <f t="shared" si="34"/>
        <v>0</v>
      </c>
      <c r="X16" s="120">
        <f t="shared" si="7"/>
        <v>0</v>
      </c>
      <c r="Y16" s="120">
        <f t="shared" si="35"/>
        <v>0</v>
      </c>
      <c r="Z16" s="120">
        <f t="shared" si="8"/>
        <v>0</v>
      </c>
      <c r="AA16" s="121">
        <f t="shared" si="36"/>
        <v>0</v>
      </c>
      <c r="AB16" s="194">
        <f>'Input Cost_MS3'!M$15</f>
        <v>0</v>
      </c>
      <c r="AC16" s="122">
        <f t="shared" si="37"/>
        <v>0</v>
      </c>
      <c r="AD16" s="123">
        <f>Q16*(1+'Input Cost_MS3'!$M24)</f>
        <v>0</v>
      </c>
      <c r="AE16" s="124">
        <f t="shared" si="38"/>
        <v>0</v>
      </c>
      <c r="AF16" s="124">
        <f t="shared" si="38"/>
        <v>0</v>
      </c>
      <c r="AG16" s="119">
        <f t="shared" si="39"/>
        <v>0</v>
      </c>
      <c r="AH16" s="120">
        <f t="shared" si="40"/>
        <v>0</v>
      </c>
      <c r="AI16" s="120">
        <f t="shared" si="41"/>
        <v>0</v>
      </c>
      <c r="AJ16" s="120">
        <f t="shared" si="42"/>
        <v>0</v>
      </c>
      <c r="AK16" s="120">
        <f t="shared" si="9"/>
        <v>0</v>
      </c>
      <c r="AL16" s="120">
        <f t="shared" si="43"/>
        <v>0</v>
      </c>
      <c r="AM16" s="125">
        <f t="shared" si="10"/>
        <v>0</v>
      </c>
      <c r="AN16" s="121">
        <f t="shared" si="44"/>
        <v>0</v>
      </c>
      <c r="AO16" s="194">
        <f>'Input Cost_MS3'!M$16</f>
        <v>0</v>
      </c>
      <c r="AP16" s="122">
        <f t="shared" si="45"/>
        <v>0</v>
      </c>
      <c r="AQ16" s="123">
        <f>AD16*(1+'Input Cost_MS3'!$M25)</f>
        <v>0</v>
      </c>
      <c r="AR16" s="124">
        <f t="shared" si="46"/>
        <v>0</v>
      </c>
      <c r="AS16" s="124">
        <f t="shared" si="46"/>
        <v>0</v>
      </c>
      <c r="AT16" s="119">
        <f t="shared" si="47"/>
        <v>0</v>
      </c>
      <c r="AU16" s="120">
        <f t="shared" si="48"/>
        <v>0</v>
      </c>
      <c r="AV16" s="120">
        <f t="shared" si="49"/>
        <v>0</v>
      </c>
      <c r="AW16" s="120">
        <f t="shared" si="50"/>
        <v>0</v>
      </c>
      <c r="AX16" s="120">
        <f t="shared" si="11"/>
        <v>0</v>
      </c>
      <c r="AY16" s="120">
        <f t="shared" si="51"/>
        <v>0</v>
      </c>
      <c r="AZ16" s="120">
        <f t="shared" si="12"/>
        <v>0</v>
      </c>
      <c r="BA16" s="121">
        <f t="shared" si="52"/>
        <v>0</v>
      </c>
      <c r="BB16" s="194">
        <f>'Input Cost_MS3'!M$17</f>
        <v>0</v>
      </c>
      <c r="BC16" s="122">
        <f t="shared" si="53"/>
        <v>0</v>
      </c>
      <c r="BD16" s="123">
        <f>AQ16*(1+'Input Cost_MS3'!$M26)</f>
        <v>0</v>
      </c>
      <c r="BE16" s="124">
        <f t="shared" si="54"/>
        <v>0</v>
      </c>
      <c r="BF16" s="124">
        <f t="shared" si="54"/>
        <v>0</v>
      </c>
      <c r="BG16" s="119">
        <f t="shared" si="55"/>
        <v>0</v>
      </c>
      <c r="BH16" s="120">
        <f t="shared" si="56"/>
        <v>0</v>
      </c>
      <c r="BI16" s="120">
        <f t="shared" si="57"/>
        <v>0</v>
      </c>
      <c r="BJ16" s="120">
        <f t="shared" si="58"/>
        <v>0</v>
      </c>
      <c r="BK16" s="263">
        <f t="shared" si="13"/>
        <v>0</v>
      </c>
      <c r="BL16" s="120">
        <f t="shared" si="59"/>
        <v>0</v>
      </c>
      <c r="BM16" s="120">
        <f t="shared" si="14"/>
        <v>0</v>
      </c>
      <c r="BN16" s="121">
        <f t="shared" si="60"/>
        <v>0</v>
      </c>
      <c r="BO16" s="194">
        <f>'Input Cost_MS3'!M$18</f>
        <v>0</v>
      </c>
      <c r="BP16" s="122">
        <f t="shared" si="61"/>
        <v>0</v>
      </c>
      <c r="BQ16" s="123">
        <f>BD16*(1+'Input Cost_MS3'!$M27)</f>
        <v>0</v>
      </c>
      <c r="BR16" s="124">
        <f t="shared" si="62"/>
        <v>0</v>
      </c>
      <c r="BS16" s="124">
        <f t="shared" si="62"/>
        <v>0</v>
      </c>
      <c r="BT16" s="119">
        <f t="shared" si="63"/>
        <v>0</v>
      </c>
      <c r="BU16" s="120">
        <f t="shared" si="64"/>
        <v>0</v>
      </c>
      <c r="BV16" s="120">
        <f t="shared" si="65"/>
        <v>0</v>
      </c>
      <c r="BW16" s="120">
        <f t="shared" si="66"/>
        <v>0</v>
      </c>
      <c r="BX16" s="263">
        <f t="shared" si="15"/>
        <v>0</v>
      </c>
      <c r="BY16" s="120">
        <f t="shared" si="67"/>
        <v>0</v>
      </c>
      <c r="BZ16" s="120">
        <f t="shared" si="16"/>
        <v>0</v>
      </c>
      <c r="CA16" s="121">
        <f t="shared" si="68"/>
        <v>0</v>
      </c>
      <c r="CB16" s="194">
        <f>'Input Cost_MS3'!M$19</f>
        <v>0</v>
      </c>
      <c r="CC16" s="122">
        <f t="shared" si="69"/>
        <v>0</v>
      </c>
      <c r="CD16" s="123">
        <f>BQ16*(1+'Input Cost_MS3'!$M28)</f>
        <v>0</v>
      </c>
      <c r="CE16" s="124">
        <f t="shared" si="70"/>
        <v>0</v>
      </c>
      <c r="CF16" s="124">
        <f t="shared" si="70"/>
        <v>0</v>
      </c>
      <c r="CG16" s="119">
        <f t="shared" si="71"/>
        <v>0</v>
      </c>
      <c r="CH16" s="120">
        <f t="shared" si="72"/>
        <v>0</v>
      </c>
      <c r="CI16" s="120">
        <f t="shared" si="73"/>
        <v>0</v>
      </c>
      <c r="CJ16" s="120">
        <f t="shared" si="74"/>
        <v>0</v>
      </c>
      <c r="CK16" s="263">
        <f t="shared" si="17"/>
        <v>0</v>
      </c>
      <c r="CL16" s="120">
        <f t="shared" si="75"/>
        <v>0</v>
      </c>
      <c r="CM16" s="120">
        <f t="shared" si="18"/>
        <v>0</v>
      </c>
      <c r="CN16" s="121">
        <f t="shared" si="76"/>
        <v>0</v>
      </c>
      <c r="CO16" s="260">
        <f t="shared" si="77"/>
        <v>0</v>
      </c>
      <c r="CP16" s="126">
        <f t="shared" si="78"/>
        <v>0</v>
      </c>
      <c r="CQ16" s="127" t="str">
        <f t="shared" si="79"/>
        <v/>
      </c>
      <c r="CR16" s="128" t="str">
        <f t="shared" si="80"/>
        <v/>
      </c>
      <c r="CS16" s="128" t="str">
        <f t="shared" si="81"/>
        <v/>
      </c>
      <c r="CT16" s="129">
        <f>G16+T16+AG16+AT16+BG16+BT16+CG16</f>
        <v>0</v>
      </c>
      <c r="CU16" s="130">
        <f>H16+U16+AH16+AU16+BH16+BU16+CH16</f>
        <v>0</v>
      </c>
      <c r="CV16" s="130">
        <f>I16+V16+AI16+AV16+BI16+BV16+CI16</f>
        <v>0</v>
      </c>
      <c r="CW16" s="130">
        <f>J16+W16+AJ16+AW16+BJ16+BW16+CJ16</f>
        <v>0</v>
      </c>
      <c r="CX16" s="130">
        <f t="shared" si="19"/>
        <v>0</v>
      </c>
      <c r="CY16" s="130">
        <f t="shared" si="19"/>
        <v>0</v>
      </c>
      <c r="CZ16" s="130">
        <f t="shared" si="20"/>
        <v>0</v>
      </c>
      <c r="DA16" s="131">
        <f t="shared" si="82"/>
        <v>0</v>
      </c>
      <c r="DB16" s="132" t="str">
        <f t="shared" si="83"/>
        <v/>
      </c>
      <c r="DC16" s="133" t="str">
        <f t="shared" si="84"/>
        <v/>
      </c>
      <c r="DD16" s="348">
        <f>$CO16*'Input Cost_MS3'!$M109</f>
        <v>0</v>
      </c>
      <c r="DE16" s="348">
        <f>$CO16*'Input Cost_MS3'!$M109</f>
        <v>0</v>
      </c>
    </row>
    <row r="17" spans="1:107">
      <c r="A17" s="199">
        <f>'Input Cost_MS3'!N11</f>
        <v>0</v>
      </c>
      <c r="B17" s="194">
        <f>'Input Cost_MS3'!N$13</f>
        <v>0</v>
      </c>
      <c r="C17" s="657">
        <f>'Input Cost_MS3'!N$117/100</f>
        <v>0</v>
      </c>
      <c r="D17" s="654">
        <f>C17*(1+'Input Cost_MS3'!N$22)</f>
        <v>0</v>
      </c>
      <c r="E17" s="197">
        <f>(Kalkulation_MS3!$P$26)/100</f>
        <v>0</v>
      </c>
      <c r="F17" s="197">
        <f>(Kalkulation_MS3!$P$35)/100</f>
        <v>0</v>
      </c>
      <c r="G17" s="119">
        <f t="shared" si="21"/>
        <v>0</v>
      </c>
      <c r="H17" s="120">
        <f t="shared" si="22"/>
        <v>0</v>
      </c>
      <c r="I17" s="120">
        <f t="shared" si="23"/>
        <v>0</v>
      </c>
      <c r="J17" s="120">
        <f t="shared" si="24"/>
        <v>0</v>
      </c>
      <c r="K17" s="120">
        <f t="shared" si="25"/>
        <v>0</v>
      </c>
      <c r="L17" s="120">
        <f t="shared" si="26"/>
        <v>0</v>
      </c>
      <c r="M17" s="120">
        <f t="shared" si="27"/>
        <v>0</v>
      </c>
      <c r="N17" s="121">
        <f t="shared" si="28"/>
        <v>0</v>
      </c>
      <c r="O17" s="259">
        <f>'Input Cost_MS3'!N$14</f>
        <v>0</v>
      </c>
      <c r="P17" s="122">
        <f t="shared" si="29"/>
        <v>0</v>
      </c>
      <c r="Q17" s="123">
        <f>D17*(1+'Input Cost_MS3'!$N23)</f>
        <v>0</v>
      </c>
      <c r="R17" s="124">
        <f t="shared" si="30"/>
        <v>0</v>
      </c>
      <c r="S17" s="124">
        <f t="shared" si="30"/>
        <v>0</v>
      </c>
      <c r="T17" s="119">
        <f t="shared" si="31"/>
        <v>0</v>
      </c>
      <c r="U17" s="120">
        <f t="shared" si="32"/>
        <v>0</v>
      </c>
      <c r="V17" s="120">
        <f t="shared" si="33"/>
        <v>0</v>
      </c>
      <c r="W17" s="120">
        <f t="shared" si="34"/>
        <v>0</v>
      </c>
      <c r="X17" s="120">
        <f t="shared" si="7"/>
        <v>0</v>
      </c>
      <c r="Y17" s="120">
        <f t="shared" si="35"/>
        <v>0</v>
      </c>
      <c r="Z17" s="120">
        <f t="shared" si="8"/>
        <v>0</v>
      </c>
      <c r="AA17" s="121">
        <f t="shared" si="36"/>
        <v>0</v>
      </c>
      <c r="AB17" s="259">
        <f>'Input Cost_MS3'!N$15</f>
        <v>0</v>
      </c>
      <c r="AC17" s="122">
        <f t="shared" si="37"/>
        <v>0</v>
      </c>
      <c r="AD17" s="123">
        <f>Q17*(1+'Input Cost_MS3'!$N24)</f>
        <v>0</v>
      </c>
      <c r="AE17" s="124">
        <f t="shared" si="38"/>
        <v>0</v>
      </c>
      <c r="AF17" s="124">
        <f t="shared" si="38"/>
        <v>0</v>
      </c>
      <c r="AG17" s="119">
        <f t="shared" si="39"/>
        <v>0</v>
      </c>
      <c r="AH17" s="120">
        <f t="shared" si="40"/>
        <v>0</v>
      </c>
      <c r="AI17" s="120">
        <f t="shared" si="41"/>
        <v>0</v>
      </c>
      <c r="AJ17" s="120">
        <f t="shared" si="42"/>
        <v>0</v>
      </c>
      <c r="AK17" s="120">
        <f t="shared" si="9"/>
        <v>0</v>
      </c>
      <c r="AL17" s="120">
        <f t="shared" si="43"/>
        <v>0</v>
      </c>
      <c r="AM17" s="125">
        <f t="shared" si="10"/>
        <v>0</v>
      </c>
      <c r="AN17" s="121">
        <f t="shared" si="44"/>
        <v>0</v>
      </c>
      <c r="AO17" s="259">
        <f>'Input Cost_MS3'!N$16</f>
        <v>0</v>
      </c>
      <c r="AP17" s="122">
        <f t="shared" si="45"/>
        <v>0</v>
      </c>
      <c r="AQ17" s="123">
        <f>AD17*(1+'Input Cost_MS3'!$N25)</f>
        <v>0</v>
      </c>
      <c r="AR17" s="124">
        <f t="shared" si="46"/>
        <v>0</v>
      </c>
      <c r="AS17" s="124">
        <f t="shared" si="46"/>
        <v>0</v>
      </c>
      <c r="AT17" s="119">
        <f t="shared" si="47"/>
        <v>0</v>
      </c>
      <c r="AU17" s="120">
        <f t="shared" si="48"/>
        <v>0</v>
      </c>
      <c r="AV17" s="120">
        <f t="shared" si="49"/>
        <v>0</v>
      </c>
      <c r="AW17" s="120">
        <f t="shared" si="50"/>
        <v>0</v>
      </c>
      <c r="AX17" s="120">
        <f t="shared" si="11"/>
        <v>0</v>
      </c>
      <c r="AY17" s="120">
        <f t="shared" si="51"/>
        <v>0</v>
      </c>
      <c r="AZ17" s="120">
        <f t="shared" si="12"/>
        <v>0</v>
      </c>
      <c r="BA17" s="121">
        <f t="shared" si="52"/>
        <v>0</v>
      </c>
      <c r="BB17" s="259">
        <f>'Input Cost_MS3'!N$17</f>
        <v>0</v>
      </c>
      <c r="BC17" s="122">
        <f t="shared" si="53"/>
        <v>0</v>
      </c>
      <c r="BD17" s="123">
        <f>AQ17*(1+'Input Cost_MS3'!$N26)</f>
        <v>0</v>
      </c>
      <c r="BE17" s="124">
        <f t="shared" si="54"/>
        <v>0</v>
      </c>
      <c r="BF17" s="124">
        <f t="shared" si="54"/>
        <v>0</v>
      </c>
      <c r="BG17" s="119">
        <f t="shared" si="55"/>
        <v>0</v>
      </c>
      <c r="BH17" s="120">
        <f t="shared" si="56"/>
        <v>0</v>
      </c>
      <c r="BI17" s="120">
        <f t="shared" si="57"/>
        <v>0</v>
      </c>
      <c r="BJ17" s="120">
        <f t="shared" si="58"/>
        <v>0</v>
      </c>
      <c r="BK17" s="263">
        <f t="shared" si="13"/>
        <v>0</v>
      </c>
      <c r="BL17" s="120">
        <f t="shared" si="59"/>
        <v>0</v>
      </c>
      <c r="BM17" s="120">
        <f t="shared" si="14"/>
        <v>0</v>
      </c>
      <c r="BN17" s="121">
        <f t="shared" si="60"/>
        <v>0</v>
      </c>
      <c r="BO17" s="259">
        <f>'Input Cost_MS3'!N$18</f>
        <v>0</v>
      </c>
      <c r="BP17" s="122">
        <f t="shared" si="61"/>
        <v>0</v>
      </c>
      <c r="BQ17" s="123">
        <f>BD17*(1+'Input Cost_MS3'!$N27)</f>
        <v>0</v>
      </c>
      <c r="BR17" s="124">
        <f t="shared" si="62"/>
        <v>0</v>
      </c>
      <c r="BS17" s="124">
        <f t="shared" si="62"/>
        <v>0</v>
      </c>
      <c r="BT17" s="119">
        <f t="shared" si="63"/>
        <v>0</v>
      </c>
      <c r="BU17" s="120">
        <f t="shared" si="64"/>
        <v>0</v>
      </c>
      <c r="BV17" s="120">
        <f t="shared" si="65"/>
        <v>0</v>
      </c>
      <c r="BW17" s="120">
        <f t="shared" si="66"/>
        <v>0</v>
      </c>
      <c r="BX17" s="263">
        <f t="shared" si="15"/>
        <v>0</v>
      </c>
      <c r="BY17" s="120">
        <f t="shared" si="67"/>
        <v>0</v>
      </c>
      <c r="BZ17" s="120">
        <f t="shared" si="16"/>
        <v>0</v>
      </c>
      <c r="CA17" s="121">
        <f t="shared" si="68"/>
        <v>0</v>
      </c>
      <c r="CB17" s="259">
        <f>'Input Cost_MS3'!N$19</f>
        <v>0</v>
      </c>
      <c r="CC17" s="122">
        <f t="shared" si="69"/>
        <v>0</v>
      </c>
      <c r="CD17" s="123">
        <f>BQ17*(1+'Input Cost_MS3'!$N28)</f>
        <v>0</v>
      </c>
      <c r="CE17" s="124">
        <f t="shared" si="70"/>
        <v>0</v>
      </c>
      <c r="CF17" s="124">
        <f t="shared" si="70"/>
        <v>0</v>
      </c>
      <c r="CG17" s="119">
        <f t="shared" si="71"/>
        <v>0</v>
      </c>
      <c r="CH17" s="120">
        <f t="shared" si="72"/>
        <v>0</v>
      </c>
      <c r="CI17" s="120">
        <f t="shared" si="73"/>
        <v>0</v>
      </c>
      <c r="CJ17" s="120">
        <f t="shared" si="74"/>
        <v>0</v>
      </c>
      <c r="CK17" s="263">
        <f t="shared" si="17"/>
        <v>0</v>
      </c>
      <c r="CL17" s="120">
        <f t="shared" si="75"/>
        <v>0</v>
      </c>
      <c r="CM17" s="120">
        <f t="shared" si="18"/>
        <v>0</v>
      </c>
      <c r="CN17" s="121">
        <f t="shared" si="76"/>
        <v>0</v>
      </c>
      <c r="CO17" s="260">
        <f t="shared" si="77"/>
        <v>0</v>
      </c>
      <c r="CP17" s="126">
        <f t="shared" si="78"/>
        <v>0</v>
      </c>
      <c r="CQ17" s="127" t="str">
        <f t="shared" si="79"/>
        <v/>
      </c>
      <c r="CR17" s="128" t="str">
        <f t="shared" si="80"/>
        <v/>
      </c>
      <c r="CS17" s="128" t="str">
        <f t="shared" si="81"/>
        <v/>
      </c>
      <c r="CT17" s="129">
        <f t="shared" ref="CT17:CW20" si="85">G17+T17+AG17+AT17+BG17+BT17+CG17</f>
        <v>0</v>
      </c>
      <c r="CU17" s="130">
        <f t="shared" si="85"/>
        <v>0</v>
      </c>
      <c r="CV17" s="130">
        <f t="shared" si="85"/>
        <v>0</v>
      </c>
      <c r="CW17" s="130">
        <f t="shared" si="85"/>
        <v>0</v>
      </c>
      <c r="CX17" s="130">
        <f t="shared" si="19"/>
        <v>0</v>
      </c>
      <c r="CY17" s="130">
        <f t="shared" si="19"/>
        <v>0</v>
      </c>
      <c r="CZ17" s="130">
        <f t="shared" si="20"/>
        <v>0</v>
      </c>
      <c r="DA17" s="131">
        <f t="shared" si="82"/>
        <v>0</v>
      </c>
      <c r="DB17" s="132" t="str">
        <f t="shared" si="83"/>
        <v/>
      </c>
      <c r="DC17" s="133" t="str">
        <f t="shared" si="84"/>
        <v/>
      </c>
    </row>
    <row r="18" spans="1:107">
      <c r="A18" s="199">
        <f>'Input Cost_MS3'!O11</f>
        <v>0</v>
      </c>
      <c r="B18" s="194">
        <f>'Input Cost_MS3'!O$13</f>
        <v>0</v>
      </c>
      <c r="C18" s="657">
        <f>'Input Cost_MS3'!O$117/100</f>
        <v>0</v>
      </c>
      <c r="D18" s="654">
        <f>C18*(1+'Input Cost_MS3'!O$22)</f>
        <v>0</v>
      </c>
      <c r="E18" s="197">
        <f>(Kalkulation_MS3!$Q$26)/100</f>
        <v>0</v>
      </c>
      <c r="F18" s="197">
        <f>(Kalkulation_MS3!$Q$35)/100</f>
        <v>0</v>
      </c>
      <c r="G18" s="119">
        <f t="shared" si="21"/>
        <v>0</v>
      </c>
      <c r="H18" s="120">
        <f t="shared" si="22"/>
        <v>0</v>
      </c>
      <c r="I18" s="120">
        <f t="shared" si="23"/>
        <v>0</v>
      </c>
      <c r="J18" s="120">
        <f t="shared" si="24"/>
        <v>0</v>
      </c>
      <c r="K18" s="120">
        <f t="shared" si="25"/>
        <v>0</v>
      </c>
      <c r="L18" s="120">
        <f t="shared" si="26"/>
        <v>0</v>
      </c>
      <c r="M18" s="120">
        <f t="shared" si="27"/>
        <v>0</v>
      </c>
      <c r="N18" s="121">
        <f t="shared" si="28"/>
        <v>0</v>
      </c>
      <c r="O18" s="259">
        <f>'Input Cost_MS3'!O$14</f>
        <v>0</v>
      </c>
      <c r="P18" s="122">
        <f t="shared" si="29"/>
        <v>0</v>
      </c>
      <c r="Q18" s="123">
        <f>D18*(1+'Input Cost_MS3'!$O23)</f>
        <v>0</v>
      </c>
      <c r="R18" s="124">
        <f t="shared" si="30"/>
        <v>0</v>
      </c>
      <c r="S18" s="124">
        <f t="shared" si="30"/>
        <v>0</v>
      </c>
      <c r="T18" s="119">
        <f t="shared" si="31"/>
        <v>0</v>
      </c>
      <c r="U18" s="120">
        <f t="shared" si="32"/>
        <v>0</v>
      </c>
      <c r="V18" s="120">
        <f t="shared" si="33"/>
        <v>0</v>
      </c>
      <c r="W18" s="120">
        <f t="shared" si="34"/>
        <v>0</v>
      </c>
      <c r="X18" s="120">
        <f t="shared" si="7"/>
        <v>0</v>
      </c>
      <c r="Y18" s="120">
        <f t="shared" si="35"/>
        <v>0</v>
      </c>
      <c r="Z18" s="120">
        <f t="shared" si="8"/>
        <v>0</v>
      </c>
      <c r="AA18" s="121">
        <f t="shared" si="36"/>
        <v>0</v>
      </c>
      <c r="AB18" s="259">
        <f>'Input Cost_MS3'!O$15</f>
        <v>0</v>
      </c>
      <c r="AC18" s="122">
        <f t="shared" si="37"/>
        <v>0</v>
      </c>
      <c r="AD18" s="123">
        <f>Q18*(1+'Input Cost_MS3'!$O24)</f>
        <v>0</v>
      </c>
      <c r="AE18" s="124">
        <f t="shared" si="38"/>
        <v>0</v>
      </c>
      <c r="AF18" s="124">
        <f t="shared" si="38"/>
        <v>0</v>
      </c>
      <c r="AG18" s="119">
        <f t="shared" si="39"/>
        <v>0</v>
      </c>
      <c r="AH18" s="120">
        <f t="shared" si="40"/>
        <v>0</v>
      </c>
      <c r="AI18" s="120">
        <f t="shared" si="41"/>
        <v>0</v>
      </c>
      <c r="AJ18" s="120">
        <f t="shared" si="42"/>
        <v>0</v>
      </c>
      <c r="AK18" s="120">
        <f t="shared" si="9"/>
        <v>0</v>
      </c>
      <c r="AL18" s="120">
        <f t="shared" si="43"/>
        <v>0</v>
      </c>
      <c r="AM18" s="125">
        <f t="shared" si="10"/>
        <v>0</v>
      </c>
      <c r="AN18" s="121">
        <f t="shared" si="44"/>
        <v>0</v>
      </c>
      <c r="AO18" s="259">
        <f>'Input Cost_MS3'!O$16</f>
        <v>0</v>
      </c>
      <c r="AP18" s="122">
        <f t="shared" si="45"/>
        <v>0</v>
      </c>
      <c r="AQ18" s="123">
        <f>AD18*(1+'Input Cost_MS3'!$O25)</f>
        <v>0</v>
      </c>
      <c r="AR18" s="124">
        <f t="shared" si="46"/>
        <v>0</v>
      </c>
      <c r="AS18" s="124">
        <f t="shared" si="46"/>
        <v>0</v>
      </c>
      <c r="AT18" s="119">
        <f t="shared" si="47"/>
        <v>0</v>
      </c>
      <c r="AU18" s="120">
        <f t="shared" si="48"/>
        <v>0</v>
      </c>
      <c r="AV18" s="120">
        <f t="shared" si="49"/>
        <v>0</v>
      </c>
      <c r="AW18" s="120">
        <f t="shared" si="50"/>
        <v>0</v>
      </c>
      <c r="AX18" s="120">
        <f t="shared" si="11"/>
        <v>0</v>
      </c>
      <c r="AY18" s="120">
        <f t="shared" si="51"/>
        <v>0</v>
      </c>
      <c r="AZ18" s="120">
        <f t="shared" si="12"/>
        <v>0</v>
      </c>
      <c r="BA18" s="121">
        <f t="shared" si="52"/>
        <v>0</v>
      </c>
      <c r="BB18" s="259">
        <f>'Input Cost_MS3'!O$17</f>
        <v>0</v>
      </c>
      <c r="BC18" s="122">
        <f t="shared" si="53"/>
        <v>0</v>
      </c>
      <c r="BD18" s="123">
        <f>AQ18*(1+'Input Cost_MS3'!$O26)</f>
        <v>0</v>
      </c>
      <c r="BE18" s="124">
        <f t="shared" si="54"/>
        <v>0</v>
      </c>
      <c r="BF18" s="124">
        <f t="shared" si="54"/>
        <v>0</v>
      </c>
      <c r="BG18" s="119">
        <f t="shared" si="55"/>
        <v>0</v>
      </c>
      <c r="BH18" s="120">
        <f t="shared" si="56"/>
        <v>0</v>
      </c>
      <c r="BI18" s="120">
        <f t="shared" si="57"/>
        <v>0</v>
      </c>
      <c r="BJ18" s="120">
        <f t="shared" si="58"/>
        <v>0</v>
      </c>
      <c r="BK18" s="263">
        <f t="shared" si="13"/>
        <v>0</v>
      </c>
      <c r="BL18" s="120">
        <f t="shared" si="59"/>
        <v>0</v>
      </c>
      <c r="BM18" s="120">
        <f t="shared" si="14"/>
        <v>0</v>
      </c>
      <c r="BN18" s="121">
        <f t="shared" si="60"/>
        <v>0</v>
      </c>
      <c r="BO18" s="259">
        <f>'Input Cost_MS3'!O$18</f>
        <v>0</v>
      </c>
      <c r="BP18" s="122">
        <f t="shared" si="61"/>
        <v>0</v>
      </c>
      <c r="BQ18" s="123">
        <f>BD18*(1+'Input Cost_MS3'!$O27)</f>
        <v>0</v>
      </c>
      <c r="BR18" s="124">
        <f t="shared" si="62"/>
        <v>0</v>
      </c>
      <c r="BS18" s="124">
        <f t="shared" si="62"/>
        <v>0</v>
      </c>
      <c r="BT18" s="119">
        <f t="shared" si="63"/>
        <v>0</v>
      </c>
      <c r="BU18" s="120">
        <f t="shared" si="64"/>
        <v>0</v>
      </c>
      <c r="BV18" s="120">
        <f t="shared" si="65"/>
        <v>0</v>
      </c>
      <c r="BW18" s="120">
        <f t="shared" si="66"/>
        <v>0</v>
      </c>
      <c r="BX18" s="263">
        <f t="shared" si="15"/>
        <v>0</v>
      </c>
      <c r="BY18" s="120">
        <f t="shared" si="67"/>
        <v>0</v>
      </c>
      <c r="BZ18" s="120">
        <f t="shared" si="16"/>
        <v>0</v>
      </c>
      <c r="CA18" s="121">
        <f t="shared" si="68"/>
        <v>0</v>
      </c>
      <c r="CB18" s="259">
        <f>'Input Cost_MS3'!O$19</f>
        <v>0</v>
      </c>
      <c r="CC18" s="122">
        <f t="shared" si="69"/>
        <v>0</v>
      </c>
      <c r="CD18" s="123">
        <f>BQ18*(1+'Input Cost_MS3'!$O28)</f>
        <v>0</v>
      </c>
      <c r="CE18" s="124">
        <f t="shared" si="70"/>
        <v>0</v>
      </c>
      <c r="CF18" s="124">
        <f t="shared" si="70"/>
        <v>0</v>
      </c>
      <c r="CG18" s="119">
        <f t="shared" si="71"/>
        <v>0</v>
      </c>
      <c r="CH18" s="120">
        <f t="shared" si="72"/>
        <v>0</v>
      </c>
      <c r="CI18" s="120">
        <f t="shared" si="73"/>
        <v>0</v>
      </c>
      <c r="CJ18" s="120">
        <f t="shared" si="74"/>
        <v>0</v>
      </c>
      <c r="CK18" s="263">
        <f t="shared" si="17"/>
        <v>0</v>
      </c>
      <c r="CL18" s="120">
        <f t="shared" si="75"/>
        <v>0</v>
      </c>
      <c r="CM18" s="120">
        <f t="shared" si="18"/>
        <v>0</v>
      </c>
      <c r="CN18" s="121">
        <f t="shared" si="76"/>
        <v>0</v>
      </c>
      <c r="CO18" s="260">
        <f t="shared" si="77"/>
        <v>0</v>
      </c>
      <c r="CP18" s="126">
        <f t="shared" si="78"/>
        <v>0</v>
      </c>
      <c r="CQ18" s="127" t="str">
        <f t="shared" si="79"/>
        <v/>
      </c>
      <c r="CR18" s="128" t="str">
        <f t="shared" si="80"/>
        <v/>
      </c>
      <c r="CS18" s="128" t="str">
        <f t="shared" si="81"/>
        <v/>
      </c>
      <c r="CT18" s="129">
        <f t="shared" si="85"/>
        <v>0</v>
      </c>
      <c r="CU18" s="130">
        <f t="shared" si="85"/>
        <v>0</v>
      </c>
      <c r="CV18" s="130">
        <f t="shared" si="85"/>
        <v>0</v>
      </c>
      <c r="CW18" s="130">
        <f t="shared" si="85"/>
        <v>0</v>
      </c>
      <c r="CX18" s="130">
        <f t="shared" si="19"/>
        <v>0</v>
      </c>
      <c r="CY18" s="130">
        <f t="shared" si="19"/>
        <v>0</v>
      </c>
      <c r="CZ18" s="130">
        <f t="shared" si="20"/>
        <v>0</v>
      </c>
      <c r="DA18" s="131">
        <f t="shared" si="82"/>
        <v>0</v>
      </c>
      <c r="DB18" s="132" t="str">
        <f t="shared" si="83"/>
        <v/>
      </c>
      <c r="DC18" s="133" t="str">
        <f t="shared" si="84"/>
        <v/>
      </c>
    </row>
    <row r="19" spans="1:107">
      <c r="A19" s="199">
        <f>'Input Cost_MS3'!P11</f>
        <v>0</v>
      </c>
      <c r="B19" s="194">
        <f>'Input Cost_MS3'!P$13</f>
        <v>0</v>
      </c>
      <c r="C19" s="657">
        <f>'Input Cost_MS3'!P$117/100</f>
        <v>0</v>
      </c>
      <c r="D19" s="654">
        <f>C19*(1+'Input Cost_MS3'!P$22)</f>
        <v>0</v>
      </c>
      <c r="E19" s="197">
        <f>(Kalkulation_MS3!$R$26)/100</f>
        <v>0</v>
      </c>
      <c r="F19" s="197">
        <f>(Kalkulation_MS3!$R$35)/100</f>
        <v>0</v>
      </c>
      <c r="G19" s="119">
        <f t="shared" si="21"/>
        <v>0</v>
      </c>
      <c r="H19" s="120">
        <f t="shared" si="22"/>
        <v>0</v>
      </c>
      <c r="I19" s="120">
        <f t="shared" si="23"/>
        <v>0</v>
      </c>
      <c r="J19" s="120">
        <f t="shared" si="24"/>
        <v>0</v>
      </c>
      <c r="K19" s="120">
        <f t="shared" si="25"/>
        <v>0</v>
      </c>
      <c r="L19" s="120">
        <f t="shared" si="26"/>
        <v>0</v>
      </c>
      <c r="M19" s="120">
        <f t="shared" si="27"/>
        <v>0</v>
      </c>
      <c r="N19" s="121">
        <f t="shared" si="28"/>
        <v>0</v>
      </c>
      <c r="O19" s="259">
        <f>'Input Cost_MS3'!P$14</f>
        <v>0</v>
      </c>
      <c r="P19" s="122">
        <f t="shared" si="29"/>
        <v>0</v>
      </c>
      <c r="Q19" s="123">
        <f>D19*(1+'Input Cost_MS3'!$P23)</f>
        <v>0</v>
      </c>
      <c r="R19" s="124">
        <f t="shared" si="30"/>
        <v>0</v>
      </c>
      <c r="S19" s="124">
        <f t="shared" si="30"/>
        <v>0</v>
      </c>
      <c r="T19" s="119">
        <f t="shared" si="31"/>
        <v>0</v>
      </c>
      <c r="U19" s="120">
        <f t="shared" si="32"/>
        <v>0</v>
      </c>
      <c r="V19" s="120">
        <f t="shared" si="33"/>
        <v>0</v>
      </c>
      <c r="W19" s="120">
        <f t="shared" si="34"/>
        <v>0</v>
      </c>
      <c r="X19" s="120">
        <f t="shared" si="7"/>
        <v>0</v>
      </c>
      <c r="Y19" s="120">
        <f t="shared" si="35"/>
        <v>0</v>
      </c>
      <c r="Z19" s="120">
        <f t="shared" si="8"/>
        <v>0</v>
      </c>
      <c r="AA19" s="121">
        <f t="shared" si="36"/>
        <v>0</v>
      </c>
      <c r="AB19" s="259">
        <f>'Input Cost_MS3'!P$15</f>
        <v>0</v>
      </c>
      <c r="AC19" s="122">
        <f t="shared" si="37"/>
        <v>0</v>
      </c>
      <c r="AD19" s="123">
        <f>Q19*(1+'Input Cost_MS3'!$P24)</f>
        <v>0</v>
      </c>
      <c r="AE19" s="124">
        <f t="shared" si="38"/>
        <v>0</v>
      </c>
      <c r="AF19" s="124">
        <f t="shared" si="38"/>
        <v>0</v>
      </c>
      <c r="AG19" s="119">
        <f t="shared" si="39"/>
        <v>0</v>
      </c>
      <c r="AH19" s="120">
        <f t="shared" si="40"/>
        <v>0</v>
      </c>
      <c r="AI19" s="120">
        <f t="shared" si="41"/>
        <v>0</v>
      </c>
      <c r="AJ19" s="120">
        <f t="shared" si="42"/>
        <v>0</v>
      </c>
      <c r="AK19" s="120">
        <f t="shared" si="9"/>
        <v>0</v>
      </c>
      <c r="AL19" s="120">
        <f t="shared" si="43"/>
        <v>0</v>
      </c>
      <c r="AM19" s="125">
        <f t="shared" si="10"/>
        <v>0</v>
      </c>
      <c r="AN19" s="121">
        <f t="shared" si="44"/>
        <v>0</v>
      </c>
      <c r="AO19" s="259">
        <f>'Input Cost_MS3'!P$16</f>
        <v>0</v>
      </c>
      <c r="AP19" s="122">
        <f t="shared" si="45"/>
        <v>0</v>
      </c>
      <c r="AQ19" s="123">
        <f>AD19*(1+'Input Cost_MS3'!$P25)</f>
        <v>0</v>
      </c>
      <c r="AR19" s="124">
        <f t="shared" si="46"/>
        <v>0</v>
      </c>
      <c r="AS19" s="124">
        <f t="shared" si="46"/>
        <v>0</v>
      </c>
      <c r="AT19" s="119">
        <f t="shared" si="47"/>
        <v>0</v>
      </c>
      <c r="AU19" s="120">
        <f t="shared" si="48"/>
        <v>0</v>
      </c>
      <c r="AV19" s="120">
        <f t="shared" si="49"/>
        <v>0</v>
      </c>
      <c r="AW19" s="120">
        <f t="shared" si="50"/>
        <v>0</v>
      </c>
      <c r="AX19" s="120">
        <f t="shared" si="11"/>
        <v>0</v>
      </c>
      <c r="AY19" s="120">
        <f t="shared" si="51"/>
        <v>0</v>
      </c>
      <c r="AZ19" s="120">
        <f t="shared" si="12"/>
        <v>0</v>
      </c>
      <c r="BA19" s="121">
        <f t="shared" si="52"/>
        <v>0</v>
      </c>
      <c r="BB19" s="259">
        <f>'Input Cost_MS3'!P$17</f>
        <v>0</v>
      </c>
      <c r="BC19" s="122">
        <f t="shared" si="53"/>
        <v>0</v>
      </c>
      <c r="BD19" s="123">
        <f>AQ19*(1+'Input Cost_MS3'!$P26)</f>
        <v>0</v>
      </c>
      <c r="BE19" s="124">
        <f t="shared" si="54"/>
        <v>0</v>
      </c>
      <c r="BF19" s="124">
        <f t="shared" si="54"/>
        <v>0</v>
      </c>
      <c r="BG19" s="119">
        <f t="shared" si="55"/>
        <v>0</v>
      </c>
      <c r="BH19" s="120">
        <f t="shared" si="56"/>
        <v>0</v>
      </c>
      <c r="BI19" s="120">
        <f t="shared" si="57"/>
        <v>0</v>
      </c>
      <c r="BJ19" s="120">
        <f t="shared" si="58"/>
        <v>0</v>
      </c>
      <c r="BK19" s="263">
        <f t="shared" si="13"/>
        <v>0</v>
      </c>
      <c r="BL19" s="120">
        <f t="shared" si="59"/>
        <v>0</v>
      </c>
      <c r="BM19" s="120">
        <f t="shared" si="14"/>
        <v>0</v>
      </c>
      <c r="BN19" s="121">
        <f t="shared" si="60"/>
        <v>0</v>
      </c>
      <c r="BO19" s="259">
        <f>'Input Cost_MS3'!P$18</f>
        <v>0</v>
      </c>
      <c r="BP19" s="122">
        <f t="shared" si="61"/>
        <v>0</v>
      </c>
      <c r="BQ19" s="123">
        <f>BD19*(1+'Input Cost_MS3'!$P27)</f>
        <v>0</v>
      </c>
      <c r="BR19" s="124">
        <f t="shared" si="62"/>
        <v>0</v>
      </c>
      <c r="BS19" s="124">
        <f t="shared" si="62"/>
        <v>0</v>
      </c>
      <c r="BT19" s="119">
        <f t="shared" si="63"/>
        <v>0</v>
      </c>
      <c r="BU19" s="120">
        <f t="shared" si="64"/>
        <v>0</v>
      </c>
      <c r="BV19" s="120">
        <f t="shared" si="65"/>
        <v>0</v>
      </c>
      <c r="BW19" s="120">
        <f t="shared" si="66"/>
        <v>0</v>
      </c>
      <c r="BX19" s="263">
        <f t="shared" si="15"/>
        <v>0</v>
      </c>
      <c r="BY19" s="120">
        <f t="shared" si="67"/>
        <v>0</v>
      </c>
      <c r="BZ19" s="120">
        <f t="shared" si="16"/>
        <v>0</v>
      </c>
      <c r="CA19" s="121">
        <f t="shared" si="68"/>
        <v>0</v>
      </c>
      <c r="CB19" s="259">
        <f>'Input Cost_MS3'!P$19</f>
        <v>0</v>
      </c>
      <c r="CC19" s="122">
        <f t="shared" si="69"/>
        <v>0</v>
      </c>
      <c r="CD19" s="123">
        <f>BQ19*(1+'Input Cost_MS3'!$P28)</f>
        <v>0</v>
      </c>
      <c r="CE19" s="124">
        <f t="shared" si="70"/>
        <v>0</v>
      </c>
      <c r="CF19" s="124">
        <f t="shared" si="70"/>
        <v>0</v>
      </c>
      <c r="CG19" s="119">
        <f t="shared" si="71"/>
        <v>0</v>
      </c>
      <c r="CH19" s="120">
        <f t="shared" si="72"/>
        <v>0</v>
      </c>
      <c r="CI19" s="120">
        <f t="shared" si="73"/>
        <v>0</v>
      </c>
      <c r="CJ19" s="120">
        <f t="shared" si="74"/>
        <v>0</v>
      </c>
      <c r="CK19" s="263">
        <f t="shared" si="17"/>
        <v>0</v>
      </c>
      <c r="CL19" s="120">
        <f t="shared" si="75"/>
        <v>0</v>
      </c>
      <c r="CM19" s="120">
        <f t="shared" si="18"/>
        <v>0</v>
      </c>
      <c r="CN19" s="121">
        <f t="shared" si="76"/>
        <v>0</v>
      </c>
      <c r="CO19" s="260">
        <f t="shared" si="77"/>
        <v>0</v>
      </c>
      <c r="CP19" s="126">
        <f t="shared" si="78"/>
        <v>0</v>
      </c>
      <c r="CQ19" s="127" t="str">
        <f t="shared" si="79"/>
        <v/>
      </c>
      <c r="CR19" s="128" t="str">
        <f t="shared" si="80"/>
        <v/>
      </c>
      <c r="CS19" s="128" t="str">
        <f t="shared" si="81"/>
        <v/>
      </c>
      <c r="CT19" s="129">
        <f t="shared" si="85"/>
        <v>0</v>
      </c>
      <c r="CU19" s="130">
        <f t="shared" si="85"/>
        <v>0</v>
      </c>
      <c r="CV19" s="130">
        <f t="shared" si="85"/>
        <v>0</v>
      </c>
      <c r="CW19" s="130">
        <f t="shared" si="85"/>
        <v>0</v>
      </c>
      <c r="CX19" s="130">
        <f t="shared" si="19"/>
        <v>0</v>
      </c>
      <c r="CY19" s="130">
        <f t="shared" si="19"/>
        <v>0</v>
      </c>
      <c r="CZ19" s="130">
        <f t="shared" si="20"/>
        <v>0</v>
      </c>
      <c r="DA19" s="131">
        <f t="shared" si="82"/>
        <v>0</v>
      </c>
      <c r="DB19" s="132" t="str">
        <f t="shared" si="83"/>
        <v/>
      </c>
      <c r="DC19" s="133" t="str">
        <f t="shared" si="84"/>
        <v/>
      </c>
    </row>
    <row r="20" spans="1:107">
      <c r="A20" s="199">
        <f>'Input Cost_MS3'!Q11</f>
        <v>0</v>
      </c>
      <c r="B20" s="194">
        <f>'Input Cost_MS3'!Q$13</f>
        <v>0</v>
      </c>
      <c r="C20" s="657">
        <f>'Input Cost_MS3'!Q$117/100</f>
        <v>0</v>
      </c>
      <c r="D20" s="654">
        <f>C20*(1+'Input Cost_MS3'!Q$22)</f>
        <v>0</v>
      </c>
      <c r="E20" s="197">
        <f>(Kalkulation_MS3!$S$26)/100</f>
        <v>0</v>
      </c>
      <c r="F20" s="197">
        <f>(Kalkulation_MS3!$S$35)/100</f>
        <v>0</v>
      </c>
      <c r="G20" s="119">
        <f t="shared" si="21"/>
        <v>0</v>
      </c>
      <c r="H20" s="120">
        <f t="shared" si="22"/>
        <v>0</v>
      </c>
      <c r="I20" s="120">
        <f t="shared" si="23"/>
        <v>0</v>
      </c>
      <c r="J20" s="120">
        <f t="shared" si="24"/>
        <v>0</v>
      </c>
      <c r="K20" s="120">
        <f t="shared" si="25"/>
        <v>0</v>
      </c>
      <c r="L20" s="120">
        <f t="shared" si="26"/>
        <v>0</v>
      </c>
      <c r="M20" s="120">
        <f t="shared" si="27"/>
        <v>0</v>
      </c>
      <c r="N20" s="121">
        <f t="shared" si="28"/>
        <v>0</v>
      </c>
      <c r="O20" s="259">
        <f>'Input Cost_MS3'!Q$14</f>
        <v>0</v>
      </c>
      <c r="P20" s="122">
        <f t="shared" si="29"/>
        <v>0</v>
      </c>
      <c r="Q20" s="123">
        <f>D20*(1+'Input Cost_MS3'!$Q23)</f>
        <v>0</v>
      </c>
      <c r="R20" s="124">
        <f t="shared" si="30"/>
        <v>0</v>
      </c>
      <c r="S20" s="124">
        <f t="shared" si="30"/>
        <v>0</v>
      </c>
      <c r="T20" s="119">
        <f t="shared" si="31"/>
        <v>0</v>
      </c>
      <c r="U20" s="120">
        <f t="shared" si="32"/>
        <v>0</v>
      </c>
      <c r="V20" s="120">
        <f t="shared" si="33"/>
        <v>0</v>
      </c>
      <c r="W20" s="120">
        <f t="shared" si="34"/>
        <v>0</v>
      </c>
      <c r="X20" s="120">
        <f t="shared" si="7"/>
        <v>0</v>
      </c>
      <c r="Y20" s="120">
        <f t="shared" si="35"/>
        <v>0</v>
      </c>
      <c r="Z20" s="120">
        <f t="shared" si="8"/>
        <v>0</v>
      </c>
      <c r="AA20" s="121">
        <f t="shared" si="36"/>
        <v>0</v>
      </c>
      <c r="AB20" s="259">
        <f>'Input Cost_MS3'!Q$15</f>
        <v>0</v>
      </c>
      <c r="AC20" s="122">
        <f t="shared" si="37"/>
        <v>0</v>
      </c>
      <c r="AD20" s="123">
        <f>Q20*(1+'Input Cost_MS3'!$Q24)</f>
        <v>0</v>
      </c>
      <c r="AE20" s="124">
        <f t="shared" si="38"/>
        <v>0</v>
      </c>
      <c r="AF20" s="124">
        <f t="shared" si="38"/>
        <v>0</v>
      </c>
      <c r="AG20" s="119">
        <f t="shared" si="39"/>
        <v>0</v>
      </c>
      <c r="AH20" s="120">
        <f t="shared" si="40"/>
        <v>0</v>
      </c>
      <c r="AI20" s="120">
        <f t="shared" si="41"/>
        <v>0</v>
      </c>
      <c r="AJ20" s="120">
        <f t="shared" si="42"/>
        <v>0</v>
      </c>
      <c r="AK20" s="120">
        <f t="shared" si="9"/>
        <v>0</v>
      </c>
      <c r="AL20" s="120">
        <f t="shared" si="43"/>
        <v>0</v>
      </c>
      <c r="AM20" s="125">
        <f t="shared" si="10"/>
        <v>0</v>
      </c>
      <c r="AN20" s="121">
        <f t="shared" si="44"/>
        <v>0</v>
      </c>
      <c r="AO20" s="259">
        <f>'Input Cost_MS3'!Q$16</f>
        <v>0</v>
      </c>
      <c r="AP20" s="122">
        <f t="shared" si="45"/>
        <v>0</v>
      </c>
      <c r="AQ20" s="123">
        <f>AD20*(1+'Input Cost_MS3'!$Q25)</f>
        <v>0</v>
      </c>
      <c r="AR20" s="124">
        <f t="shared" si="46"/>
        <v>0</v>
      </c>
      <c r="AS20" s="124">
        <f t="shared" si="46"/>
        <v>0</v>
      </c>
      <c r="AT20" s="119">
        <f t="shared" si="47"/>
        <v>0</v>
      </c>
      <c r="AU20" s="120">
        <f t="shared" si="48"/>
        <v>0</v>
      </c>
      <c r="AV20" s="120">
        <f t="shared" si="49"/>
        <v>0</v>
      </c>
      <c r="AW20" s="120">
        <f t="shared" si="50"/>
        <v>0</v>
      </c>
      <c r="AX20" s="120">
        <f t="shared" si="11"/>
        <v>0</v>
      </c>
      <c r="AY20" s="120">
        <f t="shared" si="51"/>
        <v>0</v>
      </c>
      <c r="AZ20" s="120">
        <f t="shared" si="12"/>
        <v>0</v>
      </c>
      <c r="BA20" s="121">
        <f t="shared" si="52"/>
        <v>0</v>
      </c>
      <c r="BB20" s="259">
        <f>'Input Cost_MS3'!Q$17</f>
        <v>0</v>
      </c>
      <c r="BC20" s="122">
        <f t="shared" si="53"/>
        <v>0</v>
      </c>
      <c r="BD20" s="123">
        <f>AQ20*(1+'Input Cost_MS3'!$Q26)</f>
        <v>0</v>
      </c>
      <c r="BE20" s="124">
        <f t="shared" si="54"/>
        <v>0</v>
      </c>
      <c r="BF20" s="124">
        <f t="shared" si="54"/>
        <v>0</v>
      </c>
      <c r="BG20" s="119">
        <f t="shared" si="55"/>
        <v>0</v>
      </c>
      <c r="BH20" s="120">
        <f t="shared" si="56"/>
        <v>0</v>
      </c>
      <c r="BI20" s="120">
        <f t="shared" si="57"/>
        <v>0</v>
      </c>
      <c r="BJ20" s="120">
        <f t="shared" si="58"/>
        <v>0</v>
      </c>
      <c r="BK20" s="263">
        <f t="shared" si="13"/>
        <v>0</v>
      </c>
      <c r="BL20" s="120">
        <f t="shared" si="59"/>
        <v>0</v>
      </c>
      <c r="BM20" s="120">
        <f t="shared" si="14"/>
        <v>0</v>
      </c>
      <c r="BN20" s="121">
        <f t="shared" si="60"/>
        <v>0</v>
      </c>
      <c r="BO20" s="259">
        <f>'Input Cost_MS3'!Q$18</f>
        <v>0</v>
      </c>
      <c r="BP20" s="122">
        <f t="shared" si="61"/>
        <v>0</v>
      </c>
      <c r="BQ20" s="123">
        <f>BD20*(1+'Input Cost_MS3'!$Q27)</f>
        <v>0</v>
      </c>
      <c r="BR20" s="124">
        <f t="shared" si="62"/>
        <v>0</v>
      </c>
      <c r="BS20" s="124">
        <f t="shared" si="62"/>
        <v>0</v>
      </c>
      <c r="BT20" s="119">
        <f t="shared" si="63"/>
        <v>0</v>
      </c>
      <c r="BU20" s="120">
        <f t="shared" si="64"/>
        <v>0</v>
      </c>
      <c r="BV20" s="120">
        <f t="shared" si="65"/>
        <v>0</v>
      </c>
      <c r="BW20" s="120">
        <f t="shared" si="66"/>
        <v>0</v>
      </c>
      <c r="BX20" s="263">
        <f t="shared" si="15"/>
        <v>0</v>
      </c>
      <c r="BY20" s="120">
        <f t="shared" si="67"/>
        <v>0</v>
      </c>
      <c r="BZ20" s="120">
        <f t="shared" si="16"/>
        <v>0</v>
      </c>
      <c r="CA20" s="121">
        <f t="shared" si="68"/>
        <v>0</v>
      </c>
      <c r="CB20" s="259">
        <f>'Input Cost_MS3'!Q$19</f>
        <v>0</v>
      </c>
      <c r="CC20" s="122">
        <f t="shared" si="69"/>
        <v>0</v>
      </c>
      <c r="CD20" s="123">
        <f>BQ20*(1+'Input Cost_MS3'!$Q28)</f>
        <v>0</v>
      </c>
      <c r="CE20" s="124">
        <f t="shared" si="70"/>
        <v>0</v>
      </c>
      <c r="CF20" s="124">
        <f t="shared" si="70"/>
        <v>0</v>
      </c>
      <c r="CG20" s="119">
        <f t="shared" si="71"/>
        <v>0</v>
      </c>
      <c r="CH20" s="120">
        <f t="shared" si="72"/>
        <v>0</v>
      </c>
      <c r="CI20" s="120">
        <f t="shared" si="73"/>
        <v>0</v>
      </c>
      <c r="CJ20" s="120">
        <f t="shared" si="74"/>
        <v>0</v>
      </c>
      <c r="CK20" s="263">
        <f t="shared" si="17"/>
        <v>0</v>
      </c>
      <c r="CL20" s="120">
        <f t="shared" si="75"/>
        <v>0</v>
      </c>
      <c r="CM20" s="120">
        <f t="shared" si="18"/>
        <v>0</v>
      </c>
      <c r="CN20" s="121">
        <f t="shared" si="76"/>
        <v>0</v>
      </c>
      <c r="CO20" s="260">
        <f t="shared" si="77"/>
        <v>0</v>
      </c>
      <c r="CP20" s="126">
        <f t="shared" si="78"/>
        <v>0</v>
      </c>
      <c r="CQ20" s="127" t="str">
        <f t="shared" si="79"/>
        <v/>
      </c>
      <c r="CR20" s="128" t="str">
        <f t="shared" si="80"/>
        <v/>
      </c>
      <c r="CS20" s="128" t="str">
        <f t="shared" si="81"/>
        <v/>
      </c>
      <c r="CT20" s="129">
        <f t="shared" si="85"/>
        <v>0</v>
      </c>
      <c r="CU20" s="130">
        <f t="shared" si="85"/>
        <v>0</v>
      </c>
      <c r="CV20" s="130">
        <f t="shared" si="85"/>
        <v>0</v>
      </c>
      <c r="CW20" s="130">
        <f t="shared" si="85"/>
        <v>0</v>
      </c>
      <c r="CX20" s="130">
        <f t="shared" si="19"/>
        <v>0</v>
      </c>
      <c r="CY20" s="130">
        <f t="shared" si="19"/>
        <v>0</v>
      </c>
      <c r="CZ20" s="130">
        <f t="shared" si="20"/>
        <v>0</v>
      </c>
      <c r="DA20" s="131">
        <f t="shared" si="82"/>
        <v>0</v>
      </c>
      <c r="DB20" s="132" t="str">
        <f t="shared" si="83"/>
        <v/>
      </c>
      <c r="DC20" s="133" t="str">
        <f t="shared" si="84"/>
        <v/>
      </c>
    </row>
    <row r="21" spans="1:107">
      <c r="A21" s="199">
        <f>'Input Cost_MS3'!R11</f>
        <v>0</v>
      </c>
      <c r="B21" s="194">
        <f>'Input Cost_MS3'!R$13</f>
        <v>0</v>
      </c>
      <c r="C21" s="657">
        <f>'Input Cost_MS3'!R$117/100</f>
        <v>0</v>
      </c>
      <c r="D21" s="654">
        <f>C21*(1+'Input Cost_MS3'!R$22)</f>
        <v>0</v>
      </c>
      <c r="E21" s="197">
        <f>(Kalkulation_MS3!$T$26)/100</f>
        <v>0</v>
      </c>
      <c r="F21" s="197">
        <f>(Kalkulation_MS3!$T$35)/100</f>
        <v>0</v>
      </c>
      <c r="G21" s="119">
        <f t="shared" si="21"/>
        <v>0</v>
      </c>
      <c r="H21" s="120">
        <f t="shared" si="22"/>
        <v>0</v>
      </c>
      <c r="I21" s="120">
        <f t="shared" si="23"/>
        <v>0</v>
      </c>
      <c r="J21" s="120">
        <f t="shared" si="24"/>
        <v>0</v>
      </c>
      <c r="K21" s="120">
        <f t="shared" si="25"/>
        <v>0</v>
      </c>
      <c r="L21" s="120">
        <f t="shared" si="26"/>
        <v>0</v>
      </c>
      <c r="M21" s="120">
        <f t="shared" si="27"/>
        <v>0</v>
      </c>
      <c r="N21" s="121">
        <f t="shared" si="28"/>
        <v>0</v>
      </c>
      <c r="O21" s="259">
        <f>'Input Cost_MS3'!R$14</f>
        <v>0</v>
      </c>
      <c r="P21" s="122">
        <f t="shared" si="29"/>
        <v>0</v>
      </c>
      <c r="Q21" s="123">
        <f>D21*(1+'Input Cost_MS3'!$R23)</f>
        <v>0</v>
      </c>
      <c r="R21" s="124">
        <f t="shared" si="30"/>
        <v>0</v>
      </c>
      <c r="S21" s="124">
        <f t="shared" si="30"/>
        <v>0</v>
      </c>
      <c r="T21" s="119">
        <f t="shared" si="31"/>
        <v>0</v>
      </c>
      <c r="U21" s="120">
        <f t="shared" si="32"/>
        <v>0</v>
      </c>
      <c r="V21" s="120">
        <f t="shared" si="33"/>
        <v>0</v>
      </c>
      <c r="W21" s="120">
        <f t="shared" si="34"/>
        <v>0</v>
      </c>
      <c r="X21" s="120">
        <f t="shared" si="7"/>
        <v>0</v>
      </c>
      <c r="Y21" s="120">
        <f t="shared" si="35"/>
        <v>0</v>
      </c>
      <c r="Z21" s="120">
        <f t="shared" si="8"/>
        <v>0</v>
      </c>
      <c r="AA21" s="121">
        <f t="shared" si="36"/>
        <v>0</v>
      </c>
      <c r="AB21" s="259">
        <f>'Input Cost_MS3'!R$15</f>
        <v>0</v>
      </c>
      <c r="AC21" s="122">
        <f t="shared" si="37"/>
        <v>0</v>
      </c>
      <c r="AD21" s="123">
        <f>Q21*(1+'Input Cost_MS3'!$R24)</f>
        <v>0</v>
      </c>
      <c r="AE21" s="124">
        <f t="shared" si="38"/>
        <v>0</v>
      </c>
      <c r="AF21" s="124">
        <f t="shared" si="38"/>
        <v>0</v>
      </c>
      <c r="AG21" s="119">
        <f t="shared" si="39"/>
        <v>0</v>
      </c>
      <c r="AH21" s="120">
        <f t="shared" si="40"/>
        <v>0</v>
      </c>
      <c r="AI21" s="120">
        <f t="shared" si="41"/>
        <v>0</v>
      </c>
      <c r="AJ21" s="120">
        <f t="shared" si="42"/>
        <v>0</v>
      </c>
      <c r="AK21" s="120">
        <f t="shared" si="9"/>
        <v>0</v>
      </c>
      <c r="AL21" s="120">
        <f t="shared" si="43"/>
        <v>0</v>
      </c>
      <c r="AM21" s="125">
        <f t="shared" si="10"/>
        <v>0</v>
      </c>
      <c r="AN21" s="121">
        <f t="shared" si="44"/>
        <v>0</v>
      </c>
      <c r="AO21" s="259">
        <f>'Input Cost_MS3'!R$16</f>
        <v>0</v>
      </c>
      <c r="AP21" s="122">
        <f t="shared" si="45"/>
        <v>0</v>
      </c>
      <c r="AQ21" s="123">
        <f>AD21*(1+'Input Cost_MS3'!$R25)</f>
        <v>0</v>
      </c>
      <c r="AR21" s="124">
        <f t="shared" si="46"/>
        <v>0</v>
      </c>
      <c r="AS21" s="124">
        <f t="shared" si="46"/>
        <v>0</v>
      </c>
      <c r="AT21" s="119">
        <f t="shared" si="47"/>
        <v>0</v>
      </c>
      <c r="AU21" s="120">
        <f t="shared" si="48"/>
        <v>0</v>
      </c>
      <c r="AV21" s="120">
        <f t="shared" si="49"/>
        <v>0</v>
      </c>
      <c r="AW21" s="120">
        <f t="shared" si="50"/>
        <v>0</v>
      </c>
      <c r="AX21" s="120">
        <f t="shared" si="11"/>
        <v>0</v>
      </c>
      <c r="AY21" s="120">
        <f t="shared" si="51"/>
        <v>0</v>
      </c>
      <c r="AZ21" s="120">
        <f t="shared" si="12"/>
        <v>0</v>
      </c>
      <c r="BA21" s="121">
        <f t="shared" si="52"/>
        <v>0</v>
      </c>
      <c r="BB21" s="259">
        <f>'Input Cost_MS3'!R$17</f>
        <v>0</v>
      </c>
      <c r="BC21" s="122">
        <f t="shared" si="53"/>
        <v>0</v>
      </c>
      <c r="BD21" s="123">
        <f>AQ21*(1+'Input Cost_MS3'!$R26)</f>
        <v>0</v>
      </c>
      <c r="BE21" s="124">
        <f t="shared" si="54"/>
        <v>0</v>
      </c>
      <c r="BF21" s="124">
        <f t="shared" si="54"/>
        <v>0</v>
      </c>
      <c r="BG21" s="119">
        <f t="shared" si="55"/>
        <v>0</v>
      </c>
      <c r="BH21" s="120">
        <f t="shared" si="56"/>
        <v>0</v>
      </c>
      <c r="BI21" s="120">
        <f t="shared" si="57"/>
        <v>0</v>
      </c>
      <c r="BJ21" s="120">
        <f t="shared" si="58"/>
        <v>0</v>
      </c>
      <c r="BK21" s="263">
        <f t="shared" si="13"/>
        <v>0</v>
      </c>
      <c r="BL21" s="120">
        <f t="shared" si="59"/>
        <v>0</v>
      </c>
      <c r="BM21" s="120">
        <f t="shared" si="14"/>
        <v>0</v>
      </c>
      <c r="BN21" s="121">
        <f t="shared" si="60"/>
        <v>0</v>
      </c>
      <c r="BO21" s="259">
        <f>'Input Cost_MS3'!R$18</f>
        <v>0</v>
      </c>
      <c r="BP21" s="122">
        <f t="shared" si="61"/>
        <v>0</v>
      </c>
      <c r="BQ21" s="123">
        <f>BD21*(1+'Input Cost_MS3'!$R27)</f>
        <v>0</v>
      </c>
      <c r="BR21" s="124">
        <f t="shared" si="62"/>
        <v>0</v>
      </c>
      <c r="BS21" s="124">
        <f t="shared" si="62"/>
        <v>0</v>
      </c>
      <c r="BT21" s="119">
        <f t="shared" si="63"/>
        <v>0</v>
      </c>
      <c r="BU21" s="120">
        <f t="shared" si="64"/>
        <v>0</v>
      </c>
      <c r="BV21" s="120">
        <f t="shared" si="65"/>
        <v>0</v>
      </c>
      <c r="BW21" s="120">
        <f t="shared" si="66"/>
        <v>0</v>
      </c>
      <c r="BX21" s="263">
        <f t="shared" si="15"/>
        <v>0</v>
      </c>
      <c r="BY21" s="120">
        <f t="shared" si="67"/>
        <v>0</v>
      </c>
      <c r="BZ21" s="120">
        <f t="shared" si="16"/>
        <v>0</v>
      </c>
      <c r="CA21" s="121">
        <f t="shared" si="68"/>
        <v>0</v>
      </c>
      <c r="CB21" s="259">
        <f>'Input Cost_MS3'!R$19</f>
        <v>0</v>
      </c>
      <c r="CC21" s="122">
        <f t="shared" si="69"/>
        <v>0</v>
      </c>
      <c r="CD21" s="123">
        <f>BQ21*(1+'Input Cost_MS3'!$R28)</f>
        <v>0</v>
      </c>
      <c r="CE21" s="124">
        <f t="shared" si="70"/>
        <v>0</v>
      </c>
      <c r="CF21" s="124">
        <f t="shared" si="70"/>
        <v>0</v>
      </c>
      <c r="CG21" s="119">
        <f t="shared" si="71"/>
        <v>0</v>
      </c>
      <c r="CH21" s="120">
        <f t="shared" si="72"/>
        <v>0</v>
      </c>
      <c r="CI21" s="120">
        <f t="shared" si="73"/>
        <v>0</v>
      </c>
      <c r="CJ21" s="120">
        <f t="shared" si="74"/>
        <v>0</v>
      </c>
      <c r="CK21" s="263">
        <f t="shared" si="17"/>
        <v>0</v>
      </c>
      <c r="CL21" s="120">
        <f t="shared" si="75"/>
        <v>0</v>
      </c>
      <c r="CM21" s="120">
        <f t="shared" si="18"/>
        <v>0</v>
      </c>
      <c r="CN21" s="121">
        <f t="shared" si="76"/>
        <v>0</v>
      </c>
      <c r="CO21" s="260">
        <f t="shared" si="77"/>
        <v>0</v>
      </c>
      <c r="CP21" s="126">
        <f t="shared" si="78"/>
        <v>0</v>
      </c>
      <c r="CQ21" s="127" t="str">
        <f t="shared" si="79"/>
        <v/>
      </c>
      <c r="CR21" s="128" t="str">
        <f t="shared" si="80"/>
        <v/>
      </c>
      <c r="CS21" s="128" t="str">
        <f t="shared" si="81"/>
        <v/>
      </c>
      <c r="CT21" s="129">
        <f>G21+T21+AG21+AT21+BG21+BT21+CG21</f>
        <v>0</v>
      </c>
      <c r="CU21" s="130">
        <f>H21+U21+AH21+AU21+BH21+BU21+CH21</f>
        <v>0</v>
      </c>
      <c r="CV21" s="130">
        <f>I21+V21+AI21+AV21+BI21+BV21+CI21</f>
        <v>0</v>
      </c>
      <c r="CW21" s="130">
        <f>J21+W21+AJ21+AW21+BJ21+BW21+CJ21</f>
        <v>0</v>
      </c>
      <c r="CX21" s="130">
        <f t="shared" si="19"/>
        <v>0</v>
      </c>
      <c r="CY21" s="130">
        <f t="shared" si="19"/>
        <v>0</v>
      </c>
      <c r="CZ21" s="130">
        <f t="shared" si="20"/>
        <v>0</v>
      </c>
      <c r="DA21" s="131">
        <f t="shared" si="82"/>
        <v>0</v>
      </c>
      <c r="DB21" s="132" t="str">
        <f t="shared" si="83"/>
        <v/>
      </c>
      <c r="DC21" s="133" t="str">
        <f t="shared" si="84"/>
        <v/>
      </c>
    </row>
    <row r="22" spans="1:107">
      <c r="A22" s="199">
        <f>'Input Cost_MS3'!S11</f>
        <v>0</v>
      </c>
      <c r="B22" s="194">
        <f>'Input Cost_MS3'!S$13</f>
        <v>0</v>
      </c>
      <c r="C22" s="657">
        <f>'Input Cost_MS3'!S$117/100</f>
        <v>0</v>
      </c>
      <c r="D22" s="654">
        <f>C22*(1+'Input Cost_MS3'!S$22)</f>
        <v>0</v>
      </c>
      <c r="E22" s="197">
        <f>(Kalkulation_MS3!$U$26)/100</f>
        <v>0</v>
      </c>
      <c r="F22" s="197">
        <f>(Kalkulation_MS3!$U$35)/100</f>
        <v>0</v>
      </c>
      <c r="G22" s="119">
        <f t="shared" si="21"/>
        <v>0</v>
      </c>
      <c r="H22" s="120">
        <f t="shared" si="22"/>
        <v>0</v>
      </c>
      <c r="I22" s="120">
        <f t="shared" si="23"/>
        <v>0</v>
      </c>
      <c r="J22" s="120">
        <f t="shared" si="24"/>
        <v>0</v>
      </c>
      <c r="K22" s="120">
        <f t="shared" si="25"/>
        <v>0</v>
      </c>
      <c r="L22" s="120">
        <f t="shared" si="26"/>
        <v>0</v>
      </c>
      <c r="M22" s="120">
        <f t="shared" si="27"/>
        <v>0</v>
      </c>
      <c r="N22" s="121">
        <f t="shared" si="28"/>
        <v>0</v>
      </c>
      <c r="O22" s="259">
        <f>'Input Cost_MS3'!S$14</f>
        <v>0</v>
      </c>
      <c r="P22" s="122">
        <f t="shared" si="29"/>
        <v>0</v>
      </c>
      <c r="Q22" s="123">
        <f>D22*(1+'Input Cost_MS3'!$S23)</f>
        <v>0</v>
      </c>
      <c r="R22" s="124">
        <f t="shared" si="30"/>
        <v>0</v>
      </c>
      <c r="S22" s="124">
        <f t="shared" si="30"/>
        <v>0</v>
      </c>
      <c r="T22" s="119">
        <f t="shared" si="31"/>
        <v>0</v>
      </c>
      <c r="U22" s="120">
        <f t="shared" si="32"/>
        <v>0</v>
      </c>
      <c r="V22" s="120">
        <f t="shared" si="33"/>
        <v>0</v>
      </c>
      <c r="W22" s="120">
        <f t="shared" si="34"/>
        <v>0</v>
      </c>
      <c r="X22" s="120">
        <f t="shared" si="7"/>
        <v>0</v>
      </c>
      <c r="Y22" s="120">
        <f t="shared" si="35"/>
        <v>0</v>
      </c>
      <c r="Z22" s="120">
        <f t="shared" si="8"/>
        <v>0</v>
      </c>
      <c r="AA22" s="121">
        <f t="shared" si="36"/>
        <v>0</v>
      </c>
      <c r="AB22" s="259">
        <f>'Input Cost_MS3'!S$15</f>
        <v>0</v>
      </c>
      <c r="AC22" s="122">
        <f t="shared" si="37"/>
        <v>0</v>
      </c>
      <c r="AD22" s="123">
        <f>Q22*(1+'Input Cost_MS3'!$S24)</f>
        <v>0</v>
      </c>
      <c r="AE22" s="124">
        <f t="shared" si="38"/>
        <v>0</v>
      </c>
      <c r="AF22" s="124">
        <f t="shared" si="38"/>
        <v>0</v>
      </c>
      <c r="AG22" s="119">
        <f t="shared" si="39"/>
        <v>0</v>
      </c>
      <c r="AH22" s="120">
        <f t="shared" si="40"/>
        <v>0</v>
      </c>
      <c r="AI22" s="120">
        <f t="shared" si="41"/>
        <v>0</v>
      </c>
      <c r="AJ22" s="120">
        <f t="shared" si="42"/>
        <v>0</v>
      </c>
      <c r="AK22" s="120">
        <f t="shared" si="9"/>
        <v>0</v>
      </c>
      <c r="AL22" s="120">
        <f t="shared" si="43"/>
        <v>0</v>
      </c>
      <c r="AM22" s="125">
        <f t="shared" si="10"/>
        <v>0</v>
      </c>
      <c r="AN22" s="121">
        <f t="shared" si="44"/>
        <v>0</v>
      </c>
      <c r="AO22" s="259">
        <f>'Input Cost_MS3'!S$16</f>
        <v>0</v>
      </c>
      <c r="AP22" s="122">
        <f t="shared" si="45"/>
        <v>0</v>
      </c>
      <c r="AQ22" s="123">
        <f>AD22*(1+'Input Cost_MS3'!$S25)</f>
        <v>0</v>
      </c>
      <c r="AR22" s="124">
        <f t="shared" si="46"/>
        <v>0</v>
      </c>
      <c r="AS22" s="124">
        <f t="shared" si="46"/>
        <v>0</v>
      </c>
      <c r="AT22" s="119">
        <f t="shared" si="47"/>
        <v>0</v>
      </c>
      <c r="AU22" s="120">
        <f t="shared" si="48"/>
        <v>0</v>
      </c>
      <c r="AV22" s="120">
        <f t="shared" si="49"/>
        <v>0</v>
      </c>
      <c r="AW22" s="120">
        <f t="shared" si="50"/>
        <v>0</v>
      </c>
      <c r="AX22" s="120">
        <f t="shared" si="11"/>
        <v>0</v>
      </c>
      <c r="AY22" s="120">
        <f t="shared" si="51"/>
        <v>0</v>
      </c>
      <c r="AZ22" s="120">
        <f t="shared" si="12"/>
        <v>0</v>
      </c>
      <c r="BA22" s="121">
        <f t="shared" si="52"/>
        <v>0</v>
      </c>
      <c r="BB22" s="259">
        <f>'Input Cost_MS3'!S$17</f>
        <v>0</v>
      </c>
      <c r="BC22" s="122">
        <f t="shared" si="53"/>
        <v>0</v>
      </c>
      <c r="BD22" s="123">
        <f>AQ22*(1+'Input Cost_MS3'!$S26)</f>
        <v>0</v>
      </c>
      <c r="BE22" s="124">
        <f t="shared" si="54"/>
        <v>0</v>
      </c>
      <c r="BF22" s="124">
        <f t="shared" si="54"/>
        <v>0</v>
      </c>
      <c r="BG22" s="119">
        <f t="shared" si="55"/>
        <v>0</v>
      </c>
      <c r="BH22" s="120">
        <f t="shared" si="56"/>
        <v>0</v>
      </c>
      <c r="BI22" s="120">
        <f t="shared" si="57"/>
        <v>0</v>
      </c>
      <c r="BJ22" s="120">
        <f t="shared" si="58"/>
        <v>0</v>
      </c>
      <c r="BK22" s="263">
        <f t="shared" si="13"/>
        <v>0</v>
      </c>
      <c r="BL22" s="120">
        <f t="shared" si="59"/>
        <v>0</v>
      </c>
      <c r="BM22" s="120">
        <f t="shared" si="14"/>
        <v>0</v>
      </c>
      <c r="BN22" s="121">
        <f t="shared" si="60"/>
        <v>0</v>
      </c>
      <c r="BO22" s="259">
        <f>'Input Cost_MS3'!S$18</f>
        <v>0</v>
      </c>
      <c r="BP22" s="122">
        <f t="shared" si="61"/>
        <v>0</v>
      </c>
      <c r="BQ22" s="123">
        <f>BD22*(1+'Input Cost_MS3'!$S27)</f>
        <v>0</v>
      </c>
      <c r="BR22" s="124">
        <f t="shared" si="62"/>
        <v>0</v>
      </c>
      <c r="BS22" s="124">
        <f t="shared" si="62"/>
        <v>0</v>
      </c>
      <c r="BT22" s="119">
        <f t="shared" si="63"/>
        <v>0</v>
      </c>
      <c r="BU22" s="120">
        <f t="shared" si="64"/>
        <v>0</v>
      </c>
      <c r="BV22" s="120">
        <f t="shared" si="65"/>
        <v>0</v>
      </c>
      <c r="BW22" s="120">
        <f t="shared" si="66"/>
        <v>0</v>
      </c>
      <c r="BX22" s="263">
        <f t="shared" si="15"/>
        <v>0</v>
      </c>
      <c r="BY22" s="120">
        <f t="shared" si="67"/>
        <v>0</v>
      </c>
      <c r="BZ22" s="120">
        <f t="shared" si="16"/>
        <v>0</v>
      </c>
      <c r="CA22" s="121">
        <f t="shared" si="68"/>
        <v>0</v>
      </c>
      <c r="CB22" s="259">
        <f>'Input Cost_MS3'!S$19</f>
        <v>0</v>
      </c>
      <c r="CC22" s="122">
        <f t="shared" si="69"/>
        <v>0</v>
      </c>
      <c r="CD22" s="123">
        <f>BQ22*(1+'Input Cost_MS3'!$S28)</f>
        <v>0</v>
      </c>
      <c r="CE22" s="124">
        <f t="shared" si="70"/>
        <v>0</v>
      </c>
      <c r="CF22" s="124">
        <f t="shared" si="70"/>
        <v>0</v>
      </c>
      <c r="CG22" s="119">
        <f t="shared" si="71"/>
        <v>0</v>
      </c>
      <c r="CH22" s="120">
        <f t="shared" si="72"/>
        <v>0</v>
      </c>
      <c r="CI22" s="120">
        <f t="shared" si="73"/>
        <v>0</v>
      </c>
      <c r="CJ22" s="120">
        <f t="shared" si="74"/>
        <v>0</v>
      </c>
      <c r="CK22" s="263">
        <f t="shared" si="17"/>
        <v>0</v>
      </c>
      <c r="CL22" s="120">
        <f t="shared" si="75"/>
        <v>0</v>
      </c>
      <c r="CM22" s="120">
        <f t="shared" si="18"/>
        <v>0</v>
      </c>
      <c r="CN22" s="121">
        <f t="shared" si="76"/>
        <v>0</v>
      </c>
      <c r="CO22" s="260">
        <f t="shared" si="77"/>
        <v>0</v>
      </c>
      <c r="CP22" s="126">
        <f t="shared" si="78"/>
        <v>0</v>
      </c>
      <c r="CQ22" s="127" t="str">
        <f t="shared" si="79"/>
        <v/>
      </c>
      <c r="CR22" s="128" t="str">
        <f t="shared" si="80"/>
        <v/>
      </c>
      <c r="CS22" s="128" t="str">
        <f t="shared" si="81"/>
        <v/>
      </c>
      <c r="CT22" s="129">
        <f t="shared" ref="CT22:CY46" si="86">G22+T22+AG22+AT22+BG22+BT22+CG22</f>
        <v>0</v>
      </c>
      <c r="CU22" s="130">
        <f t="shared" si="86"/>
        <v>0</v>
      </c>
      <c r="CV22" s="130">
        <f t="shared" si="86"/>
        <v>0</v>
      </c>
      <c r="CW22" s="130">
        <f t="shared" si="86"/>
        <v>0</v>
      </c>
      <c r="CX22" s="130">
        <f t="shared" si="19"/>
        <v>0</v>
      </c>
      <c r="CY22" s="130">
        <f t="shared" si="19"/>
        <v>0</v>
      </c>
      <c r="CZ22" s="130">
        <f t="shared" si="20"/>
        <v>0</v>
      </c>
      <c r="DA22" s="131">
        <f t="shared" si="82"/>
        <v>0</v>
      </c>
      <c r="DB22" s="132" t="str">
        <f t="shared" si="83"/>
        <v/>
      </c>
      <c r="DC22" s="133" t="str">
        <f t="shared" si="84"/>
        <v/>
      </c>
    </row>
    <row r="23" spans="1:107">
      <c r="A23" s="199">
        <f>'Input Cost_MS3'!T11</f>
        <v>0</v>
      </c>
      <c r="B23" s="194">
        <f>'Input Cost_MS3'!T$13</f>
        <v>0</v>
      </c>
      <c r="C23" s="657">
        <f>'Input Cost_MS3'!T$117/100</f>
        <v>0</v>
      </c>
      <c r="D23" s="654">
        <f>C23*(1+'Input Cost_MS3'!T$22)</f>
        <v>0</v>
      </c>
      <c r="E23" s="197">
        <f>(Kalkulation_MS3!$V$26)/100</f>
        <v>0</v>
      </c>
      <c r="F23" s="197">
        <f>(Kalkulation_MS3!$V$35)/100</f>
        <v>0</v>
      </c>
      <c r="G23" s="119">
        <f t="shared" si="21"/>
        <v>0</v>
      </c>
      <c r="H23" s="120">
        <f t="shared" si="22"/>
        <v>0</v>
      </c>
      <c r="I23" s="120">
        <f t="shared" si="23"/>
        <v>0</v>
      </c>
      <c r="J23" s="120">
        <f t="shared" si="24"/>
        <v>0</v>
      </c>
      <c r="K23" s="120">
        <f t="shared" si="25"/>
        <v>0</v>
      </c>
      <c r="L23" s="120">
        <f t="shared" si="26"/>
        <v>0</v>
      </c>
      <c r="M23" s="120">
        <f t="shared" si="27"/>
        <v>0</v>
      </c>
      <c r="N23" s="121">
        <f t="shared" si="28"/>
        <v>0</v>
      </c>
      <c r="O23" s="259">
        <f>'Input Cost_MS3'!T$14</f>
        <v>0</v>
      </c>
      <c r="P23" s="122">
        <f t="shared" si="29"/>
        <v>0</v>
      </c>
      <c r="Q23" s="123">
        <f>D23*(1+'Input Cost_MS3'!$T23)</f>
        <v>0</v>
      </c>
      <c r="R23" s="124">
        <f t="shared" si="30"/>
        <v>0</v>
      </c>
      <c r="S23" s="124">
        <f t="shared" si="30"/>
        <v>0</v>
      </c>
      <c r="T23" s="119">
        <f t="shared" si="31"/>
        <v>0</v>
      </c>
      <c r="U23" s="120">
        <f t="shared" si="32"/>
        <v>0</v>
      </c>
      <c r="V23" s="120">
        <f t="shared" si="33"/>
        <v>0</v>
      </c>
      <c r="W23" s="120">
        <f t="shared" si="34"/>
        <v>0</v>
      </c>
      <c r="X23" s="120">
        <f t="shared" si="7"/>
        <v>0</v>
      </c>
      <c r="Y23" s="120">
        <f t="shared" si="35"/>
        <v>0</v>
      </c>
      <c r="Z23" s="120">
        <f t="shared" si="8"/>
        <v>0</v>
      </c>
      <c r="AA23" s="121">
        <f t="shared" si="36"/>
        <v>0</v>
      </c>
      <c r="AB23" s="259">
        <f>'Input Cost_MS3'!T$15</f>
        <v>0</v>
      </c>
      <c r="AC23" s="122">
        <f t="shared" si="37"/>
        <v>0</v>
      </c>
      <c r="AD23" s="123">
        <f>Q23*(1+'Input Cost_MS3'!$T24)</f>
        <v>0</v>
      </c>
      <c r="AE23" s="124">
        <f t="shared" si="38"/>
        <v>0</v>
      </c>
      <c r="AF23" s="124">
        <f t="shared" si="38"/>
        <v>0</v>
      </c>
      <c r="AG23" s="119">
        <f t="shared" si="39"/>
        <v>0</v>
      </c>
      <c r="AH23" s="120">
        <f t="shared" si="40"/>
        <v>0</v>
      </c>
      <c r="AI23" s="120">
        <f t="shared" si="41"/>
        <v>0</v>
      </c>
      <c r="AJ23" s="120">
        <f t="shared" si="42"/>
        <v>0</v>
      </c>
      <c r="AK23" s="120">
        <f t="shared" si="9"/>
        <v>0</v>
      </c>
      <c r="AL23" s="120">
        <f t="shared" si="43"/>
        <v>0</v>
      </c>
      <c r="AM23" s="125">
        <f t="shared" si="10"/>
        <v>0</v>
      </c>
      <c r="AN23" s="121">
        <f t="shared" si="44"/>
        <v>0</v>
      </c>
      <c r="AO23" s="259">
        <f>'Input Cost_MS3'!T$16</f>
        <v>0</v>
      </c>
      <c r="AP23" s="122">
        <f t="shared" si="45"/>
        <v>0</v>
      </c>
      <c r="AQ23" s="123">
        <f>AD23*(1+'Input Cost_MS3'!$T25)</f>
        <v>0</v>
      </c>
      <c r="AR23" s="124">
        <f t="shared" si="46"/>
        <v>0</v>
      </c>
      <c r="AS23" s="124">
        <f t="shared" si="46"/>
        <v>0</v>
      </c>
      <c r="AT23" s="119">
        <f t="shared" si="47"/>
        <v>0</v>
      </c>
      <c r="AU23" s="120">
        <f t="shared" si="48"/>
        <v>0</v>
      </c>
      <c r="AV23" s="120">
        <f t="shared" si="49"/>
        <v>0</v>
      </c>
      <c r="AW23" s="120">
        <f t="shared" si="50"/>
        <v>0</v>
      </c>
      <c r="AX23" s="120">
        <f t="shared" si="11"/>
        <v>0</v>
      </c>
      <c r="AY23" s="120">
        <f t="shared" si="51"/>
        <v>0</v>
      </c>
      <c r="AZ23" s="120">
        <f t="shared" si="12"/>
        <v>0</v>
      </c>
      <c r="BA23" s="121">
        <f t="shared" si="52"/>
        <v>0</v>
      </c>
      <c r="BB23" s="259">
        <f>'Input Cost_MS3'!T$17</f>
        <v>0</v>
      </c>
      <c r="BC23" s="122">
        <f t="shared" si="53"/>
        <v>0</v>
      </c>
      <c r="BD23" s="123">
        <f>AQ23*(1+'Input Cost_MS3'!$T26)</f>
        <v>0</v>
      </c>
      <c r="BE23" s="124">
        <f t="shared" si="54"/>
        <v>0</v>
      </c>
      <c r="BF23" s="124">
        <f t="shared" si="54"/>
        <v>0</v>
      </c>
      <c r="BG23" s="119">
        <f t="shared" si="55"/>
        <v>0</v>
      </c>
      <c r="BH23" s="120">
        <f t="shared" si="56"/>
        <v>0</v>
      </c>
      <c r="BI23" s="120">
        <f t="shared" si="57"/>
        <v>0</v>
      </c>
      <c r="BJ23" s="120">
        <f t="shared" si="58"/>
        <v>0</v>
      </c>
      <c r="BK23" s="263">
        <f t="shared" si="13"/>
        <v>0</v>
      </c>
      <c r="BL23" s="120">
        <f t="shared" si="59"/>
        <v>0</v>
      </c>
      <c r="BM23" s="120">
        <f t="shared" si="14"/>
        <v>0</v>
      </c>
      <c r="BN23" s="121">
        <f t="shared" si="60"/>
        <v>0</v>
      </c>
      <c r="BO23" s="259">
        <f>'Input Cost_MS3'!T$18</f>
        <v>0</v>
      </c>
      <c r="BP23" s="122">
        <f t="shared" si="61"/>
        <v>0</v>
      </c>
      <c r="BQ23" s="123">
        <f>BD23*(1+'Input Cost_MS3'!$T27)</f>
        <v>0</v>
      </c>
      <c r="BR23" s="124">
        <f t="shared" si="62"/>
        <v>0</v>
      </c>
      <c r="BS23" s="124">
        <f t="shared" si="62"/>
        <v>0</v>
      </c>
      <c r="BT23" s="119">
        <f t="shared" si="63"/>
        <v>0</v>
      </c>
      <c r="BU23" s="120">
        <f t="shared" si="64"/>
        <v>0</v>
      </c>
      <c r="BV23" s="120">
        <f t="shared" si="65"/>
        <v>0</v>
      </c>
      <c r="BW23" s="120">
        <f t="shared" si="66"/>
        <v>0</v>
      </c>
      <c r="BX23" s="263">
        <f t="shared" si="15"/>
        <v>0</v>
      </c>
      <c r="BY23" s="120">
        <f t="shared" si="67"/>
        <v>0</v>
      </c>
      <c r="BZ23" s="120">
        <f t="shared" si="16"/>
        <v>0</v>
      </c>
      <c r="CA23" s="121">
        <f t="shared" si="68"/>
        <v>0</v>
      </c>
      <c r="CB23" s="259">
        <f>'Input Cost_MS3'!T$19</f>
        <v>0</v>
      </c>
      <c r="CC23" s="122">
        <f t="shared" si="69"/>
        <v>0</v>
      </c>
      <c r="CD23" s="123">
        <f>BQ23*(1+'Input Cost_MS3'!$T28)</f>
        <v>0</v>
      </c>
      <c r="CE23" s="124">
        <f t="shared" si="70"/>
        <v>0</v>
      </c>
      <c r="CF23" s="124">
        <f t="shared" si="70"/>
        <v>0</v>
      </c>
      <c r="CG23" s="119">
        <f t="shared" si="71"/>
        <v>0</v>
      </c>
      <c r="CH23" s="120">
        <f t="shared" si="72"/>
        <v>0</v>
      </c>
      <c r="CI23" s="120">
        <f t="shared" si="73"/>
        <v>0</v>
      </c>
      <c r="CJ23" s="120">
        <f t="shared" si="74"/>
        <v>0</v>
      </c>
      <c r="CK23" s="263">
        <f t="shared" si="17"/>
        <v>0</v>
      </c>
      <c r="CL23" s="120">
        <f t="shared" si="75"/>
        <v>0</v>
      </c>
      <c r="CM23" s="120">
        <f t="shared" si="18"/>
        <v>0</v>
      </c>
      <c r="CN23" s="121">
        <f t="shared" si="76"/>
        <v>0</v>
      </c>
      <c r="CO23" s="260">
        <f t="shared" si="77"/>
        <v>0</v>
      </c>
      <c r="CP23" s="126">
        <f t="shared" si="78"/>
        <v>0</v>
      </c>
      <c r="CQ23" s="127" t="str">
        <f t="shared" si="79"/>
        <v/>
      </c>
      <c r="CR23" s="128" t="str">
        <f t="shared" si="80"/>
        <v/>
      </c>
      <c r="CS23" s="128" t="str">
        <f t="shared" si="81"/>
        <v/>
      </c>
      <c r="CT23" s="129">
        <f t="shared" si="86"/>
        <v>0</v>
      </c>
      <c r="CU23" s="130">
        <f t="shared" si="86"/>
        <v>0</v>
      </c>
      <c r="CV23" s="130">
        <f t="shared" si="86"/>
        <v>0</v>
      </c>
      <c r="CW23" s="130">
        <f t="shared" si="86"/>
        <v>0</v>
      </c>
      <c r="CX23" s="130">
        <f t="shared" si="86"/>
        <v>0</v>
      </c>
      <c r="CY23" s="130">
        <f t="shared" si="86"/>
        <v>0</v>
      </c>
      <c r="CZ23" s="130">
        <f t="shared" si="20"/>
        <v>0</v>
      </c>
      <c r="DA23" s="131">
        <f t="shared" si="82"/>
        <v>0</v>
      </c>
      <c r="DB23" s="132" t="str">
        <f t="shared" si="83"/>
        <v/>
      </c>
      <c r="DC23" s="133" t="str">
        <f t="shared" si="84"/>
        <v/>
      </c>
    </row>
    <row r="24" spans="1:107">
      <c r="A24" s="199">
        <f>'Input Cost_MS3'!U11</f>
        <v>0</v>
      </c>
      <c r="B24" s="194">
        <f>'Input Cost_MS3'!U$13</f>
        <v>0</v>
      </c>
      <c r="C24" s="657">
        <f>'Input Cost_MS3'!U$117/100</f>
        <v>0</v>
      </c>
      <c r="D24" s="654">
        <f>C24*(1+'Input Cost_MS3'!U$22)</f>
        <v>0</v>
      </c>
      <c r="E24" s="197">
        <f>(Kalkulation_MS3!$W$26)/100</f>
        <v>0</v>
      </c>
      <c r="F24" s="197">
        <f>(Kalkulation_MS3!$W$35)/100</f>
        <v>0</v>
      </c>
      <c r="G24" s="119">
        <f t="shared" si="21"/>
        <v>0</v>
      </c>
      <c r="H24" s="120">
        <f t="shared" si="22"/>
        <v>0</v>
      </c>
      <c r="I24" s="120">
        <f t="shared" si="23"/>
        <v>0</v>
      </c>
      <c r="J24" s="120">
        <f t="shared" si="24"/>
        <v>0</v>
      </c>
      <c r="K24" s="120">
        <f t="shared" si="25"/>
        <v>0</v>
      </c>
      <c r="L24" s="120">
        <f t="shared" si="26"/>
        <v>0</v>
      </c>
      <c r="M24" s="120">
        <f t="shared" si="27"/>
        <v>0</v>
      </c>
      <c r="N24" s="121">
        <f t="shared" si="28"/>
        <v>0</v>
      </c>
      <c r="O24" s="259">
        <f>'Input Cost_MS3'!U$14</f>
        <v>0</v>
      </c>
      <c r="P24" s="122">
        <f t="shared" si="29"/>
        <v>0</v>
      </c>
      <c r="Q24" s="123">
        <f>D24*(1+'Input Cost_MS3'!$U23)</f>
        <v>0</v>
      </c>
      <c r="R24" s="124">
        <f t="shared" ref="R24:S46" si="87">E24</f>
        <v>0</v>
      </c>
      <c r="S24" s="124">
        <f t="shared" si="87"/>
        <v>0</v>
      </c>
      <c r="T24" s="119">
        <f t="shared" si="31"/>
        <v>0</v>
      </c>
      <c r="U24" s="120">
        <f t="shared" si="32"/>
        <v>0</v>
      </c>
      <c r="V24" s="120">
        <f t="shared" si="33"/>
        <v>0</v>
      </c>
      <c r="W24" s="120">
        <f t="shared" si="34"/>
        <v>0</v>
      </c>
      <c r="X24" s="120">
        <f t="shared" si="7"/>
        <v>0</v>
      </c>
      <c r="Y24" s="120">
        <f t="shared" si="35"/>
        <v>0</v>
      </c>
      <c r="Z24" s="120">
        <f t="shared" si="8"/>
        <v>0</v>
      </c>
      <c r="AA24" s="121">
        <f t="shared" si="36"/>
        <v>0</v>
      </c>
      <c r="AB24" s="259">
        <f>'Input Cost_MS3'!U$15</f>
        <v>0</v>
      </c>
      <c r="AC24" s="122">
        <f t="shared" si="37"/>
        <v>0</v>
      </c>
      <c r="AD24" s="123">
        <f>Q24*(1+'Input Cost_MS3'!$U24)</f>
        <v>0</v>
      </c>
      <c r="AE24" s="124">
        <f t="shared" ref="AE24:AF46" si="88">R24</f>
        <v>0</v>
      </c>
      <c r="AF24" s="124">
        <f t="shared" si="88"/>
        <v>0</v>
      </c>
      <c r="AG24" s="119">
        <f t="shared" si="39"/>
        <v>0</v>
      </c>
      <c r="AH24" s="120">
        <f t="shared" si="40"/>
        <v>0</v>
      </c>
      <c r="AI24" s="120">
        <f t="shared" si="41"/>
        <v>0</v>
      </c>
      <c r="AJ24" s="120">
        <f t="shared" si="42"/>
        <v>0</v>
      </c>
      <c r="AK24" s="120">
        <f t="shared" si="9"/>
        <v>0</v>
      </c>
      <c r="AL24" s="120">
        <f t="shared" si="43"/>
        <v>0</v>
      </c>
      <c r="AM24" s="125">
        <f t="shared" si="10"/>
        <v>0</v>
      </c>
      <c r="AN24" s="121">
        <f t="shared" si="44"/>
        <v>0</v>
      </c>
      <c r="AO24" s="259">
        <f>'Input Cost_MS3'!U$16</f>
        <v>0</v>
      </c>
      <c r="AP24" s="122">
        <f t="shared" si="45"/>
        <v>0</v>
      </c>
      <c r="AQ24" s="123">
        <f>AD24*(1+'Input Cost_MS3'!$U25)</f>
        <v>0</v>
      </c>
      <c r="AR24" s="124">
        <f t="shared" ref="AR24:AS46" si="89">AE24</f>
        <v>0</v>
      </c>
      <c r="AS24" s="124">
        <f t="shared" si="89"/>
        <v>0</v>
      </c>
      <c r="AT24" s="119">
        <f t="shared" si="47"/>
        <v>0</v>
      </c>
      <c r="AU24" s="120">
        <f t="shared" si="48"/>
        <v>0</v>
      </c>
      <c r="AV24" s="120">
        <f t="shared" si="49"/>
        <v>0</v>
      </c>
      <c r="AW24" s="120">
        <f t="shared" si="50"/>
        <v>0</v>
      </c>
      <c r="AX24" s="120">
        <f t="shared" si="11"/>
        <v>0</v>
      </c>
      <c r="AY24" s="120">
        <f t="shared" si="51"/>
        <v>0</v>
      </c>
      <c r="AZ24" s="120">
        <f t="shared" si="12"/>
        <v>0</v>
      </c>
      <c r="BA24" s="121">
        <f t="shared" si="52"/>
        <v>0</v>
      </c>
      <c r="BB24" s="259">
        <f>'Input Cost_MS3'!U$17</f>
        <v>0</v>
      </c>
      <c r="BC24" s="122">
        <f t="shared" si="53"/>
        <v>0</v>
      </c>
      <c r="BD24" s="123">
        <f>AQ24*(1+'Input Cost_MS3'!$U26)</f>
        <v>0</v>
      </c>
      <c r="BE24" s="124">
        <f t="shared" ref="BE24:BF46" si="90">AR24</f>
        <v>0</v>
      </c>
      <c r="BF24" s="124">
        <f t="shared" si="90"/>
        <v>0</v>
      </c>
      <c r="BG24" s="119">
        <f t="shared" si="55"/>
        <v>0</v>
      </c>
      <c r="BH24" s="120">
        <f t="shared" si="56"/>
        <v>0</v>
      </c>
      <c r="BI24" s="120">
        <f t="shared" si="57"/>
        <v>0</v>
      </c>
      <c r="BJ24" s="120">
        <f t="shared" si="58"/>
        <v>0</v>
      </c>
      <c r="BK24" s="263">
        <f t="shared" si="13"/>
        <v>0</v>
      </c>
      <c r="BL24" s="120">
        <f t="shared" si="59"/>
        <v>0</v>
      </c>
      <c r="BM24" s="120">
        <f t="shared" si="14"/>
        <v>0</v>
      </c>
      <c r="BN24" s="121">
        <f t="shared" si="60"/>
        <v>0</v>
      </c>
      <c r="BO24" s="259">
        <f>'Input Cost_MS3'!U$18</f>
        <v>0</v>
      </c>
      <c r="BP24" s="122">
        <f t="shared" si="61"/>
        <v>0</v>
      </c>
      <c r="BQ24" s="123">
        <f>BD24*(1+'Input Cost_MS3'!$U27)</f>
        <v>0</v>
      </c>
      <c r="BR24" s="124">
        <f t="shared" ref="BR24:BS46" si="91">BE24</f>
        <v>0</v>
      </c>
      <c r="BS24" s="124">
        <f t="shared" si="91"/>
        <v>0</v>
      </c>
      <c r="BT24" s="119">
        <f t="shared" si="63"/>
        <v>0</v>
      </c>
      <c r="BU24" s="120">
        <f t="shared" si="64"/>
        <v>0</v>
      </c>
      <c r="BV24" s="120">
        <f t="shared" si="65"/>
        <v>0</v>
      </c>
      <c r="BW24" s="120">
        <f t="shared" si="66"/>
        <v>0</v>
      </c>
      <c r="BX24" s="263">
        <f t="shared" si="15"/>
        <v>0</v>
      </c>
      <c r="BY24" s="120">
        <f t="shared" si="67"/>
        <v>0</v>
      </c>
      <c r="BZ24" s="120">
        <f t="shared" si="16"/>
        <v>0</v>
      </c>
      <c r="CA24" s="121">
        <f t="shared" si="68"/>
        <v>0</v>
      </c>
      <c r="CB24" s="259">
        <f>'Input Cost_MS3'!U$19</f>
        <v>0</v>
      </c>
      <c r="CC24" s="122">
        <f t="shared" si="69"/>
        <v>0</v>
      </c>
      <c r="CD24" s="123">
        <f>BQ24*(1+'Input Cost_MS3'!$U28)</f>
        <v>0</v>
      </c>
      <c r="CE24" s="124">
        <f t="shared" ref="CE24:CF46" si="92">BR24</f>
        <v>0</v>
      </c>
      <c r="CF24" s="124">
        <f t="shared" si="92"/>
        <v>0</v>
      </c>
      <c r="CG24" s="119">
        <f t="shared" si="71"/>
        <v>0</v>
      </c>
      <c r="CH24" s="120">
        <f t="shared" si="72"/>
        <v>0</v>
      </c>
      <c r="CI24" s="120">
        <f t="shared" si="73"/>
        <v>0</v>
      </c>
      <c r="CJ24" s="120">
        <f t="shared" si="74"/>
        <v>0</v>
      </c>
      <c r="CK24" s="263">
        <f t="shared" si="17"/>
        <v>0</v>
      </c>
      <c r="CL24" s="120">
        <f t="shared" si="75"/>
        <v>0</v>
      </c>
      <c r="CM24" s="120">
        <f t="shared" si="18"/>
        <v>0</v>
      </c>
      <c r="CN24" s="121">
        <f t="shared" si="76"/>
        <v>0</v>
      </c>
      <c r="CO24" s="260">
        <f t="shared" si="77"/>
        <v>0</v>
      </c>
      <c r="CP24" s="126">
        <f t="shared" si="78"/>
        <v>0</v>
      </c>
      <c r="CQ24" s="127" t="str">
        <f t="shared" si="79"/>
        <v/>
      </c>
      <c r="CR24" s="128" t="str">
        <f t="shared" si="80"/>
        <v/>
      </c>
      <c r="CS24" s="128" t="str">
        <f t="shared" si="81"/>
        <v/>
      </c>
      <c r="CT24" s="129">
        <f t="shared" si="86"/>
        <v>0</v>
      </c>
      <c r="CU24" s="130">
        <f t="shared" si="86"/>
        <v>0</v>
      </c>
      <c r="CV24" s="130">
        <f t="shared" si="86"/>
        <v>0</v>
      </c>
      <c r="CW24" s="130">
        <f t="shared" si="86"/>
        <v>0</v>
      </c>
      <c r="CX24" s="130">
        <f t="shared" si="86"/>
        <v>0</v>
      </c>
      <c r="CY24" s="130">
        <f t="shared" si="86"/>
        <v>0</v>
      </c>
      <c r="CZ24" s="130">
        <f t="shared" si="20"/>
        <v>0</v>
      </c>
      <c r="DA24" s="131">
        <f t="shared" si="82"/>
        <v>0</v>
      </c>
      <c r="DB24" s="132" t="str">
        <f t="shared" si="83"/>
        <v/>
      </c>
      <c r="DC24" s="133" t="str">
        <f t="shared" si="84"/>
        <v/>
      </c>
    </row>
    <row r="25" spans="1:107">
      <c r="A25" s="199">
        <f>'Input Cost_MS3'!V11</f>
        <v>0</v>
      </c>
      <c r="B25" s="194">
        <f>'Input Cost_MS3'!V$13</f>
        <v>0</v>
      </c>
      <c r="C25" s="657">
        <f>'Input Cost_MS3'!V$117/100</f>
        <v>0</v>
      </c>
      <c r="D25" s="654">
        <f>C25*(1+'Input Cost_MS3'!V$22)</f>
        <v>0</v>
      </c>
      <c r="E25" s="197">
        <f>(Kalkulation_MS3!$X$26)/100</f>
        <v>0</v>
      </c>
      <c r="F25" s="197">
        <f>(Kalkulation_MS3!$X$35)/100</f>
        <v>0</v>
      </c>
      <c r="G25" s="119">
        <f t="shared" si="21"/>
        <v>0</v>
      </c>
      <c r="H25" s="120">
        <f t="shared" si="22"/>
        <v>0</v>
      </c>
      <c r="I25" s="120">
        <f t="shared" si="23"/>
        <v>0</v>
      </c>
      <c r="J25" s="120">
        <f t="shared" si="24"/>
        <v>0</v>
      </c>
      <c r="K25" s="120">
        <f t="shared" si="25"/>
        <v>0</v>
      </c>
      <c r="L25" s="120">
        <f t="shared" si="26"/>
        <v>0</v>
      </c>
      <c r="M25" s="120">
        <f t="shared" si="27"/>
        <v>0</v>
      </c>
      <c r="N25" s="121">
        <f t="shared" si="28"/>
        <v>0</v>
      </c>
      <c r="O25" s="259">
        <f>'Input Cost_MS3'!V$14</f>
        <v>0</v>
      </c>
      <c r="P25" s="122">
        <f t="shared" si="29"/>
        <v>0</v>
      </c>
      <c r="Q25" s="123">
        <f>D25*(1+'Input Cost_MS3'!$V23)</f>
        <v>0</v>
      </c>
      <c r="R25" s="124">
        <f t="shared" si="87"/>
        <v>0</v>
      </c>
      <c r="S25" s="124">
        <f t="shared" si="87"/>
        <v>0</v>
      </c>
      <c r="T25" s="119">
        <f t="shared" si="31"/>
        <v>0</v>
      </c>
      <c r="U25" s="120">
        <f t="shared" si="32"/>
        <v>0</v>
      </c>
      <c r="V25" s="120">
        <f t="shared" si="33"/>
        <v>0</v>
      </c>
      <c r="W25" s="120">
        <f t="shared" si="34"/>
        <v>0</v>
      </c>
      <c r="X25" s="120">
        <f t="shared" si="7"/>
        <v>0</v>
      </c>
      <c r="Y25" s="120">
        <f t="shared" si="35"/>
        <v>0</v>
      </c>
      <c r="Z25" s="120">
        <f t="shared" si="8"/>
        <v>0</v>
      </c>
      <c r="AA25" s="121">
        <f t="shared" si="36"/>
        <v>0</v>
      </c>
      <c r="AB25" s="259">
        <f>'Input Cost_MS3'!V$15</f>
        <v>0</v>
      </c>
      <c r="AC25" s="122">
        <f t="shared" si="37"/>
        <v>0</v>
      </c>
      <c r="AD25" s="123">
        <f>Q25*(1+'Input Cost_MS3'!$V24)</f>
        <v>0</v>
      </c>
      <c r="AE25" s="124">
        <f t="shared" si="88"/>
        <v>0</v>
      </c>
      <c r="AF25" s="124">
        <f t="shared" si="88"/>
        <v>0</v>
      </c>
      <c r="AG25" s="119">
        <f t="shared" si="39"/>
        <v>0</v>
      </c>
      <c r="AH25" s="120">
        <f t="shared" si="40"/>
        <v>0</v>
      </c>
      <c r="AI25" s="120">
        <f t="shared" si="41"/>
        <v>0</v>
      </c>
      <c r="AJ25" s="120">
        <f t="shared" si="42"/>
        <v>0</v>
      </c>
      <c r="AK25" s="120">
        <f t="shared" si="9"/>
        <v>0</v>
      </c>
      <c r="AL25" s="120">
        <f t="shared" si="43"/>
        <v>0</v>
      </c>
      <c r="AM25" s="125">
        <f t="shared" si="10"/>
        <v>0</v>
      </c>
      <c r="AN25" s="121">
        <f t="shared" si="44"/>
        <v>0</v>
      </c>
      <c r="AO25" s="259">
        <f>'Input Cost_MS3'!V$16</f>
        <v>0</v>
      </c>
      <c r="AP25" s="122">
        <f t="shared" si="45"/>
        <v>0</v>
      </c>
      <c r="AQ25" s="123">
        <f>AD25*(1+'Input Cost_MS3'!$V25)</f>
        <v>0</v>
      </c>
      <c r="AR25" s="124">
        <f t="shared" si="89"/>
        <v>0</v>
      </c>
      <c r="AS25" s="124">
        <f t="shared" si="89"/>
        <v>0</v>
      </c>
      <c r="AT25" s="119">
        <f t="shared" si="47"/>
        <v>0</v>
      </c>
      <c r="AU25" s="120">
        <f t="shared" si="48"/>
        <v>0</v>
      </c>
      <c r="AV25" s="120">
        <f t="shared" si="49"/>
        <v>0</v>
      </c>
      <c r="AW25" s="120">
        <f t="shared" si="50"/>
        <v>0</v>
      </c>
      <c r="AX25" s="120">
        <f t="shared" si="11"/>
        <v>0</v>
      </c>
      <c r="AY25" s="120">
        <f t="shared" si="51"/>
        <v>0</v>
      </c>
      <c r="AZ25" s="120">
        <f t="shared" si="12"/>
        <v>0</v>
      </c>
      <c r="BA25" s="121">
        <f t="shared" si="52"/>
        <v>0</v>
      </c>
      <c r="BB25" s="259">
        <f>'Input Cost_MS3'!V$17</f>
        <v>0</v>
      </c>
      <c r="BC25" s="122">
        <f t="shared" si="53"/>
        <v>0</v>
      </c>
      <c r="BD25" s="123">
        <f>AQ25*(1+'Input Cost_MS3'!$V26)</f>
        <v>0</v>
      </c>
      <c r="BE25" s="124">
        <f t="shared" si="90"/>
        <v>0</v>
      </c>
      <c r="BF25" s="124">
        <f t="shared" si="90"/>
        <v>0</v>
      </c>
      <c r="BG25" s="119">
        <f t="shared" si="55"/>
        <v>0</v>
      </c>
      <c r="BH25" s="120">
        <f t="shared" si="56"/>
        <v>0</v>
      </c>
      <c r="BI25" s="120">
        <f t="shared" si="57"/>
        <v>0</v>
      </c>
      <c r="BJ25" s="120">
        <f t="shared" si="58"/>
        <v>0</v>
      </c>
      <c r="BK25" s="263">
        <f t="shared" si="13"/>
        <v>0</v>
      </c>
      <c r="BL25" s="120">
        <f t="shared" si="59"/>
        <v>0</v>
      </c>
      <c r="BM25" s="120">
        <f t="shared" si="14"/>
        <v>0</v>
      </c>
      <c r="BN25" s="121">
        <f t="shared" si="60"/>
        <v>0</v>
      </c>
      <c r="BO25" s="259">
        <f>'Input Cost_MS3'!V$18</f>
        <v>0</v>
      </c>
      <c r="BP25" s="122">
        <f t="shared" si="61"/>
        <v>0</v>
      </c>
      <c r="BQ25" s="123">
        <f>BD25*(1+'Input Cost_MS3'!$V27)</f>
        <v>0</v>
      </c>
      <c r="BR25" s="124">
        <f t="shared" si="91"/>
        <v>0</v>
      </c>
      <c r="BS25" s="124">
        <f t="shared" si="91"/>
        <v>0</v>
      </c>
      <c r="BT25" s="119">
        <f t="shared" si="63"/>
        <v>0</v>
      </c>
      <c r="BU25" s="120">
        <f t="shared" si="64"/>
        <v>0</v>
      </c>
      <c r="BV25" s="120">
        <f t="shared" si="65"/>
        <v>0</v>
      </c>
      <c r="BW25" s="120">
        <f t="shared" si="66"/>
        <v>0</v>
      </c>
      <c r="BX25" s="263">
        <f t="shared" si="15"/>
        <v>0</v>
      </c>
      <c r="BY25" s="120">
        <f t="shared" si="67"/>
        <v>0</v>
      </c>
      <c r="BZ25" s="120">
        <f t="shared" si="16"/>
        <v>0</v>
      </c>
      <c r="CA25" s="121">
        <f t="shared" si="68"/>
        <v>0</v>
      </c>
      <c r="CB25" s="259">
        <f>'Input Cost_MS3'!V$19</f>
        <v>0</v>
      </c>
      <c r="CC25" s="122">
        <f t="shared" si="69"/>
        <v>0</v>
      </c>
      <c r="CD25" s="123">
        <f>BQ25*(1+'Input Cost_MS3'!$V28)</f>
        <v>0</v>
      </c>
      <c r="CE25" s="124">
        <f t="shared" si="92"/>
        <v>0</v>
      </c>
      <c r="CF25" s="124">
        <f t="shared" si="92"/>
        <v>0</v>
      </c>
      <c r="CG25" s="119">
        <f t="shared" si="71"/>
        <v>0</v>
      </c>
      <c r="CH25" s="120">
        <f t="shared" si="72"/>
        <v>0</v>
      </c>
      <c r="CI25" s="120">
        <f t="shared" si="73"/>
        <v>0</v>
      </c>
      <c r="CJ25" s="120">
        <f t="shared" si="74"/>
        <v>0</v>
      </c>
      <c r="CK25" s="263">
        <f t="shared" si="17"/>
        <v>0</v>
      </c>
      <c r="CL25" s="120">
        <f t="shared" si="75"/>
        <v>0</v>
      </c>
      <c r="CM25" s="120">
        <f t="shared" si="18"/>
        <v>0</v>
      </c>
      <c r="CN25" s="121">
        <f t="shared" si="76"/>
        <v>0</v>
      </c>
      <c r="CO25" s="260">
        <f t="shared" si="77"/>
        <v>0</v>
      </c>
      <c r="CP25" s="126">
        <f t="shared" si="78"/>
        <v>0</v>
      </c>
      <c r="CQ25" s="127" t="str">
        <f t="shared" si="79"/>
        <v/>
      </c>
      <c r="CR25" s="128" t="str">
        <f t="shared" si="80"/>
        <v/>
      </c>
      <c r="CS25" s="128" t="str">
        <f t="shared" si="81"/>
        <v/>
      </c>
      <c r="CT25" s="129">
        <f t="shared" si="86"/>
        <v>0</v>
      </c>
      <c r="CU25" s="130">
        <f t="shared" si="86"/>
        <v>0</v>
      </c>
      <c r="CV25" s="130">
        <f t="shared" si="86"/>
        <v>0</v>
      </c>
      <c r="CW25" s="130">
        <f t="shared" si="86"/>
        <v>0</v>
      </c>
      <c r="CX25" s="130">
        <f t="shared" si="86"/>
        <v>0</v>
      </c>
      <c r="CY25" s="130">
        <f t="shared" si="86"/>
        <v>0</v>
      </c>
      <c r="CZ25" s="130">
        <f t="shared" si="20"/>
        <v>0</v>
      </c>
      <c r="DA25" s="131">
        <f t="shared" si="82"/>
        <v>0</v>
      </c>
      <c r="DB25" s="132" t="str">
        <f t="shared" si="83"/>
        <v/>
      </c>
      <c r="DC25" s="133" t="str">
        <f t="shared" si="84"/>
        <v/>
      </c>
    </row>
    <row r="26" spans="1:107">
      <c r="A26" s="199">
        <f>'Input Cost_MS3'!W11</f>
        <v>0</v>
      </c>
      <c r="B26" s="194">
        <f>'Input Cost_MS3'!W$13</f>
        <v>0</v>
      </c>
      <c r="C26" s="657">
        <f>'Input Cost_MS3'!W$117/100</f>
        <v>0</v>
      </c>
      <c r="D26" s="654">
        <f>C26*(1+'Input Cost_MS3'!W$22)</f>
        <v>0</v>
      </c>
      <c r="E26" s="197">
        <f>(Kalkulation_MS3!$Y$26)/100</f>
        <v>0</v>
      </c>
      <c r="F26" s="197">
        <f>(Kalkulation_MS3!$Y$35)/100</f>
        <v>0</v>
      </c>
      <c r="G26" s="119">
        <f t="shared" si="21"/>
        <v>0</v>
      </c>
      <c r="H26" s="120">
        <f t="shared" si="22"/>
        <v>0</v>
      </c>
      <c r="I26" s="120">
        <f t="shared" si="23"/>
        <v>0</v>
      </c>
      <c r="J26" s="120">
        <f t="shared" si="24"/>
        <v>0</v>
      </c>
      <c r="K26" s="120">
        <f t="shared" si="25"/>
        <v>0</v>
      </c>
      <c r="L26" s="120">
        <f t="shared" si="26"/>
        <v>0</v>
      </c>
      <c r="M26" s="120">
        <f t="shared" si="27"/>
        <v>0</v>
      </c>
      <c r="N26" s="121">
        <f t="shared" si="28"/>
        <v>0</v>
      </c>
      <c r="O26" s="259">
        <f>'Input Cost_MS3'!W$14</f>
        <v>0</v>
      </c>
      <c r="P26" s="122">
        <f t="shared" si="29"/>
        <v>0</v>
      </c>
      <c r="Q26" s="123">
        <f>D26*(1+'Input Cost_MS3'!$W23)</f>
        <v>0</v>
      </c>
      <c r="R26" s="124">
        <f t="shared" si="87"/>
        <v>0</v>
      </c>
      <c r="S26" s="124">
        <f t="shared" si="87"/>
        <v>0</v>
      </c>
      <c r="T26" s="119">
        <f t="shared" si="31"/>
        <v>0</v>
      </c>
      <c r="U26" s="120">
        <f t="shared" si="32"/>
        <v>0</v>
      </c>
      <c r="V26" s="120">
        <f t="shared" si="33"/>
        <v>0</v>
      </c>
      <c r="W26" s="120">
        <f t="shared" si="34"/>
        <v>0</v>
      </c>
      <c r="X26" s="120">
        <f t="shared" si="7"/>
        <v>0</v>
      </c>
      <c r="Y26" s="120">
        <f t="shared" si="35"/>
        <v>0</v>
      </c>
      <c r="Z26" s="120">
        <f t="shared" si="8"/>
        <v>0</v>
      </c>
      <c r="AA26" s="121">
        <f t="shared" si="36"/>
        <v>0</v>
      </c>
      <c r="AB26" s="259">
        <f>'Input Cost_MS3'!W$15</f>
        <v>0</v>
      </c>
      <c r="AC26" s="122">
        <f t="shared" si="37"/>
        <v>0</v>
      </c>
      <c r="AD26" s="123">
        <f>Q26*(1+'Input Cost_MS3'!$W24)</f>
        <v>0</v>
      </c>
      <c r="AE26" s="124">
        <f t="shared" si="88"/>
        <v>0</v>
      </c>
      <c r="AF26" s="124">
        <f t="shared" si="88"/>
        <v>0</v>
      </c>
      <c r="AG26" s="119">
        <f t="shared" si="39"/>
        <v>0</v>
      </c>
      <c r="AH26" s="120">
        <f t="shared" si="40"/>
        <v>0</v>
      </c>
      <c r="AI26" s="120">
        <f t="shared" si="41"/>
        <v>0</v>
      </c>
      <c r="AJ26" s="120">
        <f t="shared" si="42"/>
        <v>0</v>
      </c>
      <c r="AK26" s="120">
        <f t="shared" si="9"/>
        <v>0</v>
      </c>
      <c r="AL26" s="120">
        <f t="shared" si="43"/>
        <v>0</v>
      </c>
      <c r="AM26" s="125">
        <f t="shared" si="10"/>
        <v>0</v>
      </c>
      <c r="AN26" s="121">
        <f t="shared" si="44"/>
        <v>0</v>
      </c>
      <c r="AO26" s="259">
        <f>'Input Cost_MS3'!W$16</f>
        <v>0</v>
      </c>
      <c r="AP26" s="122">
        <f t="shared" si="45"/>
        <v>0</v>
      </c>
      <c r="AQ26" s="123">
        <f>AD26*(1+'Input Cost_MS3'!$W25)</f>
        <v>0</v>
      </c>
      <c r="AR26" s="124">
        <f t="shared" si="89"/>
        <v>0</v>
      </c>
      <c r="AS26" s="124">
        <f t="shared" si="89"/>
        <v>0</v>
      </c>
      <c r="AT26" s="119">
        <f t="shared" si="47"/>
        <v>0</v>
      </c>
      <c r="AU26" s="120">
        <f t="shared" si="48"/>
        <v>0</v>
      </c>
      <c r="AV26" s="120">
        <f t="shared" si="49"/>
        <v>0</v>
      </c>
      <c r="AW26" s="120">
        <f t="shared" si="50"/>
        <v>0</v>
      </c>
      <c r="AX26" s="120">
        <f t="shared" si="11"/>
        <v>0</v>
      </c>
      <c r="AY26" s="120">
        <f t="shared" si="51"/>
        <v>0</v>
      </c>
      <c r="AZ26" s="120">
        <f t="shared" si="12"/>
        <v>0</v>
      </c>
      <c r="BA26" s="121">
        <f t="shared" si="52"/>
        <v>0</v>
      </c>
      <c r="BB26" s="259">
        <f>'Input Cost_MS3'!W$17</f>
        <v>0</v>
      </c>
      <c r="BC26" s="122">
        <f t="shared" si="53"/>
        <v>0</v>
      </c>
      <c r="BD26" s="123">
        <f>AQ26*(1+'Input Cost_MS3'!$W26)</f>
        <v>0</v>
      </c>
      <c r="BE26" s="124">
        <f t="shared" si="90"/>
        <v>0</v>
      </c>
      <c r="BF26" s="124">
        <f t="shared" si="90"/>
        <v>0</v>
      </c>
      <c r="BG26" s="119">
        <f t="shared" si="55"/>
        <v>0</v>
      </c>
      <c r="BH26" s="120">
        <f t="shared" si="56"/>
        <v>0</v>
      </c>
      <c r="BI26" s="120">
        <f t="shared" si="57"/>
        <v>0</v>
      </c>
      <c r="BJ26" s="120">
        <f t="shared" si="58"/>
        <v>0</v>
      </c>
      <c r="BK26" s="263">
        <f t="shared" si="13"/>
        <v>0</v>
      </c>
      <c r="BL26" s="120">
        <f t="shared" si="59"/>
        <v>0</v>
      </c>
      <c r="BM26" s="120">
        <f t="shared" si="14"/>
        <v>0</v>
      </c>
      <c r="BN26" s="121">
        <f t="shared" si="60"/>
        <v>0</v>
      </c>
      <c r="BO26" s="259">
        <f>'Input Cost_MS3'!W$18</f>
        <v>0</v>
      </c>
      <c r="BP26" s="122">
        <f t="shared" si="61"/>
        <v>0</v>
      </c>
      <c r="BQ26" s="123">
        <f>BD26*(1+'Input Cost_MS3'!$W27)</f>
        <v>0</v>
      </c>
      <c r="BR26" s="124">
        <f t="shared" si="91"/>
        <v>0</v>
      </c>
      <c r="BS26" s="124">
        <f t="shared" si="91"/>
        <v>0</v>
      </c>
      <c r="BT26" s="119">
        <f t="shared" si="63"/>
        <v>0</v>
      </c>
      <c r="BU26" s="120">
        <f t="shared" si="64"/>
        <v>0</v>
      </c>
      <c r="BV26" s="120">
        <f t="shared" si="65"/>
        <v>0</v>
      </c>
      <c r="BW26" s="120">
        <f t="shared" si="66"/>
        <v>0</v>
      </c>
      <c r="BX26" s="263">
        <f t="shared" si="15"/>
        <v>0</v>
      </c>
      <c r="BY26" s="120">
        <f t="shared" si="67"/>
        <v>0</v>
      </c>
      <c r="BZ26" s="120">
        <f t="shared" si="16"/>
        <v>0</v>
      </c>
      <c r="CA26" s="121">
        <f t="shared" si="68"/>
        <v>0</v>
      </c>
      <c r="CB26" s="259">
        <f>'Input Cost_MS3'!W$19</f>
        <v>0</v>
      </c>
      <c r="CC26" s="122">
        <f t="shared" si="69"/>
        <v>0</v>
      </c>
      <c r="CD26" s="123">
        <f>BQ26*(1+'Input Cost_MS3'!$W28)</f>
        <v>0</v>
      </c>
      <c r="CE26" s="124">
        <f t="shared" si="92"/>
        <v>0</v>
      </c>
      <c r="CF26" s="124">
        <f t="shared" si="92"/>
        <v>0</v>
      </c>
      <c r="CG26" s="119">
        <f t="shared" si="71"/>
        <v>0</v>
      </c>
      <c r="CH26" s="120">
        <f t="shared" si="72"/>
        <v>0</v>
      </c>
      <c r="CI26" s="120">
        <f t="shared" si="73"/>
        <v>0</v>
      </c>
      <c r="CJ26" s="120">
        <f t="shared" si="74"/>
        <v>0</v>
      </c>
      <c r="CK26" s="263">
        <f t="shared" si="17"/>
        <v>0</v>
      </c>
      <c r="CL26" s="120">
        <f t="shared" si="75"/>
        <v>0</v>
      </c>
      <c r="CM26" s="120">
        <f t="shared" si="18"/>
        <v>0</v>
      </c>
      <c r="CN26" s="121">
        <f t="shared" si="76"/>
        <v>0</v>
      </c>
      <c r="CO26" s="260">
        <f t="shared" si="77"/>
        <v>0</v>
      </c>
      <c r="CP26" s="126">
        <f t="shared" si="78"/>
        <v>0</v>
      </c>
      <c r="CQ26" s="127" t="str">
        <f t="shared" si="79"/>
        <v/>
      </c>
      <c r="CR26" s="128" t="str">
        <f t="shared" si="80"/>
        <v/>
      </c>
      <c r="CS26" s="128" t="str">
        <f t="shared" si="81"/>
        <v/>
      </c>
      <c r="CT26" s="129">
        <f t="shared" si="86"/>
        <v>0</v>
      </c>
      <c r="CU26" s="130">
        <f t="shared" si="86"/>
        <v>0</v>
      </c>
      <c r="CV26" s="130">
        <f t="shared" si="86"/>
        <v>0</v>
      </c>
      <c r="CW26" s="130">
        <f t="shared" si="86"/>
        <v>0</v>
      </c>
      <c r="CX26" s="130">
        <f t="shared" si="86"/>
        <v>0</v>
      </c>
      <c r="CY26" s="130">
        <f t="shared" si="86"/>
        <v>0</v>
      </c>
      <c r="CZ26" s="130">
        <f t="shared" si="20"/>
        <v>0</v>
      </c>
      <c r="DA26" s="131">
        <f t="shared" si="82"/>
        <v>0</v>
      </c>
      <c r="DB26" s="132" t="str">
        <f t="shared" si="83"/>
        <v/>
      </c>
      <c r="DC26" s="133" t="str">
        <f t="shared" si="84"/>
        <v/>
      </c>
    </row>
    <row r="27" spans="1:107">
      <c r="A27" s="199">
        <f>'Input Cost_MS3'!X11</f>
        <v>0</v>
      </c>
      <c r="B27" s="194">
        <f>'Input Cost_MS3'!X$13</f>
        <v>0</v>
      </c>
      <c r="C27" s="657">
        <f>'Input Cost_MS3'!X$117/100</f>
        <v>0</v>
      </c>
      <c r="D27" s="654">
        <f>C27*(1+'Input Cost_MS3'!X$22)</f>
        <v>0</v>
      </c>
      <c r="E27" s="197">
        <f>(Kalkulation_MS3!$Z$26)/100</f>
        <v>0</v>
      </c>
      <c r="F27" s="197">
        <f>(Kalkulation_MS3!$Z$35)/100</f>
        <v>0</v>
      </c>
      <c r="G27" s="119">
        <f t="shared" si="21"/>
        <v>0</v>
      </c>
      <c r="H27" s="120">
        <f t="shared" si="22"/>
        <v>0</v>
      </c>
      <c r="I27" s="120">
        <f t="shared" si="23"/>
        <v>0</v>
      </c>
      <c r="J27" s="120">
        <f t="shared" si="24"/>
        <v>0</v>
      </c>
      <c r="K27" s="120">
        <f t="shared" si="25"/>
        <v>0</v>
      </c>
      <c r="L27" s="120">
        <f t="shared" si="26"/>
        <v>0</v>
      </c>
      <c r="M27" s="120">
        <f t="shared" si="27"/>
        <v>0</v>
      </c>
      <c r="N27" s="121">
        <f t="shared" si="28"/>
        <v>0</v>
      </c>
      <c r="O27" s="259">
        <f>'Input Cost_MS3'!X$14</f>
        <v>0</v>
      </c>
      <c r="P27" s="122">
        <f t="shared" si="29"/>
        <v>0</v>
      </c>
      <c r="Q27" s="123">
        <f>D27*(1+'Input Cost_MS3'!$X23)</f>
        <v>0</v>
      </c>
      <c r="R27" s="124">
        <f t="shared" si="87"/>
        <v>0</v>
      </c>
      <c r="S27" s="124">
        <f t="shared" si="87"/>
        <v>0</v>
      </c>
      <c r="T27" s="119">
        <f t="shared" si="31"/>
        <v>0</v>
      </c>
      <c r="U27" s="120">
        <f t="shared" si="32"/>
        <v>0</v>
      </c>
      <c r="V27" s="120">
        <f t="shared" si="33"/>
        <v>0</v>
      </c>
      <c r="W27" s="120">
        <f t="shared" si="34"/>
        <v>0</v>
      </c>
      <c r="X27" s="120">
        <f t="shared" si="7"/>
        <v>0</v>
      </c>
      <c r="Y27" s="120">
        <f t="shared" si="35"/>
        <v>0</v>
      </c>
      <c r="Z27" s="120">
        <f t="shared" si="8"/>
        <v>0</v>
      </c>
      <c r="AA27" s="121">
        <f t="shared" si="36"/>
        <v>0</v>
      </c>
      <c r="AB27" s="259">
        <f>'Input Cost_MS3'!X$15</f>
        <v>0</v>
      </c>
      <c r="AC27" s="122">
        <f t="shared" si="37"/>
        <v>0</v>
      </c>
      <c r="AD27" s="123">
        <f>Q27*(1+'Input Cost_MS3'!$X24)</f>
        <v>0</v>
      </c>
      <c r="AE27" s="124">
        <f t="shared" si="88"/>
        <v>0</v>
      </c>
      <c r="AF27" s="124">
        <f t="shared" si="88"/>
        <v>0</v>
      </c>
      <c r="AG27" s="119">
        <f t="shared" si="39"/>
        <v>0</v>
      </c>
      <c r="AH27" s="120">
        <f t="shared" si="40"/>
        <v>0</v>
      </c>
      <c r="AI27" s="120">
        <f t="shared" si="41"/>
        <v>0</v>
      </c>
      <c r="AJ27" s="120">
        <f t="shared" si="42"/>
        <v>0</v>
      </c>
      <c r="AK27" s="120">
        <f t="shared" si="9"/>
        <v>0</v>
      </c>
      <c r="AL27" s="120">
        <f t="shared" si="43"/>
        <v>0</v>
      </c>
      <c r="AM27" s="125">
        <f t="shared" si="10"/>
        <v>0</v>
      </c>
      <c r="AN27" s="121">
        <f t="shared" si="44"/>
        <v>0</v>
      </c>
      <c r="AO27" s="259">
        <f>'Input Cost_MS3'!X$16</f>
        <v>0</v>
      </c>
      <c r="AP27" s="122">
        <f t="shared" si="45"/>
        <v>0</v>
      </c>
      <c r="AQ27" s="123">
        <f>AD27*(1+'Input Cost_MS3'!$X25)</f>
        <v>0</v>
      </c>
      <c r="AR27" s="124">
        <f t="shared" si="89"/>
        <v>0</v>
      </c>
      <c r="AS27" s="124">
        <f t="shared" si="89"/>
        <v>0</v>
      </c>
      <c r="AT27" s="119">
        <f t="shared" si="47"/>
        <v>0</v>
      </c>
      <c r="AU27" s="120">
        <f t="shared" si="48"/>
        <v>0</v>
      </c>
      <c r="AV27" s="120">
        <f t="shared" si="49"/>
        <v>0</v>
      </c>
      <c r="AW27" s="120">
        <f t="shared" si="50"/>
        <v>0</v>
      </c>
      <c r="AX27" s="120">
        <f t="shared" si="11"/>
        <v>0</v>
      </c>
      <c r="AY27" s="120">
        <f t="shared" si="51"/>
        <v>0</v>
      </c>
      <c r="AZ27" s="120">
        <f t="shared" si="12"/>
        <v>0</v>
      </c>
      <c r="BA27" s="121">
        <f t="shared" si="52"/>
        <v>0</v>
      </c>
      <c r="BB27" s="259">
        <f>'Input Cost_MS3'!X$17</f>
        <v>0</v>
      </c>
      <c r="BC27" s="122">
        <f t="shared" si="53"/>
        <v>0</v>
      </c>
      <c r="BD27" s="123">
        <f>AQ27*(1+'Input Cost_MS3'!$X26)</f>
        <v>0</v>
      </c>
      <c r="BE27" s="124">
        <f t="shared" si="90"/>
        <v>0</v>
      </c>
      <c r="BF27" s="124">
        <f t="shared" si="90"/>
        <v>0</v>
      </c>
      <c r="BG27" s="119">
        <f t="shared" si="55"/>
        <v>0</v>
      </c>
      <c r="BH27" s="120">
        <f t="shared" si="56"/>
        <v>0</v>
      </c>
      <c r="BI27" s="120">
        <f t="shared" si="57"/>
        <v>0</v>
      </c>
      <c r="BJ27" s="120">
        <f t="shared" si="58"/>
        <v>0</v>
      </c>
      <c r="BK27" s="263">
        <f t="shared" si="13"/>
        <v>0</v>
      </c>
      <c r="BL27" s="120">
        <f t="shared" si="59"/>
        <v>0</v>
      </c>
      <c r="BM27" s="120">
        <f t="shared" si="14"/>
        <v>0</v>
      </c>
      <c r="BN27" s="121">
        <f t="shared" si="60"/>
        <v>0</v>
      </c>
      <c r="BO27" s="259">
        <f>'Input Cost_MS3'!X$18</f>
        <v>0</v>
      </c>
      <c r="BP27" s="122">
        <f t="shared" si="61"/>
        <v>0</v>
      </c>
      <c r="BQ27" s="123">
        <f>BD27*(1+'Input Cost_MS3'!$X27)</f>
        <v>0</v>
      </c>
      <c r="BR27" s="124">
        <f t="shared" si="91"/>
        <v>0</v>
      </c>
      <c r="BS27" s="124">
        <f t="shared" si="91"/>
        <v>0</v>
      </c>
      <c r="BT27" s="119">
        <f t="shared" si="63"/>
        <v>0</v>
      </c>
      <c r="BU27" s="120">
        <f t="shared" si="64"/>
        <v>0</v>
      </c>
      <c r="BV27" s="120">
        <f t="shared" si="65"/>
        <v>0</v>
      </c>
      <c r="BW27" s="120">
        <f t="shared" si="66"/>
        <v>0</v>
      </c>
      <c r="BX27" s="263">
        <f t="shared" si="15"/>
        <v>0</v>
      </c>
      <c r="BY27" s="120">
        <f t="shared" si="67"/>
        <v>0</v>
      </c>
      <c r="BZ27" s="120">
        <f t="shared" si="16"/>
        <v>0</v>
      </c>
      <c r="CA27" s="121">
        <f t="shared" si="68"/>
        <v>0</v>
      </c>
      <c r="CB27" s="259">
        <f>'Input Cost_MS3'!X$19</f>
        <v>0</v>
      </c>
      <c r="CC27" s="122">
        <f t="shared" si="69"/>
        <v>0</v>
      </c>
      <c r="CD27" s="123">
        <f>BQ27*(1+'Input Cost_MS3'!$X28)</f>
        <v>0</v>
      </c>
      <c r="CE27" s="124">
        <f t="shared" si="92"/>
        <v>0</v>
      </c>
      <c r="CF27" s="124">
        <f t="shared" si="92"/>
        <v>0</v>
      </c>
      <c r="CG27" s="119">
        <f t="shared" si="71"/>
        <v>0</v>
      </c>
      <c r="CH27" s="120">
        <f t="shared" si="72"/>
        <v>0</v>
      </c>
      <c r="CI27" s="120">
        <f t="shared" si="73"/>
        <v>0</v>
      </c>
      <c r="CJ27" s="120">
        <f t="shared" si="74"/>
        <v>0</v>
      </c>
      <c r="CK27" s="263">
        <f t="shared" si="17"/>
        <v>0</v>
      </c>
      <c r="CL27" s="120">
        <f t="shared" si="75"/>
        <v>0</v>
      </c>
      <c r="CM27" s="120">
        <f t="shared" si="18"/>
        <v>0</v>
      </c>
      <c r="CN27" s="121">
        <f t="shared" si="76"/>
        <v>0</v>
      </c>
      <c r="CO27" s="260">
        <f t="shared" si="77"/>
        <v>0</v>
      </c>
      <c r="CP27" s="126">
        <f t="shared" si="78"/>
        <v>0</v>
      </c>
      <c r="CQ27" s="127" t="str">
        <f t="shared" si="79"/>
        <v/>
      </c>
      <c r="CR27" s="128" t="str">
        <f t="shared" si="80"/>
        <v/>
      </c>
      <c r="CS27" s="128" t="str">
        <f t="shared" si="81"/>
        <v/>
      </c>
      <c r="CT27" s="129">
        <f t="shared" si="86"/>
        <v>0</v>
      </c>
      <c r="CU27" s="130">
        <f t="shared" si="86"/>
        <v>0</v>
      </c>
      <c r="CV27" s="130">
        <f t="shared" si="86"/>
        <v>0</v>
      </c>
      <c r="CW27" s="130">
        <f t="shared" si="86"/>
        <v>0</v>
      </c>
      <c r="CX27" s="130">
        <f t="shared" si="86"/>
        <v>0</v>
      </c>
      <c r="CY27" s="130">
        <f t="shared" si="86"/>
        <v>0</v>
      </c>
      <c r="CZ27" s="130">
        <f t="shared" si="20"/>
        <v>0</v>
      </c>
      <c r="DA27" s="131">
        <f t="shared" si="82"/>
        <v>0</v>
      </c>
      <c r="DB27" s="132" t="str">
        <f t="shared" si="83"/>
        <v/>
      </c>
      <c r="DC27" s="133" t="str">
        <f t="shared" si="84"/>
        <v/>
      </c>
    </row>
    <row r="28" spans="1:107">
      <c r="A28" s="199">
        <f>'Input Cost_MS3'!Y11</f>
        <v>0</v>
      </c>
      <c r="B28" s="194">
        <f>'Input Cost_MS3'!Y$13</f>
        <v>0</v>
      </c>
      <c r="C28" s="657">
        <f>'Input Cost_MS3'!Y$117/100</f>
        <v>0</v>
      </c>
      <c r="D28" s="654">
        <f>C28*(1+'Input Cost_MS3'!Y$22)</f>
        <v>0</v>
      </c>
      <c r="E28" s="197">
        <f>(Kalkulation_MS3!$AA$26)/100</f>
        <v>0</v>
      </c>
      <c r="F28" s="197">
        <f>(Kalkulation_MS3!$AA$35)/100</f>
        <v>0</v>
      </c>
      <c r="G28" s="119">
        <f t="shared" si="21"/>
        <v>0</v>
      </c>
      <c r="H28" s="120">
        <f t="shared" si="22"/>
        <v>0</v>
      </c>
      <c r="I28" s="120">
        <f t="shared" si="23"/>
        <v>0</v>
      </c>
      <c r="J28" s="120">
        <f t="shared" si="24"/>
        <v>0</v>
      </c>
      <c r="K28" s="120">
        <f t="shared" si="25"/>
        <v>0</v>
      </c>
      <c r="L28" s="120">
        <f t="shared" si="26"/>
        <v>0</v>
      </c>
      <c r="M28" s="120">
        <f t="shared" si="27"/>
        <v>0</v>
      </c>
      <c r="N28" s="121">
        <f t="shared" si="28"/>
        <v>0</v>
      </c>
      <c r="O28" s="259">
        <f>'Input Cost_MS3'!Y$14</f>
        <v>0</v>
      </c>
      <c r="P28" s="122">
        <f t="shared" si="29"/>
        <v>0</v>
      </c>
      <c r="Q28" s="123">
        <f>D28*(1+'Input Cost_MS3'!$Y23)</f>
        <v>0</v>
      </c>
      <c r="R28" s="124">
        <f t="shared" si="87"/>
        <v>0</v>
      </c>
      <c r="S28" s="124">
        <f t="shared" si="87"/>
        <v>0</v>
      </c>
      <c r="T28" s="119">
        <f t="shared" si="31"/>
        <v>0</v>
      </c>
      <c r="U28" s="120">
        <f t="shared" si="32"/>
        <v>0</v>
      </c>
      <c r="V28" s="120">
        <f t="shared" si="33"/>
        <v>0</v>
      </c>
      <c r="W28" s="120">
        <f t="shared" si="34"/>
        <v>0</v>
      </c>
      <c r="X28" s="120">
        <f t="shared" si="7"/>
        <v>0</v>
      </c>
      <c r="Y28" s="120">
        <f t="shared" si="35"/>
        <v>0</v>
      </c>
      <c r="Z28" s="120">
        <f t="shared" si="8"/>
        <v>0</v>
      </c>
      <c r="AA28" s="121">
        <f t="shared" si="36"/>
        <v>0</v>
      </c>
      <c r="AB28" s="259">
        <f>'Input Cost_MS3'!Y$15</f>
        <v>0</v>
      </c>
      <c r="AC28" s="122">
        <f t="shared" si="37"/>
        <v>0</v>
      </c>
      <c r="AD28" s="123">
        <f>Q28*(1+'Input Cost_MS3'!$Y24)</f>
        <v>0</v>
      </c>
      <c r="AE28" s="124">
        <f t="shared" si="88"/>
        <v>0</v>
      </c>
      <c r="AF28" s="124">
        <f t="shared" si="88"/>
        <v>0</v>
      </c>
      <c r="AG28" s="119">
        <f t="shared" si="39"/>
        <v>0</v>
      </c>
      <c r="AH28" s="120">
        <f t="shared" si="40"/>
        <v>0</v>
      </c>
      <c r="AI28" s="120">
        <f t="shared" si="41"/>
        <v>0</v>
      </c>
      <c r="AJ28" s="120">
        <f t="shared" si="42"/>
        <v>0</v>
      </c>
      <c r="AK28" s="120">
        <f t="shared" si="9"/>
        <v>0</v>
      </c>
      <c r="AL28" s="120">
        <f t="shared" si="43"/>
        <v>0</v>
      </c>
      <c r="AM28" s="125">
        <f t="shared" si="10"/>
        <v>0</v>
      </c>
      <c r="AN28" s="121">
        <f t="shared" si="44"/>
        <v>0</v>
      </c>
      <c r="AO28" s="259">
        <f>'Input Cost_MS3'!Y$16</f>
        <v>0</v>
      </c>
      <c r="AP28" s="122">
        <f t="shared" si="45"/>
        <v>0</v>
      </c>
      <c r="AQ28" s="123">
        <f>AD28*(1+'Input Cost_MS3'!$Y25)</f>
        <v>0</v>
      </c>
      <c r="AR28" s="124">
        <f t="shared" si="89"/>
        <v>0</v>
      </c>
      <c r="AS28" s="124">
        <f t="shared" si="89"/>
        <v>0</v>
      </c>
      <c r="AT28" s="119">
        <f t="shared" si="47"/>
        <v>0</v>
      </c>
      <c r="AU28" s="120">
        <f t="shared" si="48"/>
        <v>0</v>
      </c>
      <c r="AV28" s="120">
        <f t="shared" si="49"/>
        <v>0</v>
      </c>
      <c r="AW28" s="120">
        <f t="shared" si="50"/>
        <v>0</v>
      </c>
      <c r="AX28" s="120">
        <f t="shared" si="11"/>
        <v>0</v>
      </c>
      <c r="AY28" s="120">
        <f t="shared" si="51"/>
        <v>0</v>
      </c>
      <c r="AZ28" s="120">
        <f t="shared" si="12"/>
        <v>0</v>
      </c>
      <c r="BA28" s="121">
        <f t="shared" si="52"/>
        <v>0</v>
      </c>
      <c r="BB28" s="259">
        <f>'Input Cost_MS3'!Y$17</f>
        <v>0</v>
      </c>
      <c r="BC28" s="122">
        <f t="shared" si="53"/>
        <v>0</v>
      </c>
      <c r="BD28" s="123">
        <f>AQ28*(1+'Input Cost_MS3'!$Y26)</f>
        <v>0</v>
      </c>
      <c r="BE28" s="124">
        <f t="shared" si="90"/>
        <v>0</v>
      </c>
      <c r="BF28" s="124">
        <f t="shared" si="90"/>
        <v>0</v>
      </c>
      <c r="BG28" s="119">
        <f t="shared" si="55"/>
        <v>0</v>
      </c>
      <c r="BH28" s="120">
        <f t="shared" si="56"/>
        <v>0</v>
      </c>
      <c r="BI28" s="120">
        <f t="shared" si="57"/>
        <v>0</v>
      </c>
      <c r="BJ28" s="120">
        <f t="shared" si="58"/>
        <v>0</v>
      </c>
      <c r="BK28" s="263">
        <f t="shared" si="13"/>
        <v>0</v>
      </c>
      <c r="BL28" s="120">
        <f t="shared" si="59"/>
        <v>0</v>
      </c>
      <c r="BM28" s="120">
        <f t="shared" si="14"/>
        <v>0</v>
      </c>
      <c r="BN28" s="121">
        <f t="shared" si="60"/>
        <v>0</v>
      </c>
      <c r="BO28" s="259">
        <f>'Input Cost_MS3'!Y$18</f>
        <v>0</v>
      </c>
      <c r="BP28" s="122">
        <f t="shared" si="61"/>
        <v>0</v>
      </c>
      <c r="BQ28" s="123">
        <f>BD28*(1+'Input Cost_MS3'!$Y27)</f>
        <v>0</v>
      </c>
      <c r="BR28" s="124">
        <f t="shared" si="91"/>
        <v>0</v>
      </c>
      <c r="BS28" s="124">
        <f t="shared" si="91"/>
        <v>0</v>
      </c>
      <c r="BT28" s="119">
        <f t="shared" si="63"/>
        <v>0</v>
      </c>
      <c r="BU28" s="120">
        <f t="shared" si="64"/>
        <v>0</v>
      </c>
      <c r="BV28" s="120">
        <f t="shared" si="65"/>
        <v>0</v>
      </c>
      <c r="BW28" s="120">
        <f t="shared" si="66"/>
        <v>0</v>
      </c>
      <c r="BX28" s="263">
        <f t="shared" si="15"/>
        <v>0</v>
      </c>
      <c r="BY28" s="120">
        <f t="shared" si="67"/>
        <v>0</v>
      </c>
      <c r="BZ28" s="120">
        <f t="shared" si="16"/>
        <v>0</v>
      </c>
      <c r="CA28" s="121">
        <f t="shared" si="68"/>
        <v>0</v>
      </c>
      <c r="CB28" s="259">
        <f>'Input Cost_MS3'!Y$19</f>
        <v>0</v>
      </c>
      <c r="CC28" s="122">
        <f t="shared" si="69"/>
        <v>0</v>
      </c>
      <c r="CD28" s="123">
        <f>BQ28*(1+'Input Cost_MS3'!$Y28)</f>
        <v>0</v>
      </c>
      <c r="CE28" s="124">
        <f t="shared" si="92"/>
        <v>0</v>
      </c>
      <c r="CF28" s="124">
        <f t="shared" si="92"/>
        <v>0</v>
      </c>
      <c r="CG28" s="119">
        <f t="shared" si="71"/>
        <v>0</v>
      </c>
      <c r="CH28" s="120">
        <f t="shared" si="72"/>
        <v>0</v>
      </c>
      <c r="CI28" s="120">
        <f t="shared" si="73"/>
        <v>0</v>
      </c>
      <c r="CJ28" s="120">
        <f t="shared" si="74"/>
        <v>0</v>
      </c>
      <c r="CK28" s="263">
        <f t="shared" si="17"/>
        <v>0</v>
      </c>
      <c r="CL28" s="120">
        <f t="shared" si="75"/>
        <v>0</v>
      </c>
      <c r="CM28" s="120">
        <f t="shared" si="18"/>
        <v>0</v>
      </c>
      <c r="CN28" s="121">
        <f t="shared" si="76"/>
        <v>0</v>
      </c>
      <c r="CO28" s="260">
        <f t="shared" si="77"/>
        <v>0</v>
      </c>
      <c r="CP28" s="126">
        <f t="shared" si="78"/>
        <v>0</v>
      </c>
      <c r="CQ28" s="127" t="str">
        <f t="shared" si="79"/>
        <v/>
      </c>
      <c r="CR28" s="128" t="str">
        <f t="shared" si="80"/>
        <v/>
      </c>
      <c r="CS28" s="128" t="str">
        <f t="shared" si="81"/>
        <v/>
      </c>
      <c r="CT28" s="129">
        <f t="shared" si="86"/>
        <v>0</v>
      </c>
      <c r="CU28" s="130">
        <f t="shared" si="86"/>
        <v>0</v>
      </c>
      <c r="CV28" s="130">
        <f t="shared" si="86"/>
        <v>0</v>
      </c>
      <c r="CW28" s="130">
        <f t="shared" si="86"/>
        <v>0</v>
      </c>
      <c r="CX28" s="130">
        <f t="shared" si="86"/>
        <v>0</v>
      </c>
      <c r="CY28" s="130">
        <f t="shared" si="86"/>
        <v>0</v>
      </c>
      <c r="CZ28" s="130">
        <f t="shared" si="20"/>
        <v>0</v>
      </c>
      <c r="DA28" s="131">
        <f t="shared" si="82"/>
        <v>0</v>
      </c>
      <c r="DB28" s="132" t="str">
        <f t="shared" si="83"/>
        <v/>
      </c>
      <c r="DC28" s="133" t="str">
        <f t="shared" si="84"/>
        <v/>
      </c>
    </row>
    <row r="29" spans="1:107">
      <c r="A29" s="199">
        <f>'Input Cost_MS3'!Z11</f>
        <v>0</v>
      </c>
      <c r="B29" s="194">
        <f>'Input Cost_MS3'!Z$13</f>
        <v>0</v>
      </c>
      <c r="C29" s="657">
        <f>'Input Cost_MS3'!Z$117/100</f>
        <v>0</v>
      </c>
      <c r="D29" s="654">
        <f>C29*(1+'Input Cost_MS3'!Z$22)</f>
        <v>0</v>
      </c>
      <c r="E29" s="197">
        <f>(Kalkulation_MS3!$AB$26)/100</f>
        <v>0</v>
      </c>
      <c r="F29" s="197">
        <f>(Kalkulation_MS3!$AB$35)/100</f>
        <v>0</v>
      </c>
      <c r="G29" s="119">
        <f t="shared" si="21"/>
        <v>0</v>
      </c>
      <c r="H29" s="120">
        <f t="shared" si="22"/>
        <v>0</v>
      </c>
      <c r="I29" s="120">
        <f t="shared" si="23"/>
        <v>0</v>
      </c>
      <c r="J29" s="120">
        <f t="shared" si="24"/>
        <v>0</v>
      </c>
      <c r="K29" s="120">
        <f t="shared" si="25"/>
        <v>0</v>
      </c>
      <c r="L29" s="120">
        <f t="shared" si="26"/>
        <v>0</v>
      </c>
      <c r="M29" s="120">
        <f t="shared" si="27"/>
        <v>0</v>
      </c>
      <c r="N29" s="121">
        <f t="shared" si="28"/>
        <v>0</v>
      </c>
      <c r="O29" s="259">
        <f>'Input Cost_MS3'!Z$14</f>
        <v>0</v>
      </c>
      <c r="P29" s="122">
        <f t="shared" si="29"/>
        <v>0</v>
      </c>
      <c r="Q29" s="123">
        <f>D29*(1+'Input Cost_MS3'!$Z23)</f>
        <v>0</v>
      </c>
      <c r="R29" s="124">
        <f t="shared" si="87"/>
        <v>0</v>
      </c>
      <c r="S29" s="124">
        <f t="shared" si="87"/>
        <v>0</v>
      </c>
      <c r="T29" s="119">
        <f t="shared" si="31"/>
        <v>0</v>
      </c>
      <c r="U29" s="120">
        <f t="shared" si="32"/>
        <v>0</v>
      </c>
      <c r="V29" s="120">
        <f t="shared" si="33"/>
        <v>0</v>
      </c>
      <c r="W29" s="120">
        <f t="shared" si="34"/>
        <v>0</v>
      </c>
      <c r="X29" s="120">
        <f t="shared" si="7"/>
        <v>0</v>
      </c>
      <c r="Y29" s="120">
        <f t="shared" si="35"/>
        <v>0</v>
      </c>
      <c r="Z29" s="120">
        <f t="shared" si="8"/>
        <v>0</v>
      </c>
      <c r="AA29" s="121">
        <f t="shared" si="36"/>
        <v>0</v>
      </c>
      <c r="AB29" s="259">
        <f>'Input Cost_MS3'!Z$15</f>
        <v>0</v>
      </c>
      <c r="AC29" s="122">
        <f t="shared" si="37"/>
        <v>0</v>
      </c>
      <c r="AD29" s="123">
        <f>Q29*(1+'Input Cost_MS3'!$Z24)</f>
        <v>0</v>
      </c>
      <c r="AE29" s="124">
        <f t="shared" si="88"/>
        <v>0</v>
      </c>
      <c r="AF29" s="124">
        <f t="shared" si="88"/>
        <v>0</v>
      </c>
      <c r="AG29" s="119">
        <f t="shared" si="39"/>
        <v>0</v>
      </c>
      <c r="AH29" s="120">
        <f t="shared" si="40"/>
        <v>0</v>
      </c>
      <c r="AI29" s="120">
        <f t="shared" si="41"/>
        <v>0</v>
      </c>
      <c r="AJ29" s="120">
        <f t="shared" si="42"/>
        <v>0</v>
      </c>
      <c r="AK29" s="120">
        <f t="shared" si="9"/>
        <v>0</v>
      </c>
      <c r="AL29" s="120">
        <f t="shared" si="43"/>
        <v>0</v>
      </c>
      <c r="AM29" s="125">
        <f t="shared" si="10"/>
        <v>0</v>
      </c>
      <c r="AN29" s="121">
        <f t="shared" si="44"/>
        <v>0</v>
      </c>
      <c r="AO29" s="259">
        <f>'Input Cost_MS3'!Z$16</f>
        <v>0</v>
      </c>
      <c r="AP29" s="122">
        <f t="shared" si="45"/>
        <v>0</v>
      </c>
      <c r="AQ29" s="123">
        <f>AD29*(1+'Input Cost_MS3'!$Z25)</f>
        <v>0</v>
      </c>
      <c r="AR29" s="124">
        <f t="shared" si="89"/>
        <v>0</v>
      </c>
      <c r="AS29" s="124">
        <f t="shared" si="89"/>
        <v>0</v>
      </c>
      <c r="AT29" s="119">
        <f t="shared" si="47"/>
        <v>0</v>
      </c>
      <c r="AU29" s="120">
        <f t="shared" si="48"/>
        <v>0</v>
      </c>
      <c r="AV29" s="120">
        <f t="shared" si="49"/>
        <v>0</v>
      </c>
      <c r="AW29" s="120">
        <f t="shared" si="50"/>
        <v>0</v>
      </c>
      <c r="AX29" s="120">
        <f t="shared" si="11"/>
        <v>0</v>
      </c>
      <c r="AY29" s="120">
        <f t="shared" si="51"/>
        <v>0</v>
      </c>
      <c r="AZ29" s="120">
        <f t="shared" si="12"/>
        <v>0</v>
      </c>
      <c r="BA29" s="121">
        <f t="shared" si="52"/>
        <v>0</v>
      </c>
      <c r="BB29" s="259">
        <f>'Input Cost_MS3'!Z$17</f>
        <v>0</v>
      </c>
      <c r="BC29" s="122">
        <f t="shared" si="53"/>
        <v>0</v>
      </c>
      <c r="BD29" s="123">
        <f>AQ29*(1+'Input Cost_MS3'!$Z26)</f>
        <v>0</v>
      </c>
      <c r="BE29" s="124">
        <f t="shared" si="90"/>
        <v>0</v>
      </c>
      <c r="BF29" s="124">
        <f t="shared" si="90"/>
        <v>0</v>
      </c>
      <c r="BG29" s="119">
        <f t="shared" si="55"/>
        <v>0</v>
      </c>
      <c r="BH29" s="120">
        <f t="shared" si="56"/>
        <v>0</v>
      </c>
      <c r="BI29" s="120">
        <f t="shared" si="57"/>
        <v>0</v>
      </c>
      <c r="BJ29" s="120">
        <f t="shared" si="58"/>
        <v>0</v>
      </c>
      <c r="BK29" s="263">
        <f t="shared" si="13"/>
        <v>0</v>
      </c>
      <c r="BL29" s="120">
        <f t="shared" si="59"/>
        <v>0</v>
      </c>
      <c r="BM29" s="120">
        <f t="shared" si="14"/>
        <v>0</v>
      </c>
      <c r="BN29" s="121">
        <f t="shared" si="60"/>
        <v>0</v>
      </c>
      <c r="BO29" s="259">
        <f>'Input Cost_MS3'!Z$18</f>
        <v>0</v>
      </c>
      <c r="BP29" s="122">
        <f t="shared" si="61"/>
        <v>0</v>
      </c>
      <c r="BQ29" s="123">
        <f>BD29*(1+'Input Cost_MS3'!$Z27)</f>
        <v>0</v>
      </c>
      <c r="BR29" s="124">
        <f t="shared" si="91"/>
        <v>0</v>
      </c>
      <c r="BS29" s="124">
        <f t="shared" si="91"/>
        <v>0</v>
      </c>
      <c r="BT29" s="119">
        <f t="shared" si="63"/>
        <v>0</v>
      </c>
      <c r="BU29" s="120">
        <f t="shared" si="64"/>
        <v>0</v>
      </c>
      <c r="BV29" s="120">
        <f t="shared" si="65"/>
        <v>0</v>
      </c>
      <c r="BW29" s="120">
        <f t="shared" si="66"/>
        <v>0</v>
      </c>
      <c r="BX29" s="263">
        <f t="shared" si="15"/>
        <v>0</v>
      </c>
      <c r="BY29" s="120">
        <f t="shared" si="67"/>
        <v>0</v>
      </c>
      <c r="BZ29" s="120">
        <f t="shared" si="16"/>
        <v>0</v>
      </c>
      <c r="CA29" s="121">
        <f t="shared" si="68"/>
        <v>0</v>
      </c>
      <c r="CB29" s="259">
        <f>'Input Cost_MS3'!Z$19</f>
        <v>0</v>
      </c>
      <c r="CC29" s="122">
        <f t="shared" si="69"/>
        <v>0</v>
      </c>
      <c r="CD29" s="123">
        <f>BQ29*(1+'Input Cost_MS3'!$Z28)</f>
        <v>0</v>
      </c>
      <c r="CE29" s="124">
        <f t="shared" si="92"/>
        <v>0</v>
      </c>
      <c r="CF29" s="124">
        <f t="shared" si="92"/>
        <v>0</v>
      </c>
      <c r="CG29" s="119">
        <f t="shared" si="71"/>
        <v>0</v>
      </c>
      <c r="CH29" s="120">
        <f t="shared" si="72"/>
        <v>0</v>
      </c>
      <c r="CI29" s="120">
        <f t="shared" si="73"/>
        <v>0</v>
      </c>
      <c r="CJ29" s="120">
        <f t="shared" si="74"/>
        <v>0</v>
      </c>
      <c r="CK29" s="263">
        <f t="shared" si="17"/>
        <v>0</v>
      </c>
      <c r="CL29" s="120">
        <f t="shared" si="75"/>
        <v>0</v>
      </c>
      <c r="CM29" s="120">
        <f t="shared" si="18"/>
        <v>0</v>
      </c>
      <c r="CN29" s="121">
        <f t="shared" si="76"/>
        <v>0</v>
      </c>
      <c r="CO29" s="260">
        <f t="shared" si="77"/>
        <v>0</v>
      </c>
      <c r="CP29" s="126">
        <f t="shared" si="78"/>
        <v>0</v>
      </c>
      <c r="CQ29" s="127" t="str">
        <f t="shared" si="79"/>
        <v/>
      </c>
      <c r="CR29" s="128" t="str">
        <f t="shared" si="80"/>
        <v/>
      </c>
      <c r="CS29" s="128" t="str">
        <f t="shared" si="81"/>
        <v/>
      </c>
      <c r="CT29" s="129">
        <f t="shared" si="86"/>
        <v>0</v>
      </c>
      <c r="CU29" s="130">
        <f t="shared" si="86"/>
        <v>0</v>
      </c>
      <c r="CV29" s="130">
        <f t="shared" si="86"/>
        <v>0</v>
      </c>
      <c r="CW29" s="130">
        <f t="shared" si="86"/>
        <v>0</v>
      </c>
      <c r="CX29" s="130">
        <f t="shared" si="86"/>
        <v>0</v>
      </c>
      <c r="CY29" s="130">
        <f t="shared" si="86"/>
        <v>0</v>
      </c>
      <c r="CZ29" s="130">
        <f t="shared" si="20"/>
        <v>0</v>
      </c>
      <c r="DA29" s="131">
        <f t="shared" si="82"/>
        <v>0</v>
      </c>
      <c r="DB29" s="132" t="str">
        <f t="shared" si="83"/>
        <v/>
      </c>
      <c r="DC29" s="133" t="str">
        <f t="shared" si="84"/>
        <v/>
      </c>
    </row>
    <row r="30" spans="1:107">
      <c r="A30" s="199">
        <f>'Input Cost_MS3'!AA11</f>
        <v>0</v>
      </c>
      <c r="B30" s="194">
        <f>'Input Cost_MS3'!AA$13</f>
        <v>0</v>
      </c>
      <c r="C30" s="657">
        <f>'Input Cost_MS3'!AA$117/100</f>
        <v>0</v>
      </c>
      <c r="D30" s="654">
        <f>C30*(1+'Input Cost_MS3'!AA$22)</f>
        <v>0</v>
      </c>
      <c r="E30" s="197">
        <f>(Kalkulation_MS3!$AC$26)/100</f>
        <v>0</v>
      </c>
      <c r="F30" s="197">
        <f>(Kalkulation_MS3!$AC$35)/100</f>
        <v>0</v>
      </c>
      <c r="G30" s="119">
        <f t="shared" si="21"/>
        <v>0</v>
      </c>
      <c r="H30" s="120">
        <f t="shared" si="22"/>
        <v>0</v>
      </c>
      <c r="I30" s="120">
        <f t="shared" si="23"/>
        <v>0</v>
      </c>
      <c r="J30" s="120">
        <f t="shared" si="24"/>
        <v>0</v>
      </c>
      <c r="K30" s="120">
        <f t="shared" si="25"/>
        <v>0</v>
      </c>
      <c r="L30" s="120">
        <f t="shared" si="26"/>
        <v>0</v>
      </c>
      <c r="M30" s="120">
        <f t="shared" si="27"/>
        <v>0</v>
      </c>
      <c r="N30" s="121">
        <f t="shared" si="28"/>
        <v>0</v>
      </c>
      <c r="O30" s="259">
        <f>'Input Cost_MS3'!AA$14</f>
        <v>0</v>
      </c>
      <c r="P30" s="122">
        <f t="shared" si="29"/>
        <v>0</v>
      </c>
      <c r="Q30" s="123">
        <f>D30*(1+'Input Cost_MS3'!$AA23)</f>
        <v>0</v>
      </c>
      <c r="R30" s="124">
        <f t="shared" si="87"/>
        <v>0</v>
      </c>
      <c r="S30" s="124">
        <f t="shared" si="87"/>
        <v>0</v>
      </c>
      <c r="T30" s="119">
        <f t="shared" si="31"/>
        <v>0</v>
      </c>
      <c r="U30" s="120">
        <f t="shared" si="32"/>
        <v>0</v>
      </c>
      <c r="V30" s="120">
        <f t="shared" si="33"/>
        <v>0</v>
      </c>
      <c r="W30" s="120">
        <f t="shared" si="34"/>
        <v>0</v>
      </c>
      <c r="X30" s="120">
        <f t="shared" si="7"/>
        <v>0</v>
      </c>
      <c r="Y30" s="120">
        <f t="shared" si="35"/>
        <v>0</v>
      </c>
      <c r="Z30" s="120">
        <f t="shared" si="8"/>
        <v>0</v>
      </c>
      <c r="AA30" s="121">
        <f t="shared" si="36"/>
        <v>0</v>
      </c>
      <c r="AB30" s="259">
        <f>'Input Cost_MS3'!AA$15</f>
        <v>0</v>
      </c>
      <c r="AC30" s="122">
        <f t="shared" si="37"/>
        <v>0</v>
      </c>
      <c r="AD30" s="123">
        <f>Q30*(1+'Input Cost_MS3'!$AA24)</f>
        <v>0</v>
      </c>
      <c r="AE30" s="124">
        <f t="shared" si="88"/>
        <v>0</v>
      </c>
      <c r="AF30" s="124">
        <f t="shared" si="88"/>
        <v>0</v>
      </c>
      <c r="AG30" s="119">
        <f t="shared" si="39"/>
        <v>0</v>
      </c>
      <c r="AH30" s="120">
        <f t="shared" si="40"/>
        <v>0</v>
      </c>
      <c r="AI30" s="120">
        <f t="shared" si="41"/>
        <v>0</v>
      </c>
      <c r="AJ30" s="120">
        <f t="shared" si="42"/>
        <v>0</v>
      </c>
      <c r="AK30" s="120">
        <f t="shared" si="9"/>
        <v>0</v>
      </c>
      <c r="AL30" s="120">
        <f t="shared" si="43"/>
        <v>0</v>
      </c>
      <c r="AM30" s="125">
        <f t="shared" si="10"/>
        <v>0</v>
      </c>
      <c r="AN30" s="121">
        <f t="shared" si="44"/>
        <v>0</v>
      </c>
      <c r="AO30" s="259">
        <f>'Input Cost_MS3'!AA$16</f>
        <v>0</v>
      </c>
      <c r="AP30" s="122">
        <f t="shared" si="45"/>
        <v>0</v>
      </c>
      <c r="AQ30" s="123">
        <f>AD30*(1+'Input Cost_MS3'!$AA25)</f>
        <v>0</v>
      </c>
      <c r="AR30" s="124">
        <f t="shared" si="89"/>
        <v>0</v>
      </c>
      <c r="AS30" s="124">
        <f t="shared" si="89"/>
        <v>0</v>
      </c>
      <c r="AT30" s="119">
        <f t="shared" si="47"/>
        <v>0</v>
      </c>
      <c r="AU30" s="120">
        <f t="shared" si="48"/>
        <v>0</v>
      </c>
      <c r="AV30" s="120">
        <f t="shared" si="49"/>
        <v>0</v>
      </c>
      <c r="AW30" s="120">
        <f t="shared" si="50"/>
        <v>0</v>
      </c>
      <c r="AX30" s="120">
        <f t="shared" si="11"/>
        <v>0</v>
      </c>
      <c r="AY30" s="120">
        <f t="shared" si="51"/>
        <v>0</v>
      </c>
      <c r="AZ30" s="120">
        <f t="shared" si="12"/>
        <v>0</v>
      </c>
      <c r="BA30" s="121">
        <f t="shared" si="52"/>
        <v>0</v>
      </c>
      <c r="BB30" s="259">
        <f>'Input Cost_MS3'!AA$17</f>
        <v>0</v>
      </c>
      <c r="BC30" s="122">
        <f t="shared" si="53"/>
        <v>0</v>
      </c>
      <c r="BD30" s="123">
        <f>AQ30*(1+'Input Cost_MS3'!$AA26)</f>
        <v>0</v>
      </c>
      <c r="BE30" s="124">
        <f t="shared" si="90"/>
        <v>0</v>
      </c>
      <c r="BF30" s="124">
        <f t="shared" si="90"/>
        <v>0</v>
      </c>
      <c r="BG30" s="119">
        <f t="shared" si="55"/>
        <v>0</v>
      </c>
      <c r="BH30" s="120">
        <f t="shared" si="56"/>
        <v>0</v>
      </c>
      <c r="BI30" s="120">
        <f t="shared" si="57"/>
        <v>0</v>
      </c>
      <c r="BJ30" s="120">
        <f t="shared" si="58"/>
        <v>0</v>
      </c>
      <c r="BK30" s="263">
        <f t="shared" si="13"/>
        <v>0</v>
      </c>
      <c r="BL30" s="120">
        <f t="shared" si="59"/>
        <v>0</v>
      </c>
      <c r="BM30" s="120">
        <f t="shared" si="14"/>
        <v>0</v>
      </c>
      <c r="BN30" s="121">
        <f t="shared" si="60"/>
        <v>0</v>
      </c>
      <c r="BO30" s="259">
        <f>'Input Cost_MS3'!AA$18</f>
        <v>0</v>
      </c>
      <c r="BP30" s="122">
        <f t="shared" si="61"/>
        <v>0</v>
      </c>
      <c r="BQ30" s="123">
        <f>BD30*(1+'Input Cost_MS3'!$AA27)</f>
        <v>0</v>
      </c>
      <c r="BR30" s="124">
        <f t="shared" si="91"/>
        <v>0</v>
      </c>
      <c r="BS30" s="124">
        <f t="shared" si="91"/>
        <v>0</v>
      </c>
      <c r="BT30" s="119">
        <f t="shared" si="63"/>
        <v>0</v>
      </c>
      <c r="BU30" s="120">
        <f t="shared" si="64"/>
        <v>0</v>
      </c>
      <c r="BV30" s="120">
        <f t="shared" si="65"/>
        <v>0</v>
      </c>
      <c r="BW30" s="120">
        <f t="shared" si="66"/>
        <v>0</v>
      </c>
      <c r="BX30" s="263">
        <f t="shared" si="15"/>
        <v>0</v>
      </c>
      <c r="BY30" s="120">
        <f t="shared" si="67"/>
        <v>0</v>
      </c>
      <c r="BZ30" s="120">
        <f t="shared" si="16"/>
        <v>0</v>
      </c>
      <c r="CA30" s="121">
        <f t="shared" si="68"/>
        <v>0</v>
      </c>
      <c r="CB30" s="259">
        <f>'Input Cost_MS3'!AA$19</f>
        <v>0</v>
      </c>
      <c r="CC30" s="122">
        <f t="shared" si="69"/>
        <v>0</v>
      </c>
      <c r="CD30" s="123">
        <f>BQ30*(1+'Input Cost_MS3'!$AA28)</f>
        <v>0</v>
      </c>
      <c r="CE30" s="124">
        <f t="shared" si="92"/>
        <v>0</v>
      </c>
      <c r="CF30" s="124">
        <f t="shared" si="92"/>
        <v>0</v>
      </c>
      <c r="CG30" s="119">
        <f t="shared" si="71"/>
        <v>0</v>
      </c>
      <c r="CH30" s="120">
        <f t="shared" si="72"/>
        <v>0</v>
      </c>
      <c r="CI30" s="120">
        <f t="shared" si="73"/>
        <v>0</v>
      </c>
      <c r="CJ30" s="120">
        <f t="shared" si="74"/>
        <v>0</v>
      </c>
      <c r="CK30" s="263">
        <f t="shared" si="17"/>
        <v>0</v>
      </c>
      <c r="CL30" s="120">
        <f t="shared" si="75"/>
        <v>0</v>
      </c>
      <c r="CM30" s="120">
        <f t="shared" si="18"/>
        <v>0</v>
      </c>
      <c r="CN30" s="121">
        <f t="shared" si="76"/>
        <v>0</v>
      </c>
      <c r="CO30" s="260">
        <f t="shared" si="77"/>
        <v>0</v>
      </c>
      <c r="CP30" s="126">
        <f t="shared" si="78"/>
        <v>0</v>
      </c>
      <c r="CQ30" s="127" t="str">
        <f t="shared" si="79"/>
        <v/>
      </c>
      <c r="CR30" s="128" t="str">
        <f t="shared" si="80"/>
        <v/>
      </c>
      <c r="CS30" s="128" t="str">
        <f t="shared" si="81"/>
        <v/>
      </c>
      <c r="CT30" s="129">
        <f t="shared" si="86"/>
        <v>0</v>
      </c>
      <c r="CU30" s="130">
        <f t="shared" si="86"/>
        <v>0</v>
      </c>
      <c r="CV30" s="130">
        <f t="shared" si="86"/>
        <v>0</v>
      </c>
      <c r="CW30" s="130">
        <f t="shared" si="86"/>
        <v>0</v>
      </c>
      <c r="CX30" s="130">
        <f t="shared" si="86"/>
        <v>0</v>
      </c>
      <c r="CY30" s="130">
        <f t="shared" si="86"/>
        <v>0</v>
      </c>
      <c r="CZ30" s="130">
        <f t="shared" si="20"/>
        <v>0</v>
      </c>
      <c r="DA30" s="131">
        <f t="shared" si="82"/>
        <v>0</v>
      </c>
      <c r="DB30" s="132" t="str">
        <f t="shared" si="83"/>
        <v/>
      </c>
      <c r="DC30" s="133" t="str">
        <f t="shared" si="84"/>
        <v/>
      </c>
    </row>
    <row r="31" spans="1:107">
      <c r="A31" s="199">
        <f>'Input Cost_MS3'!AB11</f>
        <v>0</v>
      </c>
      <c r="B31" s="194">
        <f>'Input Cost_MS3'!AB$13</f>
        <v>0</v>
      </c>
      <c r="C31" s="657">
        <f>'Input Cost_MS3'!AB$117/100</f>
        <v>0</v>
      </c>
      <c r="D31" s="654">
        <f>C31*(1+'Input Cost_MS3'!AB$22)</f>
        <v>0</v>
      </c>
      <c r="E31" s="197">
        <f>(Kalkulation_MS3!$AD$26)/100</f>
        <v>0</v>
      </c>
      <c r="F31" s="197">
        <f>(Kalkulation_MS3!$AD$35)/100</f>
        <v>0</v>
      </c>
      <c r="G31" s="119">
        <f t="shared" si="21"/>
        <v>0</v>
      </c>
      <c r="H31" s="120">
        <f t="shared" si="22"/>
        <v>0</v>
      </c>
      <c r="I31" s="120">
        <f t="shared" si="23"/>
        <v>0</v>
      </c>
      <c r="J31" s="120">
        <f t="shared" si="24"/>
        <v>0</v>
      </c>
      <c r="K31" s="120">
        <f t="shared" si="25"/>
        <v>0</v>
      </c>
      <c r="L31" s="120">
        <f t="shared" si="26"/>
        <v>0</v>
      </c>
      <c r="M31" s="120">
        <f t="shared" si="27"/>
        <v>0</v>
      </c>
      <c r="N31" s="121">
        <f t="shared" si="28"/>
        <v>0</v>
      </c>
      <c r="O31" s="259">
        <f>'Input Cost_MS3'!AB$14</f>
        <v>0</v>
      </c>
      <c r="P31" s="122">
        <f t="shared" si="29"/>
        <v>0</v>
      </c>
      <c r="Q31" s="123">
        <f>D31*(1+'Input Cost_MS3'!$AB23)</f>
        <v>0</v>
      </c>
      <c r="R31" s="124">
        <f t="shared" si="87"/>
        <v>0</v>
      </c>
      <c r="S31" s="124">
        <f t="shared" si="87"/>
        <v>0</v>
      </c>
      <c r="T31" s="119">
        <f t="shared" si="31"/>
        <v>0</v>
      </c>
      <c r="U31" s="120">
        <f t="shared" si="32"/>
        <v>0</v>
      </c>
      <c r="V31" s="120">
        <f t="shared" si="33"/>
        <v>0</v>
      </c>
      <c r="W31" s="120">
        <f t="shared" si="34"/>
        <v>0</v>
      </c>
      <c r="X31" s="120">
        <f t="shared" si="7"/>
        <v>0</v>
      </c>
      <c r="Y31" s="120">
        <f t="shared" si="35"/>
        <v>0</v>
      </c>
      <c r="Z31" s="120">
        <f t="shared" si="8"/>
        <v>0</v>
      </c>
      <c r="AA31" s="121">
        <f t="shared" si="36"/>
        <v>0</v>
      </c>
      <c r="AB31" s="259">
        <f>'Input Cost_MS3'!AB$15</f>
        <v>0</v>
      </c>
      <c r="AC31" s="122">
        <f t="shared" si="37"/>
        <v>0</v>
      </c>
      <c r="AD31" s="123">
        <f>Q31*(1+'Input Cost_MS3'!$AB24)</f>
        <v>0</v>
      </c>
      <c r="AE31" s="124">
        <f t="shared" si="88"/>
        <v>0</v>
      </c>
      <c r="AF31" s="124">
        <f t="shared" si="88"/>
        <v>0</v>
      </c>
      <c r="AG31" s="119">
        <f t="shared" si="39"/>
        <v>0</v>
      </c>
      <c r="AH31" s="120">
        <f t="shared" si="40"/>
        <v>0</v>
      </c>
      <c r="AI31" s="120">
        <f t="shared" si="41"/>
        <v>0</v>
      </c>
      <c r="AJ31" s="120">
        <f t="shared" si="42"/>
        <v>0</v>
      </c>
      <c r="AK31" s="120">
        <f t="shared" si="9"/>
        <v>0</v>
      </c>
      <c r="AL31" s="120">
        <f t="shared" si="43"/>
        <v>0</v>
      </c>
      <c r="AM31" s="125">
        <f t="shared" si="10"/>
        <v>0</v>
      </c>
      <c r="AN31" s="121">
        <f t="shared" si="44"/>
        <v>0</v>
      </c>
      <c r="AO31" s="259">
        <f>'Input Cost_MS3'!AB$16</f>
        <v>0</v>
      </c>
      <c r="AP31" s="122">
        <f t="shared" si="45"/>
        <v>0</v>
      </c>
      <c r="AQ31" s="123">
        <f>AD31*(1+'Input Cost_MS3'!$AB25)</f>
        <v>0</v>
      </c>
      <c r="AR31" s="124">
        <f t="shared" si="89"/>
        <v>0</v>
      </c>
      <c r="AS31" s="124">
        <f t="shared" si="89"/>
        <v>0</v>
      </c>
      <c r="AT31" s="119">
        <f t="shared" si="47"/>
        <v>0</v>
      </c>
      <c r="AU31" s="120">
        <f t="shared" si="48"/>
        <v>0</v>
      </c>
      <c r="AV31" s="120">
        <f t="shared" si="49"/>
        <v>0</v>
      </c>
      <c r="AW31" s="120">
        <f t="shared" si="50"/>
        <v>0</v>
      </c>
      <c r="AX31" s="120">
        <f t="shared" si="11"/>
        <v>0</v>
      </c>
      <c r="AY31" s="120">
        <f t="shared" si="51"/>
        <v>0</v>
      </c>
      <c r="AZ31" s="120">
        <f t="shared" si="12"/>
        <v>0</v>
      </c>
      <c r="BA31" s="121">
        <f t="shared" si="52"/>
        <v>0</v>
      </c>
      <c r="BB31" s="259">
        <f>'Input Cost_MS3'!AB$17</f>
        <v>0</v>
      </c>
      <c r="BC31" s="122">
        <f t="shared" si="53"/>
        <v>0</v>
      </c>
      <c r="BD31" s="123">
        <f>AQ31*(1+'Input Cost_MS3'!$AB26)</f>
        <v>0</v>
      </c>
      <c r="BE31" s="124">
        <f t="shared" si="90"/>
        <v>0</v>
      </c>
      <c r="BF31" s="124">
        <f t="shared" si="90"/>
        <v>0</v>
      </c>
      <c r="BG31" s="119">
        <f t="shared" si="55"/>
        <v>0</v>
      </c>
      <c r="BH31" s="120">
        <f t="shared" si="56"/>
        <v>0</v>
      </c>
      <c r="BI31" s="120">
        <f t="shared" si="57"/>
        <v>0</v>
      </c>
      <c r="BJ31" s="120">
        <f t="shared" si="58"/>
        <v>0</v>
      </c>
      <c r="BK31" s="263">
        <f t="shared" si="13"/>
        <v>0</v>
      </c>
      <c r="BL31" s="120">
        <f t="shared" si="59"/>
        <v>0</v>
      </c>
      <c r="BM31" s="120">
        <f t="shared" si="14"/>
        <v>0</v>
      </c>
      <c r="BN31" s="121">
        <f t="shared" si="60"/>
        <v>0</v>
      </c>
      <c r="BO31" s="259">
        <f>'Input Cost_MS3'!AB$18</f>
        <v>0</v>
      </c>
      <c r="BP31" s="122">
        <f t="shared" si="61"/>
        <v>0</v>
      </c>
      <c r="BQ31" s="123">
        <f>BD31*(1+'Input Cost_MS3'!$AB27)</f>
        <v>0</v>
      </c>
      <c r="BR31" s="124">
        <f t="shared" si="91"/>
        <v>0</v>
      </c>
      <c r="BS31" s="124">
        <f t="shared" si="91"/>
        <v>0</v>
      </c>
      <c r="BT31" s="119">
        <f t="shared" si="63"/>
        <v>0</v>
      </c>
      <c r="BU31" s="120">
        <f t="shared" si="64"/>
        <v>0</v>
      </c>
      <c r="BV31" s="120">
        <f t="shared" si="65"/>
        <v>0</v>
      </c>
      <c r="BW31" s="120">
        <f t="shared" si="66"/>
        <v>0</v>
      </c>
      <c r="BX31" s="263">
        <f t="shared" si="15"/>
        <v>0</v>
      </c>
      <c r="BY31" s="120">
        <f t="shared" si="67"/>
        <v>0</v>
      </c>
      <c r="BZ31" s="120">
        <f t="shared" si="16"/>
        <v>0</v>
      </c>
      <c r="CA31" s="121">
        <f t="shared" si="68"/>
        <v>0</v>
      </c>
      <c r="CB31" s="259">
        <f>'Input Cost_MS3'!AB$19</f>
        <v>0</v>
      </c>
      <c r="CC31" s="122">
        <f t="shared" si="69"/>
        <v>0</v>
      </c>
      <c r="CD31" s="123">
        <f>BQ31*(1+'Input Cost_MS3'!$AB28)</f>
        <v>0</v>
      </c>
      <c r="CE31" s="124">
        <f t="shared" si="92"/>
        <v>0</v>
      </c>
      <c r="CF31" s="124">
        <f t="shared" si="92"/>
        <v>0</v>
      </c>
      <c r="CG31" s="119">
        <f t="shared" si="71"/>
        <v>0</v>
      </c>
      <c r="CH31" s="120">
        <f t="shared" si="72"/>
        <v>0</v>
      </c>
      <c r="CI31" s="120">
        <f t="shared" si="73"/>
        <v>0</v>
      </c>
      <c r="CJ31" s="120">
        <f t="shared" si="74"/>
        <v>0</v>
      </c>
      <c r="CK31" s="263">
        <f t="shared" si="17"/>
        <v>0</v>
      </c>
      <c r="CL31" s="120">
        <f t="shared" si="75"/>
        <v>0</v>
      </c>
      <c r="CM31" s="120">
        <f t="shared" si="18"/>
        <v>0</v>
      </c>
      <c r="CN31" s="121">
        <f t="shared" si="76"/>
        <v>0</v>
      </c>
      <c r="CO31" s="260">
        <f t="shared" si="77"/>
        <v>0</v>
      </c>
      <c r="CP31" s="126">
        <f t="shared" si="78"/>
        <v>0</v>
      </c>
      <c r="CQ31" s="127" t="str">
        <f t="shared" si="79"/>
        <v/>
      </c>
      <c r="CR31" s="128" t="str">
        <f t="shared" si="80"/>
        <v/>
      </c>
      <c r="CS31" s="128" t="str">
        <f t="shared" si="81"/>
        <v/>
      </c>
      <c r="CT31" s="129">
        <f t="shared" si="86"/>
        <v>0</v>
      </c>
      <c r="CU31" s="130">
        <f t="shared" si="86"/>
        <v>0</v>
      </c>
      <c r="CV31" s="130">
        <f t="shared" si="86"/>
        <v>0</v>
      </c>
      <c r="CW31" s="130">
        <f t="shared" si="86"/>
        <v>0</v>
      </c>
      <c r="CX31" s="130">
        <f t="shared" si="86"/>
        <v>0</v>
      </c>
      <c r="CY31" s="130">
        <f t="shared" si="86"/>
        <v>0</v>
      </c>
      <c r="CZ31" s="130">
        <f t="shared" si="20"/>
        <v>0</v>
      </c>
      <c r="DA31" s="131">
        <f t="shared" si="82"/>
        <v>0</v>
      </c>
      <c r="DB31" s="132" t="str">
        <f t="shared" si="83"/>
        <v/>
      </c>
      <c r="DC31" s="133" t="str">
        <f t="shared" si="84"/>
        <v/>
      </c>
    </row>
    <row r="32" spans="1:107">
      <c r="A32" s="199">
        <f>'Input Cost_MS3'!AC11</f>
        <v>0</v>
      </c>
      <c r="B32" s="194">
        <f>'Input Cost_MS3'!AC$13</f>
        <v>0</v>
      </c>
      <c r="C32" s="657">
        <f>'Input Cost_MS3'!AC$117/100</f>
        <v>0</v>
      </c>
      <c r="D32" s="654">
        <f>C32*(1+'Input Cost_MS3'!AC$22)</f>
        <v>0</v>
      </c>
      <c r="E32" s="197">
        <f>(Kalkulation_MS3!$AE$26)/100</f>
        <v>0</v>
      </c>
      <c r="F32" s="197">
        <f>(Kalkulation_MS3!$AE$35)/100</f>
        <v>0</v>
      </c>
      <c r="G32" s="119">
        <f t="shared" si="21"/>
        <v>0</v>
      </c>
      <c r="H32" s="120">
        <f t="shared" si="22"/>
        <v>0</v>
      </c>
      <c r="I32" s="120">
        <f t="shared" si="23"/>
        <v>0</v>
      </c>
      <c r="J32" s="120">
        <f t="shared" si="24"/>
        <v>0</v>
      </c>
      <c r="K32" s="120">
        <f t="shared" si="25"/>
        <v>0</v>
      </c>
      <c r="L32" s="120">
        <f t="shared" si="26"/>
        <v>0</v>
      </c>
      <c r="M32" s="120">
        <f t="shared" si="27"/>
        <v>0</v>
      </c>
      <c r="N32" s="121">
        <f t="shared" si="28"/>
        <v>0</v>
      </c>
      <c r="O32" s="259">
        <f>'Input Cost_MS3'!AC$14</f>
        <v>0</v>
      </c>
      <c r="P32" s="122">
        <f t="shared" si="29"/>
        <v>0</v>
      </c>
      <c r="Q32" s="123">
        <f>D32*(1+'Input Cost_MS3'!$AC23)</f>
        <v>0</v>
      </c>
      <c r="R32" s="124">
        <f t="shared" si="87"/>
        <v>0</v>
      </c>
      <c r="S32" s="124">
        <f t="shared" si="87"/>
        <v>0</v>
      </c>
      <c r="T32" s="119">
        <f t="shared" si="31"/>
        <v>0</v>
      </c>
      <c r="U32" s="120">
        <f t="shared" si="32"/>
        <v>0</v>
      </c>
      <c r="V32" s="120">
        <f t="shared" si="33"/>
        <v>0</v>
      </c>
      <c r="W32" s="120">
        <f t="shared" si="34"/>
        <v>0</v>
      </c>
      <c r="X32" s="120">
        <f t="shared" si="7"/>
        <v>0</v>
      </c>
      <c r="Y32" s="120">
        <f t="shared" si="35"/>
        <v>0</v>
      </c>
      <c r="Z32" s="120">
        <f t="shared" si="8"/>
        <v>0</v>
      </c>
      <c r="AA32" s="121">
        <f t="shared" si="36"/>
        <v>0</v>
      </c>
      <c r="AB32" s="259">
        <f>'Input Cost_MS3'!AC$15</f>
        <v>0</v>
      </c>
      <c r="AC32" s="122">
        <f t="shared" si="37"/>
        <v>0</v>
      </c>
      <c r="AD32" s="123">
        <f>Q32*(1+'Input Cost_MS3'!$AC24)</f>
        <v>0</v>
      </c>
      <c r="AE32" s="124">
        <f t="shared" si="88"/>
        <v>0</v>
      </c>
      <c r="AF32" s="124">
        <f t="shared" si="88"/>
        <v>0</v>
      </c>
      <c r="AG32" s="119">
        <f t="shared" si="39"/>
        <v>0</v>
      </c>
      <c r="AH32" s="120">
        <f t="shared" si="40"/>
        <v>0</v>
      </c>
      <c r="AI32" s="120">
        <f t="shared" si="41"/>
        <v>0</v>
      </c>
      <c r="AJ32" s="120">
        <f t="shared" si="42"/>
        <v>0</v>
      </c>
      <c r="AK32" s="120">
        <f t="shared" si="9"/>
        <v>0</v>
      </c>
      <c r="AL32" s="120">
        <f t="shared" si="43"/>
        <v>0</v>
      </c>
      <c r="AM32" s="125">
        <f t="shared" si="10"/>
        <v>0</v>
      </c>
      <c r="AN32" s="121">
        <f t="shared" si="44"/>
        <v>0</v>
      </c>
      <c r="AO32" s="259">
        <f>'Input Cost_MS3'!AC$16</f>
        <v>0</v>
      </c>
      <c r="AP32" s="122">
        <f t="shared" si="45"/>
        <v>0</v>
      </c>
      <c r="AQ32" s="123">
        <f>AD32*(1+'Input Cost_MS3'!$AC25)</f>
        <v>0</v>
      </c>
      <c r="AR32" s="124">
        <f t="shared" si="89"/>
        <v>0</v>
      </c>
      <c r="AS32" s="124">
        <f t="shared" si="89"/>
        <v>0</v>
      </c>
      <c r="AT32" s="119">
        <f t="shared" si="47"/>
        <v>0</v>
      </c>
      <c r="AU32" s="120">
        <f t="shared" si="48"/>
        <v>0</v>
      </c>
      <c r="AV32" s="120">
        <f t="shared" si="49"/>
        <v>0</v>
      </c>
      <c r="AW32" s="120">
        <f t="shared" si="50"/>
        <v>0</v>
      </c>
      <c r="AX32" s="120">
        <f t="shared" si="11"/>
        <v>0</v>
      </c>
      <c r="AY32" s="120">
        <f t="shared" si="51"/>
        <v>0</v>
      </c>
      <c r="AZ32" s="120">
        <f t="shared" si="12"/>
        <v>0</v>
      </c>
      <c r="BA32" s="121">
        <f t="shared" si="52"/>
        <v>0</v>
      </c>
      <c r="BB32" s="259">
        <f>'Input Cost_MS3'!AC$17</f>
        <v>0</v>
      </c>
      <c r="BC32" s="122">
        <f t="shared" si="53"/>
        <v>0</v>
      </c>
      <c r="BD32" s="123">
        <f>AQ32*(1+'Input Cost_MS3'!$AC26)</f>
        <v>0</v>
      </c>
      <c r="BE32" s="124">
        <f t="shared" si="90"/>
        <v>0</v>
      </c>
      <c r="BF32" s="124">
        <f t="shared" si="90"/>
        <v>0</v>
      </c>
      <c r="BG32" s="119">
        <f t="shared" si="55"/>
        <v>0</v>
      </c>
      <c r="BH32" s="120">
        <f t="shared" si="56"/>
        <v>0</v>
      </c>
      <c r="BI32" s="120">
        <f t="shared" si="57"/>
        <v>0</v>
      </c>
      <c r="BJ32" s="120">
        <f t="shared" si="58"/>
        <v>0</v>
      </c>
      <c r="BK32" s="263">
        <f t="shared" si="13"/>
        <v>0</v>
      </c>
      <c r="BL32" s="120">
        <f t="shared" si="59"/>
        <v>0</v>
      </c>
      <c r="BM32" s="120">
        <f t="shared" si="14"/>
        <v>0</v>
      </c>
      <c r="BN32" s="121">
        <f t="shared" si="60"/>
        <v>0</v>
      </c>
      <c r="BO32" s="259">
        <f>'Input Cost_MS3'!AC$18</f>
        <v>0</v>
      </c>
      <c r="BP32" s="122">
        <f t="shared" si="61"/>
        <v>0</v>
      </c>
      <c r="BQ32" s="123">
        <f>BD32*(1+'Input Cost_MS3'!$AC27)</f>
        <v>0</v>
      </c>
      <c r="BR32" s="124">
        <f t="shared" si="91"/>
        <v>0</v>
      </c>
      <c r="BS32" s="124">
        <f t="shared" si="91"/>
        <v>0</v>
      </c>
      <c r="BT32" s="119">
        <f t="shared" si="63"/>
        <v>0</v>
      </c>
      <c r="BU32" s="120">
        <f t="shared" si="64"/>
        <v>0</v>
      </c>
      <c r="BV32" s="120">
        <f t="shared" si="65"/>
        <v>0</v>
      </c>
      <c r="BW32" s="120">
        <f t="shared" si="66"/>
        <v>0</v>
      </c>
      <c r="BX32" s="263">
        <f t="shared" si="15"/>
        <v>0</v>
      </c>
      <c r="BY32" s="120">
        <f t="shared" si="67"/>
        <v>0</v>
      </c>
      <c r="BZ32" s="120">
        <f t="shared" si="16"/>
        <v>0</v>
      </c>
      <c r="CA32" s="121">
        <f t="shared" si="68"/>
        <v>0</v>
      </c>
      <c r="CB32" s="259">
        <f>'Input Cost_MS3'!AC$19</f>
        <v>0</v>
      </c>
      <c r="CC32" s="122">
        <f t="shared" si="69"/>
        <v>0</v>
      </c>
      <c r="CD32" s="123">
        <f>BQ32*(1+'Input Cost_MS3'!$AC28)</f>
        <v>0</v>
      </c>
      <c r="CE32" s="124">
        <f t="shared" si="92"/>
        <v>0</v>
      </c>
      <c r="CF32" s="124">
        <f t="shared" si="92"/>
        <v>0</v>
      </c>
      <c r="CG32" s="119">
        <f t="shared" si="71"/>
        <v>0</v>
      </c>
      <c r="CH32" s="120">
        <f t="shared" si="72"/>
        <v>0</v>
      </c>
      <c r="CI32" s="120">
        <f t="shared" si="73"/>
        <v>0</v>
      </c>
      <c r="CJ32" s="120">
        <f t="shared" si="74"/>
        <v>0</v>
      </c>
      <c r="CK32" s="263">
        <f t="shared" si="17"/>
        <v>0</v>
      </c>
      <c r="CL32" s="120">
        <f t="shared" si="75"/>
        <v>0</v>
      </c>
      <c r="CM32" s="120">
        <f t="shared" si="18"/>
        <v>0</v>
      </c>
      <c r="CN32" s="121">
        <f t="shared" si="76"/>
        <v>0</v>
      </c>
      <c r="CO32" s="260">
        <f t="shared" si="77"/>
        <v>0</v>
      </c>
      <c r="CP32" s="126">
        <f t="shared" si="78"/>
        <v>0</v>
      </c>
      <c r="CQ32" s="127" t="str">
        <f t="shared" si="79"/>
        <v/>
      </c>
      <c r="CR32" s="128" t="str">
        <f t="shared" si="80"/>
        <v/>
      </c>
      <c r="CS32" s="128" t="str">
        <f t="shared" si="81"/>
        <v/>
      </c>
      <c r="CT32" s="129">
        <f t="shared" si="86"/>
        <v>0</v>
      </c>
      <c r="CU32" s="130">
        <f t="shared" si="86"/>
        <v>0</v>
      </c>
      <c r="CV32" s="130">
        <f t="shared" si="86"/>
        <v>0</v>
      </c>
      <c r="CW32" s="130">
        <f t="shared" si="86"/>
        <v>0</v>
      </c>
      <c r="CX32" s="130">
        <f t="shared" si="86"/>
        <v>0</v>
      </c>
      <c r="CY32" s="130">
        <f t="shared" si="86"/>
        <v>0</v>
      </c>
      <c r="CZ32" s="130">
        <f t="shared" si="20"/>
        <v>0</v>
      </c>
      <c r="DA32" s="131">
        <f t="shared" si="82"/>
        <v>0</v>
      </c>
      <c r="DB32" s="132" t="str">
        <f t="shared" si="83"/>
        <v/>
      </c>
      <c r="DC32" s="133" t="str">
        <f t="shared" si="84"/>
        <v/>
      </c>
    </row>
    <row r="33" spans="1:109">
      <c r="A33" s="199">
        <f>'Input Cost_MS3'!AD11</f>
        <v>0</v>
      </c>
      <c r="B33" s="194">
        <f>'Input Cost_MS3'!AD$13</f>
        <v>0</v>
      </c>
      <c r="C33" s="657">
        <f>'Input Cost_MS3'!AD$117/100</f>
        <v>0</v>
      </c>
      <c r="D33" s="654">
        <f>C33*(1+'Input Cost_MS3'!AD$22)</f>
        <v>0</v>
      </c>
      <c r="E33" s="197">
        <f>(Kalkulation_MS3!$AF$26)/100</f>
        <v>0</v>
      </c>
      <c r="F33" s="197">
        <f>(Kalkulation_MS3!$AF$35)/100</f>
        <v>0</v>
      </c>
      <c r="G33" s="119">
        <f t="shared" si="21"/>
        <v>0</v>
      </c>
      <c r="H33" s="120">
        <f t="shared" si="22"/>
        <v>0</v>
      </c>
      <c r="I33" s="120">
        <f t="shared" si="23"/>
        <v>0</v>
      </c>
      <c r="J33" s="120">
        <f t="shared" si="24"/>
        <v>0</v>
      </c>
      <c r="K33" s="120">
        <f t="shared" si="25"/>
        <v>0</v>
      </c>
      <c r="L33" s="120">
        <f t="shared" si="26"/>
        <v>0</v>
      </c>
      <c r="M33" s="120">
        <f t="shared" si="27"/>
        <v>0</v>
      </c>
      <c r="N33" s="121">
        <f t="shared" si="28"/>
        <v>0</v>
      </c>
      <c r="O33" s="259">
        <f>'Input Cost_MS3'!AD$14</f>
        <v>0</v>
      </c>
      <c r="P33" s="122">
        <f t="shared" si="29"/>
        <v>0</v>
      </c>
      <c r="Q33" s="123">
        <f>D33*(1+'Input Cost_MS3'!$AD23)</f>
        <v>0</v>
      </c>
      <c r="R33" s="124">
        <f t="shared" si="87"/>
        <v>0</v>
      </c>
      <c r="S33" s="124">
        <f t="shared" si="87"/>
        <v>0</v>
      </c>
      <c r="T33" s="119">
        <f t="shared" si="31"/>
        <v>0</v>
      </c>
      <c r="U33" s="120">
        <f t="shared" si="32"/>
        <v>0</v>
      </c>
      <c r="V33" s="120">
        <f t="shared" si="33"/>
        <v>0</v>
      </c>
      <c r="W33" s="120">
        <f t="shared" si="34"/>
        <v>0</v>
      </c>
      <c r="X33" s="120">
        <f t="shared" si="7"/>
        <v>0</v>
      </c>
      <c r="Y33" s="120">
        <f t="shared" si="35"/>
        <v>0</v>
      </c>
      <c r="Z33" s="120">
        <f t="shared" si="8"/>
        <v>0</v>
      </c>
      <c r="AA33" s="121">
        <f t="shared" si="36"/>
        <v>0</v>
      </c>
      <c r="AB33" s="259">
        <f>'Input Cost_MS3'!AD$15</f>
        <v>0</v>
      </c>
      <c r="AC33" s="122">
        <f t="shared" si="37"/>
        <v>0</v>
      </c>
      <c r="AD33" s="123">
        <f>Q33*(1+'Input Cost_MS3'!$AD24)</f>
        <v>0</v>
      </c>
      <c r="AE33" s="124">
        <f t="shared" si="88"/>
        <v>0</v>
      </c>
      <c r="AF33" s="124">
        <f t="shared" si="88"/>
        <v>0</v>
      </c>
      <c r="AG33" s="119">
        <f t="shared" si="39"/>
        <v>0</v>
      </c>
      <c r="AH33" s="120">
        <f t="shared" si="40"/>
        <v>0</v>
      </c>
      <c r="AI33" s="120">
        <f t="shared" si="41"/>
        <v>0</v>
      </c>
      <c r="AJ33" s="120">
        <f t="shared" si="42"/>
        <v>0</v>
      </c>
      <c r="AK33" s="120">
        <f t="shared" si="9"/>
        <v>0</v>
      </c>
      <c r="AL33" s="120">
        <f t="shared" si="43"/>
        <v>0</v>
      </c>
      <c r="AM33" s="125">
        <f t="shared" si="10"/>
        <v>0</v>
      </c>
      <c r="AN33" s="121">
        <f t="shared" si="44"/>
        <v>0</v>
      </c>
      <c r="AO33" s="259">
        <f>'Input Cost_MS3'!AD$16</f>
        <v>0</v>
      </c>
      <c r="AP33" s="122">
        <f t="shared" si="45"/>
        <v>0</v>
      </c>
      <c r="AQ33" s="123">
        <f>AD33*(1+'Input Cost_MS3'!$AD25)</f>
        <v>0</v>
      </c>
      <c r="AR33" s="124">
        <f t="shared" si="89"/>
        <v>0</v>
      </c>
      <c r="AS33" s="124">
        <f t="shared" si="89"/>
        <v>0</v>
      </c>
      <c r="AT33" s="119">
        <f t="shared" si="47"/>
        <v>0</v>
      </c>
      <c r="AU33" s="120">
        <f t="shared" si="48"/>
        <v>0</v>
      </c>
      <c r="AV33" s="120">
        <f t="shared" si="49"/>
        <v>0</v>
      </c>
      <c r="AW33" s="120">
        <f t="shared" si="50"/>
        <v>0</v>
      </c>
      <c r="AX33" s="120">
        <f t="shared" si="11"/>
        <v>0</v>
      </c>
      <c r="AY33" s="120">
        <f t="shared" si="51"/>
        <v>0</v>
      </c>
      <c r="AZ33" s="120">
        <f t="shared" si="12"/>
        <v>0</v>
      </c>
      <c r="BA33" s="121">
        <f t="shared" si="52"/>
        <v>0</v>
      </c>
      <c r="BB33" s="259">
        <f>'Input Cost_MS3'!AD$17</f>
        <v>0</v>
      </c>
      <c r="BC33" s="122">
        <f t="shared" si="53"/>
        <v>0</v>
      </c>
      <c r="BD33" s="123">
        <f>AQ33*(1+'Input Cost_MS3'!$AD26)</f>
        <v>0</v>
      </c>
      <c r="BE33" s="124">
        <f t="shared" si="90"/>
        <v>0</v>
      </c>
      <c r="BF33" s="124">
        <f t="shared" si="90"/>
        <v>0</v>
      </c>
      <c r="BG33" s="119">
        <f t="shared" si="55"/>
        <v>0</v>
      </c>
      <c r="BH33" s="120">
        <f t="shared" si="56"/>
        <v>0</v>
      </c>
      <c r="BI33" s="120">
        <f t="shared" si="57"/>
        <v>0</v>
      </c>
      <c r="BJ33" s="120">
        <f t="shared" si="58"/>
        <v>0</v>
      </c>
      <c r="BK33" s="263">
        <f t="shared" si="13"/>
        <v>0</v>
      </c>
      <c r="BL33" s="120">
        <f t="shared" si="59"/>
        <v>0</v>
      </c>
      <c r="BM33" s="120">
        <f t="shared" si="14"/>
        <v>0</v>
      </c>
      <c r="BN33" s="121">
        <f t="shared" si="60"/>
        <v>0</v>
      </c>
      <c r="BO33" s="259">
        <f>'Input Cost_MS3'!AD$18</f>
        <v>0</v>
      </c>
      <c r="BP33" s="122">
        <f t="shared" si="61"/>
        <v>0</v>
      </c>
      <c r="BQ33" s="123">
        <f>BD33*(1+'Input Cost_MS3'!$AD27)</f>
        <v>0</v>
      </c>
      <c r="BR33" s="124">
        <f t="shared" si="91"/>
        <v>0</v>
      </c>
      <c r="BS33" s="124">
        <f t="shared" si="91"/>
        <v>0</v>
      </c>
      <c r="BT33" s="119">
        <f t="shared" si="63"/>
        <v>0</v>
      </c>
      <c r="BU33" s="120">
        <f t="shared" si="64"/>
        <v>0</v>
      </c>
      <c r="BV33" s="120">
        <f t="shared" si="65"/>
        <v>0</v>
      </c>
      <c r="BW33" s="120">
        <f t="shared" si="66"/>
        <v>0</v>
      </c>
      <c r="BX33" s="263">
        <f t="shared" si="15"/>
        <v>0</v>
      </c>
      <c r="BY33" s="120">
        <f t="shared" si="67"/>
        <v>0</v>
      </c>
      <c r="BZ33" s="120">
        <f t="shared" si="16"/>
        <v>0</v>
      </c>
      <c r="CA33" s="121">
        <f t="shared" si="68"/>
        <v>0</v>
      </c>
      <c r="CB33" s="259">
        <f>'Input Cost_MS3'!AD$19</f>
        <v>0</v>
      </c>
      <c r="CC33" s="122">
        <f t="shared" si="69"/>
        <v>0</v>
      </c>
      <c r="CD33" s="123">
        <f>BQ33*(1+'Input Cost_MS3'!$AD28)</f>
        <v>0</v>
      </c>
      <c r="CE33" s="124">
        <f t="shared" si="92"/>
        <v>0</v>
      </c>
      <c r="CF33" s="124">
        <f t="shared" si="92"/>
        <v>0</v>
      </c>
      <c r="CG33" s="119">
        <f t="shared" si="71"/>
        <v>0</v>
      </c>
      <c r="CH33" s="120">
        <f t="shared" si="72"/>
        <v>0</v>
      </c>
      <c r="CI33" s="120">
        <f t="shared" si="73"/>
        <v>0</v>
      </c>
      <c r="CJ33" s="120">
        <f t="shared" si="74"/>
        <v>0</v>
      </c>
      <c r="CK33" s="263">
        <f t="shared" si="17"/>
        <v>0</v>
      </c>
      <c r="CL33" s="120">
        <f t="shared" si="75"/>
        <v>0</v>
      </c>
      <c r="CM33" s="120">
        <f t="shared" si="18"/>
        <v>0</v>
      </c>
      <c r="CN33" s="121">
        <f t="shared" si="76"/>
        <v>0</v>
      </c>
      <c r="CO33" s="260">
        <f t="shared" si="77"/>
        <v>0</v>
      </c>
      <c r="CP33" s="126">
        <f t="shared" si="78"/>
        <v>0</v>
      </c>
      <c r="CQ33" s="127" t="str">
        <f t="shared" si="79"/>
        <v/>
      </c>
      <c r="CR33" s="128" t="str">
        <f t="shared" si="80"/>
        <v/>
      </c>
      <c r="CS33" s="128" t="str">
        <f t="shared" si="81"/>
        <v/>
      </c>
      <c r="CT33" s="129">
        <f t="shared" si="86"/>
        <v>0</v>
      </c>
      <c r="CU33" s="130">
        <f t="shared" si="86"/>
        <v>0</v>
      </c>
      <c r="CV33" s="130">
        <f t="shared" si="86"/>
        <v>0</v>
      </c>
      <c r="CW33" s="130">
        <f t="shared" si="86"/>
        <v>0</v>
      </c>
      <c r="CX33" s="130">
        <f t="shared" si="86"/>
        <v>0</v>
      </c>
      <c r="CY33" s="130">
        <f t="shared" si="86"/>
        <v>0</v>
      </c>
      <c r="CZ33" s="130">
        <f t="shared" si="20"/>
        <v>0</v>
      </c>
      <c r="DA33" s="131">
        <f t="shared" si="82"/>
        <v>0</v>
      </c>
      <c r="DB33" s="132" t="str">
        <f t="shared" si="83"/>
        <v/>
      </c>
      <c r="DC33" s="133" t="str">
        <f t="shared" si="84"/>
        <v/>
      </c>
    </row>
    <row r="34" spans="1:109">
      <c r="A34" s="199">
        <f>'Input Cost_MS3'!AE11</f>
        <v>0</v>
      </c>
      <c r="B34" s="194">
        <f>'Input Cost_MS3'!AE$13</f>
        <v>0</v>
      </c>
      <c r="C34" s="657">
        <f>'Input Cost_MS3'!AE$117/100</f>
        <v>0</v>
      </c>
      <c r="D34" s="654">
        <f>C34*(1+'Input Cost_MS3'!AE$22)</f>
        <v>0</v>
      </c>
      <c r="E34" s="197">
        <f>(Kalkulation_MS3!$AG$26)/100</f>
        <v>0</v>
      </c>
      <c r="F34" s="197">
        <f>(Kalkulation_MS3!$AG$35)/100</f>
        <v>0</v>
      </c>
      <c r="G34" s="119">
        <f t="shared" si="21"/>
        <v>0</v>
      </c>
      <c r="H34" s="120">
        <f t="shared" si="22"/>
        <v>0</v>
      </c>
      <c r="I34" s="120">
        <f t="shared" si="23"/>
        <v>0</v>
      </c>
      <c r="J34" s="120">
        <f t="shared" si="24"/>
        <v>0</v>
      </c>
      <c r="K34" s="120">
        <f t="shared" si="25"/>
        <v>0</v>
      </c>
      <c r="L34" s="120">
        <f t="shared" si="26"/>
        <v>0</v>
      </c>
      <c r="M34" s="120">
        <f t="shared" si="27"/>
        <v>0</v>
      </c>
      <c r="N34" s="121">
        <f t="shared" si="28"/>
        <v>0</v>
      </c>
      <c r="O34" s="259">
        <f>'Input Cost_MS3'!AE$14</f>
        <v>0</v>
      </c>
      <c r="P34" s="122">
        <f t="shared" si="29"/>
        <v>0</v>
      </c>
      <c r="Q34" s="123">
        <f>D34*(1+'Input Cost_MS3'!$AE23)</f>
        <v>0</v>
      </c>
      <c r="R34" s="124">
        <f t="shared" si="87"/>
        <v>0</v>
      </c>
      <c r="S34" s="124">
        <f t="shared" si="87"/>
        <v>0</v>
      </c>
      <c r="T34" s="119">
        <f t="shared" si="31"/>
        <v>0</v>
      </c>
      <c r="U34" s="120">
        <f t="shared" si="32"/>
        <v>0</v>
      </c>
      <c r="V34" s="120">
        <f t="shared" si="33"/>
        <v>0</v>
      </c>
      <c r="W34" s="120">
        <f t="shared" si="34"/>
        <v>0</v>
      </c>
      <c r="X34" s="120">
        <f t="shared" si="7"/>
        <v>0</v>
      </c>
      <c r="Y34" s="120">
        <f t="shared" si="35"/>
        <v>0</v>
      </c>
      <c r="Z34" s="120">
        <f t="shared" si="8"/>
        <v>0</v>
      </c>
      <c r="AA34" s="121">
        <f t="shared" si="36"/>
        <v>0</v>
      </c>
      <c r="AB34" s="259">
        <f>'Input Cost_MS3'!AE$15</f>
        <v>0</v>
      </c>
      <c r="AC34" s="122">
        <f t="shared" si="37"/>
        <v>0</v>
      </c>
      <c r="AD34" s="123">
        <f>Q34*(1+'Input Cost_MS3'!$AE24)</f>
        <v>0</v>
      </c>
      <c r="AE34" s="124">
        <f t="shared" si="88"/>
        <v>0</v>
      </c>
      <c r="AF34" s="124">
        <f t="shared" si="88"/>
        <v>0</v>
      </c>
      <c r="AG34" s="119">
        <f t="shared" si="39"/>
        <v>0</v>
      </c>
      <c r="AH34" s="120">
        <f t="shared" si="40"/>
        <v>0</v>
      </c>
      <c r="AI34" s="120">
        <f t="shared" si="41"/>
        <v>0</v>
      </c>
      <c r="AJ34" s="120">
        <f t="shared" si="42"/>
        <v>0</v>
      </c>
      <c r="AK34" s="120">
        <f t="shared" si="9"/>
        <v>0</v>
      </c>
      <c r="AL34" s="120">
        <f t="shared" si="43"/>
        <v>0</v>
      </c>
      <c r="AM34" s="125">
        <f t="shared" si="10"/>
        <v>0</v>
      </c>
      <c r="AN34" s="121">
        <f t="shared" si="44"/>
        <v>0</v>
      </c>
      <c r="AO34" s="259">
        <f>'Input Cost_MS3'!AE$16</f>
        <v>0</v>
      </c>
      <c r="AP34" s="122">
        <f t="shared" si="45"/>
        <v>0</v>
      </c>
      <c r="AQ34" s="123">
        <f>AD34*(1+'Input Cost_MS3'!$AE25)</f>
        <v>0</v>
      </c>
      <c r="AR34" s="124">
        <f t="shared" si="89"/>
        <v>0</v>
      </c>
      <c r="AS34" s="124">
        <f t="shared" si="89"/>
        <v>0</v>
      </c>
      <c r="AT34" s="119">
        <f t="shared" si="47"/>
        <v>0</v>
      </c>
      <c r="AU34" s="120">
        <f t="shared" si="48"/>
        <v>0</v>
      </c>
      <c r="AV34" s="120">
        <f t="shared" si="49"/>
        <v>0</v>
      </c>
      <c r="AW34" s="120">
        <f t="shared" si="50"/>
        <v>0</v>
      </c>
      <c r="AX34" s="120">
        <f t="shared" si="11"/>
        <v>0</v>
      </c>
      <c r="AY34" s="120">
        <f t="shared" si="51"/>
        <v>0</v>
      </c>
      <c r="AZ34" s="120">
        <f t="shared" si="12"/>
        <v>0</v>
      </c>
      <c r="BA34" s="121">
        <f t="shared" si="52"/>
        <v>0</v>
      </c>
      <c r="BB34" s="259">
        <f>'Input Cost_MS3'!AE$17</f>
        <v>0</v>
      </c>
      <c r="BC34" s="122">
        <f t="shared" si="53"/>
        <v>0</v>
      </c>
      <c r="BD34" s="123">
        <f>AQ34*(1+'Input Cost_MS3'!$AE26)</f>
        <v>0</v>
      </c>
      <c r="BE34" s="124">
        <f t="shared" si="90"/>
        <v>0</v>
      </c>
      <c r="BF34" s="124">
        <f t="shared" si="90"/>
        <v>0</v>
      </c>
      <c r="BG34" s="119">
        <f t="shared" si="55"/>
        <v>0</v>
      </c>
      <c r="BH34" s="120">
        <f t="shared" si="56"/>
        <v>0</v>
      </c>
      <c r="BI34" s="120">
        <f t="shared" si="57"/>
        <v>0</v>
      </c>
      <c r="BJ34" s="120">
        <f t="shared" si="58"/>
        <v>0</v>
      </c>
      <c r="BK34" s="263">
        <f t="shared" si="13"/>
        <v>0</v>
      </c>
      <c r="BL34" s="120">
        <f t="shared" si="59"/>
        <v>0</v>
      </c>
      <c r="BM34" s="120">
        <f t="shared" si="14"/>
        <v>0</v>
      </c>
      <c r="BN34" s="121">
        <f t="shared" si="60"/>
        <v>0</v>
      </c>
      <c r="BO34" s="259">
        <f>'Input Cost_MS3'!AE$18</f>
        <v>0</v>
      </c>
      <c r="BP34" s="122">
        <f t="shared" si="61"/>
        <v>0</v>
      </c>
      <c r="BQ34" s="123">
        <f>BD34*(1+'Input Cost_MS3'!$AE27)</f>
        <v>0</v>
      </c>
      <c r="BR34" s="124">
        <f t="shared" si="91"/>
        <v>0</v>
      </c>
      <c r="BS34" s="124">
        <f t="shared" si="91"/>
        <v>0</v>
      </c>
      <c r="BT34" s="119">
        <f t="shared" si="63"/>
        <v>0</v>
      </c>
      <c r="BU34" s="120">
        <f t="shared" si="64"/>
        <v>0</v>
      </c>
      <c r="BV34" s="120">
        <f t="shared" si="65"/>
        <v>0</v>
      </c>
      <c r="BW34" s="120">
        <f t="shared" si="66"/>
        <v>0</v>
      </c>
      <c r="BX34" s="263">
        <f t="shared" si="15"/>
        <v>0</v>
      </c>
      <c r="BY34" s="120">
        <f t="shared" si="67"/>
        <v>0</v>
      </c>
      <c r="BZ34" s="120">
        <f t="shared" si="16"/>
        <v>0</v>
      </c>
      <c r="CA34" s="121">
        <f t="shared" si="68"/>
        <v>0</v>
      </c>
      <c r="CB34" s="259">
        <f>'Input Cost_MS3'!AE$19</f>
        <v>0</v>
      </c>
      <c r="CC34" s="122">
        <f t="shared" si="69"/>
        <v>0</v>
      </c>
      <c r="CD34" s="123">
        <f>BQ34*(1+'Input Cost_MS3'!$AE28)</f>
        <v>0</v>
      </c>
      <c r="CE34" s="124">
        <f t="shared" si="92"/>
        <v>0</v>
      </c>
      <c r="CF34" s="124">
        <f t="shared" si="92"/>
        <v>0</v>
      </c>
      <c r="CG34" s="119">
        <f t="shared" si="71"/>
        <v>0</v>
      </c>
      <c r="CH34" s="120">
        <f t="shared" si="72"/>
        <v>0</v>
      </c>
      <c r="CI34" s="120">
        <f t="shared" si="73"/>
        <v>0</v>
      </c>
      <c r="CJ34" s="120">
        <f t="shared" si="74"/>
        <v>0</v>
      </c>
      <c r="CK34" s="263">
        <f t="shared" si="17"/>
        <v>0</v>
      </c>
      <c r="CL34" s="120">
        <f t="shared" si="75"/>
        <v>0</v>
      </c>
      <c r="CM34" s="120">
        <f t="shared" si="18"/>
        <v>0</v>
      </c>
      <c r="CN34" s="121">
        <f t="shared" si="76"/>
        <v>0</v>
      </c>
      <c r="CO34" s="260">
        <f t="shared" si="77"/>
        <v>0</v>
      </c>
      <c r="CP34" s="126">
        <f t="shared" si="78"/>
        <v>0</v>
      </c>
      <c r="CQ34" s="127" t="str">
        <f t="shared" si="79"/>
        <v/>
      </c>
      <c r="CR34" s="128" t="str">
        <f t="shared" si="80"/>
        <v/>
      </c>
      <c r="CS34" s="128" t="str">
        <f t="shared" si="81"/>
        <v/>
      </c>
      <c r="CT34" s="129">
        <f t="shared" si="86"/>
        <v>0</v>
      </c>
      <c r="CU34" s="130">
        <f t="shared" si="86"/>
        <v>0</v>
      </c>
      <c r="CV34" s="130">
        <f t="shared" si="86"/>
        <v>0</v>
      </c>
      <c r="CW34" s="130">
        <f t="shared" si="86"/>
        <v>0</v>
      </c>
      <c r="CX34" s="130">
        <f t="shared" si="86"/>
        <v>0</v>
      </c>
      <c r="CY34" s="130">
        <f t="shared" si="86"/>
        <v>0</v>
      </c>
      <c r="CZ34" s="130">
        <f t="shared" si="20"/>
        <v>0</v>
      </c>
      <c r="DA34" s="131">
        <f t="shared" si="82"/>
        <v>0</v>
      </c>
      <c r="DB34" s="132" t="str">
        <f t="shared" si="83"/>
        <v/>
      </c>
      <c r="DC34" s="133" t="str">
        <f t="shared" si="84"/>
        <v/>
      </c>
    </row>
    <row r="35" spans="1:109">
      <c r="A35" s="199">
        <f>'Input Cost_MS3'!AF11</f>
        <v>0</v>
      </c>
      <c r="B35" s="194">
        <f>'Input Cost_MS3'!AF$13</f>
        <v>0</v>
      </c>
      <c r="C35" s="657">
        <f>'Input Cost_MS3'!AF$117/100</f>
        <v>0</v>
      </c>
      <c r="D35" s="654">
        <f>C35*(1+'Input Cost_MS3'!AF$22)</f>
        <v>0</v>
      </c>
      <c r="E35" s="197">
        <f>(Kalkulation_MS3!$AH$26)/100</f>
        <v>0</v>
      </c>
      <c r="F35" s="197">
        <f>(Kalkulation_MS3!$AH$35)/100</f>
        <v>0</v>
      </c>
      <c r="G35" s="119">
        <f t="shared" si="21"/>
        <v>0</v>
      </c>
      <c r="H35" s="120">
        <f t="shared" si="22"/>
        <v>0</v>
      </c>
      <c r="I35" s="120">
        <f t="shared" si="23"/>
        <v>0</v>
      </c>
      <c r="J35" s="120">
        <f t="shared" si="24"/>
        <v>0</v>
      </c>
      <c r="K35" s="120">
        <f t="shared" si="25"/>
        <v>0</v>
      </c>
      <c r="L35" s="120">
        <f t="shared" si="26"/>
        <v>0</v>
      </c>
      <c r="M35" s="120">
        <f t="shared" si="27"/>
        <v>0</v>
      </c>
      <c r="N35" s="121">
        <f t="shared" si="28"/>
        <v>0</v>
      </c>
      <c r="O35" s="259">
        <f>'Input Cost_MS3'!AF$14</f>
        <v>0</v>
      </c>
      <c r="P35" s="122">
        <f t="shared" si="29"/>
        <v>0</v>
      </c>
      <c r="Q35" s="123">
        <f>D35*(1+'Input Cost_MS3'!$AF23)</f>
        <v>0</v>
      </c>
      <c r="R35" s="124">
        <f t="shared" si="87"/>
        <v>0</v>
      </c>
      <c r="S35" s="124">
        <f t="shared" si="87"/>
        <v>0</v>
      </c>
      <c r="T35" s="119">
        <f t="shared" si="31"/>
        <v>0</v>
      </c>
      <c r="U35" s="120">
        <f t="shared" si="32"/>
        <v>0</v>
      </c>
      <c r="V35" s="120">
        <f t="shared" si="33"/>
        <v>0</v>
      </c>
      <c r="W35" s="120">
        <f t="shared" si="34"/>
        <v>0</v>
      </c>
      <c r="X35" s="120">
        <f t="shared" si="7"/>
        <v>0</v>
      </c>
      <c r="Y35" s="120">
        <f t="shared" si="35"/>
        <v>0</v>
      </c>
      <c r="Z35" s="120">
        <f t="shared" si="8"/>
        <v>0</v>
      </c>
      <c r="AA35" s="121">
        <f t="shared" si="36"/>
        <v>0</v>
      </c>
      <c r="AB35" s="259">
        <f>'Input Cost_MS3'!AF$15</f>
        <v>0</v>
      </c>
      <c r="AC35" s="122">
        <f t="shared" si="37"/>
        <v>0</v>
      </c>
      <c r="AD35" s="123">
        <f>Q35*(1+'Input Cost_MS3'!$AF24)</f>
        <v>0</v>
      </c>
      <c r="AE35" s="124">
        <f t="shared" si="88"/>
        <v>0</v>
      </c>
      <c r="AF35" s="124">
        <f t="shared" si="88"/>
        <v>0</v>
      </c>
      <c r="AG35" s="119">
        <f t="shared" si="39"/>
        <v>0</v>
      </c>
      <c r="AH35" s="120">
        <f t="shared" si="40"/>
        <v>0</v>
      </c>
      <c r="AI35" s="120">
        <f t="shared" si="41"/>
        <v>0</v>
      </c>
      <c r="AJ35" s="120">
        <f t="shared" si="42"/>
        <v>0</v>
      </c>
      <c r="AK35" s="120">
        <f t="shared" si="9"/>
        <v>0</v>
      </c>
      <c r="AL35" s="120">
        <f t="shared" si="43"/>
        <v>0</v>
      </c>
      <c r="AM35" s="125">
        <f t="shared" si="10"/>
        <v>0</v>
      </c>
      <c r="AN35" s="121">
        <f t="shared" si="44"/>
        <v>0</v>
      </c>
      <c r="AO35" s="259">
        <f>'Input Cost_MS3'!AF$16</f>
        <v>0</v>
      </c>
      <c r="AP35" s="122">
        <f t="shared" si="45"/>
        <v>0</v>
      </c>
      <c r="AQ35" s="123">
        <f>AD35*(1+'Input Cost_MS3'!$AF25)</f>
        <v>0</v>
      </c>
      <c r="AR35" s="124">
        <f t="shared" si="89"/>
        <v>0</v>
      </c>
      <c r="AS35" s="124">
        <f t="shared" si="89"/>
        <v>0</v>
      </c>
      <c r="AT35" s="119">
        <f t="shared" si="47"/>
        <v>0</v>
      </c>
      <c r="AU35" s="120">
        <f t="shared" si="48"/>
        <v>0</v>
      </c>
      <c r="AV35" s="120">
        <f t="shared" si="49"/>
        <v>0</v>
      </c>
      <c r="AW35" s="120">
        <f t="shared" si="50"/>
        <v>0</v>
      </c>
      <c r="AX35" s="120">
        <f t="shared" si="11"/>
        <v>0</v>
      </c>
      <c r="AY35" s="120">
        <f t="shared" si="51"/>
        <v>0</v>
      </c>
      <c r="AZ35" s="120">
        <f t="shared" si="12"/>
        <v>0</v>
      </c>
      <c r="BA35" s="121">
        <f t="shared" si="52"/>
        <v>0</v>
      </c>
      <c r="BB35" s="259">
        <f>'Input Cost_MS3'!AF$17</f>
        <v>0</v>
      </c>
      <c r="BC35" s="122">
        <f t="shared" si="53"/>
        <v>0</v>
      </c>
      <c r="BD35" s="123">
        <f>AQ35*(1+'Input Cost_MS3'!$AF26)</f>
        <v>0</v>
      </c>
      <c r="BE35" s="124">
        <f t="shared" si="90"/>
        <v>0</v>
      </c>
      <c r="BF35" s="124">
        <f t="shared" si="90"/>
        <v>0</v>
      </c>
      <c r="BG35" s="119">
        <f t="shared" si="55"/>
        <v>0</v>
      </c>
      <c r="BH35" s="120">
        <f t="shared" si="56"/>
        <v>0</v>
      </c>
      <c r="BI35" s="120">
        <f t="shared" si="57"/>
        <v>0</v>
      </c>
      <c r="BJ35" s="120">
        <f t="shared" si="58"/>
        <v>0</v>
      </c>
      <c r="BK35" s="263">
        <f t="shared" si="13"/>
        <v>0</v>
      </c>
      <c r="BL35" s="120">
        <f t="shared" si="59"/>
        <v>0</v>
      </c>
      <c r="BM35" s="120">
        <f t="shared" si="14"/>
        <v>0</v>
      </c>
      <c r="BN35" s="121">
        <f t="shared" si="60"/>
        <v>0</v>
      </c>
      <c r="BO35" s="259">
        <f>'Input Cost_MS3'!AF$18</f>
        <v>0</v>
      </c>
      <c r="BP35" s="122">
        <f t="shared" si="61"/>
        <v>0</v>
      </c>
      <c r="BQ35" s="123">
        <f>BD35*(1+'Input Cost_MS3'!$AF27)</f>
        <v>0</v>
      </c>
      <c r="BR35" s="124">
        <f t="shared" si="91"/>
        <v>0</v>
      </c>
      <c r="BS35" s="124">
        <f t="shared" si="91"/>
        <v>0</v>
      </c>
      <c r="BT35" s="119">
        <f t="shared" si="63"/>
        <v>0</v>
      </c>
      <c r="BU35" s="120">
        <f t="shared" si="64"/>
        <v>0</v>
      </c>
      <c r="BV35" s="120">
        <f t="shared" si="65"/>
        <v>0</v>
      </c>
      <c r="BW35" s="120">
        <f t="shared" si="66"/>
        <v>0</v>
      </c>
      <c r="BX35" s="263">
        <f t="shared" si="15"/>
        <v>0</v>
      </c>
      <c r="BY35" s="120">
        <f t="shared" si="67"/>
        <v>0</v>
      </c>
      <c r="BZ35" s="120">
        <f t="shared" si="16"/>
        <v>0</v>
      </c>
      <c r="CA35" s="121">
        <f t="shared" si="68"/>
        <v>0</v>
      </c>
      <c r="CB35" s="259">
        <f>'Input Cost_MS3'!AF$19</f>
        <v>0</v>
      </c>
      <c r="CC35" s="122">
        <f t="shared" si="69"/>
        <v>0</v>
      </c>
      <c r="CD35" s="123">
        <f>BQ35*(1+'Input Cost_MS3'!$AF28)</f>
        <v>0</v>
      </c>
      <c r="CE35" s="124">
        <f t="shared" si="92"/>
        <v>0</v>
      </c>
      <c r="CF35" s="124">
        <f t="shared" si="92"/>
        <v>0</v>
      </c>
      <c r="CG35" s="119">
        <f t="shared" si="71"/>
        <v>0</v>
      </c>
      <c r="CH35" s="120">
        <f t="shared" si="72"/>
        <v>0</v>
      </c>
      <c r="CI35" s="120">
        <f t="shared" si="73"/>
        <v>0</v>
      </c>
      <c r="CJ35" s="120">
        <f t="shared" si="74"/>
        <v>0</v>
      </c>
      <c r="CK35" s="263">
        <f t="shared" si="17"/>
        <v>0</v>
      </c>
      <c r="CL35" s="120">
        <f t="shared" si="75"/>
        <v>0</v>
      </c>
      <c r="CM35" s="120">
        <f t="shared" si="18"/>
        <v>0</v>
      </c>
      <c r="CN35" s="121">
        <f t="shared" si="76"/>
        <v>0</v>
      </c>
      <c r="CO35" s="260">
        <f t="shared" si="77"/>
        <v>0</v>
      </c>
      <c r="CP35" s="126">
        <f t="shared" si="78"/>
        <v>0</v>
      </c>
      <c r="CQ35" s="127" t="str">
        <f t="shared" si="79"/>
        <v/>
      </c>
      <c r="CR35" s="128" t="str">
        <f t="shared" si="80"/>
        <v/>
      </c>
      <c r="CS35" s="128" t="str">
        <f t="shared" si="81"/>
        <v/>
      </c>
      <c r="CT35" s="129">
        <f t="shared" si="86"/>
        <v>0</v>
      </c>
      <c r="CU35" s="130">
        <f t="shared" si="86"/>
        <v>0</v>
      </c>
      <c r="CV35" s="130">
        <f t="shared" si="86"/>
        <v>0</v>
      </c>
      <c r="CW35" s="130">
        <f t="shared" si="86"/>
        <v>0</v>
      </c>
      <c r="CX35" s="130">
        <f t="shared" si="86"/>
        <v>0</v>
      </c>
      <c r="CY35" s="130">
        <f t="shared" si="86"/>
        <v>0</v>
      </c>
      <c r="CZ35" s="130">
        <f t="shared" si="20"/>
        <v>0</v>
      </c>
      <c r="DA35" s="131">
        <f t="shared" si="82"/>
        <v>0</v>
      </c>
      <c r="DB35" s="132" t="str">
        <f t="shared" si="83"/>
        <v/>
      </c>
      <c r="DC35" s="133" t="str">
        <f t="shared" si="84"/>
        <v/>
      </c>
    </row>
    <row r="36" spans="1:109">
      <c r="A36" s="199">
        <f>'Input Cost_MS3'!AG11</f>
        <v>0</v>
      </c>
      <c r="B36" s="194">
        <f>'Input Cost_MS3'!AG$13</f>
        <v>0</v>
      </c>
      <c r="C36" s="657">
        <f>'Input Cost_MS3'!AG$117/100</f>
        <v>0</v>
      </c>
      <c r="D36" s="654">
        <f>C36*(1+'Input Cost_MS3'!AG$22)</f>
        <v>0</v>
      </c>
      <c r="E36" s="197">
        <f>(Kalkulation_MS3!$AI$26)/100</f>
        <v>0</v>
      </c>
      <c r="F36" s="197">
        <f>(Kalkulation_MS3!$AI$35)/100</f>
        <v>0</v>
      </c>
      <c r="G36" s="119">
        <f t="shared" si="21"/>
        <v>0</v>
      </c>
      <c r="H36" s="120">
        <f t="shared" si="22"/>
        <v>0</v>
      </c>
      <c r="I36" s="120">
        <f t="shared" si="23"/>
        <v>0</v>
      </c>
      <c r="J36" s="120">
        <f t="shared" si="24"/>
        <v>0</v>
      </c>
      <c r="K36" s="120">
        <f t="shared" si="25"/>
        <v>0</v>
      </c>
      <c r="L36" s="120">
        <f t="shared" si="26"/>
        <v>0</v>
      </c>
      <c r="M36" s="120">
        <f t="shared" si="27"/>
        <v>0</v>
      </c>
      <c r="N36" s="121">
        <f t="shared" si="28"/>
        <v>0</v>
      </c>
      <c r="O36" s="259">
        <f>'Input Cost_MS3'!AG$14</f>
        <v>0</v>
      </c>
      <c r="P36" s="122">
        <f t="shared" si="29"/>
        <v>0</v>
      </c>
      <c r="Q36" s="123">
        <f>D36*(1+'Input Cost_MS3'!$AG23)</f>
        <v>0</v>
      </c>
      <c r="R36" s="124">
        <f t="shared" si="87"/>
        <v>0</v>
      </c>
      <c r="S36" s="124">
        <f t="shared" si="87"/>
        <v>0</v>
      </c>
      <c r="T36" s="119">
        <f t="shared" si="31"/>
        <v>0</v>
      </c>
      <c r="U36" s="120">
        <f t="shared" si="32"/>
        <v>0</v>
      </c>
      <c r="V36" s="120">
        <f t="shared" si="33"/>
        <v>0</v>
      </c>
      <c r="W36" s="120">
        <f t="shared" si="34"/>
        <v>0</v>
      </c>
      <c r="X36" s="120">
        <f t="shared" si="7"/>
        <v>0</v>
      </c>
      <c r="Y36" s="120">
        <f t="shared" si="35"/>
        <v>0</v>
      </c>
      <c r="Z36" s="120">
        <f t="shared" si="8"/>
        <v>0</v>
      </c>
      <c r="AA36" s="121">
        <f t="shared" si="36"/>
        <v>0</v>
      </c>
      <c r="AB36" s="259">
        <f>'Input Cost_MS3'!AG$15</f>
        <v>0</v>
      </c>
      <c r="AC36" s="122">
        <f t="shared" si="37"/>
        <v>0</v>
      </c>
      <c r="AD36" s="123">
        <f>Q36*(1+'Input Cost_MS3'!$AG24)</f>
        <v>0</v>
      </c>
      <c r="AE36" s="124">
        <f t="shared" si="88"/>
        <v>0</v>
      </c>
      <c r="AF36" s="124">
        <f t="shared" si="88"/>
        <v>0</v>
      </c>
      <c r="AG36" s="119">
        <f t="shared" si="39"/>
        <v>0</v>
      </c>
      <c r="AH36" s="120">
        <f t="shared" si="40"/>
        <v>0</v>
      </c>
      <c r="AI36" s="120">
        <f t="shared" si="41"/>
        <v>0</v>
      </c>
      <c r="AJ36" s="120">
        <f t="shared" si="42"/>
        <v>0</v>
      </c>
      <c r="AK36" s="120">
        <f t="shared" si="9"/>
        <v>0</v>
      </c>
      <c r="AL36" s="120">
        <f t="shared" si="43"/>
        <v>0</v>
      </c>
      <c r="AM36" s="125">
        <f t="shared" si="10"/>
        <v>0</v>
      </c>
      <c r="AN36" s="121">
        <f t="shared" si="44"/>
        <v>0</v>
      </c>
      <c r="AO36" s="259">
        <f>'Input Cost_MS3'!AG$16</f>
        <v>0</v>
      </c>
      <c r="AP36" s="122">
        <f t="shared" si="45"/>
        <v>0</v>
      </c>
      <c r="AQ36" s="123">
        <f>AD36*(1+'Input Cost_MS3'!$AG25)</f>
        <v>0</v>
      </c>
      <c r="AR36" s="124">
        <f t="shared" si="89"/>
        <v>0</v>
      </c>
      <c r="AS36" s="124">
        <f t="shared" si="89"/>
        <v>0</v>
      </c>
      <c r="AT36" s="119">
        <f t="shared" si="47"/>
        <v>0</v>
      </c>
      <c r="AU36" s="120">
        <f t="shared" si="48"/>
        <v>0</v>
      </c>
      <c r="AV36" s="120">
        <f t="shared" si="49"/>
        <v>0</v>
      </c>
      <c r="AW36" s="120">
        <f t="shared" si="50"/>
        <v>0</v>
      </c>
      <c r="AX36" s="120">
        <f t="shared" si="11"/>
        <v>0</v>
      </c>
      <c r="AY36" s="120">
        <f t="shared" si="51"/>
        <v>0</v>
      </c>
      <c r="AZ36" s="120">
        <f t="shared" si="12"/>
        <v>0</v>
      </c>
      <c r="BA36" s="121">
        <f t="shared" si="52"/>
        <v>0</v>
      </c>
      <c r="BB36" s="259">
        <f>'Input Cost_MS3'!AG$17</f>
        <v>0</v>
      </c>
      <c r="BC36" s="122">
        <f t="shared" si="53"/>
        <v>0</v>
      </c>
      <c r="BD36" s="123">
        <f>AQ36*(1+'Input Cost_MS3'!$AG26)</f>
        <v>0</v>
      </c>
      <c r="BE36" s="124">
        <f t="shared" si="90"/>
        <v>0</v>
      </c>
      <c r="BF36" s="124">
        <f t="shared" si="90"/>
        <v>0</v>
      </c>
      <c r="BG36" s="119">
        <f t="shared" si="55"/>
        <v>0</v>
      </c>
      <c r="BH36" s="120">
        <f t="shared" si="56"/>
        <v>0</v>
      </c>
      <c r="BI36" s="120">
        <f t="shared" si="57"/>
        <v>0</v>
      </c>
      <c r="BJ36" s="120">
        <f t="shared" si="58"/>
        <v>0</v>
      </c>
      <c r="BK36" s="263">
        <f t="shared" si="13"/>
        <v>0</v>
      </c>
      <c r="BL36" s="120">
        <f t="shared" si="59"/>
        <v>0</v>
      </c>
      <c r="BM36" s="120">
        <f t="shared" si="14"/>
        <v>0</v>
      </c>
      <c r="BN36" s="121">
        <f t="shared" si="60"/>
        <v>0</v>
      </c>
      <c r="BO36" s="259">
        <f>'Input Cost_MS3'!AG$18</f>
        <v>0</v>
      </c>
      <c r="BP36" s="122">
        <f t="shared" si="61"/>
        <v>0</v>
      </c>
      <c r="BQ36" s="123">
        <f>BD36*(1+'Input Cost_MS3'!$AG27)</f>
        <v>0</v>
      </c>
      <c r="BR36" s="124">
        <f t="shared" si="91"/>
        <v>0</v>
      </c>
      <c r="BS36" s="124">
        <f t="shared" si="91"/>
        <v>0</v>
      </c>
      <c r="BT36" s="119">
        <f t="shared" si="63"/>
        <v>0</v>
      </c>
      <c r="BU36" s="120">
        <f t="shared" si="64"/>
        <v>0</v>
      </c>
      <c r="BV36" s="120">
        <f t="shared" si="65"/>
        <v>0</v>
      </c>
      <c r="BW36" s="120">
        <f t="shared" si="66"/>
        <v>0</v>
      </c>
      <c r="BX36" s="263">
        <f t="shared" si="15"/>
        <v>0</v>
      </c>
      <c r="BY36" s="120">
        <f t="shared" si="67"/>
        <v>0</v>
      </c>
      <c r="BZ36" s="120">
        <f t="shared" si="16"/>
        <v>0</v>
      </c>
      <c r="CA36" s="121">
        <f t="shared" si="68"/>
        <v>0</v>
      </c>
      <c r="CB36" s="259">
        <f>'Input Cost_MS3'!AG$19</f>
        <v>0</v>
      </c>
      <c r="CC36" s="122">
        <f t="shared" si="69"/>
        <v>0</v>
      </c>
      <c r="CD36" s="123">
        <f>BQ36*(1+'Input Cost_MS3'!$AG28)</f>
        <v>0</v>
      </c>
      <c r="CE36" s="124">
        <f t="shared" si="92"/>
        <v>0</v>
      </c>
      <c r="CF36" s="124">
        <f t="shared" si="92"/>
        <v>0</v>
      </c>
      <c r="CG36" s="119">
        <f t="shared" si="71"/>
        <v>0</v>
      </c>
      <c r="CH36" s="120">
        <f t="shared" si="72"/>
        <v>0</v>
      </c>
      <c r="CI36" s="120">
        <f t="shared" si="73"/>
        <v>0</v>
      </c>
      <c r="CJ36" s="120">
        <f t="shared" si="74"/>
        <v>0</v>
      </c>
      <c r="CK36" s="263">
        <f t="shared" si="17"/>
        <v>0</v>
      </c>
      <c r="CL36" s="120">
        <f t="shared" si="75"/>
        <v>0</v>
      </c>
      <c r="CM36" s="120">
        <f t="shared" si="18"/>
        <v>0</v>
      </c>
      <c r="CN36" s="121">
        <f t="shared" si="76"/>
        <v>0</v>
      </c>
      <c r="CO36" s="260">
        <f t="shared" si="77"/>
        <v>0</v>
      </c>
      <c r="CP36" s="126">
        <f t="shared" si="78"/>
        <v>0</v>
      </c>
      <c r="CQ36" s="127" t="str">
        <f t="shared" si="79"/>
        <v/>
      </c>
      <c r="CR36" s="128" t="str">
        <f t="shared" si="80"/>
        <v/>
      </c>
      <c r="CS36" s="128" t="str">
        <f t="shared" si="81"/>
        <v/>
      </c>
      <c r="CT36" s="129">
        <f t="shared" si="86"/>
        <v>0</v>
      </c>
      <c r="CU36" s="130">
        <f t="shared" si="86"/>
        <v>0</v>
      </c>
      <c r="CV36" s="130">
        <f t="shared" si="86"/>
        <v>0</v>
      </c>
      <c r="CW36" s="130">
        <f t="shared" si="86"/>
        <v>0</v>
      </c>
      <c r="CX36" s="130">
        <f t="shared" si="86"/>
        <v>0</v>
      </c>
      <c r="CY36" s="130">
        <f t="shared" si="86"/>
        <v>0</v>
      </c>
      <c r="CZ36" s="130">
        <f t="shared" si="20"/>
        <v>0</v>
      </c>
      <c r="DA36" s="131">
        <f t="shared" si="82"/>
        <v>0</v>
      </c>
      <c r="DB36" s="132" t="str">
        <f t="shared" si="83"/>
        <v/>
      </c>
      <c r="DC36" s="133" t="str">
        <f t="shared" si="84"/>
        <v/>
      </c>
    </row>
    <row r="37" spans="1:109">
      <c r="A37" s="199">
        <f>'Input Cost_MS3'!AH11</f>
        <v>0</v>
      </c>
      <c r="B37" s="194">
        <f>'Input Cost_MS3'!AH$13</f>
        <v>0</v>
      </c>
      <c r="C37" s="657">
        <f>'Input Cost_MS3'!AH$117/100</f>
        <v>0</v>
      </c>
      <c r="D37" s="654">
        <f>C37*(1+'Input Cost_MS3'!AH$22)</f>
        <v>0</v>
      </c>
      <c r="E37" s="197">
        <f>(Kalkulation_MS3!$AJ$26)/100</f>
        <v>0</v>
      </c>
      <c r="F37" s="197">
        <f>(Kalkulation_MS3!$AJ$35)/100</f>
        <v>0</v>
      </c>
      <c r="G37" s="119">
        <f t="shared" si="21"/>
        <v>0</v>
      </c>
      <c r="H37" s="120">
        <f t="shared" si="22"/>
        <v>0</v>
      </c>
      <c r="I37" s="120">
        <f t="shared" si="23"/>
        <v>0</v>
      </c>
      <c r="J37" s="120">
        <f t="shared" si="24"/>
        <v>0</v>
      </c>
      <c r="K37" s="120">
        <f t="shared" si="25"/>
        <v>0</v>
      </c>
      <c r="L37" s="120">
        <f t="shared" si="26"/>
        <v>0</v>
      </c>
      <c r="M37" s="120">
        <f t="shared" si="27"/>
        <v>0</v>
      </c>
      <c r="N37" s="121">
        <f t="shared" si="28"/>
        <v>0</v>
      </c>
      <c r="O37" s="259">
        <f>'Input Cost_MS3'!AH$14</f>
        <v>0</v>
      </c>
      <c r="P37" s="122">
        <f t="shared" si="29"/>
        <v>0</v>
      </c>
      <c r="Q37" s="123">
        <f>D37*(1+'Input Cost_MS3'!$AH23)</f>
        <v>0</v>
      </c>
      <c r="R37" s="124">
        <f t="shared" si="87"/>
        <v>0</v>
      </c>
      <c r="S37" s="124">
        <f t="shared" si="87"/>
        <v>0</v>
      </c>
      <c r="T37" s="119">
        <f t="shared" si="31"/>
        <v>0</v>
      </c>
      <c r="U37" s="120">
        <f t="shared" si="32"/>
        <v>0</v>
      </c>
      <c r="V37" s="120">
        <f t="shared" si="33"/>
        <v>0</v>
      </c>
      <c r="W37" s="120">
        <f t="shared" si="34"/>
        <v>0</v>
      </c>
      <c r="X37" s="120">
        <f t="shared" si="7"/>
        <v>0</v>
      </c>
      <c r="Y37" s="120">
        <f t="shared" si="35"/>
        <v>0</v>
      </c>
      <c r="Z37" s="120">
        <f t="shared" si="8"/>
        <v>0</v>
      </c>
      <c r="AA37" s="121">
        <f t="shared" si="36"/>
        <v>0</v>
      </c>
      <c r="AB37" s="259">
        <f>'Input Cost_MS3'!AH$15</f>
        <v>0</v>
      </c>
      <c r="AC37" s="122">
        <f t="shared" si="37"/>
        <v>0</v>
      </c>
      <c r="AD37" s="123">
        <f>Q37*(1+'Input Cost_MS3'!$AH24)</f>
        <v>0</v>
      </c>
      <c r="AE37" s="124">
        <f t="shared" si="88"/>
        <v>0</v>
      </c>
      <c r="AF37" s="124">
        <f t="shared" si="88"/>
        <v>0</v>
      </c>
      <c r="AG37" s="119">
        <f t="shared" si="39"/>
        <v>0</v>
      </c>
      <c r="AH37" s="120">
        <f t="shared" si="40"/>
        <v>0</v>
      </c>
      <c r="AI37" s="120">
        <f t="shared" si="41"/>
        <v>0</v>
      </c>
      <c r="AJ37" s="120">
        <f t="shared" si="42"/>
        <v>0</v>
      </c>
      <c r="AK37" s="120">
        <f t="shared" si="9"/>
        <v>0</v>
      </c>
      <c r="AL37" s="120">
        <f t="shared" si="43"/>
        <v>0</v>
      </c>
      <c r="AM37" s="125">
        <f t="shared" si="10"/>
        <v>0</v>
      </c>
      <c r="AN37" s="121">
        <f t="shared" si="44"/>
        <v>0</v>
      </c>
      <c r="AO37" s="259">
        <f>'Input Cost_MS3'!AH$16</f>
        <v>0</v>
      </c>
      <c r="AP37" s="122">
        <f t="shared" si="45"/>
        <v>0</v>
      </c>
      <c r="AQ37" s="123">
        <f>AD37*(1+'Input Cost_MS3'!$AH25)</f>
        <v>0</v>
      </c>
      <c r="AR37" s="124">
        <f t="shared" si="89"/>
        <v>0</v>
      </c>
      <c r="AS37" s="124">
        <f t="shared" si="89"/>
        <v>0</v>
      </c>
      <c r="AT37" s="119">
        <f t="shared" si="47"/>
        <v>0</v>
      </c>
      <c r="AU37" s="120">
        <f t="shared" si="48"/>
        <v>0</v>
      </c>
      <c r="AV37" s="120">
        <f t="shared" si="49"/>
        <v>0</v>
      </c>
      <c r="AW37" s="120">
        <f t="shared" si="50"/>
        <v>0</v>
      </c>
      <c r="AX37" s="120">
        <f t="shared" si="11"/>
        <v>0</v>
      </c>
      <c r="AY37" s="120">
        <f t="shared" si="51"/>
        <v>0</v>
      </c>
      <c r="AZ37" s="120">
        <f t="shared" si="12"/>
        <v>0</v>
      </c>
      <c r="BA37" s="121">
        <f t="shared" si="52"/>
        <v>0</v>
      </c>
      <c r="BB37" s="259">
        <f>'Input Cost_MS3'!AH$17</f>
        <v>0</v>
      </c>
      <c r="BC37" s="122">
        <f t="shared" si="53"/>
        <v>0</v>
      </c>
      <c r="BD37" s="123">
        <f>AQ37*(1+'Input Cost_MS3'!$AH26)</f>
        <v>0</v>
      </c>
      <c r="BE37" s="124">
        <f t="shared" si="90"/>
        <v>0</v>
      </c>
      <c r="BF37" s="124">
        <f t="shared" si="90"/>
        <v>0</v>
      </c>
      <c r="BG37" s="119">
        <f t="shared" si="55"/>
        <v>0</v>
      </c>
      <c r="BH37" s="120">
        <f t="shared" si="56"/>
        <v>0</v>
      </c>
      <c r="BI37" s="120">
        <f t="shared" si="57"/>
        <v>0</v>
      </c>
      <c r="BJ37" s="120">
        <f t="shared" si="58"/>
        <v>0</v>
      </c>
      <c r="BK37" s="263">
        <f t="shared" si="13"/>
        <v>0</v>
      </c>
      <c r="BL37" s="120">
        <f t="shared" si="59"/>
        <v>0</v>
      </c>
      <c r="BM37" s="120">
        <f t="shared" si="14"/>
        <v>0</v>
      </c>
      <c r="BN37" s="121">
        <f t="shared" si="60"/>
        <v>0</v>
      </c>
      <c r="BO37" s="259">
        <f>'Input Cost_MS3'!AH$18</f>
        <v>0</v>
      </c>
      <c r="BP37" s="122">
        <f t="shared" si="61"/>
        <v>0</v>
      </c>
      <c r="BQ37" s="123">
        <f>BD37*(1+'Input Cost_MS3'!$AH27)</f>
        <v>0</v>
      </c>
      <c r="BR37" s="124">
        <f t="shared" si="91"/>
        <v>0</v>
      </c>
      <c r="BS37" s="124">
        <f t="shared" si="91"/>
        <v>0</v>
      </c>
      <c r="BT37" s="119">
        <f t="shared" si="63"/>
        <v>0</v>
      </c>
      <c r="BU37" s="120">
        <f t="shared" si="64"/>
        <v>0</v>
      </c>
      <c r="BV37" s="120">
        <f t="shared" si="65"/>
        <v>0</v>
      </c>
      <c r="BW37" s="120">
        <f t="shared" si="66"/>
        <v>0</v>
      </c>
      <c r="BX37" s="263">
        <f t="shared" si="15"/>
        <v>0</v>
      </c>
      <c r="BY37" s="120">
        <f t="shared" si="67"/>
        <v>0</v>
      </c>
      <c r="BZ37" s="120">
        <f t="shared" si="16"/>
        <v>0</v>
      </c>
      <c r="CA37" s="121">
        <f t="shared" si="68"/>
        <v>0</v>
      </c>
      <c r="CB37" s="259">
        <f>'Input Cost_MS3'!AH$19</f>
        <v>0</v>
      </c>
      <c r="CC37" s="122">
        <f t="shared" si="69"/>
        <v>0</v>
      </c>
      <c r="CD37" s="123">
        <f>BQ37*(1+'Input Cost_MS3'!$AH28)</f>
        <v>0</v>
      </c>
      <c r="CE37" s="124">
        <f t="shared" si="92"/>
        <v>0</v>
      </c>
      <c r="CF37" s="124">
        <f t="shared" si="92"/>
        <v>0</v>
      </c>
      <c r="CG37" s="119">
        <f t="shared" si="71"/>
        <v>0</v>
      </c>
      <c r="CH37" s="120">
        <f t="shared" si="72"/>
        <v>0</v>
      </c>
      <c r="CI37" s="120">
        <f t="shared" si="73"/>
        <v>0</v>
      </c>
      <c r="CJ37" s="120">
        <f t="shared" si="74"/>
        <v>0</v>
      </c>
      <c r="CK37" s="263">
        <f t="shared" si="17"/>
        <v>0</v>
      </c>
      <c r="CL37" s="120">
        <f t="shared" si="75"/>
        <v>0</v>
      </c>
      <c r="CM37" s="120">
        <f t="shared" si="18"/>
        <v>0</v>
      </c>
      <c r="CN37" s="121">
        <f t="shared" si="76"/>
        <v>0</v>
      </c>
      <c r="CO37" s="260">
        <f t="shared" si="77"/>
        <v>0</v>
      </c>
      <c r="CP37" s="126">
        <f t="shared" si="78"/>
        <v>0</v>
      </c>
      <c r="CQ37" s="127" t="str">
        <f t="shared" si="79"/>
        <v/>
      </c>
      <c r="CR37" s="128" t="str">
        <f t="shared" si="80"/>
        <v/>
      </c>
      <c r="CS37" s="128" t="str">
        <f t="shared" si="81"/>
        <v/>
      </c>
      <c r="CT37" s="129">
        <f t="shared" si="86"/>
        <v>0</v>
      </c>
      <c r="CU37" s="130">
        <f t="shared" si="86"/>
        <v>0</v>
      </c>
      <c r="CV37" s="130">
        <f t="shared" si="86"/>
        <v>0</v>
      </c>
      <c r="CW37" s="130">
        <f t="shared" si="86"/>
        <v>0</v>
      </c>
      <c r="CX37" s="130">
        <f t="shared" si="86"/>
        <v>0</v>
      </c>
      <c r="CY37" s="130">
        <f t="shared" si="86"/>
        <v>0</v>
      </c>
      <c r="CZ37" s="130">
        <f t="shared" si="20"/>
        <v>0</v>
      </c>
      <c r="DA37" s="131">
        <f t="shared" si="82"/>
        <v>0</v>
      </c>
      <c r="DB37" s="132" t="str">
        <f t="shared" si="83"/>
        <v/>
      </c>
      <c r="DC37" s="133" t="str">
        <f t="shared" si="84"/>
        <v/>
      </c>
    </row>
    <row r="38" spans="1:109">
      <c r="A38" s="199">
        <f>'Input Cost_MS3'!AI11</f>
        <v>0</v>
      </c>
      <c r="B38" s="194">
        <f>'Input Cost_MS3'!AI$13</f>
        <v>0</v>
      </c>
      <c r="C38" s="657">
        <f>'Input Cost_MS3'!AI$117/100</f>
        <v>0</v>
      </c>
      <c r="D38" s="654">
        <f>C38*(1+'Input Cost_MS3'!AI$22)</f>
        <v>0</v>
      </c>
      <c r="E38" s="197">
        <f>(Kalkulation_MS3!$AK$26)/100</f>
        <v>0</v>
      </c>
      <c r="F38" s="197">
        <f>(Kalkulation_MS3!$AK$35)/100</f>
        <v>0</v>
      </c>
      <c r="G38" s="119">
        <f t="shared" si="21"/>
        <v>0</v>
      </c>
      <c r="H38" s="120">
        <f t="shared" si="22"/>
        <v>0</v>
      </c>
      <c r="I38" s="120">
        <f t="shared" si="23"/>
        <v>0</v>
      </c>
      <c r="J38" s="120">
        <f t="shared" si="24"/>
        <v>0</v>
      </c>
      <c r="K38" s="120">
        <f t="shared" si="25"/>
        <v>0</v>
      </c>
      <c r="L38" s="120">
        <f t="shared" si="26"/>
        <v>0</v>
      </c>
      <c r="M38" s="120">
        <f t="shared" si="27"/>
        <v>0</v>
      </c>
      <c r="N38" s="121">
        <f t="shared" si="28"/>
        <v>0</v>
      </c>
      <c r="O38" s="259">
        <f>'Input Cost_MS3'!AI$14</f>
        <v>0</v>
      </c>
      <c r="P38" s="122">
        <f t="shared" si="29"/>
        <v>0</v>
      </c>
      <c r="Q38" s="123">
        <f>D38*(1+'Input Cost_MS3'!$AI23)</f>
        <v>0</v>
      </c>
      <c r="R38" s="124">
        <f t="shared" si="87"/>
        <v>0</v>
      </c>
      <c r="S38" s="124">
        <f t="shared" si="87"/>
        <v>0</v>
      </c>
      <c r="T38" s="119">
        <f t="shared" si="31"/>
        <v>0</v>
      </c>
      <c r="U38" s="120">
        <f t="shared" si="32"/>
        <v>0</v>
      </c>
      <c r="V38" s="120">
        <f t="shared" si="33"/>
        <v>0</v>
      </c>
      <c r="W38" s="120">
        <f t="shared" si="34"/>
        <v>0</v>
      </c>
      <c r="X38" s="120">
        <f t="shared" si="7"/>
        <v>0</v>
      </c>
      <c r="Y38" s="120">
        <f t="shared" si="35"/>
        <v>0</v>
      </c>
      <c r="Z38" s="120">
        <f t="shared" si="8"/>
        <v>0</v>
      </c>
      <c r="AA38" s="121">
        <f t="shared" si="36"/>
        <v>0</v>
      </c>
      <c r="AB38" s="259">
        <f>'Input Cost_MS3'!AI$15</f>
        <v>0</v>
      </c>
      <c r="AC38" s="122">
        <f t="shared" si="37"/>
        <v>0</v>
      </c>
      <c r="AD38" s="123">
        <f>Q38*(1+'Input Cost_MS3'!$AI24)</f>
        <v>0</v>
      </c>
      <c r="AE38" s="124">
        <f t="shared" si="88"/>
        <v>0</v>
      </c>
      <c r="AF38" s="124">
        <f t="shared" si="88"/>
        <v>0</v>
      </c>
      <c r="AG38" s="119">
        <f t="shared" si="39"/>
        <v>0</v>
      </c>
      <c r="AH38" s="120">
        <f t="shared" si="40"/>
        <v>0</v>
      </c>
      <c r="AI38" s="120">
        <f t="shared" si="41"/>
        <v>0</v>
      </c>
      <c r="AJ38" s="120">
        <f t="shared" si="42"/>
        <v>0</v>
      </c>
      <c r="AK38" s="120">
        <f t="shared" si="9"/>
        <v>0</v>
      </c>
      <c r="AL38" s="120">
        <f t="shared" si="43"/>
        <v>0</v>
      </c>
      <c r="AM38" s="125">
        <f t="shared" si="10"/>
        <v>0</v>
      </c>
      <c r="AN38" s="121">
        <f t="shared" si="44"/>
        <v>0</v>
      </c>
      <c r="AO38" s="259">
        <f>'Input Cost_MS3'!AI$16</f>
        <v>0</v>
      </c>
      <c r="AP38" s="122">
        <f t="shared" si="45"/>
        <v>0</v>
      </c>
      <c r="AQ38" s="123">
        <f>AD38*(1+'Input Cost_MS3'!$AI25)</f>
        <v>0</v>
      </c>
      <c r="AR38" s="124">
        <f t="shared" si="89"/>
        <v>0</v>
      </c>
      <c r="AS38" s="124">
        <f t="shared" si="89"/>
        <v>0</v>
      </c>
      <c r="AT38" s="119">
        <f t="shared" si="47"/>
        <v>0</v>
      </c>
      <c r="AU38" s="120">
        <f t="shared" si="48"/>
        <v>0</v>
      </c>
      <c r="AV38" s="120">
        <f t="shared" si="49"/>
        <v>0</v>
      </c>
      <c r="AW38" s="120">
        <f t="shared" si="50"/>
        <v>0</v>
      </c>
      <c r="AX38" s="120">
        <f t="shared" si="11"/>
        <v>0</v>
      </c>
      <c r="AY38" s="120">
        <f t="shared" si="51"/>
        <v>0</v>
      </c>
      <c r="AZ38" s="120">
        <f t="shared" si="12"/>
        <v>0</v>
      </c>
      <c r="BA38" s="121">
        <f t="shared" si="52"/>
        <v>0</v>
      </c>
      <c r="BB38" s="259">
        <f>'Input Cost_MS3'!AI$17</f>
        <v>0</v>
      </c>
      <c r="BC38" s="122">
        <f t="shared" si="53"/>
        <v>0</v>
      </c>
      <c r="BD38" s="123">
        <f>AQ38*(1+'Input Cost_MS3'!$AI26)</f>
        <v>0</v>
      </c>
      <c r="BE38" s="124">
        <f t="shared" si="90"/>
        <v>0</v>
      </c>
      <c r="BF38" s="124">
        <f t="shared" si="90"/>
        <v>0</v>
      </c>
      <c r="BG38" s="119">
        <f t="shared" si="55"/>
        <v>0</v>
      </c>
      <c r="BH38" s="120">
        <f t="shared" si="56"/>
        <v>0</v>
      </c>
      <c r="BI38" s="120">
        <f t="shared" si="57"/>
        <v>0</v>
      </c>
      <c r="BJ38" s="120">
        <f t="shared" si="58"/>
        <v>0</v>
      </c>
      <c r="BK38" s="263">
        <f t="shared" si="13"/>
        <v>0</v>
      </c>
      <c r="BL38" s="120">
        <f t="shared" si="59"/>
        <v>0</v>
      </c>
      <c r="BM38" s="120">
        <f t="shared" si="14"/>
        <v>0</v>
      </c>
      <c r="BN38" s="121">
        <f t="shared" si="60"/>
        <v>0</v>
      </c>
      <c r="BO38" s="259">
        <f>'Input Cost_MS3'!AI$18</f>
        <v>0</v>
      </c>
      <c r="BP38" s="122">
        <f t="shared" si="61"/>
        <v>0</v>
      </c>
      <c r="BQ38" s="123">
        <f>BD38*(1+'Input Cost_MS3'!$AI27)</f>
        <v>0</v>
      </c>
      <c r="BR38" s="124">
        <f t="shared" si="91"/>
        <v>0</v>
      </c>
      <c r="BS38" s="124">
        <f t="shared" si="91"/>
        <v>0</v>
      </c>
      <c r="BT38" s="119">
        <f t="shared" si="63"/>
        <v>0</v>
      </c>
      <c r="BU38" s="120">
        <f t="shared" si="64"/>
        <v>0</v>
      </c>
      <c r="BV38" s="120">
        <f t="shared" si="65"/>
        <v>0</v>
      </c>
      <c r="BW38" s="120">
        <f t="shared" si="66"/>
        <v>0</v>
      </c>
      <c r="BX38" s="263">
        <f t="shared" si="15"/>
        <v>0</v>
      </c>
      <c r="BY38" s="120">
        <f t="shared" si="67"/>
        <v>0</v>
      </c>
      <c r="BZ38" s="120">
        <f t="shared" si="16"/>
        <v>0</v>
      </c>
      <c r="CA38" s="121">
        <f t="shared" si="68"/>
        <v>0</v>
      </c>
      <c r="CB38" s="259">
        <f>'Input Cost_MS3'!AI$19</f>
        <v>0</v>
      </c>
      <c r="CC38" s="122">
        <f t="shared" si="69"/>
        <v>0</v>
      </c>
      <c r="CD38" s="123">
        <f>BQ38*(1+'Input Cost_MS3'!$AI28)</f>
        <v>0</v>
      </c>
      <c r="CE38" s="124">
        <f t="shared" si="92"/>
        <v>0</v>
      </c>
      <c r="CF38" s="124">
        <f t="shared" si="92"/>
        <v>0</v>
      </c>
      <c r="CG38" s="119">
        <f t="shared" si="71"/>
        <v>0</v>
      </c>
      <c r="CH38" s="120">
        <f t="shared" si="72"/>
        <v>0</v>
      </c>
      <c r="CI38" s="120">
        <f t="shared" si="73"/>
        <v>0</v>
      </c>
      <c r="CJ38" s="120">
        <f t="shared" si="74"/>
        <v>0</v>
      </c>
      <c r="CK38" s="263">
        <f t="shared" si="17"/>
        <v>0</v>
      </c>
      <c r="CL38" s="120">
        <f t="shared" si="75"/>
        <v>0</v>
      </c>
      <c r="CM38" s="120">
        <f t="shared" si="18"/>
        <v>0</v>
      </c>
      <c r="CN38" s="121">
        <f t="shared" si="76"/>
        <v>0</v>
      </c>
      <c r="CO38" s="260">
        <f t="shared" si="77"/>
        <v>0</v>
      </c>
      <c r="CP38" s="126">
        <f t="shared" si="78"/>
        <v>0</v>
      </c>
      <c r="CQ38" s="127" t="str">
        <f t="shared" si="79"/>
        <v/>
      </c>
      <c r="CR38" s="128" t="str">
        <f t="shared" si="80"/>
        <v/>
      </c>
      <c r="CS38" s="128" t="str">
        <f t="shared" si="81"/>
        <v/>
      </c>
      <c r="CT38" s="129">
        <f t="shared" si="86"/>
        <v>0</v>
      </c>
      <c r="CU38" s="130">
        <f t="shared" si="86"/>
        <v>0</v>
      </c>
      <c r="CV38" s="130">
        <f t="shared" si="86"/>
        <v>0</v>
      </c>
      <c r="CW38" s="130">
        <f t="shared" si="86"/>
        <v>0</v>
      </c>
      <c r="CX38" s="130">
        <f t="shared" si="86"/>
        <v>0</v>
      </c>
      <c r="CY38" s="130">
        <f t="shared" si="86"/>
        <v>0</v>
      </c>
      <c r="CZ38" s="130">
        <f t="shared" si="20"/>
        <v>0</v>
      </c>
      <c r="DA38" s="131">
        <f t="shared" si="82"/>
        <v>0</v>
      </c>
      <c r="DB38" s="132" t="str">
        <f t="shared" si="83"/>
        <v/>
      </c>
      <c r="DC38" s="133" t="str">
        <f t="shared" si="84"/>
        <v/>
      </c>
    </row>
    <row r="39" spans="1:109">
      <c r="A39" s="199">
        <f>'Input Cost_MS3'!AJ11</f>
        <v>0</v>
      </c>
      <c r="B39" s="194">
        <f>'Input Cost_MS3'!AJ$13</f>
        <v>0</v>
      </c>
      <c r="C39" s="657">
        <f>'Input Cost_MS3'!AJ$117/100</f>
        <v>0</v>
      </c>
      <c r="D39" s="654">
        <f>C39*(1+'Input Cost_MS3'!AJ$22)</f>
        <v>0</v>
      </c>
      <c r="E39" s="197">
        <f>(Kalkulation_MS3!$AL$26)/100</f>
        <v>0</v>
      </c>
      <c r="F39" s="197">
        <f>(Kalkulation_MS3!$AL$35)/100</f>
        <v>0</v>
      </c>
      <c r="G39" s="119">
        <f t="shared" si="21"/>
        <v>0</v>
      </c>
      <c r="H39" s="120">
        <f t="shared" si="22"/>
        <v>0</v>
      </c>
      <c r="I39" s="120">
        <f t="shared" si="23"/>
        <v>0</v>
      </c>
      <c r="J39" s="120">
        <f t="shared" si="24"/>
        <v>0</v>
      </c>
      <c r="K39" s="120">
        <f t="shared" si="25"/>
        <v>0</v>
      </c>
      <c r="L39" s="120">
        <f t="shared" si="26"/>
        <v>0</v>
      </c>
      <c r="M39" s="120">
        <f t="shared" si="27"/>
        <v>0</v>
      </c>
      <c r="N39" s="121">
        <f t="shared" si="28"/>
        <v>0</v>
      </c>
      <c r="O39" s="259">
        <f>'Input Cost_MS3'!AJ$14</f>
        <v>0</v>
      </c>
      <c r="P39" s="122">
        <f t="shared" si="29"/>
        <v>0</v>
      </c>
      <c r="Q39" s="123">
        <f>D39*(1+'Input Cost_MS3'!$AJ23)</f>
        <v>0</v>
      </c>
      <c r="R39" s="124">
        <f t="shared" si="87"/>
        <v>0</v>
      </c>
      <c r="S39" s="124">
        <f t="shared" si="87"/>
        <v>0</v>
      </c>
      <c r="T39" s="119">
        <f t="shared" si="31"/>
        <v>0</v>
      </c>
      <c r="U39" s="120">
        <f t="shared" si="32"/>
        <v>0</v>
      </c>
      <c r="V39" s="120">
        <f t="shared" si="33"/>
        <v>0</v>
      </c>
      <c r="W39" s="120">
        <f t="shared" si="34"/>
        <v>0</v>
      </c>
      <c r="X39" s="120">
        <f t="shared" si="7"/>
        <v>0</v>
      </c>
      <c r="Y39" s="120">
        <f t="shared" si="35"/>
        <v>0</v>
      </c>
      <c r="Z39" s="120">
        <f t="shared" si="8"/>
        <v>0</v>
      </c>
      <c r="AA39" s="121">
        <f t="shared" si="36"/>
        <v>0</v>
      </c>
      <c r="AB39" s="259">
        <f>'Input Cost_MS3'!AJ$15</f>
        <v>0</v>
      </c>
      <c r="AC39" s="122">
        <f t="shared" si="37"/>
        <v>0</v>
      </c>
      <c r="AD39" s="123">
        <f>Q39*(1+'Input Cost_MS3'!$AJ24)</f>
        <v>0</v>
      </c>
      <c r="AE39" s="124">
        <f t="shared" si="88"/>
        <v>0</v>
      </c>
      <c r="AF39" s="124">
        <f t="shared" si="88"/>
        <v>0</v>
      </c>
      <c r="AG39" s="119">
        <f t="shared" si="39"/>
        <v>0</v>
      </c>
      <c r="AH39" s="120">
        <f t="shared" si="40"/>
        <v>0</v>
      </c>
      <c r="AI39" s="120">
        <f t="shared" si="41"/>
        <v>0</v>
      </c>
      <c r="AJ39" s="120">
        <f t="shared" si="42"/>
        <v>0</v>
      </c>
      <c r="AK39" s="120">
        <f t="shared" si="9"/>
        <v>0</v>
      </c>
      <c r="AL39" s="120">
        <f t="shared" si="43"/>
        <v>0</v>
      </c>
      <c r="AM39" s="125">
        <f t="shared" si="10"/>
        <v>0</v>
      </c>
      <c r="AN39" s="121">
        <f t="shared" si="44"/>
        <v>0</v>
      </c>
      <c r="AO39" s="259">
        <f>'Input Cost_MS3'!AJ$16</f>
        <v>0</v>
      </c>
      <c r="AP39" s="122">
        <f t="shared" si="45"/>
        <v>0</v>
      </c>
      <c r="AQ39" s="123">
        <f>AD39*(1+'Input Cost_MS3'!$AJ25)</f>
        <v>0</v>
      </c>
      <c r="AR39" s="124">
        <f t="shared" si="89"/>
        <v>0</v>
      </c>
      <c r="AS39" s="124">
        <f t="shared" si="89"/>
        <v>0</v>
      </c>
      <c r="AT39" s="119">
        <f t="shared" si="47"/>
        <v>0</v>
      </c>
      <c r="AU39" s="120">
        <f t="shared" si="48"/>
        <v>0</v>
      </c>
      <c r="AV39" s="120">
        <f t="shared" si="49"/>
        <v>0</v>
      </c>
      <c r="AW39" s="120">
        <f t="shared" si="50"/>
        <v>0</v>
      </c>
      <c r="AX39" s="120">
        <f t="shared" si="11"/>
        <v>0</v>
      </c>
      <c r="AY39" s="120">
        <f t="shared" si="51"/>
        <v>0</v>
      </c>
      <c r="AZ39" s="120">
        <f t="shared" si="12"/>
        <v>0</v>
      </c>
      <c r="BA39" s="121">
        <f t="shared" si="52"/>
        <v>0</v>
      </c>
      <c r="BB39" s="259">
        <f>'Input Cost_MS3'!AJ$17</f>
        <v>0</v>
      </c>
      <c r="BC39" s="122">
        <f t="shared" si="53"/>
        <v>0</v>
      </c>
      <c r="BD39" s="123">
        <f>AQ39*(1+'Input Cost_MS3'!$AJ26)</f>
        <v>0</v>
      </c>
      <c r="BE39" s="124">
        <f t="shared" si="90"/>
        <v>0</v>
      </c>
      <c r="BF39" s="124">
        <f t="shared" si="90"/>
        <v>0</v>
      </c>
      <c r="BG39" s="119">
        <f t="shared" si="55"/>
        <v>0</v>
      </c>
      <c r="BH39" s="120">
        <f t="shared" si="56"/>
        <v>0</v>
      </c>
      <c r="BI39" s="120">
        <f t="shared" si="57"/>
        <v>0</v>
      </c>
      <c r="BJ39" s="120">
        <f t="shared" si="58"/>
        <v>0</v>
      </c>
      <c r="BK39" s="263">
        <f t="shared" si="13"/>
        <v>0</v>
      </c>
      <c r="BL39" s="120">
        <f t="shared" si="59"/>
        <v>0</v>
      </c>
      <c r="BM39" s="120">
        <f t="shared" si="14"/>
        <v>0</v>
      </c>
      <c r="BN39" s="121">
        <f t="shared" si="60"/>
        <v>0</v>
      </c>
      <c r="BO39" s="259">
        <f>'Input Cost_MS3'!AJ$18</f>
        <v>0</v>
      </c>
      <c r="BP39" s="122">
        <f t="shared" si="61"/>
        <v>0</v>
      </c>
      <c r="BQ39" s="123">
        <f>BD39*(1+'Input Cost_MS3'!$AJ27)</f>
        <v>0</v>
      </c>
      <c r="BR39" s="124">
        <f t="shared" si="91"/>
        <v>0</v>
      </c>
      <c r="BS39" s="124">
        <f t="shared" si="91"/>
        <v>0</v>
      </c>
      <c r="BT39" s="119">
        <f t="shared" si="63"/>
        <v>0</v>
      </c>
      <c r="BU39" s="120">
        <f t="shared" si="64"/>
        <v>0</v>
      </c>
      <c r="BV39" s="120">
        <f t="shared" si="65"/>
        <v>0</v>
      </c>
      <c r="BW39" s="120">
        <f t="shared" si="66"/>
        <v>0</v>
      </c>
      <c r="BX39" s="263">
        <f t="shared" si="15"/>
        <v>0</v>
      </c>
      <c r="BY39" s="120">
        <f t="shared" si="67"/>
        <v>0</v>
      </c>
      <c r="BZ39" s="120">
        <f t="shared" si="16"/>
        <v>0</v>
      </c>
      <c r="CA39" s="121">
        <f t="shared" si="68"/>
        <v>0</v>
      </c>
      <c r="CB39" s="259">
        <f>'Input Cost_MS3'!AJ$19</f>
        <v>0</v>
      </c>
      <c r="CC39" s="122">
        <f t="shared" si="69"/>
        <v>0</v>
      </c>
      <c r="CD39" s="123">
        <f>BQ39*(1+'Input Cost_MS3'!$AJ28)</f>
        <v>0</v>
      </c>
      <c r="CE39" s="124">
        <f t="shared" si="92"/>
        <v>0</v>
      </c>
      <c r="CF39" s="124">
        <f t="shared" si="92"/>
        <v>0</v>
      </c>
      <c r="CG39" s="119">
        <f t="shared" si="71"/>
        <v>0</v>
      </c>
      <c r="CH39" s="120">
        <f t="shared" si="72"/>
        <v>0</v>
      </c>
      <c r="CI39" s="120">
        <f t="shared" si="73"/>
        <v>0</v>
      </c>
      <c r="CJ39" s="120">
        <f t="shared" si="74"/>
        <v>0</v>
      </c>
      <c r="CK39" s="263">
        <f t="shared" si="17"/>
        <v>0</v>
      </c>
      <c r="CL39" s="120">
        <f t="shared" si="75"/>
        <v>0</v>
      </c>
      <c r="CM39" s="120">
        <f t="shared" si="18"/>
        <v>0</v>
      </c>
      <c r="CN39" s="121">
        <f t="shared" si="76"/>
        <v>0</v>
      </c>
      <c r="CO39" s="260">
        <f t="shared" si="77"/>
        <v>0</v>
      </c>
      <c r="CP39" s="126">
        <f t="shared" si="78"/>
        <v>0</v>
      </c>
      <c r="CQ39" s="127" t="str">
        <f t="shared" si="79"/>
        <v/>
      </c>
      <c r="CR39" s="128" t="str">
        <f t="shared" si="80"/>
        <v/>
      </c>
      <c r="CS39" s="128" t="str">
        <f t="shared" si="81"/>
        <v/>
      </c>
      <c r="CT39" s="129">
        <f t="shared" si="86"/>
        <v>0</v>
      </c>
      <c r="CU39" s="130">
        <f t="shared" si="86"/>
        <v>0</v>
      </c>
      <c r="CV39" s="130">
        <f t="shared" si="86"/>
        <v>0</v>
      </c>
      <c r="CW39" s="130">
        <f t="shared" si="86"/>
        <v>0</v>
      </c>
      <c r="CX39" s="130">
        <f t="shared" si="86"/>
        <v>0</v>
      </c>
      <c r="CY39" s="130">
        <f t="shared" si="86"/>
        <v>0</v>
      </c>
      <c r="CZ39" s="130">
        <f t="shared" si="20"/>
        <v>0</v>
      </c>
      <c r="DA39" s="131">
        <f t="shared" si="82"/>
        <v>0</v>
      </c>
      <c r="DB39" s="132" t="str">
        <f t="shared" si="83"/>
        <v/>
      </c>
      <c r="DC39" s="133" t="str">
        <f t="shared" si="84"/>
        <v/>
      </c>
    </row>
    <row r="40" spans="1:109">
      <c r="A40" s="199">
        <f>'Input Cost_MS3'!AK11</f>
        <v>0</v>
      </c>
      <c r="B40" s="194">
        <f>'Input Cost_MS3'!AK$13</f>
        <v>0</v>
      </c>
      <c r="C40" s="657">
        <f>'Input Cost_MS3'!AK$117/100</f>
        <v>0</v>
      </c>
      <c r="D40" s="654">
        <f>C40*(1+'Input Cost_MS3'!AK$22)</f>
        <v>0</v>
      </c>
      <c r="E40" s="197">
        <f>(Kalkulation_MS3!$AM$26)/100</f>
        <v>0</v>
      </c>
      <c r="F40" s="197">
        <f>(Kalkulation_MS3!$AM$35)/100</f>
        <v>0</v>
      </c>
      <c r="G40" s="119">
        <f t="shared" si="21"/>
        <v>0</v>
      </c>
      <c r="H40" s="120">
        <f t="shared" si="22"/>
        <v>0</v>
      </c>
      <c r="I40" s="120">
        <f t="shared" si="23"/>
        <v>0</v>
      </c>
      <c r="J40" s="120">
        <f t="shared" si="24"/>
        <v>0</v>
      </c>
      <c r="K40" s="120">
        <f t="shared" si="25"/>
        <v>0</v>
      </c>
      <c r="L40" s="120">
        <f t="shared" si="26"/>
        <v>0</v>
      </c>
      <c r="M40" s="120">
        <f t="shared" si="27"/>
        <v>0</v>
      </c>
      <c r="N40" s="121">
        <f t="shared" si="28"/>
        <v>0</v>
      </c>
      <c r="O40" s="259">
        <f>'Input Cost_MS3'!AK$14</f>
        <v>0</v>
      </c>
      <c r="P40" s="122">
        <f t="shared" si="29"/>
        <v>0</v>
      </c>
      <c r="Q40" s="123">
        <f>D40*(1+'Input Cost_MS3'!$AK23)</f>
        <v>0</v>
      </c>
      <c r="R40" s="124">
        <f t="shared" si="87"/>
        <v>0</v>
      </c>
      <c r="S40" s="124">
        <f t="shared" si="87"/>
        <v>0</v>
      </c>
      <c r="T40" s="119">
        <f t="shared" si="31"/>
        <v>0</v>
      </c>
      <c r="U40" s="120">
        <f t="shared" si="32"/>
        <v>0</v>
      </c>
      <c r="V40" s="120">
        <f t="shared" si="33"/>
        <v>0</v>
      </c>
      <c r="W40" s="120">
        <f t="shared" si="34"/>
        <v>0</v>
      </c>
      <c r="X40" s="120">
        <f t="shared" si="7"/>
        <v>0</v>
      </c>
      <c r="Y40" s="120">
        <f t="shared" si="35"/>
        <v>0</v>
      </c>
      <c r="Z40" s="120">
        <f t="shared" si="8"/>
        <v>0</v>
      </c>
      <c r="AA40" s="121">
        <f t="shared" si="36"/>
        <v>0</v>
      </c>
      <c r="AB40" s="259">
        <f>'Input Cost_MS3'!AK$15</f>
        <v>0</v>
      </c>
      <c r="AC40" s="122">
        <f t="shared" si="37"/>
        <v>0</v>
      </c>
      <c r="AD40" s="123">
        <f>Q40*(1+'Input Cost_MS3'!$AK24)</f>
        <v>0</v>
      </c>
      <c r="AE40" s="124">
        <f t="shared" si="88"/>
        <v>0</v>
      </c>
      <c r="AF40" s="124">
        <f t="shared" si="88"/>
        <v>0</v>
      </c>
      <c r="AG40" s="119">
        <f t="shared" si="39"/>
        <v>0</v>
      </c>
      <c r="AH40" s="120">
        <f t="shared" si="40"/>
        <v>0</v>
      </c>
      <c r="AI40" s="120">
        <f t="shared" si="41"/>
        <v>0</v>
      </c>
      <c r="AJ40" s="120">
        <f t="shared" si="42"/>
        <v>0</v>
      </c>
      <c r="AK40" s="120">
        <f t="shared" si="9"/>
        <v>0</v>
      </c>
      <c r="AL40" s="120">
        <f t="shared" si="43"/>
        <v>0</v>
      </c>
      <c r="AM40" s="125">
        <f t="shared" si="10"/>
        <v>0</v>
      </c>
      <c r="AN40" s="121">
        <f t="shared" si="44"/>
        <v>0</v>
      </c>
      <c r="AO40" s="259">
        <f>'Input Cost_MS3'!AK$16</f>
        <v>0</v>
      </c>
      <c r="AP40" s="122">
        <f t="shared" si="45"/>
        <v>0</v>
      </c>
      <c r="AQ40" s="123">
        <f>AD40*(1+'Input Cost_MS3'!$AK25)</f>
        <v>0</v>
      </c>
      <c r="AR40" s="124">
        <f t="shared" si="89"/>
        <v>0</v>
      </c>
      <c r="AS40" s="124">
        <f t="shared" si="89"/>
        <v>0</v>
      </c>
      <c r="AT40" s="119">
        <f t="shared" si="47"/>
        <v>0</v>
      </c>
      <c r="AU40" s="120">
        <f t="shared" si="48"/>
        <v>0</v>
      </c>
      <c r="AV40" s="120">
        <f t="shared" si="49"/>
        <v>0</v>
      </c>
      <c r="AW40" s="120">
        <f t="shared" si="50"/>
        <v>0</v>
      </c>
      <c r="AX40" s="120">
        <f t="shared" si="11"/>
        <v>0</v>
      </c>
      <c r="AY40" s="120">
        <f t="shared" si="51"/>
        <v>0</v>
      </c>
      <c r="AZ40" s="120">
        <f t="shared" si="12"/>
        <v>0</v>
      </c>
      <c r="BA40" s="121">
        <f t="shared" si="52"/>
        <v>0</v>
      </c>
      <c r="BB40" s="259">
        <f>'Input Cost_MS3'!AK$17</f>
        <v>0</v>
      </c>
      <c r="BC40" s="122">
        <f t="shared" si="53"/>
        <v>0</v>
      </c>
      <c r="BD40" s="123">
        <f>AQ40*(1+'Input Cost_MS3'!$AK26)</f>
        <v>0</v>
      </c>
      <c r="BE40" s="124">
        <f t="shared" si="90"/>
        <v>0</v>
      </c>
      <c r="BF40" s="124">
        <f t="shared" si="90"/>
        <v>0</v>
      </c>
      <c r="BG40" s="119">
        <f t="shared" si="55"/>
        <v>0</v>
      </c>
      <c r="BH40" s="120">
        <f t="shared" si="56"/>
        <v>0</v>
      </c>
      <c r="BI40" s="120">
        <f t="shared" si="57"/>
        <v>0</v>
      </c>
      <c r="BJ40" s="120">
        <f t="shared" si="58"/>
        <v>0</v>
      </c>
      <c r="BK40" s="263">
        <f t="shared" si="13"/>
        <v>0</v>
      </c>
      <c r="BL40" s="120">
        <f t="shared" si="59"/>
        <v>0</v>
      </c>
      <c r="BM40" s="120">
        <f t="shared" si="14"/>
        <v>0</v>
      </c>
      <c r="BN40" s="121">
        <f t="shared" si="60"/>
        <v>0</v>
      </c>
      <c r="BO40" s="259">
        <f>'Input Cost_MS3'!AK$18</f>
        <v>0</v>
      </c>
      <c r="BP40" s="122">
        <f t="shared" si="61"/>
        <v>0</v>
      </c>
      <c r="BQ40" s="123">
        <f>BD40*(1+'Input Cost_MS3'!$AK27)</f>
        <v>0</v>
      </c>
      <c r="BR40" s="124">
        <f t="shared" si="91"/>
        <v>0</v>
      </c>
      <c r="BS40" s="124">
        <f t="shared" si="91"/>
        <v>0</v>
      </c>
      <c r="BT40" s="119">
        <f t="shared" si="63"/>
        <v>0</v>
      </c>
      <c r="BU40" s="120">
        <f t="shared" si="64"/>
        <v>0</v>
      </c>
      <c r="BV40" s="120">
        <f t="shared" si="65"/>
        <v>0</v>
      </c>
      <c r="BW40" s="120">
        <f t="shared" si="66"/>
        <v>0</v>
      </c>
      <c r="BX40" s="263">
        <f t="shared" si="15"/>
        <v>0</v>
      </c>
      <c r="BY40" s="120">
        <f t="shared" si="67"/>
        <v>0</v>
      </c>
      <c r="BZ40" s="120">
        <f t="shared" si="16"/>
        <v>0</v>
      </c>
      <c r="CA40" s="121">
        <f t="shared" si="68"/>
        <v>0</v>
      </c>
      <c r="CB40" s="259">
        <f>'Input Cost_MS3'!AK$19</f>
        <v>0</v>
      </c>
      <c r="CC40" s="122">
        <f t="shared" si="69"/>
        <v>0</v>
      </c>
      <c r="CD40" s="123">
        <f>BQ40*(1+'Input Cost_MS3'!$AK28)</f>
        <v>0</v>
      </c>
      <c r="CE40" s="124">
        <f t="shared" si="92"/>
        <v>0</v>
      </c>
      <c r="CF40" s="124">
        <f t="shared" si="92"/>
        <v>0</v>
      </c>
      <c r="CG40" s="119">
        <f t="shared" si="71"/>
        <v>0</v>
      </c>
      <c r="CH40" s="120">
        <f t="shared" si="72"/>
        <v>0</v>
      </c>
      <c r="CI40" s="120">
        <f t="shared" si="73"/>
        <v>0</v>
      </c>
      <c r="CJ40" s="120">
        <f t="shared" si="74"/>
        <v>0</v>
      </c>
      <c r="CK40" s="263">
        <f t="shared" si="17"/>
        <v>0</v>
      </c>
      <c r="CL40" s="120">
        <f t="shared" si="75"/>
        <v>0</v>
      </c>
      <c r="CM40" s="120">
        <f t="shared" si="18"/>
        <v>0</v>
      </c>
      <c r="CN40" s="121">
        <f t="shared" si="76"/>
        <v>0</v>
      </c>
      <c r="CO40" s="260">
        <f t="shared" si="77"/>
        <v>0</v>
      </c>
      <c r="CP40" s="126">
        <f t="shared" si="78"/>
        <v>0</v>
      </c>
      <c r="CQ40" s="127" t="str">
        <f t="shared" si="79"/>
        <v/>
      </c>
      <c r="CR40" s="128" t="str">
        <f t="shared" si="80"/>
        <v/>
      </c>
      <c r="CS40" s="128" t="str">
        <f t="shared" si="81"/>
        <v/>
      </c>
      <c r="CT40" s="129">
        <f t="shared" si="86"/>
        <v>0</v>
      </c>
      <c r="CU40" s="130">
        <f t="shared" si="86"/>
        <v>0</v>
      </c>
      <c r="CV40" s="130">
        <f t="shared" si="86"/>
        <v>0</v>
      </c>
      <c r="CW40" s="130">
        <f t="shared" si="86"/>
        <v>0</v>
      </c>
      <c r="CX40" s="130">
        <f t="shared" si="86"/>
        <v>0</v>
      </c>
      <c r="CY40" s="130">
        <f t="shared" si="86"/>
        <v>0</v>
      </c>
      <c r="CZ40" s="130">
        <f t="shared" si="20"/>
        <v>0</v>
      </c>
      <c r="DA40" s="131">
        <f t="shared" si="82"/>
        <v>0</v>
      </c>
      <c r="DB40" s="132" t="str">
        <f t="shared" si="83"/>
        <v/>
      </c>
      <c r="DC40" s="133" t="str">
        <f t="shared" si="84"/>
        <v/>
      </c>
    </row>
    <row r="41" spans="1:109">
      <c r="A41" s="199">
        <f>'Input Cost_MS3'!AL11</f>
        <v>0</v>
      </c>
      <c r="B41" s="194">
        <f>'Input Cost_MS3'!AL$13</f>
        <v>0</v>
      </c>
      <c r="C41" s="657">
        <f>'Input Cost_MS3'!AL$117/100</f>
        <v>0</v>
      </c>
      <c r="D41" s="654">
        <f>C41*(1+'Input Cost_MS3'!AL$22)</f>
        <v>0</v>
      </c>
      <c r="E41" s="197">
        <f>(Kalkulation_MS3!$AN$26)/100</f>
        <v>0</v>
      </c>
      <c r="F41" s="197">
        <f>(Kalkulation_MS3!$AN$35)/100</f>
        <v>0</v>
      </c>
      <c r="G41" s="119">
        <f t="shared" si="21"/>
        <v>0</v>
      </c>
      <c r="H41" s="120">
        <f t="shared" si="22"/>
        <v>0</v>
      </c>
      <c r="I41" s="120">
        <f t="shared" si="23"/>
        <v>0</v>
      </c>
      <c r="J41" s="120">
        <f t="shared" si="24"/>
        <v>0</v>
      </c>
      <c r="K41" s="120">
        <f t="shared" si="25"/>
        <v>0</v>
      </c>
      <c r="L41" s="120">
        <f t="shared" si="26"/>
        <v>0</v>
      </c>
      <c r="M41" s="120">
        <f t="shared" si="27"/>
        <v>0</v>
      </c>
      <c r="N41" s="121">
        <f t="shared" si="28"/>
        <v>0</v>
      </c>
      <c r="O41" s="259">
        <f>'Input Cost_MS3'!AL$14</f>
        <v>0</v>
      </c>
      <c r="P41" s="122">
        <f t="shared" si="29"/>
        <v>0</v>
      </c>
      <c r="Q41" s="123">
        <f>D41*(1+'Input Cost_MS3'!$AL23)</f>
        <v>0</v>
      </c>
      <c r="R41" s="124">
        <f t="shared" si="87"/>
        <v>0</v>
      </c>
      <c r="S41" s="124">
        <f t="shared" si="87"/>
        <v>0</v>
      </c>
      <c r="T41" s="119">
        <f t="shared" si="31"/>
        <v>0</v>
      </c>
      <c r="U41" s="120">
        <f t="shared" si="32"/>
        <v>0</v>
      </c>
      <c r="V41" s="120">
        <f t="shared" si="33"/>
        <v>0</v>
      </c>
      <c r="W41" s="120">
        <f t="shared" si="34"/>
        <v>0</v>
      </c>
      <c r="X41" s="120">
        <f t="shared" si="7"/>
        <v>0</v>
      </c>
      <c r="Y41" s="120">
        <f t="shared" si="35"/>
        <v>0</v>
      </c>
      <c r="Z41" s="120">
        <f t="shared" si="8"/>
        <v>0</v>
      </c>
      <c r="AA41" s="121">
        <f t="shared" si="36"/>
        <v>0</v>
      </c>
      <c r="AB41" s="259">
        <f>'Input Cost_MS3'!AL$15</f>
        <v>0</v>
      </c>
      <c r="AC41" s="122">
        <f t="shared" si="37"/>
        <v>0</v>
      </c>
      <c r="AD41" s="123">
        <f>Q41*(1+'Input Cost_MS3'!$AL24)</f>
        <v>0</v>
      </c>
      <c r="AE41" s="124">
        <f t="shared" si="88"/>
        <v>0</v>
      </c>
      <c r="AF41" s="124">
        <f t="shared" si="88"/>
        <v>0</v>
      </c>
      <c r="AG41" s="119">
        <f t="shared" si="39"/>
        <v>0</v>
      </c>
      <c r="AH41" s="120">
        <f t="shared" si="40"/>
        <v>0</v>
      </c>
      <c r="AI41" s="120">
        <f t="shared" si="41"/>
        <v>0</v>
      </c>
      <c r="AJ41" s="120">
        <f t="shared" si="42"/>
        <v>0</v>
      </c>
      <c r="AK41" s="120">
        <f t="shared" si="9"/>
        <v>0</v>
      </c>
      <c r="AL41" s="120">
        <f t="shared" si="43"/>
        <v>0</v>
      </c>
      <c r="AM41" s="125">
        <f t="shared" si="10"/>
        <v>0</v>
      </c>
      <c r="AN41" s="121">
        <f t="shared" si="44"/>
        <v>0</v>
      </c>
      <c r="AO41" s="259">
        <f>'Input Cost_MS3'!AL$16</f>
        <v>0</v>
      </c>
      <c r="AP41" s="122">
        <f t="shared" si="45"/>
        <v>0</v>
      </c>
      <c r="AQ41" s="123">
        <f>AD41*(1+'Input Cost_MS3'!$AL25)</f>
        <v>0</v>
      </c>
      <c r="AR41" s="124">
        <f t="shared" si="89"/>
        <v>0</v>
      </c>
      <c r="AS41" s="124">
        <f t="shared" si="89"/>
        <v>0</v>
      </c>
      <c r="AT41" s="119">
        <f t="shared" si="47"/>
        <v>0</v>
      </c>
      <c r="AU41" s="120">
        <f t="shared" si="48"/>
        <v>0</v>
      </c>
      <c r="AV41" s="120">
        <f t="shared" si="49"/>
        <v>0</v>
      </c>
      <c r="AW41" s="120">
        <f t="shared" si="50"/>
        <v>0</v>
      </c>
      <c r="AX41" s="120">
        <f t="shared" si="11"/>
        <v>0</v>
      </c>
      <c r="AY41" s="120">
        <f t="shared" si="51"/>
        <v>0</v>
      </c>
      <c r="AZ41" s="120">
        <f t="shared" si="12"/>
        <v>0</v>
      </c>
      <c r="BA41" s="121">
        <f t="shared" si="52"/>
        <v>0</v>
      </c>
      <c r="BB41" s="259">
        <f>'Input Cost_MS3'!AL$17</f>
        <v>0</v>
      </c>
      <c r="BC41" s="122">
        <f t="shared" si="53"/>
        <v>0</v>
      </c>
      <c r="BD41" s="123">
        <f>AQ41*(1+'Input Cost_MS3'!$AL26)</f>
        <v>0</v>
      </c>
      <c r="BE41" s="124">
        <f t="shared" si="90"/>
        <v>0</v>
      </c>
      <c r="BF41" s="124">
        <f t="shared" si="90"/>
        <v>0</v>
      </c>
      <c r="BG41" s="119">
        <f t="shared" si="55"/>
        <v>0</v>
      </c>
      <c r="BH41" s="120">
        <f t="shared" si="56"/>
        <v>0</v>
      </c>
      <c r="BI41" s="120">
        <f t="shared" si="57"/>
        <v>0</v>
      </c>
      <c r="BJ41" s="120">
        <f t="shared" si="58"/>
        <v>0</v>
      </c>
      <c r="BK41" s="263">
        <f t="shared" si="13"/>
        <v>0</v>
      </c>
      <c r="BL41" s="120">
        <f t="shared" si="59"/>
        <v>0</v>
      </c>
      <c r="BM41" s="120">
        <f t="shared" si="14"/>
        <v>0</v>
      </c>
      <c r="BN41" s="121">
        <f t="shared" si="60"/>
        <v>0</v>
      </c>
      <c r="BO41" s="259">
        <f>'Input Cost_MS3'!AL$18</f>
        <v>0</v>
      </c>
      <c r="BP41" s="122">
        <f t="shared" si="61"/>
        <v>0</v>
      </c>
      <c r="BQ41" s="123">
        <f>BD41*(1+'Input Cost_MS3'!$AL27)</f>
        <v>0</v>
      </c>
      <c r="BR41" s="124">
        <f t="shared" si="91"/>
        <v>0</v>
      </c>
      <c r="BS41" s="124">
        <f t="shared" si="91"/>
        <v>0</v>
      </c>
      <c r="BT41" s="119">
        <f t="shared" si="63"/>
        <v>0</v>
      </c>
      <c r="BU41" s="120">
        <f t="shared" si="64"/>
        <v>0</v>
      </c>
      <c r="BV41" s="120">
        <f t="shared" si="65"/>
        <v>0</v>
      </c>
      <c r="BW41" s="120">
        <f t="shared" si="66"/>
        <v>0</v>
      </c>
      <c r="BX41" s="263">
        <f t="shared" si="15"/>
        <v>0</v>
      </c>
      <c r="BY41" s="120">
        <f t="shared" si="67"/>
        <v>0</v>
      </c>
      <c r="BZ41" s="120">
        <f t="shared" si="16"/>
        <v>0</v>
      </c>
      <c r="CA41" s="121">
        <f t="shared" si="68"/>
        <v>0</v>
      </c>
      <c r="CB41" s="259">
        <f>'Input Cost_MS3'!AL$19</f>
        <v>0</v>
      </c>
      <c r="CC41" s="122">
        <f t="shared" si="69"/>
        <v>0</v>
      </c>
      <c r="CD41" s="123">
        <f>BQ41*(1+'Input Cost_MS3'!$AL28)</f>
        <v>0</v>
      </c>
      <c r="CE41" s="124">
        <f t="shared" si="92"/>
        <v>0</v>
      </c>
      <c r="CF41" s="124">
        <f t="shared" si="92"/>
        <v>0</v>
      </c>
      <c r="CG41" s="119">
        <f t="shared" si="71"/>
        <v>0</v>
      </c>
      <c r="CH41" s="120">
        <f t="shared" si="72"/>
        <v>0</v>
      </c>
      <c r="CI41" s="120">
        <f t="shared" si="73"/>
        <v>0</v>
      </c>
      <c r="CJ41" s="120">
        <f t="shared" si="74"/>
        <v>0</v>
      </c>
      <c r="CK41" s="263">
        <f t="shared" si="17"/>
        <v>0</v>
      </c>
      <c r="CL41" s="120">
        <f t="shared" si="75"/>
        <v>0</v>
      </c>
      <c r="CM41" s="120">
        <f t="shared" si="18"/>
        <v>0</v>
      </c>
      <c r="CN41" s="121">
        <f t="shared" si="76"/>
        <v>0</v>
      </c>
      <c r="CO41" s="260">
        <f t="shared" si="77"/>
        <v>0</v>
      </c>
      <c r="CP41" s="126">
        <f t="shared" si="78"/>
        <v>0</v>
      </c>
      <c r="CQ41" s="127" t="str">
        <f t="shared" si="79"/>
        <v/>
      </c>
      <c r="CR41" s="128" t="str">
        <f t="shared" si="80"/>
        <v/>
      </c>
      <c r="CS41" s="128" t="str">
        <f t="shared" si="81"/>
        <v/>
      </c>
      <c r="CT41" s="129">
        <f t="shared" si="86"/>
        <v>0</v>
      </c>
      <c r="CU41" s="130">
        <f t="shared" si="86"/>
        <v>0</v>
      </c>
      <c r="CV41" s="130">
        <f t="shared" si="86"/>
        <v>0</v>
      </c>
      <c r="CW41" s="130">
        <f t="shared" si="86"/>
        <v>0</v>
      </c>
      <c r="CX41" s="130">
        <f t="shared" si="86"/>
        <v>0</v>
      </c>
      <c r="CY41" s="130">
        <f t="shared" si="86"/>
        <v>0</v>
      </c>
      <c r="CZ41" s="130">
        <f t="shared" si="20"/>
        <v>0</v>
      </c>
      <c r="DA41" s="131">
        <f t="shared" si="82"/>
        <v>0</v>
      </c>
      <c r="DB41" s="132" t="str">
        <f t="shared" si="83"/>
        <v/>
      </c>
      <c r="DC41" s="133" t="str">
        <f t="shared" si="84"/>
        <v/>
      </c>
    </row>
    <row r="42" spans="1:109">
      <c r="A42" s="199">
        <f>'Input Cost_MS3'!AM11</f>
        <v>0</v>
      </c>
      <c r="B42" s="194">
        <f>'Input Cost_MS3'!AM$13</f>
        <v>0</v>
      </c>
      <c r="C42" s="657">
        <f>'Input Cost_MS3'!AM$117/100</f>
        <v>0</v>
      </c>
      <c r="D42" s="654">
        <f>C42*(1+'Input Cost_MS3'!AM$22)</f>
        <v>0</v>
      </c>
      <c r="E42" s="197">
        <f>(Kalkulation_MS3!$AO$26)/100</f>
        <v>0</v>
      </c>
      <c r="F42" s="197">
        <f>(Kalkulation_MS3!$AO$35)/100</f>
        <v>0</v>
      </c>
      <c r="G42" s="119">
        <f t="shared" si="21"/>
        <v>0</v>
      </c>
      <c r="H42" s="120">
        <f t="shared" si="22"/>
        <v>0</v>
      </c>
      <c r="I42" s="120">
        <f t="shared" si="23"/>
        <v>0</v>
      </c>
      <c r="J42" s="120">
        <f t="shared" si="24"/>
        <v>0</v>
      </c>
      <c r="K42" s="120">
        <f t="shared" si="25"/>
        <v>0</v>
      </c>
      <c r="L42" s="120">
        <f t="shared" si="26"/>
        <v>0</v>
      </c>
      <c r="M42" s="120">
        <f t="shared" si="27"/>
        <v>0</v>
      </c>
      <c r="N42" s="121">
        <f t="shared" si="28"/>
        <v>0</v>
      </c>
      <c r="O42" s="259">
        <f>'Input Cost_MS3'!AM$14</f>
        <v>0</v>
      </c>
      <c r="P42" s="122">
        <f t="shared" si="29"/>
        <v>0</v>
      </c>
      <c r="Q42" s="123">
        <f>D42*(1+'Input Cost_MS3'!$AM23)</f>
        <v>0</v>
      </c>
      <c r="R42" s="124">
        <f t="shared" si="87"/>
        <v>0</v>
      </c>
      <c r="S42" s="124">
        <f t="shared" si="87"/>
        <v>0</v>
      </c>
      <c r="T42" s="119">
        <f t="shared" si="31"/>
        <v>0</v>
      </c>
      <c r="U42" s="120">
        <f t="shared" si="32"/>
        <v>0</v>
      </c>
      <c r="V42" s="120">
        <f t="shared" si="33"/>
        <v>0</v>
      </c>
      <c r="W42" s="120">
        <f t="shared" si="34"/>
        <v>0</v>
      </c>
      <c r="X42" s="120">
        <f t="shared" si="7"/>
        <v>0</v>
      </c>
      <c r="Y42" s="120">
        <f t="shared" si="35"/>
        <v>0</v>
      </c>
      <c r="Z42" s="120">
        <f t="shared" si="8"/>
        <v>0</v>
      </c>
      <c r="AA42" s="121">
        <f t="shared" si="36"/>
        <v>0</v>
      </c>
      <c r="AB42" s="259">
        <f>'Input Cost_MS3'!AM$15</f>
        <v>0</v>
      </c>
      <c r="AC42" s="122">
        <f t="shared" si="37"/>
        <v>0</v>
      </c>
      <c r="AD42" s="123">
        <f>Q42*(1+'Input Cost_MS3'!$AM24)</f>
        <v>0</v>
      </c>
      <c r="AE42" s="124">
        <f t="shared" si="88"/>
        <v>0</v>
      </c>
      <c r="AF42" s="124">
        <f t="shared" si="88"/>
        <v>0</v>
      </c>
      <c r="AG42" s="119">
        <f t="shared" si="39"/>
        <v>0</v>
      </c>
      <c r="AH42" s="120">
        <f t="shared" si="40"/>
        <v>0</v>
      </c>
      <c r="AI42" s="120">
        <f t="shared" si="41"/>
        <v>0</v>
      </c>
      <c r="AJ42" s="120">
        <f t="shared" si="42"/>
        <v>0</v>
      </c>
      <c r="AK42" s="120">
        <f t="shared" si="9"/>
        <v>0</v>
      </c>
      <c r="AL42" s="120">
        <f t="shared" si="43"/>
        <v>0</v>
      </c>
      <c r="AM42" s="125">
        <f t="shared" si="10"/>
        <v>0</v>
      </c>
      <c r="AN42" s="121">
        <f t="shared" si="44"/>
        <v>0</v>
      </c>
      <c r="AO42" s="259">
        <f>'Input Cost_MS3'!AM$16</f>
        <v>0</v>
      </c>
      <c r="AP42" s="122">
        <f t="shared" si="45"/>
        <v>0</v>
      </c>
      <c r="AQ42" s="123">
        <f>AD42*(1+'Input Cost_MS3'!$AM25)</f>
        <v>0</v>
      </c>
      <c r="AR42" s="124">
        <f t="shared" si="89"/>
        <v>0</v>
      </c>
      <c r="AS42" s="124">
        <f t="shared" si="89"/>
        <v>0</v>
      </c>
      <c r="AT42" s="119">
        <f t="shared" si="47"/>
        <v>0</v>
      </c>
      <c r="AU42" s="120">
        <f t="shared" si="48"/>
        <v>0</v>
      </c>
      <c r="AV42" s="120">
        <f t="shared" si="49"/>
        <v>0</v>
      </c>
      <c r="AW42" s="120">
        <f t="shared" si="50"/>
        <v>0</v>
      </c>
      <c r="AX42" s="120">
        <f t="shared" si="11"/>
        <v>0</v>
      </c>
      <c r="AY42" s="120">
        <f t="shared" si="51"/>
        <v>0</v>
      </c>
      <c r="AZ42" s="120">
        <f t="shared" si="12"/>
        <v>0</v>
      </c>
      <c r="BA42" s="121">
        <f t="shared" si="52"/>
        <v>0</v>
      </c>
      <c r="BB42" s="259">
        <f>'Input Cost_MS3'!AM$17</f>
        <v>0</v>
      </c>
      <c r="BC42" s="122">
        <f t="shared" si="53"/>
        <v>0</v>
      </c>
      <c r="BD42" s="123">
        <f>AQ42*(1+'Input Cost_MS3'!$AM26)</f>
        <v>0</v>
      </c>
      <c r="BE42" s="124">
        <f t="shared" si="90"/>
        <v>0</v>
      </c>
      <c r="BF42" s="124">
        <f t="shared" si="90"/>
        <v>0</v>
      </c>
      <c r="BG42" s="119">
        <f t="shared" si="55"/>
        <v>0</v>
      </c>
      <c r="BH42" s="120">
        <f t="shared" si="56"/>
        <v>0</v>
      </c>
      <c r="BI42" s="120">
        <f t="shared" si="57"/>
        <v>0</v>
      </c>
      <c r="BJ42" s="120">
        <f t="shared" si="58"/>
        <v>0</v>
      </c>
      <c r="BK42" s="263">
        <f t="shared" si="13"/>
        <v>0</v>
      </c>
      <c r="BL42" s="120">
        <f t="shared" si="59"/>
        <v>0</v>
      </c>
      <c r="BM42" s="120">
        <f t="shared" si="14"/>
        <v>0</v>
      </c>
      <c r="BN42" s="121">
        <f t="shared" si="60"/>
        <v>0</v>
      </c>
      <c r="BO42" s="259">
        <f>'Input Cost_MS3'!AM$18</f>
        <v>0</v>
      </c>
      <c r="BP42" s="122">
        <f t="shared" si="61"/>
        <v>0</v>
      </c>
      <c r="BQ42" s="123">
        <f>BD42*(1+'Input Cost_MS3'!$AM27)</f>
        <v>0</v>
      </c>
      <c r="BR42" s="124">
        <f t="shared" si="91"/>
        <v>0</v>
      </c>
      <c r="BS42" s="124">
        <f t="shared" si="91"/>
        <v>0</v>
      </c>
      <c r="BT42" s="119">
        <f t="shared" si="63"/>
        <v>0</v>
      </c>
      <c r="BU42" s="120">
        <f t="shared" si="64"/>
        <v>0</v>
      </c>
      <c r="BV42" s="120">
        <f t="shared" si="65"/>
        <v>0</v>
      </c>
      <c r="BW42" s="120">
        <f t="shared" si="66"/>
        <v>0</v>
      </c>
      <c r="BX42" s="263">
        <f t="shared" si="15"/>
        <v>0</v>
      </c>
      <c r="BY42" s="120">
        <f t="shared" si="67"/>
        <v>0</v>
      </c>
      <c r="BZ42" s="120">
        <f t="shared" si="16"/>
        <v>0</v>
      </c>
      <c r="CA42" s="121">
        <f t="shared" si="68"/>
        <v>0</v>
      </c>
      <c r="CB42" s="259">
        <f>'Input Cost_MS3'!AM$19</f>
        <v>0</v>
      </c>
      <c r="CC42" s="122">
        <f t="shared" si="69"/>
        <v>0</v>
      </c>
      <c r="CD42" s="123">
        <f>BQ42*(1+'Input Cost_MS3'!$AM28)</f>
        <v>0</v>
      </c>
      <c r="CE42" s="124">
        <f t="shared" si="92"/>
        <v>0</v>
      </c>
      <c r="CF42" s="124">
        <f t="shared" si="92"/>
        <v>0</v>
      </c>
      <c r="CG42" s="119">
        <f t="shared" si="71"/>
        <v>0</v>
      </c>
      <c r="CH42" s="120">
        <f t="shared" si="72"/>
        <v>0</v>
      </c>
      <c r="CI42" s="120">
        <f t="shared" si="73"/>
        <v>0</v>
      </c>
      <c r="CJ42" s="120">
        <f t="shared" si="74"/>
        <v>0</v>
      </c>
      <c r="CK42" s="263">
        <f t="shared" si="17"/>
        <v>0</v>
      </c>
      <c r="CL42" s="120">
        <f t="shared" si="75"/>
        <v>0</v>
      </c>
      <c r="CM42" s="120">
        <f t="shared" si="18"/>
        <v>0</v>
      </c>
      <c r="CN42" s="121">
        <f t="shared" si="76"/>
        <v>0</v>
      </c>
      <c r="CO42" s="260">
        <f t="shared" si="77"/>
        <v>0</v>
      </c>
      <c r="CP42" s="126">
        <f t="shared" si="78"/>
        <v>0</v>
      </c>
      <c r="CQ42" s="127" t="str">
        <f t="shared" si="79"/>
        <v/>
      </c>
      <c r="CR42" s="128" t="str">
        <f t="shared" si="80"/>
        <v/>
      </c>
      <c r="CS42" s="128" t="str">
        <f t="shared" si="81"/>
        <v/>
      </c>
      <c r="CT42" s="129">
        <f t="shared" si="86"/>
        <v>0</v>
      </c>
      <c r="CU42" s="130">
        <f t="shared" si="86"/>
        <v>0</v>
      </c>
      <c r="CV42" s="130">
        <f t="shared" si="86"/>
        <v>0</v>
      </c>
      <c r="CW42" s="130">
        <f t="shared" si="86"/>
        <v>0</v>
      </c>
      <c r="CX42" s="130">
        <f t="shared" si="86"/>
        <v>0</v>
      </c>
      <c r="CY42" s="130">
        <f t="shared" si="86"/>
        <v>0</v>
      </c>
      <c r="CZ42" s="130">
        <f t="shared" si="20"/>
        <v>0</v>
      </c>
      <c r="DA42" s="131">
        <f t="shared" si="82"/>
        <v>0</v>
      </c>
      <c r="DB42" s="132" t="str">
        <f t="shared" si="83"/>
        <v/>
      </c>
      <c r="DC42" s="133" t="str">
        <f t="shared" si="84"/>
        <v/>
      </c>
    </row>
    <row r="43" spans="1:109">
      <c r="A43" s="199">
        <f>'Input Cost_MS3'!AN11</f>
        <v>0</v>
      </c>
      <c r="B43" s="194">
        <f>'Input Cost_MS3'!AN$13</f>
        <v>0</v>
      </c>
      <c r="C43" s="657">
        <f>'Input Cost_MS3'!AN$117/100</f>
        <v>0</v>
      </c>
      <c r="D43" s="654">
        <f>C43*(1+'Input Cost_MS3'!AN$22)</f>
        <v>0</v>
      </c>
      <c r="E43" s="197">
        <f>(Kalkulation_MS3!$AP$26)/100</f>
        <v>0</v>
      </c>
      <c r="F43" s="197">
        <f>(Kalkulation_MS3!$AP$35)/100</f>
        <v>0</v>
      </c>
      <c r="G43" s="119">
        <f t="shared" si="21"/>
        <v>0</v>
      </c>
      <c r="H43" s="120">
        <f t="shared" si="22"/>
        <v>0</v>
      </c>
      <c r="I43" s="120">
        <f t="shared" si="23"/>
        <v>0</v>
      </c>
      <c r="J43" s="120">
        <f t="shared" si="24"/>
        <v>0</v>
      </c>
      <c r="K43" s="120">
        <f t="shared" si="25"/>
        <v>0</v>
      </c>
      <c r="L43" s="120">
        <f t="shared" si="26"/>
        <v>0</v>
      </c>
      <c r="M43" s="120">
        <f t="shared" si="27"/>
        <v>0</v>
      </c>
      <c r="N43" s="121">
        <f t="shared" si="28"/>
        <v>0</v>
      </c>
      <c r="O43" s="259">
        <f>'Input Cost_MS3'!AN$14</f>
        <v>0</v>
      </c>
      <c r="P43" s="122">
        <f t="shared" si="29"/>
        <v>0</v>
      </c>
      <c r="Q43" s="123">
        <f>D43*(1+'Input Cost_MS3'!$AN23)</f>
        <v>0</v>
      </c>
      <c r="R43" s="124">
        <f t="shared" si="87"/>
        <v>0</v>
      </c>
      <c r="S43" s="124">
        <f t="shared" si="87"/>
        <v>0</v>
      </c>
      <c r="T43" s="119">
        <f t="shared" si="31"/>
        <v>0</v>
      </c>
      <c r="U43" s="120">
        <f t="shared" si="32"/>
        <v>0</v>
      </c>
      <c r="V43" s="120">
        <f t="shared" si="33"/>
        <v>0</v>
      </c>
      <c r="W43" s="120">
        <f t="shared" si="34"/>
        <v>0</v>
      </c>
      <c r="X43" s="120">
        <f t="shared" si="7"/>
        <v>0</v>
      </c>
      <c r="Y43" s="120">
        <f t="shared" si="35"/>
        <v>0</v>
      </c>
      <c r="Z43" s="120">
        <f t="shared" si="8"/>
        <v>0</v>
      </c>
      <c r="AA43" s="121">
        <f t="shared" si="36"/>
        <v>0</v>
      </c>
      <c r="AB43" s="259">
        <f>'Input Cost_MS3'!AN$15</f>
        <v>0</v>
      </c>
      <c r="AC43" s="122">
        <f t="shared" si="37"/>
        <v>0</v>
      </c>
      <c r="AD43" s="123">
        <f>Q43*(1+'Input Cost_MS3'!$AN24)</f>
        <v>0</v>
      </c>
      <c r="AE43" s="124">
        <f t="shared" si="88"/>
        <v>0</v>
      </c>
      <c r="AF43" s="124">
        <f t="shared" si="88"/>
        <v>0</v>
      </c>
      <c r="AG43" s="119">
        <f t="shared" si="39"/>
        <v>0</v>
      </c>
      <c r="AH43" s="120">
        <f t="shared" si="40"/>
        <v>0</v>
      </c>
      <c r="AI43" s="120">
        <f t="shared" si="41"/>
        <v>0</v>
      </c>
      <c r="AJ43" s="120">
        <f t="shared" si="42"/>
        <v>0</v>
      </c>
      <c r="AK43" s="120">
        <f t="shared" si="9"/>
        <v>0</v>
      </c>
      <c r="AL43" s="120">
        <f t="shared" si="43"/>
        <v>0</v>
      </c>
      <c r="AM43" s="125">
        <f t="shared" si="10"/>
        <v>0</v>
      </c>
      <c r="AN43" s="121">
        <f t="shared" si="44"/>
        <v>0</v>
      </c>
      <c r="AO43" s="259">
        <f>'Input Cost_MS3'!AN$16</f>
        <v>0</v>
      </c>
      <c r="AP43" s="122">
        <f t="shared" si="45"/>
        <v>0</v>
      </c>
      <c r="AQ43" s="123">
        <f>AD43*(1+'Input Cost_MS3'!$AN25)</f>
        <v>0</v>
      </c>
      <c r="AR43" s="124">
        <f t="shared" si="89"/>
        <v>0</v>
      </c>
      <c r="AS43" s="124">
        <f t="shared" si="89"/>
        <v>0</v>
      </c>
      <c r="AT43" s="119">
        <f t="shared" si="47"/>
        <v>0</v>
      </c>
      <c r="AU43" s="120">
        <f t="shared" si="48"/>
        <v>0</v>
      </c>
      <c r="AV43" s="120">
        <f t="shared" si="49"/>
        <v>0</v>
      </c>
      <c r="AW43" s="120">
        <f t="shared" si="50"/>
        <v>0</v>
      </c>
      <c r="AX43" s="120">
        <f t="shared" si="11"/>
        <v>0</v>
      </c>
      <c r="AY43" s="120">
        <f t="shared" si="51"/>
        <v>0</v>
      </c>
      <c r="AZ43" s="120">
        <f t="shared" si="12"/>
        <v>0</v>
      </c>
      <c r="BA43" s="121">
        <f t="shared" si="52"/>
        <v>0</v>
      </c>
      <c r="BB43" s="259">
        <f>'Input Cost_MS3'!AN$17</f>
        <v>0</v>
      </c>
      <c r="BC43" s="122">
        <f t="shared" si="53"/>
        <v>0</v>
      </c>
      <c r="BD43" s="123">
        <f>AQ43*(1+'Input Cost_MS3'!$AN26)</f>
        <v>0</v>
      </c>
      <c r="BE43" s="124">
        <f t="shared" si="90"/>
        <v>0</v>
      </c>
      <c r="BF43" s="124">
        <f t="shared" si="90"/>
        <v>0</v>
      </c>
      <c r="BG43" s="119">
        <f t="shared" si="55"/>
        <v>0</v>
      </c>
      <c r="BH43" s="120">
        <f t="shared" si="56"/>
        <v>0</v>
      </c>
      <c r="BI43" s="120">
        <f t="shared" si="57"/>
        <v>0</v>
      </c>
      <c r="BJ43" s="120">
        <f t="shared" si="58"/>
        <v>0</v>
      </c>
      <c r="BK43" s="263">
        <f t="shared" si="13"/>
        <v>0</v>
      </c>
      <c r="BL43" s="120">
        <f t="shared" si="59"/>
        <v>0</v>
      </c>
      <c r="BM43" s="120">
        <f t="shared" si="14"/>
        <v>0</v>
      </c>
      <c r="BN43" s="121">
        <f t="shared" si="60"/>
        <v>0</v>
      </c>
      <c r="BO43" s="259">
        <f>'Input Cost_MS3'!AN$18</f>
        <v>0</v>
      </c>
      <c r="BP43" s="122">
        <f t="shared" si="61"/>
        <v>0</v>
      </c>
      <c r="BQ43" s="123">
        <f>BD43*(1+'Input Cost_MS3'!$AN27)</f>
        <v>0</v>
      </c>
      <c r="BR43" s="124">
        <f t="shared" si="91"/>
        <v>0</v>
      </c>
      <c r="BS43" s="124">
        <f t="shared" si="91"/>
        <v>0</v>
      </c>
      <c r="BT43" s="119">
        <f t="shared" si="63"/>
        <v>0</v>
      </c>
      <c r="BU43" s="120">
        <f t="shared" si="64"/>
        <v>0</v>
      </c>
      <c r="BV43" s="120">
        <f t="shared" si="65"/>
        <v>0</v>
      </c>
      <c r="BW43" s="120">
        <f t="shared" si="66"/>
        <v>0</v>
      </c>
      <c r="BX43" s="263">
        <f t="shared" si="15"/>
        <v>0</v>
      </c>
      <c r="BY43" s="120">
        <f t="shared" si="67"/>
        <v>0</v>
      </c>
      <c r="BZ43" s="120">
        <f t="shared" si="16"/>
        <v>0</v>
      </c>
      <c r="CA43" s="121">
        <f t="shared" si="68"/>
        <v>0</v>
      </c>
      <c r="CB43" s="259">
        <f>'Input Cost_MS3'!AN$19</f>
        <v>0</v>
      </c>
      <c r="CC43" s="122">
        <f t="shared" si="69"/>
        <v>0</v>
      </c>
      <c r="CD43" s="123">
        <f>BQ43*(1+'Input Cost_MS3'!$AN28)</f>
        <v>0</v>
      </c>
      <c r="CE43" s="124">
        <f t="shared" si="92"/>
        <v>0</v>
      </c>
      <c r="CF43" s="124">
        <f t="shared" si="92"/>
        <v>0</v>
      </c>
      <c r="CG43" s="119">
        <f t="shared" si="71"/>
        <v>0</v>
      </c>
      <c r="CH43" s="120">
        <f t="shared" si="72"/>
        <v>0</v>
      </c>
      <c r="CI43" s="120">
        <f t="shared" si="73"/>
        <v>0</v>
      </c>
      <c r="CJ43" s="120">
        <f t="shared" si="74"/>
        <v>0</v>
      </c>
      <c r="CK43" s="263">
        <f t="shared" si="17"/>
        <v>0</v>
      </c>
      <c r="CL43" s="120">
        <f t="shared" si="75"/>
        <v>0</v>
      </c>
      <c r="CM43" s="120">
        <f t="shared" si="18"/>
        <v>0</v>
      </c>
      <c r="CN43" s="121">
        <f t="shared" si="76"/>
        <v>0</v>
      </c>
      <c r="CO43" s="260">
        <f t="shared" si="77"/>
        <v>0</v>
      </c>
      <c r="CP43" s="126">
        <f t="shared" si="78"/>
        <v>0</v>
      </c>
      <c r="CQ43" s="127" t="str">
        <f t="shared" si="79"/>
        <v/>
      </c>
      <c r="CR43" s="128" t="str">
        <f t="shared" si="80"/>
        <v/>
      </c>
      <c r="CS43" s="128" t="str">
        <f t="shared" si="81"/>
        <v/>
      </c>
      <c r="CT43" s="129">
        <f t="shared" si="86"/>
        <v>0</v>
      </c>
      <c r="CU43" s="130">
        <f t="shared" si="86"/>
        <v>0</v>
      </c>
      <c r="CV43" s="130">
        <f t="shared" si="86"/>
        <v>0</v>
      </c>
      <c r="CW43" s="130">
        <f t="shared" si="86"/>
        <v>0</v>
      </c>
      <c r="CX43" s="130">
        <f t="shared" si="86"/>
        <v>0</v>
      </c>
      <c r="CY43" s="130">
        <f t="shared" si="86"/>
        <v>0</v>
      </c>
      <c r="CZ43" s="130">
        <f t="shared" si="20"/>
        <v>0</v>
      </c>
      <c r="DA43" s="131">
        <f t="shared" si="82"/>
        <v>0</v>
      </c>
      <c r="DB43" s="132" t="str">
        <f t="shared" si="83"/>
        <v/>
      </c>
      <c r="DC43" s="133" t="str">
        <f t="shared" si="84"/>
        <v/>
      </c>
    </row>
    <row r="44" spans="1:109">
      <c r="A44" s="199">
        <f>'Input Cost_MS3'!AO11</f>
        <v>0</v>
      </c>
      <c r="B44" s="194">
        <f>'Input Cost_MS3'!AO$13</f>
        <v>0</v>
      </c>
      <c r="C44" s="657">
        <f>'Input Cost_MS3'!AO$117/100</f>
        <v>0</v>
      </c>
      <c r="D44" s="654">
        <f>C44*(1+'Input Cost_MS3'!AO$22)</f>
        <v>0</v>
      </c>
      <c r="E44" s="197">
        <f>(Kalkulation_MS3!$AQ$26)/100</f>
        <v>0</v>
      </c>
      <c r="F44" s="197">
        <f>(Kalkulation_MS3!$AQ$35)/100</f>
        <v>0</v>
      </c>
      <c r="G44" s="119">
        <f t="shared" si="21"/>
        <v>0</v>
      </c>
      <c r="H44" s="120">
        <f t="shared" si="22"/>
        <v>0</v>
      </c>
      <c r="I44" s="120">
        <f t="shared" si="23"/>
        <v>0</v>
      </c>
      <c r="J44" s="120">
        <f t="shared" si="24"/>
        <v>0</v>
      </c>
      <c r="K44" s="120">
        <f t="shared" si="25"/>
        <v>0</v>
      </c>
      <c r="L44" s="120">
        <f t="shared" si="26"/>
        <v>0</v>
      </c>
      <c r="M44" s="120">
        <f t="shared" si="27"/>
        <v>0</v>
      </c>
      <c r="N44" s="121">
        <f t="shared" si="28"/>
        <v>0</v>
      </c>
      <c r="O44" s="259">
        <f>'Input Cost_MS3'!AO$14</f>
        <v>0</v>
      </c>
      <c r="P44" s="122">
        <f t="shared" si="29"/>
        <v>0</v>
      </c>
      <c r="Q44" s="123">
        <f>D44*(1+'Input Cost_MS3'!$AO23)</f>
        <v>0</v>
      </c>
      <c r="R44" s="124">
        <f t="shared" si="87"/>
        <v>0</v>
      </c>
      <c r="S44" s="124">
        <f t="shared" si="87"/>
        <v>0</v>
      </c>
      <c r="T44" s="119">
        <f t="shared" si="31"/>
        <v>0</v>
      </c>
      <c r="U44" s="120">
        <f t="shared" si="32"/>
        <v>0</v>
      </c>
      <c r="V44" s="120">
        <f t="shared" si="33"/>
        <v>0</v>
      </c>
      <c r="W44" s="120">
        <f t="shared" si="34"/>
        <v>0</v>
      </c>
      <c r="X44" s="120">
        <f t="shared" si="7"/>
        <v>0</v>
      </c>
      <c r="Y44" s="120">
        <f t="shared" si="35"/>
        <v>0</v>
      </c>
      <c r="Z44" s="120">
        <f t="shared" si="8"/>
        <v>0</v>
      </c>
      <c r="AA44" s="121">
        <f t="shared" si="36"/>
        <v>0</v>
      </c>
      <c r="AB44" s="259">
        <f>'Input Cost_MS3'!AO$15</f>
        <v>0</v>
      </c>
      <c r="AC44" s="122">
        <f t="shared" si="37"/>
        <v>0</v>
      </c>
      <c r="AD44" s="123">
        <f>Q44*(1+'Input Cost_MS3'!$AO24)</f>
        <v>0</v>
      </c>
      <c r="AE44" s="124">
        <f t="shared" si="88"/>
        <v>0</v>
      </c>
      <c r="AF44" s="124">
        <f t="shared" si="88"/>
        <v>0</v>
      </c>
      <c r="AG44" s="119">
        <f t="shared" si="39"/>
        <v>0</v>
      </c>
      <c r="AH44" s="120">
        <f t="shared" si="40"/>
        <v>0</v>
      </c>
      <c r="AI44" s="120">
        <f t="shared" si="41"/>
        <v>0</v>
      </c>
      <c r="AJ44" s="120">
        <f t="shared" si="42"/>
        <v>0</v>
      </c>
      <c r="AK44" s="120">
        <f t="shared" si="9"/>
        <v>0</v>
      </c>
      <c r="AL44" s="120">
        <f t="shared" si="43"/>
        <v>0</v>
      </c>
      <c r="AM44" s="125">
        <f t="shared" si="10"/>
        <v>0</v>
      </c>
      <c r="AN44" s="121">
        <f t="shared" si="44"/>
        <v>0</v>
      </c>
      <c r="AO44" s="259">
        <f>'Input Cost_MS3'!AO$16</f>
        <v>0</v>
      </c>
      <c r="AP44" s="122">
        <f t="shared" si="45"/>
        <v>0</v>
      </c>
      <c r="AQ44" s="123">
        <f>AD44*(1+'Input Cost_MS3'!$AO25)</f>
        <v>0</v>
      </c>
      <c r="AR44" s="124">
        <f t="shared" si="89"/>
        <v>0</v>
      </c>
      <c r="AS44" s="124">
        <f t="shared" si="89"/>
        <v>0</v>
      </c>
      <c r="AT44" s="119">
        <f t="shared" si="47"/>
        <v>0</v>
      </c>
      <c r="AU44" s="120">
        <f t="shared" si="48"/>
        <v>0</v>
      </c>
      <c r="AV44" s="120">
        <f t="shared" si="49"/>
        <v>0</v>
      </c>
      <c r="AW44" s="120">
        <f t="shared" si="50"/>
        <v>0</v>
      </c>
      <c r="AX44" s="120">
        <f t="shared" si="11"/>
        <v>0</v>
      </c>
      <c r="AY44" s="120">
        <f t="shared" si="51"/>
        <v>0</v>
      </c>
      <c r="AZ44" s="120">
        <f t="shared" si="12"/>
        <v>0</v>
      </c>
      <c r="BA44" s="121">
        <f t="shared" si="52"/>
        <v>0</v>
      </c>
      <c r="BB44" s="259">
        <f>'Input Cost_MS3'!AO$17</f>
        <v>0</v>
      </c>
      <c r="BC44" s="122">
        <f t="shared" si="53"/>
        <v>0</v>
      </c>
      <c r="BD44" s="123">
        <f>AQ44*(1+'Input Cost_MS3'!$AO26)</f>
        <v>0</v>
      </c>
      <c r="BE44" s="124">
        <f t="shared" si="90"/>
        <v>0</v>
      </c>
      <c r="BF44" s="124">
        <f t="shared" si="90"/>
        <v>0</v>
      </c>
      <c r="BG44" s="119">
        <f t="shared" si="55"/>
        <v>0</v>
      </c>
      <c r="BH44" s="120">
        <f t="shared" si="56"/>
        <v>0</v>
      </c>
      <c r="BI44" s="120">
        <f t="shared" si="57"/>
        <v>0</v>
      </c>
      <c r="BJ44" s="120">
        <f t="shared" si="58"/>
        <v>0</v>
      </c>
      <c r="BK44" s="263">
        <f t="shared" si="13"/>
        <v>0</v>
      </c>
      <c r="BL44" s="120">
        <f t="shared" si="59"/>
        <v>0</v>
      </c>
      <c r="BM44" s="120">
        <f t="shared" si="14"/>
        <v>0</v>
      </c>
      <c r="BN44" s="121">
        <f t="shared" si="60"/>
        <v>0</v>
      </c>
      <c r="BO44" s="259">
        <f>'Input Cost_MS3'!AO$18</f>
        <v>0</v>
      </c>
      <c r="BP44" s="122">
        <f t="shared" si="61"/>
        <v>0</v>
      </c>
      <c r="BQ44" s="123">
        <f>BD44*(1+'Input Cost_MS3'!$AO27)</f>
        <v>0</v>
      </c>
      <c r="BR44" s="124">
        <f t="shared" si="91"/>
        <v>0</v>
      </c>
      <c r="BS44" s="124">
        <f t="shared" si="91"/>
        <v>0</v>
      </c>
      <c r="BT44" s="119">
        <f t="shared" si="63"/>
        <v>0</v>
      </c>
      <c r="BU44" s="120">
        <f t="shared" si="64"/>
        <v>0</v>
      </c>
      <c r="BV44" s="120">
        <f t="shared" si="65"/>
        <v>0</v>
      </c>
      <c r="BW44" s="120">
        <f t="shared" si="66"/>
        <v>0</v>
      </c>
      <c r="BX44" s="263">
        <f t="shared" si="15"/>
        <v>0</v>
      </c>
      <c r="BY44" s="120">
        <f t="shared" si="67"/>
        <v>0</v>
      </c>
      <c r="BZ44" s="120">
        <f t="shared" si="16"/>
        <v>0</v>
      </c>
      <c r="CA44" s="121">
        <f t="shared" si="68"/>
        <v>0</v>
      </c>
      <c r="CB44" s="259">
        <f>'Input Cost_MS3'!AO$19</f>
        <v>0</v>
      </c>
      <c r="CC44" s="122">
        <f t="shared" si="69"/>
        <v>0</v>
      </c>
      <c r="CD44" s="123">
        <f>BQ44*(1+'Input Cost_MS3'!$AO28)</f>
        <v>0</v>
      </c>
      <c r="CE44" s="124">
        <f t="shared" si="92"/>
        <v>0</v>
      </c>
      <c r="CF44" s="124">
        <f t="shared" si="92"/>
        <v>0</v>
      </c>
      <c r="CG44" s="119">
        <f t="shared" si="71"/>
        <v>0</v>
      </c>
      <c r="CH44" s="120">
        <f t="shared" si="72"/>
        <v>0</v>
      </c>
      <c r="CI44" s="120">
        <f t="shared" si="73"/>
        <v>0</v>
      </c>
      <c r="CJ44" s="120">
        <f t="shared" si="74"/>
        <v>0</v>
      </c>
      <c r="CK44" s="263">
        <f t="shared" si="17"/>
        <v>0</v>
      </c>
      <c r="CL44" s="120">
        <f t="shared" si="75"/>
        <v>0</v>
      </c>
      <c r="CM44" s="120">
        <f t="shared" si="18"/>
        <v>0</v>
      </c>
      <c r="CN44" s="121">
        <f t="shared" si="76"/>
        <v>0</v>
      </c>
      <c r="CO44" s="260">
        <f t="shared" si="77"/>
        <v>0</v>
      </c>
      <c r="CP44" s="126">
        <f t="shared" si="78"/>
        <v>0</v>
      </c>
      <c r="CQ44" s="127" t="str">
        <f t="shared" si="79"/>
        <v/>
      </c>
      <c r="CR44" s="128" t="str">
        <f t="shared" si="80"/>
        <v/>
      </c>
      <c r="CS44" s="128" t="str">
        <f t="shared" si="81"/>
        <v/>
      </c>
      <c r="CT44" s="129">
        <f t="shared" si="86"/>
        <v>0</v>
      </c>
      <c r="CU44" s="130">
        <f t="shared" si="86"/>
        <v>0</v>
      </c>
      <c r="CV44" s="130">
        <f t="shared" si="86"/>
        <v>0</v>
      </c>
      <c r="CW44" s="130">
        <f t="shared" si="86"/>
        <v>0</v>
      </c>
      <c r="CX44" s="130">
        <f t="shared" si="86"/>
        <v>0</v>
      </c>
      <c r="CY44" s="130">
        <f t="shared" si="86"/>
        <v>0</v>
      </c>
      <c r="CZ44" s="130">
        <f t="shared" si="20"/>
        <v>0</v>
      </c>
      <c r="DA44" s="131">
        <f t="shared" si="82"/>
        <v>0</v>
      </c>
      <c r="DB44" s="132" t="str">
        <f t="shared" si="83"/>
        <v/>
      </c>
      <c r="DC44" s="133" t="str">
        <f t="shared" si="84"/>
        <v/>
      </c>
    </row>
    <row r="45" spans="1:109">
      <c r="A45" s="199">
        <f>'Input Cost_MS3'!AP11</f>
        <v>0</v>
      </c>
      <c r="B45" s="194">
        <f>'Input Cost_MS3'!AP$13</f>
        <v>0</v>
      </c>
      <c r="C45" s="657">
        <f>'Input Cost_MS3'!AP$117/100</f>
        <v>0</v>
      </c>
      <c r="D45" s="654">
        <f>C45*(1+'Input Cost_MS3'!AP$22)</f>
        <v>0</v>
      </c>
      <c r="E45" s="197">
        <f>(Kalkulation_MS3!$AR$26)/100</f>
        <v>0</v>
      </c>
      <c r="F45" s="197">
        <f>(Kalkulation_MS3!$AR$35)/100</f>
        <v>0</v>
      </c>
      <c r="G45" s="119">
        <f t="shared" si="21"/>
        <v>0</v>
      </c>
      <c r="H45" s="120">
        <f t="shared" si="22"/>
        <v>0</v>
      </c>
      <c r="I45" s="120">
        <f t="shared" si="23"/>
        <v>0</v>
      </c>
      <c r="J45" s="120">
        <f t="shared" si="24"/>
        <v>0</v>
      </c>
      <c r="K45" s="120">
        <f t="shared" si="25"/>
        <v>0</v>
      </c>
      <c r="L45" s="120">
        <f t="shared" si="26"/>
        <v>0</v>
      </c>
      <c r="M45" s="120">
        <f t="shared" si="27"/>
        <v>0</v>
      </c>
      <c r="N45" s="121">
        <f t="shared" si="28"/>
        <v>0</v>
      </c>
      <c r="O45" s="259">
        <f>'Input Cost_MS3'!AP$14</f>
        <v>0</v>
      </c>
      <c r="P45" s="122">
        <f t="shared" si="29"/>
        <v>0</v>
      </c>
      <c r="Q45" s="123">
        <f>D45*(1+'Input Cost_MS3'!$AP23)</f>
        <v>0</v>
      </c>
      <c r="R45" s="124">
        <f t="shared" si="87"/>
        <v>0</v>
      </c>
      <c r="S45" s="124">
        <f t="shared" si="87"/>
        <v>0</v>
      </c>
      <c r="T45" s="119">
        <f t="shared" si="31"/>
        <v>0</v>
      </c>
      <c r="U45" s="120">
        <f t="shared" si="32"/>
        <v>0</v>
      </c>
      <c r="V45" s="120">
        <f t="shared" si="33"/>
        <v>0</v>
      </c>
      <c r="W45" s="120">
        <f t="shared" si="34"/>
        <v>0</v>
      </c>
      <c r="X45" s="120">
        <f t="shared" si="7"/>
        <v>0</v>
      </c>
      <c r="Y45" s="120">
        <f t="shared" si="35"/>
        <v>0</v>
      </c>
      <c r="Z45" s="120">
        <f t="shared" si="8"/>
        <v>0</v>
      </c>
      <c r="AA45" s="121">
        <f t="shared" si="36"/>
        <v>0</v>
      </c>
      <c r="AB45" s="259">
        <f>'Input Cost_MS3'!AP$15</f>
        <v>0</v>
      </c>
      <c r="AC45" s="122">
        <f t="shared" si="37"/>
        <v>0</v>
      </c>
      <c r="AD45" s="123">
        <f>Q45*(1+'Input Cost_MS3'!$AP24)</f>
        <v>0</v>
      </c>
      <c r="AE45" s="124">
        <f t="shared" si="88"/>
        <v>0</v>
      </c>
      <c r="AF45" s="124">
        <f t="shared" si="88"/>
        <v>0</v>
      </c>
      <c r="AG45" s="119">
        <f t="shared" si="39"/>
        <v>0</v>
      </c>
      <c r="AH45" s="120">
        <f t="shared" si="40"/>
        <v>0</v>
      </c>
      <c r="AI45" s="120">
        <f t="shared" si="41"/>
        <v>0</v>
      </c>
      <c r="AJ45" s="120">
        <f t="shared" si="42"/>
        <v>0</v>
      </c>
      <c r="AK45" s="120">
        <f t="shared" si="9"/>
        <v>0</v>
      </c>
      <c r="AL45" s="120">
        <f t="shared" si="43"/>
        <v>0</v>
      </c>
      <c r="AM45" s="125">
        <f t="shared" si="10"/>
        <v>0</v>
      </c>
      <c r="AN45" s="121">
        <f t="shared" si="44"/>
        <v>0</v>
      </c>
      <c r="AO45" s="259">
        <f>'Input Cost_MS3'!AP$16</f>
        <v>0</v>
      </c>
      <c r="AP45" s="122">
        <f t="shared" si="45"/>
        <v>0</v>
      </c>
      <c r="AQ45" s="123">
        <f>AD45*(1+'Input Cost_MS3'!$AP25)</f>
        <v>0</v>
      </c>
      <c r="AR45" s="124">
        <f t="shared" si="89"/>
        <v>0</v>
      </c>
      <c r="AS45" s="124">
        <f t="shared" si="89"/>
        <v>0</v>
      </c>
      <c r="AT45" s="119">
        <f t="shared" si="47"/>
        <v>0</v>
      </c>
      <c r="AU45" s="120">
        <f t="shared" si="48"/>
        <v>0</v>
      </c>
      <c r="AV45" s="120">
        <f t="shared" si="49"/>
        <v>0</v>
      </c>
      <c r="AW45" s="120">
        <f t="shared" si="50"/>
        <v>0</v>
      </c>
      <c r="AX45" s="120">
        <f t="shared" si="11"/>
        <v>0</v>
      </c>
      <c r="AY45" s="120">
        <f t="shared" si="51"/>
        <v>0</v>
      </c>
      <c r="AZ45" s="120">
        <f t="shared" si="12"/>
        <v>0</v>
      </c>
      <c r="BA45" s="121">
        <f t="shared" si="52"/>
        <v>0</v>
      </c>
      <c r="BB45" s="259">
        <f>'Input Cost_MS3'!AP$17</f>
        <v>0</v>
      </c>
      <c r="BC45" s="122">
        <f t="shared" si="53"/>
        <v>0</v>
      </c>
      <c r="BD45" s="123">
        <f>AQ45*(1+'Input Cost_MS3'!$AP26)</f>
        <v>0</v>
      </c>
      <c r="BE45" s="124">
        <f t="shared" si="90"/>
        <v>0</v>
      </c>
      <c r="BF45" s="124">
        <f t="shared" si="90"/>
        <v>0</v>
      </c>
      <c r="BG45" s="119">
        <f t="shared" si="55"/>
        <v>0</v>
      </c>
      <c r="BH45" s="120">
        <f t="shared" si="56"/>
        <v>0</v>
      </c>
      <c r="BI45" s="120">
        <f t="shared" si="57"/>
        <v>0</v>
      </c>
      <c r="BJ45" s="120">
        <f t="shared" si="58"/>
        <v>0</v>
      </c>
      <c r="BK45" s="263">
        <f t="shared" si="13"/>
        <v>0</v>
      </c>
      <c r="BL45" s="120">
        <f t="shared" si="59"/>
        <v>0</v>
      </c>
      <c r="BM45" s="120">
        <f t="shared" si="14"/>
        <v>0</v>
      </c>
      <c r="BN45" s="121">
        <f t="shared" si="60"/>
        <v>0</v>
      </c>
      <c r="BO45" s="259">
        <f>'Input Cost_MS3'!AP$18</f>
        <v>0</v>
      </c>
      <c r="BP45" s="122">
        <f t="shared" si="61"/>
        <v>0</v>
      </c>
      <c r="BQ45" s="123">
        <f>BD45*(1+'Input Cost_MS3'!$AP27)</f>
        <v>0</v>
      </c>
      <c r="BR45" s="124">
        <f t="shared" si="91"/>
        <v>0</v>
      </c>
      <c r="BS45" s="124">
        <f t="shared" si="91"/>
        <v>0</v>
      </c>
      <c r="BT45" s="119">
        <f t="shared" si="63"/>
        <v>0</v>
      </c>
      <c r="BU45" s="120">
        <f t="shared" si="64"/>
        <v>0</v>
      </c>
      <c r="BV45" s="120">
        <f t="shared" si="65"/>
        <v>0</v>
      </c>
      <c r="BW45" s="120">
        <f t="shared" si="66"/>
        <v>0</v>
      </c>
      <c r="BX45" s="263">
        <f t="shared" si="15"/>
        <v>0</v>
      </c>
      <c r="BY45" s="120">
        <f t="shared" si="67"/>
        <v>0</v>
      </c>
      <c r="BZ45" s="120">
        <f t="shared" si="16"/>
        <v>0</v>
      </c>
      <c r="CA45" s="121">
        <f t="shared" si="68"/>
        <v>0</v>
      </c>
      <c r="CB45" s="259">
        <f>'Input Cost_MS3'!AP$19</f>
        <v>0</v>
      </c>
      <c r="CC45" s="122">
        <f t="shared" si="69"/>
        <v>0</v>
      </c>
      <c r="CD45" s="123">
        <f>BQ45*(1+'Input Cost_MS3'!$AP28)</f>
        <v>0</v>
      </c>
      <c r="CE45" s="124">
        <f t="shared" si="92"/>
        <v>0</v>
      </c>
      <c r="CF45" s="124">
        <f t="shared" si="92"/>
        <v>0</v>
      </c>
      <c r="CG45" s="119">
        <f t="shared" si="71"/>
        <v>0</v>
      </c>
      <c r="CH45" s="120">
        <f t="shared" si="72"/>
        <v>0</v>
      </c>
      <c r="CI45" s="120">
        <f t="shared" si="73"/>
        <v>0</v>
      </c>
      <c r="CJ45" s="120">
        <f t="shared" si="74"/>
        <v>0</v>
      </c>
      <c r="CK45" s="263">
        <f t="shared" si="17"/>
        <v>0</v>
      </c>
      <c r="CL45" s="120">
        <f t="shared" si="75"/>
        <v>0</v>
      </c>
      <c r="CM45" s="120">
        <f t="shared" si="18"/>
        <v>0</v>
      </c>
      <c r="CN45" s="121">
        <f t="shared" si="76"/>
        <v>0</v>
      </c>
      <c r="CO45" s="260">
        <f t="shared" si="77"/>
        <v>0</v>
      </c>
      <c r="CP45" s="126">
        <f t="shared" si="78"/>
        <v>0</v>
      </c>
      <c r="CQ45" s="127" t="str">
        <f t="shared" si="79"/>
        <v/>
      </c>
      <c r="CR45" s="128" t="str">
        <f t="shared" si="80"/>
        <v/>
      </c>
      <c r="CS45" s="128" t="str">
        <f t="shared" si="81"/>
        <v/>
      </c>
      <c r="CT45" s="129">
        <f t="shared" si="86"/>
        <v>0</v>
      </c>
      <c r="CU45" s="130">
        <f t="shared" si="86"/>
        <v>0</v>
      </c>
      <c r="CV45" s="130">
        <f t="shared" si="86"/>
        <v>0</v>
      </c>
      <c r="CW45" s="130">
        <f t="shared" si="86"/>
        <v>0</v>
      </c>
      <c r="CX45" s="130">
        <f t="shared" si="86"/>
        <v>0</v>
      </c>
      <c r="CY45" s="130">
        <f t="shared" si="86"/>
        <v>0</v>
      </c>
      <c r="CZ45" s="130">
        <f t="shared" si="20"/>
        <v>0</v>
      </c>
      <c r="DA45" s="131">
        <f t="shared" si="82"/>
        <v>0</v>
      </c>
      <c r="DB45" s="132" t="str">
        <f t="shared" si="83"/>
        <v/>
      </c>
      <c r="DC45" s="133" t="str">
        <f t="shared" si="84"/>
        <v/>
      </c>
    </row>
    <row r="46" spans="1:109">
      <c r="A46" s="359">
        <f>'Input Cost_MS3'!AQ11</f>
        <v>0</v>
      </c>
      <c r="B46" s="76">
        <f>'Input Cost_MS3'!AQ$13</f>
        <v>0</v>
      </c>
      <c r="C46" s="658">
        <f>'Input Cost_MS3'!AQ$117/100</f>
        <v>0</v>
      </c>
      <c r="D46" s="655">
        <f>C46*(1+'Input Cost_MS3'!AQ$22)</f>
        <v>0</v>
      </c>
      <c r="E46" s="197">
        <f>(Kalkulation_MS3!$AS$26)/100</f>
        <v>0</v>
      </c>
      <c r="F46" s="197">
        <f>(Kalkulation_MS3!$AS$35)/100</f>
        <v>0</v>
      </c>
      <c r="G46" s="103">
        <f t="shared" si="21"/>
        <v>0</v>
      </c>
      <c r="H46" s="104">
        <f t="shared" si="22"/>
        <v>0</v>
      </c>
      <c r="I46" s="279">
        <f t="shared" si="23"/>
        <v>0</v>
      </c>
      <c r="J46" s="279">
        <f t="shared" si="24"/>
        <v>0</v>
      </c>
      <c r="K46" s="279">
        <f t="shared" si="25"/>
        <v>0</v>
      </c>
      <c r="L46" s="279">
        <f t="shared" si="26"/>
        <v>0</v>
      </c>
      <c r="M46" s="279">
        <f t="shared" si="27"/>
        <v>0</v>
      </c>
      <c r="N46" s="280">
        <f t="shared" si="28"/>
        <v>0</v>
      </c>
      <c r="O46" s="106">
        <f>'Input Cost_MS3'!AQ$14</f>
        <v>0</v>
      </c>
      <c r="P46" s="122">
        <f t="shared" si="29"/>
        <v>0</v>
      </c>
      <c r="Q46" s="360">
        <f>D46*(1+'Input Cost_MS3'!$AQ23)</f>
        <v>0</v>
      </c>
      <c r="R46" s="361">
        <f t="shared" si="87"/>
        <v>0</v>
      </c>
      <c r="S46" s="361">
        <f t="shared" si="87"/>
        <v>0</v>
      </c>
      <c r="T46" s="282">
        <f t="shared" si="31"/>
        <v>0</v>
      </c>
      <c r="U46" s="279">
        <f t="shared" si="32"/>
        <v>0</v>
      </c>
      <c r="V46" s="279">
        <f t="shared" si="33"/>
        <v>0</v>
      </c>
      <c r="W46" s="279">
        <f t="shared" si="34"/>
        <v>0</v>
      </c>
      <c r="X46" s="279">
        <f t="shared" si="7"/>
        <v>0</v>
      </c>
      <c r="Y46" s="279">
        <f t="shared" si="35"/>
        <v>0</v>
      </c>
      <c r="Z46" s="279">
        <f t="shared" si="8"/>
        <v>0</v>
      </c>
      <c r="AA46" s="280">
        <f t="shared" si="36"/>
        <v>0</v>
      </c>
      <c r="AB46" s="106">
        <f>'Input Cost_MS3'!AQ$15</f>
        <v>0</v>
      </c>
      <c r="AC46" s="258">
        <f t="shared" si="37"/>
        <v>0</v>
      </c>
      <c r="AD46" s="360">
        <f>Q46*(1+'Input Cost_MS3'!$AQ24)</f>
        <v>0</v>
      </c>
      <c r="AE46" s="361">
        <f t="shared" si="88"/>
        <v>0</v>
      </c>
      <c r="AF46" s="361">
        <f t="shared" si="88"/>
        <v>0</v>
      </c>
      <c r="AG46" s="282">
        <f t="shared" si="39"/>
        <v>0</v>
      </c>
      <c r="AH46" s="279">
        <f t="shared" si="40"/>
        <v>0</v>
      </c>
      <c r="AI46" s="279">
        <f t="shared" si="41"/>
        <v>0</v>
      </c>
      <c r="AJ46" s="279">
        <f t="shared" si="42"/>
        <v>0</v>
      </c>
      <c r="AK46" s="279">
        <f t="shared" si="9"/>
        <v>0</v>
      </c>
      <c r="AL46" s="279">
        <f t="shared" si="43"/>
        <v>0</v>
      </c>
      <c r="AM46" s="362">
        <f t="shared" si="10"/>
        <v>0</v>
      </c>
      <c r="AN46" s="280">
        <f t="shared" si="44"/>
        <v>0</v>
      </c>
      <c r="AO46" s="363">
        <f>'Input Cost_MS3'!AQ$16</f>
        <v>0</v>
      </c>
      <c r="AP46" s="258">
        <f t="shared" si="45"/>
        <v>0</v>
      </c>
      <c r="AQ46" s="360">
        <f>AD46*(1+'Input Cost_MS3'!$AQ25)</f>
        <v>0</v>
      </c>
      <c r="AR46" s="361">
        <f t="shared" si="89"/>
        <v>0</v>
      </c>
      <c r="AS46" s="361">
        <f t="shared" si="89"/>
        <v>0</v>
      </c>
      <c r="AT46" s="282">
        <f t="shared" si="47"/>
        <v>0</v>
      </c>
      <c r="AU46" s="279">
        <f t="shared" si="48"/>
        <v>0</v>
      </c>
      <c r="AV46" s="279">
        <f t="shared" si="49"/>
        <v>0</v>
      </c>
      <c r="AW46" s="279">
        <f t="shared" si="50"/>
        <v>0</v>
      </c>
      <c r="AX46" s="279">
        <f t="shared" si="11"/>
        <v>0</v>
      </c>
      <c r="AY46" s="279">
        <f t="shared" si="51"/>
        <v>0</v>
      </c>
      <c r="AZ46" s="279">
        <f t="shared" si="12"/>
        <v>0</v>
      </c>
      <c r="BA46" s="280">
        <f t="shared" si="52"/>
        <v>0</v>
      </c>
      <c r="BB46" s="106">
        <f>'Input Cost_MS3'!AQ$17</f>
        <v>0</v>
      </c>
      <c r="BC46" s="258">
        <f t="shared" si="53"/>
        <v>0</v>
      </c>
      <c r="BD46" s="360">
        <f>AQ46*(1+'Input Cost_MS3'!$AQ26)</f>
        <v>0</v>
      </c>
      <c r="BE46" s="361">
        <f t="shared" si="90"/>
        <v>0</v>
      </c>
      <c r="BF46" s="361">
        <f t="shared" si="90"/>
        <v>0</v>
      </c>
      <c r="BG46" s="282">
        <f t="shared" si="55"/>
        <v>0</v>
      </c>
      <c r="BH46" s="279">
        <f t="shared" si="56"/>
        <v>0</v>
      </c>
      <c r="BI46" s="279">
        <f t="shared" si="57"/>
        <v>0</v>
      </c>
      <c r="BJ46" s="279">
        <f t="shared" si="58"/>
        <v>0</v>
      </c>
      <c r="BK46" s="364">
        <f t="shared" si="13"/>
        <v>0</v>
      </c>
      <c r="BL46" s="279">
        <f t="shared" si="59"/>
        <v>0</v>
      </c>
      <c r="BM46" s="279">
        <f t="shared" si="14"/>
        <v>0</v>
      </c>
      <c r="BN46" s="280">
        <f t="shared" si="60"/>
        <v>0</v>
      </c>
      <c r="BO46" s="106">
        <f>'Input Cost_MS3'!AQ$18</f>
        <v>0</v>
      </c>
      <c r="BP46" s="258">
        <f t="shared" si="61"/>
        <v>0</v>
      </c>
      <c r="BQ46" s="360">
        <f>BD46*(1+'Input Cost_MS3'!$AQ27)</f>
        <v>0</v>
      </c>
      <c r="BR46" s="361">
        <f t="shared" si="91"/>
        <v>0</v>
      </c>
      <c r="BS46" s="361">
        <f t="shared" si="91"/>
        <v>0</v>
      </c>
      <c r="BT46" s="282">
        <f t="shared" si="63"/>
        <v>0</v>
      </c>
      <c r="BU46" s="279">
        <f t="shared" si="64"/>
        <v>0</v>
      </c>
      <c r="BV46" s="279">
        <f t="shared" si="65"/>
        <v>0</v>
      </c>
      <c r="BW46" s="279">
        <f t="shared" si="66"/>
        <v>0</v>
      </c>
      <c r="BX46" s="364">
        <f t="shared" si="15"/>
        <v>0</v>
      </c>
      <c r="BY46" s="279">
        <f t="shared" si="67"/>
        <v>0</v>
      </c>
      <c r="BZ46" s="279">
        <f t="shared" si="16"/>
        <v>0</v>
      </c>
      <c r="CA46" s="280">
        <f t="shared" si="68"/>
        <v>0</v>
      </c>
      <c r="CB46" s="106">
        <f>'Input Cost_MS3'!AQ$19</f>
        <v>0</v>
      </c>
      <c r="CC46" s="258">
        <f t="shared" si="69"/>
        <v>0</v>
      </c>
      <c r="CD46" s="360">
        <f>BQ46*(1+'Input Cost_MS3'!$AQ28)</f>
        <v>0</v>
      </c>
      <c r="CE46" s="361">
        <f t="shared" si="92"/>
        <v>0</v>
      </c>
      <c r="CF46" s="361">
        <f t="shared" si="92"/>
        <v>0</v>
      </c>
      <c r="CG46" s="282">
        <f t="shared" si="71"/>
        <v>0</v>
      </c>
      <c r="CH46" s="279">
        <f t="shared" si="72"/>
        <v>0</v>
      </c>
      <c r="CI46" s="279">
        <f t="shared" si="73"/>
        <v>0</v>
      </c>
      <c r="CJ46" s="279">
        <f t="shared" si="74"/>
        <v>0</v>
      </c>
      <c r="CK46" s="364">
        <f t="shared" si="17"/>
        <v>0</v>
      </c>
      <c r="CL46" s="279">
        <f t="shared" si="75"/>
        <v>0</v>
      </c>
      <c r="CM46" s="279">
        <f t="shared" si="18"/>
        <v>0</v>
      </c>
      <c r="CN46" s="280">
        <f t="shared" si="76"/>
        <v>0</v>
      </c>
      <c r="CO46" s="110">
        <f t="shared" si="77"/>
        <v>0</v>
      </c>
      <c r="CP46" s="126">
        <f t="shared" si="78"/>
        <v>0</v>
      </c>
      <c r="CQ46" s="365" t="str">
        <f t="shared" si="79"/>
        <v/>
      </c>
      <c r="CR46" s="366" t="str">
        <f t="shared" si="80"/>
        <v/>
      </c>
      <c r="CS46" s="366" t="str">
        <f t="shared" si="81"/>
        <v/>
      </c>
      <c r="CT46" s="367">
        <f t="shared" si="86"/>
        <v>0</v>
      </c>
      <c r="CU46" s="368">
        <f t="shared" si="86"/>
        <v>0</v>
      </c>
      <c r="CV46" s="368">
        <f t="shared" si="86"/>
        <v>0</v>
      </c>
      <c r="CW46" s="368">
        <f t="shared" si="86"/>
        <v>0</v>
      </c>
      <c r="CX46" s="368">
        <f t="shared" si="86"/>
        <v>0</v>
      </c>
      <c r="CY46" s="368">
        <f t="shared" si="86"/>
        <v>0</v>
      </c>
      <c r="CZ46" s="368">
        <f t="shared" si="20"/>
        <v>0</v>
      </c>
      <c r="DA46" s="369">
        <f t="shared" si="82"/>
        <v>0</v>
      </c>
      <c r="DB46" s="370" t="str">
        <f t="shared" si="83"/>
        <v/>
      </c>
      <c r="DC46" s="371" t="str">
        <f t="shared" si="84"/>
        <v/>
      </c>
    </row>
    <row r="47" spans="1:109" s="139" customFormat="1">
      <c r="A47" s="200" t="s">
        <v>156</v>
      </c>
      <c r="B47" s="77">
        <f>SUM(B7:B46)</f>
        <v>272250</v>
      </c>
      <c r="C47" s="134">
        <f>IF(B47=0,0,G47/B47)</f>
        <v>0</v>
      </c>
      <c r="D47" s="43">
        <f>IF(B47=0,0,H47/B47)</f>
        <v>0</v>
      </c>
      <c r="E47" s="43">
        <f>IF(B47=0,0,K47/B47)</f>
        <v>0</v>
      </c>
      <c r="F47" s="43">
        <f>IF(B47=0,0,L47/B47)</f>
        <v>0</v>
      </c>
      <c r="G47" s="135">
        <f t="shared" ref="G47:O47" si="93">SUM(G7:G46)</f>
        <v>0</v>
      </c>
      <c r="H47" s="78">
        <f t="shared" si="93"/>
        <v>0</v>
      </c>
      <c r="I47" s="78">
        <f t="shared" si="93"/>
        <v>0</v>
      </c>
      <c r="J47" s="78">
        <f t="shared" si="93"/>
        <v>0</v>
      </c>
      <c r="K47" s="78">
        <f t="shared" si="93"/>
        <v>0</v>
      </c>
      <c r="L47" s="78">
        <f t="shared" si="93"/>
        <v>0</v>
      </c>
      <c r="M47" s="78">
        <f t="shared" si="93"/>
        <v>0</v>
      </c>
      <c r="N47" s="136">
        <f t="shared" si="93"/>
        <v>0</v>
      </c>
      <c r="O47" s="77">
        <f t="shared" si="93"/>
        <v>225000</v>
      </c>
      <c r="P47" s="134">
        <f>IF(O47=0,0,T47/O47)</f>
        <v>0</v>
      </c>
      <c r="Q47" s="43">
        <f>IF(O47=0,0,U47/O47)</f>
        <v>0</v>
      </c>
      <c r="R47" s="43">
        <f>IF(O47=0,0,X47/O47)</f>
        <v>0</v>
      </c>
      <c r="S47" s="43">
        <f>IF(O47=0,0,Y47/O47)</f>
        <v>0</v>
      </c>
      <c r="T47" s="135">
        <f t="shared" ref="T47:AB47" si="94">SUM(T7:T46)</f>
        <v>0</v>
      </c>
      <c r="U47" s="78">
        <f t="shared" si="94"/>
        <v>0</v>
      </c>
      <c r="V47" s="78">
        <f t="shared" si="94"/>
        <v>0</v>
      </c>
      <c r="W47" s="78">
        <f t="shared" si="94"/>
        <v>0</v>
      </c>
      <c r="X47" s="78">
        <f t="shared" si="94"/>
        <v>0</v>
      </c>
      <c r="Y47" s="78">
        <f t="shared" si="94"/>
        <v>0</v>
      </c>
      <c r="Z47" s="78">
        <f t="shared" si="94"/>
        <v>0</v>
      </c>
      <c r="AA47" s="136">
        <f t="shared" si="94"/>
        <v>0</v>
      </c>
      <c r="AB47" s="77">
        <f t="shared" si="94"/>
        <v>166000</v>
      </c>
      <c r="AC47" s="134">
        <f>IF(AB47=0,0,AG47/AB47)</f>
        <v>0</v>
      </c>
      <c r="AD47" s="43">
        <f>IF(AB47=0,0,AH47/AB47)</f>
        <v>0</v>
      </c>
      <c r="AE47" s="43">
        <f>IF(AB47=0,0,AK47/AB47)</f>
        <v>0</v>
      </c>
      <c r="AF47" s="43">
        <f>IF(AB47=0,0,AL47/AB47)</f>
        <v>0</v>
      </c>
      <c r="AG47" s="135">
        <f t="shared" ref="AG47:AO47" si="95">SUM(AG7:AG46)</f>
        <v>0</v>
      </c>
      <c r="AH47" s="78">
        <f t="shared" si="95"/>
        <v>0</v>
      </c>
      <c r="AI47" s="78">
        <f t="shared" si="95"/>
        <v>0</v>
      </c>
      <c r="AJ47" s="78">
        <f t="shared" si="95"/>
        <v>0</v>
      </c>
      <c r="AK47" s="78">
        <f t="shared" si="95"/>
        <v>0</v>
      </c>
      <c r="AL47" s="78">
        <f t="shared" si="95"/>
        <v>0</v>
      </c>
      <c r="AM47" s="78">
        <f t="shared" si="95"/>
        <v>0</v>
      </c>
      <c r="AN47" s="136">
        <f t="shared" si="95"/>
        <v>0</v>
      </c>
      <c r="AO47" s="77">
        <f t="shared" si="95"/>
        <v>207600</v>
      </c>
      <c r="AP47" s="134">
        <f>IF(AO47=0,0,AT47/AO47)</f>
        <v>0</v>
      </c>
      <c r="AQ47" s="43">
        <f>IF(AO47=0,0,AU47/AO47)</f>
        <v>0</v>
      </c>
      <c r="AR47" s="43">
        <f>IF(AO47=0,0,AX47/AO47)</f>
        <v>0</v>
      </c>
      <c r="AS47" s="43">
        <f>IF(AO47=0,0,AY47/AO47)</f>
        <v>0</v>
      </c>
      <c r="AT47" s="135">
        <f t="shared" ref="AT47:BB47" si="96">SUM(AT7:AT46)</f>
        <v>0</v>
      </c>
      <c r="AU47" s="78">
        <f t="shared" si="96"/>
        <v>0</v>
      </c>
      <c r="AV47" s="78">
        <f t="shared" si="96"/>
        <v>0</v>
      </c>
      <c r="AW47" s="78">
        <f t="shared" si="96"/>
        <v>0</v>
      </c>
      <c r="AX47" s="78">
        <f t="shared" si="96"/>
        <v>0</v>
      </c>
      <c r="AY47" s="78">
        <f t="shared" si="96"/>
        <v>0</v>
      </c>
      <c r="AZ47" s="78">
        <f t="shared" si="96"/>
        <v>0</v>
      </c>
      <c r="BA47" s="136">
        <f t="shared" si="96"/>
        <v>0</v>
      </c>
      <c r="BB47" s="77">
        <f t="shared" si="96"/>
        <v>235600</v>
      </c>
      <c r="BC47" s="134">
        <f>IF(BB47=0,0,BG47/BB47)</f>
        <v>0</v>
      </c>
      <c r="BD47" s="43">
        <f>IF(BB47=0,0,BH47/BB47)</f>
        <v>0</v>
      </c>
      <c r="BE47" s="43">
        <f>IF(BB47=0,0,BK47/BB47)</f>
        <v>0</v>
      </c>
      <c r="BF47" s="43">
        <f>IF(BB47=0,0,BL47/BB47)</f>
        <v>0</v>
      </c>
      <c r="BG47" s="135">
        <f t="shared" ref="BG47:BO47" si="97">SUM(BG7:BG46)</f>
        <v>0</v>
      </c>
      <c r="BH47" s="78">
        <f t="shared" si="97"/>
        <v>0</v>
      </c>
      <c r="BI47" s="78">
        <f t="shared" si="97"/>
        <v>0</v>
      </c>
      <c r="BJ47" s="78">
        <f t="shared" si="97"/>
        <v>0</v>
      </c>
      <c r="BK47" s="78">
        <f t="shared" si="97"/>
        <v>0</v>
      </c>
      <c r="BL47" s="78">
        <f t="shared" si="97"/>
        <v>0</v>
      </c>
      <c r="BM47" s="78">
        <f t="shared" si="97"/>
        <v>0</v>
      </c>
      <c r="BN47" s="136">
        <f t="shared" si="97"/>
        <v>0</v>
      </c>
      <c r="BO47" s="77">
        <f t="shared" si="97"/>
        <v>0</v>
      </c>
      <c r="BP47" s="134">
        <f>IF(BO47=0,0,BT47/BO47)</f>
        <v>0</v>
      </c>
      <c r="BQ47" s="43">
        <f>IF(BO47=0,0,BU47/BO47)</f>
        <v>0</v>
      </c>
      <c r="BR47" s="43">
        <f>IF(BO47=0,0,BX47/BO47)</f>
        <v>0</v>
      </c>
      <c r="BS47" s="43">
        <f>IF(BO47=0,0,BY47/BO47)</f>
        <v>0</v>
      </c>
      <c r="BT47" s="135">
        <f t="shared" ref="BT47:CB47" si="98">SUM(BT7:BT46)</f>
        <v>0</v>
      </c>
      <c r="BU47" s="78">
        <f t="shared" si="98"/>
        <v>0</v>
      </c>
      <c r="BV47" s="78">
        <f t="shared" si="98"/>
        <v>0</v>
      </c>
      <c r="BW47" s="78">
        <f t="shared" si="98"/>
        <v>0</v>
      </c>
      <c r="BX47" s="78">
        <f t="shared" si="98"/>
        <v>0</v>
      </c>
      <c r="BY47" s="78">
        <f t="shared" si="98"/>
        <v>0</v>
      </c>
      <c r="BZ47" s="78">
        <f t="shared" si="98"/>
        <v>0</v>
      </c>
      <c r="CA47" s="136">
        <f t="shared" si="98"/>
        <v>0</v>
      </c>
      <c r="CB47" s="77">
        <f t="shared" si="98"/>
        <v>0</v>
      </c>
      <c r="CC47" s="134">
        <f>IF(CB47=0,0,CG47/CB47)</f>
        <v>0</v>
      </c>
      <c r="CD47" s="43">
        <f>IF(CB47=0,0,CH47/CB47)</f>
        <v>0</v>
      </c>
      <c r="CE47" s="43">
        <f>IF(CB47=0,0,CK47/CB47)</f>
        <v>0</v>
      </c>
      <c r="CF47" s="43">
        <f>IF(CB47=0,0,CL47/CB47)</f>
        <v>0</v>
      </c>
      <c r="CG47" s="135">
        <f t="shared" ref="CG47:CO47" si="99">SUM(CG7:CG46)</f>
        <v>0</v>
      </c>
      <c r="CH47" s="78">
        <f t="shared" si="99"/>
        <v>0</v>
      </c>
      <c r="CI47" s="78">
        <f t="shared" si="99"/>
        <v>0</v>
      </c>
      <c r="CJ47" s="78">
        <f t="shared" si="99"/>
        <v>0</v>
      </c>
      <c r="CK47" s="78">
        <f t="shared" si="99"/>
        <v>0</v>
      </c>
      <c r="CL47" s="78">
        <f t="shared" si="99"/>
        <v>0</v>
      </c>
      <c r="CM47" s="78">
        <f t="shared" si="99"/>
        <v>0</v>
      </c>
      <c r="CN47" s="136">
        <f t="shared" si="99"/>
        <v>0</v>
      </c>
      <c r="CO47" s="77">
        <f t="shared" si="99"/>
        <v>1106450</v>
      </c>
      <c r="CP47" s="134">
        <f>IF(CO47=0,0,CT47/CO47)</f>
        <v>0</v>
      </c>
      <c r="CQ47" s="43">
        <f>IF(CO47=0,0,CU47/CO47)</f>
        <v>0</v>
      </c>
      <c r="CR47" s="43">
        <f>IF(CO47=0,0,CX47/CO47)</f>
        <v>0</v>
      </c>
      <c r="CS47" s="43">
        <f>IF(CO47=0,0,CY47/CO47)</f>
        <v>0</v>
      </c>
      <c r="CT47" s="135">
        <f t="shared" ref="CT47:DA47" si="100">SUM(CT7:CT46)</f>
        <v>0</v>
      </c>
      <c r="CU47" s="78">
        <f t="shared" si="100"/>
        <v>0</v>
      </c>
      <c r="CV47" s="78">
        <f t="shared" si="100"/>
        <v>0</v>
      </c>
      <c r="CW47" s="78">
        <f t="shared" si="100"/>
        <v>0</v>
      </c>
      <c r="CX47" s="78">
        <f t="shared" si="100"/>
        <v>0</v>
      </c>
      <c r="CY47" s="78">
        <f t="shared" si="100"/>
        <v>0</v>
      </c>
      <c r="CZ47" s="78">
        <f t="shared" si="100"/>
        <v>0</v>
      </c>
      <c r="DA47" s="136">
        <f t="shared" si="100"/>
        <v>0</v>
      </c>
      <c r="DB47" s="137">
        <f>IF(CU47=0,0,CZ47/CU47)</f>
        <v>0</v>
      </c>
      <c r="DC47" s="138">
        <f>IF(CU47=0,0,DA47/CU47)</f>
        <v>0</v>
      </c>
      <c r="DD47" s="349">
        <f>SUM(DD7:DD46)</f>
        <v>0</v>
      </c>
      <c r="DE47" s="349">
        <f>SUM(DE7:DE46)</f>
        <v>0</v>
      </c>
    </row>
    <row r="48" spans="1:109" s="1" customFormat="1">
      <c r="A48" s="70"/>
      <c r="C48" s="140"/>
      <c r="D48" s="140">
        <f>D47-C47</f>
        <v>0</v>
      </c>
      <c r="E48" s="340" t="e">
        <f>D48/C47</f>
        <v>#DIV/0!</v>
      </c>
      <c r="H48" s="172">
        <f>G47-H47</f>
        <v>0</v>
      </c>
      <c r="P48" s="140"/>
      <c r="Q48" s="140">
        <f>Q47-D47</f>
        <v>0</v>
      </c>
      <c r="R48" s="340" t="e">
        <f>Q48/D47</f>
        <v>#DIV/0!</v>
      </c>
      <c r="AC48" s="140"/>
      <c r="AD48" s="140">
        <f>AD47-Q47</f>
        <v>0</v>
      </c>
      <c r="AE48" s="340" t="e">
        <f>AD48/Q47</f>
        <v>#DIV/0!</v>
      </c>
      <c r="AP48" s="140"/>
      <c r="AQ48" s="140">
        <f>AQ47-AD47</f>
        <v>0</v>
      </c>
      <c r="AR48" s="340" t="e">
        <f>AQ48/AD47</f>
        <v>#DIV/0!</v>
      </c>
      <c r="BC48" s="140"/>
      <c r="BD48" s="140">
        <f>BD47-AQ47</f>
        <v>0</v>
      </c>
      <c r="BE48" s="340" t="e">
        <f>BD48/AQ47</f>
        <v>#DIV/0!</v>
      </c>
      <c r="BP48" s="140"/>
      <c r="BQ48" s="140">
        <f>BQ47-BD47</f>
        <v>0</v>
      </c>
      <c r="BR48" s="340" t="e">
        <f>BQ48/BD47</f>
        <v>#DIV/0!</v>
      </c>
      <c r="CC48" s="140"/>
      <c r="CD48" s="140">
        <f>CD47-BQ47</f>
        <v>0</v>
      </c>
      <c r="CE48" s="340" t="e">
        <f>CD48/BQ47</f>
        <v>#DIV/0!</v>
      </c>
      <c r="CP48" s="140"/>
      <c r="CQ48" s="140">
        <f>CQ47-CP47</f>
        <v>0</v>
      </c>
      <c r="CR48" s="340" t="e">
        <f>CQ48/CP47</f>
        <v>#DIV/0!</v>
      </c>
      <c r="DD48" s="74">
        <f>DD47/CO47/100</f>
        <v>0</v>
      </c>
      <c r="DE48" s="74">
        <f>DE47/CO47/100</f>
        <v>0</v>
      </c>
    </row>
    <row r="49" spans="1:108" s="94" customFormat="1" ht="18.75">
      <c r="A49" s="274">
        <v>0.13800000000000001</v>
      </c>
      <c r="B49" s="1138">
        <f>B5</f>
        <v>2025</v>
      </c>
      <c r="C49" s="1139"/>
      <c r="D49" s="1139"/>
      <c r="E49" s="1139"/>
      <c r="F49" s="1139"/>
      <c r="G49" s="1139"/>
      <c r="H49" s="1139"/>
      <c r="I49" s="1139"/>
      <c r="J49" s="1139"/>
      <c r="K49" s="1139"/>
      <c r="L49" s="1139"/>
      <c r="M49" s="1139"/>
      <c r="N49" s="1140"/>
      <c r="O49" s="1138">
        <f>B49+1</f>
        <v>2026</v>
      </c>
      <c r="P49" s="1139"/>
      <c r="Q49" s="1139"/>
      <c r="R49" s="1139"/>
      <c r="S49" s="1139"/>
      <c r="T49" s="1139"/>
      <c r="U49" s="1139"/>
      <c r="V49" s="1139"/>
      <c r="W49" s="1139"/>
      <c r="X49" s="1139"/>
      <c r="Y49" s="1139"/>
      <c r="Z49" s="1139"/>
      <c r="AA49" s="1140"/>
      <c r="AB49" s="1138">
        <f>O49+1</f>
        <v>2027</v>
      </c>
      <c r="AC49" s="1139"/>
      <c r="AD49" s="1139"/>
      <c r="AE49" s="1139"/>
      <c r="AF49" s="1139"/>
      <c r="AG49" s="1139"/>
      <c r="AH49" s="1139"/>
      <c r="AI49" s="1139"/>
      <c r="AJ49" s="1139"/>
      <c r="AK49" s="1139"/>
      <c r="AL49" s="1139"/>
      <c r="AM49" s="1139"/>
      <c r="AN49" s="1140"/>
      <c r="AO49" s="1138">
        <f>AB49+1</f>
        <v>2028</v>
      </c>
      <c r="AP49" s="1139"/>
      <c r="AQ49" s="1139"/>
      <c r="AR49" s="1139"/>
      <c r="AS49" s="1139"/>
      <c r="AT49" s="1139"/>
      <c r="AU49" s="1139"/>
      <c r="AV49" s="1139"/>
      <c r="AW49" s="1139"/>
      <c r="AX49" s="1139"/>
      <c r="AY49" s="1139"/>
      <c r="AZ49" s="1139"/>
      <c r="BA49" s="1140"/>
      <c r="BB49" s="1138">
        <f>AO49+1</f>
        <v>2029</v>
      </c>
      <c r="BC49" s="1139"/>
      <c r="BD49" s="1139"/>
      <c r="BE49" s="1139"/>
      <c r="BF49" s="1139"/>
      <c r="BG49" s="1139"/>
      <c r="BH49" s="1139"/>
      <c r="BI49" s="1139"/>
      <c r="BJ49" s="1139"/>
      <c r="BK49" s="1139"/>
      <c r="BL49" s="1139"/>
      <c r="BM49" s="1139"/>
      <c r="BN49" s="1140"/>
      <c r="BO49" s="1138">
        <f>BB49+1</f>
        <v>2030</v>
      </c>
      <c r="BP49" s="1139"/>
      <c r="BQ49" s="1139"/>
      <c r="BR49" s="1139"/>
      <c r="BS49" s="1139"/>
      <c r="BT49" s="1139"/>
      <c r="BU49" s="1139"/>
      <c r="BV49" s="1139"/>
      <c r="BW49" s="1139"/>
      <c r="BX49" s="1139"/>
      <c r="BY49" s="1139"/>
      <c r="BZ49" s="1139"/>
      <c r="CA49" s="1140"/>
      <c r="CB49" s="1138">
        <f>BO49+1</f>
        <v>2031</v>
      </c>
      <c r="CC49" s="1139"/>
      <c r="CD49" s="1139"/>
      <c r="CE49" s="1139"/>
      <c r="CF49" s="1139"/>
      <c r="CG49" s="1139"/>
      <c r="CH49" s="1139"/>
      <c r="CI49" s="1139"/>
      <c r="CJ49" s="1139"/>
      <c r="CK49" s="1139"/>
      <c r="CL49" s="1139"/>
      <c r="CM49" s="1139"/>
      <c r="CN49" s="1140"/>
      <c r="CO49" s="1141" t="s">
        <v>156</v>
      </c>
      <c r="CP49" s="1142"/>
      <c r="CQ49" s="1142"/>
      <c r="CR49" s="1142"/>
      <c r="CS49" s="1142"/>
      <c r="CT49" s="1142"/>
      <c r="CU49" s="1142"/>
      <c r="CV49" s="1142"/>
      <c r="CW49" s="1142"/>
      <c r="CX49" s="1142"/>
      <c r="CY49" s="1142"/>
      <c r="CZ49" s="1142"/>
      <c r="DA49" s="1142"/>
      <c r="DB49" s="1142"/>
      <c r="DC49" s="1143"/>
      <c r="DD49" s="346"/>
    </row>
    <row r="50" spans="1:108" s="101" customFormat="1" ht="94.5">
      <c r="A50" s="198" t="s">
        <v>293</v>
      </c>
      <c r="B50" s="95" t="s">
        <v>415</v>
      </c>
      <c r="C50" s="96" t="s">
        <v>416</v>
      </c>
      <c r="D50" s="97" t="s">
        <v>131</v>
      </c>
      <c r="E50" s="97" t="s">
        <v>409</v>
      </c>
      <c r="F50" s="97" t="s">
        <v>410</v>
      </c>
      <c r="G50" s="98" t="s">
        <v>419</v>
      </c>
      <c r="H50" s="97" t="s">
        <v>420</v>
      </c>
      <c r="I50" s="97" t="s">
        <v>424</v>
      </c>
      <c r="J50" s="97" t="s">
        <v>425</v>
      </c>
      <c r="K50" s="97" t="s">
        <v>426</v>
      </c>
      <c r="L50" s="97" t="s">
        <v>427</v>
      </c>
      <c r="M50" s="97" t="s">
        <v>428</v>
      </c>
      <c r="N50" s="97"/>
      <c r="O50" s="95" t="s">
        <v>415</v>
      </c>
      <c r="P50" s="96" t="s">
        <v>416</v>
      </c>
      <c r="Q50" s="97" t="s">
        <v>131</v>
      </c>
      <c r="R50" s="97" t="s">
        <v>409</v>
      </c>
      <c r="S50" s="97" t="s">
        <v>410</v>
      </c>
      <c r="T50" s="98" t="s">
        <v>419</v>
      </c>
      <c r="U50" s="97" t="s">
        <v>420</v>
      </c>
      <c r="V50" s="97" t="s">
        <v>424</v>
      </c>
      <c r="W50" s="97" t="s">
        <v>425</v>
      </c>
      <c r="X50" s="97" t="s">
        <v>426</v>
      </c>
      <c r="Y50" s="97" t="s">
        <v>427</v>
      </c>
      <c r="Z50" s="97" t="s">
        <v>428</v>
      </c>
      <c r="AA50" s="97"/>
      <c r="AB50" s="95" t="s">
        <v>415</v>
      </c>
      <c r="AC50" s="96" t="s">
        <v>416</v>
      </c>
      <c r="AD50" s="97" t="s">
        <v>131</v>
      </c>
      <c r="AE50" s="97" t="s">
        <v>409</v>
      </c>
      <c r="AF50" s="97" t="s">
        <v>410</v>
      </c>
      <c r="AG50" s="98" t="s">
        <v>419</v>
      </c>
      <c r="AH50" s="97" t="s">
        <v>420</v>
      </c>
      <c r="AI50" s="97" t="s">
        <v>424</v>
      </c>
      <c r="AJ50" s="97" t="s">
        <v>425</v>
      </c>
      <c r="AK50" s="97" t="s">
        <v>426</v>
      </c>
      <c r="AL50" s="97" t="s">
        <v>427</v>
      </c>
      <c r="AM50" s="97" t="s">
        <v>428</v>
      </c>
      <c r="AN50" s="97"/>
      <c r="AO50" s="95" t="s">
        <v>415</v>
      </c>
      <c r="AP50" s="96" t="s">
        <v>416</v>
      </c>
      <c r="AQ50" s="97" t="s">
        <v>131</v>
      </c>
      <c r="AR50" s="97" t="s">
        <v>409</v>
      </c>
      <c r="AS50" s="97" t="s">
        <v>410</v>
      </c>
      <c r="AT50" s="98" t="s">
        <v>419</v>
      </c>
      <c r="AU50" s="97" t="s">
        <v>420</v>
      </c>
      <c r="AV50" s="97" t="s">
        <v>424</v>
      </c>
      <c r="AW50" s="97" t="s">
        <v>425</v>
      </c>
      <c r="AX50" s="97" t="s">
        <v>426</v>
      </c>
      <c r="AY50" s="97" t="s">
        <v>427</v>
      </c>
      <c r="AZ50" s="97" t="s">
        <v>428</v>
      </c>
      <c r="BA50" s="97"/>
      <c r="BB50" s="95" t="s">
        <v>415</v>
      </c>
      <c r="BC50" s="96" t="s">
        <v>416</v>
      </c>
      <c r="BD50" s="97" t="s">
        <v>131</v>
      </c>
      <c r="BE50" s="97" t="s">
        <v>409</v>
      </c>
      <c r="BF50" s="97" t="s">
        <v>410</v>
      </c>
      <c r="BG50" s="98" t="s">
        <v>419</v>
      </c>
      <c r="BH50" s="97" t="s">
        <v>420</v>
      </c>
      <c r="BI50" s="97" t="s">
        <v>424</v>
      </c>
      <c r="BJ50" s="97" t="s">
        <v>425</v>
      </c>
      <c r="BK50" s="97" t="s">
        <v>426</v>
      </c>
      <c r="BL50" s="97" t="s">
        <v>427</v>
      </c>
      <c r="BM50" s="97" t="s">
        <v>428</v>
      </c>
      <c r="BN50" s="97"/>
      <c r="BO50" s="95" t="s">
        <v>415</v>
      </c>
      <c r="BP50" s="96" t="s">
        <v>416</v>
      </c>
      <c r="BQ50" s="97" t="s">
        <v>131</v>
      </c>
      <c r="BR50" s="97" t="s">
        <v>409</v>
      </c>
      <c r="BS50" s="97" t="s">
        <v>410</v>
      </c>
      <c r="BT50" s="98" t="s">
        <v>419</v>
      </c>
      <c r="BU50" s="97" t="s">
        <v>420</v>
      </c>
      <c r="BV50" s="97" t="s">
        <v>424</v>
      </c>
      <c r="BW50" s="97" t="s">
        <v>425</v>
      </c>
      <c r="BX50" s="97" t="s">
        <v>426</v>
      </c>
      <c r="BY50" s="97" t="s">
        <v>427</v>
      </c>
      <c r="BZ50" s="97" t="s">
        <v>428</v>
      </c>
      <c r="CA50" s="97"/>
      <c r="CB50" s="95" t="s">
        <v>415</v>
      </c>
      <c r="CC50" s="96" t="s">
        <v>416</v>
      </c>
      <c r="CD50" s="97" t="s">
        <v>131</v>
      </c>
      <c r="CE50" s="97" t="s">
        <v>409</v>
      </c>
      <c r="CF50" s="97" t="s">
        <v>410</v>
      </c>
      <c r="CG50" s="98" t="s">
        <v>419</v>
      </c>
      <c r="CH50" s="97" t="s">
        <v>420</v>
      </c>
      <c r="CI50" s="97" t="s">
        <v>424</v>
      </c>
      <c r="CJ50" s="97" t="s">
        <v>425</v>
      </c>
      <c r="CK50" s="97" t="s">
        <v>426</v>
      </c>
      <c r="CL50" s="97" t="s">
        <v>427</v>
      </c>
      <c r="CM50" s="97" t="s">
        <v>428</v>
      </c>
      <c r="CN50" s="97"/>
      <c r="CO50" s="95" t="s">
        <v>415</v>
      </c>
      <c r="CP50" s="96" t="s">
        <v>416</v>
      </c>
      <c r="CQ50" s="97" t="s">
        <v>131</v>
      </c>
      <c r="CR50" s="97" t="s">
        <v>409</v>
      </c>
      <c r="CS50" s="97" t="s">
        <v>410</v>
      </c>
      <c r="CT50" s="98" t="s">
        <v>419</v>
      </c>
      <c r="CU50" s="97" t="s">
        <v>420</v>
      </c>
      <c r="CV50" s="97" t="s">
        <v>424</v>
      </c>
      <c r="CW50" s="97" t="s">
        <v>425</v>
      </c>
      <c r="CX50" s="97" t="s">
        <v>426</v>
      </c>
      <c r="CY50" s="97" t="s">
        <v>427</v>
      </c>
      <c r="CZ50" s="97" t="s">
        <v>428</v>
      </c>
      <c r="DA50" s="97"/>
      <c r="DB50" s="97"/>
      <c r="DC50" s="99">
        <f>DA50</f>
        <v>0</v>
      </c>
      <c r="DD50" s="347"/>
    </row>
    <row r="51" spans="1:108">
      <c r="A51" s="252">
        <f>A7</f>
        <v>0</v>
      </c>
      <c r="B51" s="191">
        <f>B7</f>
        <v>272250</v>
      </c>
      <c r="C51" s="192">
        <f>C7</f>
        <v>0</v>
      </c>
      <c r="D51" s="193">
        <f>D7</f>
        <v>0</v>
      </c>
      <c r="E51" s="261">
        <f t="shared" ref="E51:E91" si="101">F7</f>
        <v>0</v>
      </c>
      <c r="F51" s="261">
        <f t="shared" ref="F51:F90" si="102">(F7*$A$49)+E7</f>
        <v>0</v>
      </c>
      <c r="G51" s="103">
        <f>G7</f>
        <v>0</v>
      </c>
      <c r="H51" s="104">
        <f>H7</f>
        <v>0</v>
      </c>
      <c r="I51" s="104">
        <f>E51*B51</f>
        <v>0</v>
      </c>
      <c r="J51" s="104">
        <f>F51*B51</f>
        <v>0</v>
      </c>
      <c r="K51" s="104">
        <f>H51-J51</f>
        <v>0</v>
      </c>
      <c r="L51" s="104">
        <f>I51-J51</f>
        <v>0</v>
      </c>
      <c r="M51" s="104">
        <f>0</f>
        <v>0</v>
      </c>
      <c r="N51" s="104">
        <f t="shared" ref="N51:N90" si="103">L51-(J51*F51)</f>
        <v>0</v>
      </c>
      <c r="O51" s="191">
        <f>O7</f>
        <v>225000</v>
      </c>
      <c r="P51" s="192">
        <f>P7</f>
        <v>0</v>
      </c>
      <c r="Q51" s="193">
        <f>Q7</f>
        <v>0</v>
      </c>
      <c r="R51" s="261">
        <f t="shared" ref="R51:R91" si="104">S7</f>
        <v>0</v>
      </c>
      <c r="S51" s="261">
        <f t="shared" ref="S51:S90" si="105">(S7*$A$49)+R7</f>
        <v>0</v>
      </c>
      <c r="T51" s="103">
        <f>T7</f>
        <v>0</v>
      </c>
      <c r="U51" s="104">
        <f>U7</f>
        <v>0</v>
      </c>
      <c r="V51" s="104">
        <f>R51*O51</f>
        <v>0</v>
      </c>
      <c r="W51" s="104">
        <f>S51*O51</f>
        <v>0</v>
      </c>
      <c r="X51" s="104">
        <f>U51-W51</f>
        <v>0</v>
      </c>
      <c r="Y51" s="104">
        <f>V51-W51</f>
        <v>0</v>
      </c>
      <c r="Z51" s="104">
        <f>0</f>
        <v>0</v>
      </c>
      <c r="AA51" s="120">
        <f t="shared" ref="AA51:AA90" si="106">Y51-(W51*S51)</f>
        <v>0</v>
      </c>
      <c r="AB51" s="191">
        <f>AB7</f>
        <v>166000</v>
      </c>
      <c r="AC51" s="192">
        <f>AC7</f>
        <v>0</v>
      </c>
      <c r="AD51" s="193">
        <f>AD7</f>
        <v>0</v>
      </c>
      <c r="AE51" s="261">
        <f t="shared" ref="AE51:AE91" si="107">AF7</f>
        <v>0</v>
      </c>
      <c r="AF51" s="261">
        <f t="shared" ref="AF51:AF90" si="108">(AF7*$A$49)+AE7</f>
        <v>0</v>
      </c>
      <c r="AG51" s="103">
        <f>AG7</f>
        <v>0</v>
      </c>
      <c r="AH51" s="104">
        <f>AH7</f>
        <v>0</v>
      </c>
      <c r="AI51" s="104">
        <f>AE51*AB51</f>
        <v>0</v>
      </c>
      <c r="AJ51" s="104">
        <f>AF51*AB51</f>
        <v>0</v>
      </c>
      <c r="AK51" s="104">
        <f>AH51-AJ51</f>
        <v>0</v>
      </c>
      <c r="AL51" s="104">
        <f>AI51-AJ51</f>
        <v>0</v>
      </c>
      <c r="AM51" s="104">
        <f>0</f>
        <v>0</v>
      </c>
      <c r="AN51" s="120">
        <f t="shared" ref="AN51:AN90" si="109">AL51-(AJ51*AF51)</f>
        <v>0</v>
      </c>
      <c r="AO51" s="191">
        <f>AO7</f>
        <v>207600</v>
      </c>
      <c r="AP51" s="192">
        <f>AP7</f>
        <v>0</v>
      </c>
      <c r="AQ51" s="193">
        <f>AQ7</f>
        <v>0</v>
      </c>
      <c r="AR51" s="261">
        <f t="shared" ref="AR51:AR91" si="110">AS7</f>
        <v>0</v>
      </c>
      <c r="AS51" s="261">
        <f t="shared" ref="AS51:AS90" si="111">(AS7*$A$49)+AR7</f>
        <v>0</v>
      </c>
      <c r="AT51" s="103">
        <f>AT7</f>
        <v>0</v>
      </c>
      <c r="AU51" s="104">
        <f>AU7</f>
        <v>0</v>
      </c>
      <c r="AV51" s="104">
        <f>AR51*AO51</f>
        <v>0</v>
      </c>
      <c r="AW51" s="104">
        <f>AS51*AO51</f>
        <v>0</v>
      </c>
      <c r="AX51" s="104">
        <f>AU51-AW51</f>
        <v>0</v>
      </c>
      <c r="AY51" s="104">
        <f>AV51-AW51</f>
        <v>0</v>
      </c>
      <c r="AZ51" s="104">
        <f>0</f>
        <v>0</v>
      </c>
      <c r="BA51" s="120">
        <f t="shared" ref="BA51:BA90" si="112">AY51-(AW51*AS51)</f>
        <v>0</v>
      </c>
      <c r="BB51" s="191">
        <f>BB7</f>
        <v>235600</v>
      </c>
      <c r="BC51" s="192">
        <f>BC7</f>
        <v>0</v>
      </c>
      <c r="BD51" s="193">
        <f>BD7</f>
        <v>0</v>
      </c>
      <c r="BE51" s="261">
        <f t="shared" ref="BE51:BE91" si="113">BF7</f>
        <v>0</v>
      </c>
      <c r="BF51" s="261">
        <f t="shared" ref="BF51:BF90" si="114">(BF7*$A$49)+BE7</f>
        <v>0</v>
      </c>
      <c r="BG51" s="103">
        <f>BG7</f>
        <v>0</v>
      </c>
      <c r="BH51" s="104">
        <f>BH7</f>
        <v>0</v>
      </c>
      <c r="BI51" s="104">
        <f>BE51*BB51</f>
        <v>0</v>
      </c>
      <c r="BJ51" s="104">
        <f>BF51*BB51</f>
        <v>0</v>
      </c>
      <c r="BK51" s="104">
        <f>BH51-BJ51</f>
        <v>0</v>
      </c>
      <c r="BL51" s="104">
        <f>BI51-BJ51</f>
        <v>0</v>
      </c>
      <c r="BM51" s="104">
        <f>0</f>
        <v>0</v>
      </c>
      <c r="BN51" s="120">
        <f t="shared" ref="BN51:BN90" si="115">BL51-(BJ51*BF51)</f>
        <v>0</v>
      </c>
      <c r="BO51" s="191">
        <f>BO7</f>
        <v>0</v>
      </c>
      <c r="BP51" s="192">
        <f>BP7</f>
        <v>0</v>
      </c>
      <c r="BQ51" s="193">
        <f>BQ7</f>
        <v>0</v>
      </c>
      <c r="BR51" s="261">
        <f t="shared" ref="BR51:BR91" si="116">BS7</f>
        <v>0</v>
      </c>
      <c r="BS51" s="261">
        <f t="shared" ref="BS51:BS90" si="117">(BS7*$A$49)+BR7</f>
        <v>0</v>
      </c>
      <c r="BT51" s="103">
        <f>BT7</f>
        <v>0</v>
      </c>
      <c r="BU51" s="104">
        <f>BU7</f>
        <v>0</v>
      </c>
      <c r="BV51" s="104">
        <f>BR51*BO51</f>
        <v>0</v>
      </c>
      <c r="BW51" s="104">
        <f>BS51*BO51</f>
        <v>0</v>
      </c>
      <c r="BX51" s="104">
        <f>BU51-BW51</f>
        <v>0</v>
      </c>
      <c r="BY51" s="104">
        <f>BV51-BW51</f>
        <v>0</v>
      </c>
      <c r="BZ51" s="104">
        <f>0</f>
        <v>0</v>
      </c>
      <c r="CA51" s="120">
        <f t="shared" ref="CA51:CA90" si="118">BY51-(BW51*BS51)</f>
        <v>0</v>
      </c>
      <c r="CB51" s="191">
        <f>CB7</f>
        <v>0</v>
      </c>
      <c r="CC51" s="192">
        <f>CC7</f>
        <v>0</v>
      </c>
      <c r="CD51" s="193">
        <f>CD7</f>
        <v>0</v>
      </c>
      <c r="CE51" s="261">
        <f t="shared" ref="CE51:CE91" si="119">CF7</f>
        <v>0</v>
      </c>
      <c r="CF51" s="261">
        <f t="shared" ref="CF51:CF90" si="120">(CF7*$A$49)+CE7</f>
        <v>0</v>
      </c>
      <c r="CG51" s="103">
        <f>CG7</f>
        <v>0</v>
      </c>
      <c r="CH51" s="104">
        <f>CH7</f>
        <v>0</v>
      </c>
      <c r="CI51" s="104">
        <f>CE51*CB51</f>
        <v>0</v>
      </c>
      <c r="CJ51" s="104">
        <f>CF51*CB51</f>
        <v>0</v>
      </c>
      <c r="CK51" s="104">
        <f>CH51-CJ51</f>
        <v>0</v>
      </c>
      <c r="CL51" s="104">
        <f>CI51-CJ51</f>
        <v>0</v>
      </c>
      <c r="CM51" s="104">
        <f>0</f>
        <v>0</v>
      </c>
      <c r="CN51" s="120">
        <f t="shared" ref="CN51:CN90" si="121">CL51-(CJ51*CF51)</f>
        <v>0</v>
      </c>
      <c r="CO51" s="191">
        <f>CO7</f>
        <v>1106450</v>
      </c>
      <c r="CP51" s="192">
        <f>CP7</f>
        <v>0</v>
      </c>
      <c r="CQ51" s="193">
        <f>CQ7</f>
        <v>0</v>
      </c>
      <c r="CR51" s="261">
        <f t="shared" ref="CR51:CR91" si="122">CS7</f>
        <v>0</v>
      </c>
      <c r="CS51" s="261">
        <f t="shared" ref="CS51:CS90" si="123">IF(CO7=0,"",(CS7*$A$49)+CR7)</f>
        <v>0</v>
      </c>
      <c r="CT51" s="103">
        <f>CT7</f>
        <v>0</v>
      </c>
      <c r="CU51" s="104">
        <f>CU7</f>
        <v>0</v>
      </c>
      <c r="CV51" s="104">
        <f t="shared" ref="CV51:CV90" si="124">IF(CO7=0,"",CR51*CO51)</f>
        <v>0</v>
      </c>
      <c r="CW51" s="104">
        <f t="shared" ref="CW51:CW90" si="125">IF(CO7=0,"",CS51*CO51)</f>
        <v>0</v>
      </c>
      <c r="CX51" s="104">
        <f t="shared" ref="CX51:CX90" si="126">IF(CO7=0,"",CU51-CW51)</f>
        <v>0</v>
      </c>
      <c r="CY51" s="104">
        <f t="shared" ref="CY51:CY90" si="127">IF(CO7=0,"",CV51-CW51)</f>
        <v>0</v>
      </c>
      <c r="CZ51" s="104">
        <f>0</f>
        <v>0</v>
      </c>
      <c r="DA51" s="104"/>
      <c r="DB51" s="117" t="str">
        <f>IF(CU51=0,"",CZ51/CU51)</f>
        <v/>
      </c>
      <c r="DC51" s="118" t="str">
        <f>IF(CU51=0,"",DA51/CU51)</f>
        <v/>
      </c>
    </row>
    <row r="52" spans="1:108">
      <c r="A52" s="199">
        <f t="shared" ref="A52:D67" si="128">A8</f>
        <v>0</v>
      </c>
      <c r="B52" s="194">
        <f t="shared" si="128"/>
        <v>0</v>
      </c>
      <c r="C52" s="195">
        <f t="shared" si="128"/>
        <v>0</v>
      </c>
      <c r="D52" s="196">
        <f t="shared" si="128"/>
        <v>0</v>
      </c>
      <c r="E52" s="197">
        <f t="shared" si="101"/>
        <v>0</v>
      </c>
      <c r="F52" s="197">
        <f t="shared" si="102"/>
        <v>0</v>
      </c>
      <c r="G52" s="119">
        <f t="shared" ref="G52:H67" si="129">G8</f>
        <v>0</v>
      </c>
      <c r="H52" s="120">
        <f t="shared" si="129"/>
        <v>0</v>
      </c>
      <c r="I52" s="120">
        <f t="shared" ref="I52:I90" si="130">E52*B52</f>
        <v>0</v>
      </c>
      <c r="J52" s="120">
        <f t="shared" ref="J52:J90" si="131">F52*B52</f>
        <v>0</v>
      </c>
      <c r="K52" s="120">
        <f t="shared" ref="K52:K90" si="132">H52-J52</f>
        <v>0</v>
      </c>
      <c r="L52" s="120">
        <f t="shared" ref="L52:L90" si="133">I52-J52</f>
        <v>0</v>
      </c>
      <c r="M52" s="120">
        <f>0</f>
        <v>0</v>
      </c>
      <c r="N52" s="120">
        <f t="shared" si="103"/>
        <v>0</v>
      </c>
      <c r="O52" s="194">
        <f t="shared" ref="O52:Q67" si="134">O8</f>
        <v>0</v>
      </c>
      <c r="P52" s="195">
        <f t="shared" si="134"/>
        <v>0</v>
      </c>
      <c r="Q52" s="196">
        <f t="shared" si="134"/>
        <v>0</v>
      </c>
      <c r="R52" s="197">
        <f t="shared" si="104"/>
        <v>0</v>
      </c>
      <c r="S52" s="197">
        <f t="shared" si="105"/>
        <v>0</v>
      </c>
      <c r="T52" s="119">
        <f t="shared" ref="T52:U67" si="135">T8</f>
        <v>0</v>
      </c>
      <c r="U52" s="120">
        <f t="shared" si="135"/>
        <v>0</v>
      </c>
      <c r="V52" s="120">
        <f t="shared" ref="V52:V90" si="136">R52*O52</f>
        <v>0</v>
      </c>
      <c r="W52" s="120">
        <f t="shared" ref="W52:W90" si="137">S52*O52</f>
        <v>0</v>
      </c>
      <c r="X52" s="120">
        <f t="shared" ref="X52:X90" si="138">U52-W52</f>
        <v>0</v>
      </c>
      <c r="Y52" s="120">
        <f t="shared" ref="Y52:Y90" si="139">V52-W52</f>
        <v>0</v>
      </c>
      <c r="Z52" s="120">
        <f>0</f>
        <v>0</v>
      </c>
      <c r="AA52" s="120">
        <f t="shared" si="106"/>
        <v>0</v>
      </c>
      <c r="AB52" s="194">
        <f t="shared" ref="AB52:AD67" si="140">AB8</f>
        <v>0</v>
      </c>
      <c r="AC52" s="195">
        <f t="shared" si="140"/>
        <v>0</v>
      </c>
      <c r="AD52" s="196">
        <f t="shared" si="140"/>
        <v>0</v>
      </c>
      <c r="AE52" s="197">
        <f t="shared" si="107"/>
        <v>0</v>
      </c>
      <c r="AF52" s="197">
        <f t="shared" si="108"/>
        <v>0</v>
      </c>
      <c r="AG52" s="119">
        <f t="shared" ref="AG52:AH67" si="141">AG8</f>
        <v>0</v>
      </c>
      <c r="AH52" s="120">
        <f t="shared" si="141"/>
        <v>0</v>
      </c>
      <c r="AI52" s="120">
        <f t="shared" ref="AI52:AI90" si="142">AE52*AB52</f>
        <v>0</v>
      </c>
      <c r="AJ52" s="120">
        <f t="shared" ref="AJ52:AJ90" si="143">AF52*AB52</f>
        <v>0</v>
      </c>
      <c r="AK52" s="120">
        <f t="shared" ref="AK52:AK90" si="144">AH52-AJ52</f>
        <v>0</v>
      </c>
      <c r="AL52" s="120">
        <f t="shared" ref="AL52:AL90" si="145">AI52-AJ52</f>
        <v>0</v>
      </c>
      <c r="AM52" s="120">
        <f>0</f>
        <v>0</v>
      </c>
      <c r="AN52" s="120">
        <f t="shared" si="109"/>
        <v>0</v>
      </c>
      <c r="AO52" s="194">
        <f t="shared" ref="AO52:AQ67" si="146">AO8</f>
        <v>0</v>
      </c>
      <c r="AP52" s="195">
        <f t="shared" si="146"/>
        <v>0</v>
      </c>
      <c r="AQ52" s="196">
        <f t="shared" si="146"/>
        <v>0</v>
      </c>
      <c r="AR52" s="197">
        <f t="shared" si="110"/>
        <v>0</v>
      </c>
      <c r="AS52" s="197">
        <f t="shared" si="111"/>
        <v>0</v>
      </c>
      <c r="AT52" s="119">
        <f t="shared" ref="AT52:AU67" si="147">AT8</f>
        <v>0</v>
      </c>
      <c r="AU52" s="120">
        <f t="shared" si="147"/>
        <v>0</v>
      </c>
      <c r="AV52" s="120">
        <f t="shared" ref="AV52:AV90" si="148">AR52*AO52</f>
        <v>0</v>
      </c>
      <c r="AW52" s="120">
        <f t="shared" ref="AW52:AW90" si="149">AS52*AO52</f>
        <v>0</v>
      </c>
      <c r="AX52" s="120">
        <f t="shared" ref="AX52:AX90" si="150">AU52-AW52</f>
        <v>0</v>
      </c>
      <c r="AY52" s="120">
        <f t="shared" ref="AY52:AY90" si="151">AV52-AW52</f>
        <v>0</v>
      </c>
      <c r="AZ52" s="120">
        <f>0</f>
        <v>0</v>
      </c>
      <c r="BA52" s="120">
        <f t="shared" si="112"/>
        <v>0</v>
      </c>
      <c r="BB52" s="194">
        <f t="shared" ref="BB52:BD67" si="152">BB8</f>
        <v>0</v>
      </c>
      <c r="BC52" s="195">
        <f t="shared" si="152"/>
        <v>0</v>
      </c>
      <c r="BD52" s="196">
        <f t="shared" si="152"/>
        <v>0</v>
      </c>
      <c r="BE52" s="197">
        <f t="shared" si="113"/>
        <v>0</v>
      </c>
      <c r="BF52" s="197">
        <f t="shared" si="114"/>
        <v>0</v>
      </c>
      <c r="BG52" s="119">
        <f t="shared" ref="BG52:BH67" si="153">BG8</f>
        <v>0</v>
      </c>
      <c r="BH52" s="120">
        <f t="shared" si="153"/>
        <v>0</v>
      </c>
      <c r="BI52" s="120">
        <f t="shared" ref="BI52:BI90" si="154">BE52*BB52</f>
        <v>0</v>
      </c>
      <c r="BJ52" s="120">
        <f t="shared" ref="BJ52:BJ90" si="155">BF52*BB52</f>
        <v>0</v>
      </c>
      <c r="BK52" s="120">
        <f t="shared" ref="BK52:BK90" si="156">BH52-BJ52</f>
        <v>0</v>
      </c>
      <c r="BL52" s="120">
        <f t="shared" ref="BL52:BL90" si="157">BI52-BJ52</f>
        <v>0</v>
      </c>
      <c r="BM52" s="120">
        <f>0</f>
        <v>0</v>
      </c>
      <c r="BN52" s="120">
        <f t="shared" si="115"/>
        <v>0</v>
      </c>
      <c r="BO52" s="194">
        <f t="shared" ref="BO52:BQ67" si="158">BO8</f>
        <v>0</v>
      </c>
      <c r="BP52" s="195">
        <f t="shared" si="158"/>
        <v>0</v>
      </c>
      <c r="BQ52" s="196">
        <f t="shared" si="158"/>
        <v>0</v>
      </c>
      <c r="BR52" s="197">
        <f t="shared" si="116"/>
        <v>0</v>
      </c>
      <c r="BS52" s="197">
        <f t="shared" si="117"/>
        <v>0</v>
      </c>
      <c r="BT52" s="119">
        <f t="shared" ref="BT52:BU67" si="159">BT8</f>
        <v>0</v>
      </c>
      <c r="BU52" s="120">
        <f t="shared" si="159"/>
        <v>0</v>
      </c>
      <c r="BV52" s="120">
        <f t="shared" ref="BV52:BV90" si="160">BR52*BO52</f>
        <v>0</v>
      </c>
      <c r="BW52" s="120">
        <f t="shared" ref="BW52:BW90" si="161">BS52*BO52</f>
        <v>0</v>
      </c>
      <c r="BX52" s="120">
        <f t="shared" ref="BX52:BX90" si="162">BU52-BW52</f>
        <v>0</v>
      </c>
      <c r="BY52" s="120">
        <f t="shared" ref="BY52:BY90" si="163">BV52-BW52</f>
        <v>0</v>
      </c>
      <c r="BZ52" s="120">
        <f>0</f>
        <v>0</v>
      </c>
      <c r="CA52" s="120">
        <f t="shared" si="118"/>
        <v>0</v>
      </c>
      <c r="CB52" s="194">
        <f t="shared" ref="CB52:CD67" si="164">CB8</f>
        <v>0</v>
      </c>
      <c r="CC52" s="195">
        <f t="shared" si="164"/>
        <v>0</v>
      </c>
      <c r="CD52" s="196">
        <f t="shared" si="164"/>
        <v>0</v>
      </c>
      <c r="CE52" s="197">
        <f t="shared" si="119"/>
        <v>0</v>
      </c>
      <c r="CF52" s="197">
        <f t="shared" si="120"/>
        <v>0</v>
      </c>
      <c r="CG52" s="119">
        <f t="shared" ref="CG52:CH67" si="165">CG8</f>
        <v>0</v>
      </c>
      <c r="CH52" s="120">
        <f t="shared" si="165"/>
        <v>0</v>
      </c>
      <c r="CI52" s="120">
        <f t="shared" ref="CI52:CI90" si="166">CE52*CB52</f>
        <v>0</v>
      </c>
      <c r="CJ52" s="120">
        <f t="shared" ref="CJ52:CJ90" si="167">CF52*CB52</f>
        <v>0</v>
      </c>
      <c r="CK52" s="120">
        <f t="shared" ref="CK52:CK90" si="168">CH52-CJ52</f>
        <v>0</v>
      </c>
      <c r="CL52" s="120">
        <f t="shared" ref="CL52:CL90" si="169">CI52-CJ52</f>
        <v>0</v>
      </c>
      <c r="CM52" s="120">
        <f>0</f>
        <v>0</v>
      </c>
      <c r="CN52" s="120">
        <f t="shared" si="121"/>
        <v>0</v>
      </c>
      <c r="CO52" s="194">
        <f t="shared" ref="CO52:CQ67" si="170">CO8</f>
        <v>0</v>
      </c>
      <c r="CP52" s="195">
        <f t="shared" si="170"/>
        <v>0</v>
      </c>
      <c r="CQ52" s="196" t="str">
        <f t="shared" si="170"/>
        <v/>
      </c>
      <c r="CR52" s="197" t="str">
        <f t="shared" si="122"/>
        <v/>
      </c>
      <c r="CS52" s="197" t="str">
        <f t="shared" si="123"/>
        <v/>
      </c>
      <c r="CT52" s="119">
        <f t="shared" ref="CT52:CU67" si="171">CT8</f>
        <v>0</v>
      </c>
      <c r="CU52" s="120">
        <f t="shared" si="171"/>
        <v>0</v>
      </c>
      <c r="CV52" s="120" t="str">
        <f t="shared" si="124"/>
        <v/>
      </c>
      <c r="CW52" s="120" t="str">
        <f t="shared" si="125"/>
        <v/>
      </c>
      <c r="CX52" s="120" t="str">
        <f t="shared" si="126"/>
        <v/>
      </c>
      <c r="CY52" s="120" t="str">
        <f t="shared" si="127"/>
        <v/>
      </c>
      <c r="CZ52" s="120">
        <f>0</f>
        <v>0</v>
      </c>
      <c r="DA52" s="120"/>
      <c r="DB52" s="132" t="str">
        <f t="shared" ref="DB52:DB90" si="172">IF(CU52=0,"",CZ52/CU52)</f>
        <v/>
      </c>
      <c r="DC52" s="133" t="str">
        <f t="shared" ref="DC52:DC90" si="173">IF(CU52=0,"",DA52/CU52)</f>
        <v/>
      </c>
    </row>
    <row r="53" spans="1:108">
      <c r="A53" s="199">
        <f t="shared" si="128"/>
        <v>0</v>
      </c>
      <c r="B53" s="194">
        <f t="shared" si="128"/>
        <v>0</v>
      </c>
      <c r="C53" s="195">
        <f t="shared" si="128"/>
        <v>0</v>
      </c>
      <c r="D53" s="196">
        <f t="shared" si="128"/>
        <v>0</v>
      </c>
      <c r="E53" s="197">
        <f t="shared" si="101"/>
        <v>0</v>
      </c>
      <c r="F53" s="197">
        <f t="shared" si="102"/>
        <v>0</v>
      </c>
      <c r="G53" s="119">
        <f t="shared" si="129"/>
        <v>0</v>
      </c>
      <c r="H53" s="120">
        <f t="shared" si="129"/>
        <v>0</v>
      </c>
      <c r="I53" s="120">
        <f t="shared" si="130"/>
        <v>0</v>
      </c>
      <c r="J53" s="120">
        <f t="shared" si="131"/>
        <v>0</v>
      </c>
      <c r="K53" s="120">
        <f t="shared" si="132"/>
        <v>0</v>
      </c>
      <c r="L53" s="120">
        <f t="shared" si="133"/>
        <v>0</v>
      </c>
      <c r="M53" s="120">
        <f>0</f>
        <v>0</v>
      </c>
      <c r="N53" s="120">
        <f t="shared" si="103"/>
        <v>0</v>
      </c>
      <c r="O53" s="194">
        <f t="shared" si="134"/>
        <v>0</v>
      </c>
      <c r="P53" s="195">
        <f t="shared" si="134"/>
        <v>0</v>
      </c>
      <c r="Q53" s="196">
        <f t="shared" si="134"/>
        <v>0</v>
      </c>
      <c r="R53" s="197">
        <f t="shared" si="104"/>
        <v>0</v>
      </c>
      <c r="S53" s="197">
        <f t="shared" si="105"/>
        <v>0</v>
      </c>
      <c r="T53" s="119">
        <f t="shared" si="135"/>
        <v>0</v>
      </c>
      <c r="U53" s="120">
        <f t="shared" si="135"/>
        <v>0</v>
      </c>
      <c r="V53" s="120">
        <f t="shared" si="136"/>
        <v>0</v>
      </c>
      <c r="W53" s="120">
        <f t="shared" si="137"/>
        <v>0</v>
      </c>
      <c r="X53" s="120">
        <f t="shared" si="138"/>
        <v>0</v>
      </c>
      <c r="Y53" s="120">
        <f t="shared" si="139"/>
        <v>0</v>
      </c>
      <c r="Z53" s="120">
        <f>0</f>
        <v>0</v>
      </c>
      <c r="AA53" s="120">
        <f t="shared" si="106"/>
        <v>0</v>
      </c>
      <c r="AB53" s="194">
        <f t="shared" si="140"/>
        <v>0</v>
      </c>
      <c r="AC53" s="195">
        <f t="shared" si="140"/>
        <v>0</v>
      </c>
      <c r="AD53" s="196">
        <f t="shared" si="140"/>
        <v>0</v>
      </c>
      <c r="AE53" s="197">
        <f t="shared" si="107"/>
        <v>0</v>
      </c>
      <c r="AF53" s="197">
        <f t="shared" si="108"/>
        <v>0</v>
      </c>
      <c r="AG53" s="119">
        <f t="shared" si="141"/>
        <v>0</v>
      </c>
      <c r="AH53" s="120">
        <f t="shared" si="141"/>
        <v>0</v>
      </c>
      <c r="AI53" s="120">
        <f t="shared" si="142"/>
        <v>0</v>
      </c>
      <c r="AJ53" s="120">
        <f t="shared" si="143"/>
        <v>0</v>
      </c>
      <c r="AK53" s="120">
        <f t="shared" si="144"/>
        <v>0</v>
      </c>
      <c r="AL53" s="120">
        <f t="shared" si="145"/>
        <v>0</v>
      </c>
      <c r="AM53" s="120">
        <f>0</f>
        <v>0</v>
      </c>
      <c r="AN53" s="120">
        <f t="shared" si="109"/>
        <v>0</v>
      </c>
      <c r="AO53" s="194">
        <f t="shared" si="146"/>
        <v>0</v>
      </c>
      <c r="AP53" s="195">
        <f t="shared" si="146"/>
        <v>0</v>
      </c>
      <c r="AQ53" s="196">
        <f t="shared" si="146"/>
        <v>0</v>
      </c>
      <c r="AR53" s="197">
        <f t="shared" si="110"/>
        <v>0</v>
      </c>
      <c r="AS53" s="197">
        <f t="shared" si="111"/>
        <v>0</v>
      </c>
      <c r="AT53" s="119">
        <f t="shared" si="147"/>
        <v>0</v>
      </c>
      <c r="AU53" s="120">
        <f t="shared" si="147"/>
        <v>0</v>
      </c>
      <c r="AV53" s="120">
        <f t="shared" si="148"/>
        <v>0</v>
      </c>
      <c r="AW53" s="120">
        <f t="shared" si="149"/>
        <v>0</v>
      </c>
      <c r="AX53" s="120">
        <f t="shared" si="150"/>
        <v>0</v>
      </c>
      <c r="AY53" s="120">
        <f t="shared" si="151"/>
        <v>0</v>
      </c>
      <c r="AZ53" s="120">
        <f>0</f>
        <v>0</v>
      </c>
      <c r="BA53" s="120">
        <f t="shared" si="112"/>
        <v>0</v>
      </c>
      <c r="BB53" s="194">
        <f t="shared" si="152"/>
        <v>0</v>
      </c>
      <c r="BC53" s="195">
        <f t="shared" si="152"/>
        <v>0</v>
      </c>
      <c r="BD53" s="196">
        <f t="shared" si="152"/>
        <v>0</v>
      </c>
      <c r="BE53" s="197">
        <f t="shared" si="113"/>
        <v>0</v>
      </c>
      <c r="BF53" s="197">
        <f t="shared" si="114"/>
        <v>0</v>
      </c>
      <c r="BG53" s="119">
        <f t="shared" si="153"/>
        <v>0</v>
      </c>
      <c r="BH53" s="120">
        <f t="shared" si="153"/>
        <v>0</v>
      </c>
      <c r="BI53" s="120">
        <f t="shared" si="154"/>
        <v>0</v>
      </c>
      <c r="BJ53" s="120">
        <f t="shared" si="155"/>
        <v>0</v>
      </c>
      <c r="BK53" s="120">
        <f t="shared" si="156"/>
        <v>0</v>
      </c>
      <c r="BL53" s="120">
        <f t="shared" si="157"/>
        <v>0</v>
      </c>
      <c r="BM53" s="120">
        <f>0</f>
        <v>0</v>
      </c>
      <c r="BN53" s="120">
        <f t="shared" si="115"/>
        <v>0</v>
      </c>
      <c r="BO53" s="194">
        <f t="shared" si="158"/>
        <v>0</v>
      </c>
      <c r="BP53" s="195">
        <f t="shared" si="158"/>
        <v>0</v>
      </c>
      <c r="BQ53" s="196">
        <f t="shared" si="158"/>
        <v>0</v>
      </c>
      <c r="BR53" s="197">
        <f t="shared" si="116"/>
        <v>0</v>
      </c>
      <c r="BS53" s="197">
        <f t="shared" si="117"/>
        <v>0</v>
      </c>
      <c r="BT53" s="119">
        <f t="shared" si="159"/>
        <v>0</v>
      </c>
      <c r="BU53" s="120">
        <f t="shared" si="159"/>
        <v>0</v>
      </c>
      <c r="BV53" s="120">
        <f t="shared" si="160"/>
        <v>0</v>
      </c>
      <c r="BW53" s="120">
        <f t="shared" si="161"/>
        <v>0</v>
      </c>
      <c r="BX53" s="120">
        <f t="shared" si="162"/>
        <v>0</v>
      </c>
      <c r="BY53" s="120">
        <f t="shared" si="163"/>
        <v>0</v>
      </c>
      <c r="BZ53" s="120">
        <f>0</f>
        <v>0</v>
      </c>
      <c r="CA53" s="120">
        <f t="shared" si="118"/>
        <v>0</v>
      </c>
      <c r="CB53" s="194">
        <f t="shared" si="164"/>
        <v>0</v>
      </c>
      <c r="CC53" s="195">
        <f t="shared" si="164"/>
        <v>0</v>
      </c>
      <c r="CD53" s="196">
        <f t="shared" si="164"/>
        <v>0</v>
      </c>
      <c r="CE53" s="197">
        <f t="shared" si="119"/>
        <v>0</v>
      </c>
      <c r="CF53" s="197">
        <f t="shared" si="120"/>
        <v>0</v>
      </c>
      <c r="CG53" s="119">
        <f t="shared" si="165"/>
        <v>0</v>
      </c>
      <c r="CH53" s="120">
        <f t="shared" si="165"/>
        <v>0</v>
      </c>
      <c r="CI53" s="120">
        <f t="shared" si="166"/>
        <v>0</v>
      </c>
      <c r="CJ53" s="120">
        <f t="shared" si="167"/>
        <v>0</v>
      </c>
      <c r="CK53" s="120">
        <f t="shared" si="168"/>
        <v>0</v>
      </c>
      <c r="CL53" s="120">
        <f t="shared" si="169"/>
        <v>0</v>
      </c>
      <c r="CM53" s="120">
        <f>0</f>
        <v>0</v>
      </c>
      <c r="CN53" s="120">
        <f t="shared" si="121"/>
        <v>0</v>
      </c>
      <c r="CO53" s="194">
        <f t="shared" si="170"/>
        <v>0</v>
      </c>
      <c r="CP53" s="195">
        <f t="shared" si="170"/>
        <v>0</v>
      </c>
      <c r="CQ53" s="196" t="str">
        <f t="shared" si="170"/>
        <v/>
      </c>
      <c r="CR53" s="197" t="str">
        <f t="shared" si="122"/>
        <v/>
      </c>
      <c r="CS53" s="197" t="str">
        <f t="shared" si="123"/>
        <v/>
      </c>
      <c r="CT53" s="119">
        <f t="shared" si="171"/>
        <v>0</v>
      </c>
      <c r="CU53" s="120">
        <f t="shared" si="171"/>
        <v>0</v>
      </c>
      <c r="CV53" s="120" t="str">
        <f t="shared" si="124"/>
        <v/>
      </c>
      <c r="CW53" s="120" t="str">
        <f t="shared" si="125"/>
        <v/>
      </c>
      <c r="CX53" s="120" t="str">
        <f t="shared" si="126"/>
        <v/>
      </c>
      <c r="CY53" s="120" t="str">
        <f t="shared" si="127"/>
        <v/>
      </c>
      <c r="CZ53" s="120">
        <f>0</f>
        <v>0</v>
      </c>
      <c r="DA53" s="120"/>
      <c r="DB53" s="132" t="str">
        <f t="shared" si="172"/>
        <v/>
      </c>
      <c r="DC53" s="133" t="str">
        <f t="shared" si="173"/>
        <v/>
      </c>
    </row>
    <row r="54" spans="1:108">
      <c r="A54" s="199">
        <f t="shared" si="128"/>
        <v>0</v>
      </c>
      <c r="B54" s="194">
        <f t="shared" si="128"/>
        <v>0</v>
      </c>
      <c r="C54" s="195">
        <f t="shared" si="128"/>
        <v>0</v>
      </c>
      <c r="D54" s="196">
        <f t="shared" si="128"/>
        <v>0</v>
      </c>
      <c r="E54" s="197">
        <f t="shared" si="101"/>
        <v>0</v>
      </c>
      <c r="F54" s="197">
        <f t="shared" si="102"/>
        <v>0</v>
      </c>
      <c r="G54" s="119">
        <f t="shared" si="129"/>
        <v>0</v>
      </c>
      <c r="H54" s="120">
        <f t="shared" si="129"/>
        <v>0</v>
      </c>
      <c r="I54" s="120">
        <f t="shared" si="130"/>
        <v>0</v>
      </c>
      <c r="J54" s="120">
        <f t="shared" si="131"/>
        <v>0</v>
      </c>
      <c r="K54" s="120">
        <f t="shared" si="132"/>
        <v>0</v>
      </c>
      <c r="L54" s="120">
        <f t="shared" si="133"/>
        <v>0</v>
      </c>
      <c r="M54" s="120">
        <f>0</f>
        <v>0</v>
      </c>
      <c r="N54" s="120">
        <f t="shared" si="103"/>
        <v>0</v>
      </c>
      <c r="O54" s="194">
        <f t="shared" si="134"/>
        <v>0</v>
      </c>
      <c r="P54" s="195">
        <f t="shared" si="134"/>
        <v>0</v>
      </c>
      <c r="Q54" s="196">
        <f t="shared" si="134"/>
        <v>0</v>
      </c>
      <c r="R54" s="197">
        <f t="shared" si="104"/>
        <v>0</v>
      </c>
      <c r="S54" s="197">
        <f t="shared" si="105"/>
        <v>0</v>
      </c>
      <c r="T54" s="119">
        <f t="shared" si="135"/>
        <v>0</v>
      </c>
      <c r="U54" s="120">
        <f t="shared" si="135"/>
        <v>0</v>
      </c>
      <c r="V54" s="120">
        <f t="shared" si="136"/>
        <v>0</v>
      </c>
      <c r="W54" s="120">
        <f t="shared" si="137"/>
        <v>0</v>
      </c>
      <c r="X54" s="120">
        <f t="shared" si="138"/>
        <v>0</v>
      </c>
      <c r="Y54" s="120">
        <f t="shared" si="139"/>
        <v>0</v>
      </c>
      <c r="Z54" s="120">
        <f>0</f>
        <v>0</v>
      </c>
      <c r="AA54" s="120">
        <f t="shared" si="106"/>
        <v>0</v>
      </c>
      <c r="AB54" s="194">
        <f t="shared" si="140"/>
        <v>0</v>
      </c>
      <c r="AC54" s="195">
        <f t="shared" si="140"/>
        <v>0</v>
      </c>
      <c r="AD54" s="196">
        <f t="shared" si="140"/>
        <v>0</v>
      </c>
      <c r="AE54" s="197">
        <f t="shared" si="107"/>
        <v>0</v>
      </c>
      <c r="AF54" s="197">
        <f t="shared" si="108"/>
        <v>0</v>
      </c>
      <c r="AG54" s="119">
        <f t="shared" si="141"/>
        <v>0</v>
      </c>
      <c r="AH54" s="120">
        <f t="shared" si="141"/>
        <v>0</v>
      </c>
      <c r="AI54" s="120">
        <f t="shared" si="142"/>
        <v>0</v>
      </c>
      <c r="AJ54" s="120">
        <f t="shared" si="143"/>
        <v>0</v>
      </c>
      <c r="AK54" s="120">
        <f t="shared" si="144"/>
        <v>0</v>
      </c>
      <c r="AL54" s="120">
        <f t="shared" si="145"/>
        <v>0</v>
      </c>
      <c r="AM54" s="120">
        <f>0</f>
        <v>0</v>
      </c>
      <c r="AN54" s="120">
        <f t="shared" si="109"/>
        <v>0</v>
      </c>
      <c r="AO54" s="194">
        <f t="shared" si="146"/>
        <v>0</v>
      </c>
      <c r="AP54" s="195">
        <f t="shared" si="146"/>
        <v>0</v>
      </c>
      <c r="AQ54" s="196">
        <f t="shared" si="146"/>
        <v>0</v>
      </c>
      <c r="AR54" s="197">
        <f t="shared" si="110"/>
        <v>0</v>
      </c>
      <c r="AS54" s="197">
        <f t="shared" si="111"/>
        <v>0</v>
      </c>
      <c r="AT54" s="119">
        <f t="shared" si="147"/>
        <v>0</v>
      </c>
      <c r="AU54" s="120">
        <f t="shared" si="147"/>
        <v>0</v>
      </c>
      <c r="AV54" s="120">
        <f t="shared" si="148"/>
        <v>0</v>
      </c>
      <c r="AW54" s="120">
        <f t="shared" si="149"/>
        <v>0</v>
      </c>
      <c r="AX54" s="120">
        <f t="shared" si="150"/>
        <v>0</v>
      </c>
      <c r="AY54" s="120">
        <f t="shared" si="151"/>
        <v>0</v>
      </c>
      <c r="AZ54" s="120">
        <f>0</f>
        <v>0</v>
      </c>
      <c r="BA54" s="120">
        <f t="shared" si="112"/>
        <v>0</v>
      </c>
      <c r="BB54" s="194">
        <f t="shared" si="152"/>
        <v>0</v>
      </c>
      <c r="BC54" s="195">
        <f t="shared" si="152"/>
        <v>0</v>
      </c>
      <c r="BD54" s="196">
        <f t="shared" si="152"/>
        <v>0</v>
      </c>
      <c r="BE54" s="197">
        <f t="shared" si="113"/>
        <v>0</v>
      </c>
      <c r="BF54" s="197">
        <f t="shared" si="114"/>
        <v>0</v>
      </c>
      <c r="BG54" s="119">
        <f t="shared" si="153"/>
        <v>0</v>
      </c>
      <c r="BH54" s="120">
        <f t="shared" si="153"/>
        <v>0</v>
      </c>
      <c r="BI54" s="120">
        <f t="shared" si="154"/>
        <v>0</v>
      </c>
      <c r="BJ54" s="120">
        <f t="shared" si="155"/>
        <v>0</v>
      </c>
      <c r="BK54" s="120">
        <f t="shared" si="156"/>
        <v>0</v>
      </c>
      <c r="BL54" s="120">
        <f t="shared" si="157"/>
        <v>0</v>
      </c>
      <c r="BM54" s="120">
        <f>0</f>
        <v>0</v>
      </c>
      <c r="BN54" s="120">
        <f t="shared" si="115"/>
        <v>0</v>
      </c>
      <c r="BO54" s="194">
        <f t="shared" si="158"/>
        <v>0</v>
      </c>
      <c r="BP54" s="195">
        <f t="shared" si="158"/>
        <v>0</v>
      </c>
      <c r="BQ54" s="196">
        <f t="shared" si="158"/>
        <v>0</v>
      </c>
      <c r="BR54" s="197">
        <f t="shared" si="116"/>
        <v>0</v>
      </c>
      <c r="BS54" s="197">
        <f t="shared" si="117"/>
        <v>0</v>
      </c>
      <c r="BT54" s="119">
        <f t="shared" si="159"/>
        <v>0</v>
      </c>
      <c r="BU54" s="120">
        <f t="shared" si="159"/>
        <v>0</v>
      </c>
      <c r="BV54" s="120">
        <f t="shared" si="160"/>
        <v>0</v>
      </c>
      <c r="BW54" s="120">
        <f t="shared" si="161"/>
        <v>0</v>
      </c>
      <c r="BX54" s="120">
        <f t="shared" si="162"/>
        <v>0</v>
      </c>
      <c r="BY54" s="120">
        <f t="shared" si="163"/>
        <v>0</v>
      </c>
      <c r="BZ54" s="120">
        <f>0</f>
        <v>0</v>
      </c>
      <c r="CA54" s="120">
        <f t="shared" si="118"/>
        <v>0</v>
      </c>
      <c r="CB54" s="194">
        <f t="shared" si="164"/>
        <v>0</v>
      </c>
      <c r="CC54" s="195">
        <f t="shared" si="164"/>
        <v>0</v>
      </c>
      <c r="CD54" s="196">
        <f t="shared" si="164"/>
        <v>0</v>
      </c>
      <c r="CE54" s="197">
        <f t="shared" si="119"/>
        <v>0</v>
      </c>
      <c r="CF54" s="197">
        <f t="shared" si="120"/>
        <v>0</v>
      </c>
      <c r="CG54" s="119">
        <f t="shared" si="165"/>
        <v>0</v>
      </c>
      <c r="CH54" s="120">
        <f t="shared" si="165"/>
        <v>0</v>
      </c>
      <c r="CI54" s="120">
        <f t="shared" si="166"/>
        <v>0</v>
      </c>
      <c r="CJ54" s="120">
        <f t="shared" si="167"/>
        <v>0</v>
      </c>
      <c r="CK54" s="120">
        <f t="shared" si="168"/>
        <v>0</v>
      </c>
      <c r="CL54" s="120">
        <f t="shared" si="169"/>
        <v>0</v>
      </c>
      <c r="CM54" s="120">
        <f>0</f>
        <v>0</v>
      </c>
      <c r="CN54" s="120">
        <f t="shared" si="121"/>
        <v>0</v>
      </c>
      <c r="CO54" s="194">
        <f t="shared" si="170"/>
        <v>0</v>
      </c>
      <c r="CP54" s="195">
        <f t="shared" si="170"/>
        <v>0</v>
      </c>
      <c r="CQ54" s="196" t="str">
        <f t="shared" si="170"/>
        <v/>
      </c>
      <c r="CR54" s="197" t="str">
        <f t="shared" si="122"/>
        <v/>
      </c>
      <c r="CS54" s="197" t="str">
        <f t="shared" si="123"/>
        <v/>
      </c>
      <c r="CT54" s="119">
        <f t="shared" si="171"/>
        <v>0</v>
      </c>
      <c r="CU54" s="120">
        <f t="shared" si="171"/>
        <v>0</v>
      </c>
      <c r="CV54" s="120" t="str">
        <f t="shared" si="124"/>
        <v/>
      </c>
      <c r="CW54" s="120" t="str">
        <f t="shared" si="125"/>
        <v/>
      </c>
      <c r="CX54" s="120" t="str">
        <f t="shared" si="126"/>
        <v/>
      </c>
      <c r="CY54" s="120" t="str">
        <f t="shared" si="127"/>
        <v/>
      </c>
      <c r="CZ54" s="120">
        <f>0</f>
        <v>0</v>
      </c>
      <c r="DA54" s="120"/>
      <c r="DB54" s="132" t="str">
        <f t="shared" si="172"/>
        <v/>
      </c>
      <c r="DC54" s="133" t="str">
        <f t="shared" si="173"/>
        <v/>
      </c>
    </row>
    <row r="55" spans="1:108">
      <c r="A55" s="199">
        <f t="shared" si="128"/>
        <v>0</v>
      </c>
      <c r="B55" s="194">
        <f t="shared" si="128"/>
        <v>0</v>
      </c>
      <c r="C55" s="195">
        <f t="shared" si="128"/>
        <v>0</v>
      </c>
      <c r="D55" s="196">
        <f t="shared" si="128"/>
        <v>0</v>
      </c>
      <c r="E55" s="197">
        <f t="shared" si="101"/>
        <v>0</v>
      </c>
      <c r="F55" s="197">
        <f t="shared" si="102"/>
        <v>0</v>
      </c>
      <c r="G55" s="119">
        <f t="shared" si="129"/>
        <v>0</v>
      </c>
      <c r="H55" s="120">
        <f t="shared" si="129"/>
        <v>0</v>
      </c>
      <c r="I55" s="120">
        <f t="shared" si="130"/>
        <v>0</v>
      </c>
      <c r="J55" s="120">
        <f t="shared" si="131"/>
        <v>0</v>
      </c>
      <c r="K55" s="120">
        <f t="shared" si="132"/>
        <v>0</v>
      </c>
      <c r="L55" s="120">
        <f t="shared" si="133"/>
        <v>0</v>
      </c>
      <c r="M55" s="120">
        <f>0</f>
        <v>0</v>
      </c>
      <c r="N55" s="120">
        <f t="shared" si="103"/>
        <v>0</v>
      </c>
      <c r="O55" s="194">
        <f t="shared" si="134"/>
        <v>0</v>
      </c>
      <c r="P55" s="195">
        <f t="shared" si="134"/>
        <v>0</v>
      </c>
      <c r="Q55" s="196">
        <f t="shared" si="134"/>
        <v>0</v>
      </c>
      <c r="R55" s="197">
        <f t="shared" si="104"/>
        <v>0</v>
      </c>
      <c r="S55" s="197">
        <f t="shared" si="105"/>
        <v>0</v>
      </c>
      <c r="T55" s="119">
        <f t="shared" si="135"/>
        <v>0</v>
      </c>
      <c r="U55" s="120">
        <f t="shared" si="135"/>
        <v>0</v>
      </c>
      <c r="V55" s="120">
        <f t="shared" si="136"/>
        <v>0</v>
      </c>
      <c r="W55" s="120">
        <f t="shared" si="137"/>
        <v>0</v>
      </c>
      <c r="X55" s="120">
        <f t="shared" si="138"/>
        <v>0</v>
      </c>
      <c r="Y55" s="120">
        <f t="shared" si="139"/>
        <v>0</v>
      </c>
      <c r="Z55" s="120">
        <f>0</f>
        <v>0</v>
      </c>
      <c r="AA55" s="120">
        <f t="shared" si="106"/>
        <v>0</v>
      </c>
      <c r="AB55" s="194">
        <f t="shared" si="140"/>
        <v>0</v>
      </c>
      <c r="AC55" s="195">
        <f t="shared" si="140"/>
        <v>0</v>
      </c>
      <c r="AD55" s="196">
        <f t="shared" si="140"/>
        <v>0</v>
      </c>
      <c r="AE55" s="197">
        <f t="shared" si="107"/>
        <v>0</v>
      </c>
      <c r="AF55" s="197">
        <f t="shared" si="108"/>
        <v>0</v>
      </c>
      <c r="AG55" s="119">
        <f t="shared" si="141"/>
        <v>0</v>
      </c>
      <c r="AH55" s="120">
        <f t="shared" si="141"/>
        <v>0</v>
      </c>
      <c r="AI55" s="120">
        <f t="shared" si="142"/>
        <v>0</v>
      </c>
      <c r="AJ55" s="120">
        <f t="shared" si="143"/>
        <v>0</v>
      </c>
      <c r="AK55" s="120">
        <f t="shared" si="144"/>
        <v>0</v>
      </c>
      <c r="AL55" s="120">
        <f t="shared" si="145"/>
        <v>0</v>
      </c>
      <c r="AM55" s="120">
        <f>0</f>
        <v>0</v>
      </c>
      <c r="AN55" s="120">
        <f t="shared" si="109"/>
        <v>0</v>
      </c>
      <c r="AO55" s="194">
        <f t="shared" si="146"/>
        <v>0</v>
      </c>
      <c r="AP55" s="195">
        <f t="shared" si="146"/>
        <v>0</v>
      </c>
      <c r="AQ55" s="196">
        <f t="shared" si="146"/>
        <v>0</v>
      </c>
      <c r="AR55" s="197">
        <f t="shared" si="110"/>
        <v>0</v>
      </c>
      <c r="AS55" s="197">
        <f t="shared" si="111"/>
        <v>0</v>
      </c>
      <c r="AT55" s="119">
        <f t="shared" si="147"/>
        <v>0</v>
      </c>
      <c r="AU55" s="120">
        <f t="shared" si="147"/>
        <v>0</v>
      </c>
      <c r="AV55" s="120">
        <f t="shared" si="148"/>
        <v>0</v>
      </c>
      <c r="AW55" s="120">
        <f t="shared" si="149"/>
        <v>0</v>
      </c>
      <c r="AX55" s="120">
        <f t="shared" si="150"/>
        <v>0</v>
      </c>
      <c r="AY55" s="120">
        <f t="shared" si="151"/>
        <v>0</v>
      </c>
      <c r="AZ55" s="120">
        <f>0</f>
        <v>0</v>
      </c>
      <c r="BA55" s="120">
        <f t="shared" si="112"/>
        <v>0</v>
      </c>
      <c r="BB55" s="194">
        <f t="shared" si="152"/>
        <v>0</v>
      </c>
      <c r="BC55" s="195">
        <f t="shared" si="152"/>
        <v>0</v>
      </c>
      <c r="BD55" s="196">
        <f t="shared" si="152"/>
        <v>0</v>
      </c>
      <c r="BE55" s="197">
        <f t="shared" si="113"/>
        <v>0</v>
      </c>
      <c r="BF55" s="197">
        <f t="shared" si="114"/>
        <v>0</v>
      </c>
      <c r="BG55" s="119">
        <f t="shared" si="153"/>
        <v>0</v>
      </c>
      <c r="BH55" s="120">
        <f t="shared" si="153"/>
        <v>0</v>
      </c>
      <c r="BI55" s="120">
        <f t="shared" si="154"/>
        <v>0</v>
      </c>
      <c r="BJ55" s="120">
        <f t="shared" si="155"/>
        <v>0</v>
      </c>
      <c r="BK55" s="120">
        <f t="shared" si="156"/>
        <v>0</v>
      </c>
      <c r="BL55" s="120">
        <f t="shared" si="157"/>
        <v>0</v>
      </c>
      <c r="BM55" s="120">
        <f>0</f>
        <v>0</v>
      </c>
      <c r="BN55" s="120">
        <f t="shared" si="115"/>
        <v>0</v>
      </c>
      <c r="BO55" s="194">
        <f t="shared" si="158"/>
        <v>0</v>
      </c>
      <c r="BP55" s="195">
        <f t="shared" si="158"/>
        <v>0</v>
      </c>
      <c r="BQ55" s="196">
        <f t="shared" si="158"/>
        <v>0</v>
      </c>
      <c r="BR55" s="197">
        <f t="shared" si="116"/>
        <v>0</v>
      </c>
      <c r="BS55" s="197">
        <f t="shared" si="117"/>
        <v>0</v>
      </c>
      <c r="BT55" s="119">
        <f t="shared" si="159"/>
        <v>0</v>
      </c>
      <c r="BU55" s="120">
        <f t="shared" si="159"/>
        <v>0</v>
      </c>
      <c r="BV55" s="120">
        <f t="shared" si="160"/>
        <v>0</v>
      </c>
      <c r="BW55" s="120">
        <f t="shared" si="161"/>
        <v>0</v>
      </c>
      <c r="BX55" s="120">
        <f t="shared" si="162"/>
        <v>0</v>
      </c>
      <c r="BY55" s="120">
        <f t="shared" si="163"/>
        <v>0</v>
      </c>
      <c r="BZ55" s="120">
        <f>0</f>
        <v>0</v>
      </c>
      <c r="CA55" s="120">
        <f t="shared" si="118"/>
        <v>0</v>
      </c>
      <c r="CB55" s="194">
        <f t="shared" si="164"/>
        <v>0</v>
      </c>
      <c r="CC55" s="195">
        <f t="shared" si="164"/>
        <v>0</v>
      </c>
      <c r="CD55" s="196">
        <f t="shared" si="164"/>
        <v>0</v>
      </c>
      <c r="CE55" s="197">
        <f t="shared" si="119"/>
        <v>0</v>
      </c>
      <c r="CF55" s="197">
        <f t="shared" si="120"/>
        <v>0</v>
      </c>
      <c r="CG55" s="119">
        <f t="shared" si="165"/>
        <v>0</v>
      </c>
      <c r="CH55" s="120">
        <f t="shared" si="165"/>
        <v>0</v>
      </c>
      <c r="CI55" s="120">
        <f t="shared" si="166"/>
        <v>0</v>
      </c>
      <c r="CJ55" s="120">
        <f t="shared" si="167"/>
        <v>0</v>
      </c>
      <c r="CK55" s="120">
        <f t="shared" si="168"/>
        <v>0</v>
      </c>
      <c r="CL55" s="120">
        <f t="shared" si="169"/>
        <v>0</v>
      </c>
      <c r="CM55" s="120">
        <f>0</f>
        <v>0</v>
      </c>
      <c r="CN55" s="120">
        <f t="shared" si="121"/>
        <v>0</v>
      </c>
      <c r="CO55" s="194">
        <f t="shared" si="170"/>
        <v>0</v>
      </c>
      <c r="CP55" s="195">
        <f t="shared" si="170"/>
        <v>0</v>
      </c>
      <c r="CQ55" s="196" t="str">
        <f t="shared" si="170"/>
        <v/>
      </c>
      <c r="CR55" s="197" t="str">
        <f t="shared" si="122"/>
        <v/>
      </c>
      <c r="CS55" s="197" t="str">
        <f t="shared" si="123"/>
        <v/>
      </c>
      <c r="CT55" s="119">
        <f t="shared" si="171"/>
        <v>0</v>
      </c>
      <c r="CU55" s="120">
        <f t="shared" si="171"/>
        <v>0</v>
      </c>
      <c r="CV55" s="120" t="str">
        <f t="shared" si="124"/>
        <v/>
      </c>
      <c r="CW55" s="120" t="str">
        <f t="shared" si="125"/>
        <v/>
      </c>
      <c r="CX55" s="120" t="str">
        <f t="shared" si="126"/>
        <v/>
      </c>
      <c r="CY55" s="120" t="str">
        <f t="shared" si="127"/>
        <v/>
      </c>
      <c r="CZ55" s="120">
        <f>0</f>
        <v>0</v>
      </c>
      <c r="DA55" s="120"/>
      <c r="DB55" s="132" t="str">
        <f t="shared" si="172"/>
        <v/>
      </c>
      <c r="DC55" s="133" t="str">
        <f t="shared" si="173"/>
        <v/>
      </c>
    </row>
    <row r="56" spans="1:108">
      <c r="A56" s="199">
        <f t="shared" si="128"/>
        <v>0</v>
      </c>
      <c r="B56" s="194">
        <f t="shared" si="128"/>
        <v>0</v>
      </c>
      <c r="C56" s="195">
        <f t="shared" si="128"/>
        <v>0</v>
      </c>
      <c r="D56" s="196">
        <f t="shared" si="128"/>
        <v>0</v>
      </c>
      <c r="E56" s="197">
        <f t="shared" si="101"/>
        <v>0</v>
      </c>
      <c r="F56" s="197">
        <f t="shared" si="102"/>
        <v>0</v>
      </c>
      <c r="G56" s="119">
        <f t="shared" si="129"/>
        <v>0</v>
      </c>
      <c r="H56" s="120">
        <f t="shared" si="129"/>
        <v>0</v>
      </c>
      <c r="I56" s="120">
        <f t="shared" si="130"/>
        <v>0</v>
      </c>
      <c r="J56" s="120">
        <f t="shared" si="131"/>
        <v>0</v>
      </c>
      <c r="K56" s="120">
        <f t="shared" si="132"/>
        <v>0</v>
      </c>
      <c r="L56" s="120">
        <f t="shared" si="133"/>
        <v>0</v>
      </c>
      <c r="M56" s="120">
        <f>0</f>
        <v>0</v>
      </c>
      <c r="N56" s="120">
        <f t="shared" si="103"/>
        <v>0</v>
      </c>
      <c r="O56" s="194">
        <f t="shared" si="134"/>
        <v>0</v>
      </c>
      <c r="P56" s="195">
        <f t="shared" si="134"/>
        <v>0</v>
      </c>
      <c r="Q56" s="196">
        <f t="shared" si="134"/>
        <v>0</v>
      </c>
      <c r="R56" s="197">
        <f t="shared" si="104"/>
        <v>0</v>
      </c>
      <c r="S56" s="197">
        <f t="shared" si="105"/>
        <v>0</v>
      </c>
      <c r="T56" s="119">
        <f t="shared" si="135"/>
        <v>0</v>
      </c>
      <c r="U56" s="120">
        <f t="shared" si="135"/>
        <v>0</v>
      </c>
      <c r="V56" s="120">
        <f t="shared" si="136"/>
        <v>0</v>
      </c>
      <c r="W56" s="120">
        <f t="shared" si="137"/>
        <v>0</v>
      </c>
      <c r="X56" s="120">
        <f t="shared" si="138"/>
        <v>0</v>
      </c>
      <c r="Y56" s="120">
        <f t="shared" si="139"/>
        <v>0</v>
      </c>
      <c r="Z56" s="120">
        <f>0</f>
        <v>0</v>
      </c>
      <c r="AA56" s="120">
        <f t="shared" si="106"/>
        <v>0</v>
      </c>
      <c r="AB56" s="194">
        <f t="shared" si="140"/>
        <v>0</v>
      </c>
      <c r="AC56" s="195">
        <f t="shared" si="140"/>
        <v>0</v>
      </c>
      <c r="AD56" s="196">
        <f t="shared" si="140"/>
        <v>0</v>
      </c>
      <c r="AE56" s="197">
        <f t="shared" si="107"/>
        <v>0</v>
      </c>
      <c r="AF56" s="197">
        <f t="shared" si="108"/>
        <v>0</v>
      </c>
      <c r="AG56" s="119">
        <f t="shared" si="141"/>
        <v>0</v>
      </c>
      <c r="AH56" s="120">
        <f t="shared" si="141"/>
        <v>0</v>
      </c>
      <c r="AI56" s="120">
        <f t="shared" si="142"/>
        <v>0</v>
      </c>
      <c r="AJ56" s="120">
        <f t="shared" si="143"/>
        <v>0</v>
      </c>
      <c r="AK56" s="120">
        <f t="shared" si="144"/>
        <v>0</v>
      </c>
      <c r="AL56" s="120">
        <f t="shared" si="145"/>
        <v>0</v>
      </c>
      <c r="AM56" s="120">
        <f>0</f>
        <v>0</v>
      </c>
      <c r="AN56" s="120">
        <f t="shared" si="109"/>
        <v>0</v>
      </c>
      <c r="AO56" s="194">
        <f t="shared" si="146"/>
        <v>0</v>
      </c>
      <c r="AP56" s="195">
        <f t="shared" si="146"/>
        <v>0</v>
      </c>
      <c r="AQ56" s="196">
        <f t="shared" si="146"/>
        <v>0</v>
      </c>
      <c r="AR56" s="197">
        <f t="shared" si="110"/>
        <v>0</v>
      </c>
      <c r="AS56" s="197">
        <f t="shared" si="111"/>
        <v>0</v>
      </c>
      <c r="AT56" s="119">
        <f t="shared" si="147"/>
        <v>0</v>
      </c>
      <c r="AU56" s="120">
        <f t="shared" si="147"/>
        <v>0</v>
      </c>
      <c r="AV56" s="120">
        <f t="shared" si="148"/>
        <v>0</v>
      </c>
      <c r="AW56" s="120">
        <f t="shared" si="149"/>
        <v>0</v>
      </c>
      <c r="AX56" s="120">
        <f t="shared" si="150"/>
        <v>0</v>
      </c>
      <c r="AY56" s="120">
        <f t="shared" si="151"/>
        <v>0</v>
      </c>
      <c r="AZ56" s="120">
        <f>0</f>
        <v>0</v>
      </c>
      <c r="BA56" s="120">
        <f t="shared" si="112"/>
        <v>0</v>
      </c>
      <c r="BB56" s="194">
        <f t="shared" si="152"/>
        <v>0</v>
      </c>
      <c r="BC56" s="195">
        <f t="shared" si="152"/>
        <v>0</v>
      </c>
      <c r="BD56" s="196">
        <f t="shared" si="152"/>
        <v>0</v>
      </c>
      <c r="BE56" s="197">
        <f t="shared" si="113"/>
        <v>0</v>
      </c>
      <c r="BF56" s="197">
        <f t="shared" si="114"/>
        <v>0</v>
      </c>
      <c r="BG56" s="119">
        <f t="shared" si="153"/>
        <v>0</v>
      </c>
      <c r="BH56" s="120">
        <f t="shared" si="153"/>
        <v>0</v>
      </c>
      <c r="BI56" s="120">
        <f t="shared" si="154"/>
        <v>0</v>
      </c>
      <c r="BJ56" s="120">
        <f t="shared" si="155"/>
        <v>0</v>
      </c>
      <c r="BK56" s="120">
        <f t="shared" si="156"/>
        <v>0</v>
      </c>
      <c r="BL56" s="120">
        <f t="shared" si="157"/>
        <v>0</v>
      </c>
      <c r="BM56" s="120">
        <f>0</f>
        <v>0</v>
      </c>
      <c r="BN56" s="120">
        <f t="shared" si="115"/>
        <v>0</v>
      </c>
      <c r="BO56" s="194">
        <f t="shared" si="158"/>
        <v>0</v>
      </c>
      <c r="BP56" s="195">
        <f t="shared" si="158"/>
        <v>0</v>
      </c>
      <c r="BQ56" s="196">
        <f t="shared" si="158"/>
        <v>0</v>
      </c>
      <c r="BR56" s="197">
        <f t="shared" si="116"/>
        <v>0</v>
      </c>
      <c r="BS56" s="197">
        <f t="shared" si="117"/>
        <v>0</v>
      </c>
      <c r="BT56" s="119">
        <f t="shared" si="159"/>
        <v>0</v>
      </c>
      <c r="BU56" s="120">
        <f t="shared" si="159"/>
        <v>0</v>
      </c>
      <c r="BV56" s="120">
        <f t="shared" si="160"/>
        <v>0</v>
      </c>
      <c r="BW56" s="120">
        <f t="shared" si="161"/>
        <v>0</v>
      </c>
      <c r="BX56" s="120">
        <f t="shared" si="162"/>
        <v>0</v>
      </c>
      <c r="BY56" s="120">
        <f t="shared" si="163"/>
        <v>0</v>
      </c>
      <c r="BZ56" s="120">
        <f>0</f>
        <v>0</v>
      </c>
      <c r="CA56" s="120">
        <f t="shared" si="118"/>
        <v>0</v>
      </c>
      <c r="CB56" s="194">
        <f t="shared" si="164"/>
        <v>0</v>
      </c>
      <c r="CC56" s="195">
        <f t="shared" si="164"/>
        <v>0</v>
      </c>
      <c r="CD56" s="196">
        <f t="shared" si="164"/>
        <v>0</v>
      </c>
      <c r="CE56" s="197">
        <f t="shared" si="119"/>
        <v>0</v>
      </c>
      <c r="CF56" s="197">
        <f t="shared" si="120"/>
        <v>0</v>
      </c>
      <c r="CG56" s="119">
        <f t="shared" si="165"/>
        <v>0</v>
      </c>
      <c r="CH56" s="120">
        <f t="shared" si="165"/>
        <v>0</v>
      </c>
      <c r="CI56" s="120">
        <f t="shared" si="166"/>
        <v>0</v>
      </c>
      <c r="CJ56" s="120">
        <f t="shared" si="167"/>
        <v>0</v>
      </c>
      <c r="CK56" s="120">
        <f t="shared" si="168"/>
        <v>0</v>
      </c>
      <c r="CL56" s="120">
        <f t="shared" si="169"/>
        <v>0</v>
      </c>
      <c r="CM56" s="120">
        <f>0</f>
        <v>0</v>
      </c>
      <c r="CN56" s="120">
        <f t="shared" si="121"/>
        <v>0</v>
      </c>
      <c r="CO56" s="194">
        <f t="shared" si="170"/>
        <v>0</v>
      </c>
      <c r="CP56" s="195">
        <f t="shared" si="170"/>
        <v>0</v>
      </c>
      <c r="CQ56" s="196" t="str">
        <f t="shared" si="170"/>
        <v/>
      </c>
      <c r="CR56" s="197" t="str">
        <f t="shared" si="122"/>
        <v/>
      </c>
      <c r="CS56" s="197" t="str">
        <f t="shared" si="123"/>
        <v/>
      </c>
      <c r="CT56" s="119">
        <f t="shared" si="171"/>
        <v>0</v>
      </c>
      <c r="CU56" s="120">
        <f t="shared" si="171"/>
        <v>0</v>
      </c>
      <c r="CV56" s="120" t="str">
        <f t="shared" si="124"/>
        <v/>
      </c>
      <c r="CW56" s="120" t="str">
        <f t="shared" si="125"/>
        <v/>
      </c>
      <c r="CX56" s="120" t="str">
        <f t="shared" si="126"/>
        <v/>
      </c>
      <c r="CY56" s="120" t="str">
        <f t="shared" si="127"/>
        <v/>
      </c>
      <c r="CZ56" s="120">
        <f>0</f>
        <v>0</v>
      </c>
      <c r="DA56" s="120"/>
      <c r="DB56" s="132" t="str">
        <f t="shared" si="172"/>
        <v/>
      </c>
      <c r="DC56" s="133" t="str">
        <f t="shared" si="173"/>
        <v/>
      </c>
    </row>
    <row r="57" spans="1:108">
      <c r="A57" s="199">
        <f t="shared" si="128"/>
        <v>0</v>
      </c>
      <c r="B57" s="194">
        <f t="shared" si="128"/>
        <v>0</v>
      </c>
      <c r="C57" s="195">
        <f t="shared" si="128"/>
        <v>0</v>
      </c>
      <c r="D57" s="196">
        <f t="shared" si="128"/>
        <v>0</v>
      </c>
      <c r="E57" s="197">
        <f t="shared" si="101"/>
        <v>0</v>
      </c>
      <c r="F57" s="197">
        <f t="shared" si="102"/>
        <v>0</v>
      </c>
      <c r="G57" s="119">
        <f t="shared" si="129"/>
        <v>0</v>
      </c>
      <c r="H57" s="120">
        <f t="shared" si="129"/>
        <v>0</v>
      </c>
      <c r="I57" s="120">
        <f t="shared" si="130"/>
        <v>0</v>
      </c>
      <c r="J57" s="120">
        <f t="shared" si="131"/>
        <v>0</v>
      </c>
      <c r="K57" s="120">
        <f t="shared" si="132"/>
        <v>0</v>
      </c>
      <c r="L57" s="120">
        <f t="shared" si="133"/>
        <v>0</v>
      </c>
      <c r="M57" s="120">
        <f>0</f>
        <v>0</v>
      </c>
      <c r="N57" s="120">
        <f t="shared" si="103"/>
        <v>0</v>
      </c>
      <c r="O57" s="194">
        <f t="shared" si="134"/>
        <v>0</v>
      </c>
      <c r="P57" s="195">
        <f t="shared" si="134"/>
        <v>0</v>
      </c>
      <c r="Q57" s="196">
        <f t="shared" si="134"/>
        <v>0</v>
      </c>
      <c r="R57" s="197">
        <f t="shared" si="104"/>
        <v>0</v>
      </c>
      <c r="S57" s="197">
        <f t="shared" si="105"/>
        <v>0</v>
      </c>
      <c r="T57" s="119">
        <f t="shared" si="135"/>
        <v>0</v>
      </c>
      <c r="U57" s="120">
        <f t="shared" si="135"/>
        <v>0</v>
      </c>
      <c r="V57" s="120">
        <f t="shared" si="136"/>
        <v>0</v>
      </c>
      <c r="W57" s="120">
        <f t="shared" si="137"/>
        <v>0</v>
      </c>
      <c r="X57" s="120">
        <f t="shared" si="138"/>
        <v>0</v>
      </c>
      <c r="Y57" s="120">
        <f t="shared" si="139"/>
        <v>0</v>
      </c>
      <c r="Z57" s="120">
        <f>0</f>
        <v>0</v>
      </c>
      <c r="AA57" s="120">
        <f t="shared" si="106"/>
        <v>0</v>
      </c>
      <c r="AB57" s="194">
        <f t="shared" si="140"/>
        <v>0</v>
      </c>
      <c r="AC57" s="195">
        <f t="shared" si="140"/>
        <v>0</v>
      </c>
      <c r="AD57" s="196">
        <f t="shared" si="140"/>
        <v>0</v>
      </c>
      <c r="AE57" s="197">
        <f t="shared" si="107"/>
        <v>0</v>
      </c>
      <c r="AF57" s="197">
        <f t="shared" si="108"/>
        <v>0</v>
      </c>
      <c r="AG57" s="119">
        <f t="shared" si="141"/>
        <v>0</v>
      </c>
      <c r="AH57" s="120">
        <f t="shared" si="141"/>
        <v>0</v>
      </c>
      <c r="AI57" s="120">
        <f t="shared" si="142"/>
        <v>0</v>
      </c>
      <c r="AJ57" s="120">
        <f t="shared" si="143"/>
        <v>0</v>
      </c>
      <c r="AK57" s="120">
        <f t="shared" si="144"/>
        <v>0</v>
      </c>
      <c r="AL57" s="120">
        <f t="shared" si="145"/>
        <v>0</v>
      </c>
      <c r="AM57" s="120">
        <f>0</f>
        <v>0</v>
      </c>
      <c r="AN57" s="120">
        <f t="shared" si="109"/>
        <v>0</v>
      </c>
      <c r="AO57" s="194">
        <f t="shared" si="146"/>
        <v>0</v>
      </c>
      <c r="AP57" s="195">
        <f t="shared" si="146"/>
        <v>0</v>
      </c>
      <c r="AQ57" s="196">
        <f t="shared" si="146"/>
        <v>0</v>
      </c>
      <c r="AR57" s="197">
        <f t="shared" si="110"/>
        <v>0</v>
      </c>
      <c r="AS57" s="197">
        <f t="shared" si="111"/>
        <v>0</v>
      </c>
      <c r="AT57" s="119">
        <f t="shared" si="147"/>
        <v>0</v>
      </c>
      <c r="AU57" s="120">
        <f t="shared" si="147"/>
        <v>0</v>
      </c>
      <c r="AV57" s="120">
        <f t="shared" si="148"/>
        <v>0</v>
      </c>
      <c r="AW57" s="120">
        <f t="shared" si="149"/>
        <v>0</v>
      </c>
      <c r="AX57" s="120">
        <f t="shared" si="150"/>
        <v>0</v>
      </c>
      <c r="AY57" s="120">
        <f t="shared" si="151"/>
        <v>0</v>
      </c>
      <c r="AZ57" s="120">
        <f>0</f>
        <v>0</v>
      </c>
      <c r="BA57" s="120">
        <f t="shared" si="112"/>
        <v>0</v>
      </c>
      <c r="BB57" s="194">
        <f t="shared" si="152"/>
        <v>0</v>
      </c>
      <c r="BC57" s="195">
        <f t="shared" si="152"/>
        <v>0</v>
      </c>
      <c r="BD57" s="196">
        <f t="shared" si="152"/>
        <v>0</v>
      </c>
      <c r="BE57" s="197">
        <f t="shared" si="113"/>
        <v>0</v>
      </c>
      <c r="BF57" s="197">
        <f t="shared" si="114"/>
        <v>0</v>
      </c>
      <c r="BG57" s="119">
        <f t="shared" si="153"/>
        <v>0</v>
      </c>
      <c r="BH57" s="120">
        <f t="shared" si="153"/>
        <v>0</v>
      </c>
      <c r="BI57" s="120">
        <f t="shared" si="154"/>
        <v>0</v>
      </c>
      <c r="BJ57" s="120">
        <f t="shared" si="155"/>
        <v>0</v>
      </c>
      <c r="BK57" s="120">
        <f t="shared" si="156"/>
        <v>0</v>
      </c>
      <c r="BL57" s="120">
        <f t="shared" si="157"/>
        <v>0</v>
      </c>
      <c r="BM57" s="120">
        <f>0</f>
        <v>0</v>
      </c>
      <c r="BN57" s="120">
        <f t="shared" si="115"/>
        <v>0</v>
      </c>
      <c r="BO57" s="194">
        <f t="shared" si="158"/>
        <v>0</v>
      </c>
      <c r="BP57" s="195">
        <f t="shared" si="158"/>
        <v>0</v>
      </c>
      <c r="BQ57" s="196">
        <f t="shared" si="158"/>
        <v>0</v>
      </c>
      <c r="BR57" s="197">
        <f t="shared" si="116"/>
        <v>0</v>
      </c>
      <c r="BS57" s="197">
        <f t="shared" si="117"/>
        <v>0</v>
      </c>
      <c r="BT57" s="119">
        <f t="shared" si="159"/>
        <v>0</v>
      </c>
      <c r="BU57" s="120">
        <f t="shared" si="159"/>
        <v>0</v>
      </c>
      <c r="BV57" s="120">
        <f t="shared" si="160"/>
        <v>0</v>
      </c>
      <c r="BW57" s="120">
        <f t="shared" si="161"/>
        <v>0</v>
      </c>
      <c r="BX57" s="120">
        <f t="shared" si="162"/>
        <v>0</v>
      </c>
      <c r="BY57" s="120">
        <f t="shared" si="163"/>
        <v>0</v>
      </c>
      <c r="BZ57" s="120">
        <f>0</f>
        <v>0</v>
      </c>
      <c r="CA57" s="120">
        <f t="shared" si="118"/>
        <v>0</v>
      </c>
      <c r="CB57" s="194">
        <f t="shared" si="164"/>
        <v>0</v>
      </c>
      <c r="CC57" s="195">
        <f t="shared" si="164"/>
        <v>0</v>
      </c>
      <c r="CD57" s="196">
        <f t="shared" si="164"/>
        <v>0</v>
      </c>
      <c r="CE57" s="197">
        <f t="shared" si="119"/>
        <v>0</v>
      </c>
      <c r="CF57" s="197">
        <f t="shared" si="120"/>
        <v>0</v>
      </c>
      <c r="CG57" s="119">
        <f t="shared" si="165"/>
        <v>0</v>
      </c>
      <c r="CH57" s="120">
        <f t="shared" si="165"/>
        <v>0</v>
      </c>
      <c r="CI57" s="120">
        <f t="shared" si="166"/>
        <v>0</v>
      </c>
      <c r="CJ57" s="120">
        <f t="shared" si="167"/>
        <v>0</v>
      </c>
      <c r="CK57" s="120">
        <f t="shared" si="168"/>
        <v>0</v>
      </c>
      <c r="CL57" s="120">
        <f t="shared" si="169"/>
        <v>0</v>
      </c>
      <c r="CM57" s="120">
        <f>0</f>
        <v>0</v>
      </c>
      <c r="CN57" s="120">
        <f t="shared" si="121"/>
        <v>0</v>
      </c>
      <c r="CO57" s="194">
        <f t="shared" si="170"/>
        <v>0</v>
      </c>
      <c r="CP57" s="195">
        <f t="shared" si="170"/>
        <v>0</v>
      </c>
      <c r="CQ57" s="196" t="str">
        <f t="shared" si="170"/>
        <v/>
      </c>
      <c r="CR57" s="197" t="str">
        <f t="shared" si="122"/>
        <v/>
      </c>
      <c r="CS57" s="197" t="str">
        <f t="shared" si="123"/>
        <v/>
      </c>
      <c r="CT57" s="119">
        <f t="shared" si="171"/>
        <v>0</v>
      </c>
      <c r="CU57" s="120">
        <f t="shared" si="171"/>
        <v>0</v>
      </c>
      <c r="CV57" s="120" t="str">
        <f t="shared" si="124"/>
        <v/>
      </c>
      <c r="CW57" s="120" t="str">
        <f t="shared" si="125"/>
        <v/>
      </c>
      <c r="CX57" s="120" t="str">
        <f t="shared" si="126"/>
        <v/>
      </c>
      <c r="CY57" s="120" t="str">
        <f t="shared" si="127"/>
        <v/>
      </c>
      <c r="CZ57" s="120">
        <f>0</f>
        <v>0</v>
      </c>
      <c r="DA57" s="120"/>
      <c r="DB57" s="132" t="str">
        <f t="shared" si="172"/>
        <v/>
      </c>
      <c r="DC57" s="133" t="str">
        <f t="shared" si="173"/>
        <v/>
      </c>
    </row>
    <row r="58" spans="1:108">
      <c r="A58" s="199">
        <f t="shared" si="128"/>
        <v>0</v>
      </c>
      <c r="B58" s="194">
        <f t="shared" si="128"/>
        <v>0</v>
      </c>
      <c r="C58" s="195">
        <f t="shared" si="128"/>
        <v>0</v>
      </c>
      <c r="D58" s="196">
        <f t="shared" si="128"/>
        <v>0</v>
      </c>
      <c r="E58" s="197">
        <f t="shared" si="101"/>
        <v>0</v>
      </c>
      <c r="F58" s="197">
        <f t="shared" si="102"/>
        <v>0</v>
      </c>
      <c r="G58" s="119">
        <f t="shared" si="129"/>
        <v>0</v>
      </c>
      <c r="H58" s="120">
        <f t="shared" si="129"/>
        <v>0</v>
      </c>
      <c r="I58" s="120">
        <f t="shared" si="130"/>
        <v>0</v>
      </c>
      <c r="J58" s="120">
        <f t="shared" si="131"/>
        <v>0</v>
      </c>
      <c r="K58" s="120">
        <f t="shared" si="132"/>
        <v>0</v>
      </c>
      <c r="L58" s="120">
        <f t="shared" si="133"/>
        <v>0</v>
      </c>
      <c r="M58" s="120">
        <f>0</f>
        <v>0</v>
      </c>
      <c r="N58" s="120">
        <f t="shared" si="103"/>
        <v>0</v>
      </c>
      <c r="O58" s="194">
        <f t="shared" si="134"/>
        <v>0</v>
      </c>
      <c r="P58" s="195">
        <f t="shared" si="134"/>
        <v>0</v>
      </c>
      <c r="Q58" s="196">
        <f t="shared" si="134"/>
        <v>0</v>
      </c>
      <c r="R58" s="197">
        <f t="shared" si="104"/>
        <v>0</v>
      </c>
      <c r="S58" s="197">
        <f t="shared" si="105"/>
        <v>0</v>
      </c>
      <c r="T58" s="119">
        <f t="shared" si="135"/>
        <v>0</v>
      </c>
      <c r="U58" s="120">
        <f t="shared" si="135"/>
        <v>0</v>
      </c>
      <c r="V58" s="120">
        <f t="shared" si="136"/>
        <v>0</v>
      </c>
      <c r="W58" s="120">
        <f t="shared" si="137"/>
        <v>0</v>
      </c>
      <c r="X58" s="120">
        <f t="shared" si="138"/>
        <v>0</v>
      </c>
      <c r="Y58" s="120">
        <f t="shared" si="139"/>
        <v>0</v>
      </c>
      <c r="Z58" s="120">
        <f>0</f>
        <v>0</v>
      </c>
      <c r="AA58" s="120">
        <f t="shared" si="106"/>
        <v>0</v>
      </c>
      <c r="AB58" s="194">
        <f t="shared" si="140"/>
        <v>0</v>
      </c>
      <c r="AC58" s="195">
        <f t="shared" si="140"/>
        <v>0</v>
      </c>
      <c r="AD58" s="196">
        <f t="shared" si="140"/>
        <v>0</v>
      </c>
      <c r="AE58" s="197">
        <f t="shared" si="107"/>
        <v>0</v>
      </c>
      <c r="AF58" s="197">
        <f t="shared" si="108"/>
        <v>0</v>
      </c>
      <c r="AG58" s="119">
        <f t="shared" si="141"/>
        <v>0</v>
      </c>
      <c r="AH58" s="120">
        <f t="shared" si="141"/>
        <v>0</v>
      </c>
      <c r="AI58" s="120">
        <f t="shared" si="142"/>
        <v>0</v>
      </c>
      <c r="AJ58" s="120">
        <f t="shared" si="143"/>
        <v>0</v>
      </c>
      <c r="AK58" s="120">
        <f t="shared" si="144"/>
        <v>0</v>
      </c>
      <c r="AL58" s="120">
        <f t="shared" si="145"/>
        <v>0</v>
      </c>
      <c r="AM58" s="120">
        <f>0</f>
        <v>0</v>
      </c>
      <c r="AN58" s="120">
        <f t="shared" si="109"/>
        <v>0</v>
      </c>
      <c r="AO58" s="194">
        <f t="shared" si="146"/>
        <v>0</v>
      </c>
      <c r="AP58" s="195">
        <f t="shared" si="146"/>
        <v>0</v>
      </c>
      <c r="AQ58" s="196">
        <f t="shared" si="146"/>
        <v>0</v>
      </c>
      <c r="AR58" s="197">
        <f t="shared" si="110"/>
        <v>0</v>
      </c>
      <c r="AS58" s="197">
        <f t="shared" si="111"/>
        <v>0</v>
      </c>
      <c r="AT58" s="119">
        <f t="shared" si="147"/>
        <v>0</v>
      </c>
      <c r="AU58" s="120">
        <f t="shared" si="147"/>
        <v>0</v>
      </c>
      <c r="AV58" s="120">
        <f t="shared" si="148"/>
        <v>0</v>
      </c>
      <c r="AW58" s="120">
        <f t="shared" si="149"/>
        <v>0</v>
      </c>
      <c r="AX58" s="120">
        <f t="shared" si="150"/>
        <v>0</v>
      </c>
      <c r="AY58" s="120">
        <f t="shared" si="151"/>
        <v>0</v>
      </c>
      <c r="AZ58" s="120">
        <f>0</f>
        <v>0</v>
      </c>
      <c r="BA58" s="120">
        <f t="shared" si="112"/>
        <v>0</v>
      </c>
      <c r="BB58" s="194">
        <f t="shared" si="152"/>
        <v>0</v>
      </c>
      <c r="BC58" s="195">
        <f t="shared" si="152"/>
        <v>0</v>
      </c>
      <c r="BD58" s="196">
        <f t="shared" si="152"/>
        <v>0</v>
      </c>
      <c r="BE58" s="197">
        <f t="shared" si="113"/>
        <v>0</v>
      </c>
      <c r="BF58" s="197">
        <f t="shared" si="114"/>
        <v>0</v>
      </c>
      <c r="BG58" s="119">
        <f t="shared" si="153"/>
        <v>0</v>
      </c>
      <c r="BH58" s="120">
        <f t="shared" si="153"/>
        <v>0</v>
      </c>
      <c r="BI58" s="120">
        <f t="shared" si="154"/>
        <v>0</v>
      </c>
      <c r="BJ58" s="120">
        <f t="shared" si="155"/>
        <v>0</v>
      </c>
      <c r="BK58" s="120">
        <f t="shared" si="156"/>
        <v>0</v>
      </c>
      <c r="BL58" s="120">
        <f t="shared" si="157"/>
        <v>0</v>
      </c>
      <c r="BM58" s="120">
        <f>0</f>
        <v>0</v>
      </c>
      <c r="BN58" s="120">
        <f t="shared" si="115"/>
        <v>0</v>
      </c>
      <c r="BO58" s="194">
        <f t="shared" si="158"/>
        <v>0</v>
      </c>
      <c r="BP58" s="195">
        <f t="shared" si="158"/>
        <v>0</v>
      </c>
      <c r="BQ58" s="196">
        <f t="shared" si="158"/>
        <v>0</v>
      </c>
      <c r="BR58" s="197">
        <f t="shared" si="116"/>
        <v>0</v>
      </c>
      <c r="BS58" s="197">
        <f t="shared" si="117"/>
        <v>0</v>
      </c>
      <c r="BT58" s="119">
        <f t="shared" si="159"/>
        <v>0</v>
      </c>
      <c r="BU58" s="120">
        <f t="shared" si="159"/>
        <v>0</v>
      </c>
      <c r="BV58" s="120">
        <f t="shared" si="160"/>
        <v>0</v>
      </c>
      <c r="BW58" s="120">
        <f t="shared" si="161"/>
        <v>0</v>
      </c>
      <c r="BX58" s="120">
        <f t="shared" si="162"/>
        <v>0</v>
      </c>
      <c r="BY58" s="120">
        <f t="shared" si="163"/>
        <v>0</v>
      </c>
      <c r="BZ58" s="120">
        <f>0</f>
        <v>0</v>
      </c>
      <c r="CA58" s="120">
        <f t="shared" si="118"/>
        <v>0</v>
      </c>
      <c r="CB58" s="194">
        <f t="shared" si="164"/>
        <v>0</v>
      </c>
      <c r="CC58" s="195">
        <f t="shared" si="164"/>
        <v>0</v>
      </c>
      <c r="CD58" s="196">
        <f t="shared" si="164"/>
        <v>0</v>
      </c>
      <c r="CE58" s="197">
        <f t="shared" si="119"/>
        <v>0</v>
      </c>
      <c r="CF58" s="197">
        <f t="shared" si="120"/>
        <v>0</v>
      </c>
      <c r="CG58" s="119">
        <f t="shared" si="165"/>
        <v>0</v>
      </c>
      <c r="CH58" s="120">
        <f t="shared" si="165"/>
        <v>0</v>
      </c>
      <c r="CI58" s="120">
        <f t="shared" si="166"/>
        <v>0</v>
      </c>
      <c r="CJ58" s="120">
        <f t="shared" si="167"/>
        <v>0</v>
      </c>
      <c r="CK58" s="120">
        <f t="shared" si="168"/>
        <v>0</v>
      </c>
      <c r="CL58" s="120">
        <f t="shared" si="169"/>
        <v>0</v>
      </c>
      <c r="CM58" s="120">
        <f>0</f>
        <v>0</v>
      </c>
      <c r="CN58" s="120">
        <f t="shared" si="121"/>
        <v>0</v>
      </c>
      <c r="CO58" s="194">
        <f t="shared" si="170"/>
        <v>0</v>
      </c>
      <c r="CP58" s="195">
        <f t="shared" si="170"/>
        <v>0</v>
      </c>
      <c r="CQ58" s="196" t="str">
        <f t="shared" si="170"/>
        <v/>
      </c>
      <c r="CR58" s="197" t="str">
        <f t="shared" si="122"/>
        <v/>
      </c>
      <c r="CS58" s="197" t="str">
        <f t="shared" si="123"/>
        <v/>
      </c>
      <c r="CT58" s="119">
        <f t="shared" si="171"/>
        <v>0</v>
      </c>
      <c r="CU58" s="120">
        <f t="shared" si="171"/>
        <v>0</v>
      </c>
      <c r="CV58" s="120" t="str">
        <f t="shared" si="124"/>
        <v/>
      </c>
      <c r="CW58" s="120" t="str">
        <f t="shared" si="125"/>
        <v/>
      </c>
      <c r="CX58" s="120" t="str">
        <f t="shared" si="126"/>
        <v/>
      </c>
      <c r="CY58" s="120" t="str">
        <f t="shared" si="127"/>
        <v/>
      </c>
      <c r="CZ58" s="120">
        <f>0</f>
        <v>0</v>
      </c>
      <c r="DA58" s="120"/>
      <c r="DB58" s="132" t="str">
        <f t="shared" si="172"/>
        <v/>
      </c>
      <c r="DC58" s="133" t="str">
        <f t="shared" si="173"/>
        <v/>
      </c>
    </row>
    <row r="59" spans="1:108">
      <c r="A59" s="199">
        <f t="shared" si="128"/>
        <v>0</v>
      </c>
      <c r="B59" s="194">
        <f t="shared" si="128"/>
        <v>0</v>
      </c>
      <c r="C59" s="195">
        <f t="shared" si="128"/>
        <v>0</v>
      </c>
      <c r="D59" s="196">
        <f t="shared" si="128"/>
        <v>0</v>
      </c>
      <c r="E59" s="197">
        <f t="shared" si="101"/>
        <v>0</v>
      </c>
      <c r="F59" s="197">
        <f t="shared" si="102"/>
        <v>0</v>
      </c>
      <c r="G59" s="119">
        <f t="shared" si="129"/>
        <v>0</v>
      </c>
      <c r="H59" s="120">
        <f t="shared" si="129"/>
        <v>0</v>
      </c>
      <c r="I59" s="120">
        <f t="shared" si="130"/>
        <v>0</v>
      </c>
      <c r="J59" s="120">
        <f t="shared" si="131"/>
        <v>0</v>
      </c>
      <c r="K59" s="120">
        <f t="shared" si="132"/>
        <v>0</v>
      </c>
      <c r="L59" s="120">
        <f t="shared" si="133"/>
        <v>0</v>
      </c>
      <c r="M59" s="120">
        <f>0</f>
        <v>0</v>
      </c>
      <c r="N59" s="120">
        <f t="shared" si="103"/>
        <v>0</v>
      </c>
      <c r="O59" s="194">
        <f t="shared" si="134"/>
        <v>0</v>
      </c>
      <c r="P59" s="195">
        <f t="shared" si="134"/>
        <v>0</v>
      </c>
      <c r="Q59" s="196">
        <f t="shared" si="134"/>
        <v>0</v>
      </c>
      <c r="R59" s="197">
        <f t="shared" si="104"/>
        <v>0</v>
      </c>
      <c r="S59" s="197">
        <f t="shared" si="105"/>
        <v>0</v>
      </c>
      <c r="T59" s="119">
        <f t="shared" si="135"/>
        <v>0</v>
      </c>
      <c r="U59" s="120">
        <f t="shared" si="135"/>
        <v>0</v>
      </c>
      <c r="V59" s="120">
        <f t="shared" si="136"/>
        <v>0</v>
      </c>
      <c r="W59" s="120">
        <f t="shared" si="137"/>
        <v>0</v>
      </c>
      <c r="X59" s="120">
        <f t="shared" si="138"/>
        <v>0</v>
      </c>
      <c r="Y59" s="120">
        <f t="shared" si="139"/>
        <v>0</v>
      </c>
      <c r="Z59" s="120">
        <f>0</f>
        <v>0</v>
      </c>
      <c r="AA59" s="120">
        <f t="shared" si="106"/>
        <v>0</v>
      </c>
      <c r="AB59" s="194">
        <f t="shared" si="140"/>
        <v>0</v>
      </c>
      <c r="AC59" s="195">
        <f t="shared" si="140"/>
        <v>0</v>
      </c>
      <c r="AD59" s="196">
        <f t="shared" si="140"/>
        <v>0</v>
      </c>
      <c r="AE59" s="197">
        <f t="shared" si="107"/>
        <v>0</v>
      </c>
      <c r="AF59" s="197">
        <f t="shared" si="108"/>
        <v>0</v>
      </c>
      <c r="AG59" s="119">
        <f t="shared" si="141"/>
        <v>0</v>
      </c>
      <c r="AH59" s="120">
        <f t="shared" si="141"/>
        <v>0</v>
      </c>
      <c r="AI59" s="120">
        <f t="shared" si="142"/>
        <v>0</v>
      </c>
      <c r="AJ59" s="120">
        <f t="shared" si="143"/>
        <v>0</v>
      </c>
      <c r="AK59" s="120">
        <f t="shared" si="144"/>
        <v>0</v>
      </c>
      <c r="AL59" s="120">
        <f t="shared" si="145"/>
        <v>0</v>
      </c>
      <c r="AM59" s="120">
        <f>0</f>
        <v>0</v>
      </c>
      <c r="AN59" s="120">
        <f t="shared" si="109"/>
        <v>0</v>
      </c>
      <c r="AO59" s="194">
        <f t="shared" si="146"/>
        <v>0</v>
      </c>
      <c r="AP59" s="195">
        <f t="shared" si="146"/>
        <v>0</v>
      </c>
      <c r="AQ59" s="196">
        <f t="shared" si="146"/>
        <v>0</v>
      </c>
      <c r="AR59" s="197">
        <f t="shared" si="110"/>
        <v>0</v>
      </c>
      <c r="AS59" s="197">
        <f t="shared" si="111"/>
        <v>0</v>
      </c>
      <c r="AT59" s="119">
        <f t="shared" si="147"/>
        <v>0</v>
      </c>
      <c r="AU59" s="120">
        <f t="shared" si="147"/>
        <v>0</v>
      </c>
      <c r="AV59" s="120">
        <f t="shared" si="148"/>
        <v>0</v>
      </c>
      <c r="AW59" s="120">
        <f t="shared" si="149"/>
        <v>0</v>
      </c>
      <c r="AX59" s="120">
        <f t="shared" si="150"/>
        <v>0</v>
      </c>
      <c r="AY59" s="120">
        <f t="shared" si="151"/>
        <v>0</v>
      </c>
      <c r="AZ59" s="120">
        <f>0</f>
        <v>0</v>
      </c>
      <c r="BA59" s="120">
        <f t="shared" si="112"/>
        <v>0</v>
      </c>
      <c r="BB59" s="194">
        <f t="shared" si="152"/>
        <v>0</v>
      </c>
      <c r="BC59" s="195">
        <f t="shared" si="152"/>
        <v>0</v>
      </c>
      <c r="BD59" s="196">
        <f t="shared" si="152"/>
        <v>0</v>
      </c>
      <c r="BE59" s="197">
        <f t="shared" si="113"/>
        <v>0</v>
      </c>
      <c r="BF59" s="197">
        <f t="shared" si="114"/>
        <v>0</v>
      </c>
      <c r="BG59" s="119">
        <f t="shared" si="153"/>
        <v>0</v>
      </c>
      <c r="BH59" s="120">
        <f t="shared" si="153"/>
        <v>0</v>
      </c>
      <c r="BI59" s="120">
        <f t="shared" si="154"/>
        <v>0</v>
      </c>
      <c r="BJ59" s="120">
        <f t="shared" si="155"/>
        <v>0</v>
      </c>
      <c r="BK59" s="120">
        <f t="shared" si="156"/>
        <v>0</v>
      </c>
      <c r="BL59" s="120">
        <f t="shared" si="157"/>
        <v>0</v>
      </c>
      <c r="BM59" s="120">
        <f>0</f>
        <v>0</v>
      </c>
      <c r="BN59" s="120">
        <f t="shared" si="115"/>
        <v>0</v>
      </c>
      <c r="BO59" s="194">
        <f t="shared" si="158"/>
        <v>0</v>
      </c>
      <c r="BP59" s="195">
        <f t="shared" si="158"/>
        <v>0</v>
      </c>
      <c r="BQ59" s="196">
        <f t="shared" si="158"/>
        <v>0</v>
      </c>
      <c r="BR59" s="197">
        <f t="shared" si="116"/>
        <v>0</v>
      </c>
      <c r="BS59" s="197">
        <f t="shared" si="117"/>
        <v>0</v>
      </c>
      <c r="BT59" s="119">
        <f t="shared" si="159"/>
        <v>0</v>
      </c>
      <c r="BU59" s="120">
        <f t="shared" si="159"/>
        <v>0</v>
      </c>
      <c r="BV59" s="120">
        <f t="shared" si="160"/>
        <v>0</v>
      </c>
      <c r="BW59" s="120">
        <f t="shared" si="161"/>
        <v>0</v>
      </c>
      <c r="BX59" s="120">
        <f t="shared" si="162"/>
        <v>0</v>
      </c>
      <c r="BY59" s="120">
        <f t="shared" si="163"/>
        <v>0</v>
      </c>
      <c r="BZ59" s="120">
        <f>0</f>
        <v>0</v>
      </c>
      <c r="CA59" s="120">
        <f t="shared" si="118"/>
        <v>0</v>
      </c>
      <c r="CB59" s="194">
        <f t="shared" si="164"/>
        <v>0</v>
      </c>
      <c r="CC59" s="195">
        <f t="shared" si="164"/>
        <v>0</v>
      </c>
      <c r="CD59" s="196">
        <f t="shared" si="164"/>
        <v>0</v>
      </c>
      <c r="CE59" s="197">
        <f t="shared" si="119"/>
        <v>0</v>
      </c>
      <c r="CF59" s="197">
        <f t="shared" si="120"/>
        <v>0</v>
      </c>
      <c r="CG59" s="119">
        <f t="shared" si="165"/>
        <v>0</v>
      </c>
      <c r="CH59" s="120">
        <f t="shared" si="165"/>
        <v>0</v>
      </c>
      <c r="CI59" s="120">
        <f t="shared" si="166"/>
        <v>0</v>
      </c>
      <c r="CJ59" s="120">
        <f t="shared" si="167"/>
        <v>0</v>
      </c>
      <c r="CK59" s="120">
        <f t="shared" si="168"/>
        <v>0</v>
      </c>
      <c r="CL59" s="120">
        <f t="shared" si="169"/>
        <v>0</v>
      </c>
      <c r="CM59" s="120">
        <f>0</f>
        <v>0</v>
      </c>
      <c r="CN59" s="120">
        <f t="shared" si="121"/>
        <v>0</v>
      </c>
      <c r="CO59" s="194">
        <f t="shared" si="170"/>
        <v>0</v>
      </c>
      <c r="CP59" s="195">
        <f t="shared" si="170"/>
        <v>0</v>
      </c>
      <c r="CQ59" s="196" t="str">
        <f t="shared" si="170"/>
        <v/>
      </c>
      <c r="CR59" s="197" t="str">
        <f t="shared" si="122"/>
        <v/>
      </c>
      <c r="CS59" s="197" t="str">
        <f t="shared" si="123"/>
        <v/>
      </c>
      <c r="CT59" s="119">
        <f t="shared" si="171"/>
        <v>0</v>
      </c>
      <c r="CU59" s="120">
        <f t="shared" si="171"/>
        <v>0</v>
      </c>
      <c r="CV59" s="120" t="str">
        <f t="shared" si="124"/>
        <v/>
      </c>
      <c r="CW59" s="120" t="str">
        <f t="shared" si="125"/>
        <v/>
      </c>
      <c r="CX59" s="120" t="str">
        <f t="shared" si="126"/>
        <v/>
      </c>
      <c r="CY59" s="120" t="str">
        <f t="shared" si="127"/>
        <v/>
      </c>
      <c r="CZ59" s="120">
        <f>0</f>
        <v>0</v>
      </c>
      <c r="DA59" s="120"/>
      <c r="DB59" s="132" t="str">
        <f t="shared" si="172"/>
        <v/>
      </c>
      <c r="DC59" s="133" t="str">
        <f t="shared" si="173"/>
        <v/>
      </c>
    </row>
    <row r="60" spans="1:108">
      <c r="A60" s="199">
        <f t="shared" si="128"/>
        <v>0</v>
      </c>
      <c r="B60" s="194">
        <f t="shared" si="128"/>
        <v>0</v>
      </c>
      <c r="C60" s="195">
        <f t="shared" si="128"/>
        <v>0</v>
      </c>
      <c r="D60" s="196">
        <f t="shared" si="128"/>
        <v>0</v>
      </c>
      <c r="E60" s="197">
        <f t="shared" si="101"/>
        <v>0</v>
      </c>
      <c r="F60" s="197">
        <f t="shared" si="102"/>
        <v>0</v>
      </c>
      <c r="G60" s="119">
        <f t="shared" si="129"/>
        <v>0</v>
      </c>
      <c r="H60" s="120">
        <f t="shared" si="129"/>
        <v>0</v>
      </c>
      <c r="I60" s="120">
        <f t="shared" si="130"/>
        <v>0</v>
      </c>
      <c r="J60" s="120">
        <f t="shared" si="131"/>
        <v>0</v>
      </c>
      <c r="K60" s="120">
        <f t="shared" si="132"/>
        <v>0</v>
      </c>
      <c r="L60" s="120">
        <f t="shared" si="133"/>
        <v>0</v>
      </c>
      <c r="M60" s="120">
        <f>0</f>
        <v>0</v>
      </c>
      <c r="N60" s="120">
        <f t="shared" si="103"/>
        <v>0</v>
      </c>
      <c r="O60" s="194">
        <f t="shared" si="134"/>
        <v>0</v>
      </c>
      <c r="P60" s="195">
        <f t="shared" si="134"/>
        <v>0</v>
      </c>
      <c r="Q60" s="196">
        <f t="shared" si="134"/>
        <v>0</v>
      </c>
      <c r="R60" s="197">
        <f t="shared" si="104"/>
        <v>0</v>
      </c>
      <c r="S60" s="197">
        <f t="shared" si="105"/>
        <v>0</v>
      </c>
      <c r="T60" s="119">
        <f t="shared" si="135"/>
        <v>0</v>
      </c>
      <c r="U60" s="120">
        <f t="shared" si="135"/>
        <v>0</v>
      </c>
      <c r="V60" s="120">
        <f t="shared" si="136"/>
        <v>0</v>
      </c>
      <c r="W60" s="120">
        <f t="shared" si="137"/>
        <v>0</v>
      </c>
      <c r="X60" s="120">
        <f t="shared" si="138"/>
        <v>0</v>
      </c>
      <c r="Y60" s="120">
        <f t="shared" si="139"/>
        <v>0</v>
      </c>
      <c r="Z60" s="120">
        <f>0</f>
        <v>0</v>
      </c>
      <c r="AA60" s="120">
        <f t="shared" si="106"/>
        <v>0</v>
      </c>
      <c r="AB60" s="194">
        <f t="shared" si="140"/>
        <v>0</v>
      </c>
      <c r="AC60" s="195">
        <f t="shared" si="140"/>
        <v>0</v>
      </c>
      <c r="AD60" s="196">
        <f t="shared" si="140"/>
        <v>0</v>
      </c>
      <c r="AE60" s="197">
        <f t="shared" si="107"/>
        <v>0</v>
      </c>
      <c r="AF60" s="197">
        <f t="shared" si="108"/>
        <v>0</v>
      </c>
      <c r="AG60" s="119">
        <f t="shared" si="141"/>
        <v>0</v>
      </c>
      <c r="AH60" s="120">
        <f t="shared" si="141"/>
        <v>0</v>
      </c>
      <c r="AI60" s="120">
        <f t="shared" si="142"/>
        <v>0</v>
      </c>
      <c r="AJ60" s="120">
        <f t="shared" si="143"/>
        <v>0</v>
      </c>
      <c r="AK60" s="120">
        <f t="shared" si="144"/>
        <v>0</v>
      </c>
      <c r="AL60" s="120">
        <f t="shared" si="145"/>
        <v>0</v>
      </c>
      <c r="AM60" s="120">
        <f>0</f>
        <v>0</v>
      </c>
      <c r="AN60" s="120">
        <f t="shared" si="109"/>
        <v>0</v>
      </c>
      <c r="AO60" s="194">
        <f t="shared" si="146"/>
        <v>0</v>
      </c>
      <c r="AP60" s="195">
        <f t="shared" si="146"/>
        <v>0</v>
      </c>
      <c r="AQ60" s="196">
        <f t="shared" si="146"/>
        <v>0</v>
      </c>
      <c r="AR60" s="197">
        <f t="shared" si="110"/>
        <v>0</v>
      </c>
      <c r="AS60" s="197">
        <f t="shared" si="111"/>
        <v>0</v>
      </c>
      <c r="AT60" s="119">
        <f t="shared" si="147"/>
        <v>0</v>
      </c>
      <c r="AU60" s="120">
        <f t="shared" si="147"/>
        <v>0</v>
      </c>
      <c r="AV60" s="120">
        <f t="shared" si="148"/>
        <v>0</v>
      </c>
      <c r="AW60" s="120">
        <f t="shared" si="149"/>
        <v>0</v>
      </c>
      <c r="AX60" s="120">
        <f t="shared" si="150"/>
        <v>0</v>
      </c>
      <c r="AY60" s="120">
        <f t="shared" si="151"/>
        <v>0</v>
      </c>
      <c r="AZ60" s="120">
        <f>0</f>
        <v>0</v>
      </c>
      <c r="BA60" s="120">
        <f t="shared" si="112"/>
        <v>0</v>
      </c>
      <c r="BB60" s="194">
        <f t="shared" si="152"/>
        <v>0</v>
      </c>
      <c r="BC60" s="195">
        <f t="shared" si="152"/>
        <v>0</v>
      </c>
      <c r="BD60" s="196">
        <f t="shared" si="152"/>
        <v>0</v>
      </c>
      <c r="BE60" s="197">
        <f t="shared" si="113"/>
        <v>0</v>
      </c>
      <c r="BF60" s="197">
        <f t="shared" si="114"/>
        <v>0</v>
      </c>
      <c r="BG60" s="119">
        <f t="shared" si="153"/>
        <v>0</v>
      </c>
      <c r="BH60" s="120">
        <f t="shared" si="153"/>
        <v>0</v>
      </c>
      <c r="BI60" s="120">
        <f t="shared" si="154"/>
        <v>0</v>
      </c>
      <c r="BJ60" s="120">
        <f t="shared" si="155"/>
        <v>0</v>
      </c>
      <c r="BK60" s="120">
        <f t="shared" si="156"/>
        <v>0</v>
      </c>
      <c r="BL60" s="120">
        <f t="shared" si="157"/>
        <v>0</v>
      </c>
      <c r="BM60" s="120">
        <f>0</f>
        <v>0</v>
      </c>
      <c r="BN60" s="120">
        <f t="shared" si="115"/>
        <v>0</v>
      </c>
      <c r="BO60" s="194">
        <f t="shared" si="158"/>
        <v>0</v>
      </c>
      <c r="BP60" s="195">
        <f t="shared" si="158"/>
        <v>0</v>
      </c>
      <c r="BQ60" s="196">
        <f t="shared" si="158"/>
        <v>0</v>
      </c>
      <c r="BR60" s="197">
        <f t="shared" si="116"/>
        <v>0</v>
      </c>
      <c r="BS60" s="197">
        <f t="shared" si="117"/>
        <v>0</v>
      </c>
      <c r="BT60" s="119">
        <f t="shared" si="159"/>
        <v>0</v>
      </c>
      <c r="BU60" s="120">
        <f t="shared" si="159"/>
        <v>0</v>
      </c>
      <c r="BV60" s="120">
        <f t="shared" si="160"/>
        <v>0</v>
      </c>
      <c r="BW60" s="120">
        <f t="shared" si="161"/>
        <v>0</v>
      </c>
      <c r="BX60" s="120">
        <f t="shared" si="162"/>
        <v>0</v>
      </c>
      <c r="BY60" s="120">
        <f t="shared" si="163"/>
        <v>0</v>
      </c>
      <c r="BZ60" s="120">
        <f>0</f>
        <v>0</v>
      </c>
      <c r="CA60" s="120">
        <f t="shared" si="118"/>
        <v>0</v>
      </c>
      <c r="CB60" s="194">
        <f t="shared" si="164"/>
        <v>0</v>
      </c>
      <c r="CC60" s="195">
        <f t="shared" si="164"/>
        <v>0</v>
      </c>
      <c r="CD60" s="196">
        <f t="shared" si="164"/>
        <v>0</v>
      </c>
      <c r="CE60" s="197">
        <f t="shared" si="119"/>
        <v>0</v>
      </c>
      <c r="CF60" s="197">
        <f t="shared" si="120"/>
        <v>0</v>
      </c>
      <c r="CG60" s="119">
        <f t="shared" si="165"/>
        <v>0</v>
      </c>
      <c r="CH60" s="120">
        <f t="shared" si="165"/>
        <v>0</v>
      </c>
      <c r="CI60" s="120">
        <f t="shared" si="166"/>
        <v>0</v>
      </c>
      <c r="CJ60" s="120">
        <f t="shared" si="167"/>
        <v>0</v>
      </c>
      <c r="CK60" s="120">
        <f t="shared" si="168"/>
        <v>0</v>
      </c>
      <c r="CL60" s="120">
        <f t="shared" si="169"/>
        <v>0</v>
      </c>
      <c r="CM60" s="120">
        <f>0</f>
        <v>0</v>
      </c>
      <c r="CN60" s="120">
        <f t="shared" si="121"/>
        <v>0</v>
      </c>
      <c r="CO60" s="194">
        <f t="shared" si="170"/>
        <v>0</v>
      </c>
      <c r="CP60" s="195">
        <f t="shared" si="170"/>
        <v>0</v>
      </c>
      <c r="CQ60" s="196" t="str">
        <f t="shared" si="170"/>
        <v/>
      </c>
      <c r="CR60" s="197" t="str">
        <f t="shared" si="122"/>
        <v/>
      </c>
      <c r="CS60" s="197" t="str">
        <f t="shared" si="123"/>
        <v/>
      </c>
      <c r="CT60" s="119">
        <f t="shared" si="171"/>
        <v>0</v>
      </c>
      <c r="CU60" s="120">
        <f t="shared" si="171"/>
        <v>0</v>
      </c>
      <c r="CV60" s="120" t="str">
        <f t="shared" si="124"/>
        <v/>
      </c>
      <c r="CW60" s="120" t="str">
        <f t="shared" si="125"/>
        <v/>
      </c>
      <c r="CX60" s="120" t="str">
        <f t="shared" si="126"/>
        <v/>
      </c>
      <c r="CY60" s="120" t="str">
        <f t="shared" si="127"/>
        <v/>
      </c>
      <c r="CZ60" s="120">
        <f>0</f>
        <v>0</v>
      </c>
      <c r="DA60" s="120"/>
      <c r="DB60" s="132" t="str">
        <f t="shared" si="172"/>
        <v/>
      </c>
      <c r="DC60" s="133" t="str">
        <f t="shared" si="173"/>
        <v/>
      </c>
    </row>
    <row r="61" spans="1:108">
      <c r="A61" s="199">
        <f t="shared" si="128"/>
        <v>0</v>
      </c>
      <c r="B61" s="194">
        <f t="shared" si="128"/>
        <v>0</v>
      </c>
      <c r="C61" s="195">
        <f t="shared" si="128"/>
        <v>0</v>
      </c>
      <c r="D61" s="196">
        <f t="shared" si="128"/>
        <v>0</v>
      </c>
      <c r="E61" s="197">
        <f t="shared" si="101"/>
        <v>0</v>
      </c>
      <c r="F61" s="197">
        <f t="shared" si="102"/>
        <v>0</v>
      </c>
      <c r="G61" s="119">
        <f t="shared" si="129"/>
        <v>0</v>
      </c>
      <c r="H61" s="120">
        <f t="shared" si="129"/>
        <v>0</v>
      </c>
      <c r="I61" s="120">
        <f t="shared" si="130"/>
        <v>0</v>
      </c>
      <c r="J61" s="120">
        <f t="shared" si="131"/>
        <v>0</v>
      </c>
      <c r="K61" s="120">
        <f t="shared" si="132"/>
        <v>0</v>
      </c>
      <c r="L61" s="120">
        <f t="shared" si="133"/>
        <v>0</v>
      </c>
      <c r="M61" s="120">
        <f>0</f>
        <v>0</v>
      </c>
      <c r="N61" s="120">
        <f t="shared" si="103"/>
        <v>0</v>
      </c>
      <c r="O61" s="194">
        <f t="shared" si="134"/>
        <v>0</v>
      </c>
      <c r="P61" s="195">
        <f t="shared" si="134"/>
        <v>0</v>
      </c>
      <c r="Q61" s="196">
        <f t="shared" si="134"/>
        <v>0</v>
      </c>
      <c r="R61" s="197">
        <f t="shared" si="104"/>
        <v>0</v>
      </c>
      <c r="S61" s="197">
        <f t="shared" si="105"/>
        <v>0</v>
      </c>
      <c r="T61" s="119">
        <f t="shared" si="135"/>
        <v>0</v>
      </c>
      <c r="U61" s="120">
        <f t="shared" si="135"/>
        <v>0</v>
      </c>
      <c r="V61" s="120">
        <f t="shared" si="136"/>
        <v>0</v>
      </c>
      <c r="W61" s="120">
        <f t="shared" si="137"/>
        <v>0</v>
      </c>
      <c r="X61" s="120">
        <f t="shared" si="138"/>
        <v>0</v>
      </c>
      <c r="Y61" s="120">
        <f t="shared" si="139"/>
        <v>0</v>
      </c>
      <c r="Z61" s="120">
        <f>0</f>
        <v>0</v>
      </c>
      <c r="AA61" s="120">
        <f t="shared" si="106"/>
        <v>0</v>
      </c>
      <c r="AB61" s="194">
        <f t="shared" si="140"/>
        <v>0</v>
      </c>
      <c r="AC61" s="195">
        <f t="shared" si="140"/>
        <v>0</v>
      </c>
      <c r="AD61" s="196">
        <f t="shared" si="140"/>
        <v>0</v>
      </c>
      <c r="AE61" s="197">
        <f t="shared" si="107"/>
        <v>0</v>
      </c>
      <c r="AF61" s="197">
        <f t="shared" si="108"/>
        <v>0</v>
      </c>
      <c r="AG61" s="119">
        <f t="shared" si="141"/>
        <v>0</v>
      </c>
      <c r="AH61" s="120">
        <f t="shared" si="141"/>
        <v>0</v>
      </c>
      <c r="AI61" s="120">
        <f t="shared" si="142"/>
        <v>0</v>
      </c>
      <c r="AJ61" s="120">
        <f t="shared" si="143"/>
        <v>0</v>
      </c>
      <c r="AK61" s="120">
        <f t="shared" si="144"/>
        <v>0</v>
      </c>
      <c r="AL61" s="120">
        <f t="shared" si="145"/>
        <v>0</v>
      </c>
      <c r="AM61" s="120">
        <f>0</f>
        <v>0</v>
      </c>
      <c r="AN61" s="120">
        <f t="shared" si="109"/>
        <v>0</v>
      </c>
      <c r="AO61" s="194">
        <f t="shared" si="146"/>
        <v>0</v>
      </c>
      <c r="AP61" s="195">
        <f t="shared" si="146"/>
        <v>0</v>
      </c>
      <c r="AQ61" s="196">
        <f t="shared" si="146"/>
        <v>0</v>
      </c>
      <c r="AR61" s="197">
        <f t="shared" si="110"/>
        <v>0</v>
      </c>
      <c r="AS61" s="197">
        <f t="shared" si="111"/>
        <v>0</v>
      </c>
      <c r="AT61" s="119">
        <f t="shared" si="147"/>
        <v>0</v>
      </c>
      <c r="AU61" s="120">
        <f t="shared" si="147"/>
        <v>0</v>
      </c>
      <c r="AV61" s="120">
        <f t="shared" si="148"/>
        <v>0</v>
      </c>
      <c r="AW61" s="120">
        <f t="shared" si="149"/>
        <v>0</v>
      </c>
      <c r="AX61" s="120">
        <f t="shared" si="150"/>
        <v>0</v>
      </c>
      <c r="AY61" s="120">
        <f t="shared" si="151"/>
        <v>0</v>
      </c>
      <c r="AZ61" s="120">
        <f>0</f>
        <v>0</v>
      </c>
      <c r="BA61" s="120">
        <f t="shared" si="112"/>
        <v>0</v>
      </c>
      <c r="BB61" s="194">
        <f t="shared" si="152"/>
        <v>0</v>
      </c>
      <c r="BC61" s="195">
        <f t="shared" si="152"/>
        <v>0</v>
      </c>
      <c r="BD61" s="196">
        <f t="shared" si="152"/>
        <v>0</v>
      </c>
      <c r="BE61" s="197">
        <f t="shared" si="113"/>
        <v>0</v>
      </c>
      <c r="BF61" s="197">
        <f t="shared" si="114"/>
        <v>0</v>
      </c>
      <c r="BG61" s="119">
        <f t="shared" si="153"/>
        <v>0</v>
      </c>
      <c r="BH61" s="120">
        <f t="shared" si="153"/>
        <v>0</v>
      </c>
      <c r="BI61" s="120">
        <f t="shared" si="154"/>
        <v>0</v>
      </c>
      <c r="BJ61" s="120">
        <f t="shared" si="155"/>
        <v>0</v>
      </c>
      <c r="BK61" s="120">
        <f t="shared" si="156"/>
        <v>0</v>
      </c>
      <c r="BL61" s="120">
        <f t="shared" si="157"/>
        <v>0</v>
      </c>
      <c r="BM61" s="120">
        <f>0</f>
        <v>0</v>
      </c>
      <c r="BN61" s="120">
        <f t="shared" si="115"/>
        <v>0</v>
      </c>
      <c r="BO61" s="194">
        <f t="shared" si="158"/>
        <v>0</v>
      </c>
      <c r="BP61" s="195">
        <f t="shared" si="158"/>
        <v>0</v>
      </c>
      <c r="BQ61" s="196">
        <f t="shared" si="158"/>
        <v>0</v>
      </c>
      <c r="BR61" s="197">
        <f t="shared" si="116"/>
        <v>0</v>
      </c>
      <c r="BS61" s="197">
        <f t="shared" si="117"/>
        <v>0</v>
      </c>
      <c r="BT61" s="119">
        <f t="shared" si="159"/>
        <v>0</v>
      </c>
      <c r="BU61" s="120">
        <f t="shared" si="159"/>
        <v>0</v>
      </c>
      <c r="BV61" s="120">
        <f t="shared" si="160"/>
        <v>0</v>
      </c>
      <c r="BW61" s="120">
        <f t="shared" si="161"/>
        <v>0</v>
      </c>
      <c r="BX61" s="120">
        <f t="shared" si="162"/>
        <v>0</v>
      </c>
      <c r="BY61" s="120">
        <f t="shared" si="163"/>
        <v>0</v>
      </c>
      <c r="BZ61" s="120">
        <f>0</f>
        <v>0</v>
      </c>
      <c r="CA61" s="120">
        <f t="shared" si="118"/>
        <v>0</v>
      </c>
      <c r="CB61" s="194">
        <f t="shared" si="164"/>
        <v>0</v>
      </c>
      <c r="CC61" s="195">
        <f t="shared" si="164"/>
        <v>0</v>
      </c>
      <c r="CD61" s="196">
        <f t="shared" si="164"/>
        <v>0</v>
      </c>
      <c r="CE61" s="197">
        <f t="shared" si="119"/>
        <v>0</v>
      </c>
      <c r="CF61" s="197">
        <f t="shared" si="120"/>
        <v>0</v>
      </c>
      <c r="CG61" s="119">
        <f t="shared" si="165"/>
        <v>0</v>
      </c>
      <c r="CH61" s="120">
        <f t="shared" si="165"/>
        <v>0</v>
      </c>
      <c r="CI61" s="120">
        <f t="shared" si="166"/>
        <v>0</v>
      </c>
      <c r="CJ61" s="120">
        <f t="shared" si="167"/>
        <v>0</v>
      </c>
      <c r="CK61" s="120">
        <f t="shared" si="168"/>
        <v>0</v>
      </c>
      <c r="CL61" s="120">
        <f t="shared" si="169"/>
        <v>0</v>
      </c>
      <c r="CM61" s="120">
        <f>0</f>
        <v>0</v>
      </c>
      <c r="CN61" s="120">
        <f t="shared" si="121"/>
        <v>0</v>
      </c>
      <c r="CO61" s="194">
        <f t="shared" si="170"/>
        <v>0</v>
      </c>
      <c r="CP61" s="195">
        <f t="shared" si="170"/>
        <v>0</v>
      </c>
      <c r="CQ61" s="196" t="str">
        <f t="shared" si="170"/>
        <v/>
      </c>
      <c r="CR61" s="197" t="str">
        <f t="shared" si="122"/>
        <v/>
      </c>
      <c r="CS61" s="197" t="str">
        <f t="shared" si="123"/>
        <v/>
      </c>
      <c r="CT61" s="119">
        <f t="shared" si="171"/>
        <v>0</v>
      </c>
      <c r="CU61" s="120">
        <f t="shared" si="171"/>
        <v>0</v>
      </c>
      <c r="CV61" s="120" t="str">
        <f t="shared" si="124"/>
        <v/>
      </c>
      <c r="CW61" s="120" t="str">
        <f t="shared" si="125"/>
        <v/>
      </c>
      <c r="CX61" s="120" t="str">
        <f t="shared" si="126"/>
        <v/>
      </c>
      <c r="CY61" s="120" t="str">
        <f t="shared" si="127"/>
        <v/>
      </c>
      <c r="CZ61" s="120">
        <f>0</f>
        <v>0</v>
      </c>
      <c r="DA61" s="120"/>
      <c r="DB61" s="132" t="str">
        <f t="shared" si="172"/>
        <v/>
      </c>
      <c r="DC61" s="133" t="str">
        <f t="shared" si="173"/>
        <v/>
      </c>
    </row>
    <row r="62" spans="1:108">
      <c r="A62" s="199">
        <f t="shared" si="128"/>
        <v>0</v>
      </c>
      <c r="B62" s="194">
        <f t="shared" si="128"/>
        <v>0</v>
      </c>
      <c r="C62" s="195">
        <f t="shared" si="128"/>
        <v>0</v>
      </c>
      <c r="D62" s="196">
        <f t="shared" si="128"/>
        <v>0</v>
      </c>
      <c r="E62" s="197">
        <f t="shared" si="101"/>
        <v>0</v>
      </c>
      <c r="F62" s="197">
        <f t="shared" si="102"/>
        <v>0</v>
      </c>
      <c r="G62" s="119">
        <f t="shared" si="129"/>
        <v>0</v>
      </c>
      <c r="H62" s="120">
        <f t="shared" si="129"/>
        <v>0</v>
      </c>
      <c r="I62" s="120">
        <f t="shared" si="130"/>
        <v>0</v>
      </c>
      <c r="J62" s="120">
        <f t="shared" si="131"/>
        <v>0</v>
      </c>
      <c r="K62" s="120">
        <f t="shared" si="132"/>
        <v>0</v>
      </c>
      <c r="L62" s="120">
        <f t="shared" si="133"/>
        <v>0</v>
      </c>
      <c r="M62" s="120">
        <f>0</f>
        <v>0</v>
      </c>
      <c r="N62" s="121">
        <f t="shared" si="103"/>
        <v>0</v>
      </c>
      <c r="O62" s="194">
        <f t="shared" si="134"/>
        <v>0</v>
      </c>
      <c r="P62" s="195">
        <f t="shared" si="134"/>
        <v>0</v>
      </c>
      <c r="Q62" s="196">
        <f t="shared" si="134"/>
        <v>0</v>
      </c>
      <c r="R62" s="197">
        <f t="shared" si="104"/>
        <v>0</v>
      </c>
      <c r="S62" s="197">
        <f t="shared" si="105"/>
        <v>0</v>
      </c>
      <c r="T62" s="119">
        <f t="shared" si="135"/>
        <v>0</v>
      </c>
      <c r="U62" s="120">
        <f t="shared" si="135"/>
        <v>0</v>
      </c>
      <c r="V62" s="120">
        <f t="shared" si="136"/>
        <v>0</v>
      </c>
      <c r="W62" s="120">
        <f t="shared" si="137"/>
        <v>0</v>
      </c>
      <c r="X62" s="120">
        <f t="shared" si="138"/>
        <v>0</v>
      </c>
      <c r="Y62" s="120">
        <f t="shared" si="139"/>
        <v>0</v>
      </c>
      <c r="Z62" s="120">
        <f>0</f>
        <v>0</v>
      </c>
      <c r="AA62" s="120">
        <f t="shared" si="106"/>
        <v>0</v>
      </c>
      <c r="AB62" s="194">
        <f t="shared" si="140"/>
        <v>0</v>
      </c>
      <c r="AC62" s="195">
        <f t="shared" si="140"/>
        <v>0</v>
      </c>
      <c r="AD62" s="196">
        <f t="shared" si="140"/>
        <v>0</v>
      </c>
      <c r="AE62" s="197">
        <f t="shared" si="107"/>
        <v>0</v>
      </c>
      <c r="AF62" s="197">
        <f t="shared" si="108"/>
        <v>0</v>
      </c>
      <c r="AG62" s="119">
        <f t="shared" si="141"/>
        <v>0</v>
      </c>
      <c r="AH62" s="120">
        <f t="shared" si="141"/>
        <v>0</v>
      </c>
      <c r="AI62" s="120">
        <f t="shared" si="142"/>
        <v>0</v>
      </c>
      <c r="AJ62" s="120">
        <f t="shared" si="143"/>
        <v>0</v>
      </c>
      <c r="AK62" s="120">
        <f t="shared" si="144"/>
        <v>0</v>
      </c>
      <c r="AL62" s="120">
        <f t="shared" si="145"/>
        <v>0</v>
      </c>
      <c r="AM62" s="120">
        <f>0</f>
        <v>0</v>
      </c>
      <c r="AN62" s="120">
        <f t="shared" si="109"/>
        <v>0</v>
      </c>
      <c r="AO62" s="194">
        <f t="shared" si="146"/>
        <v>0</v>
      </c>
      <c r="AP62" s="195">
        <f t="shared" si="146"/>
        <v>0</v>
      </c>
      <c r="AQ62" s="196">
        <f t="shared" si="146"/>
        <v>0</v>
      </c>
      <c r="AR62" s="197">
        <f t="shared" si="110"/>
        <v>0</v>
      </c>
      <c r="AS62" s="197">
        <f t="shared" si="111"/>
        <v>0</v>
      </c>
      <c r="AT62" s="119">
        <f t="shared" si="147"/>
        <v>0</v>
      </c>
      <c r="AU62" s="120">
        <f t="shared" si="147"/>
        <v>0</v>
      </c>
      <c r="AV62" s="120">
        <f t="shared" si="148"/>
        <v>0</v>
      </c>
      <c r="AW62" s="120">
        <f t="shared" si="149"/>
        <v>0</v>
      </c>
      <c r="AX62" s="120">
        <f t="shared" si="150"/>
        <v>0</v>
      </c>
      <c r="AY62" s="120">
        <f t="shared" si="151"/>
        <v>0</v>
      </c>
      <c r="AZ62" s="120">
        <f>0</f>
        <v>0</v>
      </c>
      <c r="BA62" s="120">
        <f t="shared" si="112"/>
        <v>0</v>
      </c>
      <c r="BB62" s="194">
        <f t="shared" si="152"/>
        <v>0</v>
      </c>
      <c r="BC62" s="195">
        <f t="shared" si="152"/>
        <v>0</v>
      </c>
      <c r="BD62" s="196">
        <f t="shared" si="152"/>
        <v>0</v>
      </c>
      <c r="BE62" s="197">
        <f t="shared" si="113"/>
        <v>0</v>
      </c>
      <c r="BF62" s="197">
        <f t="shared" si="114"/>
        <v>0</v>
      </c>
      <c r="BG62" s="119">
        <f t="shared" si="153"/>
        <v>0</v>
      </c>
      <c r="BH62" s="120">
        <f t="shared" si="153"/>
        <v>0</v>
      </c>
      <c r="BI62" s="120">
        <f t="shared" si="154"/>
        <v>0</v>
      </c>
      <c r="BJ62" s="120">
        <f t="shared" si="155"/>
        <v>0</v>
      </c>
      <c r="BK62" s="120">
        <f t="shared" si="156"/>
        <v>0</v>
      </c>
      <c r="BL62" s="120">
        <f t="shared" si="157"/>
        <v>0</v>
      </c>
      <c r="BM62" s="120">
        <f>0</f>
        <v>0</v>
      </c>
      <c r="BN62" s="120">
        <f t="shared" si="115"/>
        <v>0</v>
      </c>
      <c r="BO62" s="194">
        <f t="shared" si="158"/>
        <v>0</v>
      </c>
      <c r="BP62" s="195">
        <f t="shared" si="158"/>
        <v>0</v>
      </c>
      <c r="BQ62" s="196">
        <f t="shared" si="158"/>
        <v>0</v>
      </c>
      <c r="BR62" s="197">
        <f t="shared" si="116"/>
        <v>0</v>
      </c>
      <c r="BS62" s="197">
        <f t="shared" si="117"/>
        <v>0</v>
      </c>
      <c r="BT62" s="119">
        <f t="shared" si="159"/>
        <v>0</v>
      </c>
      <c r="BU62" s="120">
        <f t="shared" si="159"/>
        <v>0</v>
      </c>
      <c r="BV62" s="120">
        <f t="shared" si="160"/>
        <v>0</v>
      </c>
      <c r="BW62" s="120">
        <f t="shared" si="161"/>
        <v>0</v>
      </c>
      <c r="BX62" s="120">
        <f t="shared" si="162"/>
        <v>0</v>
      </c>
      <c r="BY62" s="120">
        <f t="shared" si="163"/>
        <v>0</v>
      </c>
      <c r="BZ62" s="120">
        <f>0</f>
        <v>0</v>
      </c>
      <c r="CA62" s="120">
        <f t="shared" si="118"/>
        <v>0</v>
      </c>
      <c r="CB62" s="194">
        <f t="shared" si="164"/>
        <v>0</v>
      </c>
      <c r="CC62" s="195">
        <f t="shared" si="164"/>
        <v>0</v>
      </c>
      <c r="CD62" s="196">
        <f t="shared" si="164"/>
        <v>0</v>
      </c>
      <c r="CE62" s="197">
        <f t="shared" si="119"/>
        <v>0</v>
      </c>
      <c r="CF62" s="197">
        <f t="shared" si="120"/>
        <v>0</v>
      </c>
      <c r="CG62" s="119">
        <f t="shared" si="165"/>
        <v>0</v>
      </c>
      <c r="CH62" s="120">
        <f t="shared" si="165"/>
        <v>0</v>
      </c>
      <c r="CI62" s="120">
        <f t="shared" si="166"/>
        <v>0</v>
      </c>
      <c r="CJ62" s="120">
        <f t="shared" si="167"/>
        <v>0</v>
      </c>
      <c r="CK62" s="120">
        <f t="shared" si="168"/>
        <v>0</v>
      </c>
      <c r="CL62" s="120">
        <f t="shared" si="169"/>
        <v>0</v>
      </c>
      <c r="CM62" s="120">
        <f>0</f>
        <v>0</v>
      </c>
      <c r="CN62" s="120">
        <f t="shared" si="121"/>
        <v>0</v>
      </c>
      <c r="CO62" s="194">
        <f t="shared" si="170"/>
        <v>0</v>
      </c>
      <c r="CP62" s="195">
        <f t="shared" si="170"/>
        <v>0</v>
      </c>
      <c r="CQ62" s="196" t="str">
        <f t="shared" si="170"/>
        <v/>
      </c>
      <c r="CR62" s="197" t="str">
        <f t="shared" si="122"/>
        <v/>
      </c>
      <c r="CS62" s="197" t="str">
        <f t="shared" si="123"/>
        <v/>
      </c>
      <c r="CT62" s="119">
        <f t="shared" si="171"/>
        <v>0</v>
      </c>
      <c r="CU62" s="120">
        <f t="shared" si="171"/>
        <v>0</v>
      </c>
      <c r="CV62" s="120" t="str">
        <f t="shared" si="124"/>
        <v/>
      </c>
      <c r="CW62" s="120" t="str">
        <f t="shared" si="125"/>
        <v/>
      </c>
      <c r="CX62" s="120" t="str">
        <f t="shared" si="126"/>
        <v/>
      </c>
      <c r="CY62" s="120" t="str">
        <f t="shared" si="127"/>
        <v/>
      </c>
      <c r="CZ62" s="120">
        <f>0</f>
        <v>0</v>
      </c>
      <c r="DA62" s="120"/>
      <c r="DB62" s="132" t="str">
        <f t="shared" si="172"/>
        <v/>
      </c>
      <c r="DC62" s="133" t="str">
        <f t="shared" si="173"/>
        <v/>
      </c>
    </row>
    <row r="63" spans="1:108">
      <c r="A63" s="199">
        <f t="shared" si="128"/>
        <v>0</v>
      </c>
      <c r="B63" s="194">
        <f t="shared" si="128"/>
        <v>0</v>
      </c>
      <c r="C63" s="195">
        <f t="shared" si="128"/>
        <v>0</v>
      </c>
      <c r="D63" s="196">
        <f t="shared" si="128"/>
        <v>0</v>
      </c>
      <c r="E63" s="197">
        <f t="shared" si="101"/>
        <v>0</v>
      </c>
      <c r="F63" s="197">
        <f t="shared" si="102"/>
        <v>0</v>
      </c>
      <c r="G63" s="119">
        <f t="shared" si="129"/>
        <v>0</v>
      </c>
      <c r="H63" s="120">
        <f t="shared" si="129"/>
        <v>0</v>
      </c>
      <c r="I63" s="120">
        <f t="shared" si="130"/>
        <v>0</v>
      </c>
      <c r="J63" s="120">
        <f t="shared" si="131"/>
        <v>0</v>
      </c>
      <c r="K63" s="120">
        <f t="shared" si="132"/>
        <v>0</v>
      </c>
      <c r="L63" s="120">
        <f t="shared" si="133"/>
        <v>0</v>
      </c>
      <c r="M63" s="120">
        <f>0</f>
        <v>0</v>
      </c>
      <c r="N63" s="121">
        <f t="shared" si="103"/>
        <v>0</v>
      </c>
      <c r="O63" s="194">
        <f t="shared" si="134"/>
        <v>0</v>
      </c>
      <c r="P63" s="195">
        <f t="shared" si="134"/>
        <v>0</v>
      </c>
      <c r="Q63" s="196">
        <f t="shared" si="134"/>
        <v>0</v>
      </c>
      <c r="R63" s="197">
        <f t="shared" si="104"/>
        <v>0</v>
      </c>
      <c r="S63" s="197">
        <f t="shared" si="105"/>
        <v>0</v>
      </c>
      <c r="T63" s="119">
        <f t="shared" si="135"/>
        <v>0</v>
      </c>
      <c r="U63" s="120">
        <f t="shared" si="135"/>
        <v>0</v>
      </c>
      <c r="V63" s="120">
        <f t="shared" si="136"/>
        <v>0</v>
      </c>
      <c r="W63" s="120">
        <f t="shared" si="137"/>
        <v>0</v>
      </c>
      <c r="X63" s="120">
        <f t="shared" si="138"/>
        <v>0</v>
      </c>
      <c r="Y63" s="120">
        <f t="shared" si="139"/>
        <v>0</v>
      </c>
      <c r="Z63" s="120">
        <f>0</f>
        <v>0</v>
      </c>
      <c r="AA63" s="120">
        <f t="shared" si="106"/>
        <v>0</v>
      </c>
      <c r="AB63" s="194">
        <f t="shared" si="140"/>
        <v>0</v>
      </c>
      <c r="AC63" s="195">
        <f t="shared" si="140"/>
        <v>0</v>
      </c>
      <c r="AD63" s="196">
        <f t="shared" si="140"/>
        <v>0</v>
      </c>
      <c r="AE63" s="197">
        <f t="shared" si="107"/>
        <v>0</v>
      </c>
      <c r="AF63" s="197">
        <f t="shared" si="108"/>
        <v>0</v>
      </c>
      <c r="AG63" s="119">
        <f t="shared" si="141"/>
        <v>0</v>
      </c>
      <c r="AH63" s="120">
        <f t="shared" si="141"/>
        <v>0</v>
      </c>
      <c r="AI63" s="120">
        <f t="shared" si="142"/>
        <v>0</v>
      </c>
      <c r="AJ63" s="120">
        <f t="shared" si="143"/>
        <v>0</v>
      </c>
      <c r="AK63" s="120">
        <f t="shared" si="144"/>
        <v>0</v>
      </c>
      <c r="AL63" s="120">
        <f t="shared" si="145"/>
        <v>0</v>
      </c>
      <c r="AM63" s="120">
        <f>0</f>
        <v>0</v>
      </c>
      <c r="AN63" s="120">
        <f t="shared" si="109"/>
        <v>0</v>
      </c>
      <c r="AO63" s="194">
        <f t="shared" si="146"/>
        <v>0</v>
      </c>
      <c r="AP63" s="195">
        <f t="shared" si="146"/>
        <v>0</v>
      </c>
      <c r="AQ63" s="196">
        <f t="shared" si="146"/>
        <v>0</v>
      </c>
      <c r="AR63" s="197">
        <f t="shared" si="110"/>
        <v>0</v>
      </c>
      <c r="AS63" s="197">
        <f t="shared" si="111"/>
        <v>0</v>
      </c>
      <c r="AT63" s="119">
        <f t="shared" si="147"/>
        <v>0</v>
      </c>
      <c r="AU63" s="120">
        <f t="shared" si="147"/>
        <v>0</v>
      </c>
      <c r="AV63" s="120">
        <f t="shared" si="148"/>
        <v>0</v>
      </c>
      <c r="AW63" s="120">
        <f t="shared" si="149"/>
        <v>0</v>
      </c>
      <c r="AX63" s="120">
        <f t="shared" si="150"/>
        <v>0</v>
      </c>
      <c r="AY63" s="120">
        <f t="shared" si="151"/>
        <v>0</v>
      </c>
      <c r="AZ63" s="120">
        <f>0</f>
        <v>0</v>
      </c>
      <c r="BA63" s="120">
        <f t="shared" si="112"/>
        <v>0</v>
      </c>
      <c r="BB63" s="194">
        <f t="shared" si="152"/>
        <v>0</v>
      </c>
      <c r="BC63" s="195">
        <f t="shared" si="152"/>
        <v>0</v>
      </c>
      <c r="BD63" s="196">
        <f t="shared" si="152"/>
        <v>0</v>
      </c>
      <c r="BE63" s="197">
        <f t="shared" si="113"/>
        <v>0</v>
      </c>
      <c r="BF63" s="197">
        <f t="shared" si="114"/>
        <v>0</v>
      </c>
      <c r="BG63" s="119">
        <f t="shared" si="153"/>
        <v>0</v>
      </c>
      <c r="BH63" s="120">
        <f t="shared" si="153"/>
        <v>0</v>
      </c>
      <c r="BI63" s="120">
        <f t="shared" si="154"/>
        <v>0</v>
      </c>
      <c r="BJ63" s="120">
        <f t="shared" si="155"/>
        <v>0</v>
      </c>
      <c r="BK63" s="120">
        <f t="shared" si="156"/>
        <v>0</v>
      </c>
      <c r="BL63" s="120">
        <f t="shared" si="157"/>
        <v>0</v>
      </c>
      <c r="BM63" s="120">
        <f>0</f>
        <v>0</v>
      </c>
      <c r="BN63" s="120">
        <f t="shared" si="115"/>
        <v>0</v>
      </c>
      <c r="BO63" s="194">
        <f t="shared" si="158"/>
        <v>0</v>
      </c>
      <c r="BP63" s="195">
        <f t="shared" si="158"/>
        <v>0</v>
      </c>
      <c r="BQ63" s="196">
        <f t="shared" si="158"/>
        <v>0</v>
      </c>
      <c r="BR63" s="197">
        <f t="shared" si="116"/>
        <v>0</v>
      </c>
      <c r="BS63" s="197">
        <f t="shared" si="117"/>
        <v>0</v>
      </c>
      <c r="BT63" s="119">
        <f t="shared" si="159"/>
        <v>0</v>
      </c>
      <c r="BU63" s="120">
        <f t="shared" si="159"/>
        <v>0</v>
      </c>
      <c r="BV63" s="120">
        <f t="shared" si="160"/>
        <v>0</v>
      </c>
      <c r="BW63" s="120">
        <f t="shared" si="161"/>
        <v>0</v>
      </c>
      <c r="BX63" s="120">
        <f t="shared" si="162"/>
        <v>0</v>
      </c>
      <c r="BY63" s="120">
        <f t="shared" si="163"/>
        <v>0</v>
      </c>
      <c r="BZ63" s="120">
        <f>0</f>
        <v>0</v>
      </c>
      <c r="CA63" s="120">
        <f t="shared" si="118"/>
        <v>0</v>
      </c>
      <c r="CB63" s="194">
        <f t="shared" si="164"/>
        <v>0</v>
      </c>
      <c r="CC63" s="195">
        <f t="shared" si="164"/>
        <v>0</v>
      </c>
      <c r="CD63" s="196">
        <f t="shared" si="164"/>
        <v>0</v>
      </c>
      <c r="CE63" s="197">
        <f t="shared" si="119"/>
        <v>0</v>
      </c>
      <c r="CF63" s="197">
        <f t="shared" si="120"/>
        <v>0</v>
      </c>
      <c r="CG63" s="119">
        <f t="shared" si="165"/>
        <v>0</v>
      </c>
      <c r="CH63" s="120">
        <f t="shared" si="165"/>
        <v>0</v>
      </c>
      <c r="CI63" s="120">
        <f t="shared" si="166"/>
        <v>0</v>
      </c>
      <c r="CJ63" s="120">
        <f t="shared" si="167"/>
        <v>0</v>
      </c>
      <c r="CK63" s="120">
        <f t="shared" si="168"/>
        <v>0</v>
      </c>
      <c r="CL63" s="120">
        <f t="shared" si="169"/>
        <v>0</v>
      </c>
      <c r="CM63" s="120">
        <f>0</f>
        <v>0</v>
      </c>
      <c r="CN63" s="120">
        <f t="shared" si="121"/>
        <v>0</v>
      </c>
      <c r="CO63" s="194">
        <f t="shared" si="170"/>
        <v>0</v>
      </c>
      <c r="CP63" s="195">
        <f t="shared" si="170"/>
        <v>0</v>
      </c>
      <c r="CQ63" s="196" t="str">
        <f t="shared" si="170"/>
        <v/>
      </c>
      <c r="CR63" s="197" t="str">
        <f t="shared" si="122"/>
        <v/>
      </c>
      <c r="CS63" s="197" t="str">
        <f t="shared" si="123"/>
        <v/>
      </c>
      <c r="CT63" s="119">
        <f t="shared" si="171"/>
        <v>0</v>
      </c>
      <c r="CU63" s="120">
        <f t="shared" si="171"/>
        <v>0</v>
      </c>
      <c r="CV63" s="120" t="str">
        <f t="shared" si="124"/>
        <v/>
      </c>
      <c r="CW63" s="120" t="str">
        <f t="shared" si="125"/>
        <v/>
      </c>
      <c r="CX63" s="120" t="str">
        <f t="shared" si="126"/>
        <v/>
      </c>
      <c r="CY63" s="120" t="str">
        <f t="shared" si="127"/>
        <v/>
      </c>
      <c r="CZ63" s="120">
        <f>0</f>
        <v>0</v>
      </c>
      <c r="DA63" s="120"/>
      <c r="DB63" s="132" t="str">
        <f t="shared" si="172"/>
        <v/>
      </c>
      <c r="DC63" s="133" t="str">
        <f t="shared" si="173"/>
        <v/>
      </c>
    </row>
    <row r="64" spans="1:108">
      <c r="A64" s="199">
        <f t="shared" si="128"/>
        <v>0</v>
      </c>
      <c r="B64" s="194">
        <f t="shared" si="128"/>
        <v>0</v>
      </c>
      <c r="C64" s="195">
        <f t="shared" si="128"/>
        <v>0</v>
      </c>
      <c r="D64" s="196">
        <f t="shared" si="128"/>
        <v>0</v>
      </c>
      <c r="E64" s="197">
        <f t="shared" si="101"/>
        <v>0</v>
      </c>
      <c r="F64" s="197">
        <f t="shared" si="102"/>
        <v>0</v>
      </c>
      <c r="G64" s="119">
        <f t="shared" si="129"/>
        <v>0</v>
      </c>
      <c r="H64" s="120">
        <f t="shared" si="129"/>
        <v>0</v>
      </c>
      <c r="I64" s="120">
        <f t="shared" si="130"/>
        <v>0</v>
      </c>
      <c r="J64" s="120">
        <f t="shared" si="131"/>
        <v>0</v>
      </c>
      <c r="K64" s="120">
        <f t="shared" si="132"/>
        <v>0</v>
      </c>
      <c r="L64" s="120">
        <f t="shared" si="133"/>
        <v>0</v>
      </c>
      <c r="M64" s="120">
        <f>0</f>
        <v>0</v>
      </c>
      <c r="N64" s="121">
        <f t="shared" si="103"/>
        <v>0</v>
      </c>
      <c r="O64" s="194">
        <f t="shared" si="134"/>
        <v>0</v>
      </c>
      <c r="P64" s="195">
        <f t="shared" si="134"/>
        <v>0</v>
      </c>
      <c r="Q64" s="196">
        <f t="shared" si="134"/>
        <v>0</v>
      </c>
      <c r="R64" s="197">
        <f t="shared" si="104"/>
        <v>0</v>
      </c>
      <c r="S64" s="197">
        <f t="shared" si="105"/>
        <v>0</v>
      </c>
      <c r="T64" s="119">
        <f t="shared" si="135"/>
        <v>0</v>
      </c>
      <c r="U64" s="120">
        <f t="shared" si="135"/>
        <v>0</v>
      </c>
      <c r="V64" s="120">
        <f t="shared" si="136"/>
        <v>0</v>
      </c>
      <c r="W64" s="120">
        <f t="shared" si="137"/>
        <v>0</v>
      </c>
      <c r="X64" s="120">
        <f t="shared" si="138"/>
        <v>0</v>
      </c>
      <c r="Y64" s="120">
        <f t="shared" si="139"/>
        <v>0</v>
      </c>
      <c r="Z64" s="120">
        <f>0</f>
        <v>0</v>
      </c>
      <c r="AA64" s="120">
        <f t="shared" si="106"/>
        <v>0</v>
      </c>
      <c r="AB64" s="194">
        <f t="shared" si="140"/>
        <v>0</v>
      </c>
      <c r="AC64" s="195">
        <f t="shared" si="140"/>
        <v>0</v>
      </c>
      <c r="AD64" s="196">
        <f t="shared" si="140"/>
        <v>0</v>
      </c>
      <c r="AE64" s="197">
        <f t="shared" si="107"/>
        <v>0</v>
      </c>
      <c r="AF64" s="197">
        <f t="shared" si="108"/>
        <v>0</v>
      </c>
      <c r="AG64" s="119">
        <f t="shared" si="141"/>
        <v>0</v>
      </c>
      <c r="AH64" s="120">
        <f t="shared" si="141"/>
        <v>0</v>
      </c>
      <c r="AI64" s="120">
        <f t="shared" si="142"/>
        <v>0</v>
      </c>
      <c r="AJ64" s="120">
        <f t="shared" si="143"/>
        <v>0</v>
      </c>
      <c r="AK64" s="120">
        <f t="shared" si="144"/>
        <v>0</v>
      </c>
      <c r="AL64" s="120">
        <f t="shared" si="145"/>
        <v>0</v>
      </c>
      <c r="AM64" s="120">
        <f>0</f>
        <v>0</v>
      </c>
      <c r="AN64" s="120">
        <f t="shared" si="109"/>
        <v>0</v>
      </c>
      <c r="AO64" s="194">
        <f t="shared" si="146"/>
        <v>0</v>
      </c>
      <c r="AP64" s="195">
        <f t="shared" si="146"/>
        <v>0</v>
      </c>
      <c r="AQ64" s="196">
        <f t="shared" si="146"/>
        <v>0</v>
      </c>
      <c r="AR64" s="197">
        <f t="shared" si="110"/>
        <v>0</v>
      </c>
      <c r="AS64" s="197">
        <f t="shared" si="111"/>
        <v>0</v>
      </c>
      <c r="AT64" s="119">
        <f t="shared" si="147"/>
        <v>0</v>
      </c>
      <c r="AU64" s="120">
        <f t="shared" si="147"/>
        <v>0</v>
      </c>
      <c r="AV64" s="120">
        <f t="shared" si="148"/>
        <v>0</v>
      </c>
      <c r="AW64" s="120">
        <f t="shared" si="149"/>
        <v>0</v>
      </c>
      <c r="AX64" s="120">
        <f t="shared" si="150"/>
        <v>0</v>
      </c>
      <c r="AY64" s="120">
        <f t="shared" si="151"/>
        <v>0</v>
      </c>
      <c r="AZ64" s="120">
        <f>0</f>
        <v>0</v>
      </c>
      <c r="BA64" s="120">
        <f t="shared" si="112"/>
        <v>0</v>
      </c>
      <c r="BB64" s="194">
        <f t="shared" si="152"/>
        <v>0</v>
      </c>
      <c r="BC64" s="195">
        <f t="shared" si="152"/>
        <v>0</v>
      </c>
      <c r="BD64" s="196">
        <f t="shared" si="152"/>
        <v>0</v>
      </c>
      <c r="BE64" s="197">
        <f t="shared" si="113"/>
        <v>0</v>
      </c>
      <c r="BF64" s="197">
        <f t="shared" si="114"/>
        <v>0</v>
      </c>
      <c r="BG64" s="119">
        <f t="shared" si="153"/>
        <v>0</v>
      </c>
      <c r="BH64" s="120">
        <f t="shared" si="153"/>
        <v>0</v>
      </c>
      <c r="BI64" s="120">
        <f t="shared" si="154"/>
        <v>0</v>
      </c>
      <c r="BJ64" s="120">
        <f t="shared" si="155"/>
        <v>0</v>
      </c>
      <c r="BK64" s="120">
        <f t="shared" si="156"/>
        <v>0</v>
      </c>
      <c r="BL64" s="120">
        <f t="shared" si="157"/>
        <v>0</v>
      </c>
      <c r="BM64" s="120">
        <f>0</f>
        <v>0</v>
      </c>
      <c r="BN64" s="120">
        <f t="shared" si="115"/>
        <v>0</v>
      </c>
      <c r="BO64" s="194">
        <f t="shared" si="158"/>
        <v>0</v>
      </c>
      <c r="BP64" s="195">
        <f t="shared" si="158"/>
        <v>0</v>
      </c>
      <c r="BQ64" s="196">
        <f t="shared" si="158"/>
        <v>0</v>
      </c>
      <c r="BR64" s="197">
        <f t="shared" si="116"/>
        <v>0</v>
      </c>
      <c r="BS64" s="197">
        <f t="shared" si="117"/>
        <v>0</v>
      </c>
      <c r="BT64" s="119">
        <f t="shared" si="159"/>
        <v>0</v>
      </c>
      <c r="BU64" s="120">
        <f t="shared" si="159"/>
        <v>0</v>
      </c>
      <c r="BV64" s="120">
        <f t="shared" si="160"/>
        <v>0</v>
      </c>
      <c r="BW64" s="120">
        <f t="shared" si="161"/>
        <v>0</v>
      </c>
      <c r="BX64" s="120">
        <f t="shared" si="162"/>
        <v>0</v>
      </c>
      <c r="BY64" s="120">
        <f t="shared" si="163"/>
        <v>0</v>
      </c>
      <c r="BZ64" s="120">
        <f>0</f>
        <v>0</v>
      </c>
      <c r="CA64" s="120">
        <f t="shared" si="118"/>
        <v>0</v>
      </c>
      <c r="CB64" s="194">
        <f t="shared" si="164"/>
        <v>0</v>
      </c>
      <c r="CC64" s="195">
        <f t="shared" si="164"/>
        <v>0</v>
      </c>
      <c r="CD64" s="196">
        <f t="shared" si="164"/>
        <v>0</v>
      </c>
      <c r="CE64" s="197">
        <f t="shared" si="119"/>
        <v>0</v>
      </c>
      <c r="CF64" s="197">
        <f t="shared" si="120"/>
        <v>0</v>
      </c>
      <c r="CG64" s="119">
        <f t="shared" si="165"/>
        <v>0</v>
      </c>
      <c r="CH64" s="120">
        <f t="shared" si="165"/>
        <v>0</v>
      </c>
      <c r="CI64" s="120">
        <f t="shared" si="166"/>
        <v>0</v>
      </c>
      <c r="CJ64" s="120">
        <f t="shared" si="167"/>
        <v>0</v>
      </c>
      <c r="CK64" s="120">
        <f t="shared" si="168"/>
        <v>0</v>
      </c>
      <c r="CL64" s="120">
        <f t="shared" si="169"/>
        <v>0</v>
      </c>
      <c r="CM64" s="120">
        <f>0</f>
        <v>0</v>
      </c>
      <c r="CN64" s="120">
        <f t="shared" si="121"/>
        <v>0</v>
      </c>
      <c r="CO64" s="194">
        <f t="shared" si="170"/>
        <v>0</v>
      </c>
      <c r="CP64" s="195">
        <f t="shared" si="170"/>
        <v>0</v>
      </c>
      <c r="CQ64" s="196" t="str">
        <f t="shared" si="170"/>
        <v/>
      </c>
      <c r="CR64" s="197" t="str">
        <f t="shared" si="122"/>
        <v/>
      </c>
      <c r="CS64" s="197" t="str">
        <f t="shared" si="123"/>
        <v/>
      </c>
      <c r="CT64" s="119">
        <f t="shared" si="171"/>
        <v>0</v>
      </c>
      <c r="CU64" s="120">
        <f t="shared" si="171"/>
        <v>0</v>
      </c>
      <c r="CV64" s="120" t="str">
        <f t="shared" si="124"/>
        <v/>
      </c>
      <c r="CW64" s="120" t="str">
        <f t="shared" si="125"/>
        <v/>
      </c>
      <c r="CX64" s="120" t="str">
        <f t="shared" si="126"/>
        <v/>
      </c>
      <c r="CY64" s="120" t="str">
        <f t="shared" si="127"/>
        <v/>
      </c>
      <c r="CZ64" s="120">
        <f>0</f>
        <v>0</v>
      </c>
      <c r="DA64" s="120"/>
      <c r="DB64" s="132" t="str">
        <f t="shared" si="172"/>
        <v/>
      </c>
      <c r="DC64" s="133" t="str">
        <f t="shared" si="173"/>
        <v/>
      </c>
    </row>
    <row r="65" spans="1:107">
      <c r="A65" s="199">
        <f t="shared" si="128"/>
        <v>0</v>
      </c>
      <c r="B65" s="194">
        <f t="shared" si="128"/>
        <v>0</v>
      </c>
      <c r="C65" s="195">
        <f t="shared" si="128"/>
        <v>0</v>
      </c>
      <c r="D65" s="196">
        <f>D21</f>
        <v>0</v>
      </c>
      <c r="E65" s="197">
        <f t="shared" si="101"/>
        <v>0</v>
      </c>
      <c r="F65" s="197">
        <f t="shared" si="102"/>
        <v>0</v>
      </c>
      <c r="G65" s="119">
        <f t="shared" si="129"/>
        <v>0</v>
      </c>
      <c r="H65" s="120">
        <f t="shared" si="129"/>
        <v>0</v>
      </c>
      <c r="I65" s="120">
        <f t="shared" si="130"/>
        <v>0</v>
      </c>
      <c r="J65" s="120">
        <f t="shared" si="131"/>
        <v>0</v>
      </c>
      <c r="K65" s="120">
        <f t="shared" si="132"/>
        <v>0</v>
      </c>
      <c r="L65" s="120">
        <f t="shared" si="133"/>
        <v>0</v>
      </c>
      <c r="M65" s="120">
        <f>0</f>
        <v>0</v>
      </c>
      <c r="N65" s="121">
        <f t="shared" si="103"/>
        <v>0</v>
      </c>
      <c r="O65" s="194">
        <f t="shared" si="134"/>
        <v>0</v>
      </c>
      <c r="P65" s="195">
        <f t="shared" si="134"/>
        <v>0</v>
      </c>
      <c r="Q65" s="196">
        <f t="shared" si="134"/>
        <v>0</v>
      </c>
      <c r="R65" s="197">
        <f t="shared" si="104"/>
        <v>0</v>
      </c>
      <c r="S65" s="197">
        <f t="shared" si="105"/>
        <v>0</v>
      </c>
      <c r="T65" s="119">
        <f t="shared" si="135"/>
        <v>0</v>
      </c>
      <c r="U65" s="120">
        <f t="shared" si="135"/>
        <v>0</v>
      </c>
      <c r="V65" s="120">
        <f t="shared" si="136"/>
        <v>0</v>
      </c>
      <c r="W65" s="120">
        <f t="shared" si="137"/>
        <v>0</v>
      </c>
      <c r="X65" s="120">
        <f t="shared" si="138"/>
        <v>0</v>
      </c>
      <c r="Y65" s="120">
        <f t="shared" si="139"/>
        <v>0</v>
      </c>
      <c r="Z65" s="120">
        <f>0</f>
        <v>0</v>
      </c>
      <c r="AA65" s="120">
        <f t="shared" si="106"/>
        <v>0</v>
      </c>
      <c r="AB65" s="194">
        <f t="shared" si="140"/>
        <v>0</v>
      </c>
      <c r="AC65" s="195">
        <f t="shared" si="140"/>
        <v>0</v>
      </c>
      <c r="AD65" s="196">
        <f t="shared" si="140"/>
        <v>0</v>
      </c>
      <c r="AE65" s="197">
        <f t="shared" si="107"/>
        <v>0</v>
      </c>
      <c r="AF65" s="197">
        <f t="shared" si="108"/>
        <v>0</v>
      </c>
      <c r="AG65" s="119">
        <f t="shared" si="141"/>
        <v>0</v>
      </c>
      <c r="AH65" s="120">
        <f t="shared" si="141"/>
        <v>0</v>
      </c>
      <c r="AI65" s="120">
        <f t="shared" si="142"/>
        <v>0</v>
      </c>
      <c r="AJ65" s="120">
        <f t="shared" si="143"/>
        <v>0</v>
      </c>
      <c r="AK65" s="120">
        <f t="shared" si="144"/>
        <v>0</v>
      </c>
      <c r="AL65" s="120">
        <f t="shared" si="145"/>
        <v>0</v>
      </c>
      <c r="AM65" s="120">
        <f>0</f>
        <v>0</v>
      </c>
      <c r="AN65" s="120">
        <f t="shared" si="109"/>
        <v>0</v>
      </c>
      <c r="AO65" s="194">
        <f t="shared" si="146"/>
        <v>0</v>
      </c>
      <c r="AP65" s="195">
        <f t="shared" si="146"/>
        <v>0</v>
      </c>
      <c r="AQ65" s="196">
        <f t="shared" si="146"/>
        <v>0</v>
      </c>
      <c r="AR65" s="197">
        <f t="shared" si="110"/>
        <v>0</v>
      </c>
      <c r="AS65" s="197">
        <f t="shared" si="111"/>
        <v>0</v>
      </c>
      <c r="AT65" s="119">
        <f t="shared" si="147"/>
        <v>0</v>
      </c>
      <c r="AU65" s="120">
        <f t="shared" si="147"/>
        <v>0</v>
      </c>
      <c r="AV65" s="120">
        <f t="shared" si="148"/>
        <v>0</v>
      </c>
      <c r="AW65" s="120">
        <f t="shared" si="149"/>
        <v>0</v>
      </c>
      <c r="AX65" s="120">
        <f t="shared" si="150"/>
        <v>0</v>
      </c>
      <c r="AY65" s="120">
        <f t="shared" si="151"/>
        <v>0</v>
      </c>
      <c r="AZ65" s="120">
        <f>0</f>
        <v>0</v>
      </c>
      <c r="BA65" s="120">
        <f t="shared" si="112"/>
        <v>0</v>
      </c>
      <c r="BB65" s="194">
        <f t="shared" si="152"/>
        <v>0</v>
      </c>
      <c r="BC65" s="195">
        <f t="shared" si="152"/>
        <v>0</v>
      </c>
      <c r="BD65" s="196">
        <f t="shared" si="152"/>
        <v>0</v>
      </c>
      <c r="BE65" s="197">
        <f t="shared" si="113"/>
        <v>0</v>
      </c>
      <c r="BF65" s="197">
        <f t="shared" si="114"/>
        <v>0</v>
      </c>
      <c r="BG65" s="119">
        <f t="shared" si="153"/>
        <v>0</v>
      </c>
      <c r="BH65" s="120">
        <f t="shared" si="153"/>
        <v>0</v>
      </c>
      <c r="BI65" s="120">
        <f t="shared" si="154"/>
        <v>0</v>
      </c>
      <c r="BJ65" s="120">
        <f t="shared" si="155"/>
        <v>0</v>
      </c>
      <c r="BK65" s="120">
        <f t="shared" si="156"/>
        <v>0</v>
      </c>
      <c r="BL65" s="120">
        <f t="shared" si="157"/>
        <v>0</v>
      </c>
      <c r="BM65" s="120">
        <f>0</f>
        <v>0</v>
      </c>
      <c r="BN65" s="120">
        <f t="shared" si="115"/>
        <v>0</v>
      </c>
      <c r="BO65" s="194">
        <f t="shared" si="158"/>
        <v>0</v>
      </c>
      <c r="BP65" s="195">
        <f t="shared" si="158"/>
        <v>0</v>
      </c>
      <c r="BQ65" s="196">
        <f t="shared" si="158"/>
        <v>0</v>
      </c>
      <c r="BR65" s="197">
        <f t="shared" si="116"/>
        <v>0</v>
      </c>
      <c r="BS65" s="197">
        <f t="shared" si="117"/>
        <v>0</v>
      </c>
      <c r="BT65" s="119">
        <f t="shared" si="159"/>
        <v>0</v>
      </c>
      <c r="BU65" s="120">
        <f t="shared" si="159"/>
        <v>0</v>
      </c>
      <c r="BV65" s="120">
        <f t="shared" si="160"/>
        <v>0</v>
      </c>
      <c r="BW65" s="120">
        <f t="shared" si="161"/>
        <v>0</v>
      </c>
      <c r="BX65" s="120">
        <f t="shared" si="162"/>
        <v>0</v>
      </c>
      <c r="BY65" s="120">
        <f t="shared" si="163"/>
        <v>0</v>
      </c>
      <c r="BZ65" s="120">
        <f>0</f>
        <v>0</v>
      </c>
      <c r="CA65" s="120">
        <f t="shared" si="118"/>
        <v>0</v>
      </c>
      <c r="CB65" s="194">
        <f t="shared" si="164"/>
        <v>0</v>
      </c>
      <c r="CC65" s="195">
        <f t="shared" si="164"/>
        <v>0</v>
      </c>
      <c r="CD65" s="196">
        <f t="shared" si="164"/>
        <v>0</v>
      </c>
      <c r="CE65" s="197">
        <f t="shared" si="119"/>
        <v>0</v>
      </c>
      <c r="CF65" s="197">
        <f t="shared" si="120"/>
        <v>0</v>
      </c>
      <c r="CG65" s="119">
        <f t="shared" si="165"/>
        <v>0</v>
      </c>
      <c r="CH65" s="120">
        <f t="shared" si="165"/>
        <v>0</v>
      </c>
      <c r="CI65" s="120">
        <f t="shared" si="166"/>
        <v>0</v>
      </c>
      <c r="CJ65" s="120">
        <f t="shared" si="167"/>
        <v>0</v>
      </c>
      <c r="CK65" s="120">
        <f t="shared" si="168"/>
        <v>0</v>
      </c>
      <c r="CL65" s="120">
        <f t="shared" si="169"/>
        <v>0</v>
      </c>
      <c r="CM65" s="120">
        <f>0</f>
        <v>0</v>
      </c>
      <c r="CN65" s="120">
        <f t="shared" si="121"/>
        <v>0</v>
      </c>
      <c r="CO65" s="194">
        <f t="shared" si="170"/>
        <v>0</v>
      </c>
      <c r="CP65" s="195">
        <f t="shared" si="170"/>
        <v>0</v>
      </c>
      <c r="CQ65" s="196" t="str">
        <f t="shared" si="170"/>
        <v/>
      </c>
      <c r="CR65" s="197" t="str">
        <f t="shared" si="122"/>
        <v/>
      </c>
      <c r="CS65" s="197" t="str">
        <f t="shared" si="123"/>
        <v/>
      </c>
      <c r="CT65" s="119">
        <f t="shared" si="171"/>
        <v>0</v>
      </c>
      <c r="CU65" s="120">
        <f t="shared" si="171"/>
        <v>0</v>
      </c>
      <c r="CV65" s="120" t="str">
        <f t="shared" si="124"/>
        <v/>
      </c>
      <c r="CW65" s="120" t="str">
        <f t="shared" si="125"/>
        <v/>
      </c>
      <c r="CX65" s="120" t="str">
        <f t="shared" si="126"/>
        <v/>
      </c>
      <c r="CY65" s="120" t="str">
        <f t="shared" si="127"/>
        <v/>
      </c>
      <c r="CZ65" s="120">
        <f>0</f>
        <v>0</v>
      </c>
      <c r="DA65" s="120"/>
      <c r="DB65" s="132" t="str">
        <f t="shared" si="172"/>
        <v/>
      </c>
      <c r="DC65" s="133" t="str">
        <f t="shared" si="173"/>
        <v/>
      </c>
    </row>
    <row r="66" spans="1:107">
      <c r="A66" s="199">
        <f t="shared" si="128"/>
        <v>0</v>
      </c>
      <c r="B66" s="194">
        <f t="shared" si="128"/>
        <v>0</v>
      </c>
      <c r="C66" s="195">
        <f t="shared" si="128"/>
        <v>0</v>
      </c>
      <c r="D66" s="196">
        <f t="shared" si="128"/>
        <v>0</v>
      </c>
      <c r="E66" s="197">
        <f t="shared" si="101"/>
        <v>0</v>
      </c>
      <c r="F66" s="197">
        <f t="shared" si="102"/>
        <v>0</v>
      </c>
      <c r="G66" s="119">
        <f t="shared" si="129"/>
        <v>0</v>
      </c>
      <c r="H66" s="120">
        <f t="shared" si="129"/>
        <v>0</v>
      </c>
      <c r="I66" s="120">
        <f t="shared" si="130"/>
        <v>0</v>
      </c>
      <c r="J66" s="120">
        <f t="shared" si="131"/>
        <v>0</v>
      </c>
      <c r="K66" s="120">
        <f t="shared" si="132"/>
        <v>0</v>
      </c>
      <c r="L66" s="120">
        <f t="shared" si="133"/>
        <v>0</v>
      </c>
      <c r="M66" s="120">
        <f>0</f>
        <v>0</v>
      </c>
      <c r="N66" s="121">
        <f t="shared" si="103"/>
        <v>0</v>
      </c>
      <c r="O66" s="194">
        <f t="shared" si="134"/>
        <v>0</v>
      </c>
      <c r="P66" s="195">
        <f t="shared" si="134"/>
        <v>0</v>
      </c>
      <c r="Q66" s="196">
        <f t="shared" si="134"/>
        <v>0</v>
      </c>
      <c r="R66" s="197">
        <f t="shared" si="104"/>
        <v>0</v>
      </c>
      <c r="S66" s="197">
        <f t="shared" si="105"/>
        <v>0</v>
      </c>
      <c r="T66" s="119">
        <f t="shared" si="135"/>
        <v>0</v>
      </c>
      <c r="U66" s="120">
        <f t="shared" si="135"/>
        <v>0</v>
      </c>
      <c r="V66" s="120">
        <f t="shared" si="136"/>
        <v>0</v>
      </c>
      <c r="W66" s="120">
        <f t="shared" si="137"/>
        <v>0</v>
      </c>
      <c r="X66" s="120">
        <f t="shared" si="138"/>
        <v>0</v>
      </c>
      <c r="Y66" s="120">
        <f t="shared" si="139"/>
        <v>0</v>
      </c>
      <c r="Z66" s="120">
        <f>0</f>
        <v>0</v>
      </c>
      <c r="AA66" s="120">
        <f t="shared" si="106"/>
        <v>0</v>
      </c>
      <c r="AB66" s="194">
        <f t="shared" si="140"/>
        <v>0</v>
      </c>
      <c r="AC66" s="195">
        <f t="shared" si="140"/>
        <v>0</v>
      </c>
      <c r="AD66" s="196">
        <f t="shared" si="140"/>
        <v>0</v>
      </c>
      <c r="AE66" s="197">
        <f t="shared" si="107"/>
        <v>0</v>
      </c>
      <c r="AF66" s="197">
        <f t="shared" si="108"/>
        <v>0</v>
      </c>
      <c r="AG66" s="119">
        <f t="shared" si="141"/>
        <v>0</v>
      </c>
      <c r="AH66" s="120">
        <f t="shared" si="141"/>
        <v>0</v>
      </c>
      <c r="AI66" s="120">
        <f t="shared" si="142"/>
        <v>0</v>
      </c>
      <c r="AJ66" s="120">
        <f t="shared" si="143"/>
        <v>0</v>
      </c>
      <c r="AK66" s="120">
        <f t="shared" si="144"/>
        <v>0</v>
      </c>
      <c r="AL66" s="120">
        <f t="shared" si="145"/>
        <v>0</v>
      </c>
      <c r="AM66" s="120">
        <f>0</f>
        <v>0</v>
      </c>
      <c r="AN66" s="120">
        <f t="shared" si="109"/>
        <v>0</v>
      </c>
      <c r="AO66" s="194">
        <f t="shared" si="146"/>
        <v>0</v>
      </c>
      <c r="AP66" s="195">
        <f t="shared" si="146"/>
        <v>0</v>
      </c>
      <c r="AQ66" s="196">
        <f t="shared" si="146"/>
        <v>0</v>
      </c>
      <c r="AR66" s="197">
        <f t="shared" si="110"/>
        <v>0</v>
      </c>
      <c r="AS66" s="197">
        <f t="shared" si="111"/>
        <v>0</v>
      </c>
      <c r="AT66" s="119">
        <f t="shared" si="147"/>
        <v>0</v>
      </c>
      <c r="AU66" s="120">
        <f t="shared" si="147"/>
        <v>0</v>
      </c>
      <c r="AV66" s="120">
        <f t="shared" si="148"/>
        <v>0</v>
      </c>
      <c r="AW66" s="120">
        <f t="shared" si="149"/>
        <v>0</v>
      </c>
      <c r="AX66" s="120">
        <f t="shared" si="150"/>
        <v>0</v>
      </c>
      <c r="AY66" s="120">
        <f t="shared" si="151"/>
        <v>0</v>
      </c>
      <c r="AZ66" s="120">
        <f>0</f>
        <v>0</v>
      </c>
      <c r="BA66" s="120">
        <f t="shared" si="112"/>
        <v>0</v>
      </c>
      <c r="BB66" s="194">
        <f t="shared" si="152"/>
        <v>0</v>
      </c>
      <c r="BC66" s="195">
        <f t="shared" si="152"/>
        <v>0</v>
      </c>
      <c r="BD66" s="196">
        <f t="shared" si="152"/>
        <v>0</v>
      </c>
      <c r="BE66" s="197">
        <f t="shared" si="113"/>
        <v>0</v>
      </c>
      <c r="BF66" s="197">
        <f t="shared" si="114"/>
        <v>0</v>
      </c>
      <c r="BG66" s="119">
        <f t="shared" si="153"/>
        <v>0</v>
      </c>
      <c r="BH66" s="120">
        <f t="shared" si="153"/>
        <v>0</v>
      </c>
      <c r="BI66" s="120">
        <f t="shared" si="154"/>
        <v>0</v>
      </c>
      <c r="BJ66" s="120">
        <f t="shared" si="155"/>
        <v>0</v>
      </c>
      <c r="BK66" s="120">
        <f t="shared" si="156"/>
        <v>0</v>
      </c>
      <c r="BL66" s="120">
        <f t="shared" si="157"/>
        <v>0</v>
      </c>
      <c r="BM66" s="120">
        <f>0</f>
        <v>0</v>
      </c>
      <c r="BN66" s="120">
        <f t="shared" si="115"/>
        <v>0</v>
      </c>
      <c r="BO66" s="194">
        <f t="shared" si="158"/>
        <v>0</v>
      </c>
      <c r="BP66" s="195">
        <f t="shared" si="158"/>
        <v>0</v>
      </c>
      <c r="BQ66" s="196">
        <f t="shared" si="158"/>
        <v>0</v>
      </c>
      <c r="BR66" s="197">
        <f t="shared" si="116"/>
        <v>0</v>
      </c>
      <c r="BS66" s="197">
        <f t="shared" si="117"/>
        <v>0</v>
      </c>
      <c r="BT66" s="119">
        <f t="shared" si="159"/>
        <v>0</v>
      </c>
      <c r="BU66" s="120">
        <f t="shared" si="159"/>
        <v>0</v>
      </c>
      <c r="BV66" s="120">
        <f t="shared" si="160"/>
        <v>0</v>
      </c>
      <c r="BW66" s="120">
        <f t="shared" si="161"/>
        <v>0</v>
      </c>
      <c r="BX66" s="120">
        <f t="shared" si="162"/>
        <v>0</v>
      </c>
      <c r="BY66" s="120">
        <f t="shared" si="163"/>
        <v>0</v>
      </c>
      <c r="BZ66" s="120">
        <f>0</f>
        <v>0</v>
      </c>
      <c r="CA66" s="120">
        <f t="shared" si="118"/>
        <v>0</v>
      </c>
      <c r="CB66" s="194">
        <f t="shared" si="164"/>
        <v>0</v>
      </c>
      <c r="CC66" s="195">
        <f t="shared" si="164"/>
        <v>0</v>
      </c>
      <c r="CD66" s="196">
        <f t="shared" si="164"/>
        <v>0</v>
      </c>
      <c r="CE66" s="197">
        <f t="shared" si="119"/>
        <v>0</v>
      </c>
      <c r="CF66" s="197">
        <f t="shared" si="120"/>
        <v>0</v>
      </c>
      <c r="CG66" s="119">
        <f t="shared" si="165"/>
        <v>0</v>
      </c>
      <c r="CH66" s="120">
        <f t="shared" si="165"/>
        <v>0</v>
      </c>
      <c r="CI66" s="120">
        <f t="shared" si="166"/>
        <v>0</v>
      </c>
      <c r="CJ66" s="120">
        <f t="shared" si="167"/>
        <v>0</v>
      </c>
      <c r="CK66" s="120">
        <f t="shared" si="168"/>
        <v>0</v>
      </c>
      <c r="CL66" s="120">
        <f t="shared" si="169"/>
        <v>0</v>
      </c>
      <c r="CM66" s="120">
        <f>0</f>
        <v>0</v>
      </c>
      <c r="CN66" s="120">
        <f t="shared" si="121"/>
        <v>0</v>
      </c>
      <c r="CO66" s="194">
        <f t="shared" si="170"/>
        <v>0</v>
      </c>
      <c r="CP66" s="195">
        <f t="shared" si="170"/>
        <v>0</v>
      </c>
      <c r="CQ66" s="196" t="str">
        <f t="shared" si="170"/>
        <v/>
      </c>
      <c r="CR66" s="197" t="str">
        <f t="shared" si="122"/>
        <v/>
      </c>
      <c r="CS66" s="197" t="str">
        <f t="shared" si="123"/>
        <v/>
      </c>
      <c r="CT66" s="119">
        <f t="shared" si="171"/>
        <v>0</v>
      </c>
      <c r="CU66" s="120">
        <f t="shared" si="171"/>
        <v>0</v>
      </c>
      <c r="CV66" s="120" t="str">
        <f t="shared" si="124"/>
        <v/>
      </c>
      <c r="CW66" s="120" t="str">
        <f t="shared" si="125"/>
        <v/>
      </c>
      <c r="CX66" s="120" t="str">
        <f t="shared" si="126"/>
        <v/>
      </c>
      <c r="CY66" s="120" t="str">
        <f t="shared" si="127"/>
        <v/>
      </c>
      <c r="CZ66" s="120">
        <f>0</f>
        <v>0</v>
      </c>
      <c r="DA66" s="120"/>
      <c r="DB66" s="132" t="str">
        <f t="shared" si="172"/>
        <v/>
      </c>
      <c r="DC66" s="133" t="str">
        <f t="shared" si="173"/>
        <v/>
      </c>
    </row>
    <row r="67" spans="1:107">
      <c r="A67" s="199">
        <f t="shared" si="128"/>
        <v>0</v>
      </c>
      <c r="B67" s="194">
        <f t="shared" si="128"/>
        <v>0</v>
      </c>
      <c r="C67" s="195">
        <f t="shared" si="128"/>
        <v>0</v>
      </c>
      <c r="D67" s="196">
        <f t="shared" si="128"/>
        <v>0</v>
      </c>
      <c r="E67" s="197">
        <f t="shared" si="101"/>
        <v>0</v>
      </c>
      <c r="F67" s="197">
        <f t="shared" si="102"/>
        <v>0</v>
      </c>
      <c r="G67" s="119">
        <f t="shared" si="129"/>
        <v>0</v>
      </c>
      <c r="H67" s="120">
        <f t="shared" si="129"/>
        <v>0</v>
      </c>
      <c r="I67" s="120">
        <f t="shared" si="130"/>
        <v>0</v>
      </c>
      <c r="J67" s="120">
        <f t="shared" si="131"/>
        <v>0</v>
      </c>
      <c r="K67" s="120">
        <f t="shared" si="132"/>
        <v>0</v>
      </c>
      <c r="L67" s="120">
        <f t="shared" si="133"/>
        <v>0</v>
      </c>
      <c r="M67" s="120">
        <f>0</f>
        <v>0</v>
      </c>
      <c r="N67" s="121">
        <f t="shared" si="103"/>
        <v>0</v>
      </c>
      <c r="O67" s="194">
        <f t="shared" si="134"/>
        <v>0</v>
      </c>
      <c r="P67" s="195">
        <f t="shared" si="134"/>
        <v>0</v>
      </c>
      <c r="Q67" s="196">
        <f t="shared" si="134"/>
        <v>0</v>
      </c>
      <c r="R67" s="197">
        <f t="shared" si="104"/>
        <v>0</v>
      </c>
      <c r="S67" s="197">
        <f t="shared" si="105"/>
        <v>0</v>
      </c>
      <c r="T67" s="119">
        <f t="shared" si="135"/>
        <v>0</v>
      </c>
      <c r="U67" s="120">
        <f t="shared" si="135"/>
        <v>0</v>
      </c>
      <c r="V67" s="120">
        <f t="shared" si="136"/>
        <v>0</v>
      </c>
      <c r="W67" s="120">
        <f t="shared" si="137"/>
        <v>0</v>
      </c>
      <c r="X67" s="120">
        <f t="shared" si="138"/>
        <v>0</v>
      </c>
      <c r="Y67" s="120">
        <f t="shared" si="139"/>
        <v>0</v>
      </c>
      <c r="Z67" s="120">
        <f>0</f>
        <v>0</v>
      </c>
      <c r="AA67" s="120">
        <f t="shared" si="106"/>
        <v>0</v>
      </c>
      <c r="AB67" s="194">
        <f t="shared" si="140"/>
        <v>0</v>
      </c>
      <c r="AC67" s="195">
        <f t="shared" si="140"/>
        <v>0</v>
      </c>
      <c r="AD67" s="196">
        <f t="shared" si="140"/>
        <v>0</v>
      </c>
      <c r="AE67" s="197">
        <f t="shared" si="107"/>
        <v>0</v>
      </c>
      <c r="AF67" s="197">
        <f t="shared" si="108"/>
        <v>0</v>
      </c>
      <c r="AG67" s="119">
        <f t="shared" si="141"/>
        <v>0</v>
      </c>
      <c r="AH67" s="120">
        <f t="shared" si="141"/>
        <v>0</v>
      </c>
      <c r="AI67" s="120">
        <f t="shared" si="142"/>
        <v>0</v>
      </c>
      <c r="AJ67" s="120">
        <f t="shared" si="143"/>
        <v>0</v>
      </c>
      <c r="AK67" s="120">
        <f t="shared" si="144"/>
        <v>0</v>
      </c>
      <c r="AL67" s="120">
        <f t="shared" si="145"/>
        <v>0</v>
      </c>
      <c r="AM67" s="120">
        <f>0</f>
        <v>0</v>
      </c>
      <c r="AN67" s="120">
        <f t="shared" si="109"/>
        <v>0</v>
      </c>
      <c r="AO67" s="194">
        <f t="shared" si="146"/>
        <v>0</v>
      </c>
      <c r="AP67" s="195">
        <f t="shared" si="146"/>
        <v>0</v>
      </c>
      <c r="AQ67" s="196">
        <f t="shared" si="146"/>
        <v>0</v>
      </c>
      <c r="AR67" s="197">
        <f t="shared" si="110"/>
        <v>0</v>
      </c>
      <c r="AS67" s="197">
        <f t="shared" si="111"/>
        <v>0</v>
      </c>
      <c r="AT67" s="119">
        <f t="shared" si="147"/>
        <v>0</v>
      </c>
      <c r="AU67" s="120">
        <f t="shared" si="147"/>
        <v>0</v>
      </c>
      <c r="AV67" s="120">
        <f t="shared" si="148"/>
        <v>0</v>
      </c>
      <c r="AW67" s="120">
        <f t="shared" si="149"/>
        <v>0</v>
      </c>
      <c r="AX67" s="120">
        <f t="shared" si="150"/>
        <v>0</v>
      </c>
      <c r="AY67" s="120">
        <f t="shared" si="151"/>
        <v>0</v>
      </c>
      <c r="AZ67" s="120">
        <f>0</f>
        <v>0</v>
      </c>
      <c r="BA67" s="120">
        <f t="shared" si="112"/>
        <v>0</v>
      </c>
      <c r="BB67" s="194">
        <f t="shared" si="152"/>
        <v>0</v>
      </c>
      <c r="BC67" s="195">
        <f t="shared" si="152"/>
        <v>0</v>
      </c>
      <c r="BD67" s="196">
        <f t="shared" si="152"/>
        <v>0</v>
      </c>
      <c r="BE67" s="197">
        <f t="shared" si="113"/>
        <v>0</v>
      </c>
      <c r="BF67" s="197">
        <f t="shared" si="114"/>
        <v>0</v>
      </c>
      <c r="BG67" s="119">
        <f t="shared" si="153"/>
        <v>0</v>
      </c>
      <c r="BH67" s="120">
        <f t="shared" si="153"/>
        <v>0</v>
      </c>
      <c r="BI67" s="120">
        <f t="shared" si="154"/>
        <v>0</v>
      </c>
      <c r="BJ67" s="120">
        <f t="shared" si="155"/>
        <v>0</v>
      </c>
      <c r="BK67" s="120">
        <f t="shared" si="156"/>
        <v>0</v>
      </c>
      <c r="BL67" s="120">
        <f t="shared" si="157"/>
        <v>0</v>
      </c>
      <c r="BM67" s="120">
        <f>0</f>
        <v>0</v>
      </c>
      <c r="BN67" s="120">
        <f t="shared" si="115"/>
        <v>0</v>
      </c>
      <c r="BO67" s="194">
        <f t="shared" si="158"/>
        <v>0</v>
      </c>
      <c r="BP67" s="195">
        <f t="shared" si="158"/>
        <v>0</v>
      </c>
      <c r="BQ67" s="196">
        <f t="shared" si="158"/>
        <v>0</v>
      </c>
      <c r="BR67" s="197">
        <f t="shared" si="116"/>
        <v>0</v>
      </c>
      <c r="BS67" s="197">
        <f t="shared" si="117"/>
        <v>0</v>
      </c>
      <c r="BT67" s="119">
        <f t="shared" si="159"/>
        <v>0</v>
      </c>
      <c r="BU67" s="120">
        <f t="shared" si="159"/>
        <v>0</v>
      </c>
      <c r="BV67" s="120">
        <f t="shared" si="160"/>
        <v>0</v>
      </c>
      <c r="BW67" s="120">
        <f t="shared" si="161"/>
        <v>0</v>
      </c>
      <c r="BX67" s="120">
        <f t="shared" si="162"/>
        <v>0</v>
      </c>
      <c r="BY67" s="120">
        <f t="shared" si="163"/>
        <v>0</v>
      </c>
      <c r="BZ67" s="120">
        <f>0</f>
        <v>0</v>
      </c>
      <c r="CA67" s="120">
        <f t="shared" si="118"/>
        <v>0</v>
      </c>
      <c r="CB67" s="194">
        <f t="shared" si="164"/>
        <v>0</v>
      </c>
      <c r="CC67" s="195">
        <f t="shared" si="164"/>
        <v>0</v>
      </c>
      <c r="CD67" s="196">
        <f t="shared" si="164"/>
        <v>0</v>
      </c>
      <c r="CE67" s="197">
        <f t="shared" si="119"/>
        <v>0</v>
      </c>
      <c r="CF67" s="197">
        <f t="shared" si="120"/>
        <v>0</v>
      </c>
      <c r="CG67" s="119">
        <f t="shared" si="165"/>
        <v>0</v>
      </c>
      <c r="CH67" s="120">
        <f t="shared" si="165"/>
        <v>0</v>
      </c>
      <c r="CI67" s="120">
        <f t="shared" si="166"/>
        <v>0</v>
      </c>
      <c r="CJ67" s="120">
        <f t="shared" si="167"/>
        <v>0</v>
      </c>
      <c r="CK67" s="120">
        <f t="shared" si="168"/>
        <v>0</v>
      </c>
      <c r="CL67" s="120">
        <f t="shared" si="169"/>
        <v>0</v>
      </c>
      <c r="CM67" s="120">
        <f>0</f>
        <v>0</v>
      </c>
      <c r="CN67" s="120">
        <f t="shared" si="121"/>
        <v>0</v>
      </c>
      <c r="CO67" s="194">
        <f t="shared" si="170"/>
        <v>0</v>
      </c>
      <c r="CP67" s="195">
        <f t="shared" si="170"/>
        <v>0</v>
      </c>
      <c r="CQ67" s="196" t="str">
        <f t="shared" si="170"/>
        <v/>
      </c>
      <c r="CR67" s="197" t="str">
        <f t="shared" si="122"/>
        <v/>
      </c>
      <c r="CS67" s="197" t="str">
        <f t="shared" si="123"/>
        <v/>
      </c>
      <c r="CT67" s="119">
        <f t="shared" si="171"/>
        <v>0</v>
      </c>
      <c r="CU67" s="120">
        <f t="shared" si="171"/>
        <v>0</v>
      </c>
      <c r="CV67" s="120" t="str">
        <f t="shared" si="124"/>
        <v/>
      </c>
      <c r="CW67" s="120" t="str">
        <f t="shared" si="125"/>
        <v/>
      </c>
      <c r="CX67" s="120" t="str">
        <f t="shared" si="126"/>
        <v/>
      </c>
      <c r="CY67" s="120" t="str">
        <f t="shared" si="127"/>
        <v/>
      </c>
      <c r="CZ67" s="120">
        <f>0</f>
        <v>0</v>
      </c>
      <c r="DA67" s="120"/>
      <c r="DB67" s="132" t="str">
        <f t="shared" si="172"/>
        <v/>
      </c>
      <c r="DC67" s="133" t="str">
        <f t="shared" si="173"/>
        <v/>
      </c>
    </row>
    <row r="68" spans="1:107">
      <c r="A68" s="199">
        <f t="shared" ref="A68:D83" si="174">A24</f>
        <v>0</v>
      </c>
      <c r="B68" s="194">
        <f t="shared" si="174"/>
        <v>0</v>
      </c>
      <c r="C68" s="195">
        <f t="shared" si="174"/>
        <v>0</v>
      </c>
      <c r="D68" s="196">
        <f t="shared" si="174"/>
        <v>0</v>
      </c>
      <c r="E68" s="197">
        <f t="shared" si="101"/>
        <v>0</v>
      </c>
      <c r="F68" s="197">
        <f t="shared" si="102"/>
        <v>0</v>
      </c>
      <c r="G68" s="119">
        <f t="shared" ref="G68:H83" si="175">G24</f>
        <v>0</v>
      </c>
      <c r="H68" s="120">
        <f t="shared" si="175"/>
        <v>0</v>
      </c>
      <c r="I68" s="120">
        <f t="shared" si="130"/>
        <v>0</v>
      </c>
      <c r="J68" s="120">
        <f t="shared" si="131"/>
        <v>0</v>
      </c>
      <c r="K68" s="120">
        <f t="shared" si="132"/>
        <v>0</v>
      </c>
      <c r="L68" s="120">
        <f t="shared" si="133"/>
        <v>0</v>
      </c>
      <c r="M68" s="120">
        <f>0</f>
        <v>0</v>
      </c>
      <c r="N68" s="121">
        <f t="shared" si="103"/>
        <v>0</v>
      </c>
      <c r="O68" s="194">
        <f t="shared" ref="O68:Q83" si="176">O24</f>
        <v>0</v>
      </c>
      <c r="P68" s="195">
        <f t="shared" si="176"/>
        <v>0</v>
      </c>
      <c r="Q68" s="196">
        <f t="shared" si="176"/>
        <v>0</v>
      </c>
      <c r="R68" s="197">
        <f t="shared" si="104"/>
        <v>0</v>
      </c>
      <c r="S68" s="197">
        <f t="shared" si="105"/>
        <v>0</v>
      </c>
      <c r="T68" s="119">
        <f t="shared" ref="T68:U83" si="177">T24</f>
        <v>0</v>
      </c>
      <c r="U68" s="120">
        <f t="shared" si="177"/>
        <v>0</v>
      </c>
      <c r="V68" s="120">
        <f t="shared" si="136"/>
        <v>0</v>
      </c>
      <c r="W68" s="120">
        <f t="shared" si="137"/>
        <v>0</v>
      </c>
      <c r="X68" s="120">
        <f t="shared" si="138"/>
        <v>0</v>
      </c>
      <c r="Y68" s="120">
        <f t="shared" si="139"/>
        <v>0</v>
      </c>
      <c r="Z68" s="120">
        <f>0</f>
        <v>0</v>
      </c>
      <c r="AA68" s="120">
        <f t="shared" si="106"/>
        <v>0</v>
      </c>
      <c r="AB68" s="194">
        <f t="shared" ref="AB68:AD83" si="178">AB24</f>
        <v>0</v>
      </c>
      <c r="AC68" s="195">
        <f t="shared" si="178"/>
        <v>0</v>
      </c>
      <c r="AD68" s="196">
        <f t="shared" si="178"/>
        <v>0</v>
      </c>
      <c r="AE68" s="197">
        <f t="shared" si="107"/>
        <v>0</v>
      </c>
      <c r="AF68" s="197">
        <f t="shared" si="108"/>
        <v>0</v>
      </c>
      <c r="AG68" s="119">
        <f t="shared" ref="AG68:AH83" si="179">AG24</f>
        <v>0</v>
      </c>
      <c r="AH68" s="120">
        <f t="shared" si="179"/>
        <v>0</v>
      </c>
      <c r="AI68" s="120">
        <f t="shared" si="142"/>
        <v>0</v>
      </c>
      <c r="AJ68" s="120">
        <f t="shared" si="143"/>
        <v>0</v>
      </c>
      <c r="AK68" s="120">
        <f t="shared" si="144"/>
        <v>0</v>
      </c>
      <c r="AL68" s="120">
        <f t="shared" si="145"/>
        <v>0</v>
      </c>
      <c r="AM68" s="120">
        <f>0</f>
        <v>0</v>
      </c>
      <c r="AN68" s="120">
        <f t="shared" si="109"/>
        <v>0</v>
      </c>
      <c r="AO68" s="194">
        <f t="shared" ref="AO68:AQ83" si="180">AO24</f>
        <v>0</v>
      </c>
      <c r="AP68" s="195">
        <f t="shared" si="180"/>
        <v>0</v>
      </c>
      <c r="AQ68" s="196">
        <f t="shared" si="180"/>
        <v>0</v>
      </c>
      <c r="AR68" s="197">
        <f t="shared" si="110"/>
        <v>0</v>
      </c>
      <c r="AS68" s="197">
        <f t="shared" si="111"/>
        <v>0</v>
      </c>
      <c r="AT68" s="119">
        <f t="shared" ref="AT68:AU83" si="181">AT24</f>
        <v>0</v>
      </c>
      <c r="AU68" s="120">
        <f t="shared" si="181"/>
        <v>0</v>
      </c>
      <c r="AV68" s="120">
        <f t="shared" si="148"/>
        <v>0</v>
      </c>
      <c r="AW68" s="120">
        <f t="shared" si="149"/>
        <v>0</v>
      </c>
      <c r="AX68" s="120">
        <f t="shared" si="150"/>
        <v>0</v>
      </c>
      <c r="AY68" s="120">
        <f t="shared" si="151"/>
        <v>0</v>
      </c>
      <c r="AZ68" s="120">
        <f>0</f>
        <v>0</v>
      </c>
      <c r="BA68" s="120">
        <f t="shared" si="112"/>
        <v>0</v>
      </c>
      <c r="BB68" s="194">
        <f t="shared" ref="BB68:BD83" si="182">BB24</f>
        <v>0</v>
      </c>
      <c r="BC68" s="195">
        <f t="shared" si="182"/>
        <v>0</v>
      </c>
      <c r="BD68" s="196">
        <f t="shared" si="182"/>
        <v>0</v>
      </c>
      <c r="BE68" s="197">
        <f t="shared" si="113"/>
        <v>0</v>
      </c>
      <c r="BF68" s="197">
        <f t="shared" si="114"/>
        <v>0</v>
      </c>
      <c r="BG68" s="119">
        <f t="shared" ref="BG68:BH83" si="183">BG24</f>
        <v>0</v>
      </c>
      <c r="BH68" s="120">
        <f t="shared" si="183"/>
        <v>0</v>
      </c>
      <c r="BI68" s="120">
        <f t="shared" si="154"/>
        <v>0</v>
      </c>
      <c r="BJ68" s="120">
        <f t="shared" si="155"/>
        <v>0</v>
      </c>
      <c r="BK68" s="120">
        <f t="shared" si="156"/>
        <v>0</v>
      </c>
      <c r="BL68" s="120">
        <f t="shared" si="157"/>
        <v>0</v>
      </c>
      <c r="BM68" s="120">
        <f>0</f>
        <v>0</v>
      </c>
      <c r="BN68" s="120">
        <f t="shared" si="115"/>
        <v>0</v>
      </c>
      <c r="BO68" s="194">
        <f t="shared" ref="BO68:BQ83" si="184">BO24</f>
        <v>0</v>
      </c>
      <c r="BP68" s="195">
        <f t="shared" si="184"/>
        <v>0</v>
      </c>
      <c r="BQ68" s="196">
        <f t="shared" si="184"/>
        <v>0</v>
      </c>
      <c r="BR68" s="197">
        <f t="shared" si="116"/>
        <v>0</v>
      </c>
      <c r="BS68" s="197">
        <f t="shared" si="117"/>
        <v>0</v>
      </c>
      <c r="BT68" s="119">
        <f t="shared" ref="BT68:BU83" si="185">BT24</f>
        <v>0</v>
      </c>
      <c r="BU68" s="120">
        <f t="shared" si="185"/>
        <v>0</v>
      </c>
      <c r="BV68" s="120">
        <f t="shared" si="160"/>
        <v>0</v>
      </c>
      <c r="BW68" s="120">
        <f t="shared" si="161"/>
        <v>0</v>
      </c>
      <c r="BX68" s="120">
        <f t="shared" si="162"/>
        <v>0</v>
      </c>
      <c r="BY68" s="120">
        <f t="shared" si="163"/>
        <v>0</v>
      </c>
      <c r="BZ68" s="120">
        <f>0</f>
        <v>0</v>
      </c>
      <c r="CA68" s="120">
        <f t="shared" si="118"/>
        <v>0</v>
      </c>
      <c r="CB68" s="194">
        <f t="shared" ref="CB68:CD83" si="186">CB24</f>
        <v>0</v>
      </c>
      <c r="CC68" s="195">
        <f t="shared" si="186"/>
        <v>0</v>
      </c>
      <c r="CD68" s="196">
        <f t="shared" si="186"/>
        <v>0</v>
      </c>
      <c r="CE68" s="197">
        <f t="shared" si="119"/>
        <v>0</v>
      </c>
      <c r="CF68" s="197">
        <f t="shared" si="120"/>
        <v>0</v>
      </c>
      <c r="CG68" s="119">
        <f t="shared" ref="CG68:CH83" si="187">CG24</f>
        <v>0</v>
      </c>
      <c r="CH68" s="120">
        <f t="shared" si="187"/>
        <v>0</v>
      </c>
      <c r="CI68" s="120">
        <f t="shared" si="166"/>
        <v>0</v>
      </c>
      <c r="CJ68" s="120">
        <f t="shared" si="167"/>
        <v>0</v>
      </c>
      <c r="CK68" s="120">
        <f t="shared" si="168"/>
        <v>0</v>
      </c>
      <c r="CL68" s="120">
        <f t="shared" si="169"/>
        <v>0</v>
      </c>
      <c r="CM68" s="120">
        <f>0</f>
        <v>0</v>
      </c>
      <c r="CN68" s="120">
        <f t="shared" si="121"/>
        <v>0</v>
      </c>
      <c r="CO68" s="194">
        <f t="shared" ref="CO68:CQ83" si="188">CO24</f>
        <v>0</v>
      </c>
      <c r="CP68" s="195">
        <f t="shared" si="188"/>
        <v>0</v>
      </c>
      <c r="CQ68" s="196" t="str">
        <f t="shared" si="188"/>
        <v/>
      </c>
      <c r="CR68" s="197" t="str">
        <f t="shared" si="122"/>
        <v/>
      </c>
      <c r="CS68" s="197" t="str">
        <f t="shared" si="123"/>
        <v/>
      </c>
      <c r="CT68" s="119">
        <f t="shared" ref="CT68:CU83" si="189">CT24</f>
        <v>0</v>
      </c>
      <c r="CU68" s="120">
        <f t="shared" si="189"/>
        <v>0</v>
      </c>
      <c r="CV68" s="120" t="str">
        <f t="shared" si="124"/>
        <v/>
      </c>
      <c r="CW68" s="120" t="str">
        <f t="shared" si="125"/>
        <v/>
      </c>
      <c r="CX68" s="120" t="str">
        <f t="shared" si="126"/>
        <v/>
      </c>
      <c r="CY68" s="120" t="str">
        <f t="shared" si="127"/>
        <v/>
      </c>
      <c r="CZ68" s="120">
        <f>0</f>
        <v>0</v>
      </c>
      <c r="DA68" s="120"/>
      <c r="DB68" s="132" t="str">
        <f t="shared" si="172"/>
        <v/>
      </c>
      <c r="DC68" s="133" t="str">
        <f t="shared" si="173"/>
        <v/>
      </c>
    </row>
    <row r="69" spans="1:107">
      <c r="A69" s="199">
        <f t="shared" si="174"/>
        <v>0</v>
      </c>
      <c r="B69" s="194">
        <f t="shared" si="174"/>
        <v>0</v>
      </c>
      <c r="C69" s="195">
        <f t="shared" si="174"/>
        <v>0</v>
      </c>
      <c r="D69" s="196">
        <f t="shared" si="174"/>
        <v>0</v>
      </c>
      <c r="E69" s="197">
        <f t="shared" si="101"/>
        <v>0</v>
      </c>
      <c r="F69" s="197">
        <f t="shared" si="102"/>
        <v>0</v>
      </c>
      <c r="G69" s="119">
        <f t="shared" si="175"/>
        <v>0</v>
      </c>
      <c r="H69" s="120">
        <f t="shared" si="175"/>
        <v>0</v>
      </c>
      <c r="I69" s="120">
        <f t="shared" si="130"/>
        <v>0</v>
      </c>
      <c r="J69" s="120">
        <f t="shared" si="131"/>
        <v>0</v>
      </c>
      <c r="K69" s="120">
        <f t="shared" si="132"/>
        <v>0</v>
      </c>
      <c r="L69" s="120">
        <f t="shared" si="133"/>
        <v>0</v>
      </c>
      <c r="M69" s="120">
        <f>0</f>
        <v>0</v>
      </c>
      <c r="N69" s="121">
        <f t="shared" si="103"/>
        <v>0</v>
      </c>
      <c r="O69" s="194">
        <f t="shared" si="176"/>
        <v>0</v>
      </c>
      <c r="P69" s="195">
        <f t="shared" si="176"/>
        <v>0</v>
      </c>
      <c r="Q69" s="196">
        <f t="shared" si="176"/>
        <v>0</v>
      </c>
      <c r="R69" s="197">
        <f t="shared" si="104"/>
        <v>0</v>
      </c>
      <c r="S69" s="197">
        <f t="shared" si="105"/>
        <v>0</v>
      </c>
      <c r="T69" s="119">
        <f t="shared" si="177"/>
        <v>0</v>
      </c>
      <c r="U69" s="120">
        <f t="shared" si="177"/>
        <v>0</v>
      </c>
      <c r="V69" s="120">
        <f t="shared" si="136"/>
        <v>0</v>
      </c>
      <c r="W69" s="120">
        <f t="shared" si="137"/>
        <v>0</v>
      </c>
      <c r="X69" s="120">
        <f t="shared" si="138"/>
        <v>0</v>
      </c>
      <c r="Y69" s="120">
        <f t="shared" si="139"/>
        <v>0</v>
      </c>
      <c r="Z69" s="120">
        <f>0</f>
        <v>0</v>
      </c>
      <c r="AA69" s="120">
        <f t="shared" si="106"/>
        <v>0</v>
      </c>
      <c r="AB69" s="194">
        <f t="shared" si="178"/>
        <v>0</v>
      </c>
      <c r="AC69" s="195">
        <f t="shared" si="178"/>
        <v>0</v>
      </c>
      <c r="AD69" s="196">
        <f t="shared" si="178"/>
        <v>0</v>
      </c>
      <c r="AE69" s="197">
        <f t="shared" si="107"/>
        <v>0</v>
      </c>
      <c r="AF69" s="197">
        <f t="shared" si="108"/>
        <v>0</v>
      </c>
      <c r="AG69" s="119">
        <f t="shared" si="179"/>
        <v>0</v>
      </c>
      <c r="AH69" s="120">
        <f t="shared" si="179"/>
        <v>0</v>
      </c>
      <c r="AI69" s="120">
        <f t="shared" si="142"/>
        <v>0</v>
      </c>
      <c r="AJ69" s="120">
        <f t="shared" si="143"/>
        <v>0</v>
      </c>
      <c r="AK69" s="120">
        <f t="shared" si="144"/>
        <v>0</v>
      </c>
      <c r="AL69" s="120">
        <f t="shared" si="145"/>
        <v>0</v>
      </c>
      <c r="AM69" s="120">
        <f>0</f>
        <v>0</v>
      </c>
      <c r="AN69" s="120">
        <f t="shared" si="109"/>
        <v>0</v>
      </c>
      <c r="AO69" s="194">
        <f t="shared" si="180"/>
        <v>0</v>
      </c>
      <c r="AP69" s="195">
        <f t="shared" si="180"/>
        <v>0</v>
      </c>
      <c r="AQ69" s="196">
        <f t="shared" si="180"/>
        <v>0</v>
      </c>
      <c r="AR69" s="197">
        <f t="shared" si="110"/>
        <v>0</v>
      </c>
      <c r="AS69" s="197">
        <f t="shared" si="111"/>
        <v>0</v>
      </c>
      <c r="AT69" s="119">
        <f t="shared" si="181"/>
        <v>0</v>
      </c>
      <c r="AU69" s="120">
        <f t="shared" si="181"/>
        <v>0</v>
      </c>
      <c r="AV69" s="120">
        <f t="shared" si="148"/>
        <v>0</v>
      </c>
      <c r="AW69" s="120">
        <f t="shared" si="149"/>
        <v>0</v>
      </c>
      <c r="AX69" s="120">
        <f t="shared" si="150"/>
        <v>0</v>
      </c>
      <c r="AY69" s="120">
        <f t="shared" si="151"/>
        <v>0</v>
      </c>
      <c r="AZ69" s="120">
        <f>0</f>
        <v>0</v>
      </c>
      <c r="BA69" s="120">
        <f t="shared" si="112"/>
        <v>0</v>
      </c>
      <c r="BB69" s="194">
        <f t="shared" si="182"/>
        <v>0</v>
      </c>
      <c r="BC69" s="195">
        <f t="shared" si="182"/>
        <v>0</v>
      </c>
      <c r="BD69" s="196">
        <f t="shared" si="182"/>
        <v>0</v>
      </c>
      <c r="BE69" s="197">
        <f t="shared" si="113"/>
        <v>0</v>
      </c>
      <c r="BF69" s="197">
        <f t="shared" si="114"/>
        <v>0</v>
      </c>
      <c r="BG69" s="119">
        <f t="shared" si="183"/>
        <v>0</v>
      </c>
      <c r="BH69" s="120">
        <f t="shared" si="183"/>
        <v>0</v>
      </c>
      <c r="BI69" s="120">
        <f t="shared" si="154"/>
        <v>0</v>
      </c>
      <c r="BJ69" s="120">
        <f t="shared" si="155"/>
        <v>0</v>
      </c>
      <c r="BK69" s="120">
        <f t="shared" si="156"/>
        <v>0</v>
      </c>
      <c r="BL69" s="120">
        <f t="shared" si="157"/>
        <v>0</v>
      </c>
      <c r="BM69" s="120">
        <f>0</f>
        <v>0</v>
      </c>
      <c r="BN69" s="120">
        <f t="shared" si="115"/>
        <v>0</v>
      </c>
      <c r="BO69" s="194">
        <f t="shared" si="184"/>
        <v>0</v>
      </c>
      <c r="BP69" s="195">
        <f t="shared" si="184"/>
        <v>0</v>
      </c>
      <c r="BQ69" s="196">
        <f t="shared" si="184"/>
        <v>0</v>
      </c>
      <c r="BR69" s="197">
        <f t="shared" si="116"/>
        <v>0</v>
      </c>
      <c r="BS69" s="197">
        <f t="shared" si="117"/>
        <v>0</v>
      </c>
      <c r="BT69" s="119">
        <f t="shared" si="185"/>
        <v>0</v>
      </c>
      <c r="BU69" s="120">
        <f t="shared" si="185"/>
        <v>0</v>
      </c>
      <c r="BV69" s="120">
        <f t="shared" si="160"/>
        <v>0</v>
      </c>
      <c r="BW69" s="120">
        <f t="shared" si="161"/>
        <v>0</v>
      </c>
      <c r="BX69" s="120">
        <f t="shared" si="162"/>
        <v>0</v>
      </c>
      <c r="BY69" s="120">
        <f t="shared" si="163"/>
        <v>0</v>
      </c>
      <c r="BZ69" s="120">
        <f>0</f>
        <v>0</v>
      </c>
      <c r="CA69" s="120">
        <f t="shared" si="118"/>
        <v>0</v>
      </c>
      <c r="CB69" s="194">
        <f t="shared" si="186"/>
        <v>0</v>
      </c>
      <c r="CC69" s="195">
        <f t="shared" si="186"/>
        <v>0</v>
      </c>
      <c r="CD69" s="196">
        <f t="shared" si="186"/>
        <v>0</v>
      </c>
      <c r="CE69" s="197">
        <f t="shared" si="119"/>
        <v>0</v>
      </c>
      <c r="CF69" s="197">
        <f t="shared" si="120"/>
        <v>0</v>
      </c>
      <c r="CG69" s="119">
        <f t="shared" si="187"/>
        <v>0</v>
      </c>
      <c r="CH69" s="120">
        <f t="shared" si="187"/>
        <v>0</v>
      </c>
      <c r="CI69" s="120">
        <f t="shared" si="166"/>
        <v>0</v>
      </c>
      <c r="CJ69" s="120">
        <f t="shared" si="167"/>
        <v>0</v>
      </c>
      <c r="CK69" s="120">
        <f t="shared" si="168"/>
        <v>0</v>
      </c>
      <c r="CL69" s="120">
        <f t="shared" si="169"/>
        <v>0</v>
      </c>
      <c r="CM69" s="120">
        <f>0</f>
        <v>0</v>
      </c>
      <c r="CN69" s="120">
        <f t="shared" si="121"/>
        <v>0</v>
      </c>
      <c r="CO69" s="194">
        <f t="shared" si="188"/>
        <v>0</v>
      </c>
      <c r="CP69" s="195">
        <f t="shared" si="188"/>
        <v>0</v>
      </c>
      <c r="CQ69" s="196" t="str">
        <f t="shared" si="188"/>
        <v/>
      </c>
      <c r="CR69" s="197" t="str">
        <f t="shared" si="122"/>
        <v/>
      </c>
      <c r="CS69" s="197" t="str">
        <f t="shared" si="123"/>
        <v/>
      </c>
      <c r="CT69" s="119">
        <f t="shared" si="189"/>
        <v>0</v>
      </c>
      <c r="CU69" s="120">
        <f t="shared" si="189"/>
        <v>0</v>
      </c>
      <c r="CV69" s="120" t="str">
        <f t="shared" si="124"/>
        <v/>
      </c>
      <c r="CW69" s="120" t="str">
        <f t="shared" si="125"/>
        <v/>
      </c>
      <c r="CX69" s="120" t="str">
        <f t="shared" si="126"/>
        <v/>
      </c>
      <c r="CY69" s="120" t="str">
        <f t="shared" si="127"/>
        <v/>
      </c>
      <c r="CZ69" s="120">
        <f>0</f>
        <v>0</v>
      </c>
      <c r="DA69" s="120"/>
      <c r="DB69" s="132" t="str">
        <f t="shared" si="172"/>
        <v/>
      </c>
      <c r="DC69" s="133" t="str">
        <f t="shared" si="173"/>
        <v/>
      </c>
    </row>
    <row r="70" spans="1:107">
      <c r="A70" s="199">
        <f t="shared" si="174"/>
        <v>0</v>
      </c>
      <c r="B70" s="194">
        <f t="shared" si="174"/>
        <v>0</v>
      </c>
      <c r="C70" s="195">
        <f t="shared" si="174"/>
        <v>0</v>
      </c>
      <c r="D70" s="196">
        <f t="shared" si="174"/>
        <v>0</v>
      </c>
      <c r="E70" s="197">
        <f t="shared" si="101"/>
        <v>0</v>
      </c>
      <c r="F70" s="197">
        <f t="shared" si="102"/>
        <v>0</v>
      </c>
      <c r="G70" s="119">
        <f t="shared" si="175"/>
        <v>0</v>
      </c>
      <c r="H70" s="120">
        <f t="shared" si="175"/>
        <v>0</v>
      </c>
      <c r="I70" s="120">
        <f t="shared" si="130"/>
        <v>0</v>
      </c>
      <c r="J70" s="120">
        <f t="shared" si="131"/>
        <v>0</v>
      </c>
      <c r="K70" s="120">
        <f t="shared" si="132"/>
        <v>0</v>
      </c>
      <c r="L70" s="120">
        <f t="shared" si="133"/>
        <v>0</v>
      </c>
      <c r="M70" s="120">
        <f>0</f>
        <v>0</v>
      </c>
      <c r="N70" s="121">
        <f t="shared" si="103"/>
        <v>0</v>
      </c>
      <c r="O70" s="194">
        <f t="shared" si="176"/>
        <v>0</v>
      </c>
      <c r="P70" s="195">
        <f t="shared" si="176"/>
        <v>0</v>
      </c>
      <c r="Q70" s="196">
        <f t="shared" si="176"/>
        <v>0</v>
      </c>
      <c r="R70" s="197">
        <f t="shared" si="104"/>
        <v>0</v>
      </c>
      <c r="S70" s="197">
        <f t="shared" si="105"/>
        <v>0</v>
      </c>
      <c r="T70" s="119">
        <f t="shared" si="177"/>
        <v>0</v>
      </c>
      <c r="U70" s="120">
        <f t="shared" si="177"/>
        <v>0</v>
      </c>
      <c r="V70" s="120">
        <f t="shared" si="136"/>
        <v>0</v>
      </c>
      <c r="W70" s="120">
        <f t="shared" si="137"/>
        <v>0</v>
      </c>
      <c r="X70" s="120">
        <f t="shared" si="138"/>
        <v>0</v>
      </c>
      <c r="Y70" s="120">
        <f t="shared" si="139"/>
        <v>0</v>
      </c>
      <c r="Z70" s="120">
        <f>0</f>
        <v>0</v>
      </c>
      <c r="AA70" s="120">
        <f t="shared" si="106"/>
        <v>0</v>
      </c>
      <c r="AB70" s="194">
        <f t="shared" si="178"/>
        <v>0</v>
      </c>
      <c r="AC70" s="195">
        <f t="shared" si="178"/>
        <v>0</v>
      </c>
      <c r="AD70" s="196">
        <f t="shared" si="178"/>
        <v>0</v>
      </c>
      <c r="AE70" s="197">
        <f t="shared" si="107"/>
        <v>0</v>
      </c>
      <c r="AF70" s="197">
        <f t="shared" si="108"/>
        <v>0</v>
      </c>
      <c r="AG70" s="119">
        <f t="shared" si="179"/>
        <v>0</v>
      </c>
      <c r="AH70" s="120">
        <f t="shared" si="179"/>
        <v>0</v>
      </c>
      <c r="AI70" s="120">
        <f t="shared" si="142"/>
        <v>0</v>
      </c>
      <c r="AJ70" s="120">
        <f t="shared" si="143"/>
        <v>0</v>
      </c>
      <c r="AK70" s="120">
        <f t="shared" si="144"/>
        <v>0</v>
      </c>
      <c r="AL70" s="120">
        <f t="shared" si="145"/>
        <v>0</v>
      </c>
      <c r="AM70" s="120">
        <f>0</f>
        <v>0</v>
      </c>
      <c r="AN70" s="120">
        <f t="shared" si="109"/>
        <v>0</v>
      </c>
      <c r="AO70" s="194">
        <f t="shared" si="180"/>
        <v>0</v>
      </c>
      <c r="AP70" s="195">
        <f t="shared" si="180"/>
        <v>0</v>
      </c>
      <c r="AQ70" s="196">
        <f t="shared" si="180"/>
        <v>0</v>
      </c>
      <c r="AR70" s="197">
        <f t="shared" si="110"/>
        <v>0</v>
      </c>
      <c r="AS70" s="197">
        <f t="shared" si="111"/>
        <v>0</v>
      </c>
      <c r="AT70" s="119">
        <f t="shared" si="181"/>
        <v>0</v>
      </c>
      <c r="AU70" s="120">
        <f t="shared" si="181"/>
        <v>0</v>
      </c>
      <c r="AV70" s="120">
        <f t="shared" si="148"/>
        <v>0</v>
      </c>
      <c r="AW70" s="120">
        <f t="shared" si="149"/>
        <v>0</v>
      </c>
      <c r="AX70" s="120">
        <f t="shared" si="150"/>
        <v>0</v>
      </c>
      <c r="AY70" s="120">
        <f t="shared" si="151"/>
        <v>0</v>
      </c>
      <c r="AZ70" s="120">
        <f>0</f>
        <v>0</v>
      </c>
      <c r="BA70" s="120">
        <f t="shared" si="112"/>
        <v>0</v>
      </c>
      <c r="BB70" s="194">
        <f t="shared" si="182"/>
        <v>0</v>
      </c>
      <c r="BC70" s="195">
        <f t="shared" si="182"/>
        <v>0</v>
      </c>
      <c r="BD70" s="196">
        <f t="shared" si="182"/>
        <v>0</v>
      </c>
      <c r="BE70" s="197">
        <f t="shared" si="113"/>
        <v>0</v>
      </c>
      <c r="BF70" s="197">
        <f t="shared" si="114"/>
        <v>0</v>
      </c>
      <c r="BG70" s="119">
        <f t="shared" si="183"/>
        <v>0</v>
      </c>
      <c r="BH70" s="120">
        <f t="shared" si="183"/>
        <v>0</v>
      </c>
      <c r="BI70" s="120">
        <f t="shared" si="154"/>
        <v>0</v>
      </c>
      <c r="BJ70" s="120">
        <f t="shared" si="155"/>
        <v>0</v>
      </c>
      <c r="BK70" s="120">
        <f t="shared" si="156"/>
        <v>0</v>
      </c>
      <c r="BL70" s="120">
        <f t="shared" si="157"/>
        <v>0</v>
      </c>
      <c r="BM70" s="120">
        <f>0</f>
        <v>0</v>
      </c>
      <c r="BN70" s="120">
        <f t="shared" si="115"/>
        <v>0</v>
      </c>
      <c r="BO70" s="194">
        <f t="shared" si="184"/>
        <v>0</v>
      </c>
      <c r="BP70" s="195">
        <f t="shared" si="184"/>
        <v>0</v>
      </c>
      <c r="BQ70" s="196">
        <f t="shared" si="184"/>
        <v>0</v>
      </c>
      <c r="BR70" s="197">
        <f t="shared" si="116"/>
        <v>0</v>
      </c>
      <c r="BS70" s="197">
        <f t="shared" si="117"/>
        <v>0</v>
      </c>
      <c r="BT70" s="119">
        <f t="shared" si="185"/>
        <v>0</v>
      </c>
      <c r="BU70" s="120">
        <f t="shared" si="185"/>
        <v>0</v>
      </c>
      <c r="BV70" s="120">
        <f t="shared" si="160"/>
        <v>0</v>
      </c>
      <c r="BW70" s="120">
        <f t="shared" si="161"/>
        <v>0</v>
      </c>
      <c r="BX70" s="120">
        <f t="shared" si="162"/>
        <v>0</v>
      </c>
      <c r="BY70" s="120">
        <f t="shared" si="163"/>
        <v>0</v>
      </c>
      <c r="BZ70" s="120">
        <f>0</f>
        <v>0</v>
      </c>
      <c r="CA70" s="120">
        <f t="shared" si="118"/>
        <v>0</v>
      </c>
      <c r="CB70" s="194">
        <f t="shared" si="186"/>
        <v>0</v>
      </c>
      <c r="CC70" s="195">
        <f t="shared" si="186"/>
        <v>0</v>
      </c>
      <c r="CD70" s="196">
        <f t="shared" si="186"/>
        <v>0</v>
      </c>
      <c r="CE70" s="197">
        <f t="shared" si="119"/>
        <v>0</v>
      </c>
      <c r="CF70" s="197">
        <f t="shared" si="120"/>
        <v>0</v>
      </c>
      <c r="CG70" s="119">
        <f t="shared" si="187"/>
        <v>0</v>
      </c>
      <c r="CH70" s="120">
        <f t="shared" si="187"/>
        <v>0</v>
      </c>
      <c r="CI70" s="120">
        <f t="shared" si="166"/>
        <v>0</v>
      </c>
      <c r="CJ70" s="120">
        <f t="shared" si="167"/>
        <v>0</v>
      </c>
      <c r="CK70" s="120">
        <f t="shared" si="168"/>
        <v>0</v>
      </c>
      <c r="CL70" s="120">
        <f t="shared" si="169"/>
        <v>0</v>
      </c>
      <c r="CM70" s="120">
        <f>0</f>
        <v>0</v>
      </c>
      <c r="CN70" s="120">
        <f t="shared" si="121"/>
        <v>0</v>
      </c>
      <c r="CO70" s="194">
        <f t="shared" si="188"/>
        <v>0</v>
      </c>
      <c r="CP70" s="195">
        <f t="shared" si="188"/>
        <v>0</v>
      </c>
      <c r="CQ70" s="196" t="str">
        <f t="shared" si="188"/>
        <v/>
      </c>
      <c r="CR70" s="197" t="str">
        <f t="shared" si="122"/>
        <v/>
      </c>
      <c r="CS70" s="197" t="str">
        <f t="shared" si="123"/>
        <v/>
      </c>
      <c r="CT70" s="119">
        <f t="shared" si="189"/>
        <v>0</v>
      </c>
      <c r="CU70" s="120">
        <f t="shared" si="189"/>
        <v>0</v>
      </c>
      <c r="CV70" s="120" t="str">
        <f t="shared" si="124"/>
        <v/>
      </c>
      <c r="CW70" s="120" t="str">
        <f t="shared" si="125"/>
        <v/>
      </c>
      <c r="CX70" s="120" t="str">
        <f t="shared" si="126"/>
        <v/>
      </c>
      <c r="CY70" s="120" t="str">
        <f t="shared" si="127"/>
        <v/>
      </c>
      <c r="CZ70" s="120">
        <f>0</f>
        <v>0</v>
      </c>
      <c r="DA70" s="120"/>
      <c r="DB70" s="132" t="str">
        <f t="shared" si="172"/>
        <v/>
      </c>
      <c r="DC70" s="133" t="str">
        <f t="shared" si="173"/>
        <v/>
      </c>
    </row>
    <row r="71" spans="1:107">
      <c r="A71" s="199">
        <f t="shared" si="174"/>
        <v>0</v>
      </c>
      <c r="B71" s="194">
        <f t="shared" si="174"/>
        <v>0</v>
      </c>
      <c r="C71" s="195">
        <f t="shared" si="174"/>
        <v>0</v>
      </c>
      <c r="D71" s="196">
        <f t="shared" si="174"/>
        <v>0</v>
      </c>
      <c r="E71" s="197">
        <f t="shared" si="101"/>
        <v>0</v>
      </c>
      <c r="F71" s="197">
        <f t="shared" si="102"/>
        <v>0</v>
      </c>
      <c r="G71" s="119">
        <f t="shared" si="175"/>
        <v>0</v>
      </c>
      <c r="H71" s="120">
        <f t="shared" si="175"/>
        <v>0</v>
      </c>
      <c r="I71" s="120">
        <f t="shared" si="130"/>
        <v>0</v>
      </c>
      <c r="J71" s="120">
        <f t="shared" si="131"/>
        <v>0</v>
      </c>
      <c r="K71" s="120">
        <f t="shared" si="132"/>
        <v>0</v>
      </c>
      <c r="L71" s="120">
        <f t="shared" si="133"/>
        <v>0</v>
      </c>
      <c r="M71" s="120">
        <f>0</f>
        <v>0</v>
      </c>
      <c r="N71" s="121">
        <f t="shared" si="103"/>
        <v>0</v>
      </c>
      <c r="O71" s="194">
        <f t="shared" si="176"/>
        <v>0</v>
      </c>
      <c r="P71" s="195">
        <f t="shared" si="176"/>
        <v>0</v>
      </c>
      <c r="Q71" s="196">
        <f t="shared" si="176"/>
        <v>0</v>
      </c>
      <c r="R71" s="197">
        <f t="shared" si="104"/>
        <v>0</v>
      </c>
      <c r="S71" s="197">
        <f t="shared" si="105"/>
        <v>0</v>
      </c>
      <c r="T71" s="119">
        <f t="shared" si="177"/>
        <v>0</v>
      </c>
      <c r="U71" s="120">
        <f t="shared" si="177"/>
        <v>0</v>
      </c>
      <c r="V71" s="120">
        <f t="shared" si="136"/>
        <v>0</v>
      </c>
      <c r="W71" s="120">
        <f t="shared" si="137"/>
        <v>0</v>
      </c>
      <c r="X71" s="120">
        <f t="shared" si="138"/>
        <v>0</v>
      </c>
      <c r="Y71" s="120">
        <f t="shared" si="139"/>
        <v>0</v>
      </c>
      <c r="Z71" s="120">
        <f>0</f>
        <v>0</v>
      </c>
      <c r="AA71" s="120">
        <f t="shared" si="106"/>
        <v>0</v>
      </c>
      <c r="AB71" s="194">
        <f t="shared" si="178"/>
        <v>0</v>
      </c>
      <c r="AC71" s="195">
        <f t="shared" si="178"/>
        <v>0</v>
      </c>
      <c r="AD71" s="196">
        <f t="shared" si="178"/>
        <v>0</v>
      </c>
      <c r="AE71" s="197">
        <f t="shared" si="107"/>
        <v>0</v>
      </c>
      <c r="AF71" s="197">
        <f t="shared" si="108"/>
        <v>0</v>
      </c>
      <c r="AG71" s="119">
        <f t="shared" si="179"/>
        <v>0</v>
      </c>
      <c r="AH71" s="120">
        <f t="shared" si="179"/>
        <v>0</v>
      </c>
      <c r="AI71" s="120">
        <f t="shared" si="142"/>
        <v>0</v>
      </c>
      <c r="AJ71" s="120">
        <f t="shared" si="143"/>
        <v>0</v>
      </c>
      <c r="AK71" s="120">
        <f t="shared" si="144"/>
        <v>0</v>
      </c>
      <c r="AL71" s="120">
        <f t="shared" si="145"/>
        <v>0</v>
      </c>
      <c r="AM71" s="120">
        <f>0</f>
        <v>0</v>
      </c>
      <c r="AN71" s="120">
        <f t="shared" si="109"/>
        <v>0</v>
      </c>
      <c r="AO71" s="194">
        <f t="shared" si="180"/>
        <v>0</v>
      </c>
      <c r="AP71" s="195">
        <f t="shared" si="180"/>
        <v>0</v>
      </c>
      <c r="AQ71" s="196">
        <f t="shared" si="180"/>
        <v>0</v>
      </c>
      <c r="AR71" s="197">
        <f t="shared" si="110"/>
        <v>0</v>
      </c>
      <c r="AS71" s="197">
        <f t="shared" si="111"/>
        <v>0</v>
      </c>
      <c r="AT71" s="119">
        <f t="shared" si="181"/>
        <v>0</v>
      </c>
      <c r="AU71" s="120">
        <f t="shared" si="181"/>
        <v>0</v>
      </c>
      <c r="AV71" s="120">
        <f t="shared" si="148"/>
        <v>0</v>
      </c>
      <c r="AW71" s="120">
        <f t="shared" si="149"/>
        <v>0</v>
      </c>
      <c r="AX71" s="120">
        <f t="shared" si="150"/>
        <v>0</v>
      </c>
      <c r="AY71" s="120">
        <f t="shared" si="151"/>
        <v>0</v>
      </c>
      <c r="AZ71" s="120">
        <f>0</f>
        <v>0</v>
      </c>
      <c r="BA71" s="120">
        <f t="shared" si="112"/>
        <v>0</v>
      </c>
      <c r="BB71" s="194">
        <f t="shared" si="182"/>
        <v>0</v>
      </c>
      <c r="BC71" s="195">
        <f t="shared" si="182"/>
        <v>0</v>
      </c>
      <c r="BD71" s="196">
        <f t="shared" si="182"/>
        <v>0</v>
      </c>
      <c r="BE71" s="197">
        <f t="shared" si="113"/>
        <v>0</v>
      </c>
      <c r="BF71" s="197">
        <f t="shared" si="114"/>
        <v>0</v>
      </c>
      <c r="BG71" s="119">
        <f t="shared" si="183"/>
        <v>0</v>
      </c>
      <c r="BH71" s="120">
        <f t="shared" si="183"/>
        <v>0</v>
      </c>
      <c r="BI71" s="120">
        <f t="shared" si="154"/>
        <v>0</v>
      </c>
      <c r="BJ71" s="120">
        <f t="shared" si="155"/>
        <v>0</v>
      </c>
      <c r="BK71" s="120">
        <f t="shared" si="156"/>
        <v>0</v>
      </c>
      <c r="BL71" s="120">
        <f t="shared" si="157"/>
        <v>0</v>
      </c>
      <c r="BM71" s="120">
        <f>0</f>
        <v>0</v>
      </c>
      <c r="BN71" s="120">
        <f t="shared" si="115"/>
        <v>0</v>
      </c>
      <c r="BO71" s="194">
        <f t="shared" si="184"/>
        <v>0</v>
      </c>
      <c r="BP71" s="195">
        <f t="shared" si="184"/>
        <v>0</v>
      </c>
      <c r="BQ71" s="196">
        <f t="shared" si="184"/>
        <v>0</v>
      </c>
      <c r="BR71" s="197">
        <f t="shared" si="116"/>
        <v>0</v>
      </c>
      <c r="BS71" s="197">
        <f t="shared" si="117"/>
        <v>0</v>
      </c>
      <c r="BT71" s="119">
        <f t="shared" si="185"/>
        <v>0</v>
      </c>
      <c r="BU71" s="120">
        <f t="shared" si="185"/>
        <v>0</v>
      </c>
      <c r="BV71" s="120">
        <f t="shared" si="160"/>
        <v>0</v>
      </c>
      <c r="BW71" s="120">
        <f t="shared" si="161"/>
        <v>0</v>
      </c>
      <c r="BX71" s="120">
        <f t="shared" si="162"/>
        <v>0</v>
      </c>
      <c r="BY71" s="120">
        <f t="shared" si="163"/>
        <v>0</v>
      </c>
      <c r="BZ71" s="120">
        <f>0</f>
        <v>0</v>
      </c>
      <c r="CA71" s="120">
        <f t="shared" si="118"/>
        <v>0</v>
      </c>
      <c r="CB71" s="194">
        <f t="shared" si="186"/>
        <v>0</v>
      </c>
      <c r="CC71" s="195">
        <f t="shared" si="186"/>
        <v>0</v>
      </c>
      <c r="CD71" s="196">
        <f t="shared" si="186"/>
        <v>0</v>
      </c>
      <c r="CE71" s="197">
        <f t="shared" si="119"/>
        <v>0</v>
      </c>
      <c r="CF71" s="197">
        <f t="shared" si="120"/>
        <v>0</v>
      </c>
      <c r="CG71" s="119">
        <f t="shared" si="187"/>
        <v>0</v>
      </c>
      <c r="CH71" s="120">
        <f t="shared" si="187"/>
        <v>0</v>
      </c>
      <c r="CI71" s="120">
        <f t="shared" si="166"/>
        <v>0</v>
      </c>
      <c r="CJ71" s="120">
        <f t="shared" si="167"/>
        <v>0</v>
      </c>
      <c r="CK71" s="120">
        <f t="shared" si="168"/>
        <v>0</v>
      </c>
      <c r="CL71" s="120">
        <f t="shared" si="169"/>
        <v>0</v>
      </c>
      <c r="CM71" s="120">
        <f>0</f>
        <v>0</v>
      </c>
      <c r="CN71" s="120">
        <f t="shared" si="121"/>
        <v>0</v>
      </c>
      <c r="CO71" s="194">
        <f t="shared" si="188"/>
        <v>0</v>
      </c>
      <c r="CP71" s="195">
        <f t="shared" si="188"/>
        <v>0</v>
      </c>
      <c r="CQ71" s="196" t="str">
        <f t="shared" si="188"/>
        <v/>
      </c>
      <c r="CR71" s="197" t="str">
        <f t="shared" si="122"/>
        <v/>
      </c>
      <c r="CS71" s="197" t="str">
        <f t="shared" si="123"/>
        <v/>
      </c>
      <c r="CT71" s="119">
        <f t="shared" si="189"/>
        <v>0</v>
      </c>
      <c r="CU71" s="120">
        <f t="shared" si="189"/>
        <v>0</v>
      </c>
      <c r="CV71" s="120" t="str">
        <f t="shared" si="124"/>
        <v/>
      </c>
      <c r="CW71" s="120" t="str">
        <f t="shared" si="125"/>
        <v/>
      </c>
      <c r="CX71" s="120" t="str">
        <f t="shared" si="126"/>
        <v/>
      </c>
      <c r="CY71" s="120" t="str">
        <f t="shared" si="127"/>
        <v/>
      </c>
      <c r="CZ71" s="120">
        <f>0</f>
        <v>0</v>
      </c>
      <c r="DA71" s="120"/>
      <c r="DB71" s="132" t="str">
        <f t="shared" si="172"/>
        <v/>
      </c>
      <c r="DC71" s="133" t="str">
        <f t="shared" si="173"/>
        <v/>
      </c>
    </row>
    <row r="72" spans="1:107">
      <c r="A72" s="199">
        <f t="shared" si="174"/>
        <v>0</v>
      </c>
      <c r="B72" s="194">
        <f t="shared" si="174"/>
        <v>0</v>
      </c>
      <c r="C72" s="195">
        <f t="shared" si="174"/>
        <v>0</v>
      </c>
      <c r="D72" s="196">
        <f t="shared" si="174"/>
        <v>0</v>
      </c>
      <c r="E72" s="197">
        <f t="shared" si="101"/>
        <v>0</v>
      </c>
      <c r="F72" s="197">
        <f t="shared" si="102"/>
        <v>0</v>
      </c>
      <c r="G72" s="119">
        <f t="shared" si="175"/>
        <v>0</v>
      </c>
      <c r="H72" s="120">
        <f t="shared" si="175"/>
        <v>0</v>
      </c>
      <c r="I72" s="120">
        <f t="shared" si="130"/>
        <v>0</v>
      </c>
      <c r="J72" s="120">
        <f t="shared" si="131"/>
        <v>0</v>
      </c>
      <c r="K72" s="120">
        <f t="shared" si="132"/>
        <v>0</v>
      </c>
      <c r="L72" s="120">
        <f t="shared" si="133"/>
        <v>0</v>
      </c>
      <c r="M72" s="120">
        <f>0</f>
        <v>0</v>
      </c>
      <c r="N72" s="121">
        <f t="shared" si="103"/>
        <v>0</v>
      </c>
      <c r="O72" s="194">
        <f t="shared" si="176"/>
        <v>0</v>
      </c>
      <c r="P72" s="195">
        <f t="shared" si="176"/>
        <v>0</v>
      </c>
      <c r="Q72" s="196">
        <f t="shared" si="176"/>
        <v>0</v>
      </c>
      <c r="R72" s="197">
        <f t="shared" si="104"/>
        <v>0</v>
      </c>
      <c r="S72" s="197">
        <f t="shared" si="105"/>
        <v>0</v>
      </c>
      <c r="T72" s="119">
        <f t="shared" si="177"/>
        <v>0</v>
      </c>
      <c r="U72" s="120">
        <f t="shared" si="177"/>
        <v>0</v>
      </c>
      <c r="V72" s="120">
        <f t="shared" si="136"/>
        <v>0</v>
      </c>
      <c r="W72" s="120">
        <f t="shared" si="137"/>
        <v>0</v>
      </c>
      <c r="X72" s="120">
        <f t="shared" si="138"/>
        <v>0</v>
      </c>
      <c r="Y72" s="120">
        <f t="shared" si="139"/>
        <v>0</v>
      </c>
      <c r="Z72" s="120">
        <f>0</f>
        <v>0</v>
      </c>
      <c r="AA72" s="120">
        <f t="shared" si="106"/>
        <v>0</v>
      </c>
      <c r="AB72" s="194">
        <f t="shared" si="178"/>
        <v>0</v>
      </c>
      <c r="AC72" s="195">
        <f t="shared" si="178"/>
        <v>0</v>
      </c>
      <c r="AD72" s="196">
        <f t="shared" si="178"/>
        <v>0</v>
      </c>
      <c r="AE72" s="197">
        <f t="shared" si="107"/>
        <v>0</v>
      </c>
      <c r="AF72" s="197">
        <f t="shared" si="108"/>
        <v>0</v>
      </c>
      <c r="AG72" s="119">
        <f t="shared" si="179"/>
        <v>0</v>
      </c>
      <c r="AH72" s="120">
        <f t="shared" si="179"/>
        <v>0</v>
      </c>
      <c r="AI72" s="120">
        <f t="shared" si="142"/>
        <v>0</v>
      </c>
      <c r="AJ72" s="120">
        <f t="shared" si="143"/>
        <v>0</v>
      </c>
      <c r="AK72" s="120">
        <f t="shared" si="144"/>
        <v>0</v>
      </c>
      <c r="AL72" s="120">
        <f t="shared" si="145"/>
        <v>0</v>
      </c>
      <c r="AM72" s="120">
        <f>0</f>
        <v>0</v>
      </c>
      <c r="AN72" s="120">
        <f t="shared" si="109"/>
        <v>0</v>
      </c>
      <c r="AO72" s="194">
        <f t="shared" si="180"/>
        <v>0</v>
      </c>
      <c r="AP72" s="195">
        <f t="shared" si="180"/>
        <v>0</v>
      </c>
      <c r="AQ72" s="196">
        <f t="shared" si="180"/>
        <v>0</v>
      </c>
      <c r="AR72" s="197">
        <f t="shared" si="110"/>
        <v>0</v>
      </c>
      <c r="AS72" s="197">
        <f t="shared" si="111"/>
        <v>0</v>
      </c>
      <c r="AT72" s="119">
        <f t="shared" si="181"/>
        <v>0</v>
      </c>
      <c r="AU72" s="120">
        <f t="shared" si="181"/>
        <v>0</v>
      </c>
      <c r="AV72" s="120">
        <f t="shared" si="148"/>
        <v>0</v>
      </c>
      <c r="AW72" s="120">
        <f t="shared" si="149"/>
        <v>0</v>
      </c>
      <c r="AX72" s="120">
        <f t="shared" si="150"/>
        <v>0</v>
      </c>
      <c r="AY72" s="120">
        <f t="shared" si="151"/>
        <v>0</v>
      </c>
      <c r="AZ72" s="120">
        <f>0</f>
        <v>0</v>
      </c>
      <c r="BA72" s="120">
        <f t="shared" si="112"/>
        <v>0</v>
      </c>
      <c r="BB72" s="194">
        <f t="shared" si="182"/>
        <v>0</v>
      </c>
      <c r="BC72" s="195">
        <f t="shared" si="182"/>
        <v>0</v>
      </c>
      <c r="BD72" s="196">
        <f t="shared" si="182"/>
        <v>0</v>
      </c>
      <c r="BE72" s="197">
        <f t="shared" si="113"/>
        <v>0</v>
      </c>
      <c r="BF72" s="197">
        <f t="shared" si="114"/>
        <v>0</v>
      </c>
      <c r="BG72" s="119">
        <f t="shared" si="183"/>
        <v>0</v>
      </c>
      <c r="BH72" s="120">
        <f t="shared" si="183"/>
        <v>0</v>
      </c>
      <c r="BI72" s="120">
        <f t="shared" si="154"/>
        <v>0</v>
      </c>
      <c r="BJ72" s="120">
        <f t="shared" si="155"/>
        <v>0</v>
      </c>
      <c r="BK72" s="120">
        <f t="shared" si="156"/>
        <v>0</v>
      </c>
      <c r="BL72" s="120">
        <f t="shared" si="157"/>
        <v>0</v>
      </c>
      <c r="BM72" s="120">
        <f>0</f>
        <v>0</v>
      </c>
      <c r="BN72" s="120">
        <f t="shared" si="115"/>
        <v>0</v>
      </c>
      <c r="BO72" s="194">
        <f t="shared" si="184"/>
        <v>0</v>
      </c>
      <c r="BP72" s="195">
        <f t="shared" si="184"/>
        <v>0</v>
      </c>
      <c r="BQ72" s="196">
        <f t="shared" si="184"/>
        <v>0</v>
      </c>
      <c r="BR72" s="197">
        <f t="shared" si="116"/>
        <v>0</v>
      </c>
      <c r="BS72" s="197">
        <f t="shared" si="117"/>
        <v>0</v>
      </c>
      <c r="BT72" s="119">
        <f t="shared" si="185"/>
        <v>0</v>
      </c>
      <c r="BU72" s="120">
        <f t="shared" si="185"/>
        <v>0</v>
      </c>
      <c r="BV72" s="120">
        <f t="shared" si="160"/>
        <v>0</v>
      </c>
      <c r="BW72" s="120">
        <f t="shared" si="161"/>
        <v>0</v>
      </c>
      <c r="BX72" s="120">
        <f t="shared" si="162"/>
        <v>0</v>
      </c>
      <c r="BY72" s="120">
        <f t="shared" si="163"/>
        <v>0</v>
      </c>
      <c r="BZ72" s="120">
        <f>0</f>
        <v>0</v>
      </c>
      <c r="CA72" s="120">
        <f t="shared" si="118"/>
        <v>0</v>
      </c>
      <c r="CB72" s="194">
        <f t="shared" si="186"/>
        <v>0</v>
      </c>
      <c r="CC72" s="195">
        <f t="shared" si="186"/>
        <v>0</v>
      </c>
      <c r="CD72" s="196">
        <f t="shared" si="186"/>
        <v>0</v>
      </c>
      <c r="CE72" s="197">
        <f t="shared" si="119"/>
        <v>0</v>
      </c>
      <c r="CF72" s="197">
        <f t="shared" si="120"/>
        <v>0</v>
      </c>
      <c r="CG72" s="119">
        <f t="shared" si="187"/>
        <v>0</v>
      </c>
      <c r="CH72" s="120">
        <f t="shared" si="187"/>
        <v>0</v>
      </c>
      <c r="CI72" s="120">
        <f t="shared" si="166"/>
        <v>0</v>
      </c>
      <c r="CJ72" s="120">
        <f t="shared" si="167"/>
        <v>0</v>
      </c>
      <c r="CK72" s="120">
        <f t="shared" si="168"/>
        <v>0</v>
      </c>
      <c r="CL72" s="120">
        <f t="shared" si="169"/>
        <v>0</v>
      </c>
      <c r="CM72" s="120">
        <f>0</f>
        <v>0</v>
      </c>
      <c r="CN72" s="120">
        <f t="shared" si="121"/>
        <v>0</v>
      </c>
      <c r="CO72" s="194">
        <f t="shared" si="188"/>
        <v>0</v>
      </c>
      <c r="CP72" s="195">
        <f t="shared" si="188"/>
        <v>0</v>
      </c>
      <c r="CQ72" s="196" t="str">
        <f t="shared" si="188"/>
        <v/>
      </c>
      <c r="CR72" s="197" t="str">
        <f t="shared" si="122"/>
        <v/>
      </c>
      <c r="CS72" s="197" t="str">
        <f t="shared" si="123"/>
        <v/>
      </c>
      <c r="CT72" s="119">
        <f t="shared" si="189"/>
        <v>0</v>
      </c>
      <c r="CU72" s="120">
        <f t="shared" si="189"/>
        <v>0</v>
      </c>
      <c r="CV72" s="120" t="str">
        <f t="shared" si="124"/>
        <v/>
      </c>
      <c r="CW72" s="120" t="str">
        <f t="shared" si="125"/>
        <v/>
      </c>
      <c r="CX72" s="120" t="str">
        <f t="shared" si="126"/>
        <v/>
      </c>
      <c r="CY72" s="120" t="str">
        <f t="shared" si="127"/>
        <v/>
      </c>
      <c r="CZ72" s="120">
        <f>0</f>
        <v>0</v>
      </c>
      <c r="DA72" s="120"/>
      <c r="DB72" s="132" t="str">
        <f t="shared" si="172"/>
        <v/>
      </c>
      <c r="DC72" s="133" t="str">
        <f t="shared" si="173"/>
        <v/>
      </c>
    </row>
    <row r="73" spans="1:107">
      <c r="A73" s="199">
        <f t="shared" si="174"/>
        <v>0</v>
      </c>
      <c r="B73" s="194">
        <f t="shared" si="174"/>
        <v>0</v>
      </c>
      <c r="C73" s="195">
        <f t="shared" si="174"/>
        <v>0</v>
      </c>
      <c r="D73" s="196">
        <f t="shared" si="174"/>
        <v>0</v>
      </c>
      <c r="E73" s="197">
        <f t="shared" si="101"/>
        <v>0</v>
      </c>
      <c r="F73" s="197">
        <f t="shared" si="102"/>
        <v>0</v>
      </c>
      <c r="G73" s="119">
        <f t="shared" si="175"/>
        <v>0</v>
      </c>
      <c r="H73" s="120">
        <f t="shared" si="175"/>
        <v>0</v>
      </c>
      <c r="I73" s="120">
        <f t="shared" si="130"/>
        <v>0</v>
      </c>
      <c r="J73" s="120">
        <f t="shared" si="131"/>
        <v>0</v>
      </c>
      <c r="K73" s="120">
        <f t="shared" si="132"/>
        <v>0</v>
      </c>
      <c r="L73" s="120">
        <f t="shared" si="133"/>
        <v>0</v>
      </c>
      <c r="M73" s="120">
        <f>0</f>
        <v>0</v>
      </c>
      <c r="N73" s="121">
        <f t="shared" si="103"/>
        <v>0</v>
      </c>
      <c r="O73" s="194">
        <f t="shared" si="176"/>
        <v>0</v>
      </c>
      <c r="P73" s="195">
        <f t="shared" si="176"/>
        <v>0</v>
      </c>
      <c r="Q73" s="196">
        <f t="shared" si="176"/>
        <v>0</v>
      </c>
      <c r="R73" s="197">
        <f t="shared" si="104"/>
        <v>0</v>
      </c>
      <c r="S73" s="197">
        <f t="shared" si="105"/>
        <v>0</v>
      </c>
      <c r="T73" s="119">
        <f t="shared" si="177"/>
        <v>0</v>
      </c>
      <c r="U73" s="120">
        <f t="shared" si="177"/>
        <v>0</v>
      </c>
      <c r="V73" s="120">
        <f t="shared" si="136"/>
        <v>0</v>
      </c>
      <c r="W73" s="120">
        <f t="shared" si="137"/>
        <v>0</v>
      </c>
      <c r="X73" s="120">
        <f t="shared" si="138"/>
        <v>0</v>
      </c>
      <c r="Y73" s="120">
        <f t="shared" si="139"/>
        <v>0</v>
      </c>
      <c r="Z73" s="120">
        <f>0</f>
        <v>0</v>
      </c>
      <c r="AA73" s="120">
        <f t="shared" si="106"/>
        <v>0</v>
      </c>
      <c r="AB73" s="194">
        <f t="shared" si="178"/>
        <v>0</v>
      </c>
      <c r="AC73" s="195">
        <f t="shared" si="178"/>
        <v>0</v>
      </c>
      <c r="AD73" s="196">
        <f t="shared" si="178"/>
        <v>0</v>
      </c>
      <c r="AE73" s="197">
        <f t="shared" si="107"/>
        <v>0</v>
      </c>
      <c r="AF73" s="197">
        <f t="shared" si="108"/>
        <v>0</v>
      </c>
      <c r="AG73" s="119">
        <f t="shared" si="179"/>
        <v>0</v>
      </c>
      <c r="AH73" s="120">
        <f t="shared" si="179"/>
        <v>0</v>
      </c>
      <c r="AI73" s="120">
        <f t="shared" si="142"/>
        <v>0</v>
      </c>
      <c r="AJ73" s="120">
        <f t="shared" si="143"/>
        <v>0</v>
      </c>
      <c r="AK73" s="120">
        <f t="shared" si="144"/>
        <v>0</v>
      </c>
      <c r="AL73" s="120">
        <f t="shared" si="145"/>
        <v>0</v>
      </c>
      <c r="AM73" s="120">
        <f>0</f>
        <v>0</v>
      </c>
      <c r="AN73" s="120">
        <f t="shared" si="109"/>
        <v>0</v>
      </c>
      <c r="AO73" s="194">
        <f t="shared" si="180"/>
        <v>0</v>
      </c>
      <c r="AP73" s="195">
        <f t="shared" si="180"/>
        <v>0</v>
      </c>
      <c r="AQ73" s="196">
        <f t="shared" si="180"/>
        <v>0</v>
      </c>
      <c r="AR73" s="197">
        <f t="shared" si="110"/>
        <v>0</v>
      </c>
      <c r="AS73" s="197">
        <f t="shared" si="111"/>
        <v>0</v>
      </c>
      <c r="AT73" s="119">
        <f t="shared" si="181"/>
        <v>0</v>
      </c>
      <c r="AU73" s="120">
        <f t="shared" si="181"/>
        <v>0</v>
      </c>
      <c r="AV73" s="120">
        <f t="shared" si="148"/>
        <v>0</v>
      </c>
      <c r="AW73" s="120">
        <f t="shared" si="149"/>
        <v>0</v>
      </c>
      <c r="AX73" s="120">
        <f t="shared" si="150"/>
        <v>0</v>
      </c>
      <c r="AY73" s="120">
        <f t="shared" si="151"/>
        <v>0</v>
      </c>
      <c r="AZ73" s="120">
        <f>0</f>
        <v>0</v>
      </c>
      <c r="BA73" s="120">
        <f t="shared" si="112"/>
        <v>0</v>
      </c>
      <c r="BB73" s="194">
        <f t="shared" si="182"/>
        <v>0</v>
      </c>
      <c r="BC73" s="195">
        <f t="shared" si="182"/>
        <v>0</v>
      </c>
      <c r="BD73" s="196">
        <f t="shared" si="182"/>
        <v>0</v>
      </c>
      <c r="BE73" s="197">
        <f t="shared" si="113"/>
        <v>0</v>
      </c>
      <c r="BF73" s="197">
        <f t="shared" si="114"/>
        <v>0</v>
      </c>
      <c r="BG73" s="119">
        <f t="shared" si="183"/>
        <v>0</v>
      </c>
      <c r="BH73" s="120">
        <f t="shared" si="183"/>
        <v>0</v>
      </c>
      <c r="BI73" s="120">
        <f t="shared" si="154"/>
        <v>0</v>
      </c>
      <c r="BJ73" s="120">
        <f t="shared" si="155"/>
        <v>0</v>
      </c>
      <c r="BK73" s="120">
        <f t="shared" si="156"/>
        <v>0</v>
      </c>
      <c r="BL73" s="120">
        <f t="shared" si="157"/>
        <v>0</v>
      </c>
      <c r="BM73" s="120">
        <f>0</f>
        <v>0</v>
      </c>
      <c r="BN73" s="120">
        <f t="shared" si="115"/>
        <v>0</v>
      </c>
      <c r="BO73" s="194">
        <f t="shared" si="184"/>
        <v>0</v>
      </c>
      <c r="BP73" s="195">
        <f t="shared" si="184"/>
        <v>0</v>
      </c>
      <c r="BQ73" s="196">
        <f t="shared" si="184"/>
        <v>0</v>
      </c>
      <c r="BR73" s="197">
        <f t="shared" si="116"/>
        <v>0</v>
      </c>
      <c r="BS73" s="197">
        <f t="shared" si="117"/>
        <v>0</v>
      </c>
      <c r="BT73" s="119">
        <f t="shared" si="185"/>
        <v>0</v>
      </c>
      <c r="BU73" s="120">
        <f t="shared" si="185"/>
        <v>0</v>
      </c>
      <c r="BV73" s="120">
        <f t="shared" si="160"/>
        <v>0</v>
      </c>
      <c r="BW73" s="120">
        <f t="shared" si="161"/>
        <v>0</v>
      </c>
      <c r="BX73" s="120">
        <f t="shared" si="162"/>
        <v>0</v>
      </c>
      <c r="BY73" s="120">
        <f t="shared" si="163"/>
        <v>0</v>
      </c>
      <c r="BZ73" s="120">
        <f>0</f>
        <v>0</v>
      </c>
      <c r="CA73" s="120">
        <f t="shared" si="118"/>
        <v>0</v>
      </c>
      <c r="CB73" s="194">
        <f t="shared" si="186"/>
        <v>0</v>
      </c>
      <c r="CC73" s="195">
        <f t="shared" si="186"/>
        <v>0</v>
      </c>
      <c r="CD73" s="196">
        <f t="shared" si="186"/>
        <v>0</v>
      </c>
      <c r="CE73" s="197">
        <f t="shared" si="119"/>
        <v>0</v>
      </c>
      <c r="CF73" s="197">
        <f t="shared" si="120"/>
        <v>0</v>
      </c>
      <c r="CG73" s="119">
        <f t="shared" si="187"/>
        <v>0</v>
      </c>
      <c r="CH73" s="120">
        <f t="shared" si="187"/>
        <v>0</v>
      </c>
      <c r="CI73" s="120">
        <f t="shared" si="166"/>
        <v>0</v>
      </c>
      <c r="CJ73" s="120">
        <f t="shared" si="167"/>
        <v>0</v>
      </c>
      <c r="CK73" s="120">
        <f t="shared" si="168"/>
        <v>0</v>
      </c>
      <c r="CL73" s="120">
        <f t="shared" si="169"/>
        <v>0</v>
      </c>
      <c r="CM73" s="120">
        <f>0</f>
        <v>0</v>
      </c>
      <c r="CN73" s="120">
        <f t="shared" si="121"/>
        <v>0</v>
      </c>
      <c r="CO73" s="194">
        <f t="shared" si="188"/>
        <v>0</v>
      </c>
      <c r="CP73" s="195">
        <f t="shared" si="188"/>
        <v>0</v>
      </c>
      <c r="CQ73" s="196" t="str">
        <f t="shared" si="188"/>
        <v/>
      </c>
      <c r="CR73" s="197" t="str">
        <f t="shared" si="122"/>
        <v/>
      </c>
      <c r="CS73" s="197" t="str">
        <f t="shared" si="123"/>
        <v/>
      </c>
      <c r="CT73" s="119">
        <f t="shared" si="189"/>
        <v>0</v>
      </c>
      <c r="CU73" s="120">
        <f t="shared" si="189"/>
        <v>0</v>
      </c>
      <c r="CV73" s="120" t="str">
        <f t="shared" si="124"/>
        <v/>
      </c>
      <c r="CW73" s="120" t="str">
        <f t="shared" si="125"/>
        <v/>
      </c>
      <c r="CX73" s="120" t="str">
        <f t="shared" si="126"/>
        <v/>
      </c>
      <c r="CY73" s="120" t="str">
        <f t="shared" si="127"/>
        <v/>
      </c>
      <c r="CZ73" s="120">
        <f>0</f>
        <v>0</v>
      </c>
      <c r="DA73" s="120"/>
      <c r="DB73" s="132" t="str">
        <f t="shared" si="172"/>
        <v/>
      </c>
      <c r="DC73" s="133" t="str">
        <f t="shared" si="173"/>
        <v/>
      </c>
    </row>
    <row r="74" spans="1:107">
      <c r="A74" s="199">
        <f t="shared" si="174"/>
        <v>0</v>
      </c>
      <c r="B74" s="194">
        <f t="shared" si="174"/>
        <v>0</v>
      </c>
      <c r="C74" s="195">
        <f t="shared" si="174"/>
        <v>0</v>
      </c>
      <c r="D74" s="196">
        <f t="shared" si="174"/>
        <v>0</v>
      </c>
      <c r="E74" s="197">
        <f t="shared" si="101"/>
        <v>0</v>
      </c>
      <c r="F74" s="197">
        <f t="shared" si="102"/>
        <v>0</v>
      </c>
      <c r="G74" s="119">
        <f t="shared" si="175"/>
        <v>0</v>
      </c>
      <c r="H74" s="120">
        <f t="shared" si="175"/>
        <v>0</v>
      </c>
      <c r="I74" s="120">
        <f t="shared" si="130"/>
        <v>0</v>
      </c>
      <c r="J74" s="120">
        <f t="shared" si="131"/>
        <v>0</v>
      </c>
      <c r="K74" s="120">
        <f t="shared" si="132"/>
        <v>0</v>
      </c>
      <c r="L74" s="120">
        <f t="shared" si="133"/>
        <v>0</v>
      </c>
      <c r="M74" s="120">
        <f>0</f>
        <v>0</v>
      </c>
      <c r="N74" s="121">
        <f t="shared" si="103"/>
        <v>0</v>
      </c>
      <c r="O74" s="194">
        <f t="shared" si="176"/>
        <v>0</v>
      </c>
      <c r="P74" s="195">
        <f t="shared" si="176"/>
        <v>0</v>
      </c>
      <c r="Q74" s="196">
        <f t="shared" si="176"/>
        <v>0</v>
      </c>
      <c r="R74" s="197">
        <f t="shared" si="104"/>
        <v>0</v>
      </c>
      <c r="S74" s="197">
        <f t="shared" si="105"/>
        <v>0</v>
      </c>
      <c r="T74" s="119">
        <f t="shared" si="177"/>
        <v>0</v>
      </c>
      <c r="U74" s="120">
        <f t="shared" si="177"/>
        <v>0</v>
      </c>
      <c r="V74" s="120">
        <f t="shared" si="136"/>
        <v>0</v>
      </c>
      <c r="W74" s="120">
        <f t="shared" si="137"/>
        <v>0</v>
      </c>
      <c r="X74" s="120">
        <f t="shared" si="138"/>
        <v>0</v>
      </c>
      <c r="Y74" s="120">
        <f t="shared" si="139"/>
        <v>0</v>
      </c>
      <c r="Z74" s="120">
        <f>0</f>
        <v>0</v>
      </c>
      <c r="AA74" s="120">
        <f t="shared" si="106"/>
        <v>0</v>
      </c>
      <c r="AB74" s="194">
        <f t="shared" si="178"/>
        <v>0</v>
      </c>
      <c r="AC74" s="195">
        <f t="shared" si="178"/>
        <v>0</v>
      </c>
      <c r="AD74" s="196">
        <f t="shared" si="178"/>
        <v>0</v>
      </c>
      <c r="AE74" s="197">
        <f t="shared" si="107"/>
        <v>0</v>
      </c>
      <c r="AF74" s="197">
        <f t="shared" si="108"/>
        <v>0</v>
      </c>
      <c r="AG74" s="119">
        <f t="shared" si="179"/>
        <v>0</v>
      </c>
      <c r="AH74" s="120">
        <f t="shared" si="179"/>
        <v>0</v>
      </c>
      <c r="AI74" s="120">
        <f t="shared" si="142"/>
        <v>0</v>
      </c>
      <c r="AJ74" s="120">
        <f t="shared" si="143"/>
        <v>0</v>
      </c>
      <c r="AK74" s="120">
        <f t="shared" si="144"/>
        <v>0</v>
      </c>
      <c r="AL74" s="120">
        <f t="shared" si="145"/>
        <v>0</v>
      </c>
      <c r="AM74" s="120">
        <f>0</f>
        <v>0</v>
      </c>
      <c r="AN74" s="120">
        <f t="shared" si="109"/>
        <v>0</v>
      </c>
      <c r="AO74" s="194">
        <f t="shared" si="180"/>
        <v>0</v>
      </c>
      <c r="AP74" s="195">
        <f t="shared" si="180"/>
        <v>0</v>
      </c>
      <c r="AQ74" s="196">
        <f t="shared" si="180"/>
        <v>0</v>
      </c>
      <c r="AR74" s="197">
        <f t="shared" si="110"/>
        <v>0</v>
      </c>
      <c r="AS74" s="197">
        <f t="shared" si="111"/>
        <v>0</v>
      </c>
      <c r="AT74" s="119">
        <f t="shared" si="181"/>
        <v>0</v>
      </c>
      <c r="AU74" s="120">
        <f t="shared" si="181"/>
        <v>0</v>
      </c>
      <c r="AV74" s="120">
        <f t="shared" si="148"/>
        <v>0</v>
      </c>
      <c r="AW74" s="120">
        <f t="shared" si="149"/>
        <v>0</v>
      </c>
      <c r="AX74" s="120">
        <f t="shared" si="150"/>
        <v>0</v>
      </c>
      <c r="AY74" s="120">
        <f t="shared" si="151"/>
        <v>0</v>
      </c>
      <c r="AZ74" s="120">
        <f>0</f>
        <v>0</v>
      </c>
      <c r="BA74" s="120">
        <f t="shared" si="112"/>
        <v>0</v>
      </c>
      <c r="BB74" s="194">
        <f t="shared" si="182"/>
        <v>0</v>
      </c>
      <c r="BC74" s="195">
        <f t="shared" si="182"/>
        <v>0</v>
      </c>
      <c r="BD74" s="196">
        <f t="shared" si="182"/>
        <v>0</v>
      </c>
      <c r="BE74" s="197">
        <f t="shared" si="113"/>
        <v>0</v>
      </c>
      <c r="BF74" s="197">
        <f t="shared" si="114"/>
        <v>0</v>
      </c>
      <c r="BG74" s="119">
        <f t="shared" si="183"/>
        <v>0</v>
      </c>
      <c r="BH74" s="120">
        <f t="shared" si="183"/>
        <v>0</v>
      </c>
      <c r="BI74" s="120">
        <f t="shared" si="154"/>
        <v>0</v>
      </c>
      <c r="BJ74" s="120">
        <f t="shared" si="155"/>
        <v>0</v>
      </c>
      <c r="BK74" s="120">
        <f t="shared" si="156"/>
        <v>0</v>
      </c>
      <c r="BL74" s="120">
        <f t="shared" si="157"/>
        <v>0</v>
      </c>
      <c r="BM74" s="120">
        <f>0</f>
        <v>0</v>
      </c>
      <c r="BN74" s="120">
        <f t="shared" si="115"/>
        <v>0</v>
      </c>
      <c r="BO74" s="194">
        <f t="shared" si="184"/>
        <v>0</v>
      </c>
      <c r="BP74" s="195">
        <f t="shared" si="184"/>
        <v>0</v>
      </c>
      <c r="BQ74" s="196">
        <f t="shared" si="184"/>
        <v>0</v>
      </c>
      <c r="BR74" s="197">
        <f t="shared" si="116"/>
        <v>0</v>
      </c>
      <c r="BS74" s="197">
        <f t="shared" si="117"/>
        <v>0</v>
      </c>
      <c r="BT74" s="119">
        <f t="shared" si="185"/>
        <v>0</v>
      </c>
      <c r="BU74" s="120">
        <f t="shared" si="185"/>
        <v>0</v>
      </c>
      <c r="BV74" s="120">
        <f t="shared" si="160"/>
        <v>0</v>
      </c>
      <c r="BW74" s="120">
        <f t="shared" si="161"/>
        <v>0</v>
      </c>
      <c r="BX74" s="120">
        <f t="shared" si="162"/>
        <v>0</v>
      </c>
      <c r="BY74" s="120">
        <f t="shared" si="163"/>
        <v>0</v>
      </c>
      <c r="BZ74" s="120">
        <f>0</f>
        <v>0</v>
      </c>
      <c r="CA74" s="120">
        <f t="shared" si="118"/>
        <v>0</v>
      </c>
      <c r="CB74" s="194">
        <f t="shared" si="186"/>
        <v>0</v>
      </c>
      <c r="CC74" s="195">
        <f t="shared" si="186"/>
        <v>0</v>
      </c>
      <c r="CD74" s="196">
        <f t="shared" si="186"/>
        <v>0</v>
      </c>
      <c r="CE74" s="197">
        <f t="shared" si="119"/>
        <v>0</v>
      </c>
      <c r="CF74" s="197">
        <f t="shared" si="120"/>
        <v>0</v>
      </c>
      <c r="CG74" s="119">
        <f t="shared" si="187"/>
        <v>0</v>
      </c>
      <c r="CH74" s="120">
        <f t="shared" si="187"/>
        <v>0</v>
      </c>
      <c r="CI74" s="120">
        <f t="shared" si="166"/>
        <v>0</v>
      </c>
      <c r="CJ74" s="120">
        <f t="shared" si="167"/>
        <v>0</v>
      </c>
      <c r="CK74" s="120">
        <f t="shared" si="168"/>
        <v>0</v>
      </c>
      <c r="CL74" s="120">
        <f t="shared" si="169"/>
        <v>0</v>
      </c>
      <c r="CM74" s="120">
        <f>0</f>
        <v>0</v>
      </c>
      <c r="CN74" s="120">
        <f t="shared" si="121"/>
        <v>0</v>
      </c>
      <c r="CO74" s="194">
        <f t="shared" si="188"/>
        <v>0</v>
      </c>
      <c r="CP74" s="195">
        <f t="shared" si="188"/>
        <v>0</v>
      </c>
      <c r="CQ74" s="196" t="str">
        <f t="shared" si="188"/>
        <v/>
      </c>
      <c r="CR74" s="197" t="str">
        <f t="shared" si="122"/>
        <v/>
      </c>
      <c r="CS74" s="197" t="str">
        <f t="shared" si="123"/>
        <v/>
      </c>
      <c r="CT74" s="119">
        <f t="shared" si="189"/>
        <v>0</v>
      </c>
      <c r="CU74" s="120">
        <f t="shared" si="189"/>
        <v>0</v>
      </c>
      <c r="CV74" s="120" t="str">
        <f t="shared" si="124"/>
        <v/>
      </c>
      <c r="CW74" s="120" t="str">
        <f t="shared" si="125"/>
        <v/>
      </c>
      <c r="CX74" s="120" t="str">
        <f t="shared" si="126"/>
        <v/>
      </c>
      <c r="CY74" s="120" t="str">
        <f t="shared" si="127"/>
        <v/>
      </c>
      <c r="CZ74" s="120">
        <f>0</f>
        <v>0</v>
      </c>
      <c r="DA74" s="120"/>
      <c r="DB74" s="132" t="str">
        <f t="shared" si="172"/>
        <v/>
      </c>
      <c r="DC74" s="133" t="str">
        <f t="shared" si="173"/>
        <v/>
      </c>
    </row>
    <row r="75" spans="1:107">
      <c r="A75" s="199">
        <f t="shared" si="174"/>
        <v>0</v>
      </c>
      <c r="B75" s="194">
        <f t="shared" si="174"/>
        <v>0</v>
      </c>
      <c r="C75" s="195">
        <f t="shared" si="174"/>
        <v>0</v>
      </c>
      <c r="D75" s="196">
        <f t="shared" si="174"/>
        <v>0</v>
      </c>
      <c r="E75" s="197">
        <f t="shared" si="101"/>
        <v>0</v>
      </c>
      <c r="F75" s="197">
        <f t="shared" si="102"/>
        <v>0</v>
      </c>
      <c r="G75" s="119">
        <f t="shared" si="175"/>
        <v>0</v>
      </c>
      <c r="H75" s="120">
        <f t="shared" si="175"/>
        <v>0</v>
      </c>
      <c r="I75" s="120">
        <f t="shared" si="130"/>
        <v>0</v>
      </c>
      <c r="J75" s="120">
        <f t="shared" si="131"/>
        <v>0</v>
      </c>
      <c r="K75" s="120">
        <f t="shared" si="132"/>
        <v>0</v>
      </c>
      <c r="L75" s="120">
        <f t="shared" si="133"/>
        <v>0</v>
      </c>
      <c r="M75" s="120">
        <f>0</f>
        <v>0</v>
      </c>
      <c r="N75" s="121">
        <f t="shared" si="103"/>
        <v>0</v>
      </c>
      <c r="O75" s="194">
        <f t="shared" si="176"/>
        <v>0</v>
      </c>
      <c r="P75" s="195">
        <f t="shared" si="176"/>
        <v>0</v>
      </c>
      <c r="Q75" s="196">
        <f t="shared" si="176"/>
        <v>0</v>
      </c>
      <c r="R75" s="197">
        <f t="shared" si="104"/>
        <v>0</v>
      </c>
      <c r="S75" s="197">
        <f t="shared" si="105"/>
        <v>0</v>
      </c>
      <c r="T75" s="119">
        <f t="shared" si="177"/>
        <v>0</v>
      </c>
      <c r="U75" s="120">
        <f t="shared" si="177"/>
        <v>0</v>
      </c>
      <c r="V75" s="120">
        <f t="shared" si="136"/>
        <v>0</v>
      </c>
      <c r="W75" s="120">
        <f t="shared" si="137"/>
        <v>0</v>
      </c>
      <c r="X75" s="120">
        <f t="shared" si="138"/>
        <v>0</v>
      </c>
      <c r="Y75" s="120">
        <f t="shared" si="139"/>
        <v>0</v>
      </c>
      <c r="Z75" s="120">
        <f>0</f>
        <v>0</v>
      </c>
      <c r="AA75" s="120">
        <f t="shared" si="106"/>
        <v>0</v>
      </c>
      <c r="AB75" s="194">
        <f t="shared" si="178"/>
        <v>0</v>
      </c>
      <c r="AC75" s="195">
        <f t="shared" si="178"/>
        <v>0</v>
      </c>
      <c r="AD75" s="196">
        <f t="shared" si="178"/>
        <v>0</v>
      </c>
      <c r="AE75" s="197">
        <f t="shared" si="107"/>
        <v>0</v>
      </c>
      <c r="AF75" s="197">
        <f t="shared" si="108"/>
        <v>0</v>
      </c>
      <c r="AG75" s="119">
        <f t="shared" si="179"/>
        <v>0</v>
      </c>
      <c r="AH75" s="120">
        <f t="shared" si="179"/>
        <v>0</v>
      </c>
      <c r="AI75" s="120">
        <f t="shared" si="142"/>
        <v>0</v>
      </c>
      <c r="AJ75" s="120">
        <f t="shared" si="143"/>
        <v>0</v>
      </c>
      <c r="AK75" s="120">
        <f t="shared" si="144"/>
        <v>0</v>
      </c>
      <c r="AL75" s="120">
        <f t="shared" si="145"/>
        <v>0</v>
      </c>
      <c r="AM75" s="120">
        <f>0</f>
        <v>0</v>
      </c>
      <c r="AN75" s="120">
        <f t="shared" si="109"/>
        <v>0</v>
      </c>
      <c r="AO75" s="194">
        <f t="shared" si="180"/>
        <v>0</v>
      </c>
      <c r="AP75" s="195">
        <f t="shared" si="180"/>
        <v>0</v>
      </c>
      <c r="AQ75" s="196">
        <f t="shared" si="180"/>
        <v>0</v>
      </c>
      <c r="AR75" s="197">
        <f t="shared" si="110"/>
        <v>0</v>
      </c>
      <c r="AS75" s="197">
        <f t="shared" si="111"/>
        <v>0</v>
      </c>
      <c r="AT75" s="119">
        <f t="shared" si="181"/>
        <v>0</v>
      </c>
      <c r="AU75" s="120">
        <f t="shared" si="181"/>
        <v>0</v>
      </c>
      <c r="AV75" s="120">
        <f t="shared" si="148"/>
        <v>0</v>
      </c>
      <c r="AW75" s="120">
        <f t="shared" si="149"/>
        <v>0</v>
      </c>
      <c r="AX75" s="120">
        <f t="shared" si="150"/>
        <v>0</v>
      </c>
      <c r="AY75" s="120">
        <f t="shared" si="151"/>
        <v>0</v>
      </c>
      <c r="AZ75" s="120">
        <f>0</f>
        <v>0</v>
      </c>
      <c r="BA75" s="120">
        <f t="shared" si="112"/>
        <v>0</v>
      </c>
      <c r="BB75" s="194">
        <f t="shared" si="182"/>
        <v>0</v>
      </c>
      <c r="BC75" s="195">
        <f t="shared" si="182"/>
        <v>0</v>
      </c>
      <c r="BD75" s="196">
        <f t="shared" si="182"/>
        <v>0</v>
      </c>
      <c r="BE75" s="197">
        <f t="shared" si="113"/>
        <v>0</v>
      </c>
      <c r="BF75" s="197">
        <f t="shared" si="114"/>
        <v>0</v>
      </c>
      <c r="BG75" s="119">
        <f t="shared" si="183"/>
        <v>0</v>
      </c>
      <c r="BH75" s="120">
        <f t="shared" si="183"/>
        <v>0</v>
      </c>
      <c r="BI75" s="120">
        <f t="shared" si="154"/>
        <v>0</v>
      </c>
      <c r="BJ75" s="120">
        <f t="shared" si="155"/>
        <v>0</v>
      </c>
      <c r="BK75" s="120">
        <f t="shared" si="156"/>
        <v>0</v>
      </c>
      <c r="BL75" s="120">
        <f t="shared" si="157"/>
        <v>0</v>
      </c>
      <c r="BM75" s="120">
        <f>0</f>
        <v>0</v>
      </c>
      <c r="BN75" s="120">
        <f t="shared" si="115"/>
        <v>0</v>
      </c>
      <c r="BO75" s="194">
        <f t="shared" si="184"/>
        <v>0</v>
      </c>
      <c r="BP75" s="195">
        <f t="shared" si="184"/>
        <v>0</v>
      </c>
      <c r="BQ75" s="196">
        <f t="shared" si="184"/>
        <v>0</v>
      </c>
      <c r="BR75" s="197">
        <f t="shared" si="116"/>
        <v>0</v>
      </c>
      <c r="BS75" s="197">
        <f t="shared" si="117"/>
        <v>0</v>
      </c>
      <c r="BT75" s="119">
        <f t="shared" si="185"/>
        <v>0</v>
      </c>
      <c r="BU75" s="120">
        <f t="shared" si="185"/>
        <v>0</v>
      </c>
      <c r="BV75" s="120">
        <f t="shared" si="160"/>
        <v>0</v>
      </c>
      <c r="BW75" s="120">
        <f t="shared" si="161"/>
        <v>0</v>
      </c>
      <c r="BX75" s="120">
        <f t="shared" si="162"/>
        <v>0</v>
      </c>
      <c r="BY75" s="120">
        <f t="shared" si="163"/>
        <v>0</v>
      </c>
      <c r="BZ75" s="120">
        <f>0</f>
        <v>0</v>
      </c>
      <c r="CA75" s="120">
        <f t="shared" si="118"/>
        <v>0</v>
      </c>
      <c r="CB75" s="194">
        <f t="shared" si="186"/>
        <v>0</v>
      </c>
      <c r="CC75" s="195">
        <f t="shared" si="186"/>
        <v>0</v>
      </c>
      <c r="CD75" s="196">
        <f t="shared" si="186"/>
        <v>0</v>
      </c>
      <c r="CE75" s="197">
        <f t="shared" si="119"/>
        <v>0</v>
      </c>
      <c r="CF75" s="197">
        <f t="shared" si="120"/>
        <v>0</v>
      </c>
      <c r="CG75" s="119">
        <f t="shared" si="187"/>
        <v>0</v>
      </c>
      <c r="CH75" s="120">
        <f t="shared" si="187"/>
        <v>0</v>
      </c>
      <c r="CI75" s="120">
        <f t="shared" si="166"/>
        <v>0</v>
      </c>
      <c r="CJ75" s="120">
        <f t="shared" si="167"/>
        <v>0</v>
      </c>
      <c r="CK75" s="120">
        <f t="shared" si="168"/>
        <v>0</v>
      </c>
      <c r="CL75" s="120">
        <f t="shared" si="169"/>
        <v>0</v>
      </c>
      <c r="CM75" s="120">
        <f>0</f>
        <v>0</v>
      </c>
      <c r="CN75" s="120">
        <f t="shared" si="121"/>
        <v>0</v>
      </c>
      <c r="CO75" s="194">
        <f t="shared" si="188"/>
        <v>0</v>
      </c>
      <c r="CP75" s="195">
        <f t="shared" si="188"/>
        <v>0</v>
      </c>
      <c r="CQ75" s="196" t="str">
        <f t="shared" si="188"/>
        <v/>
      </c>
      <c r="CR75" s="197" t="str">
        <f t="shared" si="122"/>
        <v/>
      </c>
      <c r="CS75" s="197" t="str">
        <f t="shared" si="123"/>
        <v/>
      </c>
      <c r="CT75" s="119">
        <f t="shared" si="189"/>
        <v>0</v>
      </c>
      <c r="CU75" s="120">
        <f t="shared" si="189"/>
        <v>0</v>
      </c>
      <c r="CV75" s="120" t="str">
        <f t="shared" si="124"/>
        <v/>
      </c>
      <c r="CW75" s="120" t="str">
        <f t="shared" si="125"/>
        <v/>
      </c>
      <c r="CX75" s="120" t="str">
        <f t="shared" si="126"/>
        <v/>
      </c>
      <c r="CY75" s="120" t="str">
        <f t="shared" si="127"/>
        <v/>
      </c>
      <c r="CZ75" s="120">
        <f>0</f>
        <v>0</v>
      </c>
      <c r="DA75" s="120"/>
      <c r="DB75" s="132" t="str">
        <f t="shared" si="172"/>
        <v/>
      </c>
      <c r="DC75" s="133" t="str">
        <f t="shared" si="173"/>
        <v/>
      </c>
    </row>
    <row r="76" spans="1:107">
      <c r="A76" s="199">
        <f t="shared" si="174"/>
        <v>0</v>
      </c>
      <c r="B76" s="194">
        <f t="shared" si="174"/>
        <v>0</v>
      </c>
      <c r="C76" s="195">
        <f t="shared" si="174"/>
        <v>0</v>
      </c>
      <c r="D76" s="196">
        <f t="shared" si="174"/>
        <v>0</v>
      </c>
      <c r="E76" s="197">
        <f t="shared" si="101"/>
        <v>0</v>
      </c>
      <c r="F76" s="197">
        <f t="shared" si="102"/>
        <v>0</v>
      </c>
      <c r="G76" s="119">
        <f t="shared" si="175"/>
        <v>0</v>
      </c>
      <c r="H76" s="120">
        <f t="shared" si="175"/>
        <v>0</v>
      </c>
      <c r="I76" s="120">
        <f t="shared" si="130"/>
        <v>0</v>
      </c>
      <c r="J76" s="120">
        <f t="shared" si="131"/>
        <v>0</v>
      </c>
      <c r="K76" s="120">
        <f t="shared" si="132"/>
        <v>0</v>
      </c>
      <c r="L76" s="120">
        <f t="shared" si="133"/>
        <v>0</v>
      </c>
      <c r="M76" s="120">
        <f>0</f>
        <v>0</v>
      </c>
      <c r="N76" s="121">
        <f t="shared" si="103"/>
        <v>0</v>
      </c>
      <c r="O76" s="194">
        <f t="shared" si="176"/>
        <v>0</v>
      </c>
      <c r="P76" s="195">
        <f t="shared" si="176"/>
        <v>0</v>
      </c>
      <c r="Q76" s="196">
        <f t="shared" si="176"/>
        <v>0</v>
      </c>
      <c r="R76" s="197">
        <f t="shared" si="104"/>
        <v>0</v>
      </c>
      <c r="S76" s="197">
        <f t="shared" si="105"/>
        <v>0</v>
      </c>
      <c r="T76" s="119">
        <f t="shared" si="177"/>
        <v>0</v>
      </c>
      <c r="U76" s="120">
        <f t="shared" si="177"/>
        <v>0</v>
      </c>
      <c r="V76" s="120">
        <f t="shared" si="136"/>
        <v>0</v>
      </c>
      <c r="W76" s="120">
        <f t="shared" si="137"/>
        <v>0</v>
      </c>
      <c r="X76" s="120">
        <f t="shared" si="138"/>
        <v>0</v>
      </c>
      <c r="Y76" s="120">
        <f t="shared" si="139"/>
        <v>0</v>
      </c>
      <c r="Z76" s="120">
        <f>0</f>
        <v>0</v>
      </c>
      <c r="AA76" s="120">
        <f t="shared" si="106"/>
        <v>0</v>
      </c>
      <c r="AB76" s="194">
        <f t="shared" si="178"/>
        <v>0</v>
      </c>
      <c r="AC76" s="195">
        <f t="shared" si="178"/>
        <v>0</v>
      </c>
      <c r="AD76" s="196">
        <f t="shared" si="178"/>
        <v>0</v>
      </c>
      <c r="AE76" s="197">
        <f t="shared" si="107"/>
        <v>0</v>
      </c>
      <c r="AF76" s="197">
        <f t="shared" si="108"/>
        <v>0</v>
      </c>
      <c r="AG76" s="119">
        <f t="shared" si="179"/>
        <v>0</v>
      </c>
      <c r="AH76" s="120">
        <f t="shared" si="179"/>
        <v>0</v>
      </c>
      <c r="AI76" s="120">
        <f t="shared" si="142"/>
        <v>0</v>
      </c>
      <c r="AJ76" s="120">
        <f t="shared" si="143"/>
        <v>0</v>
      </c>
      <c r="AK76" s="120">
        <f t="shared" si="144"/>
        <v>0</v>
      </c>
      <c r="AL76" s="120">
        <f t="shared" si="145"/>
        <v>0</v>
      </c>
      <c r="AM76" s="120">
        <f>0</f>
        <v>0</v>
      </c>
      <c r="AN76" s="120">
        <f t="shared" si="109"/>
        <v>0</v>
      </c>
      <c r="AO76" s="194">
        <f t="shared" si="180"/>
        <v>0</v>
      </c>
      <c r="AP76" s="195">
        <f t="shared" si="180"/>
        <v>0</v>
      </c>
      <c r="AQ76" s="196">
        <f t="shared" si="180"/>
        <v>0</v>
      </c>
      <c r="AR76" s="197">
        <f t="shared" si="110"/>
        <v>0</v>
      </c>
      <c r="AS76" s="197">
        <f t="shared" si="111"/>
        <v>0</v>
      </c>
      <c r="AT76" s="119">
        <f t="shared" si="181"/>
        <v>0</v>
      </c>
      <c r="AU76" s="120">
        <f t="shared" si="181"/>
        <v>0</v>
      </c>
      <c r="AV76" s="120">
        <f t="shared" si="148"/>
        <v>0</v>
      </c>
      <c r="AW76" s="120">
        <f t="shared" si="149"/>
        <v>0</v>
      </c>
      <c r="AX76" s="120">
        <f t="shared" si="150"/>
        <v>0</v>
      </c>
      <c r="AY76" s="120">
        <f t="shared" si="151"/>
        <v>0</v>
      </c>
      <c r="AZ76" s="120">
        <f>0</f>
        <v>0</v>
      </c>
      <c r="BA76" s="120">
        <f t="shared" si="112"/>
        <v>0</v>
      </c>
      <c r="BB76" s="194">
        <f t="shared" si="182"/>
        <v>0</v>
      </c>
      <c r="BC76" s="195">
        <f t="shared" si="182"/>
        <v>0</v>
      </c>
      <c r="BD76" s="196">
        <f t="shared" si="182"/>
        <v>0</v>
      </c>
      <c r="BE76" s="197">
        <f t="shared" si="113"/>
        <v>0</v>
      </c>
      <c r="BF76" s="197">
        <f t="shared" si="114"/>
        <v>0</v>
      </c>
      <c r="BG76" s="119">
        <f t="shared" si="183"/>
        <v>0</v>
      </c>
      <c r="BH76" s="120">
        <f t="shared" si="183"/>
        <v>0</v>
      </c>
      <c r="BI76" s="120">
        <f t="shared" si="154"/>
        <v>0</v>
      </c>
      <c r="BJ76" s="120">
        <f t="shared" si="155"/>
        <v>0</v>
      </c>
      <c r="BK76" s="120">
        <f t="shared" si="156"/>
        <v>0</v>
      </c>
      <c r="BL76" s="120">
        <f t="shared" si="157"/>
        <v>0</v>
      </c>
      <c r="BM76" s="120">
        <f>0</f>
        <v>0</v>
      </c>
      <c r="BN76" s="120">
        <f t="shared" si="115"/>
        <v>0</v>
      </c>
      <c r="BO76" s="194">
        <f t="shared" si="184"/>
        <v>0</v>
      </c>
      <c r="BP76" s="195">
        <f t="shared" si="184"/>
        <v>0</v>
      </c>
      <c r="BQ76" s="196">
        <f t="shared" si="184"/>
        <v>0</v>
      </c>
      <c r="BR76" s="197">
        <f t="shared" si="116"/>
        <v>0</v>
      </c>
      <c r="BS76" s="197">
        <f t="shared" si="117"/>
        <v>0</v>
      </c>
      <c r="BT76" s="119">
        <f t="shared" si="185"/>
        <v>0</v>
      </c>
      <c r="BU76" s="120">
        <f t="shared" si="185"/>
        <v>0</v>
      </c>
      <c r="BV76" s="120">
        <f t="shared" si="160"/>
        <v>0</v>
      </c>
      <c r="BW76" s="120">
        <f t="shared" si="161"/>
        <v>0</v>
      </c>
      <c r="BX76" s="120">
        <f t="shared" si="162"/>
        <v>0</v>
      </c>
      <c r="BY76" s="120">
        <f t="shared" si="163"/>
        <v>0</v>
      </c>
      <c r="BZ76" s="120">
        <f>0</f>
        <v>0</v>
      </c>
      <c r="CA76" s="120">
        <f t="shared" si="118"/>
        <v>0</v>
      </c>
      <c r="CB76" s="194">
        <f t="shared" si="186"/>
        <v>0</v>
      </c>
      <c r="CC76" s="195">
        <f t="shared" si="186"/>
        <v>0</v>
      </c>
      <c r="CD76" s="196">
        <f t="shared" si="186"/>
        <v>0</v>
      </c>
      <c r="CE76" s="197">
        <f t="shared" si="119"/>
        <v>0</v>
      </c>
      <c r="CF76" s="197">
        <f t="shared" si="120"/>
        <v>0</v>
      </c>
      <c r="CG76" s="119">
        <f t="shared" si="187"/>
        <v>0</v>
      </c>
      <c r="CH76" s="120">
        <f t="shared" si="187"/>
        <v>0</v>
      </c>
      <c r="CI76" s="120">
        <f t="shared" si="166"/>
        <v>0</v>
      </c>
      <c r="CJ76" s="120">
        <f t="shared" si="167"/>
        <v>0</v>
      </c>
      <c r="CK76" s="120">
        <f t="shared" si="168"/>
        <v>0</v>
      </c>
      <c r="CL76" s="120">
        <f t="shared" si="169"/>
        <v>0</v>
      </c>
      <c r="CM76" s="120">
        <f>0</f>
        <v>0</v>
      </c>
      <c r="CN76" s="120">
        <f t="shared" si="121"/>
        <v>0</v>
      </c>
      <c r="CO76" s="194">
        <f t="shared" si="188"/>
        <v>0</v>
      </c>
      <c r="CP76" s="195">
        <f t="shared" si="188"/>
        <v>0</v>
      </c>
      <c r="CQ76" s="196" t="str">
        <f t="shared" si="188"/>
        <v/>
      </c>
      <c r="CR76" s="197" t="str">
        <f t="shared" si="122"/>
        <v/>
      </c>
      <c r="CS76" s="197" t="str">
        <f t="shared" si="123"/>
        <v/>
      </c>
      <c r="CT76" s="119">
        <f t="shared" si="189"/>
        <v>0</v>
      </c>
      <c r="CU76" s="120">
        <f t="shared" si="189"/>
        <v>0</v>
      </c>
      <c r="CV76" s="120" t="str">
        <f t="shared" si="124"/>
        <v/>
      </c>
      <c r="CW76" s="120" t="str">
        <f t="shared" si="125"/>
        <v/>
      </c>
      <c r="CX76" s="120" t="str">
        <f t="shared" si="126"/>
        <v/>
      </c>
      <c r="CY76" s="120" t="str">
        <f t="shared" si="127"/>
        <v/>
      </c>
      <c r="CZ76" s="120">
        <f>0</f>
        <v>0</v>
      </c>
      <c r="DA76" s="120"/>
      <c r="DB76" s="132" t="str">
        <f t="shared" si="172"/>
        <v/>
      </c>
      <c r="DC76" s="133" t="str">
        <f t="shared" si="173"/>
        <v/>
      </c>
    </row>
    <row r="77" spans="1:107">
      <c r="A77" s="199">
        <f t="shared" si="174"/>
        <v>0</v>
      </c>
      <c r="B77" s="194">
        <f t="shared" si="174"/>
        <v>0</v>
      </c>
      <c r="C77" s="195">
        <f t="shared" si="174"/>
        <v>0</v>
      </c>
      <c r="D77" s="196">
        <f t="shared" si="174"/>
        <v>0</v>
      </c>
      <c r="E77" s="197">
        <f t="shared" si="101"/>
        <v>0</v>
      </c>
      <c r="F77" s="197">
        <f t="shared" si="102"/>
        <v>0</v>
      </c>
      <c r="G77" s="119">
        <f t="shared" si="175"/>
        <v>0</v>
      </c>
      <c r="H77" s="120">
        <f t="shared" si="175"/>
        <v>0</v>
      </c>
      <c r="I77" s="120">
        <f t="shared" si="130"/>
        <v>0</v>
      </c>
      <c r="J77" s="120">
        <f t="shared" si="131"/>
        <v>0</v>
      </c>
      <c r="K77" s="120">
        <f t="shared" si="132"/>
        <v>0</v>
      </c>
      <c r="L77" s="120">
        <f t="shared" si="133"/>
        <v>0</v>
      </c>
      <c r="M77" s="120">
        <f>0</f>
        <v>0</v>
      </c>
      <c r="N77" s="121">
        <f t="shared" si="103"/>
        <v>0</v>
      </c>
      <c r="O77" s="194">
        <f t="shared" si="176"/>
        <v>0</v>
      </c>
      <c r="P77" s="195">
        <f t="shared" si="176"/>
        <v>0</v>
      </c>
      <c r="Q77" s="196">
        <f t="shared" si="176"/>
        <v>0</v>
      </c>
      <c r="R77" s="197">
        <f t="shared" si="104"/>
        <v>0</v>
      </c>
      <c r="S77" s="197">
        <f t="shared" si="105"/>
        <v>0</v>
      </c>
      <c r="T77" s="119">
        <f t="shared" si="177"/>
        <v>0</v>
      </c>
      <c r="U77" s="120">
        <f t="shared" si="177"/>
        <v>0</v>
      </c>
      <c r="V77" s="120">
        <f t="shared" si="136"/>
        <v>0</v>
      </c>
      <c r="W77" s="120">
        <f t="shared" si="137"/>
        <v>0</v>
      </c>
      <c r="X77" s="120">
        <f t="shared" si="138"/>
        <v>0</v>
      </c>
      <c r="Y77" s="120">
        <f t="shared" si="139"/>
        <v>0</v>
      </c>
      <c r="Z77" s="120">
        <f>0</f>
        <v>0</v>
      </c>
      <c r="AA77" s="120">
        <f t="shared" si="106"/>
        <v>0</v>
      </c>
      <c r="AB77" s="194">
        <f t="shared" si="178"/>
        <v>0</v>
      </c>
      <c r="AC77" s="195">
        <f t="shared" si="178"/>
        <v>0</v>
      </c>
      <c r="AD77" s="196">
        <f t="shared" si="178"/>
        <v>0</v>
      </c>
      <c r="AE77" s="197">
        <f t="shared" si="107"/>
        <v>0</v>
      </c>
      <c r="AF77" s="197">
        <f t="shared" si="108"/>
        <v>0</v>
      </c>
      <c r="AG77" s="119">
        <f t="shared" si="179"/>
        <v>0</v>
      </c>
      <c r="AH77" s="120">
        <f t="shared" si="179"/>
        <v>0</v>
      </c>
      <c r="AI77" s="120">
        <f t="shared" si="142"/>
        <v>0</v>
      </c>
      <c r="AJ77" s="120">
        <f t="shared" si="143"/>
        <v>0</v>
      </c>
      <c r="AK77" s="120">
        <f t="shared" si="144"/>
        <v>0</v>
      </c>
      <c r="AL77" s="120">
        <f t="shared" si="145"/>
        <v>0</v>
      </c>
      <c r="AM77" s="120">
        <f>0</f>
        <v>0</v>
      </c>
      <c r="AN77" s="120">
        <f t="shared" si="109"/>
        <v>0</v>
      </c>
      <c r="AO77" s="194">
        <f t="shared" si="180"/>
        <v>0</v>
      </c>
      <c r="AP77" s="195">
        <f t="shared" si="180"/>
        <v>0</v>
      </c>
      <c r="AQ77" s="196">
        <f t="shared" si="180"/>
        <v>0</v>
      </c>
      <c r="AR77" s="197">
        <f t="shared" si="110"/>
        <v>0</v>
      </c>
      <c r="AS77" s="197">
        <f t="shared" si="111"/>
        <v>0</v>
      </c>
      <c r="AT77" s="119">
        <f t="shared" si="181"/>
        <v>0</v>
      </c>
      <c r="AU77" s="120">
        <f t="shared" si="181"/>
        <v>0</v>
      </c>
      <c r="AV77" s="120">
        <f t="shared" si="148"/>
        <v>0</v>
      </c>
      <c r="AW77" s="120">
        <f t="shared" si="149"/>
        <v>0</v>
      </c>
      <c r="AX77" s="120">
        <f t="shared" si="150"/>
        <v>0</v>
      </c>
      <c r="AY77" s="120">
        <f t="shared" si="151"/>
        <v>0</v>
      </c>
      <c r="AZ77" s="120">
        <f>0</f>
        <v>0</v>
      </c>
      <c r="BA77" s="120">
        <f t="shared" si="112"/>
        <v>0</v>
      </c>
      <c r="BB77" s="194">
        <f t="shared" si="182"/>
        <v>0</v>
      </c>
      <c r="BC77" s="195">
        <f t="shared" si="182"/>
        <v>0</v>
      </c>
      <c r="BD77" s="196">
        <f t="shared" si="182"/>
        <v>0</v>
      </c>
      <c r="BE77" s="197">
        <f t="shared" si="113"/>
        <v>0</v>
      </c>
      <c r="BF77" s="197">
        <f t="shared" si="114"/>
        <v>0</v>
      </c>
      <c r="BG77" s="119">
        <f t="shared" si="183"/>
        <v>0</v>
      </c>
      <c r="BH77" s="120">
        <f t="shared" si="183"/>
        <v>0</v>
      </c>
      <c r="BI77" s="120">
        <f t="shared" si="154"/>
        <v>0</v>
      </c>
      <c r="BJ77" s="120">
        <f t="shared" si="155"/>
        <v>0</v>
      </c>
      <c r="BK77" s="120">
        <f t="shared" si="156"/>
        <v>0</v>
      </c>
      <c r="BL77" s="120">
        <f t="shared" si="157"/>
        <v>0</v>
      </c>
      <c r="BM77" s="120">
        <f>0</f>
        <v>0</v>
      </c>
      <c r="BN77" s="120">
        <f t="shared" si="115"/>
        <v>0</v>
      </c>
      <c r="BO77" s="194">
        <f t="shared" si="184"/>
        <v>0</v>
      </c>
      <c r="BP77" s="195">
        <f t="shared" si="184"/>
        <v>0</v>
      </c>
      <c r="BQ77" s="196">
        <f t="shared" si="184"/>
        <v>0</v>
      </c>
      <c r="BR77" s="197">
        <f t="shared" si="116"/>
        <v>0</v>
      </c>
      <c r="BS77" s="197">
        <f t="shared" si="117"/>
        <v>0</v>
      </c>
      <c r="BT77" s="119">
        <f t="shared" si="185"/>
        <v>0</v>
      </c>
      <c r="BU77" s="120">
        <f t="shared" si="185"/>
        <v>0</v>
      </c>
      <c r="BV77" s="120">
        <f t="shared" si="160"/>
        <v>0</v>
      </c>
      <c r="BW77" s="120">
        <f t="shared" si="161"/>
        <v>0</v>
      </c>
      <c r="BX77" s="120">
        <f t="shared" si="162"/>
        <v>0</v>
      </c>
      <c r="BY77" s="120">
        <f t="shared" si="163"/>
        <v>0</v>
      </c>
      <c r="BZ77" s="120">
        <f>0</f>
        <v>0</v>
      </c>
      <c r="CA77" s="120">
        <f t="shared" si="118"/>
        <v>0</v>
      </c>
      <c r="CB77" s="194">
        <f t="shared" si="186"/>
        <v>0</v>
      </c>
      <c r="CC77" s="195">
        <f t="shared" si="186"/>
        <v>0</v>
      </c>
      <c r="CD77" s="196">
        <f t="shared" si="186"/>
        <v>0</v>
      </c>
      <c r="CE77" s="197">
        <f t="shared" si="119"/>
        <v>0</v>
      </c>
      <c r="CF77" s="197">
        <f t="shared" si="120"/>
        <v>0</v>
      </c>
      <c r="CG77" s="119">
        <f t="shared" si="187"/>
        <v>0</v>
      </c>
      <c r="CH77" s="120">
        <f t="shared" si="187"/>
        <v>0</v>
      </c>
      <c r="CI77" s="120">
        <f t="shared" si="166"/>
        <v>0</v>
      </c>
      <c r="CJ77" s="120">
        <f t="shared" si="167"/>
        <v>0</v>
      </c>
      <c r="CK77" s="120">
        <f t="shared" si="168"/>
        <v>0</v>
      </c>
      <c r="CL77" s="120">
        <f t="shared" si="169"/>
        <v>0</v>
      </c>
      <c r="CM77" s="120">
        <f>0</f>
        <v>0</v>
      </c>
      <c r="CN77" s="120">
        <f t="shared" si="121"/>
        <v>0</v>
      </c>
      <c r="CO77" s="194">
        <f t="shared" si="188"/>
        <v>0</v>
      </c>
      <c r="CP77" s="195">
        <f t="shared" si="188"/>
        <v>0</v>
      </c>
      <c r="CQ77" s="196" t="str">
        <f t="shared" si="188"/>
        <v/>
      </c>
      <c r="CR77" s="197" t="str">
        <f t="shared" si="122"/>
        <v/>
      </c>
      <c r="CS77" s="197" t="str">
        <f t="shared" si="123"/>
        <v/>
      </c>
      <c r="CT77" s="119">
        <f t="shared" si="189"/>
        <v>0</v>
      </c>
      <c r="CU77" s="120">
        <f t="shared" si="189"/>
        <v>0</v>
      </c>
      <c r="CV77" s="120" t="str">
        <f t="shared" si="124"/>
        <v/>
      </c>
      <c r="CW77" s="120" t="str">
        <f t="shared" si="125"/>
        <v/>
      </c>
      <c r="CX77" s="120" t="str">
        <f t="shared" si="126"/>
        <v/>
      </c>
      <c r="CY77" s="120" t="str">
        <f t="shared" si="127"/>
        <v/>
      </c>
      <c r="CZ77" s="120">
        <f>0</f>
        <v>0</v>
      </c>
      <c r="DA77" s="120"/>
      <c r="DB77" s="132" t="str">
        <f t="shared" si="172"/>
        <v/>
      </c>
      <c r="DC77" s="133" t="str">
        <f t="shared" si="173"/>
        <v/>
      </c>
    </row>
    <row r="78" spans="1:107">
      <c r="A78" s="199">
        <f t="shared" si="174"/>
        <v>0</v>
      </c>
      <c r="B78" s="194">
        <f t="shared" si="174"/>
        <v>0</v>
      </c>
      <c r="C78" s="195">
        <f t="shared" si="174"/>
        <v>0</v>
      </c>
      <c r="D78" s="196">
        <f t="shared" si="174"/>
        <v>0</v>
      </c>
      <c r="E78" s="197">
        <f t="shared" si="101"/>
        <v>0</v>
      </c>
      <c r="F78" s="197">
        <f t="shared" si="102"/>
        <v>0</v>
      </c>
      <c r="G78" s="119">
        <f t="shared" si="175"/>
        <v>0</v>
      </c>
      <c r="H78" s="120">
        <f t="shared" si="175"/>
        <v>0</v>
      </c>
      <c r="I78" s="120">
        <f t="shared" si="130"/>
        <v>0</v>
      </c>
      <c r="J78" s="120">
        <f t="shared" si="131"/>
        <v>0</v>
      </c>
      <c r="K78" s="120">
        <f t="shared" si="132"/>
        <v>0</v>
      </c>
      <c r="L78" s="120">
        <f t="shared" si="133"/>
        <v>0</v>
      </c>
      <c r="M78" s="120">
        <f>0</f>
        <v>0</v>
      </c>
      <c r="N78" s="121">
        <f t="shared" si="103"/>
        <v>0</v>
      </c>
      <c r="O78" s="194">
        <f t="shared" si="176"/>
        <v>0</v>
      </c>
      <c r="P78" s="195">
        <f t="shared" si="176"/>
        <v>0</v>
      </c>
      <c r="Q78" s="196">
        <f t="shared" si="176"/>
        <v>0</v>
      </c>
      <c r="R78" s="197">
        <f t="shared" si="104"/>
        <v>0</v>
      </c>
      <c r="S78" s="197">
        <f t="shared" si="105"/>
        <v>0</v>
      </c>
      <c r="T78" s="119">
        <f t="shared" si="177"/>
        <v>0</v>
      </c>
      <c r="U78" s="120">
        <f t="shared" si="177"/>
        <v>0</v>
      </c>
      <c r="V78" s="120">
        <f t="shared" si="136"/>
        <v>0</v>
      </c>
      <c r="W78" s="120">
        <f t="shared" si="137"/>
        <v>0</v>
      </c>
      <c r="X78" s="120">
        <f t="shared" si="138"/>
        <v>0</v>
      </c>
      <c r="Y78" s="120">
        <f t="shared" si="139"/>
        <v>0</v>
      </c>
      <c r="Z78" s="120">
        <f>0</f>
        <v>0</v>
      </c>
      <c r="AA78" s="120">
        <f t="shared" si="106"/>
        <v>0</v>
      </c>
      <c r="AB78" s="194">
        <f t="shared" si="178"/>
        <v>0</v>
      </c>
      <c r="AC78" s="195">
        <f t="shared" si="178"/>
        <v>0</v>
      </c>
      <c r="AD78" s="196">
        <f t="shared" si="178"/>
        <v>0</v>
      </c>
      <c r="AE78" s="197">
        <f t="shared" si="107"/>
        <v>0</v>
      </c>
      <c r="AF78" s="197">
        <f t="shared" si="108"/>
        <v>0</v>
      </c>
      <c r="AG78" s="119">
        <f t="shared" si="179"/>
        <v>0</v>
      </c>
      <c r="AH78" s="120">
        <f t="shared" si="179"/>
        <v>0</v>
      </c>
      <c r="AI78" s="120">
        <f t="shared" si="142"/>
        <v>0</v>
      </c>
      <c r="AJ78" s="120">
        <f t="shared" si="143"/>
        <v>0</v>
      </c>
      <c r="AK78" s="120">
        <f t="shared" si="144"/>
        <v>0</v>
      </c>
      <c r="AL78" s="120">
        <f t="shared" si="145"/>
        <v>0</v>
      </c>
      <c r="AM78" s="120">
        <f>0</f>
        <v>0</v>
      </c>
      <c r="AN78" s="120">
        <f t="shared" si="109"/>
        <v>0</v>
      </c>
      <c r="AO78" s="194">
        <f t="shared" si="180"/>
        <v>0</v>
      </c>
      <c r="AP78" s="195">
        <f t="shared" si="180"/>
        <v>0</v>
      </c>
      <c r="AQ78" s="196">
        <f t="shared" si="180"/>
        <v>0</v>
      </c>
      <c r="AR78" s="197">
        <f t="shared" si="110"/>
        <v>0</v>
      </c>
      <c r="AS78" s="197">
        <f t="shared" si="111"/>
        <v>0</v>
      </c>
      <c r="AT78" s="119">
        <f t="shared" si="181"/>
        <v>0</v>
      </c>
      <c r="AU78" s="120">
        <f t="shared" si="181"/>
        <v>0</v>
      </c>
      <c r="AV78" s="120">
        <f t="shared" si="148"/>
        <v>0</v>
      </c>
      <c r="AW78" s="120">
        <f t="shared" si="149"/>
        <v>0</v>
      </c>
      <c r="AX78" s="120">
        <f t="shared" si="150"/>
        <v>0</v>
      </c>
      <c r="AY78" s="120">
        <f t="shared" si="151"/>
        <v>0</v>
      </c>
      <c r="AZ78" s="120">
        <f>0</f>
        <v>0</v>
      </c>
      <c r="BA78" s="120">
        <f t="shared" si="112"/>
        <v>0</v>
      </c>
      <c r="BB78" s="194">
        <f t="shared" si="182"/>
        <v>0</v>
      </c>
      <c r="BC78" s="195">
        <f t="shared" si="182"/>
        <v>0</v>
      </c>
      <c r="BD78" s="196">
        <f t="shared" si="182"/>
        <v>0</v>
      </c>
      <c r="BE78" s="197">
        <f t="shared" si="113"/>
        <v>0</v>
      </c>
      <c r="BF78" s="197">
        <f t="shared" si="114"/>
        <v>0</v>
      </c>
      <c r="BG78" s="119">
        <f t="shared" si="183"/>
        <v>0</v>
      </c>
      <c r="BH78" s="120">
        <f t="shared" si="183"/>
        <v>0</v>
      </c>
      <c r="BI78" s="120">
        <f t="shared" si="154"/>
        <v>0</v>
      </c>
      <c r="BJ78" s="120">
        <f t="shared" si="155"/>
        <v>0</v>
      </c>
      <c r="BK78" s="120">
        <f t="shared" si="156"/>
        <v>0</v>
      </c>
      <c r="BL78" s="120">
        <f t="shared" si="157"/>
        <v>0</v>
      </c>
      <c r="BM78" s="120">
        <f>0</f>
        <v>0</v>
      </c>
      <c r="BN78" s="120">
        <f t="shared" si="115"/>
        <v>0</v>
      </c>
      <c r="BO78" s="194">
        <f t="shared" si="184"/>
        <v>0</v>
      </c>
      <c r="BP78" s="195">
        <f t="shared" si="184"/>
        <v>0</v>
      </c>
      <c r="BQ78" s="196">
        <f t="shared" si="184"/>
        <v>0</v>
      </c>
      <c r="BR78" s="197">
        <f t="shared" si="116"/>
        <v>0</v>
      </c>
      <c r="BS78" s="197">
        <f t="shared" si="117"/>
        <v>0</v>
      </c>
      <c r="BT78" s="119">
        <f t="shared" si="185"/>
        <v>0</v>
      </c>
      <c r="BU78" s="120">
        <f t="shared" si="185"/>
        <v>0</v>
      </c>
      <c r="BV78" s="120">
        <f t="shared" si="160"/>
        <v>0</v>
      </c>
      <c r="BW78" s="120">
        <f t="shared" si="161"/>
        <v>0</v>
      </c>
      <c r="BX78" s="120">
        <f t="shared" si="162"/>
        <v>0</v>
      </c>
      <c r="BY78" s="120">
        <f t="shared" si="163"/>
        <v>0</v>
      </c>
      <c r="BZ78" s="120">
        <f>0</f>
        <v>0</v>
      </c>
      <c r="CA78" s="120">
        <f t="shared" si="118"/>
        <v>0</v>
      </c>
      <c r="CB78" s="194">
        <f t="shared" si="186"/>
        <v>0</v>
      </c>
      <c r="CC78" s="195">
        <f t="shared" si="186"/>
        <v>0</v>
      </c>
      <c r="CD78" s="196">
        <f t="shared" si="186"/>
        <v>0</v>
      </c>
      <c r="CE78" s="197">
        <f t="shared" si="119"/>
        <v>0</v>
      </c>
      <c r="CF78" s="197">
        <f t="shared" si="120"/>
        <v>0</v>
      </c>
      <c r="CG78" s="119">
        <f t="shared" si="187"/>
        <v>0</v>
      </c>
      <c r="CH78" s="120">
        <f t="shared" si="187"/>
        <v>0</v>
      </c>
      <c r="CI78" s="120">
        <f t="shared" si="166"/>
        <v>0</v>
      </c>
      <c r="CJ78" s="120">
        <f t="shared" si="167"/>
        <v>0</v>
      </c>
      <c r="CK78" s="120">
        <f t="shared" si="168"/>
        <v>0</v>
      </c>
      <c r="CL78" s="120">
        <f t="shared" si="169"/>
        <v>0</v>
      </c>
      <c r="CM78" s="120">
        <f>0</f>
        <v>0</v>
      </c>
      <c r="CN78" s="120">
        <f t="shared" si="121"/>
        <v>0</v>
      </c>
      <c r="CO78" s="194">
        <f t="shared" si="188"/>
        <v>0</v>
      </c>
      <c r="CP78" s="195">
        <f t="shared" si="188"/>
        <v>0</v>
      </c>
      <c r="CQ78" s="196" t="str">
        <f t="shared" si="188"/>
        <v/>
      </c>
      <c r="CR78" s="197" t="str">
        <f t="shared" si="122"/>
        <v/>
      </c>
      <c r="CS78" s="197" t="str">
        <f t="shared" si="123"/>
        <v/>
      </c>
      <c r="CT78" s="119">
        <f t="shared" si="189"/>
        <v>0</v>
      </c>
      <c r="CU78" s="120">
        <f t="shared" si="189"/>
        <v>0</v>
      </c>
      <c r="CV78" s="120" t="str">
        <f t="shared" si="124"/>
        <v/>
      </c>
      <c r="CW78" s="120" t="str">
        <f t="shared" si="125"/>
        <v/>
      </c>
      <c r="CX78" s="120" t="str">
        <f t="shared" si="126"/>
        <v/>
      </c>
      <c r="CY78" s="120" t="str">
        <f t="shared" si="127"/>
        <v/>
      </c>
      <c r="CZ78" s="120">
        <f>0</f>
        <v>0</v>
      </c>
      <c r="DA78" s="120"/>
      <c r="DB78" s="132" t="str">
        <f t="shared" si="172"/>
        <v/>
      </c>
      <c r="DC78" s="133" t="str">
        <f t="shared" si="173"/>
        <v/>
      </c>
    </row>
    <row r="79" spans="1:107">
      <c r="A79" s="199">
        <f t="shared" si="174"/>
        <v>0</v>
      </c>
      <c r="B79" s="194">
        <f t="shared" si="174"/>
        <v>0</v>
      </c>
      <c r="C79" s="195">
        <f t="shared" si="174"/>
        <v>0</v>
      </c>
      <c r="D79" s="196">
        <f t="shared" si="174"/>
        <v>0</v>
      </c>
      <c r="E79" s="197">
        <f t="shared" si="101"/>
        <v>0</v>
      </c>
      <c r="F79" s="197">
        <f t="shared" si="102"/>
        <v>0</v>
      </c>
      <c r="G79" s="119">
        <f t="shared" si="175"/>
        <v>0</v>
      </c>
      <c r="H79" s="120">
        <f t="shared" si="175"/>
        <v>0</v>
      </c>
      <c r="I79" s="120">
        <f t="shared" si="130"/>
        <v>0</v>
      </c>
      <c r="J79" s="120">
        <f t="shared" si="131"/>
        <v>0</v>
      </c>
      <c r="K79" s="120">
        <f t="shared" si="132"/>
        <v>0</v>
      </c>
      <c r="L79" s="120">
        <f t="shared" si="133"/>
        <v>0</v>
      </c>
      <c r="M79" s="120">
        <f>0</f>
        <v>0</v>
      </c>
      <c r="N79" s="121">
        <f t="shared" si="103"/>
        <v>0</v>
      </c>
      <c r="O79" s="194">
        <f t="shared" si="176"/>
        <v>0</v>
      </c>
      <c r="P79" s="195">
        <f t="shared" si="176"/>
        <v>0</v>
      </c>
      <c r="Q79" s="196">
        <f t="shared" si="176"/>
        <v>0</v>
      </c>
      <c r="R79" s="197">
        <f t="shared" si="104"/>
        <v>0</v>
      </c>
      <c r="S79" s="197">
        <f t="shared" si="105"/>
        <v>0</v>
      </c>
      <c r="T79" s="119">
        <f t="shared" si="177"/>
        <v>0</v>
      </c>
      <c r="U79" s="120">
        <f t="shared" si="177"/>
        <v>0</v>
      </c>
      <c r="V79" s="120">
        <f t="shared" si="136"/>
        <v>0</v>
      </c>
      <c r="W79" s="120">
        <f t="shared" si="137"/>
        <v>0</v>
      </c>
      <c r="X79" s="120">
        <f t="shared" si="138"/>
        <v>0</v>
      </c>
      <c r="Y79" s="120">
        <f t="shared" si="139"/>
        <v>0</v>
      </c>
      <c r="Z79" s="120">
        <f>0</f>
        <v>0</v>
      </c>
      <c r="AA79" s="120">
        <f t="shared" si="106"/>
        <v>0</v>
      </c>
      <c r="AB79" s="194">
        <f t="shared" si="178"/>
        <v>0</v>
      </c>
      <c r="AC79" s="195">
        <f t="shared" si="178"/>
        <v>0</v>
      </c>
      <c r="AD79" s="196">
        <f t="shared" si="178"/>
        <v>0</v>
      </c>
      <c r="AE79" s="197">
        <f t="shared" si="107"/>
        <v>0</v>
      </c>
      <c r="AF79" s="197">
        <f t="shared" si="108"/>
        <v>0</v>
      </c>
      <c r="AG79" s="119">
        <f t="shared" si="179"/>
        <v>0</v>
      </c>
      <c r="AH79" s="120">
        <f t="shared" si="179"/>
        <v>0</v>
      </c>
      <c r="AI79" s="120">
        <f t="shared" si="142"/>
        <v>0</v>
      </c>
      <c r="AJ79" s="120">
        <f t="shared" si="143"/>
        <v>0</v>
      </c>
      <c r="AK79" s="120">
        <f t="shared" si="144"/>
        <v>0</v>
      </c>
      <c r="AL79" s="120">
        <f t="shared" si="145"/>
        <v>0</v>
      </c>
      <c r="AM79" s="120">
        <f>0</f>
        <v>0</v>
      </c>
      <c r="AN79" s="120">
        <f t="shared" si="109"/>
        <v>0</v>
      </c>
      <c r="AO79" s="194">
        <f t="shared" si="180"/>
        <v>0</v>
      </c>
      <c r="AP79" s="195">
        <f t="shared" si="180"/>
        <v>0</v>
      </c>
      <c r="AQ79" s="196">
        <f t="shared" si="180"/>
        <v>0</v>
      </c>
      <c r="AR79" s="197">
        <f t="shared" si="110"/>
        <v>0</v>
      </c>
      <c r="AS79" s="197">
        <f t="shared" si="111"/>
        <v>0</v>
      </c>
      <c r="AT79" s="119">
        <f t="shared" si="181"/>
        <v>0</v>
      </c>
      <c r="AU79" s="120">
        <f t="shared" si="181"/>
        <v>0</v>
      </c>
      <c r="AV79" s="120">
        <f t="shared" si="148"/>
        <v>0</v>
      </c>
      <c r="AW79" s="120">
        <f t="shared" si="149"/>
        <v>0</v>
      </c>
      <c r="AX79" s="120">
        <f t="shared" si="150"/>
        <v>0</v>
      </c>
      <c r="AY79" s="120">
        <f t="shared" si="151"/>
        <v>0</v>
      </c>
      <c r="AZ79" s="120">
        <f>0</f>
        <v>0</v>
      </c>
      <c r="BA79" s="120">
        <f t="shared" si="112"/>
        <v>0</v>
      </c>
      <c r="BB79" s="194">
        <f t="shared" si="182"/>
        <v>0</v>
      </c>
      <c r="BC79" s="195">
        <f t="shared" si="182"/>
        <v>0</v>
      </c>
      <c r="BD79" s="196">
        <f t="shared" si="182"/>
        <v>0</v>
      </c>
      <c r="BE79" s="197">
        <f t="shared" si="113"/>
        <v>0</v>
      </c>
      <c r="BF79" s="197">
        <f t="shared" si="114"/>
        <v>0</v>
      </c>
      <c r="BG79" s="119">
        <f t="shared" si="183"/>
        <v>0</v>
      </c>
      <c r="BH79" s="120">
        <f t="shared" si="183"/>
        <v>0</v>
      </c>
      <c r="BI79" s="120">
        <f t="shared" si="154"/>
        <v>0</v>
      </c>
      <c r="BJ79" s="120">
        <f t="shared" si="155"/>
        <v>0</v>
      </c>
      <c r="BK79" s="120">
        <f t="shared" si="156"/>
        <v>0</v>
      </c>
      <c r="BL79" s="120">
        <f t="shared" si="157"/>
        <v>0</v>
      </c>
      <c r="BM79" s="120">
        <f>0</f>
        <v>0</v>
      </c>
      <c r="BN79" s="120">
        <f t="shared" si="115"/>
        <v>0</v>
      </c>
      <c r="BO79" s="194">
        <f t="shared" si="184"/>
        <v>0</v>
      </c>
      <c r="BP79" s="195">
        <f t="shared" si="184"/>
        <v>0</v>
      </c>
      <c r="BQ79" s="196">
        <f t="shared" si="184"/>
        <v>0</v>
      </c>
      <c r="BR79" s="197">
        <f t="shared" si="116"/>
        <v>0</v>
      </c>
      <c r="BS79" s="197">
        <f t="shared" si="117"/>
        <v>0</v>
      </c>
      <c r="BT79" s="119">
        <f t="shared" si="185"/>
        <v>0</v>
      </c>
      <c r="BU79" s="120">
        <f t="shared" si="185"/>
        <v>0</v>
      </c>
      <c r="BV79" s="120">
        <f t="shared" si="160"/>
        <v>0</v>
      </c>
      <c r="BW79" s="120">
        <f t="shared" si="161"/>
        <v>0</v>
      </c>
      <c r="BX79" s="120">
        <f t="shared" si="162"/>
        <v>0</v>
      </c>
      <c r="BY79" s="120">
        <f t="shared" si="163"/>
        <v>0</v>
      </c>
      <c r="BZ79" s="120">
        <f>0</f>
        <v>0</v>
      </c>
      <c r="CA79" s="120">
        <f t="shared" si="118"/>
        <v>0</v>
      </c>
      <c r="CB79" s="194">
        <f t="shared" si="186"/>
        <v>0</v>
      </c>
      <c r="CC79" s="195">
        <f t="shared" si="186"/>
        <v>0</v>
      </c>
      <c r="CD79" s="196">
        <f t="shared" si="186"/>
        <v>0</v>
      </c>
      <c r="CE79" s="197">
        <f t="shared" si="119"/>
        <v>0</v>
      </c>
      <c r="CF79" s="197">
        <f t="shared" si="120"/>
        <v>0</v>
      </c>
      <c r="CG79" s="119">
        <f t="shared" si="187"/>
        <v>0</v>
      </c>
      <c r="CH79" s="120">
        <f t="shared" si="187"/>
        <v>0</v>
      </c>
      <c r="CI79" s="120">
        <f t="shared" si="166"/>
        <v>0</v>
      </c>
      <c r="CJ79" s="120">
        <f t="shared" si="167"/>
        <v>0</v>
      </c>
      <c r="CK79" s="120">
        <f t="shared" si="168"/>
        <v>0</v>
      </c>
      <c r="CL79" s="120">
        <f t="shared" si="169"/>
        <v>0</v>
      </c>
      <c r="CM79" s="120">
        <f>0</f>
        <v>0</v>
      </c>
      <c r="CN79" s="120">
        <f t="shared" si="121"/>
        <v>0</v>
      </c>
      <c r="CO79" s="194">
        <f t="shared" si="188"/>
        <v>0</v>
      </c>
      <c r="CP79" s="195">
        <f t="shared" si="188"/>
        <v>0</v>
      </c>
      <c r="CQ79" s="196" t="str">
        <f t="shared" si="188"/>
        <v/>
      </c>
      <c r="CR79" s="197" t="str">
        <f t="shared" si="122"/>
        <v/>
      </c>
      <c r="CS79" s="197" t="str">
        <f t="shared" si="123"/>
        <v/>
      </c>
      <c r="CT79" s="119">
        <f t="shared" si="189"/>
        <v>0</v>
      </c>
      <c r="CU79" s="120">
        <f t="shared" si="189"/>
        <v>0</v>
      </c>
      <c r="CV79" s="120" t="str">
        <f t="shared" si="124"/>
        <v/>
      </c>
      <c r="CW79" s="120" t="str">
        <f t="shared" si="125"/>
        <v/>
      </c>
      <c r="CX79" s="120" t="str">
        <f t="shared" si="126"/>
        <v/>
      </c>
      <c r="CY79" s="120" t="str">
        <f t="shared" si="127"/>
        <v/>
      </c>
      <c r="CZ79" s="120">
        <f>0</f>
        <v>0</v>
      </c>
      <c r="DA79" s="120"/>
      <c r="DB79" s="132" t="str">
        <f t="shared" si="172"/>
        <v/>
      </c>
      <c r="DC79" s="133" t="str">
        <f t="shared" si="173"/>
        <v/>
      </c>
    </row>
    <row r="80" spans="1:107">
      <c r="A80" s="199">
        <f t="shared" si="174"/>
        <v>0</v>
      </c>
      <c r="B80" s="194">
        <f t="shared" si="174"/>
        <v>0</v>
      </c>
      <c r="C80" s="195">
        <f t="shared" si="174"/>
        <v>0</v>
      </c>
      <c r="D80" s="196">
        <f t="shared" si="174"/>
        <v>0</v>
      </c>
      <c r="E80" s="197">
        <f t="shared" si="101"/>
        <v>0</v>
      </c>
      <c r="F80" s="197">
        <f t="shared" si="102"/>
        <v>0</v>
      </c>
      <c r="G80" s="119">
        <f t="shared" si="175"/>
        <v>0</v>
      </c>
      <c r="H80" s="120">
        <f t="shared" si="175"/>
        <v>0</v>
      </c>
      <c r="I80" s="120">
        <f t="shared" si="130"/>
        <v>0</v>
      </c>
      <c r="J80" s="120">
        <f t="shared" si="131"/>
        <v>0</v>
      </c>
      <c r="K80" s="120">
        <f t="shared" si="132"/>
        <v>0</v>
      </c>
      <c r="L80" s="120">
        <f t="shared" si="133"/>
        <v>0</v>
      </c>
      <c r="M80" s="120">
        <f>0</f>
        <v>0</v>
      </c>
      <c r="N80" s="121">
        <f t="shared" si="103"/>
        <v>0</v>
      </c>
      <c r="O80" s="194">
        <f t="shared" si="176"/>
        <v>0</v>
      </c>
      <c r="P80" s="195">
        <f t="shared" si="176"/>
        <v>0</v>
      </c>
      <c r="Q80" s="196">
        <f t="shared" si="176"/>
        <v>0</v>
      </c>
      <c r="R80" s="197">
        <f t="shared" si="104"/>
        <v>0</v>
      </c>
      <c r="S80" s="197">
        <f t="shared" si="105"/>
        <v>0</v>
      </c>
      <c r="T80" s="119">
        <f t="shared" si="177"/>
        <v>0</v>
      </c>
      <c r="U80" s="120">
        <f t="shared" si="177"/>
        <v>0</v>
      </c>
      <c r="V80" s="120">
        <f t="shared" si="136"/>
        <v>0</v>
      </c>
      <c r="W80" s="120">
        <f t="shared" si="137"/>
        <v>0</v>
      </c>
      <c r="X80" s="120">
        <f t="shared" si="138"/>
        <v>0</v>
      </c>
      <c r="Y80" s="120">
        <f t="shared" si="139"/>
        <v>0</v>
      </c>
      <c r="Z80" s="120">
        <f>0</f>
        <v>0</v>
      </c>
      <c r="AA80" s="120">
        <f t="shared" si="106"/>
        <v>0</v>
      </c>
      <c r="AB80" s="194">
        <f t="shared" si="178"/>
        <v>0</v>
      </c>
      <c r="AC80" s="195">
        <f t="shared" si="178"/>
        <v>0</v>
      </c>
      <c r="AD80" s="196">
        <f t="shared" si="178"/>
        <v>0</v>
      </c>
      <c r="AE80" s="197">
        <f t="shared" si="107"/>
        <v>0</v>
      </c>
      <c r="AF80" s="197">
        <f t="shared" si="108"/>
        <v>0</v>
      </c>
      <c r="AG80" s="119">
        <f t="shared" si="179"/>
        <v>0</v>
      </c>
      <c r="AH80" s="120">
        <f t="shared" si="179"/>
        <v>0</v>
      </c>
      <c r="AI80" s="120">
        <f t="shared" si="142"/>
        <v>0</v>
      </c>
      <c r="AJ80" s="120">
        <f t="shared" si="143"/>
        <v>0</v>
      </c>
      <c r="AK80" s="120">
        <f t="shared" si="144"/>
        <v>0</v>
      </c>
      <c r="AL80" s="120">
        <f t="shared" si="145"/>
        <v>0</v>
      </c>
      <c r="AM80" s="120">
        <f>0</f>
        <v>0</v>
      </c>
      <c r="AN80" s="120">
        <f t="shared" si="109"/>
        <v>0</v>
      </c>
      <c r="AO80" s="194">
        <f t="shared" si="180"/>
        <v>0</v>
      </c>
      <c r="AP80" s="195">
        <f t="shared" si="180"/>
        <v>0</v>
      </c>
      <c r="AQ80" s="196">
        <f t="shared" si="180"/>
        <v>0</v>
      </c>
      <c r="AR80" s="197">
        <f t="shared" si="110"/>
        <v>0</v>
      </c>
      <c r="AS80" s="197">
        <f t="shared" si="111"/>
        <v>0</v>
      </c>
      <c r="AT80" s="119">
        <f t="shared" si="181"/>
        <v>0</v>
      </c>
      <c r="AU80" s="120">
        <f t="shared" si="181"/>
        <v>0</v>
      </c>
      <c r="AV80" s="120">
        <f t="shared" si="148"/>
        <v>0</v>
      </c>
      <c r="AW80" s="120">
        <f t="shared" si="149"/>
        <v>0</v>
      </c>
      <c r="AX80" s="120">
        <f t="shared" si="150"/>
        <v>0</v>
      </c>
      <c r="AY80" s="120">
        <f t="shared" si="151"/>
        <v>0</v>
      </c>
      <c r="AZ80" s="120">
        <f>0</f>
        <v>0</v>
      </c>
      <c r="BA80" s="120">
        <f t="shared" si="112"/>
        <v>0</v>
      </c>
      <c r="BB80" s="194">
        <f t="shared" si="182"/>
        <v>0</v>
      </c>
      <c r="BC80" s="195">
        <f t="shared" si="182"/>
        <v>0</v>
      </c>
      <c r="BD80" s="196">
        <f t="shared" si="182"/>
        <v>0</v>
      </c>
      <c r="BE80" s="197">
        <f t="shared" si="113"/>
        <v>0</v>
      </c>
      <c r="BF80" s="197">
        <f t="shared" si="114"/>
        <v>0</v>
      </c>
      <c r="BG80" s="119">
        <f t="shared" si="183"/>
        <v>0</v>
      </c>
      <c r="BH80" s="120">
        <f t="shared" si="183"/>
        <v>0</v>
      </c>
      <c r="BI80" s="120">
        <f t="shared" si="154"/>
        <v>0</v>
      </c>
      <c r="BJ80" s="120">
        <f t="shared" si="155"/>
        <v>0</v>
      </c>
      <c r="BK80" s="120">
        <f t="shared" si="156"/>
        <v>0</v>
      </c>
      <c r="BL80" s="120">
        <f t="shared" si="157"/>
        <v>0</v>
      </c>
      <c r="BM80" s="120">
        <f>0</f>
        <v>0</v>
      </c>
      <c r="BN80" s="120">
        <f t="shared" si="115"/>
        <v>0</v>
      </c>
      <c r="BO80" s="194">
        <f t="shared" si="184"/>
        <v>0</v>
      </c>
      <c r="BP80" s="195">
        <f t="shared" si="184"/>
        <v>0</v>
      </c>
      <c r="BQ80" s="196">
        <f t="shared" si="184"/>
        <v>0</v>
      </c>
      <c r="BR80" s="197">
        <f t="shared" si="116"/>
        <v>0</v>
      </c>
      <c r="BS80" s="197">
        <f t="shared" si="117"/>
        <v>0</v>
      </c>
      <c r="BT80" s="119">
        <f t="shared" si="185"/>
        <v>0</v>
      </c>
      <c r="BU80" s="120">
        <f t="shared" si="185"/>
        <v>0</v>
      </c>
      <c r="BV80" s="120">
        <f t="shared" si="160"/>
        <v>0</v>
      </c>
      <c r="BW80" s="120">
        <f t="shared" si="161"/>
        <v>0</v>
      </c>
      <c r="BX80" s="120">
        <f t="shared" si="162"/>
        <v>0</v>
      </c>
      <c r="BY80" s="120">
        <f t="shared" si="163"/>
        <v>0</v>
      </c>
      <c r="BZ80" s="120">
        <f>0</f>
        <v>0</v>
      </c>
      <c r="CA80" s="120">
        <f t="shared" si="118"/>
        <v>0</v>
      </c>
      <c r="CB80" s="194">
        <f t="shared" si="186"/>
        <v>0</v>
      </c>
      <c r="CC80" s="195">
        <f t="shared" si="186"/>
        <v>0</v>
      </c>
      <c r="CD80" s="196">
        <f t="shared" si="186"/>
        <v>0</v>
      </c>
      <c r="CE80" s="197">
        <f t="shared" si="119"/>
        <v>0</v>
      </c>
      <c r="CF80" s="197">
        <f t="shared" si="120"/>
        <v>0</v>
      </c>
      <c r="CG80" s="119">
        <f t="shared" si="187"/>
        <v>0</v>
      </c>
      <c r="CH80" s="120">
        <f t="shared" si="187"/>
        <v>0</v>
      </c>
      <c r="CI80" s="120">
        <f t="shared" si="166"/>
        <v>0</v>
      </c>
      <c r="CJ80" s="120">
        <f t="shared" si="167"/>
        <v>0</v>
      </c>
      <c r="CK80" s="120">
        <f t="shared" si="168"/>
        <v>0</v>
      </c>
      <c r="CL80" s="120">
        <f t="shared" si="169"/>
        <v>0</v>
      </c>
      <c r="CM80" s="120">
        <f>0</f>
        <v>0</v>
      </c>
      <c r="CN80" s="120">
        <f t="shared" si="121"/>
        <v>0</v>
      </c>
      <c r="CO80" s="194">
        <f t="shared" si="188"/>
        <v>0</v>
      </c>
      <c r="CP80" s="195">
        <f t="shared" si="188"/>
        <v>0</v>
      </c>
      <c r="CQ80" s="196" t="str">
        <f t="shared" si="188"/>
        <v/>
      </c>
      <c r="CR80" s="197" t="str">
        <f t="shared" si="122"/>
        <v/>
      </c>
      <c r="CS80" s="197" t="str">
        <f t="shared" si="123"/>
        <v/>
      </c>
      <c r="CT80" s="119">
        <f t="shared" si="189"/>
        <v>0</v>
      </c>
      <c r="CU80" s="120">
        <f t="shared" si="189"/>
        <v>0</v>
      </c>
      <c r="CV80" s="120" t="str">
        <f t="shared" si="124"/>
        <v/>
      </c>
      <c r="CW80" s="120" t="str">
        <f t="shared" si="125"/>
        <v/>
      </c>
      <c r="CX80" s="120" t="str">
        <f t="shared" si="126"/>
        <v/>
      </c>
      <c r="CY80" s="120" t="str">
        <f t="shared" si="127"/>
        <v/>
      </c>
      <c r="CZ80" s="120">
        <f>0</f>
        <v>0</v>
      </c>
      <c r="DA80" s="120"/>
      <c r="DB80" s="132" t="str">
        <f t="shared" si="172"/>
        <v/>
      </c>
      <c r="DC80" s="133" t="str">
        <f t="shared" si="173"/>
        <v/>
      </c>
    </row>
    <row r="81" spans="1:108">
      <c r="A81" s="199">
        <f t="shared" si="174"/>
        <v>0</v>
      </c>
      <c r="B81" s="194">
        <f t="shared" si="174"/>
        <v>0</v>
      </c>
      <c r="C81" s="195">
        <f t="shared" si="174"/>
        <v>0</v>
      </c>
      <c r="D81" s="196">
        <f t="shared" si="174"/>
        <v>0</v>
      </c>
      <c r="E81" s="197">
        <f t="shared" si="101"/>
        <v>0</v>
      </c>
      <c r="F81" s="197">
        <f t="shared" si="102"/>
        <v>0</v>
      </c>
      <c r="G81" s="119">
        <f t="shared" si="175"/>
        <v>0</v>
      </c>
      <c r="H81" s="120">
        <f t="shared" si="175"/>
        <v>0</v>
      </c>
      <c r="I81" s="120">
        <f t="shared" si="130"/>
        <v>0</v>
      </c>
      <c r="J81" s="120">
        <f t="shared" si="131"/>
        <v>0</v>
      </c>
      <c r="K81" s="120">
        <f t="shared" si="132"/>
        <v>0</v>
      </c>
      <c r="L81" s="120">
        <f t="shared" si="133"/>
        <v>0</v>
      </c>
      <c r="M81" s="120">
        <f>0</f>
        <v>0</v>
      </c>
      <c r="N81" s="121">
        <f t="shared" si="103"/>
        <v>0</v>
      </c>
      <c r="O81" s="194">
        <f t="shared" si="176"/>
        <v>0</v>
      </c>
      <c r="P81" s="195">
        <f t="shared" si="176"/>
        <v>0</v>
      </c>
      <c r="Q81" s="196">
        <f t="shared" si="176"/>
        <v>0</v>
      </c>
      <c r="R81" s="197">
        <f t="shared" si="104"/>
        <v>0</v>
      </c>
      <c r="S81" s="197">
        <f t="shared" si="105"/>
        <v>0</v>
      </c>
      <c r="T81" s="119">
        <f t="shared" si="177"/>
        <v>0</v>
      </c>
      <c r="U81" s="120">
        <f t="shared" si="177"/>
        <v>0</v>
      </c>
      <c r="V81" s="120">
        <f t="shared" si="136"/>
        <v>0</v>
      </c>
      <c r="W81" s="120">
        <f t="shared" si="137"/>
        <v>0</v>
      </c>
      <c r="X81" s="120">
        <f t="shared" si="138"/>
        <v>0</v>
      </c>
      <c r="Y81" s="120">
        <f t="shared" si="139"/>
        <v>0</v>
      </c>
      <c r="Z81" s="120">
        <f>0</f>
        <v>0</v>
      </c>
      <c r="AA81" s="120">
        <f t="shared" si="106"/>
        <v>0</v>
      </c>
      <c r="AB81" s="194">
        <f t="shared" si="178"/>
        <v>0</v>
      </c>
      <c r="AC81" s="195">
        <f t="shared" si="178"/>
        <v>0</v>
      </c>
      <c r="AD81" s="196">
        <f t="shared" si="178"/>
        <v>0</v>
      </c>
      <c r="AE81" s="197">
        <f t="shared" si="107"/>
        <v>0</v>
      </c>
      <c r="AF81" s="197">
        <f t="shared" si="108"/>
        <v>0</v>
      </c>
      <c r="AG81" s="119">
        <f t="shared" si="179"/>
        <v>0</v>
      </c>
      <c r="AH81" s="120">
        <f t="shared" si="179"/>
        <v>0</v>
      </c>
      <c r="AI81" s="120">
        <f t="shared" si="142"/>
        <v>0</v>
      </c>
      <c r="AJ81" s="120">
        <f t="shared" si="143"/>
        <v>0</v>
      </c>
      <c r="AK81" s="120">
        <f t="shared" si="144"/>
        <v>0</v>
      </c>
      <c r="AL81" s="120">
        <f t="shared" si="145"/>
        <v>0</v>
      </c>
      <c r="AM81" s="120">
        <f>0</f>
        <v>0</v>
      </c>
      <c r="AN81" s="120">
        <f t="shared" si="109"/>
        <v>0</v>
      </c>
      <c r="AO81" s="194">
        <f t="shared" si="180"/>
        <v>0</v>
      </c>
      <c r="AP81" s="195">
        <f t="shared" si="180"/>
        <v>0</v>
      </c>
      <c r="AQ81" s="196">
        <f t="shared" si="180"/>
        <v>0</v>
      </c>
      <c r="AR81" s="197">
        <f t="shared" si="110"/>
        <v>0</v>
      </c>
      <c r="AS81" s="197">
        <f t="shared" si="111"/>
        <v>0</v>
      </c>
      <c r="AT81" s="119">
        <f t="shared" si="181"/>
        <v>0</v>
      </c>
      <c r="AU81" s="120">
        <f t="shared" si="181"/>
        <v>0</v>
      </c>
      <c r="AV81" s="120">
        <f t="shared" si="148"/>
        <v>0</v>
      </c>
      <c r="AW81" s="120">
        <f t="shared" si="149"/>
        <v>0</v>
      </c>
      <c r="AX81" s="120">
        <f t="shared" si="150"/>
        <v>0</v>
      </c>
      <c r="AY81" s="120">
        <f t="shared" si="151"/>
        <v>0</v>
      </c>
      <c r="AZ81" s="120">
        <f>0</f>
        <v>0</v>
      </c>
      <c r="BA81" s="120">
        <f t="shared" si="112"/>
        <v>0</v>
      </c>
      <c r="BB81" s="194">
        <f t="shared" si="182"/>
        <v>0</v>
      </c>
      <c r="BC81" s="195">
        <f t="shared" si="182"/>
        <v>0</v>
      </c>
      <c r="BD81" s="196">
        <f t="shared" si="182"/>
        <v>0</v>
      </c>
      <c r="BE81" s="197">
        <f t="shared" si="113"/>
        <v>0</v>
      </c>
      <c r="BF81" s="197">
        <f t="shared" si="114"/>
        <v>0</v>
      </c>
      <c r="BG81" s="119">
        <f t="shared" si="183"/>
        <v>0</v>
      </c>
      <c r="BH81" s="120">
        <f t="shared" si="183"/>
        <v>0</v>
      </c>
      <c r="BI81" s="120">
        <f t="shared" si="154"/>
        <v>0</v>
      </c>
      <c r="BJ81" s="120">
        <f t="shared" si="155"/>
        <v>0</v>
      </c>
      <c r="BK81" s="120">
        <f t="shared" si="156"/>
        <v>0</v>
      </c>
      <c r="BL81" s="120">
        <f t="shared" si="157"/>
        <v>0</v>
      </c>
      <c r="BM81" s="120">
        <f>0</f>
        <v>0</v>
      </c>
      <c r="BN81" s="120">
        <f t="shared" si="115"/>
        <v>0</v>
      </c>
      <c r="BO81" s="194">
        <f t="shared" si="184"/>
        <v>0</v>
      </c>
      <c r="BP81" s="195">
        <f t="shared" si="184"/>
        <v>0</v>
      </c>
      <c r="BQ81" s="196">
        <f t="shared" si="184"/>
        <v>0</v>
      </c>
      <c r="BR81" s="197">
        <f t="shared" si="116"/>
        <v>0</v>
      </c>
      <c r="BS81" s="197">
        <f t="shared" si="117"/>
        <v>0</v>
      </c>
      <c r="BT81" s="119">
        <f t="shared" si="185"/>
        <v>0</v>
      </c>
      <c r="BU81" s="120">
        <f t="shared" si="185"/>
        <v>0</v>
      </c>
      <c r="BV81" s="120">
        <f t="shared" si="160"/>
        <v>0</v>
      </c>
      <c r="BW81" s="120">
        <f t="shared" si="161"/>
        <v>0</v>
      </c>
      <c r="BX81" s="120">
        <f t="shared" si="162"/>
        <v>0</v>
      </c>
      <c r="BY81" s="120">
        <f t="shared" si="163"/>
        <v>0</v>
      </c>
      <c r="BZ81" s="120">
        <f>0</f>
        <v>0</v>
      </c>
      <c r="CA81" s="120">
        <f t="shared" si="118"/>
        <v>0</v>
      </c>
      <c r="CB81" s="194">
        <f t="shared" si="186"/>
        <v>0</v>
      </c>
      <c r="CC81" s="195">
        <f t="shared" si="186"/>
        <v>0</v>
      </c>
      <c r="CD81" s="196">
        <f t="shared" si="186"/>
        <v>0</v>
      </c>
      <c r="CE81" s="197">
        <f t="shared" si="119"/>
        <v>0</v>
      </c>
      <c r="CF81" s="197">
        <f t="shared" si="120"/>
        <v>0</v>
      </c>
      <c r="CG81" s="119">
        <f t="shared" si="187"/>
        <v>0</v>
      </c>
      <c r="CH81" s="120">
        <f t="shared" si="187"/>
        <v>0</v>
      </c>
      <c r="CI81" s="120">
        <f t="shared" si="166"/>
        <v>0</v>
      </c>
      <c r="CJ81" s="120">
        <f t="shared" si="167"/>
        <v>0</v>
      </c>
      <c r="CK81" s="120">
        <f t="shared" si="168"/>
        <v>0</v>
      </c>
      <c r="CL81" s="120">
        <f t="shared" si="169"/>
        <v>0</v>
      </c>
      <c r="CM81" s="120">
        <f>0</f>
        <v>0</v>
      </c>
      <c r="CN81" s="120">
        <f t="shared" si="121"/>
        <v>0</v>
      </c>
      <c r="CO81" s="194">
        <f t="shared" si="188"/>
        <v>0</v>
      </c>
      <c r="CP81" s="195">
        <f t="shared" si="188"/>
        <v>0</v>
      </c>
      <c r="CQ81" s="196" t="str">
        <f t="shared" si="188"/>
        <v/>
      </c>
      <c r="CR81" s="197" t="str">
        <f t="shared" si="122"/>
        <v/>
      </c>
      <c r="CS81" s="197" t="str">
        <f t="shared" si="123"/>
        <v/>
      </c>
      <c r="CT81" s="119">
        <f t="shared" si="189"/>
        <v>0</v>
      </c>
      <c r="CU81" s="120">
        <f t="shared" si="189"/>
        <v>0</v>
      </c>
      <c r="CV81" s="120" t="str">
        <f t="shared" si="124"/>
        <v/>
      </c>
      <c r="CW81" s="120" t="str">
        <f t="shared" si="125"/>
        <v/>
      </c>
      <c r="CX81" s="120" t="str">
        <f t="shared" si="126"/>
        <v/>
      </c>
      <c r="CY81" s="120" t="str">
        <f t="shared" si="127"/>
        <v/>
      </c>
      <c r="CZ81" s="120">
        <f>0</f>
        <v>0</v>
      </c>
      <c r="DA81" s="120"/>
      <c r="DB81" s="132" t="str">
        <f t="shared" si="172"/>
        <v/>
      </c>
      <c r="DC81" s="133" t="str">
        <f t="shared" si="173"/>
        <v/>
      </c>
    </row>
    <row r="82" spans="1:108">
      <c r="A82" s="199">
        <f t="shared" si="174"/>
        <v>0</v>
      </c>
      <c r="B82" s="194">
        <f t="shared" si="174"/>
        <v>0</v>
      </c>
      <c r="C82" s="195">
        <f t="shared" si="174"/>
        <v>0</v>
      </c>
      <c r="D82" s="196">
        <f t="shared" si="174"/>
        <v>0</v>
      </c>
      <c r="E82" s="197">
        <f t="shared" si="101"/>
        <v>0</v>
      </c>
      <c r="F82" s="197">
        <f t="shared" si="102"/>
        <v>0</v>
      </c>
      <c r="G82" s="119">
        <f t="shared" si="175"/>
        <v>0</v>
      </c>
      <c r="H82" s="120">
        <f t="shared" si="175"/>
        <v>0</v>
      </c>
      <c r="I82" s="120">
        <f t="shared" si="130"/>
        <v>0</v>
      </c>
      <c r="J82" s="120">
        <f t="shared" si="131"/>
        <v>0</v>
      </c>
      <c r="K82" s="120">
        <f t="shared" si="132"/>
        <v>0</v>
      </c>
      <c r="L82" s="120">
        <f t="shared" si="133"/>
        <v>0</v>
      </c>
      <c r="M82" s="120">
        <f>0</f>
        <v>0</v>
      </c>
      <c r="N82" s="121">
        <f t="shared" si="103"/>
        <v>0</v>
      </c>
      <c r="O82" s="194">
        <f t="shared" si="176"/>
        <v>0</v>
      </c>
      <c r="P82" s="195">
        <f t="shared" si="176"/>
        <v>0</v>
      </c>
      <c r="Q82" s="196">
        <f t="shared" si="176"/>
        <v>0</v>
      </c>
      <c r="R82" s="197">
        <f t="shared" si="104"/>
        <v>0</v>
      </c>
      <c r="S82" s="197">
        <f t="shared" si="105"/>
        <v>0</v>
      </c>
      <c r="T82" s="119">
        <f t="shared" si="177"/>
        <v>0</v>
      </c>
      <c r="U82" s="120">
        <f t="shared" si="177"/>
        <v>0</v>
      </c>
      <c r="V82" s="120">
        <f t="shared" si="136"/>
        <v>0</v>
      </c>
      <c r="W82" s="120">
        <f t="shared" si="137"/>
        <v>0</v>
      </c>
      <c r="X82" s="120">
        <f t="shared" si="138"/>
        <v>0</v>
      </c>
      <c r="Y82" s="120">
        <f t="shared" si="139"/>
        <v>0</v>
      </c>
      <c r="Z82" s="120">
        <f>0</f>
        <v>0</v>
      </c>
      <c r="AA82" s="120">
        <f t="shared" si="106"/>
        <v>0</v>
      </c>
      <c r="AB82" s="194">
        <f t="shared" si="178"/>
        <v>0</v>
      </c>
      <c r="AC82" s="195">
        <f t="shared" si="178"/>
        <v>0</v>
      </c>
      <c r="AD82" s="196">
        <f t="shared" si="178"/>
        <v>0</v>
      </c>
      <c r="AE82" s="197">
        <f t="shared" si="107"/>
        <v>0</v>
      </c>
      <c r="AF82" s="197">
        <f t="shared" si="108"/>
        <v>0</v>
      </c>
      <c r="AG82" s="119">
        <f t="shared" si="179"/>
        <v>0</v>
      </c>
      <c r="AH82" s="120">
        <f t="shared" si="179"/>
        <v>0</v>
      </c>
      <c r="AI82" s="120">
        <f t="shared" si="142"/>
        <v>0</v>
      </c>
      <c r="AJ82" s="120">
        <f t="shared" si="143"/>
        <v>0</v>
      </c>
      <c r="AK82" s="120">
        <f t="shared" si="144"/>
        <v>0</v>
      </c>
      <c r="AL82" s="120">
        <f t="shared" si="145"/>
        <v>0</v>
      </c>
      <c r="AM82" s="120">
        <f>0</f>
        <v>0</v>
      </c>
      <c r="AN82" s="120">
        <f t="shared" si="109"/>
        <v>0</v>
      </c>
      <c r="AO82" s="194">
        <f t="shared" si="180"/>
        <v>0</v>
      </c>
      <c r="AP82" s="195">
        <f t="shared" si="180"/>
        <v>0</v>
      </c>
      <c r="AQ82" s="196">
        <f t="shared" si="180"/>
        <v>0</v>
      </c>
      <c r="AR82" s="197">
        <f t="shared" si="110"/>
        <v>0</v>
      </c>
      <c r="AS82" s="197">
        <f t="shared" si="111"/>
        <v>0</v>
      </c>
      <c r="AT82" s="119">
        <f t="shared" si="181"/>
        <v>0</v>
      </c>
      <c r="AU82" s="120">
        <f t="shared" si="181"/>
        <v>0</v>
      </c>
      <c r="AV82" s="120">
        <f t="shared" si="148"/>
        <v>0</v>
      </c>
      <c r="AW82" s="120">
        <f t="shared" si="149"/>
        <v>0</v>
      </c>
      <c r="AX82" s="120">
        <f t="shared" si="150"/>
        <v>0</v>
      </c>
      <c r="AY82" s="120">
        <f t="shared" si="151"/>
        <v>0</v>
      </c>
      <c r="AZ82" s="120">
        <f>0</f>
        <v>0</v>
      </c>
      <c r="BA82" s="120">
        <f t="shared" si="112"/>
        <v>0</v>
      </c>
      <c r="BB82" s="194">
        <f t="shared" si="182"/>
        <v>0</v>
      </c>
      <c r="BC82" s="195">
        <f t="shared" si="182"/>
        <v>0</v>
      </c>
      <c r="BD82" s="196">
        <f t="shared" si="182"/>
        <v>0</v>
      </c>
      <c r="BE82" s="197">
        <f t="shared" si="113"/>
        <v>0</v>
      </c>
      <c r="BF82" s="197">
        <f t="shared" si="114"/>
        <v>0</v>
      </c>
      <c r="BG82" s="119">
        <f t="shared" si="183"/>
        <v>0</v>
      </c>
      <c r="BH82" s="120">
        <f t="shared" si="183"/>
        <v>0</v>
      </c>
      <c r="BI82" s="120">
        <f t="shared" si="154"/>
        <v>0</v>
      </c>
      <c r="BJ82" s="120">
        <f t="shared" si="155"/>
        <v>0</v>
      </c>
      <c r="BK82" s="120">
        <f t="shared" si="156"/>
        <v>0</v>
      </c>
      <c r="BL82" s="120">
        <f t="shared" si="157"/>
        <v>0</v>
      </c>
      <c r="BM82" s="120">
        <f>0</f>
        <v>0</v>
      </c>
      <c r="BN82" s="120">
        <f t="shared" si="115"/>
        <v>0</v>
      </c>
      <c r="BO82" s="194">
        <f t="shared" si="184"/>
        <v>0</v>
      </c>
      <c r="BP82" s="195">
        <f t="shared" si="184"/>
        <v>0</v>
      </c>
      <c r="BQ82" s="196">
        <f t="shared" si="184"/>
        <v>0</v>
      </c>
      <c r="BR82" s="197">
        <f t="shared" si="116"/>
        <v>0</v>
      </c>
      <c r="BS82" s="197">
        <f t="shared" si="117"/>
        <v>0</v>
      </c>
      <c r="BT82" s="119">
        <f t="shared" si="185"/>
        <v>0</v>
      </c>
      <c r="BU82" s="120">
        <f t="shared" si="185"/>
        <v>0</v>
      </c>
      <c r="BV82" s="120">
        <f t="shared" si="160"/>
        <v>0</v>
      </c>
      <c r="BW82" s="120">
        <f t="shared" si="161"/>
        <v>0</v>
      </c>
      <c r="BX82" s="120">
        <f t="shared" si="162"/>
        <v>0</v>
      </c>
      <c r="BY82" s="120">
        <f t="shared" si="163"/>
        <v>0</v>
      </c>
      <c r="BZ82" s="120">
        <f>0</f>
        <v>0</v>
      </c>
      <c r="CA82" s="120">
        <f t="shared" si="118"/>
        <v>0</v>
      </c>
      <c r="CB82" s="194">
        <f t="shared" si="186"/>
        <v>0</v>
      </c>
      <c r="CC82" s="195">
        <f t="shared" si="186"/>
        <v>0</v>
      </c>
      <c r="CD82" s="196">
        <f t="shared" si="186"/>
        <v>0</v>
      </c>
      <c r="CE82" s="197">
        <f t="shared" si="119"/>
        <v>0</v>
      </c>
      <c r="CF82" s="197">
        <f t="shared" si="120"/>
        <v>0</v>
      </c>
      <c r="CG82" s="119">
        <f t="shared" si="187"/>
        <v>0</v>
      </c>
      <c r="CH82" s="120">
        <f t="shared" si="187"/>
        <v>0</v>
      </c>
      <c r="CI82" s="120">
        <f t="shared" si="166"/>
        <v>0</v>
      </c>
      <c r="CJ82" s="120">
        <f t="shared" si="167"/>
        <v>0</v>
      </c>
      <c r="CK82" s="120">
        <f t="shared" si="168"/>
        <v>0</v>
      </c>
      <c r="CL82" s="120">
        <f t="shared" si="169"/>
        <v>0</v>
      </c>
      <c r="CM82" s="120">
        <f>0</f>
        <v>0</v>
      </c>
      <c r="CN82" s="120">
        <f t="shared" si="121"/>
        <v>0</v>
      </c>
      <c r="CO82" s="194">
        <f t="shared" si="188"/>
        <v>0</v>
      </c>
      <c r="CP82" s="195">
        <f t="shared" si="188"/>
        <v>0</v>
      </c>
      <c r="CQ82" s="196" t="str">
        <f t="shared" si="188"/>
        <v/>
      </c>
      <c r="CR82" s="197" t="str">
        <f t="shared" si="122"/>
        <v/>
      </c>
      <c r="CS82" s="197" t="str">
        <f t="shared" si="123"/>
        <v/>
      </c>
      <c r="CT82" s="119">
        <f t="shared" si="189"/>
        <v>0</v>
      </c>
      <c r="CU82" s="120">
        <f t="shared" si="189"/>
        <v>0</v>
      </c>
      <c r="CV82" s="120" t="str">
        <f t="shared" si="124"/>
        <v/>
      </c>
      <c r="CW82" s="120" t="str">
        <f t="shared" si="125"/>
        <v/>
      </c>
      <c r="CX82" s="120" t="str">
        <f t="shared" si="126"/>
        <v/>
      </c>
      <c r="CY82" s="120" t="str">
        <f t="shared" si="127"/>
        <v/>
      </c>
      <c r="CZ82" s="120">
        <f>0</f>
        <v>0</v>
      </c>
      <c r="DA82" s="120"/>
      <c r="DB82" s="132" t="str">
        <f t="shared" si="172"/>
        <v/>
      </c>
      <c r="DC82" s="133" t="str">
        <f t="shared" si="173"/>
        <v/>
      </c>
    </row>
    <row r="83" spans="1:108">
      <c r="A83" s="199">
        <f t="shared" si="174"/>
        <v>0</v>
      </c>
      <c r="B83" s="194">
        <f t="shared" si="174"/>
        <v>0</v>
      </c>
      <c r="C83" s="195">
        <f t="shared" si="174"/>
        <v>0</v>
      </c>
      <c r="D83" s="196">
        <f t="shared" si="174"/>
        <v>0</v>
      </c>
      <c r="E83" s="197">
        <f t="shared" si="101"/>
        <v>0</v>
      </c>
      <c r="F83" s="197">
        <f t="shared" si="102"/>
        <v>0</v>
      </c>
      <c r="G83" s="119">
        <f t="shared" si="175"/>
        <v>0</v>
      </c>
      <c r="H83" s="120">
        <f t="shared" si="175"/>
        <v>0</v>
      </c>
      <c r="I83" s="120">
        <f t="shared" si="130"/>
        <v>0</v>
      </c>
      <c r="J83" s="120">
        <f t="shared" si="131"/>
        <v>0</v>
      </c>
      <c r="K83" s="120">
        <f t="shared" si="132"/>
        <v>0</v>
      </c>
      <c r="L83" s="120">
        <f t="shared" si="133"/>
        <v>0</v>
      </c>
      <c r="M83" s="120">
        <f>0</f>
        <v>0</v>
      </c>
      <c r="N83" s="121">
        <f t="shared" si="103"/>
        <v>0</v>
      </c>
      <c r="O83" s="194">
        <f t="shared" si="176"/>
        <v>0</v>
      </c>
      <c r="P83" s="195">
        <f t="shared" si="176"/>
        <v>0</v>
      </c>
      <c r="Q83" s="196">
        <f t="shared" si="176"/>
        <v>0</v>
      </c>
      <c r="R83" s="197">
        <f t="shared" si="104"/>
        <v>0</v>
      </c>
      <c r="S83" s="197">
        <f t="shared" si="105"/>
        <v>0</v>
      </c>
      <c r="T83" s="119">
        <f t="shared" si="177"/>
        <v>0</v>
      </c>
      <c r="U83" s="120">
        <f t="shared" si="177"/>
        <v>0</v>
      </c>
      <c r="V83" s="120">
        <f t="shared" si="136"/>
        <v>0</v>
      </c>
      <c r="W83" s="120">
        <f t="shared" si="137"/>
        <v>0</v>
      </c>
      <c r="X83" s="120">
        <f t="shared" si="138"/>
        <v>0</v>
      </c>
      <c r="Y83" s="120">
        <f t="shared" si="139"/>
        <v>0</v>
      </c>
      <c r="Z83" s="120">
        <f>0</f>
        <v>0</v>
      </c>
      <c r="AA83" s="120">
        <f t="shared" si="106"/>
        <v>0</v>
      </c>
      <c r="AB83" s="194">
        <f t="shared" si="178"/>
        <v>0</v>
      </c>
      <c r="AC83" s="195">
        <f t="shared" si="178"/>
        <v>0</v>
      </c>
      <c r="AD83" s="196">
        <f t="shared" si="178"/>
        <v>0</v>
      </c>
      <c r="AE83" s="197">
        <f t="shared" si="107"/>
        <v>0</v>
      </c>
      <c r="AF83" s="197">
        <f t="shared" si="108"/>
        <v>0</v>
      </c>
      <c r="AG83" s="119">
        <f t="shared" si="179"/>
        <v>0</v>
      </c>
      <c r="AH83" s="120">
        <f t="shared" si="179"/>
        <v>0</v>
      </c>
      <c r="AI83" s="120">
        <f t="shared" si="142"/>
        <v>0</v>
      </c>
      <c r="AJ83" s="120">
        <f t="shared" si="143"/>
        <v>0</v>
      </c>
      <c r="AK83" s="120">
        <f t="shared" si="144"/>
        <v>0</v>
      </c>
      <c r="AL83" s="120">
        <f t="shared" si="145"/>
        <v>0</v>
      </c>
      <c r="AM83" s="120">
        <f>0</f>
        <v>0</v>
      </c>
      <c r="AN83" s="120">
        <f t="shared" si="109"/>
        <v>0</v>
      </c>
      <c r="AO83" s="194">
        <f t="shared" si="180"/>
        <v>0</v>
      </c>
      <c r="AP83" s="195">
        <f t="shared" si="180"/>
        <v>0</v>
      </c>
      <c r="AQ83" s="196">
        <f t="shared" si="180"/>
        <v>0</v>
      </c>
      <c r="AR83" s="197">
        <f t="shared" si="110"/>
        <v>0</v>
      </c>
      <c r="AS83" s="197">
        <f t="shared" si="111"/>
        <v>0</v>
      </c>
      <c r="AT83" s="119">
        <f t="shared" si="181"/>
        <v>0</v>
      </c>
      <c r="AU83" s="120">
        <f t="shared" si="181"/>
        <v>0</v>
      </c>
      <c r="AV83" s="120">
        <f t="shared" si="148"/>
        <v>0</v>
      </c>
      <c r="AW83" s="120">
        <f t="shared" si="149"/>
        <v>0</v>
      </c>
      <c r="AX83" s="120">
        <f t="shared" si="150"/>
        <v>0</v>
      </c>
      <c r="AY83" s="120">
        <f t="shared" si="151"/>
        <v>0</v>
      </c>
      <c r="AZ83" s="120">
        <f>0</f>
        <v>0</v>
      </c>
      <c r="BA83" s="120">
        <f t="shared" si="112"/>
        <v>0</v>
      </c>
      <c r="BB83" s="194">
        <f t="shared" si="182"/>
        <v>0</v>
      </c>
      <c r="BC83" s="195">
        <f t="shared" si="182"/>
        <v>0</v>
      </c>
      <c r="BD83" s="196">
        <f t="shared" si="182"/>
        <v>0</v>
      </c>
      <c r="BE83" s="197">
        <f t="shared" si="113"/>
        <v>0</v>
      </c>
      <c r="BF83" s="197">
        <f t="shared" si="114"/>
        <v>0</v>
      </c>
      <c r="BG83" s="119">
        <f t="shared" si="183"/>
        <v>0</v>
      </c>
      <c r="BH83" s="120">
        <f t="shared" si="183"/>
        <v>0</v>
      </c>
      <c r="BI83" s="120">
        <f t="shared" si="154"/>
        <v>0</v>
      </c>
      <c r="BJ83" s="120">
        <f t="shared" si="155"/>
        <v>0</v>
      </c>
      <c r="BK83" s="120">
        <f t="shared" si="156"/>
        <v>0</v>
      </c>
      <c r="BL83" s="120">
        <f t="shared" si="157"/>
        <v>0</v>
      </c>
      <c r="BM83" s="120">
        <f>0</f>
        <v>0</v>
      </c>
      <c r="BN83" s="120">
        <f t="shared" si="115"/>
        <v>0</v>
      </c>
      <c r="BO83" s="194">
        <f t="shared" si="184"/>
        <v>0</v>
      </c>
      <c r="BP83" s="195">
        <f t="shared" si="184"/>
        <v>0</v>
      </c>
      <c r="BQ83" s="196">
        <f t="shared" si="184"/>
        <v>0</v>
      </c>
      <c r="BR83" s="197">
        <f t="shared" si="116"/>
        <v>0</v>
      </c>
      <c r="BS83" s="197">
        <f t="shared" si="117"/>
        <v>0</v>
      </c>
      <c r="BT83" s="119">
        <f t="shared" si="185"/>
        <v>0</v>
      </c>
      <c r="BU83" s="120">
        <f t="shared" si="185"/>
        <v>0</v>
      </c>
      <c r="BV83" s="120">
        <f t="shared" si="160"/>
        <v>0</v>
      </c>
      <c r="BW83" s="120">
        <f t="shared" si="161"/>
        <v>0</v>
      </c>
      <c r="BX83" s="120">
        <f t="shared" si="162"/>
        <v>0</v>
      </c>
      <c r="BY83" s="120">
        <f t="shared" si="163"/>
        <v>0</v>
      </c>
      <c r="BZ83" s="120">
        <f>0</f>
        <v>0</v>
      </c>
      <c r="CA83" s="120">
        <f t="shared" si="118"/>
        <v>0</v>
      </c>
      <c r="CB83" s="194">
        <f t="shared" si="186"/>
        <v>0</v>
      </c>
      <c r="CC83" s="195">
        <f t="shared" si="186"/>
        <v>0</v>
      </c>
      <c r="CD83" s="196">
        <f t="shared" si="186"/>
        <v>0</v>
      </c>
      <c r="CE83" s="197">
        <f t="shared" si="119"/>
        <v>0</v>
      </c>
      <c r="CF83" s="197">
        <f t="shared" si="120"/>
        <v>0</v>
      </c>
      <c r="CG83" s="119">
        <f t="shared" si="187"/>
        <v>0</v>
      </c>
      <c r="CH83" s="120">
        <f t="shared" si="187"/>
        <v>0</v>
      </c>
      <c r="CI83" s="120">
        <f t="shared" si="166"/>
        <v>0</v>
      </c>
      <c r="CJ83" s="120">
        <f t="shared" si="167"/>
        <v>0</v>
      </c>
      <c r="CK83" s="120">
        <f t="shared" si="168"/>
        <v>0</v>
      </c>
      <c r="CL83" s="120">
        <f t="shared" si="169"/>
        <v>0</v>
      </c>
      <c r="CM83" s="120">
        <f>0</f>
        <v>0</v>
      </c>
      <c r="CN83" s="120">
        <f t="shared" si="121"/>
        <v>0</v>
      </c>
      <c r="CO83" s="194">
        <f t="shared" si="188"/>
        <v>0</v>
      </c>
      <c r="CP83" s="195">
        <f t="shared" si="188"/>
        <v>0</v>
      </c>
      <c r="CQ83" s="196" t="str">
        <f t="shared" si="188"/>
        <v/>
      </c>
      <c r="CR83" s="197" t="str">
        <f t="shared" si="122"/>
        <v/>
      </c>
      <c r="CS83" s="197" t="str">
        <f t="shared" si="123"/>
        <v/>
      </c>
      <c r="CT83" s="119">
        <f t="shared" si="189"/>
        <v>0</v>
      </c>
      <c r="CU83" s="120">
        <f t="shared" si="189"/>
        <v>0</v>
      </c>
      <c r="CV83" s="120" t="str">
        <f t="shared" si="124"/>
        <v/>
      </c>
      <c r="CW83" s="120" t="str">
        <f t="shared" si="125"/>
        <v/>
      </c>
      <c r="CX83" s="120" t="str">
        <f t="shared" si="126"/>
        <v/>
      </c>
      <c r="CY83" s="120" t="str">
        <f t="shared" si="127"/>
        <v/>
      </c>
      <c r="CZ83" s="120">
        <f>0</f>
        <v>0</v>
      </c>
      <c r="DA83" s="120"/>
      <c r="DB83" s="132" t="str">
        <f t="shared" si="172"/>
        <v/>
      </c>
      <c r="DC83" s="133" t="str">
        <f t="shared" si="173"/>
        <v/>
      </c>
    </row>
    <row r="84" spans="1:108">
      <c r="A84" s="199">
        <f t="shared" ref="A84:D91" si="190">A40</f>
        <v>0</v>
      </c>
      <c r="B84" s="194">
        <f t="shared" si="190"/>
        <v>0</v>
      </c>
      <c r="C84" s="195">
        <f t="shared" si="190"/>
        <v>0</v>
      </c>
      <c r="D84" s="196">
        <f t="shared" si="190"/>
        <v>0</v>
      </c>
      <c r="E84" s="197">
        <f t="shared" si="101"/>
        <v>0</v>
      </c>
      <c r="F84" s="197">
        <f t="shared" si="102"/>
        <v>0</v>
      </c>
      <c r="G84" s="119">
        <f t="shared" ref="G84:H90" si="191">G40</f>
        <v>0</v>
      </c>
      <c r="H84" s="120">
        <f t="shared" si="191"/>
        <v>0</v>
      </c>
      <c r="I84" s="120">
        <f t="shared" si="130"/>
        <v>0</v>
      </c>
      <c r="J84" s="120">
        <f t="shared" si="131"/>
        <v>0</v>
      </c>
      <c r="K84" s="120">
        <f t="shared" si="132"/>
        <v>0</v>
      </c>
      <c r="L84" s="120">
        <f t="shared" si="133"/>
        <v>0</v>
      </c>
      <c r="M84" s="120">
        <f>0</f>
        <v>0</v>
      </c>
      <c r="N84" s="121">
        <f t="shared" si="103"/>
        <v>0</v>
      </c>
      <c r="O84" s="194">
        <f t="shared" ref="O84:Q91" si="192">O40</f>
        <v>0</v>
      </c>
      <c r="P84" s="195">
        <f t="shared" si="192"/>
        <v>0</v>
      </c>
      <c r="Q84" s="196">
        <f t="shared" si="192"/>
        <v>0</v>
      </c>
      <c r="R84" s="197">
        <f t="shared" si="104"/>
        <v>0</v>
      </c>
      <c r="S84" s="197">
        <f t="shared" si="105"/>
        <v>0</v>
      </c>
      <c r="T84" s="119">
        <f t="shared" ref="T84:U90" si="193">T40</f>
        <v>0</v>
      </c>
      <c r="U84" s="120">
        <f t="shared" si="193"/>
        <v>0</v>
      </c>
      <c r="V84" s="120">
        <f t="shared" si="136"/>
        <v>0</v>
      </c>
      <c r="W84" s="120">
        <f t="shared" si="137"/>
        <v>0</v>
      </c>
      <c r="X84" s="120">
        <f t="shared" si="138"/>
        <v>0</v>
      </c>
      <c r="Y84" s="120">
        <f t="shared" si="139"/>
        <v>0</v>
      </c>
      <c r="Z84" s="120">
        <f>0</f>
        <v>0</v>
      </c>
      <c r="AA84" s="120">
        <f t="shared" si="106"/>
        <v>0</v>
      </c>
      <c r="AB84" s="194">
        <f t="shared" ref="AB84:AD91" si="194">AB40</f>
        <v>0</v>
      </c>
      <c r="AC84" s="195">
        <f t="shared" si="194"/>
        <v>0</v>
      </c>
      <c r="AD84" s="196">
        <f t="shared" si="194"/>
        <v>0</v>
      </c>
      <c r="AE84" s="197">
        <f t="shared" si="107"/>
        <v>0</v>
      </c>
      <c r="AF84" s="197">
        <f t="shared" si="108"/>
        <v>0</v>
      </c>
      <c r="AG84" s="119">
        <f t="shared" ref="AG84:AH90" si="195">AG40</f>
        <v>0</v>
      </c>
      <c r="AH84" s="120">
        <f t="shared" si="195"/>
        <v>0</v>
      </c>
      <c r="AI84" s="120">
        <f t="shared" si="142"/>
        <v>0</v>
      </c>
      <c r="AJ84" s="120">
        <f t="shared" si="143"/>
        <v>0</v>
      </c>
      <c r="AK84" s="120">
        <f t="shared" si="144"/>
        <v>0</v>
      </c>
      <c r="AL84" s="120">
        <f t="shared" si="145"/>
        <v>0</v>
      </c>
      <c r="AM84" s="120">
        <f>0</f>
        <v>0</v>
      </c>
      <c r="AN84" s="120">
        <f t="shared" si="109"/>
        <v>0</v>
      </c>
      <c r="AO84" s="194">
        <f t="shared" ref="AO84:AQ91" si="196">AO40</f>
        <v>0</v>
      </c>
      <c r="AP84" s="195">
        <f t="shared" si="196"/>
        <v>0</v>
      </c>
      <c r="AQ84" s="196">
        <f t="shared" si="196"/>
        <v>0</v>
      </c>
      <c r="AR84" s="197">
        <f t="shared" si="110"/>
        <v>0</v>
      </c>
      <c r="AS84" s="197">
        <f t="shared" si="111"/>
        <v>0</v>
      </c>
      <c r="AT84" s="119">
        <f t="shared" ref="AT84:AU90" si="197">AT40</f>
        <v>0</v>
      </c>
      <c r="AU84" s="120">
        <f t="shared" si="197"/>
        <v>0</v>
      </c>
      <c r="AV84" s="120">
        <f t="shared" si="148"/>
        <v>0</v>
      </c>
      <c r="AW84" s="120">
        <f t="shared" si="149"/>
        <v>0</v>
      </c>
      <c r="AX84" s="120">
        <f t="shared" si="150"/>
        <v>0</v>
      </c>
      <c r="AY84" s="120">
        <f t="shared" si="151"/>
        <v>0</v>
      </c>
      <c r="AZ84" s="120">
        <f>0</f>
        <v>0</v>
      </c>
      <c r="BA84" s="120">
        <f t="shared" si="112"/>
        <v>0</v>
      </c>
      <c r="BB84" s="194">
        <f t="shared" ref="BB84:BD91" si="198">BB40</f>
        <v>0</v>
      </c>
      <c r="BC84" s="195">
        <f t="shared" si="198"/>
        <v>0</v>
      </c>
      <c r="BD84" s="196">
        <f t="shared" si="198"/>
        <v>0</v>
      </c>
      <c r="BE84" s="197">
        <f t="shared" si="113"/>
        <v>0</v>
      </c>
      <c r="BF84" s="197">
        <f t="shared" si="114"/>
        <v>0</v>
      </c>
      <c r="BG84" s="119">
        <f t="shared" ref="BG84:BH90" si="199">BG40</f>
        <v>0</v>
      </c>
      <c r="BH84" s="120">
        <f t="shared" si="199"/>
        <v>0</v>
      </c>
      <c r="BI84" s="120">
        <f t="shared" si="154"/>
        <v>0</v>
      </c>
      <c r="BJ84" s="120">
        <f t="shared" si="155"/>
        <v>0</v>
      </c>
      <c r="BK84" s="120">
        <f t="shared" si="156"/>
        <v>0</v>
      </c>
      <c r="BL84" s="120">
        <f t="shared" si="157"/>
        <v>0</v>
      </c>
      <c r="BM84" s="120">
        <f>0</f>
        <v>0</v>
      </c>
      <c r="BN84" s="120">
        <f t="shared" si="115"/>
        <v>0</v>
      </c>
      <c r="BO84" s="194">
        <f t="shared" ref="BO84:BQ91" si="200">BO40</f>
        <v>0</v>
      </c>
      <c r="BP84" s="195">
        <f t="shared" si="200"/>
        <v>0</v>
      </c>
      <c r="BQ84" s="196">
        <f t="shared" si="200"/>
        <v>0</v>
      </c>
      <c r="BR84" s="197">
        <f t="shared" si="116"/>
        <v>0</v>
      </c>
      <c r="BS84" s="197">
        <f t="shared" si="117"/>
        <v>0</v>
      </c>
      <c r="BT84" s="119">
        <f t="shared" ref="BT84:BU90" si="201">BT40</f>
        <v>0</v>
      </c>
      <c r="BU84" s="120">
        <f t="shared" si="201"/>
        <v>0</v>
      </c>
      <c r="BV84" s="120">
        <f t="shared" si="160"/>
        <v>0</v>
      </c>
      <c r="BW84" s="120">
        <f t="shared" si="161"/>
        <v>0</v>
      </c>
      <c r="BX84" s="120">
        <f t="shared" si="162"/>
        <v>0</v>
      </c>
      <c r="BY84" s="120">
        <f t="shared" si="163"/>
        <v>0</v>
      </c>
      <c r="BZ84" s="120">
        <f>0</f>
        <v>0</v>
      </c>
      <c r="CA84" s="120">
        <f t="shared" si="118"/>
        <v>0</v>
      </c>
      <c r="CB84" s="194">
        <f t="shared" ref="CB84:CD91" si="202">CB40</f>
        <v>0</v>
      </c>
      <c r="CC84" s="195">
        <f t="shared" si="202"/>
        <v>0</v>
      </c>
      <c r="CD84" s="196">
        <f t="shared" si="202"/>
        <v>0</v>
      </c>
      <c r="CE84" s="197">
        <f t="shared" si="119"/>
        <v>0</v>
      </c>
      <c r="CF84" s="197">
        <f t="shared" si="120"/>
        <v>0</v>
      </c>
      <c r="CG84" s="119">
        <f t="shared" ref="CG84:CH90" si="203">CG40</f>
        <v>0</v>
      </c>
      <c r="CH84" s="120">
        <f t="shared" si="203"/>
        <v>0</v>
      </c>
      <c r="CI84" s="120">
        <f t="shared" si="166"/>
        <v>0</v>
      </c>
      <c r="CJ84" s="120">
        <f t="shared" si="167"/>
        <v>0</v>
      </c>
      <c r="CK84" s="120">
        <f t="shared" si="168"/>
        <v>0</v>
      </c>
      <c r="CL84" s="120">
        <f t="shared" si="169"/>
        <v>0</v>
      </c>
      <c r="CM84" s="120">
        <f>0</f>
        <v>0</v>
      </c>
      <c r="CN84" s="120">
        <f t="shared" si="121"/>
        <v>0</v>
      </c>
      <c r="CO84" s="194">
        <f t="shared" ref="CO84:CQ91" si="204">CO40</f>
        <v>0</v>
      </c>
      <c r="CP84" s="195">
        <f t="shared" si="204"/>
        <v>0</v>
      </c>
      <c r="CQ84" s="196" t="str">
        <f t="shared" si="204"/>
        <v/>
      </c>
      <c r="CR84" s="197" t="str">
        <f t="shared" si="122"/>
        <v/>
      </c>
      <c r="CS84" s="197" t="str">
        <f t="shared" si="123"/>
        <v/>
      </c>
      <c r="CT84" s="119">
        <f t="shared" ref="CT84:CU90" si="205">CT40</f>
        <v>0</v>
      </c>
      <c r="CU84" s="120">
        <f t="shared" si="205"/>
        <v>0</v>
      </c>
      <c r="CV84" s="120" t="str">
        <f t="shared" si="124"/>
        <v/>
      </c>
      <c r="CW84" s="120" t="str">
        <f t="shared" si="125"/>
        <v/>
      </c>
      <c r="CX84" s="120" t="str">
        <f t="shared" si="126"/>
        <v/>
      </c>
      <c r="CY84" s="120" t="str">
        <f t="shared" si="127"/>
        <v/>
      </c>
      <c r="CZ84" s="120">
        <f>0</f>
        <v>0</v>
      </c>
      <c r="DA84" s="120"/>
      <c r="DB84" s="132" t="str">
        <f t="shared" si="172"/>
        <v/>
      </c>
      <c r="DC84" s="133" t="str">
        <f t="shared" si="173"/>
        <v/>
      </c>
    </row>
    <row r="85" spans="1:108">
      <c r="A85" s="199">
        <f t="shared" si="190"/>
        <v>0</v>
      </c>
      <c r="B85" s="194">
        <f t="shared" si="190"/>
        <v>0</v>
      </c>
      <c r="C85" s="195">
        <f t="shared" si="190"/>
        <v>0</v>
      </c>
      <c r="D85" s="196">
        <f t="shared" si="190"/>
        <v>0</v>
      </c>
      <c r="E85" s="197">
        <f t="shared" si="101"/>
        <v>0</v>
      </c>
      <c r="F85" s="197">
        <f t="shared" si="102"/>
        <v>0</v>
      </c>
      <c r="G85" s="119">
        <f t="shared" si="191"/>
        <v>0</v>
      </c>
      <c r="H85" s="120">
        <f t="shared" si="191"/>
        <v>0</v>
      </c>
      <c r="I85" s="120">
        <f t="shared" si="130"/>
        <v>0</v>
      </c>
      <c r="J85" s="120">
        <f t="shared" si="131"/>
        <v>0</v>
      </c>
      <c r="K85" s="120">
        <f t="shared" si="132"/>
        <v>0</v>
      </c>
      <c r="L85" s="120">
        <f t="shared" si="133"/>
        <v>0</v>
      </c>
      <c r="M85" s="120">
        <f>0</f>
        <v>0</v>
      </c>
      <c r="N85" s="121">
        <f t="shared" si="103"/>
        <v>0</v>
      </c>
      <c r="O85" s="194">
        <f t="shared" si="192"/>
        <v>0</v>
      </c>
      <c r="P85" s="195">
        <f t="shared" si="192"/>
        <v>0</v>
      </c>
      <c r="Q85" s="196">
        <f t="shared" si="192"/>
        <v>0</v>
      </c>
      <c r="R85" s="197">
        <f t="shared" si="104"/>
        <v>0</v>
      </c>
      <c r="S85" s="197">
        <f t="shared" si="105"/>
        <v>0</v>
      </c>
      <c r="T85" s="119">
        <f t="shared" si="193"/>
        <v>0</v>
      </c>
      <c r="U85" s="120">
        <f t="shared" si="193"/>
        <v>0</v>
      </c>
      <c r="V85" s="120">
        <f t="shared" si="136"/>
        <v>0</v>
      </c>
      <c r="W85" s="120">
        <f t="shared" si="137"/>
        <v>0</v>
      </c>
      <c r="X85" s="120">
        <f t="shared" si="138"/>
        <v>0</v>
      </c>
      <c r="Y85" s="120">
        <f t="shared" si="139"/>
        <v>0</v>
      </c>
      <c r="Z85" s="120">
        <f>0</f>
        <v>0</v>
      </c>
      <c r="AA85" s="120">
        <f t="shared" si="106"/>
        <v>0</v>
      </c>
      <c r="AB85" s="194">
        <f t="shared" si="194"/>
        <v>0</v>
      </c>
      <c r="AC85" s="195">
        <f t="shared" si="194"/>
        <v>0</v>
      </c>
      <c r="AD85" s="196">
        <f t="shared" si="194"/>
        <v>0</v>
      </c>
      <c r="AE85" s="197">
        <f t="shared" si="107"/>
        <v>0</v>
      </c>
      <c r="AF85" s="197">
        <f t="shared" si="108"/>
        <v>0</v>
      </c>
      <c r="AG85" s="119">
        <f t="shared" si="195"/>
        <v>0</v>
      </c>
      <c r="AH85" s="120">
        <f t="shared" si="195"/>
        <v>0</v>
      </c>
      <c r="AI85" s="120">
        <f t="shared" si="142"/>
        <v>0</v>
      </c>
      <c r="AJ85" s="120">
        <f t="shared" si="143"/>
        <v>0</v>
      </c>
      <c r="AK85" s="120">
        <f t="shared" si="144"/>
        <v>0</v>
      </c>
      <c r="AL85" s="120">
        <f t="shared" si="145"/>
        <v>0</v>
      </c>
      <c r="AM85" s="120">
        <f>0</f>
        <v>0</v>
      </c>
      <c r="AN85" s="120">
        <f t="shared" si="109"/>
        <v>0</v>
      </c>
      <c r="AO85" s="194">
        <f t="shared" si="196"/>
        <v>0</v>
      </c>
      <c r="AP85" s="195">
        <f t="shared" si="196"/>
        <v>0</v>
      </c>
      <c r="AQ85" s="196">
        <f t="shared" si="196"/>
        <v>0</v>
      </c>
      <c r="AR85" s="197">
        <f t="shared" si="110"/>
        <v>0</v>
      </c>
      <c r="AS85" s="197">
        <f t="shared" si="111"/>
        <v>0</v>
      </c>
      <c r="AT85" s="119">
        <f t="shared" si="197"/>
        <v>0</v>
      </c>
      <c r="AU85" s="120">
        <f t="shared" si="197"/>
        <v>0</v>
      </c>
      <c r="AV85" s="120">
        <f t="shared" si="148"/>
        <v>0</v>
      </c>
      <c r="AW85" s="120">
        <f t="shared" si="149"/>
        <v>0</v>
      </c>
      <c r="AX85" s="120">
        <f t="shared" si="150"/>
        <v>0</v>
      </c>
      <c r="AY85" s="120">
        <f t="shared" si="151"/>
        <v>0</v>
      </c>
      <c r="AZ85" s="120">
        <f>0</f>
        <v>0</v>
      </c>
      <c r="BA85" s="120">
        <f t="shared" si="112"/>
        <v>0</v>
      </c>
      <c r="BB85" s="194">
        <f t="shared" si="198"/>
        <v>0</v>
      </c>
      <c r="BC85" s="195">
        <f t="shared" si="198"/>
        <v>0</v>
      </c>
      <c r="BD85" s="196">
        <f t="shared" si="198"/>
        <v>0</v>
      </c>
      <c r="BE85" s="197">
        <f t="shared" si="113"/>
        <v>0</v>
      </c>
      <c r="BF85" s="197">
        <f t="shared" si="114"/>
        <v>0</v>
      </c>
      <c r="BG85" s="119">
        <f t="shared" si="199"/>
        <v>0</v>
      </c>
      <c r="BH85" s="120">
        <f t="shared" si="199"/>
        <v>0</v>
      </c>
      <c r="BI85" s="120">
        <f t="shared" si="154"/>
        <v>0</v>
      </c>
      <c r="BJ85" s="120">
        <f t="shared" si="155"/>
        <v>0</v>
      </c>
      <c r="BK85" s="120">
        <f t="shared" si="156"/>
        <v>0</v>
      </c>
      <c r="BL85" s="120">
        <f t="shared" si="157"/>
        <v>0</v>
      </c>
      <c r="BM85" s="120">
        <f>0</f>
        <v>0</v>
      </c>
      <c r="BN85" s="120">
        <f t="shared" si="115"/>
        <v>0</v>
      </c>
      <c r="BO85" s="194">
        <f t="shared" si="200"/>
        <v>0</v>
      </c>
      <c r="BP85" s="195">
        <f t="shared" si="200"/>
        <v>0</v>
      </c>
      <c r="BQ85" s="196">
        <f t="shared" si="200"/>
        <v>0</v>
      </c>
      <c r="BR85" s="197">
        <f t="shared" si="116"/>
        <v>0</v>
      </c>
      <c r="BS85" s="197">
        <f t="shared" si="117"/>
        <v>0</v>
      </c>
      <c r="BT85" s="119">
        <f t="shared" si="201"/>
        <v>0</v>
      </c>
      <c r="BU85" s="120">
        <f t="shared" si="201"/>
        <v>0</v>
      </c>
      <c r="BV85" s="120">
        <f t="shared" si="160"/>
        <v>0</v>
      </c>
      <c r="BW85" s="120">
        <f t="shared" si="161"/>
        <v>0</v>
      </c>
      <c r="BX85" s="120">
        <f t="shared" si="162"/>
        <v>0</v>
      </c>
      <c r="BY85" s="120">
        <f t="shared" si="163"/>
        <v>0</v>
      </c>
      <c r="BZ85" s="120">
        <f>0</f>
        <v>0</v>
      </c>
      <c r="CA85" s="120">
        <f t="shared" si="118"/>
        <v>0</v>
      </c>
      <c r="CB85" s="194">
        <f t="shared" si="202"/>
        <v>0</v>
      </c>
      <c r="CC85" s="195">
        <f t="shared" si="202"/>
        <v>0</v>
      </c>
      <c r="CD85" s="196">
        <f t="shared" si="202"/>
        <v>0</v>
      </c>
      <c r="CE85" s="197">
        <f t="shared" si="119"/>
        <v>0</v>
      </c>
      <c r="CF85" s="197">
        <f t="shared" si="120"/>
        <v>0</v>
      </c>
      <c r="CG85" s="119">
        <f t="shared" si="203"/>
        <v>0</v>
      </c>
      <c r="CH85" s="120">
        <f t="shared" si="203"/>
        <v>0</v>
      </c>
      <c r="CI85" s="120">
        <f t="shared" si="166"/>
        <v>0</v>
      </c>
      <c r="CJ85" s="120">
        <f t="shared" si="167"/>
        <v>0</v>
      </c>
      <c r="CK85" s="120">
        <f t="shared" si="168"/>
        <v>0</v>
      </c>
      <c r="CL85" s="120">
        <f t="shared" si="169"/>
        <v>0</v>
      </c>
      <c r="CM85" s="120">
        <f>0</f>
        <v>0</v>
      </c>
      <c r="CN85" s="120">
        <f t="shared" si="121"/>
        <v>0</v>
      </c>
      <c r="CO85" s="194">
        <f t="shared" si="204"/>
        <v>0</v>
      </c>
      <c r="CP85" s="195">
        <f t="shared" si="204"/>
        <v>0</v>
      </c>
      <c r="CQ85" s="196" t="str">
        <f t="shared" si="204"/>
        <v/>
      </c>
      <c r="CR85" s="197" t="str">
        <f t="shared" si="122"/>
        <v/>
      </c>
      <c r="CS85" s="197" t="str">
        <f t="shared" si="123"/>
        <v/>
      </c>
      <c r="CT85" s="119">
        <f t="shared" si="205"/>
        <v>0</v>
      </c>
      <c r="CU85" s="120">
        <f t="shared" si="205"/>
        <v>0</v>
      </c>
      <c r="CV85" s="120" t="str">
        <f t="shared" si="124"/>
        <v/>
      </c>
      <c r="CW85" s="120" t="str">
        <f t="shared" si="125"/>
        <v/>
      </c>
      <c r="CX85" s="120" t="str">
        <f t="shared" si="126"/>
        <v/>
      </c>
      <c r="CY85" s="120" t="str">
        <f t="shared" si="127"/>
        <v/>
      </c>
      <c r="CZ85" s="120">
        <f>0</f>
        <v>0</v>
      </c>
      <c r="DA85" s="120"/>
      <c r="DB85" s="132" t="str">
        <f t="shared" si="172"/>
        <v/>
      </c>
      <c r="DC85" s="133" t="str">
        <f t="shared" si="173"/>
        <v/>
      </c>
    </row>
    <row r="86" spans="1:108">
      <c r="A86" s="199">
        <f t="shared" si="190"/>
        <v>0</v>
      </c>
      <c r="B86" s="194">
        <f t="shared" si="190"/>
        <v>0</v>
      </c>
      <c r="C86" s="195">
        <f t="shared" si="190"/>
        <v>0</v>
      </c>
      <c r="D86" s="196">
        <f t="shared" si="190"/>
        <v>0</v>
      </c>
      <c r="E86" s="197">
        <f t="shared" si="101"/>
        <v>0</v>
      </c>
      <c r="F86" s="197">
        <f t="shared" si="102"/>
        <v>0</v>
      </c>
      <c r="G86" s="119">
        <f t="shared" si="191"/>
        <v>0</v>
      </c>
      <c r="H86" s="120">
        <f t="shared" si="191"/>
        <v>0</v>
      </c>
      <c r="I86" s="120">
        <f t="shared" si="130"/>
        <v>0</v>
      </c>
      <c r="J86" s="120">
        <f t="shared" si="131"/>
        <v>0</v>
      </c>
      <c r="K86" s="120">
        <f t="shared" si="132"/>
        <v>0</v>
      </c>
      <c r="L86" s="120">
        <f t="shared" si="133"/>
        <v>0</v>
      </c>
      <c r="M86" s="120">
        <f>0</f>
        <v>0</v>
      </c>
      <c r="N86" s="121">
        <f t="shared" si="103"/>
        <v>0</v>
      </c>
      <c r="O86" s="194">
        <f t="shared" si="192"/>
        <v>0</v>
      </c>
      <c r="P86" s="195">
        <f t="shared" si="192"/>
        <v>0</v>
      </c>
      <c r="Q86" s="196">
        <f t="shared" si="192"/>
        <v>0</v>
      </c>
      <c r="R86" s="197">
        <f t="shared" si="104"/>
        <v>0</v>
      </c>
      <c r="S86" s="197">
        <f t="shared" si="105"/>
        <v>0</v>
      </c>
      <c r="T86" s="119">
        <f t="shared" si="193"/>
        <v>0</v>
      </c>
      <c r="U86" s="120">
        <f t="shared" si="193"/>
        <v>0</v>
      </c>
      <c r="V86" s="120">
        <f t="shared" si="136"/>
        <v>0</v>
      </c>
      <c r="W86" s="120">
        <f t="shared" si="137"/>
        <v>0</v>
      </c>
      <c r="X86" s="120">
        <f t="shared" si="138"/>
        <v>0</v>
      </c>
      <c r="Y86" s="120">
        <f t="shared" si="139"/>
        <v>0</v>
      </c>
      <c r="Z86" s="120">
        <f>0</f>
        <v>0</v>
      </c>
      <c r="AA86" s="120">
        <f t="shared" si="106"/>
        <v>0</v>
      </c>
      <c r="AB86" s="194">
        <f t="shared" si="194"/>
        <v>0</v>
      </c>
      <c r="AC86" s="195">
        <f t="shared" si="194"/>
        <v>0</v>
      </c>
      <c r="AD86" s="196">
        <f t="shared" si="194"/>
        <v>0</v>
      </c>
      <c r="AE86" s="197">
        <f t="shared" si="107"/>
        <v>0</v>
      </c>
      <c r="AF86" s="197">
        <f t="shared" si="108"/>
        <v>0</v>
      </c>
      <c r="AG86" s="119">
        <f t="shared" si="195"/>
        <v>0</v>
      </c>
      <c r="AH86" s="120">
        <f t="shared" si="195"/>
        <v>0</v>
      </c>
      <c r="AI86" s="120">
        <f t="shared" si="142"/>
        <v>0</v>
      </c>
      <c r="AJ86" s="120">
        <f t="shared" si="143"/>
        <v>0</v>
      </c>
      <c r="AK86" s="120">
        <f t="shared" si="144"/>
        <v>0</v>
      </c>
      <c r="AL86" s="120">
        <f t="shared" si="145"/>
        <v>0</v>
      </c>
      <c r="AM86" s="120">
        <f>0</f>
        <v>0</v>
      </c>
      <c r="AN86" s="120">
        <f t="shared" si="109"/>
        <v>0</v>
      </c>
      <c r="AO86" s="194">
        <f t="shared" si="196"/>
        <v>0</v>
      </c>
      <c r="AP86" s="195">
        <f t="shared" si="196"/>
        <v>0</v>
      </c>
      <c r="AQ86" s="196">
        <f t="shared" si="196"/>
        <v>0</v>
      </c>
      <c r="AR86" s="197">
        <f t="shared" si="110"/>
        <v>0</v>
      </c>
      <c r="AS86" s="197">
        <f t="shared" si="111"/>
        <v>0</v>
      </c>
      <c r="AT86" s="119">
        <f t="shared" si="197"/>
        <v>0</v>
      </c>
      <c r="AU86" s="120">
        <f t="shared" si="197"/>
        <v>0</v>
      </c>
      <c r="AV86" s="120">
        <f t="shared" si="148"/>
        <v>0</v>
      </c>
      <c r="AW86" s="120">
        <f t="shared" si="149"/>
        <v>0</v>
      </c>
      <c r="AX86" s="120">
        <f t="shared" si="150"/>
        <v>0</v>
      </c>
      <c r="AY86" s="120">
        <f t="shared" si="151"/>
        <v>0</v>
      </c>
      <c r="AZ86" s="120">
        <f>0</f>
        <v>0</v>
      </c>
      <c r="BA86" s="120">
        <f t="shared" si="112"/>
        <v>0</v>
      </c>
      <c r="BB86" s="194">
        <f t="shared" si="198"/>
        <v>0</v>
      </c>
      <c r="BC86" s="195">
        <f t="shared" si="198"/>
        <v>0</v>
      </c>
      <c r="BD86" s="196">
        <f t="shared" si="198"/>
        <v>0</v>
      </c>
      <c r="BE86" s="197">
        <f t="shared" si="113"/>
        <v>0</v>
      </c>
      <c r="BF86" s="197">
        <f t="shared" si="114"/>
        <v>0</v>
      </c>
      <c r="BG86" s="119">
        <f t="shared" si="199"/>
        <v>0</v>
      </c>
      <c r="BH86" s="120">
        <f t="shared" si="199"/>
        <v>0</v>
      </c>
      <c r="BI86" s="120">
        <f t="shared" si="154"/>
        <v>0</v>
      </c>
      <c r="BJ86" s="120">
        <f t="shared" si="155"/>
        <v>0</v>
      </c>
      <c r="BK86" s="120">
        <f t="shared" si="156"/>
        <v>0</v>
      </c>
      <c r="BL86" s="120">
        <f t="shared" si="157"/>
        <v>0</v>
      </c>
      <c r="BM86" s="120">
        <f>0</f>
        <v>0</v>
      </c>
      <c r="BN86" s="120">
        <f t="shared" si="115"/>
        <v>0</v>
      </c>
      <c r="BO86" s="194">
        <f t="shared" si="200"/>
        <v>0</v>
      </c>
      <c r="BP86" s="195">
        <f t="shared" si="200"/>
        <v>0</v>
      </c>
      <c r="BQ86" s="196">
        <f t="shared" si="200"/>
        <v>0</v>
      </c>
      <c r="BR86" s="197">
        <f t="shared" si="116"/>
        <v>0</v>
      </c>
      <c r="BS86" s="197">
        <f t="shared" si="117"/>
        <v>0</v>
      </c>
      <c r="BT86" s="119">
        <f t="shared" si="201"/>
        <v>0</v>
      </c>
      <c r="BU86" s="120">
        <f t="shared" si="201"/>
        <v>0</v>
      </c>
      <c r="BV86" s="120">
        <f t="shared" si="160"/>
        <v>0</v>
      </c>
      <c r="BW86" s="120">
        <f t="shared" si="161"/>
        <v>0</v>
      </c>
      <c r="BX86" s="120">
        <f t="shared" si="162"/>
        <v>0</v>
      </c>
      <c r="BY86" s="120">
        <f t="shared" si="163"/>
        <v>0</v>
      </c>
      <c r="BZ86" s="120">
        <f>0</f>
        <v>0</v>
      </c>
      <c r="CA86" s="120">
        <f t="shared" si="118"/>
        <v>0</v>
      </c>
      <c r="CB86" s="194">
        <f t="shared" si="202"/>
        <v>0</v>
      </c>
      <c r="CC86" s="195">
        <f t="shared" si="202"/>
        <v>0</v>
      </c>
      <c r="CD86" s="196">
        <f t="shared" si="202"/>
        <v>0</v>
      </c>
      <c r="CE86" s="197">
        <f t="shared" si="119"/>
        <v>0</v>
      </c>
      <c r="CF86" s="197">
        <f t="shared" si="120"/>
        <v>0</v>
      </c>
      <c r="CG86" s="119">
        <f t="shared" si="203"/>
        <v>0</v>
      </c>
      <c r="CH86" s="120">
        <f t="shared" si="203"/>
        <v>0</v>
      </c>
      <c r="CI86" s="120">
        <f t="shared" si="166"/>
        <v>0</v>
      </c>
      <c r="CJ86" s="120">
        <f t="shared" si="167"/>
        <v>0</v>
      </c>
      <c r="CK86" s="120">
        <f t="shared" si="168"/>
        <v>0</v>
      </c>
      <c r="CL86" s="120">
        <f t="shared" si="169"/>
        <v>0</v>
      </c>
      <c r="CM86" s="120">
        <f>0</f>
        <v>0</v>
      </c>
      <c r="CN86" s="120">
        <f t="shared" si="121"/>
        <v>0</v>
      </c>
      <c r="CO86" s="194">
        <f t="shared" si="204"/>
        <v>0</v>
      </c>
      <c r="CP86" s="195">
        <f t="shared" si="204"/>
        <v>0</v>
      </c>
      <c r="CQ86" s="196" t="str">
        <f t="shared" si="204"/>
        <v/>
      </c>
      <c r="CR86" s="197" t="str">
        <f t="shared" si="122"/>
        <v/>
      </c>
      <c r="CS86" s="197" t="str">
        <f t="shared" si="123"/>
        <v/>
      </c>
      <c r="CT86" s="119">
        <f t="shared" si="205"/>
        <v>0</v>
      </c>
      <c r="CU86" s="120">
        <f t="shared" si="205"/>
        <v>0</v>
      </c>
      <c r="CV86" s="120" t="str">
        <f t="shared" si="124"/>
        <v/>
      </c>
      <c r="CW86" s="120" t="str">
        <f t="shared" si="125"/>
        <v/>
      </c>
      <c r="CX86" s="120" t="str">
        <f t="shared" si="126"/>
        <v/>
      </c>
      <c r="CY86" s="120" t="str">
        <f t="shared" si="127"/>
        <v/>
      </c>
      <c r="CZ86" s="120">
        <f>0</f>
        <v>0</v>
      </c>
      <c r="DA86" s="120"/>
      <c r="DB86" s="132" t="str">
        <f t="shared" si="172"/>
        <v/>
      </c>
      <c r="DC86" s="133" t="str">
        <f t="shared" si="173"/>
        <v/>
      </c>
    </row>
    <row r="87" spans="1:108">
      <c r="A87" s="199">
        <f t="shared" si="190"/>
        <v>0</v>
      </c>
      <c r="B87" s="194">
        <f t="shared" si="190"/>
        <v>0</v>
      </c>
      <c r="C87" s="195">
        <f t="shared" si="190"/>
        <v>0</v>
      </c>
      <c r="D87" s="196">
        <f t="shared" si="190"/>
        <v>0</v>
      </c>
      <c r="E87" s="197">
        <f t="shared" si="101"/>
        <v>0</v>
      </c>
      <c r="F87" s="197">
        <f t="shared" si="102"/>
        <v>0</v>
      </c>
      <c r="G87" s="119">
        <f t="shared" si="191"/>
        <v>0</v>
      </c>
      <c r="H87" s="120">
        <f t="shared" si="191"/>
        <v>0</v>
      </c>
      <c r="I87" s="120">
        <f t="shared" si="130"/>
        <v>0</v>
      </c>
      <c r="J87" s="120">
        <f t="shared" si="131"/>
        <v>0</v>
      </c>
      <c r="K87" s="120">
        <f t="shared" si="132"/>
        <v>0</v>
      </c>
      <c r="L87" s="120">
        <f t="shared" si="133"/>
        <v>0</v>
      </c>
      <c r="M87" s="120">
        <f>0</f>
        <v>0</v>
      </c>
      <c r="N87" s="121">
        <f t="shared" si="103"/>
        <v>0</v>
      </c>
      <c r="O87" s="194">
        <f t="shared" si="192"/>
        <v>0</v>
      </c>
      <c r="P87" s="195">
        <f t="shared" si="192"/>
        <v>0</v>
      </c>
      <c r="Q87" s="196">
        <f t="shared" si="192"/>
        <v>0</v>
      </c>
      <c r="R87" s="197">
        <f t="shared" si="104"/>
        <v>0</v>
      </c>
      <c r="S87" s="197">
        <f t="shared" si="105"/>
        <v>0</v>
      </c>
      <c r="T87" s="119">
        <f t="shared" si="193"/>
        <v>0</v>
      </c>
      <c r="U87" s="120">
        <f t="shared" si="193"/>
        <v>0</v>
      </c>
      <c r="V87" s="120">
        <f t="shared" si="136"/>
        <v>0</v>
      </c>
      <c r="W87" s="120">
        <f t="shared" si="137"/>
        <v>0</v>
      </c>
      <c r="X87" s="120">
        <f t="shared" si="138"/>
        <v>0</v>
      </c>
      <c r="Y87" s="120">
        <f t="shared" si="139"/>
        <v>0</v>
      </c>
      <c r="Z87" s="120">
        <f>0</f>
        <v>0</v>
      </c>
      <c r="AA87" s="120">
        <f t="shared" si="106"/>
        <v>0</v>
      </c>
      <c r="AB87" s="194">
        <f t="shared" si="194"/>
        <v>0</v>
      </c>
      <c r="AC87" s="195">
        <f t="shared" si="194"/>
        <v>0</v>
      </c>
      <c r="AD87" s="196">
        <f t="shared" si="194"/>
        <v>0</v>
      </c>
      <c r="AE87" s="197">
        <f t="shared" si="107"/>
        <v>0</v>
      </c>
      <c r="AF87" s="197">
        <f t="shared" si="108"/>
        <v>0</v>
      </c>
      <c r="AG87" s="119">
        <f t="shared" si="195"/>
        <v>0</v>
      </c>
      <c r="AH87" s="120">
        <f t="shared" si="195"/>
        <v>0</v>
      </c>
      <c r="AI87" s="120">
        <f t="shared" si="142"/>
        <v>0</v>
      </c>
      <c r="AJ87" s="120">
        <f t="shared" si="143"/>
        <v>0</v>
      </c>
      <c r="AK87" s="120">
        <f t="shared" si="144"/>
        <v>0</v>
      </c>
      <c r="AL87" s="120">
        <f t="shared" si="145"/>
        <v>0</v>
      </c>
      <c r="AM87" s="120">
        <f>0</f>
        <v>0</v>
      </c>
      <c r="AN87" s="120">
        <f t="shared" si="109"/>
        <v>0</v>
      </c>
      <c r="AO87" s="194">
        <f t="shared" si="196"/>
        <v>0</v>
      </c>
      <c r="AP87" s="195">
        <f t="shared" si="196"/>
        <v>0</v>
      </c>
      <c r="AQ87" s="196">
        <f t="shared" si="196"/>
        <v>0</v>
      </c>
      <c r="AR87" s="197">
        <f t="shared" si="110"/>
        <v>0</v>
      </c>
      <c r="AS87" s="197">
        <f t="shared" si="111"/>
        <v>0</v>
      </c>
      <c r="AT87" s="119">
        <f t="shared" si="197"/>
        <v>0</v>
      </c>
      <c r="AU87" s="120">
        <f t="shared" si="197"/>
        <v>0</v>
      </c>
      <c r="AV87" s="120">
        <f t="shared" si="148"/>
        <v>0</v>
      </c>
      <c r="AW87" s="120">
        <f t="shared" si="149"/>
        <v>0</v>
      </c>
      <c r="AX87" s="120">
        <f t="shared" si="150"/>
        <v>0</v>
      </c>
      <c r="AY87" s="120">
        <f t="shared" si="151"/>
        <v>0</v>
      </c>
      <c r="AZ87" s="120">
        <f>0</f>
        <v>0</v>
      </c>
      <c r="BA87" s="120">
        <f t="shared" si="112"/>
        <v>0</v>
      </c>
      <c r="BB87" s="194">
        <f t="shared" si="198"/>
        <v>0</v>
      </c>
      <c r="BC87" s="195">
        <f t="shared" si="198"/>
        <v>0</v>
      </c>
      <c r="BD87" s="196">
        <f t="shared" si="198"/>
        <v>0</v>
      </c>
      <c r="BE87" s="197">
        <f t="shared" si="113"/>
        <v>0</v>
      </c>
      <c r="BF87" s="197">
        <f t="shared" si="114"/>
        <v>0</v>
      </c>
      <c r="BG87" s="119">
        <f t="shared" si="199"/>
        <v>0</v>
      </c>
      <c r="BH87" s="120">
        <f t="shared" si="199"/>
        <v>0</v>
      </c>
      <c r="BI87" s="120">
        <f t="shared" si="154"/>
        <v>0</v>
      </c>
      <c r="BJ87" s="120">
        <f t="shared" si="155"/>
        <v>0</v>
      </c>
      <c r="BK87" s="120">
        <f t="shared" si="156"/>
        <v>0</v>
      </c>
      <c r="BL87" s="120">
        <f t="shared" si="157"/>
        <v>0</v>
      </c>
      <c r="BM87" s="120">
        <f>0</f>
        <v>0</v>
      </c>
      <c r="BN87" s="120">
        <f t="shared" si="115"/>
        <v>0</v>
      </c>
      <c r="BO87" s="194">
        <f t="shared" si="200"/>
        <v>0</v>
      </c>
      <c r="BP87" s="195">
        <f t="shared" si="200"/>
        <v>0</v>
      </c>
      <c r="BQ87" s="196">
        <f t="shared" si="200"/>
        <v>0</v>
      </c>
      <c r="BR87" s="197">
        <f t="shared" si="116"/>
        <v>0</v>
      </c>
      <c r="BS87" s="197">
        <f t="shared" si="117"/>
        <v>0</v>
      </c>
      <c r="BT87" s="119">
        <f t="shared" si="201"/>
        <v>0</v>
      </c>
      <c r="BU87" s="120">
        <f t="shared" si="201"/>
        <v>0</v>
      </c>
      <c r="BV87" s="120">
        <f t="shared" si="160"/>
        <v>0</v>
      </c>
      <c r="BW87" s="120">
        <f t="shared" si="161"/>
        <v>0</v>
      </c>
      <c r="BX87" s="120">
        <f t="shared" si="162"/>
        <v>0</v>
      </c>
      <c r="BY87" s="120">
        <f t="shared" si="163"/>
        <v>0</v>
      </c>
      <c r="BZ87" s="120">
        <f>0</f>
        <v>0</v>
      </c>
      <c r="CA87" s="120">
        <f t="shared" si="118"/>
        <v>0</v>
      </c>
      <c r="CB87" s="194">
        <f t="shared" si="202"/>
        <v>0</v>
      </c>
      <c r="CC87" s="195">
        <f t="shared" si="202"/>
        <v>0</v>
      </c>
      <c r="CD87" s="196">
        <f t="shared" si="202"/>
        <v>0</v>
      </c>
      <c r="CE87" s="197">
        <f t="shared" si="119"/>
        <v>0</v>
      </c>
      <c r="CF87" s="197">
        <f t="shared" si="120"/>
        <v>0</v>
      </c>
      <c r="CG87" s="119">
        <f t="shared" si="203"/>
        <v>0</v>
      </c>
      <c r="CH87" s="120">
        <f t="shared" si="203"/>
        <v>0</v>
      </c>
      <c r="CI87" s="120">
        <f t="shared" si="166"/>
        <v>0</v>
      </c>
      <c r="CJ87" s="120">
        <f t="shared" si="167"/>
        <v>0</v>
      </c>
      <c r="CK87" s="120">
        <f t="shared" si="168"/>
        <v>0</v>
      </c>
      <c r="CL87" s="120">
        <f t="shared" si="169"/>
        <v>0</v>
      </c>
      <c r="CM87" s="120">
        <f>0</f>
        <v>0</v>
      </c>
      <c r="CN87" s="120">
        <f t="shared" si="121"/>
        <v>0</v>
      </c>
      <c r="CO87" s="194">
        <f t="shared" si="204"/>
        <v>0</v>
      </c>
      <c r="CP87" s="195">
        <f t="shared" si="204"/>
        <v>0</v>
      </c>
      <c r="CQ87" s="196" t="str">
        <f t="shared" si="204"/>
        <v/>
      </c>
      <c r="CR87" s="197" t="str">
        <f t="shared" si="122"/>
        <v/>
      </c>
      <c r="CS87" s="197" t="str">
        <f t="shared" si="123"/>
        <v/>
      </c>
      <c r="CT87" s="119">
        <f t="shared" si="205"/>
        <v>0</v>
      </c>
      <c r="CU87" s="120">
        <f t="shared" si="205"/>
        <v>0</v>
      </c>
      <c r="CV87" s="120" t="str">
        <f t="shared" si="124"/>
        <v/>
      </c>
      <c r="CW87" s="120" t="str">
        <f t="shared" si="125"/>
        <v/>
      </c>
      <c r="CX87" s="120" t="str">
        <f t="shared" si="126"/>
        <v/>
      </c>
      <c r="CY87" s="120" t="str">
        <f t="shared" si="127"/>
        <v/>
      </c>
      <c r="CZ87" s="120">
        <f>0</f>
        <v>0</v>
      </c>
      <c r="DA87" s="120"/>
      <c r="DB87" s="132" t="str">
        <f t="shared" si="172"/>
        <v/>
      </c>
      <c r="DC87" s="133" t="str">
        <f t="shared" si="173"/>
        <v/>
      </c>
    </row>
    <row r="88" spans="1:108">
      <c r="A88" s="199">
        <f t="shared" si="190"/>
        <v>0</v>
      </c>
      <c r="B88" s="194">
        <f t="shared" si="190"/>
        <v>0</v>
      </c>
      <c r="C88" s="195">
        <f t="shared" si="190"/>
        <v>0</v>
      </c>
      <c r="D88" s="196">
        <f t="shared" si="190"/>
        <v>0</v>
      </c>
      <c r="E88" s="197">
        <f t="shared" si="101"/>
        <v>0</v>
      </c>
      <c r="F88" s="197">
        <f t="shared" si="102"/>
        <v>0</v>
      </c>
      <c r="G88" s="119">
        <f t="shared" si="191"/>
        <v>0</v>
      </c>
      <c r="H88" s="120">
        <f t="shared" si="191"/>
        <v>0</v>
      </c>
      <c r="I88" s="120">
        <f t="shared" si="130"/>
        <v>0</v>
      </c>
      <c r="J88" s="120">
        <f t="shared" si="131"/>
        <v>0</v>
      </c>
      <c r="K88" s="120">
        <f t="shared" si="132"/>
        <v>0</v>
      </c>
      <c r="L88" s="120">
        <f t="shared" si="133"/>
        <v>0</v>
      </c>
      <c r="M88" s="120">
        <f>0</f>
        <v>0</v>
      </c>
      <c r="N88" s="121">
        <f t="shared" si="103"/>
        <v>0</v>
      </c>
      <c r="O88" s="194">
        <f t="shared" si="192"/>
        <v>0</v>
      </c>
      <c r="P88" s="195">
        <f t="shared" si="192"/>
        <v>0</v>
      </c>
      <c r="Q88" s="196">
        <f t="shared" si="192"/>
        <v>0</v>
      </c>
      <c r="R88" s="197">
        <f t="shared" si="104"/>
        <v>0</v>
      </c>
      <c r="S88" s="197">
        <f t="shared" si="105"/>
        <v>0</v>
      </c>
      <c r="T88" s="119">
        <f t="shared" si="193"/>
        <v>0</v>
      </c>
      <c r="U88" s="120">
        <f t="shared" si="193"/>
        <v>0</v>
      </c>
      <c r="V88" s="120">
        <f t="shared" si="136"/>
        <v>0</v>
      </c>
      <c r="W88" s="120">
        <f t="shared" si="137"/>
        <v>0</v>
      </c>
      <c r="X88" s="120">
        <f t="shared" si="138"/>
        <v>0</v>
      </c>
      <c r="Y88" s="120">
        <f t="shared" si="139"/>
        <v>0</v>
      </c>
      <c r="Z88" s="120">
        <f>0</f>
        <v>0</v>
      </c>
      <c r="AA88" s="120">
        <f t="shared" si="106"/>
        <v>0</v>
      </c>
      <c r="AB88" s="194">
        <f t="shared" si="194"/>
        <v>0</v>
      </c>
      <c r="AC88" s="195">
        <f t="shared" si="194"/>
        <v>0</v>
      </c>
      <c r="AD88" s="196">
        <f t="shared" si="194"/>
        <v>0</v>
      </c>
      <c r="AE88" s="197">
        <f t="shared" si="107"/>
        <v>0</v>
      </c>
      <c r="AF88" s="197">
        <f t="shared" si="108"/>
        <v>0</v>
      </c>
      <c r="AG88" s="119">
        <f t="shared" si="195"/>
        <v>0</v>
      </c>
      <c r="AH88" s="120">
        <f t="shared" si="195"/>
        <v>0</v>
      </c>
      <c r="AI88" s="120">
        <f t="shared" si="142"/>
        <v>0</v>
      </c>
      <c r="AJ88" s="120">
        <f t="shared" si="143"/>
        <v>0</v>
      </c>
      <c r="AK88" s="120">
        <f t="shared" si="144"/>
        <v>0</v>
      </c>
      <c r="AL88" s="120">
        <f t="shared" si="145"/>
        <v>0</v>
      </c>
      <c r="AM88" s="120">
        <f>0</f>
        <v>0</v>
      </c>
      <c r="AN88" s="120">
        <f t="shared" si="109"/>
        <v>0</v>
      </c>
      <c r="AO88" s="194">
        <f t="shared" si="196"/>
        <v>0</v>
      </c>
      <c r="AP88" s="195">
        <f t="shared" si="196"/>
        <v>0</v>
      </c>
      <c r="AQ88" s="196">
        <f t="shared" si="196"/>
        <v>0</v>
      </c>
      <c r="AR88" s="197">
        <f t="shared" si="110"/>
        <v>0</v>
      </c>
      <c r="AS88" s="197">
        <f t="shared" si="111"/>
        <v>0</v>
      </c>
      <c r="AT88" s="119">
        <f t="shared" si="197"/>
        <v>0</v>
      </c>
      <c r="AU88" s="120">
        <f t="shared" si="197"/>
        <v>0</v>
      </c>
      <c r="AV88" s="120">
        <f t="shared" si="148"/>
        <v>0</v>
      </c>
      <c r="AW88" s="120">
        <f t="shared" si="149"/>
        <v>0</v>
      </c>
      <c r="AX88" s="120">
        <f t="shared" si="150"/>
        <v>0</v>
      </c>
      <c r="AY88" s="120">
        <f t="shared" si="151"/>
        <v>0</v>
      </c>
      <c r="AZ88" s="120">
        <f>0</f>
        <v>0</v>
      </c>
      <c r="BA88" s="120">
        <f t="shared" si="112"/>
        <v>0</v>
      </c>
      <c r="BB88" s="194">
        <f t="shared" si="198"/>
        <v>0</v>
      </c>
      <c r="BC88" s="195">
        <f t="shared" si="198"/>
        <v>0</v>
      </c>
      <c r="BD88" s="196">
        <f t="shared" si="198"/>
        <v>0</v>
      </c>
      <c r="BE88" s="197">
        <f t="shared" si="113"/>
        <v>0</v>
      </c>
      <c r="BF88" s="197">
        <f t="shared" si="114"/>
        <v>0</v>
      </c>
      <c r="BG88" s="119">
        <f t="shared" si="199"/>
        <v>0</v>
      </c>
      <c r="BH88" s="120">
        <f t="shared" si="199"/>
        <v>0</v>
      </c>
      <c r="BI88" s="120">
        <f t="shared" si="154"/>
        <v>0</v>
      </c>
      <c r="BJ88" s="120">
        <f t="shared" si="155"/>
        <v>0</v>
      </c>
      <c r="BK88" s="120">
        <f t="shared" si="156"/>
        <v>0</v>
      </c>
      <c r="BL88" s="120">
        <f t="shared" si="157"/>
        <v>0</v>
      </c>
      <c r="BM88" s="120">
        <f>0</f>
        <v>0</v>
      </c>
      <c r="BN88" s="120">
        <f t="shared" si="115"/>
        <v>0</v>
      </c>
      <c r="BO88" s="194">
        <f t="shared" si="200"/>
        <v>0</v>
      </c>
      <c r="BP88" s="195">
        <f t="shared" si="200"/>
        <v>0</v>
      </c>
      <c r="BQ88" s="196">
        <f t="shared" si="200"/>
        <v>0</v>
      </c>
      <c r="BR88" s="197">
        <f t="shared" si="116"/>
        <v>0</v>
      </c>
      <c r="BS88" s="197">
        <f t="shared" si="117"/>
        <v>0</v>
      </c>
      <c r="BT88" s="119">
        <f t="shared" si="201"/>
        <v>0</v>
      </c>
      <c r="BU88" s="120">
        <f t="shared" si="201"/>
        <v>0</v>
      </c>
      <c r="BV88" s="120">
        <f t="shared" si="160"/>
        <v>0</v>
      </c>
      <c r="BW88" s="120">
        <f t="shared" si="161"/>
        <v>0</v>
      </c>
      <c r="BX88" s="120">
        <f t="shared" si="162"/>
        <v>0</v>
      </c>
      <c r="BY88" s="120">
        <f t="shared" si="163"/>
        <v>0</v>
      </c>
      <c r="BZ88" s="120">
        <f>0</f>
        <v>0</v>
      </c>
      <c r="CA88" s="120">
        <f t="shared" si="118"/>
        <v>0</v>
      </c>
      <c r="CB88" s="194">
        <f t="shared" si="202"/>
        <v>0</v>
      </c>
      <c r="CC88" s="195">
        <f t="shared" si="202"/>
        <v>0</v>
      </c>
      <c r="CD88" s="196">
        <f t="shared" si="202"/>
        <v>0</v>
      </c>
      <c r="CE88" s="197">
        <f t="shared" si="119"/>
        <v>0</v>
      </c>
      <c r="CF88" s="197">
        <f t="shared" si="120"/>
        <v>0</v>
      </c>
      <c r="CG88" s="119">
        <f t="shared" si="203"/>
        <v>0</v>
      </c>
      <c r="CH88" s="120">
        <f t="shared" si="203"/>
        <v>0</v>
      </c>
      <c r="CI88" s="120">
        <f t="shared" si="166"/>
        <v>0</v>
      </c>
      <c r="CJ88" s="120">
        <f t="shared" si="167"/>
        <v>0</v>
      </c>
      <c r="CK88" s="120">
        <f t="shared" si="168"/>
        <v>0</v>
      </c>
      <c r="CL88" s="120">
        <f t="shared" si="169"/>
        <v>0</v>
      </c>
      <c r="CM88" s="120">
        <f>0</f>
        <v>0</v>
      </c>
      <c r="CN88" s="120">
        <f t="shared" si="121"/>
        <v>0</v>
      </c>
      <c r="CO88" s="194">
        <f t="shared" si="204"/>
        <v>0</v>
      </c>
      <c r="CP88" s="195">
        <f t="shared" si="204"/>
        <v>0</v>
      </c>
      <c r="CQ88" s="196" t="str">
        <f t="shared" si="204"/>
        <v/>
      </c>
      <c r="CR88" s="197" t="str">
        <f t="shared" si="122"/>
        <v/>
      </c>
      <c r="CS88" s="197" t="str">
        <f t="shared" si="123"/>
        <v/>
      </c>
      <c r="CT88" s="119">
        <f t="shared" si="205"/>
        <v>0</v>
      </c>
      <c r="CU88" s="120">
        <f t="shared" si="205"/>
        <v>0</v>
      </c>
      <c r="CV88" s="120" t="str">
        <f t="shared" si="124"/>
        <v/>
      </c>
      <c r="CW88" s="120" t="str">
        <f t="shared" si="125"/>
        <v/>
      </c>
      <c r="CX88" s="120" t="str">
        <f t="shared" si="126"/>
        <v/>
      </c>
      <c r="CY88" s="120" t="str">
        <f t="shared" si="127"/>
        <v/>
      </c>
      <c r="CZ88" s="120">
        <f>0</f>
        <v>0</v>
      </c>
      <c r="DA88" s="120"/>
      <c r="DB88" s="132" t="str">
        <f t="shared" si="172"/>
        <v/>
      </c>
      <c r="DC88" s="133" t="str">
        <f t="shared" si="173"/>
        <v/>
      </c>
    </row>
    <row r="89" spans="1:108">
      <c r="A89" s="199">
        <f t="shared" si="190"/>
        <v>0</v>
      </c>
      <c r="B89" s="194">
        <f t="shared" si="190"/>
        <v>0</v>
      </c>
      <c r="C89" s="195">
        <f t="shared" si="190"/>
        <v>0</v>
      </c>
      <c r="D89" s="196">
        <f t="shared" si="190"/>
        <v>0</v>
      </c>
      <c r="E89" s="197">
        <f t="shared" si="101"/>
        <v>0</v>
      </c>
      <c r="F89" s="197">
        <f t="shared" si="102"/>
        <v>0</v>
      </c>
      <c r="G89" s="119">
        <f t="shared" si="191"/>
        <v>0</v>
      </c>
      <c r="H89" s="120">
        <f t="shared" si="191"/>
        <v>0</v>
      </c>
      <c r="I89" s="120">
        <f t="shared" si="130"/>
        <v>0</v>
      </c>
      <c r="J89" s="120">
        <f t="shared" si="131"/>
        <v>0</v>
      </c>
      <c r="K89" s="120">
        <f t="shared" si="132"/>
        <v>0</v>
      </c>
      <c r="L89" s="120">
        <f t="shared" si="133"/>
        <v>0</v>
      </c>
      <c r="M89" s="120">
        <f>0</f>
        <v>0</v>
      </c>
      <c r="N89" s="121">
        <f t="shared" si="103"/>
        <v>0</v>
      </c>
      <c r="O89" s="194">
        <f t="shared" si="192"/>
        <v>0</v>
      </c>
      <c r="P89" s="195">
        <f t="shared" si="192"/>
        <v>0</v>
      </c>
      <c r="Q89" s="196">
        <f t="shared" si="192"/>
        <v>0</v>
      </c>
      <c r="R89" s="197">
        <f t="shared" si="104"/>
        <v>0</v>
      </c>
      <c r="S89" s="197">
        <f t="shared" si="105"/>
        <v>0</v>
      </c>
      <c r="T89" s="119">
        <f t="shared" si="193"/>
        <v>0</v>
      </c>
      <c r="U89" s="120">
        <f t="shared" si="193"/>
        <v>0</v>
      </c>
      <c r="V89" s="120">
        <f t="shared" si="136"/>
        <v>0</v>
      </c>
      <c r="W89" s="120">
        <f t="shared" si="137"/>
        <v>0</v>
      </c>
      <c r="X89" s="120">
        <f t="shared" si="138"/>
        <v>0</v>
      </c>
      <c r="Y89" s="120">
        <f t="shared" si="139"/>
        <v>0</v>
      </c>
      <c r="Z89" s="120">
        <f>0</f>
        <v>0</v>
      </c>
      <c r="AA89" s="120">
        <f t="shared" si="106"/>
        <v>0</v>
      </c>
      <c r="AB89" s="194">
        <f t="shared" si="194"/>
        <v>0</v>
      </c>
      <c r="AC89" s="195">
        <f t="shared" si="194"/>
        <v>0</v>
      </c>
      <c r="AD89" s="196">
        <f t="shared" si="194"/>
        <v>0</v>
      </c>
      <c r="AE89" s="197">
        <f t="shared" si="107"/>
        <v>0</v>
      </c>
      <c r="AF89" s="197">
        <f t="shared" si="108"/>
        <v>0</v>
      </c>
      <c r="AG89" s="119">
        <f t="shared" si="195"/>
        <v>0</v>
      </c>
      <c r="AH89" s="120">
        <f t="shared" si="195"/>
        <v>0</v>
      </c>
      <c r="AI89" s="120">
        <f t="shared" si="142"/>
        <v>0</v>
      </c>
      <c r="AJ89" s="120">
        <f t="shared" si="143"/>
        <v>0</v>
      </c>
      <c r="AK89" s="120">
        <f t="shared" si="144"/>
        <v>0</v>
      </c>
      <c r="AL89" s="120">
        <f t="shared" si="145"/>
        <v>0</v>
      </c>
      <c r="AM89" s="120">
        <f>0</f>
        <v>0</v>
      </c>
      <c r="AN89" s="120">
        <f t="shared" si="109"/>
        <v>0</v>
      </c>
      <c r="AO89" s="194">
        <f t="shared" si="196"/>
        <v>0</v>
      </c>
      <c r="AP89" s="195">
        <f t="shared" si="196"/>
        <v>0</v>
      </c>
      <c r="AQ89" s="196">
        <f t="shared" si="196"/>
        <v>0</v>
      </c>
      <c r="AR89" s="197">
        <f t="shared" si="110"/>
        <v>0</v>
      </c>
      <c r="AS89" s="197">
        <f t="shared" si="111"/>
        <v>0</v>
      </c>
      <c r="AT89" s="119">
        <f t="shared" si="197"/>
        <v>0</v>
      </c>
      <c r="AU89" s="120">
        <f t="shared" si="197"/>
        <v>0</v>
      </c>
      <c r="AV89" s="120">
        <f t="shared" si="148"/>
        <v>0</v>
      </c>
      <c r="AW89" s="120">
        <f t="shared" si="149"/>
        <v>0</v>
      </c>
      <c r="AX89" s="120">
        <f t="shared" si="150"/>
        <v>0</v>
      </c>
      <c r="AY89" s="120">
        <f t="shared" si="151"/>
        <v>0</v>
      </c>
      <c r="AZ89" s="120">
        <f>0</f>
        <v>0</v>
      </c>
      <c r="BA89" s="120">
        <f t="shared" si="112"/>
        <v>0</v>
      </c>
      <c r="BB89" s="194">
        <f t="shared" si="198"/>
        <v>0</v>
      </c>
      <c r="BC89" s="195">
        <f t="shared" si="198"/>
        <v>0</v>
      </c>
      <c r="BD89" s="196">
        <f t="shared" si="198"/>
        <v>0</v>
      </c>
      <c r="BE89" s="197">
        <f t="shared" si="113"/>
        <v>0</v>
      </c>
      <c r="BF89" s="197">
        <f t="shared" si="114"/>
        <v>0</v>
      </c>
      <c r="BG89" s="119">
        <f t="shared" si="199"/>
        <v>0</v>
      </c>
      <c r="BH89" s="120">
        <f t="shared" si="199"/>
        <v>0</v>
      </c>
      <c r="BI89" s="120">
        <f t="shared" si="154"/>
        <v>0</v>
      </c>
      <c r="BJ89" s="120">
        <f t="shared" si="155"/>
        <v>0</v>
      </c>
      <c r="BK89" s="120">
        <f t="shared" si="156"/>
        <v>0</v>
      </c>
      <c r="BL89" s="120">
        <f t="shared" si="157"/>
        <v>0</v>
      </c>
      <c r="BM89" s="120">
        <f>0</f>
        <v>0</v>
      </c>
      <c r="BN89" s="120">
        <f t="shared" si="115"/>
        <v>0</v>
      </c>
      <c r="BO89" s="194">
        <f t="shared" si="200"/>
        <v>0</v>
      </c>
      <c r="BP89" s="195">
        <f t="shared" si="200"/>
        <v>0</v>
      </c>
      <c r="BQ89" s="196">
        <f t="shared" si="200"/>
        <v>0</v>
      </c>
      <c r="BR89" s="197">
        <f t="shared" si="116"/>
        <v>0</v>
      </c>
      <c r="BS89" s="197">
        <f t="shared" si="117"/>
        <v>0</v>
      </c>
      <c r="BT89" s="119">
        <f t="shared" si="201"/>
        <v>0</v>
      </c>
      <c r="BU89" s="120">
        <f t="shared" si="201"/>
        <v>0</v>
      </c>
      <c r="BV89" s="120">
        <f t="shared" si="160"/>
        <v>0</v>
      </c>
      <c r="BW89" s="120">
        <f t="shared" si="161"/>
        <v>0</v>
      </c>
      <c r="BX89" s="120">
        <f t="shared" si="162"/>
        <v>0</v>
      </c>
      <c r="BY89" s="120">
        <f t="shared" si="163"/>
        <v>0</v>
      </c>
      <c r="BZ89" s="120">
        <f>0</f>
        <v>0</v>
      </c>
      <c r="CA89" s="120">
        <f t="shared" si="118"/>
        <v>0</v>
      </c>
      <c r="CB89" s="194">
        <f t="shared" si="202"/>
        <v>0</v>
      </c>
      <c r="CC89" s="195">
        <f t="shared" si="202"/>
        <v>0</v>
      </c>
      <c r="CD89" s="196">
        <f t="shared" si="202"/>
        <v>0</v>
      </c>
      <c r="CE89" s="197">
        <f t="shared" si="119"/>
        <v>0</v>
      </c>
      <c r="CF89" s="197">
        <f t="shared" si="120"/>
        <v>0</v>
      </c>
      <c r="CG89" s="119">
        <f t="shared" si="203"/>
        <v>0</v>
      </c>
      <c r="CH89" s="120">
        <f t="shared" si="203"/>
        <v>0</v>
      </c>
      <c r="CI89" s="120">
        <f t="shared" si="166"/>
        <v>0</v>
      </c>
      <c r="CJ89" s="120">
        <f t="shared" si="167"/>
        <v>0</v>
      </c>
      <c r="CK89" s="120">
        <f t="shared" si="168"/>
        <v>0</v>
      </c>
      <c r="CL89" s="120">
        <f t="shared" si="169"/>
        <v>0</v>
      </c>
      <c r="CM89" s="120">
        <f>0</f>
        <v>0</v>
      </c>
      <c r="CN89" s="120">
        <f t="shared" si="121"/>
        <v>0</v>
      </c>
      <c r="CO89" s="194">
        <f t="shared" si="204"/>
        <v>0</v>
      </c>
      <c r="CP89" s="195">
        <f t="shared" si="204"/>
        <v>0</v>
      </c>
      <c r="CQ89" s="196" t="str">
        <f t="shared" si="204"/>
        <v/>
      </c>
      <c r="CR89" s="197" t="str">
        <f t="shared" si="122"/>
        <v/>
      </c>
      <c r="CS89" s="197" t="str">
        <f t="shared" si="123"/>
        <v/>
      </c>
      <c r="CT89" s="119">
        <f t="shared" si="205"/>
        <v>0</v>
      </c>
      <c r="CU89" s="120">
        <f t="shared" si="205"/>
        <v>0</v>
      </c>
      <c r="CV89" s="120" t="str">
        <f t="shared" si="124"/>
        <v/>
      </c>
      <c r="CW89" s="120" t="str">
        <f t="shared" si="125"/>
        <v/>
      </c>
      <c r="CX89" s="120" t="str">
        <f t="shared" si="126"/>
        <v/>
      </c>
      <c r="CY89" s="120" t="str">
        <f t="shared" si="127"/>
        <v/>
      </c>
      <c r="CZ89" s="120">
        <f>0</f>
        <v>0</v>
      </c>
      <c r="DA89" s="120"/>
      <c r="DB89" s="132" t="str">
        <f t="shared" si="172"/>
        <v/>
      </c>
      <c r="DC89" s="133" t="str">
        <f t="shared" si="173"/>
        <v/>
      </c>
    </row>
    <row r="90" spans="1:108">
      <c r="A90" s="252">
        <f t="shared" si="190"/>
        <v>0</v>
      </c>
      <c r="B90" s="281">
        <f t="shared" si="190"/>
        <v>0</v>
      </c>
      <c r="C90" s="276">
        <f t="shared" si="190"/>
        <v>0</v>
      </c>
      <c r="D90" s="277">
        <f t="shared" si="190"/>
        <v>0</v>
      </c>
      <c r="E90" s="278">
        <f t="shared" si="101"/>
        <v>0</v>
      </c>
      <c r="F90" s="278">
        <f t="shared" si="102"/>
        <v>0</v>
      </c>
      <c r="G90" s="282">
        <f t="shared" si="191"/>
        <v>0</v>
      </c>
      <c r="H90" s="279">
        <f t="shared" si="191"/>
        <v>0</v>
      </c>
      <c r="I90" s="279">
        <f t="shared" si="130"/>
        <v>0</v>
      </c>
      <c r="J90" s="279">
        <f t="shared" si="131"/>
        <v>0</v>
      </c>
      <c r="K90" s="104">
        <f t="shared" si="132"/>
        <v>0</v>
      </c>
      <c r="L90" s="104">
        <f t="shared" si="133"/>
        <v>0</v>
      </c>
      <c r="M90" s="104">
        <f>0</f>
        <v>0</v>
      </c>
      <c r="N90" s="279">
        <f t="shared" si="103"/>
        <v>0</v>
      </c>
      <c r="O90" s="281">
        <f t="shared" si="192"/>
        <v>0</v>
      </c>
      <c r="P90" s="276">
        <f t="shared" si="192"/>
        <v>0</v>
      </c>
      <c r="Q90" s="277">
        <f t="shared" si="192"/>
        <v>0</v>
      </c>
      <c r="R90" s="278">
        <f t="shared" si="104"/>
        <v>0</v>
      </c>
      <c r="S90" s="278">
        <f t="shared" si="105"/>
        <v>0</v>
      </c>
      <c r="T90" s="282">
        <f t="shared" si="193"/>
        <v>0</v>
      </c>
      <c r="U90" s="279">
        <f t="shared" si="193"/>
        <v>0</v>
      </c>
      <c r="V90" s="279">
        <f t="shared" si="136"/>
        <v>0</v>
      </c>
      <c r="W90" s="279">
        <f t="shared" si="137"/>
        <v>0</v>
      </c>
      <c r="X90" s="104">
        <f t="shared" si="138"/>
        <v>0</v>
      </c>
      <c r="Y90" s="104">
        <f t="shared" si="139"/>
        <v>0</v>
      </c>
      <c r="Z90" s="104">
        <f>0</f>
        <v>0</v>
      </c>
      <c r="AA90" s="279">
        <f t="shared" si="106"/>
        <v>0</v>
      </c>
      <c r="AB90" s="281">
        <f t="shared" si="194"/>
        <v>0</v>
      </c>
      <c r="AC90" s="276">
        <f t="shared" si="194"/>
        <v>0</v>
      </c>
      <c r="AD90" s="277">
        <f t="shared" si="194"/>
        <v>0</v>
      </c>
      <c r="AE90" s="278">
        <f t="shared" si="107"/>
        <v>0</v>
      </c>
      <c r="AF90" s="278">
        <f t="shared" si="108"/>
        <v>0</v>
      </c>
      <c r="AG90" s="282">
        <f t="shared" si="195"/>
        <v>0</v>
      </c>
      <c r="AH90" s="279">
        <f t="shared" si="195"/>
        <v>0</v>
      </c>
      <c r="AI90" s="279">
        <f t="shared" si="142"/>
        <v>0</v>
      </c>
      <c r="AJ90" s="279">
        <f t="shared" si="143"/>
        <v>0</v>
      </c>
      <c r="AK90" s="104">
        <f t="shared" si="144"/>
        <v>0</v>
      </c>
      <c r="AL90" s="104">
        <f t="shared" si="145"/>
        <v>0</v>
      </c>
      <c r="AM90" s="104">
        <f>0</f>
        <v>0</v>
      </c>
      <c r="AN90" s="279">
        <f t="shared" si="109"/>
        <v>0</v>
      </c>
      <c r="AO90" s="281">
        <f t="shared" si="196"/>
        <v>0</v>
      </c>
      <c r="AP90" s="276">
        <f t="shared" si="196"/>
        <v>0</v>
      </c>
      <c r="AQ90" s="277">
        <f t="shared" si="196"/>
        <v>0</v>
      </c>
      <c r="AR90" s="278">
        <f t="shared" si="110"/>
        <v>0</v>
      </c>
      <c r="AS90" s="278">
        <f t="shared" si="111"/>
        <v>0</v>
      </c>
      <c r="AT90" s="282">
        <f t="shared" si="197"/>
        <v>0</v>
      </c>
      <c r="AU90" s="279">
        <f t="shared" si="197"/>
        <v>0</v>
      </c>
      <c r="AV90" s="279">
        <f t="shared" si="148"/>
        <v>0</v>
      </c>
      <c r="AW90" s="279">
        <f t="shared" si="149"/>
        <v>0</v>
      </c>
      <c r="AX90" s="104">
        <f t="shared" si="150"/>
        <v>0</v>
      </c>
      <c r="AY90" s="104">
        <f t="shared" si="151"/>
        <v>0</v>
      </c>
      <c r="AZ90" s="104">
        <f>0</f>
        <v>0</v>
      </c>
      <c r="BA90" s="279">
        <f t="shared" si="112"/>
        <v>0</v>
      </c>
      <c r="BB90" s="281">
        <f t="shared" si="198"/>
        <v>0</v>
      </c>
      <c r="BC90" s="276">
        <f t="shared" si="198"/>
        <v>0</v>
      </c>
      <c r="BD90" s="277">
        <f t="shared" si="198"/>
        <v>0</v>
      </c>
      <c r="BE90" s="278">
        <f t="shared" si="113"/>
        <v>0</v>
      </c>
      <c r="BF90" s="278">
        <f t="shared" si="114"/>
        <v>0</v>
      </c>
      <c r="BG90" s="282">
        <f t="shared" si="199"/>
        <v>0</v>
      </c>
      <c r="BH90" s="279">
        <f t="shared" si="199"/>
        <v>0</v>
      </c>
      <c r="BI90" s="279">
        <f t="shared" si="154"/>
        <v>0</v>
      </c>
      <c r="BJ90" s="279">
        <f t="shared" si="155"/>
        <v>0</v>
      </c>
      <c r="BK90" s="104">
        <f t="shared" si="156"/>
        <v>0</v>
      </c>
      <c r="BL90" s="104">
        <f t="shared" si="157"/>
        <v>0</v>
      </c>
      <c r="BM90" s="104">
        <f>0</f>
        <v>0</v>
      </c>
      <c r="BN90" s="279">
        <f t="shared" si="115"/>
        <v>0</v>
      </c>
      <c r="BO90" s="281">
        <f t="shared" si="200"/>
        <v>0</v>
      </c>
      <c r="BP90" s="276">
        <f t="shared" si="200"/>
        <v>0</v>
      </c>
      <c r="BQ90" s="277">
        <f t="shared" si="200"/>
        <v>0</v>
      </c>
      <c r="BR90" s="278">
        <f t="shared" si="116"/>
        <v>0</v>
      </c>
      <c r="BS90" s="278">
        <f t="shared" si="117"/>
        <v>0</v>
      </c>
      <c r="BT90" s="282">
        <f t="shared" si="201"/>
        <v>0</v>
      </c>
      <c r="BU90" s="279">
        <f t="shared" si="201"/>
        <v>0</v>
      </c>
      <c r="BV90" s="279">
        <f t="shared" si="160"/>
        <v>0</v>
      </c>
      <c r="BW90" s="279">
        <f t="shared" si="161"/>
        <v>0</v>
      </c>
      <c r="BX90" s="104">
        <f t="shared" si="162"/>
        <v>0</v>
      </c>
      <c r="BY90" s="104">
        <f t="shared" si="163"/>
        <v>0</v>
      </c>
      <c r="BZ90" s="104">
        <f>0</f>
        <v>0</v>
      </c>
      <c r="CA90" s="279">
        <f t="shared" si="118"/>
        <v>0</v>
      </c>
      <c r="CB90" s="281">
        <f t="shared" si="202"/>
        <v>0</v>
      </c>
      <c r="CC90" s="276">
        <f t="shared" si="202"/>
        <v>0</v>
      </c>
      <c r="CD90" s="277">
        <f t="shared" si="202"/>
        <v>0</v>
      </c>
      <c r="CE90" s="278">
        <f t="shared" si="119"/>
        <v>0</v>
      </c>
      <c r="CF90" s="278">
        <f t="shared" si="120"/>
        <v>0</v>
      </c>
      <c r="CG90" s="282">
        <f t="shared" si="203"/>
        <v>0</v>
      </c>
      <c r="CH90" s="279">
        <f t="shared" si="203"/>
        <v>0</v>
      </c>
      <c r="CI90" s="279">
        <f t="shared" si="166"/>
        <v>0</v>
      </c>
      <c r="CJ90" s="279">
        <f t="shared" si="167"/>
        <v>0</v>
      </c>
      <c r="CK90" s="104">
        <f t="shared" si="168"/>
        <v>0</v>
      </c>
      <c r="CL90" s="104">
        <f t="shared" si="169"/>
        <v>0</v>
      </c>
      <c r="CM90" s="104">
        <f>0</f>
        <v>0</v>
      </c>
      <c r="CN90" s="279">
        <f t="shared" si="121"/>
        <v>0</v>
      </c>
      <c r="CO90" s="281">
        <f t="shared" si="204"/>
        <v>0</v>
      </c>
      <c r="CP90" s="276">
        <f t="shared" si="204"/>
        <v>0</v>
      </c>
      <c r="CQ90" s="277" t="str">
        <f t="shared" si="204"/>
        <v/>
      </c>
      <c r="CR90" s="278" t="str">
        <f t="shared" si="122"/>
        <v/>
      </c>
      <c r="CS90" s="278" t="str">
        <f t="shared" si="123"/>
        <v/>
      </c>
      <c r="CT90" s="282">
        <f t="shared" si="205"/>
        <v>0</v>
      </c>
      <c r="CU90" s="279">
        <f t="shared" si="205"/>
        <v>0</v>
      </c>
      <c r="CV90" s="279" t="str">
        <f t="shared" si="124"/>
        <v/>
      </c>
      <c r="CW90" s="279" t="str">
        <f t="shared" si="125"/>
        <v/>
      </c>
      <c r="CX90" s="104" t="str">
        <f t="shared" si="126"/>
        <v/>
      </c>
      <c r="CY90" s="104" t="str">
        <f t="shared" si="127"/>
        <v/>
      </c>
      <c r="CZ90" s="104">
        <f>0</f>
        <v>0</v>
      </c>
      <c r="DA90" s="279"/>
      <c r="DB90" s="370" t="str">
        <f t="shared" si="172"/>
        <v/>
      </c>
      <c r="DC90" s="371" t="str">
        <f t="shared" si="173"/>
        <v/>
      </c>
    </row>
    <row r="91" spans="1:108" s="139" customFormat="1">
      <c r="A91" s="200" t="s">
        <v>156</v>
      </c>
      <c r="B91" s="77">
        <f>SUM(B51:B90)</f>
        <v>272250</v>
      </c>
      <c r="C91" s="134">
        <f t="shared" si="190"/>
        <v>0</v>
      </c>
      <c r="D91" s="43">
        <f t="shared" si="190"/>
        <v>0</v>
      </c>
      <c r="E91" s="43">
        <f t="shared" si="101"/>
        <v>0</v>
      </c>
      <c r="F91" s="43">
        <f>(F47*$A$49)+E47</f>
        <v>0</v>
      </c>
      <c r="G91" s="135">
        <f t="shared" ref="G91:M91" si="206">SUM(G51:G90)</f>
        <v>0</v>
      </c>
      <c r="H91" s="78">
        <f t="shared" si="206"/>
        <v>0</v>
      </c>
      <c r="I91" s="78">
        <f t="shared" si="206"/>
        <v>0</v>
      </c>
      <c r="J91" s="78">
        <f t="shared" si="206"/>
        <v>0</v>
      </c>
      <c r="K91" s="78">
        <f t="shared" si="206"/>
        <v>0</v>
      </c>
      <c r="L91" s="78">
        <f t="shared" si="206"/>
        <v>0</v>
      </c>
      <c r="M91" s="78">
        <f t="shared" si="206"/>
        <v>0</v>
      </c>
      <c r="N91" s="136">
        <f>SUM(N53:N90)</f>
        <v>0</v>
      </c>
      <c r="O91" s="77">
        <f>SUM(O51:O90)</f>
        <v>225000</v>
      </c>
      <c r="P91" s="134">
        <f t="shared" si="192"/>
        <v>0</v>
      </c>
      <c r="Q91" s="43">
        <f t="shared" si="192"/>
        <v>0</v>
      </c>
      <c r="R91" s="43">
        <f t="shared" si="104"/>
        <v>0</v>
      </c>
      <c r="S91" s="43">
        <f>(S47*$A$49)+R47</f>
        <v>0</v>
      </c>
      <c r="T91" s="135">
        <f t="shared" ref="T91:Z91" si="207">SUM(T51:T90)</f>
        <v>0</v>
      </c>
      <c r="U91" s="78">
        <f t="shared" si="207"/>
        <v>0</v>
      </c>
      <c r="V91" s="78">
        <f t="shared" si="207"/>
        <v>0</v>
      </c>
      <c r="W91" s="78">
        <f t="shared" si="207"/>
        <v>0</v>
      </c>
      <c r="X91" s="78">
        <f t="shared" si="207"/>
        <v>0</v>
      </c>
      <c r="Y91" s="78">
        <f t="shared" si="207"/>
        <v>0</v>
      </c>
      <c r="Z91" s="78">
        <f t="shared" si="207"/>
        <v>0</v>
      </c>
      <c r="AA91" s="136">
        <f>SUM(AA53:AA90)</f>
        <v>0</v>
      </c>
      <c r="AB91" s="77">
        <f>SUM(AB51:AB90)</f>
        <v>166000</v>
      </c>
      <c r="AC91" s="134">
        <f t="shared" si="194"/>
        <v>0</v>
      </c>
      <c r="AD91" s="43">
        <f t="shared" si="194"/>
        <v>0</v>
      </c>
      <c r="AE91" s="43">
        <f t="shared" si="107"/>
        <v>0</v>
      </c>
      <c r="AF91" s="43">
        <f>(AF47*$A$49)+AE47</f>
        <v>0</v>
      </c>
      <c r="AG91" s="135">
        <f t="shared" ref="AG91:AM91" si="208">SUM(AG51:AG90)</f>
        <v>0</v>
      </c>
      <c r="AH91" s="78">
        <f t="shared" si="208"/>
        <v>0</v>
      </c>
      <c r="AI91" s="78">
        <f t="shared" si="208"/>
        <v>0</v>
      </c>
      <c r="AJ91" s="78">
        <f t="shared" si="208"/>
        <v>0</v>
      </c>
      <c r="AK91" s="78">
        <f t="shared" si="208"/>
        <v>0</v>
      </c>
      <c r="AL91" s="78">
        <f t="shared" si="208"/>
        <v>0</v>
      </c>
      <c r="AM91" s="78">
        <f t="shared" si="208"/>
        <v>0</v>
      </c>
      <c r="AN91" s="136">
        <f>SUM(AN53:AN90)</f>
        <v>0</v>
      </c>
      <c r="AO91" s="77">
        <f>SUM(AO51:AO90)</f>
        <v>207600</v>
      </c>
      <c r="AP91" s="134">
        <f t="shared" si="196"/>
        <v>0</v>
      </c>
      <c r="AQ91" s="43">
        <f t="shared" si="196"/>
        <v>0</v>
      </c>
      <c r="AR91" s="43">
        <f t="shared" si="110"/>
        <v>0</v>
      </c>
      <c r="AS91" s="43">
        <f>(AS47*$A$49)+AR47</f>
        <v>0</v>
      </c>
      <c r="AT91" s="135">
        <f t="shared" ref="AT91:AZ91" si="209">SUM(AT51:AT90)</f>
        <v>0</v>
      </c>
      <c r="AU91" s="78">
        <f t="shared" si="209"/>
        <v>0</v>
      </c>
      <c r="AV91" s="78">
        <f t="shared" si="209"/>
        <v>0</v>
      </c>
      <c r="AW91" s="78">
        <f t="shared" si="209"/>
        <v>0</v>
      </c>
      <c r="AX91" s="78">
        <f t="shared" si="209"/>
        <v>0</v>
      </c>
      <c r="AY91" s="78">
        <f t="shared" si="209"/>
        <v>0</v>
      </c>
      <c r="AZ91" s="78">
        <f t="shared" si="209"/>
        <v>0</v>
      </c>
      <c r="BA91" s="136">
        <f>SUM(BA53:BA90)</f>
        <v>0</v>
      </c>
      <c r="BB91" s="77">
        <f>SUM(BB51:BB90)</f>
        <v>235600</v>
      </c>
      <c r="BC91" s="134">
        <f t="shared" si="198"/>
        <v>0</v>
      </c>
      <c r="BD91" s="43">
        <f t="shared" si="198"/>
        <v>0</v>
      </c>
      <c r="BE91" s="43">
        <f t="shared" si="113"/>
        <v>0</v>
      </c>
      <c r="BF91" s="43">
        <f>(BF47*$A$49)+BE47</f>
        <v>0</v>
      </c>
      <c r="BG91" s="135">
        <f t="shared" ref="BG91:BM91" si="210">SUM(BG51:BG90)</f>
        <v>0</v>
      </c>
      <c r="BH91" s="78">
        <f t="shared" si="210"/>
        <v>0</v>
      </c>
      <c r="BI91" s="78">
        <f t="shared" si="210"/>
        <v>0</v>
      </c>
      <c r="BJ91" s="78">
        <f t="shared" si="210"/>
        <v>0</v>
      </c>
      <c r="BK91" s="78">
        <f t="shared" si="210"/>
        <v>0</v>
      </c>
      <c r="BL91" s="78">
        <f t="shared" si="210"/>
        <v>0</v>
      </c>
      <c r="BM91" s="78">
        <f t="shared" si="210"/>
        <v>0</v>
      </c>
      <c r="BN91" s="136">
        <f>SUM(BN53:BN90)</f>
        <v>0</v>
      </c>
      <c r="BO91" s="77">
        <f>SUM(BO51:BO90)</f>
        <v>0</v>
      </c>
      <c r="BP91" s="134">
        <f t="shared" si="200"/>
        <v>0</v>
      </c>
      <c r="BQ91" s="43">
        <f t="shared" si="200"/>
        <v>0</v>
      </c>
      <c r="BR91" s="43">
        <f t="shared" si="116"/>
        <v>0</v>
      </c>
      <c r="BS91" s="43">
        <f>(BS47*$A$49)+BR47</f>
        <v>0</v>
      </c>
      <c r="BT91" s="135">
        <f t="shared" ref="BT91:BZ91" si="211">SUM(BT51:BT90)</f>
        <v>0</v>
      </c>
      <c r="BU91" s="78">
        <f t="shared" si="211"/>
        <v>0</v>
      </c>
      <c r="BV91" s="78">
        <f t="shared" si="211"/>
        <v>0</v>
      </c>
      <c r="BW91" s="78">
        <f t="shared" si="211"/>
        <v>0</v>
      </c>
      <c r="BX91" s="78">
        <f t="shared" si="211"/>
        <v>0</v>
      </c>
      <c r="BY91" s="78">
        <f t="shared" si="211"/>
        <v>0</v>
      </c>
      <c r="BZ91" s="78">
        <f t="shared" si="211"/>
        <v>0</v>
      </c>
      <c r="CA91" s="136">
        <f>SUM(CA53:CA90)</f>
        <v>0</v>
      </c>
      <c r="CB91" s="77">
        <f>SUM(CB51:CB90)</f>
        <v>0</v>
      </c>
      <c r="CC91" s="134">
        <f t="shared" si="202"/>
        <v>0</v>
      </c>
      <c r="CD91" s="43">
        <f t="shared" si="202"/>
        <v>0</v>
      </c>
      <c r="CE91" s="43">
        <f t="shared" si="119"/>
        <v>0</v>
      </c>
      <c r="CF91" s="43">
        <f>(CF47*$A$49)+CE47</f>
        <v>0</v>
      </c>
      <c r="CG91" s="135">
        <f t="shared" ref="CG91:CM91" si="212">SUM(CG51:CG90)</f>
        <v>0</v>
      </c>
      <c r="CH91" s="78">
        <f t="shared" si="212"/>
        <v>0</v>
      </c>
      <c r="CI91" s="78">
        <f t="shared" si="212"/>
        <v>0</v>
      </c>
      <c r="CJ91" s="78">
        <f t="shared" si="212"/>
        <v>0</v>
      </c>
      <c r="CK91" s="78">
        <f t="shared" si="212"/>
        <v>0</v>
      </c>
      <c r="CL91" s="78">
        <f t="shared" si="212"/>
        <v>0</v>
      </c>
      <c r="CM91" s="78">
        <f t="shared" si="212"/>
        <v>0</v>
      </c>
      <c r="CN91" s="136">
        <f>SUM(CN53:CN90)</f>
        <v>0</v>
      </c>
      <c r="CO91" s="77">
        <f>SUM(CO51:CO90)</f>
        <v>1106450</v>
      </c>
      <c r="CP91" s="134">
        <f t="shared" si="204"/>
        <v>0</v>
      </c>
      <c r="CQ91" s="43">
        <f t="shared" si="204"/>
        <v>0</v>
      </c>
      <c r="CR91" s="43">
        <f t="shared" si="122"/>
        <v>0</v>
      </c>
      <c r="CS91" s="43">
        <f>(CS47*$A$49)+CR47</f>
        <v>0</v>
      </c>
      <c r="CT91" s="135">
        <f t="shared" ref="CT91:CZ91" si="213">SUM(CT51:CT90)</f>
        <v>0</v>
      </c>
      <c r="CU91" s="78">
        <f t="shared" si="213"/>
        <v>0</v>
      </c>
      <c r="CV91" s="78">
        <f t="shared" si="213"/>
        <v>0</v>
      </c>
      <c r="CW91" s="78">
        <f t="shared" si="213"/>
        <v>0</v>
      </c>
      <c r="CX91" s="78">
        <f t="shared" si="213"/>
        <v>0</v>
      </c>
      <c r="CY91" s="78">
        <f t="shared" si="213"/>
        <v>0</v>
      </c>
      <c r="CZ91" s="78">
        <f t="shared" si="213"/>
        <v>0</v>
      </c>
      <c r="DA91" s="136">
        <f>SUM(DA53:DA90)</f>
        <v>0</v>
      </c>
      <c r="DB91" s="137">
        <f>IF(CU91=0,0,CZ91/CU91)</f>
        <v>0</v>
      </c>
      <c r="DC91" s="138">
        <f>IF(CU91=0,0,DA91/CU91)</f>
        <v>0</v>
      </c>
      <c r="DD91" s="349"/>
    </row>
    <row r="92" spans="1:108" s="1" customFormat="1">
      <c r="A92" s="70"/>
      <c r="DD92" s="172"/>
    </row>
    <row r="93" spans="1:108" s="1" customFormat="1">
      <c r="A93" s="70"/>
      <c r="DD93" s="172"/>
    </row>
    <row r="94" spans="1:108" s="1" customFormat="1">
      <c r="A94" s="70"/>
      <c r="DD94" s="172"/>
    </row>
    <row r="95" spans="1:108" s="1" customFormat="1">
      <c r="A95" s="70"/>
      <c r="DD95" s="172"/>
    </row>
    <row r="96" spans="1:108" s="1" customFormat="1">
      <c r="A96" s="70"/>
      <c r="DD96" s="172"/>
    </row>
    <row r="97" spans="1:108" s="1" customFormat="1">
      <c r="A97" s="70"/>
      <c r="DD97" s="172"/>
    </row>
    <row r="98" spans="1:108" s="1" customFormat="1">
      <c r="A98" s="70"/>
      <c r="DD98" s="172"/>
    </row>
    <row r="99" spans="1:108" s="1" customFormat="1">
      <c r="A99" s="70"/>
      <c r="DD99" s="172"/>
    </row>
    <row r="100" spans="1:108" s="1" customFormat="1">
      <c r="A100" s="70"/>
      <c r="DD100" s="172"/>
    </row>
    <row r="101" spans="1:108" s="1" customFormat="1">
      <c r="A101" s="70"/>
      <c r="DD101" s="172"/>
    </row>
    <row r="102" spans="1:108" s="1" customFormat="1">
      <c r="A102" s="70"/>
      <c r="DD102" s="172"/>
    </row>
    <row r="103" spans="1:108" s="1" customFormat="1">
      <c r="A103" s="70"/>
      <c r="DD103" s="172"/>
    </row>
    <row r="104" spans="1:108" s="1" customFormat="1">
      <c r="A104" s="70"/>
      <c r="DD104" s="172"/>
    </row>
    <row r="105" spans="1:108" s="1" customFormat="1">
      <c r="A105" s="70"/>
      <c r="DD105" s="172"/>
    </row>
    <row r="106" spans="1:108" s="1" customFormat="1">
      <c r="A106" s="70"/>
      <c r="DD106" s="172"/>
    </row>
    <row r="107" spans="1:108" s="1" customFormat="1">
      <c r="A107" s="70"/>
      <c r="DD107" s="172"/>
    </row>
    <row r="108" spans="1:108" s="1" customFormat="1">
      <c r="A108" s="70"/>
      <c r="DD108" s="172"/>
    </row>
    <row r="109" spans="1:108" s="1" customFormat="1">
      <c r="A109" s="70"/>
      <c r="DD109" s="172"/>
    </row>
    <row r="110" spans="1:108" s="1" customFormat="1">
      <c r="A110" s="70"/>
      <c r="DD110" s="172"/>
    </row>
    <row r="111" spans="1:108" s="1" customFormat="1">
      <c r="A111" s="70"/>
      <c r="DD111" s="172"/>
    </row>
    <row r="112" spans="1:108" s="1" customFormat="1">
      <c r="A112" s="70"/>
      <c r="DD112" s="172"/>
    </row>
    <row r="113" spans="1:108" s="1" customFormat="1">
      <c r="A113" s="70"/>
      <c r="DD113" s="172"/>
    </row>
    <row r="114" spans="1:108" s="1" customFormat="1">
      <c r="A114" s="70"/>
      <c r="DD114" s="172"/>
    </row>
    <row r="115" spans="1:108" s="1" customFormat="1">
      <c r="A115" s="70"/>
      <c r="DD115" s="172"/>
    </row>
    <row r="116" spans="1:108" s="1" customFormat="1">
      <c r="A116" s="70"/>
      <c r="DD116" s="172"/>
    </row>
    <row r="117" spans="1:108" s="1" customFormat="1">
      <c r="A117" s="70"/>
      <c r="DD117" s="172"/>
    </row>
    <row r="118" spans="1:108" s="1" customFormat="1">
      <c r="A118" s="70"/>
      <c r="DD118" s="172"/>
    </row>
    <row r="119" spans="1:108" s="1" customFormat="1">
      <c r="A119" s="70"/>
      <c r="DD119" s="172"/>
    </row>
    <row r="120" spans="1:108" s="1" customFormat="1">
      <c r="A120" s="70"/>
      <c r="DD120" s="172"/>
    </row>
    <row r="121" spans="1:108" s="1" customFormat="1">
      <c r="A121" s="70"/>
      <c r="DD121" s="172"/>
    </row>
    <row r="122" spans="1:108" s="1" customFormat="1">
      <c r="A122" s="70"/>
      <c r="DD122" s="172"/>
    </row>
    <row r="123" spans="1:108" s="1" customFormat="1">
      <c r="A123" s="70"/>
      <c r="DD123" s="172"/>
    </row>
    <row r="124" spans="1:108" s="1" customFormat="1">
      <c r="A124" s="70"/>
      <c r="DD124" s="172"/>
    </row>
    <row r="125" spans="1:108" s="1" customFormat="1">
      <c r="A125" s="70"/>
      <c r="DD125" s="172"/>
    </row>
    <row r="126" spans="1:108" s="1" customFormat="1">
      <c r="A126" s="70"/>
      <c r="DD126" s="172"/>
    </row>
    <row r="127" spans="1:108" s="1" customFormat="1">
      <c r="A127" s="70"/>
      <c r="DD127" s="172"/>
    </row>
    <row r="128" spans="1:108" s="1" customFormat="1">
      <c r="A128" s="70"/>
      <c r="DD128" s="172"/>
    </row>
    <row r="129" spans="1:108" s="1" customFormat="1">
      <c r="A129" s="70"/>
      <c r="DD129" s="172"/>
    </row>
    <row r="130" spans="1:108" s="1" customFormat="1">
      <c r="A130" s="70"/>
      <c r="DD130" s="172"/>
    </row>
    <row r="131" spans="1:108" s="1" customFormat="1">
      <c r="A131" s="70"/>
      <c r="DD131" s="172"/>
    </row>
    <row r="132" spans="1:108" s="1" customFormat="1">
      <c r="A132" s="70"/>
      <c r="DD132" s="172"/>
    </row>
    <row r="133" spans="1:108" s="1" customFormat="1">
      <c r="A133" s="70"/>
      <c r="DD133" s="172"/>
    </row>
    <row r="134" spans="1:108" s="1" customFormat="1">
      <c r="A134" s="70"/>
      <c r="DD134" s="172"/>
    </row>
    <row r="135" spans="1:108" s="1" customFormat="1">
      <c r="A135" s="70"/>
      <c r="DD135" s="172"/>
    </row>
    <row r="136" spans="1:108" s="1" customFormat="1">
      <c r="A136" s="70"/>
      <c r="DD136" s="172"/>
    </row>
    <row r="137" spans="1:108" s="1" customFormat="1">
      <c r="A137" s="70"/>
      <c r="DD137" s="172"/>
    </row>
    <row r="138" spans="1:108" s="1" customFormat="1">
      <c r="A138" s="70"/>
      <c r="DD138" s="172"/>
    </row>
    <row r="139" spans="1:108" s="1" customFormat="1">
      <c r="A139" s="70"/>
      <c r="DD139" s="172"/>
    </row>
    <row r="140" spans="1:108" s="1" customFormat="1">
      <c r="A140" s="70"/>
      <c r="DD140" s="172"/>
    </row>
    <row r="141" spans="1:108" s="1" customFormat="1">
      <c r="A141" s="70"/>
      <c r="DD141" s="172"/>
    </row>
    <row r="142" spans="1:108" s="1" customFormat="1">
      <c r="A142" s="70"/>
      <c r="DD142" s="172"/>
    </row>
    <row r="143" spans="1:108" s="1" customFormat="1">
      <c r="A143" s="70"/>
      <c r="DD143" s="172"/>
    </row>
    <row r="144" spans="1:108" s="1" customFormat="1">
      <c r="A144" s="70"/>
      <c r="DD144" s="172"/>
    </row>
    <row r="145" spans="1:108" s="1" customFormat="1">
      <c r="A145" s="70"/>
      <c r="DD145" s="172"/>
    </row>
    <row r="146" spans="1:108" s="1" customFormat="1">
      <c r="A146" s="70"/>
      <c r="DD146" s="172"/>
    </row>
    <row r="147" spans="1:108" s="1" customFormat="1">
      <c r="A147" s="70"/>
      <c r="DD147" s="172"/>
    </row>
    <row r="148" spans="1:108" s="1" customFormat="1">
      <c r="A148" s="70"/>
      <c r="DD148" s="172"/>
    </row>
    <row r="149" spans="1:108" s="1" customFormat="1">
      <c r="A149" s="70"/>
      <c r="DD149" s="172"/>
    </row>
    <row r="150" spans="1:108" s="1" customFormat="1">
      <c r="A150" s="70"/>
      <c r="DD150" s="172"/>
    </row>
    <row r="151" spans="1:108" s="1" customFormat="1">
      <c r="A151" s="70"/>
      <c r="DD151" s="172"/>
    </row>
    <row r="152" spans="1:108" s="1" customFormat="1">
      <c r="A152" s="70"/>
      <c r="DD152" s="172"/>
    </row>
    <row r="153" spans="1:108" s="1" customFormat="1">
      <c r="A153" s="70"/>
      <c r="DD153" s="172"/>
    </row>
    <row r="154" spans="1:108" s="1" customFormat="1">
      <c r="A154" s="70"/>
      <c r="DD154" s="172"/>
    </row>
    <row r="155" spans="1:108" s="1" customFormat="1">
      <c r="A155" s="70"/>
      <c r="DD155" s="172"/>
    </row>
    <row r="156" spans="1:108" s="1" customFormat="1">
      <c r="A156" s="70"/>
      <c r="DD156" s="172"/>
    </row>
    <row r="157" spans="1:108" s="1" customFormat="1">
      <c r="A157" s="70"/>
      <c r="DD157" s="172"/>
    </row>
    <row r="158" spans="1:108" s="1" customFormat="1">
      <c r="A158" s="70"/>
      <c r="DD158" s="172"/>
    </row>
    <row r="159" spans="1:108" s="1" customFormat="1">
      <c r="A159" s="70"/>
      <c r="DD159" s="172"/>
    </row>
    <row r="160" spans="1:108" s="1" customFormat="1">
      <c r="A160" s="70"/>
      <c r="DD160" s="172"/>
    </row>
    <row r="161" spans="1:108" s="1" customFormat="1">
      <c r="A161" s="70"/>
      <c r="DD161" s="172"/>
    </row>
    <row r="162" spans="1:108" s="1" customFormat="1">
      <c r="A162" s="70"/>
      <c r="DD162" s="172"/>
    </row>
    <row r="163" spans="1:108" s="1" customFormat="1">
      <c r="A163" s="70"/>
      <c r="DD163" s="172"/>
    </row>
    <row r="164" spans="1:108" s="1" customFormat="1">
      <c r="A164" s="70"/>
      <c r="DD164" s="172"/>
    </row>
    <row r="165" spans="1:108" s="1" customFormat="1">
      <c r="A165" s="70"/>
      <c r="DD165" s="172"/>
    </row>
    <row r="166" spans="1:108" s="1" customFormat="1">
      <c r="A166" s="70"/>
      <c r="DD166" s="172"/>
    </row>
    <row r="167" spans="1:108" s="1" customFormat="1">
      <c r="A167" s="70"/>
      <c r="DD167" s="172"/>
    </row>
    <row r="168" spans="1:108" s="1" customFormat="1">
      <c r="A168" s="70"/>
      <c r="DD168" s="172"/>
    </row>
    <row r="169" spans="1:108" s="1" customFormat="1">
      <c r="A169" s="70"/>
      <c r="DD169" s="172"/>
    </row>
    <row r="170" spans="1:108" s="1" customFormat="1">
      <c r="A170" s="70"/>
      <c r="DD170" s="172"/>
    </row>
    <row r="171" spans="1:108" s="1" customFormat="1">
      <c r="A171" s="70"/>
      <c r="DD171" s="172"/>
    </row>
    <row r="172" spans="1:108" s="1" customFormat="1">
      <c r="A172" s="70"/>
      <c r="DD172" s="172"/>
    </row>
    <row r="173" spans="1:108" s="1" customFormat="1">
      <c r="A173" s="70"/>
      <c r="DD173" s="172"/>
    </row>
    <row r="174" spans="1:108" s="1" customFormat="1">
      <c r="A174" s="70"/>
      <c r="DD174" s="172"/>
    </row>
    <row r="175" spans="1:108" s="1" customFormat="1">
      <c r="A175" s="70"/>
      <c r="DD175" s="172"/>
    </row>
    <row r="176" spans="1:108" s="1" customFormat="1">
      <c r="A176" s="70"/>
      <c r="DD176" s="172"/>
    </row>
    <row r="177" spans="1:108" s="1" customFormat="1">
      <c r="A177" s="70"/>
      <c r="DD177" s="172"/>
    </row>
    <row r="178" spans="1:108" s="1" customFormat="1">
      <c r="A178" s="70"/>
      <c r="DD178" s="172"/>
    </row>
    <row r="179" spans="1:108" s="1" customFormat="1">
      <c r="A179" s="70"/>
      <c r="DD179" s="172"/>
    </row>
    <row r="180" spans="1:108" s="1" customFormat="1">
      <c r="A180" s="70"/>
      <c r="DD180" s="172"/>
    </row>
    <row r="181" spans="1:108" s="1" customFormat="1">
      <c r="A181" s="70"/>
      <c r="DD181" s="172"/>
    </row>
    <row r="182" spans="1:108" s="1" customFormat="1">
      <c r="A182" s="70"/>
      <c r="DD182" s="172"/>
    </row>
    <row r="183" spans="1:108" s="1" customFormat="1">
      <c r="A183" s="70"/>
      <c r="DD183" s="172"/>
    </row>
    <row r="184" spans="1:108" s="1" customFormat="1">
      <c r="A184" s="70"/>
      <c r="DD184" s="172"/>
    </row>
    <row r="185" spans="1:108" s="1" customFormat="1">
      <c r="A185" s="70"/>
      <c r="DD185" s="172"/>
    </row>
    <row r="186" spans="1:108" s="1" customFormat="1">
      <c r="A186" s="70"/>
      <c r="DD186" s="172"/>
    </row>
    <row r="187" spans="1:108" s="1" customFormat="1">
      <c r="A187" s="70"/>
      <c r="DD187" s="172"/>
    </row>
    <row r="188" spans="1:108" s="1" customFormat="1">
      <c r="A188" s="70"/>
      <c r="DD188" s="172"/>
    </row>
    <row r="189" spans="1:108" s="1" customFormat="1">
      <c r="A189" s="70"/>
      <c r="DD189" s="172"/>
    </row>
    <row r="190" spans="1:108" s="1" customFormat="1">
      <c r="A190" s="70"/>
      <c r="DD190" s="172"/>
    </row>
    <row r="191" spans="1:108" s="1" customFormat="1">
      <c r="A191" s="70"/>
      <c r="DD191" s="172"/>
    </row>
    <row r="192" spans="1:108" s="1" customFormat="1">
      <c r="A192" s="70"/>
      <c r="DD192" s="172"/>
    </row>
    <row r="193" spans="1:108" s="1" customFormat="1">
      <c r="A193" s="70"/>
      <c r="DD193" s="172"/>
    </row>
    <row r="194" spans="1:108" s="1" customFormat="1">
      <c r="A194" s="70"/>
      <c r="DD194" s="172"/>
    </row>
    <row r="195" spans="1:108" s="1" customFormat="1">
      <c r="A195" s="70"/>
      <c r="DD195" s="172"/>
    </row>
    <row r="196" spans="1:108" s="1" customFormat="1">
      <c r="A196" s="70"/>
      <c r="DD196" s="172"/>
    </row>
    <row r="197" spans="1:108" s="1" customFormat="1">
      <c r="A197" s="70"/>
      <c r="DD197" s="172"/>
    </row>
    <row r="198" spans="1:108" s="1" customFormat="1">
      <c r="A198" s="70"/>
      <c r="DD198" s="172"/>
    </row>
    <row r="199" spans="1:108" s="1" customFormat="1">
      <c r="A199" s="70"/>
      <c r="DD199" s="172"/>
    </row>
    <row r="200" spans="1:108" s="1" customFormat="1">
      <c r="A200" s="70"/>
      <c r="DD200" s="172"/>
    </row>
    <row r="201" spans="1:108" s="1" customFormat="1">
      <c r="A201" s="70"/>
      <c r="DD201" s="172"/>
    </row>
    <row r="202" spans="1:108" s="1" customFormat="1">
      <c r="A202" s="70"/>
      <c r="DD202" s="172"/>
    </row>
    <row r="203" spans="1:108" s="1" customFormat="1">
      <c r="A203" s="70"/>
      <c r="DD203" s="172"/>
    </row>
    <row r="204" spans="1:108" s="1" customFormat="1">
      <c r="A204" s="70"/>
      <c r="DD204" s="172"/>
    </row>
    <row r="205" spans="1:108" s="1" customFormat="1">
      <c r="A205" s="70"/>
      <c r="DD205" s="172"/>
    </row>
    <row r="206" spans="1:108" s="1" customFormat="1">
      <c r="A206" s="70"/>
      <c r="DD206" s="172"/>
    </row>
    <row r="207" spans="1:108" s="1" customFormat="1">
      <c r="A207" s="70"/>
      <c r="DD207" s="172"/>
    </row>
    <row r="208" spans="1:108" s="1" customFormat="1">
      <c r="A208" s="70"/>
      <c r="DD208" s="172"/>
    </row>
    <row r="209" spans="1:108" s="1" customFormat="1">
      <c r="A209" s="70"/>
      <c r="DD209" s="172"/>
    </row>
    <row r="210" spans="1:108" s="1" customFormat="1">
      <c r="A210" s="70"/>
      <c r="DD210" s="172"/>
    </row>
    <row r="211" spans="1:108" s="1" customFormat="1">
      <c r="A211" s="70"/>
      <c r="DD211" s="172"/>
    </row>
    <row r="212" spans="1:108" s="1" customFormat="1">
      <c r="A212" s="70"/>
      <c r="DD212" s="172"/>
    </row>
    <row r="213" spans="1:108" s="1" customFormat="1">
      <c r="A213" s="70"/>
      <c r="DD213" s="172"/>
    </row>
    <row r="214" spans="1:108" s="1" customFormat="1">
      <c r="A214" s="70"/>
      <c r="DD214" s="172"/>
    </row>
    <row r="215" spans="1:108" s="1" customFormat="1">
      <c r="A215" s="70"/>
      <c r="DD215" s="172"/>
    </row>
    <row r="216" spans="1:108" s="1" customFormat="1">
      <c r="A216" s="70"/>
      <c r="DD216" s="172"/>
    </row>
    <row r="217" spans="1:108" s="1" customFormat="1">
      <c r="A217" s="70"/>
      <c r="DD217" s="172"/>
    </row>
    <row r="218" spans="1:108" s="1" customFormat="1">
      <c r="A218" s="70"/>
      <c r="DD218" s="172"/>
    </row>
    <row r="219" spans="1:108" s="1" customFormat="1">
      <c r="A219" s="70"/>
      <c r="DD219" s="172"/>
    </row>
    <row r="220" spans="1:108" s="1" customFormat="1">
      <c r="A220" s="70"/>
      <c r="DD220" s="172"/>
    </row>
    <row r="221" spans="1:108" s="1" customFormat="1">
      <c r="A221" s="70"/>
      <c r="DD221" s="172"/>
    </row>
    <row r="222" spans="1:108" s="1" customFormat="1">
      <c r="A222" s="70"/>
      <c r="DD222" s="172"/>
    </row>
    <row r="223" spans="1:108" s="1" customFormat="1">
      <c r="A223" s="70"/>
      <c r="DD223" s="172"/>
    </row>
    <row r="224" spans="1:108" s="1" customFormat="1">
      <c r="A224" s="70"/>
      <c r="DD224" s="172"/>
    </row>
    <row r="225" spans="1:108" s="1" customFormat="1">
      <c r="A225" s="70"/>
      <c r="DD225" s="172"/>
    </row>
    <row r="226" spans="1:108" s="1" customFormat="1">
      <c r="A226" s="70"/>
      <c r="DD226" s="172"/>
    </row>
    <row r="227" spans="1:108" s="1" customFormat="1">
      <c r="A227" s="70"/>
      <c r="DD227" s="172"/>
    </row>
    <row r="228" spans="1:108" s="1" customFormat="1">
      <c r="A228" s="70"/>
      <c r="DD228" s="172"/>
    </row>
    <row r="229" spans="1:108" s="1" customFormat="1">
      <c r="A229" s="70"/>
      <c r="DD229" s="172"/>
    </row>
    <row r="230" spans="1:108" s="1" customFormat="1">
      <c r="A230" s="70"/>
      <c r="DD230" s="172"/>
    </row>
    <row r="231" spans="1:108" s="1" customFormat="1">
      <c r="A231" s="70"/>
      <c r="DD231" s="172"/>
    </row>
    <row r="232" spans="1:108" s="1" customFormat="1">
      <c r="A232" s="70"/>
      <c r="DD232" s="172"/>
    </row>
    <row r="233" spans="1:108" s="1" customFormat="1">
      <c r="A233" s="70"/>
      <c r="DD233" s="172"/>
    </row>
    <row r="234" spans="1:108" s="1" customFormat="1">
      <c r="A234" s="70"/>
      <c r="DD234" s="172"/>
    </row>
    <row r="235" spans="1:108" s="1" customFormat="1">
      <c r="A235" s="70"/>
      <c r="DD235" s="172"/>
    </row>
    <row r="236" spans="1:108" s="1" customFormat="1">
      <c r="A236" s="70"/>
      <c r="DD236" s="172"/>
    </row>
    <row r="237" spans="1:108" s="1" customFormat="1">
      <c r="A237" s="70"/>
      <c r="DD237" s="172"/>
    </row>
    <row r="238" spans="1:108" s="1" customFormat="1">
      <c r="A238" s="70"/>
      <c r="DD238" s="172"/>
    </row>
    <row r="239" spans="1:108" s="1" customFormat="1">
      <c r="A239" s="70"/>
      <c r="DD239" s="172"/>
    </row>
    <row r="240" spans="1:108" s="1" customFormat="1">
      <c r="A240" s="70"/>
      <c r="DD240" s="172"/>
    </row>
    <row r="241" spans="1:108" s="1" customFormat="1">
      <c r="A241" s="70"/>
      <c r="DD241" s="172"/>
    </row>
    <row r="242" spans="1:108" s="1" customFormat="1">
      <c r="A242" s="70"/>
      <c r="DD242" s="172"/>
    </row>
    <row r="243" spans="1:108" s="1" customFormat="1">
      <c r="A243" s="70"/>
      <c r="DD243" s="172"/>
    </row>
    <row r="244" spans="1:108" s="1" customFormat="1">
      <c r="A244" s="70"/>
      <c r="DD244" s="172"/>
    </row>
    <row r="245" spans="1:108" s="1" customFormat="1">
      <c r="A245" s="70"/>
      <c r="DD245" s="172"/>
    </row>
    <row r="246" spans="1:108" s="1" customFormat="1">
      <c r="A246" s="70"/>
      <c r="DD246" s="172"/>
    </row>
    <row r="247" spans="1:108" s="1" customFormat="1">
      <c r="A247" s="70"/>
      <c r="DD247" s="172"/>
    </row>
    <row r="248" spans="1:108" s="1" customFormat="1">
      <c r="A248" s="70"/>
      <c r="DD248" s="172"/>
    </row>
    <row r="249" spans="1:108" s="1" customFormat="1">
      <c r="A249" s="70"/>
      <c r="DD249" s="172"/>
    </row>
    <row r="250" spans="1:108" s="1" customFormat="1">
      <c r="A250" s="70"/>
      <c r="DD250" s="172"/>
    </row>
    <row r="251" spans="1:108" s="1" customFormat="1">
      <c r="A251" s="70"/>
      <c r="DD251" s="172"/>
    </row>
    <row r="252" spans="1:108" s="1" customFormat="1">
      <c r="A252" s="70"/>
      <c r="DD252" s="172"/>
    </row>
    <row r="253" spans="1:108" s="1" customFormat="1">
      <c r="A253" s="70"/>
      <c r="DD253" s="172"/>
    </row>
    <row r="254" spans="1:108" s="1" customFormat="1">
      <c r="A254" s="70"/>
      <c r="DD254" s="172"/>
    </row>
    <row r="255" spans="1:108" s="1" customFormat="1">
      <c r="A255" s="70"/>
      <c r="DD255" s="172"/>
    </row>
    <row r="256" spans="1:108" s="1" customFormat="1">
      <c r="A256" s="70"/>
      <c r="DD256" s="172"/>
    </row>
    <row r="257" spans="1:108" s="1" customFormat="1">
      <c r="A257" s="70"/>
      <c r="DD257" s="172"/>
    </row>
    <row r="258" spans="1:108" s="1" customFormat="1">
      <c r="A258" s="70"/>
      <c r="DD258" s="172"/>
    </row>
    <row r="259" spans="1:108" s="1" customFormat="1">
      <c r="A259" s="70"/>
      <c r="DD259" s="172"/>
    </row>
    <row r="260" spans="1:108" s="1" customFormat="1">
      <c r="A260" s="70"/>
      <c r="DD260" s="172"/>
    </row>
    <row r="261" spans="1:108" s="1" customFormat="1">
      <c r="A261" s="70"/>
      <c r="DD261" s="172"/>
    </row>
    <row r="262" spans="1:108" s="1" customFormat="1">
      <c r="A262" s="70"/>
      <c r="DD262" s="172"/>
    </row>
    <row r="263" spans="1:108" s="1" customFormat="1">
      <c r="A263" s="70"/>
      <c r="DD263" s="172"/>
    </row>
    <row r="264" spans="1:108" s="1" customFormat="1">
      <c r="A264" s="70"/>
      <c r="DD264" s="172"/>
    </row>
    <row r="265" spans="1:108" s="1" customFormat="1">
      <c r="A265" s="70"/>
      <c r="DD265" s="172"/>
    </row>
    <row r="266" spans="1:108" s="1" customFormat="1">
      <c r="A266" s="70"/>
      <c r="DD266" s="172"/>
    </row>
    <row r="267" spans="1:108" s="1" customFormat="1">
      <c r="A267" s="70"/>
      <c r="DD267" s="172"/>
    </row>
    <row r="268" spans="1:108" s="1" customFormat="1">
      <c r="A268" s="70"/>
      <c r="DD268" s="172"/>
    </row>
    <row r="269" spans="1:108" s="1" customFormat="1">
      <c r="A269" s="70"/>
      <c r="DD269" s="172"/>
    </row>
    <row r="270" spans="1:108" s="1" customFormat="1">
      <c r="A270" s="70"/>
      <c r="DD270" s="172"/>
    </row>
    <row r="271" spans="1:108" s="1" customFormat="1">
      <c r="A271" s="70"/>
      <c r="DD271" s="172"/>
    </row>
    <row r="272" spans="1:108" s="1" customFormat="1">
      <c r="A272" s="70"/>
      <c r="DD272" s="172"/>
    </row>
    <row r="273" spans="1:108" s="1" customFormat="1">
      <c r="A273" s="70"/>
      <c r="DD273" s="172"/>
    </row>
    <row r="274" spans="1:108" s="1" customFormat="1">
      <c r="A274" s="70"/>
      <c r="DD274" s="172"/>
    </row>
    <row r="275" spans="1:108" s="1" customFormat="1">
      <c r="A275" s="70"/>
      <c r="DD275" s="172"/>
    </row>
    <row r="276" spans="1:108" s="1" customFormat="1">
      <c r="A276" s="70"/>
      <c r="DD276" s="172"/>
    </row>
    <row r="277" spans="1:108" s="1" customFormat="1">
      <c r="A277" s="70"/>
      <c r="DD277" s="172"/>
    </row>
    <row r="278" spans="1:108" s="1" customFormat="1">
      <c r="A278" s="70"/>
      <c r="DD278" s="172"/>
    </row>
    <row r="279" spans="1:108" s="1" customFormat="1">
      <c r="A279" s="70"/>
      <c r="DD279" s="172"/>
    </row>
    <row r="280" spans="1:108" s="1" customFormat="1">
      <c r="A280" s="70"/>
      <c r="DD280" s="172"/>
    </row>
    <row r="281" spans="1:108" s="1" customFormat="1">
      <c r="A281" s="70"/>
      <c r="DD281" s="172"/>
    </row>
    <row r="282" spans="1:108" s="1" customFormat="1">
      <c r="A282" s="70"/>
      <c r="DD282" s="172"/>
    </row>
    <row r="283" spans="1:108" s="1" customFormat="1">
      <c r="A283" s="70"/>
      <c r="DD283" s="172"/>
    </row>
    <row r="284" spans="1:108" s="1" customFormat="1">
      <c r="A284" s="70"/>
      <c r="DD284" s="172"/>
    </row>
    <row r="285" spans="1:108" s="1" customFormat="1">
      <c r="A285" s="70"/>
      <c r="DD285" s="172"/>
    </row>
    <row r="286" spans="1:108" s="1" customFormat="1">
      <c r="A286" s="70"/>
      <c r="DD286" s="172"/>
    </row>
    <row r="287" spans="1:108" s="1" customFormat="1">
      <c r="A287" s="70"/>
      <c r="DD287" s="172"/>
    </row>
    <row r="288" spans="1:108" s="1" customFormat="1">
      <c r="A288" s="70"/>
      <c r="DD288" s="172"/>
    </row>
    <row r="289" spans="1:108" s="1" customFormat="1">
      <c r="A289" s="70"/>
      <c r="DD289" s="172"/>
    </row>
    <row r="290" spans="1:108" s="1" customFormat="1">
      <c r="A290" s="70"/>
      <c r="DD290" s="172"/>
    </row>
    <row r="291" spans="1:108" s="1" customFormat="1">
      <c r="A291" s="70"/>
      <c r="DD291" s="172"/>
    </row>
    <row r="292" spans="1:108" s="1" customFormat="1">
      <c r="A292" s="70"/>
      <c r="DD292" s="172"/>
    </row>
    <row r="293" spans="1:108" s="1" customFormat="1">
      <c r="A293" s="70"/>
      <c r="DD293" s="172"/>
    </row>
    <row r="294" spans="1:108" s="1" customFormat="1">
      <c r="A294" s="70"/>
      <c r="DD294" s="172"/>
    </row>
    <row r="295" spans="1:108" s="1" customFormat="1">
      <c r="A295" s="70"/>
      <c r="DD295" s="172"/>
    </row>
    <row r="296" spans="1:108" s="1" customFormat="1">
      <c r="A296" s="70"/>
      <c r="DD296" s="172"/>
    </row>
    <row r="297" spans="1:108" s="1" customFormat="1">
      <c r="A297" s="70"/>
      <c r="DD297" s="172"/>
    </row>
    <row r="298" spans="1:108" s="1" customFormat="1">
      <c r="A298" s="70"/>
      <c r="DD298" s="172"/>
    </row>
    <row r="299" spans="1:108" s="1" customFormat="1">
      <c r="A299" s="70"/>
      <c r="DD299" s="172"/>
    </row>
    <row r="300" spans="1:108" s="1" customFormat="1">
      <c r="A300" s="70"/>
      <c r="DD300" s="172"/>
    </row>
    <row r="301" spans="1:108" s="1" customFormat="1">
      <c r="A301" s="70"/>
      <c r="DD301" s="172"/>
    </row>
    <row r="302" spans="1:108" s="1" customFormat="1">
      <c r="A302" s="70"/>
      <c r="DD302" s="172"/>
    </row>
    <row r="303" spans="1:108" s="1" customFormat="1">
      <c r="A303" s="70"/>
      <c r="DD303" s="172"/>
    </row>
    <row r="304" spans="1:108" s="1" customFormat="1">
      <c r="A304" s="70"/>
      <c r="DD304" s="172"/>
    </row>
    <row r="305" spans="1:108" s="1" customFormat="1">
      <c r="A305" s="70"/>
      <c r="DD305" s="172"/>
    </row>
    <row r="306" spans="1:108" s="1" customFormat="1">
      <c r="A306" s="70"/>
      <c r="DD306" s="172"/>
    </row>
    <row r="307" spans="1:108" s="1" customFormat="1">
      <c r="A307" s="70"/>
      <c r="DD307" s="172"/>
    </row>
    <row r="308" spans="1:108" s="1" customFormat="1">
      <c r="A308" s="70"/>
      <c r="DD308" s="172"/>
    </row>
    <row r="309" spans="1:108" s="1" customFormat="1">
      <c r="A309" s="70"/>
      <c r="DD309" s="172"/>
    </row>
    <row r="310" spans="1:108" s="1" customFormat="1">
      <c r="A310" s="70"/>
      <c r="DD310" s="172"/>
    </row>
    <row r="311" spans="1:108" s="1" customFormat="1">
      <c r="A311" s="70"/>
      <c r="DD311" s="172"/>
    </row>
    <row r="312" spans="1:108" s="1" customFormat="1">
      <c r="A312" s="70"/>
      <c r="DD312" s="172"/>
    </row>
    <row r="313" spans="1:108" s="1" customFormat="1">
      <c r="A313" s="70"/>
      <c r="DD313" s="172"/>
    </row>
    <row r="314" spans="1:108" s="1" customFormat="1">
      <c r="A314" s="70"/>
      <c r="DD314" s="172"/>
    </row>
    <row r="315" spans="1:108" s="1" customFormat="1">
      <c r="A315" s="70"/>
      <c r="DD315" s="172"/>
    </row>
    <row r="316" spans="1:108" s="1" customFormat="1">
      <c r="A316" s="70"/>
      <c r="DD316" s="172"/>
    </row>
    <row r="317" spans="1:108" s="1" customFormat="1">
      <c r="A317" s="70"/>
      <c r="DD317" s="172"/>
    </row>
    <row r="318" spans="1:108" s="1" customFormat="1">
      <c r="A318" s="70"/>
      <c r="DD318" s="172"/>
    </row>
    <row r="319" spans="1:108" s="1" customFormat="1">
      <c r="A319" s="70"/>
      <c r="DD319" s="172"/>
    </row>
    <row r="320" spans="1:108" s="1" customFormat="1">
      <c r="A320" s="70"/>
      <c r="DD320" s="172"/>
    </row>
    <row r="321" spans="1:108" s="1" customFormat="1">
      <c r="A321" s="70"/>
      <c r="DD321" s="172"/>
    </row>
    <row r="322" spans="1:108" s="1" customFormat="1">
      <c r="A322" s="70"/>
      <c r="DD322" s="172"/>
    </row>
    <row r="323" spans="1:108" s="1" customFormat="1">
      <c r="A323" s="70"/>
      <c r="DD323" s="172"/>
    </row>
    <row r="324" spans="1:108" s="1" customFormat="1">
      <c r="A324" s="70"/>
      <c r="DD324" s="172"/>
    </row>
    <row r="325" spans="1:108" s="1" customFormat="1">
      <c r="A325" s="70"/>
      <c r="DD325" s="172"/>
    </row>
    <row r="326" spans="1:108" s="1" customFormat="1">
      <c r="A326" s="70"/>
      <c r="DD326" s="172"/>
    </row>
    <row r="327" spans="1:108" s="1" customFormat="1">
      <c r="A327" s="70"/>
      <c r="DD327" s="172"/>
    </row>
    <row r="328" spans="1:108" s="1" customFormat="1">
      <c r="A328" s="70"/>
      <c r="DD328" s="172"/>
    </row>
    <row r="329" spans="1:108" s="1" customFormat="1">
      <c r="A329" s="70"/>
      <c r="DD329" s="172"/>
    </row>
    <row r="330" spans="1:108" s="1" customFormat="1">
      <c r="A330" s="70"/>
      <c r="DD330" s="172"/>
    </row>
    <row r="331" spans="1:108" s="1" customFormat="1">
      <c r="A331" s="70"/>
      <c r="DD331" s="172"/>
    </row>
    <row r="332" spans="1:108" s="1" customFormat="1">
      <c r="A332" s="70"/>
      <c r="DD332" s="172"/>
    </row>
    <row r="333" spans="1:108" s="1" customFormat="1">
      <c r="A333" s="70"/>
      <c r="DD333" s="172"/>
    </row>
    <row r="334" spans="1:108" s="1" customFormat="1">
      <c r="A334" s="70"/>
      <c r="DD334" s="172"/>
    </row>
    <row r="335" spans="1:108" s="1" customFormat="1">
      <c r="A335" s="70"/>
      <c r="DD335" s="172"/>
    </row>
    <row r="336" spans="1:108" s="1" customFormat="1">
      <c r="A336" s="70"/>
      <c r="DD336" s="172"/>
    </row>
    <row r="337" spans="1:108" s="1" customFormat="1">
      <c r="A337" s="70"/>
      <c r="DD337" s="172"/>
    </row>
    <row r="338" spans="1:108" s="1" customFormat="1">
      <c r="A338" s="70"/>
      <c r="DD338" s="172"/>
    </row>
    <row r="339" spans="1:108" s="1" customFormat="1">
      <c r="A339" s="70"/>
      <c r="DD339" s="172"/>
    </row>
    <row r="340" spans="1:108" s="1" customFormat="1">
      <c r="A340" s="70"/>
      <c r="DD340" s="172"/>
    </row>
    <row r="341" spans="1:108" s="1" customFormat="1">
      <c r="A341" s="70"/>
      <c r="DD341" s="172"/>
    </row>
    <row r="342" spans="1:108" s="1" customFormat="1">
      <c r="A342" s="70"/>
      <c r="DD342" s="172"/>
    </row>
    <row r="343" spans="1:108" s="1" customFormat="1">
      <c r="A343" s="70"/>
      <c r="DD343" s="172"/>
    </row>
    <row r="344" spans="1:108" s="1" customFormat="1">
      <c r="A344" s="70"/>
      <c r="DD344" s="172"/>
    </row>
    <row r="345" spans="1:108" s="1" customFormat="1">
      <c r="A345" s="70"/>
      <c r="DD345" s="172"/>
    </row>
    <row r="346" spans="1:108" s="1" customFormat="1">
      <c r="A346" s="70"/>
      <c r="DD346" s="172"/>
    </row>
    <row r="347" spans="1:108" s="1" customFormat="1">
      <c r="A347" s="70"/>
      <c r="DD347" s="172"/>
    </row>
    <row r="348" spans="1:108" s="1" customFormat="1">
      <c r="A348" s="70"/>
      <c r="DD348" s="172"/>
    </row>
    <row r="349" spans="1:108" s="1" customFormat="1">
      <c r="A349" s="70"/>
      <c r="DD349" s="172"/>
    </row>
    <row r="350" spans="1:108" s="1" customFormat="1">
      <c r="A350" s="70"/>
      <c r="DD350" s="172"/>
    </row>
    <row r="351" spans="1:108" s="1" customFormat="1">
      <c r="A351" s="70"/>
      <c r="DD351" s="172"/>
    </row>
    <row r="352" spans="1:108" s="1" customFormat="1">
      <c r="A352" s="70"/>
      <c r="DD352" s="172"/>
    </row>
    <row r="353" spans="1:108" s="1" customFormat="1">
      <c r="A353" s="70"/>
      <c r="DD353" s="172"/>
    </row>
    <row r="354" spans="1:108" s="1" customFormat="1">
      <c r="A354" s="70"/>
      <c r="DD354" s="172"/>
    </row>
  </sheetData>
  <mergeCells count="16">
    <mergeCell ref="CB5:CN5"/>
    <mergeCell ref="CO5:DC5"/>
    <mergeCell ref="B49:N49"/>
    <mergeCell ref="O49:AA49"/>
    <mergeCell ref="AB49:AN49"/>
    <mergeCell ref="AO49:BA49"/>
    <mergeCell ref="BB49:BN49"/>
    <mergeCell ref="BO49:CA49"/>
    <mergeCell ref="CB49:CN49"/>
    <mergeCell ref="CO49:DC49"/>
    <mergeCell ref="B5:N5"/>
    <mergeCell ref="O5:AA5"/>
    <mergeCell ref="AB5:AN5"/>
    <mergeCell ref="AO5:BA5"/>
    <mergeCell ref="BB5:BN5"/>
    <mergeCell ref="BO5:CA5"/>
  </mergeCells>
  <phoneticPr fontId="126" type="noConversion"/>
  <pageMargins left="0.19685039370078741" right="0.19685039370078741" top="0.51181102362204722" bottom="0.78740157480314965" header="0.15748031496062992" footer="0.31496062992125984"/>
  <pageSetup paperSize="9" scale="68" orientation="landscape" verticalDpi="4" r:id="rId1"/>
  <colBreaks count="7" manualBreakCount="7">
    <brk id="14" max="1048575" man="1"/>
    <brk id="27" max="1048575" man="1"/>
    <brk id="40" max="1048575" man="1"/>
    <brk id="53" max="1048575" man="1"/>
    <brk id="66" max="1048575" man="1"/>
    <brk id="79" max="1048575" man="1"/>
    <brk id="92" max="1048575" man="1"/>
  </colBreaks>
  <customProperties>
    <customPr name="_pios_id" r:id="rId2"/>
    <customPr name="EpmWorksheetKeyString_GUID" r:id="rId3"/>
  </customProperties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DC39DB-EAA8-4E20-85DF-CB5C4B7556DB}">
  <sheetPr codeName="Tabelle20">
    <tabColor rgb="FF92D050"/>
  </sheetPr>
  <dimension ref="A2:K691"/>
  <sheetViews>
    <sheetView showZeros="0" zoomScaleNormal="100" workbookViewId="0">
      <selection activeCell="D129" sqref="D129"/>
    </sheetView>
  </sheetViews>
  <sheetFormatPr defaultColWidth="11.375" defaultRowHeight="13.5" outlineLevelRow="1"/>
  <cols>
    <col min="1" max="1" width="34.125" style="1" customWidth="1"/>
    <col min="2" max="2" width="7.625" style="1" customWidth="1"/>
    <col min="3" max="3" width="11.75" style="1" bestFit="1" customWidth="1"/>
    <col min="4" max="9" width="11.375" style="1"/>
    <col min="10" max="10" width="11.375" style="3"/>
    <col min="11" max="11" width="18.375" style="172" bestFit="1" customWidth="1"/>
    <col min="12" max="16384" width="11.375" style="1"/>
  </cols>
  <sheetData>
    <row r="2" spans="1:11" outlineLevel="1">
      <c r="A2" s="264" t="s">
        <v>346</v>
      </c>
      <c r="B2" s="558">
        <f>'Project Costs_MS3'!C3</f>
        <v>0.08</v>
      </c>
      <c r="C2" s="1144" t="s">
        <v>429</v>
      </c>
      <c r="D2" s="1145"/>
      <c r="E2" s="559">
        <f>'Project Costs_MS3'!D18</f>
        <v>0</v>
      </c>
    </row>
    <row r="3" spans="1:11" outlineLevel="1">
      <c r="A3" s="264" t="s">
        <v>348</v>
      </c>
      <c r="B3" s="559">
        <f>'Project Costs_MS3'!C4</f>
        <v>7</v>
      </c>
      <c r="C3" s="1144" t="s">
        <v>350</v>
      </c>
      <c r="D3" s="1145"/>
      <c r="E3" s="560">
        <v>75</v>
      </c>
    </row>
    <row r="5" spans="1:11">
      <c r="C5" s="215">
        <f>'Input Cost_MS3'!D115</f>
        <v>2025</v>
      </c>
      <c r="D5" s="215">
        <f t="shared" ref="D5:I5" si="0">C5+1</f>
        <v>2026</v>
      </c>
      <c r="E5" s="215">
        <f t="shared" si="0"/>
        <v>2027</v>
      </c>
      <c r="F5" s="215">
        <f t="shared" si="0"/>
        <v>2028</v>
      </c>
      <c r="G5" s="215">
        <f t="shared" si="0"/>
        <v>2029</v>
      </c>
      <c r="H5" s="215">
        <f t="shared" si="0"/>
        <v>2030</v>
      </c>
      <c r="I5" s="339">
        <f t="shared" si="0"/>
        <v>2031</v>
      </c>
      <c r="J5" s="202" t="s">
        <v>430</v>
      </c>
    </row>
    <row r="6" spans="1:11">
      <c r="A6" s="1" t="s">
        <v>431</v>
      </c>
      <c r="B6" s="70" t="s">
        <v>86</v>
      </c>
      <c r="C6" s="243">
        <f>('Project Costs_MS3'!J18+'Project Costs_MS3'!J22+'Project Costs_MS3'!J29+'Project Costs_MS3'!J28)/1000</f>
        <v>0</v>
      </c>
      <c r="D6" s="216"/>
      <c r="E6" s="216"/>
      <c r="F6" s="216"/>
      <c r="G6" s="216"/>
      <c r="H6" s="216"/>
      <c r="I6" s="216"/>
      <c r="J6" s="1081">
        <f>SUM(C6:I6)</f>
        <v>0</v>
      </c>
    </row>
    <row r="7" spans="1:11">
      <c r="A7" s="1" t="s">
        <v>432</v>
      </c>
      <c r="B7" s="70" t="s">
        <v>86</v>
      </c>
      <c r="C7" s="243">
        <f>('Project Costs_MS3'!J23+'Project Costs_MS3'!J24+'Project Costs_MS3'!J26)/1000</f>
        <v>0</v>
      </c>
      <c r="D7" s="216"/>
      <c r="E7" s="216"/>
      <c r="F7" s="216"/>
      <c r="G7" s="216"/>
      <c r="H7" s="216"/>
      <c r="I7" s="216"/>
      <c r="J7" s="244">
        <f>SUM(C7:I7)</f>
        <v>0</v>
      </c>
    </row>
    <row r="8" spans="1:11">
      <c r="A8" s="1" t="s">
        <v>433</v>
      </c>
      <c r="B8" s="70" t="s">
        <v>86</v>
      </c>
      <c r="C8" s="243">
        <f>'Project Costs_MS3'!J27/1000</f>
        <v>0</v>
      </c>
      <c r="D8" s="243"/>
      <c r="E8" s="243"/>
      <c r="F8" s="243"/>
      <c r="G8" s="243"/>
      <c r="H8" s="243"/>
      <c r="I8" s="243"/>
      <c r="J8" s="244">
        <f t="shared" ref="J8:J17" si="1">SUM(C8:I8)</f>
        <v>0</v>
      </c>
    </row>
    <row r="9" spans="1:11">
      <c r="A9" s="1" t="s">
        <v>434</v>
      </c>
      <c r="B9" s="70" t="s">
        <v>86</v>
      </c>
      <c r="C9" s="243">
        <f>'Project Costs_MS3'!J25/1000</f>
        <v>0</v>
      </c>
      <c r="D9" s="243"/>
      <c r="E9" s="243"/>
      <c r="F9" s="243"/>
      <c r="G9" s="243"/>
      <c r="H9" s="243"/>
      <c r="I9" s="243"/>
      <c r="J9" s="244">
        <f t="shared" si="1"/>
        <v>0</v>
      </c>
    </row>
    <row r="10" spans="1:11">
      <c r="A10" s="1" t="s">
        <v>267</v>
      </c>
      <c r="B10" s="70" t="s">
        <v>86</v>
      </c>
      <c r="C10" s="243">
        <f>'Project Costs_MS3'!J41/1000</f>
        <v>0</v>
      </c>
      <c r="D10" s="243"/>
      <c r="E10" s="243"/>
      <c r="F10" s="243"/>
      <c r="G10" s="243"/>
      <c r="H10" s="243"/>
      <c r="I10" s="243"/>
      <c r="J10" s="244">
        <f t="shared" si="1"/>
        <v>0</v>
      </c>
    </row>
    <row r="11" spans="1:11">
      <c r="A11" s="86" t="s">
        <v>268</v>
      </c>
      <c r="B11" s="242" t="s">
        <v>86</v>
      </c>
      <c r="C11" s="302">
        <f>SUM(C6:C10)</f>
        <v>0</v>
      </c>
      <c r="D11" s="302">
        <f t="shared" ref="D11:I11" si="2">SUM(D6:D10)</f>
        <v>0</v>
      </c>
      <c r="E11" s="302">
        <f t="shared" si="2"/>
        <v>0</v>
      </c>
      <c r="F11" s="302">
        <f t="shared" si="2"/>
        <v>0</v>
      </c>
      <c r="G11" s="302">
        <f t="shared" si="2"/>
        <v>0</v>
      </c>
      <c r="H11" s="302">
        <f t="shared" si="2"/>
        <v>0</v>
      </c>
      <c r="I11" s="302">
        <f t="shared" si="2"/>
        <v>0</v>
      </c>
      <c r="J11" s="246">
        <f t="shared" si="1"/>
        <v>0</v>
      </c>
    </row>
    <row r="12" spans="1:11" s="3" customFormat="1">
      <c r="A12" s="1" t="s">
        <v>435</v>
      </c>
      <c r="B12" s="70" t="s">
        <v>86</v>
      </c>
      <c r="C12" s="1082">
        <f>'Project Costs_MS3'!D22/1000</f>
        <v>0</v>
      </c>
      <c r="D12" s="1083"/>
      <c r="E12" s="1083"/>
      <c r="F12" s="1083"/>
      <c r="G12" s="1083"/>
      <c r="H12" s="1083"/>
      <c r="I12" s="1084"/>
      <c r="J12" s="1081">
        <f t="shared" si="1"/>
        <v>0</v>
      </c>
      <c r="K12" s="172"/>
    </row>
    <row r="13" spans="1:11" ht="12" customHeight="1">
      <c r="A13" s="1" t="s">
        <v>436</v>
      </c>
      <c r="B13" s="70" t="s">
        <v>86</v>
      </c>
      <c r="C13" s="243">
        <f>'Project Costs_MS3'!D23/1000</f>
        <v>0</v>
      </c>
      <c r="D13" s="243"/>
      <c r="E13" s="243"/>
      <c r="F13" s="243"/>
      <c r="G13" s="243"/>
      <c r="H13" s="243"/>
      <c r="I13" s="243"/>
      <c r="J13" s="244">
        <f t="shared" si="1"/>
        <v>0</v>
      </c>
    </row>
    <row r="14" spans="1:11" ht="14.25" customHeight="1">
      <c r="A14" s="86" t="s">
        <v>271</v>
      </c>
      <c r="B14" s="242" t="s">
        <v>86</v>
      </c>
      <c r="C14" s="302">
        <f t="shared" ref="C14:I14" si="3">SUM(C12:C13)</f>
        <v>0</v>
      </c>
      <c r="D14" s="302">
        <f t="shared" si="3"/>
        <v>0</v>
      </c>
      <c r="E14" s="302">
        <f t="shared" si="3"/>
        <v>0</v>
      </c>
      <c r="F14" s="302">
        <f t="shared" si="3"/>
        <v>0</v>
      </c>
      <c r="G14" s="302">
        <f t="shared" si="3"/>
        <v>0</v>
      </c>
      <c r="H14" s="302">
        <f t="shared" si="3"/>
        <v>0</v>
      </c>
      <c r="I14" s="302">
        <f t="shared" si="3"/>
        <v>0</v>
      </c>
      <c r="J14" s="246">
        <f t="shared" si="1"/>
        <v>0</v>
      </c>
    </row>
    <row r="15" spans="1:11" s="3" customFormat="1">
      <c r="A15" s="86" t="s">
        <v>156</v>
      </c>
      <c r="B15" s="242" t="s">
        <v>86</v>
      </c>
      <c r="C15" s="245">
        <f t="shared" ref="C15:I15" si="4">C14-C11</f>
        <v>0</v>
      </c>
      <c r="D15" s="245">
        <f t="shared" si="4"/>
        <v>0</v>
      </c>
      <c r="E15" s="245">
        <f t="shared" si="4"/>
        <v>0</v>
      </c>
      <c r="F15" s="245">
        <f t="shared" si="4"/>
        <v>0</v>
      </c>
      <c r="G15" s="245">
        <f t="shared" si="4"/>
        <v>0</v>
      </c>
      <c r="H15" s="245">
        <f t="shared" si="4"/>
        <v>0</v>
      </c>
      <c r="I15" s="245">
        <f t="shared" si="4"/>
        <v>0</v>
      </c>
      <c r="J15" s="246">
        <f t="shared" si="1"/>
        <v>0</v>
      </c>
      <c r="K15" s="85"/>
    </row>
    <row r="16" spans="1:11">
      <c r="A16" s="86" t="s">
        <v>226</v>
      </c>
      <c r="B16" s="242" t="s">
        <v>86</v>
      </c>
      <c r="C16" s="245">
        <f>C15</f>
        <v>0</v>
      </c>
      <c r="D16" s="245">
        <f t="shared" ref="D16:I16" si="5">D15</f>
        <v>0</v>
      </c>
      <c r="E16" s="245">
        <f t="shared" si="5"/>
        <v>0</v>
      </c>
      <c r="F16" s="245">
        <f t="shared" si="5"/>
        <v>0</v>
      </c>
      <c r="G16" s="245">
        <f t="shared" si="5"/>
        <v>0</v>
      </c>
      <c r="H16" s="245">
        <f t="shared" si="5"/>
        <v>0</v>
      </c>
      <c r="I16" s="245">
        <f t="shared" si="5"/>
        <v>0</v>
      </c>
      <c r="J16" s="246">
        <f t="shared" si="1"/>
        <v>0</v>
      </c>
    </row>
    <row r="17" spans="1:11">
      <c r="A17" s="86"/>
      <c r="B17" s="242"/>
      <c r="C17" s="245">
        <f>C16*-1</f>
        <v>0</v>
      </c>
      <c r="D17" s="245">
        <f t="shared" ref="D17:I17" si="6">D16*-1</f>
        <v>0</v>
      </c>
      <c r="E17" s="245">
        <f t="shared" si="6"/>
        <v>0</v>
      </c>
      <c r="F17" s="245">
        <f t="shared" si="6"/>
        <v>0</v>
      </c>
      <c r="G17" s="245">
        <f t="shared" si="6"/>
        <v>0</v>
      </c>
      <c r="H17" s="245">
        <f t="shared" si="6"/>
        <v>0</v>
      </c>
      <c r="I17" s="245">
        <f t="shared" si="6"/>
        <v>0</v>
      </c>
      <c r="J17" s="246">
        <f t="shared" si="1"/>
        <v>0</v>
      </c>
    </row>
    <row r="18" spans="1:11">
      <c r="A18" s="190"/>
      <c r="B18" s="190"/>
      <c r="C18" s="1085"/>
      <c r="D18" s="1085"/>
      <c r="E18" s="1085"/>
      <c r="F18" s="1085"/>
      <c r="G18" s="1085"/>
      <c r="H18" s="1085"/>
      <c r="I18" s="1085"/>
      <c r="J18" s="1085"/>
    </row>
    <row r="19" spans="1:11" s="190" customFormat="1" ht="15" customHeight="1" outlineLevel="1">
      <c r="B19" s="203"/>
      <c r="C19" s="215">
        <f t="shared" ref="C19:I19" si="7">C5</f>
        <v>2025</v>
      </c>
      <c r="D19" s="202">
        <f t="shared" si="7"/>
        <v>2026</v>
      </c>
      <c r="E19" s="202">
        <f t="shared" si="7"/>
        <v>2027</v>
      </c>
      <c r="F19" s="202">
        <f t="shared" si="7"/>
        <v>2028</v>
      </c>
      <c r="G19" s="202">
        <f t="shared" si="7"/>
        <v>2029</v>
      </c>
      <c r="H19" s="202">
        <f t="shared" si="7"/>
        <v>2030</v>
      </c>
      <c r="I19" s="204">
        <f t="shared" si="7"/>
        <v>2031</v>
      </c>
      <c r="J19" s="202" t="s">
        <v>430</v>
      </c>
      <c r="K19" s="250"/>
    </row>
    <row r="20" spans="1:11" ht="15" customHeight="1" outlineLevel="1">
      <c r="A20" s="203" t="s">
        <v>437</v>
      </c>
      <c r="J20" s="205"/>
    </row>
    <row r="21" spans="1:11" ht="15" customHeight="1" outlineLevel="1">
      <c r="A21" s="1">
        <f>Kalkulation_MS3!$F$2</f>
        <v>0</v>
      </c>
      <c r="C21" s="172">
        <f>Kalkulation_MS3!$F$10/100*detail_MS3!B7</f>
        <v>0</v>
      </c>
      <c r="D21" s="172">
        <f>Kalkulation_MS3!$F$10/100*detail_MS3!O7</f>
        <v>0</v>
      </c>
      <c r="E21" s="172">
        <f>Kalkulation_MS3!$F$10/100*detail_MS3!AB7</f>
        <v>0</v>
      </c>
      <c r="F21" s="172">
        <f>Kalkulation_MS3!$F$10/100*detail_MS3!AO7</f>
        <v>0</v>
      </c>
      <c r="G21" s="172">
        <f>Kalkulation_MS3!$F$10/100*detail_MS3!BB7</f>
        <v>0</v>
      </c>
      <c r="H21" s="172">
        <f>Kalkulation_MS3!$F$10/100*detail_MS3!BO7</f>
        <v>0</v>
      </c>
      <c r="I21" s="172">
        <f>Kalkulation_MS3!$F$10/100*detail_MS3!CB7</f>
        <v>0</v>
      </c>
      <c r="J21" s="206">
        <f>SUM(C21:I21)</f>
        <v>0</v>
      </c>
    </row>
    <row r="22" spans="1:11" ht="15" customHeight="1" outlineLevel="1">
      <c r="A22" s="1">
        <f>Kalkulation_MS3!$G$2</f>
        <v>0</v>
      </c>
      <c r="C22" s="172">
        <f>Kalkulation_MS3!$G$10/100*detail_MS3!B8</f>
        <v>0</v>
      </c>
      <c r="D22" s="172">
        <f>Kalkulation_MS3!$G$10/100*detail_MS3!O8</f>
        <v>0</v>
      </c>
      <c r="E22" s="172">
        <f>Kalkulation_MS3!$G$10/100*detail_MS3!AB8</f>
        <v>0</v>
      </c>
      <c r="F22" s="172">
        <f>Kalkulation_MS3!$G$10/100*detail_MS3!AO8</f>
        <v>0</v>
      </c>
      <c r="G22" s="172">
        <f>Kalkulation_MS3!$G$10/100*detail_MS3!BB8</f>
        <v>0</v>
      </c>
      <c r="H22" s="172">
        <f>Kalkulation_MS3!$G$10/100*detail_MS3!BO8</f>
        <v>0</v>
      </c>
      <c r="I22" s="172">
        <f>Kalkulation_MS3!$G$10/100*detail_MS3!CB8</f>
        <v>0</v>
      </c>
      <c r="J22" s="206">
        <f t="shared" ref="J22:J235" si="8">SUM(C22:I22)</f>
        <v>0</v>
      </c>
    </row>
    <row r="23" spans="1:11" ht="15" customHeight="1" outlineLevel="1">
      <c r="A23" s="249">
        <f>Kalkulation_MS3!$H$2</f>
        <v>0</v>
      </c>
      <c r="C23" s="172">
        <f>Kalkulation_MS3!$H$10/100*detail_MS3!B9</f>
        <v>0</v>
      </c>
      <c r="D23" s="172">
        <f>Kalkulation_MS3!$H$10/100*detail_MS3!O9</f>
        <v>0</v>
      </c>
      <c r="E23" s="172">
        <f>Kalkulation_MS3!$H$10/100*detail_MS3!AB9</f>
        <v>0</v>
      </c>
      <c r="F23" s="172">
        <f>Kalkulation_MS3!$H$10/100*detail_MS3!AO9</f>
        <v>0</v>
      </c>
      <c r="G23" s="172">
        <f>Kalkulation_MS3!$H$10/100*detail_MS3!BB9</f>
        <v>0</v>
      </c>
      <c r="H23" s="172">
        <f>Kalkulation_MS3!$H$10/100*detail_MS3!BO9</f>
        <v>0</v>
      </c>
      <c r="I23" s="172">
        <f>Kalkulation_MS3!$H$10/100*detail_MS3!CB9</f>
        <v>0</v>
      </c>
      <c r="J23" s="206">
        <f t="shared" si="8"/>
        <v>0</v>
      </c>
    </row>
    <row r="24" spans="1:11" outlineLevel="1">
      <c r="A24" s="1">
        <f>Kalkulation_MS3!$I$2</f>
        <v>0</v>
      </c>
      <c r="C24" s="172">
        <f>Kalkulation_MS3!$I$10/100*detail_MS3!B10</f>
        <v>0</v>
      </c>
      <c r="D24" s="172">
        <f>Kalkulation_MS3!$I$10/100*detail_MS3!O10</f>
        <v>0</v>
      </c>
      <c r="E24" s="172">
        <f>Kalkulation_MS3!$I$10/100*detail_MS3!AB10</f>
        <v>0</v>
      </c>
      <c r="F24" s="172">
        <f>Kalkulation_MS3!$I$10/100*detail_MS3!AO10</f>
        <v>0</v>
      </c>
      <c r="G24" s="172">
        <f>Kalkulation_MS3!$I$10/100*detail_MS3!BB10</f>
        <v>0</v>
      </c>
      <c r="H24" s="172">
        <f>Kalkulation_MS3!$I$10/100*detail_MS3!BO10</f>
        <v>0</v>
      </c>
      <c r="I24" s="172">
        <f>Kalkulation_MS3!$I$10/100*detail_MS3!CB10</f>
        <v>0</v>
      </c>
      <c r="J24" s="206">
        <f t="shared" si="8"/>
        <v>0</v>
      </c>
    </row>
    <row r="25" spans="1:11" outlineLevel="1">
      <c r="A25" s="1">
        <f>Kalkulation_MS3!$J$2</f>
        <v>0</v>
      </c>
      <c r="C25" s="172">
        <f>Kalkulation_MS3!$J$10/100*detail_MS3!B11</f>
        <v>0</v>
      </c>
      <c r="D25" s="172">
        <f>Kalkulation_MS3!$J$10/100*detail_MS3!O11</f>
        <v>0</v>
      </c>
      <c r="E25" s="172">
        <f>Kalkulation_MS3!$J$10/100*detail_MS3!AB11</f>
        <v>0</v>
      </c>
      <c r="F25" s="172">
        <f>Kalkulation_MS3!$J$10/100*detail_MS3!AO11</f>
        <v>0</v>
      </c>
      <c r="G25" s="172">
        <f>Kalkulation_MS3!$J$10/100*detail_MS3!BB11</f>
        <v>0</v>
      </c>
      <c r="H25" s="172">
        <f>Kalkulation_MS3!$J$10/100*detail_MS3!BO11</f>
        <v>0</v>
      </c>
      <c r="I25" s="172">
        <f>Kalkulation_MS3!$J$10/100*detail_MS3!CB11</f>
        <v>0</v>
      </c>
      <c r="J25" s="206">
        <f t="shared" si="8"/>
        <v>0</v>
      </c>
    </row>
    <row r="26" spans="1:11" outlineLevel="1">
      <c r="A26" s="1">
        <f>Kalkulation_MS3!K$2</f>
        <v>0</v>
      </c>
      <c r="C26" s="172">
        <f>Kalkulation_MS3!$K$10/100*detail_MS3!B12</f>
        <v>0</v>
      </c>
      <c r="D26" s="172">
        <f>Kalkulation_MS3!$K$10/100*detail_MS3!O12</f>
        <v>0</v>
      </c>
      <c r="E26" s="172">
        <f>Kalkulation_MS3!$K$10/100*detail_MS3!AB12</f>
        <v>0</v>
      </c>
      <c r="F26" s="172">
        <f>Kalkulation_MS3!$K$10/100*detail_MS3!AO12</f>
        <v>0</v>
      </c>
      <c r="G26" s="172">
        <f>Kalkulation_MS3!$K$10/100*detail_MS3!BB12</f>
        <v>0</v>
      </c>
      <c r="H26" s="172">
        <f>Kalkulation_MS3!$K$10/100*detail_MS3!BO12</f>
        <v>0</v>
      </c>
      <c r="I26" s="172">
        <f>Kalkulation_MS3!$K$10/100*detail_MS3!CB12</f>
        <v>0</v>
      </c>
      <c r="J26" s="206">
        <f t="shared" si="8"/>
        <v>0</v>
      </c>
    </row>
    <row r="27" spans="1:11" outlineLevel="1">
      <c r="A27" s="1">
        <f>Kalkulation_MS3!L$2</f>
        <v>0</v>
      </c>
      <c r="C27" s="172">
        <f>Kalkulation_MS3!$L$10/100*detail_MS3!B13</f>
        <v>0</v>
      </c>
      <c r="D27" s="172">
        <f>Kalkulation_MS3!$L$10/100*detail_MS3!O13</f>
        <v>0</v>
      </c>
      <c r="E27" s="172">
        <f>Kalkulation_MS3!$L$10/100*detail_MS3!AB13</f>
        <v>0</v>
      </c>
      <c r="F27" s="172">
        <f>Kalkulation_MS3!$L$10/100*detail_MS3!AO13</f>
        <v>0</v>
      </c>
      <c r="G27" s="172">
        <f>Kalkulation_MS3!$L$10/100*detail_MS3!BB13</f>
        <v>0</v>
      </c>
      <c r="H27" s="172">
        <f>Kalkulation_MS3!$L$10/100*detail_MS3!BO13</f>
        <v>0</v>
      </c>
      <c r="I27" s="172">
        <f>Kalkulation_MS3!$L$10/100*detail_MS3!CB13</f>
        <v>0</v>
      </c>
      <c r="J27" s="206">
        <f t="shared" si="8"/>
        <v>0</v>
      </c>
    </row>
    <row r="28" spans="1:11" outlineLevel="1">
      <c r="A28" s="1">
        <f>Kalkulation_MS3!M$2</f>
        <v>0</v>
      </c>
      <c r="C28" s="172">
        <f>Kalkulation_MS3!$M$10/100*detail_MS3!B14</f>
        <v>0</v>
      </c>
      <c r="D28" s="172">
        <f>Kalkulation_MS3!$M$10/100*detail_MS3!O14</f>
        <v>0</v>
      </c>
      <c r="E28" s="172">
        <f>Kalkulation_MS3!$M$10/100*detail_MS3!AB14</f>
        <v>0</v>
      </c>
      <c r="F28" s="172">
        <f>Kalkulation_MS3!$M$10/100*detail_MS3!AO14</f>
        <v>0</v>
      </c>
      <c r="G28" s="172">
        <f>Kalkulation_MS3!$M$10/100*detail_MS3!BB14</f>
        <v>0</v>
      </c>
      <c r="H28" s="172">
        <f>Kalkulation_MS3!$M$10/100*detail_MS3!BO14</f>
        <v>0</v>
      </c>
      <c r="I28" s="172">
        <f>Kalkulation_MS3!$M$10/100*detail_MS3!CB14</f>
        <v>0</v>
      </c>
      <c r="J28" s="206">
        <f t="shared" si="8"/>
        <v>0</v>
      </c>
    </row>
    <row r="29" spans="1:11" outlineLevel="1">
      <c r="A29" s="1">
        <f>Kalkulation_MS3!N$2</f>
        <v>0</v>
      </c>
      <c r="C29" s="172">
        <f>Kalkulation_MS3!$N$10/100*detail_MS3!B15</f>
        <v>0</v>
      </c>
      <c r="D29" s="172">
        <f>Kalkulation_MS3!$N$10/100*detail_MS3!O15</f>
        <v>0</v>
      </c>
      <c r="E29" s="172">
        <f>Kalkulation_MS3!$N$10/100*detail_MS3!AB15</f>
        <v>0</v>
      </c>
      <c r="F29" s="172">
        <f>Kalkulation_MS3!$N$10/100*detail_MS3!AO15</f>
        <v>0</v>
      </c>
      <c r="G29" s="172">
        <f>Kalkulation_MS3!$N$10/100*detail_MS3!BB15</f>
        <v>0</v>
      </c>
      <c r="H29" s="172">
        <f>Kalkulation_MS3!$N$10/100*detail_MS3!BO15</f>
        <v>0</v>
      </c>
      <c r="I29" s="172">
        <f>Kalkulation_MS3!$N$10/100*detail_MS3!CB15</f>
        <v>0</v>
      </c>
      <c r="J29" s="206">
        <f t="shared" si="8"/>
        <v>0</v>
      </c>
    </row>
    <row r="30" spans="1:11" outlineLevel="1">
      <c r="A30" s="1">
        <f>Kalkulation_MS3!O$2</f>
        <v>0</v>
      </c>
      <c r="C30" s="172">
        <f>Kalkulation_MS3!$O$10/100*detail_MS3!B16</f>
        <v>0</v>
      </c>
      <c r="D30" s="172">
        <f>Kalkulation_MS3!$O$10/100*detail_MS3!O16</f>
        <v>0</v>
      </c>
      <c r="E30" s="172">
        <f>Kalkulation_MS3!$O$10/100*detail_MS3!AB16</f>
        <v>0</v>
      </c>
      <c r="F30" s="172">
        <f>Kalkulation_MS3!$O$10/100*detail_MS3!AO16</f>
        <v>0</v>
      </c>
      <c r="G30" s="172">
        <f>Kalkulation_MS3!$O$10/100*detail_MS3!BB16</f>
        <v>0</v>
      </c>
      <c r="H30" s="172">
        <f>Kalkulation_MS3!$O$10/100*detail_MS3!BO16</f>
        <v>0</v>
      </c>
      <c r="I30" s="172">
        <f>Kalkulation_MS3!$O$10/100*detail_MS3!CB16</f>
        <v>0</v>
      </c>
      <c r="J30" s="206">
        <f t="shared" si="8"/>
        <v>0</v>
      </c>
    </row>
    <row r="31" spans="1:11" outlineLevel="1">
      <c r="A31" s="1">
        <f>Kalkulation_MS3!Q$2</f>
        <v>0</v>
      </c>
      <c r="C31" s="172">
        <f>Kalkulation_MS3!$P$10/100*detail_MS3!B17</f>
        <v>0</v>
      </c>
      <c r="D31" s="172">
        <f>Kalkulation_MS3!$P$10/100*detail_MS3!O17</f>
        <v>0</v>
      </c>
      <c r="E31" s="172">
        <f>Kalkulation_MS3!$P$10/100*detail_MS3!AB17</f>
        <v>0</v>
      </c>
      <c r="F31" s="172">
        <f>Kalkulation_MS3!$P$10/100*detail_MS3!AO17</f>
        <v>0</v>
      </c>
      <c r="G31" s="172">
        <f>Kalkulation_MS3!$P$10/100*detail_MS3!BB17</f>
        <v>0</v>
      </c>
      <c r="H31" s="172">
        <f>Kalkulation_MS3!$P$10/100*detail_MS3!BO17</f>
        <v>0</v>
      </c>
      <c r="I31" s="172">
        <f>Kalkulation_MS3!$P$10/100*detail_MS3!CB17</f>
        <v>0</v>
      </c>
      <c r="J31" s="206">
        <f t="shared" ref="J31:J60" si="9">SUM(C31:I31)</f>
        <v>0</v>
      </c>
    </row>
    <row r="32" spans="1:11" outlineLevel="1">
      <c r="A32" s="1">
        <f>Kalkulation_MS3!R$2</f>
        <v>0</v>
      </c>
      <c r="C32" s="172">
        <f>Kalkulation_MS3!$Q$10/100*detail_MS3!B18</f>
        <v>0</v>
      </c>
      <c r="D32" s="172">
        <f>Kalkulation_MS3!$Q$10/100*detail_MS3!O18</f>
        <v>0</v>
      </c>
      <c r="E32" s="172">
        <f>Kalkulation_MS3!$Q$10/100*detail_MS3!AB18</f>
        <v>0</v>
      </c>
      <c r="F32" s="172">
        <f>Kalkulation_MS3!$Q$10/100*detail_MS3!AO18</f>
        <v>0</v>
      </c>
      <c r="G32" s="172">
        <f>Kalkulation_MS3!$Q$10/100*detail_MS3!BB18</f>
        <v>0</v>
      </c>
      <c r="H32" s="172">
        <f>Kalkulation_MS3!$Q$10/100*detail_MS3!BO18</f>
        <v>0</v>
      </c>
      <c r="I32" s="172">
        <f>Kalkulation_MS3!$Q$10/100*detail_MS3!CB18</f>
        <v>0</v>
      </c>
      <c r="J32" s="206">
        <f t="shared" si="9"/>
        <v>0</v>
      </c>
    </row>
    <row r="33" spans="1:10" outlineLevel="1">
      <c r="A33" s="1">
        <f>Kalkulation_MS3!S$2</f>
        <v>0</v>
      </c>
      <c r="C33" s="172">
        <f>Kalkulation_MS3!$R$10/100*detail_MS3!B19</f>
        <v>0</v>
      </c>
      <c r="D33" s="172">
        <f>Kalkulation_MS3!$R$10/100*detail_MS3!O19</f>
        <v>0</v>
      </c>
      <c r="E33" s="172">
        <f>Kalkulation_MS3!$R$10/100*detail_MS3!AB19</f>
        <v>0</v>
      </c>
      <c r="F33" s="172">
        <f>Kalkulation_MS3!$R$10/100*detail_MS3!AO19</f>
        <v>0</v>
      </c>
      <c r="G33" s="172">
        <f>Kalkulation_MS3!$R$10/100*detail_MS3!BB19</f>
        <v>0</v>
      </c>
      <c r="H33" s="172">
        <f>Kalkulation_MS3!$R$10/100*detail_MS3!BO19</f>
        <v>0</v>
      </c>
      <c r="I33" s="172">
        <f>Kalkulation_MS3!$R$10/100*detail_MS3!CB19</f>
        <v>0</v>
      </c>
      <c r="J33" s="206">
        <f t="shared" si="9"/>
        <v>0</v>
      </c>
    </row>
    <row r="34" spans="1:10" outlineLevel="1">
      <c r="A34" s="1">
        <f>Kalkulation_MS3!T$2</f>
        <v>0</v>
      </c>
      <c r="C34" s="172">
        <f>Kalkulation_MS3!$S$10/100*detail_MS3!$B20</f>
        <v>0</v>
      </c>
      <c r="D34" s="172">
        <f>Kalkulation_MS3!$S$10/100*detail_MS3!$O20</f>
        <v>0</v>
      </c>
      <c r="E34" s="172">
        <f>Kalkulation_MS3!$S$10/100*detail_MS3!$AB20</f>
        <v>0</v>
      </c>
      <c r="F34" s="172">
        <f>Kalkulation_MS3!$S$10/100*detail_MS3!$AO20</f>
        <v>0</v>
      </c>
      <c r="G34" s="172">
        <f>Kalkulation_MS3!$S$10/100*detail_MS3!$BB20</f>
        <v>0</v>
      </c>
      <c r="H34" s="172">
        <f>Kalkulation_MS3!$S$10/100*detail_MS3!$BO20</f>
        <v>0</v>
      </c>
      <c r="I34" s="172">
        <f>Kalkulation_MS3!$S$10/100*detail_MS3!$CB20</f>
        <v>0</v>
      </c>
      <c r="J34" s="206">
        <f t="shared" si="9"/>
        <v>0</v>
      </c>
    </row>
    <row r="35" spans="1:10" outlineLevel="1">
      <c r="A35" s="1">
        <f>Kalkulation_MS3!U$2</f>
        <v>0</v>
      </c>
      <c r="C35" s="172">
        <f>Kalkulation_MS3!$T$10/100*detail_MS3!$B21</f>
        <v>0</v>
      </c>
      <c r="D35" s="172">
        <f>Kalkulation_MS3!$T$10/100*detail_MS3!$O21</f>
        <v>0</v>
      </c>
      <c r="E35" s="172">
        <f>Kalkulation_MS3!$T$10/100*detail_MS3!$AB21</f>
        <v>0</v>
      </c>
      <c r="F35" s="172">
        <f>Kalkulation_MS3!$T$10/100*detail_MS3!$AO21</f>
        <v>0</v>
      </c>
      <c r="G35" s="172">
        <f>Kalkulation_MS3!$T$10/100*detail_MS3!$BB21</f>
        <v>0</v>
      </c>
      <c r="H35" s="172">
        <f>Kalkulation_MS3!$T$10/100*detail_MS3!$BO21</f>
        <v>0</v>
      </c>
      <c r="I35" s="172">
        <f>Kalkulation_MS3!$T$10/100*detail_MS3!$CB21</f>
        <v>0</v>
      </c>
      <c r="J35" s="206">
        <f t="shared" si="9"/>
        <v>0</v>
      </c>
    </row>
    <row r="36" spans="1:10" outlineLevel="1">
      <c r="A36" s="1">
        <f>Kalkulation_MS3!V$2</f>
        <v>0</v>
      </c>
      <c r="C36" s="172">
        <f>Kalkulation_MS3!$U$10/100*detail_MS3!$B22</f>
        <v>0</v>
      </c>
      <c r="D36" s="172">
        <f>Kalkulation_MS3!$U$10/100*detail_MS3!$O22</f>
        <v>0</v>
      </c>
      <c r="E36" s="172">
        <f>Kalkulation_MS3!$U$10/100*detail_MS3!$AB22</f>
        <v>0</v>
      </c>
      <c r="F36" s="172">
        <f>Kalkulation_MS3!$U$10/100*detail_MS3!$AO22</f>
        <v>0</v>
      </c>
      <c r="G36" s="172">
        <f>Kalkulation_MS3!$U$10/100*detail_MS3!$BB22</f>
        <v>0</v>
      </c>
      <c r="H36" s="172">
        <f>Kalkulation_MS3!$U$10/100*detail_MS3!$BO22</f>
        <v>0</v>
      </c>
      <c r="I36" s="172">
        <f>Kalkulation_MS3!$U$10/100*detail_MS3!$CB22</f>
        <v>0</v>
      </c>
      <c r="J36" s="206">
        <f t="shared" si="9"/>
        <v>0</v>
      </c>
    </row>
    <row r="37" spans="1:10" outlineLevel="1">
      <c r="A37" s="1">
        <f>Kalkulation_MS3!W$2</f>
        <v>0</v>
      </c>
      <c r="C37" s="172">
        <f>Kalkulation_MS3!$V$10/100*detail_MS3!$B23</f>
        <v>0</v>
      </c>
      <c r="D37" s="172">
        <f>Kalkulation_MS3!$V$10/100*detail_MS3!$O23</f>
        <v>0</v>
      </c>
      <c r="E37" s="172">
        <f>Kalkulation_MS3!$V$10/100*detail_MS3!$AB23</f>
        <v>0</v>
      </c>
      <c r="F37" s="172">
        <f>Kalkulation_MS3!$V$10/100*detail_MS3!$AO23</f>
        <v>0</v>
      </c>
      <c r="G37" s="172">
        <f>Kalkulation_MS3!$V$10/100*detail_MS3!$BB23</f>
        <v>0</v>
      </c>
      <c r="H37" s="172">
        <f>Kalkulation_MS3!$V$10/100*detail_MS3!$BO23</f>
        <v>0</v>
      </c>
      <c r="I37" s="172">
        <f>Kalkulation_MS3!$V$10/100*detail_MS3!$CB23</f>
        <v>0</v>
      </c>
      <c r="J37" s="206">
        <f t="shared" si="9"/>
        <v>0</v>
      </c>
    </row>
    <row r="38" spans="1:10" outlineLevel="1">
      <c r="A38" s="1">
        <f>Kalkulation_MS3!X$2</f>
        <v>0</v>
      </c>
      <c r="C38" s="172">
        <f>Kalkulation_MS3!$W$10/100*detail_MS3!$B24</f>
        <v>0</v>
      </c>
      <c r="D38" s="172">
        <f>Kalkulation_MS3!$W$10/100*detail_MS3!$O24</f>
        <v>0</v>
      </c>
      <c r="E38" s="172">
        <f>Kalkulation_MS3!$W$10/100*detail_MS3!$AB24</f>
        <v>0</v>
      </c>
      <c r="F38" s="172">
        <f>Kalkulation_MS3!$W$10/100*detail_MS3!$AO24</f>
        <v>0</v>
      </c>
      <c r="G38" s="172">
        <f>Kalkulation_MS3!$W$10/100*detail_MS3!$BB24</f>
        <v>0</v>
      </c>
      <c r="H38" s="172">
        <f>Kalkulation_MS3!$W$10/100*detail_MS3!$BO24</f>
        <v>0</v>
      </c>
      <c r="I38" s="172">
        <f>Kalkulation_MS3!$W$10/100*detail_MS3!$CB24</f>
        <v>0</v>
      </c>
      <c r="J38" s="206">
        <f t="shared" si="9"/>
        <v>0</v>
      </c>
    </row>
    <row r="39" spans="1:10" outlineLevel="1">
      <c r="A39" s="1">
        <f>Kalkulation_MS3!Y$2</f>
        <v>0</v>
      </c>
      <c r="C39" s="172">
        <f>Kalkulation_MS3!$X$10/100*detail_MS3!$B25</f>
        <v>0</v>
      </c>
      <c r="D39" s="172">
        <f>Kalkulation_MS3!$X$10/100*detail_MS3!$O25</f>
        <v>0</v>
      </c>
      <c r="E39" s="172">
        <f>Kalkulation_MS3!$X$10/100*detail_MS3!$AB25</f>
        <v>0</v>
      </c>
      <c r="F39" s="172">
        <f>Kalkulation_MS3!$X$10/100*detail_MS3!$AO25</f>
        <v>0</v>
      </c>
      <c r="G39" s="172">
        <f>Kalkulation_MS3!$X$10/100*detail_MS3!$BB25</f>
        <v>0</v>
      </c>
      <c r="H39" s="172">
        <f>Kalkulation_MS3!$X$10/100*detail_MS3!$BO25</f>
        <v>0</v>
      </c>
      <c r="I39" s="172">
        <f>Kalkulation_MS3!$X$10/100*detail_MS3!$CB25</f>
        <v>0</v>
      </c>
      <c r="J39" s="206">
        <f t="shared" si="9"/>
        <v>0</v>
      </c>
    </row>
    <row r="40" spans="1:10" outlineLevel="1">
      <c r="A40" s="1">
        <f>Kalkulation_MS3!Z$2</f>
        <v>0</v>
      </c>
      <c r="C40" s="172">
        <f>Kalkulation_MS3!$Y$10/100*detail_MS3!$B26</f>
        <v>0</v>
      </c>
      <c r="D40" s="172">
        <f>Kalkulation_MS3!$Y$10/100*detail_MS3!$O26</f>
        <v>0</v>
      </c>
      <c r="E40" s="172">
        <f>Kalkulation_MS3!$Y$10/100*detail_MS3!$AB26</f>
        <v>0</v>
      </c>
      <c r="F40" s="172">
        <f>Kalkulation_MS3!$Y$10/100*detail_MS3!$AO26</f>
        <v>0</v>
      </c>
      <c r="G40" s="172">
        <f>Kalkulation_MS3!$Y$10/100*detail_MS3!$BB26</f>
        <v>0</v>
      </c>
      <c r="H40" s="172">
        <f>Kalkulation_MS3!$Y$10/100*detail_MS3!$BO26</f>
        <v>0</v>
      </c>
      <c r="I40" s="172">
        <f>Kalkulation_MS3!$Y$10/100*detail_MS3!$CB26</f>
        <v>0</v>
      </c>
      <c r="J40" s="206">
        <f t="shared" si="9"/>
        <v>0</v>
      </c>
    </row>
    <row r="41" spans="1:10" outlineLevel="1">
      <c r="A41" s="1">
        <f>Kalkulation_MS3!AA$2</f>
        <v>0</v>
      </c>
      <c r="C41" s="172">
        <f>Kalkulation_MS3!$Z$10/100*detail_MS3!$B27</f>
        <v>0</v>
      </c>
      <c r="D41" s="172">
        <f>Kalkulation_MS3!$Z$10/100*detail_MS3!$O27</f>
        <v>0</v>
      </c>
      <c r="E41" s="172">
        <f>Kalkulation_MS3!$Z$10/100*detail_MS3!$AB27</f>
        <v>0</v>
      </c>
      <c r="F41" s="172">
        <f>Kalkulation_MS3!$Z$10/100*detail_MS3!$AO27</f>
        <v>0</v>
      </c>
      <c r="G41" s="172">
        <f>Kalkulation_MS3!$Z$10/100*detail_MS3!$BB27</f>
        <v>0</v>
      </c>
      <c r="H41" s="172">
        <f>Kalkulation_MS3!$Z$10/100*detail_MS3!$BO27</f>
        <v>0</v>
      </c>
      <c r="I41" s="172">
        <f>Kalkulation_MS3!$Z$10/100*detail_MS3!$CB27</f>
        <v>0</v>
      </c>
      <c r="J41" s="206">
        <f t="shared" si="9"/>
        <v>0</v>
      </c>
    </row>
    <row r="42" spans="1:10" outlineLevel="1">
      <c r="A42" s="1">
        <f>Kalkulation_MS3!AB$2</f>
        <v>0</v>
      </c>
      <c r="C42" s="172">
        <f>Kalkulation_MS3!$AA$10/100*detail_MS3!$B28</f>
        <v>0</v>
      </c>
      <c r="D42" s="172">
        <f>Kalkulation_MS3!$AA$10/100*detail_MS3!$O28</f>
        <v>0</v>
      </c>
      <c r="E42" s="172">
        <f>Kalkulation_MS3!$AA$10/100*detail_MS3!$AB28</f>
        <v>0</v>
      </c>
      <c r="F42" s="172">
        <f>Kalkulation_MS3!$AA$10/100*detail_MS3!$AO28</f>
        <v>0</v>
      </c>
      <c r="G42" s="172">
        <f>Kalkulation_MS3!$AA$10/100*detail_MS3!$BB28</f>
        <v>0</v>
      </c>
      <c r="H42" s="172">
        <f>Kalkulation_MS3!$AA$10/100*detail_MS3!$BO28</f>
        <v>0</v>
      </c>
      <c r="I42" s="172">
        <f>Kalkulation_MS3!$AA$10/100*detail_MS3!$CB28</f>
        <v>0</v>
      </c>
      <c r="J42" s="206">
        <f t="shared" si="9"/>
        <v>0</v>
      </c>
    </row>
    <row r="43" spans="1:10" outlineLevel="1">
      <c r="A43" s="1">
        <f>Kalkulation_MS3!AC$2</f>
        <v>0</v>
      </c>
      <c r="C43" s="172">
        <f>Kalkulation_MS3!$AB$10/100*detail_MS3!$B29</f>
        <v>0</v>
      </c>
      <c r="D43" s="172">
        <f>Kalkulation_MS3!$AB$10/100*detail_MS3!$O29</f>
        <v>0</v>
      </c>
      <c r="E43" s="172">
        <f>Kalkulation_MS3!$AB$10/100*detail_MS3!$AB29</f>
        <v>0</v>
      </c>
      <c r="F43" s="172">
        <f>Kalkulation_MS3!$AB$10/100*detail_MS3!$AO29</f>
        <v>0</v>
      </c>
      <c r="G43" s="172">
        <f>Kalkulation_MS3!$AB$10/100*detail_MS3!$BB29</f>
        <v>0</v>
      </c>
      <c r="H43" s="172">
        <f>Kalkulation_MS3!$AB$10/100*detail_MS3!$BO29</f>
        <v>0</v>
      </c>
      <c r="I43" s="172">
        <f>Kalkulation_MS3!$AB$10/100*detail_MS3!$CB29</f>
        <v>0</v>
      </c>
      <c r="J43" s="206">
        <f t="shared" si="9"/>
        <v>0</v>
      </c>
    </row>
    <row r="44" spans="1:10" outlineLevel="1">
      <c r="A44" s="1">
        <f>Kalkulation_MS3!AD$2</f>
        <v>0</v>
      </c>
      <c r="C44" s="172">
        <f>Kalkulation_MS3!$AC$10/100*detail_MS3!$B30</f>
        <v>0</v>
      </c>
      <c r="D44" s="172">
        <f>Kalkulation_MS3!$AC$10/100*detail_MS3!$O30</f>
        <v>0</v>
      </c>
      <c r="E44" s="172">
        <f>Kalkulation_MS3!$AC$10/100*detail_MS3!$AB30</f>
        <v>0</v>
      </c>
      <c r="F44" s="172">
        <f>Kalkulation_MS3!$AC$10/100*detail_MS3!$AO30</f>
        <v>0</v>
      </c>
      <c r="G44" s="172">
        <f>Kalkulation_MS3!$AC$10/100*detail_MS3!$BB30</f>
        <v>0</v>
      </c>
      <c r="H44" s="172">
        <f>Kalkulation_MS3!$AC$10/100*detail_MS3!$BO30</f>
        <v>0</v>
      </c>
      <c r="I44" s="172">
        <f>Kalkulation_MS3!$AC$10/100*detail_MS3!$CB30</f>
        <v>0</v>
      </c>
      <c r="J44" s="206">
        <f t="shared" si="9"/>
        <v>0</v>
      </c>
    </row>
    <row r="45" spans="1:10" outlineLevel="1">
      <c r="A45" s="1">
        <f>Kalkulation_MS3!AE$2</f>
        <v>0</v>
      </c>
      <c r="C45" s="172">
        <f>Kalkulation_MS3!$AD$10/100*detail_MS3!$B31</f>
        <v>0</v>
      </c>
      <c r="D45" s="172">
        <f>Kalkulation_MS3!$AD$10/100*detail_MS3!$O31</f>
        <v>0</v>
      </c>
      <c r="E45" s="172">
        <f>Kalkulation_MS3!$AD$10/100*detail_MS3!$AB31</f>
        <v>0</v>
      </c>
      <c r="F45" s="172">
        <f>Kalkulation_MS3!$AD$10/100*detail_MS3!$AO31</f>
        <v>0</v>
      </c>
      <c r="G45" s="172">
        <f>Kalkulation_MS3!$AD$10/100*detail_MS3!$BB31</f>
        <v>0</v>
      </c>
      <c r="H45" s="172">
        <f>Kalkulation_MS3!$AD$10/100*detail_MS3!$BO31</f>
        <v>0</v>
      </c>
      <c r="I45" s="172">
        <f>Kalkulation_MS3!$AD$10/100*detail_MS3!$CB31</f>
        <v>0</v>
      </c>
      <c r="J45" s="206">
        <f t="shared" si="9"/>
        <v>0</v>
      </c>
    </row>
    <row r="46" spans="1:10" outlineLevel="1">
      <c r="A46" s="1">
        <f>Kalkulation_MS3!AF$2</f>
        <v>0</v>
      </c>
      <c r="C46" s="172">
        <f>Kalkulation_MS3!$AE$10/100*detail_MS3!$B32</f>
        <v>0</v>
      </c>
      <c r="D46" s="172">
        <f>Kalkulation_MS3!$AE$10/100*detail_MS3!$O32</f>
        <v>0</v>
      </c>
      <c r="E46" s="172">
        <f>Kalkulation_MS3!$AE$10/100*detail_MS3!$AB32</f>
        <v>0</v>
      </c>
      <c r="F46" s="172">
        <f>Kalkulation_MS3!$AE$10/100*detail_MS3!$AO32</f>
        <v>0</v>
      </c>
      <c r="G46" s="172">
        <f>Kalkulation_MS3!$AE$10/100*detail_MS3!$BB32</f>
        <v>0</v>
      </c>
      <c r="H46" s="172">
        <f>Kalkulation_MS3!$AE$10/100*detail_MS3!$BO32</f>
        <v>0</v>
      </c>
      <c r="I46" s="172">
        <f>Kalkulation_MS3!$AE$10/100*detail_MS3!$CB32</f>
        <v>0</v>
      </c>
      <c r="J46" s="206">
        <f t="shared" si="9"/>
        <v>0</v>
      </c>
    </row>
    <row r="47" spans="1:10" outlineLevel="1">
      <c r="A47" s="1">
        <f>Kalkulation_MS3!AG$2</f>
        <v>0</v>
      </c>
      <c r="C47" s="172">
        <f>Kalkulation_MS3!$AF$10/100*detail_MS3!$B33</f>
        <v>0</v>
      </c>
      <c r="D47" s="172">
        <f>Kalkulation_MS3!$AF$10/100*detail_MS3!$O33</f>
        <v>0</v>
      </c>
      <c r="E47" s="172">
        <f>Kalkulation_MS3!$AF$10/100*detail_MS3!$AB33</f>
        <v>0</v>
      </c>
      <c r="F47" s="172">
        <f>Kalkulation_MS3!$AF$10/100*detail_MS3!$AO33</f>
        <v>0</v>
      </c>
      <c r="G47" s="172">
        <f>Kalkulation_MS3!$AF$10/100*detail_MS3!$BB33</f>
        <v>0</v>
      </c>
      <c r="H47" s="172">
        <f>Kalkulation_MS3!$AF$10/100*detail_MS3!$BO33</f>
        <v>0</v>
      </c>
      <c r="I47" s="172">
        <f>Kalkulation_MS3!$AF$10/100*detail_MS3!$CB33</f>
        <v>0</v>
      </c>
      <c r="J47" s="206">
        <f t="shared" si="9"/>
        <v>0</v>
      </c>
    </row>
    <row r="48" spans="1:10" outlineLevel="1">
      <c r="A48" s="1">
        <f>Kalkulation_MS3!AH$2</f>
        <v>0</v>
      </c>
      <c r="C48" s="172">
        <f>Kalkulation_MS3!$AG$10/100*detail_MS3!$B34</f>
        <v>0</v>
      </c>
      <c r="D48" s="172">
        <f>Kalkulation_MS3!$AG$10/100*detail_MS3!$O34</f>
        <v>0</v>
      </c>
      <c r="E48" s="172">
        <f>Kalkulation_MS3!$AG$10/100*detail_MS3!$AB34</f>
        <v>0</v>
      </c>
      <c r="F48" s="172">
        <f>Kalkulation_MS3!$AG$10/100*detail_MS3!$AO34</f>
        <v>0</v>
      </c>
      <c r="G48" s="172">
        <f>Kalkulation_MS3!$AG$10/100*detail_MS3!$BB34</f>
        <v>0</v>
      </c>
      <c r="H48" s="172">
        <f>Kalkulation_MS3!$AG$10/100*detail_MS3!$BO34</f>
        <v>0</v>
      </c>
      <c r="I48" s="172">
        <f>Kalkulation_MS3!$AG$10/100*detail_MS3!$CB34</f>
        <v>0</v>
      </c>
      <c r="J48" s="206">
        <f t="shared" si="9"/>
        <v>0</v>
      </c>
    </row>
    <row r="49" spans="1:11" outlineLevel="1">
      <c r="A49" s="1">
        <f>Kalkulation_MS3!AI$2</f>
        <v>0</v>
      </c>
      <c r="C49" s="172">
        <f>Kalkulation_MS3!$AH$10/100*detail_MS3!$B35</f>
        <v>0</v>
      </c>
      <c r="D49" s="172">
        <f>Kalkulation_MS3!$AH$10/100*detail_MS3!$O35</f>
        <v>0</v>
      </c>
      <c r="E49" s="172">
        <f>Kalkulation_MS3!$AH$10/100*detail_MS3!$AB35</f>
        <v>0</v>
      </c>
      <c r="F49" s="172">
        <f>Kalkulation_MS3!$AH$10/100*detail_MS3!$AO35</f>
        <v>0</v>
      </c>
      <c r="G49" s="172">
        <f>Kalkulation_MS3!$AH$10/100*detail_MS3!$BB35</f>
        <v>0</v>
      </c>
      <c r="H49" s="172">
        <f>Kalkulation_MS3!$AH$10/100*detail_MS3!$BO35</f>
        <v>0</v>
      </c>
      <c r="I49" s="172">
        <f>Kalkulation_MS3!$AH$10/100*detail_MS3!$CB35</f>
        <v>0</v>
      </c>
      <c r="J49" s="206">
        <f t="shared" si="9"/>
        <v>0</v>
      </c>
    </row>
    <row r="50" spans="1:11" outlineLevel="1">
      <c r="A50" s="1">
        <f>Kalkulation_MS3!AJ$2</f>
        <v>0</v>
      </c>
      <c r="C50" s="172">
        <f>Kalkulation_MS3!$AI$10/100*detail_MS3!$B36</f>
        <v>0</v>
      </c>
      <c r="D50" s="172">
        <f>Kalkulation_MS3!$AI$10/100*detail_MS3!$O36</f>
        <v>0</v>
      </c>
      <c r="E50" s="172">
        <f>Kalkulation_MS3!$AI$10/100*detail_MS3!$AB36</f>
        <v>0</v>
      </c>
      <c r="F50" s="172">
        <f>Kalkulation_MS3!$AI$10/100*detail_MS3!$AO36</f>
        <v>0</v>
      </c>
      <c r="G50" s="172">
        <f>Kalkulation_MS3!$AI$10/100*detail_MS3!$BB36</f>
        <v>0</v>
      </c>
      <c r="H50" s="172">
        <f>Kalkulation_MS3!$AI$10/100*detail_MS3!$BO36</f>
        <v>0</v>
      </c>
      <c r="I50" s="172">
        <f>Kalkulation_MS3!$AI$10/100*detail_MS3!$CB36</f>
        <v>0</v>
      </c>
      <c r="J50" s="206">
        <f t="shared" si="9"/>
        <v>0</v>
      </c>
    </row>
    <row r="51" spans="1:11" outlineLevel="1">
      <c r="A51" s="1">
        <f>Kalkulation_MS3!AK$2</f>
        <v>0</v>
      </c>
      <c r="C51" s="172">
        <f>Kalkulation_MS3!$AJ$10/100*detail_MS3!$B37</f>
        <v>0</v>
      </c>
      <c r="D51" s="172">
        <f>Kalkulation_MS3!$AJ$10/100*detail_MS3!$O37</f>
        <v>0</v>
      </c>
      <c r="E51" s="172">
        <f>Kalkulation_MS3!$AJ$10/100*detail_MS3!$AB37</f>
        <v>0</v>
      </c>
      <c r="F51" s="172">
        <f>Kalkulation_MS3!$AJ$10/100*detail_MS3!$AO37</f>
        <v>0</v>
      </c>
      <c r="G51" s="172">
        <f>Kalkulation_MS3!$AJ$10/100*detail_MS3!$BB37</f>
        <v>0</v>
      </c>
      <c r="H51" s="172">
        <f>Kalkulation_MS3!$AJ$10/100*detail_MS3!$BO37</f>
        <v>0</v>
      </c>
      <c r="I51" s="172">
        <f>Kalkulation_MS3!$AJ$10/100*detail_MS3!$CB37</f>
        <v>0</v>
      </c>
      <c r="J51" s="206">
        <f t="shared" si="9"/>
        <v>0</v>
      </c>
    </row>
    <row r="52" spans="1:11" outlineLevel="1">
      <c r="A52" s="1">
        <f>Kalkulation_MS3!AL$2</f>
        <v>0</v>
      </c>
      <c r="C52" s="172">
        <f>Kalkulation_MS3!$AK$10/100*detail_MS3!$B38</f>
        <v>0</v>
      </c>
      <c r="D52" s="172">
        <f>Kalkulation_MS3!$AK$10/100*detail_MS3!$O38</f>
        <v>0</v>
      </c>
      <c r="E52" s="172">
        <f>Kalkulation_MS3!$AK$10/100*detail_MS3!$AB38</f>
        <v>0</v>
      </c>
      <c r="F52" s="172">
        <f>Kalkulation_MS3!$AK$10/100*detail_MS3!$AO38</f>
        <v>0</v>
      </c>
      <c r="G52" s="172">
        <f>Kalkulation_MS3!$AK$10/100*detail_MS3!$BB38</f>
        <v>0</v>
      </c>
      <c r="H52" s="172">
        <f>Kalkulation_MS3!$AK$10/100*detail_MS3!$BO38</f>
        <v>0</v>
      </c>
      <c r="I52" s="172">
        <f>Kalkulation_MS3!$AK$10/100*detail_MS3!$CB38</f>
        <v>0</v>
      </c>
      <c r="J52" s="206">
        <f t="shared" si="9"/>
        <v>0</v>
      </c>
    </row>
    <row r="53" spans="1:11" outlineLevel="1">
      <c r="A53" s="1">
        <f>Kalkulation_MS3!AM$2</f>
        <v>0</v>
      </c>
      <c r="C53" s="172">
        <f>Kalkulation_MS3!$AL$10/100*detail_MS3!$B39</f>
        <v>0</v>
      </c>
      <c r="D53" s="172">
        <f>Kalkulation_MS3!$AL$10/100*detail_MS3!$O39</f>
        <v>0</v>
      </c>
      <c r="E53" s="172">
        <f>Kalkulation_MS3!$AL$10/100*detail_MS3!$AB39</f>
        <v>0</v>
      </c>
      <c r="F53" s="172">
        <f>Kalkulation_MS3!$AL$10/100*detail_MS3!$AO39</f>
        <v>0</v>
      </c>
      <c r="G53" s="172">
        <f>Kalkulation_MS3!$AL$10/100*detail_MS3!$BB39</f>
        <v>0</v>
      </c>
      <c r="H53" s="172">
        <f>Kalkulation_MS3!$AL$10/100*detail_MS3!$BO39</f>
        <v>0</v>
      </c>
      <c r="I53" s="172">
        <f>Kalkulation_MS3!$AL$10/100*detail_MS3!$CB39</f>
        <v>0</v>
      </c>
      <c r="J53" s="206">
        <f t="shared" si="9"/>
        <v>0</v>
      </c>
    </row>
    <row r="54" spans="1:11" outlineLevel="1">
      <c r="A54" s="1">
        <f>Kalkulation_MS3!AN$2</f>
        <v>0</v>
      </c>
      <c r="C54" s="172">
        <f>Kalkulation_MS3!$AM$10/100*detail_MS3!$B40</f>
        <v>0</v>
      </c>
      <c r="D54" s="172">
        <f>Kalkulation_MS3!$AM$10/100*detail_MS3!$O40</f>
        <v>0</v>
      </c>
      <c r="E54" s="172">
        <f>Kalkulation_MS3!$AM$10/100*detail_MS3!$AB40</f>
        <v>0</v>
      </c>
      <c r="F54" s="172">
        <f>Kalkulation_MS3!$AM$10/100*detail_MS3!$AO40</f>
        <v>0</v>
      </c>
      <c r="G54" s="172">
        <f>Kalkulation_MS3!$AM$10/100*detail_MS3!$BB40</f>
        <v>0</v>
      </c>
      <c r="H54" s="172">
        <f>Kalkulation_MS3!$AM$10/100*detail_MS3!$BO40</f>
        <v>0</v>
      </c>
      <c r="I54" s="172">
        <f>Kalkulation_MS3!$AM$10/100*detail_MS3!$CB40</f>
        <v>0</v>
      </c>
      <c r="J54" s="206">
        <f t="shared" si="9"/>
        <v>0</v>
      </c>
    </row>
    <row r="55" spans="1:11" outlineLevel="1">
      <c r="A55" s="1">
        <f>Kalkulation_MS3!AO$2</f>
        <v>0</v>
      </c>
      <c r="C55" s="172">
        <f>Kalkulation_MS3!$AN$10/100*detail_MS3!$B41</f>
        <v>0</v>
      </c>
      <c r="D55" s="172">
        <f>Kalkulation_MS3!$AN$10/100*detail_MS3!$O41</f>
        <v>0</v>
      </c>
      <c r="E55" s="172">
        <f>Kalkulation_MS3!$AN$10/100*detail_MS3!$AB41</f>
        <v>0</v>
      </c>
      <c r="F55" s="172">
        <f>Kalkulation_MS3!$AN$10/100*detail_MS3!$AO41</f>
        <v>0</v>
      </c>
      <c r="G55" s="172">
        <f>Kalkulation_MS3!$AN$10/100*detail_MS3!$BB41</f>
        <v>0</v>
      </c>
      <c r="H55" s="172">
        <f>Kalkulation_MS3!$AN$10/100*detail_MS3!$BO41</f>
        <v>0</v>
      </c>
      <c r="I55" s="172">
        <f>Kalkulation_MS3!$AN$10/100*detail_MS3!$CB41</f>
        <v>0</v>
      </c>
      <c r="J55" s="206">
        <f t="shared" si="9"/>
        <v>0</v>
      </c>
    </row>
    <row r="56" spans="1:11" outlineLevel="1">
      <c r="A56" s="1">
        <f>Kalkulation_MS3!AP$2</f>
        <v>0</v>
      </c>
      <c r="C56" s="172">
        <f>Kalkulation_MS3!$AO$10/100*detail_MS3!$B42</f>
        <v>0</v>
      </c>
      <c r="D56" s="172">
        <f>Kalkulation_MS3!$AO$10/100*detail_MS3!$O42</f>
        <v>0</v>
      </c>
      <c r="E56" s="172">
        <f>Kalkulation_MS3!$AO$10/100*detail_MS3!$AB42</f>
        <v>0</v>
      </c>
      <c r="F56" s="172">
        <f>Kalkulation_MS3!$AO$10/100*detail_MS3!$AO42</f>
        <v>0</v>
      </c>
      <c r="G56" s="172">
        <f>Kalkulation_MS3!$AO$10/100*detail_MS3!$BB42</f>
        <v>0</v>
      </c>
      <c r="H56" s="172">
        <f>Kalkulation_MS3!$AO$10/100*detail_MS3!$BO42</f>
        <v>0</v>
      </c>
      <c r="I56" s="172">
        <f>Kalkulation_MS3!$AO$10/100*detail_MS3!$CB42</f>
        <v>0</v>
      </c>
      <c r="J56" s="206">
        <f t="shared" si="9"/>
        <v>0</v>
      </c>
    </row>
    <row r="57" spans="1:11" outlineLevel="1">
      <c r="A57" s="1">
        <f>Kalkulation_MS3!AQ$2</f>
        <v>0</v>
      </c>
      <c r="C57" s="172">
        <f>Kalkulation_MS3!$AP$10/100*detail_MS3!$B43</f>
        <v>0</v>
      </c>
      <c r="D57" s="172">
        <f>Kalkulation_MS3!$AP$10/100*detail_MS3!$O43</f>
        <v>0</v>
      </c>
      <c r="E57" s="172">
        <f>Kalkulation_MS3!$AP$10/100*detail_MS3!$AB43</f>
        <v>0</v>
      </c>
      <c r="F57" s="172">
        <f>Kalkulation_MS3!$AP$10/100*detail_MS3!$AO43</f>
        <v>0</v>
      </c>
      <c r="G57" s="172">
        <f>Kalkulation_MS3!$AP$10/100*detail_MS3!$BB43</f>
        <v>0</v>
      </c>
      <c r="H57" s="172">
        <f>Kalkulation_MS3!$AP$10/100*detail_MS3!$BO43</f>
        <v>0</v>
      </c>
      <c r="I57" s="172">
        <f>Kalkulation_MS3!$AP$10/100*detail_MS3!$CB43</f>
        <v>0</v>
      </c>
      <c r="J57" s="206">
        <f t="shared" si="9"/>
        <v>0</v>
      </c>
    </row>
    <row r="58" spans="1:11" outlineLevel="1">
      <c r="A58" s="1">
        <f>Kalkulation_MS3!AR$2</f>
        <v>0</v>
      </c>
      <c r="C58" s="172">
        <f>Kalkulation_MS3!$AQ$10/100*detail_MS3!$B44</f>
        <v>0</v>
      </c>
      <c r="D58" s="172">
        <f>Kalkulation_MS3!$AQ$10/100*detail_MS3!$O44</f>
        <v>0</v>
      </c>
      <c r="E58" s="172">
        <f>Kalkulation_MS3!$AQ$10/100*detail_MS3!$AB44</f>
        <v>0</v>
      </c>
      <c r="F58" s="172">
        <f>Kalkulation_MS3!$AQ$10/100*detail_MS3!$AO44</f>
        <v>0</v>
      </c>
      <c r="G58" s="172">
        <f>Kalkulation_MS3!$AQ$10/100*detail_MS3!$BB44</f>
        <v>0</v>
      </c>
      <c r="H58" s="172">
        <f>Kalkulation_MS3!$AQ$10/100*detail_MS3!$BO44</f>
        <v>0</v>
      </c>
      <c r="I58" s="172">
        <f>Kalkulation_MS3!$AQ$10/100*detail_MS3!$CB44</f>
        <v>0</v>
      </c>
      <c r="J58" s="206">
        <f t="shared" si="9"/>
        <v>0</v>
      </c>
    </row>
    <row r="59" spans="1:11" outlineLevel="1">
      <c r="A59" s="1">
        <f>Kalkulation_MS3!AS$2</f>
        <v>0</v>
      </c>
      <c r="C59" s="172">
        <f>Kalkulation_MS3!$AR$10/100*detail_MS3!$B45</f>
        <v>0</v>
      </c>
      <c r="D59" s="172">
        <f>Kalkulation_MS3!$AR$10/100*detail_MS3!$O45</f>
        <v>0</v>
      </c>
      <c r="E59" s="172">
        <f>Kalkulation_MS3!$AR$10/100*detail_MS3!$AB45</f>
        <v>0</v>
      </c>
      <c r="F59" s="172">
        <f>Kalkulation_MS3!$AR$10/100*detail_MS3!$AO45</f>
        <v>0</v>
      </c>
      <c r="G59" s="172">
        <f>Kalkulation_MS3!$AR$10/100*detail_MS3!$BB45</f>
        <v>0</v>
      </c>
      <c r="H59" s="172">
        <f>Kalkulation_MS3!$AR$10/100*detail_MS3!$BO45</f>
        <v>0</v>
      </c>
      <c r="I59" s="172">
        <f>Kalkulation_MS3!$AR$10/100*detail_MS3!$CB45</f>
        <v>0</v>
      </c>
      <c r="J59" s="206">
        <f t="shared" si="9"/>
        <v>0</v>
      </c>
    </row>
    <row r="60" spans="1:11" outlineLevel="1">
      <c r="A60" s="1">
        <f>Kalkulation_MS3!AS$2</f>
        <v>0</v>
      </c>
      <c r="C60" s="172">
        <f>Kalkulation_MS3!$AS$10/100*detail_MS3!$B46</f>
        <v>0</v>
      </c>
      <c r="D60" s="172">
        <f>Kalkulation_MS3!$AS$10/100*detail_MS3!$O46</f>
        <v>0</v>
      </c>
      <c r="E60" s="172">
        <f>Kalkulation_MS3!$AS$10/100*detail_MS3!$AB46</f>
        <v>0</v>
      </c>
      <c r="F60" s="172">
        <f>Kalkulation_MS3!$AS$10/100*detail_MS3!$AO46</f>
        <v>0</v>
      </c>
      <c r="G60" s="172">
        <f>Kalkulation_MS3!$AS$10/100*detail_MS3!$BB46</f>
        <v>0</v>
      </c>
      <c r="H60" s="172">
        <f>Kalkulation_MS3!$AS$10/100*detail_MS3!$BO46</f>
        <v>0</v>
      </c>
      <c r="I60" s="172">
        <f>Kalkulation_MS3!$AS$10/100*detail_MS3!$CB46</f>
        <v>0</v>
      </c>
      <c r="J60" s="206">
        <f t="shared" si="9"/>
        <v>0</v>
      </c>
    </row>
    <row r="61" spans="1:11" s="3" customFormat="1" outlineLevel="1">
      <c r="A61" s="88" t="s">
        <v>438</v>
      </c>
      <c r="B61" s="88"/>
      <c r="C61" s="201">
        <f t="shared" ref="C61:J61" si="10">SUM(C21:C60)</f>
        <v>0</v>
      </c>
      <c r="D61" s="201">
        <f t="shared" si="10"/>
        <v>0</v>
      </c>
      <c r="E61" s="201">
        <f t="shared" si="10"/>
        <v>0</v>
      </c>
      <c r="F61" s="201">
        <f t="shared" si="10"/>
        <v>0</v>
      </c>
      <c r="G61" s="201">
        <f t="shared" si="10"/>
        <v>0</v>
      </c>
      <c r="H61" s="201">
        <f t="shared" si="10"/>
        <v>0</v>
      </c>
      <c r="I61" s="201">
        <f t="shared" si="10"/>
        <v>0</v>
      </c>
      <c r="J61" s="79">
        <f t="shared" si="10"/>
        <v>0</v>
      </c>
      <c r="K61" s="85"/>
    </row>
    <row r="62" spans="1:11" outlineLevel="1">
      <c r="A62" s="203" t="s">
        <v>439</v>
      </c>
      <c r="J62" s="205">
        <f t="shared" si="8"/>
        <v>0</v>
      </c>
    </row>
    <row r="63" spans="1:11" outlineLevel="1">
      <c r="A63" s="1">
        <f t="shared" ref="A63:A102" si="11">A21</f>
        <v>0</v>
      </c>
      <c r="C63" s="172">
        <f>(Kalkulation_MS3!$F$13+Kalkulation_MS3!$F$14)/100*detail_MS3!B7</f>
        <v>0</v>
      </c>
      <c r="D63" s="172">
        <f>(Kalkulation_MS3!$F$13+Kalkulation_MS3!$F$14)/100*detail_MS3!O7</f>
        <v>0</v>
      </c>
      <c r="E63" s="172">
        <f>(Kalkulation_MS3!$F$13+Kalkulation_MS3!$F$14)/100*detail_MS3!AB7</f>
        <v>0</v>
      </c>
      <c r="F63" s="172">
        <f>(Kalkulation_MS3!$F$13+Kalkulation_MS3!$F$14)/100*detail_MS3!AO7</f>
        <v>0</v>
      </c>
      <c r="G63" s="172">
        <f>(Kalkulation_MS3!$F$13+Kalkulation_MS3!$F$14)/100*detail_MS3!BB7</f>
        <v>0</v>
      </c>
      <c r="H63" s="172">
        <f>(Kalkulation_MS3!$F$13+Kalkulation_MS3!$F$14)/100*detail_MS3!BO7</f>
        <v>0</v>
      </c>
      <c r="I63" s="172">
        <f>(Kalkulation_MS3!$F$13+Kalkulation_MS3!$F$14)/100*detail_MS3!CB7</f>
        <v>0</v>
      </c>
      <c r="J63" s="206">
        <f t="shared" si="8"/>
        <v>0</v>
      </c>
    </row>
    <row r="64" spans="1:11" outlineLevel="1">
      <c r="A64" s="1">
        <f t="shared" si="11"/>
        <v>0</v>
      </c>
      <c r="C64" s="172">
        <f>(Kalkulation_MS3!$G$13+Kalkulation_MS3!$G$14)/100*detail_MS3!B8</f>
        <v>0</v>
      </c>
      <c r="D64" s="172">
        <f>(Kalkulation_MS3!$G$13+Kalkulation_MS3!$G$14)/100*detail_MS3!O8</f>
        <v>0</v>
      </c>
      <c r="E64" s="172">
        <f>(Kalkulation_MS3!$G$13+Kalkulation_MS3!$G$14)/100*detail_MS3!AB8</f>
        <v>0</v>
      </c>
      <c r="F64" s="172">
        <f>(Kalkulation_MS3!$G$13+Kalkulation_MS3!$G$14)/100*detail_MS3!AO8</f>
        <v>0</v>
      </c>
      <c r="G64" s="172">
        <f>(Kalkulation_MS3!$G$13+Kalkulation_MS3!$G$14)/100*detail_MS3!BB8</f>
        <v>0</v>
      </c>
      <c r="H64" s="172">
        <f>(Kalkulation_MS3!$G$13+Kalkulation_MS3!$G$14)/100*detail_MS3!BO8</f>
        <v>0</v>
      </c>
      <c r="I64" s="172">
        <f>(Kalkulation_MS3!$G$13+Kalkulation_MS3!$G$14)/100*detail_MS3!CB8</f>
        <v>0</v>
      </c>
      <c r="J64" s="206">
        <f t="shared" si="8"/>
        <v>0</v>
      </c>
    </row>
    <row r="65" spans="1:10" outlineLevel="1">
      <c r="A65" s="249">
        <f t="shared" si="11"/>
        <v>0</v>
      </c>
      <c r="C65" s="172">
        <f>(Kalkulation_MS3!$H$13+Kalkulation_MS3!$H$14)/100*detail_MS3!B9</f>
        <v>0</v>
      </c>
      <c r="D65" s="172">
        <f>(Kalkulation_MS3!$H$13+Kalkulation_MS3!$H$14)/100*detail_MS3!O9</f>
        <v>0</v>
      </c>
      <c r="E65" s="172">
        <f>(Kalkulation_MS3!$H$13+Kalkulation_MS3!$H$14)/100*detail_MS3!AB9</f>
        <v>0</v>
      </c>
      <c r="F65" s="172">
        <f>(Kalkulation_MS3!$H$13+Kalkulation_MS3!$H$14)/100*detail_MS3!AO9</f>
        <v>0</v>
      </c>
      <c r="G65" s="172">
        <f>(Kalkulation_MS3!$H$13+Kalkulation_MS3!$H$14)/100*detail_MS3!BB9</f>
        <v>0</v>
      </c>
      <c r="H65" s="172">
        <f>(Kalkulation_MS3!$H$13+Kalkulation_MS3!$H$14)/100*detail_MS3!BO9</f>
        <v>0</v>
      </c>
      <c r="I65" s="172">
        <f>(Kalkulation_MS3!$H$13+Kalkulation_MS3!$H$14)/100*detail_MS3!CB9</f>
        <v>0</v>
      </c>
      <c r="J65" s="206">
        <f t="shared" si="8"/>
        <v>0</v>
      </c>
    </row>
    <row r="66" spans="1:10" outlineLevel="1">
      <c r="A66" s="1">
        <f t="shared" si="11"/>
        <v>0</v>
      </c>
      <c r="C66" s="172">
        <f>(Kalkulation_MS3!$I$13+Kalkulation_MS3!$I$14)/100*detail_MS3!B10</f>
        <v>0</v>
      </c>
      <c r="D66" s="172">
        <f>(Kalkulation_MS3!$I$13+Kalkulation_MS3!$I$14)/100*detail_MS3!O10</f>
        <v>0</v>
      </c>
      <c r="E66" s="172">
        <f>(Kalkulation_MS3!$I$13+Kalkulation_MS3!$I$14)/100*detail_MS3!AB10</f>
        <v>0</v>
      </c>
      <c r="F66" s="172">
        <f>(Kalkulation_MS3!$I$13+Kalkulation_MS3!$I$14)/100*detail_MS3!AO10</f>
        <v>0</v>
      </c>
      <c r="G66" s="172">
        <f>(Kalkulation_MS3!$I$13+Kalkulation_MS3!$I$14)/100*detail_MS3!BB10</f>
        <v>0</v>
      </c>
      <c r="H66" s="172">
        <f>(Kalkulation_MS3!$I$13+Kalkulation_MS3!$I$14)/100*detail_MS3!BO10</f>
        <v>0</v>
      </c>
      <c r="I66" s="172">
        <f>(Kalkulation_MS3!$I$13+Kalkulation_MS3!$I$14)/100*detail_MS3!CB10</f>
        <v>0</v>
      </c>
      <c r="J66" s="206">
        <f t="shared" si="8"/>
        <v>0</v>
      </c>
    </row>
    <row r="67" spans="1:10" outlineLevel="1">
      <c r="A67" s="1">
        <f t="shared" si="11"/>
        <v>0</v>
      </c>
      <c r="C67" s="172">
        <f>(Kalkulation_MS3!$J$13+Kalkulation_MS3!$J$14)/100*detail_MS3!B11</f>
        <v>0</v>
      </c>
      <c r="D67" s="172">
        <f>(Kalkulation_MS3!$J$13+Kalkulation_MS3!$J$14)/100*detail_MS3!O11</f>
        <v>0</v>
      </c>
      <c r="E67" s="172">
        <f>(Kalkulation_MS3!$J$13+Kalkulation_MS3!$J$14)/100*detail_MS3!AB11</f>
        <v>0</v>
      </c>
      <c r="F67" s="172">
        <f>(Kalkulation_MS3!$J$13+Kalkulation_MS3!$J$14)/100*detail_MS3!AO11</f>
        <v>0</v>
      </c>
      <c r="G67" s="172">
        <f>(Kalkulation_MS3!$J$13+Kalkulation_MS3!$J$14)/100*detail_MS3!BB11</f>
        <v>0</v>
      </c>
      <c r="H67" s="172">
        <f>(Kalkulation_MS3!$J$13+Kalkulation_MS3!$J$14)/100*detail_MS3!BO11</f>
        <v>0</v>
      </c>
      <c r="I67" s="172">
        <f>(Kalkulation_MS3!$J$13+Kalkulation_MS3!$J$14)/100*detail_MS3!CB11</f>
        <v>0</v>
      </c>
      <c r="J67" s="206">
        <f t="shared" si="8"/>
        <v>0</v>
      </c>
    </row>
    <row r="68" spans="1:10" outlineLevel="1">
      <c r="A68" s="1">
        <f t="shared" si="11"/>
        <v>0</v>
      </c>
      <c r="C68" s="172">
        <f>(Kalkulation_MS3!$K$13+Kalkulation_MS3!$K$14)/100*detail_MS3!B12</f>
        <v>0</v>
      </c>
      <c r="D68" s="172">
        <f>(Kalkulation_MS3!$K$13+Kalkulation_MS3!$K$14)/100*detail_MS3!O12</f>
        <v>0</v>
      </c>
      <c r="E68" s="172">
        <f>(Kalkulation_MS3!$K$13+Kalkulation_MS3!$K$14)/100*detail_MS3!AB12</f>
        <v>0</v>
      </c>
      <c r="F68" s="172">
        <f>(Kalkulation_MS3!$K$13+Kalkulation_MS3!$K$14)/100*detail_MS3!AO12</f>
        <v>0</v>
      </c>
      <c r="G68" s="172">
        <f>(Kalkulation_MS3!$K$13+Kalkulation_MS3!$K$14)/100*detail_MS3!BB12</f>
        <v>0</v>
      </c>
      <c r="H68" s="172">
        <f>(Kalkulation_MS3!$K$13+Kalkulation_MS3!$K$14)/100*detail_MS3!BO12</f>
        <v>0</v>
      </c>
      <c r="I68" s="172">
        <f>(Kalkulation_MS3!$K$13+Kalkulation_MS3!$K$14)/100*detail_MS3!CB12</f>
        <v>0</v>
      </c>
      <c r="J68" s="206">
        <f t="shared" si="8"/>
        <v>0</v>
      </c>
    </row>
    <row r="69" spans="1:10" outlineLevel="1">
      <c r="A69" s="1">
        <f t="shared" si="11"/>
        <v>0</v>
      </c>
      <c r="C69" s="172">
        <f>(Kalkulation_MS3!$L$13+Kalkulation_MS3!$L$14)/100*detail_MS3!B13</f>
        <v>0</v>
      </c>
      <c r="D69" s="172">
        <f>(Kalkulation_MS3!$L$13+Kalkulation_MS3!$L$14)/100*detail_MS3!O13</f>
        <v>0</v>
      </c>
      <c r="E69" s="172">
        <f>(Kalkulation_MS3!$L$13+Kalkulation_MS3!$L$14)/100*detail_MS3!AB13</f>
        <v>0</v>
      </c>
      <c r="F69" s="172">
        <f>(Kalkulation_MS3!$L$13+Kalkulation_MS3!$L$14)/100*detail_MS3!AO13</f>
        <v>0</v>
      </c>
      <c r="G69" s="172">
        <f>(Kalkulation_MS3!$L$13+Kalkulation_MS3!$L$14)/100*detail_MS3!BB13</f>
        <v>0</v>
      </c>
      <c r="H69" s="172">
        <f>(Kalkulation_MS3!$L$13+Kalkulation_MS3!$L$14)/100*detail_MS3!BO13</f>
        <v>0</v>
      </c>
      <c r="I69" s="172">
        <f>(Kalkulation_MS3!$L$13+Kalkulation_MS3!$L$14)/100*detail_MS3!CB13</f>
        <v>0</v>
      </c>
      <c r="J69" s="206">
        <f t="shared" si="8"/>
        <v>0</v>
      </c>
    </row>
    <row r="70" spans="1:10" outlineLevel="1">
      <c r="A70" s="1">
        <f t="shared" si="11"/>
        <v>0</v>
      </c>
      <c r="C70" s="172">
        <f>(Kalkulation_MS3!$M$13+Kalkulation_MS3!$M$14)/100*detail_MS3!B14</f>
        <v>0</v>
      </c>
      <c r="D70" s="172">
        <f>(Kalkulation_MS3!$M$13+Kalkulation_MS3!$M$14)/100*detail_MS3!O14</f>
        <v>0</v>
      </c>
      <c r="E70" s="172">
        <f>(Kalkulation_MS3!$M$13+Kalkulation_MS3!$M$14)/100*detail_MS3!AB14</f>
        <v>0</v>
      </c>
      <c r="F70" s="172">
        <f>(Kalkulation_MS3!$M$13+Kalkulation_MS3!$M$14)/100*detail_MS3!AO14</f>
        <v>0</v>
      </c>
      <c r="G70" s="172">
        <f>(Kalkulation_MS3!$M$13+Kalkulation_MS3!$M$14)/100*detail_MS3!BB14</f>
        <v>0</v>
      </c>
      <c r="H70" s="172">
        <f>(Kalkulation_MS3!$M$13+Kalkulation_MS3!$M$14)/100*detail_MS3!BO14</f>
        <v>0</v>
      </c>
      <c r="I70" s="172">
        <f>(Kalkulation_MS3!$M$13+Kalkulation_MS3!$M$14)/100*detail_MS3!CB14</f>
        <v>0</v>
      </c>
      <c r="J70" s="206">
        <f t="shared" si="8"/>
        <v>0</v>
      </c>
    </row>
    <row r="71" spans="1:10" outlineLevel="1">
      <c r="A71" s="1">
        <f t="shared" si="11"/>
        <v>0</v>
      </c>
      <c r="C71" s="172">
        <f>(Kalkulation_MS3!$N$13+Kalkulation_MS3!$N$14)/100*detail_MS3!B15</f>
        <v>0</v>
      </c>
      <c r="D71" s="172">
        <f>(Kalkulation_MS3!$N$13+Kalkulation_MS3!$N$14)/100*detail_MS3!O15</f>
        <v>0</v>
      </c>
      <c r="E71" s="172">
        <f>(Kalkulation_MS3!$N$13+Kalkulation_MS3!$N$14)/100*detail_MS3!AB15</f>
        <v>0</v>
      </c>
      <c r="F71" s="172">
        <f>(Kalkulation_MS3!$N$13+Kalkulation_MS3!$N$14)/100*detail_MS3!AO15</f>
        <v>0</v>
      </c>
      <c r="G71" s="172">
        <f>(Kalkulation_MS3!$N$13+Kalkulation_MS3!$N$14)/100*detail_MS3!BB15</f>
        <v>0</v>
      </c>
      <c r="H71" s="172">
        <f>(Kalkulation_MS3!$N$13+Kalkulation_MS3!$N$14)/100*detail_MS3!BO15</f>
        <v>0</v>
      </c>
      <c r="I71" s="172">
        <f>(Kalkulation_MS3!$N$13+Kalkulation_MS3!$N$14)/100*detail_MS3!CB15</f>
        <v>0</v>
      </c>
      <c r="J71" s="206">
        <f t="shared" si="8"/>
        <v>0</v>
      </c>
    </row>
    <row r="72" spans="1:10" outlineLevel="1">
      <c r="A72" s="1">
        <f t="shared" si="11"/>
        <v>0</v>
      </c>
      <c r="C72" s="172">
        <f>(Kalkulation_MS3!$O$13+Kalkulation_MS3!$O$14)/100*detail_MS3!B16</f>
        <v>0</v>
      </c>
      <c r="D72" s="172">
        <f>(Kalkulation_MS3!$O$13+Kalkulation_MS3!$O$14)/100*detail_MS3!O16</f>
        <v>0</v>
      </c>
      <c r="E72" s="172">
        <f>(Kalkulation_MS3!$O$13+Kalkulation_MS3!$O$14)/100*detail_MS3!AB16</f>
        <v>0</v>
      </c>
      <c r="F72" s="172">
        <f>(Kalkulation_MS3!$O$13+Kalkulation_MS3!$O$14)/100*detail_MS3!AO16</f>
        <v>0</v>
      </c>
      <c r="G72" s="172">
        <f>(Kalkulation_MS3!$O$13+Kalkulation_MS3!$O$14)/100*detail_MS3!BB16</f>
        <v>0</v>
      </c>
      <c r="H72" s="172">
        <f>(Kalkulation_MS3!$O$13+Kalkulation_MS3!$O$14)/100*detail_MS3!BO16</f>
        <v>0</v>
      </c>
      <c r="I72" s="172">
        <f>(Kalkulation_MS3!$O$13+Kalkulation_MS3!$O$14)/100*detail_MS3!CB16</f>
        <v>0</v>
      </c>
      <c r="J72" s="206">
        <f t="shared" si="8"/>
        <v>0</v>
      </c>
    </row>
    <row r="73" spans="1:10" outlineLevel="1">
      <c r="A73" s="1">
        <f t="shared" si="11"/>
        <v>0</v>
      </c>
      <c r="C73" s="172">
        <f>(Kalkulation_MS3!$P$13+Kalkulation_MS3!$P$14)/100*detail_MS3!B17</f>
        <v>0</v>
      </c>
      <c r="D73" s="172">
        <f>(Kalkulation_MS3!$P$13+Kalkulation_MS3!$P$14)/100*detail_MS3!O17</f>
        <v>0</v>
      </c>
      <c r="E73" s="172">
        <f>(Kalkulation_MS3!$P$13+Kalkulation_MS3!$P$14)/100*detail_MS3!AB17</f>
        <v>0</v>
      </c>
      <c r="F73" s="172">
        <f>(Kalkulation_MS3!$P$13+Kalkulation_MS3!$P$14)/100*detail_MS3!AO17</f>
        <v>0</v>
      </c>
      <c r="G73" s="172">
        <f>(Kalkulation_MS3!$P$13+Kalkulation_MS3!$P$14)/100*detail_MS3!BB17</f>
        <v>0</v>
      </c>
      <c r="H73" s="172">
        <f>(Kalkulation_MS3!$P$13+Kalkulation_MS3!$P$14)/100*detail_MS3!BO17</f>
        <v>0</v>
      </c>
      <c r="I73" s="172">
        <f>(Kalkulation_MS3!$P$13+Kalkulation_MS3!$P$14)/100*detail_MS3!CB17</f>
        <v>0</v>
      </c>
      <c r="J73" s="206">
        <f t="shared" ref="J73:J102" si="12">SUM(C73:I73)</f>
        <v>0</v>
      </c>
    </row>
    <row r="74" spans="1:10" outlineLevel="1">
      <c r="A74" s="1">
        <f t="shared" si="11"/>
        <v>0</v>
      </c>
      <c r="C74" s="172">
        <f>(Kalkulation_MS3!$Q$13+Kalkulation_MS3!$Q$14)/100*detail_MS3!B18</f>
        <v>0</v>
      </c>
      <c r="D74" s="172">
        <f>(Kalkulation_MS3!$Q$13+Kalkulation_MS3!$Q$14)/100*detail_MS3!O18</f>
        <v>0</v>
      </c>
      <c r="E74" s="172">
        <f>(Kalkulation_MS3!$Q$13+Kalkulation_MS3!$Q$14)/100*detail_MS3!AB18</f>
        <v>0</v>
      </c>
      <c r="F74" s="172">
        <f>(Kalkulation_MS3!$Q$13+Kalkulation_MS3!$Q$14)/100*detail_MS3!AO18</f>
        <v>0</v>
      </c>
      <c r="G74" s="172">
        <f>(Kalkulation_MS3!$Q$13+Kalkulation_MS3!$Q$14)/100*detail_MS3!BB18</f>
        <v>0</v>
      </c>
      <c r="H74" s="172">
        <f>(Kalkulation_MS3!$Q$13+Kalkulation_MS3!$Q$14)/100*detail_MS3!BO18</f>
        <v>0</v>
      </c>
      <c r="I74" s="172">
        <f>(Kalkulation_MS3!$Q$13+Kalkulation_MS3!$Q$14)/100*detail_MS3!CB18</f>
        <v>0</v>
      </c>
      <c r="J74" s="206">
        <f t="shared" si="12"/>
        <v>0</v>
      </c>
    </row>
    <row r="75" spans="1:10" outlineLevel="1">
      <c r="A75" s="1">
        <f t="shared" si="11"/>
        <v>0</v>
      </c>
      <c r="C75" s="172">
        <f>(Kalkulation_MS3!$R$13+Kalkulation_MS3!$R$14)/100*detail_MS3!B19</f>
        <v>0</v>
      </c>
      <c r="D75" s="172">
        <f>(Kalkulation_MS3!$R$13+Kalkulation_MS3!$R$14)/100*detail_MS3!O19</f>
        <v>0</v>
      </c>
      <c r="E75" s="172">
        <f>(Kalkulation_MS3!$R$13+Kalkulation_MS3!$R$14)/100*detail_MS3!AB19</f>
        <v>0</v>
      </c>
      <c r="F75" s="172">
        <f>(Kalkulation_MS3!$R$13+Kalkulation_MS3!$R$14)/100*detail_MS3!AO19</f>
        <v>0</v>
      </c>
      <c r="G75" s="172">
        <f>(Kalkulation_MS3!$R$13+Kalkulation_MS3!$R$14)/100*detail_MS3!BB19</f>
        <v>0</v>
      </c>
      <c r="H75" s="172">
        <f>(Kalkulation_MS3!$R$13+Kalkulation_MS3!$R$14)/100*detail_MS3!BO19</f>
        <v>0</v>
      </c>
      <c r="I75" s="172">
        <f>(Kalkulation_MS3!$R$13+Kalkulation_MS3!$R$14)/100*detail_MS3!CB19</f>
        <v>0</v>
      </c>
      <c r="J75" s="206">
        <f t="shared" si="12"/>
        <v>0</v>
      </c>
    </row>
    <row r="76" spans="1:10" outlineLevel="1">
      <c r="A76" s="1">
        <f t="shared" si="11"/>
        <v>0</v>
      </c>
      <c r="C76" s="172">
        <f>(Kalkulation_MS3!$S$13+Kalkulation_MS3!$S$14)/100*detail_MS3!$B20</f>
        <v>0</v>
      </c>
      <c r="D76" s="172">
        <f>(Kalkulation_MS3!$S$13+Kalkulation_MS3!$S$14)/100*detail_MS3!$O20</f>
        <v>0</v>
      </c>
      <c r="E76" s="172">
        <f>(Kalkulation_MS3!$S$13+Kalkulation_MS3!$S$14)/100*detail_MS3!$AB20</f>
        <v>0</v>
      </c>
      <c r="F76" s="172">
        <f>(Kalkulation_MS3!$S$13+Kalkulation_MS3!$S$14)/100*detail_MS3!$AO20</f>
        <v>0</v>
      </c>
      <c r="G76" s="172">
        <f>(Kalkulation_MS3!$S$13+Kalkulation_MS3!$S$14)/100*detail_MS3!$BB20</f>
        <v>0</v>
      </c>
      <c r="H76" s="172">
        <f>(Kalkulation_MS3!$S$13+Kalkulation_MS3!$S$14)/100*detail_MS3!$BO20</f>
        <v>0</v>
      </c>
      <c r="I76" s="172">
        <f>(Kalkulation_MS3!$S$13+Kalkulation_MS3!$S$14)/100*detail_MS3!$CB20</f>
        <v>0</v>
      </c>
      <c r="J76" s="206">
        <f t="shared" si="12"/>
        <v>0</v>
      </c>
    </row>
    <row r="77" spans="1:10" outlineLevel="1">
      <c r="A77" s="1">
        <f t="shared" si="11"/>
        <v>0</v>
      </c>
      <c r="C77" s="172">
        <f>(Kalkulation_MS3!$T$13+Kalkulation_MS3!$T$14)/100*detail_MS3!$B21</f>
        <v>0</v>
      </c>
      <c r="D77" s="172">
        <f>(Kalkulation_MS3!$T$13+Kalkulation_MS3!$T$14)/100*detail_MS3!$O21</f>
        <v>0</v>
      </c>
      <c r="E77" s="172">
        <f>(Kalkulation_MS3!$T$13+Kalkulation_MS3!$T$14)/100*detail_MS3!$AB21</f>
        <v>0</v>
      </c>
      <c r="F77" s="172">
        <f>(Kalkulation_MS3!$T$13+Kalkulation_MS3!$T$14)/100*detail_MS3!$AO21</f>
        <v>0</v>
      </c>
      <c r="G77" s="172">
        <f>(Kalkulation_MS3!$T$13+Kalkulation_MS3!$T$14)/100*detail_MS3!$BB21</f>
        <v>0</v>
      </c>
      <c r="H77" s="172">
        <f>(Kalkulation_MS3!$T$13+Kalkulation_MS3!$T$14)/100*detail_MS3!$BO21</f>
        <v>0</v>
      </c>
      <c r="I77" s="172">
        <f>(Kalkulation_MS3!$T$13+Kalkulation_MS3!$T$14)/100*detail_MS3!$CB21</f>
        <v>0</v>
      </c>
      <c r="J77" s="206">
        <f t="shared" si="12"/>
        <v>0</v>
      </c>
    </row>
    <row r="78" spans="1:10" outlineLevel="1">
      <c r="A78" s="1">
        <f t="shared" si="11"/>
        <v>0</v>
      </c>
      <c r="C78" s="172">
        <f>(Kalkulation_MS3!$U$13+Kalkulation_MS3!$U$14)/100*detail_MS3!$B22</f>
        <v>0</v>
      </c>
      <c r="D78" s="172">
        <f>(Kalkulation_MS3!$U$13+Kalkulation_MS3!$U$14)/100*detail_MS3!$O22</f>
        <v>0</v>
      </c>
      <c r="E78" s="172">
        <f>(Kalkulation_MS3!$U$13+Kalkulation_MS3!$U$14)/100*detail_MS3!$AB22</f>
        <v>0</v>
      </c>
      <c r="F78" s="172">
        <f>(Kalkulation_MS3!$U$13+Kalkulation_MS3!$U$14)/100*detail_MS3!$AO22</f>
        <v>0</v>
      </c>
      <c r="G78" s="172">
        <f>(Kalkulation_MS3!$U$13+Kalkulation_MS3!$U$14)/100*detail_MS3!$BB22</f>
        <v>0</v>
      </c>
      <c r="H78" s="172">
        <f>(Kalkulation_MS3!$U$13+Kalkulation_MS3!$U$14)/100*detail_MS3!$BO22</f>
        <v>0</v>
      </c>
      <c r="I78" s="172">
        <f>(Kalkulation_MS3!$U$13+Kalkulation_MS3!$U$14)/100*detail_MS3!$CB22</f>
        <v>0</v>
      </c>
      <c r="J78" s="206">
        <f t="shared" si="12"/>
        <v>0</v>
      </c>
    </row>
    <row r="79" spans="1:10" outlineLevel="1">
      <c r="A79" s="1">
        <f t="shared" si="11"/>
        <v>0</v>
      </c>
      <c r="C79" s="172">
        <f>(Kalkulation_MS3!$V$13+Kalkulation_MS3!$V$14)/100*detail_MS3!$B23</f>
        <v>0</v>
      </c>
      <c r="D79" s="172">
        <f>(Kalkulation_MS3!$V$13+Kalkulation_MS3!$V$14)/100*detail_MS3!$O23</f>
        <v>0</v>
      </c>
      <c r="E79" s="172">
        <f>(Kalkulation_MS3!$V$13+Kalkulation_MS3!$V$14)/100*detail_MS3!$AB23</f>
        <v>0</v>
      </c>
      <c r="F79" s="172">
        <f>(Kalkulation_MS3!$V$13+Kalkulation_MS3!$V$14)/100*detail_MS3!$AO23</f>
        <v>0</v>
      </c>
      <c r="G79" s="172">
        <f>(Kalkulation_MS3!$V$13+Kalkulation_MS3!$V$14)/100*detail_MS3!$BB23</f>
        <v>0</v>
      </c>
      <c r="H79" s="172">
        <f>(Kalkulation_MS3!$V$13+Kalkulation_MS3!$V$14)/100*detail_MS3!$BO23</f>
        <v>0</v>
      </c>
      <c r="I79" s="172">
        <f>(Kalkulation_MS3!$V$13+Kalkulation_MS3!$V$14)/100*detail_MS3!$CB23</f>
        <v>0</v>
      </c>
      <c r="J79" s="206">
        <f t="shared" si="12"/>
        <v>0</v>
      </c>
    </row>
    <row r="80" spans="1:10" outlineLevel="1">
      <c r="A80" s="1">
        <f t="shared" si="11"/>
        <v>0</v>
      </c>
      <c r="C80" s="172">
        <f>(Kalkulation_MS3!$W$13+Kalkulation_MS3!$W$14)/100*detail_MS3!$B24</f>
        <v>0</v>
      </c>
      <c r="D80" s="172">
        <f>(Kalkulation_MS3!$W$13+Kalkulation_MS3!$W$14)/100*detail_MS3!$O24</f>
        <v>0</v>
      </c>
      <c r="E80" s="172">
        <f>(Kalkulation_MS3!$W$13+Kalkulation_MS3!$W$14)/100*detail_MS3!$AB24</f>
        <v>0</v>
      </c>
      <c r="F80" s="172">
        <f>(Kalkulation_MS3!$W$13+Kalkulation_MS3!$W$14)/100*detail_MS3!$AO24</f>
        <v>0</v>
      </c>
      <c r="G80" s="172">
        <f>(Kalkulation_MS3!$W$13+Kalkulation_MS3!$W$14)/100*detail_MS3!$BB24</f>
        <v>0</v>
      </c>
      <c r="H80" s="172">
        <f>(Kalkulation_MS3!$W$13+Kalkulation_MS3!$W$14)/100*detail_MS3!$BO24</f>
        <v>0</v>
      </c>
      <c r="I80" s="172">
        <f>(Kalkulation_MS3!$W$13+Kalkulation_MS3!$W$14)/100*detail_MS3!$CB24</f>
        <v>0</v>
      </c>
      <c r="J80" s="206">
        <f t="shared" si="12"/>
        <v>0</v>
      </c>
    </row>
    <row r="81" spans="1:10" outlineLevel="1">
      <c r="A81" s="1">
        <f t="shared" si="11"/>
        <v>0</v>
      </c>
      <c r="C81" s="172">
        <f>(Kalkulation_MS3!$X$13+Kalkulation_MS3!$X$14)/100*detail_MS3!$B25</f>
        <v>0</v>
      </c>
      <c r="D81" s="172">
        <f>(Kalkulation_MS3!$X$13+Kalkulation_MS3!$X$14)/100*detail_MS3!$O25</f>
        <v>0</v>
      </c>
      <c r="E81" s="172">
        <f>(Kalkulation_MS3!$X$13+Kalkulation_MS3!$X$14)/100*detail_MS3!$AB25</f>
        <v>0</v>
      </c>
      <c r="F81" s="172">
        <f>(Kalkulation_MS3!$X$13+Kalkulation_MS3!$X$14)/100*detail_MS3!$AO25</f>
        <v>0</v>
      </c>
      <c r="G81" s="172">
        <f>(Kalkulation_MS3!$X$13+Kalkulation_MS3!$X$14)/100*detail_MS3!$BB25</f>
        <v>0</v>
      </c>
      <c r="H81" s="172">
        <f>(Kalkulation_MS3!$X$13+Kalkulation_MS3!$X$14)/100*detail_MS3!$BO25</f>
        <v>0</v>
      </c>
      <c r="I81" s="172">
        <f>(Kalkulation_MS3!$X$13+Kalkulation_MS3!$X$14)/100*detail_MS3!$CB25</f>
        <v>0</v>
      </c>
      <c r="J81" s="206">
        <f t="shared" si="12"/>
        <v>0</v>
      </c>
    </row>
    <row r="82" spans="1:10" outlineLevel="1">
      <c r="A82" s="1">
        <f t="shared" si="11"/>
        <v>0</v>
      </c>
      <c r="C82" s="172">
        <f>(Kalkulation_MS3!$Y$13+Kalkulation_MS3!$Y$14)/100*detail_MS3!$B26</f>
        <v>0</v>
      </c>
      <c r="D82" s="172">
        <f>(Kalkulation_MS3!$Y$13+Kalkulation_MS3!$Y$14)/100*detail_MS3!$O26</f>
        <v>0</v>
      </c>
      <c r="E82" s="172">
        <f>(Kalkulation_MS3!$Y$13+Kalkulation_MS3!$Y$14)/100*detail_MS3!$AB26</f>
        <v>0</v>
      </c>
      <c r="F82" s="172">
        <f>(Kalkulation_MS3!$Y$13+Kalkulation_MS3!$Y$14)/100*detail_MS3!$AO26</f>
        <v>0</v>
      </c>
      <c r="G82" s="172">
        <f>(Kalkulation_MS3!$Y$13+Kalkulation_MS3!$Y$14)/100*detail_MS3!$BB26</f>
        <v>0</v>
      </c>
      <c r="H82" s="172">
        <f>(Kalkulation_MS3!$Y$13+Kalkulation_MS3!$Y$14)/100*detail_MS3!$BO26</f>
        <v>0</v>
      </c>
      <c r="I82" s="172">
        <f>(Kalkulation_MS3!$Y$13+Kalkulation_MS3!$Y$14)/100*detail_MS3!$CB26</f>
        <v>0</v>
      </c>
      <c r="J82" s="206">
        <f t="shared" si="12"/>
        <v>0</v>
      </c>
    </row>
    <row r="83" spans="1:10" outlineLevel="1">
      <c r="A83" s="1">
        <f t="shared" si="11"/>
        <v>0</v>
      </c>
      <c r="C83" s="172">
        <f>(Kalkulation_MS3!$Z$13+Kalkulation_MS3!$Z$14)/100*detail_MS3!$B27</f>
        <v>0</v>
      </c>
      <c r="D83" s="172">
        <f>(Kalkulation_MS3!$Z$13+Kalkulation_MS3!$Z$14)/100*detail_MS3!$O27</f>
        <v>0</v>
      </c>
      <c r="E83" s="172">
        <f>(Kalkulation_MS3!$Z$13+Kalkulation_MS3!$Z$14)/100*detail_MS3!$AB27</f>
        <v>0</v>
      </c>
      <c r="F83" s="172">
        <f>(Kalkulation_MS3!$Z$13+Kalkulation_MS3!$Z$14)/100*detail_MS3!$AO27</f>
        <v>0</v>
      </c>
      <c r="G83" s="172">
        <f>(Kalkulation_MS3!$Z$13+Kalkulation_MS3!$Z$14)/100*detail_MS3!$BB27</f>
        <v>0</v>
      </c>
      <c r="H83" s="172">
        <f>(Kalkulation_MS3!$Z$13+Kalkulation_MS3!$Z$14)/100*detail_MS3!$BO27</f>
        <v>0</v>
      </c>
      <c r="I83" s="172">
        <f>(Kalkulation_MS3!$Z$13+Kalkulation_MS3!$Z$14)/100*detail_MS3!$CB27</f>
        <v>0</v>
      </c>
      <c r="J83" s="206">
        <f t="shared" si="12"/>
        <v>0</v>
      </c>
    </row>
    <row r="84" spans="1:10" outlineLevel="1">
      <c r="A84" s="1">
        <f t="shared" si="11"/>
        <v>0</v>
      </c>
      <c r="C84" s="172">
        <f>(Kalkulation_MS3!$AA$13+Kalkulation_MS3!$AA$14)/100*detail_MS3!$B28</f>
        <v>0</v>
      </c>
      <c r="D84" s="172">
        <f>(Kalkulation_MS3!$AA$13+Kalkulation_MS3!$AA$14)/100*detail_MS3!$O28</f>
        <v>0</v>
      </c>
      <c r="E84" s="172">
        <f>(Kalkulation_MS3!$AA$13+Kalkulation_MS3!$AA$14)/100*detail_MS3!$AB28</f>
        <v>0</v>
      </c>
      <c r="F84" s="172">
        <f>(Kalkulation_MS3!$AA$13+Kalkulation_MS3!$AA$14)/100*detail_MS3!$AO28</f>
        <v>0</v>
      </c>
      <c r="G84" s="172">
        <f>(Kalkulation_MS3!$AA$13+Kalkulation_MS3!$AA$14)/100*detail_MS3!$BB28</f>
        <v>0</v>
      </c>
      <c r="H84" s="172">
        <f>(Kalkulation_MS3!$AA$13+Kalkulation_MS3!$AA$14)/100*detail_MS3!$BO28</f>
        <v>0</v>
      </c>
      <c r="I84" s="172">
        <f>(Kalkulation_MS3!$AA$13+Kalkulation_MS3!$AA$14)/100*detail_MS3!$CB28</f>
        <v>0</v>
      </c>
      <c r="J84" s="206">
        <f t="shared" si="12"/>
        <v>0</v>
      </c>
    </row>
    <row r="85" spans="1:10" outlineLevel="1">
      <c r="A85" s="1">
        <f t="shared" si="11"/>
        <v>0</v>
      </c>
      <c r="C85" s="172">
        <f>(Kalkulation_MS3!$AB$13+Kalkulation_MS3!$AB$14)/100*detail_MS3!$B29</f>
        <v>0</v>
      </c>
      <c r="D85" s="172">
        <f>(Kalkulation_MS3!$AB$13+Kalkulation_MS3!$AB$14)/100*detail_MS3!$O29</f>
        <v>0</v>
      </c>
      <c r="E85" s="172">
        <f>(Kalkulation_MS3!$AB$13+Kalkulation_MS3!$AB$14)/100*detail_MS3!$AB29</f>
        <v>0</v>
      </c>
      <c r="F85" s="172">
        <f>(Kalkulation_MS3!$AB$13+Kalkulation_MS3!$AB$14)/100*detail_MS3!$AO29</f>
        <v>0</v>
      </c>
      <c r="G85" s="172">
        <f>(Kalkulation_MS3!$AB$13+Kalkulation_MS3!$AB$14)/100*detail_MS3!$BB29</f>
        <v>0</v>
      </c>
      <c r="H85" s="172">
        <f>(Kalkulation_MS3!$AB$13+Kalkulation_MS3!$AB$14)/100*detail_MS3!$BO29</f>
        <v>0</v>
      </c>
      <c r="I85" s="172">
        <f>(Kalkulation_MS3!$AB$13+Kalkulation_MS3!$AB$14)/100*detail_MS3!$CB29</f>
        <v>0</v>
      </c>
      <c r="J85" s="206">
        <f t="shared" si="12"/>
        <v>0</v>
      </c>
    </row>
    <row r="86" spans="1:10" outlineLevel="1">
      <c r="A86" s="1">
        <f t="shared" si="11"/>
        <v>0</v>
      </c>
      <c r="C86" s="172">
        <f>(Kalkulation_MS3!$AC$13+Kalkulation_MS3!$AC$14)/100*detail_MS3!$B30</f>
        <v>0</v>
      </c>
      <c r="D86" s="172">
        <f>(Kalkulation_MS3!$AC$13+Kalkulation_MS3!$AC$14)/100*detail_MS3!$O30</f>
        <v>0</v>
      </c>
      <c r="E86" s="172">
        <f>(Kalkulation_MS3!$AC$13+Kalkulation_MS3!$AC$14)/100*detail_MS3!$AB30</f>
        <v>0</v>
      </c>
      <c r="F86" s="172">
        <f>(Kalkulation_MS3!$AC$13+Kalkulation_MS3!$AC$14)/100*detail_MS3!$AO30</f>
        <v>0</v>
      </c>
      <c r="G86" s="172">
        <f>(Kalkulation_MS3!$AC$13+Kalkulation_MS3!$AC$14)/100*detail_MS3!$BB30</f>
        <v>0</v>
      </c>
      <c r="H86" s="172">
        <f>(Kalkulation_MS3!$AC$13+Kalkulation_MS3!$AC$14)/100*detail_MS3!$BO30</f>
        <v>0</v>
      </c>
      <c r="I86" s="172">
        <f>(Kalkulation_MS3!$AC$13+Kalkulation_MS3!$AC$14)/100*detail_MS3!$CB30</f>
        <v>0</v>
      </c>
      <c r="J86" s="206">
        <f t="shared" si="12"/>
        <v>0</v>
      </c>
    </row>
    <row r="87" spans="1:10" outlineLevel="1">
      <c r="A87" s="1">
        <f t="shared" si="11"/>
        <v>0</v>
      </c>
      <c r="C87" s="172">
        <f>(Kalkulation_MS3!$AD$13+Kalkulation_MS3!$AD$14)/100*detail_MS3!$B31</f>
        <v>0</v>
      </c>
      <c r="D87" s="172">
        <f>(Kalkulation_MS3!$AD$13+Kalkulation_MS3!$AD$14)/100*detail_MS3!$O31</f>
        <v>0</v>
      </c>
      <c r="E87" s="172">
        <f>(Kalkulation_MS3!$AD$13+Kalkulation_MS3!$AD$14)/100*detail_MS3!$AB31</f>
        <v>0</v>
      </c>
      <c r="F87" s="172">
        <f>(Kalkulation_MS3!$AD$13+Kalkulation_MS3!$AD$14)/100*detail_MS3!$AO31</f>
        <v>0</v>
      </c>
      <c r="G87" s="172">
        <f>(Kalkulation_MS3!$AD$13+Kalkulation_MS3!$AD$14)/100*detail_MS3!$BB31</f>
        <v>0</v>
      </c>
      <c r="H87" s="172">
        <f>(Kalkulation_MS3!$AD$13+Kalkulation_MS3!$AD$14)/100*detail_MS3!$BO31</f>
        <v>0</v>
      </c>
      <c r="I87" s="172">
        <f>(Kalkulation_MS3!$AD$13+Kalkulation_MS3!$AD$14)/100*detail_MS3!$CB31</f>
        <v>0</v>
      </c>
      <c r="J87" s="206">
        <f t="shared" si="12"/>
        <v>0</v>
      </c>
    </row>
    <row r="88" spans="1:10" outlineLevel="1">
      <c r="A88" s="1">
        <f t="shared" si="11"/>
        <v>0</v>
      </c>
      <c r="C88" s="172">
        <f>(Kalkulation_MS3!$AE$13+Kalkulation_MS3!$AE$14)/100*detail_MS3!$B32</f>
        <v>0</v>
      </c>
      <c r="D88" s="172">
        <f>(Kalkulation_MS3!$AE$13+Kalkulation_MS3!$AE$14)/100*detail_MS3!$O32</f>
        <v>0</v>
      </c>
      <c r="E88" s="172">
        <f>(Kalkulation_MS3!$AE$13+Kalkulation_MS3!$AE$14)/100*detail_MS3!$AB32</f>
        <v>0</v>
      </c>
      <c r="F88" s="172">
        <f>(Kalkulation_MS3!$AE$13+Kalkulation_MS3!$AE$14)/100*detail_MS3!$AO32</f>
        <v>0</v>
      </c>
      <c r="G88" s="172">
        <f>(Kalkulation_MS3!$AE$13+Kalkulation_MS3!$AE$14)/100*detail_MS3!$BB32</f>
        <v>0</v>
      </c>
      <c r="H88" s="172">
        <f>(Kalkulation_MS3!$AE$13+Kalkulation_MS3!$AE$14)/100*detail_MS3!$BO32</f>
        <v>0</v>
      </c>
      <c r="I88" s="172">
        <f>(Kalkulation_MS3!$AE$13+Kalkulation_MS3!$AE$14)/100*detail_MS3!$CB32</f>
        <v>0</v>
      </c>
      <c r="J88" s="206">
        <f t="shared" si="12"/>
        <v>0</v>
      </c>
    </row>
    <row r="89" spans="1:10" outlineLevel="1">
      <c r="A89" s="1">
        <f t="shared" si="11"/>
        <v>0</v>
      </c>
      <c r="C89" s="172">
        <f>(Kalkulation_MS3!$AF$13+Kalkulation_MS3!$AF$14)/100*detail_MS3!$B33</f>
        <v>0</v>
      </c>
      <c r="D89" s="172">
        <f>(Kalkulation_MS3!$AF$13+Kalkulation_MS3!$AF$14)/100*detail_MS3!$O33</f>
        <v>0</v>
      </c>
      <c r="E89" s="172">
        <f>(Kalkulation_MS3!$AF$13+Kalkulation_MS3!$AF$14)/100*detail_MS3!$AB33</f>
        <v>0</v>
      </c>
      <c r="F89" s="172">
        <f>(Kalkulation_MS3!$AF$13+Kalkulation_MS3!$AF$14)/100*detail_MS3!$AO33</f>
        <v>0</v>
      </c>
      <c r="G89" s="172">
        <f>(Kalkulation_MS3!$AF$13+Kalkulation_MS3!$AF$14)/100*detail_MS3!$BB33</f>
        <v>0</v>
      </c>
      <c r="H89" s="172">
        <f>(Kalkulation_MS3!$AF$13+Kalkulation_MS3!$AF$14)/100*detail_MS3!$BO33</f>
        <v>0</v>
      </c>
      <c r="I89" s="172">
        <f>(Kalkulation_MS3!$AF$13+Kalkulation_MS3!$AF$14)/100*detail_MS3!$CB33</f>
        <v>0</v>
      </c>
      <c r="J89" s="206">
        <f t="shared" si="12"/>
        <v>0</v>
      </c>
    </row>
    <row r="90" spans="1:10" outlineLevel="1">
      <c r="A90" s="1">
        <f t="shared" si="11"/>
        <v>0</v>
      </c>
      <c r="C90" s="172">
        <f>(Kalkulation_MS3!$AG$13+Kalkulation_MS3!$AG$14)/100*detail_MS3!$B34</f>
        <v>0</v>
      </c>
      <c r="D90" s="172">
        <f>(Kalkulation_MS3!$AG$13+Kalkulation_MS3!$AG$14)/100*detail_MS3!$O34</f>
        <v>0</v>
      </c>
      <c r="E90" s="172">
        <f>(Kalkulation_MS3!$AG$13+Kalkulation_MS3!$AG$14)/100*detail_MS3!$AB34</f>
        <v>0</v>
      </c>
      <c r="F90" s="172">
        <f>(Kalkulation_MS3!$AG$13+Kalkulation_MS3!$AG$14)/100*detail_MS3!$AO34</f>
        <v>0</v>
      </c>
      <c r="G90" s="172">
        <f>(Kalkulation_MS3!$AG$13+Kalkulation_MS3!$AG$14)/100*detail_MS3!$BB34</f>
        <v>0</v>
      </c>
      <c r="H90" s="172">
        <f>(Kalkulation_MS3!$AG$13+Kalkulation_MS3!$AG$14)/100*detail_MS3!$BO34</f>
        <v>0</v>
      </c>
      <c r="I90" s="172">
        <f>(Kalkulation_MS3!$AG$13+Kalkulation_MS3!$AG$14)/100*detail_MS3!$CB34</f>
        <v>0</v>
      </c>
      <c r="J90" s="206">
        <f t="shared" si="12"/>
        <v>0</v>
      </c>
    </row>
    <row r="91" spans="1:10" outlineLevel="1">
      <c r="A91" s="1">
        <f t="shared" si="11"/>
        <v>0</v>
      </c>
      <c r="C91" s="172">
        <f>(Kalkulation_MS3!$AH$13+Kalkulation_MS3!$AH$14)/100*detail_MS3!$B35</f>
        <v>0</v>
      </c>
      <c r="D91" s="172">
        <f>(Kalkulation_MS3!$AH$13+Kalkulation_MS3!$AH$14)/100*detail_MS3!$O35</f>
        <v>0</v>
      </c>
      <c r="E91" s="172">
        <f>(Kalkulation_MS3!$AH$13+Kalkulation_MS3!$AH$14)/100*detail_MS3!$AB35</f>
        <v>0</v>
      </c>
      <c r="F91" s="172">
        <f>(Kalkulation_MS3!$AH$13+Kalkulation_MS3!$AH$14)/100*detail_MS3!$AO35</f>
        <v>0</v>
      </c>
      <c r="G91" s="172">
        <f>(Kalkulation_MS3!$AH$13+Kalkulation_MS3!$AH$14)/100*detail_MS3!$BB35</f>
        <v>0</v>
      </c>
      <c r="H91" s="172">
        <f>(Kalkulation_MS3!$AH$13+Kalkulation_MS3!$AH$14)/100*detail_MS3!$BO35</f>
        <v>0</v>
      </c>
      <c r="I91" s="172">
        <f>(Kalkulation_MS3!$AH$13+Kalkulation_MS3!$AH$14)/100*detail_MS3!$CB35</f>
        <v>0</v>
      </c>
      <c r="J91" s="206">
        <f t="shared" si="12"/>
        <v>0</v>
      </c>
    </row>
    <row r="92" spans="1:10" outlineLevel="1">
      <c r="A92" s="1">
        <f t="shared" si="11"/>
        <v>0</v>
      </c>
      <c r="C92" s="172">
        <f>(Kalkulation_MS3!$AI$13+Kalkulation_MS3!$AI$14)/100*detail_MS3!$B36</f>
        <v>0</v>
      </c>
      <c r="D92" s="172">
        <f>(Kalkulation_MS3!$AI$13+Kalkulation_MS3!$AI$14)/100*detail_MS3!$O36</f>
        <v>0</v>
      </c>
      <c r="E92" s="172">
        <f>(Kalkulation_MS3!$AI$13+Kalkulation_MS3!$AI$14)/100*detail_MS3!$AB36</f>
        <v>0</v>
      </c>
      <c r="F92" s="172">
        <f>(Kalkulation_MS3!$AI$13+Kalkulation_MS3!$AI$14)/100*detail_MS3!$AO36</f>
        <v>0</v>
      </c>
      <c r="G92" s="172">
        <f>(Kalkulation_MS3!$AI$13+Kalkulation_MS3!$AI$14)/100*detail_MS3!$BB36</f>
        <v>0</v>
      </c>
      <c r="H92" s="172">
        <f>(Kalkulation_MS3!$AI$13+Kalkulation_MS3!$AI$14)/100*detail_MS3!$BO36</f>
        <v>0</v>
      </c>
      <c r="I92" s="172">
        <f>(Kalkulation_MS3!$AI$13+Kalkulation_MS3!$AI$14)/100*detail_MS3!$CB36</f>
        <v>0</v>
      </c>
      <c r="J92" s="206">
        <f t="shared" si="12"/>
        <v>0</v>
      </c>
    </row>
    <row r="93" spans="1:10" outlineLevel="1">
      <c r="A93" s="1">
        <f t="shared" si="11"/>
        <v>0</v>
      </c>
      <c r="C93" s="172">
        <f>(Kalkulation_MS3!$AJ$13+Kalkulation_MS3!$AJ$14)/100*detail_MS3!$B37</f>
        <v>0</v>
      </c>
      <c r="D93" s="172">
        <f>(Kalkulation_MS3!$AJ$13+Kalkulation_MS3!$AJ$14)/100*detail_MS3!$O37</f>
        <v>0</v>
      </c>
      <c r="E93" s="172">
        <f>(Kalkulation_MS3!$AJ$13+Kalkulation_MS3!$AJ$14)/100*detail_MS3!$AB37</f>
        <v>0</v>
      </c>
      <c r="F93" s="172">
        <f>(Kalkulation_MS3!$AJ$13+Kalkulation_MS3!$AJ$14)/100*detail_MS3!$AO37</f>
        <v>0</v>
      </c>
      <c r="G93" s="172">
        <f>(Kalkulation_MS3!$AJ$13+Kalkulation_MS3!$AJ$14)/100*detail_MS3!$BB37</f>
        <v>0</v>
      </c>
      <c r="H93" s="172">
        <f>(Kalkulation_MS3!$AJ$13+Kalkulation_MS3!$AJ$14)/100*detail_MS3!$BO37</f>
        <v>0</v>
      </c>
      <c r="I93" s="172">
        <f>(Kalkulation_MS3!$AJ$13+Kalkulation_MS3!$AJ$14)/100*detail_MS3!$CB37</f>
        <v>0</v>
      </c>
      <c r="J93" s="206">
        <f t="shared" si="12"/>
        <v>0</v>
      </c>
    </row>
    <row r="94" spans="1:10" outlineLevel="1">
      <c r="A94" s="1">
        <f t="shared" si="11"/>
        <v>0</v>
      </c>
      <c r="C94" s="172">
        <f>(Kalkulation_MS3!$AK$13+Kalkulation_MS3!$AK$14)/100*detail_MS3!$B38</f>
        <v>0</v>
      </c>
      <c r="D94" s="172">
        <f>(Kalkulation_MS3!$AK$13+Kalkulation_MS3!$AK$14)/100*detail_MS3!$O38</f>
        <v>0</v>
      </c>
      <c r="E94" s="172">
        <f>(Kalkulation_MS3!$AK$13+Kalkulation_MS3!$AK$14)/100*detail_MS3!$AB38</f>
        <v>0</v>
      </c>
      <c r="F94" s="172">
        <f>(Kalkulation_MS3!$AK$13+Kalkulation_MS3!$AK$14)/100*detail_MS3!$AO38</f>
        <v>0</v>
      </c>
      <c r="G94" s="172">
        <f>(Kalkulation_MS3!$AK$13+Kalkulation_MS3!$AK$14)/100*detail_MS3!$BB38</f>
        <v>0</v>
      </c>
      <c r="H94" s="172">
        <f>(Kalkulation_MS3!$AK$13+Kalkulation_MS3!$AK$14)/100*detail_MS3!$BO38</f>
        <v>0</v>
      </c>
      <c r="I94" s="172">
        <f>(Kalkulation_MS3!$AK$13+Kalkulation_MS3!$AK$14)/100*detail_MS3!$CB38</f>
        <v>0</v>
      </c>
      <c r="J94" s="206">
        <f t="shared" si="12"/>
        <v>0</v>
      </c>
    </row>
    <row r="95" spans="1:10" outlineLevel="1">
      <c r="A95" s="1">
        <f t="shared" si="11"/>
        <v>0</v>
      </c>
      <c r="C95" s="172">
        <f>(Kalkulation_MS3!$AL$13+Kalkulation_MS3!$AL$14)/100*detail_MS3!$B39</f>
        <v>0</v>
      </c>
      <c r="D95" s="172">
        <f>(Kalkulation_MS3!$AL$13+Kalkulation_MS3!$AL$14)/100*detail_MS3!$O39</f>
        <v>0</v>
      </c>
      <c r="E95" s="172">
        <f>(Kalkulation_MS3!$AL$13+Kalkulation_MS3!$AL$14)/100*detail_MS3!$AB39</f>
        <v>0</v>
      </c>
      <c r="F95" s="172">
        <f>(Kalkulation_MS3!$AL$13+Kalkulation_MS3!$AL$14)/100*detail_MS3!$AO39</f>
        <v>0</v>
      </c>
      <c r="G95" s="172">
        <f>(Kalkulation_MS3!$AL$13+Kalkulation_MS3!$AL$14)/100*detail_MS3!$BB39</f>
        <v>0</v>
      </c>
      <c r="H95" s="172">
        <f>(Kalkulation_MS3!$AL$13+Kalkulation_MS3!$AL$14)/100*detail_MS3!$BO39</f>
        <v>0</v>
      </c>
      <c r="I95" s="172">
        <f>(Kalkulation_MS3!$AL$13+Kalkulation_MS3!$AL$14)/100*detail_MS3!$CB39</f>
        <v>0</v>
      </c>
      <c r="J95" s="206">
        <f t="shared" si="12"/>
        <v>0</v>
      </c>
    </row>
    <row r="96" spans="1:10" outlineLevel="1">
      <c r="A96" s="1">
        <f t="shared" si="11"/>
        <v>0</v>
      </c>
      <c r="C96" s="172">
        <f>(Kalkulation_MS3!$AM$13+Kalkulation_MS3!$AM$14)/100*detail_MS3!$B40</f>
        <v>0</v>
      </c>
      <c r="D96" s="172">
        <f>(Kalkulation_MS3!$AM$13+Kalkulation_MS3!$AM$14)/100*detail_MS3!$O40</f>
        <v>0</v>
      </c>
      <c r="E96" s="172">
        <f>(Kalkulation_MS3!$AM$13+Kalkulation_MS3!$AM$14)/100*detail_MS3!$AB40</f>
        <v>0</v>
      </c>
      <c r="F96" s="172">
        <f>(Kalkulation_MS3!$AM$13+Kalkulation_MS3!$AM$14)/100*detail_MS3!$AO40</f>
        <v>0</v>
      </c>
      <c r="G96" s="172">
        <f>(Kalkulation_MS3!$AM$13+Kalkulation_MS3!$AM$14)/100*detail_MS3!$BB40</f>
        <v>0</v>
      </c>
      <c r="H96" s="172">
        <f>(Kalkulation_MS3!$AM$13+Kalkulation_MS3!$AM$14)/100*detail_MS3!$BO40</f>
        <v>0</v>
      </c>
      <c r="I96" s="172">
        <f>(Kalkulation_MS3!$AM$13+Kalkulation_MS3!$AM$14)/100*detail_MS3!$CB40</f>
        <v>0</v>
      </c>
      <c r="J96" s="206">
        <f t="shared" si="12"/>
        <v>0</v>
      </c>
    </row>
    <row r="97" spans="1:11" outlineLevel="1">
      <c r="A97" s="1">
        <f t="shared" si="11"/>
        <v>0</v>
      </c>
      <c r="C97" s="172">
        <f>(Kalkulation_MS3!$AN$13+Kalkulation_MS3!$AN$14)/100*detail_MS3!$B41</f>
        <v>0</v>
      </c>
      <c r="D97" s="172">
        <f>(Kalkulation_MS3!$AN$13+Kalkulation_MS3!$AN$14)/100*detail_MS3!$O41</f>
        <v>0</v>
      </c>
      <c r="E97" s="172">
        <f>(Kalkulation_MS3!$AN$13+Kalkulation_MS3!$AN$14)/100*detail_MS3!$AB41</f>
        <v>0</v>
      </c>
      <c r="F97" s="172">
        <f>(Kalkulation_MS3!$AN$13+Kalkulation_MS3!$AN$14)/100*detail_MS3!$AO41</f>
        <v>0</v>
      </c>
      <c r="G97" s="172">
        <f>(Kalkulation_MS3!$AN$13+Kalkulation_MS3!$AN$14)/100*detail_MS3!$BB41</f>
        <v>0</v>
      </c>
      <c r="H97" s="172">
        <f>(Kalkulation_MS3!$AN$13+Kalkulation_MS3!$AN$14)/100*detail_MS3!$BO41</f>
        <v>0</v>
      </c>
      <c r="I97" s="172">
        <f>(Kalkulation_MS3!$AN$13+Kalkulation_MS3!$AN$14)/100*detail_MS3!$CB41</f>
        <v>0</v>
      </c>
      <c r="J97" s="206">
        <f t="shared" si="12"/>
        <v>0</v>
      </c>
    </row>
    <row r="98" spans="1:11" outlineLevel="1">
      <c r="A98" s="1">
        <f t="shared" si="11"/>
        <v>0</v>
      </c>
      <c r="C98" s="172">
        <f>(Kalkulation_MS3!$AO$13+Kalkulation_MS3!$AO$14)/100*detail_MS3!$B42</f>
        <v>0</v>
      </c>
      <c r="D98" s="172">
        <f>(Kalkulation_MS3!$AO$13+Kalkulation_MS3!$AO$14)/100*detail_MS3!$O42</f>
        <v>0</v>
      </c>
      <c r="E98" s="172">
        <f>(Kalkulation_MS3!$AO$13+Kalkulation_MS3!$AO$14)/100*detail_MS3!$AB42</f>
        <v>0</v>
      </c>
      <c r="F98" s="172">
        <f>(Kalkulation_MS3!$AO$13+Kalkulation_MS3!$AO$14)/100*detail_MS3!$AO42</f>
        <v>0</v>
      </c>
      <c r="G98" s="172">
        <f>(Kalkulation_MS3!$AO$13+Kalkulation_MS3!$AO$14)/100*detail_MS3!$BB42</f>
        <v>0</v>
      </c>
      <c r="H98" s="172">
        <f>(Kalkulation_MS3!$AO$13+Kalkulation_MS3!$AO$14)/100*detail_MS3!$BO42</f>
        <v>0</v>
      </c>
      <c r="I98" s="172">
        <f>(Kalkulation_MS3!$AO$13+Kalkulation_MS3!$AO$14)/100*detail_MS3!$CB42</f>
        <v>0</v>
      </c>
      <c r="J98" s="206">
        <f t="shared" si="12"/>
        <v>0</v>
      </c>
    </row>
    <row r="99" spans="1:11" outlineLevel="1">
      <c r="A99" s="1">
        <f t="shared" si="11"/>
        <v>0</v>
      </c>
      <c r="C99" s="172">
        <f>(Kalkulation_MS3!$AP$13+Kalkulation_MS3!$AP$14)/100*detail_MS3!$B43</f>
        <v>0</v>
      </c>
      <c r="D99" s="172">
        <f>(Kalkulation_MS3!$AP$13+Kalkulation_MS3!$AP$14)/100*detail_MS3!$O43</f>
        <v>0</v>
      </c>
      <c r="E99" s="172">
        <f>(Kalkulation_MS3!$AP$13+Kalkulation_MS3!$AP$14)/100*detail_MS3!$AB43</f>
        <v>0</v>
      </c>
      <c r="F99" s="172">
        <f>(Kalkulation_MS3!$AP$13+Kalkulation_MS3!$AP$14)/100*detail_MS3!$AO43</f>
        <v>0</v>
      </c>
      <c r="G99" s="172">
        <f>(Kalkulation_MS3!$AP$13+Kalkulation_MS3!$AP$14)/100*detail_MS3!$BB43</f>
        <v>0</v>
      </c>
      <c r="H99" s="172">
        <f>(Kalkulation_MS3!$AP$13+Kalkulation_MS3!$AP$14)/100*detail_MS3!$BO43</f>
        <v>0</v>
      </c>
      <c r="I99" s="172">
        <f>(Kalkulation_MS3!$AP$13+Kalkulation_MS3!$AP$14)/100*detail_MS3!$CB43</f>
        <v>0</v>
      </c>
      <c r="J99" s="206">
        <f t="shared" si="12"/>
        <v>0</v>
      </c>
    </row>
    <row r="100" spans="1:11" outlineLevel="1">
      <c r="A100" s="1">
        <f t="shared" si="11"/>
        <v>0</v>
      </c>
      <c r="C100" s="172">
        <f>(Kalkulation_MS3!$AQ$13+Kalkulation_MS3!$AQ$14)/100*detail_MS3!$B44</f>
        <v>0</v>
      </c>
      <c r="D100" s="172">
        <f>(Kalkulation_MS3!$AQ$13+Kalkulation_MS3!$AQ$14)/100*detail_MS3!$O44</f>
        <v>0</v>
      </c>
      <c r="E100" s="172">
        <f>(Kalkulation_MS3!$AQ$13+Kalkulation_MS3!$AQ$14)/100*detail_MS3!$AB44</f>
        <v>0</v>
      </c>
      <c r="F100" s="172">
        <f>(Kalkulation_MS3!$AQ$13+Kalkulation_MS3!$AQ$14)/100*detail_MS3!$AO44</f>
        <v>0</v>
      </c>
      <c r="G100" s="172">
        <f>(Kalkulation_MS3!$AQ$13+Kalkulation_MS3!$AQ$14)/100*detail_MS3!$BB44</f>
        <v>0</v>
      </c>
      <c r="H100" s="172">
        <f>(Kalkulation_MS3!$AQ$13+Kalkulation_MS3!$AQ$14)/100*detail_MS3!$BO44</f>
        <v>0</v>
      </c>
      <c r="I100" s="172">
        <f>(Kalkulation_MS3!$AQ$13+Kalkulation_MS3!$AQ$14)/100*detail_MS3!$CB44</f>
        <v>0</v>
      </c>
      <c r="J100" s="206">
        <f t="shared" si="12"/>
        <v>0</v>
      </c>
    </row>
    <row r="101" spans="1:11" outlineLevel="1">
      <c r="A101" s="1">
        <f t="shared" si="11"/>
        <v>0</v>
      </c>
      <c r="C101" s="172">
        <f>(Kalkulation_MS3!$AR$13+Kalkulation_MS3!$AR$14)/100*detail_MS3!$B45</f>
        <v>0</v>
      </c>
      <c r="D101" s="172">
        <f>(Kalkulation_MS3!$AR$13+Kalkulation_MS3!$AR$14)/100*detail_MS3!$O45</f>
        <v>0</v>
      </c>
      <c r="E101" s="172">
        <f>(Kalkulation_MS3!$AR$13+Kalkulation_MS3!$AR$14)/100*detail_MS3!$AB45</f>
        <v>0</v>
      </c>
      <c r="F101" s="172">
        <f>(Kalkulation_MS3!$AR$13+Kalkulation_MS3!$AR$14)/100*detail_MS3!$AO45</f>
        <v>0</v>
      </c>
      <c r="G101" s="172">
        <f>(Kalkulation_MS3!$AR$13+Kalkulation_MS3!$AR$14)/100*detail_MS3!$BB45</f>
        <v>0</v>
      </c>
      <c r="H101" s="172">
        <f>(Kalkulation_MS3!$AR$13+Kalkulation_MS3!$AR$14)/100*detail_MS3!$BO45</f>
        <v>0</v>
      </c>
      <c r="I101" s="172">
        <f>(Kalkulation_MS3!$AR$13+Kalkulation_MS3!$AR$14)/100*detail_MS3!$CB45</f>
        <v>0</v>
      </c>
      <c r="J101" s="206">
        <f t="shared" si="12"/>
        <v>0</v>
      </c>
    </row>
    <row r="102" spans="1:11" outlineLevel="1">
      <c r="A102" s="1">
        <f t="shared" si="11"/>
        <v>0</v>
      </c>
      <c r="C102" s="172">
        <f>(Kalkulation_MS3!$AS$13+Kalkulation_MS3!$AS$14)/100*detail_MS3!$B46</f>
        <v>0</v>
      </c>
      <c r="D102" s="172">
        <f>(Kalkulation_MS3!$AS$13+Kalkulation_MS3!$AS$14)/100*detail_MS3!$O46</f>
        <v>0</v>
      </c>
      <c r="E102" s="172">
        <f>(Kalkulation_MS3!$AS$13+Kalkulation_MS3!$AS$14)/100*detail_MS3!$AB46</f>
        <v>0</v>
      </c>
      <c r="F102" s="172">
        <f>(Kalkulation_MS3!$AS$13+Kalkulation_MS3!$AS$14)/100*detail_MS3!$AO46</f>
        <v>0</v>
      </c>
      <c r="G102" s="172">
        <f>(Kalkulation_MS3!$AS$13+Kalkulation_MS3!$AS$14)/100*detail_MS3!$BB46</f>
        <v>0</v>
      </c>
      <c r="H102" s="172">
        <f>(Kalkulation_MS3!$AS$13+Kalkulation_MS3!$AS$14)/100*detail_MS3!$BO46</f>
        <v>0</v>
      </c>
      <c r="I102" s="172">
        <f>(Kalkulation_MS3!$AS$13+Kalkulation_MS3!$AS$14)/100*detail_MS3!$CB46</f>
        <v>0</v>
      </c>
      <c r="J102" s="206">
        <f t="shared" si="12"/>
        <v>0</v>
      </c>
    </row>
    <row r="103" spans="1:11" outlineLevel="1">
      <c r="A103" s="88" t="s">
        <v>440</v>
      </c>
      <c r="B103" s="88"/>
      <c r="C103" s="201">
        <f>SUM(C63:C102)</f>
        <v>0</v>
      </c>
      <c r="D103" s="201">
        <f t="shared" ref="D103:J103" si="13">SUM(D63:D102)</f>
        <v>0</v>
      </c>
      <c r="E103" s="201">
        <f t="shared" si="13"/>
        <v>0</v>
      </c>
      <c r="F103" s="201">
        <f t="shared" si="13"/>
        <v>0</v>
      </c>
      <c r="G103" s="201">
        <f t="shared" si="13"/>
        <v>0</v>
      </c>
      <c r="H103" s="201">
        <f t="shared" si="13"/>
        <v>0</v>
      </c>
      <c r="I103" s="201">
        <f t="shared" si="13"/>
        <v>0</v>
      </c>
      <c r="J103" s="79">
        <f t="shared" si="13"/>
        <v>0</v>
      </c>
      <c r="K103" s="172">
        <f>Kalkulation_MS3!AT50*7</f>
        <v>0</v>
      </c>
    </row>
    <row r="104" spans="1:11" outlineLevel="1">
      <c r="A104" s="203" t="s">
        <v>405</v>
      </c>
      <c r="J104" s="205">
        <f t="shared" si="8"/>
        <v>0</v>
      </c>
    </row>
    <row r="105" spans="1:11" outlineLevel="1">
      <c r="A105" s="1">
        <f t="shared" ref="A105:A144" si="14">A63</f>
        <v>0</v>
      </c>
      <c r="C105" s="172">
        <f>(Kalkulation_MS3!$F$16)/100*detail_MS3!B7</f>
        <v>0</v>
      </c>
      <c r="D105" s="172">
        <f>(Kalkulation_MS3!$F$16)/100*detail_MS3!O7</f>
        <v>0</v>
      </c>
      <c r="E105" s="172">
        <f>(Kalkulation_MS3!$F$16)/100*detail_MS3!AB7</f>
        <v>0</v>
      </c>
      <c r="F105" s="172">
        <f>(Kalkulation_MS3!$F$16)/100*detail_MS3!AO7</f>
        <v>0</v>
      </c>
      <c r="G105" s="172">
        <f>(Kalkulation_MS3!$F$16)/100*detail_MS3!BB7</f>
        <v>0</v>
      </c>
      <c r="H105" s="172">
        <f>(Kalkulation_MS3!$F$16)/100*detail_MS3!BO7</f>
        <v>0</v>
      </c>
      <c r="I105" s="172">
        <f>(Kalkulation_MS3!$F$16)/100*detail_MS3!CB7</f>
        <v>0</v>
      </c>
      <c r="J105" s="206">
        <f t="shared" si="8"/>
        <v>0</v>
      </c>
    </row>
    <row r="106" spans="1:11" outlineLevel="1">
      <c r="A106" s="1">
        <f t="shared" si="14"/>
        <v>0</v>
      </c>
      <c r="C106" s="172">
        <f>(Kalkulation_MS3!$G$16)/100*detail_MS3!B8</f>
        <v>0</v>
      </c>
      <c r="D106" s="172">
        <f>(Kalkulation_MS3!$G$16)/100*detail_MS3!O8</f>
        <v>0</v>
      </c>
      <c r="E106" s="172">
        <f>(Kalkulation_MS3!$G$16)/100*detail_MS3!AB8</f>
        <v>0</v>
      </c>
      <c r="F106" s="172">
        <f>(Kalkulation_MS3!$G$16)/100*detail_MS3!AO8</f>
        <v>0</v>
      </c>
      <c r="G106" s="172">
        <f>(Kalkulation_MS3!$G$16)/100*detail_MS3!BB8</f>
        <v>0</v>
      </c>
      <c r="H106" s="172">
        <f>(Kalkulation_MS3!$G$16)/100*detail_MS3!BO8</f>
        <v>0</v>
      </c>
      <c r="I106" s="172">
        <f>(Kalkulation_MS3!$G$16)/100*detail_MS3!CB8</f>
        <v>0</v>
      </c>
      <c r="J106" s="206">
        <f t="shared" si="8"/>
        <v>0</v>
      </c>
    </row>
    <row r="107" spans="1:11" outlineLevel="1">
      <c r="A107" s="1">
        <f t="shared" si="14"/>
        <v>0</v>
      </c>
      <c r="C107" s="172">
        <f>(Kalkulation_MS3!$H$16)/100*detail_MS3!B9</f>
        <v>0</v>
      </c>
      <c r="D107" s="172">
        <f>(Kalkulation_MS3!$H$16)/100*detail_MS3!O9</f>
        <v>0</v>
      </c>
      <c r="E107" s="172">
        <f>(Kalkulation_MS3!$H$16)/100*detail_MS3!AB9</f>
        <v>0</v>
      </c>
      <c r="F107" s="172">
        <f>(Kalkulation_MS3!$H$16)/100*detail_MS3!AO9</f>
        <v>0</v>
      </c>
      <c r="G107" s="172">
        <f>(Kalkulation_MS3!$H$16)/100*detail_MS3!BB9</f>
        <v>0</v>
      </c>
      <c r="H107" s="172">
        <f>(Kalkulation_MS3!$H$16)/100*detail_MS3!BO9</f>
        <v>0</v>
      </c>
      <c r="I107" s="172">
        <f>(Kalkulation_MS3!$H$16)/100*detail_MS3!CB9</f>
        <v>0</v>
      </c>
      <c r="J107" s="206">
        <f t="shared" si="8"/>
        <v>0</v>
      </c>
    </row>
    <row r="108" spans="1:11" outlineLevel="1">
      <c r="A108" s="1">
        <f t="shared" si="14"/>
        <v>0</v>
      </c>
      <c r="C108" s="172">
        <f>(Kalkulation_MS3!$I$16)/100*detail_MS3!B10</f>
        <v>0</v>
      </c>
      <c r="D108" s="172">
        <f>(Kalkulation_MS3!$I$16)/100*detail_MS3!O10</f>
        <v>0</v>
      </c>
      <c r="E108" s="172">
        <f>(Kalkulation_MS3!$I$16)/100*detail_MS3!AB10</f>
        <v>0</v>
      </c>
      <c r="F108" s="172">
        <f>(Kalkulation_MS3!$I$16)/100*detail_MS3!AO10</f>
        <v>0</v>
      </c>
      <c r="G108" s="172">
        <f>(Kalkulation_MS3!$I$16)/100*detail_MS3!BB10</f>
        <v>0</v>
      </c>
      <c r="H108" s="172">
        <f>(Kalkulation_MS3!$I$16)/100*detail_MS3!BO10</f>
        <v>0</v>
      </c>
      <c r="I108" s="172">
        <f>(Kalkulation_MS3!$I$16)/100*detail_MS3!CB10</f>
        <v>0</v>
      </c>
      <c r="J108" s="206">
        <f t="shared" si="8"/>
        <v>0</v>
      </c>
    </row>
    <row r="109" spans="1:11" outlineLevel="1">
      <c r="A109" s="1">
        <f t="shared" si="14"/>
        <v>0</v>
      </c>
      <c r="C109" s="172">
        <f>(Kalkulation_MS3!$J$16)/100*detail_MS3!B11</f>
        <v>0</v>
      </c>
      <c r="D109" s="172">
        <f>(Kalkulation_MS3!$J$16)/100*detail_MS3!O11</f>
        <v>0</v>
      </c>
      <c r="E109" s="172">
        <f>(Kalkulation_MS3!$J$16)/100*detail_MS3!AB11</f>
        <v>0</v>
      </c>
      <c r="F109" s="172">
        <f>(Kalkulation_MS3!$J$16)/100*detail_MS3!AO11</f>
        <v>0</v>
      </c>
      <c r="G109" s="172">
        <f>(Kalkulation_MS3!$J$16)/100*detail_MS3!BB11</f>
        <v>0</v>
      </c>
      <c r="H109" s="172">
        <f>(Kalkulation_MS3!$J$16)/100*detail_MS3!BO11</f>
        <v>0</v>
      </c>
      <c r="I109" s="172">
        <f>(Kalkulation_MS3!$J$16)/100*detail_MS3!CB11</f>
        <v>0</v>
      </c>
      <c r="J109" s="206">
        <f t="shared" si="8"/>
        <v>0</v>
      </c>
    </row>
    <row r="110" spans="1:11" outlineLevel="1">
      <c r="A110" s="1">
        <f t="shared" si="14"/>
        <v>0</v>
      </c>
      <c r="C110" s="172">
        <f>(Kalkulation_MS3!$K$16)/100*detail_MS3!B12</f>
        <v>0</v>
      </c>
      <c r="D110" s="172">
        <f>(Kalkulation_MS3!$K$16)/100*detail_MS3!O12</f>
        <v>0</v>
      </c>
      <c r="E110" s="172">
        <f>(Kalkulation_MS3!$K$16)/100*detail_MS3!AB12</f>
        <v>0</v>
      </c>
      <c r="F110" s="172">
        <f>(Kalkulation_MS3!$K$16)/100*detail_MS3!AO12</f>
        <v>0</v>
      </c>
      <c r="G110" s="172">
        <f>(Kalkulation_MS3!$K$16)/100*detail_MS3!BB12</f>
        <v>0</v>
      </c>
      <c r="H110" s="172">
        <f>(Kalkulation_MS3!$K$16)/100*detail_MS3!BO12</f>
        <v>0</v>
      </c>
      <c r="I110" s="172">
        <f>(Kalkulation_MS3!$K$16)/100*detail_MS3!CB12</f>
        <v>0</v>
      </c>
      <c r="J110" s="206">
        <f t="shared" si="8"/>
        <v>0</v>
      </c>
    </row>
    <row r="111" spans="1:11" outlineLevel="1">
      <c r="A111" s="1">
        <f t="shared" si="14"/>
        <v>0</v>
      </c>
      <c r="C111" s="172">
        <f>(Kalkulation_MS3!$L$16)/100*detail_MS3!B13</f>
        <v>0</v>
      </c>
      <c r="D111" s="172">
        <f>(Kalkulation_MS3!$L$16)/100*detail_MS3!O13</f>
        <v>0</v>
      </c>
      <c r="E111" s="172">
        <f>(Kalkulation_MS3!$L$16)/100*detail_MS3!AB13</f>
        <v>0</v>
      </c>
      <c r="F111" s="172">
        <f>(Kalkulation_MS3!$L$16)/100*detail_MS3!AO13</f>
        <v>0</v>
      </c>
      <c r="G111" s="172">
        <f>(Kalkulation_MS3!$L$16)/100*detail_MS3!BB13</f>
        <v>0</v>
      </c>
      <c r="H111" s="172">
        <f>(Kalkulation_MS3!$L$16)/100*detail_MS3!BO13</f>
        <v>0</v>
      </c>
      <c r="I111" s="172">
        <f>(Kalkulation_MS3!$L$16)/100*detail_MS3!CB13</f>
        <v>0</v>
      </c>
      <c r="J111" s="206">
        <f t="shared" si="8"/>
        <v>0</v>
      </c>
    </row>
    <row r="112" spans="1:11" outlineLevel="1">
      <c r="A112" s="1">
        <f t="shared" si="14"/>
        <v>0</v>
      </c>
      <c r="C112" s="172">
        <f>(Kalkulation_MS3!$M$16)/100*detail_MS3!B14</f>
        <v>0</v>
      </c>
      <c r="D112" s="172">
        <f>(Kalkulation_MS3!$M$16)/100*detail_MS3!O14</f>
        <v>0</v>
      </c>
      <c r="E112" s="172">
        <f>(Kalkulation_MS3!$M$16)/100*detail_MS3!AB14</f>
        <v>0</v>
      </c>
      <c r="F112" s="172">
        <f>(Kalkulation_MS3!$M$16)/100*detail_MS3!AO14</f>
        <v>0</v>
      </c>
      <c r="G112" s="172">
        <f>(Kalkulation_MS3!$M$16)/100*detail_MS3!BB14</f>
        <v>0</v>
      </c>
      <c r="H112" s="172">
        <f>(Kalkulation_MS3!$M$16)/100*detail_MS3!BO14</f>
        <v>0</v>
      </c>
      <c r="I112" s="172">
        <f>(Kalkulation_MS3!$M$16)/100*detail_MS3!CB14</f>
        <v>0</v>
      </c>
      <c r="J112" s="206">
        <f t="shared" si="8"/>
        <v>0</v>
      </c>
    </row>
    <row r="113" spans="1:10" outlineLevel="1">
      <c r="A113" s="1">
        <f t="shared" si="14"/>
        <v>0</v>
      </c>
      <c r="C113" s="172">
        <f>(Kalkulation_MS3!$N$16)/100*detail_MS3!B15</f>
        <v>0</v>
      </c>
      <c r="D113" s="172">
        <f>(Kalkulation_MS3!$N$16)/100*detail_MS3!O15</f>
        <v>0</v>
      </c>
      <c r="E113" s="172">
        <f>(Kalkulation_MS3!$N$16)/100*detail_MS3!AB15</f>
        <v>0</v>
      </c>
      <c r="F113" s="172">
        <f>(Kalkulation_MS3!$N$16)/100*detail_MS3!AO15</f>
        <v>0</v>
      </c>
      <c r="G113" s="172">
        <f>(Kalkulation_MS3!$N$16)/100*detail_MS3!BB15</f>
        <v>0</v>
      </c>
      <c r="H113" s="172">
        <f>(Kalkulation_MS3!$N$16)/100*detail_MS3!BO15</f>
        <v>0</v>
      </c>
      <c r="I113" s="172">
        <f>(Kalkulation_MS3!$N$16)/100*detail_MS3!CB15</f>
        <v>0</v>
      </c>
      <c r="J113" s="206">
        <f t="shared" si="8"/>
        <v>0</v>
      </c>
    </row>
    <row r="114" spans="1:10" outlineLevel="1">
      <c r="A114" s="1">
        <f t="shared" si="14"/>
        <v>0</v>
      </c>
      <c r="C114" s="172">
        <f>(Kalkulation_MS3!$O$16)/100*detail_MS3!B16</f>
        <v>0</v>
      </c>
      <c r="D114" s="172">
        <f>(Kalkulation_MS3!$O$16)/100*detail_MS3!O16</f>
        <v>0</v>
      </c>
      <c r="E114" s="172">
        <f>(Kalkulation_MS3!$O$16)/100*detail_MS3!AB16</f>
        <v>0</v>
      </c>
      <c r="F114" s="172">
        <f>(Kalkulation_MS3!$O$16)/100*detail_MS3!AO16</f>
        <v>0</v>
      </c>
      <c r="G114" s="172">
        <f>(Kalkulation_MS3!$O$16)/100*detail_MS3!BB16</f>
        <v>0</v>
      </c>
      <c r="H114" s="172">
        <f>(Kalkulation_MS3!$O$16)/100*detail_MS3!BO16</f>
        <v>0</v>
      </c>
      <c r="I114" s="172">
        <f>(Kalkulation_MS3!$O$16)/100*detail_MS3!CB16</f>
        <v>0</v>
      </c>
      <c r="J114" s="206">
        <f t="shared" si="8"/>
        <v>0</v>
      </c>
    </row>
    <row r="115" spans="1:10" outlineLevel="1">
      <c r="A115" s="1">
        <f t="shared" si="14"/>
        <v>0</v>
      </c>
      <c r="C115" s="172">
        <f>(Kalkulation_MS3!$P$16)/100*detail_MS3!B17</f>
        <v>0</v>
      </c>
      <c r="D115" s="172">
        <f>(Kalkulation_MS3!$P$16)/100*detail_MS3!O17</f>
        <v>0</v>
      </c>
      <c r="E115" s="172">
        <f>(Kalkulation_MS3!$P$16)/100*detail_MS3!AB17</f>
        <v>0</v>
      </c>
      <c r="F115" s="172">
        <f>(Kalkulation_MS3!$P$16)/100*detail_MS3!AO17</f>
        <v>0</v>
      </c>
      <c r="G115" s="172">
        <f>(Kalkulation_MS3!$P$16)/100*detail_MS3!BB17</f>
        <v>0</v>
      </c>
      <c r="H115" s="172">
        <f>(Kalkulation_MS3!$P$16)/100*detail_MS3!BO17</f>
        <v>0</v>
      </c>
      <c r="I115" s="172">
        <f>(Kalkulation_MS3!$P$16)/100*detail_MS3!CB17</f>
        <v>0</v>
      </c>
      <c r="J115" s="206">
        <f t="shared" ref="J115:J144" si="15">SUM(C115:I115)</f>
        <v>0</v>
      </c>
    </row>
    <row r="116" spans="1:10" outlineLevel="1">
      <c r="A116" s="1">
        <f t="shared" si="14"/>
        <v>0</v>
      </c>
      <c r="C116" s="172">
        <f>(Kalkulation_MS3!$Q$16)/100*detail_MS3!B18</f>
        <v>0</v>
      </c>
      <c r="D116" s="172">
        <f>(Kalkulation_MS3!$Q$16)/100*detail_MS3!O18</f>
        <v>0</v>
      </c>
      <c r="E116" s="172">
        <f>(Kalkulation_MS3!$Q$16)/100*detail_MS3!AB18</f>
        <v>0</v>
      </c>
      <c r="F116" s="172">
        <f>(Kalkulation_MS3!$Q$16)/100*detail_MS3!AO18</f>
        <v>0</v>
      </c>
      <c r="G116" s="172">
        <f>(Kalkulation_MS3!$Q$16)/100*detail_MS3!BB18</f>
        <v>0</v>
      </c>
      <c r="H116" s="172">
        <f>(Kalkulation_MS3!$Q$16)/100*detail_MS3!BO18</f>
        <v>0</v>
      </c>
      <c r="I116" s="172">
        <f>(Kalkulation_MS3!$Q$16)/100*detail_MS3!CB18</f>
        <v>0</v>
      </c>
      <c r="J116" s="206">
        <f t="shared" si="15"/>
        <v>0</v>
      </c>
    </row>
    <row r="117" spans="1:10" outlineLevel="1">
      <c r="A117" s="1">
        <f t="shared" si="14"/>
        <v>0</v>
      </c>
      <c r="C117" s="172">
        <f>(Kalkulation_MS3!$R$16)/100*detail_MS3!B19</f>
        <v>0</v>
      </c>
      <c r="D117" s="172">
        <f>(Kalkulation_MS3!$R$16)/100*detail_MS3!O19</f>
        <v>0</v>
      </c>
      <c r="E117" s="172">
        <f>(Kalkulation_MS3!$R$16)/100*detail_MS3!AB19</f>
        <v>0</v>
      </c>
      <c r="F117" s="172">
        <f>(Kalkulation_MS3!$R$16)/100*detail_MS3!AO19</f>
        <v>0</v>
      </c>
      <c r="G117" s="172">
        <f>(Kalkulation_MS3!$R$16)/100*detail_MS3!BB19</f>
        <v>0</v>
      </c>
      <c r="H117" s="172">
        <f>(Kalkulation_MS3!$R$16)/100*detail_MS3!BO19</f>
        <v>0</v>
      </c>
      <c r="I117" s="172">
        <f>(Kalkulation_MS3!$R$16)/100*detail_MS3!CB19</f>
        <v>0</v>
      </c>
      <c r="J117" s="206">
        <f t="shared" si="15"/>
        <v>0</v>
      </c>
    </row>
    <row r="118" spans="1:10" outlineLevel="1">
      <c r="A118" s="1">
        <f t="shared" si="14"/>
        <v>0</v>
      </c>
      <c r="C118" s="172">
        <f>(Kalkulation_MS3!$S$16)/100*detail_MS3!$B20</f>
        <v>0</v>
      </c>
      <c r="D118" s="172">
        <f>(Kalkulation_MS3!$S$16)/100*detail_MS3!$O20</f>
        <v>0</v>
      </c>
      <c r="E118" s="172">
        <f>(Kalkulation_MS3!$S$16)/100*detail_MS3!$AB20</f>
        <v>0</v>
      </c>
      <c r="F118" s="172">
        <f>(Kalkulation_MS3!$S$16)/100*detail_MS3!$AO20</f>
        <v>0</v>
      </c>
      <c r="G118" s="172">
        <f>(Kalkulation_MS3!$S$16)/100*detail_MS3!$BB20</f>
        <v>0</v>
      </c>
      <c r="H118" s="172">
        <f>(Kalkulation_MS3!$S$16)/100*detail_MS3!$BO20</f>
        <v>0</v>
      </c>
      <c r="I118" s="172">
        <f>(Kalkulation_MS3!$S$16)/100*detail_MS3!$CB20</f>
        <v>0</v>
      </c>
      <c r="J118" s="206">
        <f t="shared" si="15"/>
        <v>0</v>
      </c>
    </row>
    <row r="119" spans="1:10" outlineLevel="1">
      <c r="A119" s="1">
        <f t="shared" si="14"/>
        <v>0</v>
      </c>
      <c r="C119" s="172">
        <f>(Kalkulation_MS3!$T$16)/100*detail_MS3!$B21</f>
        <v>0</v>
      </c>
      <c r="D119" s="172">
        <f>(Kalkulation_MS3!$T$16)/100*detail_MS3!$O21</f>
        <v>0</v>
      </c>
      <c r="E119" s="172">
        <f>(Kalkulation_MS3!$T$16)/100*detail_MS3!$AB21</f>
        <v>0</v>
      </c>
      <c r="F119" s="172">
        <f>(Kalkulation_MS3!$T$16)/100*detail_MS3!$AO21</f>
        <v>0</v>
      </c>
      <c r="G119" s="172">
        <f>(Kalkulation_MS3!$T$16)/100*detail_MS3!$BB21</f>
        <v>0</v>
      </c>
      <c r="H119" s="172">
        <f>(Kalkulation_MS3!$T$16)/100*detail_MS3!$BO21</f>
        <v>0</v>
      </c>
      <c r="I119" s="172">
        <f>(Kalkulation_MS3!$T$16)/100*detail_MS3!$CB21</f>
        <v>0</v>
      </c>
      <c r="J119" s="206">
        <f t="shared" si="15"/>
        <v>0</v>
      </c>
    </row>
    <row r="120" spans="1:10" outlineLevel="1">
      <c r="A120" s="1">
        <f t="shared" si="14"/>
        <v>0</v>
      </c>
      <c r="C120" s="172">
        <f>(Kalkulation_MS3!$U$16)/100*detail_MS3!$B22</f>
        <v>0</v>
      </c>
      <c r="D120" s="172">
        <f>(Kalkulation_MS3!$U$16)/100*detail_MS3!$O22</f>
        <v>0</v>
      </c>
      <c r="E120" s="172">
        <f>(Kalkulation_MS3!$U$16)/100*detail_MS3!$AB22</f>
        <v>0</v>
      </c>
      <c r="F120" s="172">
        <f>(Kalkulation_MS3!$U$16)/100*detail_MS3!$AO22</f>
        <v>0</v>
      </c>
      <c r="G120" s="172">
        <f>(Kalkulation_MS3!$U$16)/100*detail_MS3!$BB22</f>
        <v>0</v>
      </c>
      <c r="H120" s="172">
        <f>(Kalkulation_MS3!$U$16)/100*detail_MS3!$BO22</f>
        <v>0</v>
      </c>
      <c r="I120" s="172">
        <f>(Kalkulation_MS3!$U$16)/100*detail_MS3!$CB22</f>
        <v>0</v>
      </c>
      <c r="J120" s="206">
        <f t="shared" si="15"/>
        <v>0</v>
      </c>
    </row>
    <row r="121" spans="1:10" outlineLevel="1">
      <c r="A121" s="1">
        <f t="shared" si="14"/>
        <v>0</v>
      </c>
      <c r="C121" s="172">
        <f>(Kalkulation_MS3!$V$16)/100*detail_MS3!$B23</f>
        <v>0</v>
      </c>
      <c r="D121" s="172">
        <f>(Kalkulation_MS3!$V$16)/100*detail_MS3!$O23</f>
        <v>0</v>
      </c>
      <c r="E121" s="172">
        <f>(Kalkulation_MS3!$V$16)/100*detail_MS3!$AB23</f>
        <v>0</v>
      </c>
      <c r="F121" s="172">
        <f>(Kalkulation_MS3!$V$16)/100*detail_MS3!$AO23</f>
        <v>0</v>
      </c>
      <c r="G121" s="172">
        <f>(Kalkulation_MS3!$V$16)/100*detail_MS3!$BB23</f>
        <v>0</v>
      </c>
      <c r="H121" s="172">
        <f>(Kalkulation_MS3!$V$16)/100*detail_MS3!$BO23</f>
        <v>0</v>
      </c>
      <c r="I121" s="172">
        <f>(Kalkulation_MS3!$V$16)/100*detail_MS3!$CB23</f>
        <v>0</v>
      </c>
      <c r="J121" s="206">
        <f t="shared" si="15"/>
        <v>0</v>
      </c>
    </row>
    <row r="122" spans="1:10" outlineLevel="1">
      <c r="A122" s="1">
        <f t="shared" si="14"/>
        <v>0</v>
      </c>
      <c r="C122" s="172">
        <f>(Kalkulation_MS3!$W$16)/100*detail_MS3!$B24</f>
        <v>0</v>
      </c>
      <c r="D122" s="172">
        <f>(Kalkulation_MS3!$W$16)/100*detail_MS3!$O24</f>
        <v>0</v>
      </c>
      <c r="E122" s="172">
        <f>(Kalkulation_MS3!$W$16)/100*detail_MS3!$AB24</f>
        <v>0</v>
      </c>
      <c r="F122" s="172">
        <f>(Kalkulation_MS3!$W$16)/100*detail_MS3!$AO24</f>
        <v>0</v>
      </c>
      <c r="G122" s="172">
        <f>(Kalkulation_MS3!$W$16)/100*detail_MS3!$BB24</f>
        <v>0</v>
      </c>
      <c r="H122" s="172">
        <f>(Kalkulation_MS3!$W$16)/100*detail_MS3!$BO24</f>
        <v>0</v>
      </c>
      <c r="I122" s="172">
        <f>(Kalkulation_MS3!$W$16)/100*detail_MS3!$CB24</f>
        <v>0</v>
      </c>
      <c r="J122" s="206">
        <f t="shared" si="15"/>
        <v>0</v>
      </c>
    </row>
    <row r="123" spans="1:10" outlineLevel="1">
      <c r="A123" s="1">
        <f t="shared" si="14"/>
        <v>0</v>
      </c>
      <c r="C123" s="172">
        <f>(Kalkulation_MS3!$X$16)/100*detail_MS3!$B25</f>
        <v>0</v>
      </c>
      <c r="D123" s="172">
        <f>(Kalkulation_MS3!$X$16)/100*detail_MS3!$O25</f>
        <v>0</v>
      </c>
      <c r="E123" s="172">
        <f>(Kalkulation_MS3!$X$16)/100*detail_MS3!$AB25</f>
        <v>0</v>
      </c>
      <c r="F123" s="172">
        <f>(Kalkulation_MS3!$X$16)/100*detail_MS3!$AO25</f>
        <v>0</v>
      </c>
      <c r="G123" s="172">
        <f>(Kalkulation_MS3!$X$16)/100*detail_MS3!$BB25</f>
        <v>0</v>
      </c>
      <c r="H123" s="172">
        <f>(Kalkulation_MS3!$X$16)/100*detail_MS3!$BO25</f>
        <v>0</v>
      </c>
      <c r="I123" s="172">
        <f>(Kalkulation_MS3!$X$16)/100*detail_MS3!$CB25</f>
        <v>0</v>
      </c>
      <c r="J123" s="206">
        <f t="shared" si="15"/>
        <v>0</v>
      </c>
    </row>
    <row r="124" spans="1:10" outlineLevel="1">
      <c r="A124" s="1">
        <f t="shared" si="14"/>
        <v>0</v>
      </c>
      <c r="C124" s="172">
        <f>(Kalkulation_MS3!$Y$16)/100*detail_MS3!$B26</f>
        <v>0</v>
      </c>
      <c r="D124" s="172">
        <f>(Kalkulation_MS3!$Y$16)/100*detail_MS3!$O26</f>
        <v>0</v>
      </c>
      <c r="E124" s="172">
        <f>(Kalkulation_MS3!$Y$16)/100*detail_MS3!$AB26</f>
        <v>0</v>
      </c>
      <c r="F124" s="172">
        <f>(Kalkulation_MS3!$Y$16)/100*detail_MS3!$AO26</f>
        <v>0</v>
      </c>
      <c r="G124" s="172">
        <f>(Kalkulation_MS3!$Y$16)/100*detail_MS3!$BB26</f>
        <v>0</v>
      </c>
      <c r="H124" s="172">
        <f>(Kalkulation_MS3!$Y$16)/100*detail_MS3!$BO26</f>
        <v>0</v>
      </c>
      <c r="I124" s="172">
        <f>(Kalkulation_MS3!$Y$16)/100*detail_MS3!$CB26</f>
        <v>0</v>
      </c>
      <c r="J124" s="206">
        <f t="shared" si="15"/>
        <v>0</v>
      </c>
    </row>
    <row r="125" spans="1:10" outlineLevel="1">
      <c r="A125" s="1">
        <f t="shared" si="14"/>
        <v>0</v>
      </c>
      <c r="C125" s="172">
        <f>(Kalkulation_MS3!$Z$16)/100*detail_MS3!$B27</f>
        <v>0</v>
      </c>
      <c r="D125" s="172">
        <f>(Kalkulation_MS3!$Z$16)/100*detail_MS3!$O27</f>
        <v>0</v>
      </c>
      <c r="E125" s="172">
        <f>(Kalkulation_MS3!$Z$16)/100*detail_MS3!$AB27</f>
        <v>0</v>
      </c>
      <c r="F125" s="172">
        <f>(Kalkulation_MS3!$Z$16)/100*detail_MS3!$AO27</f>
        <v>0</v>
      </c>
      <c r="G125" s="172">
        <f>(Kalkulation_MS3!$Z$16)/100*detail_MS3!$BB27</f>
        <v>0</v>
      </c>
      <c r="H125" s="172">
        <f>(Kalkulation_MS3!$Z$16)/100*detail_MS3!$BO27</f>
        <v>0</v>
      </c>
      <c r="I125" s="172">
        <f>(Kalkulation_MS3!$Z$16)/100*detail_MS3!$CB27</f>
        <v>0</v>
      </c>
      <c r="J125" s="206">
        <f t="shared" si="15"/>
        <v>0</v>
      </c>
    </row>
    <row r="126" spans="1:10" outlineLevel="1">
      <c r="A126" s="1">
        <f t="shared" si="14"/>
        <v>0</v>
      </c>
      <c r="C126" s="172">
        <f>(Kalkulation_MS3!$AA$16)/100*detail_MS3!$B28</f>
        <v>0</v>
      </c>
      <c r="D126" s="172">
        <f>(Kalkulation_MS3!$AA$16)/100*detail_MS3!$O28</f>
        <v>0</v>
      </c>
      <c r="E126" s="172">
        <f>(Kalkulation_MS3!$AA$16)/100*detail_MS3!$AB28</f>
        <v>0</v>
      </c>
      <c r="F126" s="172">
        <f>(Kalkulation_MS3!$AA$16)/100*detail_MS3!$AO28</f>
        <v>0</v>
      </c>
      <c r="G126" s="172">
        <f>(Kalkulation_MS3!$AA$16)/100*detail_MS3!$BB28</f>
        <v>0</v>
      </c>
      <c r="H126" s="172">
        <f>(Kalkulation_MS3!$AA$16)/100*detail_MS3!$BO28</f>
        <v>0</v>
      </c>
      <c r="I126" s="172">
        <f>(Kalkulation_MS3!$AA$16)/100*detail_MS3!$CB28</f>
        <v>0</v>
      </c>
      <c r="J126" s="206">
        <f t="shared" si="15"/>
        <v>0</v>
      </c>
    </row>
    <row r="127" spans="1:10" outlineLevel="1">
      <c r="A127" s="1">
        <f t="shared" si="14"/>
        <v>0</v>
      </c>
      <c r="C127" s="172">
        <f>(Kalkulation_MS3!$AB$16)/100*detail_MS3!$B29</f>
        <v>0</v>
      </c>
      <c r="D127" s="172">
        <f>(Kalkulation_MS3!$AB$16)/100*detail_MS3!$O29</f>
        <v>0</v>
      </c>
      <c r="E127" s="172">
        <f>(Kalkulation_MS3!$AB$16)/100*detail_MS3!$AB29</f>
        <v>0</v>
      </c>
      <c r="F127" s="172">
        <f>(Kalkulation_MS3!$AB$16)/100*detail_MS3!$AO29</f>
        <v>0</v>
      </c>
      <c r="G127" s="172">
        <f>(Kalkulation_MS3!$AB$16)/100*detail_MS3!$BB29</f>
        <v>0</v>
      </c>
      <c r="H127" s="172">
        <f>(Kalkulation_MS3!$AB$16)/100*detail_MS3!$BO29</f>
        <v>0</v>
      </c>
      <c r="I127" s="172">
        <f>(Kalkulation_MS3!$AB$16)/100*detail_MS3!$CB29</f>
        <v>0</v>
      </c>
      <c r="J127" s="206">
        <f t="shared" si="15"/>
        <v>0</v>
      </c>
    </row>
    <row r="128" spans="1:10" outlineLevel="1">
      <c r="A128" s="1">
        <f t="shared" si="14"/>
        <v>0</v>
      </c>
      <c r="C128" s="172">
        <f>(Kalkulation_MS3!$AC$16)/100*detail_MS3!$B30</f>
        <v>0</v>
      </c>
      <c r="D128" s="172">
        <f>(Kalkulation_MS3!$AC$16)/100*detail_MS3!$O30</f>
        <v>0</v>
      </c>
      <c r="E128" s="172">
        <f>(Kalkulation_MS3!$AC$16)/100*detail_MS3!$AB30</f>
        <v>0</v>
      </c>
      <c r="F128" s="172">
        <f>(Kalkulation_MS3!$AC$16)/100*detail_MS3!$AO30</f>
        <v>0</v>
      </c>
      <c r="G128" s="172">
        <f>(Kalkulation_MS3!$AC$16)/100*detail_MS3!$BB30</f>
        <v>0</v>
      </c>
      <c r="H128" s="172">
        <f>(Kalkulation_MS3!$AC$16)/100*detail_MS3!$BO30</f>
        <v>0</v>
      </c>
      <c r="I128" s="172">
        <f>(Kalkulation_MS3!$AC$16)/100*detail_MS3!$CB30</f>
        <v>0</v>
      </c>
      <c r="J128" s="206">
        <f t="shared" si="15"/>
        <v>0</v>
      </c>
    </row>
    <row r="129" spans="1:10" outlineLevel="1">
      <c r="A129" s="1">
        <f t="shared" si="14"/>
        <v>0</v>
      </c>
      <c r="C129" s="172">
        <f>(Kalkulation_MS3!$AD$16)/100*detail_MS3!$B31</f>
        <v>0</v>
      </c>
      <c r="D129" s="172">
        <f>(Kalkulation_MS3!$AD$16)/100*detail_MS3!$O31</f>
        <v>0</v>
      </c>
      <c r="E129" s="172">
        <f>(Kalkulation_MS3!$AD$16)/100*detail_MS3!$AB31</f>
        <v>0</v>
      </c>
      <c r="F129" s="172">
        <f>(Kalkulation_MS3!$AD$16)/100*detail_MS3!$AO31</f>
        <v>0</v>
      </c>
      <c r="G129" s="172">
        <f>(Kalkulation_MS3!$AD$16)/100*detail_MS3!$BB31</f>
        <v>0</v>
      </c>
      <c r="H129" s="172">
        <f>(Kalkulation_MS3!$AD$16)/100*detail_MS3!$BO31</f>
        <v>0</v>
      </c>
      <c r="I129" s="172">
        <f>(Kalkulation_MS3!$AD$16)/100*detail_MS3!$CB31</f>
        <v>0</v>
      </c>
      <c r="J129" s="206">
        <f t="shared" si="15"/>
        <v>0</v>
      </c>
    </row>
    <row r="130" spans="1:10" outlineLevel="1">
      <c r="A130" s="1">
        <f t="shared" si="14"/>
        <v>0</v>
      </c>
      <c r="C130" s="172">
        <f>(Kalkulation_MS3!$AE$16)/100*detail_MS3!$B32</f>
        <v>0</v>
      </c>
      <c r="D130" s="172">
        <f>(Kalkulation_MS3!$AE$16)/100*detail_MS3!$O32</f>
        <v>0</v>
      </c>
      <c r="E130" s="172">
        <f>(Kalkulation_MS3!$AE$16)/100*detail_MS3!$AB32</f>
        <v>0</v>
      </c>
      <c r="F130" s="172">
        <f>(Kalkulation_MS3!$AE$16)/100*detail_MS3!$AO32</f>
        <v>0</v>
      </c>
      <c r="G130" s="172">
        <f>(Kalkulation_MS3!$AE$16)/100*detail_MS3!$BB32</f>
        <v>0</v>
      </c>
      <c r="H130" s="172">
        <f>(Kalkulation_MS3!$AE$16)/100*detail_MS3!$BO32</f>
        <v>0</v>
      </c>
      <c r="I130" s="172">
        <f>(Kalkulation_MS3!$AE$16)/100*detail_MS3!$CB32</f>
        <v>0</v>
      </c>
      <c r="J130" s="206">
        <f t="shared" si="15"/>
        <v>0</v>
      </c>
    </row>
    <row r="131" spans="1:10" outlineLevel="1">
      <c r="A131" s="1">
        <f t="shared" si="14"/>
        <v>0</v>
      </c>
      <c r="C131" s="172">
        <f>(Kalkulation_MS3!$AF$16)/100*detail_MS3!$B33</f>
        <v>0</v>
      </c>
      <c r="D131" s="172">
        <f>(Kalkulation_MS3!$AF$16)/100*detail_MS3!$O33</f>
        <v>0</v>
      </c>
      <c r="E131" s="172">
        <f>(Kalkulation_MS3!$AF$16)/100*detail_MS3!$AB33</f>
        <v>0</v>
      </c>
      <c r="F131" s="172">
        <f>(Kalkulation_MS3!$AF$16)/100*detail_MS3!$AO33</f>
        <v>0</v>
      </c>
      <c r="G131" s="172">
        <f>(Kalkulation_MS3!$AF$16)/100*detail_MS3!$BB33</f>
        <v>0</v>
      </c>
      <c r="H131" s="172">
        <f>(Kalkulation_MS3!$AF$16)/100*detail_MS3!$BO33</f>
        <v>0</v>
      </c>
      <c r="I131" s="172">
        <f>(Kalkulation_MS3!$AF$16)/100*detail_MS3!$CB33</f>
        <v>0</v>
      </c>
      <c r="J131" s="206">
        <f t="shared" si="15"/>
        <v>0</v>
      </c>
    </row>
    <row r="132" spans="1:10" outlineLevel="1">
      <c r="A132" s="1">
        <f t="shared" si="14"/>
        <v>0</v>
      </c>
      <c r="C132" s="172">
        <f>(Kalkulation_MS3!$AG$16)/100*detail_MS3!$B34</f>
        <v>0</v>
      </c>
      <c r="D132" s="172">
        <f>(Kalkulation_MS3!$AG$16)/100*detail_MS3!$O34</f>
        <v>0</v>
      </c>
      <c r="E132" s="172">
        <f>(Kalkulation_MS3!$AG$16)/100*detail_MS3!$AB34</f>
        <v>0</v>
      </c>
      <c r="F132" s="172">
        <f>(Kalkulation_MS3!$AG$16)/100*detail_MS3!$AO34</f>
        <v>0</v>
      </c>
      <c r="G132" s="172">
        <f>(Kalkulation_MS3!$AG$16)/100*detail_MS3!$BB34</f>
        <v>0</v>
      </c>
      <c r="H132" s="172">
        <f>(Kalkulation_MS3!$AG$16)/100*detail_MS3!$BO34</f>
        <v>0</v>
      </c>
      <c r="I132" s="172">
        <f>(Kalkulation_MS3!$AG$16)/100*detail_MS3!$CB34</f>
        <v>0</v>
      </c>
      <c r="J132" s="206">
        <f t="shared" si="15"/>
        <v>0</v>
      </c>
    </row>
    <row r="133" spans="1:10" outlineLevel="1">
      <c r="A133" s="1">
        <f t="shared" si="14"/>
        <v>0</v>
      </c>
      <c r="C133" s="172">
        <f>(Kalkulation_MS3!$AH$16)/100*detail_MS3!$B35</f>
        <v>0</v>
      </c>
      <c r="D133" s="172">
        <f>(Kalkulation_MS3!$AH$16)/100*detail_MS3!$O35</f>
        <v>0</v>
      </c>
      <c r="E133" s="172">
        <f>(Kalkulation_MS3!$AH$16)/100*detail_MS3!$AB35</f>
        <v>0</v>
      </c>
      <c r="F133" s="172">
        <f>(Kalkulation_MS3!$AH$16)/100*detail_MS3!$AO35</f>
        <v>0</v>
      </c>
      <c r="G133" s="172">
        <f>(Kalkulation_MS3!$AH$16)/100*detail_MS3!$BB35</f>
        <v>0</v>
      </c>
      <c r="H133" s="172">
        <f>(Kalkulation_MS3!$AH$16)/100*detail_MS3!$BO35</f>
        <v>0</v>
      </c>
      <c r="I133" s="172">
        <f>(Kalkulation_MS3!$AH$16)/100*detail_MS3!$CB35</f>
        <v>0</v>
      </c>
      <c r="J133" s="206">
        <f t="shared" si="15"/>
        <v>0</v>
      </c>
    </row>
    <row r="134" spans="1:10" outlineLevel="1">
      <c r="A134" s="1">
        <f t="shared" si="14"/>
        <v>0</v>
      </c>
      <c r="C134" s="172">
        <f>(Kalkulation_MS3!$AI$16)/100*detail_MS3!$B36</f>
        <v>0</v>
      </c>
      <c r="D134" s="172">
        <f>(Kalkulation_MS3!$AI$16)/100*detail_MS3!$O36</f>
        <v>0</v>
      </c>
      <c r="E134" s="172">
        <f>(Kalkulation_MS3!$AI$16)/100*detail_MS3!$AB36</f>
        <v>0</v>
      </c>
      <c r="F134" s="172">
        <f>(Kalkulation_MS3!$AI$16)/100*detail_MS3!$AO36</f>
        <v>0</v>
      </c>
      <c r="G134" s="172">
        <f>(Kalkulation_MS3!$AI$16)/100*detail_MS3!$BB36</f>
        <v>0</v>
      </c>
      <c r="H134" s="172">
        <f>(Kalkulation_MS3!$AI$16)/100*detail_MS3!$BO36</f>
        <v>0</v>
      </c>
      <c r="I134" s="172">
        <f>(Kalkulation_MS3!$AI$16)/100*detail_MS3!$CB36</f>
        <v>0</v>
      </c>
      <c r="J134" s="206">
        <f t="shared" si="15"/>
        <v>0</v>
      </c>
    </row>
    <row r="135" spans="1:10" outlineLevel="1">
      <c r="A135" s="1">
        <f t="shared" si="14"/>
        <v>0</v>
      </c>
      <c r="C135" s="172">
        <f>(Kalkulation_MS3!$AJ$16)/100*detail_MS3!$B37</f>
        <v>0</v>
      </c>
      <c r="D135" s="172">
        <f>(Kalkulation_MS3!$AJ$16)/100*detail_MS3!$O37</f>
        <v>0</v>
      </c>
      <c r="E135" s="172">
        <f>(Kalkulation_MS3!$AJ$16)/100*detail_MS3!$AB37</f>
        <v>0</v>
      </c>
      <c r="F135" s="172">
        <f>(Kalkulation_MS3!$AJ$16)/100*detail_MS3!$AO37</f>
        <v>0</v>
      </c>
      <c r="G135" s="172">
        <f>(Kalkulation_MS3!$AJ$16)/100*detail_MS3!$BB37</f>
        <v>0</v>
      </c>
      <c r="H135" s="172">
        <f>(Kalkulation_MS3!$AJ$16)/100*detail_MS3!$BO37</f>
        <v>0</v>
      </c>
      <c r="I135" s="172">
        <f>(Kalkulation_MS3!$AJ$16)/100*detail_MS3!$CB37</f>
        <v>0</v>
      </c>
      <c r="J135" s="206">
        <f t="shared" si="15"/>
        <v>0</v>
      </c>
    </row>
    <row r="136" spans="1:10" outlineLevel="1">
      <c r="A136" s="1">
        <f t="shared" si="14"/>
        <v>0</v>
      </c>
      <c r="C136" s="172">
        <f>(Kalkulation_MS3!$AK$16)/100*detail_MS3!$B38</f>
        <v>0</v>
      </c>
      <c r="D136" s="172">
        <f>(Kalkulation_MS3!$AK$16)/100*detail_MS3!$O38</f>
        <v>0</v>
      </c>
      <c r="E136" s="172">
        <f>(Kalkulation_MS3!$AK$16)/100*detail_MS3!$AB38</f>
        <v>0</v>
      </c>
      <c r="F136" s="172">
        <f>(Kalkulation_MS3!$AK$16)/100*detail_MS3!$AO38</f>
        <v>0</v>
      </c>
      <c r="G136" s="172">
        <f>(Kalkulation_MS3!$AK$16)/100*detail_MS3!$BB38</f>
        <v>0</v>
      </c>
      <c r="H136" s="172">
        <f>(Kalkulation_MS3!$AK$16)/100*detail_MS3!$BO38</f>
        <v>0</v>
      </c>
      <c r="I136" s="172">
        <f>(Kalkulation_MS3!$AK$16)/100*detail_MS3!$CB38</f>
        <v>0</v>
      </c>
      <c r="J136" s="206">
        <f t="shared" si="15"/>
        <v>0</v>
      </c>
    </row>
    <row r="137" spans="1:10" outlineLevel="1">
      <c r="A137" s="1">
        <f t="shared" si="14"/>
        <v>0</v>
      </c>
      <c r="C137" s="172">
        <f>(Kalkulation_MS3!$AL$16)/100*detail_MS3!$B39</f>
        <v>0</v>
      </c>
      <c r="D137" s="172">
        <f>(Kalkulation_MS3!$AL$16)/100*detail_MS3!$O39</f>
        <v>0</v>
      </c>
      <c r="E137" s="172">
        <f>(Kalkulation_MS3!$AL$16)/100*detail_MS3!$AB39</f>
        <v>0</v>
      </c>
      <c r="F137" s="172">
        <f>(Kalkulation_MS3!$AL$16)/100*detail_MS3!$AO39</f>
        <v>0</v>
      </c>
      <c r="G137" s="172">
        <f>(Kalkulation_MS3!$AL$16)/100*detail_MS3!$BB39</f>
        <v>0</v>
      </c>
      <c r="H137" s="172">
        <f>(Kalkulation_MS3!$AL$16)/100*detail_MS3!$BO39</f>
        <v>0</v>
      </c>
      <c r="I137" s="172">
        <f>(Kalkulation_MS3!$AL$16)/100*detail_MS3!$CB39</f>
        <v>0</v>
      </c>
      <c r="J137" s="206">
        <f t="shared" si="15"/>
        <v>0</v>
      </c>
    </row>
    <row r="138" spans="1:10" outlineLevel="1">
      <c r="A138" s="1">
        <f t="shared" si="14"/>
        <v>0</v>
      </c>
      <c r="C138" s="172">
        <f>(Kalkulation_MS3!$AM$16)/100*detail_MS3!$B40</f>
        <v>0</v>
      </c>
      <c r="D138" s="172">
        <f>(Kalkulation_MS3!$AM$16)/100*detail_MS3!$O40</f>
        <v>0</v>
      </c>
      <c r="E138" s="172">
        <f>(Kalkulation_MS3!$AM$16)/100*detail_MS3!$AB40</f>
        <v>0</v>
      </c>
      <c r="F138" s="172">
        <f>(Kalkulation_MS3!$AM$16)/100*detail_MS3!$AO40</f>
        <v>0</v>
      </c>
      <c r="G138" s="172">
        <f>(Kalkulation_MS3!$AM$16)/100*detail_MS3!$BB40</f>
        <v>0</v>
      </c>
      <c r="H138" s="172">
        <f>(Kalkulation_MS3!$AM$16)/100*detail_MS3!$BO40</f>
        <v>0</v>
      </c>
      <c r="I138" s="172">
        <f>(Kalkulation_MS3!$AM$16)/100*detail_MS3!$CB40</f>
        <v>0</v>
      </c>
      <c r="J138" s="206">
        <f t="shared" si="15"/>
        <v>0</v>
      </c>
    </row>
    <row r="139" spans="1:10" outlineLevel="1">
      <c r="A139" s="1">
        <f t="shared" si="14"/>
        <v>0</v>
      </c>
      <c r="C139" s="172">
        <f>(Kalkulation_MS3!$AN$16)/100*detail_MS3!$B41</f>
        <v>0</v>
      </c>
      <c r="D139" s="172">
        <f>(Kalkulation_MS3!$AN$16)/100*detail_MS3!$O41</f>
        <v>0</v>
      </c>
      <c r="E139" s="172">
        <f>(Kalkulation_MS3!$AN$16)/100*detail_MS3!$AB41</f>
        <v>0</v>
      </c>
      <c r="F139" s="172">
        <f>(Kalkulation_MS3!$AN$16)/100*detail_MS3!$AO41</f>
        <v>0</v>
      </c>
      <c r="G139" s="172">
        <f>(Kalkulation_MS3!$AN$16)/100*detail_MS3!$BB41</f>
        <v>0</v>
      </c>
      <c r="H139" s="172">
        <f>(Kalkulation_MS3!$AN$16)/100*detail_MS3!$BO41</f>
        <v>0</v>
      </c>
      <c r="I139" s="172">
        <f>(Kalkulation_MS3!$AN$16)/100*detail_MS3!$CB41</f>
        <v>0</v>
      </c>
      <c r="J139" s="206">
        <f t="shared" si="15"/>
        <v>0</v>
      </c>
    </row>
    <row r="140" spans="1:10" outlineLevel="1">
      <c r="A140" s="1">
        <f t="shared" si="14"/>
        <v>0</v>
      </c>
      <c r="C140" s="172">
        <f>(Kalkulation_MS3!$AO$16)/100*detail_MS3!$B42</f>
        <v>0</v>
      </c>
      <c r="D140" s="172">
        <f>(Kalkulation_MS3!$AO$16)/100*detail_MS3!$O42</f>
        <v>0</v>
      </c>
      <c r="E140" s="172">
        <f>(Kalkulation_MS3!$AO$16)/100*detail_MS3!$AB42</f>
        <v>0</v>
      </c>
      <c r="F140" s="172">
        <f>(Kalkulation_MS3!$AO$16)/100*detail_MS3!$AO42</f>
        <v>0</v>
      </c>
      <c r="G140" s="172">
        <f>(Kalkulation_MS3!$AO$16)/100*detail_MS3!$BB42</f>
        <v>0</v>
      </c>
      <c r="H140" s="172">
        <f>(Kalkulation_MS3!$AO$16)/100*detail_MS3!$BO42</f>
        <v>0</v>
      </c>
      <c r="I140" s="172">
        <f>(Kalkulation_MS3!$AO$16)/100*detail_MS3!$CB42</f>
        <v>0</v>
      </c>
      <c r="J140" s="206">
        <f t="shared" si="15"/>
        <v>0</v>
      </c>
    </row>
    <row r="141" spans="1:10" outlineLevel="1">
      <c r="A141" s="1">
        <f t="shared" si="14"/>
        <v>0</v>
      </c>
      <c r="C141" s="172">
        <f>(Kalkulation_MS3!$AP$16)/100*detail_MS3!$B43</f>
        <v>0</v>
      </c>
      <c r="D141" s="172">
        <f>(Kalkulation_MS3!$AP$16)/100*detail_MS3!$O43</f>
        <v>0</v>
      </c>
      <c r="E141" s="172">
        <f>(Kalkulation_MS3!$AP$16)/100*detail_MS3!$AB43</f>
        <v>0</v>
      </c>
      <c r="F141" s="172">
        <f>(Kalkulation_MS3!$AP$16)/100*detail_MS3!$AO43</f>
        <v>0</v>
      </c>
      <c r="G141" s="172">
        <f>(Kalkulation_MS3!$AP$16)/100*detail_MS3!$BB43</f>
        <v>0</v>
      </c>
      <c r="H141" s="172">
        <f>(Kalkulation_MS3!$AP$16)/100*detail_MS3!$BO43</f>
        <v>0</v>
      </c>
      <c r="I141" s="172">
        <f>(Kalkulation_MS3!$AP$16)/100*detail_MS3!$CB43</f>
        <v>0</v>
      </c>
      <c r="J141" s="206">
        <f t="shared" si="15"/>
        <v>0</v>
      </c>
    </row>
    <row r="142" spans="1:10" outlineLevel="1">
      <c r="A142" s="1">
        <f t="shared" si="14"/>
        <v>0</v>
      </c>
      <c r="C142" s="172">
        <f>(Kalkulation_MS3!$AQ$16)/100*detail_MS3!$B44</f>
        <v>0</v>
      </c>
      <c r="D142" s="172">
        <f>(Kalkulation_MS3!$AQ$16)/100*detail_MS3!$O44</f>
        <v>0</v>
      </c>
      <c r="E142" s="172">
        <f>(Kalkulation_MS3!$AQ$16)/100*detail_MS3!$AB44</f>
        <v>0</v>
      </c>
      <c r="F142" s="172">
        <f>(Kalkulation_MS3!$AQ$16)/100*detail_MS3!$AO44</f>
        <v>0</v>
      </c>
      <c r="G142" s="172">
        <f>(Kalkulation_MS3!$AQ$16)/100*detail_MS3!$BB44</f>
        <v>0</v>
      </c>
      <c r="H142" s="172">
        <f>(Kalkulation_MS3!$AQ$16)/100*detail_MS3!$BO44</f>
        <v>0</v>
      </c>
      <c r="I142" s="172">
        <f>(Kalkulation_MS3!$AQ$16)/100*detail_MS3!$CB44</f>
        <v>0</v>
      </c>
      <c r="J142" s="206">
        <f t="shared" si="15"/>
        <v>0</v>
      </c>
    </row>
    <row r="143" spans="1:10" outlineLevel="1">
      <c r="A143" s="1">
        <f t="shared" si="14"/>
        <v>0</v>
      </c>
      <c r="C143" s="172">
        <f>(Kalkulation_MS3!$AR$16)/100*detail_MS3!$B45</f>
        <v>0</v>
      </c>
      <c r="D143" s="172">
        <f>(Kalkulation_MS3!$AR$16)/100*detail_MS3!$O45</f>
        <v>0</v>
      </c>
      <c r="E143" s="172">
        <f>(Kalkulation_MS3!$AR$16)/100*detail_MS3!$AB45</f>
        <v>0</v>
      </c>
      <c r="F143" s="172">
        <f>(Kalkulation_MS3!$AR$16)/100*detail_MS3!$AO45</f>
        <v>0</v>
      </c>
      <c r="G143" s="172">
        <f>(Kalkulation_MS3!$AR$16)/100*detail_MS3!$BB45</f>
        <v>0</v>
      </c>
      <c r="H143" s="172">
        <f>(Kalkulation_MS3!$AR$16)/100*detail_MS3!$BO45</f>
        <v>0</v>
      </c>
      <c r="I143" s="172">
        <f>(Kalkulation_MS3!$AR$16)/100*detail_MS3!$CB45</f>
        <v>0</v>
      </c>
      <c r="J143" s="206">
        <f t="shared" si="15"/>
        <v>0</v>
      </c>
    </row>
    <row r="144" spans="1:10" outlineLevel="1">
      <c r="A144" s="1">
        <f t="shared" si="14"/>
        <v>0</v>
      </c>
      <c r="C144" s="172">
        <f>(Kalkulation_MS3!$AS$16)/100*detail_MS3!$B46</f>
        <v>0</v>
      </c>
      <c r="D144" s="172">
        <f>(Kalkulation_MS3!$AS$16)/100*detail_MS3!$O46</f>
        <v>0</v>
      </c>
      <c r="E144" s="172">
        <f>(Kalkulation_MS3!$AS$16)/100*detail_MS3!$AB46</f>
        <v>0</v>
      </c>
      <c r="F144" s="172">
        <f>(Kalkulation_MS3!$AS$16)/100*detail_MS3!$AO46</f>
        <v>0</v>
      </c>
      <c r="G144" s="172">
        <f>(Kalkulation_MS3!$AS$16)/100*detail_MS3!$BB46</f>
        <v>0</v>
      </c>
      <c r="H144" s="172">
        <f>(Kalkulation_MS3!$AS$16)/100*detail_MS3!$BO46</f>
        <v>0</v>
      </c>
      <c r="I144" s="172">
        <f>(Kalkulation_MS3!$AS$16)/100*detail_MS3!$CB46</f>
        <v>0</v>
      </c>
      <c r="J144" s="206">
        <f t="shared" si="15"/>
        <v>0</v>
      </c>
    </row>
    <row r="145" spans="1:11" outlineLevel="1">
      <c r="A145" s="88" t="s">
        <v>441</v>
      </c>
      <c r="B145" s="88"/>
      <c r="C145" s="201">
        <f t="shared" ref="C145:J145" si="16">SUM(C105:C144)</f>
        <v>0</v>
      </c>
      <c r="D145" s="201">
        <f t="shared" si="16"/>
        <v>0</v>
      </c>
      <c r="E145" s="201">
        <f t="shared" si="16"/>
        <v>0</v>
      </c>
      <c r="F145" s="201">
        <f t="shared" si="16"/>
        <v>0</v>
      </c>
      <c r="G145" s="201">
        <f t="shared" si="16"/>
        <v>0</v>
      </c>
      <c r="H145" s="201">
        <f t="shared" si="16"/>
        <v>0</v>
      </c>
      <c r="I145" s="201">
        <f t="shared" si="16"/>
        <v>0</v>
      </c>
      <c r="J145" s="79">
        <f t="shared" si="16"/>
        <v>0</v>
      </c>
      <c r="K145" s="172">
        <f>Kalkulation_MS3!AT51*7</f>
        <v>0</v>
      </c>
    </row>
    <row r="146" spans="1:11" outlineLevel="1">
      <c r="A146" s="203" t="s">
        <v>442</v>
      </c>
      <c r="J146" s="205">
        <f t="shared" si="8"/>
        <v>0</v>
      </c>
    </row>
    <row r="147" spans="1:11" outlineLevel="1">
      <c r="A147" s="1">
        <f t="shared" ref="A147:A186" si="17">A63</f>
        <v>0</v>
      </c>
      <c r="C147" s="172">
        <f>(Kalkulation_MS3!$F$22)/100*detail_MS3!B7</f>
        <v>0</v>
      </c>
      <c r="D147" s="172">
        <f>(Kalkulation_MS3!$F$22)/100*detail_MS3!O7</f>
        <v>0</v>
      </c>
      <c r="E147" s="172">
        <f>(Kalkulation_MS3!$F$22)/100*detail_MS3!AB7</f>
        <v>0</v>
      </c>
      <c r="F147" s="172">
        <f>(Kalkulation_MS3!$F$22)/100*detail_MS3!AO7</f>
        <v>0</v>
      </c>
      <c r="G147" s="172">
        <f>(Kalkulation_MS3!$F$22)/100*detail_MS3!BB7</f>
        <v>0</v>
      </c>
      <c r="H147" s="172">
        <f>(Kalkulation_MS3!$F$22)/100*detail_MS3!BO7</f>
        <v>0</v>
      </c>
      <c r="I147" s="172">
        <f>(Kalkulation_MS3!$F$22)/100*detail_MS3!CB7</f>
        <v>0</v>
      </c>
      <c r="J147" s="206">
        <f t="shared" si="8"/>
        <v>0</v>
      </c>
    </row>
    <row r="148" spans="1:11" outlineLevel="1">
      <c r="A148" s="1">
        <f t="shared" si="17"/>
        <v>0</v>
      </c>
      <c r="C148" s="172">
        <f>(Kalkulation_MS3!$G$22)/100*detail_MS3!B8</f>
        <v>0</v>
      </c>
      <c r="D148" s="172">
        <f>(Kalkulation_MS3!$G$22)/100*detail_MS3!O8</f>
        <v>0</v>
      </c>
      <c r="E148" s="172">
        <f>(Kalkulation_MS3!$G$22)/100*detail_MS3!AB8</f>
        <v>0</v>
      </c>
      <c r="F148" s="172">
        <f>(Kalkulation_MS3!$G$22)/100*detail_MS3!AO8</f>
        <v>0</v>
      </c>
      <c r="G148" s="172">
        <f>(Kalkulation_MS3!$G$22)/100*detail_MS3!BB8</f>
        <v>0</v>
      </c>
      <c r="H148" s="172">
        <f>(Kalkulation_MS3!$G$22)/100*detail_MS3!BO8</f>
        <v>0</v>
      </c>
      <c r="I148" s="172">
        <f>(Kalkulation_MS3!$G$22)/100*detail_MS3!CB8</f>
        <v>0</v>
      </c>
      <c r="J148" s="206">
        <f t="shared" si="8"/>
        <v>0</v>
      </c>
    </row>
    <row r="149" spans="1:11" outlineLevel="1">
      <c r="A149" s="249">
        <f t="shared" si="17"/>
        <v>0</v>
      </c>
      <c r="C149" s="172">
        <f>(Kalkulation_MS3!$H$22)/100*detail_MS3!B9</f>
        <v>0</v>
      </c>
      <c r="D149" s="172">
        <f>(Kalkulation_MS3!$H$22)/100*detail_MS3!O9</f>
        <v>0</v>
      </c>
      <c r="E149" s="172">
        <f>(Kalkulation_MS3!$H$22)/100*detail_MS3!AB9</f>
        <v>0</v>
      </c>
      <c r="F149" s="172">
        <f>(Kalkulation_MS3!$H$22)/100*detail_MS3!AO9</f>
        <v>0</v>
      </c>
      <c r="G149" s="172">
        <f>(Kalkulation_MS3!$H$22)/100*detail_MS3!BB9</f>
        <v>0</v>
      </c>
      <c r="H149" s="172">
        <f>(Kalkulation_MS3!$H$22)/100*detail_MS3!BO9</f>
        <v>0</v>
      </c>
      <c r="I149" s="172">
        <f>(Kalkulation_MS3!$H$22)/100*detail_MS3!CB9</f>
        <v>0</v>
      </c>
      <c r="J149" s="206">
        <f t="shared" si="8"/>
        <v>0</v>
      </c>
    </row>
    <row r="150" spans="1:11" outlineLevel="1">
      <c r="A150" s="1">
        <f t="shared" si="17"/>
        <v>0</v>
      </c>
      <c r="C150" s="172">
        <f>(Kalkulation_MS3!$I$22)/100*detail_MS3!B10</f>
        <v>0</v>
      </c>
      <c r="D150" s="172">
        <f>(Kalkulation_MS3!$I$22)/100*detail_MS3!O10</f>
        <v>0</v>
      </c>
      <c r="E150" s="172">
        <f>(Kalkulation_MS3!$I$22)/100*detail_MS3!AB10</f>
        <v>0</v>
      </c>
      <c r="F150" s="172">
        <f>(Kalkulation_MS3!$I$22)/100*detail_MS3!AO10</f>
        <v>0</v>
      </c>
      <c r="G150" s="172">
        <f>(Kalkulation_MS3!$I$22)/100*detail_MS3!BB10</f>
        <v>0</v>
      </c>
      <c r="H150" s="172">
        <f>(Kalkulation_MS3!$I$22)/100*detail_MS3!BO10</f>
        <v>0</v>
      </c>
      <c r="I150" s="172">
        <f>(Kalkulation_MS3!$I$22)/100*detail_MS3!CB10</f>
        <v>0</v>
      </c>
      <c r="J150" s="206">
        <f t="shared" si="8"/>
        <v>0</v>
      </c>
    </row>
    <row r="151" spans="1:11" outlineLevel="1">
      <c r="A151" s="1">
        <f t="shared" si="17"/>
        <v>0</v>
      </c>
      <c r="C151" s="172">
        <f>(Kalkulation_MS3!$J$22)/100*detail_MS3!B11</f>
        <v>0</v>
      </c>
      <c r="D151" s="172">
        <f>(Kalkulation_MS3!$J$22)/100*detail_MS3!O11</f>
        <v>0</v>
      </c>
      <c r="E151" s="172">
        <f>(Kalkulation_MS3!$J$22)/100*detail_MS3!AB11</f>
        <v>0</v>
      </c>
      <c r="F151" s="172">
        <f>(Kalkulation_MS3!$J$22)/100*detail_MS3!AO11</f>
        <v>0</v>
      </c>
      <c r="G151" s="172">
        <f>(Kalkulation_MS3!$J$22)/100*detail_MS3!BB11</f>
        <v>0</v>
      </c>
      <c r="H151" s="172">
        <f>(Kalkulation_MS3!$J$22)/100*detail_MS3!BO11</f>
        <v>0</v>
      </c>
      <c r="I151" s="172">
        <f>(Kalkulation_MS3!$J$22)/100*detail_MS3!CB11</f>
        <v>0</v>
      </c>
      <c r="J151" s="206">
        <f t="shared" si="8"/>
        <v>0</v>
      </c>
    </row>
    <row r="152" spans="1:11" outlineLevel="1">
      <c r="A152" s="1">
        <f t="shared" si="17"/>
        <v>0</v>
      </c>
      <c r="C152" s="172">
        <f>(Kalkulation_MS3!$K$22)/100*detail_MS3!B12</f>
        <v>0</v>
      </c>
      <c r="D152" s="172">
        <f>(Kalkulation_MS3!$K$22)/100*detail_MS3!O12</f>
        <v>0</v>
      </c>
      <c r="E152" s="172">
        <f>(Kalkulation_MS3!$K$22)/100*detail_MS3!AB12</f>
        <v>0</v>
      </c>
      <c r="F152" s="172">
        <f>(Kalkulation_MS3!$K$22)/100*detail_MS3!AO12</f>
        <v>0</v>
      </c>
      <c r="G152" s="172">
        <f>(Kalkulation_MS3!$K$22)/100*detail_MS3!BB12</f>
        <v>0</v>
      </c>
      <c r="H152" s="172">
        <f>(Kalkulation_MS3!$K$22)/100*detail_MS3!BO12</f>
        <v>0</v>
      </c>
      <c r="I152" s="172">
        <f>(Kalkulation_MS3!$K$22)/100*detail_MS3!CB12</f>
        <v>0</v>
      </c>
      <c r="J152" s="206">
        <f t="shared" si="8"/>
        <v>0</v>
      </c>
    </row>
    <row r="153" spans="1:11" outlineLevel="1">
      <c r="A153" s="1">
        <f t="shared" si="17"/>
        <v>0</v>
      </c>
      <c r="C153" s="172">
        <f>(Kalkulation_MS3!$L$22)/100*detail_MS3!B13</f>
        <v>0</v>
      </c>
      <c r="D153" s="172">
        <f>(Kalkulation_MS3!$L$22)/100*detail_MS3!O13</f>
        <v>0</v>
      </c>
      <c r="E153" s="172">
        <f>(Kalkulation_MS3!$L$22)/100*detail_MS3!AB13</f>
        <v>0</v>
      </c>
      <c r="F153" s="172">
        <f>(Kalkulation_MS3!$L$22)/100*detail_MS3!AO13</f>
        <v>0</v>
      </c>
      <c r="G153" s="172">
        <f>(Kalkulation_MS3!$L$22)/100*detail_MS3!BB13</f>
        <v>0</v>
      </c>
      <c r="H153" s="172">
        <f>(Kalkulation_MS3!$L$22)/100*detail_MS3!BO13</f>
        <v>0</v>
      </c>
      <c r="I153" s="172">
        <f>(Kalkulation_MS3!$L$22)/100*detail_MS3!CB13</f>
        <v>0</v>
      </c>
      <c r="J153" s="206">
        <f t="shared" si="8"/>
        <v>0</v>
      </c>
    </row>
    <row r="154" spans="1:11" outlineLevel="1">
      <c r="A154" s="1">
        <f t="shared" si="17"/>
        <v>0</v>
      </c>
      <c r="C154" s="172">
        <f>(Kalkulation_MS3!$M$22)/100*detail_MS3!B14</f>
        <v>0</v>
      </c>
      <c r="D154" s="172">
        <f>(Kalkulation_MS3!$M$22)/100*detail_MS3!O14</f>
        <v>0</v>
      </c>
      <c r="E154" s="172">
        <f>(Kalkulation_MS3!$M$22)/100*detail_MS3!AB14</f>
        <v>0</v>
      </c>
      <c r="F154" s="172">
        <f>(Kalkulation_MS3!$M$22)/100*detail_MS3!AO14</f>
        <v>0</v>
      </c>
      <c r="G154" s="172">
        <f>(Kalkulation_MS3!$M$22)/100*detail_MS3!BB14</f>
        <v>0</v>
      </c>
      <c r="H154" s="172">
        <f>(Kalkulation_MS3!$M$22)/100*detail_MS3!BO14</f>
        <v>0</v>
      </c>
      <c r="I154" s="172">
        <f>(Kalkulation_MS3!$M$22)/100*detail_MS3!CB14</f>
        <v>0</v>
      </c>
      <c r="J154" s="206">
        <f t="shared" si="8"/>
        <v>0</v>
      </c>
    </row>
    <row r="155" spans="1:11" outlineLevel="1">
      <c r="A155" s="1">
        <f t="shared" si="17"/>
        <v>0</v>
      </c>
      <c r="C155" s="172">
        <f>(Kalkulation_MS3!$N$22)/100*detail_MS3!B15</f>
        <v>0</v>
      </c>
      <c r="D155" s="172">
        <f>(Kalkulation_MS3!$N$22)/100*detail_MS3!O15</f>
        <v>0</v>
      </c>
      <c r="E155" s="172">
        <f>(Kalkulation_MS3!$N$22)/100*detail_MS3!AB15</f>
        <v>0</v>
      </c>
      <c r="F155" s="172">
        <f>(Kalkulation_MS3!$N$22)/100*detail_MS3!AO15</f>
        <v>0</v>
      </c>
      <c r="G155" s="172">
        <f>(Kalkulation_MS3!$N$22)/100*detail_MS3!BB15</f>
        <v>0</v>
      </c>
      <c r="H155" s="172">
        <f>(Kalkulation_MS3!$N$22)/100*detail_MS3!BO15</f>
        <v>0</v>
      </c>
      <c r="I155" s="172">
        <f>(Kalkulation_MS3!$N$22)/100*detail_MS3!CB15</f>
        <v>0</v>
      </c>
      <c r="J155" s="206">
        <f t="shared" si="8"/>
        <v>0</v>
      </c>
    </row>
    <row r="156" spans="1:11" outlineLevel="1">
      <c r="A156" s="1">
        <f t="shared" si="17"/>
        <v>0</v>
      </c>
      <c r="C156" s="172">
        <f>(Kalkulation_MS3!$O$22)/100*detail_MS3!B16</f>
        <v>0</v>
      </c>
      <c r="D156" s="172">
        <f>(Kalkulation_MS3!$O$22)/100*detail_MS3!O16</f>
        <v>0</v>
      </c>
      <c r="E156" s="172">
        <f>(Kalkulation_MS3!$O$22)/100*detail_MS3!AB16</f>
        <v>0</v>
      </c>
      <c r="F156" s="172">
        <f>(Kalkulation_MS3!$O$22)/100*detail_MS3!AO16</f>
        <v>0</v>
      </c>
      <c r="G156" s="172">
        <f>(Kalkulation_MS3!$O$22)/100*detail_MS3!BB16</f>
        <v>0</v>
      </c>
      <c r="H156" s="172">
        <f>(Kalkulation_MS3!$O$22)/100*detail_MS3!BO16</f>
        <v>0</v>
      </c>
      <c r="I156" s="172">
        <f>(Kalkulation_MS3!$O$22)/100*detail_MS3!CB16</f>
        <v>0</v>
      </c>
      <c r="J156" s="206">
        <f t="shared" si="8"/>
        <v>0</v>
      </c>
    </row>
    <row r="157" spans="1:11" outlineLevel="1">
      <c r="A157" s="1">
        <f t="shared" si="17"/>
        <v>0</v>
      </c>
      <c r="C157" s="172">
        <f>(Kalkulation_MS3!$P$22)/100*detail_MS3!B17</f>
        <v>0</v>
      </c>
      <c r="D157" s="172">
        <f>(Kalkulation_MS3!$P$22)/100*detail_MS3!O17</f>
        <v>0</v>
      </c>
      <c r="E157" s="172">
        <f>(Kalkulation_MS3!$P$22)/100*detail_MS3!AB17</f>
        <v>0</v>
      </c>
      <c r="F157" s="172">
        <f>(Kalkulation_MS3!$P$22)/100*detail_MS3!AO17</f>
        <v>0</v>
      </c>
      <c r="G157" s="172">
        <f>(Kalkulation_MS3!$P$22)/100*detail_MS3!BB17</f>
        <v>0</v>
      </c>
      <c r="H157" s="172">
        <f>(Kalkulation_MS3!$P$22)/100*detail_MS3!BO17</f>
        <v>0</v>
      </c>
      <c r="I157" s="172">
        <f>(Kalkulation_MS3!$P$22)/100*detail_MS3!CB17</f>
        <v>0</v>
      </c>
      <c r="J157" s="206">
        <f t="shared" ref="J157:J186" si="18">SUM(C157:I157)</f>
        <v>0</v>
      </c>
    </row>
    <row r="158" spans="1:11" outlineLevel="1">
      <c r="A158" s="1">
        <f t="shared" si="17"/>
        <v>0</v>
      </c>
      <c r="C158" s="172">
        <f>(Kalkulation_MS3!$Q$22)/100*detail_MS3!B18</f>
        <v>0</v>
      </c>
      <c r="D158" s="172">
        <f>(Kalkulation_MS3!$Q$22)/100*detail_MS3!O18</f>
        <v>0</v>
      </c>
      <c r="E158" s="172">
        <f>(Kalkulation_MS3!$Q$22)/100*detail_MS3!AB18</f>
        <v>0</v>
      </c>
      <c r="F158" s="172">
        <f>(Kalkulation_MS3!$Q$22)/100*detail_MS3!AO18</f>
        <v>0</v>
      </c>
      <c r="G158" s="172">
        <f>(Kalkulation_MS3!$Q$22)/100*detail_MS3!BB18</f>
        <v>0</v>
      </c>
      <c r="H158" s="172">
        <f>(Kalkulation_MS3!$Q$22)/100*detail_MS3!BO18</f>
        <v>0</v>
      </c>
      <c r="I158" s="172">
        <f>(Kalkulation_MS3!$Q$22)/100*detail_MS3!CB18</f>
        <v>0</v>
      </c>
      <c r="J158" s="206">
        <f t="shared" si="18"/>
        <v>0</v>
      </c>
    </row>
    <row r="159" spans="1:11" outlineLevel="1">
      <c r="A159" s="1">
        <f t="shared" si="17"/>
        <v>0</v>
      </c>
      <c r="C159" s="172">
        <f>(Kalkulation_MS3!$R$22)/100*detail_MS3!B19</f>
        <v>0</v>
      </c>
      <c r="D159" s="172">
        <f>(Kalkulation_MS3!$R$22)/100*detail_MS3!O19</f>
        <v>0</v>
      </c>
      <c r="E159" s="172">
        <f>(Kalkulation_MS3!$R$22)/100*detail_MS3!AB19</f>
        <v>0</v>
      </c>
      <c r="F159" s="172">
        <f>(Kalkulation_MS3!$R$22)/100*detail_MS3!AO19</f>
        <v>0</v>
      </c>
      <c r="G159" s="172">
        <f>(Kalkulation_MS3!$R$22)/100*detail_MS3!BB19</f>
        <v>0</v>
      </c>
      <c r="H159" s="172">
        <f>(Kalkulation_MS3!$R$22)/100*detail_MS3!BO19</f>
        <v>0</v>
      </c>
      <c r="I159" s="172">
        <f>(Kalkulation_MS3!$R$22)/100*detail_MS3!CB19</f>
        <v>0</v>
      </c>
      <c r="J159" s="206">
        <f t="shared" si="18"/>
        <v>0</v>
      </c>
    </row>
    <row r="160" spans="1:11" outlineLevel="1">
      <c r="A160" s="1">
        <f t="shared" si="17"/>
        <v>0</v>
      </c>
      <c r="C160" s="172">
        <f>(Kalkulation_MS3!$S$22)/100*detail_MS3!$B20</f>
        <v>0</v>
      </c>
      <c r="D160" s="172">
        <f>(Kalkulation_MS3!$S$22)/100*detail_MS3!$O20</f>
        <v>0</v>
      </c>
      <c r="E160" s="172">
        <f>(Kalkulation_MS3!$S$22)/100*detail_MS3!$AB20</f>
        <v>0</v>
      </c>
      <c r="F160" s="172">
        <f>(Kalkulation_MS3!$S$22)/100*detail_MS3!$AO20</f>
        <v>0</v>
      </c>
      <c r="G160" s="172">
        <f>(Kalkulation_MS3!$S$22)/100*detail_MS3!$BB20</f>
        <v>0</v>
      </c>
      <c r="H160" s="172">
        <f>(Kalkulation_MS3!$S$22)/100*detail_MS3!$BO20</f>
        <v>0</v>
      </c>
      <c r="I160" s="172">
        <f>(Kalkulation_MS3!$S$22)/100*detail_MS3!$CB20</f>
        <v>0</v>
      </c>
      <c r="J160" s="206">
        <f t="shared" si="18"/>
        <v>0</v>
      </c>
    </row>
    <row r="161" spans="1:10" outlineLevel="1">
      <c r="A161" s="1">
        <f t="shared" si="17"/>
        <v>0</v>
      </c>
      <c r="C161" s="172">
        <f>(Kalkulation_MS3!$T$22)/100*detail_MS3!$B21</f>
        <v>0</v>
      </c>
      <c r="D161" s="172">
        <f>(Kalkulation_MS3!$T$22)/100*detail_MS3!$O21</f>
        <v>0</v>
      </c>
      <c r="E161" s="172">
        <f>(Kalkulation_MS3!$T$22)/100*detail_MS3!$AB21</f>
        <v>0</v>
      </c>
      <c r="F161" s="172">
        <f>(Kalkulation_MS3!$T$22)/100*detail_MS3!$AO21</f>
        <v>0</v>
      </c>
      <c r="G161" s="172">
        <f>(Kalkulation_MS3!$T$22)/100*detail_MS3!$BB21</f>
        <v>0</v>
      </c>
      <c r="H161" s="172">
        <f>(Kalkulation_MS3!$T$22)/100*detail_MS3!$BO21</f>
        <v>0</v>
      </c>
      <c r="I161" s="172">
        <f>(Kalkulation_MS3!$T$22)/100*detail_MS3!$CB21</f>
        <v>0</v>
      </c>
      <c r="J161" s="206">
        <f t="shared" si="18"/>
        <v>0</v>
      </c>
    </row>
    <row r="162" spans="1:10" outlineLevel="1">
      <c r="A162" s="1">
        <f t="shared" si="17"/>
        <v>0</v>
      </c>
      <c r="C162" s="172">
        <f>(Kalkulation_MS3!$U$22)/100*detail_MS3!$B22</f>
        <v>0</v>
      </c>
      <c r="D162" s="172">
        <f>(Kalkulation_MS3!$U$22)/100*detail_MS3!$O22</f>
        <v>0</v>
      </c>
      <c r="E162" s="172">
        <f>(Kalkulation_MS3!$U$22)/100*detail_MS3!$AB22</f>
        <v>0</v>
      </c>
      <c r="F162" s="172">
        <f>(Kalkulation_MS3!$U$22)/100*detail_MS3!$AO22</f>
        <v>0</v>
      </c>
      <c r="G162" s="172">
        <f>(Kalkulation_MS3!$U$22)/100*detail_MS3!$BB22</f>
        <v>0</v>
      </c>
      <c r="H162" s="172">
        <f>(Kalkulation_MS3!$U$22)/100*detail_MS3!$BO22</f>
        <v>0</v>
      </c>
      <c r="I162" s="172">
        <f>(Kalkulation_MS3!$U$22)/100*detail_MS3!$CB22</f>
        <v>0</v>
      </c>
      <c r="J162" s="206">
        <f t="shared" si="18"/>
        <v>0</v>
      </c>
    </row>
    <row r="163" spans="1:10" outlineLevel="1">
      <c r="A163" s="1">
        <f t="shared" si="17"/>
        <v>0</v>
      </c>
      <c r="C163" s="172">
        <f>(Kalkulation_MS3!$V$22)/100*detail_MS3!$B23</f>
        <v>0</v>
      </c>
      <c r="D163" s="172">
        <f>(Kalkulation_MS3!$V$22)/100*detail_MS3!$O23</f>
        <v>0</v>
      </c>
      <c r="E163" s="172">
        <f>(Kalkulation_MS3!$V$22)/100*detail_MS3!$AB23</f>
        <v>0</v>
      </c>
      <c r="F163" s="172">
        <f>(Kalkulation_MS3!$V$22)/100*detail_MS3!$AO23</f>
        <v>0</v>
      </c>
      <c r="G163" s="172">
        <f>(Kalkulation_MS3!$V$22)/100*detail_MS3!$BB23</f>
        <v>0</v>
      </c>
      <c r="H163" s="172">
        <f>(Kalkulation_MS3!$V$22)/100*detail_MS3!$BO23</f>
        <v>0</v>
      </c>
      <c r="I163" s="172">
        <f>(Kalkulation_MS3!$V$22)/100*detail_MS3!$CB23</f>
        <v>0</v>
      </c>
      <c r="J163" s="206">
        <f t="shared" si="18"/>
        <v>0</v>
      </c>
    </row>
    <row r="164" spans="1:10" outlineLevel="1">
      <c r="A164" s="1">
        <f t="shared" si="17"/>
        <v>0</v>
      </c>
      <c r="C164" s="172">
        <f>(Kalkulation_MS3!$W$22)/100*detail_MS3!$B24</f>
        <v>0</v>
      </c>
      <c r="D164" s="172">
        <f>(Kalkulation_MS3!$W$22)/100*detail_MS3!$O24</f>
        <v>0</v>
      </c>
      <c r="E164" s="172">
        <f>(Kalkulation_MS3!$W$22)/100*detail_MS3!$AB24</f>
        <v>0</v>
      </c>
      <c r="F164" s="172">
        <f>(Kalkulation_MS3!$W$22)/100*detail_MS3!$AO24</f>
        <v>0</v>
      </c>
      <c r="G164" s="172">
        <f>(Kalkulation_MS3!$W$22)/100*detail_MS3!$BB24</f>
        <v>0</v>
      </c>
      <c r="H164" s="172">
        <f>(Kalkulation_MS3!$W$22)/100*detail_MS3!$BO24</f>
        <v>0</v>
      </c>
      <c r="I164" s="172">
        <f>(Kalkulation_MS3!$W$22)/100*detail_MS3!$CB24</f>
        <v>0</v>
      </c>
      <c r="J164" s="206">
        <f t="shared" si="18"/>
        <v>0</v>
      </c>
    </row>
    <row r="165" spans="1:10" outlineLevel="1">
      <c r="A165" s="1">
        <f t="shared" si="17"/>
        <v>0</v>
      </c>
      <c r="C165" s="172">
        <f>(Kalkulation_MS3!$X$22)/100*detail_MS3!$B25</f>
        <v>0</v>
      </c>
      <c r="D165" s="172">
        <f>(Kalkulation_MS3!$X$22)/100*detail_MS3!$O25</f>
        <v>0</v>
      </c>
      <c r="E165" s="172">
        <f>(Kalkulation_MS3!$X$22)/100*detail_MS3!$AB25</f>
        <v>0</v>
      </c>
      <c r="F165" s="172">
        <f>(Kalkulation_MS3!$X$22)/100*detail_MS3!$AO25</f>
        <v>0</v>
      </c>
      <c r="G165" s="172">
        <f>(Kalkulation_MS3!$X$22)/100*detail_MS3!$BB25</f>
        <v>0</v>
      </c>
      <c r="H165" s="172">
        <f>(Kalkulation_MS3!$X$22)/100*detail_MS3!$BO25</f>
        <v>0</v>
      </c>
      <c r="I165" s="172">
        <f>(Kalkulation_MS3!$X$22)/100*detail_MS3!$CB25</f>
        <v>0</v>
      </c>
      <c r="J165" s="206">
        <f t="shared" si="18"/>
        <v>0</v>
      </c>
    </row>
    <row r="166" spans="1:10" outlineLevel="1">
      <c r="A166" s="1">
        <f t="shared" si="17"/>
        <v>0</v>
      </c>
      <c r="C166" s="172">
        <f>(Kalkulation_MS3!$Y$22)/100*detail_MS3!$B26</f>
        <v>0</v>
      </c>
      <c r="D166" s="172">
        <f>(Kalkulation_MS3!$Y$22)/100*detail_MS3!$O26</f>
        <v>0</v>
      </c>
      <c r="E166" s="172">
        <f>(Kalkulation_MS3!$Y$22)/100*detail_MS3!$AB26</f>
        <v>0</v>
      </c>
      <c r="F166" s="172">
        <f>(Kalkulation_MS3!$Y$22)/100*detail_MS3!$AO26</f>
        <v>0</v>
      </c>
      <c r="G166" s="172">
        <f>(Kalkulation_MS3!$Y$22)/100*detail_MS3!$BB26</f>
        <v>0</v>
      </c>
      <c r="H166" s="172">
        <f>(Kalkulation_MS3!$Y$22)/100*detail_MS3!$BO26</f>
        <v>0</v>
      </c>
      <c r="I166" s="172">
        <f>(Kalkulation_MS3!$Y$22)/100*detail_MS3!$CB26</f>
        <v>0</v>
      </c>
      <c r="J166" s="206">
        <f t="shared" si="18"/>
        <v>0</v>
      </c>
    </row>
    <row r="167" spans="1:10" outlineLevel="1">
      <c r="A167" s="1">
        <f t="shared" si="17"/>
        <v>0</v>
      </c>
      <c r="C167" s="172">
        <f>(Kalkulation_MS3!$Z$22)/100*detail_MS3!$B27</f>
        <v>0</v>
      </c>
      <c r="D167" s="172">
        <f>(Kalkulation_MS3!$Z$22)/100*detail_MS3!$O27</f>
        <v>0</v>
      </c>
      <c r="E167" s="172">
        <f>(Kalkulation_MS3!$Z$22)/100*detail_MS3!$AB27</f>
        <v>0</v>
      </c>
      <c r="F167" s="172">
        <f>(Kalkulation_MS3!$Z$22)/100*detail_MS3!$AO27</f>
        <v>0</v>
      </c>
      <c r="G167" s="172">
        <f>(Kalkulation_MS3!$Z$22)/100*detail_MS3!$BB27</f>
        <v>0</v>
      </c>
      <c r="H167" s="172">
        <f>(Kalkulation_MS3!$Z$22)/100*detail_MS3!$BO27</f>
        <v>0</v>
      </c>
      <c r="I167" s="172">
        <f>(Kalkulation_MS3!$Z$22)/100*detail_MS3!$CB27</f>
        <v>0</v>
      </c>
      <c r="J167" s="206">
        <f t="shared" si="18"/>
        <v>0</v>
      </c>
    </row>
    <row r="168" spans="1:10" outlineLevel="1">
      <c r="A168" s="1">
        <f t="shared" si="17"/>
        <v>0</v>
      </c>
      <c r="C168" s="172">
        <f>(Kalkulation_MS3!$AA$22)/100*detail_MS3!$B28</f>
        <v>0</v>
      </c>
      <c r="D168" s="172">
        <f>(Kalkulation_MS3!$AA$22)/100*detail_MS3!$O28</f>
        <v>0</v>
      </c>
      <c r="E168" s="172">
        <f>(Kalkulation_MS3!$AA$22)/100*detail_MS3!$AB28</f>
        <v>0</v>
      </c>
      <c r="F168" s="172">
        <f>(Kalkulation_MS3!$AA$22)/100*detail_MS3!$AO28</f>
        <v>0</v>
      </c>
      <c r="G168" s="172">
        <f>(Kalkulation_MS3!$AA$22)/100*detail_MS3!$BB28</f>
        <v>0</v>
      </c>
      <c r="H168" s="172">
        <f>(Kalkulation_MS3!$AA$22)/100*detail_MS3!$BO28</f>
        <v>0</v>
      </c>
      <c r="I168" s="172">
        <f>(Kalkulation_MS3!$AA$22)/100*detail_MS3!$CB28</f>
        <v>0</v>
      </c>
      <c r="J168" s="206">
        <f t="shared" si="18"/>
        <v>0</v>
      </c>
    </row>
    <row r="169" spans="1:10" outlineLevel="1">
      <c r="A169" s="1">
        <f t="shared" si="17"/>
        <v>0</v>
      </c>
      <c r="C169" s="172">
        <f>(Kalkulation_MS3!$AB$22)/100*detail_MS3!$B29</f>
        <v>0</v>
      </c>
      <c r="D169" s="172">
        <f>(Kalkulation_MS3!$AB$22)/100*detail_MS3!$O29</f>
        <v>0</v>
      </c>
      <c r="E169" s="172">
        <f>(Kalkulation_MS3!$AB$22)/100*detail_MS3!$AB29</f>
        <v>0</v>
      </c>
      <c r="F169" s="172">
        <f>(Kalkulation_MS3!$AB$22)/100*detail_MS3!$AO29</f>
        <v>0</v>
      </c>
      <c r="G169" s="172">
        <f>(Kalkulation_MS3!$AB$22)/100*detail_MS3!$BB29</f>
        <v>0</v>
      </c>
      <c r="H169" s="172">
        <f>(Kalkulation_MS3!$AB$22)/100*detail_MS3!$BO29</f>
        <v>0</v>
      </c>
      <c r="I169" s="172">
        <f>(Kalkulation_MS3!$AB$22)/100*detail_MS3!$CB29</f>
        <v>0</v>
      </c>
      <c r="J169" s="206">
        <f t="shared" si="18"/>
        <v>0</v>
      </c>
    </row>
    <row r="170" spans="1:10" outlineLevel="1">
      <c r="A170" s="1">
        <f t="shared" si="17"/>
        <v>0</v>
      </c>
      <c r="C170" s="172">
        <f>(Kalkulation_MS3!$AC$22)/100*detail_MS3!$B30</f>
        <v>0</v>
      </c>
      <c r="D170" s="172">
        <f>(Kalkulation_MS3!$AC$22)/100*detail_MS3!$O30</f>
        <v>0</v>
      </c>
      <c r="E170" s="172">
        <f>(Kalkulation_MS3!$AC$22)/100*detail_MS3!$AB30</f>
        <v>0</v>
      </c>
      <c r="F170" s="172">
        <f>(Kalkulation_MS3!$AC$22)/100*detail_MS3!$AO30</f>
        <v>0</v>
      </c>
      <c r="G170" s="172">
        <f>(Kalkulation_MS3!$AC$22)/100*detail_MS3!$BB30</f>
        <v>0</v>
      </c>
      <c r="H170" s="172">
        <f>(Kalkulation_MS3!$AC$22)/100*detail_MS3!$BO30</f>
        <v>0</v>
      </c>
      <c r="I170" s="172">
        <f>(Kalkulation_MS3!$AC$22)/100*detail_MS3!$CB30</f>
        <v>0</v>
      </c>
      <c r="J170" s="206">
        <f t="shared" si="18"/>
        <v>0</v>
      </c>
    </row>
    <row r="171" spans="1:10" outlineLevel="1">
      <c r="A171" s="1">
        <f t="shared" si="17"/>
        <v>0</v>
      </c>
      <c r="C171" s="172">
        <f>(Kalkulation_MS3!$AD$22)/100*detail_MS3!$B31</f>
        <v>0</v>
      </c>
      <c r="D171" s="172">
        <f>(Kalkulation_MS3!$AD$22)/100*detail_MS3!$O31</f>
        <v>0</v>
      </c>
      <c r="E171" s="172">
        <f>(Kalkulation_MS3!$AD$22)/100*detail_MS3!$AB31</f>
        <v>0</v>
      </c>
      <c r="F171" s="172">
        <f>(Kalkulation_MS3!$AD$22)/100*detail_MS3!$AO31</f>
        <v>0</v>
      </c>
      <c r="G171" s="172">
        <f>(Kalkulation_MS3!$AD$22)/100*detail_MS3!$BB31</f>
        <v>0</v>
      </c>
      <c r="H171" s="172">
        <f>(Kalkulation_MS3!$AD$22)/100*detail_MS3!$BO31</f>
        <v>0</v>
      </c>
      <c r="I171" s="172">
        <f>(Kalkulation_MS3!$AD$22)/100*detail_MS3!$CB31</f>
        <v>0</v>
      </c>
      <c r="J171" s="206">
        <f t="shared" si="18"/>
        <v>0</v>
      </c>
    </row>
    <row r="172" spans="1:10" outlineLevel="1">
      <c r="A172" s="1">
        <f t="shared" si="17"/>
        <v>0</v>
      </c>
      <c r="C172" s="172">
        <f>(Kalkulation_MS3!$AE$22)/100*detail_MS3!$B32</f>
        <v>0</v>
      </c>
      <c r="D172" s="172">
        <f>(Kalkulation_MS3!$AE$22)/100*detail_MS3!$O32</f>
        <v>0</v>
      </c>
      <c r="E172" s="172">
        <f>(Kalkulation_MS3!$AE$22)/100*detail_MS3!$AB32</f>
        <v>0</v>
      </c>
      <c r="F172" s="172">
        <f>(Kalkulation_MS3!$AE$22)/100*detail_MS3!$AO32</f>
        <v>0</v>
      </c>
      <c r="G172" s="172">
        <f>(Kalkulation_MS3!$AE$22)/100*detail_MS3!$BB32</f>
        <v>0</v>
      </c>
      <c r="H172" s="172">
        <f>(Kalkulation_MS3!$AE$22)/100*detail_MS3!$BO32</f>
        <v>0</v>
      </c>
      <c r="I172" s="172">
        <f>(Kalkulation_MS3!$AE$22)/100*detail_MS3!$CB32</f>
        <v>0</v>
      </c>
      <c r="J172" s="206">
        <f t="shared" si="18"/>
        <v>0</v>
      </c>
    </row>
    <row r="173" spans="1:10" outlineLevel="1">
      <c r="A173" s="1">
        <f t="shared" si="17"/>
        <v>0</v>
      </c>
      <c r="C173" s="172">
        <f>(Kalkulation_MS3!$AF$22)/100*detail_MS3!$B33</f>
        <v>0</v>
      </c>
      <c r="D173" s="172">
        <f>(Kalkulation_MS3!$AF$22)/100*detail_MS3!$O33</f>
        <v>0</v>
      </c>
      <c r="E173" s="172">
        <f>(Kalkulation_MS3!$AF$22)/100*detail_MS3!$AB33</f>
        <v>0</v>
      </c>
      <c r="F173" s="172">
        <f>(Kalkulation_MS3!$AF$22)/100*detail_MS3!$AO33</f>
        <v>0</v>
      </c>
      <c r="G173" s="172">
        <f>(Kalkulation_MS3!$AF$22)/100*detail_MS3!$BB33</f>
        <v>0</v>
      </c>
      <c r="H173" s="172">
        <f>(Kalkulation_MS3!$AF$22)/100*detail_MS3!$BO33</f>
        <v>0</v>
      </c>
      <c r="I173" s="172">
        <f>(Kalkulation_MS3!$AF$22)/100*detail_MS3!$CB33</f>
        <v>0</v>
      </c>
      <c r="J173" s="206">
        <f t="shared" si="18"/>
        <v>0</v>
      </c>
    </row>
    <row r="174" spans="1:10" outlineLevel="1">
      <c r="A174" s="1">
        <f t="shared" si="17"/>
        <v>0</v>
      </c>
      <c r="C174" s="172">
        <f>(Kalkulation_MS3!$AG$22)/100*detail_MS3!$B34</f>
        <v>0</v>
      </c>
      <c r="D174" s="172">
        <f>(Kalkulation_MS3!$AG$22)/100*detail_MS3!$O34</f>
        <v>0</v>
      </c>
      <c r="E174" s="172">
        <f>(Kalkulation_MS3!$AG$22)/100*detail_MS3!$AB34</f>
        <v>0</v>
      </c>
      <c r="F174" s="172">
        <f>(Kalkulation_MS3!$AG$22)/100*detail_MS3!$AO34</f>
        <v>0</v>
      </c>
      <c r="G174" s="172">
        <f>(Kalkulation_MS3!$AG$22)/100*detail_MS3!$BB34</f>
        <v>0</v>
      </c>
      <c r="H174" s="172">
        <f>(Kalkulation_MS3!$AG$22)/100*detail_MS3!$BO34</f>
        <v>0</v>
      </c>
      <c r="I174" s="172">
        <f>(Kalkulation_MS3!$AG$22)/100*detail_MS3!$CB34</f>
        <v>0</v>
      </c>
      <c r="J174" s="206">
        <f t="shared" si="18"/>
        <v>0</v>
      </c>
    </row>
    <row r="175" spans="1:10" outlineLevel="1">
      <c r="A175" s="1">
        <f t="shared" si="17"/>
        <v>0</v>
      </c>
      <c r="C175" s="172">
        <f>(Kalkulation_MS3!$AH$22)/100*detail_MS3!$B35</f>
        <v>0</v>
      </c>
      <c r="D175" s="172">
        <f>(Kalkulation_MS3!$AH$22)/100*detail_MS3!$O35</f>
        <v>0</v>
      </c>
      <c r="E175" s="172">
        <f>(Kalkulation_MS3!$AH$22)/100*detail_MS3!$AB35</f>
        <v>0</v>
      </c>
      <c r="F175" s="172">
        <f>(Kalkulation_MS3!$AH$22)/100*detail_MS3!$AO35</f>
        <v>0</v>
      </c>
      <c r="G175" s="172">
        <f>(Kalkulation_MS3!$AH$22)/100*detail_MS3!$BB35</f>
        <v>0</v>
      </c>
      <c r="H175" s="172">
        <f>(Kalkulation_MS3!$AH$22)/100*detail_MS3!$BO35</f>
        <v>0</v>
      </c>
      <c r="I175" s="172">
        <f>(Kalkulation_MS3!$AH$22)/100*detail_MS3!$CB35</f>
        <v>0</v>
      </c>
      <c r="J175" s="206">
        <f t="shared" si="18"/>
        <v>0</v>
      </c>
    </row>
    <row r="176" spans="1:10" outlineLevel="1">
      <c r="A176" s="1">
        <f t="shared" si="17"/>
        <v>0</v>
      </c>
      <c r="C176" s="172">
        <f>(Kalkulation_MS3!$AI$22)/100*detail_MS3!$B36</f>
        <v>0</v>
      </c>
      <c r="D176" s="172">
        <f>(Kalkulation_MS3!$AI$22)/100*detail_MS3!$O36</f>
        <v>0</v>
      </c>
      <c r="E176" s="172">
        <f>(Kalkulation_MS3!$AI$22)/100*detail_MS3!$AB36</f>
        <v>0</v>
      </c>
      <c r="F176" s="172">
        <f>(Kalkulation_MS3!$AI$22)/100*detail_MS3!$AO36</f>
        <v>0</v>
      </c>
      <c r="G176" s="172">
        <f>(Kalkulation_MS3!$AI$22)/100*detail_MS3!$BB36</f>
        <v>0</v>
      </c>
      <c r="H176" s="172">
        <f>(Kalkulation_MS3!$AI$22)/100*detail_MS3!$BO36</f>
        <v>0</v>
      </c>
      <c r="I176" s="172">
        <f>(Kalkulation_MS3!$AI$22)/100*detail_MS3!$CB36</f>
        <v>0</v>
      </c>
      <c r="J176" s="206">
        <f t="shared" si="18"/>
        <v>0</v>
      </c>
    </row>
    <row r="177" spans="1:11" outlineLevel="1">
      <c r="A177" s="1">
        <f t="shared" si="17"/>
        <v>0</v>
      </c>
      <c r="C177" s="172">
        <f>(Kalkulation_MS3!$AJ$22)/100*detail_MS3!$B37</f>
        <v>0</v>
      </c>
      <c r="D177" s="172">
        <f>(Kalkulation_MS3!$AJ$22)/100*detail_MS3!$O37</f>
        <v>0</v>
      </c>
      <c r="E177" s="172">
        <f>(Kalkulation_MS3!$AJ$22)/100*detail_MS3!$AB37</f>
        <v>0</v>
      </c>
      <c r="F177" s="172">
        <f>(Kalkulation_MS3!$AJ$22)/100*detail_MS3!$AO37</f>
        <v>0</v>
      </c>
      <c r="G177" s="172">
        <f>(Kalkulation_MS3!$AJ$22)/100*detail_MS3!$BB37</f>
        <v>0</v>
      </c>
      <c r="H177" s="172">
        <f>(Kalkulation_MS3!$AJ$22)/100*detail_MS3!$BO37</f>
        <v>0</v>
      </c>
      <c r="I177" s="172">
        <f>(Kalkulation_MS3!$AJ$22)/100*detail_MS3!$CB37</f>
        <v>0</v>
      </c>
      <c r="J177" s="206">
        <f t="shared" si="18"/>
        <v>0</v>
      </c>
    </row>
    <row r="178" spans="1:11" outlineLevel="1">
      <c r="A178" s="1">
        <f t="shared" si="17"/>
        <v>0</v>
      </c>
      <c r="C178" s="172">
        <f>(Kalkulation_MS3!$AK$22)/100*detail_MS3!$B38</f>
        <v>0</v>
      </c>
      <c r="D178" s="172">
        <f>(Kalkulation_MS3!$AK$22)/100*detail_MS3!$O38</f>
        <v>0</v>
      </c>
      <c r="E178" s="172">
        <f>(Kalkulation_MS3!$AK$22)/100*detail_MS3!$AB38</f>
        <v>0</v>
      </c>
      <c r="F178" s="172">
        <f>(Kalkulation_MS3!$AK$22)/100*detail_MS3!$AO38</f>
        <v>0</v>
      </c>
      <c r="G178" s="172">
        <f>(Kalkulation_MS3!$AK$22)/100*detail_MS3!$BB38</f>
        <v>0</v>
      </c>
      <c r="H178" s="172">
        <f>(Kalkulation_MS3!$AK$22)/100*detail_MS3!$BO38</f>
        <v>0</v>
      </c>
      <c r="I178" s="172">
        <f>(Kalkulation_MS3!$AK$22)/100*detail_MS3!$CB38</f>
        <v>0</v>
      </c>
      <c r="J178" s="206">
        <f t="shared" si="18"/>
        <v>0</v>
      </c>
    </row>
    <row r="179" spans="1:11" outlineLevel="1">
      <c r="A179" s="1">
        <f t="shared" si="17"/>
        <v>0</v>
      </c>
      <c r="C179" s="172">
        <f>(Kalkulation_MS3!$AL$22)/100*detail_MS3!$B39</f>
        <v>0</v>
      </c>
      <c r="D179" s="172">
        <f>(Kalkulation_MS3!$AL$22)/100*detail_MS3!$O39</f>
        <v>0</v>
      </c>
      <c r="E179" s="172">
        <f>(Kalkulation_MS3!$AL$22)/100*detail_MS3!$AB39</f>
        <v>0</v>
      </c>
      <c r="F179" s="172">
        <f>(Kalkulation_MS3!$AL$22)/100*detail_MS3!$AO39</f>
        <v>0</v>
      </c>
      <c r="G179" s="172">
        <f>(Kalkulation_MS3!$AL$22)/100*detail_MS3!$BB39</f>
        <v>0</v>
      </c>
      <c r="H179" s="172">
        <f>(Kalkulation_MS3!$AL$22)/100*detail_MS3!$BO39</f>
        <v>0</v>
      </c>
      <c r="I179" s="172">
        <f>(Kalkulation_MS3!$AL$22)/100*detail_MS3!$CB39</f>
        <v>0</v>
      </c>
      <c r="J179" s="206">
        <f t="shared" si="18"/>
        <v>0</v>
      </c>
    </row>
    <row r="180" spans="1:11" outlineLevel="1">
      <c r="A180" s="1">
        <f t="shared" si="17"/>
        <v>0</v>
      </c>
      <c r="C180" s="172">
        <f>(Kalkulation_MS3!$AM$22)/100*detail_MS3!$B40</f>
        <v>0</v>
      </c>
      <c r="D180" s="172">
        <f>(Kalkulation_MS3!$AM$22)/100*detail_MS3!$O40</f>
        <v>0</v>
      </c>
      <c r="E180" s="172">
        <f>(Kalkulation_MS3!$AM$22)/100*detail_MS3!$AB40</f>
        <v>0</v>
      </c>
      <c r="F180" s="172">
        <f>(Kalkulation_MS3!$AM$22)/100*detail_MS3!$AO40</f>
        <v>0</v>
      </c>
      <c r="G180" s="172">
        <f>(Kalkulation_MS3!$AM$22)/100*detail_MS3!$BB40</f>
        <v>0</v>
      </c>
      <c r="H180" s="172">
        <f>(Kalkulation_MS3!$AM$22)/100*detail_MS3!$BO40</f>
        <v>0</v>
      </c>
      <c r="I180" s="172">
        <f>(Kalkulation_MS3!$AM$22)/100*detail_MS3!$CB40</f>
        <v>0</v>
      </c>
      <c r="J180" s="206">
        <f t="shared" si="18"/>
        <v>0</v>
      </c>
    </row>
    <row r="181" spans="1:11" outlineLevel="1">
      <c r="A181" s="1">
        <f t="shared" si="17"/>
        <v>0</v>
      </c>
      <c r="C181" s="172">
        <f>(Kalkulation_MS3!$AN$22)/100*detail_MS3!$B41</f>
        <v>0</v>
      </c>
      <c r="D181" s="172">
        <f>(Kalkulation_MS3!$AN$22)/100*detail_MS3!$O41</f>
        <v>0</v>
      </c>
      <c r="E181" s="172">
        <f>(Kalkulation_MS3!$AN$22)/100*detail_MS3!$AB41</f>
        <v>0</v>
      </c>
      <c r="F181" s="172">
        <f>(Kalkulation_MS3!$AN$22)/100*detail_MS3!$AO41</f>
        <v>0</v>
      </c>
      <c r="G181" s="172">
        <f>(Kalkulation_MS3!$AN$22)/100*detail_MS3!$BB41</f>
        <v>0</v>
      </c>
      <c r="H181" s="172">
        <f>(Kalkulation_MS3!$AN$22)/100*detail_MS3!$BO41</f>
        <v>0</v>
      </c>
      <c r="I181" s="172">
        <f>(Kalkulation_MS3!$AN$22)/100*detail_MS3!$CB41</f>
        <v>0</v>
      </c>
      <c r="J181" s="206">
        <f t="shared" si="18"/>
        <v>0</v>
      </c>
    </row>
    <row r="182" spans="1:11" outlineLevel="1">
      <c r="A182" s="1">
        <f t="shared" si="17"/>
        <v>0</v>
      </c>
      <c r="C182" s="172">
        <f>(Kalkulation_MS3!$AO$22)/100*detail_MS3!$B42</f>
        <v>0</v>
      </c>
      <c r="D182" s="172">
        <f>(Kalkulation_MS3!$AO$22)/100*detail_MS3!$O42</f>
        <v>0</v>
      </c>
      <c r="E182" s="172">
        <f>(Kalkulation_MS3!$AO$22)/100*detail_MS3!$AB42</f>
        <v>0</v>
      </c>
      <c r="F182" s="172">
        <f>(Kalkulation_MS3!$AO$22)/100*detail_MS3!$AO42</f>
        <v>0</v>
      </c>
      <c r="G182" s="172">
        <f>(Kalkulation_MS3!$AO$22)/100*detail_MS3!$BB42</f>
        <v>0</v>
      </c>
      <c r="H182" s="172">
        <f>(Kalkulation_MS3!$AO$22)/100*detail_MS3!$BO42</f>
        <v>0</v>
      </c>
      <c r="I182" s="172">
        <f>(Kalkulation_MS3!$AO$22)/100*detail_MS3!$CB42</f>
        <v>0</v>
      </c>
      <c r="J182" s="206">
        <f t="shared" si="18"/>
        <v>0</v>
      </c>
    </row>
    <row r="183" spans="1:11" outlineLevel="1">
      <c r="A183" s="1">
        <f t="shared" si="17"/>
        <v>0</v>
      </c>
      <c r="C183" s="172">
        <f>(Kalkulation_MS3!$AP$22)/100*detail_MS3!$B43</f>
        <v>0</v>
      </c>
      <c r="D183" s="172">
        <f>(Kalkulation_MS3!$AP$22)/100*detail_MS3!$O43</f>
        <v>0</v>
      </c>
      <c r="E183" s="172">
        <f>(Kalkulation_MS3!$AP$22)/100*detail_MS3!$AB43</f>
        <v>0</v>
      </c>
      <c r="F183" s="172">
        <f>(Kalkulation_MS3!$AP$22)/100*detail_MS3!$AO43</f>
        <v>0</v>
      </c>
      <c r="G183" s="172">
        <f>(Kalkulation_MS3!$AP$22)/100*detail_MS3!$BB43</f>
        <v>0</v>
      </c>
      <c r="H183" s="172">
        <f>(Kalkulation_MS3!$AP$22)/100*detail_MS3!$BO43</f>
        <v>0</v>
      </c>
      <c r="I183" s="172">
        <f>(Kalkulation_MS3!$AP$22)/100*detail_MS3!$CB43</f>
        <v>0</v>
      </c>
      <c r="J183" s="206">
        <f t="shared" si="18"/>
        <v>0</v>
      </c>
    </row>
    <row r="184" spans="1:11" outlineLevel="1">
      <c r="A184" s="1">
        <f t="shared" si="17"/>
        <v>0</v>
      </c>
      <c r="C184" s="172">
        <f>(Kalkulation_MS3!$AQ$22)/100*detail_MS3!$B44</f>
        <v>0</v>
      </c>
      <c r="D184" s="172">
        <f>(Kalkulation_MS3!$AQ$22)/100*detail_MS3!$O44</f>
        <v>0</v>
      </c>
      <c r="E184" s="172">
        <f>(Kalkulation_MS3!$AQ$22)/100*detail_MS3!$AB44</f>
        <v>0</v>
      </c>
      <c r="F184" s="172">
        <f>(Kalkulation_MS3!$AQ$22)/100*detail_MS3!$AO44</f>
        <v>0</v>
      </c>
      <c r="G184" s="172">
        <f>(Kalkulation_MS3!$AQ$22)/100*detail_MS3!$BB44</f>
        <v>0</v>
      </c>
      <c r="H184" s="172">
        <f>(Kalkulation_MS3!$AQ$22)/100*detail_MS3!$BO44</f>
        <v>0</v>
      </c>
      <c r="I184" s="172">
        <f>(Kalkulation_MS3!$AQ$22)/100*detail_MS3!$CB44</f>
        <v>0</v>
      </c>
      <c r="J184" s="206">
        <f t="shared" si="18"/>
        <v>0</v>
      </c>
    </row>
    <row r="185" spans="1:11" outlineLevel="1">
      <c r="A185" s="1">
        <f t="shared" si="17"/>
        <v>0</v>
      </c>
      <c r="C185" s="172">
        <f>(Kalkulation_MS3!$AR$22)/100*detail_MS3!$B45</f>
        <v>0</v>
      </c>
      <c r="D185" s="172">
        <f>(Kalkulation_MS3!$AR$22)/100*detail_MS3!$O45</f>
        <v>0</v>
      </c>
      <c r="E185" s="172">
        <f>(Kalkulation_MS3!$AR$22)/100*detail_MS3!$AB45</f>
        <v>0</v>
      </c>
      <c r="F185" s="172">
        <f>(Kalkulation_MS3!$AR$22)/100*detail_MS3!$AO45</f>
        <v>0</v>
      </c>
      <c r="G185" s="172">
        <f>(Kalkulation_MS3!$AR$22)/100*detail_MS3!$BB45</f>
        <v>0</v>
      </c>
      <c r="H185" s="172">
        <f>(Kalkulation_MS3!$AR$22)/100*detail_MS3!$BO45</f>
        <v>0</v>
      </c>
      <c r="I185" s="172">
        <f>(Kalkulation_MS3!$AR$22)/100*detail_MS3!$CB45</f>
        <v>0</v>
      </c>
      <c r="J185" s="206">
        <f t="shared" si="18"/>
        <v>0</v>
      </c>
    </row>
    <row r="186" spans="1:11" outlineLevel="1">
      <c r="A186" s="1">
        <f t="shared" si="17"/>
        <v>0</v>
      </c>
      <c r="C186" s="172">
        <f>(Kalkulation_MS3!$AS$22)/100*detail_MS3!$B46</f>
        <v>0</v>
      </c>
      <c r="D186" s="172">
        <f>(Kalkulation_MS3!$AS$22)/100*detail_MS3!$O46</f>
        <v>0</v>
      </c>
      <c r="E186" s="172">
        <f>(Kalkulation_MS3!$AS$22)/100*detail_MS3!$AB46</f>
        <v>0</v>
      </c>
      <c r="F186" s="172">
        <f>(Kalkulation_MS3!$AS$22)/100*detail_MS3!$AO46</f>
        <v>0</v>
      </c>
      <c r="G186" s="172">
        <f>(Kalkulation_MS3!$AS$22)/100*detail_MS3!$BB46</f>
        <v>0</v>
      </c>
      <c r="H186" s="172">
        <f>(Kalkulation_MS3!$AS$22)/100*detail_MS3!$BO46</f>
        <v>0</v>
      </c>
      <c r="I186" s="172">
        <f>(Kalkulation_MS3!$AS$22)/100*detail_MS3!$CB46</f>
        <v>0</v>
      </c>
      <c r="J186" s="206">
        <f t="shared" si="18"/>
        <v>0</v>
      </c>
    </row>
    <row r="187" spans="1:11" outlineLevel="1">
      <c r="A187" s="88" t="s">
        <v>443</v>
      </c>
      <c r="B187" s="88"/>
      <c r="C187" s="201">
        <f>SUM(C147:C186)</f>
        <v>0</v>
      </c>
      <c r="D187" s="201">
        <f t="shared" ref="D187:J187" si="19">SUM(D147:D186)</f>
        <v>0</v>
      </c>
      <c r="E187" s="201">
        <f t="shared" si="19"/>
        <v>0</v>
      </c>
      <c r="F187" s="201">
        <f t="shared" si="19"/>
        <v>0</v>
      </c>
      <c r="G187" s="201">
        <f t="shared" si="19"/>
        <v>0</v>
      </c>
      <c r="H187" s="201">
        <f t="shared" si="19"/>
        <v>0</v>
      </c>
      <c r="I187" s="201">
        <f t="shared" si="19"/>
        <v>0</v>
      </c>
      <c r="J187" s="79">
        <f t="shared" si="19"/>
        <v>0</v>
      </c>
      <c r="K187" s="172">
        <f>Kalkulation_MS3!AT52*7</f>
        <v>0</v>
      </c>
    </row>
    <row r="188" spans="1:11" outlineLevel="1">
      <c r="A188" s="203" t="s">
        <v>444</v>
      </c>
      <c r="J188" s="205">
        <f t="shared" si="8"/>
        <v>0</v>
      </c>
    </row>
    <row r="189" spans="1:11" outlineLevel="1">
      <c r="A189" s="1">
        <f t="shared" ref="A189:A228" si="20">A147</f>
        <v>0</v>
      </c>
      <c r="C189" s="172">
        <f>(Kalkulation_MS3!$F$23)/100*detail_MS3!B7</f>
        <v>0</v>
      </c>
      <c r="D189" s="172">
        <f>(Kalkulation_MS3!$F$23)/100*detail_MS3!O7</f>
        <v>0</v>
      </c>
      <c r="E189" s="172">
        <f>(Kalkulation_MS3!$F$23)/100*detail_MS3!AB7</f>
        <v>0</v>
      </c>
      <c r="F189" s="172">
        <f>(Kalkulation_MS3!$F$23)/100*detail_MS3!AO7</f>
        <v>0</v>
      </c>
      <c r="G189" s="172">
        <f>(Kalkulation_MS3!$F$23)/100*detail_MS3!BB7</f>
        <v>0</v>
      </c>
      <c r="H189" s="172">
        <f>(Kalkulation_MS3!$F$23)/100*detail_MS3!BO7</f>
        <v>0</v>
      </c>
      <c r="I189" s="172">
        <f>(Kalkulation_MS3!$F$23)/100*detail_MS3!CB7</f>
        <v>0</v>
      </c>
      <c r="J189" s="206">
        <f t="shared" si="8"/>
        <v>0</v>
      </c>
    </row>
    <row r="190" spans="1:11" outlineLevel="1">
      <c r="A190" s="1">
        <f t="shared" si="20"/>
        <v>0</v>
      </c>
      <c r="C190" s="172">
        <f>(Kalkulation_MS3!$G$23)/100*detail_MS3!B8</f>
        <v>0</v>
      </c>
      <c r="D190" s="172">
        <f>(Kalkulation_MS3!$G$23)/100*detail_MS3!O8</f>
        <v>0</v>
      </c>
      <c r="E190" s="172">
        <f>(Kalkulation_MS3!$G$23)/100*detail_MS3!AB8</f>
        <v>0</v>
      </c>
      <c r="F190" s="172">
        <f>(Kalkulation_MS3!$G$23)/100*detail_MS3!AO8</f>
        <v>0</v>
      </c>
      <c r="G190" s="172">
        <f>(Kalkulation_MS3!$G$23)/100*detail_MS3!BB8</f>
        <v>0</v>
      </c>
      <c r="H190" s="172">
        <f>(Kalkulation_MS3!$G$23)/100*detail_MS3!BO8</f>
        <v>0</v>
      </c>
      <c r="I190" s="172">
        <f>(Kalkulation_MS3!$G$23)/100*detail_MS3!CB8</f>
        <v>0</v>
      </c>
      <c r="J190" s="206">
        <f t="shared" si="8"/>
        <v>0</v>
      </c>
    </row>
    <row r="191" spans="1:11" outlineLevel="1">
      <c r="A191" s="249">
        <f t="shared" si="20"/>
        <v>0</v>
      </c>
      <c r="C191" s="172">
        <f>(Kalkulation_MS3!$H$23)/100*detail_MS3!B9</f>
        <v>0</v>
      </c>
      <c r="D191" s="172">
        <f>(Kalkulation_MS3!$H$23)/100*detail_MS3!O9</f>
        <v>0</v>
      </c>
      <c r="E191" s="172">
        <f>(Kalkulation_MS3!$H$23)/100*detail_MS3!AB9</f>
        <v>0</v>
      </c>
      <c r="F191" s="172">
        <f>(Kalkulation_MS3!$H$23)/100*detail_MS3!AO9</f>
        <v>0</v>
      </c>
      <c r="G191" s="172">
        <f>(Kalkulation_MS3!$H$23)/100*detail_MS3!BB9</f>
        <v>0</v>
      </c>
      <c r="H191" s="172">
        <f>(Kalkulation_MS3!$H$23)/100*detail_MS3!BO9</f>
        <v>0</v>
      </c>
      <c r="I191" s="172">
        <f>(Kalkulation_MS3!$H$23)/100*detail_MS3!CB9</f>
        <v>0</v>
      </c>
      <c r="J191" s="206">
        <f t="shared" si="8"/>
        <v>0</v>
      </c>
    </row>
    <row r="192" spans="1:11" outlineLevel="1">
      <c r="A192" s="1">
        <f t="shared" si="20"/>
        <v>0</v>
      </c>
      <c r="C192" s="172">
        <f>(Kalkulation_MS3!$I$23)/100*detail_MS3!B10</f>
        <v>0</v>
      </c>
      <c r="D192" s="172">
        <f>(Kalkulation_MS3!$I$23)/100*detail_MS3!O10</f>
        <v>0</v>
      </c>
      <c r="E192" s="172">
        <f>(Kalkulation_MS3!$I$23)/100*detail_MS3!AB10</f>
        <v>0</v>
      </c>
      <c r="F192" s="172">
        <f>(Kalkulation_MS3!$I$23)/100*detail_MS3!AO10</f>
        <v>0</v>
      </c>
      <c r="G192" s="172">
        <f>(Kalkulation_MS3!$I$23)/100*detail_MS3!BB10</f>
        <v>0</v>
      </c>
      <c r="H192" s="172">
        <f>(Kalkulation_MS3!$I$23)/100*detail_MS3!BO10</f>
        <v>0</v>
      </c>
      <c r="I192" s="172">
        <f>(Kalkulation_MS3!$I$23)/100*detail_MS3!CB10</f>
        <v>0</v>
      </c>
      <c r="J192" s="206">
        <f t="shared" si="8"/>
        <v>0</v>
      </c>
    </row>
    <row r="193" spans="1:10" outlineLevel="1">
      <c r="A193" s="1">
        <f t="shared" si="20"/>
        <v>0</v>
      </c>
      <c r="C193" s="172">
        <f>(Kalkulation_MS3!$J$23)/100*detail_MS3!B11</f>
        <v>0</v>
      </c>
      <c r="D193" s="172">
        <f>(Kalkulation_MS3!$J$23)/100*detail_MS3!O11</f>
        <v>0</v>
      </c>
      <c r="E193" s="172">
        <f>(Kalkulation_MS3!$J$23)/100*detail_MS3!AB11</f>
        <v>0</v>
      </c>
      <c r="F193" s="172">
        <f>(Kalkulation_MS3!$J$23)/100*detail_MS3!AO11</f>
        <v>0</v>
      </c>
      <c r="G193" s="172">
        <f>(Kalkulation_MS3!$J$23)/100*detail_MS3!BB11</f>
        <v>0</v>
      </c>
      <c r="H193" s="172">
        <f>(Kalkulation_MS3!$J$23)/100*detail_MS3!BO11</f>
        <v>0</v>
      </c>
      <c r="I193" s="172">
        <f>(Kalkulation_MS3!$J$23)/100*detail_MS3!CB11</f>
        <v>0</v>
      </c>
      <c r="J193" s="206">
        <f t="shared" si="8"/>
        <v>0</v>
      </c>
    </row>
    <row r="194" spans="1:10" outlineLevel="1">
      <c r="A194" s="1">
        <f t="shared" si="20"/>
        <v>0</v>
      </c>
      <c r="C194" s="172">
        <f>(Kalkulation_MS3!$K$23)/100*detail_MS3!B12</f>
        <v>0</v>
      </c>
      <c r="D194" s="172">
        <f>(Kalkulation_MS3!$K$23)/100*detail_MS3!O12</f>
        <v>0</v>
      </c>
      <c r="E194" s="172">
        <f>(Kalkulation_MS3!$K$23)/100*detail_MS3!AB12</f>
        <v>0</v>
      </c>
      <c r="F194" s="172">
        <f>(Kalkulation_MS3!$K$23)/100*detail_MS3!AO12</f>
        <v>0</v>
      </c>
      <c r="G194" s="172">
        <f>(Kalkulation_MS3!$K$23)/100*detail_MS3!BB12</f>
        <v>0</v>
      </c>
      <c r="H194" s="172">
        <f>(Kalkulation_MS3!$K$23)/100*detail_MS3!BO12</f>
        <v>0</v>
      </c>
      <c r="I194" s="172">
        <f>(Kalkulation_MS3!$K$23)/100*detail_MS3!CB12</f>
        <v>0</v>
      </c>
      <c r="J194" s="206">
        <f t="shared" si="8"/>
        <v>0</v>
      </c>
    </row>
    <row r="195" spans="1:10" outlineLevel="1">
      <c r="A195" s="1">
        <f t="shared" si="20"/>
        <v>0</v>
      </c>
      <c r="C195" s="172">
        <f>(Kalkulation_MS3!$L$23)/100*detail_MS3!B13</f>
        <v>0</v>
      </c>
      <c r="D195" s="172">
        <f>(Kalkulation_MS3!$L$23)/100*detail_MS3!O13</f>
        <v>0</v>
      </c>
      <c r="E195" s="172">
        <f>(Kalkulation_MS3!$L$23)/100*detail_MS3!AB13</f>
        <v>0</v>
      </c>
      <c r="F195" s="172">
        <f>(Kalkulation_MS3!$L$23)/100*detail_MS3!AO13</f>
        <v>0</v>
      </c>
      <c r="G195" s="172">
        <f>(Kalkulation_MS3!$L$23)/100*detail_MS3!BB13</f>
        <v>0</v>
      </c>
      <c r="H195" s="172">
        <f>(Kalkulation_MS3!$L$23)/100*detail_MS3!BO13</f>
        <v>0</v>
      </c>
      <c r="I195" s="172">
        <f>(Kalkulation_MS3!$L$23)/100*detail_MS3!CB13</f>
        <v>0</v>
      </c>
      <c r="J195" s="206">
        <f t="shared" si="8"/>
        <v>0</v>
      </c>
    </row>
    <row r="196" spans="1:10" outlineLevel="1">
      <c r="A196" s="1">
        <f t="shared" si="20"/>
        <v>0</v>
      </c>
      <c r="C196" s="172">
        <f>(Kalkulation_MS3!$M$23)/100*detail_MS3!B14</f>
        <v>0</v>
      </c>
      <c r="D196" s="172">
        <f>(Kalkulation_MS3!$M$23)/100*detail_MS3!O14</f>
        <v>0</v>
      </c>
      <c r="E196" s="172">
        <f>(Kalkulation_MS3!$M$23)/100*detail_MS3!AB14</f>
        <v>0</v>
      </c>
      <c r="F196" s="172">
        <f>(Kalkulation_MS3!$M$23)/100*detail_MS3!AO14</f>
        <v>0</v>
      </c>
      <c r="G196" s="172">
        <f>(Kalkulation_MS3!$M$23)/100*detail_MS3!BB14</f>
        <v>0</v>
      </c>
      <c r="H196" s="172">
        <f>(Kalkulation_MS3!$M$23)/100*detail_MS3!BO14</f>
        <v>0</v>
      </c>
      <c r="I196" s="172">
        <f>(Kalkulation_MS3!$M$23)/100*detail_MS3!CB14</f>
        <v>0</v>
      </c>
      <c r="J196" s="206">
        <f t="shared" si="8"/>
        <v>0</v>
      </c>
    </row>
    <row r="197" spans="1:10" outlineLevel="1">
      <c r="A197" s="1">
        <f t="shared" si="20"/>
        <v>0</v>
      </c>
      <c r="C197" s="172">
        <f>(Kalkulation_MS3!$N$23)/100*detail_MS3!B15</f>
        <v>0</v>
      </c>
      <c r="D197" s="172">
        <f>(Kalkulation_MS3!$N$23)/100*detail_MS3!O15</f>
        <v>0</v>
      </c>
      <c r="E197" s="172">
        <f>(Kalkulation_MS3!$N$23)/100*detail_MS3!AB15</f>
        <v>0</v>
      </c>
      <c r="F197" s="172">
        <f>(Kalkulation_MS3!$N$23)/100*detail_MS3!AO15</f>
        <v>0</v>
      </c>
      <c r="G197" s="172">
        <f>(Kalkulation_MS3!$N$23)/100*detail_MS3!BB15</f>
        <v>0</v>
      </c>
      <c r="H197" s="172">
        <f>(Kalkulation_MS3!$N$23)/100*detail_MS3!BO15</f>
        <v>0</v>
      </c>
      <c r="I197" s="172">
        <f>(Kalkulation_MS3!$N$23)/100*detail_MS3!CB15</f>
        <v>0</v>
      </c>
      <c r="J197" s="206">
        <f t="shared" si="8"/>
        <v>0</v>
      </c>
    </row>
    <row r="198" spans="1:10" outlineLevel="1">
      <c r="A198" s="1">
        <f t="shared" si="20"/>
        <v>0</v>
      </c>
      <c r="C198" s="172">
        <f>(Kalkulation_MS3!$O$23)/100*detail_MS3!B16</f>
        <v>0</v>
      </c>
      <c r="D198" s="172">
        <f>(Kalkulation_MS3!$O$23)/100*detail_MS3!O16</f>
        <v>0</v>
      </c>
      <c r="E198" s="172">
        <f>(Kalkulation_MS3!$O$23)/100*detail_MS3!AB16</f>
        <v>0</v>
      </c>
      <c r="F198" s="172">
        <f>(Kalkulation_MS3!$O$23)/100*detail_MS3!AO16</f>
        <v>0</v>
      </c>
      <c r="G198" s="172">
        <f>(Kalkulation_MS3!$O$23)/100*detail_MS3!BB16</f>
        <v>0</v>
      </c>
      <c r="H198" s="172">
        <f>(Kalkulation_MS3!$O$23)/100*detail_MS3!BO16</f>
        <v>0</v>
      </c>
      <c r="I198" s="172">
        <f>(Kalkulation_MS3!$O$23)/100*detail_MS3!CB16</f>
        <v>0</v>
      </c>
      <c r="J198" s="206">
        <f t="shared" si="8"/>
        <v>0</v>
      </c>
    </row>
    <row r="199" spans="1:10" outlineLevel="1">
      <c r="A199" s="1">
        <f t="shared" si="20"/>
        <v>0</v>
      </c>
      <c r="C199" s="172">
        <f>(Kalkulation_MS3!$P$23)/100*detail_MS3!B17</f>
        <v>0</v>
      </c>
      <c r="D199" s="172">
        <f>(Kalkulation_MS3!$P$23)/100*detail_MS3!O17</f>
        <v>0</v>
      </c>
      <c r="E199" s="172">
        <f>(Kalkulation_MS3!$P$23)/100*detail_MS3!AB17</f>
        <v>0</v>
      </c>
      <c r="F199" s="172">
        <f>(Kalkulation_MS3!$P$23)/100*detail_MS3!AO17</f>
        <v>0</v>
      </c>
      <c r="G199" s="172">
        <f>(Kalkulation_MS3!$P$23)/100*detail_MS3!BB17</f>
        <v>0</v>
      </c>
      <c r="H199" s="172">
        <f>(Kalkulation_MS3!$P$23)/100*detail_MS3!BO17</f>
        <v>0</v>
      </c>
      <c r="I199" s="172">
        <f>(Kalkulation_MS3!$P$23)/100*detail_MS3!CB17</f>
        <v>0</v>
      </c>
      <c r="J199" s="206">
        <f t="shared" ref="J199:J228" si="21">SUM(C199:I199)</f>
        <v>0</v>
      </c>
    </row>
    <row r="200" spans="1:10" outlineLevel="1">
      <c r="A200" s="1">
        <f t="shared" si="20"/>
        <v>0</v>
      </c>
      <c r="C200" s="172">
        <f>(Kalkulation_MS3!$Q$23)/100*detail_MS3!B18</f>
        <v>0</v>
      </c>
      <c r="D200" s="172">
        <f>(Kalkulation_MS3!$Q$23)/100*detail_MS3!O18</f>
        <v>0</v>
      </c>
      <c r="E200" s="172">
        <f>(Kalkulation_MS3!$Q$23)/100*detail_MS3!AB18</f>
        <v>0</v>
      </c>
      <c r="F200" s="172">
        <f>(Kalkulation_MS3!$Q$23)/100*detail_MS3!AO18</f>
        <v>0</v>
      </c>
      <c r="G200" s="172">
        <f>(Kalkulation_MS3!$Q$23)/100*detail_MS3!BB18</f>
        <v>0</v>
      </c>
      <c r="H200" s="172">
        <f>(Kalkulation_MS3!$Q$23)/100*detail_MS3!BO18</f>
        <v>0</v>
      </c>
      <c r="I200" s="172">
        <f>(Kalkulation_MS3!$Q$23)/100*detail_MS3!CB18</f>
        <v>0</v>
      </c>
      <c r="J200" s="206">
        <f t="shared" si="21"/>
        <v>0</v>
      </c>
    </row>
    <row r="201" spans="1:10" outlineLevel="1">
      <c r="A201" s="1">
        <f t="shared" si="20"/>
        <v>0</v>
      </c>
      <c r="C201" s="172">
        <f>(Kalkulation_MS3!$R$23)/100*detail_MS3!B19</f>
        <v>0</v>
      </c>
      <c r="D201" s="172">
        <f>(Kalkulation_MS3!$R$23)/100*detail_MS3!O19</f>
        <v>0</v>
      </c>
      <c r="E201" s="172">
        <f>(Kalkulation_MS3!$R$23)/100*detail_MS3!AB19</f>
        <v>0</v>
      </c>
      <c r="F201" s="172">
        <f>(Kalkulation_MS3!$R$23)/100*detail_MS3!AO19</f>
        <v>0</v>
      </c>
      <c r="G201" s="172">
        <f>(Kalkulation_MS3!$R$23)/100*detail_MS3!BB19</f>
        <v>0</v>
      </c>
      <c r="H201" s="172">
        <f>(Kalkulation_MS3!$R$23)/100*detail_MS3!BO19</f>
        <v>0</v>
      </c>
      <c r="I201" s="172">
        <f>(Kalkulation_MS3!$R$23)/100*detail_MS3!CB19</f>
        <v>0</v>
      </c>
      <c r="J201" s="206">
        <f t="shared" si="21"/>
        <v>0</v>
      </c>
    </row>
    <row r="202" spans="1:10" outlineLevel="1">
      <c r="A202" s="1">
        <f t="shared" si="20"/>
        <v>0</v>
      </c>
      <c r="C202" s="172">
        <f>(Kalkulation_MS3!$S$23)/100*detail_MS3!$B20</f>
        <v>0</v>
      </c>
      <c r="D202" s="172">
        <f>(Kalkulation_MS3!$S$23)/100*detail_MS3!$O20</f>
        <v>0</v>
      </c>
      <c r="E202" s="172">
        <f>(Kalkulation_MS3!$S$23)/100*detail_MS3!$AB20</f>
        <v>0</v>
      </c>
      <c r="F202" s="172">
        <f>(Kalkulation_MS3!$S$23)/100*detail_MS3!$AO20</f>
        <v>0</v>
      </c>
      <c r="G202" s="172">
        <f>(Kalkulation_MS3!$S$23)/100*detail_MS3!$BB20</f>
        <v>0</v>
      </c>
      <c r="H202" s="172">
        <f>(Kalkulation_MS3!$S$23)/100*detail_MS3!$BO20</f>
        <v>0</v>
      </c>
      <c r="I202" s="172">
        <f>(Kalkulation_MS3!$S$23)/100*detail_MS3!$CB20</f>
        <v>0</v>
      </c>
      <c r="J202" s="206">
        <f t="shared" si="21"/>
        <v>0</v>
      </c>
    </row>
    <row r="203" spans="1:10" outlineLevel="1">
      <c r="A203" s="1">
        <f t="shared" si="20"/>
        <v>0</v>
      </c>
      <c r="C203" s="172">
        <f>(Kalkulation_MS3!$T$23)/100*detail_MS3!$B21</f>
        <v>0</v>
      </c>
      <c r="D203" s="172">
        <f>(Kalkulation_MS3!$T$23)/100*detail_MS3!$O21</f>
        <v>0</v>
      </c>
      <c r="E203" s="172">
        <f>(Kalkulation_MS3!$T$23)/100*detail_MS3!$AB21</f>
        <v>0</v>
      </c>
      <c r="F203" s="172">
        <f>(Kalkulation_MS3!$T$23)/100*detail_MS3!$AO21</f>
        <v>0</v>
      </c>
      <c r="G203" s="172">
        <f>(Kalkulation_MS3!$T$23)/100*detail_MS3!$BB21</f>
        <v>0</v>
      </c>
      <c r="H203" s="172">
        <f>(Kalkulation_MS3!$T$23)/100*detail_MS3!$BO21</f>
        <v>0</v>
      </c>
      <c r="I203" s="172">
        <f>(Kalkulation_MS3!$T$23)/100*detail_MS3!$CB21</f>
        <v>0</v>
      </c>
      <c r="J203" s="206">
        <f t="shared" si="21"/>
        <v>0</v>
      </c>
    </row>
    <row r="204" spans="1:10" outlineLevel="1">
      <c r="A204" s="1">
        <f t="shared" si="20"/>
        <v>0</v>
      </c>
      <c r="C204" s="172">
        <f>(Kalkulation_MS3!$U$23)/100*detail_MS3!$B22</f>
        <v>0</v>
      </c>
      <c r="D204" s="172">
        <f>(Kalkulation_MS3!$U$23)/100*detail_MS3!$O22</f>
        <v>0</v>
      </c>
      <c r="E204" s="172">
        <f>(Kalkulation_MS3!$U$23)/100*detail_MS3!$AB22</f>
        <v>0</v>
      </c>
      <c r="F204" s="172">
        <f>(Kalkulation_MS3!$U$23)/100*detail_MS3!$AO22</f>
        <v>0</v>
      </c>
      <c r="G204" s="172">
        <f>(Kalkulation_MS3!$U$23)/100*detail_MS3!$BB22</f>
        <v>0</v>
      </c>
      <c r="H204" s="172">
        <f>(Kalkulation_MS3!$U$23)/100*detail_MS3!$BO22</f>
        <v>0</v>
      </c>
      <c r="I204" s="172">
        <f>(Kalkulation_MS3!$U$23)/100*detail_MS3!$CB22</f>
        <v>0</v>
      </c>
      <c r="J204" s="206">
        <f t="shared" si="21"/>
        <v>0</v>
      </c>
    </row>
    <row r="205" spans="1:10" outlineLevel="1">
      <c r="A205" s="1">
        <f t="shared" si="20"/>
        <v>0</v>
      </c>
      <c r="C205" s="172">
        <f>(Kalkulation_MS3!$V$23)/100*detail_MS3!$B23</f>
        <v>0</v>
      </c>
      <c r="D205" s="172">
        <f>(Kalkulation_MS3!$V$23)/100*detail_MS3!$O23</f>
        <v>0</v>
      </c>
      <c r="E205" s="172">
        <f>(Kalkulation_MS3!$V$23)/100*detail_MS3!$AB23</f>
        <v>0</v>
      </c>
      <c r="F205" s="172">
        <f>(Kalkulation_MS3!$V$23)/100*detail_MS3!$AO23</f>
        <v>0</v>
      </c>
      <c r="G205" s="172">
        <f>(Kalkulation_MS3!$V$23)/100*detail_MS3!$BB23</f>
        <v>0</v>
      </c>
      <c r="H205" s="172">
        <f>(Kalkulation_MS3!$V$23)/100*detail_MS3!$BO23</f>
        <v>0</v>
      </c>
      <c r="I205" s="172">
        <f>(Kalkulation_MS3!$V$23)/100*detail_MS3!$CB23</f>
        <v>0</v>
      </c>
      <c r="J205" s="206">
        <f t="shared" si="21"/>
        <v>0</v>
      </c>
    </row>
    <row r="206" spans="1:10" outlineLevel="1">
      <c r="A206" s="1">
        <f t="shared" si="20"/>
        <v>0</v>
      </c>
      <c r="C206" s="172">
        <f>(Kalkulation_MS3!$W$23)/100*detail_MS3!$B24</f>
        <v>0</v>
      </c>
      <c r="D206" s="172">
        <f>(Kalkulation_MS3!$W$23)/100*detail_MS3!$O24</f>
        <v>0</v>
      </c>
      <c r="E206" s="172">
        <f>(Kalkulation_MS3!$W$23)/100*detail_MS3!$AB24</f>
        <v>0</v>
      </c>
      <c r="F206" s="172">
        <f>(Kalkulation_MS3!$W$23)/100*detail_MS3!$AO24</f>
        <v>0</v>
      </c>
      <c r="G206" s="172">
        <f>(Kalkulation_MS3!$W$23)/100*detail_MS3!$BB24</f>
        <v>0</v>
      </c>
      <c r="H206" s="172">
        <f>(Kalkulation_MS3!$W$23)/100*detail_MS3!$BO24</f>
        <v>0</v>
      </c>
      <c r="I206" s="172">
        <f>(Kalkulation_MS3!$W$23)/100*detail_MS3!$CB24</f>
        <v>0</v>
      </c>
      <c r="J206" s="206">
        <f t="shared" si="21"/>
        <v>0</v>
      </c>
    </row>
    <row r="207" spans="1:10" outlineLevel="1">
      <c r="A207" s="1">
        <f t="shared" si="20"/>
        <v>0</v>
      </c>
      <c r="C207" s="172">
        <f>(Kalkulation_MS3!$X$23)/100*detail_MS3!$B25</f>
        <v>0</v>
      </c>
      <c r="D207" s="172">
        <f>(Kalkulation_MS3!$X$23)/100*detail_MS3!$O25</f>
        <v>0</v>
      </c>
      <c r="E207" s="172">
        <f>(Kalkulation_MS3!$X$23)/100*detail_MS3!$AB25</f>
        <v>0</v>
      </c>
      <c r="F207" s="172">
        <f>(Kalkulation_MS3!$X$23)/100*detail_MS3!$AO25</f>
        <v>0</v>
      </c>
      <c r="G207" s="172">
        <f>(Kalkulation_MS3!$X$23)/100*detail_MS3!$BB25</f>
        <v>0</v>
      </c>
      <c r="H207" s="172">
        <f>(Kalkulation_MS3!$X$23)/100*detail_MS3!$BO25</f>
        <v>0</v>
      </c>
      <c r="I207" s="172">
        <f>(Kalkulation_MS3!$X$23)/100*detail_MS3!$CB25</f>
        <v>0</v>
      </c>
      <c r="J207" s="206">
        <f t="shared" si="21"/>
        <v>0</v>
      </c>
    </row>
    <row r="208" spans="1:10" outlineLevel="1">
      <c r="A208" s="1">
        <f t="shared" si="20"/>
        <v>0</v>
      </c>
      <c r="C208" s="172">
        <f>(Kalkulation_MS3!$Y$23)/100*detail_MS3!$B26</f>
        <v>0</v>
      </c>
      <c r="D208" s="172">
        <f>(Kalkulation_MS3!$Y$23)/100*detail_MS3!$O26</f>
        <v>0</v>
      </c>
      <c r="E208" s="172">
        <f>(Kalkulation_MS3!$Y$23)/100*detail_MS3!$AB26</f>
        <v>0</v>
      </c>
      <c r="F208" s="172">
        <f>(Kalkulation_MS3!$Y$23)/100*detail_MS3!$AO26</f>
        <v>0</v>
      </c>
      <c r="G208" s="172">
        <f>(Kalkulation_MS3!$Y$23)/100*detail_MS3!$BB26</f>
        <v>0</v>
      </c>
      <c r="H208" s="172">
        <f>(Kalkulation_MS3!$Y$23)/100*detail_MS3!$BO26</f>
        <v>0</v>
      </c>
      <c r="I208" s="172">
        <f>(Kalkulation_MS3!$Y$23)/100*detail_MS3!$CB26</f>
        <v>0</v>
      </c>
      <c r="J208" s="206">
        <f t="shared" si="21"/>
        <v>0</v>
      </c>
    </row>
    <row r="209" spans="1:10" outlineLevel="1">
      <c r="A209" s="1">
        <f t="shared" si="20"/>
        <v>0</v>
      </c>
      <c r="C209" s="172">
        <f>(Kalkulation_MS3!$Z$23)/100*detail_MS3!$B27</f>
        <v>0</v>
      </c>
      <c r="D209" s="172">
        <f>(Kalkulation_MS3!$Z$23)/100*detail_MS3!$O27</f>
        <v>0</v>
      </c>
      <c r="E209" s="172">
        <f>(Kalkulation_MS3!$Z$23)/100*detail_MS3!$AB27</f>
        <v>0</v>
      </c>
      <c r="F209" s="172">
        <f>(Kalkulation_MS3!$Z$23)/100*detail_MS3!$AO27</f>
        <v>0</v>
      </c>
      <c r="G209" s="172">
        <f>(Kalkulation_MS3!$Z$23)/100*detail_MS3!$BB27</f>
        <v>0</v>
      </c>
      <c r="H209" s="172">
        <f>(Kalkulation_MS3!$Z$23)/100*detail_MS3!$BO27</f>
        <v>0</v>
      </c>
      <c r="I209" s="172">
        <f>(Kalkulation_MS3!$Z$23)/100*detail_MS3!$CB27</f>
        <v>0</v>
      </c>
      <c r="J209" s="206">
        <f t="shared" si="21"/>
        <v>0</v>
      </c>
    </row>
    <row r="210" spans="1:10" outlineLevel="1">
      <c r="A210" s="1">
        <f t="shared" si="20"/>
        <v>0</v>
      </c>
      <c r="C210" s="172">
        <f>(Kalkulation_MS3!$AA$23)/100*detail_MS3!$B28</f>
        <v>0</v>
      </c>
      <c r="D210" s="172">
        <f>(Kalkulation_MS3!$AA$23)/100*detail_MS3!$O28</f>
        <v>0</v>
      </c>
      <c r="E210" s="172">
        <f>(Kalkulation_MS3!$AA$23)/100*detail_MS3!$AB28</f>
        <v>0</v>
      </c>
      <c r="F210" s="172">
        <f>(Kalkulation_MS3!$AA$23)/100*detail_MS3!$AO28</f>
        <v>0</v>
      </c>
      <c r="G210" s="172">
        <f>(Kalkulation_MS3!$AA$23)/100*detail_MS3!$BB28</f>
        <v>0</v>
      </c>
      <c r="H210" s="172">
        <f>(Kalkulation_MS3!$AA$23)/100*detail_MS3!$BO28</f>
        <v>0</v>
      </c>
      <c r="I210" s="172">
        <f>(Kalkulation_MS3!$AA$23)/100*detail_MS3!$CB28</f>
        <v>0</v>
      </c>
      <c r="J210" s="206">
        <f t="shared" si="21"/>
        <v>0</v>
      </c>
    </row>
    <row r="211" spans="1:10" outlineLevel="1">
      <c r="A211" s="1">
        <f t="shared" si="20"/>
        <v>0</v>
      </c>
      <c r="C211" s="172">
        <f>(Kalkulation_MS3!$AB$23)/100*detail_MS3!$B29</f>
        <v>0</v>
      </c>
      <c r="D211" s="172">
        <f>(Kalkulation_MS3!$AB$23)/100*detail_MS3!$O29</f>
        <v>0</v>
      </c>
      <c r="E211" s="172">
        <f>(Kalkulation_MS3!$AB$23)/100*detail_MS3!$AB29</f>
        <v>0</v>
      </c>
      <c r="F211" s="172">
        <f>(Kalkulation_MS3!$AB$23)/100*detail_MS3!$AO29</f>
        <v>0</v>
      </c>
      <c r="G211" s="172">
        <f>(Kalkulation_MS3!$AB$23)/100*detail_MS3!$BB29</f>
        <v>0</v>
      </c>
      <c r="H211" s="172">
        <f>(Kalkulation_MS3!$AB$23)/100*detail_MS3!$BO29</f>
        <v>0</v>
      </c>
      <c r="I211" s="172">
        <f>(Kalkulation_MS3!$AB$23)/100*detail_MS3!$CB29</f>
        <v>0</v>
      </c>
      <c r="J211" s="206">
        <f t="shared" si="21"/>
        <v>0</v>
      </c>
    </row>
    <row r="212" spans="1:10" outlineLevel="1">
      <c r="A212" s="1">
        <f t="shared" si="20"/>
        <v>0</v>
      </c>
      <c r="C212" s="172">
        <f>(Kalkulation_MS3!$AC$23)/100*detail_MS3!$B30</f>
        <v>0</v>
      </c>
      <c r="D212" s="172">
        <f>(Kalkulation_MS3!$AC$23)/100*detail_MS3!$O30</f>
        <v>0</v>
      </c>
      <c r="E212" s="172">
        <f>(Kalkulation_MS3!$AC$23)/100*detail_MS3!$AB30</f>
        <v>0</v>
      </c>
      <c r="F212" s="172">
        <f>(Kalkulation_MS3!$AC$23)/100*detail_MS3!$AO30</f>
        <v>0</v>
      </c>
      <c r="G212" s="172">
        <f>(Kalkulation_MS3!$AC$23)/100*detail_MS3!$BB30</f>
        <v>0</v>
      </c>
      <c r="H212" s="172">
        <f>(Kalkulation_MS3!$AC$23)/100*detail_MS3!$BO30</f>
        <v>0</v>
      </c>
      <c r="I212" s="172">
        <f>(Kalkulation_MS3!$AC$23)/100*detail_MS3!$CB30</f>
        <v>0</v>
      </c>
      <c r="J212" s="206">
        <f t="shared" si="21"/>
        <v>0</v>
      </c>
    </row>
    <row r="213" spans="1:10" outlineLevel="1">
      <c r="A213" s="1">
        <f t="shared" si="20"/>
        <v>0</v>
      </c>
      <c r="C213" s="172">
        <f>(Kalkulation_MS3!$AD$23)/100*detail_MS3!$B31</f>
        <v>0</v>
      </c>
      <c r="D213" s="172">
        <f>(Kalkulation_MS3!$AD$23)/100*detail_MS3!$O31</f>
        <v>0</v>
      </c>
      <c r="E213" s="172">
        <f>(Kalkulation_MS3!$AD$23)/100*detail_MS3!$AB31</f>
        <v>0</v>
      </c>
      <c r="F213" s="172">
        <f>(Kalkulation_MS3!$AD$23)/100*detail_MS3!$AO31</f>
        <v>0</v>
      </c>
      <c r="G213" s="172">
        <f>(Kalkulation_MS3!$AD$23)/100*detail_MS3!$BB31</f>
        <v>0</v>
      </c>
      <c r="H213" s="172">
        <f>(Kalkulation_MS3!$AD$23)/100*detail_MS3!$BO31</f>
        <v>0</v>
      </c>
      <c r="I213" s="172">
        <f>(Kalkulation_MS3!$AD$23)/100*detail_MS3!$CB31</f>
        <v>0</v>
      </c>
      <c r="J213" s="206">
        <f t="shared" si="21"/>
        <v>0</v>
      </c>
    </row>
    <row r="214" spans="1:10" outlineLevel="1">
      <c r="A214" s="1">
        <f t="shared" si="20"/>
        <v>0</v>
      </c>
      <c r="C214" s="172">
        <f>(Kalkulation_MS3!$AE$23)/100*detail_MS3!$B32</f>
        <v>0</v>
      </c>
      <c r="D214" s="172">
        <f>(Kalkulation_MS3!$AE$23)/100*detail_MS3!$O32</f>
        <v>0</v>
      </c>
      <c r="E214" s="172">
        <f>(Kalkulation_MS3!$AE$23)/100*detail_MS3!$AB32</f>
        <v>0</v>
      </c>
      <c r="F214" s="172">
        <f>(Kalkulation_MS3!$AE$23)/100*detail_MS3!$AO32</f>
        <v>0</v>
      </c>
      <c r="G214" s="172">
        <f>(Kalkulation_MS3!$AE$23)/100*detail_MS3!$BB32</f>
        <v>0</v>
      </c>
      <c r="H214" s="172">
        <f>(Kalkulation_MS3!$AE$23)/100*detail_MS3!$BO32</f>
        <v>0</v>
      </c>
      <c r="I214" s="172">
        <f>(Kalkulation_MS3!$AE$23)/100*detail_MS3!$CB32</f>
        <v>0</v>
      </c>
      <c r="J214" s="206">
        <f t="shared" si="21"/>
        <v>0</v>
      </c>
    </row>
    <row r="215" spans="1:10" outlineLevel="1">
      <c r="A215" s="1">
        <f t="shared" si="20"/>
        <v>0</v>
      </c>
      <c r="C215" s="172">
        <f>(Kalkulation_MS3!$AF$23)/100*detail_MS3!$B33</f>
        <v>0</v>
      </c>
      <c r="D215" s="172">
        <f>(Kalkulation_MS3!$AF$23)/100*detail_MS3!$O33</f>
        <v>0</v>
      </c>
      <c r="E215" s="172">
        <f>(Kalkulation_MS3!$AF$23)/100*detail_MS3!$AB33</f>
        <v>0</v>
      </c>
      <c r="F215" s="172">
        <f>(Kalkulation_MS3!$AF$23)/100*detail_MS3!$AO33</f>
        <v>0</v>
      </c>
      <c r="G215" s="172">
        <f>(Kalkulation_MS3!$AF$23)/100*detail_MS3!$BB33</f>
        <v>0</v>
      </c>
      <c r="H215" s="172">
        <f>(Kalkulation_MS3!$AF$23)/100*detail_MS3!$BO33</f>
        <v>0</v>
      </c>
      <c r="I215" s="172">
        <f>(Kalkulation_MS3!$AF$23)/100*detail_MS3!$CB33</f>
        <v>0</v>
      </c>
      <c r="J215" s="206">
        <f t="shared" si="21"/>
        <v>0</v>
      </c>
    </row>
    <row r="216" spans="1:10" outlineLevel="1">
      <c r="A216" s="1">
        <f t="shared" si="20"/>
        <v>0</v>
      </c>
      <c r="C216" s="172">
        <f>(Kalkulation_MS3!$AG$23)/100*detail_MS3!$B34</f>
        <v>0</v>
      </c>
      <c r="D216" s="172">
        <f>(Kalkulation_MS3!$AG$23)/100*detail_MS3!$O34</f>
        <v>0</v>
      </c>
      <c r="E216" s="172">
        <f>(Kalkulation_MS3!$AG$23)/100*detail_MS3!$AB34</f>
        <v>0</v>
      </c>
      <c r="F216" s="172">
        <f>(Kalkulation_MS3!$AG$23)/100*detail_MS3!$AO34</f>
        <v>0</v>
      </c>
      <c r="G216" s="172">
        <f>(Kalkulation_MS3!$AG$23)/100*detail_MS3!$BB34</f>
        <v>0</v>
      </c>
      <c r="H216" s="172">
        <f>(Kalkulation_MS3!$AG$23)/100*detail_MS3!$BO34</f>
        <v>0</v>
      </c>
      <c r="I216" s="172">
        <f>(Kalkulation_MS3!$AG$23)/100*detail_MS3!$CB34</f>
        <v>0</v>
      </c>
      <c r="J216" s="206">
        <f t="shared" si="21"/>
        <v>0</v>
      </c>
    </row>
    <row r="217" spans="1:10" outlineLevel="1">
      <c r="A217" s="1">
        <f t="shared" si="20"/>
        <v>0</v>
      </c>
      <c r="C217" s="172">
        <f>(Kalkulation_MS3!$AH$23)/100*detail_MS3!$B35</f>
        <v>0</v>
      </c>
      <c r="D217" s="172">
        <f>(Kalkulation_MS3!$AH$23)/100*detail_MS3!$O35</f>
        <v>0</v>
      </c>
      <c r="E217" s="172">
        <f>(Kalkulation_MS3!$AH$23)/100*detail_MS3!$AB35</f>
        <v>0</v>
      </c>
      <c r="F217" s="172">
        <f>(Kalkulation_MS3!$AH$23)/100*detail_MS3!$AO35</f>
        <v>0</v>
      </c>
      <c r="G217" s="172">
        <f>(Kalkulation_MS3!$AH$23)/100*detail_MS3!$BB35</f>
        <v>0</v>
      </c>
      <c r="H217" s="172">
        <f>(Kalkulation_MS3!$AH$23)/100*detail_MS3!$BO35</f>
        <v>0</v>
      </c>
      <c r="I217" s="172">
        <f>(Kalkulation_MS3!$AH$23)/100*detail_MS3!$CB35</f>
        <v>0</v>
      </c>
      <c r="J217" s="206">
        <f t="shared" si="21"/>
        <v>0</v>
      </c>
    </row>
    <row r="218" spans="1:10" outlineLevel="1">
      <c r="A218" s="1">
        <f t="shared" si="20"/>
        <v>0</v>
      </c>
      <c r="C218" s="172">
        <f>(Kalkulation_MS3!$AI$23)/100*detail_MS3!$B36</f>
        <v>0</v>
      </c>
      <c r="D218" s="172">
        <f>(Kalkulation_MS3!$AI$23)/100*detail_MS3!$O36</f>
        <v>0</v>
      </c>
      <c r="E218" s="172">
        <f>(Kalkulation_MS3!$AI$23)/100*detail_MS3!$AB36</f>
        <v>0</v>
      </c>
      <c r="F218" s="172">
        <f>(Kalkulation_MS3!$AI$23)/100*detail_MS3!$AO36</f>
        <v>0</v>
      </c>
      <c r="G218" s="172">
        <f>(Kalkulation_MS3!$AI$23)/100*detail_MS3!$BB36</f>
        <v>0</v>
      </c>
      <c r="H218" s="172">
        <f>(Kalkulation_MS3!$AI$23)/100*detail_MS3!$BO36</f>
        <v>0</v>
      </c>
      <c r="I218" s="172">
        <f>(Kalkulation_MS3!$AI$23)/100*detail_MS3!$CB36</f>
        <v>0</v>
      </c>
      <c r="J218" s="206">
        <f t="shared" si="21"/>
        <v>0</v>
      </c>
    </row>
    <row r="219" spans="1:10" outlineLevel="1">
      <c r="A219" s="1">
        <f t="shared" si="20"/>
        <v>0</v>
      </c>
      <c r="C219" s="172">
        <f>(Kalkulation_MS3!$AJ$23)/100*detail_MS3!$B37</f>
        <v>0</v>
      </c>
      <c r="D219" s="172">
        <f>(Kalkulation_MS3!$AJ$23)/100*detail_MS3!$O37</f>
        <v>0</v>
      </c>
      <c r="E219" s="172">
        <f>(Kalkulation_MS3!$AJ$23)/100*detail_MS3!$AB37</f>
        <v>0</v>
      </c>
      <c r="F219" s="172">
        <f>(Kalkulation_MS3!$AJ$23)/100*detail_MS3!$AO37</f>
        <v>0</v>
      </c>
      <c r="G219" s="172">
        <f>(Kalkulation_MS3!$AJ$23)/100*detail_MS3!$BB37</f>
        <v>0</v>
      </c>
      <c r="H219" s="172">
        <f>(Kalkulation_MS3!$AJ$23)/100*detail_MS3!$BO37</f>
        <v>0</v>
      </c>
      <c r="I219" s="172">
        <f>(Kalkulation_MS3!$AJ$23)/100*detail_MS3!$CB37</f>
        <v>0</v>
      </c>
      <c r="J219" s="206">
        <f t="shared" si="21"/>
        <v>0</v>
      </c>
    </row>
    <row r="220" spans="1:10" outlineLevel="1">
      <c r="A220" s="1">
        <f t="shared" si="20"/>
        <v>0</v>
      </c>
      <c r="C220" s="172">
        <f>(Kalkulation_MS3!$AK$23)/100*detail_MS3!$B38</f>
        <v>0</v>
      </c>
      <c r="D220" s="172">
        <f>(Kalkulation_MS3!$AK$23)/100*detail_MS3!$O38</f>
        <v>0</v>
      </c>
      <c r="E220" s="172">
        <f>(Kalkulation_MS3!$AK$23)/100*detail_MS3!$AB38</f>
        <v>0</v>
      </c>
      <c r="F220" s="172">
        <f>(Kalkulation_MS3!$AK$23)/100*detail_MS3!$AO38</f>
        <v>0</v>
      </c>
      <c r="G220" s="172">
        <f>(Kalkulation_MS3!$AK$23)/100*detail_MS3!$BB38</f>
        <v>0</v>
      </c>
      <c r="H220" s="172">
        <f>(Kalkulation_MS3!$AK$23)/100*detail_MS3!$BO38</f>
        <v>0</v>
      </c>
      <c r="I220" s="172">
        <f>(Kalkulation_MS3!$AK$23)/100*detail_MS3!$CB38</f>
        <v>0</v>
      </c>
      <c r="J220" s="206">
        <f t="shared" si="21"/>
        <v>0</v>
      </c>
    </row>
    <row r="221" spans="1:10" outlineLevel="1">
      <c r="A221" s="1">
        <f t="shared" si="20"/>
        <v>0</v>
      </c>
      <c r="C221" s="172">
        <f>(Kalkulation_MS3!$AL$23)/100*detail_MS3!$B39</f>
        <v>0</v>
      </c>
      <c r="D221" s="172">
        <f>(Kalkulation_MS3!$AL$23)/100*detail_MS3!$O39</f>
        <v>0</v>
      </c>
      <c r="E221" s="172">
        <f>(Kalkulation_MS3!$AL$23)/100*detail_MS3!$AB39</f>
        <v>0</v>
      </c>
      <c r="F221" s="172">
        <f>(Kalkulation_MS3!$AL$23)/100*detail_MS3!$AO39</f>
        <v>0</v>
      </c>
      <c r="G221" s="172">
        <f>(Kalkulation_MS3!$AL$23)/100*detail_MS3!$BB39</f>
        <v>0</v>
      </c>
      <c r="H221" s="172">
        <f>(Kalkulation_MS3!$AL$23)/100*detail_MS3!$BO39</f>
        <v>0</v>
      </c>
      <c r="I221" s="172">
        <f>(Kalkulation_MS3!$AL$23)/100*detail_MS3!$CB39</f>
        <v>0</v>
      </c>
      <c r="J221" s="206">
        <f t="shared" si="21"/>
        <v>0</v>
      </c>
    </row>
    <row r="222" spans="1:10" outlineLevel="1">
      <c r="A222" s="1">
        <f t="shared" si="20"/>
        <v>0</v>
      </c>
      <c r="C222" s="172">
        <f>(Kalkulation_MS3!$AM$23)/100*detail_MS3!$B40</f>
        <v>0</v>
      </c>
      <c r="D222" s="172">
        <f>(Kalkulation_MS3!$AM$23)/100*detail_MS3!$O40</f>
        <v>0</v>
      </c>
      <c r="E222" s="172">
        <f>(Kalkulation_MS3!$AM$23)/100*detail_MS3!$AB40</f>
        <v>0</v>
      </c>
      <c r="F222" s="172">
        <f>(Kalkulation_MS3!$AM$23)/100*detail_MS3!$AO40</f>
        <v>0</v>
      </c>
      <c r="G222" s="172">
        <f>(Kalkulation_MS3!$AM$23)/100*detail_MS3!$BB40</f>
        <v>0</v>
      </c>
      <c r="H222" s="172">
        <f>(Kalkulation_MS3!$AM$23)/100*detail_MS3!$BO40</f>
        <v>0</v>
      </c>
      <c r="I222" s="172">
        <f>(Kalkulation_MS3!$AM$23)/100*detail_MS3!$CB40</f>
        <v>0</v>
      </c>
      <c r="J222" s="206">
        <f t="shared" si="21"/>
        <v>0</v>
      </c>
    </row>
    <row r="223" spans="1:10" outlineLevel="1">
      <c r="A223" s="1">
        <f t="shared" si="20"/>
        <v>0</v>
      </c>
      <c r="C223" s="172">
        <f>(Kalkulation_MS3!$AN$23)/100*detail_MS3!$B41</f>
        <v>0</v>
      </c>
      <c r="D223" s="172">
        <f>(Kalkulation_MS3!$AN$23)/100*detail_MS3!$O41</f>
        <v>0</v>
      </c>
      <c r="E223" s="172">
        <f>(Kalkulation_MS3!$AN$23)/100*detail_MS3!$AB41</f>
        <v>0</v>
      </c>
      <c r="F223" s="172">
        <f>(Kalkulation_MS3!$AN$23)/100*detail_MS3!$AO41</f>
        <v>0</v>
      </c>
      <c r="G223" s="172">
        <f>(Kalkulation_MS3!$AN$23)/100*detail_MS3!$BB41</f>
        <v>0</v>
      </c>
      <c r="H223" s="172">
        <f>(Kalkulation_MS3!$AN$23)/100*detail_MS3!$BO41</f>
        <v>0</v>
      </c>
      <c r="I223" s="172">
        <f>(Kalkulation_MS3!$AN$23)/100*detail_MS3!$CB41</f>
        <v>0</v>
      </c>
      <c r="J223" s="206">
        <f t="shared" si="21"/>
        <v>0</v>
      </c>
    </row>
    <row r="224" spans="1:10" outlineLevel="1">
      <c r="A224" s="1">
        <f t="shared" si="20"/>
        <v>0</v>
      </c>
      <c r="C224" s="172">
        <f>(Kalkulation_MS3!$AO$23)/100*detail_MS3!$B42</f>
        <v>0</v>
      </c>
      <c r="D224" s="172">
        <f>(Kalkulation_MS3!$AO$23)/100*detail_MS3!$O42</f>
        <v>0</v>
      </c>
      <c r="E224" s="172">
        <f>(Kalkulation_MS3!$AO$23)/100*detail_MS3!$AB42</f>
        <v>0</v>
      </c>
      <c r="F224" s="172">
        <f>(Kalkulation_MS3!$AO$23)/100*detail_MS3!$AO42</f>
        <v>0</v>
      </c>
      <c r="G224" s="172">
        <f>(Kalkulation_MS3!$AO$23)/100*detail_MS3!$BB42</f>
        <v>0</v>
      </c>
      <c r="H224" s="172">
        <f>(Kalkulation_MS3!$AO$23)/100*detail_MS3!$BO42</f>
        <v>0</v>
      </c>
      <c r="I224" s="172">
        <f>(Kalkulation_MS3!$AO$23)/100*detail_MS3!$CB42</f>
        <v>0</v>
      </c>
      <c r="J224" s="206">
        <f t="shared" si="21"/>
        <v>0</v>
      </c>
    </row>
    <row r="225" spans="1:11" outlineLevel="1">
      <c r="A225" s="1">
        <f t="shared" si="20"/>
        <v>0</v>
      </c>
      <c r="C225" s="172">
        <f>(Kalkulation_MS3!$AP$23)/100*detail_MS3!$B43</f>
        <v>0</v>
      </c>
      <c r="D225" s="172">
        <f>(Kalkulation_MS3!$AP$23)/100*detail_MS3!$O43</f>
        <v>0</v>
      </c>
      <c r="E225" s="172">
        <f>(Kalkulation_MS3!$AP$23)/100*detail_MS3!$AB43</f>
        <v>0</v>
      </c>
      <c r="F225" s="172">
        <f>(Kalkulation_MS3!$AP$23)/100*detail_MS3!$AO43</f>
        <v>0</v>
      </c>
      <c r="G225" s="172">
        <f>(Kalkulation_MS3!$AP$23)/100*detail_MS3!$BB43</f>
        <v>0</v>
      </c>
      <c r="H225" s="172">
        <f>(Kalkulation_MS3!$AP$23)/100*detail_MS3!$BO43</f>
        <v>0</v>
      </c>
      <c r="I225" s="172">
        <f>(Kalkulation_MS3!$AP$23)/100*detail_MS3!$CB43</f>
        <v>0</v>
      </c>
      <c r="J225" s="206">
        <f t="shared" si="21"/>
        <v>0</v>
      </c>
    </row>
    <row r="226" spans="1:11" outlineLevel="1">
      <c r="A226" s="1">
        <f t="shared" si="20"/>
        <v>0</v>
      </c>
      <c r="C226" s="172">
        <f>(Kalkulation_MS3!$AQ$23)/100*detail_MS3!$B44</f>
        <v>0</v>
      </c>
      <c r="D226" s="172">
        <f>(Kalkulation_MS3!$AQ$23)/100*detail_MS3!$O44</f>
        <v>0</v>
      </c>
      <c r="E226" s="172">
        <f>(Kalkulation_MS3!$AQ$23)/100*detail_MS3!$AB44</f>
        <v>0</v>
      </c>
      <c r="F226" s="172">
        <f>(Kalkulation_MS3!$AQ$23)/100*detail_MS3!$AO44</f>
        <v>0</v>
      </c>
      <c r="G226" s="172">
        <f>(Kalkulation_MS3!$AQ$23)/100*detail_MS3!$BB44</f>
        <v>0</v>
      </c>
      <c r="H226" s="172">
        <f>(Kalkulation_MS3!$AQ$23)/100*detail_MS3!$BO44</f>
        <v>0</v>
      </c>
      <c r="I226" s="172">
        <f>(Kalkulation_MS3!$AQ$23)/100*detail_MS3!$CB44</f>
        <v>0</v>
      </c>
      <c r="J226" s="206">
        <f t="shared" si="21"/>
        <v>0</v>
      </c>
    </row>
    <row r="227" spans="1:11" outlineLevel="1">
      <c r="A227" s="1">
        <f t="shared" si="20"/>
        <v>0</v>
      </c>
      <c r="C227" s="172">
        <f>(Kalkulation_MS3!$AR$23)/100*detail_MS3!$B45</f>
        <v>0</v>
      </c>
      <c r="D227" s="172">
        <f>(Kalkulation_MS3!$AR$23)/100*detail_MS3!$O45</f>
        <v>0</v>
      </c>
      <c r="E227" s="172">
        <f>(Kalkulation_MS3!$AR$23)/100*detail_MS3!$AB45</f>
        <v>0</v>
      </c>
      <c r="F227" s="172">
        <f>(Kalkulation_MS3!$AR$23)/100*detail_MS3!$AO45</f>
        <v>0</v>
      </c>
      <c r="G227" s="172">
        <f>(Kalkulation_MS3!$AR$23)/100*detail_MS3!$BB45</f>
        <v>0</v>
      </c>
      <c r="H227" s="172">
        <f>(Kalkulation_MS3!$AR$23)/100*detail_MS3!$BO45</f>
        <v>0</v>
      </c>
      <c r="I227" s="172">
        <f>(Kalkulation_MS3!$AR$23)/100*detail_MS3!$CB45</f>
        <v>0</v>
      </c>
      <c r="J227" s="206">
        <f t="shared" si="21"/>
        <v>0</v>
      </c>
    </row>
    <row r="228" spans="1:11" outlineLevel="1">
      <c r="A228" s="1">
        <f t="shared" si="20"/>
        <v>0</v>
      </c>
      <c r="C228" s="172">
        <f>(Kalkulation_MS3!$AS$23)/100*detail_MS3!$B46</f>
        <v>0</v>
      </c>
      <c r="D228" s="172">
        <f>(Kalkulation_MS3!$AS$23)/100*detail_MS3!$O46</f>
        <v>0</v>
      </c>
      <c r="E228" s="172">
        <f>(Kalkulation_MS3!$AS$23)/100*detail_MS3!$AB46</f>
        <v>0</v>
      </c>
      <c r="F228" s="172">
        <f>(Kalkulation_MS3!$AS$23)/100*detail_MS3!$AO46</f>
        <v>0</v>
      </c>
      <c r="G228" s="172">
        <f>(Kalkulation_MS3!$AS$23)/100*detail_MS3!$BB46</f>
        <v>0</v>
      </c>
      <c r="H228" s="172">
        <f>(Kalkulation_MS3!$AS$23)/100*detail_MS3!$BO46</f>
        <v>0</v>
      </c>
      <c r="I228" s="172">
        <f>(Kalkulation_MS3!$AS$23)/100*detail_MS3!$CB46</f>
        <v>0</v>
      </c>
      <c r="J228" s="206">
        <f t="shared" si="21"/>
        <v>0</v>
      </c>
    </row>
    <row r="229" spans="1:11" outlineLevel="1">
      <c r="A229" s="88" t="s">
        <v>445</v>
      </c>
      <c r="B229" s="88"/>
      <c r="C229" s="201">
        <f>SUM(C189:C228)</f>
        <v>0</v>
      </c>
      <c r="D229" s="201">
        <f t="shared" ref="D229:J229" si="22">SUM(D189:D228)</f>
        <v>0</v>
      </c>
      <c r="E229" s="201">
        <f t="shared" si="22"/>
        <v>0</v>
      </c>
      <c r="F229" s="201">
        <f t="shared" si="22"/>
        <v>0</v>
      </c>
      <c r="G229" s="201">
        <f t="shared" si="22"/>
        <v>0</v>
      </c>
      <c r="H229" s="201">
        <f t="shared" si="22"/>
        <v>0</v>
      </c>
      <c r="I229" s="201">
        <f t="shared" si="22"/>
        <v>0</v>
      </c>
      <c r="J229" s="79">
        <f t="shared" si="22"/>
        <v>0</v>
      </c>
      <c r="K229" s="172">
        <f>Kalkulation_MS3!AT53*7</f>
        <v>0</v>
      </c>
    </row>
    <row r="230" spans="1:11" outlineLevel="1">
      <c r="A230" s="203" t="s">
        <v>283</v>
      </c>
      <c r="J230" s="205">
        <f t="shared" si="8"/>
        <v>0</v>
      </c>
    </row>
    <row r="231" spans="1:11" outlineLevel="1">
      <c r="A231" s="1">
        <f t="shared" ref="A231:A270" si="23">A189</f>
        <v>0</v>
      </c>
      <c r="C231" s="172">
        <f>(Kalkulation_MS3!$F$24)/100*detail_MS3!B7</f>
        <v>0</v>
      </c>
      <c r="D231" s="172">
        <f>(Kalkulation_MS3!$F$24)/100*detail_MS3!O7</f>
        <v>0</v>
      </c>
      <c r="E231" s="172">
        <f>(Kalkulation_MS3!$F$24)/100*detail_MS3!AB7</f>
        <v>0</v>
      </c>
      <c r="F231" s="172">
        <f>(Kalkulation_MS3!$F$24)/100*detail_MS3!AO7</f>
        <v>0</v>
      </c>
      <c r="G231" s="172">
        <f>(Kalkulation_MS3!$F$24)/100*detail_MS3!BB7</f>
        <v>0</v>
      </c>
      <c r="H231" s="172">
        <f>(Kalkulation_MS3!$F$24)/100*detail_MS3!BO7</f>
        <v>0</v>
      </c>
      <c r="I231" s="172">
        <f>(Kalkulation_MS3!$F$24)/100*detail_MS3!CB7</f>
        <v>0</v>
      </c>
      <c r="J231" s="206">
        <f t="shared" si="8"/>
        <v>0</v>
      </c>
    </row>
    <row r="232" spans="1:11" outlineLevel="1">
      <c r="A232" s="1">
        <f t="shared" si="23"/>
        <v>0</v>
      </c>
      <c r="C232" s="172">
        <f>(Kalkulation_MS3!$G$24)/100*detail_MS3!B8</f>
        <v>0</v>
      </c>
      <c r="D232" s="172">
        <f>(Kalkulation_MS3!$G$24)/100*detail_MS3!O8</f>
        <v>0</v>
      </c>
      <c r="E232" s="172">
        <f>(Kalkulation_MS3!$G$24)/100*detail_MS3!AB8</f>
        <v>0</v>
      </c>
      <c r="F232" s="172">
        <f>(Kalkulation_MS3!$G$24)/100*detail_MS3!AO8</f>
        <v>0</v>
      </c>
      <c r="G232" s="172">
        <f>(Kalkulation_MS3!$G$24)/100*detail_MS3!BB8</f>
        <v>0</v>
      </c>
      <c r="H232" s="172">
        <f>(Kalkulation_MS3!$G$24)/100*detail_MS3!BO8</f>
        <v>0</v>
      </c>
      <c r="I232" s="172">
        <f>(Kalkulation_MS3!$G$24)/100*detail_MS3!CB8</f>
        <v>0</v>
      </c>
      <c r="J232" s="206">
        <f t="shared" si="8"/>
        <v>0</v>
      </c>
    </row>
    <row r="233" spans="1:11" outlineLevel="1">
      <c r="A233" s="249">
        <f t="shared" si="23"/>
        <v>0</v>
      </c>
      <c r="C233" s="172">
        <f>(Kalkulation_MS3!$H$24)/100*detail_MS3!B9</f>
        <v>0</v>
      </c>
      <c r="D233" s="172">
        <f>(Kalkulation_MS3!$H$24)/100*detail_MS3!O9</f>
        <v>0</v>
      </c>
      <c r="E233" s="172">
        <f>(Kalkulation_MS3!$H$24)/100*detail_MS3!AB9</f>
        <v>0</v>
      </c>
      <c r="F233" s="172">
        <f>(Kalkulation_MS3!$H$24)/100*detail_MS3!AO9</f>
        <v>0</v>
      </c>
      <c r="G233" s="172">
        <f>(Kalkulation_MS3!$H$24)/100*detail_MS3!BB9</f>
        <v>0</v>
      </c>
      <c r="H233" s="172">
        <f>(Kalkulation_MS3!$H$24)/100*detail_MS3!BO9</f>
        <v>0</v>
      </c>
      <c r="I233" s="172">
        <f>(Kalkulation_MS3!$H$24)/100*detail_MS3!CB9</f>
        <v>0</v>
      </c>
      <c r="J233" s="206">
        <f t="shared" si="8"/>
        <v>0</v>
      </c>
    </row>
    <row r="234" spans="1:11" outlineLevel="1">
      <c r="A234" s="1">
        <f t="shared" si="23"/>
        <v>0</v>
      </c>
      <c r="C234" s="172">
        <f>(Kalkulation_MS3!$I$24)/100*detail_MS3!B10</f>
        <v>0</v>
      </c>
      <c r="D234" s="172">
        <f>(Kalkulation_MS3!$I$24)/100*detail_MS3!O10</f>
        <v>0</v>
      </c>
      <c r="E234" s="172">
        <f>(Kalkulation_MS3!$I$24)/100*detail_MS3!AB10</f>
        <v>0</v>
      </c>
      <c r="F234" s="172">
        <f>(Kalkulation_MS3!$I$24)/100*detail_MS3!AO10</f>
        <v>0</v>
      </c>
      <c r="G234" s="172">
        <f>(Kalkulation_MS3!$I$24)/100*detail_MS3!BB10</f>
        <v>0</v>
      </c>
      <c r="H234" s="172">
        <f>(Kalkulation_MS3!$I$24)/100*detail_MS3!BO10</f>
        <v>0</v>
      </c>
      <c r="I234" s="172">
        <f>(Kalkulation_MS3!$I$24)/100*detail_MS3!CB10</f>
        <v>0</v>
      </c>
      <c r="J234" s="206">
        <f t="shared" si="8"/>
        <v>0</v>
      </c>
    </row>
    <row r="235" spans="1:11" outlineLevel="1">
      <c r="A235" s="1">
        <f t="shared" si="23"/>
        <v>0</v>
      </c>
      <c r="C235" s="172">
        <f>(Kalkulation_MS3!$J$24)/100*detail_MS3!B11</f>
        <v>0</v>
      </c>
      <c r="D235" s="172">
        <f>(Kalkulation_MS3!$J$24)/100*detail_MS3!O11</f>
        <v>0</v>
      </c>
      <c r="E235" s="172">
        <f>(Kalkulation_MS3!$J$24)/100*detail_MS3!AB11</f>
        <v>0</v>
      </c>
      <c r="F235" s="172">
        <f>(Kalkulation_MS3!$J$24)/100*detail_MS3!AO11</f>
        <v>0</v>
      </c>
      <c r="G235" s="172">
        <f>(Kalkulation_MS3!$J$24)/100*detail_MS3!BB11</f>
        <v>0</v>
      </c>
      <c r="H235" s="172">
        <f>(Kalkulation_MS3!$J$24)/100*detail_MS3!BO11</f>
        <v>0</v>
      </c>
      <c r="I235" s="172">
        <f>(Kalkulation_MS3!$J$24)/100*detail_MS3!CB11</f>
        <v>0</v>
      </c>
      <c r="J235" s="206">
        <f t="shared" si="8"/>
        <v>0</v>
      </c>
    </row>
    <row r="236" spans="1:11" outlineLevel="1">
      <c r="A236" s="1">
        <f t="shared" si="23"/>
        <v>0</v>
      </c>
      <c r="C236" s="172">
        <f>(Kalkulation_MS3!$K$24)/100*detail_MS3!B12</f>
        <v>0</v>
      </c>
      <c r="D236" s="172">
        <f>(Kalkulation_MS3!$K$24)/100*detail_MS3!O12</f>
        <v>0</v>
      </c>
      <c r="E236" s="172">
        <f>(Kalkulation_MS3!$K$24)/100*detail_MS3!AB12</f>
        <v>0</v>
      </c>
      <c r="F236" s="172">
        <f>(Kalkulation_MS3!$K$24)/100*detail_MS3!AO12</f>
        <v>0</v>
      </c>
      <c r="G236" s="172">
        <f>(Kalkulation_MS3!$K$24)/100*detail_MS3!BB12</f>
        <v>0</v>
      </c>
      <c r="H236" s="172">
        <f>(Kalkulation_MS3!$K$24)/100*detail_MS3!BO12</f>
        <v>0</v>
      </c>
      <c r="I236" s="172">
        <f>(Kalkulation_MS3!$K$24)/100*detail_MS3!CB12</f>
        <v>0</v>
      </c>
      <c r="J236" s="206">
        <f t="shared" ref="J236:J408" si="24">SUM(C236:I236)</f>
        <v>0</v>
      </c>
    </row>
    <row r="237" spans="1:11" outlineLevel="1">
      <c r="A237" s="1">
        <f t="shared" si="23"/>
        <v>0</v>
      </c>
      <c r="C237" s="172">
        <f>(Kalkulation_MS3!$L$24)/100*detail_MS3!B13</f>
        <v>0</v>
      </c>
      <c r="D237" s="172">
        <f>(Kalkulation_MS3!$L$24)/100*detail_MS3!O13</f>
        <v>0</v>
      </c>
      <c r="E237" s="172">
        <f>(Kalkulation_MS3!$L$24)/100*detail_MS3!AB13</f>
        <v>0</v>
      </c>
      <c r="F237" s="172">
        <f>(Kalkulation_MS3!$L$24)/100*detail_MS3!AO13</f>
        <v>0</v>
      </c>
      <c r="G237" s="172">
        <f>(Kalkulation_MS3!$L$24)/100*detail_MS3!BB13</f>
        <v>0</v>
      </c>
      <c r="H237" s="172">
        <f>(Kalkulation_MS3!$L$24)/100*detail_MS3!BO13</f>
        <v>0</v>
      </c>
      <c r="I237" s="172">
        <f>(Kalkulation_MS3!$L$24)/100*detail_MS3!CB13</f>
        <v>0</v>
      </c>
      <c r="J237" s="206">
        <f t="shared" si="24"/>
        <v>0</v>
      </c>
    </row>
    <row r="238" spans="1:11" outlineLevel="1">
      <c r="A238" s="1">
        <f t="shared" si="23"/>
        <v>0</v>
      </c>
      <c r="C238" s="172">
        <f>(Kalkulation_MS3!$M$24)/100*detail_MS3!B14</f>
        <v>0</v>
      </c>
      <c r="D238" s="172">
        <f>(Kalkulation_MS3!$M$24)/100*detail_MS3!O14</f>
        <v>0</v>
      </c>
      <c r="E238" s="172">
        <f>(Kalkulation_MS3!$M$24)/100*detail_MS3!AB14</f>
        <v>0</v>
      </c>
      <c r="F238" s="172">
        <f>(Kalkulation_MS3!$M$24)/100*detail_MS3!AO14</f>
        <v>0</v>
      </c>
      <c r="G238" s="172">
        <f>(Kalkulation_MS3!$M$24)/100*detail_MS3!BB14</f>
        <v>0</v>
      </c>
      <c r="H238" s="172">
        <f>(Kalkulation_MS3!$M$24)/100*detail_MS3!BO14</f>
        <v>0</v>
      </c>
      <c r="I238" s="172">
        <f>(Kalkulation_MS3!$M$24)/100*detail_MS3!CB14</f>
        <v>0</v>
      </c>
      <c r="J238" s="206">
        <f t="shared" si="24"/>
        <v>0</v>
      </c>
    </row>
    <row r="239" spans="1:11" outlineLevel="1">
      <c r="A239" s="1">
        <f t="shared" si="23"/>
        <v>0</v>
      </c>
      <c r="C239" s="172">
        <f>(Kalkulation_MS3!$N$24)/100*detail_MS3!B15</f>
        <v>0</v>
      </c>
      <c r="D239" s="172">
        <f>(Kalkulation_MS3!$N$24)/100*detail_MS3!O15</f>
        <v>0</v>
      </c>
      <c r="E239" s="172">
        <f>(Kalkulation_MS3!$N$24)/100*detail_MS3!AB15</f>
        <v>0</v>
      </c>
      <c r="F239" s="172">
        <f>(Kalkulation_MS3!$N$24)/100*detail_MS3!AO15</f>
        <v>0</v>
      </c>
      <c r="G239" s="172">
        <f>(Kalkulation_MS3!$N$24)/100*detail_MS3!BB15</f>
        <v>0</v>
      </c>
      <c r="H239" s="172">
        <f>(Kalkulation_MS3!$N$24)/100*detail_MS3!BO15</f>
        <v>0</v>
      </c>
      <c r="I239" s="172">
        <f>(Kalkulation_MS3!$N$24)/100*detail_MS3!CB15</f>
        <v>0</v>
      </c>
      <c r="J239" s="206">
        <f t="shared" si="24"/>
        <v>0</v>
      </c>
    </row>
    <row r="240" spans="1:11" outlineLevel="1">
      <c r="A240" s="1">
        <f t="shared" si="23"/>
        <v>0</v>
      </c>
      <c r="C240" s="172">
        <f>(Kalkulation_MS3!$O$24)/100*detail_MS3!B16</f>
        <v>0</v>
      </c>
      <c r="D240" s="172">
        <f>(Kalkulation_MS3!$O$24)/100*detail_MS3!O16</f>
        <v>0</v>
      </c>
      <c r="E240" s="172">
        <f>(Kalkulation_MS3!$O$24)/100*detail_MS3!AB16</f>
        <v>0</v>
      </c>
      <c r="F240" s="172">
        <f>(Kalkulation_MS3!$O$24)/100*detail_MS3!AO16</f>
        <v>0</v>
      </c>
      <c r="G240" s="172">
        <f>(Kalkulation_MS3!$O$24)/100*detail_MS3!BB16</f>
        <v>0</v>
      </c>
      <c r="H240" s="172">
        <f>(Kalkulation_MS3!$O$24)/100*detail_MS3!BO16</f>
        <v>0</v>
      </c>
      <c r="I240" s="172">
        <f>(Kalkulation_MS3!$O$24)/100*detail_MS3!CB16</f>
        <v>0</v>
      </c>
      <c r="J240" s="206">
        <f t="shared" si="24"/>
        <v>0</v>
      </c>
    </row>
    <row r="241" spans="1:10" outlineLevel="1">
      <c r="A241" s="1">
        <f t="shared" si="23"/>
        <v>0</v>
      </c>
      <c r="C241" s="172">
        <f>(Kalkulation_MS3!$P$24)/100*detail_MS3!B17</f>
        <v>0</v>
      </c>
      <c r="D241" s="172">
        <f>(Kalkulation_MS3!$P$24)/100*detail_MS3!O17</f>
        <v>0</v>
      </c>
      <c r="E241" s="172">
        <f>(Kalkulation_MS3!$P$24)/100*detail_MS3!AB17</f>
        <v>0</v>
      </c>
      <c r="F241" s="172">
        <f>(Kalkulation_MS3!$P$24)/100*detail_MS3!AO17</f>
        <v>0</v>
      </c>
      <c r="G241" s="172">
        <f>(Kalkulation_MS3!$P$24)/100*detail_MS3!BB17</f>
        <v>0</v>
      </c>
      <c r="H241" s="172">
        <f>(Kalkulation_MS3!$P$24)/100*detail_MS3!BO17</f>
        <v>0</v>
      </c>
      <c r="I241" s="172">
        <f>(Kalkulation_MS3!$P$24)/100*detail_MS3!CB17</f>
        <v>0</v>
      </c>
      <c r="J241" s="206">
        <f t="shared" ref="J241:J270" si="25">SUM(C241:I241)</f>
        <v>0</v>
      </c>
    </row>
    <row r="242" spans="1:10" outlineLevel="1">
      <c r="A242" s="1">
        <f t="shared" si="23"/>
        <v>0</v>
      </c>
      <c r="C242" s="172">
        <f>(Kalkulation_MS3!$Q$24)/100*detail_MS3!B18</f>
        <v>0</v>
      </c>
      <c r="D242" s="172">
        <f>(Kalkulation_MS3!$Q$24)/100*detail_MS3!O18</f>
        <v>0</v>
      </c>
      <c r="E242" s="172">
        <f>(Kalkulation_MS3!$Q$24)/100*detail_MS3!AB18</f>
        <v>0</v>
      </c>
      <c r="F242" s="172">
        <f>(Kalkulation_MS3!$Q$24)/100*detail_MS3!AO18</f>
        <v>0</v>
      </c>
      <c r="G242" s="172">
        <f>(Kalkulation_MS3!$Q$24)/100*detail_MS3!BB18</f>
        <v>0</v>
      </c>
      <c r="H242" s="172">
        <f>(Kalkulation_MS3!$Q$24)/100*detail_MS3!BO18</f>
        <v>0</v>
      </c>
      <c r="I242" s="172">
        <f>(Kalkulation_MS3!$Q$24)/100*detail_MS3!CB18</f>
        <v>0</v>
      </c>
      <c r="J242" s="206">
        <f t="shared" si="25"/>
        <v>0</v>
      </c>
    </row>
    <row r="243" spans="1:10" outlineLevel="1">
      <c r="A243" s="1">
        <f t="shared" si="23"/>
        <v>0</v>
      </c>
      <c r="C243" s="172">
        <f>(Kalkulation_MS3!$R$24)/100*detail_MS3!B19</f>
        <v>0</v>
      </c>
      <c r="D243" s="172">
        <f>(Kalkulation_MS3!$R$24)/100*detail_MS3!O19</f>
        <v>0</v>
      </c>
      <c r="E243" s="172">
        <f>(Kalkulation_MS3!$R$24)/100*detail_MS3!AB19</f>
        <v>0</v>
      </c>
      <c r="F243" s="172">
        <f>(Kalkulation_MS3!$R$24)/100*detail_MS3!AO19</f>
        <v>0</v>
      </c>
      <c r="G243" s="172">
        <f>(Kalkulation_MS3!$R$24)/100*detail_MS3!BB19</f>
        <v>0</v>
      </c>
      <c r="H243" s="172">
        <f>(Kalkulation_MS3!$R$24)/100*detail_MS3!BO19</f>
        <v>0</v>
      </c>
      <c r="I243" s="172">
        <f>(Kalkulation_MS3!$R$24)/100*detail_MS3!CB19</f>
        <v>0</v>
      </c>
      <c r="J243" s="206">
        <f t="shared" si="25"/>
        <v>0</v>
      </c>
    </row>
    <row r="244" spans="1:10" outlineLevel="1">
      <c r="A244" s="1">
        <f t="shared" si="23"/>
        <v>0</v>
      </c>
      <c r="C244" s="172">
        <f>(Kalkulation_MS3!$S$24)/100*detail_MS3!$B20</f>
        <v>0</v>
      </c>
      <c r="D244" s="172">
        <f>(Kalkulation_MS3!$S$24)/100*detail_MS3!$O20</f>
        <v>0</v>
      </c>
      <c r="E244" s="172">
        <f>(Kalkulation_MS3!$S$24)/100*detail_MS3!$AB20</f>
        <v>0</v>
      </c>
      <c r="F244" s="172">
        <f>(Kalkulation_MS3!$S$24)/100*detail_MS3!$AO20</f>
        <v>0</v>
      </c>
      <c r="G244" s="172">
        <f>(Kalkulation_MS3!$S$24)/100*detail_MS3!$BB20</f>
        <v>0</v>
      </c>
      <c r="H244" s="172">
        <f>(Kalkulation_MS3!$S$24)/100*detail_MS3!$BO20</f>
        <v>0</v>
      </c>
      <c r="I244" s="172">
        <f>(Kalkulation_MS3!$S$24)/100*detail_MS3!$CB20</f>
        <v>0</v>
      </c>
      <c r="J244" s="206">
        <f t="shared" si="25"/>
        <v>0</v>
      </c>
    </row>
    <row r="245" spans="1:10" outlineLevel="1">
      <c r="A245" s="1">
        <f t="shared" si="23"/>
        <v>0</v>
      </c>
      <c r="C245" s="172">
        <f>(Kalkulation_MS3!$T$24)/100*detail_MS3!$B21</f>
        <v>0</v>
      </c>
      <c r="D245" s="172">
        <f>(Kalkulation_MS3!$T$24)/100*detail_MS3!$O21</f>
        <v>0</v>
      </c>
      <c r="E245" s="172">
        <f>(Kalkulation_MS3!$T$24)/100*detail_MS3!$AB21</f>
        <v>0</v>
      </c>
      <c r="F245" s="172">
        <f>(Kalkulation_MS3!$T$24)/100*detail_MS3!$AO21</f>
        <v>0</v>
      </c>
      <c r="G245" s="172">
        <f>(Kalkulation_MS3!$T$24)/100*detail_MS3!$BB21</f>
        <v>0</v>
      </c>
      <c r="H245" s="172">
        <f>(Kalkulation_MS3!$T$24)/100*detail_MS3!$BO21</f>
        <v>0</v>
      </c>
      <c r="I245" s="172">
        <f>(Kalkulation_MS3!$T$24)/100*detail_MS3!$CB21</f>
        <v>0</v>
      </c>
      <c r="J245" s="206">
        <f t="shared" si="25"/>
        <v>0</v>
      </c>
    </row>
    <row r="246" spans="1:10" outlineLevel="1">
      <c r="A246" s="1">
        <f t="shared" si="23"/>
        <v>0</v>
      </c>
      <c r="C246" s="172">
        <f>(Kalkulation_MS3!$U$24)/100*detail_MS3!$B22</f>
        <v>0</v>
      </c>
      <c r="D246" s="172">
        <f>(Kalkulation_MS3!$U$24)/100*detail_MS3!$O22</f>
        <v>0</v>
      </c>
      <c r="E246" s="172">
        <f>(Kalkulation_MS3!$U$24)/100*detail_MS3!$AB22</f>
        <v>0</v>
      </c>
      <c r="F246" s="172">
        <f>(Kalkulation_MS3!$U$24)/100*detail_MS3!$AO22</f>
        <v>0</v>
      </c>
      <c r="G246" s="172">
        <f>(Kalkulation_MS3!$U$24)/100*detail_MS3!$BB22</f>
        <v>0</v>
      </c>
      <c r="H246" s="172">
        <f>(Kalkulation_MS3!$U$24)/100*detail_MS3!$BO22</f>
        <v>0</v>
      </c>
      <c r="I246" s="172">
        <f>(Kalkulation_MS3!$U$24)/100*detail_MS3!$CB22</f>
        <v>0</v>
      </c>
      <c r="J246" s="206">
        <f t="shared" si="25"/>
        <v>0</v>
      </c>
    </row>
    <row r="247" spans="1:10" outlineLevel="1">
      <c r="A247" s="1">
        <f t="shared" si="23"/>
        <v>0</v>
      </c>
      <c r="C247" s="172">
        <f>(Kalkulation_MS3!$V$24)/100*detail_MS3!$B23</f>
        <v>0</v>
      </c>
      <c r="D247" s="172">
        <f>(Kalkulation_MS3!$V$24)/100*detail_MS3!$O23</f>
        <v>0</v>
      </c>
      <c r="E247" s="172">
        <f>(Kalkulation_MS3!$V$24)/100*detail_MS3!$AB23</f>
        <v>0</v>
      </c>
      <c r="F247" s="172">
        <f>(Kalkulation_MS3!$V$24)/100*detail_MS3!$AO23</f>
        <v>0</v>
      </c>
      <c r="G247" s="172">
        <f>(Kalkulation_MS3!$V$24)/100*detail_MS3!$BB23</f>
        <v>0</v>
      </c>
      <c r="H247" s="172">
        <f>(Kalkulation_MS3!$V$24)/100*detail_MS3!$BO23</f>
        <v>0</v>
      </c>
      <c r="I247" s="172">
        <f>(Kalkulation_MS3!$V$24)/100*detail_MS3!$CB23</f>
        <v>0</v>
      </c>
      <c r="J247" s="206">
        <f t="shared" si="25"/>
        <v>0</v>
      </c>
    </row>
    <row r="248" spans="1:10" outlineLevel="1">
      <c r="A248" s="1">
        <f t="shared" si="23"/>
        <v>0</v>
      </c>
      <c r="C248" s="172">
        <f>(Kalkulation_MS3!$W$24)/100*detail_MS3!$B24</f>
        <v>0</v>
      </c>
      <c r="D248" s="172">
        <f>(Kalkulation_MS3!$W$24)/100*detail_MS3!$O24</f>
        <v>0</v>
      </c>
      <c r="E248" s="172">
        <f>(Kalkulation_MS3!$W$24)/100*detail_MS3!$AB24</f>
        <v>0</v>
      </c>
      <c r="F248" s="172">
        <f>(Kalkulation_MS3!$W$24)/100*detail_MS3!$AO24</f>
        <v>0</v>
      </c>
      <c r="G248" s="172">
        <f>(Kalkulation_MS3!$W$24)/100*detail_MS3!$BB24</f>
        <v>0</v>
      </c>
      <c r="H248" s="172">
        <f>(Kalkulation_MS3!$W$24)/100*detail_MS3!$BO24</f>
        <v>0</v>
      </c>
      <c r="I248" s="172">
        <f>(Kalkulation_MS3!$W$24)/100*detail_MS3!$CB24</f>
        <v>0</v>
      </c>
      <c r="J248" s="206">
        <f t="shared" si="25"/>
        <v>0</v>
      </c>
    </row>
    <row r="249" spans="1:10" outlineLevel="1">
      <c r="A249" s="1">
        <f t="shared" si="23"/>
        <v>0</v>
      </c>
      <c r="C249" s="172">
        <f>(Kalkulation_MS3!$X$24)/100*detail_MS3!$B25</f>
        <v>0</v>
      </c>
      <c r="D249" s="172">
        <f>(Kalkulation_MS3!$X$24)/100*detail_MS3!$O25</f>
        <v>0</v>
      </c>
      <c r="E249" s="172">
        <f>(Kalkulation_MS3!$X$24)/100*detail_MS3!$AB25</f>
        <v>0</v>
      </c>
      <c r="F249" s="172">
        <f>(Kalkulation_MS3!$X$24)/100*detail_MS3!$AO25</f>
        <v>0</v>
      </c>
      <c r="G249" s="172">
        <f>(Kalkulation_MS3!$X$24)/100*detail_MS3!$BB25</f>
        <v>0</v>
      </c>
      <c r="H249" s="172">
        <f>(Kalkulation_MS3!$X$24)/100*detail_MS3!$BO25</f>
        <v>0</v>
      </c>
      <c r="I249" s="172">
        <f>(Kalkulation_MS3!$X$24)/100*detail_MS3!$CB25</f>
        <v>0</v>
      </c>
      <c r="J249" s="206">
        <f t="shared" si="25"/>
        <v>0</v>
      </c>
    </row>
    <row r="250" spans="1:10" outlineLevel="1">
      <c r="A250" s="1">
        <f t="shared" si="23"/>
        <v>0</v>
      </c>
      <c r="C250" s="172">
        <f>(Kalkulation_MS3!$Y$24)/100*detail_MS3!$B26</f>
        <v>0</v>
      </c>
      <c r="D250" s="172">
        <f>(Kalkulation_MS3!$Y$24)/100*detail_MS3!$O26</f>
        <v>0</v>
      </c>
      <c r="E250" s="172">
        <f>(Kalkulation_MS3!$Y$24)/100*detail_MS3!$AB26</f>
        <v>0</v>
      </c>
      <c r="F250" s="172">
        <f>(Kalkulation_MS3!$Y$24)/100*detail_MS3!$AO26</f>
        <v>0</v>
      </c>
      <c r="G250" s="172">
        <f>(Kalkulation_MS3!$Y$24)/100*detail_MS3!$BB26</f>
        <v>0</v>
      </c>
      <c r="H250" s="172">
        <f>(Kalkulation_MS3!$Y$24)/100*detail_MS3!$BO26</f>
        <v>0</v>
      </c>
      <c r="I250" s="172">
        <f>(Kalkulation_MS3!$Y$24)/100*detail_MS3!$CB26</f>
        <v>0</v>
      </c>
      <c r="J250" s="206">
        <f t="shared" si="25"/>
        <v>0</v>
      </c>
    </row>
    <row r="251" spans="1:10" outlineLevel="1">
      <c r="A251" s="1">
        <f t="shared" si="23"/>
        <v>0</v>
      </c>
      <c r="C251" s="172">
        <f>(Kalkulation_MS3!$Z$24)/100*detail_MS3!$B27</f>
        <v>0</v>
      </c>
      <c r="D251" s="172">
        <f>(Kalkulation_MS3!$Z$24)/100*detail_MS3!$O27</f>
        <v>0</v>
      </c>
      <c r="E251" s="172">
        <f>(Kalkulation_MS3!$Z$24)/100*detail_MS3!$AB27</f>
        <v>0</v>
      </c>
      <c r="F251" s="172">
        <f>(Kalkulation_MS3!$Z$24)/100*detail_MS3!$AO27</f>
        <v>0</v>
      </c>
      <c r="G251" s="172">
        <f>(Kalkulation_MS3!$Z$24)/100*detail_MS3!$BB27</f>
        <v>0</v>
      </c>
      <c r="H251" s="172">
        <f>(Kalkulation_MS3!$Z$24)/100*detail_MS3!$BO27</f>
        <v>0</v>
      </c>
      <c r="I251" s="172">
        <f>(Kalkulation_MS3!$Z$24)/100*detail_MS3!$CB27</f>
        <v>0</v>
      </c>
      <c r="J251" s="206">
        <f t="shared" si="25"/>
        <v>0</v>
      </c>
    </row>
    <row r="252" spans="1:10" outlineLevel="1">
      <c r="A252" s="1">
        <f t="shared" si="23"/>
        <v>0</v>
      </c>
      <c r="C252" s="172">
        <f>(Kalkulation_MS3!$AA$24)/100*detail_MS3!$B28</f>
        <v>0</v>
      </c>
      <c r="D252" s="172">
        <f>(Kalkulation_MS3!$AA$24)/100*detail_MS3!$O28</f>
        <v>0</v>
      </c>
      <c r="E252" s="172">
        <f>(Kalkulation_MS3!$AA$24)/100*detail_MS3!$AB28</f>
        <v>0</v>
      </c>
      <c r="F252" s="172">
        <f>(Kalkulation_MS3!$AA$24)/100*detail_MS3!$AO28</f>
        <v>0</v>
      </c>
      <c r="G252" s="172">
        <f>(Kalkulation_MS3!$AA$24)/100*detail_MS3!$BB28</f>
        <v>0</v>
      </c>
      <c r="H252" s="172">
        <f>(Kalkulation_MS3!$AA$24)/100*detail_MS3!$BO28</f>
        <v>0</v>
      </c>
      <c r="I252" s="172">
        <f>(Kalkulation_MS3!$AA$24)/100*detail_MS3!$CB28</f>
        <v>0</v>
      </c>
      <c r="J252" s="206">
        <f t="shared" si="25"/>
        <v>0</v>
      </c>
    </row>
    <row r="253" spans="1:10" outlineLevel="1">
      <c r="A253" s="1">
        <f t="shared" si="23"/>
        <v>0</v>
      </c>
      <c r="C253" s="172">
        <f>(Kalkulation_MS3!$AB$24)/100*detail_MS3!$B29</f>
        <v>0</v>
      </c>
      <c r="D253" s="172">
        <f>(Kalkulation_MS3!$AB$24)/100*detail_MS3!$O29</f>
        <v>0</v>
      </c>
      <c r="E253" s="172">
        <f>(Kalkulation_MS3!$AB$24)/100*detail_MS3!$AB29</f>
        <v>0</v>
      </c>
      <c r="F253" s="172">
        <f>(Kalkulation_MS3!$AB$24)/100*detail_MS3!$AO29</f>
        <v>0</v>
      </c>
      <c r="G253" s="172">
        <f>(Kalkulation_MS3!$AB$24)/100*detail_MS3!$BB29</f>
        <v>0</v>
      </c>
      <c r="H253" s="172">
        <f>(Kalkulation_MS3!$AB$24)/100*detail_MS3!$BO29</f>
        <v>0</v>
      </c>
      <c r="I253" s="172">
        <f>(Kalkulation_MS3!$AB$24)/100*detail_MS3!$CB29</f>
        <v>0</v>
      </c>
      <c r="J253" s="206">
        <f t="shared" si="25"/>
        <v>0</v>
      </c>
    </row>
    <row r="254" spans="1:10" outlineLevel="1">
      <c r="A254" s="1">
        <f t="shared" si="23"/>
        <v>0</v>
      </c>
      <c r="C254" s="172">
        <f>(Kalkulation_MS3!$AC$24)/100*detail_MS3!$B30</f>
        <v>0</v>
      </c>
      <c r="D254" s="172">
        <f>(Kalkulation_MS3!$AC$24)/100*detail_MS3!$O30</f>
        <v>0</v>
      </c>
      <c r="E254" s="172">
        <f>(Kalkulation_MS3!$AC$24)/100*detail_MS3!$AB30</f>
        <v>0</v>
      </c>
      <c r="F254" s="172">
        <f>(Kalkulation_MS3!$AC$24)/100*detail_MS3!$AO30</f>
        <v>0</v>
      </c>
      <c r="G254" s="172">
        <f>(Kalkulation_MS3!$AC$24)/100*detail_MS3!$BB30</f>
        <v>0</v>
      </c>
      <c r="H254" s="172">
        <f>(Kalkulation_MS3!$AC$24)/100*detail_MS3!$BO30</f>
        <v>0</v>
      </c>
      <c r="I254" s="172">
        <f>(Kalkulation_MS3!$AC$24)/100*detail_MS3!$CB30</f>
        <v>0</v>
      </c>
      <c r="J254" s="206">
        <f t="shared" si="25"/>
        <v>0</v>
      </c>
    </row>
    <row r="255" spans="1:10" outlineLevel="1">
      <c r="A255" s="1">
        <f t="shared" si="23"/>
        <v>0</v>
      </c>
      <c r="C255" s="172">
        <f>(Kalkulation_MS3!$AD$24)/100*detail_MS3!$B31</f>
        <v>0</v>
      </c>
      <c r="D255" s="172">
        <f>(Kalkulation_MS3!$AD$24)/100*detail_MS3!$O31</f>
        <v>0</v>
      </c>
      <c r="E255" s="172">
        <f>(Kalkulation_MS3!$AD$24)/100*detail_MS3!$AB31</f>
        <v>0</v>
      </c>
      <c r="F255" s="172">
        <f>(Kalkulation_MS3!$AD$24)/100*detail_MS3!$AO31</f>
        <v>0</v>
      </c>
      <c r="G255" s="172">
        <f>(Kalkulation_MS3!$AD$24)/100*detail_MS3!$BB31</f>
        <v>0</v>
      </c>
      <c r="H255" s="172">
        <f>(Kalkulation_MS3!$AD$24)/100*detail_MS3!$BO31</f>
        <v>0</v>
      </c>
      <c r="I255" s="172">
        <f>(Kalkulation_MS3!$AD$24)/100*detail_MS3!$CB31</f>
        <v>0</v>
      </c>
      <c r="J255" s="206">
        <f t="shared" si="25"/>
        <v>0</v>
      </c>
    </row>
    <row r="256" spans="1:10" outlineLevel="1">
      <c r="A256" s="1">
        <f t="shared" si="23"/>
        <v>0</v>
      </c>
      <c r="C256" s="172">
        <f>(Kalkulation_MS3!$AE$24)/100*detail_MS3!$B32</f>
        <v>0</v>
      </c>
      <c r="D256" s="172">
        <f>(Kalkulation_MS3!$AE$24)/100*detail_MS3!$O32</f>
        <v>0</v>
      </c>
      <c r="E256" s="172">
        <f>(Kalkulation_MS3!$AE$24)/100*detail_MS3!$AB32</f>
        <v>0</v>
      </c>
      <c r="F256" s="172">
        <f>(Kalkulation_MS3!$AE$24)/100*detail_MS3!$AO32</f>
        <v>0</v>
      </c>
      <c r="G256" s="172">
        <f>(Kalkulation_MS3!$AE$24)/100*detail_MS3!$BB32</f>
        <v>0</v>
      </c>
      <c r="H256" s="172">
        <f>(Kalkulation_MS3!$AE$24)/100*detail_MS3!$BO32</f>
        <v>0</v>
      </c>
      <c r="I256" s="172">
        <f>(Kalkulation_MS3!$AE$24)/100*detail_MS3!$CB32</f>
        <v>0</v>
      </c>
      <c r="J256" s="206">
        <f t="shared" si="25"/>
        <v>0</v>
      </c>
    </row>
    <row r="257" spans="1:11" outlineLevel="1">
      <c r="A257" s="1">
        <f t="shared" si="23"/>
        <v>0</v>
      </c>
      <c r="C257" s="172">
        <f>(Kalkulation_MS3!$AF$24)/100*detail_MS3!$B33</f>
        <v>0</v>
      </c>
      <c r="D257" s="172">
        <f>(Kalkulation_MS3!$AF$24)/100*detail_MS3!$O33</f>
        <v>0</v>
      </c>
      <c r="E257" s="172">
        <f>(Kalkulation_MS3!$AF$24)/100*detail_MS3!$AB33</f>
        <v>0</v>
      </c>
      <c r="F257" s="172">
        <f>(Kalkulation_MS3!$AF$24)/100*detail_MS3!$AO33</f>
        <v>0</v>
      </c>
      <c r="G257" s="172">
        <f>(Kalkulation_MS3!$AF$24)/100*detail_MS3!$BB33</f>
        <v>0</v>
      </c>
      <c r="H257" s="172">
        <f>(Kalkulation_MS3!$AF$24)/100*detail_MS3!$BO33</f>
        <v>0</v>
      </c>
      <c r="I257" s="172">
        <f>(Kalkulation_MS3!$AF$24)/100*detail_MS3!$CB33</f>
        <v>0</v>
      </c>
      <c r="J257" s="206">
        <f t="shared" si="25"/>
        <v>0</v>
      </c>
    </row>
    <row r="258" spans="1:11" outlineLevel="1">
      <c r="A258" s="1">
        <f t="shared" si="23"/>
        <v>0</v>
      </c>
      <c r="C258" s="172">
        <f>(Kalkulation_MS3!$AG$24)/100*detail_MS3!$B34</f>
        <v>0</v>
      </c>
      <c r="D258" s="172">
        <f>(Kalkulation_MS3!$AG$24)/100*detail_MS3!$O34</f>
        <v>0</v>
      </c>
      <c r="E258" s="172">
        <f>(Kalkulation_MS3!$AG$24)/100*detail_MS3!$AB34</f>
        <v>0</v>
      </c>
      <c r="F258" s="172">
        <f>(Kalkulation_MS3!$AG$24)/100*detail_MS3!$AO34</f>
        <v>0</v>
      </c>
      <c r="G258" s="172">
        <f>(Kalkulation_MS3!$AG$24)/100*detail_MS3!$BB34</f>
        <v>0</v>
      </c>
      <c r="H258" s="172">
        <f>(Kalkulation_MS3!$AG$24)/100*detail_MS3!$BO34</f>
        <v>0</v>
      </c>
      <c r="I258" s="172">
        <f>(Kalkulation_MS3!$AG$24)/100*detail_MS3!$CB34</f>
        <v>0</v>
      </c>
      <c r="J258" s="206">
        <f t="shared" si="25"/>
        <v>0</v>
      </c>
    </row>
    <row r="259" spans="1:11" outlineLevel="1">
      <c r="A259" s="1">
        <f t="shared" si="23"/>
        <v>0</v>
      </c>
      <c r="C259" s="172">
        <f>(Kalkulation_MS3!$AH$24)/100*detail_MS3!$B35</f>
        <v>0</v>
      </c>
      <c r="D259" s="172">
        <f>(Kalkulation_MS3!$AH$24)/100*detail_MS3!$O35</f>
        <v>0</v>
      </c>
      <c r="E259" s="172">
        <f>(Kalkulation_MS3!$AH$24)/100*detail_MS3!$AB35</f>
        <v>0</v>
      </c>
      <c r="F259" s="172">
        <f>(Kalkulation_MS3!$AH$24)/100*detail_MS3!$AO35</f>
        <v>0</v>
      </c>
      <c r="G259" s="172">
        <f>(Kalkulation_MS3!$AH$24)/100*detail_MS3!$BB35</f>
        <v>0</v>
      </c>
      <c r="H259" s="172">
        <f>(Kalkulation_MS3!$AH$24)/100*detail_MS3!$BO35</f>
        <v>0</v>
      </c>
      <c r="I259" s="172">
        <f>(Kalkulation_MS3!$AH$24)/100*detail_MS3!$CB35</f>
        <v>0</v>
      </c>
      <c r="J259" s="206">
        <f t="shared" si="25"/>
        <v>0</v>
      </c>
    </row>
    <row r="260" spans="1:11" outlineLevel="1">
      <c r="A260" s="1">
        <f t="shared" si="23"/>
        <v>0</v>
      </c>
      <c r="C260" s="172">
        <f>(Kalkulation_MS3!$AI$24)/100*detail_MS3!$B36</f>
        <v>0</v>
      </c>
      <c r="D260" s="172">
        <f>(Kalkulation_MS3!$AI$24)/100*detail_MS3!$O36</f>
        <v>0</v>
      </c>
      <c r="E260" s="172">
        <f>(Kalkulation_MS3!$AI$24)/100*detail_MS3!$AB36</f>
        <v>0</v>
      </c>
      <c r="F260" s="172">
        <f>(Kalkulation_MS3!$AI$24)/100*detail_MS3!$AO36</f>
        <v>0</v>
      </c>
      <c r="G260" s="172">
        <f>(Kalkulation_MS3!$AI$24)/100*detail_MS3!$BB36</f>
        <v>0</v>
      </c>
      <c r="H260" s="172">
        <f>(Kalkulation_MS3!$AI$24)/100*detail_MS3!$BO36</f>
        <v>0</v>
      </c>
      <c r="I260" s="172">
        <f>(Kalkulation_MS3!$AI$24)/100*detail_MS3!$CB36</f>
        <v>0</v>
      </c>
      <c r="J260" s="206">
        <f t="shared" si="25"/>
        <v>0</v>
      </c>
    </row>
    <row r="261" spans="1:11" outlineLevel="1">
      <c r="A261" s="1">
        <f t="shared" si="23"/>
        <v>0</v>
      </c>
      <c r="C261" s="172">
        <f>(Kalkulation_MS3!$AJ$24)/100*detail_MS3!$B37</f>
        <v>0</v>
      </c>
      <c r="D261" s="172">
        <f>(Kalkulation_MS3!$AJ$24)/100*detail_MS3!$O37</f>
        <v>0</v>
      </c>
      <c r="E261" s="172">
        <f>(Kalkulation_MS3!$AJ$24)/100*detail_MS3!$AB37</f>
        <v>0</v>
      </c>
      <c r="F261" s="172">
        <f>(Kalkulation_MS3!$AJ$24)/100*detail_MS3!$AO37</f>
        <v>0</v>
      </c>
      <c r="G261" s="172">
        <f>(Kalkulation_MS3!$AJ$24)/100*detail_MS3!$BB37</f>
        <v>0</v>
      </c>
      <c r="H261" s="172">
        <f>(Kalkulation_MS3!$AJ$24)/100*detail_MS3!$BO37</f>
        <v>0</v>
      </c>
      <c r="I261" s="172">
        <f>(Kalkulation_MS3!$AJ$24)/100*detail_MS3!$CB37</f>
        <v>0</v>
      </c>
      <c r="J261" s="206">
        <f t="shared" si="25"/>
        <v>0</v>
      </c>
    </row>
    <row r="262" spans="1:11" outlineLevel="1">
      <c r="A262" s="1">
        <f t="shared" si="23"/>
        <v>0</v>
      </c>
      <c r="C262" s="172">
        <f>(Kalkulation_MS3!$AK$24)/100*detail_MS3!$B38</f>
        <v>0</v>
      </c>
      <c r="D262" s="172">
        <f>(Kalkulation_MS3!$AK$24)/100*detail_MS3!$O38</f>
        <v>0</v>
      </c>
      <c r="E262" s="172">
        <f>(Kalkulation_MS3!$AK$24)/100*detail_MS3!$AB38</f>
        <v>0</v>
      </c>
      <c r="F262" s="172">
        <f>(Kalkulation_MS3!$AK$24)/100*detail_MS3!$AO38</f>
        <v>0</v>
      </c>
      <c r="G262" s="172">
        <f>(Kalkulation_MS3!$AK$24)/100*detail_MS3!$BB38</f>
        <v>0</v>
      </c>
      <c r="H262" s="172">
        <f>(Kalkulation_MS3!$AK$24)/100*detail_MS3!$BO38</f>
        <v>0</v>
      </c>
      <c r="I262" s="172">
        <f>(Kalkulation_MS3!$AK$24)/100*detail_MS3!$CB38</f>
        <v>0</v>
      </c>
      <c r="J262" s="206">
        <f t="shared" si="25"/>
        <v>0</v>
      </c>
    </row>
    <row r="263" spans="1:11" outlineLevel="1">
      <c r="A263" s="1">
        <f t="shared" si="23"/>
        <v>0</v>
      </c>
      <c r="C263" s="172">
        <f>(Kalkulation_MS3!$AL$24)/100*detail_MS3!$B39</f>
        <v>0</v>
      </c>
      <c r="D263" s="172">
        <f>(Kalkulation_MS3!$AL$24)/100*detail_MS3!$O39</f>
        <v>0</v>
      </c>
      <c r="E263" s="172">
        <f>(Kalkulation_MS3!$AL$24)/100*detail_MS3!$AB39</f>
        <v>0</v>
      </c>
      <c r="F263" s="172">
        <f>(Kalkulation_MS3!$AL$24)/100*detail_MS3!$AO39</f>
        <v>0</v>
      </c>
      <c r="G263" s="172">
        <f>(Kalkulation_MS3!$AL$24)/100*detail_MS3!$BB39</f>
        <v>0</v>
      </c>
      <c r="H263" s="172">
        <f>(Kalkulation_MS3!$AL$24)/100*detail_MS3!$BO39</f>
        <v>0</v>
      </c>
      <c r="I263" s="172">
        <f>(Kalkulation_MS3!$AL$24)/100*detail_MS3!$CB39</f>
        <v>0</v>
      </c>
      <c r="J263" s="206">
        <f t="shared" si="25"/>
        <v>0</v>
      </c>
    </row>
    <row r="264" spans="1:11" outlineLevel="1">
      <c r="A264" s="1">
        <f t="shared" si="23"/>
        <v>0</v>
      </c>
      <c r="C264" s="172">
        <f>(Kalkulation_MS3!$AM$24)/100*detail_MS3!$B40</f>
        <v>0</v>
      </c>
      <c r="D264" s="172">
        <f>(Kalkulation_MS3!$AM$24)/100*detail_MS3!$O40</f>
        <v>0</v>
      </c>
      <c r="E264" s="172">
        <f>(Kalkulation_MS3!$AM$24)/100*detail_MS3!$AB40</f>
        <v>0</v>
      </c>
      <c r="F264" s="172">
        <f>(Kalkulation_MS3!$AM$24)/100*detail_MS3!$AO40</f>
        <v>0</v>
      </c>
      <c r="G264" s="172">
        <f>(Kalkulation_MS3!$AM$24)/100*detail_MS3!$BB40</f>
        <v>0</v>
      </c>
      <c r="H264" s="172">
        <f>(Kalkulation_MS3!$AM$24)/100*detail_MS3!$BO40</f>
        <v>0</v>
      </c>
      <c r="I264" s="172">
        <f>(Kalkulation_MS3!$AM$24)/100*detail_MS3!$CB40</f>
        <v>0</v>
      </c>
      <c r="J264" s="206">
        <f t="shared" si="25"/>
        <v>0</v>
      </c>
    </row>
    <row r="265" spans="1:11" outlineLevel="1">
      <c r="A265" s="1">
        <f t="shared" si="23"/>
        <v>0</v>
      </c>
      <c r="C265" s="172">
        <f>(Kalkulation_MS3!$AN$24)/100*detail_MS3!$B41</f>
        <v>0</v>
      </c>
      <c r="D265" s="172">
        <f>(Kalkulation_MS3!$AN$24)/100*detail_MS3!$O41</f>
        <v>0</v>
      </c>
      <c r="E265" s="172">
        <f>(Kalkulation_MS3!$AN$24)/100*detail_MS3!$AB41</f>
        <v>0</v>
      </c>
      <c r="F265" s="172">
        <f>(Kalkulation_MS3!$AN$24)/100*detail_MS3!$AO41</f>
        <v>0</v>
      </c>
      <c r="G265" s="172">
        <f>(Kalkulation_MS3!$AN$24)/100*detail_MS3!$BB41</f>
        <v>0</v>
      </c>
      <c r="H265" s="172">
        <f>(Kalkulation_MS3!$AN$24)/100*detail_MS3!$BO41</f>
        <v>0</v>
      </c>
      <c r="I265" s="172">
        <f>(Kalkulation_MS3!$AN$24)/100*detail_MS3!$CB41</f>
        <v>0</v>
      </c>
      <c r="J265" s="206">
        <f t="shared" si="25"/>
        <v>0</v>
      </c>
    </row>
    <row r="266" spans="1:11" outlineLevel="1">
      <c r="A266" s="1">
        <f t="shared" si="23"/>
        <v>0</v>
      </c>
      <c r="C266" s="172">
        <f>(Kalkulation_MS3!$AO$24)/100*detail_MS3!$B42</f>
        <v>0</v>
      </c>
      <c r="D266" s="172">
        <f>(Kalkulation_MS3!$AO$24)/100*detail_MS3!$O42</f>
        <v>0</v>
      </c>
      <c r="E266" s="172">
        <f>(Kalkulation_MS3!$AO$24)/100*detail_MS3!$AB42</f>
        <v>0</v>
      </c>
      <c r="F266" s="172">
        <f>(Kalkulation_MS3!$AO$24)/100*detail_MS3!$AO42</f>
        <v>0</v>
      </c>
      <c r="G266" s="172">
        <f>(Kalkulation_MS3!$AO$24)/100*detail_MS3!$BB42</f>
        <v>0</v>
      </c>
      <c r="H266" s="172">
        <f>(Kalkulation_MS3!$AO$24)/100*detail_MS3!$BO42</f>
        <v>0</v>
      </c>
      <c r="I266" s="172">
        <f>(Kalkulation_MS3!$AO$24)/100*detail_MS3!$CB42</f>
        <v>0</v>
      </c>
      <c r="J266" s="206">
        <f t="shared" si="25"/>
        <v>0</v>
      </c>
    </row>
    <row r="267" spans="1:11" outlineLevel="1">
      <c r="A267" s="1">
        <f t="shared" si="23"/>
        <v>0</v>
      </c>
      <c r="C267" s="172">
        <f>(Kalkulation_MS3!$AP$24)/100*detail_MS3!$B43</f>
        <v>0</v>
      </c>
      <c r="D267" s="172">
        <f>(Kalkulation_MS3!$AP$24)/100*detail_MS3!$O43</f>
        <v>0</v>
      </c>
      <c r="E267" s="172">
        <f>(Kalkulation_MS3!$AP$24)/100*detail_MS3!$AB43</f>
        <v>0</v>
      </c>
      <c r="F267" s="172">
        <f>(Kalkulation_MS3!$AP$24)/100*detail_MS3!$AO43</f>
        <v>0</v>
      </c>
      <c r="G267" s="172">
        <f>(Kalkulation_MS3!$AP$24)/100*detail_MS3!$BB43</f>
        <v>0</v>
      </c>
      <c r="H267" s="172">
        <f>(Kalkulation_MS3!$AP$24)/100*detail_MS3!$BO43</f>
        <v>0</v>
      </c>
      <c r="I267" s="172">
        <f>(Kalkulation_MS3!$AP$24)/100*detail_MS3!$CB43</f>
        <v>0</v>
      </c>
      <c r="J267" s="206">
        <f t="shared" si="25"/>
        <v>0</v>
      </c>
    </row>
    <row r="268" spans="1:11" outlineLevel="1">
      <c r="A268" s="1">
        <f t="shared" si="23"/>
        <v>0</v>
      </c>
      <c r="C268" s="172">
        <f>(Kalkulation_MS3!$AQ$24)/100*detail_MS3!$B44</f>
        <v>0</v>
      </c>
      <c r="D268" s="172">
        <f>(Kalkulation_MS3!$AQ$24)/100*detail_MS3!$O44</f>
        <v>0</v>
      </c>
      <c r="E268" s="172">
        <f>(Kalkulation_MS3!$AQ$24)/100*detail_MS3!$AB44</f>
        <v>0</v>
      </c>
      <c r="F268" s="172">
        <f>(Kalkulation_MS3!$AQ$24)/100*detail_MS3!$AO44</f>
        <v>0</v>
      </c>
      <c r="G268" s="172">
        <f>(Kalkulation_MS3!$AQ$24)/100*detail_MS3!$BB44</f>
        <v>0</v>
      </c>
      <c r="H268" s="172">
        <f>(Kalkulation_MS3!$AQ$24)/100*detail_MS3!$BO44</f>
        <v>0</v>
      </c>
      <c r="I268" s="172">
        <f>(Kalkulation_MS3!$AQ$24)/100*detail_MS3!$CB44</f>
        <v>0</v>
      </c>
      <c r="J268" s="206">
        <f t="shared" si="25"/>
        <v>0</v>
      </c>
    </row>
    <row r="269" spans="1:11" outlineLevel="1">
      <c r="A269" s="1">
        <f t="shared" si="23"/>
        <v>0</v>
      </c>
      <c r="C269" s="172">
        <f>(Kalkulation_MS3!$AR$24)/100*detail_MS3!$B45</f>
        <v>0</v>
      </c>
      <c r="D269" s="172">
        <f>(Kalkulation_MS3!$AR$24)/100*detail_MS3!$O45</f>
        <v>0</v>
      </c>
      <c r="E269" s="172">
        <f>(Kalkulation_MS3!$AR$24)/100*detail_MS3!$AB45</f>
        <v>0</v>
      </c>
      <c r="F269" s="172">
        <f>(Kalkulation_MS3!$AR$24)/100*detail_MS3!$AO45</f>
        <v>0</v>
      </c>
      <c r="G269" s="172">
        <f>(Kalkulation_MS3!$AR$24)/100*detail_MS3!$BB45</f>
        <v>0</v>
      </c>
      <c r="H269" s="172">
        <f>(Kalkulation_MS3!$AR$24)/100*detail_MS3!$BO45</f>
        <v>0</v>
      </c>
      <c r="I269" s="172">
        <f>(Kalkulation_MS3!$AR$24)/100*detail_MS3!$CB45</f>
        <v>0</v>
      </c>
      <c r="J269" s="206">
        <f t="shared" si="25"/>
        <v>0</v>
      </c>
    </row>
    <row r="270" spans="1:11" outlineLevel="1">
      <c r="A270" s="1">
        <f t="shared" si="23"/>
        <v>0</v>
      </c>
      <c r="C270" s="172">
        <f>(Kalkulation_MS3!$AS$24)/100*detail_MS3!$B46</f>
        <v>0</v>
      </c>
      <c r="D270" s="172">
        <f>(Kalkulation_MS3!$AS$24)/100*detail_MS3!$O46</f>
        <v>0</v>
      </c>
      <c r="E270" s="172">
        <f>(Kalkulation_MS3!$AS$24)/100*detail_MS3!$AB46</f>
        <v>0</v>
      </c>
      <c r="F270" s="172">
        <f>(Kalkulation_MS3!$AS$24)/100*detail_MS3!$AO46</f>
        <v>0</v>
      </c>
      <c r="G270" s="172">
        <f>(Kalkulation_MS3!$AS$24)/100*detail_MS3!$BB46</f>
        <v>0</v>
      </c>
      <c r="H270" s="172">
        <f>(Kalkulation_MS3!$AS$24)/100*detail_MS3!$BO46</f>
        <v>0</v>
      </c>
      <c r="I270" s="172">
        <f>(Kalkulation_MS3!$AS$24)/100*detail_MS3!$CB46</f>
        <v>0</v>
      </c>
      <c r="J270" s="206">
        <f t="shared" si="25"/>
        <v>0</v>
      </c>
    </row>
    <row r="271" spans="1:11" outlineLevel="1">
      <c r="A271" s="88" t="s">
        <v>446</v>
      </c>
      <c r="B271" s="88"/>
      <c r="C271" s="201">
        <f>SUM(C231:C270)</f>
        <v>0</v>
      </c>
      <c r="D271" s="201">
        <f t="shared" ref="D271:J271" si="26">SUM(D231:D270)</f>
        <v>0</v>
      </c>
      <c r="E271" s="201">
        <f t="shared" si="26"/>
        <v>0</v>
      </c>
      <c r="F271" s="201">
        <f t="shared" si="26"/>
        <v>0</v>
      </c>
      <c r="G271" s="201">
        <f t="shared" si="26"/>
        <v>0</v>
      </c>
      <c r="H271" s="201">
        <f t="shared" si="26"/>
        <v>0</v>
      </c>
      <c r="I271" s="201">
        <f t="shared" si="26"/>
        <v>0</v>
      </c>
      <c r="J271" s="79">
        <f t="shared" si="26"/>
        <v>0</v>
      </c>
      <c r="K271" s="172">
        <f>Kalkulation_MS3!AT54*7</f>
        <v>0</v>
      </c>
    </row>
    <row r="272" spans="1:11" outlineLevel="1">
      <c r="A272" s="203" t="s">
        <v>34</v>
      </c>
      <c r="J272" s="205">
        <f t="shared" si="24"/>
        <v>0</v>
      </c>
    </row>
    <row r="273" spans="1:10" outlineLevel="1">
      <c r="A273" s="1">
        <f t="shared" ref="A273:A312" si="27">A147</f>
        <v>0</v>
      </c>
      <c r="C273" s="172">
        <f>(Kalkulation_MS3!$F$29)/100*detail_MS3!B7</f>
        <v>0</v>
      </c>
      <c r="D273" s="172">
        <f>(Kalkulation_MS3!$F$29)/100*detail_MS3!O7</f>
        <v>0</v>
      </c>
      <c r="E273" s="172">
        <f>(Kalkulation_MS3!$F$29)/100*detail_MS3!AB7</f>
        <v>0</v>
      </c>
      <c r="F273" s="172">
        <f>(Kalkulation_MS3!$F$29)/100*detail_MS3!AO7</f>
        <v>0</v>
      </c>
      <c r="G273" s="172">
        <f>(Kalkulation_MS3!$F$29)/100*detail_MS3!BB7</f>
        <v>0</v>
      </c>
      <c r="H273" s="172">
        <f>(Kalkulation_MS3!$F$29)/100*detail_MS3!BO7</f>
        <v>0</v>
      </c>
      <c r="I273" s="172">
        <f>(Kalkulation_MS3!$F$29)/100*detail_MS3!CB7</f>
        <v>0</v>
      </c>
      <c r="J273" s="206">
        <f t="shared" si="24"/>
        <v>0</v>
      </c>
    </row>
    <row r="274" spans="1:10" outlineLevel="1">
      <c r="A274" s="1">
        <f t="shared" si="27"/>
        <v>0</v>
      </c>
      <c r="C274" s="172">
        <f>(Kalkulation_MS3!$G$29)/100*detail_MS3!B8</f>
        <v>0</v>
      </c>
      <c r="D274" s="172">
        <f>(Kalkulation_MS3!$G$29)/100*detail_MS3!O8</f>
        <v>0</v>
      </c>
      <c r="E274" s="172">
        <f>(Kalkulation_MS3!$G$29)/100*detail_MS3!AB8</f>
        <v>0</v>
      </c>
      <c r="F274" s="172">
        <f>(Kalkulation_MS3!$G$29)/100*detail_MS3!AO8</f>
        <v>0</v>
      </c>
      <c r="G274" s="172">
        <f>(Kalkulation_MS3!$G$29)/100*detail_MS3!BB8</f>
        <v>0</v>
      </c>
      <c r="H274" s="172">
        <f>(Kalkulation_MS3!$G$29)/100*detail_MS3!BO8</f>
        <v>0</v>
      </c>
      <c r="I274" s="172">
        <f>(Kalkulation_MS3!$G$29)/100*detail_MS3!CB8</f>
        <v>0</v>
      </c>
      <c r="J274" s="206">
        <f t="shared" si="24"/>
        <v>0</v>
      </c>
    </row>
    <row r="275" spans="1:10" outlineLevel="1">
      <c r="A275" s="1">
        <f t="shared" si="27"/>
        <v>0</v>
      </c>
      <c r="C275" s="172">
        <f>(Kalkulation_MS3!$H$29)/100*detail_MS3!B9</f>
        <v>0</v>
      </c>
      <c r="D275" s="172">
        <f>(Kalkulation_MS3!$H$29)/100*detail_MS3!O9</f>
        <v>0</v>
      </c>
      <c r="E275" s="172">
        <f>(Kalkulation_MS3!$H$29)/100*detail_MS3!AB9</f>
        <v>0</v>
      </c>
      <c r="F275" s="172">
        <f>(Kalkulation_MS3!$H$29)/100*detail_MS3!AO9</f>
        <v>0</v>
      </c>
      <c r="G275" s="172">
        <f>(Kalkulation_MS3!$H$29)/100*detail_MS3!BB9</f>
        <v>0</v>
      </c>
      <c r="H275" s="172">
        <f>(Kalkulation_MS3!$H$29)/100*detail_MS3!BO9</f>
        <v>0</v>
      </c>
      <c r="I275" s="172">
        <f>(Kalkulation_MS3!$H$29)/100*detail_MS3!CB9</f>
        <v>0</v>
      </c>
      <c r="J275" s="206">
        <f t="shared" si="24"/>
        <v>0</v>
      </c>
    </row>
    <row r="276" spans="1:10" outlineLevel="1">
      <c r="A276" s="1">
        <f t="shared" si="27"/>
        <v>0</v>
      </c>
      <c r="C276" s="172">
        <f>(Kalkulation_MS3!$I$29)/100*detail_MS3!B10</f>
        <v>0</v>
      </c>
      <c r="D276" s="172">
        <f>(Kalkulation_MS3!$I$29)/100*detail_MS3!O10</f>
        <v>0</v>
      </c>
      <c r="E276" s="172">
        <f>(Kalkulation_MS3!$I$29)/100*detail_MS3!AB10</f>
        <v>0</v>
      </c>
      <c r="F276" s="172">
        <f>(Kalkulation_MS3!$I$29)/100*detail_MS3!AO10</f>
        <v>0</v>
      </c>
      <c r="G276" s="172">
        <f>(Kalkulation_MS3!$I$29)/100*detail_MS3!BB10</f>
        <v>0</v>
      </c>
      <c r="H276" s="172">
        <f>(Kalkulation_MS3!$I$29)/100*detail_MS3!BO10</f>
        <v>0</v>
      </c>
      <c r="I276" s="172">
        <f>(Kalkulation_MS3!$I$29)/100*detail_MS3!CB10</f>
        <v>0</v>
      </c>
      <c r="J276" s="206">
        <f t="shared" si="24"/>
        <v>0</v>
      </c>
    </row>
    <row r="277" spans="1:10" outlineLevel="1">
      <c r="A277" s="1">
        <f t="shared" si="27"/>
        <v>0</v>
      </c>
      <c r="C277" s="172">
        <f>(Kalkulation_MS3!$J$29)/100*detail_MS3!B11</f>
        <v>0</v>
      </c>
      <c r="D277" s="172">
        <f>(Kalkulation_MS3!$J$29)/100*detail_MS3!O11</f>
        <v>0</v>
      </c>
      <c r="E277" s="172">
        <f>(Kalkulation_MS3!$J$29)/100*detail_MS3!AB11</f>
        <v>0</v>
      </c>
      <c r="F277" s="172">
        <f>(Kalkulation_MS3!$J$29)/100*detail_MS3!AO11</f>
        <v>0</v>
      </c>
      <c r="G277" s="172">
        <f>(Kalkulation_MS3!$J$29)/100*detail_MS3!BB11</f>
        <v>0</v>
      </c>
      <c r="H277" s="172">
        <f>(Kalkulation_MS3!$J$29)/100*detail_MS3!BO11</f>
        <v>0</v>
      </c>
      <c r="I277" s="172">
        <f>(Kalkulation_MS3!$J$29)/100*detail_MS3!CB11</f>
        <v>0</v>
      </c>
      <c r="J277" s="206">
        <f t="shared" si="24"/>
        <v>0</v>
      </c>
    </row>
    <row r="278" spans="1:10" outlineLevel="1">
      <c r="A278" s="1">
        <f t="shared" si="27"/>
        <v>0</v>
      </c>
      <c r="C278" s="172">
        <f>(Kalkulation_MS3!$K$29)/100*detail_MS3!B12</f>
        <v>0</v>
      </c>
      <c r="D278" s="172">
        <f>(Kalkulation_MS3!$K$29)/100*detail_MS3!O12</f>
        <v>0</v>
      </c>
      <c r="E278" s="172">
        <f>(Kalkulation_MS3!$K$29)/100*detail_MS3!AB12</f>
        <v>0</v>
      </c>
      <c r="F278" s="172">
        <f>(Kalkulation_MS3!$K$29)/100*detail_MS3!AO12</f>
        <v>0</v>
      </c>
      <c r="G278" s="172">
        <f>(Kalkulation_MS3!$K$29)/100*detail_MS3!BB12</f>
        <v>0</v>
      </c>
      <c r="H278" s="172">
        <f>(Kalkulation_MS3!$K$29)/100*detail_MS3!BO12</f>
        <v>0</v>
      </c>
      <c r="I278" s="172">
        <f>(Kalkulation_MS3!$K$29)/100*detail_MS3!CB12</f>
        <v>0</v>
      </c>
      <c r="J278" s="206">
        <f t="shared" si="24"/>
        <v>0</v>
      </c>
    </row>
    <row r="279" spans="1:10" outlineLevel="1">
      <c r="A279" s="1">
        <f t="shared" si="27"/>
        <v>0</v>
      </c>
      <c r="C279" s="172">
        <f>(Kalkulation_MS3!$L$29)/100*detail_MS3!B13</f>
        <v>0</v>
      </c>
      <c r="D279" s="172">
        <f>(Kalkulation_MS3!$L$29)/100*detail_MS3!O13</f>
        <v>0</v>
      </c>
      <c r="E279" s="172">
        <f>(Kalkulation_MS3!$L$29)/100*detail_MS3!AB13</f>
        <v>0</v>
      </c>
      <c r="F279" s="172">
        <f>(Kalkulation_MS3!$L$29)/100*detail_MS3!AO13</f>
        <v>0</v>
      </c>
      <c r="G279" s="172">
        <f>(Kalkulation_MS3!$L$29)/100*detail_MS3!BB13</f>
        <v>0</v>
      </c>
      <c r="H279" s="172">
        <f>(Kalkulation_MS3!$L$29)/100*detail_MS3!BO13</f>
        <v>0</v>
      </c>
      <c r="I279" s="172">
        <f>(Kalkulation_MS3!$L$29)/100*detail_MS3!CB13</f>
        <v>0</v>
      </c>
      <c r="J279" s="206">
        <f t="shared" si="24"/>
        <v>0</v>
      </c>
    </row>
    <row r="280" spans="1:10" outlineLevel="1">
      <c r="A280" s="1">
        <f t="shared" si="27"/>
        <v>0</v>
      </c>
      <c r="C280" s="172">
        <f>(Kalkulation_MS3!$M$29)/100*detail_MS3!B14</f>
        <v>0</v>
      </c>
      <c r="D280" s="172">
        <f>(Kalkulation_MS3!$M$29)/100*detail_MS3!O14</f>
        <v>0</v>
      </c>
      <c r="E280" s="172">
        <f>(Kalkulation_MS3!$M$29)/100*detail_MS3!AB14</f>
        <v>0</v>
      </c>
      <c r="F280" s="172">
        <f>(Kalkulation_MS3!$M$29)/100*detail_MS3!AO14</f>
        <v>0</v>
      </c>
      <c r="G280" s="172">
        <f>(Kalkulation_MS3!$M$29)/100*detail_MS3!BB14</f>
        <v>0</v>
      </c>
      <c r="H280" s="172">
        <f>(Kalkulation_MS3!$M$29)/100*detail_MS3!BO14</f>
        <v>0</v>
      </c>
      <c r="I280" s="172">
        <f>(Kalkulation_MS3!$M$29)/100*detail_MS3!CB14</f>
        <v>0</v>
      </c>
      <c r="J280" s="206">
        <f t="shared" si="24"/>
        <v>0</v>
      </c>
    </row>
    <row r="281" spans="1:10" outlineLevel="1">
      <c r="A281" s="1">
        <f t="shared" si="27"/>
        <v>0</v>
      </c>
      <c r="C281" s="172">
        <f>(Kalkulation_MS3!$N$29)/100*detail_MS3!B15</f>
        <v>0</v>
      </c>
      <c r="D281" s="172">
        <f>(Kalkulation_MS3!$N$29)/100*detail_MS3!O15</f>
        <v>0</v>
      </c>
      <c r="E281" s="172">
        <f>(Kalkulation_MS3!$N$29)/100*detail_MS3!AB15</f>
        <v>0</v>
      </c>
      <c r="F281" s="172">
        <f>(Kalkulation_MS3!$N$29)/100*detail_MS3!AO15</f>
        <v>0</v>
      </c>
      <c r="G281" s="172">
        <f>(Kalkulation_MS3!$N$29)/100*detail_MS3!BB15</f>
        <v>0</v>
      </c>
      <c r="H281" s="172">
        <f>(Kalkulation_MS3!$N$29)/100*detail_MS3!BO15</f>
        <v>0</v>
      </c>
      <c r="I281" s="172">
        <f>(Kalkulation_MS3!$N$29)/100*detail_MS3!CB15</f>
        <v>0</v>
      </c>
      <c r="J281" s="206">
        <f t="shared" si="24"/>
        <v>0</v>
      </c>
    </row>
    <row r="282" spans="1:10" outlineLevel="1">
      <c r="A282" s="1">
        <f t="shared" si="27"/>
        <v>0</v>
      </c>
      <c r="C282" s="172">
        <f>(Kalkulation_MS3!$O$29)/100*detail_MS3!B16</f>
        <v>0</v>
      </c>
      <c r="D282" s="172">
        <f>(Kalkulation_MS3!$O$29)/100*detail_MS3!O16</f>
        <v>0</v>
      </c>
      <c r="E282" s="172">
        <f>(Kalkulation_MS3!$O$29)/100*detail_MS3!AB16</f>
        <v>0</v>
      </c>
      <c r="F282" s="172">
        <f>(Kalkulation_MS3!$O$29)/100*detail_MS3!AO16</f>
        <v>0</v>
      </c>
      <c r="G282" s="172">
        <f>(Kalkulation_MS3!$O$29)/100*detail_MS3!BB16</f>
        <v>0</v>
      </c>
      <c r="H282" s="172">
        <f>(Kalkulation_MS3!$O$29)/100*detail_MS3!BO16</f>
        <v>0</v>
      </c>
      <c r="I282" s="172">
        <f>(Kalkulation_MS3!$O$29)/100*detail_MS3!CB16</f>
        <v>0</v>
      </c>
      <c r="J282" s="206">
        <f t="shared" si="24"/>
        <v>0</v>
      </c>
    </row>
    <row r="283" spans="1:10" outlineLevel="1">
      <c r="A283" s="1">
        <f t="shared" si="27"/>
        <v>0</v>
      </c>
      <c r="C283" s="172">
        <f>(Kalkulation_MS3!$P$29)/100*detail_MS3!B17</f>
        <v>0</v>
      </c>
      <c r="D283" s="172">
        <f>(Kalkulation_MS3!$P$29)/100*detail_MS3!O17</f>
        <v>0</v>
      </c>
      <c r="E283" s="172">
        <f>(Kalkulation_MS3!$P$29)/100*detail_MS3!AB17</f>
        <v>0</v>
      </c>
      <c r="F283" s="172">
        <f>(Kalkulation_MS3!$P$29)/100*detail_MS3!AO17</f>
        <v>0</v>
      </c>
      <c r="G283" s="172">
        <f>(Kalkulation_MS3!$P$29)/100*detail_MS3!BB17</f>
        <v>0</v>
      </c>
      <c r="H283" s="172">
        <f>(Kalkulation_MS3!$P$29)/100*detail_MS3!BO17</f>
        <v>0</v>
      </c>
      <c r="I283" s="172">
        <f>(Kalkulation_MS3!$P$29)/100*detail_MS3!CB17</f>
        <v>0</v>
      </c>
      <c r="J283" s="206">
        <f t="shared" ref="J283:J312" si="28">SUM(C283:I283)</f>
        <v>0</v>
      </c>
    </row>
    <row r="284" spans="1:10" outlineLevel="1">
      <c r="A284" s="1">
        <f t="shared" si="27"/>
        <v>0</v>
      </c>
      <c r="C284" s="172">
        <f>(Kalkulation_MS3!$Q$29)/100*detail_MS3!B18</f>
        <v>0</v>
      </c>
      <c r="D284" s="172">
        <f>(Kalkulation_MS3!$Q$29)/100*detail_MS3!O18</f>
        <v>0</v>
      </c>
      <c r="E284" s="172">
        <f>(Kalkulation_MS3!$Q$29)/100*detail_MS3!AB18</f>
        <v>0</v>
      </c>
      <c r="F284" s="172">
        <f>(Kalkulation_MS3!$Q$29)/100*detail_MS3!AO18</f>
        <v>0</v>
      </c>
      <c r="G284" s="172">
        <f>(Kalkulation_MS3!$Q$29)/100*detail_MS3!BB18</f>
        <v>0</v>
      </c>
      <c r="H284" s="172">
        <f>(Kalkulation_MS3!$Q$29)/100*detail_MS3!BO18</f>
        <v>0</v>
      </c>
      <c r="I284" s="172">
        <f>(Kalkulation_MS3!$Q$29)/100*detail_MS3!CB18</f>
        <v>0</v>
      </c>
      <c r="J284" s="206">
        <f t="shared" si="28"/>
        <v>0</v>
      </c>
    </row>
    <row r="285" spans="1:10" outlineLevel="1">
      <c r="A285" s="1">
        <f t="shared" si="27"/>
        <v>0</v>
      </c>
      <c r="C285" s="172">
        <f>(Kalkulation_MS3!$R$29)/100*detail_MS3!B19</f>
        <v>0</v>
      </c>
      <c r="D285" s="172">
        <f>(Kalkulation_MS3!$R$29)/100*detail_MS3!O19</f>
        <v>0</v>
      </c>
      <c r="E285" s="172">
        <f>(Kalkulation_MS3!$R$29)/100*detail_MS3!AB19</f>
        <v>0</v>
      </c>
      <c r="F285" s="172">
        <f>(Kalkulation_MS3!$R$29)/100*detail_MS3!AO19</f>
        <v>0</v>
      </c>
      <c r="G285" s="172">
        <f>(Kalkulation_MS3!$R$29)/100*detail_MS3!BB19</f>
        <v>0</v>
      </c>
      <c r="H285" s="172">
        <f>(Kalkulation_MS3!$R$29)/100*detail_MS3!BO19</f>
        <v>0</v>
      </c>
      <c r="I285" s="172">
        <f>(Kalkulation_MS3!$R$29)/100*detail_MS3!CB19</f>
        <v>0</v>
      </c>
      <c r="J285" s="206">
        <f t="shared" si="28"/>
        <v>0</v>
      </c>
    </row>
    <row r="286" spans="1:10" outlineLevel="1">
      <c r="A286" s="1">
        <f t="shared" si="27"/>
        <v>0</v>
      </c>
      <c r="C286" s="172">
        <f>(Kalkulation_MS3!$S$29)/100*detail_MS3!$B20</f>
        <v>0</v>
      </c>
      <c r="D286" s="172">
        <f>(Kalkulation_MS3!$S$29)/100*detail_MS3!$O20</f>
        <v>0</v>
      </c>
      <c r="E286" s="172">
        <f>(Kalkulation_MS3!$S$29)/100*detail_MS3!$AB20</f>
        <v>0</v>
      </c>
      <c r="F286" s="172">
        <f>(Kalkulation_MS3!$S$29)/100*detail_MS3!$AO20</f>
        <v>0</v>
      </c>
      <c r="G286" s="172">
        <f>(Kalkulation_MS3!$S$29)/100*detail_MS3!$BB20</f>
        <v>0</v>
      </c>
      <c r="H286" s="172">
        <f>(Kalkulation_MS3!$S$29)/100*detail_MS3!$BO20</f>
        <v>0</v>
      </c>
      <c r="I286" s="172">
        <f>(Kalkulation_MS3!$S$29)/100*detail_MS3!$CB20</f>
        <v>0</v>
      </c>
      <c r="J286" s="206">
        <f t="shared" si="28"/>
        <v>0</v>
      </c>
    </row>
    <row r="287" spans="1:10" outlineLevel="1">
      <c r="A287" s="1">
        <f t="shared" si="27"/>
        <v>0</v>
      </c>
      <c r="C287" s="172">
        <f>(Kalkulation_MS3!$T$29)/100*detail_MS3!$B21</f>
        <v>0</v>
      </c>
      <c r="D287" s="172">
        <f>(Kalkulation_MS3!$T$29)/100*detail_MS3!$O21</f>
        <v>0</v>
      </c>
      <c r="E287" s="172">
        <f>(Kalkulation_MS3!$T$29)/100*detail_MS3!$AB21</f>
        <v>0</v>
      </c>
      <c r="F287" s="172">
        <f>(Kalkulation_MS3!$T$29)/100*detail_MS3!$AO21</f>
        <v>0</v>
      </c>
      <c r="G287" s="172">
        <f>(Kalkulation_MS3!$T$29)/100*detail_MS3!$BB21</f>
        <v>0</v>
      </c>
      <c r="H287" s="172">
        <f>(Kalkulation_MS3!$T$29)/100*detail_MS3!$BO21</f>
        <v>0</v>
      </c>
      <c r="I287" s="172">
        <f>(Kalkulation_MS3!$T$29)/100*detail_MS3!$CB21</f>
        <v>0</v>
      </c>
      <c r="J287" s="206">
        <f t="shared" si="28"/>
        <v>0</v>
      </c>
    </row>
    <row r="288" spans="1:10" outlineLevel="1">
      <c r="A288" s="1">
        <f t="shared" si="27"/>
        <v>0</v>
      </c>
      <c r="C288" s="172">
        <f>(Kalkulation_MS3!$U$29)/100*detail_MS3!$B22</f>
        <v>0</v>
      </c>
      <c r="D288" s="172">
        <f>(Kalkulation_MS3!$U$29)/100*detail_MS3!$O22</f>
        <v>0</v>
      </c>
      <c r="E288" s="172">
        <f>(Kalkulation_MS3!$U$29)/100*detail_MS3!$AB22</f>
        <v>0</v>
      </c>
      <c r="F288" s="172">
        <f>(Kalkulation_MS3!$U$29)/100*detail_MS3!$AO22</f>
        <v>0</v>
      </c>
      <c r="G288" s="172">
        <f>(Kalkulation_MS3!$U$29)/100*detail_MS3!$BB22</f>
        <v>0</v>
      </c>
      <c r="H288" s="172">
        <f>(Kalkulation_MS3!$U$29)/100*detail_MS3!$BO22</f>
        <v>0</v>
      </c>
      <c r="I288" s="172">
        <f>(Kalkulation_MS3!$U$29)/100*detail_MS3!$CB22</f>
        <v>0</v>
      </c>
      <c r="J288" s="206">
        <f t="shared" si="28"/>
        <v>0</v>
      </c>
    </row>
    <row r="289" spans="1:10" outlineLevel="1">
      <c r="A289" s="1">
        <f t="shared" si="27"/>
        <v>0</v>
      </c>
      <c r="C289" s="172">
        <f>(Kalkulation_MS3!$V$29)/100*detail_MS3!$B23</f>
        <v>0</v>
      </c>
      <c r="D289" s="172">
        <f>(Kalkulation_MS3!$V$29)/100*detail_MS3!$O23</f>
        <v>0</v>
      </c>
      <c r="E289" s="172">
        <f>(Kalkulation_MS3!$V$29)/100*detail_MS3!$AB23</f>
        <v>0</v>
      </c>
      <c r="F289" s="172">
        <f>(Kalkulation_MS3!$V$29)/100*detail_MS3!$AO23</f>
        <v>0</v>
      </c>
      <c r="G289" s="172">
        <f>(Kalkulation_MS3!$V$29)/100*detail_MS3!$BB23</f>
        <v>0</v>
      </c>
      <c r="H289" s="172">
        <f>(Kalkulation_MS3!$V$29)/100*detail_MS3!$BO23</f>
        <v>0</v>
      </c>
      <c r="I289" s="172">
        <f>(Kalkulation_MS3!$V$29)/100*detail_MS3!$CB23</f>
        <v>0</v>
      </c>
      <c r="J289" s="206">
        <f t="shared" si="28"/>
        <v>0</v>
      </c>
    </row>
    <row r="290" spans="1:10" outlineLevel="1">
      <c r="A290" s="1">
        <f t="shared" si="27"/>
        <v>0</v>
      </c>
      <c r="C290" s="172">
        <f>(Kalkulation_MS3!$W$29)/100*detail_MS3!$B24</f>
        <v>0</v>
      </c>
      <c r="D290" s="172">
        <f>(Kalkulation_MS3!$W$29)/100*detail_MS3!$O24</f>
        <v>0</v>
      </c>
      <c r="E290" s="172">
        <f>(Kalkulation_MS3!$W$29)/100*detail_MS3!$AB24</f>
        <v>0</v>
      </c>
      <c r="F290" s="172">
        <f>(Kalkulation_MS3!$W$29)/100*detail_MS3!$AO24</f>
        <v>0</v>
      </c>
      <c r="G290" s="172">
        <f>(Kalkulation_MS3!$W$29)/100*detail_MS3!$BB24</f>
        <v>0</v>
      </c>
      <c r="H290" s="172">
        <f>(Kalkulation_MS3!$W$29)/100*detail_MS3!$BO24</f>
        <v>0</v>
      </c>
      <c r="I290" s="172">
        <f>(Kalkulation_MS3!$W$29)/100*detail_MS3!$CB24</f>
        <v>0</v>
      </c>
      <c r="J290" s="206">
        <f t="shared" si="28"/>
        <v>0</v>
      </c>
    </row>
    <row r="291" spans="1:10" outlineLevel="1">
      <c r="A291" s="1">
        <f t="shared" si="27"/>
        <v>0</v>
      </c>
      <c r="C291" s="172">
        <f>(Kalkulation_MS3!$X$29)/100*detail_MS3!$B25</f>
        <v>0</v>
      </c>
      <c r="D291" s="172">
        <f>(Kalkulation_MS3!$X$29)/100*detail_MS3!$O25</f>
        <v>0</v>
      </c>
      <c r="E291" s="172">
        <f>(Kalkulation_MS3!$X$29)/100*detail_MS3!$AB25</f>
        <v>0</v>
      </c>
      <c r="F291" s="172">
        <f>(Kalkulation_MS3!$X$29)/100*detail_MS3!$AO25</f>
        <v>0</v>
      </c>
      <c r="G291" s="172">
        <f>(Kalkulation_MS3!$X$29)/100*detail_MS3!$BB25</f>
        <v>0</v>
      </c>
      <c r="H291" s="172">
        <f>(Kalkulation_MS3!$X$29)/100*detail_MS3!$BO25</f>
        <v>0</v>
      </c>
      <c r="I291" s="172">
        <f>(Kalkulation_MS3!$X$29)/100*detail_MS3!$CB25</f>
        <v>0</v>
      </c>
      <c r="J291" s="206">
        <f t="shared" si="28"/>
        <v>0</v>
      </c>
    </row>
    <row r="292" spans="1:10" outlineLevel="1">
      <c r="A292" s="1">
        <f t="shared" si="27"/>
        <v>0</v>
      </c>
      <c r="C292" s="172">
        <f>(Kalkulation_MS3!$Y$29)/100*detail_MS3!$B26</f>
        <v>0</v>
      </c>
      <c r="D292" s="172">
        <f>(Kalkulation_MS3!$Y$29)/100*detail_MS3!$O26</f>
        <v>0</v>
      </c>
      <c r="E292" s="172">
        <f>(Kalkulation_MS3!$Y$29)/100*detail_MS3!$AB26</f>
        <v>0</v>
      </c>
      <c r="F292" s="172">
        <f>(Kalkulation_MS3!$Y$29)/100*detail_MS3!$AO26</f>
        <v>0</v>
      </c>
      <c r="G292" s="172">
        <f>(Kalkulation_MS3!$Y$29)/100*detail_MS3!$BB26</f>
        <v>0</v>
      </c>
      <c r="H292" s="172">
        <f>(Kalkulation_MS3!$Y$29)/100*detail_MS3!$BO26</f>
        <v>0</v>
      </c>
      <c r="I292" s="172">
        <f>(Kalkulation_MS3!$Y$29)/100*detail_MS3!$CB26</f>
        <v>0</v>
      </c>
      <c r="J292" s="206">
        <f t="shared" si="28"/>
        <v>0</v>
      </c>
    </row>
    <row r="293" spans="1:10" outlineLevel="1">
      <c r="A293" s="1">
        <f t="shared" si="27"/>
        <v>0</v>
      </c>
      <c r="C293" s="172">
        <f>(Kalkulation_MS3!$Z$29)/100*detail_MS3!$B27</f>
        <v>0</v>
      </c>
      <c r="D293" s="172">
        <f>(Kalkulation_MS3!$Z$29)/100*detail_MS3!$O27</f>
        <v>0</v>
      </c>
      <c r="E293" s="172">
        <f>(Kalkulation_MS3!$Z$29)/100*detail_MS3!$AB27</f>
        <v>0</v>
      </c>
      <c r="F293" s="172">
        <f>(Kalkulation_MS3!$Z$29)/100*detail_MS3!$AO27</f>
        <v>0</v>
      </c>
      <c r="G293" s="172">
        <f>(Kalkulation_MS3!$Z$29)/100*detail_MS3!$BB27</f>
        <v>0</v>
      </c>
      <c r="H293" s="172">
        <f>(Kalkulation_MS3!$Z$29)/100*detail_MS3!$BO27</f>
        <v>0</v>
      </c>
      <c r="I293" s="172">
        <f>(Kalkulation_MS3!$Z$29)/100*detail_MS3!$CB27</f>
        <v>0</v>
      </c>
      <c r="J293" s="206">
        <f t="shared" si="28"/>
        <v>0</v>
      </c>
    </row>
    <row r="294" spans="1:10" outlineLevel="1">
      <c r="A294" s="1">
        <f t="shared" si="27"/>
        <v>0</v>
      </c>
      <c r="C294" s="172">
        <f>(Kalkulation_MS3!$AA$29)/100*detail_MS3!$B28</f>
        <v>0</v>
      </c>
      <c r="D294" s="172">
        <f>(Kalkulation_MS3!$AA$29)/100*detail_MS3!$O28</f>
        <v>0</v>
      </c>
      <c r="E294" s="172">
        <f>(Kalkulation_MS3!$AA$29)/100*detail_MS3!$AB28</f>
        <v>0</v>
      </c>
      <c r="F294" s="172">
        <f>(Kalkulation_MS3!$AA$29)/100*detail_MS3!$AO28</f>
        <v>0</v>
      </c>
      <c r="G294" s="172">
        <f>(Kalkulation_MS3!$AA$29)/100*detail_MS3!$BB28</f>
        <v>0</v>
      </c>
      <c r="H294" s="172">
        <f>(Kalkulation_MS3!$AA$29)/100*detail_MS3!$BO28</f>
        <v>0</v>
      </c>
      <c r="I294" s="172">
        <f>(Kalkulation_MS3!$AA$29)/100*detail_MS3!$CB28</f>
        <v>0</v>
      </c>
      <c r="J294" s="206">
        <f t="shared" si="28"/>
        <v>0</v>
      </c>
    </row>
    <row r="295" spans="1:10" outlineLevel="1">
      <c r="A295" s="1">
        <f t="shared" si="27"/>
        <v>0</v>
      </c>
      <c r="C295" s="172">
        <f>(Kalkulation_MS3!$AB$29)/100*detail_MS3!$B29</f>
        <v>0</v>
      </c>
      <c r="D295" s="172">
        <f>(Kalkulation_MS3!$AB$29)/100*detail_MS3!$O29</f>
        <v>0</v>
      </c>
      <c r="E295" s="172">
        <f>(Kalkulation_MS3!$AB$29)/100*detail_MS3!$AB29</f>
        <v>0</v>
      </c>
      <c r="F295" s="172">
        <f>(Kalkulation_MS3!$AB$29)/100*detail_MS3!$AO29</f>
        <v>0</v>
      </c>
      <c r="G295" s="172">
        <f>(Kalkulation_MS3!$AB$29)/100*detail_MS3!$BB29</f>
        <v>0</v>
      </c>
      <c r="H295" s="172">
        <f>(Kalkulation_MS3!$AB$29)/100*detail_MS3!$BO29</f>
        <v>0</v>
      </c>
      <c r="I295" s="172">
        <f>(Kalkulation_MS3!$AB$29)/100*detail_MS3!$CB29</f>
        <v>0</v>
      </c>
      <c r="J295" s="206">
        <f t="shared" si="28"/>
        <v>0</v>
      </c>
    </row>
    <row r="296" spans="1:10" outlineLevel="1">
      <c r="A296" s="1">
        <f t="shared" si="27"/>
        <v>0</v>
      </c>
      <c r="C296" s="172">
        <f>(Kalkulation_MS3!$AC$29)/100*detail_MS3!$B30</f>
        <v>0</v>
      </c>
      <c r="D296" s="172">
        <f>(Kalkulation_MS3!$AC$29)/100*detail_MS3!$O30</f>
        <v>0</v>
      </c>
      <c r="E296" s="172">
        <f>(Kalkulation_MS3!$AC$29)/100*detail_MS3!$AB30</f>
        <v>0</v>
      </c>
      <c r="F296" s="172">
        <f>(Kalkulation_MS3!$AC$29)/100*detail_MS3!$AO30</f>
        <v>0</v>
      </c>
      <c r="G296" s="172">
        <f>(Kalkulation_MS3!$AC$29)/100*detail_MS3!$BB30</f>
        <v>0</v>
      </c>
      <c r="H296" s="172">
        <f>(Kalkulation_MS3!$AC$29)/100*detail_MS3!$BO30</f>
        <v>0</v>
      </c>
      <c r="I296" s="172">
        <f>(Kalkulation_MS3!$AC$29)/100*detail_MS3!$CB30</f>
        <v>0</v>
      </c>
      <c r="J296" s="206">
        <f t="shared" si="28"/>
        <v>0</v>
      </c>
    </row>
    <row r="297" spans="1:10" outlineLevel="1">
      <c r="A297" s="1">
        <f t="shared" si="27"/>
        <v>0</v>
      </c>
      <c r="C297" s="172">
        <f>(Kalkulation_MS3!$AD$29)/100*detail_MS3!$B31</f>
        <v>0</v>
      </c>
      <c r="D297" s="172">
        <f>(Kalkulation_MS3!$AD$29)/100*detail_MS3!$O31</f>
        <v>0</v>
      </c>
      <c r="E297" s="172">
        <f>(Kalkulation_MS3!$AD$29)/100*detail_MS3!$AB31</f>
        <v>0</v>
      </c>
      <c r="F297" s="172">
        <f>(Kalkulation_MS3!$AD$29)/100*detail_MS3!$AO31</f>
        <v>0</v>
      </c>
      <c r="G297" s="172">
        <f>(Kalkulation_MS3!$AD$29)/100*detail_MS3!$BB31</f>
        <v>0</v>
      </c>
      <c r="H297" s="172">
        <f>(Kalkulation_MS3!$AD$29)/100*detail_MS3!$BO31</f>
        <v>0</v>
      </c>
      <c r="I297" s="172">
        <f>(Kalkulation_MS3!$AD$29)/100*detail_MS3!$CB31</f>
        <v>0</v>
      </c>
      <c r="J297" s="206">
        <f t="shared" si="28"/>
        <v>0</v>
      </c>
    </row>
    <row r="298" spans="1:10" outlineLevel="1">
      <c r="A298" s="1">
        <f t="shared" si="27"/>
        <v>0</v>
      </c>
      <c r="C298" s="172">
        <f>(Kalkulation_MS3!$AE$29)/100*detail_MS3!$B32</f>
        <v>0</v>
      </c>
      <c r="D298" s="172">
        <f>(Kalkulation_MS3!$AE$29)/100*detail_MS3!$O32</f>
        <v>0</v>
      </c>
      <c r="E298" s="172">
        <f>(Kalkulation_MS3!$AE$29)/100*detail_MS3!$AB32</f>
        <v>0</v>
      </c>
      <c r="F298" s="172">
        <f>(Kalkulation_MS3!$AE$29)/100*detail_MS3!$AO32</f>
        <v>0</v>
      </c>
      <c r="G298" s="172">
        <f>(Kalkulation_MS3!$AE$29)/100*detail_MS3!$BB32</f>
        <v>0</v>
      </c>
      <c r="H298" s="172">
        <f>(Kalkulation_MS3!$AE$29)/100*detail_MS3!$BO32</f>
        <v>0</v>
      </c>
      <c r="I298" s="172">
        <f>(Kalkulation_MS3!$AE$29)/100*detail_MS3!$CB32</f>
        <v>0</v>
      </c>
      <c r="J298" s="206">
        <f t="shared" si="28"/>
        <v>0</v>
      </c>
    </row>
    <row r="299" spans="1:10" outlineLevel="1">
      <c r="A299" s="1">
        <f t="shared" si="27"/>
        <v>0</v>
      </c>
      <c r="C299" s="172">
        <f>(Kalkulation_MS3!$AF$29)/100*detail_MS3!$B33</f>
        <v>0</v>
      </c>
      <c r="D299" s="172">
        <f>(Kalkulation_MS3!$AF$29)/100*detail_MS3!$O33</f>
        <v>0</v>
      </c>
      <c r="E299" s="172">
        <f>(Kalkulation_MS3!$AF$29)/100*detail_MS3!$AB33</f>
        <v>0</v>
      </c>
      <c r="F299" s="172">
        <f>(Kalkulation_MS3!$AF$29)/100*detail_MS3!$AO33</f>
        <v>0</v>
      </c>
      <c r="G299" s="172">
        <f>(Kalkulation_MS3!$AF$29)/100*detail_MS3!$BB33</f>
        <v>0</v>
      </c>
      <c r="H299" s="172">
        <f>(Kalkulation_MS3!$AF$29)/100*detail_MS3!$BO33</f>
        <v>0</v>
      </c>
      <c r="I299" s="172">
        <f>(Kalkulation_MS3!$AF$29)/100*detail_MS3!$CB33</f>
        <v>0</v>
      </c>
      <c r="J299" s="206">
        <f t="shared" si="28"/>
        <v>0</v>
      </c>
    </row>
    <row r="300" spans="1:10" outlineLevel="1">
      <c r="A300" s="1">
        <f t="shared" si="27"/>
        <v>0</v>
      </c>
      <c r="C300" s="172">
        <f>(Kalkulation_MS3!$AG$29)/100*detail_MS3!$B34</f>
        <v>0</v>
      </c>
      <c r="D300" s="172">
        <f>(Kalkulation_MS3!$AG$29)/100*detail_MS3!$O34</f>
        <v>0</v>
      </c>
      <c r="E300" s="172">
        <f>(Kalkulation_MS3!$AG$29)/100*detail_MS3!$AB34</f>
        <v>0</v>
      </c>
      <c r="F300" s="172">
        <f>(Kalkulation_MS3!$AG$29)/100*detail_MS3!$AO34</f>
        <v>0</v>
      </c>
      <c r="G300" s="172">
        <f>(Kalkulation_MS3!$AG$29)/100*detail_MS3!$BB34</f>
        <v>0</v>
      </c>
      <c r="H300" s="172">
        <f>(Kalkulation_MS3!$AG$29)/100*detail_MS3!$BO34</f>
        <v>0</v>
      </c>
      <c r="I300" s="172">
        <f>(Kalkulation_MS3!$AG$29)/100*detail_MS3!$CB34</f>
        <v>0</v>
      </c>
      <c r="J300" s="206">
        <f t="shared" si="28"/>
        <v>0</v>
      </c>
    </row>
    <row r="301" spans="1:10" outlineLevel="1">
      <c r="A301" s="1">
        <f t="shared" si="27"/>
        <v>0</v>
      </c>
      <c r="C301" s="172">
        <f>(Kalkulation_MS3!$AH$29)/100*detail_MS3!$B35</f>
        <v>0</v>
      </c>
      <c r="D301" s="172">
        <f>(Kalkulation_MS3!$AH$29)/100*detail_MS3!$O35</f>
        <v>0</v>
      </c>
      <c r="E301" s="172">
        <f>(Kalkulation_MS3!$AH$29)/100*detail_MS3!$AB35</f>
        <v>0</v>
      </c>
      <c r="F301" s="172">
        <f>(Kalkulation_MS3!$AH$29)/100*detail_MS3!$AO35</f>
        <v>0</v>
      </c>
      <c r="G301" s="172">
        <f>(Kalkulation_MS3!$AH$29)/100*detail_MS3!$BB35</f>
        <v>0</v>
      </c>
      <c r="H301" s="172">
        <f>(Kalkulation_MS3!$AH$29)/100*detail_MS3!$BO35</f>
        <v>0</v>
      </c>
      <c r="I301" s="172">
        <f>(Kalkulation_MS3!$AH$29)/100*detail_MS3!$CB35</f>
        <v>0</v>
      </c>
      <c r="J301" s="206">
        <f t="shared" si="28"/>
        <v>0</v>
      </c>
    </row>
    <row r="302" spans="1:10" outlineLevel="1">
      <c r="A302" s="1">
        <f t="shared" si="27"/>
        <v>0</v>
      </c>
      <c r="C302" s="172">
        <f>(Kalkulation_MS3!$AI$29)/100*detail_MS3!$B36</f>
        <v>0</v>
      </c>
      <c r="D302" s="172">
        <f>(Kalkulation_MS3!$AI$29)/100*detail_MS3!$O36</f>
        <v>0</v>
      </c>
      <c r="E302" s="172">
        <f>(Kalkulation_MS3!$AI$29)/100*detail_MS3!$AB36</f>
        <v>0</v>
      </c>
      <c r="F302" s="172">
        <f>(Kalkulation_MS3!$AI$29)/100*detail_MS3!$AO36</f>
        <v>0</v>
      </c>
      <c r="G302" s="172">
        <f>(Kalkulation_MS3!$AI$29)/100*detail_MS3!$BB36</f>
        <v>0</v>
      </c>
      <c r="H302" s="172">
        <f>(Kalkulation_MS3!$AI$29)/100*detail_MS3!$BO36</f>
        <v>0</v>
      </c>
      <c r="I302" s="172">
        <f>(Kalkulation_MS3!$AI$29)/100*detail_MS3!$CB36</f>
        <v>0</v>
      </c>
      <c r="J302" s="206">
        <f t="shared" si="28"/>
        <v>0</v>
      </c>
    </row>
    <row r="303" spans="1:10" outlineLevel="1">
      <c r="A303" s="1">
        <f t="shared" si="27"/>
        <v>0</v>
      </c>
      <c r="C303" s="172">
        <f>(Kalkulation_MS3!$AJ$29)/100*detail_MS3!$B37</f>
        <v>0</v>
      </c>
      <c r="D303" s="172">
        <f>(Kalkulation_MS3!$AJ$29)/100*detail_MS3!$O37</f>
        <v>0</v>
      </c>
      <c r="E303" s="172">
        <f>(Kalkulation_MS3!$AJ$29)/100*detail_MS3!$AB37</f>
        <v>0</v>
      </c>
      <c r="F303" s="172">
        <f>(Kalkulation_MS3!$AJ$29)/100*detail_MS3!$AO37</f>
        <v>0</v>
      </c>
      <c r="G303" s="172">
        <f>(Kalkulation_MS3!$AJ$29)/100*detail_MS3!$BB37</f>
        <v>0</v>
      </c>
      <c r="H303" s="172">
        <f>(Kalkulation_MS3!$AJ$29)/100*detail_MS3!$BO37</f>
        <v>0</v>
      </c>
      <c r="I303" s="172">
        <f>(Kalkulation_MS3!$AJ$29)/100*detail_MS3!$CB37</f>
        <v>0</v>
      </c>
      <c r="J303" s="206">
        <f t="shared" si="28"/>
        <v>0</v>
      </c>
    </row>
    <row r="304" spans="1:10" outlineLevel="1">
      <c r="A304" s="1">
        <f t="shared" si="27"/>
        <v>0</v>
      </c>
      <c r="C304" s="172">
        <f>(Kalkulation_MS3!$AK$29)/100*detail_MS3!$B38</f>
        <v>0</v>
      </c>
      <c r="D304" s="172">
        <f>(Kalkulation_MS3!$AK$29)/100*detail_MS3!$O38</f>
        <v>0</v>
      </c>
      <c r="E304" s="172">
        <f>(Kalkulation_MS3!$AK$29)/100*detail_MS3!$AB38</f>
        <v>0</v>
      </c>
      <c r="F304" s="172">
        <f>(Kalkulation_MS3!$AK$29)/100*detail_MS3!$AO38</f>
        <v>0</v>
      </c>
      <c r="G304" s="172">
        <f>(Kalkulation_MS3!$AK$29)/100*detail_MS3!$BB38</f>
        <v>0</v>
      </c>
      <c r="H304" s="172">
        <f>(Kalkulation_MS3!$AK$29)/100*detail_MS3!$BO38</f>
        <v>0</v>
      </c>
      <c r="I304" s="172">
        <f>(Kalkulation_MS3!$AK$29)/100*detail_MS3!$CB38</f>
        <v>0</v>
      </c>
      <c r="J304" s="206">
        <f t="shared" si="28"/>
        <v>0</v>
      </c>
    </row>
    <row r="305" spans="1:11" outlineLevel="1">
      <c r="A305" s="1">
        <f t="shared" si="27"/>
        <v>0</v>
      </c>
      <c r="C305" s="172">
        <f>(Kalkulation_MS3!$AL$29)/100*detail_MS3!$B39</f>
        <v>0</v>
      </c>
      <c r="D305" s="172">
        <f>(Kalkulation_MS3!$AL$29)/100*detail_MS3!$O39</f>
        <v>0</v>
      </c>
      <c r="E305" s="172">
        <f>(Kalkulation_MS3!$AL$29)/100*detail_MS3!$AB39</f>
        <v>0</v>
      </c>
      <c r="F305" s="172">
        <f>(Kalkulation_MS3!$AL$29)/100*detail_MS3!$AO39</f>
        <v>0</v>
      </c>
      <c r="G305" s="172">
        <f>(Kalkulation_MS3!$AL$29)/100*detail_MS3!$BB39</f>
        <v>0</v>
      </c>
      <c r="H305" s="172">
        <f>(Kalkulation_MS3!$AL$29)/100*detail_MS3!$BO39</f>
        <v>0</v>
      </c>
      <c r="I305" s="172">
        <f>(Kalkulation_MS3!$AL$29)/100*detail_MS3!$CB39</f>
        <v>0</v>
      </c>
      <c r="J305" s="206">
        <f t="shared" si="28"/>
        <v>0</v>
      </c>
    </row>
    <row r="306" spans="1:11" outlineLevel="1">
      <c r="A306" s="1">
        <f t="shared" si="27"/>
        <v>0</v>
      </c>
      <c r="C306" s="172">
        <f>(Kalkulation_MS3!$AM$29)/100*detail_MS3!$B40</f>
        <v>0</v>
      </c>
      <c r="D306" s="172">
        <f>(Kalkulation_MS3!$AM$29)/100*detail_MS3!$O40</f>
        <v>0</v>
      </c>
      <c r="E306" s="172">
        <f>(Kalkulation_MS3!$AM$29)/100*detail_MS3!$AB40</f>
        <v>0</v>
      </c>
      <c r="F306" s="172">
        <f>(Kalkulation_MS3!$AM$29)/100*detail_MS3!$AO40</f>
        <v>0</v>
      </c>
      <c r="G306" s="172">
        <f>(Kalkulation_MS3!$AM$29)/100*detail_MS3!$BB40</f>
        <v>0</v>
      </c>
      <c r="H306" s="172">
        <f>(Kalkulation_MS3!$AM$29)/100*detail_MS3!$BO40</f>
        <v>0</v>
      </c>
      <c r="I306" s="172">
        <f>(Kalkulation_MS3!$AM$29)/100*detail_MS3!$CB40</f>
        <v>0</v>
      </c>
      <c r="J306" s="206">
        <f t="shared" si="28"/>
        <v>0</v>
      </c>
    </row>
    <row r="307" spans="1:11" outlineLevel="1">
      <c r="A307" s="1">
        <f t="shared" si="27"/>
        <v>0</v>
      </c>
      <c r="C307" s="172">
        <f>(Kalkulation_MS3!$AN$29)/100*detail_MS3!$B41</f>
        <v>0</v>
      </c>
      <c r="D307" s="172">
        <f>(Kalkulation_MS3!$AN$29)/100*detail_MS3!$O41</f>
        <v>0</v>
      </c>
      <c r="E307" s="172">
        <f>(Kalkulation_MS3!$AN$29)/100*detail_MS3!$AB41</f>
        <v>0</v>
      </c>
      <c r="F307" s="172">
        <f>(Kalkulation_MS3!$AN$29)/100*detail_MS3!$AO41</f>
        <v>0</v>
      </c>
      <c r="G307" s="172">
        <f>(Kalkulation_MS3!$AN$29)/100*detail_MS3!$BB41</f>
        <v>0</v>
      </c>
      <c r="H307" s="172">
        <f>(Kalkulation_MS3!$AN$29)/100*detail_MS3!$BO41</f>
        <v>0</v>
      </c>
      <c r="I307" s="172">
        <f>(Kalkulation_MS3!$AN$29)/100*detail_MS3!$CB41</f>
        <v>0</v>
      </c>
      <c r="J307" s="206">
        <f t="shared" si="28"/>
        <v>0</v>
      </c>
    </row>
    <row r="308" spans="1:11" outlineLevel="1">
      <c r="A308" s="1">
        <f t="shared" si="27"/>
        <v>0</v>
      </c>
      <c r="C308" s="172">
        <f>(Kalkulation_MS3!$AO$29)/100*detail_MS3!$B42</f>
        <v>0</v>
      </c>
      <c r="D308" s="172">
        <f>(Kalkulation_MS3!$AO$29)/100*detail_MS3!$O42</f>
        <v>0</v>
      </c>
      <c r="E308" s="172">
        <f>(Kalkulation_MS3!$AO$29)/100*detail_MS3!$AB42</f>
        <v>0</v>
      </c>
      <c r="F308" s="172">
        <f>(Kalkulation_MS3!$AO$29)/100*detail_MS3!$AO42</f>
        <v>0</v>
      </c>
      <c r="G308" s="172">
        <f>(Kalkulation_MS3!$AO$29)/100*detail_MS3!$BB42</f>
        <v>0</v>
      </c>
      <c r="H308" s="172">
        <f>(Kalkulation_MS3!$AO$29)/100*detail_MS3!$BO42</f>
        <v>0</v>
      </c>
      <c r="I308" s="172">
        <f>(Kalkulation_MS3!$AO$29)/100*detail_MS3!$CB42</f>
        <v>0</v>
      </c>
      <c r="J308" s="206">
        <f t="shared" si="28"/>
        <v>0</v>
      </c>
    </row>
    <row r="309" spans="1:11" outlineLevel="1">
      <c r="A309" s="1">
        <f t="shared" si="27"/>
        <v>0</v>
      </c>
      <c r="C309" s="172">
        <f>(Kalkulation_MS3!$AP$29)/100*detail_MS3!$B43</f>
        <v>0</v>
      </c>
      <c r="D309" s="172">
        <f>(Kalkulation_MS3!$AP$29)/100*detail_MS3!$O43</f>
        <v>0</v>
      </c>
      <c r="E309" s="172">
        <f>(Kalkulation_MS3!$AP$29)/100*detail_MS3!$AB43</f>
        <v>0</v>
      </c>
      <c r="F309" s="172">
        <f>(Kalkulation_MS3!$AP$29)/100*detail_MS3!$AO43</f>
        <v>0</v>
      </c>
      <c r="G309" s="172">
        <f>(Kalkulation_MS3!$AP$29)/100*detail_MS3!$BB43</f>
        <v>0</v>
      </c>
      <c r="H309" s="172">
        <f>(Kalkulation_MS3!$AP$29)/100*detail_MS3!$BO43</f>
        <v>0</v>
      </c>
      <c r="I309" s="172">
        <f>(Kalkulation_MS3!$AP$29)/100*detail_MS3!$CB43</f>
        <v>0</v>
      </c>
      <c r="J309" s="206">
        <f t="shared" si="28"/>
        <v>0</v>
      </c>
    </row>
    <row r="310" spans="1:11" outlineLevel="1">
      <c r="A310" s="1">
        <f t="shared" si="27"/>
        <v>0</v>
      </c>
      <c r="C310" s="172">
        <f>(Kalkulation_MS3!$AQ$29)/100*detail_MS3!$B44</f>
        <v>0</v>
      </c>
      <c r="D310" s="172">
        <f>(Kalkulation_MS3!$AQ$29)/100*detail_MS3!$O44</f>
        <v>0</v>
      </c>
      <c r="E310" s="172">
        <f>(Kalkulation_MS3!$AQ$29)/100*detail_MS3!$AB44</f>
        <v>0</v>
      </c>
      <c r="F310" s="172">
        <f>(Kalkulation_MS3!$AQ$29)/100*detail_MS3!$AO44</f>
        <v>0</v>
      </c>
      <c r="G310" s="172">
        <f>(Kalkulation_MS3!$AQ$29)/100*detail_MS3!$BB44</f>
        <v>0</v>
      </c>
      <c r="H310" s="172">
        <f>(Kalkulation_MS3!$AQ$29)/100*detail_MS3!$BO44</f>
        <v>0</v>
      </c>
      <c r="I310" s="172">
        <f>(Kalkulation_MS3!$AQ$29)/100*detail_MS3!$CB44</f>
        <v>0</v>
      </c>
      <c r="J310" s="206">
        <f t="shared" si="28"/>
        <v>0</v>
      </c>
    </row>
    <row r="311" spans="1:11" outlineLevel="1">
      <c r="A311" s="1">
        <f t="shared" si="27"/>
        <v>0</v>
      </c>
      <c r="C311" s="172">
        <f>(Kalkulation_MS3!$AR$29)/100*detail_MS3!$B45</f>
        <v>0</v>
      </c>
      <c r="D311" s="172">
        <f>(Kalkulation_MS3!$AR$29)/100*detail_MS3!$O45</f>
        <v>0</v>
      </c>
      <c r="E311" s="172">
        <f>(Kalkulation_MS3!$AR$29)/100*detail_MS3!$AB45</f>
        <v>0</v>
      </c>
      <c r="F311" s="172">
        <f>(Kalkulation_MS3!$AR$29)/100*detail_MS3!$AO45</f>
        <v>0</v>
      </c>
      <c r="G311" s="172">
        <f>(Kalkulation_MS3!$AR$29)/100*detail_MS3!$BB45</f>
        <v>0</v>
      </c>
      <c r="H311" s="172">
        <f>(Kalkulation_MS3!$AR$29)/100*detail_MS3!$BO45</f>
        <v>0</v>
      </c>
      <c r="I311" s="172">
        <f>(Kalkulation_MS3!$AR$29)/100*detail_MS3!$CB45</f>
        <v>0</v>
      </c>
      <c r="J311" s="206">
        <f t="shared" si="28"/>
        <v>0</v>
      </c>
    </row>
    <row r="312" spans="1:11" outlineLevel="1">
      <c r="A312" s="1">
        <f t="shared" si="27"/>
        <v>0</v>
      </c>
      <c r="C312" s="172">
        <f>(Kalkulation_MS3!$AS$29)/100*detail_MS3!$B46</f>
        <v>0</v>
      </c>
      <c r="D312" s="172">
        <f>(Kalkulation_MS3!$AS$29)/100*detail_MS3!$O46</f>
        <v>0</v>
      </c>
      <c r="E312" s="172">
        <f>(Kalkulation_MS3!$AS$29)/100*detail_MS3!$AB46</f>
        <v>0</v>
      </c>
      <c r="F312" s="172">
        <f>(Kalkulation_MS3!$AS$29)/100*detail_MS3!$AO46</f>
        <v>0</v>
      </c>
      <c r="G312" s="172">
        <f>(Kalkulation_MS3!$AS$29)/100*detail_MS3!$BB46</f>
        <v>0</v>
      </c>
      <c r="H312" s="172">
        <f>(Kalkulation_MS3!$AS$29)/100*detail_MS3!$BO46</f>
        <v>0</v>
      </c>
      <c r="I312" s="172">
        <f>(Kalkulation_MS3!$AS$29)/100*detail_MS3!$CB46</f>
        <v>0</v>
      </c>
      <c r="J312" s="206">
        <f t="shared" si="28"/>
        <v>0</v>
      </c>
    </row>
    <row r="313" spans="1:11" outlineLevel="1">
      <c r="A313" s="88" t="s">
        <v>447</v>
      </c>
      <c r="B313" s="88"/>
      <c r="C313" s="201">
        <f>SUM(C273:C312)</f>
        <v>0</v>
      </c>
      <c r="D313" s="201">
        <f t="shared" ref="D313:J313" si="29">SUM(D273:D312)</f>
        <v>0</v>
      </c>
      <c r="E313" s="201">
        <f t="shared" si="29"/>
        <v>0</v>
      </c>
      <c r="F313" s="201">
        <f t="shared" si="29"/>
        <v>0</v>
      </c>
      <c r="G313" s="201">
        <f t="shared" si="29"/>
        <v>0</v>
      </c>
      <c r="H313" s="201">
        <f t="shared" si="29"/>
        <v>0</v>
      </c>
      <c r="I313" s="201">
        <f t="shared" si="29"/>
        <v>0</v>
      </c>
      <c r="J313" s="79">
        <f t="shared" si="29"/>
        <v>0</v>
      </c>
      <c r="K313" s="172">
        <f>Kalkulation_MS3!AT55*7</f>
        <v>0</v>
      </c>
    </row>
    <row r="314" spans="1:11" outlineLevel="1">
      <c r="A314" s="203" t="s">
        <v>35</v>
      </c>
      <c r="J314" s="205">
        <f t="shared" si="24"/>
        <v>0</v>
      </c>
    </row>
    <row r="315" spans="1:11" outlineLevel="1">
      <c r="A315" s="1">
        <f t="shared" ref="A315:A354" si="30">A273</f>
        <v>0</v>
      </c>
      <c r="C315" s="172">
        <f>(Kalkulation_MS3!$F$30)/100*detail_MS3!B7</f>
        <v>0</v>
      </c>
      <c r="D315" s="172">
        <f>(Kalkulation_MS3!$F$30)/100*detail_MS3!O7</f>
        <v>0</v>
      </c>
      <c r="E315" s="172">
        <f>(Kalkulation_MS3!$F$30)/100*detail_MS3!AB7</f>
        <v>0</v>
      </c>
      <c r="F315" s="172">
        <f>(Kalkulation_MS3!$F$30)/100*detail_MS3!AO7</f>
        <v>0</v>
      </c>
      <c r="G315" s="172">
        <f>(Kalkulation_MS3!$F$30)/100*detail_MS3!BB7</f>
        <v>0</v>
      </c>
      <c r="H315" s="172">
        <f>(Kalkulation_MS3!$F$30)/100*detail_MS3!BO7</f>
        <v>0</v>
      </c>
      <c r="I315" s="172">
        <f>(Kalkulation_MS3!$F$30)/100*detail_MS3!CB7</f>
        <v>0</v>
      </c>
      <c r="J315" s="206">
        <f t="shared" si="24"/>
        <v>0</v>
      </c>
    </row>
    <row r="316" spans="1:11" outlineLevel="1">
      <c r="A316" s="1">
        <f t="shared" si="30"/>
        <v>0</v>
      </c>
      <c r="C316" s="172">
        <f>(Kalkulation_MS3!$G$30)/100*detail_MS3!B8</f>
        <v>0</v>
      </c>
      <c r="D316" s="172">
        <f>(Kalkulation_MS3!$G$30)/100*detail_MS3!O8</f>
        <v>0</v>
      </c>
      <c r="E316" s="172">
        <f>(Kalkulation_MS3!$G$30)/100*detail_MS3!AB8</f>
        <v>0</v>
      </c>
      <c r="F316" s="172">
        <f>(Kalkulation_MS3!$G$30)/100*detail_MS3!AO8</f>
        <v>0</v>
      </c>
      <c r="G316" s="172">
        <f>(Kalkulation_MS3!$G$30)/100*detail_MS3!BB8</f>
        <v>0</v>
      </c>
      <c r="H316" s="172">
        <f>(Kalkulation_MS3!$G$30)/100*detail_MS3!BO8</f>
        <v>0</v>
      </c>
      <c r="I316" s="172">
        <f>(Kalkulation_MS3!$G$30)/100*detail_MS3!CB8</f>
        <v>0</v>
      </c>
      <c r="J316" s="206">
        <f t="shared" si="24"/>
        <v>0</v>
      </c>
    </row>
    <row r="317" spans="1:11" outlineLevel="1">
      <c r="A317" s="249">
        <f t="shared" si="30"/>
        <v>0</v>
      </c>
      <c r="C317" s="172">
        <f>(Kalkulation_MS3!$H$30)/100*detail_MS3!B9</f>
        <v>0</v>
      </c>
      <c r="D317" s="172">
        <f>(Kalkulation_MS3!$H$30)/100*detail_MS3!O9</f>
        <v>0</v>
      </c>
      <c r="E317" s="172">
        <f>(Kalkulation_MS3!$H$30)/100*detail_MS3!AB9</f>
        <v>0</v>
      </c>
      <c r="F317" s="172">
        <f>(Kalkulation_MS3!$H$30)/100*detail_MS3!AO9</f>
        <v>0</v>
      </c>
      <c r="G317" s="172">
        <f>(Kalkulation_MS3!$H$30)/100*detail_MS3!BB9</f>
        <v>0</v>
      </c>
      <c r="H317" s="172">
        <f>(Kalkulation_MS3!$H$30)/100*detail_MS3!BO9</f>
        <v>0</v>
      </c>
      <c r="I317" s="172">
        <f>(Kalkulation_MS3!$H$30)/100*detail_MS3!CB9</f>
        <v>0</v>
      </c>
      <c r="J317" s="206">
        <f t="shared" si="24"/>
        <v>0</v>
      </c>
    </row>
    <row r="318" spans="1:11" outlineLevel="1">
      <c r="A318" s="1">
        <f t="shared" si="30"/>
        <v>0</v>
      </c>
      <c r="C318" s="172">
        <f>(Kalkulation_MS3!$I$30)/100*detail_MS3!B10</f>
        <v>0</v>
      </c>
      <c r="D318" s="172">
        <f>(Kalkulation_MS3!$I$30)/100*detail_MS3!O10</f>
        <v>0</v>
      </c>
      <c r="E318" s="172">
        <f>(Kalkulation_MS3!$I$30)/100*detail_MS3!AB10</f>
        <v>0</v>
      </c>
      <c r="F318" s="172">
        <f>(Kalkulation_MS3!$I$30)/100*detail_MS3!AO10</f>
        <v>0</v>
      </c>
      <c r="G318" s="172">
        <f>(Kalkulation_MS3!$I$30)/100*detail_MS3!BB10</f>
        <v>0</v>
      </c>
      <c r="H318" s="172">
        <f>(Kalkulation_MS3!$I$30)/100*detail_MS3!BO10</f>
        <v>0</v>
      </c>
      <c r="I318" s="172">
        <f>(Kalkulation_MS3!$I$30)/100*detail_MS3!CB10</f>
        <v>0</v>
      </c>
      <c r="J318" s="206">
        <f t="shared" si="24"/>
        <v>0</v>
      </c>
    </row>
    <row r="319" spans="1:11" outlineLevel="1">
      <c r="A319" s="1">
        <f t="shared" si="30"/>
        <v>0</v>
      </c>
      <c r="C319" s="172">
        <f>(Kalkulation_MS3!$J$30)/100*detail_MS3!B11</f>
        <v>0</v>
      </c>
      <c r="D319" s="172">
        <f>(Kalkulation_MS3!$J$30)/100*detail_MS3!O11</f>
        <v>0</v>
      </c>
      <c r="E319" s="172">
        <f>(Kalkulation_MS3!$J$30)/100*detail_MS3!AB11</f>
        <v>0</v>
      </c>
      <c r="F319" s="172">
        <f>(Kalkulation_MS3!$J$30)/100*detail_MS3!AO11</f>
        <v>0</v>
      </c>
      <c r="G319" s="172">
        <f>(Kalkulation_MS3!$J$30)/100*detail_MS3!BB11</f>
        <v>0</v>
      </c>
      <c r="H319" s="172">
        <f>(Kalkulation_MS3!$J$30)/100*detail_MS3!BO11</f>
        <v>0</v>
      </c>
      <c r="I319" s="172">
        <f>(Kalkulation_MS3!$J$30)/100*detail_MS3!CB11</f>
        <v>0</v>
      </c>
      <c r="J319" s="206">
        <f t="shared" si="24"/>
        <v>0</v>
      </c>
    </row>
    <row r="320" spans="1:11" outlineLevel="1">
      <c r="A320" s="1">
        <f t="shared" si="30"/>
        <v>0</v>
      </c>
      <c r="C320" s="172">
        <f>(Kalkulation_MS3!$K$30)/100*detail_MS3!B12</f>
        <v>0</v>
      </c>
      <c r="D320" s="172">
        <f>(Kalkulation_MS3!$K$30)/100*detail_MS3!O12</f>
        <v>0</v>
      </c>
      <c r="E320" s="172">
        <f>(Kalkulation_MS3!$K$30)/100*detail_MS3!AB12</f>
        <v>0</v>
      </c>
      <c r="F320" s="172">
        <f>(Kalkulation_MS3!$K$30)/100*detail_MS3!AO12</f>
        <v>0</v>
      </c>
      <c r="G320" s="172">
        <f>(Kalkulation_MS3!$K$30)/100*detail_MS3!BB12</f>
        <v>0</v>
      </c>
      <c r="H320" s="172">
        <f>(Kalkulation_MS3!$K$30)/100*detail_MS3!BO12</f>
        <v>0</v>
      </c>
      <c r="I320" s="172">
        <f>(Kalkulation_MS3!$K$30)/100*detail_MS3!CB12</f>
        <v>0</v>
      </c>
      <c r="J320" s="206">
        <f t="shared" si="24"/>
        <v>0</v>
      </c>
    </row>
    <row r="321" spans="1:10" outlineLevel="1">
      <c r="A321" s="1">
        <f t="shared" si="30"/>
        <v>0</v>
      </c>
      <c r="C321" s="172">
        <f>(Kalkulation_MS3!$L$30)/100*detail_MS3!B13</f>
        <v>0</v>
      </c>
      <c r="D321" s="172">
        <f>(Kalkulation_MS3!$L$30)/100*detail_MS3!O13</f>
        <v>0</v>
      </c>
      <c r="E321" s="172">
        <f>(Kalkulation_MS3!$L$30)/100*detail_MS3!AB13</f>
        <v>0</v>
      </c>
      <c r="F321" s="172">
        <f>(Kalkulation_MS3!$L$30)/100*detail_MS3!AO13</f>
        <v>0</v>
      </c>
      <c r="G321" s="172">
        <f>(Kalkulation_MS3!$L$30)/100*detail_MS3!BB13</f>
        <v>0</v>
      </c>
      <c r="H321" s="172">
        <f>(Kalkulation_MS3!$L$30)/100*detail_MS3!BO13</f>
        <v>0</v>
      </c>
      <c r="I321" s="172">
        <f>(Kalkulation_MS3!$L$30)/100*detail_MS3!CB13</f>
        <v>0</v>
      </c>
      <c r="J321" s="206">
        <f t="shared" si="24"/>
        <v>0</v>
      </c>
    </row>
    <row r="322" spans="1:10" outlineLevel="1">
      <c r="A322" s="1">
        <f t="shared" si="30"/>
        <v>0</v>
      </c>
      <c r="C322" s="172">
        <f>(Kalkulation_MS3!$M$30)/100*detail_MS3!B14</f>
        <v>0</v>
      </c>
      <c r="D322" s="172">
        <f>(Kalkulation_MS3!$M$30)/100*detail_MS3!O14</f>
        <v>0</v>
      </c>
      <c r="E322" s="172">
        <f>(Kalkulation_MS3!$M$30)/100*detail_MS3!AB14</f>
        <v>0</v>
      </c>
      <c r="F322" s="172">
        <f>(Kalkulation_MS3!$M$30)/100*detail_MS3!AO14</f>
        <v>0</v>
      </c>
      <c r="G322" s="172">
        <f>(Kalkulation_MS3!$M$30)/100*detail_MS3!BB14</f>
        <v>0</v>
      </c>
      <c r="H322" s="172">
        <f>(Kalkulation_MS3!$M$30)/100*detail_MS3!BO14</f>
        <v>0</v>
      </c>
      <c r="I322" s="172">
        <f>(Kalkulation_MS3!$M$30)/100*detail_MS3!CB14</f>
        <v>0</v>
      </c>
      <c r="J322" s="206">
        <f t="shared" si="24"/>
        <v>0</v>
      </c>
    </row>
    <row r="323" spans="1:10" outlineLevel="1">
      <c r="A323" s="1">
        <f t="shared" si="30"/>
        <v>0</v>
      </c>
      <c r="C323" s="172">
        <f>(Kalkulation_MS3!$N$30)/100*detail_MS3!B15</f>
        <v>0</v>
      </c>
      <c r="D323" s="172">
        <f>(Kalkulation_MS3!$N$30)/100*detail_MS3!O15</f>
        <v>0</v>
      </c>
      <c r="E323" s="172">
        <f>(Kalkulation_MS3!$N$30)/100*detail_MS3!AB15</f>
        <v>0</v>
      </c>
      <c r="F323" s="172">
        <f>(Kalkulation_MS3!$N$30)/100*detail_MS3!AO15</f>
        <v>0</v>
      </c>
      <c r="G323" s="172">
        <f>(Kalkulation_MS3!$N$30)/100*detail_MS3!BB15</f>
        <v>0</v>
      </c>
      <c r="H323" s="172">
        <f>(Kalkulation_MS3!$N$30)/100*detail_MS3!BO15</f>
        <v>0</v>
      </c>
      <c r="I323" s="172">
        <f>(Kalkulation_MS3!$N$30)/100*detail_MS3!CB15</f>
        <v>0</v>
      </c>
      <c r="J323" s="206">
        <f t="shared" si="24"/>
        <v>0</v>
      </c>
    </row>
    <row r="324" spans="1:10" outlineLevel="1">
      <c r="A324" s="1">
        <f t="shared" si="30"/>
        <v>0</v>
      </c>
      <c r="C324" s="172">
        <f>(Kalkulation_MS3!$O$30)/100*detail_MS3!B16</f>
        <v>0</v>
      </c>
      <c r="D324" s="172">
        <f>(Kalkulation_MS3!$O$30)/100*detail_MS3!O16</f>
        <v>0</v>
      </c>
      <c r="E324" s="172">
        <f>(Kalkulation_MS3!$O$30)/100*detail_MS3!AB16</f>
        <v>0</v>
      </c>
      <c r="F324" s="172">
        <f>(Kalkulation_MS3!$O$30)/100*detail_MS3!AO16</f>
        <v>0</v>
      </c>
      <c r="G324" s="172">
        <f>(Kalkulation_MS3!$O$30)/100*detail_MS3!BB16</f>
        <v>0</v>
      </c>
      <c r="H324" s="172">
        <f>(Kalkulation_MS3!$O$30)/100*detail_MS3!BO16</f>
        <v>0</v>
      </c>
      <c r="I324" s="172">
        <f>(Kalkulation_MS3!$O$30)/100*detail_MS3!CB16</f>
        <v>0</v>
      </c>
      <c r="J324" s="206">
        <f t="shared" si="24"/>
        <v>0</v>
      </c>
    </row>
    <row r="325" spans="1:10" outlineLevel="1">
      <c r="A325" s="1">
        <f t="shared" si="30"/>
        <v>0</v>
      </c>
      <c r="C325" s="172">
        <f>(Kalkulation_MS3!$P$30)/100*detail_MS3!B17</f>
        <v>0</v>
      </c>
      <c r="D325" s="172">
        <f>(Kalkulation_MS3!$P$30)/100*detail_MS3!O17</f>
        <v>0</v>
      </c>
      <c r="E325" s="172">
        <f>(Kalkulation_MS3!$P$30)/100*detail_MS3!AB17</f>
        <v>0</v>
      </c>
      <c r="F325" s="172">
        <f>(Kalkulation_MS3!$P$30)/100*detail_MS3!AO17</f>
        <v>0</v>
      </c>
      <c r="G325" s="172">
        <f>(Kalkulation_MS3!$P$30)/100*detail_MS3!BB17</f>
        <v>0</v>
      </c>
      <c r="H325" s="172">
        <f>(Kalkulation_MS3!$P$30)/100*detail_MS3!BO17</f>
        <v>0</v>
      </c>
      <c r="I325" s="172">
        <f>(Kalkulation_MS3!$P$30)/100*detail_MS3!CB17</f>
        <v>0</v>
      </c>
      <c r="J325" s="206">
        <f t="shared" si="24"/>
        <v>0</v>
      </c>
    </row>
    <row r="326" spans="1:10" outlineLevel="1">
      <c r="A326" s="1">
        <f t="shared" si="30"/>
        <v>0</v>
      </c>
      <c r="C326" s="172">
        <f>(Kalkulation_MS3!$Q$30)/100*detail_MS3!B18</f>
        <v>0</v>
      </c>
      <c r="D326" s="172">
        <f>(Kalkulation_MS3!$Q$30)/100*detail_MS3!O18</f>
        <v>0</v>
      </c>
      <c r="E326" s="172">
        <f>(Kalkulation_MS3!$Q$30)/100*detail_MS3!AB18</f>
        <v>0</v>
      </c>
      <c r="F326" s="172">
        <f>(Kalkulation_MS3!$Q$30)/100*detail_MS3!AO18</f>
        <v>0</v>
      </c>
      <c r="G326" s="172">
        <f>(Kalkulation_MS3!$Q$30)/100*detail_MS3!BB18</f>
        <v>0</v>
      </c>
      <c r="H326" s="172">
        <f>(Kalkulation_MS3!$Q$30)/100*detail_MS3!BO18</f>
        <v>0</v>
      </c>
      <c r="I326" s="172">
        <f>(Kalkulation_MS3!$Q$30)/100*detail_MS3!CB18</f>
        <v>0</v>
      </c>
      <c r="J326" s="206">
        <f t="shared" si="24"/>
        <v>0</v>
      </c>
    </row>
    <row r="327" spans="1:10" outlineLevel="1">
      <c r="A327" s="1">
        <f t="shared" si="30"/>
        <v>0</v>
      </c>
      <c r="C327" s="172">
        <f>(Kalkulation_MS3!$R$30)/100*detail_MS3!B19</f>
        <v>0</v>
      </c>
      <c r="D327" s="172">
        <f>(Kalkulation_MS3!$R$30)/100*detail_MS3!O19</f>
        <v>0</v>
      </c>
      <c r="E327" s="172">
        <f>(Kalkulation_MS3!$R$30)/100*detail_MS3!AB19</f>
        <v>0</v>
      </c>
      <c r="F327" s="172">
        <f>(Kalkulation_MS3!$R$30)/100*detail_MS3!AO19</f>
        <v>0</v>
      </c>
      <c r="G327" s="172">
        <f>(Kalkulation_MS3!$R$30)/100*detail_MS3!BB19</f>
        <v>0</v>
      </c>
      <c r="H327" s="172">
        <f>(Kalkulation_MS3!$R$30)/100*detail_MS3!BO19</f>
        <v>0</v>
      </c>
      <c r="I327" s="172">
        <f>(Kalkulation_MS3!$R$30)/100*detail_MS3!CB19</f>
        <v>0</v>
      </c>
      <c r="J327" s="206">
        <f t="shared" si="24"/>
        <v>0</v>
      </c>
    </row>
    <row r="328" spans="1:10" outlineLevel="1">
      <c r="A328" s="1">
        <f t="shared" si="30"/>
        <v>0</v>
      </c>
      <c r="C328" s="172">
        <f>(Kalkulation_MS3!$S$30)/100*detail_MS3!$B20</f>
        <v>0</v>
      </c>
      <c r="D328" s="172">
        <f>(Kalkulation_MS3!$S$30)/100*detail_MS3!$O20</f>
        <v>0</v>
      </c>
      <c r="E328" s="172">
        <f>(Kalkulation_MS3!$S$30)/100*detail_MS3!$AB20</f>
        <v>0</v>
      </c>
      <c r="F328" s="172">
        <f>(Kalkulation_MS3!$S$30)/100*detail_MS3!$AO20</f>
        <v>0</v>
      </c>
      <c r="G328" s="172">
        <f>(Kalkulation_MS3!$S$30)/100*detail_MS3!$BB20</f>
        <v>0</v>
      </c>
      <c r="H328" s="172">
        <f>(Kalkulation_MS3!$S$30)/100*detail_MS3!$BO20</f>
        <v>0</v>
      </c>
      <c r="I328" s="172">
        <f>(Kalkulation_MS3!$S$30)/100*detail_MS3!$CB20</f>
        <v>0</v>
      </c>
      <c r="J328" s="206">
        <f t="shared" si="24"/>
        <v>0</v>
      </c>
    </row>
    <row r="329" spans="1:10" outlineLevel="1">
      <c r="A329" s="1">
        <f t="shared" si="30"/>
        <v>0</v>
      </c>
      <c r="C329" s="172">
        <f>(Kalkulation_MS3!$T$30)/100*detail_MS3!$B21</f>
        <v>0</v>
      </c>
      <c r="D329" s="172">
        <f>(Kalkulation_MS3!$T$30)/100*detail_MS3!$O21</f>
        <v>0</v>
      </c>
      <c r="E329" s="172">
        <f>(Kalkulation_MS3!$T$30)/100*detail_MS3!$AB21</f>
        <v>0</v>
      </c>
      <c r="F329" s="172">
        <f>(Kalkulation_MS3!$T$30)/100*detail_MS3!$AO21</f>
        <v>0</v>
      </c>
      <c r="G329" s="172">
        <f>(Kalkulation_MS3!$T$30)/100*detail_MS3!$BB21</f>
        <v>0</v>
      </c>
      <c r="H329" s="172">
        <f>(Kalkulation_MS3!$T$30)/100*detail_MS3!$BO21</f>
        <v>0</v>
      </c>
      <c r="I329" s="172">
        <f>(Kalkulation_MS3!$T$30)/100*detail_MS3!$CB21</f>
        <v>0</v>
      </c>
      <c r="J329" s="206">
        <f t="shared" si="24"/>
        <v>0</v>
      </c>
    </row>
    <row r="330" spans="1:10" outlineLevel="1">
      <c r="A330" s="1">
        <f t="shared" si="30"/>
        <v>0</v>
      </c>
      <c r="C330" s="172">
        <f>(Kalkulation_MS3!$U$30)/100*detail_MS3!$B22</f>
        <v>0</v>
      </c>
      <c r="D330" s="172">
        <f>(Kalkulation_MS3!$U$30)/100*detail_MS3!$O22</f>
        <v>0</v>
      </c>
      <c r="E330" s="172">
        <f>(Kalkulation_MS3!$U$30)/100*detail_MS3!$AB22</f>
        <v>0</v>
      </c>
      <c r="F330" s="172">
        <f>(Kalkulation_MS3!$U$30)/100*detail_MS3!$AO22</f>
        <v>0</v>
      </c>
      <c r="G330" s="172">
        <f>(Kalkulation_MS3!$U$30)/100*detail_MS3!$BB22</f>
        <v>0</v>
      </c>
      <c r="H330" s="172">
        <f>(Kalkulation_MS3!$U$30)/100*detail_MS3!$BO22</f>
        <v>0</v>
      </c>
      <c r="I330" s="172">
        <f>(Kalkulation_MS3!$U$30)/100*detail_MS3!$CB22</f>
        <v>0</v>
      </c>
      <c r="J330" s="206">
        <f t="shared" si="24"/>
        <v>0</v>
      </c>
    </row>
    <row r="331" spans="1:10" outlineLevel="1">
      <c r="A331" s="1">
        <f t="shared" si="30"/>
        <v>0</v>
      </c>
      <c r="C331" s="172">
        <f>(Kalkulation_MS3!$V$30)/100*detail_MS3!$B23</f>
        <v>0</v>
      </c>
      <c r="D331" s="172">
        <f>(Kalkulation_MS3!$V$30)/100*detail_MS3!$O23</f>
        <v>0</v>
      </c>
      <c r="E331" s="172">
        <f>(Kalkulation_MS3!$V$30)/100*detail_MS3!$AB23</f>
        <v>0</v>
      </c>
      <c r="F331" s="172">
        <f>(Kalkulation_MS3!$V$30)/100*detail_MS3!$AO23</f>
        <v>0</v>
      </c>
      <c r="G331" s="172">
        <f>(Kalkulation_MS3!$V$30)/100*detail_MS3!$BB23</f>
        <v>0</v>
      </c>
      <c r="H331" s="172">
        <f>(Kalkulation_MS3!$V$30)/100*detail_MS3!$BO23</f>
        <v>0</v>
      </c>
      <c r="I331" s="172">
        <f>(Kalkulation_MS3!$V$30)/100*detail_MS3!$CB23</f>
        <v>0</v>
      </c>
      <c r="J331" s="206">
        <f t="shared" si="24"/>
        <v>0</v>
      </c>
    </row>
    <row r="332" spans="1:10" outlineLevel="1">
      <c r="A332" s="1">
        <f t="shared" si="30"/>
        <v>0</v>
      </c>
      <c r="C332" s="172">
        <f>(Kalkulation_MS3!$W$30)/100*detail_MS3!$B24</f>
        <v>0</v>
      </c>
      <c r="D332" s="172">
        <f>(Kalkulation_MS3!$W$30)/100*detail_MS3!$O24</f>
        <v>0</v>
      </c>
      <c r="E332" s="172">
        <f>(Kalkulation_MS3!$W$30)/100*detail_MS3!$AB24</f>
        <v>0</v>
      </c>
      <c r="F332" s="172">
        <f>(Kalkulation_MS3!$W$30)/100*detail_MS3!$AO24</f>
        <v>0</v>
      </c>
      <c r="G332" s="172">
        <f>(Kalkulation_MS3!$W$30)/100*detail_MS3!$BB24</f>
        <v>0</v>
      </c>
      <c r="H332" s="172">
        <f>(Kalkulation_MS3!$W$30)/100*detail_MS3!$BO24</f>
        <v>0</v>
      </c>
      <c r="I332" s="172">
        <f>(Kalkulation_MS3!$W$30)/100*detail_MS3!$CB24</f>
        <v>0</v>
      </c>
      <c r="J332" s="206">
        <f t="shared" si="24"/>
        <v>0</v>
      </c>
    </row>
    <row r="333" spans="1:10" outlineLevel="1">
      <c r="A333" s="1">
        <f t="shared" si="30"/>
        <v>0</v>
      </c>
      <c r="C333" s="172">
        <f>(Kalkulation_MS3!$X$30)/100*detail_MS3!$B25</f>
        <v>0</v>
      </c>
      <c r="D333" s="172">
        <f>(Kalkulation_MS3!$X$30)/100*detail_MS3!$O25</f>
        <v>0</v>
      </c>
      <c r="E333" s="172">
        <f>(Kalkulation_MS3!$X$30)/100*detail_MS3!$AB25</f>
        <v>0</v>
      </c>
      <c r="F333" s="172">
        <f>(Kalkulation_MS3!$X$30)/100*detail_MS3!$AO25</f>
        <v>0</v>
      </c>
      <c r="G333" s="172">
        <f>(Kalkulation_MS3!$X$30)/100*detail_MS3!$BB25</f>
        <v>0</v>
      </c>
      <c r="H333" s="172">
        <f>(Kalkulation_MS3!$X$30)/100*detail_MS3!$BO25</f>
        <v>0</v>
      </c>
      <c r="I333" s="172">
        <f>(Kalkulation_MS3!$X$30)/100*detail_MS3!$CB25</f>
        <v>0</v>
      </c>
      <c r="J333" s="206">
        <f t="shared" si="24"/>
        <v>0</v>
      </c>
    </row>
    <row r="334" spans="1:10" outlineLevel="1">
      <c r="A334" s="1">
        <f t="shared" si="30"/>
        <v>0</v>
      </c>
      <c r="C334" s="172">
        <f>(Kalkulation_MS3!$Y$30)/100*detail_MS3!$B26</f>
        <v>0</v>
      </c>
      <c r="D334" s="172">
        <f>(Kalkulation_MS3!$Y$30)/100*detail_MS3!$O26</f>
        <v>0</v>
      </c>
      <c r="E334" s="172">
        <f>(Kalkulation_MS3!$Y$30)/100*detail_MS3!$AB26</f>
        <v>0</v>
      </c>
      <c r="F334" s="172">
        <f>(Kalkulation_MS3!$Y$30)/100*detail_MS3!$AO26</f>
        <v>0</v>
      </c>
      <c r="G334" s="172">
        <f>(Kalkulation_MS3!$Y$30)/100*detail_MS3!$BB26</f>
        <v>0</v>
      </c>
      <c r="H334" s="172">
        <f>(Kalkulation_MS3!$Y$30)/100*detail_MS3!$BO26</f>
        <v>0</v>
      </c>
      <c r="I334" s="172">
        <f>(Kalkulation_MS3!$Y$30)/100*detail_MS3!$CB26</f>
        <v>0</v>
      </c>
      <c r="J334" s="206">
        <f t="shared" si="24"/>
        <v>0</v>
      </c>
    </row>
    <row r="335" spans="1:10" outlineLevel="1">
      <c r="A335" s="1">
        <f t="shared" si="30"/>
        <v>0</v>
      </c>
      <c r="C335" s="172">
        <f>(Kalkulation_MS3!$Z$30)/100*detail_MS3!$B27</f>
        <v>0</v>
      </c>
      <c r="D335" s="172">
        <f>(Kalkulation_MS3!$Z$30)/100*detail_MS3!$O27</f>
        <v>0</v>
      </c>
      <c r="E335" s="172">
        <f>(Kalkulation_MS3!$Z$30)/100*detail_MS3!$AB27</f>
        <v>0</v>
      </c>
      <c r="F335" s="172">
        <f>(Kalkulation_MS3!$Z$30)/100*detail_MS3!$AO27</f>
        <v>0</v>
      </c>
      <c r="G335" s="172">
        <f>(Kalkulation_MS3!$Z$30)/100*detail_MS3!$BB27</f>
        <v>0</v>
      </c>
      <c r="H335" s="172">
        <f>(Kalkulation_MS3!$Z$30)/100*detail_MS3!$BO27</f>
        <v>0</v>
      </c>
      <c r="I335" s="172">
        <f>(Kalkulation_MS3!$Z$30)/100*detail_MS3!$CB27</f>
        <v>0</v>
      </c>
      <c r="J335" s="206">
        <f t="shared" si="24"/>
        <v>0</v>
      </c>
    </row>
    <row r="336" spans="1:10" outlineLevel="1">
      <c r="A336" s="1">
        <f t="shared" si="30"/>
        <v>0</v>
      </c>
      <c r="C336" s="172">
        <f>(Kalkulation_MS3!$AA$30)/100*detail_MS3!$B28</f>
        <v>0</v>
      </c>
      <c r="D336" s="172">
        <f>(Kalkulation_MS3!$AA$30)/100*detail_MS3!$O28</f>
        <v>0</v>
      </c>
      <c r="E336" s="172">
        <f>(Kalkulation_MS3!$AA$30)/100*detail_MS3!$AB28</f>
        <v>0</v>
      </c>
      <c r="F336" s="172">
        <f>(Kalkulation_MS3!$AA$30)/100*detail_MS3!$AO28</f>
        <v>0</v>
      </c>
      <c r="G336" s="172">
        <f>(Kalkulation_MS3!$AA$30)/100*detail_MS3!$BB28</f>
        <v>0</v>
      </c>
      <c r="H336" s="172">
        <f>(Kalkulation_MS3!$AA$30)/100*detail_MS3!$BO28</f>
        <v>0</v>
      </c>
      <c r="I336" s="172">
        <f>(Kalkulation_MS3!$AA$30)/100*detail_MS3!$CB28</f>
        <v>0</v>
      </c>
      <c r="J336" s="206">
        <f t="shared" si="24"/>
        <v>0</v>
      </c>
    </row>
    <row r="337" spans="1:10" outlineLevel="1">
      <c r="A337" s="1">
        <f t="shared" si="30"/>
        <v>0</v>
      </c>
      <c r="C337" s="172">
        <f>(Kalkulation_MS3!$AB$30)/100*detail_MS3!$B29</f>
        <v>0</v>
      </c>
      <c r="D337" s="172">
        <f>(Kalkulation_MS3!$AB$30)/100*detail_MS3!$O29</f>
        <v>0</v>
      </c>
      <c r="E337" s="172">
        <f>(Kalkulation_MS3!$AB$30)/100*detail_MS3!$AB29</f>
        <v>0</v>
      </c>
      <c r="F337" s="172">
        <f>(Kalkulation_MS3!$AB$30)/100*detail_MS3!$AO29</f>
        <v>0</v>
      </c>
      <c r="G337" s="172">
        <f>(Kalkulation_MS3!$AB$30)/100*detail_MS3!$BB29</f>
        <v>0</v>
      </c>
      <c r="H337" s="172">
        <f>(Kalkulation_MS3!$AB$30)/100*detail_MS3!$BO29</f>
        <v>0</v>
      </c>
      <c r="I337" s="172">
        <f>(Kalkulation_MS3!$AB$30)/100*detail_MS3!$CB29</f>
        <v>0</v>
      </c>
      <c r="J337" s="206">
        <f t="shared" si="24"/>
        <v>0</v>
      </c>
    </row>
    <row r="338" spans="1:10" outlineLevel="1">
      <c r="A338" s="1">
        <f t="shared" si="30"/>
        <v>0</v>
      </c>
      <c r="C338" s="172">
        <f>(Kalkulation_MS3!$AC$30)/100*detail_MS3!$B30</f>
        <v>0</v>
      </c>
      <c r="D338" s="172">
        <f>(Kalkulation_MS3!$AC$30)/100*detail_MS3!$O30</f>
        <v>0</v>
      </c>
      <c r="E338" s="172">
        <f>(Kalkulation_MS3!$AC$30)/100*detail_MS3!$AB30</f>
        <v>0</v>
      </c>
      <c r="F338" s="172">
        <f>(Kalkulation_MS3!$AC$30)/100*detail_MS3!$AO30</f>
        <v>0</v>
      </c>
      <c r="G338" s="172">
        <f>(Kalkulation_MS3!$AC$30)/100*detail_MS3!$BB30</f>
        <v>0</v>
      </c>
      <c r="H338" s="172">
        <f>(Kalkulation_MS3!$AC$30)/100*detail_MS3!$BO30</f>
        <v>0</v>
      </c>
      <c r="I338" s="172">
        <f>(Kalkulation_MS3!$AC$30)/100*detail_MS3!$CB30</f>
        <v>0</v>
      </c>
      <c r="J338" s="206">
        <f t="shared" si="24"/>
        <v>0</v>
      </c>
    </row>
    <row r="339" spans="1:10" outlineLevel="1">
      <c r="A339" s="1">
        <f t="shared" si="30"/>
        <v>0</v>
      </c>
      <c r="C339" s="172">
        <f>(Kalkulation_MS3!$AD$30)/100*detail_MS3!$B31</f>
        <v>0</v>
      </c>
      <c r="D339" s="172">
        <f>(Kalkulation_MS3!$AD$30)/100*detail_MS3!$O31</f>
        <v>0</v>
      </c>
      <c r="E339" s="172">
        <f>(Kalkulation_MS3!$AD$30)/100*detail_MS3!$AB31</f>
        <v>0</v>
      </c>
      <c r="F339" s="172">
        <f>(Kalkulation_MS3!$AD$30)/100*detail_MS3!$AO31</f>
        <v>0</v>
      </c>
      <c r="G339" s="172">
        <f>(Kalkulation_MS3!$AD$30)/100*detail_MS3!$BB31</f>
        <v>0</v>
      </c>
      <c r="H339" s="172">
        <f>(Kalkulation_MS3!$AD$30)/100*detail_MS3!$BO31</f>
        <v>0</v>
      </c>
      <c r="I339" s="172">
        <f>(Kalkulation_MS3!$AD$30)/100*detail_MS3!$CB31</f>
        <v>0</v>
      </c>
      <c r="J339" s="206">
        <f t="shared" si="24"/>
        <v>0</v>
      </c>
    </row>
    <row r="340" spans="1:10" outlineLevel="1">
      <c r="A340" s="1">
        <f t="shared" si="30"/>
        <v>0</v>
      </c>
      <c r="C340" s="172">
        <f>(Kalkulation_MS3!$AE$30)/100*detail_MS3!$B32</f>
        <v>0</v>
      </c>
      <c r="D340" s="172">
        <f>(Kalkulation_MS3!$AE$30)/100*detail_MS3!$O32</f>
        <v>0</v>
      </c>
      <c r="E340" s="172">
        <f>(Kalkulation_MS3!$AE$30)/100*detail_MS3!$AB32</f>
        <v>0</v>
      </c>
      <c r="F340" s="172">
        <f>(Kalkulation_MS3!$AE$30)/100*detail_MS3!$AO32</f>
        <v>0</v>
      </c>
      <c r="G340" s="172">
        <f>(Kalkulation_MS3!$AE$30)/100*detail_MS3!$BB32</f>
        <v>0</v>
      </c>
      <c r="H340" s="172">
        <f>(Kalkulation_MS3!$AE$30)/100*detail_MS3!$BO32</f>
        <v>0</v>
      </c>
      <c r="I340" s="172">
        <f>(Kalkulation_MS3!$AE$30)/100*detail_MS3!$CB32</f>
        <v>0</v>
      </c>
      <c r="J340" s="206">
        <f t="shared" si="24"/>
        <v>0</v>
      </c>
    </row>
    <row r="341" spans="1:10" outlineLevel="1">
      <c r="A341" s="1">
        <f t="shared" si="30"/>
        <v>0</v>
      </c>
      <c r="C341" s="172">
        <f>(Kalkulation_MS3!$AF$30)/100*detail_MS3!$B33</f>
        <v>0</v>
      </c>
      <c r="D341" s="172">
        <f>(Kalkulation_MS3!$AF$30)/100*detail_MS3!$O33</f>
        <v>0</v>
      </c>
      <c r="E341" s="172">
        <f>(Kalkulation_MS3!$AF$30)/100*detail_MS3!$AB33</f>
        <v>0</v>
      </c>
      <c r="F341" s="172">
        <f>(Kalkulation_MS3!$AF$30)/100*detail_MS3!$AO33</f>
        <v>0</v>
      </c>
      <c r="G341" s="172">
        <f>(Kalkulation_MS3!$AF$30)/100*detail_MS3!$BB33</f>
        <v>0</v>
      </c>
      <c r="H341" s="172">
        <f>(Kalkulation_MS3!$AF$30)/100*detail_MS3!$BO33</f>
        <v>0</v>
      </c>
      <c r="I341" s="172">
        <f>(Kalkulation_MS3!$AF$30)/100*detail_MS3!$CB33</f>
        <v>0</v>
      </c>
      <c r="J341" s="206">
        <f t="shared" si="24"/>
        <v>0</v>
      </c>
    </row>
    <row r="342" spans="1:10" outlineLevel="1">
      <c r="A342" s="1">
        <f t="shared" si="30"/>
        <v>0</v>
      </c>
      <c r="C342" s="172">
        <f>(Kalkulation_MS3!$AG$30)/100*detail_MS3!$B34</f>
        <v>0</v>
      </c>
      <c r="D342" s="172">
        <f>(Kalkulation_MS3!$AG$30)/100*detail_MS3!$O34</f>
        <v>0</v>
      </c>
      <c r="E342" s="172">
        <f>(Kalkulation_MS3!$AG$30)/100*detail_MS3!$AB34</f>
        <v>0</v>
      </c>
      <c r="F342" s="172">
        <f>(Kalkulation_MS3!$AG$30)/100*detail_MS3!$AO34</f>
        <v>0</v>
      </c>
      <c r="G342" s="172">
        <f>(Kalkulation_MS3!$AG$30)/100*detail_MS3!$BB34</f>
        <v>0</v>
      </c>
      <c r="H342" s="172">
        <f>(Kalkulation_MS3!$AG$30)/100*detail_MS3!$BO34</f>
        <v>0</v>
      </c>
      <c r="I342" s="172">
        <f>(Kalkulation_MS3!$AG$30)/100*detail_MS3!$CB34</f>
        <v>0</v>
      </c>
      <c r="J342" s="206">
        <f t="shared" si="24"/>
        <v>0</v>
      </c>
    </row>
    <row r="343" spans="1:10" outlineLevel="1">
      <c r="A343" s="1">
        <f t="shared" si="30"/>
        <v>0</v>
      </c>
      <c r="C343" s="172">
        <f>(Kalkulation_MS3!$AH$30)/100*detail_MS3!$B35</f>
        <v>0</v>
      </c>
      <c r="D343" s="172">
        <f>(Kalkulation_MS3!$AH$30)/100*detail_MS3!$O35</f>
        <v>0</v>
      </c>
      <c r="E343" s="172">
        <f>(Kalkulation_MS3!$AH$30)/100*detail_MS3!$AB35</f>
        <v>0</v>
      </c>
      <c r="F343" s="172">
        <f>(Kalkulation_MS3!$AH$30)/100*detail_MS3!$AO35</f>
        <v>0</v>
      </c>
      <c r="G343" s="172">
        <f>(Kalkulation_MS3!$AH$30)/100*detail_MS3!$BB35</f>
        <v>0</v>
      </c>
      <c r="H343" s="172">
        <f>(Kalkulation_MS3!$AH$30)/100*detail_MS3!$BO35</f>
        <v>0</v>
      </c>
      <c r="I343" s="172">
        <f>(Kalkulation_MS3!$AH$30)/100*detail_MS3!$CB35</f>
        <v>0</v>
      </c>
      <c r="J343" s="206">
        <f t="shared" si="24"/>
        <v>0</v>
      </c>
    </row>
    <row r="344" spans="1:10" outlineLevel="1">
      <c r="A344" s="1">
        <f t="shared" si="30"/>
        <v>0</v>
      </c>
      <c r="C344" s="172">
        <f>(Kalkulation_MS3!$AI$30)/100*detail_MS3!$B36</f>
        <v>0</v>
      </c>
      <c r="D344" s="172">
        <f>(Kalkulation_MS3!$AI$30)/100*detail_MS3!$O36</f>
        <v>0</v>
      </c>
      <c r="E344" s="172">
        <f>(Kalkulation_MS3!$AI$30)/100*detail_MS3!$AB36</f>
        <v>0</v>
      </c>
      <c r="F344" s="172">
        <f>(Kalkulation_MS3!$AI$30)/100*detail_MS3!$AO36</f>
        <v>0</v>
      </c>
      <c r="G344" s="172">
        <f>(Kalkulation_MS3!$AI$30)/100*detail_MS3!$BB36</f>
        <v>0</v>
      </c>
      <c r="H344" s="172">
        <f>(Kalkulation_MS3!$AI$30)/100*detail_MS3!$BO36</f>
        <v>0</v>
      </c>
      <c r="I344" s="172">
        <f>(Kalkulation_MS3!$AI$30)/100*detail_MS3!$CB36</f>
        <v>0</v>
      </c>
      <c r="J344" s="206">
        <f t="shared" si="24"/>
        <v>0</v>
      </c>
    </row>
    <row r="345" spans="1:10" outlineLevel="1">
      <c r="A345" s="1">
        <f t="shared" si="30"/>
        <v>0</v>
      </c>
      <c r="C345" s="172">
        <f>(Kalkulation_MS3!$AJ$30)/100*detail_MS3!$B37</f>
        <v>0</v>
      </c>
      <c r="D345" s="172">
        <f>(Kalkulation_MS3!$AJ$30)/100*detail_MS3!$O37</f>
        <v>0</v>
      </c>
      <c r="E345" s="172">
        <f>(Kalkulation_MS3!$AJ$30)/100*detail_MS3!$AB37</f>
        <v>0</v>
      </c>
      <c r="F345" s="172">
        <f>(Kalkulation_MS3!$AJ$30)/100*detail_MS3!$AO37</f>
        <v>0</v>
      </c>
      <c r="G345" s="172">
        <f>(Kalkulation_MS3!$AJ$30)/100*detail_MS3!$BB37</f>
        <v>0</v>
      </c>
      <c r="H345" s="172">
        <f>(Kalkulation_MS3!$AJ$30)/100*detail_MS3!$BO37</f>
        <v>0</v>
      </c>
      <c r="I345" s="172">
        <f>(Kalkulation_MS3!$AJ$30)/100*detail_MS3!$CB37</f>
        <v>0</v>
      </c>
      <c r="J345" s="206">
        <f t="shared" si="24"/>
        <v>0</v>
      </c>
    </row>
    <row r="346" spans="1:10" outlineLevel="1">
      <c r="A346" s="1">
        <f t="shared" si="30"/>
        <v>0</v>
      </c>
      <c r="C346" s="172">
        <f>(Kalkulation_MS3!$AK$30)/100*detail_MS3!$B38</f>
        <v>0</v>
      </c>
      <c r="D346" s="172">
        <f>(Kalkulation_MS3!$AK$30)/100*detail_MS3!$O38</f>
        <v>0</v>
      </c>
      <c r="E346" s="172">
        <f>(Kalkulation_MS3!$AK$30)/100*detail_MS3!$AB38</f>
        <v>0</v>
      </c>
      <c r="F346" s="172">
        <f>(Kalkulation_MS3!$AK$30)/100*detail_MS3!$AO38</f>
        <v>0</v>
      </c>
      <c r="G346" s="172">
        <f>(Kalkulation_MS3!$AK$30)/100*detail_MS3!$BB38</f>
        <v>0</v>
      </c>
      <c r="H346" s="172">
        <f>(Kalkulation_MS3!$AK$30)/100*detail_MS3!$BO38</f>
        <v>0</v>
      </c>
      <c r="I346" s="172">
        <f>(Kalkulation_MS3!$AK$30)/100*detail_MS3!$CB38</f>
        <v>0</v>
      </c>
      <c r="J346" s="206">
        <f t="shared" si="24"/>
        <v>0</v>
      </c>
    </row>
    <row r="347" spans="1:10" outlineLevel="1">
      <c r="A347" s="1">
        <f t="shared" si="30"/>
        <v>0</v>
      </c>
      <c r="C347" s="172">
        <f>(Kalkulation_MS3!$AL$30)/100*detail_MS3!$B39</f>
        <v>0</v>
      </c>
      <c r="D347" s="172">
        <f>(Kalkulation_MS3!$AL$30)/100*detail_MS3!$O39</f>
        <v>0</v>
      </c>
      <c r="E347" s="172">
        <f>(Kalkulation_MS3!$AL$30)/100*detail_MS3!$AB39</f>
        <v>0</v>
      </c>
      <c r="F347" s="172">
        <f>(Kalkulation_MS3!$AL$30)/100*detail_MS3!$AO39</f>
        <v>0</v>
      </c>
      <c r="G347" s="172">
        <f>(Kalkulation_MS3!$AL$30)/100*detail_MS3!$BB39</f>
        <v>0</v>
      </c>
      <c r="H347" s="172">
        <f>(Kalkulation_MS3!$AL$30)/100*detail_MS3!$BO39</f>
        <v>0</v>
      </c>
      <c r="I347" s="172">
        <f>(Kalkulation_MS3!$AL$30)/100*detail_MS3!$CB39</f>
        <v>0</v>
      </c>
      <c r="J347" s="206">
        <f t="shared" si="24"/>
        <v>0</v>
      </c>
    </row>
    <row r="348" spans="1:10" outlineLevel="1">
      <c r="A348" s="1">
        <f t="shared" si="30"/>
        <v>0</v>
      </c>
      <c r="C348" s="172">
        <f>(Kalkulation_MS3!$AM$30)/100*detail_MS3!$B40</f>
        <v>0</v>
      </c>
      <c r="D348" s="172">
        <f>(Kalkulation_MS3!$AM$30)/100*detail_MS3!$O40</f>
        <v>0</v>
      </c>
      <c r="E348" s="172">
        <f>(Kalkulation_MS3!$AM$30)/100*detail_MS3!$AB40</f>
        <v>0</v>
      </c>
      <c r="F348" s="172">
        <f>(Kalkulation_MS3!$AM$30)/100*detail_MS3!$AO40</f>
        <v>0</v>
      </c>
      <c r="G348" s="172">
        <f>(Kalkulation_MS3!$AM$30)/100*detail_MS3!$BB40</f>
        <v>0</v>
      </c>
      <c r="H348" s="172">
        <f>(Kalkulation_MS3!$AM$30)/100*detail_MS3!$BO40</f>
        <v>0</v>
      </c>
      <c r="I348" s="172">
        <f>(Kalkulation_MS3!$AM$30)/100*detail_MS3!$CB40</f>
        <v>0</v>
      </c>
      <c r="J348" s="206">
        <f t="shared" si="24"/>
        <v>0</v>
      </c>
    </row>
    <row r="349" spans="1:10" outlineLevel="1">
      <c r="A349" s="1">
        <f t="shared" si="30"/>
        <v>0</v>
      </c>
      <c r="C349" s="172">
        <f>(Kalkulation_MS3!$AN$30)/100*detail_MS3!$B41</f>
        <v>0</v>
      </c>
      <c r="D349" s="172">
        <f>(Kalkulation_MS3!$AN$30)/100*detail_MS3!$O41</f>
        <v>0</v>
      </c>
      <c r="E349" s="172">
        <f>(Kalkulation_MS3!$AN$30)/100*detail_MS3!$AB41</f>
        <v>0</v>
      </c>
      <c r="F349" s="172">
        <f>(Kalkulation_MS3!$AN$30)/100*detail_MS3!$AO41</f>
        <v>0</v>
      </c>
      <c r="G349" s="172">
        <f>(Kalkulation_MS3!$AN$30)/100*detail_MS3!$BB41</f>
        <v>0</v>
      </c>
      <c r="H349" s="172">
        <f>(Kalkulation_MS3!$AN$30)/100*detail_MS3!$BO41</f>
        <v>0</v>
      </c>
      <c r="I349" s="172">
        <f>(Kalkulation_MS3!$AN$30)/100*detail_MS3!$CB41</f>
        <v>0</v>
      </c>
      <c r="J349" s="206">
        <f t="shared" si="24"/>
        <v>0</v>
      </c>
    </row>
    <row r="350" spans="1:10" outlineLevel="1">
      <c r="A350" s="1">
        <f t="shared" si="30"/>
        <v>0</v>
      </c>
      <c r="C350" s="172">
        <f>(Kalkulation_MS3!$AO$30)/100*detail_MS3!$B42</f>
        <v>0</v>
      </c>
      <c r="D350" s="172">
        <f>(Kalkulation_MS3!$AO$30)/100*detail_MS3!$O42</f>
        <v>0</v>
      </c>
      <c r="E350" s="172">
        <f>(Kalkulation_MS3!$AO$30)/100*detail_MS3!$AB42</f>
        <v>0</v>
      </c>
      <c r="F350" s="172">
        <f>(Kalkulation_MS3!$AO$30)/100*detail_MS3!$AO42</f>
        <v>0</v>
      </c>
      <c r="G350" s="172">
        <f>(Kalkulation_MS3!$AO$30)/100*detail_MS3!$BB42</f>
        <v>0</v>
      </c>
      <c r="H350" s="172">
        <f>(Kalkulation_MS3!$AO$30)/100*detail_MS3!$BO42</f>
        <v>0</v>
      </c>
      <c r="I350" s="172">
        <f>(Kalkulation_MS3!$AO$30)/100*detail_MS3!$CB42</f>
        <v>0</v>
      </c>
      <c r="J350" s="206">
        <f t="shared" si="24"/>
        <v>0</v>
      </c>
    </row>
    <row r="351" spans="1:10" outlineLevel="1">
      <c r="A351" s="1">
        <f t="shared" si="30"/>
        <v>0</v>
      </c>
      <c r="C351" s="172">
        <f>(Kalkulation_MS3!$AP$30)/100*detail_MS3!$B43</f>
        <v>0</v>
      </c>
      <c r="D351" s="172">
        <f>(Kalkulation_MS3!$AP$30)/100*detail_MS3!$O43</f>
        <v>0</v>
      </c>
      <c r="E351" s="172">
        <f>(Kalkulation_MS3!$AP$30)/100*detail_MS3!$AB43</f>
        <v>0</v>
      </c>
      <c r="F351" s="172">
        <f>(Kalkulation_MS3!$AP$30)/100*detail_MS3!$AO43</f>
        <v>0</v>
      </c>
      <c r="G351" s="172">
        <f>(Kalkulation_MS3!$AP$30)/100*detail_MS3!$BB43</f>
        <v>0</v>
      </c>
      <c r="H351" s="172">
        <f>(Kalkulation_MS3!$AP$30)/100*detail_MS3!$BO43</f>
        <v>0</v>
      </c>
      <c r="I351" s="172">
        <f>(Kalkulation_MS3!$AP$30)/100*detail_MS3!$CB43</f>
        <v>0</v>
      </c>
      <c r="J351" s="206">
        <f t="shared" si="24"/>
        <v>0</v>
      </c>
    </row>
    <row r="352" spans="1:10" outlineLevel="1">
      <c r="A352" s="1">
        <f t="shared" si="30"/>
        <v>0</v>
      </c>
      <c r="C352" s="172">
        <f>(Kalkulation_MS3!$AQ$30)/100*detail_MS3!$B44</f>
        <v>0</v>
      </c>
      <c r="D352" s="172">
        <f>(Kalkulation_MS3!$AQ$30)/100*detail_MS3!$O44</f>
        <v>0</v>
      </c>
      <c r="E352" s="172">
        <f>(Kalkulation_MS3!$AQ$30)/100*detail_MS3!$AB44</f>
        <v>0</v>
      </c>
      <c r="F352" s="172">
        <f>(Kalkulation_MS3!$AQ$30)/100*detail_MS3!$AO44</f>
        <v>0</v>
      </c>
      <c r="G352" s="172">
        <f>(Kalkulation_MS3!$AQ$30)/100*detail_MS3!$BB44</f>
        <v>0</v>
      </c>
      <c r="H352" s="172">
        <f>(Kalkulation_MS3!$AQ$30)/100*detail_MS3!$BO44</f>
        <v>0</v>
      </c>
      <c r="I352" s="172">
        <f>(Kalkulation_MS3!$AQ$30)/100*detail_MS3!$CB44</f>
        <v>0</v>
      </c>
      <c r="J352" s="206">
        <f t="shared" si="24"/>
        <v>0</v>
      </c>
    </row>
    <row r="353" spans="1:11" outlineLevel="1">
      <c r="A353" s="1">
        <f t="shared" si="30"/>
        <v>0</v>
      </c>
      <c r="C353" s="172">
        <f>(Kalkulation_MS3!$AR$30)/100*detail_MS3!$B45</f>
        <v>0</v>
      </c>
      <c r="D353" s="172">
        <f>(Kalkulation_MS3!$AR$30)/100*detail_MS3!$O45</f>
        <v>0</v>
      </c>
      <c r="E353" s="172">
        <f>(Kalkulation_MS3!$AR$30)/100*detail_MS3!$AB45</f>
        <v>0</v>
      </c>
      <c r="F353" s="172">
        <f>(Kalkulation_MS3!$AR$30)/100*detail_MS3!$AO45</f>
        <v>0</v>
      </c>
      <c r="G353" s="172">
        <f>(Kalkulation_MS3!$AR$30)/100*detail_MS3!$BB45</f>
        <v>0</v>
      </c>
      <c r="H353" s="172">
        <f>(Kalkulation_MS3!$AR$30)/100*detail_MS3!$BO45</f>
        <v>0</v>
      </c>
      <c r="I353" s="172">
        <f>(Kalkulation_MS3!$AR$30)/100*detail_MS3!$CB45</f>
        <v>0</v>
      </c>
      <c r="J353" s="206">
        <f t="shared" si="24"/>
        <v>0</v>
      </c>
    </row>
    <row r="354" spans="1:11" outlineLevel="1">
      <c r="A354" s="1">
        <f t="shared" si="30"/>
        <v>0</v>
      </c>
      <c r="C354" s="172">
        <f>(Kalkulation_MS3!$AS$30)/100*detail_MS3!$B46</f>
        <v>0</v>
      </c>
      <c r="D354" s="172">
        <f>(Kalkulation_MS3!$AS$30)/100*detail_MS3!$O46</f>
        <v>0</v>
      </c>
      <c r="E354" s="172">
        <f>(Kalkulation_MS3!$AS$30)/100*detail_MS3!$AB46</f>
        <v>0</v>
      </c>
      <c r="F354" s="172">
        <f>(Kalkulation_MS3!$AS$30)/100*detail_MS3!$AO46</f>
        <v>0</v>
      </c>
      <c r="G354" s="172">
        <f>(Kalkulation_MS3!$AS$30)/100*detail_MS3!$BB46</f>
        <v>0</v>
      </c>
      <c r="H354" s="172">
        <f>(Kalkulation_MS3!$AS$30)/100*detail_MS3!$BO46</f>
        <v>0</v>
      </c>
      <c r="I354" s="172">
        <f>(Kalkulation_MS3!$AS$30)/100*detail_MS3!$CB46</f>
        <v>0</v>
      </c>
      <c r="J354" s="206">
        <f t="shared" si="24"/>
        <v>0</v>
      </c>
    </row>
    <row r="355" spans="1:11" outlineLevel="1">
      <c r="A355" s="88" t="s">
        <v>448</v>
      </c>
      <c r="B355" s="88"/>
      <c r="C355" s="201">
        <f>SUM(C315:C354)</f>
        <v>0</v>
      </c>
      <c r="D355" s="201">
        <f t="shared" ref="D355:J355" si="31">SUM(D315:D354)</f>
        <v>0</v>
      </c>
      <c r="E355" s="201">
        <f t="shared" si="31"/>
        <v>0</v>
      </c>
      <c r="F355" s="201">
        <f t="shared" si="31"/>
        <v>0</v>
      </c>
      <c r="G355" s="201">
        <f t="shared" si="31"/>
        <v>0</v>
      </c>
      <c r="H355" s="201">
        <f t="shared" si="31"/>
        <v>0</v>
      </c>
      <c r="I355" s="201">
        <f t="shared" si="31"/>
        <v>0</v>
      </c>
      <c r="J355" s="79">
        <f t="shared" si="31"/>
        <v>0</v>
      </c>
      <c r="K355" s="172">
        <f>Kalkulation_MS3!AT56*7</f>
        <v>0</v>
      </c>
    </row>
    <row r="356" spans="1:11" outlineLevel="1">
      <c r="A356" s="203" t="s">
        <v>449</v>
      </c>
      <c r="J356" s="205">
        <f t="shared" si="24"/>
        <v>0</v>
      </c>
    </row>
    <row r="357" spans="1:11" outlineLevel="1">
      <c r="A357" s="1">
        <f t="shared" ref="A357:A396" si="32">A315</f>
        <v>0</v>
      </c>
      <c r="C357" s="172">
        <f>(Kalkulation_MS3!$F$31)/100*detail_MS3!B7</f>
        <v>0</v>
      </c>
      <c r="D357" s="172">
        <f>(Kalkulation_MS3!$F$31)/100*detail_MS3!O7</f>
        <v>0</v>
      </c>
      <c r="E357" s="172">
        <f>(Kalkulation_MS3!$F$31)/100*detail_MS3!AB7</f>
        <v>0</v>
      </c>
      <c r="F357" s="172">
        <f>(Kalkulation_MS3!$F$31)/100*detail_MS3!AO7</f>
        <v>0</v>
      </c>
      <c r="G357" s="172">
        <f>(Kalkulation_MS3!$F$31)/100*detail_MS3!BB7</f>
        <v>0</v>
      </c>
      <c r="H357" s="172">
        <f>(Kalkulation_MS3!$F$31)/100*detail_MS3!BO7</f>
        <v>0</v>
      </c>
      <c r="I357" s="172">
        <f>(Kalkulation_MS3!$F$31)/100*detail_MS3!CB7</f>
        <v>0</v>
      </c>
      <c r="J357" s="206">
        <f t="shared" si="24"/>
        <v>0</v>
      </c>
    </row>
    <row r="358" spans="1:11" outlineLevel="1">
      <c r="A358" s="1">
        <f t="shared" si="32"/>
        <v>0</v>
      </c>
      <c r="C358" s="172">
        <f>(Kalkulation_MS3!$G$31)/100*detail_MS3!B8</f>
        <v>0</v>
      </c>
      <c r="D358" s="172">
        <f>(Kalkulation_MS3!$G$31)/100*detail_MS3!O8</f>
        <v>0</v>
      </c>
      <c r="E358" s="172">
        <f>(Kalkulation_MS3!$G$31)/100*detail_MS3!AB8</f>
        <v>0</v>
      </c>
      <c r="F358" s="172">
        <f>(Kalkulation_MS3!$G$31)/100*detail_MS3!AO8</f>
        <v>0</v>
      </c>
      <c r="G358" s="172">
        <f>(Kalkulation_MS3!$G$31)/100*detail_MS3!BB8</f>
        <v>0</v>
      </c>
      <c r="H358" s="172">
        <f>(Kalkulation_MS3!$G$31)/100*detail_MS3!BO8</f>
        <v>0</v>
      </c>
      <c r="I358" s="172">
        <f>(Kalkulation_MS3!$G$31)/100*detail_MS3!CB8</f>
        <v>0</v>
      </c>
      <c r="J358" s="206">
        <f t="shared" si="24"/>
        <v>0</v>
      </c>
    </row>
    <row r="359" spans="1:11" outlineLevel="1">
      <c r="A359" s="1">
        <f t="shared" si="32"/>
        <v>0</v>
      </c>
      <c r="C359" s="172">
        <f>(Kalkulation_MS3!$H$31)/100*detail_MS3!B9</f>
        <v>0</v>
      </c>
      <c r="D359" s="172">
        <f>(Kalkulation_MS3!$H$31)/100*detail_MS3!O9</f>
        <v>0</v>
      </c>
      <c r="E359" s="172">
        <f>(Kalkulation_MS3!$H$31)/100*detail_MS3!AB9</f>
        <v>0</v>
      </c>
      <c r="F359" s="172">
        <f>(Kalkulation_MS3!$H$31)/100*detail_MS3!AO9</f>
        <v>0</v>
      </c>
      <c r="G359" s="172">
        <f>(Kalkulation_MS3!$H$31)/100*detail_MS3!BB9</f>
        <v>0</v>
      </c>
      <c r="H359" s="172">
        <f>(Kalkulation_MS3!$H$31)/100*detail_MS3!BO9</f>
        <v>0</v>
      </c>
      <c r="I359" s="172">
        <f>(Kalkulation_MS3!$H$31)/100*detail_MS3!CB9</f>
        <v>0</v>
      </c>
      <c r="J359" s="206">
        <f t="shared" si="24"/>
        <v>0</v>
      </c>
    </row>
    <row r="360" spans="1:11" outlineLevel="1">
      <c r="A360" s="1">
        <f t="shared" si="32"/>
        <v>0</v>
      </c>
      <c r="C360" s="172">
        <f>(Kalkulation_MS3!$I$31)/100*detail_MS3!B10</f>
        <v>0</v>
      </c>
      <c r="D360" s="172">
        <f>(Kalkulation_MS3!$I$31)/100*detail_MS3!O10</f>
        <v>0</v>
      </c>
      <c r="E360" s="172">
        <f>(Kalkulation_MS3!$I$31)/100*detail_MS3!AB10</f>
        <v>0</v>
      </c>
      <c r="F360" s="172">
        <f>(Kalkulation_MS3!$I$31)/100*detail_MS3!AO10</f>
        <v>0</v>
      </c>
      <c r="G360" s="172">
        <f>(Kalkulation_MS3!$I$31)/100*detail_MS3!BB10</f>
        <v>0</v>
      </c>
      <c r="H360" s="172">
        <f>(Kalkulation_MS3!$I$31)/100*detail_MS3!BO10</f>
        <v>0</v>
      </c>
      <c r="I360" s="172">
        <f>(Kalkulation_MS3!$I$31)/100*detail_MS3!CB10</f>
        <v>0</v>
      </c>
      <c r="J360" s="206">
        <f t="shared" si="24"/>
        <v>0</v>
      </c>
    </row>
    <row r="361" spans="1:11" outlineLevel="1">
      <c r="A361" s="1">
        <f t="shared" si="32"/>
        <v>0</v>
      </c>
      <c r="C361" s="172">
        <f>(Kalkulation_MS3!$J$31)/100*detail_MS3!B11</f>
        <v>0</v>
      </c>
      <c r="D361" s="172">
        <f>(Kalkulation_MS3!$J$31)/100*detail_MS3!O11</f>
        <v>0</v>
      </c>
      <c r="E361" s="172">
        <f>(Kalkulation_MS3!$J$31)/100*detail_MS3!AB11</f>
        <v>0</v>
      </c>
      <c r="F361" s="172">
        <f>(Kalkulation_MS3!$J$31)/100*detail_MS3!AO11</f>
        <v>0</v>
      </c>
      <c r="G361" s="172">
        <f>(Kalkulation_MS3!$J$31)/100*detail_MS3!BB11</f>
        <v>0</v>
      </c>
      <c r="H361" s="172">
        <f>(Kalkulation_MS3!$J$31)/100*detail_MS3!BO11</f>
        <v>0</v>
      </c>
      <c r="I361" s="172">
        <f>(Kalkulation_MS3!$J$31)/100*detail_MS3!CB11</f>
        <v>0</v>
      </c>
      <c r="J361" s="206">
        <f t="shared" si="24"/>
        <v>0</v>
      </c>
    </row>
    <row r="362" spans="1:11" outlineLevel="1">
      <c r="A362" s="1">
        <f t="shared" si="32"/>
        <v>0</v>
      </c>
      <c r="C362" s="172">
        <f>(Kalkulation_MS3!$K$31)/100*detail_MS3!B12</f>
        <v>0</v>
      </c>
      <c r="D362" s="172">
        <f>(Kalkulation_MS3!$K$31)/100*detail_MS3!O12</f>
        <v>0</v>
      </c>
      <c r="E362" s="172">
        <f>(Kalkulation_MS3!$K$31)/100*detail_MS3!AB12</f>
        <v>0</v>
      </c>
      <c r="F362" s="172">
        <f>(Kalkulation_MS3!$K$31)/100*detail_MS3!AO12</f>
        <v>0</v>
      </c>
      <c r="G362" s="172">
        <f>(Kalkulation_MS3!$K$31)/100*detail_MS3!BB12</f>
        <v>0</v>
      </c>
      <c r="H362" s="172">
        <f>(Kalkulation_MS3!$K$31)/100*detail_MS3!BO12</f>
        <v>0</v>
      </c>
      <c r="I362" s="172">
        <f>(Kalkulation_MS3!$K$31)/100*detail_MS3!CB12</f>
        <v>0</v>
      </c>
      <c r="J362" s="206">
        <f t="shared" si="24"/>
        <v>0</v>
      </c>
    </row>
    <row r="363" spans="1:11" outlineLevel="1">
      <c r="A363" s="1">
        <f t="shared" si="32"/>
        <v>0</v>
      </c>
      <c r="C363" s="172">
        <f>(Kalkulation_MS3!$L$31)/100*detail_MS3!B13</f>
        <v>0</v>
      </c>
      <c r="D363" s="172">
        <f>(Kalkulation_MS3!$L$31)/100*detail_MS3!O13</f>
        <v>0</v>
      </c>
      <c r="E363" s="172">
        <f>(Kalkulation_MS3!$L$31)/100*detail_MS3!AB13</f>
        <v>0</v>
      </c>
      <c r="F363" s="172">
        <f>(Kalkulation_MS3!$L$31)/100*detail_MS3!AO13</f>
        <v>0</v>
      </c>
      <c r="G363" s="172">
        <f>(Kalkulation_MS3!$L$31)/100*detail_MS3!BB13</f>
        <v>0</v>
      </c>
      <c r="H363" s="172">
        <f>(Kalkulation_MS3!$L$31)/100*detail_MS3!BO13</f>
        <v>0</v>
      </c>
      <c r="I363" s="172">
        <f>(Kalkulation_MS3!$L$31)/100*detail_MS3!CB13</f>
        <v>0</v>
      </c>
      <c r="J363" s="206">
        <f t="shared" si="24"/>
        <v>0</v>
      </c>
    </row>
    <row r="364" spans="1:11" outlineLevel="1">
      <c r="A364" s="1">
        <f t="shared" si="32"/>
        <v>0</v>
      </c>
      <c r="C364" s="172">
        <f>(Kalkulation_MS3!$M$31)/100*detail_MS3!B14</f>
        <v>0</v>
      </c>
      <c r="D364" s="172">
        <f>(Kalkulation_MS3!$M$31)/100*detail_MS3!O14</f>
        <v>0</v>
      </c>
      <c r="E364" s="172">
        <f>(Kalkulation_MS3!$M$31)/100*detail_MS3!AB14</f>
        <v>0</v>
      </c>
      <c r="F364" s="172">
        <f>(Kalkulation_MS3!$M$31)/100*detail_MS3!AO14</f>
        <v>0</v>
      </c>
      <c r="G364" s="172">
        <f>(Kalkulation_MS3!$M$31)/100*detail_MS3!BB14</f>
        <v>0</v>
      </c>
      <c r="H364" s="172">
        <f>(Kalkulation_MS3!$M$31)/100*detail_MS3!BO14</f>
        <v>0</v>
      </c>
      <c r="I364" s="172">
        <f>(Kalkulation_MS3!$M$31)/100*detail_MS3!CB14</f>
        <v>0</v>
      </c>
      <c r="J364" s="206">
        <f t="shared" si="24"/>
        <v>0</v>
      </c>
    </row>
    <row r="365" spans="1:11" outlineLevel="1">
      <c r="A365" s="1">
        <f t="shared" si="32"/>
        <v>0</v>
      </c>
      <c r="C365" s="172">
        <f>(Kalkulation_MS3!$N$31)/100*detail_MS3!B15</f>
        <v>0</v>
      </c>
      <c r="D365" s="172">
        <f>(Kalkulation_MS3!$N$31)/100*detail_MS3!O15</f>
        <v>0</v>
      </c>
      <c r="E365" s="172">
        <f>(Kalkulation_MS3!$N$31)/100*detail_MS3!AB15</f>
        <v>0</v>
      </c>
      <c r="F365" s="172">
        <f>(Kalkulation_MS3!$N$31)/100*detail_MS3!AO15</f>
        <v>0</v>
      </c>
      <c r="G365" s="172">
        <f>(Kalkulation_MS3!$N$31)/100*detail_MS3!BB15</f>
        <v>0</v>
      </c>
      <c r="H365" s="172">
        <f>(Kalkulation_MS3!$N$31)/100*detail_MS3!BO15</f>
        <v>0</v>
      </c>
      <c r="I365" s="172">
        <f>(Kalkulation_MS3!$N$31)/100*detail_MS3!CB15</f>
        <v>0</v>
      </c>
      <c r="J365" s="206">
        <f t="shared" si="24"/>
        <v>0</v>
      </c>
    </row>
    <row r="366" spans="1:11" outlineLevel="1">
      <c r="A366" s="1">
        <f t="shared" si="32"/>
        <v>0</v>
      </c>
      <c r="C366" s="172">
        <f>(Kalkulation_MS3!$O$31)/100*detail_MS3!B16</f>
        <v>0</v>
      </c>
      <c r="D366" s="172">
        <f>(Kalkulation_MS3!$O$31)/100*detail_MS3!O16</f>
        <v>0</v>
      </c>
      <c r="E366" s="172">
        <f>(Kalkulation_MS3!$O$31)/100*detail_MS3!AB16</f>
        <v>0</v>
      </c>
      <c r="F366" s="172">
        <f>(Kalkulation_MS3!$O$31)/100*detail_MS3!AO16</f>
        <v>0</v>
      </c>
      <c r="G366" s="172">
        <f>(Kalkulation_MS3!$O$31)/100*detail_MS3!BB16</f>
        <v>0</v>
      </c>
      <c r="H366" s="172">
        <f>(Kalkulation_MS3!$O$31)/100*detail_MS3!BO16</f>
        <v>0</v>
      </c>
      <c r="I366" s="172">
        <f>(Kalkulation_MS3!$O$31)/100*detail_MS3!CB16</f>
        <v>0</v>
      </c>
      <c r="J366" s="206">
        <f t="shared" si="24"/>
        <v>0</v>
      </c>
    </row>
    <row r="367" spans="1:11" outlineLevel="1">
      <c r="A367" s="1">
        <f t="shared" si="32"/>
        <v>0</v>
      </c>
      <c r="C367" s="172">
        <f>(Kalkulation_MS3!$P$31)/100*detail_MS3!B17</f>
        <v>0</v>
      </c>
      <c r="D367" s="172">
        <f>(Kalkulation_MS3!$P$31)/100*detail_MS3!O17</f>
        <v>0</v>
      </c>
      <c r="E367" s="172">
        <f>(Kalkulation_MS3!$P$31)/100*detail_MS3!AB17</f>
        <v>0</v>
      </c>
      <c r="F367" s="172">
        <f>(Kalkulation_MS3!$P$31)/100*detail_MS3!AO17</f>
        <v>0</v>
      </c>
      <c r="G367" s="172">
        <f>(Kalkulation_MS3!$P$31)/100*detail_MS3!BB17</f>
        <v>0</v>
      </c>
      <c r="H367" s="172">
        <f>(Kalkulation_MS3!$P$31)/100*detail_MS3!BO17</f>
        <v>0</v>
      </c>
      <c r="I367" s="172">
        <f>(Kalkulation_MS3!$P$31)/100*detail_MS3!CB17</f>
        <v>0</v>
      </c>
      <c r="J367" s="206">
        <f t="shared" ref="J367:J396" si="33">SUM(C367:I367)</f>
        <v>0</v>
      </c>
    </row>
    <row r="368" spans="1:11" outlineLevel="1">
      <c r="A368" s="1">
        <f t="shared" si="32"/>
        <v>0</v>
      </c>
      <c r="C368" s="172">
        <f>(Kalkulation_MS3!$Q$31)/100*detail_MS3!B18</f>
        <v>0</v>
      </c>
      <c r="D368" s="172">
        <f>(Kalkulation_MS3!$Q$31)/100*detail_MS3!O18</f>
        <v>0</v>
      </c>
      <c r="E368" s="172">
        <f>(Kalkulation_MS3!$Q$31)/100*detail_MS3!AB18</f>
        <v>0</v>
      </c>
      <c r="F368" s="172">
        <f>(Kalkulation_MS3!$Q$31)/100*detail_MS3!AO18</f>
        <v>0</v>
      </c>
      <c r="G368" s="172">
        <f>(Kalkulation_MS3!$Q$31)/100*detail_MS3!BB18</f>
        <v>0</v>
      </c>
      <c r="H368" s="172">
        <f>(Kalkulation_MS3!$Q$31)/100*detail_MS3!BO18</f>
        <v>0</v>
      </c>
      <c r="I368" s="172">
        <f>(Kalkulation_MS3!$Q$31)/100*detail_MS3!CB18</f>
        <v>0</v>
      </c>
      <c r="J368" s="206">
        <f t="shared" si="33"/>
        <v>0</v>
      </c>
    </row>
    <row r="369" spans="1:10" outlineLevel="1">
      <c r="A369" s="1">
        <f t="shared" si="32"/>
        <v>0</v>
      </c>
      <c r="C369" s="172">
        <f>(Kalkulation_MS3!$R$31)/100*detail_MS3!B19</f>
        <v>0</v>
      </c>
      <c r="D369" s="172">
        <f>(Kalkulation_MS3!$R$31)/100*detail_MS3!O19</f>
        <v>0</v>
      </c>
      <c r="E369" s="172">
        <f>(Kalkulation_MS3!$R$31)/100*detail_MS3!AB19</f>
        <v>0</v>
      </c>
      <c r="F369" s="172">
        <f>(Kalkulation_MS3!$R$31)/100*detail_MS3!AO19</f>
        <v>0</v>
      </c>
      <c r="G369" s="172">
        <f>(Kalkulation_MS3!$R$31)/100*detail_MS3!BB19</f>
        <v>0</v>
      </c>
      <c r="H369" s="172">
        <f>(Kalkulation_MS3!$R$31)/100*detail_MS3!BO19</f>
        <v>0</v>
      </c>
      <c r="I369" s="172">
        <f>(Kalkulation_MS3!$R$31)/100*detail_MS3!CB19</f>
        <v>0</v>
      </c>
      <c r="J369" s="206">
        <f t="shared" si="33"/>
        <v>0</v>
      </c>
    </row>
    <row r="370" spans="1:10" outlineLevel="1">
      <c r="A370" s="1">
        <f t="shared" si="32"/>
        <v>0</v>
      </c>
      <c r="C370" s="172">
        <f>(Kalkulation_MS3!$S$31)/100*detail_MS3!$B20</f>
        <v>0</v>
      </c>
      <c r="D370" s="172">
        <f>(Kalkulation_MS3!$S$31)/100*detail_MS3!$O20</f>
        <v>0</v>
      </c>
      <c r="E370" s="172">
        <f>(Kalkulation_MS3!$S$31)/100*detail_MS3!$AB20</f>
        <v>0</v>
      </c>
      <c r="F370" s="172">
        <f>(Kalkulation_MS3!$S$31)/100*detail_MS3!$AO20</f>
        <v>0</v>
      </c>
      <c r="G370" s="172">
        <f>(Kalkulation_MS3!$S$31)/100*detail_MS3!$BB20</f>
        <v>0</v>
      </c>
      <c r="H370" s="172">
        <f>(Kalkulation_MS3!$S$31)/100*detail_MS3!$BO20</f>
        <v>0</v>
      </c>
      <c r="I370" s="172">
        <f>(Kalkulation_MS3!$S$31)/100*detail_MS3!$CB20</f>
        <v>0</v>
      </c>
      <c r="J370" s="206">
        <f t="shared" si="33"/>
        <v>0</v>
      </c>
    </row>
    <row r="371" spans="1:10" outlineLevel="1">
      <c r="A371" s="1">
        <f t="shared" si="32"/>
        <v>0</v>
      </c>
      <c r="C371" s="172">
        <f>(Kalkulation_MS3!$T$31)/100*detail_MS3!$B21</f>
        <v>0</v>
      </c>
      <c r="D371" s="172">
        <f>(Kalkulation_MS3!$T$31)/100*detail_MS3!$O21</f>
        <v>0</v>
      </c>
      <c r="E371" s="172">
        <f>(Kalkulation_MS3!$T$31)/100*detail_MS3!$AB21</f>
        <v>0</v>
      </c>
      <c r="F371" s="172">
        <f>(Kalkulation_MS3!$T$31)/100*detail_MS3!$AO21</f>
        <v>0</v>
      </c>
      <c r="G371" s="172">
        <f>(Kalkulation_MS3!$T$31)/100*detail_MS3!$BB21</f>
        <v>0</v>
      </c>
      <c r="H371" s="172">
        <f>(Kalkulation_MS3!$T$31)/100*detail_MS3!$BO21</f>
        <v>0</v>
      </c>
      <c r="I371" s="172">
        <f>(Kalkulation_MS3!$T$31)/100*detail_MS3!$CB21</f>
        <v>0</v>
      </c>
      <c r="J371" s="206">
        <f t="shared" si="33"/>
        <v>0</v>
      </c>
    </row>
    <row r="372" spans="1:10" outlineLevel="1">
      <c r="A372" s="1">
        <f t="shared" si="32"/>
        <v>0</v>
      </c>
      <c r="C372" s="172">
        <f>(Kalkulation_MS3!$U$31)/100*detail_MS3!$B22</f>
        <v>0</v>
      </c>
      <c r="D372" s="172">
        <f>(Kalkulation_MS3!$U$31)/100*detail_MS3!$O22</f>
        <v>0</v>
      </c>
      <c r="E372" s="172">
        <f>(Kalkulation_MS3!$U$31)/100*detail_MS3!$AB22</f>
        <v>0</v>
      </c>
      <c r="F372" s="172">
        <f>(Kalkulation_MS3!$U$31)/100*detail_MS3!$AO22</f>
        <v>0</v>
      </c>
      <c r="G372" s="172">
        <f>(Kalkulation_MS3!$U$31)/100*detail_MS3!$BB22</f>
        <v>0</v>
      </c>
      <c r="H372" s="172">
        <f>(Kalkulation_MS3!$U$31)/100*detail_MS3!$BO22</f>
        <v>0</v>
      </c>
      <c r="I372" s="172">
        <f>(Kalkulation_MS3!$U$31)/100*detail_MS3!$CB22</f>
        <v>0</v>
      </c>
      <c r="J372" s="206">
        <f t="shared" si="33"/>
        <v>0</v>
      </c>
    </row>
    <row r="373" spans="1:10" outlineLevel="1">
      <c r="A373" s="1">
        <f t="shared" si="32"/>
        <v>0</v>
      </c>
      <c r="C373" s="172">
        <f>(Kalkulation_MS3!$V$31)/100*detail_MS3!$B23</f>
        <v>0</v>
      </c>
      <c r="D373" s="172">
        <f>(Kalkulation_MS3!$V$31)/100*detail_MS3!$O23</f>
        <v>0</v>
      </c>
      <c r="E373" s="172">
        <f>(Kalkulation_MS3!$V$31)/100*detail_MS3!$AB23</f>
        <v>0</v>
      </c>
      <c r="F373" s="172">
        <f>(Kalkulation_MS3!$V$31)/100*detail_MS3!$AO23</f>
        <v>0</v>
      </c>
      <c r="G373" s="172">
        <f>(Kalkulation_MS3!$V$31)/100*detail_MS3!$BB23</f>
        <v>0</v>
      </c>
      <c r="H373" s="172">
        <f>(Kalkulation_MS3!$V$31)/100*detail_MS3!$BO23</f>
        <v>0</v>
      </c>
      <c r="I373" s="172">
        <f>(Kalkulation_MS3!$V$31)/100*detail_MS3!$CB23</f>
        <v>0</v>
      </c>
      <c r="J373" s="206">
        <f t="shared" si="33"/>
        <v>0</v>
      </c>
    </row>
    <row r="374" spans="1:10" outlineLevel="1">
      <c r="A374" s="1">
        <f t="shared" si="32"/>
        <v>0</v>
      </c>
      <c r="C374" s="172">
        <f>(Kalkulation_MS3!$W$31)/100*detail_MS3!$B24</f>
        <v>0</v>
      </c>
      <c r="D374" s="172">
        <f>(Kalkulation_MS3!$W$31)/100*detail_MS3!$O24</f>
        <v>0</v>
      </c>
      <c r="E374" s="172">
        <f>(Kalkulation_MS3!$W$31)/100*detail_MS3!$AB24</f>
        <v>0</v>
      </c>
      <c r="F374" s="172">
        <f>(Kalkulation_MS3!$W$31)/100*detail_MS3!$AO24</f>
        <v>0</v>
      </c>
      <c r="G374" s="172">
        <f>(Kalkulation_MS3!$W$31)/100*detail_MS3!$BB24</f>
        <v>0</v>
      </c>
      <c r="H374" s="172">
        <f>(Kalkulation_MS3!$W$31)/100*detail_MS3!$BO24</f>
        <v>0</v>
      </c>
      <c r="I374" s="172">
        <f>(Kalkulation_MS3!$W$31)/100*detail_MS3!$CB24</f>
        <v>0</v>
      </c>
      <c r="J374" s="206">
        <f t="shared" si="33"/>
        <v>0</v>
      </c>
    </row>
    <row r="375" spans="1:10" outlineLevel="1">
      <c r="A375" s="1">
        <f t="shared" si="32"/>
        <v>0</v>
      </c>
      <c r="C375" s="172">
        <f>(Kalkulation_MS3!$X$31)/100*detail_MS3!$B25</f>
        <v>0</v>
      </c>
      <c r="D375" s="172">
        <f>(Kalkulation_MS3!$X$31)/100*detail_MS3!$O25</f>
        <v>0</v>
      </c>
      <c r="E375" s="172">
        <f>(Kalkulation_MS3!$X$31)/100*detail_MS3!$AB25</f>
        <v>0</v>
      </c>
      <c r="F375" s="172">
        <f>(Kalkulation_MS3!$X$31)/100*detail_MS3!$AO25</f>
        <v>0</v>
      </c>
      <c r="G375" s="172">
        <f>(Kalkulation_MS3!$X$31)/100*detail_MS3!$BB25</f>
        <v>0</v>
      </c>
      <c r="H375" s="172">
        <f>(Kalkulation_MS3!$X$31)/100*detail_MS3!$BO25</f>
        <v>0</v>
      </c>
      <c r="I375" s="172">
        <f>(Kalkulation_MS3!$X$31)/100*detail_MS3!$CB25</f>
        <v>0</v>
      </c>
      <c r="J375" s="206">
        <f t="shared" si="33"/>
        <v>0</v>
      </c>
    </row>
    <row r="376" spans="1:10" outlineLevel="1">
      <c r="A376" s="1">
        <f t="shared" si="32"/>
        <v>0</v>
      </c>
      <c r="C376" s="172">
        <f>(Kalkulation_MS3!$Y$31)/100*detail_MS3!$B26</f>
        <v>0</v>
      </c>
      <c r="D376" s="172">
        <f>(Kalkulation_MS3!$Y$31)/100*detail_MS3!$O26</f>
        <v>0</v>
      </c>
      <c r="E376" s="172">
        <f>(Kalkulation_MS3!$Y$31)/100*detail_MS3!$AB26</f>
        <v>0</v>
      </c>
      <c r="F376" s="172">
        <f>(Kalkulation_MS3!$Y$31)/100*detail_MS3!$AO26</f>
        <v>0</v>
      </c>
      <c r="G376" s="172">
        <f>(Kalkulation_MS3!$Y$31)/100*detail_MS3!$BB26</f>
        <v>0</v>
      </c>
      <c r="H376" s="172">
        <f>(Kalkulation_MS3!$Y$31)/100*detail_MS3!$BO26</f>
        <v>0</v>
      </c>
      <c r="I376" s="172">
        <f>(Kalkulation_MS3!$Y$31)/100*detail_MS3!$CB26</f>
        <v>0</v>
      </c>
      <c r="J376" s="206">
        <f t="shared" si="33"/>
        <v>0</v>
      </c>
    </row>
    <row r="377" spans="1:10" outlineLevel="1">
      <c r="A377" s="1">
        <f t="shared" si="32"/>
        <v>0</v>
      </c>
      <c r="C377" s="172">
        <f>(Kalkulation_MS3!$Z$31)/100*detail_MS3!$B27</f>
        <v>0</v>
      </c>
      <c r="D377" s="172">
        <f>(Kalkulation_MS3!$Z$31)/100*detail_MS3!$O27</f>
        <v>0</v>
      </c>
      <c r="E377" s="172">
        <f>(Kalkulation_MS3!$Z$31)/100*detail_MS3!$AB27</f>
        <v>0</v>
      </c>
      <c r="F377" s="172">
        <f>(Kalkulation_MS3!$Z$31)/100*detail_MS3!$AO27</f>
        <v>0</v>
      </c>
      <c r="G377" s="172">
        <f>(Kalkulation_MS3!$Z$31)/100*detail_MS3!$BB27</f>
        <v>0</v>
      </c>
      <c r="H377" s="172">
        <f>(Kalkulation_MS3!$Z$31)/100*detail_MS3!$BO27</f>
        <v>0</v>
      </c>
      <c r="I377" s="172">
        <f>(Kalkulation_MS3!$Z$31)/100*detail_MS3!$CB27</f>
        <v>0</v>
      </c>
      <c r="J377" s="206">
        <f t="shared" si="33"/>
        <v>0</v>
      </c>
    </row>
    <row r="378" spans="1:10" outlineLevel="1">
      <c r="A378" s="1">
        <f t="shared" si="32"/>
        <v>0</v>
      </c>
      <c r="C378" s="172">
        <f>(Kalkulation_MS3!$AA$31)/100*detail_MS3!$B28</f>
        <v>0</v>
      </c>
      <c r="D378" s="172">
        <f>(Kalkulation_MS3!$AA$31)/100*detail_MS3!$O28</f>
        <v>0</v>
      </c>
      <c r="E378" s="172">
        <f>(Kalkulation_MS3!$AA$31)/100*detail_MS3!$AB28</f>
        <v>0</v>
      </c>
      <c r="F378" s="172">
        <f>(Kalkulation_MS3!$AA$31)/100*detail_MS3!$AO28</f>
        <v>0</v>
      </c>
      <c r="G378" s="172">
        <f>(Kalkulation_MS3!$AA$31)/100*detail_MS3!$BB28</f>
        <v>0</v>
      </c>
      <c r="H378" s="172">
        <f>(Kalkulation_MS3!$AA$31)/100*detail_MS3!$BO28</f>
        <v>0</v>
      </c>
      <c r="I378" s="172">
        <f>(Kalkulation_MS3!$AA$31)/100*detail_MS3!$CB28</f>
        <v>0</v>
      </c>
      <c r="J378" s="206">
        <f t="shared" si="33"/>
        <v>0</v>
      </c>
    </row>
    <row r="379" spans="1:10" outlineLevel="1">
      <c r="A379" s="1">
        <f t="shared" si="32"/>
        <v>0</v>
      </c>
      <c r="C379" s="172">
        <f>(Kalkulation_MS3!$AB$31)/100*detail_MS3!$B29</f>
        <v>0</v>
      </c>
      <c r="D379" s="172">
        <f>(Kalkulation_MS3!$AB$31)/100*detail_MS3!$O29</f>
        <v>0</v>
      </c>
      <c r="E379" s="172">
        <f>(Kalkulation_MS3!$AB$31)/100*detail_MS3!$AB29</f>
        <v>0</v>
      </c>
      <c r="F379" s="172">
        <f>(Kalkulation_MS3!$AB$31)/100*detail_MS3!$AO29</f>
        <v>0</v>
      </c>
      <c r="G379" s="172">
        <f>(Kalkulation_MS3!$AB$31)/100*detail_MS3!$BB29</f>
        <v>0</v>
      </c>
      <c r="H379" s="172">
        <f>(Kalkulation_MS3!$AB$31)/100*detail_MS3!$BO29</f>
        <v>0</v>
      </c>
      <c r="I379" s="172">
        <f>(Kalkulation_MS3!$AB$31)/100*detail_MS3!$CB29</f>
        <v>0</v>
      </c>
      <c r="J379" s="206">
        <f t="shared" si="33"/>
        <v>0</v>
      </c>
    </row>
    <row r="380" spans="1:10" outlineLevel="1">
      <c r="A380" s="1">
        <f t="shared" si="32"/>
        <v>0</v>
      </c>
      <c r="C380" s="172">
        <f>(Kalkulation_MS3!$AC$31)/100*detail_MS3!$B30</f>
        <v>0</v>
      </c>
      <c r="D380" s="172">
        <f>(Kalkulation_MS3!$AC$31)/100*detail_MS3!$O30</f>
        <v>0</v>
      </c>
      <c r="E380" s="172">
        <f>(Kalkulation_MS3!$AC$31)/100*detail_MS3!$AB30</f>
        <v>0</v>
      </c>
      <c r="F380" s="172">
        <f>(Kalkulation_MS3!$AC$31)/100*detail_MS3!$AO30</f>
        <v>0</v>
      </c>
      <c r="G380" s="172">
        <f>(Kalkulation_MS3!$AC$31)/100*detail_MS3!$BB30</f>
        <v>0</v>
      </c>
      <c r="H380" s="172">
        <f>(Kalkulation_MS3!$AC$31)/100*detail_MS3!$BO30</f>
        <v>0</v>
      </c>
      <c r="I380" s="172">
        <f>(Kalkulation_MS3!$AC$31)/100*detail_MS3!$CB30</f>
        <v>0</v>
      </c>
      <c r="J380" s="206">
        <f t="shared" si="33"/>
        <v>0</v>
      </c>
    </row>
    <row r="381" spans="1:10" outlineLevel="1">
      <c r="A381" s="1">
        <f t="shared" si="32"/>
        <v>0</v>
      </c>
      <c r="C381" s="172">
        <f>(Kalkulation_MS3!$AD$31)/100*detail_MS3!$B31</f>
        <v>0</v>
      </c>
      <c r="D381" s="172">
        <f>(Kalkulation_MS3!$AD$31)/100*detail_MS3!$O31</f>
        <v>0</v>
      </c>
      <c r="E381" s="172">
        <f>(Kalkulation_MS3!$AD$31)/100*detail_MS3!$AB31</f>
        <v>0</v>
      </c>
      <c r="F381" s="172">
        <f>(Kalkulation_MS3!$AD$31)/100*detail_MS3!$AO31</f>
        <v>0</v>
      </c>
      <c r="G381" s="172">
        <f>(Kalkulation_MS3!$AD$31)/100*detail_MS3!$BB31</f>
        <v>0</v>
      </c>
      <c r="H381" s="172">
        <f>(Kalkulation_MS3!$AD$31)/100*detail_MS3!$BO31</f>
        <v>0</v>
      </c>
      <c r="I381" s="172">
        <f>(Kalkulation_MS3!$AD$31)/100*detail_MS3!$CB31</f>
        <v>0</v>
      </c>
      <c r="J381" s="206">
        <f t="shared" si="33"/>
        <v>0</v>
      </c>
    </row>
    <row r="382" spans="1:10" outlineLevel="1">
      <c r="A382" s="1">
        <f t="shared" si="32"/>
        <v>0</v>
      </c>
      <c r="C382" s="172">
        <f>(Kalkulation_MS3!$AE$31)/100*detail_MS3!$B32</f>
        <v>0</v>
      </c>
      <c r="D382" s="172">
        <f>(Kalkulation_MS3!$AE$31)/100*detail_MS3!$O32</f>
        <v>0</v>
      </c>
      <c r="E382" s="172">
        <f>(Kalkulation_MS3!$AE$31)/100*detail_MS3!$AB32</f>
        <v>0</v>
      </c>
      <c r="F382" s="172">
        <f>(Kalkulation_MS3!$AE$31)/100*detail_MS3!$AO32</f>
        <v>0</v>
      </c>
      <c r="G382" s="172">
        <f>(Kalkulation_MS3!$AE$31)/100*detail_MS3!$BB32</f>
        <v>0</v>
      </c>
      <c r="H382" s="172">
        <f>(Kalkulation_MS3!$AE$31)/100*detail_MS3!$BO32</f>
        <v>0</v>
      </c>
      <c r="I382" s="172">
        <f>(Kalkulation_MS3!$AE$31)/100*detail_MS3!$CB32</f>
        <v>0</v>
      </c>
      <c r="J382" s="206">
        <f t="shared" si="33"/>
        <v>0</v>
      </c>
    </row>
    <row r="383" spans="1:10" outlineLevel="1">
      <c r="A383" s="1">
        <f t="shared" si="32"/>
        <v>0</v>
      </c>
      <c r="C383" s="172">
        <f>(Kalkulation_MS3!$AF$31)/100*detail_MS3!$B33</f>
        <v>0</v>
      </c>
      <c r="D383" s="172">
        <f>(Kalkulation_MS3!$AF$31)/100*detail_MS3!$O33</f>
        <v>0</v>
      </c>
      <c r="E383" s="172">
        <f>(Kalkulation_MS3!$AF$31)/100*detail_MS3!$AB33</f>
        <v>0</v>
      </c>
      <c r="F383" s="172">
        <f>(Kalkulation_MS3!$AF$31)/100*detail_MS3!$AO33</f>
        <v>0</v>
      </c>
      <c r="G383" s="172">
        <f>(Kalkulation_MS3!$AF$31)/100*detail_MS3!$BB33</f>
        <v>0</v>
      </c>
      <c r="H383" s="172">
        <f>(Kalkulation_MS3!$AF$31)/100*detail_MS3!$BO33</f>
        <v>0</v>
      </c>
      <c r="I383" s="172">
        <f>(Kalkulation_MS3!$AF$31)/100*detail_MS3!$CB33</f>
        <v>0</v>
      </c>
      <c r="J383" s="206">
        <f t="shared" si="33"/>
        <v>0</v>
      </c>
    </row>
    <row r="384" spans="1:10" outlineLevel="1">
      <c r="A384" s="1">
        <f t="shared" si="32"/>
        <v>0</v>
      </c>
      <c r="C384" s="172">
        <f>(Kalkulation_MS3!$AG$31)/100*detail_MS3!$B34</f>
        <v>0</v>
      </c>
      <c r="D384" s="172">
        <f>(Kalkulation_MS3!$AG$31)/100*detail_MS3!$O34</f>
        <v>0</v>
      </c>
      <c r="E384" s="172">
        <f>(Kalkulation_MS3!$AG$31)/100*detail_MS3!$AB34</f>
        <v>0</v>
      </c>
      <c r="F384" s="172">
        <f>(Kalkulation_MS3!$AG$31)/100*detail_MS3!$AO34</f>
        <v>0</v>
      </c>
      <c r="G384" s="172">
        <f>(Kalkulation_MS3!$AG$31)/100*detail_MS3!$BB34</f>
        <v>0</v>
      </c>
      <c r="H384" s="172">
        <f>(Kalkulation_MS3!$AG$31)/100*detail_MS3!$BO34</f>
        <v>0</v>
      </c>
      <c r="I384" s="172">
        <f>(Kalkulation_MS3!$AG$31)/100*detail_MS3!$CB34</f>
        <v>0</v>
      </c>
      <c r="J384" s="206">
        <f t="shared" si="33"/>
        <v>0</v>
      </c>
    </row>
    <row r="385" spans="1:11" outlineLevel="1">
      <c r="A385" s="1">
        <f t="shared" si="32"/>
        <v>0</v>
      </c>
      <c r="C385" s="172">
        <f>(Kalkulation_MS3!$AH$31)/100*detail_MS3!$B35</f>
        <v>0</v>
      </c>
      <c r="D385" s="172">
        <f>(Kalkulation_MS3!$AH$31)/100*detail_MS3!$O35</f>
        <v>0</v>
      </c>
      <c r="E385" s="172">
        <f>(Kalkulation_MS3!$AH$31)/100*detail_MS3!$AB35</f>
        <v>0</v>
      </c>
      <c r="F385" s="172">
        <f>(Kalkulation_MS3!$AH$31)/100*detail_MS3!$AO35</f>
        <v>0</v>
      </c>
      <c r="G385" s="172">
        <f>(Kalkulation_MS3!$AH$31)/100*detail_MS3!$BB35</f>
        <v>0</v>
      </c>
      <c r="H385" s="172">
        <f>(Kalkulation_MS3!$AH$31)/100*detail_MS3!$BO35</f>
        <v>0</v>
      </c>
      <c r="I385" s="172">
        <f>(Kalkulation_MS3!$AH$31)/100*detail_MS3!$CB35</f>
        <v>0</v>
      </c>
      <c r="J385" s="206">
        <f t="shared" si="33"/>
        <v>0</v>
      </c>
    </row>
    <row r="386" spans="1:11" outlineLevel="1">
      <c r="A386" s="1">
        <f t="shared" si="32"/>
        <v>0</v>
      </c>
      <c r="C386" s="172">
        <f>(Kalkulation_MS3!$AI$31)/100*detail_MS3!$B36</f>
        <v>0</v>
      </c>
      <c r="D386" s="172">
        <f>(Kalkulation_MS3!$AI$31)/100*detail_MS3!$O36</f>
        <v>0</v>
      </c>
      <c r="E386" s="172">
        <f>(Kalkulation_MS3!$AI$31)/100*detail_MS3!$AB36</f>
        <v>0</v>
      </c>
      <c r="F386" s="172">
        <f>(Kalkulation_MS3!$AI$31)/100*detail_MS3!$AO36</f>
        <v>0</v>
      </c>
      <c r="G386" s="172">
        <f>(Kalkulation_MS3!$AI$31)/100*detail_MS3!$BB36</f>
        <v>0</v>
      </c>
      <c r="H386" s="172">
        <f>(Kalkulation_MS3!$AI$31)/100*detail_MS3!$BO36</f>
        <v>0</v>
      </c>
      <c r="I386" s="172">
        <f>(Kalkulation_MS3!$AI$31)/100*detail_MS3!$CB36</f>
        <v>0</v>
      </c>
      <c r="J386" s="206">
        <f t="shared" si="33"/>
        <v>0</v>
      </c>
    </row>
    <row r="387" spans="1:11" outlineLevel="1">
      <c r="A387" s="1">
        <f t="shared" si="32"/>
        <v>0</v>
      </c>
      <c r="C387" s="172">
        <f>(Kalkulation_MS3!$AJ$31)/100*detail_MS3!$B37</f>
        <v>0</v>
      </c>
      <c r="D387" s="172">
        <f>(Kalkulation_MS3!$AJ$31)/100*detail_MS3!$O37</f>
        <v>0</v>
      </c>
      <c r="E387" s="172">
        <f>(Kalkulation_MS3!$AJ$31)/100*detail_MS3!$AB37</f>
        <v>0</v>
      </c>
      <c r="F387" s="172">
        <f>(Kalkulation_MS3!$AJ$31)/100*detail_MS3!$AO37</f>
        <v>0</v>
      </c>
      <c r="G387" s="172">
        <f>(Kalkulation_MS3!$AJ$31)/100*detail_MS3!$BB37</f>
        <v>0</v>
      </c>
      <c r="H387" s="172">
        <f>(Kalkulation_MS3!$AJ$31)/100*detail_MS3!$BO37</f>
        <v>0</v>
      </c>
      <c r="I387" s="172">
        <f>(Kalkulation_MS3!$AJ$31)/100*detail_MS3!$CB37</f>
        <v>0</v>
      </c>
      <c r="J387" s="206">
        <f t="shared" si="33"/>
        <v>0</v>
      </c>
    </row>
    <row r="388" spans="1:11" outlineLevel="1">
      <c r="A388" s="1">
        <f t="shared" si="32"/>
        <v>0</v>
      </c>
      <c r="C388" s="172">
        <f>(Kalkulation_MS3!$AK$31)/100*detail_MS3!$B38</f>
        <v>0</v>
      </c>
      <c r="D388" s="172">
        <f>(Kalkulation_MS3!$AK$31)/100*detail_MS3!$O38</f>
        <v>0</v>
      </c>
      <c r="E388" s="172">
        <f>(Kalkulation_MS3!$AK$31)/100*detail_MS3!$AB38</f>
        <v>0</v>
      </c>
      <c r="F388" s="172">
        <f>(Kalkulation_MS3!$AK$31)/100*detail_MS3!$AO38</f>
        <v>0</v>
      </c>
      <c r="G388" s="172">
        <f>(Kalkulation_MS3!$AK$31)/100*detail_MS3!$BB38</f>
        <v>0</v>
      </c>
      <c r="H388" s="172">
        <f>(Kalkulation_MS3!$AK$31)/100*detail_MS3!$BO38</f>
        <v>0</v>
      </c>
      <c r="I388" s="172">
        <f>(Kalkulation_MS3!$AK$31)/100*detail_MS3!$CB38</f>
        <v>0</v>
      </c>
      <c r="J388" s="206">
        <f t="shared" si="33"/>
        <v>0</v>
      </c>
    </row>
    <row r="389" spans="1:11" outlineLevel="1">
      <c r="A389" s="1">
        <f t="shared" si="32"/>
        <v>0</v>
      </c>
      <c r="C389" s="172">
        <f>(Kalkulation_MS3!$AL$31)/100*detail_MS3!$B39</f>
        <v>0</v>
      </c>
      <c r="D389" s="172">
        <f>(Kalkulation_MS3!$AL$31)/100*detail_MS3!$O39</f>
        <v>0</v>
      </c>
      <c r="E389" s="172">
        <f>(Kalkulation_MS3!$AL$31)/100*detail_MS3!$AB39</f>
        <v>0</v>
      </c>
      <c r="F389" s="172">
        <f>(Kalkulation_MS3!$AL$31)/100*detail_MS3!$AO39</f>
        <v>0</v>
      </c>
      <c r="G389" s="172">
        <f>(Kalkulation_MS3!$AL$31)/100*detail_MS3!$BB39</f>
        <v>0</v>
      </c>
      <c r="H389" s="172">
        <f>(Kalkulation_MS3!$AL$31)/100*detail_MS3!$BO39</f>
        <v>0</v>
      </c>
      <c r="I389" s="172">
        <f>(Kalkulation_MS3!$AL$31)/100*detail_MS3!$CB39</f>
        <v>0</v>
      </c>
      <c r="J389" s="206">
        <f t="shared" si="33"/>
        <v>0</v>
      </c>
    </row>
    <row r="390" spans="1:11" outlineLevel="1">
      <c r="A390" s="1">
        <f t="shared" si="32"/>
        <v>0</v>
      </c>
      <c r="C390" s="172">
        <f>(Kalkulation_MS3!$AM$31)/100*detail_MS3!$B40</f>
        <v>0</v>
      </c>
      <c r="D390" s="172">
        <f>(Kalkulation_MS3!$AM$31)/100*detail_MS3!$O40</f>
        <v>0</v>
      </c>
      <c r="E390" s="172">
        <f>(Kalkulation_MS3!$AM$31)/100*detail_MS3!$AB40</f>
        <v>0</v>
      </c>
      <c r="F390" s="172">
        <f>(Kalkulation_MS3!$AM$31)/100*detail_MS3!$AO40</f>
        <v>0</v>
      </c>
      <c r="G390" s="172">
        <f>(Kalkulation_MS3!$AM$31)/100*detail_MS3!$BB40</f>
        <v>0</v>
      </c>
      <c r="H390" s="172">
        <f>(Kalkulation_MS3!$AM$31)/100*detail_MS3!$BO40</f>
        <v>0</v>
      </c>
      <c r="I390" s="172">
        <f>(Kalkulation_MS3!$AM$31)/100*detail_MS3!$CB40</f>
        <v>0</v>
      </c>
      <c r="J390" s="206">
        <f t="shared" si="33"/>
        <v>0</v>
      </c>
    </row>
    <row r="391" spans="1:11" outlineLevel="1">
      <c r="A391" s="1">
        <f t="shared" si="32"/>
        <v>0</v>
      </c>
      <c r="C391" s="172">
        <f>(Kalkulation_MS3!$AN$31)/100*detail_MS3!$B41</f>
        <v>0</v>
      </c>
      <c r="D391" s="172">
        <f>(Kalkulation_MS3!$AN$31)/100*detail_MS3!$O41</f>
        <v>0</v>
      </c>
      <c r="E391" s="172">
        <f>(Kalkulation_MS3!$AN$31)/100*detail_MS3!$AB41</f>
        <v>0</v>
      </c>
      <c r="F391" s="172">
        <f>(Kalkulation_MS3!$AN$31)/100*detail_MS3!$AO41</f>
        <v>0</v>
      </c>
      <c r="G391" s="172">
        <f>(Kalkulation_MS3!$AN$31)/100*detail_MS3!$BB41</f>
        <v>0</v>
      </c>
      <c r="H391" s="172">
        <f>(Kalkulation_MS3!$AN$31)/100*detail_MS3!$BO41</f>
        <v>0</v>
      </c>
      <c r="I391" s="172">
        <f>(Kalkulation_MS3!$AN$31)/100*detail_MS3!$CB41</f>
        <v>0</v>
      </c>
      <c r="J391" s="206">
        <f t="shared" si="33"/>
        <v>0</v>
      </c>
    </row>
    <row r="392" spans="1:11" outlineLevel="1">
      <c r="A392" s="1">
        <f t="shared" si="32"/>
        <v>0</v>
      </c>
      <c r="C392" s="172">
        <f>(Kalkulation_MS3!$AO$31)/100*detail_MS3!$B42</f>
        <v>0</v>
      </c>
      <c r="D392" s="172">
        <f>(Kalkulation_MS3!$AO$31)/100*detail_MS3!$O42</f>
        <v>0</v>
      </c>
      <c r="E392" s="172">
        <f>(Kalkulation_MS3!$AO$31)/100*detail_MS3!$AB42</f>
        <v>0</v>
      </c>
      <c r="F392" s="172">
        <f>(Kalkulation_MS3!$AO$31)/100*detail_MS3!$AO42</f>
        <v>0</v>
      </c>
      <c r="G392" s="172">
        <f>(Kalkulation_MS3!$AO$31)/100*detail_MS3!$BB42</f>
        <v>0</v>
      </c>
      <c r="H392" s="172">
        <f>(Kalkulation_MS3!$AO$31)/100*detail_MS3!$BO42</f>
        <v>0</v>
      </c>
      <c r="I392" s="172">
        <f>(Kalkulation_MS3!$AO$31)/100*detail_MS3!$CB42</f>
        <v>0</v>
      </c>
      <c r="J392" s="206">
        <f t="shared" si="33"/>
        <v>0</v>
      </c>
    </row>
    <row r="393" spans="1:11" outlineLevel="1">
      <c r="A393" s="1">
        <f t="shared" si="32"/>
        <v>0</v>
      </c>
      <c r="C393" s="172">
        <f>(Kalkulation_MS3!$AP$31)/100*detail_MS3!$B43</f>
        <v>0</v>
      </c>
      <c r="D393" s="172">
        <f>(Kalkulation_MS3!$AP$31)/100*detail_MS3!$O43</f>
        <v>0</v>
      </c>
      <c r="E393" s="172">
        <f>(Kalkulation_MS3!$AP$31)/100*detail_MS3!$AB43</f>
        <v>0</v>
      </c>
      <c r="F393" s="172">
        <f>(Kalkulation_MS3!$AP$31)/100*detail_MS3!$AO43</f>
        <v>0</v>
      </c>
      <c r="G393" s="172">
        <f>(Kalkulation_MS3!$AP$31)/100*detail_MS3!$BB43</f>
        <v>0</v>
      </c>
      <c r="H393" s="172">
        <f>(Kalkulation_MS3!$AP$31)/100*detail_MS3!$BO43</f>
        <v>0</v>
      </c>
      <c r="I393" s="172">
        <f>(Kalkulation_MS3!$AP$31)/100*detail_MS3!$CB43</f>
        <v>0</v>
      </c>
      <c r="J393" s="206">
        <f t="shared" si="33"/>
        <v>0</v>
      </c>
    </row>
    <row r="394" spans="1:11" outlineLevel="1">
      <c r="A394" s="1">
        <f t="shared" si="32"/>
        <v>0</v>
      </c>
      <c r="C394" s="172">
        <f>(Kalkulation_MS3!$AQ$31)/100*detail_MS3!$B44</f>
        <v>0</v>
      </c>
      <c r="D394" s="172">
        <f>(Kalkulation_MS3!$AQ$31)/100*detail_MS3!$O44</f>
        <v>0</v>
      </c>
      <c r="E394" s="172">
        <f>(Kalkulation_MS3!$AQ$31)/100*detail_MS3!$AB44</f>
        <v>0</v>
      </c>
      <c r="F394" s="172">
        <f>(Kalkulation_MS3!$AQ$31)/100*detail_MS3!$AO44</f>
        <v>0</v>
      </c>
      <c r="G394" s="172">
        <f>(Kalkulation_MS3!$AQ$31)/100*detail_MS3!$BB44</f>
        <v>0</v>
      </c>
      <c r="H394" s="172">
        <f>(Kalkulation_MS3!$AQ$31)/100*detail_MS3!$BO44</f>
        <v>0</v>
      </c>
      <c r="I394" s="172">
        <f>(Kalkulation_MS3!$AQ$31)/100*detail_MS3!$CB44</f>
        <v>0</v>
      </c>
      <c r="J394" s="206">
        <f t="shared" si="33"/>
        <v>0</v>
      </c>
    </row>
    <row r="395" spans="1:11" outlineLevel="1">
      <c r="A395" s="1">
        <f t="shared" si="32"/>
        <v>0</v>
      </c>
      <c r="C395" s="172">
        <f>(Kalkulation_MS3!$AR$31)/100*detail_MS3!$B45</f>
        <v>0</v>
      </c>
      <c r="D395" s="172">
        <f>(Kalkulation_MS3!$AR$31)/100*detail_MS3!$O45</f>
        <v>0</v>
      </c>
      <c r="E395" s="172">
        <f>(Kalkulation_MS3!$AR$31)/100*detail_MS3!$AB45</f>
        <v>0</v>
      </c>
      <c r="F395" s="172">
        <f>(Kalkulation_MS3!$AR$31)/100*detail_MS3!$AO45</f>
        <v>0</v>
      </c>
      <c r="G395" s="172">
        <f>(Kalkulation_MS3!$AR$31)/100*detail_MS3!$BB45</f>
        <v>0</v>
      </c>
      <c r="H395" s="172">
        <f>(Kalkulation_MS3!$AR$31)/100*detail_MS3!$BO45</f>
        <v>0</v>
      </c>
      <c r="I395" s="172">
        <f>(Kalkulation_MS3!$AR$31)/100*detail_MS3!$CB45</f>
        <v>0</v>
      </c>
      <c r="J395" s="206">
        <f t="shared" si="33"/>
        <v>0</v>
      </c>
    </row>
    <row r="396" spans="1:11" outlineLevel="1">
      <c r="A396" s="1">
        <f t="shared" si="32"/>
        <v>0</v>
      </c>
      <c r="C396" s="172">
        <f>(Kalkulation_MS3!$AS$31)/100*detail_MS3!$B46</f>
        <v>0</v>
      </c>
      <c r="D396" s="172">
        <f>(Kalkulation_MS3!$AS$31)/100*detail_MS3!$O46</f>
        <v>0</v>
      </c>
      <c r="E396" s="172">
        <f>(Kalkulation_MS3!$AS$31)/100*detail_MS3!$AB46</f>
        <v>0</v>
      </c>
      <c r="F396" s="172">
        <f>(Kalkulation_MS3!$AS$31)/100*detail_MS3!$AO46</f>
        <v>0</v>
      </c>
      <c r="G396" s="172">
        <f>(Kalkulation_MS3!$AS$31)/100*detail_MS3!$BB46</f>
        <v>0</v>
      </c>
      <c r="H396" s="172">
        <f>(Kalkulation_MS3!$AS$31)/100*detail_MS3!$BO46</f>
        <v>0</v>
      </c>
      <c r="I396" s="172">
        <f>(Kalkulation_MS3!$AS$31)/100*detail_MS3!$CB46</f>
        <v>0</v>
      </c>
      <c r="J396" s="206">
        <f t="shared" si="33"/>
        <v>0</v>
      </c>
    </row>
    <row r="397" spans="1:11" outlineLevel="1">
      <c r="A397" s="88" t="s">
        <v>450</v>
      </c>
      <c r="B397" s="88"/>
      <c r="C397" s="201">
        <f>SUM(C357:C396)</f>
        <v>0</v>
      </c>
      <c r="D397" s="201">
        <f t="shared" ref="D397:J397" si="34">SUM(D357:D396)</f>
        <v>0</v>
      </c>
      <c r="E397" s="201">
        <f t="shared" si="34"/>
        <v>0</v>
      </c>
      <c r="F397" s="201">
        <f t="shared" si="34"/>
        <v>0</v>
      </c>
      <c r="G397" s="201">
        <f t="shared" si="34"/>
        <v>0</v>
      </c>
      <c r="H397" s="201">
        <f t="shared" si="34"/>
        <v>0</v>
      </c>
      <c r="I397" s="201">
        <f t="shared" si="34"/>
        <v>0</v>
      </c>
      <c r="J397" s="79">
        <f t="shared" si="34"/>
        <v>0</v>
      </c>
      <c r="K397" s="172">
        <f>Kalkulation_MS3!AT57*7</f>
        <v>0</v>
      </c>
    </row>
    <row r="398" spans="1:11" outlineLevel="1">
      <c r="A398" s="203" t="s">
        <v>451</v>
      </c>
      <c r="J398" s="205">
        <f t="shared" si="24"/>
        <v>0</v>
      </c>
    </row>
    <row r="399" spans="1:11" outlineLevel="1">
      <c r="A399" s="1">
        <f t="shared" ref="A399:A438" si="35">A357</f>
        <v>0</v>
      </c>
      <c r="C399" s="172">
        <f>(Kalkulation_MS3!$F$33)/100*detail_MS3!B7</f>
        <v>0</v>
      </c>
      <c r="D399" s="172">
        <f>(Kalkulation_MS3!$F$33)/100*detail_MS3!O7</f>
        <v>0</v>
      </c>
      <c r="E399" s="172">
        <f>(Kalkulation_MS3!$F$33)/100*detail_MS3!AB7</f>
        <v>0</v>
      </c>
      <c r="F399" s="172">
        <f>(Kalkulation_MS3!$F$33)/100*detail_MS3!AO7</f>
        <v>0</v>
      </c>
      <c r="G399" s="172">
        <f>(Kalkulation_MS3!$F$33)/100*detail_MS3!BB7</f>
        <v>0</v>
      </c>
      <c r="H399" s="172">
        <f>(Kalkulation_MS3!$F$33)/100*detail_MS3!BO7</f>
        <v>0</v>
      </c>
      <c r="I399" s="172">
        <f>(Kalkulation_MS3!$F$33)/100*detail_MS3!CB7</f>
        <v>0</v>
      </c>
      <c r="J399" s="206">
        <f t="shared" si="24"/>
        <v>0</v>
      </c>
    </row>
    <row r="400" spans="1:11" outlineLevel="1">
      <c r="A400" s="1">
        <f t="shared" si="35"/>
        <v>0</v>
      </c>
      <c r="C400" s="172">
        <f>(Kalkulation_MS3!$G$33)/100*detail_MS3!B8</f>
        <v>0</v>
      </c>
      <c r="D400" s="172">
        <f>(Kalkulation_MS3!$G$33)/100*detail_MS3!O8</f>
        <v>0</v>
      </c>
      <c r="E400" s="172">
        <f>(Kalkulation_MS3!$G$33)/100*detail_MS3!AB8</f>
        <v>0</v>
      </c>
      <c r="F400" s="172">
        <f>(Kalkulation_MS3!$G$33)/100*detail_MS3!AO8</f>
        <v>0</v>
      </c>
      <c r="G400" s="172">
        <f>(Kalkulation_MS3!$G$33)/100*detail_MS3!BB8</f>
        <v>0</v>
      </c>
      <c r="H400" s="172">
        <f>(Kalkulation_MS3!$G$33)/100*detail_MS3!BO8</f>
        <v>0</v>
      </c>
      <c r="I400" s="172">
        <f>(Kalkulation_MS3!$G$33)/100*detail_MS3!CB8</f>
        <v>0</v>
      </c>
      <c r="J400" s="206">
        <f t="shared" si="24"/>
        <v>0</v>
      </c>
    </row>
    <row r="401" spans="1:10" outlineLevel="1">
      <c r="A401" s="1">
        <f t="shared" si="35"/>
        <v>0</v>
      </c>
      <c r="C401" s="172">
        <f>(Kalkulation_MS3!$H$33)/100*detail_MS3!B9</f>
        <v>0</v>
      </c>
      <c r="D401" s="172">
        <f>(Kalkulation_MS3!$H$33)/100*detail_MS3!O9</f>
        <v>0</v>
      </c>
      <c r="E401" s="172">
        <f>(Kalkulation_MS3!$H$33)/100*detail_MS3!AB9</f>
        <v>0</v>
      </c>
      <c r="F401" s="172">
        <f>(Kalkulation_MS3!$H$33)/100*detail_MS3!AO9</f>
        <v>0</v>
      </c>
      <c r="G401" s="172">
        <f>(Kalkulation_MS3!$H$33)/100*detail_MS3!BB9</f>
        <v>0</v>
      </c>
      <c r="H401" s="172">
        <f>(Kalkulation_MS3!$H$33)/100*detail_MS3!BO9</f>
        <v>0</v>
      </c>
      <c r="I401" s="172">
        <f>(Kalkulation_MS3!$H$33)/100*detail_MS3!CB9</f>
        <v>0</v>
      </c>
      <c r="J401" s="206">
        <f t="shared" si="24"/>
        <v>0</v>
      </c>
    </row>
    <row r="402" spans="1:10" outlineLevel="1">
      <c r="A402" s="1">
        <f t="shared" si="35"/>
        <v>0</v>
      </c>
      <c r="C402" s="172">
        <f>(Kalkulation_MS3!$I$33)/100*detail_MS3!B10</f>
        <v>0</v>
      </c>
      <c r="D402" s="172">
        <f>(Kalkulation_MS3!$I$33)/100*detail_MS3!O10</f>
        <v>0</v>
      </c>
      <c r="E402" s="172">
        <f>(Kalkulation_MS3!$I$33)/100*detail_MS3!AB10</f>
        <v>0</v>
      </c>
      <c r="F402" s="172">
        <f>(Kalkulation_MS3!$I$33)/100*detail_MS3!AO10</f>
        <v>0</v>
      </c>
      <c r="G402" s="172">
        <f>(Kalkulation_MS3!$I$33)/100*detail_MS3!BB10</f>
        <v>0</v>
      </c>
      <c r="H402" s="172">
        <f>(Kalkulation_MS3!$I$33)/100*detail_MS3!BO10</f>
        <v>0</v>
      </c>
      <c r="I402" s="172">
        <f>(Kalkulation_MS3!$I$33)/100*detail_MS3!CB10</f>
        <v>0</v>
      </c>
      <c r="J402" s="206">
        <f t="shared" si="24"/>
        <v>0</v>
      </c>
    </row>
    <row r="403" spans="1:10" outlineLevel="1">
      <c r="A403" s="1">
        <f t="shared" si="35"/>
        <v>0</v>
      </c>
      <c r="C403" s="172">
        <f>(Kalkulation_MS3!$J$33)/100*detail_MS3!B11</f>
        <v>0</v>
      </c>
      <c r="D403" s="172">
        <f>(Kalkulation_MS3!$J$33)/100*detail_MS3!O11</f>
        <v>0</v>
      </c>
      <c r="E403" s="172">
        <f>(Kalkulation_MS3!$J$33)/100*detail_MS3!AB11</f>
        <v>0</v>
      </c>
      <c r="F403" s="172">
        <f>(Kalkulation_MS3!$J$33)/100*detail_MS3!AO11</f>
        <v>0</v>
      </c>
      <c r="G403" s="172">
        <f>(Kalkulation_MS3!$J$33)/100*detail_MS3!BB11</f>
        <v>0</v>
      </c>
      <c r="H403" s="172">
        <f>(Kalkulation_MS3!$J$33)/100*detail_MS3!BO11</f>
        <v>0</v>
      </c>
      <c r="I403" s="172">
        <f>(Kalkulation_MS3!$J$33)/100*detail_MS3!CB11</f>
        <v>0</v>
      </c>
      <c r="J403" s="206">
        <f t="shared" si="24"/>
        <v>0</v>
      </c>
    </row>
    <row r="404" spans="1:10" outlineLevel="1">
      <c r="A404" s="1">
        <f t="shared" si="35"/>
        <v>0</v>
      </c>
      <c r="C404" s="172">
        <f>(Kalkulation_MS3!$K$33)/100*detail_MS3!B12</f>
        <v>0</v>
      </c>
      <c r="D404" s="172">
        <f>(Kalkulation_MS3!$K$33)/100*detail_MS3!O12</f>
        <v>0</v>
      </c>
      <c r="E404" s="172">
        <f>(Kalkulation_MS3!$K$33)/100*detail_MS3!AB12</f>
        <v>0</v>
      </c>
      <c r="F404" s="172">
        <f>(Kalkulation_MS3!$K$33)/100*detail_MS3!AO12</f>
        <v>0</v>
      </c>
      <c r="G404" s="172">
        <f>(Kalkulation_MS3!$K$33)/100*detail_MS3!BB12</f>
        <v>0</v>
      </c>
      <c r="H404" s="172">
        <f>(Kalkulation_MS3!$K$33)/100*detail_MS3!BO12</f>
        <v>0</v>
      </c>
      <c r="I404" s="172">
        <f>(Kalkulation_MS3!$K$33)/100*detail_MS3!CB12</f>
        <v>0</v>
      </c>
      <c r="J404" s="206">
        <f t="shared" si="24"/>
        <v>0</v>
      </c>
    </row>
    <row r="405" spans="1:10" outlineLevel="1">
      <c r="A405" s="1">
        <f t="shared" si="35"/>
        <v>0</v>
      </c>
      <c r="C405" s="172">
        <f>(Kalkulation_MS3!$L$33)/100*detail_MS3!B13</f>
        <v>0</v>
      </c>
      <c r="D405" s="172">
        <f>(Kalkulation_MS3!$L$33)/100*detail_MS3!O13</f>
        <v>0</v>
      </c>
      <c r="E405" s="172">
        <f>(Kalkulation_MS3!$L$33)/100*detail_MS3!AB13</f>
        <v>0</v>
      </c>
      <c r="F405" s="172">
        <f>(Kalkulation_MS3!$L$33)/100*detail_MS3!AO13</f>
        <v>0</v>
      </c>
      <c r="G405" s="172">
        <f>(Kalkulation_MS3!$L$33)/100*detail_MS3!BB13</f>
        <v>0</v>
      </c>
      <c r="H405" s="172">
        <f>(Kalkulation_MS3!$L$33)/100*detail_MS3!BO13</f>
        <v>0</v>
      </c>
      <c r="I405" s="172">
        <f>(Kalkulation_MS3!$L$33)/100*detail_MS3!CB13</f>
        <v>0</v>
      </c>
      <c r="J405" s="206">
        <f t="shared" si="24"/>
        <v>0</v>
      </c>
    </row>
    <row r="406" spans="1:10" outlineLevel="1">
      <c r="A406" s="1">
        <f t="shared" si="35"/>
        <v>0</v>
      </c>
      <c r="C406" s="172">
        <f>(Kalkulation_MS3!$M$33)/100*detail_MS3!B14</f>
        <v>0</v>
      </c>
      <c r="D406" s="172">
        <f>(Kalkulation_MS3!$M$33)/100*detail_MS3!O14</f>
        <v>0</v>
      </c>
      <c r="E406" s="172">
        <f>(Kalkulation_MS3!$M$33)/100*detail_MS3!AB14</f>
        <v>0</v>
      </c>
      <c r="F406" s="172">
        <f>(Kalkulation_MS3!$M$33)/100*detail_MS3!AO14</f>
        <v>0</v>
      </c>
      <c r="G406" s="172">
        <f>(Kalkulation_MS3!$M$33)/100*detail_MS3!BB14</f>
        <v>0</v>
      </c>
      <c r="H406" s="172">
        <f>(Kalkulation_MS3!$M$33)/100*detail_MS3!BO14</f>
        <v>0</v>
      </c>
      <c r="I406" s="172">
        <f>(Kalkulation_MS3!$M$33)/100*detail_MS3!CB14</f>
        <v>0</v>
      </c>
      <c r="J406" s="206">
        <f t="shared" si="24"/>
        <v>0</v>
      </c>
    </row>
    <row r="407" spans="1:10" outlineLevel="1">
      <c r="A407" s="1">
        <f t="shared" si="35"/>
        <v>0</v>
      </c>
      <c r="C407" s="172">
        <f>(Kalkulation_MS3!$N$33)/100*detail_MS3!B15</f>
        <v>0</v>
      </c>
      <c r="D407" s="172">
        <f>(Kalkulation_MS3!$N$33)/100*detail_MS3!O15</f>
        <v>0</v>
      </c>
      <c r="E407" s="172">
        <f>(Kalkulation_MS3!$N$33)/100*detail_MS3!AB15</f>
        <v>0</v>
      </c>
      <c r="F407" s="172">
        <f>(Kalkulation_MS3!$N$33)/100*detail_MS3!AO15</f>
        <v>0</v>
      </c>
      <c r="G407" s="172">
        <f>(Kalkulation_MS3!$N$33)/100*detail_MS3!BB15</f>
        <v>0</v>
      </c>
      <c r="H407" s="172">
        <f>(Kalkulation_MS3!$N$33)/100*detail_MS3!BO15</f>
        <v>0</v>
      </c>
      <c r="I407" s="172">
        <f>(Kalkulation_MS3!$N$33)/100*detail_MS3!CB15</f>
        <v>0</v>
      </c>
      <c r="J407" s="206">
        <f t="shared" si="24"/>
        <v>0</v>
      </c>
    </row>
    <row r="408" spans="1:10" outlineLevel="1">
      <c r="A408" s="1">
        <f t="shared" si="35"/>
        <v>0</v>
      </c>
      <c r="C408" s="172">
        <f>(Kalkulation_MS3!$O$33)/100*detail_MS3!B16</f>
        <v>0</v>
      </c>
      <c r="D408" s="172">
        <f>(Kalkulation_MS3!$O$33)/100*detail_MS3!O16</f>
        <v>0</v>
      </c>
      <c r="E408" s="172">
        <f>(Kalkulation_MS3!$O$33)/100*detail_MS3!AB16</f>
        <v>0</v>
      </c>
      <c r="F408" s="172">
        <f>(Kalkulation_MS3!$O$33)/100*detail_MS3!AO16</f>
        <v>0</v>
      </c>
      <c r="G408" s="172">
        <f>(Kalkulation_MS3!$O$33)/100*detail_MS3!BB16</f>
        <v>0</v>
      </c>
      <c r="H408" s="172">
        <f>(Kalkulation_MS3!$O$33)/100*detail_MS3!BO16</f>
        <v>0</v>
      </c>
      <c r="I408" s="172">
        <f>(Kalkulation_MS3!$O$33)/100*detail_MS3!CB16</f>
        <v>0</v>
      </c>
      <c r="J408" s="206">
        <f t="shared" si="24"/>
        <v>0</v>
      </c>
    </row>
    <row r="409" spans="1:10" outlineLevel="1">
      <c r="A409" s="1">
        <f t="shared" si="35"/>
        <v>0</v>
      </c>
      <c r="C409" s="172">
        <f>(Kalkulation_MS3!$P$33)/100*detail_MS3!B17</f>
        <v>0</v>
      </c>
      <c r="D409" s="172">
        <f>(Kalkulation_MS3!$P$33)/100*detail_MS3!O17</f>
        <v>0</v>
      </c>
      <c r="E409" s="172">
        <f>(Kalkulation_MS3!$P$33)/100*detail_MS3!AB17</f>
        <v>0</v>
      </c>
      <c r="F409" s="172">
        <f>(Kalkulation_MS3!$P$33)/100*detail_MS3!AO17</f>
        <v>0</v>
      </c>
      <c r="G409" s="172">
        <f>(Kalkulation_MS3!$P$33)/100*detail_MS3!BB17</f>
        <v>0</v>
      </c>
      <c r="H409" s="172">
        <f>(Kalkulation_MS3!$P$33)/100*detail_MS3!BO17</f>
        <v>0</v>
      </c>
      <c r="I409" s="172">
        <f>(Kalkulation_MS3!$P$33)/100*detail_MS3!CB17</f>
        <v>0</v>
      </c>
      <c r="J409" s="206">
        <f t="shared" ref="J409:J438" si="36">SUM(C409:I409)</f>
        <v>0</v>
      </c>
    </row>
    <row r="410" spans="1:10" outlineLevel="1">
      <c r="A410" s="1">
        <f t="shared" si="35"/>
        <v>0</v>
      </c>
      <c r="C410" s="172">
        <f>(Kalkulation_MS3!$Q$33)/100*detail_MS3!B18</f>
        <v>0</v>
      </c>
      <c r="D410" s="172">
        <f>(Kalkulation_MS3!$Q$33)/100*detail_MS3!O18</f>
        <v>0</v>
      </c>
      <c r="E410" s="172">
        <f>(Kalkulation_MS3!$Q$33)/100*detail_MS3!AB18</f>
        <v>0</v>
      </c>
      <c r="F410" s="172">
        <f>(Kalkulation_MS3!$Q$33)/100*detail_MS3!AO18</f>
        <v>0</v>
      </c>
      <c r="G410" s="172">
        <f>(Kalkulation_MS3!$Q$33)/100*detail_MS3!BB18</f>
        <v>0</v>
      </c>
      <c r="H410" s="172">
        <f>(Kalkulation_MS3!$Q$33)/100*detail_MS3!BO18</f>
        <v>0</v>
      </c>
      <c r="I410" s="172">
        <f>(Kalkulation_MS3!$Q$33)/100*detail_MS3!CB18</f>
        <v>0</v>
      </c>
      <c r="J410" s="206">
        <f t="shared" si="36"/>
        <v>0</v>
      </c>
    </row>
    <row r="411" spans="1:10" outlineLevel="1">
      <c r="A411" s="1">
        <f t="shared" si="35"/>
        <v>0</v>
      </c>
      <c r="C411" s="172">
        <f>(Kalkulation_MS3!$R$33)/100*detail_MS3!B19</f>
        <v>0</v>
      </c>
      <c r="D411" s="172">
        <f>(Kalkulation_MS3!$R$33)/100*detail_MS3!O19</f>
        <v>0</v>
      </c>
      <c r="E411" s="172">
        <f>(Kalkulation_MS3!$R$33)/100*detail_MS3!AB19</f>
        <v>0</v>
      </c>
      <c r="F411" s="172">
        <f>(Kalkulation_MS3!$R$33)/100*detail_MS3!AO19</f>
        <v>0</v>
      </c>
      <c r="G411" s="172">
        <f>(Kalkulation_MS3!$R$33)/100*detail_MS3!BB19</f>
        <v>0</v>
      </c>
      <c r="H411" s="172">
        <f>(Kalkulation_MS3!$R$33)/100*detail_MS3!BO19</f>
        <v>0</v>
      </c>
      <c r="I411" s="172">
        <f>(Kalkulation_MS3!$R$33)/100*detail_MS3!CB19</f>
        <v>0</v>
      </c>
      <c r="J411" s="206">
        <f t="shared" si="36"/>
        <v>0</v>
      </c>
    </row>
    <row r="412" spans="1:10" outlineLevel="1">
      <c r="A412" s="1">
        <f t="shared" si="35"/>
        <v>0</v>
      </c>
      <c r="C412" s="172">
        <f>(Kalkulation_MS3!$S$33)/100*detail_MS3!$B20</f>
        <v>0</v>
      </c>
      <c r="D412" s="172">
        <f>(Kalkulation_MS3!$S$33)/100*detail_MS3!$O20</f>
        <v>0</v>
      </c>
      <c r="E412" s="172">
        <f>(Kalkulation_MS3!$S$33)/100*detail_MS3!$AB20</f>
        <v>0</v>
      </c>
      <c r="F412" s="172">
        <f>(Kalkulation_MS3!$S$33)/100*detail_MS3!$AO20</f>
        <v>0</v>
      </c>
      <c r="G412" s="172">
        <f>(Kalkulation_MS3!$S$33)/100*detail_MS3!$BB20</f>
        <v>0</v>
      </c>
      <c r="H412" s="172">
        <f>(Kalkulation_MS3!$S$33)/100*detail_MS3!$BO20</f>
        <v>0</v>
      </c>
      <c r="I412" s="172">
        <f>(Kalkulation_MS3!$S$33)/100*detail_MS3!$CB20</f>
        <v>0</v>
      </c>
      <c r="J412" s="206">
        <f t="shared" si="36"/>
        <v>0</v>
      </c>
    </row>
    <row r="413" spans="1:10" outlineLevel="1">
      <c r="A413" s="1">
        <f t="shared" si="35"/>
        <v>0</v>
      </c>
      <c r="C413" s="172">
        <f>(Kalkulation_MS3!$T$33)/100*detail_MS3!$B21</f>
        <v>0</v>
      </c>
      <c r="D413" s="172">
        <f>(Kalkulation_MS3!$T$33)/100*detail_MS3!$O21</f>
        <v>0</v>
      </c>
      <c r="E413" s="172">
        <f>(Kalkulation_MS3!$T$33)/100*detail_MS3!$AB21</f>
        <v>0</v>
      </c>
      <c r="F413" s="172">
        <f>(Kalkulation_MS3!$T$33)/100*detail_MS3!$AO21</f>
        <v>0</v>
      </c>
      <c r="G413" s="172">
        <f>(Kalkulation_MS3!$T$33)/100*detail_MS3!$BB21</f>
        <v>0</v>
      </c>
      <c r="H413" s="172">
        <f>(Kalkulation_MS3!$T$33)/100*detail_MS3!$BO21</f>
        <v>0</v>
      </c>
      <c r="I413" s="172">
        <f>(Kalkulation_MS3!$T$33)/100*detail_MS3!$CB21</f>
        <v>0</v>
      </c>
      <c r="J413" s="206">
        <f t="shared" si="36"/>
        <v>0</v>
      </c>
    </row>
    <row r="414" spans="1:10" outlineLevel="1">
      <c r="A414" s="1">
        <f t="shared" si="35"/>
        <v>0</v>
      </c>
      <c r="C414" s="172">
        <f>(Kalkulation_MS3!$U$33)/100*detail_MS3!$B22</f>
        <v>0</v>
      </c>
      <c r="D414" s="172">
        <f>(Kalkulation_MS3!$U$33)/100*detail_MS3!$O22</f>
        <v>0</v>
      </c>
      <c r="E414" s="172">
        <f>(Kalkulation_MS3!$U$33)/100*detail_MS3!$AB22</f>
        <v>0</v>
      </c>
      <c r="F414" s="172">
        <f>(Kalkulation_MS3!$U$33)/100*detail_MS3!$AO22</f>
        <v>0</v>
      </c>
      <c r="G414" s="172">
        <f>(Kalkulation_MS3!$U$33)/100*detail_MS3!$BB22</f>
        <v>0</v>
      </c>
      <c r="H414" s="172">
        <f>(Kalkulation_MS3!$U$33)/100*detail_MS3!$BO22</f>
        <v>0</v>
      </c>
      <c r="I414" s="172">
        <f>(Kalkulation_MS3!$U$33)/100*detail_MS3!$CB22</f>
        <v>0</v>
      </c>
      <c r="J414" s="206">
        <f t="shared" si="36"/>
        <v>0</v>
      </c>
    </row>
    <row r="415" spans="1:10" outlineLevel="1">
      <c r="A415" s="1">
        <f t="shared" si="35"/>
        <v>0</v>
      </c>
      <c r="C415" s="172">
        <f>(Kalkulation_MS3!$V$33)/100*detail_MS3!$B23</f>
        <v>0</v>
      </c>
      <c r="D415" s="172">
        <f>(Kalkulation_MS3!$V$33)/100*detail_MS3!$O23</f>
        <v>0</v>
      </c>
      <c r="E415" s="172">
        <f>(Kalkulation_MS3!$V$33)/100*detail_MS3!$AB23</f>
        <v>0</v>
      </c>
      <c r="F415" s="172">
        <f>(Kalkulation_MS3!$V$33)/100*detail_MS3!$AO23</f>
        <v>0</v>
      </c>
      <c r="G415" s="172">
        <f>(Kalkulation_MS3!$V$33)/100*detail_MS3!$BB23</f>
        <v>0</v>
      </c>
      <c r="H415" s="172">
        <f>(Kalkulation_MS3!$V$33)/100*detail_MS3!$BO23</f>
        <v>0</v>
      </c>
      <c r="I415" s="172">
        <f>(Kalkulation_MS3!$V$33)/100*detail_MS3!$CB23</f>
        <v>0</v>
      </c>
      <c r="J415" s="206">
        <f t="shared" si="36"/>
        <v>0</v>
      </c>
    </row>
    <row r="416" spans="1:10" outlineLevel="1">
      <c r="A416" s="1">
        <f t="shared" si="35"/>
        <v>0</v>
      </c>
      <c r="C416" s="172">
        <f>(Kalkulation_MS3!$W$33)/100*detail_MS3!$B24</f>
        <v>0</v>
      </c>
      <c r="D416" s="172">
        <f>(Kalkulation_MS3!$W$33)/100*detail_MS3!$O24</f>
        <v>0</v>
      </c>
      <c r="E416" s="172">
        <f>(Kalkulation_MS3!$W$33)/100*detail_MS3!$AB24</f>
        <v>0</v>
      </c>
      <c r="F416" s="172">
        <f>(Kalkulation_MS3!$W$33)/100*detail_MS3!$AO24</f>
        <v>0</v>
      </c>
      <c r="G416" s="172">
        <f>(Kalkulation_MS3!$W$33)/100*detail_MS3!$BB24</f>
        <v>0</v>
      </c>
      <c r="H416" s="172">
        <f>(Kalkulation_MS3!$W$33)/100*detail_MS3!$BO24</f>
        <v>0</v>
      </c>
      <c r="I416" s="172">
        <f>(Kalkulation_MS3!$W$33)/100*detail_MS3!$CB24</f>
        <v>0</v>
      </c>
      <c r="J416" s="206">
        <f t="shared" si="36"/>
        <v>0</v>
      </c>
    </row>
    <row r="417" spans="1:10" outlineLevel="1">
      <c r="A417" s="1">
        <f t="shared" si="35"/>
        <v>0</v>
      </c>
      <c r="C417" s="172">
        <f>(Kalkulation_MS3!$X$33)/100*detail_MS3!$B25</f>
        <v>0</v>
      </c>
      <c r="D417" s="172">
        <f>(Kalkulation_MS3!$X$33)/100*detail_MS3!$O25</f>
        <v>0</v>
      </c>
      <c r="E417" s="172">
        <f>(Kalkulation_MS3!$X$33)/100*detail_MS3!$AB25</f>
        <v>0</v>
      </c>
      <c r="F417" s="172">
        <f>(Kalkulation_MS3!$X$33)/100*detail_MS3!$AO25</f>
        <v>0</v>
      </c>
      <c r="G417" s="172">
        <f>(Kalkulation_MS3!$X$33)/100*detail_MS3!$BB25</f>
        <v>0</v>
      </c>
      <c r="H417" s="172">
        <f>(Kalkulation_MS3!$X$33)/100*detail_MS3!$BO25</f>
        <v>0</v>
      </c>
      <c r="I417" s="172">
        <f>(Kalkulation_MS3!$X$33)/100*detail_MS3!$CB25</f>
        <v>0</v>
      </c>
      <c r="J417" s="206">
        <f t="shared" si="36"/>
        <v>0</v>
      </c>
    </row>
    <row r="418" spans="1:10" outlineLevel="1">
      <c r="A418" s="1">
        <f t="shared" si="35"/>
        <v>0</v>
      </c>
      <c r="C418" s="172">
        <f>(Kalkulation_MS3!$Y$33)/100*detail_MS3!$B26</f>
        <v>0</v>
      </c>
      <c r="D418" s="172">
        <f>(Kalkulation_MS3!$Y$33)/100*detail_MS3!$O26</f>
        <v>0</v>
      </c>
      <c r="E418" s="172">
        <f>(Kalkulation_MS3!$Y$33)/100*detail_MS3!$AB26</f>
        <v>0</v>
      </c>
      <c r="F418" s="172">
        <f>(Kalkulation_MS3!$Y$33)/100*detail_MS3!$AO26</f>
        <v>0</v>
      </c>
      <c r="G418" s="172">
        <f>(Kalkulation_MS3!$Y$33)/100*detail_MS3!$BB26</f>
        <v>0</v>
      </c>
      <c r="H418" s="172">
        <f>(Kalkulation_MS3!$Y$33)/100*detail_MS3!$BO26</f>
        <v>0</v>
      </c>
      <c r="I418" s="172">
        <f>(Kalkulation_MS3!$Y$33)/100*detail_MS3!$CB26</f>
        <v>0</v>
      </c>
      <c r="J418" s="206">
        <f t="shared" si="36"/>
        <v>0</v>
      </c>
    </row>
    <row r="419" spans="1:10" outlineLevel="1">
      <c r="A419" s="1">
        <f t="shared" si="35"/>
        <v>0</v>
      </c>
      <c r="C419" s="172">
        <f>(Kalkulation_MS3!$Z$33)/100*detail_MS3!$B27</f>
        <v>0</v>
      </c>
      <c r="D419" s="172">
        <f>(Kalkulation_MS3!$Z$33)/100*detail_MS3!$O27</f>
        <v>0</v>
      </c>
      <c r="E419" s="172">
        <f>(Kalkulation_MS3!$Z$33)/100*detail_MS3!$AB27</f>
        <v>0</v>
      </c>
      <c r="F419" s="172">
        <f>(Kalkulation_MS3!$Z$33)/100*detail_MS3!$AO27</f>
        <v>0</v>
      </c>
      <c r="G419" s="172">
        <f>(Kalkulation_MS3!$Z$33)/100*detail_MS3!$BB27</f>
        <v>0</v>
      </c>
      <c r="H419" s="172">
        <f>(Kalkulation_MS3!$Z$33)/100*detail_MS3!$BO27</f>
        <v>0</v>
      </c>
      <c r="I419" s="172">
        <f>(Kalkulation_MS3!$Z$33)/100*detail_MS3!$CB27</f>
        <v>0</v>
      </c>
      <c r="J419" s="206">
        <f t="shared" si="36"/>
        <v>0</v>
      </c>
    </row>
    <row r="420" spans="1:10" outlineLevel="1">
      <c r="A420" s="1">
        <f t="shared" si="35"/>
        <v>0</v>
      </c>
      <c r="C420" s="172">
        <f>(Kalkulation_MS3!$AA$33)/100*detail_MS3!$B28</f>
        <v>0</v>
      </c>
      <c r="D420" s="172">
        <f>(Kalkulation_MS3!$AA$33)/100*detail_MS3!$O28</f>
        <v>0</v>
      </c>
      <c r="E420" s="172">
        <f>(Kalkulation_MS3!$AA$33)/100*detail_MS3!$AB28</f>
        <v>0</v>
      </c>
      <c r="F420" s="172">
        <f>(Kalkulation_MS3!$AA$33)/100*detail_MS3!$AO28</f>
        <v>0</v>
      </c>
      <c r="G420" s="172">
        <f>(Kalkulation_MS3!$AA$33)/100*detail_MS3!$BB28</f>
        <v>0</v>
      </c>
      <c r="H420" s="172">
        <f>(Kalkulation_MS3!$AA$33)/100*detail_MS3!$BO28</f>
        <v>0</v>
      </c>
      <c r="I420" s="172">
        <f>(Kalkulation_MS3!$AA$33)/100*detail_MS3!$CB28</f>
        <v>0</v>
      </c>
      <c r="J420" s="206">
        <f t="shared" si="36"/>
        <v>0</v>
      </c>
    </row>
    <row r="421" spans="1:10" outlineLevel="1">
      <c r="A421" s="1">
        <f t="shared" si="35"/>
        <v>0</v>
      </c>
      <c r="C421" s="172">
        <f>(Kalkulation_MS3!$AB$33)/100*detail_MS3!$B29</f>
        <v>0</v>
      </c>
      <c r="D421" s="172">
        <f>(Kalkulation_MS3!$AB$33)/100*detail_MS3!$O29</f>
        <v>0</v>
      </c>
      <c r="E421" s="172">
        <f>(Kalkulation_MS3!$AB$33)/100*detail_MS3!$AB29</f>
        <v>0</v>
      </c>
      <c r="F421" s="172">
        <f>(Kalkulation_MS3!$AB$33)/100*detail_MS3!$AO29</f>
        <v>0</v>
      </c>
      <c r="G421" s="172">
        <f>(Kalkulation_MS3!$AB$33)/100*detail_MS3!$BB29</f>
        <v>0</v>
      </c>
      <c r="H421" s="172">
        <f>(Kalkulation_MS3!$AB$33)/100*detail_MS3!$BO29</f>
        <v>0</v>
      </c>
      <c r="I421" s="172">
        <f>(Kalkulation_MS3!$AB$33)/100*detail_MS3!$CB29</f>
        <v>0</v>
      </c>
      <c r="J421" s="206">
        <f t="shared" si="36"/>
        <v>0</v>
      </c>
    </row>
    <row r="422" spans="1:10" outlineLevel="1">
      <c r="A422" s="1">
        <f t="shared" si="35"/>
        <v>0</v>
      </c>
      <c r="C422" s="172">
        <f>(Kalkulation_MS3!$AC$33)/100*detail_MS3!$B30</f>
        <v>0</v>
      </c>
      <c r="D422" s="172">
        <f>(Kalkulation_MS3!$AC$33)/100*detail_MS3!$O30</f>
        <v>0</v>
      </c>
      <c r="E422" s="172">
        <f>(Kalkulation_MS3!$AC$33)/100*detail_MS3!$AB30</f>
        <v>0</v>
      </c>
      <c r="F422" s="172">
        <f>(Kalkulation_MS3!$AC$33)/100*detail_MS3!$AO30</f>
        <v>0</v>
      </c>
      <c r="G422" s="172">
        <f>(Kalkulation_MS3!$AC$33)/100*detail_MS3!$BB30</f>
        <v>0</v>
      </c>
      <c r="H422" s="172">
        <f>(Kalkulation_MS3!$AC$33)/100*detail_MS3!$BO30</f>
        <v>0</v>
      </c>
      <c r="I422" s="172">
        <f>(Kalkulation_MS3!$AC$33)/100*detail_MS3!$CB30</f>
        <v>0</v>
      </c>
      <c r="J422" s="206">
        <f t="shared" si="36"/>
        <v>0</v>
      </c>
    </row>
    <row r="423" spans="1:10" outlineLevel="1">
      <c r="A423" s="1">
        <f t="shared" si="35"/>
        <v>0</v>
      </c>
      <c r="C423" s="172">
        <f>(Kalkulation_MS3!$AD$33)/100*detail_MS3!$B31</f>
        <v>0</v>
      </c>
      <c r="D423" s="172">
        <f>(Kalkulation_MS3!$AD$33)/100*detail_MS3!$O31</f>
        <v>0</v>
      </c>
      <c r="E423" s="172">
        <f>(Kalkulation_MS3!$AD$33)/100*detail_MS3!$AB31</f>
        <v>0</v>
      </c>
      <c r="F423" s="172">
        <f>(Kalkulation_MS3!$AD$33)/100*detail_MS3!$AO31</f>
        <v>0</v>
      </c>
      <c r="G423" s="172">
        <f>(Kalkulation_MS3!$AD$33)/100*detail_MS3!$BB31</f>
        <v>0</v>
      </c>
      <c r="H423" s="172">
        <f>(Kalkulation_MS3!$AD$33)/100*detail_MS3!$BO31</f>
        <v>0</v>
      </c>
      <c r="I423" s="172">
        <f>(Kalkulation_MS3!$AD$33)/100*detail_MS3!$CB31</f>
        <v>0</v>
      </c>
      <c r="J423" s="206">
        <f t="shared" si="36"/>
        <v>0</v>
      </c>
    </row>
    <row r="424" spans="1:10" outlineLevel="1">
      <c r="A424" s="1">
        <f t="shared" si="35"/>
        <v>0</v>
      </c>
      <c r="C424" s="172">
        <f>(Kalkulation_MS3!$AE$33)/100*detail_MS3!$B32</f>
        <v>0</v>
      </c>
      <c r="D424" s="172">
        <f>(Kalkulation_MS3!$AE$33)/100*detail_MS3!$O32</f>
        <v>0</v>
      </c>
      <c r="E424" s="172">
        <f>(Kalkulation_MS3!$AE$33)/100*detail_MS3!$AB32</f>
        <v>0</v>
      </c>
      <c r="F424" s="172">
        <f>(Kalkulation_MS3!$AE$33)/100*detail_MS3!$AO32</f>
        <v>0</v>
      </c>
      <c r="G424" s="172">
        <f>(Kalkulation_MS3!$AE$33)/100*detail_MS3!$BB32</f>
        <v>0</v>
      </c>
      <c r="H424" s="172">
        <f>(Kalkulation_MS3!$AE$33)/100*detail_MS3!$BO32</f>
        <v>0</v>
      </c>
      <c r="I424" s="172">
        <f>(Kalkulation_MS3!$AE$33)/100*detail_MS3!$CB32</f>
        <v>0</v>
      </c>
      <c r="J424" s="206">
        <f t="shared" si="36"/>
        <v>0</v>
      </c>
    </row>
    <row r="425" spans="1:10" outlineLevel="1">
      <c r="A425" s="1">
        <f t="shared" si="35"/>
        <v>0</v>
      </c>
      <c r="C425" s="172">
        <f>(Kalkulation_MS3!$AF$33)/100*detail_MS3!$B33</f>
        <v>0</v>
      </c>
      <c r="D425" s="172">
        <f>(Kalkulation_MS3!$AF$33)/100*detail_MS3!$O33</f>
        <v>0</v>
      </c>
      <c r="E425" s="172">
        <f>(Kalkulation_MS3!$AF$33)/100*detail_MS3!$AB33</f>
        <v>0</v>
      </c>
      <c r="F425" s="172">
        <f>(Kalkulation_MS3!$AF$33)/100*detail_MS3!$AO33</f>
        <v>0</v>
      </c>
      <c r="G425" s="172">
        <f>(Kalkulation_MS3!$AF$33)/100*detail_MS3!$BB33</f>
        <v>0</v>
      </c>
      <c r="H425" s="172">
        <f>(Kalkulation_MS3!$AF$33)/100*detail_MS3!$BO33</f>
        <v>0</v>
      </c>
      <c r="I425" s="172">
        <f>(Kalkulation_MS3!$AF$33)/100*detail_MS3!$CB33</f>
        <v>0</v>
      </c>
      <c r="J425" s="206">
        <f t="shared" si="36"/>
        <v>0</v>
      </c>
    </row>
    <row r="426" spans="1:10" outlineLevel="1">
      <c r="A426" s="1">
        <f t="shared" si="35"/>
        <v>0</v>
      </c>
      <c r="C426" s="172">
        <f>(Kalkulation_MS3!$AG$33)/100*detail_MS3!$B34</f>
        <v>0</v>
      </c>
      <c r="D426" s="172">
        <f>(Kalkulation_MS3!$AG$33)/100*detail_MS3!$O34</f>
        <v>0</v>
      </c>
      <c r="E426" s="172">
        <f>(Kalkulation_MS3!$AG$33)/100*detail_MS3!$AB34</f>
        <v>0</v>
      </c>
      <c r="F426" s="172">
        <f>(Kalkulation_MS3!$AG$33)/100*detail_MS3!$AO34</f>
        <v>0</v>
      </c>
      <c r="G426" s="172">
        <f>(Kalkulation_MS3!$AG$33)/100*detail_MS3!$BB34</f>
        <v>0</v>
      </c>
      <c r="H426" s="172">
        <f>(Kalkulation_MS3!$AG$33)/100*detail_MS3!$BO34</f>
        <v>0</v>
      </c>
      <c r="I426" s="172">
        <f>(Kalkulation_MS3!$AG$33)/100*detail_MS3!$CB34</f>
        <v>0</v>
      </c>
      <c r="J426" s="206">
        <f t="shared" si="36"/>
        <v>0</v>
      </c>
    </row>
    <row r="427" spans="1:10" outlineLevel="1">
      <c r="A427" s="1">
        <f t="shared" si="35"/>
        <v>0</v>
      </c>
      <c r="C427" s="172">
        <f>(Kalkulation_MS3!$AH$33)/100*detail_MS3!$B35</f>
        <v>0</v>
      </c>
      <c r="D427" s="172">
        <f>(Kalkulation_MS3!$AH$33)/100*detail_MS3!$O35</f>
        <v>0</v>
      </c>
      <c r="E427" s="172">
        <f>(Kalkulation_MS3!$AH$33)/100*detail_MS3!$AB35</f>
        <v>0</v>
      </c>
      <c r="F427" s="172">
        <f>(Kalkulation_MS3!$AH$33)/100*detail_MS3!$AO35</f>
        <v>0</v>
      </c>
      <c r="G427" s="172">
        <f>(Kalkulation_MS3!$AH$33)/100*detail_MS3!$BB35</f>
        <v>0</v>
      </c>
      <c r="H427" s="172">
        <f>(Kalkulation_MS3!$AH$33)/100*detail_MS3!$BO35</f>
        <v>0</v>
      </c>
      <c r="I427" s="172">
        <f>(Kalkulation_MS3!$AH$33)/100*detail_MS3!$CB35</f>
        <v>0</v>
      </c>
      <c r="J427" s="206">
        <f t="shared" si="36"/>
        <v>0</v>
      </c>
    </row>
    <row r="428" spans="1:10" outlineLevel="1">
      <c r="A428" s="1">
        <f t="shared" si="35"/>
        <v>0</v>
      </c>
      <c r="C428" s="172">
        <f>(Kalkulation_MS3!$AI$33)/100*detail_MS3!$B36</f>
        <v>0</v>
      </c>
      <c r="D428" s="172">
        <f>(Kalkulation_MS3!$AI$33)/100*detail_MS3!$O36</f>
        <v>0</v>
      </c>
      <c r="E428" s="172">
        <f>(Kalkulation_MS3!$AI$33)/100*detail_MS3!$AB36</f>
        <v>0</v>
      </c>
      <c r="F428" s="172">
        <f>(Kalkulation_MS3!$AI$33)/100*detail_MS3!$AO36</f>
        <v>0</v>
      </c>
      <c r="G428" s="172">
        <f>(Kalkulation_MS3!$AI$33)/100*detail_MS3!$BB36</f>
        <v>0</v>
      </c>
      <c r="H428" s="172">
        <f>(Kalkulation_MS3!$AI$33)/100*detail_MS3!$BO36</f>
        <v>0</v>
      </c>
      <c r="I428" s="172">
        <f>(Kalkulation_MS3!$AI$33)/100*detail_MS3!$CB36</f>
        <v>0</v>
      </c>
      <c r="J428" s="206">
        <f t="shared" si="36"/>
        <v>0</v>
      </c>
    </row>
    <row r="429" spans="1:10" outlineLevel="1">
      <c r="A429" s="1">
        <f t="shared" si="35"/>
        <v>0</v>
      </c>
      <c r="C429" s="172">
        <f>(Kalkulation_MS3!$AJ$33)/100*detail_MS3!$B37</f>
        <v>0</v>
      </c>
      <c r="D429" s="172">
        <f>(Kalkulation_MS3!$AJ$33)/100*detail_MS3!$O37</f>
        <v>0</v>
      </c>
      <c r="E429" s="172">
        <f>(Kalkulation_MS3!$AJ$33)/100*detail_MS3!$AB37</f>
        <v>0</v>
      </c>
      <c r="F429" s="172">
        <f>(Kalkulation_MS3!$AJ$33)/100*detail_MS3!$AO37</f>
        <v>0</v>
      </c>
      <c r="G429" s="172">
        <f>(Kalkulation_MS3!$AJ$33)/100*detail_MS3!$BB37</f>
        <v>0</v>
      </c>
      <c r="H429" s="172">
        <f>(Kalkulation_MS3!$AJ$33)/100*detail_MS3!$BO37</f>
        <v>0</v>
      </c>
      <c r="I429" s="172">
        <f>(Kalkulation_MS3!$AJ$33)/100*detail_MS3!$CB37</f>
        <v>0</v>
      </c>
      <c r="J429" s="206">
        <f t="shared" si="36"/>
        <v>0</v>
      </c>
    </row>
    <row r="430" spans="1:10" outlineLevel="1">
      <c r="A430" s="1">
        <f t="shared" si="35"/>
        <v>0</v>
      </c>
      <c r="C430" s="172">
        <f>(Kalkulation_MS3!$AK$33)/100*detail_MS3!$B38</f>
        <v>0</v>
      </c>
      <c r="D430" s="172">
        <f>(Kalkulation_MS3!$AK$33)/100*detail_MS3!$O38</f>
        <v>0</v>
      </c>
      <c r="E430" s="172">
        <f>(Kalkulation_MS3!$AK$33)/100*detail_MS3!$AB38</f>
        <v>0</v>
      </c>
      <c r="F430" s="172">
        <f>(Kalkulation_MS3!$AK$33)/100*detail_MS3!$AO38</f>
        <v>0</v>
      </c>
      <c r="G430" s="172">
        <f>(Kalkulation_MS3!$AK$33)/100*detail_MS3!$BB38</f>
        <v>0</v>
      </c>
      <c r="H430" s="172">
        <f>(Kalkulation_MS3!$AK$33)/100*detail_MS3!$BO38</f>
        <v>0</v>
      </c>
      <c r="I430" s="172">
        <f>(Kalkulation_MS3!$AK$33)/100*detail_MS3!$CB38</f>
        <v>0</v>
      </c>
      <c r="J430" s="206">
        <f t="shared" si="36"/>
        <v>0</v>
      </c>
    </row>
    <row r="431" spans="1:10" outlineLevel="1">
      <c r="A431" s="1">
        <f t="shared" si="35"/>
        <v>0</v>
      </c>
      <c r="C431" s="172">
        <f>(Kalkulation_MS3!$AL$33)/100*detail_MS3!$B39</f>
        <v>0</v>
      </c>
      <c r="D431" s="172">
        <f>(Kalkulation_MS3!$AL$33)/100*detail_MS3!$O39</f>
        <v>0</v>
      </c>
      <c r="E431" s="172">
        <f>(Kalkulation_MS3!$AL$33)/100*detail_MS3!$AB39</f>
        <v>0</v>
      </c>
      <c r="F431" s="172">
        <f>(Kalkulation_MS3!$AL$33)/100*detail_MS3!$AO39</f>
        <v>0</v>
      </c>
      <c r="G431" s="172">
        <f>(Kalkulation_MS3!$AL$33)/100*detail_MS3!$BB39</f>
        <v>0</v>
      </c>
      <c r="H431" s="172">
        <f>(Kalkulation_MS3!$AL$33)/100*detail_MS3!$BO39</f>
        <v>0</v>
      </c>
      <c r="I431" s="172">
        <f>(Kalkulation_MS3!$AL$33)/100*detail_MS3!$CB39</f>
        <v>0</v>
      </c>
      <c r="J431" s="206">
        <f t="shared" si="36"/>
        <v>0</v>
      </c>
    </row>
    <row r="432" spans="1:10" outlineLevel="1">
      <c r="A432" s="1">
        <f t="shared" si="35"/>
        <v>0</v>
      </c>
      <c r="C432" s="172">
        <f>(Kalkulation_MS3!$AM$33)/100*detail_MS3!$B40</f>
        <v>0</v>
      </c>
      <c r="D432" s="172">
        <f>(Kalkulation_MS3!$AM$33)/100*detail_MS3!$O40</f>
        <v>0</v>
      </c>
      <c r="E432" s="172">
        <f>(Kalkulation_MS3!$AM$33)/100*detail_MS3!$AB40</f>
        <v>0</v>
      </c>
      <c r="F432" s="172">
        <f>(Kalkulation_MS3!$AM$33)/100*detail_MS3!$AO40</f>
        <v>0</v>
      </c>
      <c r="G432" s="172">
        <f>(Kalkulation_MS3!$AM$33)/100*detail_MS3!$BB40</f>
        <v>0</v>
      </c>
      <c r="H432" s="172">
        <f>(Kalkulation_MS3!$AM$33)/100*detail_MS3!$BO40</f>
        <v>0</v>
      </c>
      <c r="I432" s="172">
        <f>(Kalkulation_MS3!$AM$33)/100*detail_MS3!$CB40</f>
        <v>0</v>
      </c>
      <c r="J432" s="206">
        <f t="shared" si="36"/>
        <v>0</v>
      </c>
    </row>
    <row r="433" spans="1:11" outlineLevel="1">
      <c r="A433" s="1">
        <f t="shared" si="35"/>
        <v>0</v>
      </c>
      <c r="C433" s="172">
        <f>(Kalkulation_MS3!$AN$33)/100*detail_MS3!$B41</f>
        <v>0</v>
      </c>
      <c r="D433" s="172">
        <f>(Kalkulation_MS3!$AN$33)/100*detail_MS3!$O41</f>
        <v>0</v>
      </c>
      <c r="E433" s="172">
        <f>(Kalkulation_MS3!$AN$33)/100*detail_MS3!$AB41</f>
        <v>0</v>
      </c>
      <c r="F433" s="172">
        <f>(Kalkulation_MS3!$AN$33)/100*detail_MS3!$AO41</f>
        <v>0</v>
      </c>
      <c r="G433" s="172">
        <f>(Kalkulation_MS3!$AN$33)/100*detail_MS3!$BB41</f>
        <v>0</v>
      </c>
      <c r="H433" s="172">
        <f>(Kalkulation_MS3!$AN$33)/100*detail_MS3!$BO41</f>
        <v>0</v>
      </c>
      <c r="I433" s="172">
        <f>(Kalkulation_MS3!$AN$33)/100*detail_MS3!$CB41</f>
        <v>0</v>
      </c>
      <c r="J433" s="206">
        <f t="shared" si="36"/>
        <v>0</v>
      </c>
    </row>
    <row r="434" spans="1:11" outlineLevel="1">
      <c r="A434" s="1">
        <f t="shared" si="35"/>
        <v>0</v>
      </c>
      <c r="C434" s="172">
        <f>(Kalkulation_MS3!$AO$33)/100*detail_MS3!$B42</f>
        <v>0</v>
      </c>
      <c r="D434" s="172">
        <f>(Kalkulation_MS3!$AO$33)/100*detail_MS3!$O42</f>
        <v>0</v>
      </c>
      <c r="E434" s="172">
        <f>(Kalkulation_MS3!$AO$33)/100*detail_MS3!$AB42</f>
        <v>0</v>
      </c>
      <c r="F434" s="172">
        <f>(Kalkulation_MS3!$AO$33)/100*detail_MS3!$AO42</f>
        <v>0</v>
      </c>
      <c r="G434" s="172">
        <f>(Kalkulation_MS3!$AO$33)/100*detail_MS3!$BB42</f>
        <v>0</v>
      </c>
      <c r="H434" s="172">
        <f>(Kalkulation_MS3!$AO$33)/100*detail_MS3!$BO42</f>
        <v>0</v>
      </c>
      <c r="I434" s="172">
        <f>(Kalkulation_MS3!$AO$33)/100*detail_MS3!$CB42</f>
        <v>0</v>
      </c>
      <c r="J434" s="206">
        <f t="shared" si="36"/>
        <v>0</v>
      </c>
    </row>
    <row r="435" spans="1:11" outlineLevel="1">
      <c r="A435" s="1">
        <f t="shared" si="35"/>
        <v>0</v>
      </c>
      <c r="C435" s="172">
        <f>(Kalkulation_MS3!$AP$33)/100*detail_MS3!$B43</f>
        <v>0</v>
      </c>
      <c r="D435" s="172">
        <f>(Kalkulation_MS3!$AP$33)/100*detail_MS3!$O43</f>
        <v>0</v>
      </c>
      <c r="E435" s="172">
        <f>(Kalkulation_MS3!$AP$33)/100*detail_MS3!$AB43</f>
        <v>0</v>
      </c>
      <c r="F435" s="172">
        <f>(Kalkulation_MS3!$AP$33)/100*detail_MS3!$AO43</f>
        <v>0</v>
      </c>
      <c r="G435" s="172">
        <f>(Kalkulation_MS3!$AP$33)/100*detail_MS3!$BB43</f>
        <v>0</v>
      </c>
      <c r="H435" s="172">
        <f>(Kalkulation_MS3!$AP$33)/100*detail_MS3!$BO43</f>
        <v>0</v>
      </c>
      <c r="I435" s="172">
        <f>(Kalkulation_MS3!$AP$33)/100*detail_MS3!$CB43</f>
        <v>0</v>
      </c>
      <c r="J435" s="206">
        <f t="shared" si="36"/>
        <v>0</v>
      </c>
    </row>
    <row r="436" spans="1:11" outlineLevel="1">
      <c r="A436" s="1">
        <f t="shared" si="35"/>
        <v>0</v>
      </c>
      <c r="C436" s="172">
        <f>(Kalkulation_MS3!$AQ$33)/100*detail_MS3!$B44</f>
        <v>0</v>
      </c>
      <c r="D436" s="172">
        <f>(Kalkulation_MS3!$AQ$33)/100*detail_MS3!$O44</f>
        <v>0</v>
      </c>
      <c r="E436" s="172">
        <f>(Kalkulation_MS3!$AQ$33)/100*detail_MS3!$AB44</f>
        <v>0</v>
      </c>
      <c r="F436" s="172">
        <f>(Kalkulation_MS3!$AQ$33)/100*detail_MS3!$AO44</f>
        <v>0</v>
      </c>
      <c r="G436" s="172">
        <f>(Kalkulation_MS3!$AQ$33)/100*detail_MS3!$BB44</f>
        <v>0</v>
      </c>
      <c r="H436" s="172">
        <f>(Kalkulation_MS3!$AQ$33)/100*detail_MS3!$BO44</f>
        <v>0</v>
      </c>
      <c r="I436" s="172">
        <f>(Kalkulation_MS3!$AQ$33)/100*detail_MS3!$CB44</f>
        <v>0</v>
      </c>
      <c r="J436" s="206">
        <f t="shared" si="36"/>
        <v>0</v>
      </c>
    </row>
    <row r="437" spans="1:11" outlineLevel="1">
      <c r="A437" s="1">
        <f t="shared" si="35"/>
        <v>0</v>
      </c>
      <c r="C437" s="172">
        <f>(Kalkulation_MS3!$AR$33)/100*detail_MS3!$B45</f>
        <v>0</v>
      </c>
      <c r="D437" s="172">
        <f>(Kalkulation_MS3!$AR$33)/100*detail_MS3!$O45</f>
        <v>0</v>
      </c>
      <c r="E437" s="172">
        <f>(Kalkulation_MS3!$AR$33)/100*detail_MS3!$AB45</f>
        <v>0</v>
      </c>
      <c r="F437" s="172">
        <f>(Kalkulation_MS3!$AR$33)/100*detail_MS3!$AO45</f>
        <v>0</v>
      </c>
      <c r="G437" s="172">
        <f>(Kalkulation_MS3!$AR$33)/100*detail_MS3!$BB45</f>
        <v>0</v>
      </c>
      <c r="H437" s="172">
        <f>(Kalkulation_MS3!$AR$33)/100*detail_MS3!$BO45</f>
        <v>0</v>
      </c>
      <c r="I437" s="172">
        <f>(Kalkulation_MS3!$AR$33)/100*detail_MS3!$CB45</f>
        <v>0</v>
      </c>
      <c r="J437" s="206">
        <f t="shared" si="36"/>
        <v>0</v>
      </c>
    </row>
    <row r="438" spans="1:11" outlineLevel="1">
      <c r="A438" s="1">
        <f t="shared" si="35"/>
        <v>0</v>
      </c>
      <c r="C438" s="172">
        <f>(Kalkulation_MS3!$AS$33)/100*detail_MS3!$B46</f>
        <v>0</v>
      </c>
      <c r="D438" s="172">
        <f>(Kalkulation_MS3!$AS$33)/100*detail_MS3!$O46</f>
        <v>0</v>
      </c>
      <c r="E438" s="172">
        <f>(Kalkulation_MS3!$AS$33)/100*detail_MS3!$AB46</f>
        <v>0</v>
      </c>
      <c r="F438" s="172">
        <f>(Kalkulation_MS3!$AS$33)/100*detail_MS3!$AO46</f>
        <v>0</v>
      </c>
      <c r="G438" s="172">
        <f>(Kalkulation_MS3!$AS$33)/100*detail_MS3!$BB46</f>
        <v>0</v>
      </c>
      <c r="H438" s="172">
        <f>(Kalkulation_MS3!$AS$33)/100*detail_MS3!$BO46</f>
        <v>0</v>
      </c>
      <c r="I438" s="172">
        <f>(Kalkulation_MS3!$AS$33)/100*detail_MS3!$CB46</f>
        <v>0</v>
      </c>
      <c r="J438" s="206">
        <f t="shared" si="36"/>
        <v>0</v>
      </c>
    </row>
    <row r="439" spans="1:11" outlineLevel="1">
      <c r="A439" s="88" t="s">
        <v>452</v>
      </c>
      <c r="B439" s="88"/>
      <c r="C439" s="201">
        <f>SUM(C399:C438)</f>
        <v>0</v>
      </c>
      <c r="D439" s="201">
        <f t="shared" ref="D439:J439" si="37">SUM(D399:D438)</f>
        <v>0</v>
      </c>
      <c r="E439" s="201">
        <f t="shared" si="37"/>
        <v>0</v>
      </c>
      <c r="F439" s="201">
        <f t="shared" si="37"/>
        <v>0</v>
      </c>
      <c r="G439" s="201">
        <f t="shared" si="37"/>
        <v>0</v>
      </c>
      <c r="H439" s="201">
        <f t="shared" si="37"/>
        <v>0</v>
      </c>
      <c r="I439" s="201">
        <f t="shared" si="37"/>
        <v>0</v>
      </c>
      <c r="J439" s="79">
        <f t="shared" si="37"/>
        <v>0</v>
      </c>
      <c r="K439" s="172">
        <f>J481+J523+J565+J607+J649+J691</f>
        <v>0</v>
      </c>
    </row>
    <row r="440" spans="1:11" outlineLevel="1">
      <c r="A440" s="203" t="s">
        <v>453</v>
      </c>
      <c r="J440" s="205">
        <f t="shared" ref="J440:J480" si="38">SUM(C440:I440)</f>
        <v>0</v>
      </c>
    </row>
    <row r="441" spans="1:11" outlineLevel="1">
      <c r="A441" s="1">
        <f t="shared" ref="A441:A480" si="39">A399</f>
        <v>0</v>
      </c>
      <c r="C441" s="172">
        <f>Kalkulation_MS3!$F$40/100*detail_MS3!B7</f>
        <v>0</v>
      </c>
      <c r="D441" s="172">
        <f>Kalkulation_MS3!$F$40/100*detail_MS3!O7</f>
        <v>0</v>
      </c>
      <c r="E441" s="172">
        <f>Kalkulation_MS3!$F$40/100*detail_MS3!AB7</f>
        <v>0</v>
      </c>
      <c r="F441" s="172">
        <f>Kalkulation_MS3!$F$40/100*detail_MS3!AO7</f>
        <v>0</v>
      </c>
      <c r="G441" s="172">
        <f>Kalkulation_MS3!$F$40/100*detail_MS3!BB7</f>
        <v>0</v>
      </c>
      <c r="H441" s="172">
        <f>Kalkulation_MS3!$F$40/100*detail_MS3!BO7</f>
        <v>0</v>
      </c>
      <c r="I441" s="172">
        <f>Kalkulation_MS3!$F$40/100*detail_MS3!CB7</f>
        <v>0</v>
      </c>
      <c r="J441" s="206">
        <f t="shared" si="38"/>
        <v>0</v>
      </c>
    </row>
    <row r="442" spans="1:11" outlineLevel="1">
      <c r="A442" s="1">
        <f t="shared" si="39"/>
        <v>0</v>
      </c>
      <c r="C442" s="172">
        <f>Kalkulation_MS3!$G$40/100*detail_MS3!B8</f>
        <v>0</v>
      </c>
      <c r="D442" s="172">
        <f>Kalkulation_MS3!$G$40/100*detail_MS3!O8</f>
        <v>0</v>
      </c>
      <c r="E442" s="172">
        <f>Kalkulation_MS3!$G$40/100*detail_MS3!AB8</f>
        <v>0</v>
      </c>
      <c r="F442" s="172">
        <f>Kalkulation_MS3!$G$40/100*detail_MS3!AO8</f>
        <v>0</v>
      </c>
      <c r="G442" s="172">
        <f>Kalkulation_MS3!$G$40/100*detail_MS3!BB8</f>
        <v>0</v>
      </c>
      <c r="H442" s="172">
        <f>Kalkulation_MS3!$G$40/100*detail_MS3!BO8</f>
        <v>0</v>
      </c>
      <c r="I442" s="172">
        <f>Kalkulation_MS3!$G$40/100*detail_MS3!CB8</f>
        <v>0</v>
      </c>
      <c r="J442" s="206">
        <f t="shared" si="38"/>
        <v>0</v>
      </c>
    </row>
    <row r="443" spans="1:11" outlineLevel="1">
      <c r="A443" s="1">
        <f t="shared" si="39"/>
        <v>0</v>
      </c>
      <c r="C443" s="172">
        <f>Kalkulation_MS3!$H$40/100*detail_MS3!B9</f>
        <v>0</v>
      </c>
      <c r="D443" s="172">
        <f>Kalkulation_MS3!$H$40/100*detail_MS3!O9</f>
        <v>0</v>
      </c>
      <c r="E443" s="172">
        <f>Kalkulation_MS3!$H$40/100*detail_MS3!AB9</f>
        <v>0</v>
      </c>
      <c r="F443" s="172">
        <f>Kalkulation_MS3!$H$40/100*detail_MS3!AO9</f>
        <v>0</v>
      </c>
      <c r="G443" s="172">
        <f>Kalkulation_MS3!$H$40/100*detail_MS3!BB9</f>
        <v>0</v>
      </c>
      <c r="H443" s="172">
        <f>Kalkulation_MS3!$H$40/100*detail_MS3!BO9</f>
        <v>0</v>
      </c>
      <c r="I443" s="172">
        <f>Kalkulation_MS3!$H$40/100*detail_MS3!CB9</f>
        <v>0</v>
      </c>
      <c r="J443" s="206">
        <f t="shared" si="38"/>
        <v>0</v>
      </c>
    </row>
    <row r="444" spans="1:11" outlineLevel="1">
      <c r="A444" s="1">
        <f t="shared" si="39"/>
        <v>0</v>
      </c>
      <c r="C444" s="172">
        <f>Kalkulation_MS3!$I$40/100*detail_MS3!B10</f>
        <v>0</v>
      </c>
      <c r="D444" s="172">
        <f>Kalkulation_MS3!$I$40/100*detail_MS3!O10</f>
        <v>0</v>
      </c>
      <c r="E444" s="172">
        <f>Kalkulation_MS3!$I$40/100*detail_MS3!AB10</f>
        <v>0</v>
      </c>
      <c r="F444" s="172">
        <f>Kalkulation_MS3!$I$40/100*detail_MS3!AO10</f>
        <v>0</v>
      </c>
      <c r="G444" s="172">
        <f>Kalkulation_MS3!$I$40/100*detail_MS3!BB10</f>
        <v>0</v>
      </c>
      <c r="H444" s="172">
        <f>Kalkulation_MS3!$I$40/100*detail_MS3!BO10</f>
        <v>0</v>
      </c>
      <c r="I444" s="172">
        <f>Kalkulation_MS3!$I$40/100*detail_MS3!CB10</f>
        <v>0</v>
      </c>
      <c r="J444" s="206">
        <f t="shared" si="38"/>
        <v>0</v>
      </c>
    </row>
    <row r="445" spans="1:11" outlineLevel="1">
      <c r="A445" s="1">
        <f t="shared" si="39"/>
        <v>0</v>
      </c>
      <c r="C445" s="172">
        <f>Kalkulation_MS3!$J$40/100*detail_MS3!B11</f>
        <v>0</v>
      </c>
      <c r="D445" s="172">
        <f>Kalkulation_MS3!$J$40/100*detail_MS3!O11</f>
        <v>0</v>
      </c>
      <c r="E445" s="172">
        <f>Kalkulation_MS3!$J$40/100*detail_MS3!AB11</f>
        <v>0</v>
      </c>
      <c r="F445" s="172">
        <f>Kalkulation_MS3!$J$40/100*detail_MS3!AO11</f>
        <v>0</v>
      </c>
      <c r="G445" s="172">
        <f>Kalkulation_MS3!$J$40/100*detail_MS3!BB11</f>
        <v>0</v>
      </c>
      <c r="H445" s="172">
        <f>Kalkulation_MS3!$J$40/100*detail_MS3!BO11</f>
        <v>0</v>
      </c>
      <c r="I445" s="172">
        <f>Kalkulation_MS3!$J$40/100*detail_MS3!CB11</f>
        <v>0</v>
      </c>
      <c r="J445" s="206">
        <f t="shared" si="38"/>
        <v>0</v>
      </c>
    </row>
    <row r="446" spans="1:11" outlineLevel="1">
      <c r="A446" s="1">
        <f t="shared" si="39"/>
        <v>0</v>
      </c>
      <c r="C446" s="172">
        <f>Kalkulation_MS3!$K$40/100*detail_MS3!B12</f>
        <v>0</v>
      </c>
      <c r="D446" s="172">
        <f>Kalkulation_MS3!$K$40/100*detail_MS3!O12</f>
        <v>0</v>
      </c>
      <c r="E446" s="172">
        <f>Kalkulation_MS3!$K$40/100*detail_MS3!AB12</f>
        <v>0</v>
      </c>
      <c r="F446" s="172">
        <f>Kalkulation_MS3!$K$40/100*detail_MS3!AO12</f>
        <v>0</v>
      </c>
      <c r="G446" s="172">
        <f>Kalkulation_MS3!$K$40/100*detail_MS3!BB12</f>
        <v>0</v>
      </c>
      <c r="H446" s="172">
        <f>Kalkulation_MS3!$K$40/100*detail_MS3!BO12</f>
        <v>0</v>
      </c>
      <c r="I446" s="172">
        <f>Kalkulation_MS3!$K$40/100*detail_MS3!CB12</f>
        <v>0</v>
      </c>
      <c r="J446" s="206">
        <f t="shared" si="38"/>
        <v>0</v>
      </c>
    </row>
    <row r="447" spans="1:11" outlineLevel="1">
      <c r="A447" s="1">
        <f t="shared" si="39"/>
        <v>0</v>
      </c>
      <c r="C447" s="172">
        <f>Kalkulation_MS3!$L$40/100*detail_MS3!B13</f>
        <v>0</v>
      </c>
      <c r="D447" s="172">
        <f>Kalkulation_MS3!$L$40/100*detail_MS3!O13</f>
        <v>0</v>
      </c>
      <c r="E447" s="172">
        <f>Kalkulation_MS3!$L$40/100*detail_MS3!AB13</f>
        <v>0</v>
      </c>
      <c r="F447" s="172">
        <f>Kalkulation_MS3!$L$40/100*detail_MS3!AO13</f>
        <v>0</v>
      </c>
      <c r="G447" s="172">
        <f>Kalkulation_MS3!$L$40/100*detail_MS3!BB13</f>
        <v>0</v>
      </c>
      <c r="H447" s="172">
        <f>Kalkulation_MS3!$L$40/100*detail_MS3!BO13</f>
        <v>0</v>
      </c>
      <c r="I447" s="172">
        <f>Kalkulation_MS3!$L$40/100*detail_MS3!CB13</f>
        <v>0</v>
      </c>
      <c r="J447" s="206">
        <f t="shared" si="38"/>
        <v>0</v>
      </c>
    </row>
    <row r="448" spans="1:11" outlineLevel="1">
      <c r="A448" s="1">
        <f t="shared" si="39"/>
        <v>0</v>
      </c>
      <c r="C448" s="172">
        <f>Kalkulation_MS3!$M$40/100*detail_MS3!B14</f>
        <v>0</v>
      </c>
      <c r="D448" s="172">
        <f>Kalkulation_MS3!$M$40/100*detail_MS3!O14</f>
        <v>0</v>
      </c>
      <c r="E448" s="172">
        <f>Kalkulation_MS3!$M$40/100*detail_MS3!AB14</f>
        <v>0</v>
      </c>
      <c r="F448" s="172">
        <f>Kalkulation_MS3!$M$40/100*detail_MS3!AO14</f>
        <v>0</v>
      </c>
      <c r="G448" s="172">
        <f>Kalkulation_MS3!$M$40/100*detail_MS3!BB14</f>
        <v>0</v>
      </c>
      <c r="H448" s="172">
        <f>Kalkulation_MS3!$M$40/100*detail_MS3!BO14</f>
        <v>0</v>
      </c>
      <c r="I448" s="172">
        <f>Kalkulation_MS3!$M$40/100*detail_MS3!CB14</f>
        <v>0</v>
      </c>
      <c r="J448" s="206">
        <f t="shared" si="38"/>
        <v>0</v>
      </c>
    </row>
    <row r="449" spans="1:10" outlineLevel="1">
      <c r="A449" s="1">
        <f t="shared" si="39"/>
        <v>0</v>
      </c>
      <c r="C449" s="172">
        <f>Kalkulation_MS3!$N$40/100*detail_MS3!B15</f>
        <v>0</v>
      </c>
      <c r="D449" s="172">
        <f>Kalkulation_MS3!$N$40/100*detail_MS3!O15</f>
        <v>0</v>
      </c>
      <c r="E449" s="172">
        <f>Kalkulation_MS3!$N$40/100*detail_MS3!AB15</f>
        <v>0</v>
      </c>
      <c r="F449" s="172">
        <f>Kalkulation_MS3!$N$40/100*detail_MS3!AO15</f>
        <v>0</v>
      </c>
      <c r="G449" s="172">
        <f>Kalkulation_MS3!$N$40/100*detail_MS3!BB15</f>
        <v>0</v>
      </c>
      <c r="H449" s="172">
        <f>Kalkulation_MS3!$N$40/100*detail_MS3!BO15</f>
        <v>0</v>
      </c>
      <c r="I449" s="172">
        <f>Kalkulation_MS3!$N$40/100*detail_MS3!CB15</f>
        <v>0</v>
      </c>
      <c r="J449" s="206">
        <f t="shared" si="38"/>
        <v>0</v>
      </c>
    </row>
    <row r="450" spans="1:10" outlineLevel="1">
      <c r="A450" s="1">
        <f t="shared" si="39"/>
        <v>0</v>
      </c>
      <c r="C450" s="172">
        <f>Kalkulation_MS3!$O$40/100*detail_MS3!B16</f>
        <v>0</v>
      </c>
      <c r="D450" s="172">
        <f>Kalkulation_MS3!$O$40/100*detail_MS3!O16</f>
        <v>0</v>
      </c>
      <c r="E450" s="172">
        <f>Kalkulation_MS3!$O$40/100*detail_MS3!AB16</f>
        <v>0</v>
      </c>
      <c r="F450" s="172">
        <f>Kalkulation_MS3!$O$40/100*detail_MS3!AO16</f>
        <v>0</v>
      </c>
      <c r="G450" s="172">
        <f>Kalkulation_MS3!$O$40/100*detail_MS3!BB16</f>
        <v>0</v>
      </c>
      <c r="H450" s="172">
        <f>Kalkulation_MS3!$O$40/100*detail_MS3!BO16</f>
        <v>0</v>
      </c>
      <c r="I450" s="172">
        <f>Kalkulation_MS3!$O$40/100*detail_MS3!CB16</f>
        <v>0</v>
      </c>
      <c r="J450" s="206">
        <f t="shared" si="38"/>
        <v>0</v>
      </c>
    </row>
    <row r="451" spans="1:10" outlineLevel="1">
      <c r="A451" s="1">
        <f t="shared" si="39"/>
        <v>0</v>
      </c>
      <c r="C451" s="172">
        <f>Kalkulation_MS3!$P$40/100*detail_MS3!B17</f>
        <v>0</v>
      </c>
      <c r="D451" s="172">
        <f>Kalkulation_MS3!$P$40/100*detail_MS3!O17</f>
        <v>0</v>
      </c>
      <c r="E451" s="172">
        <f>Kalkulation_MS3!$P$40/100*detail_MS3!AB17</f>
        <v>0</v>
      </c>
      <c r="F451" s="172">
        <f>Kalkulation_MS3!$P$40/100*detail_MS3!AO17</f>
        <v>0</v>
      </c>
      <c r="G451" s="172">
        <f>Kalkulation_MS3!$P$40/100*detail_MS3!BB17</f>
        <v>0</v>
      </c>
      <c r="H451" s="172">
        <f>Kalkulation_MS3!$P$40/100*detail_MS3!BO17</f>
        <v>0</v>
      </c>
      <c r="I451" s="172">
        <f>Kalkulation_MS3!$P$40/100*detail_MS3!CB17</f>
        <v>0</v>
      </c>
      <c r="J451" s="206">
        <f t="shared" si="38"/>
        <v>0</v>
      </c>
    </row>
    <row r="452" spans="1:10" outlineLevel="1">
      <c r="A452" s="1">
        <f t="shared" si="39"/>
        <v>0</v>
      </c>
      <c r="C452" s="172">
        <f>Kalkulation_MS3!$Q$40/100*detail_MS3!B18</f>
        <v>0</v>
      </c>
      <c r="D452" s="172">
        <f>Kalkulation_MS3!$Q$40/100*detail_MS3!O18</f>
        <v>0</v>
      </c>
      <c r="E452" s="172">
        <f>Kalkulation_MS3!$Q$40/100*detail_MS3!AB18</f>
        <v>0</v>
      </c>
      <c r="F452" s="172">
        <f>Kalkulation_MS3!$Q$40/100*detail_MS3!AO18</f>
        <v>0</v>
      </c>
      <c r="G452" s="172">
        <f>Kalkulation_MS3!$Q$40/100*detail_MS3!BB18</f>
        <v>0</v>
      </c>
      <c r="H452" s="172">
        <f>Kalkulation_MS3!$Q$40/100*detail_MS3!BO18</f>
        <v>0</v>
      </c>
      <c r="I452" s="172">
        <f>Kalkulation_MS3!$Q$40/100*detail_MS3!CB18</f>
        <v>0</v>
      </c>
      <c r="J452" s="206">
        <f t="shared" si="38"/>
        <v>0</v>
      </c>
    </row>
    <row r="453" spans="1:10" outlineLevel="1">
      <c r="A453" s="1">
        <f t="shared" si="39"/>
        <v>0</v>
      </c>
      <c r="C453" s="172">
        <f>Kalkulation_MS3!$R$40/100*detail_MS3!B19</f>
        <v>0</v>
      </c>
      <c r="D453" s="172">
        <f>Kalkulation_MS3!$R$40/100*detail_MS3!O19</f>
        <v>0</v>
      </c>
      <c r="E453" s="172">
        <f>Kalkulation_MS3!$R$40/100*detail_MS3!AB19</f>
        <v>0</v>
      </c>
      <c r="F453" s="172">
        <f>Kalkulation_MS3!$R$40/100*detail_MS3!AO19</f>
        <v>0</v>
      </c>
      <c r="G453" s="172">
        <f>Kalkulation_MS3!$R$40/100*detail_MS3!BB19</f>
        <v>0</v>
      </c>
      <c r="H453" s="172">
        <f>Kalkulation_MS3!$R$40/100*detail_MS3!BO19</f>
        <v>0</v>
      </c>
      <c r="I453" s="172">
        <f>Kalkulation_MS3!$R$40/100*detail_MS3!CB19</f>
        <v>0</v>
      </c>
      <c r="J453" s="206">
        <f t="shared" si="38"/>
        <v>0</v>
      </c>
    </row>
    <row r="454" spans="1:10" outlineLevel="1">
      <c r="A454" s="1">
        <f t="shared" si="39"/>
        <v>0</v>
      </c>
      <c r="C454" s="172">
        <f>Kalkulation_MS3!$S$40/100*detail_MS3!$B20</f>
        <v>0</v>
      </c>
      <c r="D454" s="172">
        <f>Kalkulation_MS3!$S$40/100*detail_MS3!$O20</f>
        <v>0</v>
      </c>
      <c r="E454" s="172">
        <f>Kalkulation_MS3!$S$40/100*detail_MS3!$AB20</f>
        <v>0</v>
      </c>
      <c r="F454" s="172">
        <f>Kalkulation_MS3!$S$40/100*detail_MS3!$AO20</f>
        <v>0</v>
      </c>
      <c r="G454" s="172">
        <f>Kalkulation_MS3!$S$40/100*detail_MS3!$BB20</f>
        <v>0</v>
      </c>
      <c r="H454" s="172">
        <f>Kalkulation_MS3!$S$40/100*detail_MS3!$BO20</f>
        <v>0</v>
      </c>
      <c r="I454" s="172">
        <f>Kalkulation_MS3!$S$40/100*detail_MS3!$CB20</f>
        <v>0</v>
      </c>
      <c r="J454" s="206">
        <f t="shared" si="38"/>
        <v>0</v>
      </c>
    </row>
    <row r="455" spans="1:10" outlineLevel="1">
      <c r="A455" s="1">
        <f t="shared" si="39"/>
        <v>0</v>
      </c>
      <c r="C455" s="172">
        <f>Kalkulation_MS3!$T$40/100*detail_MS3!$B21</f>
        <v>0</v>
      </c>
      <c r="D455" s="172">
        <f>Kalkulation_MS3!$T$40/100*detail_MS3!$O21</f>
        <v>0</v>
      </c>
      <c r="E455" s="172">
        <f>Kalkulation_MS3!$T$40/100*detail_MS3!$AB21</f>
        <v>0</v>
      </c>
      <c r="F455" s="172">
        <f>Kalkulation_MS3!$T$40/100*detail_MS3!$AO21</f>
        <v>0</v>
      </c>
      <c r="G455" s="172">
        <f>Kalkulation_MS3!$T$40/100*detail_MS3!$BB21</f>
        <v>0</v>
      </c>
      <c r="H455" s="172">
        <f>Kalkulation_MS3!$T$40/100*detail_MS3!$BO21</f>
        <v>0</v>
      </c>
      <c r="I455" s="172">
        <f>Kalkulation_MS3!$T$40/100*detail_MS3!$CB21</f>
        <v>0</v>
      </c>
      <c r="J455" s="206">
        <f t="shared" si="38"/>
        <v>0</v>
      </c>
    </row>
    <row r="456" spans="1:10" outlineLevel="1">
      <c r="A456" s="1">
        <f t="shared" si="39"/>
        <v>0</v>
      </c>
      <c r="C456" s="172">
        <f>Kalkulation_MS3!$U$40/100*detail_MS3!$B22</f>
        <v>0</v>
      </c>
      <c r="D456" s="172">
        <f>Kalkulation_MS3!$U$40/100*detail_MS3!$O22</f>
        <v>0</v>
      </c>
      <c r="E456" s="172">
        <f>Kalkulation_MS3!$U$40/100*detail_MS3!$AB22</f>
        <v>0</v>
      </c>
      <c r="F456" s="172">
        <f>Kalkulation_MS3!$U$40/100*detail_MS3!$AO22</f>
        <v>0</v>
      </c>
      <c r="G456" s="172">
        <f>Kalkulation_MS3!$U$40/100*detail_MS3!$BB22</f>
        <v>0</v>
      </c>
      <c r="H456" s="172">
        <f>Kalkulation_MS3!$U$40/100*detail_MS3!$BO22</f>
        <v>0</v>
      </c>
      <c r="I456" s="172">
        <f>Kalkulation_MS3!$U$40/100*detail_MS3!$CB22</f>
        <v>0</v>
      </c>
      <c r="J456" s="206">
        <f t="shared" si="38"/>
        <v>0</v>
      </c>
    </row>
    <row r="457" spans="1:10" outlineLevel="1">
      <c r="A457" s="1">
        <f t="shared" si="39"/>
        <v>0</v>
      </c>
      <c r="C457" s="172">
        <f>Kalkulation_MS3!$V$40/100*detail_MS3!$B23</f>
        <v>0</v>
      </c>
      <c r="D457" s="172">
        <f>Kalkulation_MS3!$V$40/100*detail_MS3!$O23</f>
        <v>0</v>
      </c>
      <c r="E457" s="172">
        <f>Kalkulation_MS3!$V$40/100*detail_MS3!$AB23</f>
        <v>0</v>
      </c>
      <c r="F457" s="172">
        <f>Kalkulation_MS3!$V$40/100*detail_MS3!$AO23</f>
        <v>0</v>
      </c>
      <c r="G457" s="172">
        <f>Kalkulation_MS3!$V$40/100*detail_MS3!$BB23</f>
        <v>0</v>
      </c>
      <c r="H457" s="172">
        <f>Kalkulation_MS3!$V$40/100*detail_MS3!$BO23</f>
        <v>0</v>
      </c>
      <c r="I457" s="172">
        <f>Kalkulation_MS3!$V$40/100*detail_MS3!$CB23</f>
        <v>0</v>
      </c>
      <c r="J457" s="206">
        <f t="shared" si="38"/>
        <v>0</v>
      </c>
    </row>
    <row r="458" spans="1:10" outlineLevel="1">
      <c r="A458" s="1">
        <f t="shared" si="39"/>
        <v>0</v>
      </c>
      <c r="C458" s="172">
        <f>Kalkulation_MS3!$W$40/100*detail_MS3!$B24</f>
        <v>0</v>
      </c>
      <c r="D458" s="172">
        <f>Kalkulation_MS3!$W$40/100*detail_MS3!$O24</f>
        <v>0</v>
      </c>
      <c r="E458" s="172">
        <f>Kalkulation_MS3!$W$40/100*detail_MS3!$AB24</f>
        <v>0</v>
      </c>
      <c r="F458" s="172">
        <f>Kalkulation_MS3!$W$40/100*detail_MS3!$AO24</f>
        <v>0</v>
      </c>
      <c r="G458" s="172">
        <f>Kalkulation_MS3!$W$40/100*detail_MS3!$BB24</f>
        <v>0</v>
      </c>
      <c r="H458" s="172">
        <f>Kalkulation_MS3!$W$40/100*detail_MS3!$BO24</f>
        <v>0</v>
      </c>
      <c r="I458" s="172">
        <f>Kalkulation_MS3!$W$40/100*detail_MS3!$CB24</f>
        <v>0</v>
      </c>
      <c r="J458" s="206">
        <f t="shared" si="38"/>
        <v>0</v>
      </c>
    </row>
    <row r="459" spans="1:10" outlineLevel="1">
      <c r="A459" s="1">
        <f t="shared" si="39"/>
        <v>0</v>
      </c>
      <c r="C459" s="172">
        <f>Kalkulation_MS3!$X$40/100*detail_MS3!$B25</f>
        <v>0</v>
      </c>
      <c r="D459" s="172">
        <f>Kalkulation_MS3!$X$40/100*detail_MS3!$O25</f>
        <v>0</v>
      </c>
      <c r="E459" s="172">
        <f>Kalkulation_MS3!$X$40/100*detail_MS3!$AB25</f>
        <v>0</v>
      </c>
      <c r="F459" s="172">
        <f>Kalkulation_MS3!$X$40/100*detail_MS3!$AO25</f>
        <v>0</v>
      </c>
      <c r="G459" s="172">
        <f>Kalkulation_MS3!$X$40/100*detail_MS3!$BB25</f>
        <v>0</v>
      </c>
      <c r="H459" s="172">
        <f>Kalkulation_MS3!$X$40/100*detail_MS3!$BO25</f>
        <v>0</v>
      </c>
      <c r="I459" s="172">
        <f>Kalkulation_MS3!$X$40/100*detail_MS3!$CB25</f>
        <v>0</v>
      </c>
      <c r="J459" s="206">
        <f t="shared" si="38"/>
        <v>0</v>
      </c>
    </row>
    <row r="460" spans="1:10" outlineLevel="1">
      <c r="A460" s="1">
        <f t="shared" si="39"/>
        <v>0</v>
      </c>
      <c r="C460" s="172">
        <f>Kalkulation_MS3!$Y$40/100*detail_MS3!$B26</f>
        <v>0</v>
      </c>
      <c r="D460" s="172">
        <f>Kalkulation_MS3!$Y$40/100*detail_MS3!$O26</f>
        <v>0</v>
      </c>
      <c r="E460" s="172">
        <f>Kalkulation_MS3!$Y$40/100*detail_MS3!$AB26</f>
        <v>0</v>
      </c>
      <c r="F460" s="172">
        <f>Kalkulation_MS3!$Y$40/100*detail_MS3!$AO26</f>
        <v>0</v>
      </c>
      <c r="G460" s="172">
        <f>Kalkulation_MS3!$Y$40/100*detail_MS3!$BB26</f>
        <v>0</v>
      </c>
      <c r="H460" s="172">
        <f>Kalkulation_MS3!$Y$40/100*detail_MS3!$BO26</f>
        <v>0</v>
      </c>
      <c r="I460" s="172">
        <f>Kalkulation_MS3!$Y$40/100*detail_MS3!$CB26</f>
        <v>0</v>
      </c>
      <c r="J460" s="206">
        <f t="shared" si="38"/>
        <v>0</v>
      </c>
    </row>
    <row r="461" spans="1:10" outlineLevel="1">
      <c r="A461" s="1">
        <f t="shared" si="39"/>
        <v>0</v>
      </c>
      <c r="C461" s="172">
        <f>Kalkulation_MS3!$Z$40/100*detail_MS3!$B27</f>
        <v>0</v>
      </c>
      <c r="D461" s="172">
        <f>Kalkulation_MS3!$Z$40/100*detail_MS3!$O27</f>
        <v>0</v>
      </c>
      <c r="E461" s="172">
        <f>Kalkulation_MS3!$Z$40/100*detail_MS3!$AB27</f>
        <v>0</v>
      </c>
      <c r="F461" s="172">
        <f>Kalkulation_MS3!$Z$40/100*detail_MS3!$AO27</f>
        <v>0</v>
      </c>
      <c r="G461" s="172">
        <f>Kalkulation_MS3!$Z$40/100*detail_MS3!$BB27</f>
        <v>0</v>
      </c>
      <c r="H461" s="172">
        <f>Kalkulation_MS3!$Z$40/100*detail_MS3!$BO27</f>
        <v>0</v>
      </c>
      <c r="I461" s="172">
        <f>Kalkulation_MS3!$Z$40/100*detail_MS3!$CB27</f>
        <v>0</v>
      </c>
      <c r="J461" s="206">
        <f t="shared" si="38"/>
        <v>0</v>
      </c>
    </row>
    <row r="462" spans="1:10" outlineLevel="1">
      <c r="A462" s="1">
        <f t="shared" si="39"/>
        <v>0</v>
      </c>
      <c r="C462" s="172">
        <f>Kalkulation_MS3!$AA$40/100*detail_MS3!$B28</f>
        <v>0</v>
      </c>
      <c r="D462" s="172">
        <f>Kalkulation_MS3!$AA$40/100*detail_MS3!$O28</f>
        <v>0</v>
      </c>
      <c r="E462" s="172">
        <f>Kalkulation_MS3!$AA$40/100*detail_MS3!$AB28</f>
        <v>0</v>
      </c>
      <c r="F462" s="172">
        <f>Kalkulation_MS3!$AA$40/100*detail_MS3!$AO28</f>
        <v>0</v>
      </c>
      <c r="G462" s="172">
        <f>Kalkulation_MS3!$AA$40/100*detail_MS3!$BB28</f>
        <v>0</v>
      </c>
      <c r="H462" s="172">
        <f>Kalkulation_MS3!$AA$40/100*detail_MS3!$BO28</f>
        <v>0</v>
      </c>
      <c r="I462" s="172">
        <f>Kalkulation_MS3!$AA$40/100*detail_MS3!$CB28</f>
        <v>0</v>
      </c>
      <c r="J462" s="206">
        <f t="shared" si="38"/>
        <v>0</v>
      </c>
    </row>
    <row r="463" spans="1:10" outlineLevel="1">
      <c r="A463" s="1">
        <f t="shared" si="39"/>
        <v>0</v>
      </c>
      <c r="C463" s="172">
        <f>Kalkulation_MS3!$AB$40/100*detail_MS3!$B29</f>
        <v>0</v>
      </c>
      <c r="D463" s="172">
        <f>Kalkulation_MS3!$AB$40/100*detail_MS3!$O29</f>
        <v>0</v>
      </c>
      <c r="E463" s="172">
        <f>Kalkulation_MS3!$AB$40/100*detail_MS3!$AB29</f>
        <v>0</v>
      </c>
      <c r="F463" s="172">
        <f>Kalkulation_MS3!$AB$40/100*detail_MS3!$AO29</f>
        <v>0</v>
      </c>
      <c r="G463" s="172">
        <f>Kalkulation_MS3!$AB$40/100*detail_MS3!$BB29</f>
        <v>0</v>
      </c>
      <c r="H463" s="172">
        <f>Kalkulation_MS3!$AB$40/100*detail_MS3!$BO29</f>
        <v>0</v>
      </c>
      <c r="I463" s="172">
        <f>Kalkulation_MS3!$AB$40/100*detail_MS3!$CB29</f>
        <v>0</v>
      </c>
      <c r="J463" s="206">
        <f t="shared" si="38"/>
        <v>0</v>
      </c>
    </row>
    <row r="464" spans="1:10" outlineLevel="1">
      <c r="A464" s="1">
        <f t="shared" si="39"/>
        <v>0</v>
      </c>
      <c r="C464" s="172">
        <f>Kalkulation_MS3!$AC$40/100*detail_MS3!$B30</f>
        <v>0</v>
      </c>
      <c r="D464" s="172">
        <f>Kalkulation_MS3!$AC$40/100*detail_MS3!$O30</f>
        <v>0</v>
      </c>
      <c r="E464" s="172">
        <f>Kalkulation_MS3!$AC$40/100*detail_MS3!$AB30</f>
        <v>0</v>
      </c>
      <c r="F464" s="172">
        <f>Kalkulation_MS3!$AC$40/100*detail_MS3!$AO30</f>
        <v>0</v>
      </c>
      <c r="G464" s="172">
        <f>Kalkulation_MS3!$AC$40/100*detail_MS3!$BB30</f>
        <v>0</v>
      </c>
      <c r="H464" s="172">
        <f>Kalkulation_MS3!$AC$40/100*detail_MS3!$BO30</f>
        <v>0</v>
      </c>
      <c r="I464" s="172">
        <f>Kalkulation_MS3!$AC$40/100*detail_MS3!$CB30</f>
        <v>0</v>
      </c>
      <c r="J464" s="206">
        <f t="shared" si="38"/>
        <v>0</v>
      </c>
    </row>
    <row r="465" spans="1:10" outlineLevel="1">
      <c r="A465" s="1">
        <f t="shared" si="39"/>
        <v>0</v>
      </c>
      <c r="C465" s="172">
        <f>Kalkulation_MS3!$AD$40/100*detail_MS3!$B31</f>
        <v>0</v>
      </c>
      <c r="D465" s="172">
        <f>Kalkulation_MS3!$AD$40/100*detail_MS3!$O31</f>
        <v>0</v>
      </c>
      <c r="E465" s="172">
        <f>Kalkulation_MS3!$AD$40/100*detail_MS3!$AB31</f>
        <v>0</v>
      </c>
      <c r="F465" s="172">
        <f>Kalkulation_MS3!$AD$40/100*detail_MS3!$AO31</f>
        <v>0</v>
      </c>
      <c r="G465" s="172">
        <f>Kalkulation_MS3!$AD$40/100*detail_MS3!$BB31</f>
        <v>0</v>
      </c>
      <c r="H465" s="172">
        <f>Kalkulation_MS3!$AD$40/100*detail_MS3!$BO31</f>
        <v>0</v>
      </c>
      <c r="I465" s="172">
        <f>Kalkulation_MS3!$AD$40/100*detail_MS3!$CB31</f>
        <v>0</v>
      </c>
      <c r="J465" s="206">
        <f t="shared" si="38"/>
        <v>0</v>
      </c>
    </row>
    <row r="466" spans="1:10" outlineLevel="1">
      <c r="A466" s="1">
        <f t="shared" si="39"/>
        <v>0</v>
      </c>
      <c r="C466" s="172">
        <f>Kalkulation_MS3!$AE$40/100*detail_MS3!$B32</f>
        <v>0</v>
      </c>
      <c r="D466" s="172">
        <f>Kalkulation_MS3!$AE$40/100*detail_MS3!$O32</f>
        <v>0</v>
      </c>
      <c r="E466" s="172">
        <f>Kalkulation_MS3!$AE$40/100*detail_MS3!$AB32</f>
        <v>0</v>
      </c>
      <c r="F466" s="172">
        <f>Kalkulation_MS3!$AE$40/100*detail_MS3!$AO32</f>
        <v>0</v>
      </c>
      <c r="G466" s="172">
        <f>Kalkulation_MS3!$AE$40/100*detail_MS3!$BB32</f>
        <v>0</v>
      </c>
      <c r="H466" s="172">
        <f>Kalkulation_MS3!$AE$40/100*detail_MS3!$BO32</f>
        <v>0</v>
      </c>
      <c r="I466" s="172">
        <f>Kalkulation_MS3!$AE$40/100*detail_MS3!$CB32</f>
        <v>0</v>
      </c>
      <c r="J466" s="206">
        <f t="shared" si="38"/>
        <v>0</v>
      </c>
    </row>
    <row r="467" spans="1:10" outlineLevel="1">
      <c r="A467" s="1">
        <f t="shared" si="39"/>
        <v>0</v>
      </c>
      <c r="C467" s="172">
        <f>Kalkulation_MS3!$AF$40/100*detail_MS3!$B33</f>
        <v>0</v>
      </c>
      <c r="D467" s="172">
        <f>Kalkulation_MS3!$AF$40/100*detail_MS3!$O33</f>
        <v>0</v>
      </c>
      <c r="E467" s="172">
        <f>Kalkulation_MS3!$AF$40/100*detail_MS3!$AB33</f>
        <v>0</v>
      </c>
      <c r="F467" s="172">
        <f>Kalkulation_MS3!$AF$40/100*detail_MS3!$AO33</f>
        <v>0</v>
      </c>
      <c r="G467" s="172">
        <f>Kalkulation_MS3!$AF$40/100*detail_MS3!$BB33</f>
        <v>0</v>
      </c>
      <c r="H467" s="172">
        <f>Kalkulation_MS3!$AF$40/100*detail_MS3!$BO33</f>
        <v>0</v>
      </c>
      <c r="I467" s="172">
        <f>Kalkulation_MS3!$AF$40/100*detail_MS3!$CB33</f>
        <v>0</v>
      </c>
      <c r="J467" s="206">
        <f t="shared" si="38"/>
        <v>0</v>
      </c>
    </row>
    <row r="468" spans="1:10" outlineLevel="1">
      <c r="A468" s="1">
        <f t="shared" si="39"/>
        <v>0</v>
      </c>
      <c r="C468" s="172">
        <f>Kalkulation_MS3!$AG$40/100*detail_MS3!$B34</f>
        <v>0</v>
      </c>
      <c r="D468" s="172">
        <f>Kalkulation_MS3!$AG$40/100*detail_MS3!$O34</f>
        <v>0</v>
      </c>
      <c r="E468" s="172">
        <f>Kalkulation_MS3!$AG$40/100*detail_MS3!$AB34</f>
        <v>0</v>
      </c>
      <c r="F468" s="172">
        <f>Kalkulation_MS3!$AG$40/100*detail_MS3!$AO34</f>
        <v>0</v>
      </c>
      <c r="G468" s="172">
        <f>Kalkulation_MS3!$AG$40/100*detail_MS3!$BB34</f>
        <v>0</v>
      </c>
      <c r="H468" s="172">
        <f>Kalkulation_MS3!$AG$40/100*detail_MS3!$BO34</f>
        <v>0</v>
      </c>
      <c r="I468" s="172">
        <f>Kalkulation_MS3!$AG$40/100*detail_MS3!$CB34</f>
        <v>0</v>
      </c>
      <c r="J468" s="206">
        <f t="shared" si="38"/>
        <v>0</v>
      </c>
    </row>
    <row r="469" spans="1:10" outlineLevel="1">
      <c r="A469" s="1">
        <f t="shared" si="39"/>
        <v>0</v>
      </c>
      <c r="C469" s="172">
        <f>Kalkulation_MS3!$AH$40/100*detail_MS3!$B35</f>
        <v>0</v>
      </c>
      <c r="D469" s="172">
        <f>Kalkulation_MS3!$AH$40/100*detail_MS3!$O35</f>
        <v>0</v>
      </c>
      <c r="E469" s="172">
        <f>Kalkulation_MS3!$AH$40/100*detail_MS3!$AB35</f>
        <v>0</v>
      </c>
      <c r="F469" s="172">
        <f>Kalkulation_MS3!$AH$40/100*detail_MS3!$AO35</f>
        <v>0</v>
      </c>
      <c r="G469" s="172">
        <f>Kalkulation_MS3!$AH$40/100*detail_MS3!$BB35</f>
        <v>0</v>
      </c>
      <c r="H469" s="172">
        <f>Kalkulation_MS3!$AH$40/100*detail_MS3!$BO35</f>
        <v>0</v>
      </c>
      <c r="I469" s="172">
        <f>Kalkulation_MS3!$AH$40/100*detail_MS3!$CB35</f>
        <v>0</v>
      </c>
      <c r="J469" s="206">
        <f t="shared" si="38"/>
        <v>0</v>
      </c>
    </row>
    <row r="470" spans="1:10" outlineLevel="1">
      <c r="A470" s="1">
        <f t="shared" si="39"/>
        <v>0</v>
      </c>
      <c r="C470" s="172">
        <f>Kalkulation_MS3!$AI$40/100*detail_MS3!$B36</f>
        <v>0</v>
      </c>
      <c r="D470" s="172">
        <f>Kalkulation_MS3!$AI$40/100*detail_MS3!$O36</f>
        <v>0</v>
      </c>
      <c r="E470" s="172">
        <f>Kalkulation_MS3!$AI$40/100*detail_MS3!$AB36</f>
        <v>0</v>
      </c>
      <c r="F470" s="172">
        <f>Kalkulation_MS3!$AI$40/100*detail_MS3!$AO36</f>
        <v>0</v>
      </c>
      <c r="G470" s="172">
        <f>Kalkulation_MS3!$AI$40/100*detail_MS3!$BB36</f>
        <v>0</v>
      </c>
      <c r="H470" s="172">
        <f>Kalkulation_MS3!$AI$40/100*detail_MS3!$BO36</f>
        <v>0</v>
      </c>
      <c r="I470" s="172">
        <f>Kalkulation_MS3!$AI$40/100*detail_MS3!$CB36</f>
        <v>0</v>
      </c>
      <c r="J470" s="206">
        <f t="shared" si="38"/>
        <v>0</v>
      </c>
    </row>
    <row r="471" spans="1:10" outlineLevel="1">
      <c r="A471" s="1">
        <f t="shared" si="39"/>
        <v>0</v>
      </c>
      <c r="C471" s="172">
        <f>Kalkulation_MS3!$AJ$40/100*detail_MS3!$B37</f>
        <v>0</v>
      </c>
      <c r="D471" s="172">
        <f>Kalkulation_MS3!$AJ$40/100*detail_MS3!$O37</f>
        <v>0</v>
      </c>
      <c r="E471" s="172">
        <f>Kalkulation_MS3!$AJ$40/100*detail_MS3!$AB37</f>
        <v>0</v>
      </c>
      <c r="F471" s="172">
        <f>Kalkulation_MS3!$AJ$40/100*detail_MS3!$AO37</f>
        <v>0</v>
      </c>
      <c r="G471" s="172">
        <f>Kalkulation_MS3!$AJ$40/100*detail_MS3!$BB37</f>
        <v>0</v>
      </c>
      <c r="H471" s="172">
        <f>Kalkulation_MS3!$AJ$40/100*detail_MS3!$BO37</f>
        <v>0</v>
      </c>
      <c r="I471" s="172">
        <f>Kalkulation_MS3!$AJ$40/100*detail_MS3!$CB37</f>
        <v>0</v>
      </c>
      <c r="J471" s="206">
        <f t="shared" si="38"/>
        <v>0</v>
      </c>
    </row>
    <row r="472" spans="1:10" outlineLevel="1">
      <c r="A472" s="1">
        <f t="shared" si="39"/>
        <v>0</v>
      </c>
      <c r="C472" s="172">
        <f>Kalkulation_MS3!$AK$40/100*detail_MS3!$B38</f>
        <v>0</v>
      </c>
      <c r="D472" s="172">
        <f>Kalkulation_MS3!$AK$40/100*detail_MS3!$O38</f>
        <v>0</v>
      </c>
      <c r="E472" s="172">
        <f>Kalkulation_MS3!$AK$40/100*detail_MS3!$AB38</f>
        <v>0</v>
      </c>
      <c r="F472" s="172">
        <f>Kalkulation_MS3!$AK$40/100*detail_MS3!$AO38</f>
        <v>0</v>
      </c>
      <c r="G472" s="172">
        <f>Kalkulation_MS3!$AK$40/100*detail_MS3!$BB38</f>
        <v>0</v>
      </c>
      <c r="H472" s="172">
        <f>Kalkulation_MS3!$AK$40/100*detail_MS3!$BO38</f>
        <v>0</v>
      </c>
      <c r="I472" s="172">
        <f>Kalkulation_MS3!$AK$40/100*detail_MS3!$CB38</f>
        <v>0</v>
      </c>
      <c r="J472" s="206">
        <f t="shared" si="38"/>
        <v>0</v>
      </c>
    </row>
    <row r="473" spans="1:10" outlineLevel="1">
      <c r="A473" s="1">
        <f t="shared" si="39"/>
        <v>0</v>
      </c>
      <c r="C473" s="172">
        <f>Kalkulation_MS3!$AL$40/100*detail_MS3!$B39</f>
        <v>0</v>
      </c>
      <c r="D473" s="172">
        <f>Kalkulation_MS3!$AL$40/100*detail_MS3!$O39</f>
        <v>0</v>
      </c>
      <c r="E473" s="172">
        <f>Kalkulation_MS3!$AL$40/100*detail_MS3!$AB39</f>
        <v>0</v>
      </c>
      <c r="F473" s="172">
        <f>Kalkulation_MS3!$AL$40/100*detail_MS3!$AO39</f>
        <v>0</v>
      </c>
      <c r="G473" s="172">
        <f>Kalkulation_MS3!$AL$40/100*detail_MS3!$BB39</f>
        <v>0</v>
      </c>
      <c r="H473" s="172">
        <f>Kalkulation_MS3!$AL$40/100*detail_MS3!$BO39</f>
        <v>0</v>
      </c>
      <c r="I473" s="172">
        <f>Kalkulation_MS3!$AL$40/100*detail_MS3!$CB39</f>
        <v>0</v>
      </c>
      <c r="J473" s="206">
        <f t="shared" si="38"/>
        <v>0</v>
      </c>
    </row>
    <row r="474" spans="1:10" outlineLevel="1">
      <c r="A474" s="1">
        <f t="shared" si="39"/>
        <v>0</v>
      </c>
      <c r="C474" s="172">
        <f>Kalkulation_MS3!$AM$40/100*detail_MS3!$B40</f>
        <v>0</v>
      </c>
      <c r="D474" s="172">
        <f>Kalkulation_MS3!$AM$40/100*detail_MS3!$O40</f>
        <v>0</v>
      </c>
      <c r="E474" s="172">
        <f>Kalkulation_MS3!$AM$40/100*detail_MS3!$AB40</f>
        <v>0</v>
      </c>
      <c r="F474" s="172">
        <f>Kalkulation_MS3!$AM$40/100*detail_MS3!$AO40</f>
        <v>0</v>
      </c>
      <c r="G474" s="172">
        <f>Kalkulation_MS3!$AM$40/100*detail_MS3!$BB40</f>
        <v>0</v>
      </c>
      <c r="H474" s="172">
        <f>Kalkulation_MS3!$AM$40/100*detail_MS3!$BO40</f>
        <v>0</v>
      </c>
      <c r="I474" s="172">
        <f>Kalkulation_MS3!$AM$40/100*detail_MS3!$CB40</f>
        <v>0</v>
      </c>
      <c r="J474" s="206">
        <f t="shared" si="38"/>
        <v>0</v>
      </c>
    </row>
    <row r="475" spans="1:10" outlineLevel="1">
      <c r="A475" s="1">
        <f t="shared" si="39"/>
        <v>0</v>
      </c>
      <c r="C475" s="172">
        <f>Kalkulation_MS3!$AN$40/100*detail_MS3!$B41</f>
        <v>0</v>
      </c>
      <c r="D475" s="172">
        <f>Kalkulation_MS3!$AN$40/100*detail_MS3!$O41</f>
        <v>0</v>
      </c>
      <c r="E475" s="172">
        <f>Kalkulation_MS3!$AN$40/100*detail_MS3!$AB41</f>
        <v>0</v>
      </c>
      <c r="F475" s="172">
        <f>Kalkulation_MS3!$AN$40/100*detail_MS3!$AO41</f>
        <v>0</v>
      </c>
      <c r="G475" s="172">
        <f>Kalkulation_MS3!$AN$40/100*detail_MS3!$BB41</f>
        <v>0</v>
      </c>
      <c r="H475" s="172">
        <f>Kalkulation_MS3!$AN$40/100*detail_MS3!$BO41</f>
        <v>0</v>
      </c>
      <c r="I475" s="172">
        <f>Kalkulation_MS3!$AN$40/100*detail_MS3!$CB41</f>
        <v>0</v>
      </c>
      <c r="J475" s="206">
        <f t="shared" si="38"/>
        <v>0</v>
      </c>
    </row>
    <row r="476" spans="1:10" outlineLevel="1">
      <c r="A476" s="1">
        <f t="shared" si="39"/>
        <v>0</v>
      </c>
      <c r="C476" s="172">
        <f>Kalkulation_MS3!$AO$40/100*detail_MS3!$B42</f>
        <v>0</v>
      </c>
      <c r="D476" s="172">
        <f>Kalkulation_MS3!$AO$40/100*detail_MS3!$O42</f>
        <v>0</v>
      </c>
      <c r="E476" s="172">
        <f>Kalkulation_MS3!$AO$40/100*detail_MS3!$AB42</f>
        <v>0</v>
      </c>
      <c r="F476" s="172">
        <f>Kalkulation_MS3!$AO$40/100*detail_MS3!$AO42</f>
        <v>0</v>
      </c>
      <c r="G476" s="172">
        <f>Kalkulation_MS3!$AO$40/100*detail_MS3!$BB42</f>
        <v>0</v>
      </c>
      <c r="H476" s="172">
        <f>Kalkulation_MS3!$AO$40/100*detail_MS3!$BO42</f>
        <v>0</v>
      </c>
      <c r="I476" s="172">
        <f>Kalkulation_MS3!$AO$40/100*detail_MS3!$CB42</f>
        <v>0</v>
      </c>
      <c r="J476" s="206">
        <f t="shared" si="38"/>
        <v>0</v>
      </c>
    </row>
    <row r="477" spans="1:10" outlineLevel="1">
      <c r="A477" s="1">
        <f t="shared" si="39"/>
        <v>0</v>
      </c>
      <c r="C477" s="172">
        <f>Kalkulation_MS3!$AP$40/100*detail_MS3!$B43</f>
        <v>0</v>
      </c>
      <c r="D477" s="172">
        <f>Kalkulation_MS3!$AP$40/100*detail_MS3!$O43</f>
        <v>0</v>
      </c>
      <c r="E477" s="172">
        <f>Kalkulation_MS3!$AP$40/100*detail_MS3!$AB43</f>
        <v>0</v>
      </c>
      <c r="F477" s="172">
        <f>Kalkulation_MS3!$AP$40/100*detail_MS3!$AO43</f>
        <v>0</v>
      </c>
      <c r="G477" s="172">
        <f>Kalkulation_MS3!$AP$40/100*detail_MS3!$BB43</f>
        <v>0</v>
      </c>
      <c r="H477" s="172">
        <f>Kalkulation_MS3!$AP$40/100*detail_MS3!$BO43</f>
        <v>0</v>
      </c>
      <c r="I477" s="172">
        <f>Kalkulation_MS3!$AP$40/100*detail_MS3!$CB43</f>
        <v>0</v>
      </c>
      <c r="J477" s="206">
        <f t="shared" si="38"/>
        <v>0</v>
      </c>
    </row>
    <row r="478" spans="1:10" outlineLevel="1">
      <c r="A478" s="1">
        <f t="shared" si="39"/>
        <v>0</v>
      </c>
      <c r="C478" s="172">
        <f>Kalkulation_MS3!$AQ$40/100*detail_MS3!$B44</f>
        <v>0</v>
      </c>
      <c r="D478" s="172">
        <f>Kalkulation_MS3!$AQ$40/100*detail_MS3!$O44</f>
        <v>0</v>
      </c>
      <c r="E478" s="172">
        <f>Kalkulation_MS3!$AQ$40/100*detail_MS3!$AB44</f>
        <v>0</v>
      </c>
      <c r="F478" s="172">
        <f>Kalkulation_MS3!$AQ$40/100*detail_MS3!$AO44</f>
        <v>0</v>
      </c>
      <c r="G478" s="172">
        <f>Kalkulation_MS3!$AQ$40/100*detail_MS3!$BB44</f>
        <v>0</v>
      </c>
      <c r="H478" s="172">
        <f>Kalkulation_MS3!$AQ$40/100*detail_MS3!$BO44</f>
        <v>0</v>
      </c>
      <c r="I478" s="172">
        <f>Kalkulation_MS3!$AQ$40/100*detail_MS3!$CB44</f>
        <v>0</v>
      </c>
      <c r="J478" s="206">
        <f t="shared" si="38"/>
        <v>0</v>
      </c>
    </row>
    <row r="479" spans="1:10" outlineLevel="1">
      <c r="A479" s="1">
        <f t="shared" si="39"/>
        <v>0</v>
      </c>
      <c r="C479" s="172">
        <f>Kalkulation_MS3!$AR$40/100*detail_MS3!$B45</f>
        <v>0</v>
      </c>
      <c r="D479" s="172">
        <f>Kalkulation_MS3!$AR$40/100*detail_MS3!$O45</f>
        <v>0</v>
      </c>
      <c r="E479" s="172">
        <f>Kalkulation_MS3!$AR$40/100*detail_MS3!$AB45</f>
        <v>0</v>
      </c>
      <c r="F479" s="172">
        <f>Kalkulation_MS3!$AR$40/100*detail_MS3!$AO45</f>
        <v>0</v>
      </c>
      <c r="G479" s="172">
        <f>Kalkulation_MS3!$AR$40/100*detail_MS3!$BB45</f>
        <v>0</v>
      </c>
      <c r="H479" s="172">
        <f>Kalkulation_MS3!$AR$40/100*detail_MS3!$BO45</f>
        <v>0</v>
      </c>
      <c r="I479" s="172">
        <f>Kalkulation_MS3!$AR$40/100*detail_MS3!$CB45</f>
        <v>0</v>
      </c>
      <c r="J479" s="206">
        <f t="shared" si="38"/>
        <v>0</v>
      </c>
    </row>
    <row r="480" spans="1:10" outlineLevel="1">
      <c r="A480" s="1">
        <f t="shared" si="39"/>
        <v>0</v>
      </c>
      <c r="C480" s="172">
        <f>Kalkulation_MS3!$AS$40/100*detail_MS3!$B46</f>
        <v>0</v>
      </c>
      <c r="D480" s="172">
        <f>Kalkulation_MS3!$AS$40/100*detail_MS3!$O46</f>
        <v>0</v>
      </c>
      <c r="E480" s="172">
        <f>Kalkulation_MS3!$AS$40/100*detail_MS3!$AB46</f>
        <v>0</v>
      </c>
      <c r="F480" s="172">
        <f>Kalkulation_MS3!$AS$40/100*detail_MS3!$AO46</f>
        <v>0</v>
      </c>
      <c r="G480" s="172">
        <f>Kalkulation_MS3!$AS$40/100*detail_MS3!$BB46</f>
        <v>0</v>
      </c>
      <c r="H480" s="172">
        <f>Kalkulation_MS3!$AS$40/100*detail_MS3!$BO46</f>
        <v>0</v>
      </c>
      <c r="I480" s="172">
        <f>Kalkulation_MS3!$AS$40/100*detail_MS3!$CB46</f>
        <v>0</v>
      </c>
      <c r="J480" s="206">
        <f t="shared" si="38"/>
        <v>0</v>
      </c>
    </row>
    <row r="481" spans="1:10" outlineLevel="1">
      <c r="A481" s="88" t="s">
        <v>454</v>
      </c>
      <c r="B481" s="88"/>
      <c r="C481" s="201">
        <f>SUM(C441:C480)</f>
        <v>0</v>
      </c>
      <c r="D481" s="201">
        <f t="shared" ref="D481:J481" si="40">SUM(D441:D480)</f>
        <v>0</v>
      </c>
      <c r="E481" s="201">
        <f t="shared" si="40"/>
        <v>0</v>
      </c>
      <c r="F481" s="201">
        <f t="shared" si="40"/>
        <v>0</v>
      </c>
      <c r="G481" s="201">
        <f t="shared" si="40"/>
        <v>0</v>
      </c>
      <c r="H481" s="201">
        <f t="shared" si="40"/>
        <v>0</v>
      </c>
      <c r="I481" s="201">
        <f t="shared" si="40"/>
        <v>0</v>
      </c>
      <c r="J481" s="79">
        <f t="shared" si="40"/>
        <v>0</v>
      </c>
    </row>
    <row r="482" spans="1:10" outlineLevel="1">
      <c r="A482" s="203" t="s">
        <v>455</v>
      </c>
      <c r="J482" s="205">
        <f t="shared" ref="J482:J522" si="41">SUM(C482:I482)</f>
        <v>0</v>
      </c>
    </row>
    <row r="483" spans="1:10" outlineLevel="1">
      <c r="A483" s="1">
        <f t="shared" ref="A483:A522" si="42">A441</f>
        <v>0</v>
      </c>
      <c r="C483" s="172">
        <f>Kalkulation_MS3!$F$41/100*detail_MS3!B7</f>
        <v>0</v>
      </c>
      <c r="D483" s="172">
        <f>Kalkulation_MS3!$F$41/100*detail_MS3!O7</f>
        <v>0</v>
      </c>
      <c r="E483" s="172">
        <f>Kalkulation_MS3!$F$41/100*detail_MS3!AB7</f>
        <v>0</v>
      </c>
      <c r="F483" s="172">
        <f>Kalkulation_MS3!$F$41/100*detail_MS3!AO7</f>
        <v>0</v>
      </c>
      <c r="G483" s="172">
        <f>Kalkulation_MS3!$F$41/100*detail_MS3!BB7</f>
        <v>0</v>
      </c>
      <c r="H483" s="172">
        <f>Kalkulation_MS3!$F$41/100*detail_MS3!BO7</f>
        <v>0</v>
      </c>
      <c r="I483" s="172">
        <f>Kalkulation_MS3!$F$41/100*detail_MS3!CB7</f>
        <v>0</v>
      </c>
      <c r="J483" s="206">
        <f t="shared" si="41"/>
        <v>0</v>
      </c>
    </row>
    <row r="484" spans="1:10" outlineLevel="1">
      <c r="A484" s="1">
        <f t="shared" si="42"/>
        <v>0</v>
      </c>
      <c r="C484" s="172">
        <f>Kalkulation_MS3!$G$41/100*detail_MS3!B8</f>
        <v>0</v>
      </c>
      <c r="D484" s="172">
        <f>Kalkulation_MS3!$G$41/100*detail_MS3!O8</f>
        <v>0</v>
      </c>
      <c r="E484" s="172">
        <f>Kalkulation_MS3!$G$41/100*detail_MS3!AB8</f>
        <v>0</v>
      </c>
      <c r="F484" s="172">
        <f>Kalkulation_MS3!$G$41/100*detail_MS3!AO8</f>
        <v>0</v>
      </c>
      <c r="G484" s="172">
        <f>Kalkulation_MS3!$G$41/100*detail_MS3!BB8</f>
        <v>0</v>
      </c>
      <c r="H484" s="172">
        <f>Kalkulation_MS3!$G$41/100*detail_MS3!BO8</f>
        <v>0</v>
      </c>
      <c r="I484" s="172">
        <f>Kalkulation_MS3!$G$41/100*detail_MS3!CB8</f>
        <v>0</v>
      </c>
      <c r="J484" s="206">
        <f t="shared" si="41"/>
        <v>0</v>
      </c>
    </row>
    <row r="485" spans="1:10" outlineLevel="1">
      <c r="A485" s="249">
        <f t="shared" si="42"/>
        <v>0</v>
      </c>
      <c r="C485" s="172">
        <f>Kalkulation_MS3!$H$41/100*detail_MS3!B9</f>
        <v>0</v>
      </c>
      <c r="D485" s="172">
        <f>Kalkulation_MS3!$H$41/100*detail_MS3!O9</f>
        <v>0</v>
      </c>
      <c r="E485" s="172">
        <f>Kalkulation_MS3!$H$41/100*detail_MS3!AB9</f>
        <v>0</v>
      </c>
      <c r="F485" s="172">
        <f>Kalkulation_MS3!$H$41/100*detail_MS3!AO9</f>
        <v>0</v>
      </c>
      <c r="G485" s="172">
        <f>Kalkulation_MS3!$H$41/100*detail_MS3!BB9</f>
        <v>0</v>
      </c>
      <c r="H485" s="172">
        <f>Kalkulation_MS3!$H$41/100*detail_MS3!BO9</f>
        <v>0</v>
      </c>
      <c r="I485" s="172">
        <f>Kalkulation_MS3!$H$41/100*detail_MS3!CB9</f>
        <v>0</v>
      </c>
      <c r="J485" s="206">
        <f t="shared" si="41"/>
        <v>0</v>
      </c>
    </row>
    <row r="486" spans="1:10" outlineLevel="1">
      <c r="A486" s="1">
        <f t="shared" si="42"/>
        <v>0</v>
      </c>
      <c r="C486" s="172">
        <f>Kalkulation_MS3!$I$41/100*detail_MS3!B10</f>
        <v>0</v>
      </c>
      <c r="D486" s="172">
        <f>Kalkulation_MS3!$I$41/100*detail_MS3!O10</f>
        <v>0</v>
      </c>
      <c r="E486" s="172">
        <f>Kalkulation_MS3!$I$41/100*detail_MS3!AB10</f>
        <v>0</v>
      </c>
      <c r="F486" s="172">
        <f>Kalkulation_MS3!$I$41/100*detail_MS3!AO10</f>
        <v>0</v>
      </c>
      <c r="G486" s="172">
        <f>Kalkulation_MS3!$I$41/100*detail_MS3!BB10</f>
        <v>0</v>
      </c>
      <c r="H486" s="172">
        <f>Kalkulation_MS3!$I$41/100*detail_MS3!BO10</f>
        <v>0</v>
      </c>
      <c r="I486" s="172">
        <f>Kalkulation_MS3!$I$41/100*detail_MS3!CB10</f>
        <v>0</v>
      </c>
      <c r="J486" s="206">
        <f t="shared" si="41"/>
        <v>0</v>
      </c>
    </row>
    <row r="487" spans="1:10" outlineLevel="1">
      <c r="A487" s="1">
        <f t="shared" si="42"/>
        <v>0</v>
      </c>
      <c r="C487" s="172">
        <f>Kalkulation_MS3!$J$41/100*detail_MS3!B11</f>
        <v>0</v>
      </c>
      <c r="D487" s="172">
        <f>Kalkulation_MS3!$J$41/100*detail_MS3!O11</f>
        <v>0</v>
      </c>
      <c r="E487" s="172">
        <f>Kalkulation_MS3!$J$41/100*detail_MS3!AB11</f>
        <v>0</v>
      </c>
      <c r="F487" s="172">
        <f>Kalkulation_MS3!$J$41/100*detail_MS3!AO11</f>
        <v>0</v>
      </c>
      <c r="G487" s="172">
        <f>Kalkulation_MS3!$J$41/100*detail_MS3!BB11</f>
        <v>0</v>
      </c>
      <c r="H487" s="172">
        <f>Kalkulation_MS3!$J$41/100*detail_MS3!BO11</f>
        <v>0</v>
      </c>
      <c r="I487" s="172">
        <f>Kalkulation_MS3!$J$41/100*detail_MS3!CB11</f>
        <v>0</v>
      </c>
      <c r="J487" s="206">
        <f t="shared" si="41"/>
        <v>0</v>
      </c>
    </row>
    <row r="488" spans="1:10" outlineLevel="1">
      <c r="A488" s="1">
        <f t="shared" si="42"/>
        <v>0</v>
      </c>
      <c r="C488" s="172">
        <f>Kalkulation_MS3!$K$41/100*detail_MS3!B12</f>
        <v>0</v>
      </c>
      <c r="D488" s="172">
        <f>Kalkulation_MS3!$K$41/100*detail_MS3!O12</f>
        <v>0</v>
      </c>
      <c r="E488" s="172">
        <f>Kalkulation_MS3!$K$41/100*detail_MS3!AB12</f>
        <v>0</v>
      </c>
      <c r="F488" s="172">
        <f>Kalkulation_MS3!$K$41/100*detail_MS3!AO12</f>
        <v>0</v>
      </c>
      <c r="G488" s="172">
        <f>Kalkulation_MS3!$K$41/100*detail_MS3!BB12</f>
        <v>0</v>
      </c>
      <c r="H488" s="172">
        <f>Kalkulation_MS3!$K$41/100*detail_MS3!BO12</f>
        <v>0</v>
      </c>
      <c r="I488" s="172">
        <f>Kalkulation_MS3!$K$41/100*detail_MS3!CB12</f>
        <v>0</v>
      </c>
      <c r="J488" s="206">
        <f t="shared" si="41"/>
        <v>0</v>
      </c>
    </row>
    <row r="489" spans="1:10" outlineLevel="1">
      <c r="A489" s="1">
        <f t="shared" si="42"/>
        <v>0</v>
      </c>
      <c r="C489" s="172">
        <f>Kalkulation_MS3!$L$41/100*detail_MS3!B13</f>
        <v>0</v>
      </c>
      <c r="D489" s="172">
        <f>Kalkulation_MS3!$L$41/100*detail_MS3!O13</f>
        <v>0</v>
      </c>
      <c r="E489" s="172">
        <f>Kalkulation_MS3!$L$41/100*detail_MS3!AB13</f>
        <v>0</v>
      </c>
      <c r="F489" s="172">
        <f>Kalkulation_MS3!$L$41/100*detail_MS3!AO13</f>
        <v>0</v>
      </c>
      <c r="G489" s="172">
        <f>Kalkulation_MS3!$L$41/100*detail_MS3!BB13</f>
        <v>0</v>
      </c>
      <c r="H489" s="172">
        <f>Kalkulation_MS3!$L$41/100*detail_MS3!BO13</f>
        <v>0</v>
      </c>
      <c r="I489" s="172">
        <f>Kalkulation_MS3!$L$41/100*detail_MS3!CB13</f>
        <v>0</v>
      </c>
      <c r="J489" s="206">
        <f t="shared" si="41"/>
        <v>0</v>
      </c>
    </row>
    <row r="490" spans="1:10" outlineLevel="1">
      <c r="A490" s="1">
        <f t="shared" si="42"/>
        <v>0</v>
      </c>
      <c r="C490" s="172">
        <f>Kalkulation_MS3!$M$41/100*detail_MS3!B14</f>
        <v>0</v>
      </c>
      <c r="D490" s="172">
        <f>Kalkulation_MS3!$M$41/100*detail_MS3!O14</f>
        <v>0</v>
      </c>
      <c r="E490" s="172">
        <f>Kalkulation_MS3!$M$41/100*detail_MS3!AB14</f>
        <v>0</v>
      </c>
      <c r="F490" s="172">
        <f>Kalkulation_MS3!$M$41/100*detail_MS3!AO14</f>
        <v>0</v>
      </c>
      <c r="G490" s="172">
        <f>Kalkulation_MS3!$M$41/100*detail_MS3!BB14</f>
        <v>0</v>
      </c>
      <c r="H490" s="172">
        <f>Kalkulation_MS3!$M$41/100*detail_MS3!BO14</f>
        <v>0</v>
      </c>
      <c r="I490" s="172">
        <f>Kalkulation_MS3!$M$41/100*detail_MS3!CB14</f>
        <v>0</v>
      </c>
      <c r="J490" s="206">
        <f t="shared" si="41"/>
        <v>0</v>
      </c>
    </row>
    <row r="491" spans="1:10" outlineLevel="1">
      <c r="A491" s="1">
        <f t="shared" si="42"/>
        <v>0</v>
      </c>
      <c r="C491" s="172">
        <f>Kalkulation_MS3!$N$41/100*detail_MS3!B15</f>
        <v>0</v>
      </c>
      <c r="D491" s="172">
        <f>Kalkulation_MS3!$N$41/100*detail_MS3!O15</f>
        <v>0</v>
      </c>
      <c r="E491" s="172">
        <f>Kalkulation_MS3!$N$41/100*detail_MS3!AB15</f>
        <v>0</v>
      </c>
      <c r="F491" s="172">
        <f>Kalkulation_MS3!$N$41/100*detail_MS3!AO15</f>
        <v>0</v>
      </c>
      <c r="G491" s="172">
        <f>Kalkulation_MS3!$N$41/100*detail_MS3!BB15</f>
        <v>0</v>
      </c>
      <c r="H491" s="172">
        <f>Kalkulation_MS3!$N$41/100*detail_MS3!BO15</f>
        <v>0</v>
      </c>
      <c r="I491" s="172">
        <f>Kalkulation_MS3!$N$41/100*detail_MS3!CB15</f>
        <v>0</v>
      </c>
      <c r="J491" s="206">
        <f t="shared" si="41"/>
        <v>0</v>
      </c>
    </row>
    <row r="492" spans="1:10" outlineLevel="1">
      <c r="A492" s="1">
        <f t="shared" si="42"/>
        <v>0</v>
      </c>
      <c r="C492" s="172">
        <f>Kalkulation_MS3!$O$41/100*detail_MS3!B16</f>
        <v>0</v>
      </c>
      <c r="D492" s="172">
        <f>Kalkulation_MS3!$O$41/100*detail_MS3!O16</f>
        <v>0</v>
      </c>
      <c r="E492" s="172">
        <f>Kalkulation_MS3!$O$41/100*detail_MS3!AB16</f>
        <v>0</v>
      </c>
      <c r="F492" s="172">
        <f>Kalkulation_MS3!$O$41/100*detail_MS3!AO16</f>
        <v>0</v>
      </c>
      <c r="G492" s="172">
        <f>Kalkulation_MS3!$O$41/100*detail_MS3!BB16</f>
        <v>0</v>
      </c>
      <c r="H492" s="172">
        <f>Kalkulation_MS3!$O$41/100*detail_MS3!BO16</f>
        <v>0</v>
      </c>
      <c r="I492" s="172">
        <f>Kalkulation_MS3!$O$41/100*detail_MS3!CB16</f>
        <v>0</v>
      </c>
      <c r="J492" s="206">
        <f t="shared" si="41"/>
        <v>0</v>
      </c>
    </row>
    <row r="493" spans="1:10" outlineLevel="1">
      <c r="A493" s="1">
        <f t="shared" si="42"/>
        <v>0</v>
      </c>
      <c r="C493" s="172">
        <f>Kalkulation_MS3!$P$41/100*detail_MS3!B17</f>
        <v>0</v>
      </c>
      <c r="D493" s="172">
        <f>Kalkulation_MS3!$P$41/100*detail_MS3!O17</f>
        <v>0</v>
      </c>
      <c r="E493" s="172">
        <f>Kalkulation_MS3!$P$41/100*detail_MS3!AB17</f>
        <v>0</v>
      </c>
      <c r="F493" s="172">
        <f>Kalkulation_MS3!$P$41/100*detail_MS3!AO17</f>
        <v>0</v>
      </c>
      <c r="G493" s="172">
        <f>Kalkulation_MS3!$P$41/100*detail_MS3!BB17</f>
        <v>0</v>
      </c>
      <c r="H493" s="172">
        <f>Kalkulation_MS3!$P$41/100*detail_MS3!BO17</f>
        <v>0</v>
      </c>
      <c r="I493" s="172">
        <f>Kalkulation_MS3!$P$41/100*detail_MS3!CB17</f>
        <v>0</v>
      </c>
      <c r="J493" s="206">
        <f t="shared" si="41"/>
        <v>0</v>
      </c>
    </row>
    <row r="494" spans="1:10" outlineLevel="1">
      <c r="A494" s="1">
        <f t="shared" si="42"/>
        <v>0</v>
      </c>
      <c r="C494" s="172">
        <f>Kalkulation_MS3!$Q$41/100*detail_MS3!B18</f>
        <v>0</v>
      </c>
      <c r="D494" s="172">
        <f>Kalkulation_MS3!$Q$41/100*detail_MS3!O18</f>
        <v>0</v>
      </c>
      <c r="E494" s="172">
        <f>Kalkulation_MS3!$Q$41/100*detail_MS3!AB18</f>
        <v>0</v>
      </c>
      <c r="F494" s="172">
        <f>Kalkulation_MS3!$Q$41/100*detail_MS3!AO18</f>
        <v>0</v>
      </c>
      <c r="G494" s="172">
        <f>Kalkulation_MS3!$Q$41/100*detail_MS3!BB18</f>
        <v>0</v>
      </c>
      <c r="H494" s="172">
        <f>Kalkulation_MS3!$Q$41/100*detail_MS3!BO18</f>
        <v>0</v>
      </c>
      <c r="I494" s="172">
        <f>Kalkulation_MS3!$Q$41/100*detail_MS3!CB18</f>
        <v>0</v>
      </c>
      <c r="J494" s="206">
        <f t="shared" si="41"/>
        <v>0</v>
      </c>
    </row>
    <row r="495" spans="1:10" outlineLevel="1">
      <c r="A495" s="1">
        <f t="shared" si="42"/>
        <v>0</v>
      </c>
      <c r="C495" s="172">
        <f>Kalkulation_MS3!$R$41/100*detail_MS3!B19</f>
        <v>0</v>
      </c>
      <c r="D495" s="172">
        <f>Kalkulation_MS3!$R$41/100*detail_MS3!O19</f>
        <v>0</v>
      </c>
      <c r="E495" s="172">
        <f>Kalkulation_MS3!$R$41/100*detail_MS3!AB19</f>
        <v>0</v>
      </c>
      <c r="F495" s="172">
        <f>Kalkulation_MS3!$R$41/100*detail_MS3!AO19</f>
        <v>0</v>
      </c>
      <c r="G495" s="172">
        <f>Kalkulation_MS3!$R$41/100*detail_MS3!BB19</f>
        <v>0</v>
      </c>
      <c r="H495" s="172">
        <f>Kalkulation_MS3!$R$41/100*detail_MS3!BO19</f>
        <v>0</v>
      </c>
      <c r="I495" s="172">
        <f>Kalkulation_MS3!$R$41/100*detail_MS3!CB19</f>
        <v>0</v>
      </c>
      <c r="J495" s="206">
        <f t="shared" si="41"/>
        <v>0</v>
      </c>
    </row>
    <row r="496" spans="1:10" outlineLevel="1">
      <c r="A496" s="1">
        <f t="shared" si="42"/>
        <v>0</v>
      </c>
      <c r="C496" s="172">
        <f>Kalkulation_MS3!$S$41/100*detail_MS3!$B20</f>
        <v>0</v>
      </c>
      <c r="D496" s="172">
        <f>Kalkulation_MS3!$S$41/100*detail_MS3!$O20</f>
        <v>0</v>
      </c>
      <c r="E496" s="172">
        <f>Kalkulation_MS3!$S$41/100*detail_MS3!$AB20</f>
        <v>0</v>
      </c>
      <c r="F496" s="172">
        <f>Kalkulation_MS3!$S$41/100*detail_MS3!$AO20</f>
        <v>0</v>
      </c>
      <c r="G496" s="172">
        <f>Kalkulation_MS3!$S$41/100*detail_MS3!$BB20</f>
        <v>0</v>
      </c>
      <c r="H496" s="172">
        <f>Kalkulation_MS3!$S$41/100*detail_MS3!$BO20</f>
        <v>0</v>
      </c>
      <c r="I496" s="172">
        <f>Kalkulation_MS3!$S$41/100*detail_MS3!$CB20</f>
        <v>0</v>
      </c>
      <c r="J496" s="206">
        <f t="shared" si="41"/>
        <v>0</v>
      </c>
    </row>
    <row r="497" spans="1:10" outlineLevel="1">
      <c r="A497" s="1">
        <f t="shared" si="42"/>
        <v>0</v>
      </c>
      <c r="C497" s="172">
        <f>Kalkulation_MS3!$T$41/100*detail_MS3!$B21</f>
        <v>0</v>
      </c>
      <c r="D497" s="172">
        <f>Kalkulation_MS3!$T$41/100*detail_MS3!$O21</f>
        <v>0</v>
      </c>
      <c r="E497" s="172">
        <f>Kalkulation_MS3!$T$41/100*detail_MS3!$AB21</f>
        <v>0</v>
      </c>
      <c r="F497" s="172">
        <f>Kalkulation_MS3!$T$41/100*detail_MS3!$AO21</f>
        <v>0</v>
      </c>
      <c r="G497" s="172">
        <f>Kalkulation_MS3!$T$41/100*detail_MS3!$BB21</f>
        <v>0</v>
      </c>
      <c r="H497" s="172">
        <f>Kalkulation_MS3!$T$41/100*detail_MS3!$BO21</f>
        <v>0</v>
      </c>
      <c r="I497" s="172">
        <f>Kalkulation_MS3!$T$41/100*detail_MS3!$CB21</f>
        <v>0</v>
      </c>
      <c r="J497" s="206">
        <f t="shared" si="41"/>
        <v>0</v>
      </c>
    </row>
    <row r="498" spans="1:10" outlineLevel="1">
      <c r="A498" s="1">
        <f t="shared" si="42"/>
        <v>0</v>
      </c>
      <c r="C498" s="172">
        <f>Kalkulation_MS3!$U$41/100*detail_MS3!$B22</f>
        <v>0</v>
      </c>
      <c r="D498" s="172">
        <f>Kalkulation_MS3!$U$41/100*detail_MS3!$O22</f>
        <v>0</v>
      </c>
      <c r="E498" s="172">
        <f>Kalkulation_MS3!$U$41/100*detail_MS3!$AB22</f>
        <v>0</v>
      </c>
      <c r="F498" s="172">
        <f>Kalkulation_MS3!$U$41/100*detail_MS3!$AO22</f>
        <v>0</v>
      </c>
      <c r="G498" s="172">
        <f>Kalkulation_MS3!$U$41/100*detail_MS3!$BB22</f>
        <v>0</v>
      </c>
      <c r="H498" s="172">
        <f>Kalkulation_MS3!$U$41/100*detail_MS3!$BO22</f>
        <v>0</v>
      </c>
      <c r="I498" s="172">
        <f>Kalkulation_MS3!$U$41/100*detail_MS3!$CB22</f>
        <v>0</v>
      </c>
      <c r="J498" s="206">
        <f t="shared" si="41"/>
        <v>0</v>
      </c>
    </row>
    <row r="499" spans="1:10" outlineLevel="1">
      <c r="A499" s="1">
        <f t="shared" si="42"/>
        <v>0</v>
      </c>
      <c r="C499" s="172">
        <f>Kalkulation_MS3!$V$41/100*detail_MS3!$B23</f>
        <v>0</v>
      </c>
      <c r="D499" s="172">
        <f>Kalkulation_MS3!$V$41/100*detail_MS3!$O23</f>
        <v>0</v>
      </c>
      <c r="E499" s="172">
        <f>Kalkulation_MS3!$V$41/100*detail_MS3!$AB23</f>
        <v>0</v>
      </c>
      <c r="F499" s="172">
        <f>Kalkulation_MS3!$V$41/100*detail_MS3!$AO23</f>
        <v>0</v>
      </c>
      <c r="G499" s="172">
        <f>Kalkulation_MS3!$V$41/100*detail_MS3!$BB23</f>
        <v>0</v>
      </c>
      <c r="H499" s="172">
        <f>Kalkulation_MS3!$V$41/100*detail_MS3!$BO23</f>
        <v>0</v>
      </c>
      <c r="I499" s="172">
        <f>Kalkulation_MS3!$V$41/100*detail_MS3!$CB23</f>
        <v>0</v>
      </c>
      <c r="J499" s="206">
        <f t="shared" si="41"/>
        <v>0</v>
      </c>
    </row>
    <row r="500" spans="1:10" outlineLevel="1">
      <c r="A500" s="1">
        <f t="shared" si="42"/>
        <v>0</v>
      </c>
      <c r="C500" s="172">
        <f>Kalkulation_MS3!$W$41/100*detail_MS3!$B24</f>
        <v>0</v>
      </c>
      <c r="D500" s="172">
        <f>Kalkulation_MS3!$W$41/100*detail_MS3!$O24</f>
        <v>0</v>
      </c>
      <c r="E500" s="172">
        <f>Kalkulation_MS3!$W$41/100*detail_MS3!$AB24</f>
        <v>0</v>
      </c>
      <c r="F500" s="172">
        <f>Kalkulation_MS3!$W$41/100*detail_MS3!$AO24</f>
        <v>0</v>
      </c>
      <c r="G500" s="172">
        <f>Kalkulation_MS3!$W$41/100*detail_MS3!$BB24</f>
        <v>0</v>
      </c>
      <c r="H500" s="172">
        <f>Kalkulation_MS3!$W$41/100*detail_MS3!$BO24</f>
        <v>0</v>
      </c>
      <c r="I500" s="172">
        <f>Kalkulation_MS3!$W$41/100*detail_MS3!$CB24</f>
        <v>0</v>
      </c>
      <c r="J500" s="206">
        <f t="shared" si="41"/>
        <v>0</v>
      </c>
    </row>
    <row r="501" spans="1:10" outlineLevel="1">
      <c r="A501" s="1">
        <f t="shared" si="42"/>
        <v>0</v>
      </c>
      <c r="C501" s="172">
        <f>Kalkulation_MS3!$X$41/100*detail_MS3!$B25</f>
        <v>0</v>
      </c>
      <c r="D501" s="172">
        <f>Kalkulation_MS3!$X$41/100*detail_MS3!$O25</f>
        <v>0</v>
      </c>
      <c r="E501" s="172">
        <f>Kalkulation_MS3!$X$41/100*detail_MS3!$AB25</f>
        <v>0</v>
      </c>
      <c r="F501" s="172">
        <f>Kalkulation_MS3!$X$41/100*detail_MS3!$AO25</f>
        <v>0</v>
      </c>
      <c r="G501" s="172">
        <f>Kalkulation_MS3!$X$41/100*detail_MS3!$BB25</f>
        <v>0</v>
      </c>
      <c r="H501" s="172">
        <f>Kalkulation_MS3!$X$41/100*detail_MS3!$BO25</f>
        <v>0</v>
      </c>
      <c r="I501" s="172">
        <f>Kalkulation_MS3!$X$41/100*detail_MS3!$CB25</f>
        <v>0</v>
      </c>
      <c r="J501" s="206">
        <f t="shared" si="41"/>
        <v>0</v>
      </c>
    </row>
    <row r="502" spans="1:10" outlineLevel="1">
      <c r="A502" s="1">
        <f t="shared" si="42"/>
        <v>0</v>
      </c>
      <c r="C502" s="172">
        <f>Kalkulation_MS3!$Y$41/100*detail_MS3!$B26</f>
        <v>0</v>
      </c>
      <c r="D502" s="172">
        <f>Kalkulation_MS3!$Y$41/100*detail_MS3!$O26</f>
        <v>0</v>
      </c>
      <c r="E502" s="172">
        <f>Kalkulation_MS3!$Y$41/100*detail_MS3!$AB26</f>
        <v>0</v>
      </c>
      <c r="F502" s="172">
        <f>Kalkulation_MS3!$Y$41/100*detail_MS3!$AO26</f>
        <v>0</v>
      </c>
      <c r="G502" s="172">
        <f>Kalkulation_MS3!$Y$41/100*detail_MS3!$BB26</f>
        <v>0</v>
      </c>
      <c r="H502" s="172">
        <f>Kalkulation_MS3!$Y$41/100*detail_MS3!$BO26</f>
        <v>0</v>
      </c>
      <c r="I502" s="172">
        <f>Kalkulation_MS3!$Y$41/100*detail_MS3!$CB26</f>
        <v>0</v>
      </c>
      <c r="J502" s="206">
        <f t="shared" si="41"/>
        <v>0</v>
      </c>
    </row>
    <row r="503" spans="1:10" outlineLevel="1">
      <c r="A503" s="1">
        <f t="shared" si="42"/>
        <v>0</v>
      </c>
      <c r="C503" s="172">
        <f>Kalkulation_MS3!$Z$41/100*detail_MS3!$B27</f>
        <v>0</v>
      </c>
      <c r="D503" s="172">
        <f>Kalkulation_MS3!$Z$41/100*detail_MS3!$O27</f>
        <v>0</v>
      </c>
      <c r="E503" s="172">
        <f>Kalkulation_MS3!$Z$41/100*detail_MS3!$AB27</f>
        <v>0</v>
      </c>
      <c r="F503" s="172">
        <f>Kalkulation_MS3!$Z$41/100*detail_MS3!$AO27</f>
        <v>0</v>
      </c>
      <c r="G503" s="172">
        <f>Kalkulation_MS3!$Z$41/100*detail_MS3!$BB27</f>
        <v>0</v>
      </c>
      <c r="H503" s="172">
        <f>Kalkulation_MS3!$Z$41/100*detail_MS3!$BO27</f>
        <v>0</v>
      </c>
      <c r="I503" s="172">
        <f>Kalkulation_MS3!$Z$41/100*detail_MS3!$CB27</f>
        <v>0</v>
      </c>
      <c r="J503" s="206">
        <f t="shared" si="41"/>
        <v>0</v>
      </c>
    </row>
    <row r="504" spans="1:10" outlineLevel="1">
      <c r="A504" s="1">
        <f t="shared" si="42"/>
        <v>0</v>
      </c>
      <c r="C504" s="172">
        <f>Kalkulation_MS3!$AA$41/100*detail_MS3!$B28</f>
        <v>0</v>
      </c>
      <c r="D504" s="172">
        <f>Kalkulation_MS3!$AA$41/100*detail_MS3!$O28</f>
        <v>0</v>
      </c>
      <c r="E504" s="172">
        <f>Kalkulation_MS3!$AA$41/100*detail_MS3!$AB28</f>
        <v>0</v>
      </c>
      <c r="F504" s="172">
        <f>Kalkulation_MS3!$AA$41/100*detail_MS3!$AO28</f>
        <v>0</v>
      </c>
      <c r="G504" s="172">
        <f>Kalkulation_MS3!$AA$41/100*detail_MS3!$BB28</f>
        <v>0</v>
      </c>
      <c r="H504" s="172">
        <f>Kalkulation_MS3!$AA$41/100*detail_MS3!$BO28</f>
        <v>0</v>
      </c>
      <c r="I504" s="172">
        <f>Kalkulation_MS3!$AA$41/100*detail_MS3!$CB28</f>
        <v>0</v>
      </c>
      <c r="J504" s="206">
        <f t="shared" si="41"/>
        <v>0</v>
      </c>
    </row>
    <row r="505" spans="1:10" outlineLevel="1">
      <c r="A505" s="1">
        <f t="shared" si="42"/>
        <v>0</v>
      </c>
      <c r="C505" s="172">
        <f>Kalkulation_MS3!$AB$41/100*detail_MS3!$B29</f>
        <v>0</v>
      </c>
      <c r="D505" s="172">
        <f>Kalkulation_MS3!$AB$41/100*detail_MS3!$O29</f>
        <v>0</v>
      </c>
      <c r="E505" s="172">
        <f>Kalkulation_MS3!$AB$41/100*detail_MS3!$AB29</f>
        <v>0</v>
      </c>
      <c r="F505" s="172">
        <f>Kalkulation_MS3!$AB$41/100*detail_MS3!$AO29</f>
        <v>0</v>
      </c>
      <c r="G505" s="172">
        <f>Kalkulation_MS3!$AB$41/100*detail_MS3!$BB29</f>
        <v>0</v>
      </c>
      <c r="H505" s="172">
        <f>Kalkulation_MS3!$AB$41/100*detail_MS3!$BO29</f>
        <v>0</v>
      </c>
      <c r="I505" s="172">
        <f>Kalkulation_MS3!$AB$41/100*detail_MS3!$CB29</f>
        <v>0</v>
      </c>
      <c r="J505" s="206">
        <f t="shared" si="41"/>
        <v>0</v>
      </c>
    </row>
    <row r="506" spans="1:10" outlineLevel="1">
      <c r="A506" s="1">
        <f t="shared" si="42"/>
        <v>0</v>
      </c>
      <c r="C506" s="172">
        <f>Kalkulation_MS3!$AC$41/100*detail_MS3!$B30</f>
        <v>0</v>
      </c>
      <c r="D506" s="172">
        <f>Kalkulation_MS3!$AC$41/100*detail_MS3!$O30</f>
        <v>0</v>
      </c>
      <c r="E506" s="172">
        <f>Kalkulation_MS3!$AC$41/100*detail_MS3!$AB30</f>
        <v>0</v>
      </c>
      <c r="F506" s="172">
        <f>Kalkulation_MS3!$AC$41/100*detail_MS3!$AO30</f>
        <v>0</v>
      </c>
      <c r="G506" s="172">
        <f>Kalkulation_MS3!$AC$41/100*detail_MS3!$BB30</f>
        <v>0</v>
      </c>
      <c r="H506" s="172">
        <f>Kalkulation_MS3!$AC$41/100*detail_MS3!$BO30</f>
        <v>0</v>
      </c>
      <c r="I506" s="172">
        <f>Kalkulation_MS3!$AC$41/100*detail_MS3!$CB30</f>
        <v>0</v>
      </c>
      <c r="J506" s="206">
        <f t="shared" si="41"/>
        <v>0</v>
      </c>
    </row>
    <row r="507" spans="1:10" outlineLevel="1">
      <c r="A507" s="1">
        <f t="shared" si="42"/>
        <v>0</v>
      </c>
      <c r="C507" s="172">
        <f>Kalkulation_MS3!$AD$41/100*detail_MS3!$B31</f>
        <v>0</v>
      </c>
      <c r="D507" s="172">
        <f>Kalkulation_MS3!$AD$41/100*detail_MS3!$O31</f>
        <v>0</v>
      </c>
      <c r="E507" s="172">
        <f>Kalkulation_MS3!$AD$41/100*detail_MS3!$AB31</f>
        <v>0</v>
      </c>
      <c r="F507" s="172">
        <f>Kalkulation_MS3!$AD$41/100*detail_MS3!$AO31</f>
        <v>0</v>
      </c>
      <c r="G507" s="172">
        <f>Kalkulation_MS3!$AD$41/100*detail_MS3!$BB31</f>
        <v>0</v>
      </c>
      <c r="H507" s="172">
        <f>Kalkulation_MS3!$AD$41/100*detail_MS3!$BO31</f>
        <v>0</v>
      </c>
      <c r="I507" s="172">
        <f>Kalkulation_MS3!$AD$41/100*detail_MS3!$CB31</f>
        <v>0</v>
      </c>
      <c r="J507" s="206">
        <f t="shared" si="41"/>
        <v>0</v>
      </c>
    </row>
    <row r="508" spans="1:10" outlineLevel="1">
      <c r="A508" s="1">
        <f t="shared" si="42"/>
        <v>0</v>
      </c>
      <c r="C508" s="172">
        <f>Kalkulation_MS3!$AE$41/100*detail_MS3!$B32</f>
        <v>0</v>
      </c>
      <c r="D508" s="172">
        <f>Kalkulation_MS3!$AE$41/100*detail_MS3!$O32</f>
        <v>0</v>
      </c>
      <c r="E508" s="172">
        <f>Kalkulation_MS3!$AE$41/100*detail_MS3!$AB32</f>
        <v>0</v>
      </c>
      <c r="F508" s="172">
        <f>Kalkulation_MS3!$AE$41/100*detail_MS3!$AO32</f>
        <v>0</v>
      </c>
      <c r="G508" s="172">
        <f>Kalkulation_MS3!$AE$41/100*detail_MS3!$BB32</f>
        <v>0</v>
      </c>
      <c r="H508" s="172">
        <f>Kalkulation_MS3!$AE$41/100*detail_MS3!$BO32</f>
        <v>0</v>
      </c>
      <c r="I508" s="172">
        <f>Kalkulation_MS3!$AE$41/100*detail_MS3!$CB32</f>
        <v>0</v>
      </c>
      <c r="J508" s="206">
        <f t="shared" si="41"/>
        <v>0</v>
      </c>
    </row>
    <row r="509" spans="1:10" outlineLevel="1">
      <c r="A509" s="1">
        <f t="shared" si="42"/>
        <v>0</v>
      </c>
      <c r="C509" s="172">
        <f>Kalkulation_MS3!$AF$41/100*detail_MS3!$B33</f>
        <v>0</v>
      </c>
      <c r="D509" s="172">
        <f>Kalkulation_MS3!$AF$41/100*detail_MS3!$O33</f>
        <v>0</v>
      </c>
      <c r="E509" s="172">
        <f>Kalkulation_MS3!$AF$41/100*detail_MS3!$AB33</f>
        <v>0</v>
      </c>
      <c r="F509" s="172">
        <f>Kalkulation_MS3!$AF$41/100*detail_MS3!$AO33</f>
        <v>0</v>
      </c>
      <c r="G509" s="172">
        <f>Kalkulation_MS3!$AF$41/100*detail_MS3!$BB33</f>
        <v>0</v>
      </c>
      <c r="H509" s="172">
        <f>Kalkulation_MS3!$AF$41/100*detail_MS3!$BO33</f>
        <v>0</v>
      </c>
      <c r="I509" s="172">
        <f>Kalkulation_MS3!$AF$41/100*detail_MS3!$CB33</f>
        <v>0</v>
      </c>
      <c r="J509" s="206">
        <f t="shared" si="41"/>
        <v>0</v>
      </c>
    </row>
    <row r="510" spans="1:10" outlineLevel="1">
      <c r="A510" s="1">
        <f t="shared" si="42"/>
        <v>0</v>
      </c>
      <c r="C510" s="172">
        <f>Kalkulation_MS3!$AG$41/100*detail_MS3!$B34</f>
        <v>0</v>
      </c>
      <c r="D510" s="172">
        <f>Kalkulation_MS3!$AG$41/100*detail_MS3!$O34</f>
        <v>0</v>
      </c>
      <c r="E510" s="172">
        <f>Kalkulation_MS3!$AG$41/100*detail_MS3!$AB34</f>
        <v>0</v>
      </c>
      <c r="F510" s="172">
        <f>Kalkulation_MS3!$AG$41/100*detail_MS3!$AO34</f>
        <v>0</v>
      </c>
      <c r="G510" s="172">
        <f>Kalkulation_MS3!$AG$41/100*detail_MS3!$BB34</f>
        <v>0</v>
      </c>
      <c r="H510" s="172">
        <f>Kalkulation_MS3!$AG$41/100*detail_MS3!$BO34</f>
        <v>0</v>
      </c>
      <c r="I510" s="172">
        <f>Kalkulation_MS3!$AG$41/100*detail_MS3!$CB34</f>
        <v>0</v>
      </c>
      <c r="J510" s="206">
        <f t="shared" si="41"/>
        <v>0</v>
      </c>
    </row>
    <row r="511" spans="1:10" outlineLevel="1">
      <c r="A511" s="1">
        <f t="shared" si="42"/>
        <v>0</v>
      </c>
      <c r="C511" s="172">
        <f>Kalkulation_MS3!$AH$41/100*detail_MS3!$B35</f>
        <v>0</v>
      </c>
      <c r="D511" s="172">
        <f>Kalkulation_MS3!$AH$41/100*detail_MS3!$O35</f>
        <v>0</v>
      </c>
      <c r="E511" s="172">
        <f>Kalkulation_MS3!$AH$41/100*detail_MS3!$AB35</f>
        <v>0</v>
      </c>
      <c r="F511" s="172">
        <f>Kalkulation_MS3!$AH$41/100*detail_MS3!$AO35</f>
        <v>0</v>
      </c>
      <c r="G511" s="172">
        <f>Kalkulation_MS3!$AH$41/100*detail_MS3!$BB35</f>
        <v>0</v>
      </c>
      <c r="H511" s="172">
        <f>Kalkulation_MS3!$AH$41/100*detail_MS3!$BO35</f>
        <v>0</v>
      </c>
      <c r="I511" s="172">
        <f>Kalkulation_MS3!$AH$41/100*detail_MS3!$CB35</f>
        <v>0</v>
      </c>
      <c r="J511" s="206">
        <f t="shared" si="41"/>
        <v>0</v>
      </c>
    </row>
    <row r="512" spans="1:10" outlineLevel="1">
      <c r="A512" s="1">
        <f t="shared" si="42"/>
        <v>0</v>
      </c>
      <c r="C512" s="172">
        <f>Kalkulation_MS3!$AI$41/100*detail_MS3!$B36</f>
        <v>0</v>
      </c>
      <c r="D512" s="172">
        <f>Kalkulation_MS3!$AI$41/100*detail_MS3!$O36</f>
        <v>0</v>
      </c>
      <c r="E512" s="172">
        <f>Kalkulation_MS3!$AI$41/100*detail_MS3!$AB36</f>
        <v>0</v>
      </c>
      <c r="F512" s="172">
        <f>Kalkulation_MS3!$AI$41/100*detail_MS3!$AO36</f>
        <v>0</v>
      </c>
      <c r="G512" s="172">
        <f>Kalkulation_MS3!$AI$41/100*detail_MS3!$BB36</f>
        <v>0</v>
      </c>
      <c r="H512" s="172">
        <f>Kalkulation_MS3!$AI$41/100*detail_MS3!$BO36</f>
        <v>0</v>
      </c>
      <c r="I512" s="172">
        <f>Kalkulation_MS3!$AI$41/100*detail_MS3!$CB36</f>
        <v>0</v>
      </c>
      <c r="J512" s="206">
        <f t="shared" si="41"/>
        <v>0</v>
      </c>
    </row>
    <row r="513" spans="1:10" outlineLevel="1">
      <c r="A513" s="1">
        <f t="shared" si="42"/>
        <v>0</v>
      </c>
      <c r="C513" s="172">
        <f>Kalkulation_MS3!$AJ$41/100*detail_MS3!$B37</f>
        <v>0</v>
      </c>
      <c r="D513" s="172">
        <f>Kalkulation_MS3!$AJ$41/100*detail_MS3!$O37</f>
        <v>0</v>
      </c>
      <c r="E513" s="172">
        <f>Kalkulation_MS3!$AJ$41/100*detail_MS3!$AB37</f>
        <v>0</v>
      </c>
      <c r="F513" s="172">
        <f>Kalkulation_MS3!$AJ$41/100*detail_MS3!$AO37</f>
        <v>0</v>
      </c>
      <c r="G513" s="172">
        <f>Kalkulation_MS3!$AJ$41/100*detail_MS3!$BB37</f>
        <v>0</v>
      </c>
      <c r="H513" s="172">
        <f>Kalkulation_MS3!$AJ$41/100*detail_MS3!$BO37</f>
        <v>0</v>
      </c>
      <c r="I513" s="172">
        <f>Kalkulation_MS3!$AJ$41/100*detail_MS3!$CB37</f>
        <v>0</v>
      </c>
      <c r="J513" s="206">
        <f t="shared" si="41"/>
        <v>0</v>
      </c>
    </row>
    <row r="514" spans="1:10" outlineLevel="1">
      <c r="A514" s="1">
        <f t="shared" si="42"/>
        <v>0</v>
      </c>
      <c r="C514" s="172">
        <f>Kalkulation_MS3!$AK$41/100*detail_MS3!$B38</f>
        <v>0</v>
      </c>
      <c r="D514" s="172">
        <f>Kalkulation_MS3!$AK$41/100*detail_MS3!$O38</f>
        <v>0</v>
      </c>
      <c r="E514" s="172">
        <f>Kalkulation_MS3!$AK$41/100*detail_MS3!$AB38</f>
        <v>0</v>
      </c>
      <c r="F514" s="172">
        <f>Kalkulation_MS3!$AK$41/100*detail_MS3!$AO38</f>
        <v>0</v>
      </c>
      <c r="G514" s="172">
        <f>Kalkulation_MS3!$AK$41/100*detail_MS3!$BB38</f>
        <v>0</v>
      </c>
      <c r="H514" s="172">
        <f>Kalkulation_MS3!$AK$41/100*detail_MS3!$BO38</f>
        <v>0</v>
      </c>
      <c r="I514" s="172">
        <f>Kalkulation_MS3!$AK$41/100*detail_MS3!$CB38</f>
        <v>0</v>
      </c>
      <c r="J514" s="206">
        <f t="shared" si="41"/>
        <v>0</v>
      </c>
    </row>
    <row r="515" spans="1:10" outlineLevel="1">
      <c r="A515" s="1">
        <f t="shared" si="42"/>
        <v>0</v>
      </c>
      <c r="C515" s="172">
        <f>Kalkulation_MS3!$AL$41/100*detail_MS3!$B39</f>
        <v>0</v>
      </c>
      <c r="D515" s="172">
        <f>Kalkulation_MS3!$AL$41/100*detail_MS3!$O39</f>
        <v>0</v>
      </c>
      <c r="E515" s="172">
        <f>Kalkulation_MS3!$AL$41/100*detail_MS3!$AB39</f>
        <v>0</v>
      </c>
      <c r="F515" s="172">
        <f>Kalkulation_MS3!$AL$41/100*detail_MS3!$AO39</f>
        <v>0</v>
      </c>
      <c r="G515" s="172">
        <f>Kalkulation_MS3!$AL$41/100*detail_MS3!$BB39</f>
        <v>0</v>
      </c>
      <c r="H515" s="172">
        <f>Kalkulation_MS3!$AL$41/100*detail_MS3!$BO39</f>
        <v>0</v>
      </c>
      <c r="I515" s="172">
        <f>Kalkulation_MS3!$AL$41/100*detail_MS3!$CB39</f>
        <v>0</v>
      </c>
      <c r="J515" s="206">
        <f t="shared" si="41"/>
        <v>0</v>
      </c>
    </row>
    <row r="516" spans="1:10" outlineLevel="1">
      <c r="A516" s="1">
        <f t="shared" si="42"/>
        <v>0</v>
      </c>
      <c r="C516" s="172">
        <f>Kalkulation_MS3!$AM$41/100*detail_MS3!$B40</f>
        <v>0</v>
      </c>
      <c r="D516" s="172">
        <f>Kalkulation_MS3!$AM$41/100*detail_MS3!$O40</f>
        <v>0</v>
      </c>
      <c r="E516" s="172">
        <f>Kalkulation_MS3!$AM$41/100*detail_MS3!$AB40</f>
        <v>0</v>
      </c>
      <c r="F516" s="172">
        <f>Kalkulation_MS3!$AM$41/100*detail_MS3!$AO40</f>
        <v>0</v>
      </c>
      <c r="G516" s="172">
        <f>Kalkulation_MS3!$AM$41/100*detail_MS3!$BB40</f>
        <v>0</v>
      </c>
      <c r="H516" s="172">
        <f>Kalkulation_MS3!$AM$41/100*detail_MS3!$BO40</f>
        <v>0</v>
      </c>
      <c r="I516" s="172">
        <f>Kalkulation_MS3!$AM$41/100*detail_MS3!$CB40</f>
        <v>0</v>
      </c>
      <c r="J516" s="206">
        <f t="shared" si="41"/>
        <v>0</v>
      </c>
    </row>
    <row r="517" spans="1:10" outlineLevel="1">
      <c r="A517" s="1">
        <f t="shared" si="42"/>
        <v>0</v>
      </c>
      <c r="C517" s="172">
        <f>Kalkulation_MS3!$AN$41/100*detail_MS3!$B41</f>
        <v>0</v>
      </c>
      <c r="D517" s="172">
        <f>Kalkulation_MS3!$AN$41/100*detail_MS3!$O41</f>
        <v>0</v>
      </c>
      <c r="E517" s="172">
        <f>Kalkulation_MS3!$AN$41/100*detail_MS3!$AB41</f>
        <v>0</v>
      </c>
      <c r="F517" s="172">
        <f>Kalkulation_MS3!$AN$41/100*detail_MS3!$AO41</f>
        <v>0</v>
      </c>
      <c r="G517" s="172">
        <f>Kalkulation_MS3!$AN$41/100*detail_MS3!$BB41</f>
        <v>0</v>
      </c>
      <c r="H517" s="172">
        <f>Kalkulation_MS3!$AN$41/100*detail_MS3!$BO41</f>
        <v>0</v>
      </c>
      <c r="I517" s="172">
        <f>Kalkulation_MS3!$AN$41/100*detail_MS3!$CB41</f>
        <v>0</v>
      </c>
      <c r="J517" s="206">
        <f t="shared" si="41"/>
        <v>0</v>
      </c>
    </row>
    <row r="518" spans="1:10" outlineLevel="1">
      <c r="A518" s="1">
        <f t="shared" si="42"/>
        <v>0</v>
      </c>
      <c r="C518" s="172">
        <f>Kalkulation_MS3!$AO$41/100*detail_MS3!$B42</f>
        <v>0</v>
      </c>
      <c r="D518" s="172">
        <f>Kalkulation_MS3!$AO$41/100*detail_MS3!$O42</f>
        <v>0</v>
      </c>
      <c r="E518" s="172">
        <f>Kalkulation_MS3!$AO$41/100*detail_MS3!$AB42</f>
        <v>0</v>
      </c>
      <c r="F518" s="172">
        <f>Kalkulation_MS3!$AO$41/100*detail_MS3!$AO42</f>
        <v>0</v>
      </c>
      <c r="G518" s="172">
        <f>Kalkulation_MS3!$AO$41/100*detail_MS3!$BB42</f>
        <v>0</v>
      </c>
      <c r="H518" s="172">
        <f>Kalkulation_MS3!$AO$41/100*detail_MS3!$BO42</f>
        <v>0</v>
      </c>
      <c r="I518" s="172">
        <f>Kalkulation_MS3!$AO$41/100*detail_MS3!$CB42</f>
        <v>0</v>
      </c>
      <c r="J518" s="206">
        <f t="shared" si="41"/>
        <v>0</v>
      </c>
    </row>
    <row r="519" spans="1:10" outlineLevel="1">
      <c r="A519" s="1">
        <f t="shared" si="42"/>
        <v>0</v>
      </c>
      <c r="C519" s="172">
        <f>Kalkulation_MS3!$AP$41/100*detail_MS3!$B43</f>
        <v>0</v>
      </c>
      <c r="D519" s="172">
        <f>Kalkulation_MS3!$AP$41/100*detail_MS3!$O43</f>
        <v>0</v>
      </c>
      <c r="E519" s="172">
        <f>Kalkulation_MS3!$AP$41/100*detail_MS3!$AB43</f>
        <v>0</v>
      </c>
      <c r="F519" s="172">
        <f>Kalkulation_MS3!$AP$41/100*detail_MS3!$AO43</f>
        <v>0</v>
      </c>
      <c r="G519" s="172">
        <f>Kalkulation_MS3!$AP$41/100*detail_MS3!$BB43</f>
        <v>0</v>
      </c>
      <c r="H519" s="172">
        <f>Kalkulation_MS3!$AP$41/100*detail_MS3!$BO43</f>
        <v>0</v>
      </c>
      <c r="I519" s="172">
        <f>Kalkulation_MS3!$AP$41/100*detail_MS3!$CB43</f>
        <v>0</v>
      </c>
      <c r="J519" s="206">
        <f t="shared" si="41"/>
        <v>0</v>
      </c>
    </row>
    <row r="520" spans="1:10" outlineLevel="1">
      <c r="A520" s="1">
        <f t="shared" si="42"/>
        <v>0</v>
      </c>
      <c r="C520" s="172">
        <f>Kalkulation_MS3!$AQ$41/100*detail_MS3!$B44</f>
        <v>0</v>
      </c>
      <c r="D520" s="172">
        <f>Kalkulation_MS3!$AQ$41/100*detail_MS3!$O44</f>
        <v>0</v>
      </c>
      <c r="E520" s="172">
        <f>Kalkulation_MS3!$AQ$41/100*detail_MS3!$AB44</f>
        <v>0</v>
      </c>
      <c r="F520" s="172">
        <f>Kalkulation_MS3!$AQ$41/100*detail_MS3!$AO44</f>
        <v>0</v>
      </c>
      <c r="G520" s="172">
        <f>Kalkulation_MS3!$AQ$41/100*detail_MS3!$BB44</f>
        <v>0</v>
      </c>
      <c r="H520" s="172">
        <f>Kalkulation_MS3!$AQ$41/100*detail_MS3!$BO44</f>
        <v>0</v>
      </c>
      <c r="I520" s="172">
        <f>Kalkulation_MS3!$AQ$41/100*detail_MS3!$CB44</f>
        <v>0</v>
      </c>
      <c r="J520" s="206">
        <f t="shared" si="41"/>
        <v>0</v>
      </c>
    </row>
    <row r="521" spans="1:10" outlineLevel="1">
      <c r="A521" s="1">
        <f t="shared" si="42"/>
        <v>0</v>
      </c>
      <c r="C521" s="172">
        <f>Kalkulation_MS3!$AR$41/100*detail_MS3!$B45</f>
        <v>0</v>
      </c>
      <c r="D521" s="172">
        <f>Kalkulation_MS3!$AR$41/100*detail_MS3!$O45</f>
        <v>0</v>
      </c>
      <c r="E521" s="172">
        <f>Kalkulation_MS3!$AR$41/100*detail_MS3!$AB45</f>
        <v>0</v>
      </c>
      <c r="F521" s="172">
        <f>Kalkulation_MS3!$AR$41/100*detail_MS3!$AO45</f>
        <v>0</v>
      </c>
      <c r="G521" s="172">
        <f>Kalkulation_MS3!$AR$41/100*detail_MS3!$BB45</f>
        <v>0</v>
      </c>
      <c r="H521" s="172">
        <f>Kalkulation_MS3!$AR$41/100*detail_MS3!$BO45</f>
        <v>0</v>
      </c>
      <c r="I521" s="172">
        <f>Kalkulation_MS3!$AR$41/100*detail_MS3!$CB45</f>
        <v>0</v>
      </c>
      <c r="J521" s="206">
        <f t="shared" si="41"/>
        <v>0</v>
      </c>
    </row>
    <row r="522" spans="1:10" outlineLevel="1">
      <c r="A522" s="1">
        <f t="shared" si="42"/>
        <v>0</v>
      </c>
      <c r="C522" s="172">
        <f>Kalkulation_MS3!$AS$41/100*detail_MS3!$B46</f>
        <v>0</v>
      </c>
      <c r="D522" s="172">
        <f>Kalkulation_MS3!$AS$41/100*detail_MS3!$O46</f>
        <v>0</v>
      </c>
      <c r="E522" s="172">
        <f>Kalkulation_MS3!$AS$41/100*detail_MS3!$AB46</f>
        <v>0</v>
      </c>
      <c r="F522" s="172">
        <f>Kalkulation_MS3!$AS$41/100*detail_MS3!$AO46</f>
        <v>0</v>
      </c>
      <c r="G522" s="172">
        <f>Kalkulation_MS3!$AS$41/100*detail_MS3!$BB46</f>
        <v>0</v>
      </c>
      <c r="H522" s="172">
        <f>Kalkulation_MS3!$AS$41/100*detail_MS3!$BO46</f>
        <v>0</v>
      </c>
      <c r="I522" s="172">
        <f>Kalkulation_MS3!$AS$41/100*detail_MS3!$CB46</f>
        <v>0</v>
      </c>
      <c r="J522" s="206">
        <f t="shared" si="41"/>
        <v>0</v>
      </c>
    </row>
    <row r="523" spans="1:10" outlineLevel="1">
      <c r="A523" s="88" t="s">
        <v>456</v>
      </c>
      <c r="B523" s="88"/>
      <c r="C523" s="201">
        <f>SUM(C483:C522)</f>
        <v>0</v>
      </c>
      <c r="D523" s="201">
        <f t="shared" ref="D523:J523" si="43">SUM(D483:D522)</f>
        <v>0</v>
      </c>
      <c r="E523" s="201">
        <f t="shared" si="43"/>
        <v>0</v>
      </c>
      <c r="F523" s="201">
        <f t="shared" si="43"/>
        <v>0</v>
      </c>
      <c r="G523" s="201">
        <f t="shared" si="43"/>
        <v>0</v>
      </c>
      <c r="H523" s="201">
        <f t="shared" si="43"/>
        <v>0</v>
      </c>
      <c r="I523" s="201">
        <f t="shared" si="43"/>
        <v>0</v>
      </c>
      <c r="J523" s="79">
        <f t="shared" si="43"/>
        <v>0</v>
      </c>
    </row>
    <row r="524" spans="1:10" outlineLevel="1">
      <c r="A524" s="203" t="s">
        <v>457</v>
      </c>
      <c r="J524" s="205">
        <f t="shared" ref="J524:J564" si="44">SUM(C524:I524)</f>
        <v>0</v>
      </c>
    </row>
    <row r="525" spans="1:10" outlineLevel="1">
      <c r="A525" s="1">
        <f t="shared" ref="A525:A564" si="45">A483</f>
        <v>0</v>
      </c>
      <c r="C525" s="172">
        <f>Kalkulation_MS3!$F$42/100*detail_MS3!B7</f>
        <v>0</v>
      </c>
      <c r="D525" s="172">
        <f>Kalkulation_MS3!$F$42/100*detail_MS3!O7</f>
        <v>0</v>
      </c>
      <c r="E525" s="172">
        <f>Kalkulation_MS3!$F$42/100*detail_MS3!AB7</f>
        <v>0</v>
      </c>
      <c r="F525" s="172">
        <f>Kalkulation_MS3!$F$42/100*detail_MS3!AO7</f>
        <v>0</v>
      </c>
      <c r="G525" s="172">
        <f>Kalkulation_MS3!$F$42/100*detail_MS3!BB7</f>
        <v>0</v>
      </c>
      <c r="H525" s="172">
        <f>Kalkulation_MS3!$F$42/100*detail_MS3!BO7</f>
        <v>0</v>
      </c>
      <c r="I525" s="172">
        <f>Kalkulation_MS3!$F$42/100*detail_MS3!CB7</f>
        <v>0</v>
      </c>
      <c r="J525" s="206">
        <f t="shared" si="44"/>
        <v>0</v>
      </c>
    </row>
    <row r="526" spans="1:10" outlineLevel="1">
      <c r="A526" s="1">
        <f t="shared" si="45"/>
        <v>0</v>
      </c>
      <c r="C526" s="172">
        <f>Kalkulation_MS3!$G$42/100*detail_MS3!B8</f>
        <v>0</v>
      </c>
      <c r="D526" s="172">
        <f>Kalkulation_MS3!$G$42/100*detail_MS3!O8</f>
        <v>0</v>
      </c>
      <c r="E526" s="172">
        <f>Kalkulation_MS3!$G$42/100*detail_MS3!AB8</f>
        <v>0</v>
      </c>
      <c r="F526" s="172">
        <f>Kalkulation_MS3!$G$42/100*detail_MS3!AO8</f>
        <v>0</v>
      </c>
      <c r="G526" s="172">
        <f>Kalkulation_MS3!$G$42/100*detail_MS3!BB8</f>
        <v>0</v>
      </c>
      <c r="H526" s="172">
        <f>Kalkulation_MS3!$G$42/100*detail_MS3!BO8</f>
        <v>0</v>
      </c>
      <c r="I526" s="172">
        <f>Kalkulation_MS3!$G$42/100*detail_MS3!CB8</f>
        <v>0</v>
      </c>
      <c r="J526" s="206">
        <f t="shared" si="44"/>
        <v>0</v>
      </c>
    </row>
    <row r="527" spans="1:10" outlineLevel="1">
      <c r="A527" s="1">
        <f t="shared" si="45"/>
        <v>0</v>
      </c>
      <c r="C527" s="172">
        <f>Kalkulation_MS3!$H$42/100*detail_MS3!B9</f>
        <v>0</v>
      </c>
      <c r="D527" s="172">
        <f>Kalkulation_MS3!$H$42/100*detail_MS3!O9</f>
        <v>0</v>
      </c>
      <c r="E527" s="172">
        <f>Kalkulation_MS3!$H$42/100*detail_MS3!AB9</f>
        <v>0</v>
      </c>
      <c r="F527" s="172">
        <f>Kalkulation_MS3!$H$42/100*detail_MS3!AO9</f>
        <v>0</v>
      </c>
      <c r="G527" s="172">
        <f>Kalkulation_MS3!$H$42/100*detail_MS3!BB9</f>
        <v>0</v>
      </c>
      <c r="H527" s="172">
        <f>Kalkulation_MS3!$H$42/100*detail_MS3!BO9</f>
        <v>0</v>
      </c>
      <c r="I527" s="172">
        <f>Kalkulation_MS3!$H$42/100*detail_MS3!CB9</f>
        <v>0</v>
      </c>
      <c r="J527" s="206">
        <f t="shared" si="44"/>
        <v>0</v>
      </c>
    </row>
    <row r="528" spans="1:10" outlineLevel="1">
      <c r="A528" s="1">
        <f t="shared" si="45"/>
        <v>0</v>
      </c>
      <c r="C528" s="172">
        <f>Kalkulation_MS3!$I$42/100*detail_MS3!B10</f>
        <v>0</v>
      </c>
      <c r="D528" s="172">
        <f>Kalkulation_MS3!$I$42/100*detail_MS3!O10</f>
        <v>0</v>
      </c>
      <c r="E528" s="172">
        <f>Kalkulation_MS3!$I$42/100*detail_MS3!AB10</f>
        <v>0</v>
      </c>
      <c r="F528" s="172">
        <f>Kalkulation_MS3!$I$42/100*detail_MS3!AO10</f>
        <v>0</v>
      </c>
      <c r="G528" s="172">
        <f>Kalkulation_MS3!$I$42/100*detail_MS3!BB10</f>
        <v>0</v>
      </c>
      <c r="H528" s="172">
        <f>Kalkulation_MS3!$I$42/100*detail_MS3!BO10</f>
        <v>0</v>
      </c>
      <c r="I528" s="172">
        <f>Kalkulation_MS3!$I$42/100*detail_MS3!CB10</f>
        <v>0</v>
      </c>
      <c r="J528" s="206">
        <f t="shared" si="44"/>
        <v>0</v>
      </c>
    </row>
    <row r="529" spans="1:10" outlineLevel="1">
      <c r="A529" s="1">
        <f t="shared" si="45"/>
        <v>0</v>
      </c>
      <c r="C529" s="172">
        <f>Kalkulation_MS3!$J$42/100*detail_MS3!B11</f>
        <v>0</v>
      </c>
      <c r="D529" s="172">
        <f>Kalkulation_MS3!$J$42/100*detail_MS3!O11</f>
        <v>0</v>
      </c>
      <c r="E529" s="172">
        <f>Kalkulation_MS3!$J$42/100*detail_MS3!AB11</f>
        <v>0</v>
      </c>
      <c r="F529" s="172">
        <f>Kalkulation_MS3!$J$42/100*detail_MS3!AO11</f>
        <v>0</v>
      </c>
      <c r="G529" s="172">
        <f>Kalkulation_MS3!$J$42/100*detail_MS3!BB11</f>
        <v>0</v>
      </c>
      <c r="H529" s="172">
        <f>Kalkulation_MS3!$J$42/100*detail_MS3!BO11</f>
        <v>0</v>
      </c>
      <c r="I529" s="172">
        <f>Kalkulation_MS3!$J$42/100*detail_MS3!CB11</f>
        <v>0</v>
      </c>
      <c r="J529" s="206">
        <f t="shared" si="44"/>
        <v>0</v>
      </c>
    </row>
    <row r="530" spans="1:10" outlineLevel="1">
      <c r="A530" s="1">
        <f t="shared" si="45"/>
        <v>0</v>
      </c>
      <c r="C530" s="172">
        <f>Kalkulation_MS3!$K$42/100*detail_MS3!B12</f>
        <v>0</v>
      </c>
      <c r="D530" s="172">
        <f>Kalkulation_MS3!$K$42/100*detail_MS3!O12</f>
        <v>0</v>
      </c>
      <c r="E530" s="172">
        <f>Kalkulation_MS3!$K$42/100*detail_MS3!AB12</f>
        <v>0</v>
      </c>
      <c r="F530" s="172">
        <f>Kalkulation_MS3!$K$42/100*detail_MS3!AO12</f>
        <v>0</v>
      </c>
      <c r="G530" s="172">
        <f>Kalkulation_MS3!$K$42/100*detail_MS3!BB12</f>
        <v>0</v>
      </c>
      <c r="H530" s="172">
        <f>Kalkulation_MS3!$K$42/100*detail_MS3!BO12</f>
        <v>0</v>
      </c>
      <c r="I530" s="172">
        <f>Kalkulation_MS3!$K$42/100*detail_MS3!CB12</f>
        <v>0</v>
      </c>
      <c r="J530" s="206">
        <f t="shared" si="44"/>
        <v>0</v>
      </c>
    </row>
    <row r="531" spans="1:10" outlineLevel="1">
      <c r="A531" s="1">
        <f t="shared" si="45"/>
        <v>0</v>
      </c>
      <c r="C531" s="172">
        <f>Kalkulation_MS3!$L$42/100*detail_MS3!B13</f>
        <v>0</v>
      </c>
      <c r="D531" s="172">
        <f>Kalkulation_MS3!$L$42/100*detail_MS3!O13</f>
        <v>0</v>
      </c>
      <c r="E531" s="172">
        <f>Kalkulation_MS3!$L$42/100*detail_MS3!AB13</f>
        <v>0</v>
      </c>
      <c r="F531" s="172">
        <f>Kalkulation_MS3!$L$42/100*detail_MS3!AO13</f>
        <v>0</v>
      </c>
      <c r="G531" s="172">
        <f>Kalkulation_MS3!$L$42/100*detail_MS3!BB13</f>
        <v>0</v>
      </c>
      <c r="H531" s="172">
        <f>Kalkulation_MS3!$L$42/100*detail_MS3!BO13</f>
        <v>0</v>
      </c>
      <c r="I531" s="172">
        <f>Kalkulation_MS3!$L$42/100*detail_MS3!CB13</f>
        <v>0</v>
      </c>
      <c r="J531" s="206">
        <f t="shared" si="44"/>
        <v>0</v>
      </c>
    </row>
    <row r="532" spans="1:10" outlineLevel="1">
      <c r="A532" s="1">
        <f t="shared" si="45"/>
        <v>0</v>
      </c>
      <c r="C532" s="172">
        <f>Kalkulation_MS3!$M$42/100*detail_MS3!B14</f>
        <v>0</v>
      </c>
      <c r="D532" s="172">
        <f>Kalkulation_MS3!$M$42/100*detail_MS3!O14</f>
        <v>0</v>
      </c>
      <c r="E532" s="172">
        <f>Kalkulation_MS3!$M$42/100*detail_MS3!AB14</f>
        <v>0</v>
      </c>
      <c r="F532" s="172">
        <f>Kalkulation_MS3!$M$42/100*detail_MS3!AO14</f>
        <v>0</v>
      </c>
      <c r="G532" s="172">
        <f>Kalkulation_MS3!$M$42/100*detail_MS3!BB14</f>
        <v>0</v>
      </c>
      <c r="H532" s="172">
        <f>Kalkulation_MS3!$M$42/100*detail_MS3!BO14</f>
        <v>0</v>
      </c>
      <c r="I532" s="172">
        <f>Kalkulation_MS3!$M$42/100*detail_MS3!CB14</f>
        <v>0</v>
      </c>
      <c r="J532" s="206">
        <f t="shared" si="44"/>
        <v>0</v>
      </c>
    </row>
    <row r="533" spans="1:10" outlineLevel="1">
      <c r="A533" s="1">
        <f t="shared" si="45"/>
        <v>0</v>
      </c>
      <c r="C533" s="172">
        <f>Kalkulation_MS3!$N$42/100*detail_MS3!B15</f>
        <v>0</v>
      </c>
      <c r="D533" s="172">
        <f>Kalkulation_MS3!$N$42/100*detail_MS3!O15</f>
        <v>0</v>
      </c>
      <c r="E533" s="172">
        <f>Kalkulation_MS3!$N$42/100*detail_MS3!AB15</f>
        <v>0</v>
      </c>
      <c r="F533" s="172">
        <f>Kalkulation_MS3!$N$42/100*detail_MS3!AO15</f>
        <v>0</v>
      </c>
      <c r="G533" s="172">
        <f>Kalkulation_MS3!$N$42/100*detail_MS3!BB15</f>
        <v>0</v>
      </c>
      <c r="H533" s="172">
        <f>Kalkulation_MS3!$N$42/100*detail_MS3!BO15</f>
        <v>0</v>
      </c>
      <c r="I533" s="172">
        <f>Kalkulation_MS3!$N$42/100*detail_MS3!CB15</f>
        <v>0</v>
      </c>
      <c r="J533" s="206">
        <f t="shared" si="44"/>
        <v>0</v>
      </c>
    </row>
    <row r="534" spans="1:10" outlineLevel="1">
      <c r="A534" s="1">
        <f t="shared" si="45"/>
        <v>0</v>
      </c>
      <c r="C534" s="172">
        <f>Kalkulation_MS3!$O$42/100*detail_MS3!B16</f>
        <v>0</v>
      </c>
      <c r="D534" s="172">
        <f>Kalkulation_MS3!$O$42/100*detail_MS3!O16</f>
        <v>0</v>
      </c>
      <c r="E534" s="172">
        <f>Kalkulation_MS3!$O$42/100*detail_MS3!AB16</f>
        <v>0</v>
      </c>
      <c r="F534" s="172">
        <f>Kalkulation_MS3!$O$42/100*detail_MS3!AO16</f>
        <v>0</v>
      </c>
      <c r="G534" s="172">
        <f>Kalkulation_MS3!$O$42/100*detail_MS3!BB16</f>
        <v>0</v>
      </c>
      <c r="H534" s="172">
        <f>Kalkulation_MS3!$O$42/100*detail_MS3!BO16</f>
        <v>0</v>
      </c>
      <c r="I534" s="172">
        <f>Kalkulation_MS3!$O$42/100*detail_MS3!CB16</f>
        <v>0</v>
      </c>
      <c r="J534" s="206">
        <f t="shared" si="44"/>
        <v>0</v>
      </c>
    </row>
    <row r="535" spans="1:10" outlineLevel="1">
      <c r="A535" s="1">
        <f t="shared" si="45"/>
        <v>0</v>
      </c>
      <c r="C535" s="172">
        <f>Kalkulation_MS3!$P$42/100*detail_MS3!B17</f>
        <v>0</v>
      </c>
      <c r="D535" s="172">
        <f>Kalkulation_MS3!$P$42/100*detail_MS3!O17</f>
        <v>0</v>
      </c>
      <c r="E535" s="172">
        <f>Kalkulation_MS3!$P$42/100*detail_MS3!AB17</f>
        <v>0</v>
      </c>
      <c r="F535" s="172">
        <f>Kalkulation_MS3!$P$42/100*detail_MS3!AO17</f>
        <v>0</v>
      </c>
      <c r="G535" s="172">
        <f>Kalkulation_MS3!$P$42/100*detail_MS3!BB17</f>
        <v>0</v>
      </c>
      <c r="H535" s="172">
        <f>Kalkulation_MS3!$P$42/100*detail_MS3!BO17</f>
        <v>0</v>
      </c>
      <c r="I535" s="172">
        <f>Kalkulation_MS3!$P$42/100*detail_MS3!CB17</f>
        <v>0</v>
      </c>
      <c r="J535" s="206">
        <f t="shared" si="44"/>
        <v>0</v>
      </c>
    </row>
    <row r="536" spans="1:10" outlineLevel="1">
      <c r="A536" s="1">
        <f t="shared" si="45"/>
        <v>0</v>
      </c>
      <c r="C536" s="172">
        <f>Kalkulation_MS3!$Q$42/100*detail_MS3!B18</f>
        <v>0</v>
      </c>
      <c r="D536" s="172">
        <f>Kalkulation_MS3!$Q$42/100*detail_MS3!O18</f>
        <v>0</v>
      </c>
      <c r="E536" s="172">
        <f>Kalkulation_MS3!$Q$42/100*detail_MS3!AB18</f>
        <v>0</v>
      </c>
      <c r="F536" s="172">
        <f>Kalkulation_MS3!$Q$42/100*detail_MS3!AO18</f>
        <v>0</v>
      </c>
      <c r="G536" s="172">
        <f>Kalkulation_MS3!$Q$42/100*detail_MS3!BB18</f>
        <v>0</v>
      </c>
      <c r="H536" s="172">
        <f>Kalkulation_MS3!$Q$42/100*detail_MS3!BO18</f>
        <v>0</v>
      </c>
      <c r="I536" s="172">
        <f>Kalkulation_MS3!$Q$42/100*detail_MS3!CB18</f>
        <v>0</v>
      </c>
      <c r="J536" s="206">
        <f t="shared" si="44"/>
        <v>0</v>
      </c>
    </row>
    <row r="537" spans="1:10" outlineLevel="1">
      <c r="A537" s="1">
        <f t="shared" si="45"/>
        <v>0</v>
      </c>
      <c r="C537" s="172">
        <f>Kalkulation_MS3!$R$42/100*detail_MS3!B19</f>
        <v>0</v>
      </c>
      <c r="D537" s="172">
        <f>Kalkulation_MS3!$R$42/100*detail_MS3!O19</f>
        <v>0</v>
      </c>
      <c r="E537" s="172">
        <f>Kalkulation_MS3!$R$42/100*detail_MS3!AB19</f>
        <v>0</v>
      </c>
      <c r="F537" s="172">
        <f>Kalkulation_MS3!$R$42/100*detail_MS3!AO19</f>
        <v>0</v>
      </c>
      <c r="G537" s="172">
        <f>Kalkulation_MS3!$R$42/100*detail_MS3!BB19</f>
        <v>0</v>
      </c>
      <c r="H537" s="172">
        <f>Kalkulation_MS3!$R$42/100*detail_MS3!BO19</f>
        <v>0</v>
      </c>
      <c r="I537" s="172">
        <f>Kalkulation_MS3!$R$42/100*detail_MS3!CB19</f>
        <v>0</v>
      </c>
      <c r="J537" s="206">
        <f t="shared" si="44"/>
        <v>0</v>
      </c>
    </row>
    <row r="538" spans="1:10" outlineLevel="1">
      <c r="A538" s="1">
        <f t="shared" si="45"/>
        <v>0</v>
      </c>
      <c r="C538" s="172">
        <f>Kalkulation_MS3!$S$42/100*detail_MS3!$B20</f>
        <v>0</v>
      </c>
      <c r="D538" s="172">
        <f>Kalkulation_MS3!$S$42/100*detail_MS3!$O20</f>
        <v>0</v>
      </c>
      <c r="E538" s="172">
        <f>Kalkulation_MS3!$S$42/100*detail_MS3!$AB20</f>
        <v>0</v>
      </c>
      <c r="F538" s="172">
        <f>Kalkulation_MS3!$S$42/100*detail_MS3!$AO20</f>
        <v>0</v>
      </c>
      <c r="G538" s="172">
        <f>Kalkulation_MS3!$S$42/100*detail_MS3!$BB20</f>
        <v>0</v>
      </c>
      <c r="H538" s="172">
        <f>Kalkulation_MS3!$S$42/100*detail_MS3!$BO20</f>
        <v>0</v>
      </c>
      <c r="I538" s="172">
        <f>Kalkulation_MS3!$S$42/100*detail_MS3!$CB20</f>
        <v>0</v>
      </c>
      <c r="J538" s="206">
        <f t="shared" si="44"/>
        <v>0</v>
      </c>
    </row>
    <row r="539" spans="1:10" outlineLevel="1">
      <c r="A539" s="1">
        <f t="shared" si="45"/>
        <v>0</v>
      </c>
      <c r="C539" s="172">
        <f>Kalkulation_MS3!$T$42/100*detail_MS3!$B21</f>
        <v>0</v>
      </c>
      <c r="D539" s="172">
        <f>Kalkulation_MS3!$T$42/100*detail_MS3!$O21</f>
        <v>0</v>
      </c>
      <c r="E539" s="172">
        <f>Kalkulation_MS3!$T$42/100*detail_MS3!$AB21</f>
        <v>0</v>
      </c>
      <c r="F539" s="172">
        <f>Kalkulation_MS3!$T$42/100*detail_MS3!$AO21</f>
        <v>0</v>
      </c>
      <c r="G539" s="172">
        <f>Kalkulation_MS3!$T$42/100*detail_MS3!$BB21</f>
        <v>0</v>
      </c>
      <c r="H539" s="172">
        <f>Kalkulation_MS3!$T$42/100*detail_MS3!$BO21</f>
        <v>0</v>
      </c>
      <c r="I539" s="172">
        <f>Kalkulation_MS3!$T$42/100*detail_MS3!$CB21</f>
        <v>0</v>
      </c>
      <c r="J539" s="206">
        <f t="shared" si="44"/>
        <v>0</v>
      </c>
    </row>
    <row r="540" spans="1:10" outlineLevel="1">
      <c r="A540" s="1">
        <f t="shared" si="45"/>
        <v>0</v>
      </c>
      <c r="C540" s="172">
        <f>Kalkulation_MS3!$U$42/100*detail_MS3!$B22</f>
        <v>0</v>
      </c>
      <c r="D540" s="172">
        <f>Kalkulation_MS3!$U$42/100*detail_MS3!$O22</f>
        <v>0</v>
      </c>
      <c r="E540" s="172">
        <f>Kalkulation_MS3!$U$42/100*detail_MS3!$AB22</f>
        <v>0</v>
      </c>
      <c r="F540" s="172">
        <f>Kalkulation_MS3!$U$42/100*detail_MS3!$AO22</f>
        <v>0</v>
      </c>
      <c r="G540" s="172">
        <f>Kalkulation_MS3!$U$42/100*detail_MS3!$BB22</f>
        <v>0</v>
      </c>
      <c r="H540" s="172">
        <f>Kalkulation_MS3!$U$42/100*detail_MS3!$BO22</f>
        <v>0</v>
      </c>
      <c r="I540" s="172">
        <f>Kalkulation_MS3!$U$42/100*detail_MS3!$CB22</f>
        <v>0</v>
      </c>
      <c r="J540" s="206">
        <f t="shared" si="44"/>
        <v>0</v>
      </c>
    </row>
    <row r="541" spans="1:10" outlineLevel="1">
      <c r="A541" s="1">
        <f t="shared" si="45"/>
        <v>0</v>
      </c>
      <c r="C541" s="172">
        <f>Kalkulation_MS3!$V$42/100*detail_MS3!$B23</f>
        <v>0</v>
      </c>
      <c r="D541" s="172">
        <f>Kalkulation_MS3!$V$42/100*detail_MS3!$O23</f>
        <v>0</v>
      </c>
      <c r="E541" s="172">
        <f>Kalkulation_MS3!$V$42/100*detail_MS3!$AB23</f>
        <v>0</v>
      </c>
      <c r="F541" s="172">
        <f>Kalkulation_MS3!$V$42/100*detail_MS3!$AO23</f>
        <v>0</v>
      </c>
      <c r="G541" s="172">
        <f>Kalkulation_MS3!$V$42/100*detail_MS3!$BB23</f>
        <v>0</v>
      </c>
      <c r="H541" s="172">
        <f>Kalkulation_MS3!$V$42/100*detail_MS3!$BO23</f>
        <v>0</v>
      </c>
      <c r="I541" s="172">
        <f>Kalkulation_MS3!$V$42/100*detail_MS3!$CB23</f>
        <v>0</v>
      </c>
      <c r="J541" s="206">
        <f t="shared" si="44"/>
        <v>0</v>
      </c>
    </row>
    <row r="542" spans="1:10" outlineLevel="1">
      <c r="A542" s="1">
        <f t="shared" si="45"/>
        <v>0</v>
      </c>
      <c r="C542" s="172">
        <f>Kalkulation_MS3!$W$42/100*detail_MS3!$B24</f>
        <v>0</v>
      </c>
      <c r="D542" s="172">
        <f>Kalkulation_MS3!$W$42/100*detail_MS3!$O24</f>
        <v>0</v>
      </c>
      <c r="E542" s="172">
        <f>Kalkulation_MS3!$W$42/100*detail_MS3!$AB24</f>
        <v>0</v>
      </c>
      <c r="F542" s="172">
        <f>Kalkulation_MS3!$W$42/100*detail_MS3!$AO24</f>
        <v>0</v>
      </c>
      <c r="G542" s="172">
        <f>Kalkulation_MS3!$W$42/100*detail_MS3!$BB24</f>
        <v>0</v>
      </c>
      <c r="H542" s="172">
        <f>Kalkulation_MS3!$W$42/100*detail_MS3!$BO24</f>
        <v>0</v>
      </c>
      <c r="I542" s="172">
        <f>Kalkulation_MS3!$W$42/100*detail_MS3!$CB24</f>
        <v>0</v>
      </c>
      <c r="J542" s="206">
        <f t="shared" si="44"/>
        <v>0</v>
      </c>
    </row>
    <row r="543" spans="1:10" outlineLevel="1">
      <c r="A543" s="1">
        <f t="shared" si="45"/>
        <v>0</v>
      </c>
      <c r="C543" s="172">
        <f>Kalkulation_MS3!$X$42/100*detail_MS3!$B25</f>
        <v>0</v>
      </c>
      <c r="D543" s="172">
        <f>Kalkulation_MS3!$X$42/100*detail_MS3!$O25</f>
        <v>0</v>
      </c>
      <c r="E543" s="172">
        <f>Kalkulation_MS3!$X$42/100*detail_MS3!$AB25</f>
        <v>0</v>
      </c>
      <c r="F543" s="172">
        <f>Kalkulation_MS3!$X$42/100*detail_MS3!$AO25</f>
        <v>0</v>
      </c>
      <c r="G543" s="172">
        <f>Kalkulation_MS3!$X$42/100*detail_MS3!$BB25</f>
        <v>0</v>
      </c>
      <c r="H543" s="172">
        <f>Kalkulation_MS3!$X$42/100*detail_MS3!$BO25</f>
        <v>0</v>
      </c>
      <c r="I543" s="172">
        <f>Kalkulation_MS3!$X$42/100*detail_MS3!$CB25</f>
        <v>0</v>
      </c>
      <c r="J543" s="206">
        <f t="shared" si="44"/>
        <v>0</v>
      </c>
    </row>
    <row r="544" spans="1:10" outlineLevel="1">
      <c r="A544" s="1">
        <f t="shared" si="45"/>
        <v>0</v>
      </c>
      <c r="C544" s="172">
        <f>Kalkulation_MS3!$Y$42/100*detail_MS3!$B26</f>
        <v>0</v>
      </c>
      <c r="D544" s="172">
        <f>Kalkulation_MS3!$Y$42/100*detail_MS3!$O26</f>
        <v>0</v>
      </c>
      <c r="E544" s="172">
        <f>Kalkulation_MS3!$Y$42/100*detail_MS3!$AB26</f>
        <v>0</v>
      </c>
      <c r="F544" s="172">
        <f>Kalkulation_MS3!$Y$42/100*detail_MS3!$AO26</f>
        <v>0</v>
      </c>
      <c r="G544" s="172">
        <f>Kalkulation_MS3!$Y$42/100*detail_MS3!$BB26</f>
        <v>0</v>
      </c>
      <c r="H544" s="172">
        <f>Kalkulation_MS3!$Y$42/100*detail_MS3!$BO26</f>
        <v>0</v>
      </c>
      <c r="I544" s="172">
        <f>Kalkulation_MS3!$Y$42/100*detail_MS3!$CB26</f>
        <v>0</v>
      </c>
      <c r="J544" s="206">
        <f t="shared" si="44"/>
        <v>0</v>
      </c>
    </row>
    <row r="545" spans="1:10" outlineLevel="1">
      <c r="A545" s="1">
        <f t="shared" si="45"/>
        <v>0</v>
      </c>
      <c r="C545" s="172">
        <f>Kalkulation_MS3!$Z$42/100*detail_MS3!$B27</f>
        <v>0</v>
      </c>
      <c r="D545" s="172">
        <f>Kalkulation_MS3!$Z$42/100*detail_MS3!$O27</f>
        <v>0</v>
      </c>
      <c r="E545" s="172">
        <f>Kalkulation_MS3!$Z$42/100*detail_MS3!$AB27</f>
        <v>0</v>
      </c>
      <c r="F545" s="172">
        <f>Kalkulation_MS3!$Z$42/100*detail_MS3!$AO27</f>
        <v>0</v>
      </c>
      <c r="G545" s="172">
        <f>Kalkulation_MS3!$Z$42/100*detail_MS3!$BB27</f>
        <v>0</v>
      </c>
      <c r="H545" s="172">
        <f>Kalkulation_MS3!$Z$42/100*detail_MS3!$BO27</f>
        <v>0</v>
      </c>
      <c r="I545" s="172">
        <f>Kalkulation_MS3!$Z$42/100*detail_MS3!$CB27</f>
        <v>0</v>
      </c>
      <c r="J545" s="206">
        <f t="shared" si="44"/>
        <v>0</v>
      </c>
    </row>
    <row r="546" spans="1:10" outlineLevel="1">
      <c r="A546" s="1">
        <f t="shared" si="45"/>
        <v>0</v>
      </c>
      <c r="C546" s="172">
        <f>Kalkulation_MS3!$AA$42/100*detail_MS3!$B28</f>
        <v>0</v>
      </c>
      <c r="D546" s="172">
        <f>Kalkulation_MS3!$AA$42/100*detail_MS3!$O28</f>
        <v>0</v>
      </c>
      <c r="E546" s="172">
        <f>Kalkulation_MS3!$AA$42/100*detail_MS3!$AB28</f>
        <v>0</v>
      </c>
      <c r="F546" s="172">
        <f>Kalkulation_MS3!$AA$42/100*detail_MS3!$AO28</f>
        <v>0</v>
      </c>
      <c r="G546" s="172">
        <f>Kalkulation_MS3!$AA$42/100*detail_MS3!$BB28</f>
        <v>0</v>
      </c>
      <c r="H546" s="172">
        <f>Kalkulation_MS3!$AA$42/100*detail_MS3!$BO28</f>
        <v>0</v>
      </c>
      <c r="I546" s="172">
        <f>Kalkulation_MS3!$AA$42/100*detail_MS3!$CB28</f>
        <v>0</v>
      </c>
      <c r="J546" s="206">
        <f t="shared" si="44"/>
        <v>0</v>
      </c>
    </row>
    <row r="547" spans="1:10" outlineLevel="1">
      <c r="A547" s="1">
        <f t="shared" si="45"/>
        <v>0</v>
      </c>
      <c r="C547" s="172">
        <f>Kalkulation_MS3!$AB$42/100*detail_MS3!$B29</f>
        <v>0</v>
      </c>
      <c r="D547" s="172">
        <f>Kalkulation_MS3!$AB$42/100*detail_MS3!$O29</f>
        <v>0</v>
      </c>
      <c r="E547" s="172">
        <f>Kalkulation_MS3!$AB$42/100*detail_MS3!$AB29</f>
        <v>0</v>
      </c>
      <c r="F547" s="172">
        <f>Kalkulation_MS3!$AB$42/100*detail_MS3!$AO29</f>
        <v>0</v>
      </c>
      <c r="G547" s="172">
        <f>Kalkulation_MS3!$AB$42/100*detail_MS3!$BB29</f>
        <v>0</v>
      </c>
      <c r="H547" s="172">
        <f>Kalkulation_MS3!$AB$42/100*detail_MS3!$BO29</f>
        <v>0</v>
      </c>
      <c r="I547" s="172">
        <f>Kalkulation_MS3!$AB$42/100*detail_MS3!$CB29</f>
        <v>0</v>
      </c>
      <c r="J547" s="206">
        <f t="shared" si="44"/>
        <v>0</v>
      </c>
    </row>
    <row r="548" spans="1:10" outlineLevel="1">
      <c r="A548" s="1">
        <f t="shared" si="45"/>
        <v>0</v>
      </c>
      <c r="C548" s="172">
        <f>Kalkulation_MS3!$AC$42/100*detail_MS3!$B30</f>
        <v>0</v>
      </c>
      <c r="D548" s="172">
        <f>Kalkulation_MS3!$AC$42/100*detail_MS3!$O30</f>
        <v>0</v>
      </c>
      <c r="E548" s="172">
        <f>Kalkulation_MS3!$AC$42/100*detail_MS3!$AB30</f>
        <v>0</v>
      </c>
      <c r="F548" s="172">
        <f>Kalkulation_MS3!$AC$42/100*detail_MS3!$AO30</f>
        <v>0</v>
      </c>
      <c r="G548" s="172">
        <f>Kalkulation_MS3!$AC$42/100*detail_MS3!$BB30</f>
        <v>0</v>
      </c>
      <c r="H548" s="172">
        <f>Kalkulation_MS3!$AC$42/100*detail_MS3!$BO30</f>
        <v>0</v>
      </c>
      <c r="I548" s="172">
        <f>Kalkulation_MS3!$AC$42/100*detail_MS3!$CB30</f>
        <v>0</v>
      </c>
      <c r="J548" s="206">
        <f t="shared" si="44"/>
        <v>0</v>
      </c>
    </row>
    <row r="549" spans="1:10" outlineLevel="1">
      <c r="A549" s="1">
        <f t="shared" si="45"/>
        <v>0</v>
      </c>
      <c r="C549" s="172">
        <f>Kalkulation_MS3!$AD$42/100*detail_MS3!$B31</f>
        <v>0</v>
      </c>
      <c r="D549" s="172">
        <f>Kalkulation_MS3!$AD$42/100*detail_MS3!$O31</f>
        <v>0</v>
      </c>
      <c r="E549" s="172">
        <f>Kalkulation_MS3!$AD$42/100*detail_MS3!$AB31</f>
        <v>0</v>
      </c>
      <c r="F549" s="172">
        <f>Kalkulation_MS3!$AD$42/100*detail_MS3!$AO31</f>
        <v>0</v>
      </c>
      <c r="G549" s="172">
        <f>Kalkulation_MS3!$AD$42/100*detail_MS3!$BB31</f>
        <v>0</v>
      </c>
      <c r="H549" s="172">
        <f>Kalkulation_MS3!$AD$42/100*detail_MS3!$BO31</f>
        <v>0</v>
      </c>
      <c r="I549" s="172">
        <f>Kalkulation_MS3!$AD$42/100*detail_MS3!$CB31</f>
        <v>0</v>
      </c>
      <c r="J549" s="206">
        <f t="shared" si="44"/>
        <v>0</v>
      </c>
    </row>
    <row r="550" spans="1:10" outlineLevel="1">
      <c r="A550" s="1">
        <f t="shared" si="45"/>
        <v>0</v>
      </c>
      <c r="C550" s="172">
        <f>Kalkulation_MS3!$AE$42/100*detail_MS3!$B32</f>
        <v>0</v>
      </c>
      <c r="D550" s="172">
        <f>Kalkulation_MS3!$AE$42/100*detail_MS3!$O32</f>
        <v>0</v>
      </c>
      <c r="E550" s="172">
        <f>Kalkulation_MS3!$AE$42/100*detail_MS3!$AB32</f>
        <v>0</v>
      </c>
      <c r="F550" s="172">
        <f>Kalkulation_MS3!$AE$42/100*detail_MS3!$AO32</f>
        <v>0</v>
      </c>
      <c r="G550" s="172">
        <f>Kalkulation_MS3!$AE$42/100*detail_MS3!$BB32</f>
        <v>0</v>
      </c>
      <c r="H550" s="172">
        <f>Kalkulation_MS3!$AE$42/100*detail_MS3!$BO32</f>
        <v>0</v>
      </c>
      <c r="I550" s="172">
        <f>Kalkulation_MS3!$AE$42/100*detail_MS3!$CB32</f>
        <v>0</v>
      </c>
      <c r="J550" s="206">
        <f t="shared" si="44"/>
        <v>0</v>
      </c>
    </row>
    <row r="551" spans="1:10" outlineLevel="1">
      <c r="A551" s="1">
        <f t="shared" si="45"/>
        <v>0</v>
      </c>
      <c r="C551" s="172">
        <f>Kalkulation_MS3!$AF$42/100*detail_MS3!$B33</f>
        <v>0</v>
      </c>
      <c r="D551" s="172">
        <f>Kalkulation_MS3!$AF$42/100*detail_MS3!$O33</f>
        <v>0</v>
      </c>
      <c r="E551" s="172">
        <f>Kalkulation_MS3!$AF$42/100*detail_MS3!$AB33</f>
        <v>0</v>
      </c>
      <c r="F551" s="172">
        <f>Kalkulation_MS3!$AF$42/100*detail_MS3!$AO33</f>
        <v>0</v>
      </c>
      <c r="G551" s="172">
        <f>Kalkulation_MS3!$AF$42/100*detail_MS3!$BB33</f>
        <v>0</v>
      </c>
      <c r="H551" s="172">
        <f>Kalkulation_MS3!$AF$42/100*detail_MS3!$BO33</f>
        <v>0</v>
      </c>
      <c r="I551" s="172">
        <f>Kalkulation_MS3!$AF$42/100*detail_MS3!$CB33</f>
        <v>0</v>
      </c>
      <c r="J551" s="206">
        <f t="shared" si="44"/>
        <v>0</v>
      </c>
    </row>
    <row r="552" spans="1:10" outlineLevel="1">
      <c r="A552" s="1">
        <f t="shared" si="45"/>
        <v>0</v>
      </c>
      <c r="C552" s="172">
        <f>Kalkulation_MS3!$AG$42/100*detail_MS3!$B34</f>
        <v>0</v>
      </c>
      <c r="D552" s="172">
        <f>Kalkulation_MS3!$AG$42/100*detail_MS3!$O34</f>
        <v>0</v>
      </c>
      <c r="E552" s="172">
        <f>Kalkulation_MS3!$AG$42/100*detail_MS3!$AB34</f>
        <v>0</v>
      </c>
      <c r="F552" s="172">
        <f>Kalkulation_MS3!$AG$42/100*detail_MS3!$AO34</f>
        <v>0</v>
      </c>
      <c r="G552" s="172">
        <f>Kalkulation_MS3!$AG$42/100*detail_MS3!$BB34</f>
        <v>0</v>
      </c>
      <c r="H552" s="172">
        <f>Kalkulation_MS3!$AG$42/100*detail_MS3!$BO34</f>
        <v>0</v>
      </c>
      <c r="I552" s="172">
        <f>Kalkulation_MS3!$AG$42/100*detail_MS3!$CB34</f>
        <v>0</v>
      </c>
      <c r="J552" s="206">
        <f t="shared" si="44"/>
        <v>0</v>
      </c>
    </row>
    <row r="553" spans="1:10" outlineLevel="1">
      <c r="A553" s="1">
        <f t="shared" si="45"/>
        <v>0</v>
      </c>
      <c r="C553" s="172">
        <f>Kalkulation_MS3!$AH$42/100*detail_MS3!$B35</f>
        <v>0</v>
      </c>
      <c r="D553" s="172">
        <f>Kalkulation_MS3!$AH$42/100*detail_MS3!$O35</f>
        <v>0</v>
      </c>
      <c r="E553" s="172">
        <f>Kalkulation_MS3!$AH$42/100*detail_MS3!$AB35</f>
        <v>0</v>
      </c>
      <c r="F553" s="172">
        <f>Kalkulation_MS3!$AH$42/100*detail_MS3!$AO35</f>
        <v>0</v>
      </c>
      <c r="G553" s="172">
        <f>Kalkulation_MS3!$AH$42/100*detail_MS3!$BB35</f>
        <v>0</v>
      </c>
      <c r="H553" s="172">
        <f>Kalkulation_MS3!$AH$42/100*detail_MS3!$BO35</f>
        <v>0</v>
      </c>
      <c r="I553" s="172">
        <f>Kalkulation_MS3!$AH$42/100*detail_MS3!$CB35</f>
        <v>0</v>
      </c>
      <c r="J553" s="206">
        <f t="shared" si="44"/>
        <v>0</v>
      </c>
    </row>
    <row r="554" spans="1:10" outlineLevel="1">
      <c r="A554" s="1">
        <f t="shared" si="45"/>
        <v>0</v>
      </c>
      <c r="C554" s="172">
        <f>Kalkulation_MS3!$AI$42/100*detail_MS3!$B36</f>
        <v>0</v>
      </c>
      <c r="D554" s="172">
        <f>Kalkulation_MS3!$AI$42/100*detail_MS3!$O36</f>
        <v>0</v>
      </c>
      <c r="E554" s="172">
        <f>Kalkulation_MS3!$AI$42/100*detail_MS3!$AB36</f>
        <v>0</v>
      </c>
      <c r="F554" s="172">
        <f>Kalkulation_MS3!$AI$42/100*detail_MS3!$AO36</f>
        <v>0</v>
      </c>
      <c r="G554" s="172">
        <f>Kalkulation_MS3!$AI$42/100*detail_MS3!$BB36</f>
        <v>0</v>
      </c>
      <c r="H554" s="172">
        <f>Kalkulation_MS3!$AI$42/100*detail_MS3!$BO36</f>
        <v>0</v>
      </c>
      <c r="I554" s="172">
        <f>Kalkulation_MS3!$AI$42/100*detail_MS3!$CB36</f>
        <v>0</v>
      </c>
      <c r="J554" s="206">
        <f t="shared" si="44"/>
        <v>0</v>
      </c>
    </row>
    <row r="555" spans="1:10" outlineLevel="1">
      <c r="A555" s="1">
        <f t="shared" si="45"/>
        <v>0</v>
      </c>
      <c r="C555" s="172">
        <f>Kalkulation_MS3!$AJ$42/100*detail_MS3!$B37</f>
        <v>0</v>
      </c>
      <c r="D555" s="172">
        <f>Kalkulation_MS3!$AJ$42/100*detail_MS3!$O37</f>
        <v>0</v>
      </c>
      <c r="E555" s="172">
        <f>Kalkulation_MS3!$AJ$42/100*detail_MS3!$AB37</f>
        <v>0</v>
      </c>
      <c r="F555" s="172">
        <f>Kalkulation_MS3!$AJ$42/100*detail_MS3!$AO37</f>
        <v>0</v>
      </c>
      <c r="G555" s="172">
        <f>Kalkulation_MS3!$AJ$42/100*detail_MS3!$BB37</f>
        <v>0</v>
      </c>
      <c r="H555" s="172">
        <f>Kalkulation_MS3!$AJ$42/100*detail_MS3!$BO37</f>
        <v>0</v>
      </c>
      <c r="I555" s="172">
        <f>Kalkulation_MS3!$AJ$42/100*detail_MS3!$CB37</f>
        <v>0</v>
      </c>
      <c r="J555" s="206">
        <f t="shared" si="44"/>
        <v>0</v>
      </c>
    </row>
    <row r="556" spans="1:10" outlineLevel="1">
      <c r="A556" s="1">
        <f t="shared" si="45"/>
        <v>0</v>
      </c>
      <c r="C556" s="172">
        <f>Kalkulation_MS3!$AK$42/100*detail_MS3!$B38</f>
        <v>0</v>
      </c>
      <c r="D556" s="172">
        <f>Kalkulation_MS3!$AK$42/100*detail_MS3!$O38</f>
        <v>0</v>
      </c>
      <c r="E556" s="172">
        <f>Kalkulation_MS3!$AK$42/100*detail_MS3!$AB38</f>
        <v>0</v>
      </c>
      <c r="F556" s="172">
        <f>Kalkulation_MS3!$AK$42/100*detail_MS3!$AO38</f>
        <v>0</v>
      </c>
      <c r="G556" s="172">
        <f>Kalkulation_MS3!$AK$42/100*detail_MS3!$BB38</f>
        <v>0</v>
      </c>
      <c r="H556" s="172">
        <f>Kalkulation_MS3!$AK$42/100*detail_MS3!$BO38</f>
        <v>0</v>
      </c>
      <c r="I556" s="172">
        <f>Kalkulation_MS3!$AK$42/100*detail_MS3!$CB38</f>
        <v>0</v>
      </c>
      <c r="J556" s="206">
        <f t="shared" si="44"/>
        <v>0</v>
      </c>
    </row>
    <row r="557" spans="1:10" outlineLevel="1">
      <c r="A557" s="1">
        <f t="shared" si="45"/>
        <v>0</v>
      </c>
      <c r="C557" s="172">
        <f>Kalkulation_MS3!$AL$42/100*detail_MS3!$B39</f>
        <v>0</v>
      </c>
      <c r="D557" s="172">
        <f>Kalkulation_MS3!$AL$42/100*detail_MS3!$O39</f>
        <v>0</v>
      </c>
      <c r="E557" s="172">
        <f>Kalkulation_MS3!$AL$42/100*detail_MS3!$AB39</f>
        <v>0</v>
      </c>
      <c r="F557" s="172">
        <f>Kalkulation_MS3!$AL$42/100*detail_MS3!$AO39</f>
        <v>0</v>
      </c>
      <c r="G557" s="172">
        <f>Kalkulation_MS3!$AL$42/100*detail_MS3!$BB39</f>
        <v>0</v>
      </c>
      <c r="H557" s="172">
        <f>Kalkulation_MS3!$AL$42/100*detail_MS3!$BO39</f>
        <v>0</v>
      </c>
      <c r="I557" s="172">
        <f>Kalkulation_MS3!$AL$42/100*detail_MS3!$CB39</f>
        <v>0</v>
      </c>
      <c r="J557" s="206">
        <f t="shared" si="44"/>
        <v>0</v>
      </c>
    </row>
    <row r="558" spans="1:10" outlineLevel="1">
      <c r="A558" s="1">
        <f t="shared" si="45"/>
        <v>0</v>
      </c>
      <c r="C558" s="172">
        <f>Kalkulation_MS3!$AM$42/100*detail_MS3!$B40</f>
        <v>0</v>
      </c>
      <c r="D558" s="172">
        <f>Kalkulation_MS3!$AM$42/100*detail_MS3!$O40</f>
        <v>0</v>
      </c>
      <c r="E558" s="172">
        <f>Kalkulation_MS3!$AM$42/100*detail_MS3!$AB40</f>
        <v>0</v>
      </c>
      <c r="F558" s="172">
        <f>Kalkulation_MS3!$AM$42/100*detail_MS3!$AO40</f>
        <v>0</v>
      </c>
      <c r="G558" s="172">
        <f>Kalkulation_MS3!$AM$42/100*detail_MS3!$BB40</f>
        <v>0</v>
      </c>
      <c r="H558" s="172">
        <f>Kalkulation_MS3!$AM$42/100*detail_MS3!$BO40</f>
        <v>0</v>
      </c>
      <c r="I558" s="172">
        <f>Kalkulation_MS3!$AM$42/100*detail_MS3!$CB40</f>
        <v>0</v>
      </c>
      <c r="J558" s="206">
        <f t="shared" si="44"/>
        <v>0</v>
      </c>
    </row>
    <row r="559" spans="1:10" outlineLevel="1">
      <c r="A559" s="1">
        <f t="shared" si="45"/>
        <v>0</v>
      </c>
      <c r="C559" s="172">
        <f>Kalkulation_MS3!$AN$42/100*detail_MS3!$B41</f>
        <v>0</v>
      </c>
      <c r="D559" s="172">
        <f>Kalkulation_MS3!$AN$42/100*detail_MS3!$O41</f>
        <v>0</v>
      </c>
      <c r="E559" s="172">
        <f>Kalkulation_MS3!$AN$42/100*detail_MS3!$AB41</f>
        <v>0</v>
      </c>
      <c r="F559" s="172">
        <f>Kalkulation_MS3!$AN$42/100*detail_MS3!$AO41</f>
        <v>0</v>
      </c>
      <c r="G559" s="172">
        <f>Kalkulation_MS3!$AN$42/100*detail_MS3!$BB41</f>
        <v>0</v>
      </c>
      <c r="H559" s="172">
        <f>Kalkulation_MS3!$AN$42/100*detail_MS3!$BO41</f>
        <v>0</v>
      </c>
      <c r="I559" s="172">
        <f>Kalkulation_MS3!$AN$42/100*detail_MS3!$CB41</f>
        <v>0</v>
      </c>
      <c r="J559" s="206">
        <f t="shared" si="44"/>
        <v>0</v>
      </c>
    </row>
    <row r="560" spans="1:10" outlineLevel="1">
      <c r="A560" s="1">
        <f t="shared" si="45"/>
        <v>0</v>
      </c>
      <c r="C560" s="172">
        <f>Kalkulation_MS3!$AO$42/100*detail_MS3!$B42</f>
        <v>0</v>
      </c>
      <c r="D560" s="172">
        <f>Kalkulation_MS3!$AO$42/100*detail_MS3!$O42</f>
        <v>0</v>
      </c>
      <c r="E560" s="172">
        <f>Kalkulation_MS3!$AO$42/100*detail_MS3!$AB42</f>
        <v>0</v>
      </c>
      <c r="F560" s="172">
        <f>Kalkulation_MS3!$AO$42/100*detail_MS3!$AO42</f>
        <v>0</v>
      </c>
      <c r="G560" s="172">
        <f>Kalkulation_MS3!$AO$42/100*detail_MS3!$BB42</f>
        <v>0</v>
      </c>
      <c r="H560" s="172">
        <f>Kalkulation_MS3!$AO$42/100*detail_MS3!$BO42</f>
        <v>0</v>
      </c>
      <c r="I560" s="172">
        <f>Kalkulation_MS3!$AO$42/100*detail_MS3!$CB42</f>
        <v>0</v>
      </c>
      <c r="J560" s="206">
        <f t="shared" si="44"/>
        <v>0</v>
      </c>
    </row>
    <row r="561" spans="1:10" outlineLevel="1">
      <c r="A561" s="1">
        <f t="shared" si="45"/>
        <v>0</v>
      </c>
      <c r="C561" s="172">
        <f>Kalkulation_MS3!$AP$42/100*detail_MS3!$B43</f>
        <v>0</v>
      </c>
      <c r="D561" s="172">
        <f>Kalkulation_MS3!$AP$42/100*detail_MS3!$O43</f>
        <v>0</v>
      </c>
      <c r="E561" s="172">
        <f>Kalkulation_MS3!$AP$42/100*detail_MS3!$AB43</f>
        <v>0</v>
      </c>
      <c r="F561" s="172">
        <f>Kalkulation_MS3!$AP$42/100*detail_MS3!$AO43</f>
        <v>0</v>
      </c>
      <c r="G561" s="172">
        <f>Kalkulation_MS3!$AP$42/100*detail_MS3!$BB43</f>
        <v>0</v>
      </c>
      <c r="H561" s="172">
        <f>Kalkulation_MS3!$AP$42/100*detail_MS3!$BO43</f>
        <v>0</v>
      </c>
      <c r="I561" s="172">
        <f>Kalkulation_MS3!$AP$42/100*detail_MS3!$CB43</f>
        <v>0</v>
      </c>
      <c r="J561" s="206">
        <f t="shared" si="44"/>
        <v>0</v>
      </c>
    </row>
    <row r="562" spans="1:10" outlineLevel="1">
      <c r="A562" s="1">
        <f t="shared" si="45"/>
        <v>0</v>
      </c>
      <c r="C562" s="172">
        <f>Kalkulation_MS3!$AQ$42/100*detail_MS3!$B44</f>
        <v>0</v>
      </c>
      <c r="D562" s="172">
        <f>Kalkulation_MS3!$AQ$42/100*detail_MS3!$O44</f>
        <v>0</v>
      </c>
      <c r="E562" s="172">
        <f>Kalkulation_MS3!$AQ$42/100*detail_MS3!$AB44</f>
        <v>0</v>
      </c>
      <c r="F562" s="172">
        <f>Kalkulation_MS3!$AQ$42/100*detail_MS3!$AO44</f>
        <v>0</v>
      </c>
      <c r="G562" s="172">
        <f>Kalkulation_MS3!$AQ$42/100*detail_MS3!$BB44</f>
        <v>0</v>
      </c>
      <c r="H562" s="172">
        <f>Kalkulation_MS3!$AQ$42/100*detail_MS3!$BO44</f>
        <v>0</v>
      </c>
      <c r="I562" s="172">
        <f>Kalkulation_MS3!$AQ$42/100*detail_MS3!$CB44</f>
        <v>0</v>
      </c>
      <c r="J562" s="206">
        <f t="shared" si="44"/>
        <v>0</v>
      </c>
    </row>
    <row r="563" spans="1:10" outlineLevel="1">
      <c r="A563" s="1">
        <f t="shared" si="45"/>
        <v>0</v>
      </c>
      <c r="C563" s="172">
        <f>Kalkulation_MS3!$AR$42/100*detail_MS3!$B45</f>
        <v>0</v>
      </c>
      <c r="D563" s="172">
        <f>Kalkulation_MS3!$AR$42/100*detail_MS3!$O45</f>
        <v>0</v>
      </c>
      <c r="E563" s="172">
        <f>Kalkulation_MS3!$AR$42/100*detail_MS3!$AB45</f>
        <v>0</v>
      </c>
      <c r="F563" s="172">
        <f>Kalkulation_MS3!$AR$42/100*detail_MS3!$AO45</f>
        <v>0</v>
      </c>
      <c r="G563" s="172">
        <f>Kalkulation_MS3!$AR$42/100*detail_MS3!$BB45</f>
        <v>0</v>
      </c>
      <c r="H563" s="172">
        <f>Kalkulation_MS3!$AR$42/100*detail_MS3!$BO45</f>
        <v>0</v>
      </c>
      <c r="I563" s="172">
        <f>Kalkulation_MS3!$AR$42/100*detail_MS3!$CB45</f>
        <v>0</v>
      </c>
      <c r="J563" s="206">
        <f t="shared" si="44"/>
        <v>0</v>
      </c>
    </row>
    <row r="564" spans="1:10" outlineLevel="1">
      <c r="A564" s="1">
        <f t="shared" si="45"/>
        <v>0</v>
      </c>
      <c r="C564" s="172">
        <f>Kalkulation_MS3!$AS$42/100*detail_MS3!$B46</f>
        <v>0</v>
      </c>
      <c r="D564" s="172">
        <f>Kalkulation_MS3!$AS$42/100*detail_MS3!$O46</f>
        <v>0</v>
      </c>
      <c r="E564" s="172">
        <f>Kalkulation_MS3!$AS$42/100*detail_MS3!$AB46</f>
        <v>0</v>
      </c>
      <c r="F564" s="172">
        <f>Kalkulation_MS3!$AS$42/100*detail_MS3!$AO46</f>
        <v>0</v>
      </c>
      <c r="G564" s="172">
        <f>Kalkulation_MS3!$AS$42/100*detail_MS3!$BB46</f>
        <v>0</v>
      </c>
      <c r="H564" s="172">
        <f>Kalkulation_MS3!$AS$42/100*detail_MS3!$BO46</f>
        <v>0</v>
      </c>
      <c r="I564" s="172">
        <f>Kalkulation_MS3!$AS$42/100*detail_MS3!$CB46</f>
        <v>0</v>
      </c>
      <c r="J564" s="206">
        <f t="shared" si="44"/>
        <v>0</v>
      </c>
    </row>
    <row r="565" spans="1:10" outlineLevel="1">
      <c r="A565" s="88" t="s">
        <v>458</v>
      </c>
      <c r="B565" s="88"/>
      <c r="C565" s="201">
        <f>SUM(C525:C564)</f>
        <v>0</v>
      </c>
      <c r="D565" s="201">
        <f t="shared" ref="D565:J565" si="46">SUM(D525:D564)</f>
        <v>0</v>
      </c>
      <c r="E565" s="201">
        <f t="shared" si="46"/>
        <v>0</v>
      </c>
      <c r="F565" s="201">
        <f t="shared" si="46"/>
        <v>0</v>
      </c>
      <c r="G565" s="201">
        <f t="shared" si="46"/>
        <v>0</v>
      </c>
      <c r="H565" s="201">
        <f t="shared" si="46"/>
        <v>0</v>
      </c>
      <c r="I565" s="201">
        <f t="shared" si="46"/>
        <v>0</v>
      </c>
      <c r="J565" s="79">
        <f t="shared" si="46"/>
        <v>0</v>
      </c>
    </row>
    <row r="566" spans="1:10" outlineLevel="1">
      <c r="A566" s="203" t="s">
        <v>459</v>
      </c>
      <c r="J566" s="205">
        <f t="shared" ref="J566:J580" si="47">SUM(C566:I566)</f>
        <v>0</v>
      </c>
    </row>
    <row r="567" spans="1:10" outlineLevel="1">
      <c r="A567" s="1">
        <f t="shared" ref="A567:A606" si="48">A525</f>
        <v>0</v>
      </c>
      <c r="C567" s="172">
        <f>Kalkulation_MS3!$F$43/100*detail_MS3!B7</f>
        <v>0</v>
      </c>
      <c r="D567" s="172">
        <f>Kalkulation_MS3!$F$43/100*detail_MS3!O7</f>
        <v>0</v>
      </c>
      <c r="E567" s="172">
        <f>Kalkulation_MS3!$F$43/100*detail_MS3!AB7</f>
        <v>0</v>
      </c>
      <c r="F567" s="172">
        <f>Kalkulation_MS3!$F$43/100*detail_MS3!AO7</f>
        <v>0</v>
      </c>
      <c r="G567" s="172">
        <f>Kalkulation_MS3!$F$43/100*detail_MS3!BB7</f>
        <v>0</v>
      </c>
      <c r="H567" s="172">
        <f>Kalkulation_MS3!$F$43/100*detail_MS3!BO7</f>
        <v>0</v>
      </c>
      <c r="I567" s="172">
        <f>Kalkulation_MS3!$F$43/100*detail_MS3!CB7</f>
        <v>0</v>
      </c>
      <c r="J567" s="206">
        <f t="shared" si="47"/>
        <v>0</v>
      </c>
    </row>
    <row r="568" spans="1:10" outlineLevel="1">
      <c r="A568" s="1">
        <f t="shared" si="48"/>
        <v>0</v>
      </c>
      <c r="C568" s="172">
        <f>Kalkulation_MS3!$G$43/100*detail_MS3!B8</f>
        <v>0</v>
      </c>
      <c r="D568" s="172">
        <f>Kalkulation_MS3!$G$43/100*detail_MS3!O8</f>
        <v>0</v>
      </c>
      <c r="E568" s="172">
        <f>Kalkulation_MS3!$G$43/100*detail_MS3!AB8</f>
        <v>0</v>
      </c>
      <c r="F568" s="172">
        <f>Kalkulation_MS3!$G$43/100*detail_MS3!AO8</f>
        <v>0</v>
      </c>
      <c r="G568" s="172">
        <f>Kalkulation_MS3!$G$43/100*detail_MS3!BB8</f>
        <v>0</v>
      </c>
      <c r="H568" s="172">
        <f>Kalkulation_MS3!$G$43/100*detail_MS3!BO8</f>
        <v>0</v>
      </c>
      <c r="I568" s="172">
        <f>Kalkulation_MS3!$G$43/100*detail_MS3!CB8</f>
        <v>0</v>
      </c>
      <c r="J568" s="206">
        <f t="shared" si="47"/>
        <v>0</v>
      </c>
    </row>
    <row r="569" spans="1:10" outlineLevel="1">
      <c r="A569" s="1">
        <f t="shared" si="48"/>
        <v>0</v>
      </c>
      <c r="C569" s="172">
        <f>Kalkulation_MS3!$H$43/100*detail_MS3!B9</f>
        <v>0</v>
      </c>
      <c r="D569" s="172">
        <f>Kalkulation_MS3!$H$43/100*detail_MS3!O9</f>
        <v>0</v>
      </c>
      <c r="E569" s="172">
        <f>Kalkulation_MS3!$H$43/100*detail_MS3!AB9</f>
        <v>0</v>
      </c>
      <c r="F569" s="172">
        <f>Kalkulation_MS3!$H$43/100*detail_MS3!AO9</f>
        <v>0</v>
      </c>
      <c r="G569" s="172">
        <f>Kalkulation_MS3!$H$43/100*detail_MS3!BB9</f>
        <v>0</v>
      </c>
      <c r="H569" s="172">
        <f>Kalkulation_MS3!$H$43/100*detail_MS3!BO9</f>
        <v>0</v>
      </c>
      <c r="I569" s="172">
        <f>Kalkulation_MS3!$H$43/100*detail_MS3!CB9</f>
        <v>0</v>
      </c>
      <c r="J569" s="206">
        <f t="shared" si="47"/>
        <v>0</v>
      </c>
    </row>
    <row r="570" spans="1:10" outlineLevel="1">
      <c r="A570" s="1">
        <f t="shared" si="48"/>
        <v>0</v>
      </c>
      <c r="C570" s="172">
        <f>Kalkulation_MS3!$I$43/100*detail_MS3!B10</f>
        <v>0</v>
      </c>
      <c r="D570" s="172">
        <f>Kalkulation_MS3!$I$43/100*detail_MS3!O10</f>
        <v>0</v>
      </c>
      <c r="E570" s="172">
        <f>Kalkulation_MS3!$I$43/100*detail_MS3!AB10</f>
        <v>0</v>
      </c>
      <c r="F570" s="172">
        <f>Kalkulation_MS3!$I$43/100*detail_MS3!AO10</f>
        <v>0</v>
      </c>
      <c r="G570" s="172">
        <f>Kalkulation_MS3!$I$43/100*detail_MS3!BB10</f>
        <v>0</v>
      </c>
      <c r="H570" s="172">
        <f>Kalkulation_MS3!$I$43/100*detail_MS3!BO10</f>
        <v>0</v>
      </c>
      <c r="I570" s="172">
        <f>Kalkulation_MS3!$I$43/100*detail_MS3!CB10</f>
        <v>0</v>
      </c>
      <c r="J570" s="206">
        <f t="shared" si="47"/>
        <v>0</v>
      </c>
    </row>
    <row r="571" spans="1:10" outlineLevel="1">
      <c r="A571" s="1">
        <f t="shared" si="48"/>
        <v>0</v>
      </c>
      <c r="C571" s="172">
        <f>Kalkulation_MS3!$J$43/100*detail_MS3!B11</f>
        <v>0</v>
      </c>
      <c r="D571" s="172">
        <f>Kalkulation_MS3!$J$43/100*detail_MS3!O11</f>
        <v>0</v>
      </c>
      <c r="E571" s="172">
        <f>Kalkulation_MS3!$J$43/100*detail_MS3!AB11</f>
        <v>0</v>
      </c>
      <c r="F571" s="172">
        <f>Kalkulation_MS3!$J$43/100*detail_MS3!AO11</f>
        <v>0</v>
      </c>
      <c r="G571" s="172">
        <f>Kalkulation_MS3!$J$43/100*detail_MS3!BB11</f>
        <v>0</v>
      </c>
      <c r="H571" s="172">
        <f>Kalkulation_MS3!$J$43/100*detail_MS3!BO11</f>
        <v>0</v>
      </c>
      <c r="I571" s="172">
        <f>Kalkulation_MS3!$J$43/100*detail_MS3!CB11</f>
        <v>0</v>
      </c>
      <c r="J571" s="206">
        <f t="shared" si="47"/>
        <v>0</v>
      </c>
    </row>
    <row r="572" spans="1:10" outlineLevel="1">
      <c r="A572" s="1">
        <f t="shared" si="48"/>
        <v>0</v>
      </c>
      <c r="C572" s="172">
        <f>Kalkulation_MS3!$K$43/100*detail_MS3!B12</f>
        <v>0</v>
      </c>
      <c r="D572" s="172">
        <f>Kalkulation_MS3!$K$43/100*detail_MS3!O12</f>
        <v>0</v>
      </c>
      <c r="E572" s="172">
        <f>Kalkulation_MS3!$K$43/100*detail_MS3!AB12</f>
        <v>0</v>
      </c>
      <c r="F572" s="172">
        <f>Kalkulation_MS3!$K$43/100*detail_MS3!AO12</f>
        <v>0</v>
      </c>
      <c r="G572" s="172">
        <f>Kalkulation_MS3!$K$43/100*detail_MS3!BB12</f>
        <v>0</v>
      </c>
      <c r="H572" s="172">
        <f>Kalkulation_MS3!$K$43/100*detail_MS3!BO12</f>
        <v>0</v>
      </c>
      <c r="I572" s="172">
        <f>Kalkulation_MS3!$K$43/100*detail_MS3!CB12</f>
        <v>0</v>
      </c>
      <c r="J572" s="206">
        <f t="shared" si="47"/>
        <v>0</v>
      </c>
    </row>
    <row r="573" spans="1:10" outlineLevel="1">
      <c r="A573" s="1">
        <f t="shared" si="48"/>
        <v>0</v>
      </c>
      <c r="C573" s="172">
        <f>Kalkulation_MS3!$L$43/100*detail_MS3!B13</f>
        <v>0</v>
      </c>
      <c r="D573" s="172">
        <f>Kalkulation_MS3!$L$43/100*detail_MS3!O13</f>
        <v>0</v>
      </c>
      <c r="E573" s="172">
        <f>Kalkulation_MS3!$L$43/100*detail_MS3!AB13</f>
        <v>0</v>
      </c>
      <c r="F573" s="172">
        <f>Kalkulation_MS3!$L$43/100*detail_MS3!AO13</f>
        <v>0</v>
      </c>
      <c r="G573" s="172">
        <f>Kalkulation_MS3!$L$43/100*detail_MS3!BB13</f>
        <v>0</v>
      </c>
      <c r="H573" s="172">
        <f>Kalkulation_MS3!$L$43/100*detail_MS3!BO13</f>
        <v>0</v>
      </c>
      <c r="I573" s="172">
        <f>Kalkulation_MS3!$L$43/100*detail_MS3!CB13</f>
        <v>0</v>
      </c>
      <c r="J573" s="206">
        <f t="shared" si="47"/>
        <v>0</v>
      </c>
    </row>
    <row r="574" spans="1:10" outlineLevel="1">
      <c r="A574" s="1">
        <f t="shared" si="48"/>
        <v>0</v>
      </c>
      <c r="C574" s="172">
        <f>Kalkulation_MS3!$M$43/100*detail_MS3!B14</f>
        <v>0</v>
      </c>
      <c r="D574" s="172">
        <f>Kalkulation_MS3!$M$43/100*detail_MS3!O14</f>
        <v>0</v>
      </c>
      <c r="E574" s="172">
        <f>Kalkulation_MS3!$M$43/100*detail_MS3!AB14</f>
        <v>0</v>
      </c>
      <c r="F574" s="172">
        <f>Kalkulation_MS3!$M$43/100*detail_MS3!AO14</f>
        <v>0</v>
      </c>
      <c r="G574" s="172">
        <f>Kalkulation_MS3!$M$43/100*detail_MS3!BB14</f>
        <v>0</v>
      </c>
      <c r="H574" s="172">
        <f>Kalkulation_MS3!$M$43/100*detail_MS3!BO14</f>
        <v>0</v>
      </c>
      <c r="I574" s="172">
        <f>Kalkulation_MS3!$M$43/100*detail_MS3!CB14</f>
        <v>0</v>
      </c>
      <c r="J574" s="206">
        <f t="shared" si="47"/>
        <v>0</v>
      </c>
    </row>
    <row r="575" spans="1:10" outlineLevel="1">
      <c r="A575" s="1">
        <f t="shared" si="48"/>
        <v>0</v>
      </c>
      <c r="C575" s="172">
        <f>Kalkulation_MS3!$N$43/100*detail_MS3!B15</f>
        <v>0</v>
      </c>
      <c r="D575" s="172">
        <f>Kalkulation_MS3!$N$43/100*detail_MS3!O15</f>
        <v>0</v>
      </c>
      <c r="E575" s="172">
        <f>Kalkulation_MS3!$N$43/100*detail_MS3!AB15</f>
        <v>0</v>
      </c>
      <c r="F575" s="172">
        <f>Kalkulation_MS3!$N$43/100*detail_MS3!AO15</f>
        <v>0</v>
      </c>
      <c r="G575" s="172">
        <f>Kalkulation_MS3!$N$43/100*detail_MS3!BB15</f>
        <v>0</v>
      </c>
      <c r="H575" s="172">
        <f>Kalkulation_MS3!$N$43/100*detail_MS3!BO15</f>
        <v>0</v>
      </c>
      <c r="I575" s="172">
        <f>Kalkulation_MS3!$N$43/100*detail_MS3!CB15</f>
        <v>0</v>
      </c>
      <c r="J575" s="206">
        <f t="shared" si="47"/>
        <v>0</v>
      </c>
    </row>
    <row r="576" spans="1:10" outlineLevel="1">
      <c r="A576" s="1">
        <f t="shared" si="48"/>
        <v>0</v>
      </c>
      <c r="C576" s="172">
        <f>Kalkulation_MS3!$O$43/100*detail_MS3!B16</f>
        <v>0</v>
      </c>
      <c r="D576" s="172">
        <f>Kalkulation_MS3!$O$43/100*detail_MS3!O16</f>
        <v>0</v>
      </c>
      <c r="E576" s="172">
        <f>Kalkulation_MS3!$O$43/100*detail_MS3!AB16</f>
        <v>0</v>
      </c>
      <c r="F576" s="172">
        <f>Kalkulation_MS3!$O$43/100*detail_MS3!AO16</f>
        <v>0</v>
      </c>
      <c r="G576" s="172">
        <f>Kalkulation_MS3!$O$43/100*detail_MS3!BB16</f>
        <v>0</v>
      </c>
      <c r="H576" s="172">
        <f>Kalkulation_MS3!$O$43/100*detail_MS3!BO16</f>
        <v>0</v>
      </c>
      <c r="I576" s="172">
        <f>Kalkulation_MS3!$O$43/100*detail_MS3!CB16</f>
        <v>0</v>
      </c>
      <c r="J576" s="206">
        <f t="shared" si="47"/>
        <v>0</v>
      </c>
    </row>
    <row r="577" spans="1:10" outlineLevel="1">
      <c r="A577" s="1">
        <f t="shared" si="48"/>
        <v>0</v>
      </c>
      <c r="C577" s="172">
        <f>Kalkulation_MS3!$P$43/100*detail_MS3!B17</f>
        <v>0</v>
      </c>
      <c r="D577" s="172">
        <f>Kalkulation_MS3!$P$43/100*detail_MS3!O17</f>
        <v>0</v>
      </c>
      <c r="E577" s="172">
        <f>Kalkulation_MS3!$P$43/100*detail_MS3!AB17</f>
        <v>0</v>
      </c>
      <c r="F577" s="172">
        <f>Kalkulation_MS3!$P$43/100*detail_MS3!AO17</f>
        <v>0</v>
      </c>
      <c r="G577" s="172">
        <f>Kalkulation_MS3!$P$43/100*detail_MS3!BB17</f>
        <v>0</v>
      </c>
      <c r="H577" s="172">
        <f>Kalkulation_MS3!$P$43/100*detail_MS3!BO17</f>
        <v>0</v>
      </c>
      <c r="I577" s="172">
        <f>Kalkulation_MS3!$P$43/100*detail_MS3!CB17</f>
        <v>0</v>
      </c>
      <c r="J577" s="206">
        <f t="shared" si="47"/>
        <v>0</v>
      </c>
    </row>
    <row r="578" spans="1:10" outlineLevel="1">
      <c r="A578" s="1">
        <f t="shared" si="48"/>
        <v>0</v>
      </c>
      <c r="C578" s="172">
        <f>Kalkulation_MS3!$Q$43/100*detail_MS3!B18</f>
        <v>0</v>
      </c>
      <c r="D578" s="172">
        <f>Kalkulation_MS3!$Q$43/100*detail_MS3!O18</f>
        <v>0</v>
      </c>
      <c r="E578" s="172">
        <f>Kalkulation_MS3!$Q$43/100*detail_MS3!AB18</f>
        <v>0</v>
      </c>
      <c r="F578" s="172">
        <f>Kalkulation_MS3!$Q$43/100*detail_MS3!AO18</f>
        <v>0</v>
      </c>
      <c r="G578" s="172">
        <f>Kalkulation_MS3!$Q$43/100*detail_MS3!BB18</f>
        <v>0</v>
      </c>
      <c r="H578" s="172">
        <f>Kalkulation_MS3!$Q$43/100*detail_MS3!BO18</f>
        <v>0</v>
      </c>
      <c r="I578" s="172">
        <f>Kalkulation_MS3!$Q$43/100*detail_MS3!CB18</f>
        <v>0</v>
      </c>
      <c r="J578" s="206">
        <f t="shared" si="47"/>
        <v>0</v>
      </c>
    </row>
    <row r="579" spans="1:10" outlineLevel="1">
      <c r="A579" s="1">
        <f t="shared" si="48"/>
        <v>0</v>
      </c>
      <c r="C579" s="172">
        <f>Kalkulation_MS3!$R$43/100*detail_MS3!B19</f>
        <v>0</v>
      </c>
      <c r="D579" s="172">
        <f>Kalkulation_MS3!$R$43/100*detail_MS3!O19</f>
        <v>0</v>
      </c>
      <c r="E579" s="172">
        <f>Kalkulation_MS3!$R$43/100*detail_MS3!AB19</f>
        <v>0</v>
      </c>
      <c r="F579" s="172">
        <f>Kalkulation_MS3!$R$43/100*detail_MS3!AO19</f>
        <v>0</v>
      </c>
      <c r="G579" s="172">
        <f>Kalkulation_MS3!$R$43/100*detail_MS3!BB19</f>
        <v>0</v>
      </c>
      <c r="H579" s="172">
        <f>Kalkulation_MS3!$R$43/100*detail_MS3!BO19</f>
        <v>0</v>
      </c>
      <c r="I579" s="172">
        <f>Kalkulation_MS3!$R$43/100*detail_MS3!CB19</f>
        <v>0</v>
      </c>
      <c r="J579" s="206">
        <f t="shared" si="47"/>
        <v>0</v>
      </c>
    </row>
    <row r="580" spans="1:10" outlineLevel="1">
      <c r="A580" s="1">
        <f t="shared" si="48"/>
        <v>0</v>
      </c>
      <c r="C580" s="172">
        <f>Kalkulation_MS3!$S$43/100*detail_MS3!$B20</f>
        <v>0</v>
      </c>
      <c r="D580" s="172">
        <f>Kalkulation_MS3!$S$43/100*detail_MS3!$O20</f>
        <v>0</v>
      </c>
      <c r="E580" s="172">
        <f>Kalkulation_MS3!$S$43/100*detail_MS3!$AB20</f>
        <v>0</v>
      </c>
      <c r="F580" s="172">
        <f>Kalkulation_MS3!$S$43/100*detail_MS3!$AO20</f>
        <v>0</v>
      </c>
      <c r="G580" s="172">
        <f>Kalkulation_MS3!$S$43/100*detail_MS3!$BB20</f>
        <v>0</v>
      </c>
      <c r="H580" s="172">
        <f>Kalkulation_MS3!$S$43/100*detail_MS3!$BO20</f>
        <v>0</v>
      </c>
      <c r="I580" s="172">
        <f>Kalkulation_MS3!$S$43/100*detail_MS3!$CB20</f>
        <v>0</v>
      </c>
      <c r="J580" s="206">
        <f t="shared" si="47"/>
        <v>0</v>
      </c>
    </row>
    <row r="581" spans="1:10" outlineLevel="1">
      <c r="A581" s="1">
        <f t="shared" si="48"/>
        <v>0</v>
      </c>
      <c r="C581" s="172">
        <f>Kalkulation_MS3!$T$43/100*detail_MS3!$B21</f>
        <v>0</v>
      </c>
      <c r="D581" s="172">
        <f>Kalkulation_MS3!$T$43/100*detail_MS3!$O21</f>
        <v>0</v>
      </c>
      <c r="E581" s="172">
        <f>Kalkulation_MS3!$T$43/100*detail_MS3!$AB21</f>
        <v>0</v>
      </c>
      <c r="F581" s="172">
        <f>Kalkulation_MS3!$T$43/100*detail_MS3!$AO21</f>
        <v>0</v>
      </c>
      <c r="G581" s="172">
        <f>Kalkulation_MS3!$T$43/100*detail_MS3!$BB21</f>
        <v>0</v>
      </c>
      <c r="H581" s="172">
        <f>Kalkulation_MS3!$T$43/100*detail_MS3!$BO21</f>
        <v>0</v>
      </c>
      <c r="I581" s="172">
        <f>Kalkulation_MS3!$T$43/100*detail_MS3!$CB21</f>
        <v>0</v>
      </c>
      <c r="J581" s="206">
        <f t="shared" ref="J581:J606" si="49">SUM(C581:I581)</f>
        <v>0</v>
      </c>
    </row>
    <row r="582" spans="1:10" outlineLevel="1">
      <c r="A582" s="1">
        <f t="shared" si="48"/>
        <v>0</v>
      </c>
      <c r="C582" s="172">
        <f>Kalkulation_MS3!$U$43/100*detail_MS3!$B22</f>
        <v>0</v>
      </c>
      <c r="D582" s="172">
        <f>Kalkulation_MS3!$U$43/100*detail_MS3!$O22</f>
        <v>0</v>
      </c>
      <c r="E582" s="172">
        <f>Kalkulation_MS3!$U$43/100*detail_MS3!$AB22</f>
        <v>0</v>
      </c>
      <c r="F582" s="172">
        <f>Kalkulation_MS3!$U$43/100*detail_MS3!$AO22</f>
        <v>0</v>
      </c>
      <c r="G582" s="172">
        <f>Kalkulation_MS3!$U$43/100*detail_MS3!$BB22</f>
        <v>0</v>
      </c>
      <c r="H582" s="172">
        <f>Kalkulation_MS3!$U$43/100*detail_MS3!$BO22</f>
        <v>0</v>
      </c>
      <c r="I582" s="172">
        <f>Kalkulation_MS3!$U$43/100*detail_MS3!$CB22</f>
        <v>0</v>
      </c>
      <c r="J582" s="206">
        <f t="shared" si="49"/>
        <v>0</v>
      </c>
    </row>
    <row r="583" spans="1:10" outlineLevel="1">
      <c r="A583" s="1">
        <f t="shared" si="48"/>
        <v>0</v>
      </c>
      <c r="C583" s="172">
        <f>Kalkulation_MS3!$V$43/100*detail_MS3!$B23</f>
        <v>0</v>
      </c>
      <c r="D583" s="172">
        <f>Kalkulation_MS3!$V$43/100*detail_MS3!$O23</f>
        <v>0</v>
      </c>
      <c r="E583" s="172">
        <f>Kalkulation_MS3!$V$43/100*detail_MS3!$AB23</f>
        <v>0</v>
      </c>
      <c r="F583" s="172">
        <f>Kalkulation_MS3!$V$43/100*detail_MS3!$AO23</f>
        <v>0</v>
      </c>
      <c r="G583" s="172">
        <f>Kalkulation_MS3!$V$43/100*detail_MS3!$BB23</f>
        <v>0</v>
      </c>
      <c r="H583" s="172">
        <f>Kalkulation_MS3!$V$43/100*detail_MS3!$BO23</f>
        <v>0</v>
      </c>
      <c r="I583" s="172">
        <f>Kalkulation_MS3!$V$43/100*detail_MS3!$CB23</f>
        <v>0</v>
      </c>
      <c r="J583" s="206">
        <f t="shared" si="49"/>
        <v>0</v>
      </c>
    </row>
    <row r="584" spans="1:10" outlineLevel="1">
      <c r="A584" s="1">
        <f t="shared" si="48"/>
        <v>0</v>
      </c>
      <c r="C584" s="172">
        <f>Kalkulation_MS3!$W$43/100*detail_MS3!$B24</f>
        <v>0</v>
      </c>
      <c r="D584" s="172">
        <f>Kalkulation_MS3!$W$43/100*detail_MS3!$O24</f>
        <v>0</v>
      </c>
      <c r="E584" s="172">
        <f>Kalkulation_MS3!$W$43/100*detail_MS3!$AB24</f>
        <v>0</v>
      </c>
      <c r="F584" s="172">
        <f>Kalkulation_MS3!$W$43/100*detail_MS3!$AO24</f>
        <v>0</v>
      </c>
      <c r="G584" s="172">
        <f>Kalkulation_MS3!$W$43/100*detail_MS3!$BB24</f>
        <v>0</v>
      </c>
      <c r="H584" s="172">
        <f>Kalkulation_MS3!$W$43/100*detail_MS3!$BO24</f>
        <v>0</v>
      </c>
      <c r="I584" s="172">
        <f>Kalkulation_MS3!$W$43/100*detail_MS3!$CB24</f>
        <v>0</v>
      </c>
      <c r="J584" s="206">
        <f t="shared" si="49"/>
        <v>0</v>
      </c>
    </row>
    <row r="585" spans="1:10" outlineLevel="1">
      <c r="A585" s="1">
        <f t="shared" si="48"/>
        <v>0</v>
      </c>
      <c r="C585" s="172">
        <f>Kalkulation_MS3!$X$43/100*detail_MS3!$B25</f>
        <v>0</v>
      </c>
      <c r="D585" s="172">
        <f>Kalkulation_MS3!$X$43/100*detail_MS3!$O25</f>
        <v>0</v>
      </c>
      <c r="E585" s="172">
        <f>Kalkulation_MS3!$X$43/100*detail_MS3!$AB25</f>
        <v>0</v>
      </c>
      <c r="F585" s="172">
        <f>Kalkulation_MS3!$X$43/100*detail_MS3!$AO25</f>
        <v>0</v>
      </c>
      <c r="G585" s="172">
        <f>Kalkulation_MS3!$X$43/100*detail_MS3!$BB25</f>
        <v>0</v>
      </c>
      <c r="H585" s="172">
        <f>Kalkulation_MS3!$X$43/100*detail_MS3!$BO25</f>
        <v>0</v>
      </c>
      <c r="I585" s="172">
        <f>Kalkulation_MS3!$X$43/100*detail_MS3!$CB25</f>
        <v>0</v>
      </c>
      <c r="J585" s="206">
        <f t="shared" si="49"/>
        <v>0</v>
      </c>
    </row>
    <row r="586" spans="1:10" outlineLevel="1">
      <c r="A586" s="1">
        <f t="shared" si="48"/>
        <v>0</v>
      </c>
      <c r="C586" s="172">
        <f>Kalkulation_MS3!$Y$43/100*detail_MS3!$B26</f>
        <v>0</v>
      </c>
      <c r="D586" s="172">
        <f>Kalkulation_MS3!$Y$43/100*detail_MS3!$O26</f>
        <v>0</v>
      </c>
      <c r="E586" s="172">
        <f>Kalkulation_MS3!$Y$43/100*detail_MS3!$AB26</f>
        <v>0</v>
      </c>
      <c r="F586" s="172">
        <f>Kalkulation_MS3!$Y$43/100*detail_MS3!$AO26</f>
        <v>0</v>
      </c>
      <c r="G586" s="172">
        <f>Kalkulation_MS3!$Y$43/100*detail_MS3!$BB26</f>
        <v>0</v>
      </c>
      <c r="H586" s="172">
        <f>Kalkulation_MS3!$Y$43/100*detail_MS3!$BO26</f>
        <v>0</v>
      </c>
      <c r="I586" s="172">
        <f>Kalkulation_MS3!$Y$43/100*detail_MS3!$CB26</f>
        <v>0</v>
      </c>
      <c r="J586" s="206">
        <f t="shared" si="49"/>
        <v>0</v>
      </c>
    </row>
    <row r="587" spans="1:10" outlineLevel="1">
      <c r="A587" s="1">
        <f t="shared" si="48"/>
        <v>0</v>
      </c>
      <c r="C587" s="172">
        <f>Kalkulation_MS3!$Z$43/100*detail_MS3!$B27</f>
        <v>0</v>
      </c>
      <c r="D587" s="172">
        <f>Kalkulation_MS3!$Z$43/100*detail_MS3!$O27</f>
        <v>0</v>
      </c>
      <c r="E587" s="172">
        <f>Kalkulation_MS3!$Z$43/100*detail_MS3!$AB27</f>
        <v>0</v>
      </c>
      <c r="F587" s="172">
        <f>Kalkulation_MS3!$Z$43/100*detail_MS3!$AO27</f>
        <v>0</v>
      </c>
      <c r="G587" s="172">
        <f>Kalkulation_MS3!$Z$43/100*detail_MS3!$BB27</f>
        <v>0</v>
      </c>
      <c r="H587" s="172">
        <f>Kalkulation_MS3!$Z$43/100*detail_MS3!$BO27</f>
        <v>0</v>
      </c>
      <c r="I587" s="172">
        <f>Kalkulation_MS3!$Z$43/100*detail_MS3!$CB27</f>
        <v>0</v>
      </c>
      <c r="J587" s="206">
        <f t="shared" si="49"/>
        <v>0</v>
      </c>
    </row>
    <row r="588" spans="1:10" outlineLevel="1">
      <c r="A588" s="1">
        <f t="shared" si="48"/>
        <v>0</v>
      </c>
      <c r="C588" s="172">
        <f>Kalkulation_MS3!$AA$43/100*detail_MS3!$B28</f>
        <v>0</v>
      </c>
      <c r="D588" s="172">
        <f>Kalkulation_MS3!$AA$43/100*detail_MS3!$O28</f>
        <v>0</v>
      </c>
      <c r="E588" s="172">
        <f>Kalkulation_MS3!$AA$43/100*detail_MS3!$AB28</f>
        <v>0</v>
      </c>
      <c r="F588" s="172">
        <f>Kalkulation_MS3!$AA$43/100*detail_MS3!$AO28</f>
        <v>0</v>
      </c>
      <c r="G588" s="172">
        <f>Kalkulation_MS3!$AA$43/100*detail_MS3!$BB28</f>
        <v>0</v>
      </c>
      <c r="H588" s="172">
        <f>Kalkulation_MS3!$AA$43/100*detail_MS3!$BO28</f>
        <v>0</v>
      </c>
      <c r="I588" s="172">
        <f>Kalkulation_MS3!$AA$43/100*detail_MS3!$CB28</f>
        <v>0</v>
      </c>
      <c r="J588" s="206">
        <f t="shared" si="49"/>
        <v>0</v>
      </c>
    </row>
    <row r="589" spans="1:10" outlineLevel="1">
      <c r="A589" s="1">
        <f t="shared" si="48"/>
        <v>0</v>
      </c>
      <c r="C589" s="172">
        <f>Kalkulation_MS3!$AB$43/100*detail_MS3!$B29</f>
        <v>0</v>
      </c>
      <c r="D589" s="172">
        <f>Kalkulation_MS3!$AB$43/100*detail_MS3!$O29</f>
        <v>0</v>
      </c>
      <c r="E589" s="172">
        <f>Kalkulation_MS3!$AB$43/100*detail_MS3!$AB29</f>
        <v>0</v>
      </c>
      <c r="F589" s="172">
        <f>Kalkulation_MS3!$AB$43/100*detail_MS3!$AO29</f>
        <v>0</v>
      </c>
      <c r="G589" s="172">
        <f>Kalkulation_MS3!$AB$43/100*detail_MS3!$BB29</f>
        <v>0</v>
      </c>
      <c r="H589" s="172">
        <f>Kalkulation_MS3!$AB$43/100*detail_MS3!$BO29</f>
        <v>0</v>
      </c>
      <c r="I589" s="172">
        <f>Kalkulation_MS3!$AB$43/100*detail_MS3!$CB29</f>
        <v>0</v>
      </c>
      <c r="J589" s="206">
        <f t="shared" si="49"/>
        <v>0</v>
      </c>
    </row>
    <row r="590" spans="1:10" outlineLevel="1">
      <c r="A590" s="1">
        <f t="shared" si="48"/>
        <v>0</v>
      </c>
      <c r="C590" s="172">
        <f>Kalkulation_MS3!$AC$43/100*detail_MS3!$B30</f>
        <v>0</v>
      </c>
      <c r="D590" s="172">
        <f>Kalkulation_MS3!$AC$43/100*detail_MS3!$O30</f>
        <v>0</v>
      </c>
      <c r="E590" s="172">
        <f>Kalkulation_MS3!$AC$43/100*detail_MS3!$AB30</f>
        <v>0</v>
      </c>
      <c r="F590" s="172">
        <f>Kalkulation_MS3!$AC$43/100*detail_MS3!$AO30</f>
        <v>0</v>
      </c>
      <c r="G590" s="172">
        <f>Kalkulation_MS3!$AC$43/100*detail_MS3!$BB30</f>
        <v>0</v>
      </c>
      <c r="H590" s="172">
        <f>Kalkulation_MS3!$AC$43/100*detail_MS3!$BO30</f>
        <v>0</v>
      </c>
      <c r="I590" s="172">
        <f>Kalkulation_MS3!$AC$43/100*detail_MS3!$CB30</f>
        <v>0</v>
      </c>
      <c r="J590" s="206">
        <f t="shared" si="49"/>
        <v>0</v>
      </c>
    </row>
    <row r="591" spans="1:10" outlineLevel="1">
      <c r="A591" s="1">
        <f t="shared" si="48"/>
        <v>0</v>
      </c>
      <c r="C591" s="172">
        <f>Kalkulation_MS3!$AD$43/100*detail_MS3!$B31</f>
        <v>0</v>
      </c>
      <c r="D591" s="172">
        <f>Kalkulation_MS3!$AD$43/100*detail_MS3!$O31</f>
        <v>0</v>
      </c>
      <c r="E591" s="172">
        <f>Kalkulation_MS3!$AD$43/100*detail_MS3!$AB31</f>
        <v>0</v>
      </c>
      <c r="F591" s="172">
        <f>Kalkulation_MS3!$AD$43/100*detail_MS3!$AO31</f>
        <v>0</v>
      </c>
      <c r="G591" s="172">
        <f>Kalkulation_MS3!$AD$43/100*detail_MS3!$BB31</f>
        <v>0</v>
      </c>
      <c r="H591" s="172">
        <f>Kalkulation_MS3!$AD$43/100*detail_MS3!$BO31</f>
        <v>0</v>
      </c>
      <c r="I591" s="172">
        <f>Kalkulation_MS3!$AD$43/100*detail_MS3!$CB31</f>
        <v>0</v>
      </c>
      <c r="J591" s="206">
        <f t="shared" si="49"/>
        <v>0</v>
      </c>
    </row>
    <row r="592" spans="1:10" outlineLevel="1">
      <c r="A592" s="1">
        <f t="shared" si="48"/>
        <v>0</v>
      </c>
      <c r="C592" s="172">
        <f>Kalkulation_MS3!$AE$43/100*detail_MS3!$B32</f>
        <v>0</v>
      </c>
      <c r="D592" s="172">
        <f>Kalkulation_MS3!$AE$43/100*detail_MS3!$O32</f>
        <v>0</v>
      </c>
      <c r="E592" s="172">
        <f>Kalkulation_MS3!$AE$43/100*detail_MS3!$AB32</f>
        <v>0</v>
      </c>
      <c r="F592" s="172">
        <f>Kalkulation_MS3!$AE$43/100*detail_MS3!$AO32</f>
        <v>0</v>
      </c>
      <c r="G592" s="172">
        <f>Kalkulation_MS3!$AE$43/100*detail_MS3!$BB32</f>
        <v>0</v>
      </c>
      <c r="H592" s="172">
        <f>Kalkulation_MS3!$AE$43/100*detail_MS3!$BO32</f>
        <v>0</v>
      </c>
      <c r="I592" s="172">
        <f>Kalkulation_MS3!$AE$43/100*detail_MS3!$CB32</f>
        <v>0</v>
      </c>
      <c r="J592" s="206">
        <f t="shared" si="49"/>
        <v>0</v>
      </c>
    </row>
    <row r="593" spans="1:10" outlineLevel="1">
      <c r="A593" s="1">
        <f t="shared" si="48"/>
        <v>0</v>
      </c>
      <c r="C593" s="172">
        <f>Kalkulation_MS3!$AF$43/100*detail_MS3!$B33</f>
        <v>0</v>
      </c>
      <c r="D593" s="172">
        <f>Kalkulation_MS3!$AF$43/100*detail_MS3!$O33</f>
        <v>0</v>
      </c>
      <c r="E593" s="172">
        <f>Kalkulation_MS3!$AF$43/100*detail_MS3!$AB33</f>
        <v>0</v>
      </c>
      <c r="F593" s="172">
        <f>Kalkulation_MS3!$AF$43/100*detail_MS3!$AO33</f>
        <v>0</v>
      </c>
      <c r="G593" s="172">
        <f>Kalkulation_MS3!$AF$43/100*detail_MS3!$BB33</f>
        <v>0</v>
      </c>
      <c r="H593" s="172">
        <f>Kalkulation_MS3!$AF$43/100*detail_MS3!$BO33</f>
        <v>0</v>
      </c>
      <c r="I593" s="172">
        <f>Kalkulation_MS3!$AF$43/100*detail_MS3!$CB33</f>
        <v>0</v>
      </c>
      <c r="J593" s="206">
        <f t="shared" si="49"/>
        <v>0</v>
      </c>
    </row>
    <row r="594" spans="1:10" outlineLevel="1">
      <c r="A594" s="1">
        <f t="shared" si="48"/>
        <v>0</v>
      </c>
      <c r="C594" s="172">
        <f>Kalkulation_MS3!$AG$43/100*detail_MS3!$B34</f>
        <v>0</v>
      </c>
      <c r="D594" s="172">
        <f>Kalkulation_MS3!$AG$43/100*detail_MS3!$O34</f>
        <v>0</v>
      </c>
      <c r="E594" s="172">
        <f>Kalkulation_MS3!$AG$43/100*detail_MS3!$AB34</f>
        <v>0</v>
      </c>
      <c r="F594" s="172">
        <f>Kalkulation_MS3!$AG$43/100*detail_MS3!$AO34</f>
        <v>0</v>
      </c>
      <c r="G594" s="172">
        <f>Kalkulation_MS3!$AG$43/100*detail_MS3!$BB34</f>
        <v>0</v>
      </c>
      <c r="H594" s="172">
        <f>Kalkulation_MS3!$AG$43/100*detail_MS3!$BO34</f>
        <v>0</v>
      </c>
      <c r="I594" s="172">
        <f>Kalkulation_MS3!$AG$43/100*detail_MS3!$CB34</f>
        <v>0</v>
      </c>
      <c r="J594" s="206">
        <f t="shared" si="49"/>
        <v>0</v>
      </c>
    </row>
    <row r="595" spans="1:10" outlineLevel="1">
      <c r="A595" s="1">
        <f t="shared" si="48"/>
        <v>0</v>
      </c>
      <c r="C595" s="172">
        <f>Kalkulation_MS3!$AH$43/100*detail_MS3!$B35</f>
        <v>0</v>
      </c>
      <c r="D595" s="172">
        <f>Kalkulation_MS3!$AH$43/100*detail_MS3!$O35</f>
        <v>0</v>
      </c>
      <c r="E595" s="172">
        <f>Kalkulation_MS3!$AH$43/100*detail_MS3!$AB35</f>
        <v>0</v>
      </c>
      <c r="F595" s="172">
        <f>Kalkulation_MS3!$AH$43/100*detail_MS3!$AO35</f>
        <v>0</v>
      </c>
      <c r="G595" s="172">
        <f>Kalkulation_MS3!$AH$43/100*detail_MS3!$BB35</f>
        <v>0</v>
      </c>
      <c r="H595" s="172">
        <f>Kalkulation_MS3!$AH$43/100*detail_MS3!$BO35</f>
        <v>0</v>
      </c>
      <c r="I595" s="172">
        <f>Kalkulation_MS3!$AH$43/100*detail_MS3!$CB35</f>
        <v>0</v>
      </c>
      <c r="J595" s="206">
        <f t="shared" si="49"/>
        <v>0</v>
      </c>
    </row>
    <row r="596" spans="1:10" outlineLevel="1">
      <c r="A596" s="1">
        <f t="shared" si="48"/>
        <v>0</v>
      </c>
      <c r="C596" s="172">
        <f>Kalkulation_MS3!$AI$43/100*detail_MS3!$B36</f>
        <v>0</v>
      </c>
      <c r="D596" s="172">
        <f>Kalkulation_MS3!$AI$43/100*detail_MS3!$O36</f>
        <v>0</v>
      </c>
      <c r="E596" s="172">
        <f>Kalkulation_MS3!$AI$43/100*detail_MS3!$AB36</f>
        <v>0</v>
      </c>
      <c r="F596" s="172">
        <f>Kalkulation_MS3!$AI$43/100*detail_MS3!$AO36</f>
        <v>0</v>
      </c>
      <c r="G596" s="172">
        <f>Kalkulation_MS3!$AI$43/100*detail_MS3!$BB36</f>
        <v>0</v>
      </c>
      <c r="H596" s="172">
        <f>Kalkulation_MS3!$AI$43/100*detail_MS3!$BO36</f>
        <v>0</v>
      </c>
      <c r="I596" s="172">
        <f>Kalkulation_MS3!$AI$43/100*detail_MS3!$CB36</f>
        <v>0</v>
      </c>
      <c r="J596" s="206">
        <f t="shared" si="49"/>
        <v>0</v>
      </c>
    </row>
    <row r="597" spans="1:10" outlineLevel="1">
      <c r="A597" s="1">
        <f t="shared" si="48"/>
        <v>0</v>
      </c>
      <c r="C597" s="172">
        <f>Kalkulation_MS3!$AJ$43/100*detail_MS3!$B37</f>
        <v>0</v>
      </c>
      <c r="D597" s="172">
        <f>Kalkulation_MS3!$AJ$43/100*detail_MS3!$O37</f>
        <v>0</v>
      </c>
      <c r="E597" s="172">
        <f>Kalkulation_MS3!$AJ$43/100*detail_MS3!$AB37</f>
        <v>0</v>
      </c>
      <c r="F597" s="172">
        <f>Kalkulation_MS3!$AJ$43/100*detail_MS3!$AO37</f>
        <v>0</v>
      </c>
      <c r="G597" s="172">
        <f>Kalkulation_MS3!$AJ$43/100*detail_MS3!$BB37</f>
        <v>0</v>
      </c>
      <c r="H597" s="172">
        <f>Kalkulation_MS3!$AJ$43/100*detail_MS3!$BO37</f>
        <v>0</v>
      </c>
      <c r="I597" s="172">
        <f>Kalkulation_MS3!$AJ$43/100*detail_MS3!$CB37</f>
        <v>0</v>
      </c>
      <c r="J597" s="206">
        <f t="shared" si="49"/>
        <v>0</v>
      </c>
    </row>
    <row r="598" spans="1:10" outlineLevel="1">
      <c r="A598" s="1">
        <f t="shared" si="48"/>
        <v>0</v>
      </c>
      <c r="C598" s="172">
        <f>Kalkulation_MS3!$AK$43/100*detail_MS3!$B38</f>
        <v>0</v>
      </c>
      <c r="D598" s="172">
        <f>Kalkulation_MS3!$AK$43/100*detail_MS3!$O38</f>
        <v>0</v>
      </c>
      <c r="E598" s="172">
        <f>Kalkulation_MS3!$AK$43/100*detail_MS3!$AB38</f>
        <v>0</v>
      </c>
      <c r="F598" s="172">
        <f>Kalkulation_MS3!$AK$43/100*detail_MS3!$AO38</f>
        <v>0</v>
      </c>
      <c r="G598" s="172">
        <f>Kalkulation_MS3!$AK$43/100*detail_MS3!$BB38</f>
        <v>0</v>
      </c>
      <c r="H598" s="172">
        <f>Kalkulation_MS3!$AK$43/100*detail_MS3!$BO38</f>
        <v>0</v>
      </c>
      <c r="I598" s="172">
        <f>Kalkulation_MS3!$AK$43/100*detail_MS3!$CB38</f>
        <v>0</v>
      </c>
      <c r="J598" s="206">
        <f t="shared" si="49"/>
        <v>0</v>
      </c>
    </row>
    <row r="599" spans="1:10" outlineLevel="1">
      <c r="A599" s="1">
        <f t="shared" si="48"/>
        <v>0</v>
      </c>
      <c r="C599" s="172">
        <f>Kalkulation_MS3!$AL$43/100*detail_MS3!$B39</f>
        <v>0</v>
      </c>
      <c r="D599" s="172">
        <f>Kalkulation_MS3!$AL$43/100*detail_MS3!$O39</f>
        <v>0</v>
      </c>
      <c r="E599" s="172">
        <f>Kalkulation_MS3!$AL$43/100*detail_MS3!$AB39</f>
        <v>0</v>
      </c>
      <c r="F599" s="172">
        <f>Kalkulation_MS3!$AL$43/100*detail_MS3!$AO39</f>
        <v>0</v>
      </c>
      <c r="G599" s="172">
        <f>Kalkulation_MS3!$AL$43/100*detail_MS3!$BB39</f>
        <v>0</v>
      </c>
      <c r="H599" s="172">
        <f>Kalkulation_MS3!$AL$43/100*detail_MS3!$BO39</f>
        <v>0</v>
      </c>
      <c r="I599" s="172">
        <f>Kalkulation_MS3!$AL$43/100*detail_MS3!$CB39</f>
        <v>0</v>
      </c>
      <c r="J599" s="206">
        <f t="shared" si="49"/>
        <v>0</v>
      </c>
    </row>
    <row r="600" spans="1:10" outlineLevel="1">
      <c r="A600" s="1">
        <f t="shared" si="48"/>
        <v>0</v>
      </c>
      <c r="C600" s="172">
        <f>Kalkulation_MS3!$AM$43/100*detail_MS3!$B40</f>
        <v>0</v>
      </c>
      <c r="D600" s="172">
        <f>Kalkulation_MS3!$AM$43/100*detail_MS3!$O40</f>
        <v>0</v>
      </c>
      <c r="E600" s="172">
        <f>Kalkulation_MS3!$AM$43/100*detail_MS3!$AB40</f>
        <v>0</v>
      </c>
      <c r="F600" s="172">
        <f>Kalkulation_MS3!$AM$43/100*detail_MS3!$AO40</f>
        <v>0</v>
      </c>
      <c r="G600" s="172">
        <f>Kalkulation_MS3!$AM$43/100*detail_MS3!$BB40</f>
        <v>0</v>
      </c>
      <c r="H600" s="172">
        <f>Kalkulation_MS3!$AM$43/100*detail_MS3!$BO40</f>
        <v>0</v>
      </c>
      <c r="I600" s="172">
        <f>Kalkulation_MS3!$AM$43/100*detail_MS3!$CB40</f>
        <v>0</v>
      </c>
      <c r="J600" s="206">
        <f t="shared" si="49"/>
        <v>0</v>
      </c>
    </row>
    <row r="601" spans="1:10" outlineLevel="1">
      <c r="A601" s="1">
        <f t="shared" si="48"/>
        <v>0</v>
      </c>
      <c r="C601" s="172">
        <f>Kalkulation_MS3!$AN$43/100*detail_MS3!$B41</f>
        <v>0</v>
      </c>
      <c r="D601" s="172">
        <f>Kalkulation_MS3!$AN$43/100*detail_MS3!$O41</f>
        <v>0</v>
      </c>
      <c r="E601" s="172">
        <f>Kalkulation_MS3!$AN$43/100*detail_MS3!$AB41</f>
        <v>0</v>
      </c>
      <c r="F601" s="172">
        <f>Kalkulation_MS3!$AN$43/100*detail_MS3!$AO41</f>
        <v>0</v>
      </c>
      <c r="G601" s="172">
        <f>Kalkulation_MS3!$AN$43/100*detail_MS3!$BB41</f>
        <v>0</v>
      </c>
      <c r="H601" s="172">
        <f>Kalkulation_MS3!$AN$43/100*detail_MS3!$BO41</f>
        <v>0</v>
      </c>
      <c r="I601" s="172">
        <f>Kalkulation_MS3!$AN$43/100*detail_MS3!$CB41</f>
        <v>0</v>
      </c>
      <c r="J601" s="206">
        <f t="shared" si="49"/>
        <v>0</v>
      </c>
    </row>
    <row r="602" spans="1:10" outlineLevel="1">
      <c r="A602" s="1">
        <f t="shared" si="48"/>
        <v>0</v>
      </c>
      <c r="C602" s="172">
        <f>Kalkulation_MS3!$AO$43/100*detail_MS3!$B42</f>
        <v>0</v>
      </c>
      <c r="D602" s="172">
        <f>Kalkulation_MS3!$AO$43/100*detail_MS3!$O42</f>
        <v>0</v>
      </c>
      <c r="E602" s="172">
        <f>Kalkulation_MS3!$AO$43/100*detail_MS3!$AB42</f>
        <v>0</v>
      </c>
      <c r="F602" s="172">
        <f>Kalkulation_MS3!$AO$43/100*detail_MS3!$AO42</f>
        <v>0</v>
      </c>
      <c r="G602" s="172">
        <f>Kalkulation_MS3!$AO$43/100*detail_MS3!$BB42</f>
        <v>0</v>
      </c>
      <c r="H602" s="172">
        <f>Kalkulation_MS3!$AO$43/100*detail_MS3!$BO42</f>
        <v>0</v>
      </c>
      <c r="I602" s="172">
        <f>Kalkulation_MS3!$AO$43/100*detail_MS3!$CB42</f>
        <v>0</v>
      </c>
      <c r="J602" s="206">
        <f t="shared" si="49"/>
        <v>0</v>
      </c>
    </row>
    <row r="603" spans="1:10" outlineLevel="1">
      <c r="A603" s="1">
        <f t="shared" si="48"/>
        <v>0</v>
      </c>
      <c r="C603" s="172">
        <f>Kalkulation_MS3!$AP$43/100*detail_MS3!$B43</f>
        <v>0</v>
      </c>
      <c r="D603" s="172">
        <f>Kalkulation_MS3!$AP$43/100*detail_MS3!$O43</f>
        <v>0</v>
      </c>
      <c r="E603" s="172">
        <f>Kalkulation_MS3!$AP$43/100*detail_MS3!$AB43</f>
        <v>0</v>
      </c>
      <c r="F603" s="172">
        <f>Kalkulation_MS3!$AP$43/100*detail_MS3!$AO43</f>
        <v>0</v>
      </c>
      <c r="G603" s="172">
        <f>Kalkulation_MS3!$AP$43/100*detail_MS3!$BB43</f>
        <v>0</v>
      </c>
      <c r="H603" s="172">
        <f>Kalkulation_MS3!$AP$43/100*detail_MS3!$BO43</f>
        <v>0</v>
      </c>
      <c r="I603" s="172">
        <f>Kalkulation_MS3!$AP$43/100*detail_MS3!$CB43</f>
        <v>0</v>
      </c>
      <c r="J603" s="206">
        <f t="shared" si="49"/>
        <v>0</v>
      </c>
    </row>
    <row r="604" spans="1:10" outlineLevel="1">
      <c r="A604" s="1">
        <f t="shared" si="48"/>
        <v>0</v>
      </c>
      <c r="C604" s="172">
        <f>Kalkulation_MS3!$AQ$43/100*detail_MS3!$B44</f>
        <v>0</v>
      </c>
      <c r="D604" s="172">
        <f>Kalkulation_MS3!$AQ$43/100*detail_MS3!$O44</f>
        <v>0</v>
      </c>
      <c r="E604" s="172">
        <f>Kalkulation_MS3!$AQ$43/100*detail_MS3!$AB44</f>
        <v>0</v>
      </c>
      <c r="F604" s="172">
        <f>Kalkulation_MS3!$AQ$43/100*detail_MS3!$AO44</f>
        <v>0</v>
      </c>
      <c r="G604" s="172">
        <f>Kalkulation_MS3!$AQ$43/100*detail_MS3!$BB44</f>
        <v>0</v>
      </c>
      <c r="H604" s="172">
        <f>Kalkulation_MS3!$AQ$43/100*detail_MS3!$BO44</f>
        <v>0</v>
      </c>
      <c r="I604" s="172">
        <f>Kalkulation_MS3!$AQ$43/100*detail_MS3!$CB44</f>
        <v>0</v>
      </c>
      <c r="J604" s="206">
        <f t="shared" si="49"/>
        <v>0</v>
      </c>
    </row>
    <row r="605" spans="1:10" outlineLevel="1">
      <c r="A605" s="1">
        <f t="shared" si="48"/>
        <v>0</v>
      </c>
      <c r="C605" s="172">
        <f>Kalkulation_MS3!$AR$43/100*detail_MS3!$B45</f>
        <v>0</v>
      </c>
      <c r="D605" s="172">
        <f>Kalkulation_MS3!$AR$43/100*detail_MS3!$O45</f>
        <v>0</v>
      </c>
      <c r="E605" s="172">
        <f>Kalkulation_MS3!$AR$43/100*detail_MS3!$AB45</f>
        <v>0</v>
      </c>
      <c r="F605" s="172">
        <f>Kalkulation_MS3!$AR$43/100*detail_MS3!$AO45</f>
        <v>0</v>
      </c>
      <c r="G605" s="172">
        <f>Kalkulation_MS3!$AR$43/100*detail_MS3!$BB45</f>
        <v>0</v>
      </c>
      <c r="H605" s="172">
        <f>Kalkulation_MS3!$AR$43/100*detail_MS3!$BO45</f>
        <v>0</v>
      </c>
      <c r="I605" s="172">
        <f>Kalkulation_MS3!$AR$43/100*detail_MS3!$CB45</f>
        <v>0</v>
      </c>
      <c r="J605" s="206">
        <f t="shared" si="49"/>
        <v>0</v>
      </c>
    </row>
    <row r="606" spans="1:10" outlineLevel="1">
      <c r="A606" s="1">
        <f t="shared" si="48"/>
        <v>0</v>
      </c>
      <c r="C606" s="172">
        <f>Kalkulation_MS3!$AS$43/100*detail_MS3!$B46</f>
        <v>0</v>
      </c>
      <c r="D606" s="172">
        <f>Kalkulation_MS3!$AS$43/100*detail_MS3!$O46</f>
        <v>0</v>
      </c>
      <c r="E606" s="172">
        <f>Kalkulation_MS3!$AS$43/100*detail_MS3!$AB46</f>
        <v>0</v>
      </c>
      <c r="F606" s="172">
        <f>Kalkulation_MS3!$AS$43/100*detail_MS3!$AO46</f>
        <v>0</v>
      </c>
      <c r="G606" s="172">
        <f>Kalkulation_MS3!$AS$43/100*detail_MS3!$BB46</f>
        <v>0</v>
      </c>
      <c r="H606" s="172">
        <f>Kalkulation_MS3!$AS$43/100*detail_MS3!$BO46</f>
        <v>0</v>
      </c>
      <c r="I606" s="172">
        <f>Kalkulation_MS3!$AS$43/100*detail_MS3!$CB46</f>
        <v>0</v>
      </c>
      <c r="J606" s="206">
        <f t="shared" si="49"/>
        <v>0</v>
      </c>
    </row>
    <row r="607" spans="1:10" outlineLevel="1">
      <c r="A607" s="88" t="s">
        <v>460</v>
      </c>
      <c r="B607" s="88"/>
      <c r="C607" s="201">
        <f>SUM(C567:C606)</f>
        <v>0</v>
      </c>
      <c r="D607" s="201">
        <f t="shared" ref="D607:J607" si="50">SUM(D567:D606)</f>
        <v>0</v>
      </c>
      <c r="E607" s="201">
        <f t="shared" si="50"/>
        <v>0</v>
      </c>
      <c r="F607" s="201">
        <f t="shared" si="50"/>
        <v>0</v>
      </c>
      <c r="G607" s="201">
        <f t="shared" si="50"/>
        <v>0</v>
      </c>
      <c r="H607" s="201">
        <f t="shared" si="50"/>
        <v>0</v>
      </c>
      <c r="I607" s="201">
        <f t="shared" si="50"/>
        <v>0</v>
      </c>
      <c r="J607" s="79">
        <f t="shared" si="50"/>
        <v>0</v>
      </c>
    </row>
    <row r="608" spans="1:10" outlineLevel="1">
      <c r="A608" s="203" t="s">
        <v>461</v>
      </c>
      <c r="J608" s="205">
        <f t="shared" ref="J608:J618" si="51">SUM(C608:I608)</f>
        <v>0</v>
      </c>
    </row>
    <row r="609" spans="1:10" outlineLevel="1">
      <c r="A609" s="1">
        <f t="shared" ref="A609:A648" si="52">A567</f>
        <v>0</v>
      </c>
      <c r="C609" s="172">
        <f>Kalkulation_MS3!$F$44/100*detail_MS3!B7</f>
        <v>0</v>
      </c>
      <c r="D609" s="172">
        <f>Kalkulation_MS3!$F$44/100*detail_MS3!O7</f>
        <v>0</v>
      </c>
      <c r="E609" s="172">
        <f>Kalkulation_MS3!$F$44/100*detail_MS3!AB7</f>
        <v>0</v>
      </c>
      <c r="F609" s="172">
        <f>Kalkulation_MS3!$F$44/100*detail_MS3!AO7</f>
        <v>0</v>
      </c>
      <c r="G609" s="172">
        <f>Kalkulation_MS3!$F$44/100*detail_MS3!BB7</f>
        <v>0</v>
      </c>
      <c r="H609" s="172">
        <f>Kalkulation_MS3!$F$44/100*detail_MS3!BO7</f>
        <v>0</v>
      </c>
      <c r="I609" s="172">
        <f>Kalkulation_MS3!$F$44/100*detail_MS3!CB7</f>
        <v>0</v>
      </c>
      <c r="J609" s="206">
        <f t="shared" si="51"/>
        <v>0</v>
      </c>
    </row>
    <row r="610" spans="1:10" outlineLevel="1">
      <c r="A610" s="1">
        <f t="shared" si="52"/>
        <v>0</v>
      </c>
      <c r="C610" s="172">
        <f>Kalkulation_MS3!$G$44/100*detail_MS3!B8</f>
        <v>0</v>
      </c>
      <c r="D610" s="172">
        <f>Kalkulation_MS3!$G$44/100*detail_MS3!O8</f>
        <v>0</v>
      </c>
      <c r="E610" s="172">
        <f>Kalkulation_MS3!$G$44/100*detail_MS3!AB8</f>
        <v>0</v>
      </c>
      <c r="F610" s="172">
        <f>Kalkulation_MS3!$G$44/100*detail_MS3!AO8</f>
        <v>0</v>
      </c>
      <c r="G610" s="172">
        <f>Kalkulation_MS3!$G$44/100*detail_MS3!BB8</f>
        <v>0</v>
      </c>
      <c r="H610" s="172">
        <f>Kalkulation_MS3!$G$44/100*detail_MS3!BO8</f>
        <v>0</v>
      </c>
      <c r="I610" s="172">
        <f>Kalkulation_MS3!$G$44/100*detail_MS3!CB8</f>
        <v>0</v>
      </c>
      <c r="J610" s="206">
        <f t="shared" si="51"/>
        <v>0</v>
      </c>
    </row>
    <row r="611" spans="1:10" outlineLevel="1">
      <c r="A611" s="249">
        <f t="shared" si="52"/>
        <v>0</v>
      </c>
      <c r="C611" s="172">
        <f>Kalkulation_MS3!$H$44/100*detail_MS3!B9</f>
        <v>0</v>
      </c>
      <c r="D611" s="172">
        <f>Kalkulation_MS3!$H$44/100*detail_MS3!O9</f>
        <v>0</v>
      </c>
      <c r="E611" s="172">
        <f>Kalkulation_MS3!$H$44/100*detail_MS3!AB9</f>
        <v>0</v>
      </c>
      <c r="F611" s="172">
        <f>Kalkulation_MS3!$H$44/100*detail_MS3!AO9</f>
        <v>0</v>
      </c>
      <c r="G611" s="172">
        <f>Kalkulation_MS3!$H$44/100*detail_MS3!BB9</f>
        <v>0</v>
      </c>
      <c r="H611" s="172">
        <f>Kalkulation_MS3!$H$44/100*detail_MS3!BO9</f>
        <v>0</v>
      </c>
      <c r="I611" s="172">
        <f>Kalkulation_MS3!$H$44/100*detail_MS3!CB9</f>
        <v>0</v>
      </c>
      <c r="J611" s="206">
        <f t="shared" si="51"/>
        <v>0</v>
      </c>
    </row>
    <row r="612" spans="1:10" outlineLevel="1">
      <c r="A612" s="1">
        <f t="shared" si="52"/>
        <v>0</v>
      </c>
      <c r="C612" s="172">
        <f>Kalkulation_MS3!$I$44/100*detail_MS3!B10</f>
        <v>0</v>
      </c>
      <c r="D612" s="172">
        <f>Kalkulation_MS3!$I$44/100*detail_MS3!O10</f>
        <v>0</v>
      </c>
      <c r="E612" s="172">
        <f>Kalkulation_MS3!$I$44/100*detail_MS3!AB10</f>
        <v>0</v>
      </c>
      <c r="F612" s="172">
        <f>Kalkulation_MS3!$I$44/100*detail_MS3!AO10</f>
        <v>0</v>
      </c>
      <c r="G612" s="172">
        <f>Kalkulation_MS3!$I$44/100*detail_MS3!BB10</f>
        <v>0</v>
      </c>
      <c r="H612" s="172">
        <f>Kalkulation_MS3!$I$44/100*detail_MS3!BO10</f>
        <v>0</v>
      </c>
      <c r="I612" s="172">
        <f>Kalkulation_MS3!$I$44/100*detail_MS3!CB10</f>
        <v>0</v>
      </c>
      <c r="J612" s="206">
        <f t="shared" si="51"/>
        <v>0</v>
      </c>
    </row>
    <row r="613" spans="1:10" outlineLevel="1">
      <c r="A613" s="1">
        <f t="shared" si="52"/>
        <v>0</v>
      </c>
      <c r="C613" s="172">
        <f>Kalkulation_MS3!$J$44/100*detail_MS3!B11</f>
        <v>0</v>
      </c>
      <c r="D613" s="172">
        <f>Kalkulation_MS3!$J$44/100*detail_MS3!O11</f>
        <v>0</v>
      </c>
      <c r="E613" s="172">
        <f>Kalkulation_MS3!$J$44/100*detail_MS3!AB11</f>
        <v>0</v>
      </c>
      <c r="F613" s="172">
        <f>Kalkulation_MS3!$J$44/100*detail_MS3!AO11</f>
        <v>0</v>
      </c>
      <c r="G613" s="172">
        <f>Kalkulation_MS3!$J$44/100*detail_MS3!BB11</f>
        <v>0</v>
      </c>
      <c r="H613" s="172">
        <f>Kalkulation_MS3!$J$44/100*detail_MS3!BO11</f>
        <v>0</v>
      </c>
      <c r="I613" s="172">
        <f>Kalkulation_MS3!$J$44/100*detail_MS3!CB11</f>
        <v>0</v>
      </c>
      <c r="J613" s="206">
        <f t="shared" si="51"/>
        <v>0</v>
      </c>
    </row>
    <row r="614" spans="1:10" outlineLevel="1">
      <c r="A614" s="1">
        <f t="shared" si="52"/>
        <v>0</v>
      </c>
      <c r="C614" s="172">
        <f>Kalkulation_MS3!$K$44/100*detail_MS3!B12</f>
        <v>0</v>
      </c>
      <c r="D614" s="172">
        <f>Kalkulation_MS3!$K$44/100*detail_MS3!O12</f>
        <v>0</v>
      </c>
      <c r="E614" s="172">
        <f>Kalkulation_MS3!$K$44/100*detail_MS3!AB12</f>
        <v>0</v>
      </c>
      <c r="F614" s="172">
        <f>Kalkulation_MS3!$K$44/100*detail_MS3!AO12</f>
        <v>0</v>
      </c>
      <c r="G614" s="172">
        <f>Kalkulation_MS3!$K$44/100*detail_MS3!BB12</f>
        <v>0</v>
      </c>
      <c r="H614" s="172">
        <f>Kalkulation_MS3!$K$44/100*detail_MS3!BO12</f>
        <v>0</v>
      </c>
      <c r="I614" s="172">
        <f>Kalkulation_MS3!$K$44/100*detail_MS3!CB12</f>
        <v>0</v>
      </c>
      <c r="J614" s="206">
        <f t="shared" si="51"/>
        <v>0</v>
      </c>
    </row>
    <row r="615" spans="1:10" outlineLevel="1">
      <c r="A615" s="1">
        <f t="shared" si="52"/>
        <v>0</v>
      </c>
      <c r="C615" s="172">
        <f>Kalkulation_MS3!$L$44/100*detail_MS3!B13</f>
        <v>0</v>
      </c>
      <c r="D615" s="172">
        <f>Kalkulation_MS3!$L$44/100*detail_MS3!O13</f>
        <v>0</v>
      </c>
      <c r="E615" s="172">
        <f>Kalkulation_MS3!$L$44/100*detail_MS3!AB13</f>
        <v>0</v>
      </c>
      <c r="F615" s="172">
        <f>Kalkulation_MS3!$L$44/100*detail_MS3!AO13</f>
        <v>0</v>
      </c>
      <c r="G615" s="172">
        <f>Kalkulation_MS3!$L$44/100*detail_MS3!BB13</f>
        <v>0</v>
      </c>
      <c r="H615" s="172">
        <f>Kalkulation_MS3!$L$44/100*detail_MS3!BO13</f>
        <v>0</v>
      </c>
      <c r="I615" s="172">
        <f>Kalkulation_MS3!$L$44/100*detail_MS3!CB13</f>
        <v>0</v>
      </c>
      <c r="J615" s="206">
        <f t="shared" si="51"/>
        <v>0</v>
      </c>
    </row>
    <row r="616" spans="1:10" outlineLevel="1">
      <c r="A616" s="1">
        <f t="shared" si="52"/>
        <v>0</v>
      </c>
      <c r="C616" s="172">
        <f>Kalkulation_MS3!$M$44/100*detail_MS3!B14</f>
        <v>0</v>
      </c>
      <c r="D616" s="172">
        <f>Kalkulation_MS3!$M$44/100*detail_MS3!O14</f>
        <v>0</v>
      </c>
      <c r="E616" s="172">
        <f>Kalkulation_MS3!$M$44/100*detail_MS3!AB14</f>
        <v>0</v>
      </c>
      <c r="F616" s="172">
        <f>Kalkulation_MS3!$M$44/100*detail_MS3!AO14</f>
        <v>0</v>
      </c>
      <c r="G616" s="172">
        <f>Kalkulation_MS3!$M$44/100*detail_MS3!BB14</f>
        <v>0</v>
      </c>
      <c r="H616" s="172">
        <f>Kalkulation_MS3!$M$44/100*detail_MS3!BO14</f>
        <v>0</v>
      </c>
      <c r="I616" s="172">
        <f>Kalkulation_MS3!$M$44/100*detail_MS3!CB14</f>
        <v>0</v>
      </c>
      <c r="J616" s="206">
        <f t="shared" si="51"/>
        <v>0</v>
      </c>
    </row>
    <row r="617" spans="1:10" outlineLevel="1">
      <c r="A617" s="1">
        <f t="shared" si="52"/>
        <v>0</v>
      </c>
      <c r="C617" s="172">
        <f>Kalkulation_MS3!$N$44/100*detail_MS3!B15</f>
        <v>0</v>
      </c>
      <c r="D617" s="172">
        <f>Kalkulation_MS3!$N$44/100*detail_MS3!O15</f>
        <v>0</v>
      </c>
      <c r="E617" s="172">
        <f>Kalkulation_MS3!$N$44/100*detail_MS3!AB15</f>
        <v>0</v>
      </c>
      <c r="F617" s="172">
        <f>Kalkulation_MS3!$N$44/100*detail_MS3!AO15</f>
        <v>0</v>
      </c>
      <c r="G617" s="172">
        <f>Kalkulation_MS3!$N$44/100*detail_MS3!BB15</f>
        <v>0</v>
      </c>
      <c r="H617" s="172">
        <f>Kalkulation_MS3!$N$44/100*detail_MS3!BO15</f>
        <v>0</v>
      </c>
      <c r="I617" s="172">
        <f>Kalkulation_MS3!$N$44/100*detail_MS3!CB15</f>
        <v>0</v>
      </c>
      <c r="J617" s="206">
        <f t="shared" si="51"/>
        <v>0</v>
      </c>
    </row>
    <row r="618" spans="1:10" outlineLevel="1">
      <c r="A618" s="1">
        <f t="shared" si="52"/>
        <v>0</v>
      </c>
      <c r="C618" s="172">
        <f>Kalkulation_MS3!$O$44/100*detail_MS3!B16</f>
        <v>0</v>
      </c>
      <c r="D618" s="172">
        <f>Kalkulation_MS3!$O$44/100*detail_MS3!O16</f>
        <v>0</v>
      </c>
      <c r="E618" s="172">
        <f>Kalkulation_MS3!$O$44/100*detail_MS3!AB16</f>
        <v>0</v>
      </c>
      <c r="F618" s="172">
        <f>Kalkulation_MS3!$O$44/100*detail_MS3!AO16</f>
        <v>0</v>
      </c>
      <c r="G618" s="172">
        <f>Kalkulation_MS3!$O$44/100*detail_MS3!BB16</f>
        <v>0</v>
      </c>
      <c r="H618" s="172">
        <f>Kalkulation_MS3!$O$44/100*detail_MS3!BO16</f>
        <v>0</v>
      </c>
      <c r="I618" s="172">
        <f>Kalkulation_MS3!$O$44/100*detail_MS3!CB16</f>
        <v>0</v>
      </c>
      <c r="J618" s="206">
        <f t="shared" si="51"/>
        <v>0</v>
      </c>
    </row>
    <row r="619" spans="1:10" outlineLevel="1">
      <c r="A619" s="1">
        <f t="shared" si="52"/>
        <v>0</v>
      </c>
      <c r="C619" s="172">
        <f>Kalkulation_MS3!$P$44/100*detail_MS3!B17</f>
        <v>0</v>
      </c>
      <c r="D619" s="172">
        <f>Kalkulation_MS3!$P$44/100*detail_MS3!O17</f>
        <v>0</v>
      </c>
      <c r="E619" s="172">
        <f>Kalkulation_MS3!$P$44/100*detail_MS3!AB17</f>
        <v>0</v>
      </c>
      <c r="F619" s="172">
        <f>Kalkulation_MS3!$P$44/100*detail_MS3!AO17</f>
        <v>0</v>
      </c>
      <c r="G619" s="172">
        <f>Kalkulation_MS3!$P$44/100*detail_MS3!BB17</f>
        <v>0</v>
      </c>
      <c r="H619" s="172">
        <f>Kalkulation_MS3!$P$44/100*detail_MS3!BO17</f>
        <v>0</v>
      </c>
      <c r="I619" s="172">
        <f>Kalkulation_MS3!$P$44/100*detail_MS3!CB17</f>
        <v>0</v>
      </c>
      <c r="J619" s="206">
        <f t="shared" ref="J619:J622" si="53">SUM(C619:I619)</f>
        <v>0</v>
      </c>
    </row>
    <row r="620" spans="1:10" outlineLevel="1">
      <c r="A620" s="1">
        <f t="shared" si="52"/>
        <v>0</v>
      </c>
      <c r="C620" s="172">
        <f>Kalkulation_MS3!$Q$44/100*detail_MS3!B18</f>
        <v>0</v>
      </c>
      <c r="D620" s="172">
        <f>Kalkulation_MS3!$Q$44/100*detail_MS3!O18</f>
        <v>0</v>
      </c>
      <c r="E620" s="172">
        <f>Kalkulation_MS3!$Q$44/100*detail_MS3!AB18</f>
        <v>0</v>
      </c>
      <c r="F620" s="172">
        <f>Kalkulation_MS3!$Q$44/100*detail_MS3!AO18</f>
        <v>0</v>
      </c>
      <c r="G620" s="172">
        <f>Kalkulation_MS3!$Q$44/100*detail_MS3!BB18</f>
        <v>0</v>
      </c>
      <c r="H620" s="172">
        <f>Kalkulation_MS3!$Q$44/100*detail_MS3!BO18</f>
        <v>0</v>
      </c>
      <c r="I620" s="172">
        <f>Kalkulation_MS3!$Q$44/100*detail_MS3!CB18</f>
        <v>0</v>
      </c>
      <c r="J620" s="206">
        <f t="shared" si="53"/>
        <v>0</v>
      </c>
    </row>
    <row r="621" spans="1:10" outlineLevel="1">
      <c r="A621" s="1">
        <f t="shared" si="52"/>
        <v>0</v>
      </c>
      <c r="C621" s="172">
        <f>Kalkulation_MS3!$R$44/100*detail_MS3!B19</f>
        <v>0</v>
      </c>
      <c r="D621" s="172">
        <f>Kalkulation_MS3!$R$44/100*detail_MS3!O19</f>
        <v>0</v>
      </c>
      <c r="E621" s="172">
        <f>Kalkulation_MS3!$R$44/100*detail_MS3!AB19</f>
        <v>0</v>
      </c>
      <c r="F621" s="172">
        <f>Kalkulation_MS3!$R$44/100*detail_MS3!AO19</f>
        <v>0</v>
      </c>
      <c r="G621" s="172">
        <f>Kalkulation_MS3!$R$44/100*detail_MS3!BB19</f>
        <v>0</v>
      </c>
      <c r="H621" s="172">
        <f>Kalkulation_MS3!$R$44/100*detail_MS3!BO19</f>
        <v>0</v>
      </c>
      <c r="I621" s="172">
        <f>Kalkulation_MS3!$R$44/100*detail_MS3!CB19</f>
        <v>0</v>
      </c>
      <c r="J621" s="206">
        <f t="shared" si="53"/>
        <v>0</v>
      </c>
    </row>
    <row r="622" spans="1:10" outlineLevel="1">
      <c r="A622" s="1">
        <f t="shared" si="52"/>
        <v>0</v>
      </c>
      <c r="C622" s="172">
        <f>Kalkulation_MS3!$S$44/100*detail_MS3!$B20</f>
        <v>0</v>
      </c>
      <c r="D622" s="172">
        <f>Kalkulation_MS3!$S$44/100*detail_MS3!$O20</f>
        <v>0</v>
      </c>
      <c r="E622" s="172">
        <f>Kalkulation_MS3!$S$44/100*detail_MS3!$AB20</f>
        <v>0</v>
      </c>
      <c r="F622" s="172">
        <f>Kalkulation_MS3!$S$44/100*detail_MS3!$AO20</f>
        <v>0</v>
      </c>
      <c r="G622" s="172">
        <f>Kalkulation_MS3!$S$44/100*detail_MS3!$BB20</f>
        <v>0</v>
      </c>
      <c r="H622" s="172">
        <f>Kalkulation_MS3!$S$44/100*detail_MS3!$BO20</f>
        <v>0</v>
      </c>
      <c r="I622" s="172">
        <f>Kalkulation_MS3!$S$44/100*detail_MS3!$CB20</f>
        <v>0</v>
      </c>
      <c r="J622" s="206">
        <f t="shared" si="53"/>
        <v>0</v>
      </c>
    </row>
    <row r="623" spans="1:10" outlineLevel="1">
      <c r="A623" s="1">
        <f t="shared" si="52"/>
        <v>0</v>
      </c>
      <c r="C623" s="172">
        <f>Kalkulation_MS3!$T$44/100*detail_MS3!$B21</f>
        <v>0</v>
      </c>
      <c r="D623" s="172">
        <f>Kalkulation_MS3!$T$44/100*detail_MS3!$O21</f>
        <v>0</v>
      </c>
      <c r="E623" s="172">
        <f>Kalkulation_MS3!$T$44/100*detail_MS3!$AB21</f>
        <v>0</v>
      </c>
      <c r="F623" s="172">
        <f>Kalkulation_MS3!$T$44/100*detail_MS3!$AO21</f>
        <v>0</v>
      </c>
      <c r="G623" s="172">
        <f>Kalkulation_MS3!$T$44/100*detail_MS3!$BB21</f>
        <v>0</v>
      </c>
      <c r="H623" s="172">
        <f>Kalkulation_MS3!$T$44/100*detail_MS3!$BO21</f>
        <v>0</v>
      </c>
      <c r="I623" s="172">
        <f>Kalkulation_MS3!$T$44/100*detail_MS3!$CB21</f>
        <v>0</v>
      </c>
      <c r="J623" s="206">
        <f t="shared" ref="J623:J648" si="54">SUM(C623:I623)</f>
        <v>0</v>
      </c>
    </row>
    <row r="624" spans="1:10" outlineLevel="1">
      <c r="A624" s="1">
        <f t="shared" si="52"/>
        <v>0</v>
      </c>
      <c r="C624" s="172">
        <f>Kalkulation_MS3!$U$44/100*detail_MS3!$B22</f>
        <v>0</v>
      </c>
      <c r="D624" s="172">
        <f>Kalkulation_MS3!$U$44/100*detail_MS3!$O22</f>
        <v>0</v>
      </c>
      <c r="E624" s="172">
        <f>Kalkulation_MS3!$U$44/100*detail_MS3!$AB22</f>
        <v>0</v>
      </c>
      <c r="F624" s="172">
        <f>Kalkulation_MS3!$U$44/100*detail_MS3!$AO22</f>
        <v>0</v>
      </c>
      <c r="G624" s="172">
        <f>Kalkulation_MS3!$U$44/100*detail_MS3!$BB22</f>
        <v>0</v>
      </c>
      <c r="H624" s="172">
        <f>Kalkulation_MS3!$U$44/100*detail_MS3!$BO22</f>
        <v>0</v>
      </c>
      <c r="I624" s="172">
        <f>Kalkulation_MS3!$U$44/100*detail_MS3!$CB22</f>
        <v>0</v>
      </c>
      <c r="J624" s="206">
        <f t="shared" si="54"/>
        <v>0</v>
      </c>
    </row>
    <row r="625" spans="1:10" outlineLevel="1">
      <c r="A625" s="1">
        <f t="shared" si="52"/>
        <v>0</v>
      </c>
      <c r="C625" s="172">
        <f>Kalkulation_MS3!$V$44/100*detail_MS3!$B23</f>
        <v>0</v>
      </c>
      <c r="D625" s="172">
        <f>Kalkulation_MS3!$V$44/100*detail_MS3!$O23</f>
        <v>0</v>
      </c>
      <c r="E625" s="172">
        <f>Kalkulation_MS3!$V$44/100*detail_MS3!$AB23</f>
        <v>0</v>
      </c>
      <c r="F625" s="172">
        <f>Kalkulation_MS3!$V$44/100*detail_MS3!$AO23</f>
        <v>0</v>
      </c>
      <c r="G625" s="172">
        <f>Kalkulation_MS3!$V$44/100*detail_MS3!$BB23</f>
        <v>0</v>
      </c>
      <c r="H625" s="172">
        <f>Kalkulation_MS3!$V$44/100*detail_MS3!$BO23</f>
        <v>0</v>
      </c>
      <c r="I625" s="172">
        <f>Kalkulation_MS3!$V$44/100*detail_MS3!$CB23</f>
        <v>0</v>
      </c>
      <c r="J625" s="206">
        <f t="shared" si="54"/>
        <v>0</v>
      </c>
    </row>
    <row r="626" spans="1:10" outlineLevel="1">
      <c r="A626" s="1">
        <f t="shared" si="52"/>
        <v>0</v>
      </c>
      <c r="C626" s="172">
        <f>Kalkulation_MS3!$W$44/100*detail_MS3!$B24</f>
        <v>0</v>
      </c>
      <c r="D626" s="172">
        <f>Kalkulation_MS3!$W$44/100*detail_MS3!$O24</f>
        <v>0</v>
      </c>
      <c r="E626" s="172">
        <f>Kalkulation_MS3!$W$44/100*detail_MS3!$AB24</f>
        <v>0</v>
      </c>
      <c r="F626" s="172">
        <f>Kalkulation_MS3!$W$44/100*detail_MS3!$AO24</f>
        <v>0</v>
      </c>
      <c r="G626" s="172">
        <f>Kalkulation_MS3!$W$44/100*detail_MS3!$BB24</f>
        <v>0</v>
      </c>
      <c r="H626" s="172">
        <f>Kalkulation_MS3!$W$44/100*detail_MS3!$BO24</f>
        <v>0</v>
      </c>
      <c r="I626" s="172">
        <f>Kalkulation_MS3!$W$44/100*detail_MS3!$CB24</f>
        <v>0</v>
      </c>
      <c r="J626" s="206">
        <f t="shared" si="54"/>
        <v>0</v>
      </c>
    </row>
    <row r="627" spans="1:10" outlineLevel="1">
      <c r="A627" s="1">
        <f t="shared" si="52"/>
        <v>0</v>
      </c>
      <c r="C627" s="172">
        <f>Kalkulation_MS3!$X$44/100*detail_MS3!$B25</f>
        <v>0</v>
      </c>
      <c r="D627" s="172">
        <f>Kalkulation_MS3!$X$44/100*detail_MS3!$O25</f>
        <v>0</v>
      </c>
      <c r="E627" s="172">
        <f>Kalkulation_MS3!$X$44/100*detail_MS3!$AB25</f>
        <v>0</v>
      </c>
      <c r="F627" s="172">
        <f>Kalkulation_MS3!$X$44/100*detail_MS3!$AO25</f>
        <v>0</v>
      </c>
      <c r="G627" s="172">
        <f>Kalkulation_MS3!$X$44/100*detail_MS3!$BB25</f>
        <v>0</v>
      </c>
      <c r="H627" s="172">
        <f>Kalkulation_MS3!$X$44/100*detail_MS3!$BO25</f>
        <v>0</v>
      </c>
      <c r="I627" s="172">
        <f>Kalkulation_MS3!$X$44/100*detail_MS3!$CB25</f>
        <v>0</v>
      </c>
      <c r="J627" s="206">
        <f t="shared" si="54"/>
        <v>0</v>
      </c>
    </row>
    <row r="628" spans="1:10" outlineLevel="1">
      <c r="A628" s="1">
        <f t="shared" si="52"/>
        <v>0</v>
      </c>
      <c r="C628" s="172">
        <f>Kalkulation_MS3!$Y$44/100*detail_MS3!$B26</f>
        <v>0</v>
      </c>
      <c r="D628" s="172">
        <f>Kalkulation_MS3!$Y$44/100*detail_MS3!$O26</f>
        <v>0</v>
      </c>
      <c r="E628" s="172">
        <f>Kalkulation_MS3!$Y$44/100*detail_MS3!$AB26</f>
        <v>0</v>
      </c>
      <c r="F628" s="172">
        <f>Kalkulation_MS3!$Y$44/100*detail_MS3!$AO26</f>
        <v>0</v>
      </c>
      <c r="G628" s="172">
        <f>Kalkulation_MS3!$Y$44/100*detail_MS3!$BB26</f>
        <v>0</v>
      </c>
      <c r="H628" s="172">
        <f>Kalkulation_MS3!$Y$44/100*detail_MS3!$BO26</f>
        <v>0</v>
      </c>
      <c r="I628" s="172">
        <f>Kalkulation_MS3!$Y$44/100*detail_MS3!$CB26</f>
        <v>0</v>
      </c>
      <c r="J628" s="206">
        <f t="shared" si="54"/>
        <v>0</v>
      </c>
    </row>
    <row r="629" spans="1:10" outlineLevel="1">
      <c r="A629" s="1">
        <f t="shared" si="52"/>
        <v>0</v>
      </c>
      <c r="C629" s="172">
        <f>Kalkulation_MS3!$Z$44/100*detail_MS3!$B27</f>
        <v>0</v>
      </c>
      <c r="D629" s="172">
        <f>Kalkulation_MS3!$Z$44/100*detail_MS3!$O27</f>
        <v>0</v>
      </c>
      <c r="E629" s="172">
        <f>Kalkulation_MS3!$Z$44/100*detail_MS3!$AB27</f>
        <v>0</v>
      </c>
      <c r="F629" s="172">
        <f>Kalkulation_MS3!$Z$44/100*detail_MS3!$AO27</f>
        <v>0</v>
      </c>
      <c r="G629" s="172">
        <f>Kalkulation_MS3!$Z$44/100*detail_MS3!$BB27</f>
        <v>0</v>
      </c>
      <c r="H629" s="172">
        <f>Kalkulation_MS3!$Z$44/100*detail_MS3!$BO27</f>
        <v>0</v>
      </c>
      <c r="I629" s="172">
        <f>Kalkulation_MS3!$Z$44/100*detail_MS3!$CB27</f>
        <v>0</v>
      </c>
      <c r="J629" s="206">
        <f t="shared" si="54"/>
        <v>0</v>
      </c>
    </row>
    <row r="630" spans="1:10" outlineLevel="1">
      <c r="A630" s="1">
        <f t="shared" si="52"/>
        <v>0</v>
      </c>
      <c r="C630" s="172">
        <f>Kalkulation_MS3!$AA$44/100*detail_MS3!$B28</f>
        <v>0</v>
      </c>
      <c r="D630" s="172">
        <f>Kalkulation_MS3!$AA$44/100*detail_MS3!$O28</f>
        <v>0</v>
      </c>
      <c r="E630" s="172">
        <f>Kalkulation_MS3!$AA$44/100*detail_MS3!$AB28</f>
        <v>0</v>
      </c>
      <c r="F630" s="172">
        <f>Kalkulation_MS3!$AA$44/100*detail_MS3!$AO28</f>
        <v>0</v>
      </c>
      <c r="G630" s="172">
        <f>Kalkulation_MS3!$AA$44/100*detail_MS3!$BB28</f>
        <v>0</v>
      </c>
      <c r="H630" s="172">
        <f>Kalkulation_MS3!$AA$44/100*detail_MS3!$BO28</f>
        <v>0</v>
      </c>
      <c r="I630" s="172">
        <f>Kalkulation_MS3!$AA$44/100*detail_MS3!$CB28</f>
        <v>0</v>
      </c>
      <c r="J630" s="206">
        <f t="shared" si="54"/>
        <v>0</v>
      </c>
    </row>
    <row r="631" spans="1:10" outlineLevel="1">
      <c r="A631" s="1">
        <f t="shared" si="52"/>
        <v>0</v>
      </c>
      <c r="C631" s="172">
        <f>Kalkulation_MS3!$AB$44/100*detail_MS3!$B29</f>
        <v>0</v>
      </c>
      <c r="D631" s="172">
        <f>Kalkulation_MS3!$AB$44/100*detail_MS3!$O29</f>
        <v>0</v>
      </c>
      <c r="E631" s="172">
        <f>Kalkulation_MS3!$AB$44/100*detail_MS3!$AB29</f>
        <v>0</v>
      </c>
      <c r="F631" s="172">
        <f>Kalkulation_MS3!$AB$44/100*detail_MS3!$AO29</f>
        <v>0</v>
      </c>
      <c r="G631" s="172">
        <f>Kalkulation_MS3!$AB$44/100*detail_MS3!$BB29</f>
        <v>0</v>
      </c>
      <c r="H631" s="172">
        <f>Kalkulation_MS3!$AB$44/100*detail_MS3!$BO29</f>
        <v>0</v>
      </c>
      <c r="I631" s="172">
        <f>Kalkulation_MS3!$AB$44/100*detail_MS3!$CB29</f>
        <v>0</v>
      </c>
      <c r="J631" s="206">
        <f t="shared" si="54"/>
        <v>0</v>
      </c>
    </row>
    <row r="632" spans="1:10" outlineLevel="1">
      <c r="A632" s="1">
        <f t="shared" si="52"/>
        <v>0</v>
      </c>
      <c r="C632" s="172">
        <f>Kalkulation_MS3!$AC$44/100*detail_MS3!$B30</f>
        <v>0</v>
      </c>
      <c r="D632" s="172">
        <f>Kalkulation_MS3!$AC$44/100*detail_MS3!$O30</f>
        <v>0</v>
      </c>
      <c r="E632" s="172">
        <f>Kalkulation_MS3!$AC$44/100*detail_MS3!$AB30</f>
        <v>0</v>
      </c>
      <c r="F632" s="172">
        <f>Kalkulation_MS3!$AC$44/100*detail_MS3!$AO30</f>
        <v>0</v>
      </c>
      <c r="G632" s="172">
        <f>Kalkulation_MS3!$AC$44/100*detail_MS3!$BB30</f>
        <v>0</v>
      </c>
      <c r="H632" s="172">
        <f>Kalkulation_MS3!$AC$44/100*detail_MS3!$BO30</f>
        <v>0</v>
      </c>
      <c r="I632" s="172">
        <f>Kalkulation_MS3!$AC$44/100*detail_MS3!$CB30</f>
        <v>0</v>
      </c>
      <c r="J632" s="206">
        <f t="shared" si="54"/>
        <v>0</v>
      </c>
    </row>
    <row r="633" spans="1:10" outlineLevel="1">
      <c r="A633" s="1">
        <f t="shared" si="52"/>
        <v>0</v>
      </c>
      <c r="C633" s="172">
        <f>Kalkulation_MS3!$AD$44/100*detail_MS3!$B31</f>
        <v>0</v>
      </c>
      <c r="D633" s="172">
        <f>Kalkulation_MS3!$AD$44/100*detail_MS3!$O31</f>
        <v>0</v>
      </c>
      <c r="E633" s="172">
        <f>Kalkulation_MS3!$AD$44/100*detail_MS3!$AB31</f>
        <v>0</v>
      </c>
      <c r="F633" s="172">
        <f>Kalkulation_MS3!$AD$44/100*detail_MS3!$AO31</f>
        <v>0</v>
      </c>
      <c r="G633" s="172">
        <f>Kalkulation_MS3!$AD$44/100*detail_MS3!$BB31</f>
        <v>0</v>
      </c>
      <c r="H633" s="172">
        <f>Kalkulation_MS3!$AD$44/100*detail_MS3!$BO31</f>
        <v>0</v>
      </c>
      <c r="I633" s="172">
        <f>Kalkulation_MS3!$AD$44/100*detail_MS3!$CB31</f>
        <v>0</v>
      </c>
      <c r="J633" s="206">
        <f t="shared" si="54"/>
        <v>0</v>
      </c>
    </row>
    <row r="634" spans="1:10" outlineLevel="1">
      <c r="A634" s="1">
        <f t="shared" si="52"/>
        <v>0</v>
      </c>
      <c r="C634" s="172">
        <f>Kalkulation_MS3!$AE$44/100*detail_MS3!$B32</f>
        <v>0</v>
      </c>
      <c r="D634" s="172">
        <f>Kalkulation_MS3!$AE$44/100*detail_MS3!$O32</f>
        <v>0</v>
      </c>
      <c r="E634" s="172">
        <f>Kalkulation_MS3!$AE$44/100*detail_MS3!$AB32</f>
        <v>0</v>
      </c>
      <c r="F634" s="172">
        <f>Kalkulation_MS3!$AE$44/100*detail_MS3!$AO32</f>
        <v>0</v>
      </c>
      <c r="G634" s="172">
        <f>Kalkulation_MS3!$AE$44/100*detail_MS3!$BB32</f>
        <v>0</v>
      </c>
      <c r="H634" s="172">
        <f>Kalkulation_MS3!$AE$44/100*detail_MS3!$BO32</f>
        <v>0</v>
      </c>
      <c r="I634" s="172">
        <f>Kalkulation_MS3!$AE$44/100*detail_MS3!$CB32</f>
        <v>0</v>
      </c>
      <c r="J634" s="206">
        <f t="shared" si="54"/>
        <v>0</v>
      </c>
    </row>
    <row r="635" spans="1:10" outlineLevel="1">
      <c r="A635" s="1">
        <f t="shared" si="52"/>
        <v>0</v>
      </c>
      <c r="C635" s="172">
        <f>Kalkulation_MS3!$AF$44/100*detail_MS3!$B33</f>
        <v>0</v>
      </c>
      <c r="D635" s="172">
        <f>Kalkulation_MS3!$AF$44/100*detail_MS3!$O33</f>
        <v>0</v>
      </c>
      <c r="E635" s="172">
        <f>Kalkulation_MS3!$AF$44/100*detail_MS3!$AB33</f>
        <v>0</v>
      </c>
      <c r="F635" s="172">
        <f>Kalkulation_MS3!$AF$44/100*detail_MS3!$AO33</f>
        <v>0</v>
      </c>
      <c r="G635" s="172">
        <f>Kalkulation_MS3!$AF$44/100*detail_MS3!$BB33</f>
        <v>0</v>
      </c>
      <c r="H635" s="172">
        <f>Kalkulation_MS3!$AF$44/100*detail_MS3!$BO33</f>
        <v>0</v>
      </c>
      <c r="I635" s="172">
        <f>Kalkulation_MS3!$AF$44/100*detail_MS3!$CB33</f>
        <v>0</v>
      </c>
      <c r="J635" s="206">
        <f t="shared" si="54"/>
        <v>0</v>
      </c>
    </row>
    <row r="636" spans="1:10" outlineLevel="1">
      <c r="A636" s="1">
        <f t="shared" si="52"/>
        <v>0</v>
      </c>
      <c r="C636" s="172">
        <f>Kalkulation_MS3!$AG$44/100*detail_MS3!$B34</f>
        <v>0</v>
      </c>
      <c r="D636" s="172">
        <f>Kalkulation_MS3!$AG$44/100*detail_MS3!$O34</f>
        <v>0</v>
      </c>
      <c r="E636" s="172">
        <f>Kalkulation_MS3!$AG$44/100*detail_MS3!$AB34</f>
        <v>0</v>
      </c>
      <c r="F636" s="172">
        <f>Kalkulation_MS3!$AG$44/100*detail_MS3!$AO34</f>
        <v>0</v>
      </c>
      <c r="G636" s="172">
        <f>Kalkulation_MS3!$AG$44/100*detail_MS3!$BB34</f>
        <v>0</v>
      </c>
      <c r="H636" s="172">
        <f>Kalkulation_MS3!$AG$44/100*detail_MS3!$BO34</f>
        <v>0</v>
      </c>
      <c r="I636" s="172">
        <f>Kalkulation_MS3!$AG$44/100*detail_MS3!$CB34</f>
        <v>0</v>
      </c>
      <c r="J636" s="206">
        <f t="shared" si="54"/>
        <v>0</v>
      </c>
    </row>
    <row r="637" spans="1:10" outlineLevel="1">
      <c r="A637" s="1">
        <f t="shared" si="52"/>
        <v>0</v>
      </c>
      <c r="C637" s="172">
        <f>Kalkulation_MS3!$AH$44/100*detail_MS3!$B35</f>
        <v>0</v>
      </c>
      <c r="D637" s="172">
        <f>Kalkulation_MS3!$AH$44/100*detail_MS3!$O35</f>
        <v>0</v>
      </c>
      <c r="E637" s="172">
        <f>Kalkulation_MS3!$AH$44/100*detail_MS3!$AB35</f>
        <v>0</v>
      </c>
      <c r="F637" s="172">
        <f>Kalkulation_MS3!$AH$44/100*detail_MS3!$AO35</f>
        <v>0</v>
      </c>
      <c r="G637" s="172">
        <f>Kalkulation_MS3!$AH$44/100*detail_MS3!$BB35</f>
        <v>0</v>
      </c>
      <c r="H637" s="172">
        <f>Kalkulation_MS3!$AH$44/100*detail_MS3!$BO35</f>
        <v>0</v>
      </c>
      <c r="I637" s="172">
        <f>Kalkulation_MS3!$AH$44/100*detail_MS3!$CB35</f>
        <v>0</v>
      </c>
      <c r="J637" s="206">
        <f t="shared" si="54"/>
        <v>0</v>
      </c>
    </row>
    <row r="638" spans="1:10" outlineLevel="1">
      <c r="A638" s="1">
        <f t="shared" si="52"/>
        <v>0</v>
      </c>
      <c r="C638" s="172">
        <f>Kalkulation_MS3!$AI$44/100*detail_MS3!$B36</f>
        <v>0</v>
      </c>
      <c r="D638" s="172">
        <f>Kalkulation_MS3!$AI$44/100*detail_MS3!$O36</f>
        <v>0</v>
      </c>
      <c r="E638" s="172">
        <f>Kalkulation_MS3!$AI$44/100*detail_MS3!$AB36</f>
        <v>0</v>
      </c>
      <c r="F638" s="172">
        <f>Kalkulation_MS3!$AI$44/100*detail_MS3!$AO36</f>
        <v>0</v>
      </c>
      <c r="G638" s="172">
        <f>Kalkulation_MS3!$AI$44/100*detail_MS3!$BB36</f>
        <v>0</v>
      </c>
      <c r="H638" s="172">
        <f>Kalkulation_MS3!$AI$44/100*detail_MS3!$BO36</f>
        <v>0</v>
      </c>
      <c r="I638" s="172">
        <f>Kalkulation_MS3!$AI$44/100*detail_MS3!$CB36</f>
        <v>0</v>
      </c>
      <c r="J638" s="206">
        <f t="shared" si="54"/>
        <v>0</v>
      </c>
    </row>
    <row r="639" spans="1:10" outlineLevel="1">
      <c r="A639" s="1">
        <f t="shared" si="52"/>
        <v>0</v>
      </c>
      <c r="C639" s="172">
        <f>Kalkulation_MS3!$AJ$44/100*detail_MS3!$B37</f>
        <v>0</v>
      </c>
      <c r="D639" s="172">
        <f>Kalkulation_MS3!$AJ$44/100*detail_MS3!$O37</f>
        <v>0</v>
      </c>
      <c r="E639" s="172">
        <f>Kalkulation_MS3!$AJ$44/100*detail_MS3!$AB37</f>
        <v>0</v>
      </c>
      <c r="F639" s="172">
        <f>Kalkulation_MS3!$AJ$44/100*detail_MS3!$AO37</f>
        <v>0</v>
      </c>
      <c r="G639" s="172">
        <f>Kalkulation_MS3!$AJ$44/100*detail_MS3!$BB37</f>
        <v>0</v>
      </c>
      <c r="H639" s="172">
        <f>Kalkulation_MS3!$AJ$44/100*detail_MS3!$BO37</f>
        <v>0</v>
      </c>
      <c r="I639" s="172">
        <f>Kalkulation_MS3!$AJ$44/100*detail_MS3!$CB37</f>
        <v>0</v>
      </c>
      <c r="J639" s="206">
        <f t="shared" si="54"/>
        <v>0</v>
      </c>
    </row>
    <row r="640" spans="1:10" outlineLevel="1">
      <c r="A640" s="1">
        <f t="shared" si="52"/>
        <v>0</v>
      </c>
      <c r="C640" s="172">
        <f>Kalkulation_MS3!$AK$44/100*detail_MS3!$B38</f>
        <v>0</v>
      </c>
      <c r="D640" s="172">
        <f>Kalkulation_MS3!$AK$44/100*detail_MS3!$O38</f>
        <v>0</v>
      </c>
      <c r="E640" s="172">
        <f>Kalkulation_MS3!$AK$44/100*detail_MS3!$AB38</f>
        <v>0</v>
      </c>
      <c r="F640" s="172">
        <f>Kalkulation_MS3!$AK$44/100*detail_MS3!$AO38</f>
        <v>0</v>
      </c>
      <c r="G640" s="172">
        <f>Kalkulation_MS3!$AK$44/100*detail_MS3!$BB38</f>
        <v>0</v>
      </c>
      <c r="H640" s="172">
        <f>Kalkulation_MS3!$AK$44/100*detail_MS3!$BO38</f>
        <v>0</v>
      </c>
      <c r="I640" s="172">
        <f>Kalkulation_MS3!$AK$44/100*detail_MS3!$CB38</f>
        <v>0</v>
      </c>
      <c r="J640" s="206">
        <f t="shared" si="54"/>
        <v>0</v>
      </c>
    </row>
    <row r="641" spans="1:10" outlineLevel="1">
      <c r="A641" s="1">
        <f t="shared" si="52"/>
        <v>0</v>
      </c>
      <c r="C641" s="172">
        <f>Kalkulation_MS3!$AL$44/100*detail_MS3!$B39</f>
        <v>0</v>
      </c>
      <c r="D641" s="172">
        <f>Kalkulation_MS3!$AL$44/100*detail_MS3!$O39</f>
        <v>0</v>
      </c>
      <c r="E641" s="172">
        <f>Kalkulation_MS3!$AL$44/100*detail_MS3!$AB39</f>
        <v>0</v>
      </c>
      <c r="F641" s="172">
        <f>Kalkulation_MS3!$AL$44/100*detail_MS3!$AO39</f>
        <v>0</v>
      </c>
      <c r="G641" s="172">
        <f>Kalkulation_MS3!$AL$44/100*detail_MS3!$BB39</f>
        <v>0</v>
      </c>
      <c r="H641" s="172">
        <f>Kalkulation_MS3!$AL$44/100*detail_MS3!$BO39</f>
        <v>0</v>
      </c>
      <c r="I641" s="172">
        <f>Kalkulation_MS3!$AL$44/100*detail_MS3!$CB39</f>
        <v>0</v>
      </c>
      <c r="J641" s="206">
        <f t="shared" si="54"/>
        <v>0</v>
      </c>
    </row>
    <row r="642" spans="1:10" outlineLevel="1">
      <c r="A642" s="1">
        <f t="shared" si="52"/>
        <v>0</v>
      </c>
      <c r="C642" s="172">
        <f>Kalkulation_MS3!$AM$44/100*detail_MS3!$B40</f>
        <v>0</v>
      </c>
      <c r="D642" s="172">
        <f>Kalkulation_MS3!$AM$44/100*detail_MS3!$O40</f>
        <v>0</v>
      </c>
      <c r="E642" s="172">
        <f>Kalkulation_MS3!$AM$44/100*detail_MS3!$AB40</f>
        <v>0</v>
      </c>
      <c r="F642" s="172">
        <f>Kalkulation_MS3!$AM$44/100*detail_MS3!$AO40</f>
        <v>0</v>
      </c>
      <c r="G642" s="172">
        <f>Kalkulation_MS3!$AM$44/100*detail_MS3!$BB40</f>
        <v>0</v>
      </c>
      <c r="H642" s="172">
        <f>Kalkulation_MS3!$AM$44/100*detail_MS3!$BO40</f>
        <v>0</v>
      </c>
      <c r="I642" s="172">
        <f>Kalkulation_MS3!$AM$44/100*detail_MS3!$CB40</f>
        <v>0</v>
      </c>
      <c r="J642" s="206">
        <f t="shared" si="54"/>
        <v>0</v>
      </c>
    </row>
    <row r="643" spans="1:10" outlineLevel="1">
      <c r="A643" s="1">
        <f t="shared" si="52"/>
        <v>0</v>
      </c>
      <c r="C643" s="172">
        <f>Kalkulation_MS3!$AN$44/100*detail_MS3!$B41</f>
        <v>0</v>
      </c>
      <c r="D643" s="172">
        <f>Kalkulation_MS3!$AN$44/100*detail_MS3!$O41</f>
        <v>0</v>
      </c>
      <c r="E643" s="172">
        <f>Kalkulation_MS3!$AN$44/100*detail_MS3!$AB41</f>
        <v>0</v>
      </c>
      <c r="F643" s="172">
        <f>Kalkulation_MS3!$AN$44/100*detail_MS3!$AO41</f>
        <v>0</v>
      </c>
      <c r="G643" s="172">
        <f>Kalkulation_MS3!$AN$44/100*detail_MS3!$BB41</f>
        <v>0</v>
      </c>
      <c r="H643" s="172">
        <f>Kalkulation_MS3!$AN$44/100*detail_MS3!$BO41</f>
        <v>0</v>
      </c>
      <c r="I643" s="172">
        <f>Kalkulation_MS3!$AN$44/100*detail_MS3!$CB41</f>
        <v>0</v>
      </c>
      <c r="J643" s="206">
        <f t="shared" si="54"/>
        <v>0</v>
      </c>
    </row>
    <row r="644" spans="1:10" outlineLevel="1">
      <c r="A644" s="1">
        <f t="shared" si="52"/>
        <v>0</v>
      </c>
      <c r="C644" s="172">
        <f>Kalkulation_MS3!$AO$44/100*detail_MS3!$B42</f>
        <v>0</v>
      </c>
      <c r="D644" s="172">
        <f>Kalkulation_MS3!$AO$44/100*detail_MS3!$O42</f>
        <v>0</v>
      </c>
      <c r="E644" s="172">
        <f>Kalkulation_MS3!$AO$44/100*detail_MS3!$AB42</f>
        <v>0</v>
      </c>
      <c r="F644" s="172">
        <f>Kalkulation_MS3!$AO$44/100*detail_MS3!$AO42</f>
        <v>0</v>
      </c>
      <c r="G644" s="172">
        <f>Kalkulation_MS3!$AO$44/100*detail_MS3!$BB42</f>
        <v>0</v>
      </c>
      <c r="H644" s="172">
        <f>Kalkulation_MS3!$AO$44/100*detail_MS3!$BO42</f>
        <v>0</v>
      </c>
      <c r="I644" s="172">
        <f>Kalkulation_MS3!$AO$44/100*detail_MS3!$CB42</f>
        <v>0</v>
      </c>
      <c r="J644" s="206">
        <f t="shared" si="54"/>
        <v>0</v>
      </c>
    </row>
    <row r="645" spans="1:10" outlineLevel="1">
      <c r="A645" s="1">
        <f t="shared" si="52"/>
        <v>0</v>
      </c>
      <c r="C645" s="172">
        <f>Kalkulation_MS3!$AP$44/100*detail_MS3!$B43</f>
        <v>0</v>
      </c>
      <c r="D645" s="172">
        <f>Kalkulation_MS3!$AP$44/100*detail_MS3!$O43</f>
        <v>0</v>
      </c>
      <c r="E645" s="172">
        <f>Kalkulation_MS3!$AP$44/100*detail_MS3!$AB43</f>
        <v>0</v>
      </c>
      <c r="F645" s="172">
        <f>Kalkulation_MS3!$AP$44/100*detail_MS3!$AO43</f>
        <v>0</v>
      </c>
      <c r="G645" s="172">
        <f>Kalkulation_MS3!$AP$44/100*detail_MS3!$BB43</f>
        <v>0</v>
      </c>
      <c r="H645" s="172">
        <f>Kalkulation_MS3!$AP$44/100*detail_MS3!$BO43</f>
        <v>0</v>
      </c>
      <c r="I645" s="172">
        <f>Kalkulation_MS3!$AP$44/100*detail_MS3!$CB43</f>
        <v>0</v>
      </c>
      <c r="J645" s="206">
        <f t="shared" si="54"/>
        <v>0</v>
      </c>
    </row>
    <row r="646" spans="1:10" outlineLevel="1">
      <c r="A646" s="1">
        <f t="shared" si="52"/>
        <v>0</v>
      </c>
      <c r="C646" s="172">
        <f>Kalkulation_MS3!$AQ$44/100*detail_MS3!$B44</f>
        <v>0</v>
      </c>
      <c r="D646" s="172">
        <f>Kalkulation_MS3!$AQ$44/100*detail_MS3!$O44</f>
        <v>0</v>
      </c>
      <c r="E646" s="172">
        <f>Kalkulation_MS3!$AQ$44/100*detail_MS3!$AB44</f>
        <v>0</v>
      </c>
      <c r="F646" s="172">
        <f>Kalkulation_MS3!$AQ$44/100*detail_MS3!$AO44</f>
        <v>0</v>
      </c>
      <c r="G646" s="172">
        <f>Kalkulation_MS3!$AQ$44/100*detail_MS3!$BB44</f>
        <v>0</v>
      </c>
      <c r="H646" s="172">
        <f>Kalkulation_MS3!$AQ$44/100*detail_MS3!$BO44</f>
        <v>0</v>
      </c>
      <c r="I646" s="172">
        <f>Kalkulation_MS3!$AQ$44/100*detail_MS3!$CB44</f>
        <v>0</v>
      </c>
      <c r="J646" s="206">
        <f t="shared" si="54"/>
        <v>0</v>
      </c>
    </row>
    <row r="647" spans="1:10" outlineLevel="1">
      <c r="A647" s="1">
        <f t="shared" si="52"/>
        <v>0</v>
      </c>
      <c r="C647" s="172">
        <f>Kalkulation_MS3!$AR$44/100*detail_MS3!$B45</f>
        <v>0</v>
      </c>
      <c r="D647" s="172">
        <f>Kalkulation_MS3!$AR$44/100*detail_MS3!$O45</f>
        <v>0</v>
      </c>
      <c r="E647" s="172">
        <f>Kalkulation_MS3!$AR$44/100*detail_MS3!$AB45</f>
        <v>0</v>
      </c>
      <c r="F647" s="172">
        <f>Kalkulation_MS3!$AR$44/100*detail_MS3!$AO45</f>
        <v>0</v>
      </c>
      <c r="G647" s="172">
        <f>Kalkulation_MS3!$AR$44/100*detail_MS3!$BB45</f>
        <v>0</v>
      </c>
      <c r="H647" s="172">
        <f>Kalkulation_MS3!$AR$44/100*detail_MS3!$BO45</f>
        <v>0</v>
      </c>
      <c r="I647" s="172">
        <f>Kalkulation_MS3!$AR$44/100*detail_MS3!$CB45</f>
        <v>0</v>
      </c>
      <c r="J647" s="206">
        <f t="shared" si="54"/>
        <v>0</v>
      </c>
    </row>
    <row r="648" spans="1:10" outlineLevel="1">
      <c r="A648" s="1">
        <f t="shared" si="52"/>
        <v>0</v>
      </c>
      <c r="C648" s="172">
        <f>Kalkulation_MS3!$AS$44/100*detail_MS3!$B46</f>
        <v>0</v>
      </c>
      <c r="D648" s="172">
        <f>Kalkulation_MS3!$AS$44/100*detail_MS3!$O46</f>
        <v>0</v>
      </c>
      <c r="E648" s="172">
        <f>Kalkulation_MS3!$AS$44/100*detail_MS3!$AB46</f>
        <v>0</v>
      </c>
      <c r="F648" s="172">
        <f>Kalkulation_MS3!$AS$44/100*detail_MS3!$AO46</f>
        <v>0</v>
      </c>
      <c r="G648" s="172">
        <f>Kalkulation_MS3!$AS$44/100*detail_MS3!$BB46</f>
        <v>0</v>
      </c>
      <c r="H648" s="172">
        <f>Kalkulation_MS3!$AS$44/100*detail_MS3!$BO46</f>
        <v>0</v>
      </c>
      <c r="I648" s="172">
        <f>Kalkulation_MS3!$AS$44/100*detail_MS3!$CB46</f>
        <v>0</v>
      </c>
      <c r="J648" s="206">
        <f t="shared" si="54"/>
        <v>0</v>
      </c>
    </row>
    <row r="649" spans="1:10" outlineLevel="1">
      <c r="A649" s="88" t="s">
        <v>462</v>
      </c>
      <c r="B649" s="88"/>
      <c r="C649" s="201">
        <f>SUM(C609:C648)</f>
        <v>0</v>
      </c>
      <c r="D649" s="201">
        <f t="shared" ref="D649:J649" si="55">SUM(D609:D648)</f>
        <v>0</v>
      </c>
      <c r="E649" s="201">
        <f t="shared" si="55"/>
        <v>0</v>
      </c>
      <c r="F649" s="201">
        <f t="shared" si="55"/>
        <v>0</v>
      </c>
      <c r="G649" s="201">
        <f t="shared" si="55"/>
        <v>0</v>
      </c>
      <c r="H649" s="201">
        <f t="shared" si="55"/>
        <v>0</v>
      </c>
      <c r="I649" s="201">
        <f t="shared" si="55"/>
        <v>0</v>
      </c>
      <c r="J649" s="79">
        <f t="shared" si="55"/>
        <v>0</v>
      </c>
    </row>
    <row r="650" spans="1:10" outlineLevel="1">
      <c r="A650" s="203" t="s">
        <v>463</v>
      </c>
      <c r="J650" s="205">
        <f t="shared" ref="J650:J660" si="56">SUM(C650:I650)</f>
        <v>0</v>
      </c>
    </row>
    <row r="651" spans="1:10" outlineLevel="1">
      <c r="A651" s="1">
        <f t="shared" ref="A651:A690" si="57">A609</f>
        <v>0</v>
      </c>
      <c r="C651" s="172">
        <f>Kalkulation_MS3!$F$45/100*detail_MS3!B7</f>
        <v>0</v>
      </c>
      <c r="D651" s="172">
        <f>Kalkulation_MS3!$F$45/100*detail_MS3!O7</f>
        <v>0</v>
      </c>
      <c r="E651" s="172">
        <f>Kalkulation_MS3!$F$45/100*detail_MS3!AB7</f>
        <v>0</v>
      </c>
      <c r="F651" s="172">
        <f>Kalkulation_MS3!$F$45/100*detail_MS3!AO7</f>
        <v>0</v>
      </c>
      <c r="G651" s="172">
        <f>Kalkulation_MS3!$F$45/100*detail_MS3!BB7</f>
        <v>0</v>
      </c>
      <c r="H651" s="172">
        <f>Kalkulation_MS3!$F$45/100*detail_MS3!BO7</f>
        <v>0</v>
      </c>
      <c r="I651" s="172">
        <f>Kalkulation_MS3!$F$45/100*detail_MS3!CB7</f>
        <v>0</v>
      </c>
      <c r="J651" s="206">
        <f t="shared" si="56"/>
        <v>0</v>
      </c>
    </row>
    <row r="652" spans="1:10" outlineLevel="1">
      <c r="A652" s="1">
        <f t="shared" si="57"/>
        <v>0</v>
      </c>
      <c r="C652" s="172">
        <f>Kalkulation_MS3!$G$45/100*detail_MS3!B8</f>
        <v>0</v>
      </c>
      <c r="D652" s="172">
        <f>Kalkulation_MS3!$G$45/100*detail_MS3!O8</f>
        <v>0</v>
      </c>
      <c r="E652" s="172">
        <f>Kalkulation_MS3!$G$45/100*detail_MS3!AB8</f>
        <v>0</v>
      </c>
      <c r="F652" s="172">
        <f>Kalkulation_MS3!$G$45/100*detail_MS3!AO8</f>
        <v>0</v>
      </c>
      <c r="G652" s="172">
        <f>Kalkulation_MS3!$G$45/100*detail_MS3!BB8</f>
        <v>0</v>
      </c>
      <c r="H652" s="172">
        <f>Kalkulation_MS3!$G$45/100*detail_MS3!BO8</f>
        <v>0</v>
      </c>
      <c r="I652" s="172">
        <f>Kalkulation_MS3!$G$45/100*detail_MS3!CB8</f>
        <v>0</v>
      </c>
      <c r="J652" s="206">
        <f t="shared" si="56"/>
        <v>0</v>
      </c>
    </row>
    <row r="653" spans="1:10" outlineLevel="1">
      <c r="A653" s="1">
        <f t="shared" si="57"/>
        <v>0</v>
      </c>
      <c r="C653" s="172">
        <f>Kalkulation_MS3!$H$45/100*detail_MS3!B9</f>
        <v>0</v>
      </c>
      <c r="D653" s="172">
        <f>Kalkulation_MS3!$H$45/100*detail_MS3!O9</f>
        <v>0</v>
      </c>
      <c r="E653" s="172">
        <f>Kalkulation_MS3!$H$45/100*detail_MS3!AB9</f>
        <v>0</v>
      </c>
      <c r="F653" s="172">
        <f>Kalkulation_MS3!$H$45/100*detail_MS3!AO9</f>
        <v>0</v>
      </c>
      <c r="G653" s="172">
        <f>Kalkulation_MS3!$H$45/100*detail_MS3!BB9</f>
        <v>0</v>
      </c>
      <c r="H653" s="172">
        <f>Kalkulation_MS3!$H$45/100*detail_MS3!BO9</f>
        <v>0</v>
      </c>
      <c r="I653" s="172">
        <f>Kalkulation_MS3!$H$45/100*detail_MS3!CB9</f>
        <v>0</v>
      </c>
      <c r="J653" s="206">
        <f t="shared" si="56"/>
        <v>0</v>
      </c>
    </row>
    <row r="654" spans="1:10" outlineLevel="1">
      <c r="A654" s="1">
        <f t="shared" si="57"/>
        <v>0</v>
      </c>
      <c r="C654" s="172">
        <f>Kalkulation_MS3!$I$45/100*detail_MS3!B10</f>
        <v>0</v>
      </c>
      <c r="D654" s="172">
        <f>Kalkulation_MS3!$I$45/100*detail_MS3!O10</f>
        <v>0</v>
      </c>
      <c r="E654" s="172">
        <f>Kalkulation_MS3!$I$45/100*detail_MS3!AB10</f>
        <v>0</v>
      </c>
      <c r="F654" s="172">
        <f>Kalkulation_MS3!$I$45/100*detail_MS3!AO10</f>
        <v>0</v>
      </c>
      <c r="G654" s="172">
        <f>Kalkulation_MS3!$I$45/100*detail_MS3!BB10</f>
        <v>0</v>
      </c>
      <c r="H654" s="172">
        <f>Kalkulation_MS3!$I$45/100*detail_MS3!BO10</f>
        <v>0</v>
      </c>
      <c r="I654" s="172">
        <f>Kalkulation_MS3!$I$45/100*detail_MS3!CB10</f>
        <v>0</v>
      </c>
      <c r="J654" s="206">
        <f t="shared" si="56"/>
        <v>0</v>
      </c>
    </row>
    <row r="655" spans="1:10" outlineLevel="1">
      <c r="A655" s="1">
        <f t="shared" si="57"/>
        <v>0</v>
      </c>
      <c r="C655" s="172">
        <f>Kalkulation_MS3!$J$45/100*detail_MS3!B11</f>
        <v>0</v>
      </c>
      <c r="D655" s="172">
        <f>Kalkulation_MS3!$J$45/100*detail_MS3!O11</f>
        <v>0</v>
      </c>
      <c r="E655" s="172">
        <f>Kalkulation_MS3!$J$45/100*detail_MS3!AB11</f>
        <v>0</v>
      </c>
      <c r="F655" s="172">
        <f>Kalkulation_MS3!$J$45/100*detail_MS3!AO11</f>
        <v>0</v>
      </c>
      <c r="G655" s="172">
        <f>Kalkulation_MS3!$J$45/100*detail_MS3!BB11</f>
        <v>0</v>
      </c>
      <c r="H655" s="172">
        <f>Kalkulation_MS3!$J$45/100*detail_MS3!BO11</f>
        <v>0</v>
      </c>
      <c r="I655" s="172">
        <f>Kalkulation_MS3!$J$45/100*detail_MS3!CB11</f>
        <v>0</v>
      </c>
      <c r="J655" s="206">
        <f t="shared" si="56"/>
        <v>0</v>
      </c>
    </row>
    <row r="656" spans="1:10" outlineLevel="1">
      <c r="A656" s="1">
        <f t="shared" si="57"/>
        <v>0</v>
      </c>
      <c r="C656" s="172">
        <f>Kalkulation_MS3!$K$45/100*detail_MS3!B12</f>
        <v>0</v>
      </c>
      <c r="D656" s="172">
        <f>Kalkulation_MS3!$K$45/100*detail_MS3!O12</f>
        <v>0</v>
      </c>
      <c r="E656" s="172">
        <f>Kalkulation_MS3!$K$45/100*detail_MS3!AB12</f>
        <v>0</v>
      </c>
      <c r="F656" s="172">
        <f>Kalkulation_MS3!$K$45/100*detail_MS3!AO12</f>
        <v>0</v>
      </c>
      <c r="G656" s="172">
        <f>Kalkulation_MS3!$K$45/100*detail_MS3!BB12</f>
        <v>0</v>
      </c>
      <c r="H656" s="172">
        <f>Kalkulation_MS3!$K$45/100*detail_MS3!BO12</f>
        <v>0</v>
      </c>
      <c r="I656" s="172">
        <f>Kalkulation_MS3!$K$45/100*detail_MS3!CB12</f>
        <v>0</v>
      </c>
      <c r="J656" s="206">
        <f t="shared" si="56"/>
        <v>0</v>
      </c>
    </row>
    <row r="657" spans="1:10" outlineLevel="1">
      <c r="A657" s="1">
        <f t="shared" si="57"/>
        <v>0</v>
      </c>
      <c r="C657" s="172">
        <f>Kalkulation_MS3!$L$45/100*detail_MS3!B13</f>
        <v>0</v>
      </c>
      <c r="D657" s="172">
        <f>Kalkulation_MS3!$L$45/100*detail_MS3!O13</f>
        <v>0</v>
      </c>
      <c r="E657" s="172">
        <f>Kalkulation_MS3!$L$45/100*detail_MS3!AB13</f>
        <v>0</v>
      </c>
      <c r="F657" s="172">
        <f>Kalkulation_MS3!$L$45/100*detail_MS3!AO13</f>
        <v>0</v>
      </c>
      <c r="G657" s="172">
        <f>Kalkulation_MS3!$L$45/100*detail_MS3!BB13</f>
        <v>0</v>
      </c>
      <c r="H657" s="172">
        <f>Kalkulation_MS3!$L$45/100*detail_MS3!BO13</f>
        <v>0</v>
      </c>
      <c r="I657" s="172">
        <f>Kalkulation_MS3!$L$45/100*detail_MS3!CB13</f>
        <v>0</v>
      </c>
      <c r="J657" s="206">
        <f t="shared" si="56"/>
        <v>0</v>
      </c>
    </row>
    <row r="658" spans="1:10" outlineLevel="1">
      <c r="A658" s="1">
        <f t="shared" si="57"/>
        <v>0</v>
      </c>
      <c r="C658" s="172">
        <f>Kalkulation_MS3!$M$45/100*detail_MS3!B14</f>
        <v>0</v>
      </c>
      <c r="D658" s="172">
        <f>Kalkulation_MS3!$M$45/100*detail_MS3!O14</f>
        <v>0</v>
      </c>
      <c r="E658" s="172">
        <f>Kalkulation_MS3!$M$45/100*detail_MS3!AB14</f>
        <v>0</v>
      </c>
      <c r="F658" s="172">
        <f>Kalkulation_MS3!$M$45/100*detail_MS3!AO14</f>
        <v>0</v>
      </c>
      <c r="G658" s="172">
        <f>Kalkulation_MS3!$M$45/100*detail_MS3!BB14</f>
        <v>0</v>
      </c>
      <c r="H658" s="172">
        <f>Kalkulation_MS3!$M$45/100*detail_MS3!BO14</f>
        <v>0</v>
      </c>
      <c r="I658" s="172">
        <f>Kalkulation_MS3!$M$45/100*detail_MS3!CB14</f>
        <v>0</v>
      </c>
      <c r="J658" s="206">
        <f t="shared" si="56"/>
        <v>0</v>
      </c>
    </row>
    <row r="659" spans="1:10" outlineLevel="1">
      <c r="A659" s="1">
        <f t="shared" si="57"/>
        <v>0</v>
      </c>
      <c r="C659" s="172">
        <f>Kalkulation_MS3!$N$45/100*detail_MS3!B15</f>
        <v>0</v>
      </c>
      <c r="D659" s="172">
        <f>Kalkulation_MS3!$N$45/100*detail_MS3!O15</f>
        <v>0</v>
      </c>
      <c r="E659" s="172">
        <f>Kalkulation_MS3!$N$45/100*detail_MS3!AB15</f>
        <v>0</v>
      </c>
      <c r="F659" s="172">
        <f>Kalkulation_MS3!$N$45/100*detail_MS3!AO15</f>
        <v>0</v>
      </c>
      <c r="G659" s="172">
        <f>Kalkulation_MS3!$N$45/100*detail_MS3!BB15</f>
        <v>0</v>
      </c>
      <c r="H659" s="172">
        <f>Kalkulation_MS3!$N$45/100*detail_MS3!BO15</f>
        <v>0</v>
      </c>
      <c r="I659" s="172">
        <f>Kalkulation_MS3!$N$45/100*detail_MS3!CB15</f>
        <v>0</v>
      </c>
      <c r="J659" s="206">
        <f t="shared" si="56"/>
        <v>0</v>
      </c>
    </row>
    <row r="660" spans="1:10" outlineLevel="1">
      <c r="A660" s="1">
        <f t="shared" si="57"/>
        <v>0</v>
      </c>
      <c r="C660" s="172">
        <f>Kalkulation_MS3!$O$45/100*detail_MS3!B16</f>
        <v>0</v>
      </c>
      <c r="D660" s="172">
        <f>Kalkulation_MS3!$O$45/100*detail_MS3!O16</f>
        <v>0</v>
      </c>
      <c r="E660" s="172">
        <f>Kalkulation_MS3!$O$45/100*detail_MS3!AB16</f>
        <v>0</v>
      </c>
      <c r="F660" s="172">
        <f>Kalkulation_MS3!$O$45/100*detail_MS3!AO16</f>
        <v>0</v>
      </c>
      <c r="G660" s="172">
        <f>Kalkulation_MS3!$O$45/100*detail_MS3!BB16</f>
        <v>0</v>
      </c>
      <c r="H660" s="172">
        <f>Kalkulation_MS3!$O$45/100*detail_MS3!BO16</f>
        <v>0</v>
      </c>
      <c r="I660" s="172">
        <f>Kalkulation_MS3!$O$45/100*detail_MS3!CB16</f>
        <v>0</v>
      </c>
      <c r="J660" s="206">
        <f t="shared" si="56"/>
        <v>0</v>
      </c>
    </row>
    <row r="661" spans="1:10" outlineLevel="1">
      <c r="A661" s="1">
        <f t="shared" si="57"/>
        <v>0</v>
      </c>
      <c r="C661" s="172">
        <f>Kalkulation_MS3!$P$45/100*detail_MS3!B17</f>
        <v>0</v>
      </c>
      <c r="D661" s="172">
        <f>Kalkulation_MS3!$P$45/100*detail_MS3!O17</f>
        <v>0</v>
      </c>
      <c r="E661" s="172">
        <f>Kalkulation_MS3!$P$45/100*detail_MS3!AB17</f>
        <v>0</v>
      </c>
      <c r="F661" s="172">
        <f>Kalkulation_MS3!$P$45/100*detail_MS3!AO17</f>
        <v>0</v>
      </c>
      <c r="G661" s="172">
        <f>Kalkulation_MS3!$P$45/100*detail_MS3!BB17</f>
        <v>0</v>
      </c>
      <c r="H661" s="172">
        <f>Kalkulation_MS3!$P$45/100*detail_MS3!BO17</f>
        <v>0</v>
      </c>
      <c r="I661" s="172">
        <f>Kalkulation_MS3!$P$45/100*detail_MS3!CB17</f>
        <v>0</v>
      </c>
      <c r="J661" s="206">
        <f t="shared" ref="J661:J664" si="58">SUM(C661:I661)</f>
        <v>0</v>
      </c>
    </row>
    <row r="662" spans="1:10" outlineLevel="1">
      <c r="A662" s="1">
        <f t="shared" si="57"/>
        <v>0</v>
      </c>
      <c r="C662" s="172">
        <f>Kalkulation_MS3!$Q$45/100*detail_MS3!B18</f>
        <v>0</v>
      </c>
      <c r="D662" s="172">
        <f>Kalkulation_MS3!$Q$45/100*detail_MS3!O18</f>
        <v>0</v>
      </c>
      <c r="E662" s="172">
        <f>Kalkulation_MS3!$Q$45/100*detail_MS3!AB18</f>
        <v>0</v>
      </c>
      <c r="F662" s="172">
        <f>Kalkulation_MS3!$Q$45/100*detail_MS3!AO18</f>
        <v>0</v>
      </c>
      <c r="G662" s="172">
        <f>Kalkulation_MS3!$Q$45/100*detail_MS3!BB18</f>
        <v>0</v>
      </c>
      <c r="H662" s="172">
        <f>Kalkulation_MS3!$Q$45/100*detail_MS3!BO18</f>
        <v>0</v>
      </c>
      <c r="I662" s="172">
        <f>Kalkulation_MS3!$Q$45/100*detail_MS3!CB18</f>
        <v>0</v>
      </c>
      <c r="J662" s="206">
        <f t="shared" si="58"/>
        <v>0</v>
      </c>
    </row>
    <row r="663" spans="1:10" outlineLevel="1">
      <c r="A663" s="1">
        <f t="shared" si="57"/>
        <v>0</v>
      </c>
      <c r="C663" s="172">
        <f>Kalkulation_MS3!$R$45/100*detail_MS3!B19</f>
        <v>0</v>
      </c>
      <c r="D663" s="172">
        <f>Kalkulation_MS3!$R$45/100*detail_MS3!O19</f>
        <v>0</v>
      </c>
      <c r="E663" s="172">
        <f>Kalkulation_MS3!$R$45/100*detail_MS3!AB19</f>
        <v>0</v>
      </c>
      <c r="F663" s="172">
        <f>Kalkulation_MS3!$R$45/100*detail_MS3!AO19</f>
        <v>0</v>
      </c>
      <c r="G663" s="172">
        <f>Kalkulation_MS3!$R$45/100*detail_MS3!BB19</f>
        <v>0</v>
      </c>
      <c r="H663" s="172">
        <f>Kalkulation_MS3!$R$45/100*detail_MS3!BO19</f>
        <v>0</v>
      </c>
      <c r="I663" s="172">
        <f>Kalkulation_MS3!$R$45/100*detail_MS3!CB19</f>
        <v>0</v>
      </c>
      <c r="J663" s="206">
        <f t="shared" si="58"/>
        <v>0</v>
      </c>
    </row>
    <row r="664" spans="1:10" outlineLevel="1">
      <c r="A664" s="1">
        <f t="shared" si="57"/>
        <v>0</v>
      </c>
      <c r="C664" s="172">
        <f>Kalkulation_MS3!$S$45/100*detail_MS3!$B20</f>
        <v>0</v>
      </c>
      <c r="D664" s="172">
        <f>Kalkulation_MS3!$S$45/100*detail_MS3!$O20</f>
        <v>0</v>
      </c>
      <c r="E664" s="172">
        <f>Kalkulation_MS3!$S$45/100*detail_MS3!$AB20</f>
        <v>0</v>
      </c>
      <c r="F664" s="172">
        <f>Kalkulation_MS3!$S$45/100*detail_MS3!$AO20</f>
        <v>0</v>
      </c>
      <c r="G664" s="172">
        <f>Kalkulation_MS3!$S$45/100*detail_MS3!$BB20</f>
        <v>0</v>
      </c>
      <c r="H664" s="172">
        <f>Kalkulation_MS3!$S$45/100*detail_MS3!$BO20</f>
        <v>0</v>
      </c>
      <c r="I664" s="172">
        <f>Kalkulation_MS3!$S$45/100*detail_MS3!$CB20</f>
        <v>0</v>
      </c>
      <c r="J664" s="206">
        <f t="shared" si="58"/>
        <v>0</v>
      </c>
    </row>
    <row r="665" spans="1:10" outlineLevel="1">
      <c r="A665" s="1">
        <f t="shared" si="57"/>
        <v>0</v>
      </c>
      <c r="C665" s="172">
        <f>Kalkulation_MS3!$T$45/100*detail_MS3!$B21</f>
        <v>0</v>
      </c>
      <c r="D665" s="172">
        <f>Kalkulation_MS3!$T$45/100*detail_MS3!$O21</f>
        <v>0</v>
      </c>
      <c r="E665" s="172">
        <f>Kalkulation_MS3!$T$45/100*detail_MS3!$AB21</f>
        <v>0</v>
      </c>
      <c r="F665" s="172">
        <f>Kalkulation_MS3!$T$45/100*detail_MS3!$AO21</f>
        <v>0</v>
      </c>
      <c r="G665" s="172">
        <f>Kalkulation_MS3!$T$45/100*detail_MS3!$BB21</f>
        <v>0</v>
      </c>
      <c r="H665" s="172">
        <f>Kalkulation_MS3!$T$45/100*detail_MS3!$BO21</f>
        <v>0</v>
      </c>
      <c r="I665" s="172">
        <f>Kalkulation_MS3!$T$45/100*detail_MS3!$CB21</f>
        <v>0</v>
      </c>
      <c r="J665" s="206">
        <f t="shared" ref="J665:J690" si="59">SUM(C665:I665)</f>
        <v>0</v>
      </c>
    </row>
    <row r="666" spans="1:10" outlineLevel="1">
      <c r="A666" s="1">
        <f t="shared" si="57"/>
        <v>0</v>
      </c>
      <c r="C666" s="172">
        <f>Kalkulation_MS3!$U$45/100*detail_MS3!$B22</f>
        <v>0</v>
      </c>
      <c r="D666" s="172">
        <f>Kalkulation_MS3!$U$45/100*detail_MS3!$O22</f>
        <v>0</v>
      </c>
      <c r="E666" s="172">
        <f>Kalkulation_MS3!$U$45/100*detail_MS3!$AB22</f>
        <v>0</v>
      </c>
      <c r="F666" s="172">
        <f>Kalkulation_MS3!$U$45/100*detail_MS3!$AO22</f>
        <v>0</v>
      </c>
      <c r="G666" s="172">
        <f>Kalkulation_MS3!$U$45/100*detail_MS3!$BB22</f>
        <v>0</v>
      </c>
      <c r="H666" s="172">
        <f>Kalkulation_MS3!$U$45/100*detail_MS3!$BO22</f>
        <v>0</v>
      </c>
      <c r="I666" s="172">
        <f>Kalkulation_MS3!$U$45/100*detail_MS3!$CB22</f>
        <v>0</v>
      </c>
      <c r="J666" s="206">
        <f t="shared" si="59"/>
        <v>0</v>
      </c>
    </row>
    <row r="667" spans="1:10" outlineLevel="1">
      <c r="A667" s="1">
        <f t="shared" si="57"/>
        <v>0</v>
      </c>
      <c r="C667" s="172">
        <f>Kalkulation_MS3!$V$45/100*detail_MS3!$B23</f>
        <v>0</v>
      </c>
      <c r="D667" s="172">
        <f>Kalkulation_MS3!$V$45/100*detail_MS3!$O23</f>
        <v>0</v>
      </c>
      <c r="E667" s="172">
        <f>Kalkulation_MS3!$V$45/100*detail_MS3!$AB23</f>
        <v>0</v>
      </c>
      <c r="F667" s="172">
        <f>Kalkulation_MS3!$V$45/100*detail_MS3!$AO23</f>
        <v>0</v>
      </c>
      <c r="G667" s="172">
        <f>Kalkulation_MS3!$V$45/100*detail_MS3!$BB23</f>
        <v>0</v>
      </c>
      <c r="H667" s="172">
        <f>Kalkulation_MS3!$V$45/100*detail_MS3!$BO23</f>
        <v>0</v>
      </c>
      <c r="I667" s="172">
        <f>Kalkulation_MS3!$V$45/100*detail_MS3!$CB23</f>
        <v>0</v>
      </c>
      <c r="J667" s="206">
        <f t="shared" si="59"/>
        <v>0</v>
      </c>
    </row>
    <row r="668" spans="1:10" outlineLevel="1">
      <c r="A668" s="1">
        <f t="shared" si="57"/>
        <v>0</v>
      </c>
      <c r="C668" s="172">
        <f>Kalkulation_MS3!$W$45/100*detail_MS3!$B24</f>
        <v>0</v>
      </c>
      <c r="D668" s="172">
        <f>Kalkulation_MS3!$W$45/100*detail_MS3!$O24</f>
        <v>0</v>
      </c>
      <c r="E668" s="172">
        <f>Kalkulation_MS3!$W$45/100*detail_MS3!$AB24</f>
        <v>0</v>
      </c>
      <c r="F668" s="172">
        <f>Kalkulation_MS3!$W$45/100*detail_MS3!$AO24</f>
        <v>0</v>
      </c>
      <c r="G668" s="172">
        <f>Kalkulation_MS3!$W$45/100*detail_MS3!$BB24</f>
        <v>0</v>
      </c>
      <c r="H668" s="172">
        <f>Kalkulation_MS3!$W$45/100*detail_MS3!$BO24</f>
        <v>0</v>
      </c>
      <c r="I668" s="172">
        <f>Kalkulation_MS3!$W$45/100*detail_MS3!$CB24</f>
        <v>0</v>
      </c>
      <c r="J668" s="206">
        <f t="shared" si="59"/>
        <v>0</v>
      </c>
    </row>
    <row r="669" spans="1:10" outlineLevel="1">
      <c r="A669" s="1">
        <f t="shared" si="57"/>
        <v>0</v>
      </c>
      <c r="C669" s="172">
        <f>Kalkulation_MS3!$X$45/100*detail_MS3!$B25</f>
        <v>0</v>
      </c>
      <c r="D669" s="172">
        <f>Kalkulation_MS3!$X$45/100*detail_MS3!$O25</f>
        <v>0</v>
      </c>
      <c r="E669" s="172">
        <f>Kalkulation_MS3!$X$45/100*detail_MS3!$AB25</f>
        <v>0</v>
      </c>
      <c r="F669" s="172">
        <f>Kalkulation_MS3!$X$45/100*detail_MS3!$AO25</f>
        <v>0</v>
      </c>
      <c r="G669" s="172">
        <f>Kalkulation_MS3!$X$45/100*detail_MS3!$BB25</f>
        <v>0</v>
      </c>
      <c r="H669" s="172">
        <f>Kalkulation_MS3!$X$45/100*detail_MS3!$BO25</f>
        <v>0</v>
      </c>
      <c r="I669" s="172">
        <f>Kalkulation_MS3!$X$45/100*detail_MS3!$CB25</f>
        <v>0</v>
      </c>
      <c r="J669" s="206">
        <f t="shared" si="59"/>
        <v>0</v>
      </c>
    </row>
    <row r="670" spans="1:10" outlineLevel="1">
      <c r="A670" s="1">
        <f t="shared" si="57"/>
        <v>0</v>
      </c>
      <c r="C670" s="172">
        <f>Kalkulation_MS3!$Y$45/100*detail_MS3!$B26</f>
        <v>0</v>
      </c>
      <c r="D670" s="172">
        <f>Kalkulation_MS3!$Y$45/100*detail_MS3!$O26</f>
        <v>0</v>
      </c>
      <c r="E670" s="172">
        <f>Kalkulation_MS3!$Y$45/100*detail_MS3!$AB26</f>
        <v>0</v>
      </c>
      <c r="F670" s="172">
        <f>Kalkulation_MS3!$Y$45/100*detail_MS3!$AO26</f>
        <v>0</v>
      </c>
      <c r="G670" s="172">
        <f>Kalkulation_MS3!$Y$45/100*detail_MS3!$BB26</f>
        <v>0</v>
      </c>
      <c r="H670" s="172">
        <f>Kalkulation_MS3!$Y$45/100*detail_MS3!$BO26</f>
        <v>0</v>
      </c>
      <c r="I670" s="172">
        <f>Kalkulation_MS3!$Y$45/100*detail_MS3!$CB26</f>
        <v>0</v>
      </c>
      <c r="J670" s="206">
        <f t="shared" si="59"/>
        <v>0</v>
      </c>
    </row>
    <row r="671" spans="1:10" outlineLevel="1">
      <c r="A671" s="1">
        <f t="shared" si="57"/>
        <v>0</v>
      </c>
      <c r="C671" s="172">
        <f>Kalkulation_MS3!$Z$45/100*detail_MS3!$B27</f>
        <v>0</v>
      </c>
      <c r="D671" s="172">
        <f>Kalkulation_MS3!$Z$45/100*detail_MS3!$O27</f>
        <v>0</v>
      </c>
      <c r="E671" s="172">
        <f>Kalkulation_MS3!$Z$45/100*detail_MS3!$AB27</f>
        <v>0</v>
      </c>
      <c r="F671" s="172">
        <f>Kalkulation_MS3!$Z$45/100*detail_MS3!$AO27</f>
        <v>0</v>
      </c>
      <c r="G671" s="172">
        <f>Kalkulation_MS3!$Z$45/100*detail_MS3!$BB27</f>
        <v>0</v>
      </c>
      <c r="H671" s="172">
        <f>Kalkulation_MS3!$Z$45/100*detail_MS3!$BO27</f>
        <v>0</v>
      </c>
      <c r="I671" s="172">
        <f>Kalkulation_MS3!$Z$45/100*detail_MS3!$CB27</f>
        <v>0</v>
      </c>
      <c r="J671" s="206">
        <f t="shared" si="59"/>
        <v>0</v>
      </c>
    </row>
    <row r="672" spans="1:10" outlineLevel="1">
      <c r="A672" s="1">
        <f t="shared" si="57"/>
        <v>0</v>
      </c>
      <c r="C672" s="172">
        <f>Kalkulation_MS3!$AA$45/100*detail_MS3!$B28</f>
        <v>0</v>
      </c>
      <c r="D672" s="172">
        <f>Kalkulation_MS3!$AA$45/100*detail_MS3!$O28</f>
        <v>0</v>
      </c>
      <c r="E672" s="172">
        <f>Kalkulation_MS3!$AA$45/100*detail_MS3!$AB28</f>
        <v>0</v>
      </c>
      <c r="F672" s="172">
        <f>Kalkulation_MS3!$AA$45/100*detail_MS3!$AO28</f>
        <v>0</v>
      </c>
      <c r="G672" s="172">
        <f>Kalkulation_MS3!$AA$45/100*detail_MS3!$BB28</f>
        <v>0</v>
      </c>
      <c r="H672" s="172">
        <f>Kalkulation_MS3!$AA$45/100*detail_MS3!$BO28</f>
        <v>0</v>
      </c>
      <c r="I672" s="172">
        <f>Kalkulation_MS3!$AA$45/100*detail_MS3!$CB28</f>
        <v>0</v>
      </c>
      <c r="J672" s="206">
        <f t="shared" si="59"/>
        <v>0</v>
      </c>
    </row>
    <row r="673" spans="1:10" outlineLevel="1">
      <c r="A673" s="1">
        <f t="shared" si="57"/>
        <v>0</v>
      </c>
      <c r="C673" s="172">
        <f>Kalkulation_MS3!$AB$45/100*detail_MS3!$B29</f>
        <v>0</v>
      </c>
      <c r="D673" s="172">
        <f>Kalkulation_MS3!$AB$45/100*detail_MS3!$O29</f>
        <v>0</v>
      </c>
      <c r="E673" s="172">
        <f>Kalkulation_MS3!$AB$45/100*detail_MS3!$AB29</f>
        <v>0</v>
      </c>
      <c r="F673" s="172">
        <f>Kalkulation_MS3!$AB$45/100*detail_MS3!$AO29</f>
        <v>0</v>
      </c>
      <c r="G673" s="172">
        <f>Kalkulation_MS3!$AB$45/100*detail_MS3!$BB29</f>
        <v>0</v>
      </c>
      <c r="H673" s="172">
        <f>Kalkulation_MS3!$AB$45/100*detail_MS3!$BO29</f>
        <v>0</v>
      </c>
      <c r="I673" s="172">
        <f>Kalkulation_MS3!$AB$45/100*detail_MS3!$CB29</f>
        <v>0</v>
      </c>
      <c r="J673" s="206">
        <f t="shared" si="59"/>
        <v>0</v>
      </c>
    </row>
    <row r="674" spans="1:10" outlineLevel="1">
      <c r="A674" s="1">
        <f t="shared" si="57"/>
        <v>0</v>
      </c>
      <c r="C674" s="172">
        <f>Kalkulation_MS3!$AC$45/100*detail_MS3!$B30</f>
        <v>0</v>
      </c>
      <c r="D674" s="172">
        <f>Kalkulation_MS3!$AC$45/100*detail_MS3!$O30</f>
        <v>0</v>
      </c>
      <c r="E674" s="172">
        <f>Kalkulation_MS3!$AC$45/100*detail_MS3!$AB30</f>
        <v>0</v>
      </c>
      <c r="F674" s="172">
        <f>Kalkulation_MS3!$AC$45/100*detail_MS3!$AO30</f>
        <v>0</v>
      </c>
      <c r="G674" s="172">
        <f>Kalkulation_MS3!$AC$45/100*detail_MS3!$BB30</f>
        <v>0</v>
      </c>
      <c r="H674" s="172">
        <f>Kalkulation_MS3!$AC$45/100*detail_MS3!$BO30</f>
        <v>0</v>
      </c>
      <c r="I674" s="172">
        <f>Kalkulation_MS3!$AC$45/100*detail_MS3!$CB30</f>
        <v>0</v>
      </c>
      <c r="J674" s="206">
        <f t="shared" si="59"/>
        <v>0</v>
      </c>
    </row>
    <row r="675" spans="1:10" outlineLevel="1">
      <c r="A675" s="1">
        <f t="shared" si="57"/>
        <v>0</v>
      </c>
      <c r="C675" s="172">
        <f>Kalkulation_MS3!$AD$45/100*detail_MS3!$B31</f>
        <v>0</v>
      </c>
      <c r="D675" s="172">
        <f>Kalkulation_MS3!$AD$45/100*detail_MS3!$O31</f>
        <v>0</v>
      </c>
      <c r="E675" s="172">
        <f>Kalkulation_MS3!$AD$45/100*detail_MS3!$AB31</f>
        <v>0</v>
      </c>
      <c r="F675" s="172">
        <f>Kalkulation_MS3!$AD$45/100*detail_MS3!$AO31</f>
        <v>0</v>
      </c>
      <c r="G675" s="172">
        <f>Kalkulation_MS3!$AD$45/100*detail_MS3!$BB31</f>
        <v>0</v>
      </c>
      <c r="H675" s="172">
        <f>Kalkulation_MS3!$AD$45/100*detail_MS3!$BO31</f>
        <v>0</v>
      </c>
      <c r="I675" s="172">
        <f>Kalkulation_MS3!$AD$45/100*detail_MS3!$CB31</f>
        <v>0</v>
      </c>
      <c r="J675" s="206">
        <f t="shared" si="59"/>
        <v>0</v>
      </c>
    </row>
    <row r="676" spans="1:10" outlineLevel="1">
      <c r="A676" s="1">
        <f t="shared" si="57"/>
        <v>0</v>
      </c>
      <c r="C676" s="172">
        <f>Kalkulation_MS3!$AE$45/100*detail_MS3!$B32</f>
        <v>0</v>
      </c>
      <c r="D676" s="172">
        <f>Kalkulation_MS3!$AE$45/100*detail_MS3!$O32</f>
        <v>0</v>
      </c>
      <c r="E676" s="172">
        <f>Kalkulation_MS3!$AE$45/100*detail_MS3!$AB32</f>
        <v>0</v>
      </c>
      <c r="F676" s="172">
        <f>Kalkulation_MS3!$AE$45/100*detail_MS3!$AO32</f>
        <v>0</v>
      </c>
      <c r="G676" s="172">
        <f>Kalkulation_MS3!$AE$45/100*detail_MS3!$BB32</f>
        <v>0</v>
      </c>
      <c r="H676" s="172">
        <f>Kalkulation_MS3!$AE$45/100*detail_MS3!$BO32</f>
        <v>0</v>
      </c>
      <c r="I676" s="172">
        <f>Kalkulation_MS3!$AE$45/100*detail_MS3!$CB32</f>
        <v>0</v>
      </c>
      <c r="J676" s="206">
        <f t="shared" si="59"/>
        <v>0</v>
      </c>
    </row>
    <row r="677" spans="1:10" outlineLevel="1">
      <c r="A677" s="1">
        <f t="shared" si="57"/>
        <v>0</v>
      </c>
      <c r="C677" s="172">
        <f>Kalkulation_MS3!$AF$45/100*detail_MS3!$B33</f>
        <v>0</v>
      </c>
      <c r="D677" s="172">
        <f>Kalkulation_MS3!$AF$45/100*detail_MS3!$O33</f>
        <v>0</v>
      </c>
      <c r="E677" s="172">
        <f>Kalkulation_MS3!$AF$45/100*detail_MS3!$AB33</f>
        <v>0</v>
      </c>
      <c r="F677" s="172">
        <f>Kalkulation_MS3!$AF$45/100*detail_MS3!$AO33</f>
        <v>0</v>
      </c>
      <c r="G677" s="172">
        <f>Kalkulation_MS3!$AF$45/100*detail_MS3!$BB33</f>
        <v>0</v>
      </c>
      <c r="H677" s="172">
        <f>Kalkulation_MS3!$AF$45/100*detail_MS3!$BO33</f>
        <v>0</v>
      </c>
      <c r="I677" s="172">
        <f>Kalkulation_MS3!$AF$45/100*detail_MS3!$CB33</f>
        <v>0</v>
      </c>
      <c r="J677" s="206">
        <f t="shared" si="59"/>
        <v>0</v>
      </c>
    </row>
    <row r="678" spans="1:10" outlineLevel="1">
      <c r="A678" s="1">
        <f t="shared" si="57"/>
        <v>0</v>
      </c>
      <c r="C678" s="172">
        <f>Kalkulation_MS3!$AG$45/100*detail_MS3!$B34</f>
        <v>0</v>
      </c>
      <c r="D678" s="172">
        <f>Kalkulation_MS3!$AG$45/100*detail_MS3!$O34</f>
        <v>0</v>
      </c>
      <c r="E678" s="172">
        <f>Kalkulation_MS3!$AG$45/100*detail_MS3!$AB34</f>
        <v>0</v>
      </c>
      <c r="F678" s="172">
        <f>Kalkulation_MS3!$AG$45/100*detail_MS3!$AO34</f>
        <v>0</v>
      </c>
      <c r="G678" s="172">
        <f>Kalkulation_MS3!$AG$45/100*detail_MS3!$BB34</f>
        <v>0</v>
      </c>
      <c r="H678" s="172">
        <f>Kalkulation_MS3!$AG$45/100*detail_MS3!$BO34</f>
        <v>0</v>
      </c>
      <c r="I678" s="172">
        <f>Kalkulation_MS3!$AG$45/100*detail_MS3!$CB34</f>
        <v>0</v>
      </c>
      <c r="J678" s="206">
        <f t="shared" si="59"/>
        <v>0</v>
      </c>
    </row>
    <row r="679" spans="1:10" outlineLevel="1">
      <c r="A679" s="1">
        <f t="shared" si="57"/>
        <v>0</v>
      </c>
      <c r="C679" s="172">
        <f>Kalkulation_MS3!$AH$45/100*detail_MS3!$B35</f>
        <v>0</v>
      </c>
      <c r="D679" s="172">
        <f>Kalkulation_MS3!$AH$45/100*detail_MS3!$O35</f>
        <v>0</v>
      </c>
      <c r="E679" s="172">
        <f>Kalkulation_MS3!$AH$45/100*detail_MS3!$AB35</f>
        <v>0</v>
      </c>
      <c r="F679" s="172">
        <f>Kalkulation_MS3!$AH$45/100*detail_MS3!$AO35</f>
        <v>0</v>
      </c>
      <c r="G679" s="172">
        <f>Kalkulation_MS3!$AH$45/100*detail_MS3!$BB35</f>
        <v>0</v>
      </c>
      <c r="H679" s="172">
        <f>Kalkulation_MS3!$AH$45/100*detail_MS3!$BO35</f>
        <v>0</v>
      </c>
      <c r="I679" s="172">
        <f>Kalkulation_MS3!$AH$45/100*detail_MS3!$CB35</f>
        <v>0</v>
      </c>
      <c r="J679" s="206">
        <f t="shared" si="59"/>
        <v>0</v>
      </c>
    </row>
    <row r="680" spans="1:10" outlineLevel="1">
      <c r="A680" s="1">
        <f t="shared" si="57"/>
        <v>0</v>
      </c>
      <c r="C680" s="172">
        <f>Kalkulation_MS3!$AI$45/100*detail_MS3!$B36</f>
        <v>0</v>
      </c>
      <c r="D680" s="172">
        <f>Kalkulation_MS3!$AI$45/100*detail_MS3!$O36</f>
        <v>0</v>
      </c>
      <c r="E680" s="172">
        <f>Kalkulation_MS3!$AI$45/100*detail_MS3!$AB36</f>
        <v>0</v>
      </c>
      <c r="F680" s="172">
        <f>Kalkulation_MS3!$AI$45/100*detail_MS3!$AO36</f>
        <v>0</v>
      </c>
      <c r="G680" s="172">
        <f>Kalkulation_MS3!$AI$45/100*detail_MS3!$BB36</f>
        <v>0</v>
      </c>
      <c r="H680" s="172">
        <f>Kalkulation_MS3!$AI$45/100*detail_MS3!$BO36</f>
        <v>0</v>
      </c>
      <c r="I680" s="172">
        <f>Kalkulation_MS3!$AI$45/100*detail_MS3!$CB36</f>
        <v>0</v>
      </c>
      <c r="J680" s="206">
        <f t="shared" si="59"/>
        <v>0</v>
      </c>
    </row>
    <row r="681" spans="1:10" outlineLevel="1">
      <c r="A681" s="1">
        <f t="shared" si="57"/>
        <v>0</v>
      </c>
      <c r="C681" s="172">
        <f>Kalkulation_MS3!$AJ$45/100*detail_MS3!$B37</f>
        <v>0</v>
      </c>
      <c r="D681" s="172">
        <f>Kalkulation_MS3!$AJ$45/100*detail_MS3!$O37</f>
        <v>0</v>
      </c>
      <c r="E681" s="172">
        <f>Kalkulation_MS3!$AJ$45/100*detail_MS3!$AB37</f>
        <v>0</v>
      </c>
      <c r="F681" s="172">
        <f>Kalkulation_MS3!$AJ$45/100*detail_MS3!$AO37</f>
        <v>0</v>
      </c>
      <c r="G681" s="172">
        <f>Kalkulation_MS3!$AJ$45/100*detail_MS3!$BB37</f>
        <v>0</v>
      </c>
      <c r="H681" s="172">
        <f>Kalkulation_MS3!$AJ$45/100*detail_MS3!$BO37</f>
        <v>0</v>
      </c>
      <c r="I681" s="172">
        <f>Kalkulation_MS3!$AJ$45/100*detail_MS3!$CB37</f>
        <v>0</v>
      </c>
      <c r="J681" s="206">
        <f t="shared" si="59"/>
        <v>0</v>
      </c>
    </row>
    <row r="682" spans="1:10" outlineLevel="1">
      <c r="A682" s="1">
        <f t="shared" si="57"/>
        <v>0</v>
      </c>
      <c r="C682" s="172">
        <f>Kalkulation_MS3!$AK$45/100*detail_MS3!$B38</f>
        <v>0</v>
      </c>
      <c r="D682" s="172">
        <f>Kalkulation_MS3!$AK$45/100*detail_MS3!$O38</f>
        <v>0</v>
      </c>
      <c r="E682" s="172">
        <f>Kalkulation_MS3!$AK$45/100*detail_MS3!$AB38</f>
        <v>0</v>
      </c>
      <c r="F682" s="172">
        <f>Kalkulation_MS3!$AK$45/100*detail_MS3!$AO38</f>
        <v>0</v>
      </c>
      <c r="G682" s="172">
        <f>Kalkulation_MS3!$AK$45/100*detail_MS3!$BB38</f>
        <v>0</v>
      </c>
      <c r="H682" s="172">
        <f>Kalkulation_MS3!$AK$45/100*detail_MS3!$BO38</f>
        <v>0</v>
      </c>
      <c r="I682" s="172">
        <f>Kalkulation_MS3!$AK$45/100*detail_MS3!$CB38</f>
        <v>0</v>
      </c>
      <c r="J682" s="206">
        <f t="shared" si="59"/>
        <v>0</v>
      </c>
    </row>
    <row r="683" spans="1:10" outlineLevel="1">
      <c r="A683" s="1">
        <f t="shared" si="57"/>
        <v>0</v>
      </c>
      <c r="C683" s="172">
        <f>Kalkulation_MS3!$AL$45/100*detail_MS3!$B39</f>
        <v>0</v>
      </c>
      <c r="D683" s="172">
        <f>Kalkulation_MS3!$AL$45/100*detail_MS3!$O39</f>
        <v>0</v>
      </c>
      <c r="E683" s="172">
        <f>Kalkulation_MS3!$AL$45/100*detail_MS3!$AB39</f>
        <v>0</v>
      </c>
      <c r="F683" s="172">
        <f>Kalkulation_MS3!$AL$45/100*detail_MS3!$AO39</f>
        <v>0</v>
      </c>
      <c r="G683" s="172">
        <f>Kalkulation_MS3!$AL$45/100*detail_MS3!$BB39</f>
        <v>0</v>
      </c>
      <c r="H683" s="172">
        <f>Kalkulation_MS3!$AL$45/100*detail_MS3!$BO39</f>
        <v>0</v>
      </c>
      <c r="I683" s="172">
        <f>Kalkulation_MS3!$AL$45/100*detail_MS3!$CB39</f>
        <v>0</v>
      </c>
      <c r="J683" s="206">
        <f t="shared" si="59"/>
        <v>0</v>
      </c>
    </row>
    <row r="684" spans="1:10" outlineLevel="1">
      <c r="A684" s="1">
        <f t="shared" si="57"/>
        <v>0</v>
      </c>
      <c r="C684" s="172">
        <f>Kalkulation_MS3!$AM$45/100*detail_MS3!$B40</f>
        <v>0</v>
      </c>
      <c r="D684" s="172">
        <f>Kalkulation_MS3!$AM$45/100*detail_MS3!$O40</f>
        <v>0</v>
      </c>
      <c r="E684" s="172">
        <f>Kalkulation_MS3!$AM$45/100*detail_MS3!$AB40</f>
        <v>0</v>
      </c>
      <c r="F684" s="172">
        <f>Kalkulation_MS3!$AM$45/100*detail_MS3!$AO40</f>
        <v>0</v>
      </c>
      <c r="G684" s="172">
        <f>Kalkulation_MS3!$AM$45/100*detail_MS3!$BB40</f>
        <v>0</v>
      </c>
      <c r="H684" s="172">
        <f>Kalkulation_MS3!$AM$45/100*detail_MS3!$BO40</f>
        <v>0</v>
      </c>
      <c r="I684" s="172">
        <f>Kalkulation_MS3!$AM$45/100*detail_MS3!$CB40</f>
        <v>0</v>
      </c>
      <c r="J684" s="206">
        <f t="shared" si="59"/>
        <v>0</v>
      </c>
    </row>
    <row r="685" spans="1:10" outlineLevel="1">
      <c r="A685" s="1">
        <f t="shared" si="57"/>
        <v>0</v>
      </c>
      <c r="C685" s="172">
        <f>Kalkulation_MS3!$AN$45/100*detail_MS3!$B41</f>
        <v>0</v>
      </c>
      <c r="D685" s="172">
        <f>Kalkulation_MS3!$AN$45/100*detail_MS3!$O41</f>
        <v>0</v>
      </c>
      <c r="E685" s="172">
        <f>Kalkulation_MS3!$AN$45/100*detail_MS3!$AB41</f>
        <v>0</v>
      </c>
      <c r="F685" s="172">
        <f>Kalkulation_MS3!$AN$45/100*detail_MS3!$AO41</f>
        <v>0</v>
      </c>
      <c r="G685" s="172">
        <f>Kalkulation_MS3!$AN$45/100*detail_MS3!$BB41</f>
        <v>0</v>
      </c>
      <c r="H685" s="172">
        <f>Kalkulation_MS3!$AN$45/100*detail_MS3!$BO41</f>
        <v>0</v>
      </c>
      <c r="I685" s="172">
        <f>Kalkulation_MS3!$AN$45/100*detail_MS3!$CB41</f>
        <v>0</v>
      </c>
      <c r="J685" s="206">
        <f t="shared" si="59"/>
        <v>0</v>
      </c>
    </row>
    <row r="686" spans="1:10" outlineLevel="1">
      <c r="A686" s="1">
        <f t="shared" si="57"/>
        <v>0</v>
      </c>
      <c r="C686" s="172">
        <f>Kalkulation_MS3!$AO$45/100*detail_MS3!$B42</f>
        <v>0</v>
      </c>
      <c r="D686" s="172">
        <f>Kalkulation_MS3!$AO$45/100*detail_MS3!$O42</f>
        <v>0</v>
      </c>
      <c r="E686" s="172">
        <f>Kalkulation_MS3!$AO$45/100*detail_MS3!$AB42</f>
        <v>0</v>
      </c>
      <c r="F686" s="172">
        <f>Kalkulation_MS3!$AO$45/100*detail_MS3!$AO42</f>
        <v>0</v>
      </c>
      <c r="G686" s="172">
        <f>Kalkulation_MS3!$AO$45/100*detail_MS3!$BB42</f>
        <v>0</v>
      </c>
      <c r="H686" s="172">
        <f>Kalkulation_MS3!$AO$45/100*detail_MS3!$BO42</f>
        <v>0</v>
      </c>
      <c r="I686" s="172">
        <f>Kalkulation_MS3!$AO$45/100*detail_MS3!$CB42</f>
        <v>0</v>
      </c>
      <c r="J686" s="206">
        <f t="shared" si="59"/>
        <v>0</v>
      </c>
    </row>
    <row r="687" spans="1:10" outlineLevel="1">
      <c r="A687" s="1">
        <f t="shared" si="57"/>
        <v>0</v>
      </c>
      <c r="C687" s="172">
        <f>Kalkulation_MS3!$AP$45/100*detail_MS3!$B43</f>
        <v>0</v>
      </c>
      <c r="D687" s="172">
        <f>Kalkulation_MS3!$AP$45/100*detail_MS3!$O43</f>
        <v>0</v>
      </c>
      <c r="E687" s="172">
        <f>Kalkulation_MS3!$AP$45/100*detail_MS3!$AB43</f>
        <v>0</v>
      </c>
      <c r="F687" s="172">
        <f>Kalkulation_MS3!$AP$45/100*detail_MS3!$AO43</f>
        <v>0</v>
      </c>
      <c r="G687" s="172">
        <f>Kalkulation_MS3!$AP$45/100*detail_MS3!$BB43</f>
        <v>0</v>
      </c>
      <c r="H687" s="172">
        <f>Kalkulation_MS3!$AP$45/100*detail_MS3!$BO43</f>
        <v>0</v>
      </c>
      <c r="I687" s="172">
        <f>Kalkulation_MS3!$AP$45/100*detail_MS3!$CB43</f>
        <v>0</v>
      </c>
      <c r="J687" s="206">
        <f t="shared" si="59"/>
        <v>0</v>
      </c>
    </row>
    <row r="688" spans="1:10" outlineLevel="1">
      <c r="A688" s="1">
        <f t="shared" si="57"/>
        <v>0</v>
      </c>
      <c r="C688" s="172">
        <f>Kalkulation_MS3!$AQ$45/100*detail_MS3!$B44</f>
        <v>0</v>
      </c>
      <c r="D688" s="172">
        <f>Kalkulation_MS3!$AQ$45/100*detail_MS3!$O44</f>
        <v>0</v>
      </c>
      <c r="E688" s="172">
        <f>Kalkulation_MS3!$AQ$45/100*detail_MS3!$AB44</f>
        <v>0</v>
      </c>
      <c r="F688" s="172">
        <f>Kalkulation_MS3!$AQ$45/100*detail_MS3!$AO44</f>
        <v>0</v>
      </c>
      <c r="G688" s="172">
        <f>Kalkulation_MS3!$AQ$45/100*detail_MS3!$BB44</f>
        <v>0</v>
      </c>
      <c r="H688" s="172">
        <f>Kalkulation_MS3!$AQ$45/100*detail_MS3!$BO44</f>
        <v>0</v>
      </c>
      <c r="I688" s="172">
        <f>Kalkulation_MS3!$AQ$45/100*detail_MS3!$CB44</f>
        <v>0</v>
      </c>
      <c r="J688" s="206">
        <f t="shared" si="59"/>
        <v>0</v>
      </c>
    </row>
    <row r="689" spans="1:10" outlineLevel="1">
      <c r="A689" s="1">
        <f t="shared" si="57"/>
        <v>0</v>
      </c>
      <c r="C689" s="172">
        <f>Kalkulation_MS3!$AR$45/100*detail_MS3!$B45</f>
        <v>0</v>
      </c>
      <c r="D689" s="172">
        <f>Kalkulation_MS3!$AR$45/100*detail_MS3!$O45</f>
        <v>0</v>
      </c>
      <c r="E689" s="172">
        <f>Kalkulation_MS3!$AR$45/100*detail_MS3!$AB45</f>
        <v>0</v>
      </c>
      <c r="F689" s="172">
        <f>Kalkulation_MS3!$AR$45/100*detail_MS3!$AO45</f>
        <v>0</v>
      </c>
      <c r="G689" s="172">
        <f>Kalkulation_MS3!$AR$45/100*detail_MS3!$BB45</f>
        <v>0</v>
      </c>
      <c r="H689" s="172">
        <f>Kalkulation_MS3!$AR$45/100*detail_MS3!$BO45</f>
        <v>0</v>
      </c>
      <c r="I689" s="172">
        <f>Kalkulation_MS3!$AR$45/100*detail_MS3!$CB45</f>
        <v>0</v>
      </c>
      <c r="J689" s="206">
        <f t="shared" si="59"/>
        <v>0</v>
      </c>
    </row>
    <row r="690" spans="1:10" outlineLevel="1">
      <c r="A690" s="1">
        <f t="shared" si="57"/>
        <v>0</v>
      </c>
      <c r="C690" s="172">
        <f>Kalkulation_MS3!$AS$45/100*detail_MS3!$B46</f>
        <v>0</v>
      </c>
      <c r="D690" s="172">
        <f>Kalkulation_MS3!$AS$45/100*detail_MS3!$O46</f>
        <v>0</v>
      </c>
      <c r="E690" s="172">
        <f>Kalkulation_MS3!$AS$45/100*detail_MS3!$AB46</f>
        <v>0</v>
      </c>
      <c r="F690" s="172">
        <f>Kalkulation_MS3!$AS$45/100*detail_MS3!$AO46</f>
        <v>0</v>
      </c>
      <c r="G690" s="172">
        <f>Kalkulation_MS3!$AS$45/100*detail_MS3!$BB46</f>
        <v>0</v>
      </c>
      <c r="H690" s="172">
        <f>Kalkulation_MS3!$AS$45/100*detail_MS3!$BO46</f>
        <v>0</v>
      </c>
      <c r="I690" s="172">
        <f>Kalkulation_MS3!$AS$45/100*detail_MS3!$CB46</f>
        <v>0</v>
      </c>
      <c r="J690" s="206">
        <f t="shared" si="59"/>
        <v>0</v>
      </c>
    </row>
    <row r="691" spans="1:10" outlineLevel="1">
      <c r="A691" s="88" t="s">
        <v>464</v>
      </c>
      <c r="B691" s="88"/>
      <c r="C691" s="201">
        <f>SUM(C651:C690)</f>
        <v>0</v>
      </c>
      <c r="D691" s="201">
        <f t="shared" ref="D691:J691" si="60">SUM(D651:D690)</f>
        <v>0</v>
      </c>
      <c r="E691" s="201">
        <f t="shared" si="60"/>
        <v>0</v>
      </c>
      <c r="F691" s="201">
        <f t="shared" si="60"/>
        <v>0</v>
      </c>
      <c r="G691" s="201">
        <f t="shared" si="60"/>
        <v>0</v>
      </c>
      <c r="H691" s="201">
        <f t="shared" si="60"/>
        <v>0</v>
      </c>
      <c r="I691" s="201">
        <f t="shared" si="60"/>
        <v>0</v>
      </c>
      <c r="J691" s="79">
        <f t="shared" si="60"/>
        <v>0</v>
      </c>
    </row>
  </sheetData>
  <mergeCells count="2">
    <mergeCell ref="C2:D2"/>
    <mergeCell ref="C3:D3"/>
  </mergeCells>
  <phoneticPr fontId="126" type="noConversion"/>
  <pageMargins left="0.7" right="0.7" top="0.78740157499999996" bottom="0.78740157499999996" header="0.3" footer="0.3"/>
  <pageSetup paperSize="8" orientation="portrait" r:id="rId1"/>
  <customProperties>
    <customPr name="_pios_id" r:id="rId2"/>
    <customPr name="EpmWorksheetKeyString_GUID" r:id="rId3"/>
  </customProperties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221A81-F4FA-4349-A28E-B48718A9AA61}">
  <sheetPr codeName="Tabelle21">
    <tabColor rgb="FF92D050"/>
  </sheetPr>
  <dimension ref="A1:N17"/>
  <sheetViews>
    <sheetView workbookViewId="0">
      <selection activeCell="D129" sqref="D129"/>
    </sheetView>
  </sheetViews>
  <sheetFormatPr defaultColWidth="11.375" defaultRowHeight="13.5"/>
  <cols>
    <col min="1" max="1" width="20" style="1" bestFit="1" customWidth="1"/>
    <col min="2" max="2" width="5.875" style="1" customWidth="1"/>
    <col min="3" max="9" width="11.375" style="1"/>
    <col min="10" max="11" width="14.75" style="1" customWidth="1"/>
    <col min="12" max="16384" width="11.375" style="1"/>
  </cols>
  <sheetData>
    <row r="1" spans="1:14">
      <c r="C1" s="1148" t="s">
        <v>210</v>
      </c>
      <c r="D1" s="1149"/>
      <c r="E1" s="1149"/>
      <c r="F1" s="1149"/>
      <c r="G1" s="1149"/>
      <c r="H1" s="1149"/>
      <c r="I1" s="1149"/>
      <c r="J1" s="1149"/>
      <c r="K1" s="1150"/>
    </row>
    <row r="2" spans="1:14" ht="14.25">
      <c r="C2" s="265">
        <f>'Income Statement_MS3'!C19</f>
        <v>2025</v>
      </c>
      <c r="D2" s="266">
        <f t="shared" ref="D2:I2" si="0">C2+1</f>
        <v>2026</v>
      </c>
      <c r="E2" s="266">
        <f t="shared" si="0"/>
        <v>2027</v>
      </c>
      <c r="F2" s="266">
        <f t="shared" si="0"/>
        <v>2028</v>
      </c>
      <c r="G2" s="266">
        <f t="shared" si="0"/>
        <v>2029</v>
      </c>
      <c r="H2" s="266">
        <f t="shared" si="0"/>
        <v>2030</v>
      </c>
      <c r="I2" s="267">
        <f t="shared" si="0"/>
        <v>2031</v>
      </c>
      <c r="J2" s="268" t="s">
        <v>465</v>
      </c>
      <c r="K2" s="269" t="s">
        <v>466</v>
      </c>
      <c r="M2" s="1144" t="s">
        <v>467</v>
      </c>
      <c r="N2" s="1145"/>
    </row>
    <row r="3" spans="1:14" ht="14.25">
      <c r="A3" s="70" t="s">
        <v>157</v>
      </c>
      <c r="C3" s="286">
        <f>'Income Statement_MS3'!C87</f>
        <v>0</v>
      </c>
      <c r="D3" s="287">
        <f>'Income Statement_MS3'!D87</f>
        <v>0</v>
      </c>
      <c r="E3" s="287">
        <f>'Income Statement_MS3'!E87</f>
        <v>0</v>
      </c>
      <c r="F3" s="287">
        <f>'Income Statement_MS3'!F87</f>
        <v>0</v>
      </c>
      <c r="G3" s="287">
        <f>'Income Statement_MS3'!G87</f>
        <v>0</v>
      </c>
      <c r="H3" s="287">
        <f>'Income Statement_MS3'!H87</f>
        <v>0</v>
      </c>
      <c r="I3" s="287">
        <f>'Income Statement_MS3'!I87</f>
        <v>0</v>
      </c>
      <c r="J3" s="286"/>
      <c r="K3" s="289"/>
      <c r="L3" s="172"/>
      <c r="M3" s="1146">
        <f>'Income Statement_MS3'!M13</f>
        <v>0</v>
      </c>
      <c r="N3" s="1147"/>
    </row>
    <row r="4" spans="1:14" ht="14.25">
      <c r="A4" s="70">
        <v>2</v>
      </c>
      <c r="C4" s="286" t="str">
        <f>IF(AND(C6=0,B6&lt;&gt;0),C3,"")</f>
        <v/>
      </c>
      <c r="D4" s="287" t="str">
        <f t="shared" ref="D4:I4" si="1">IF(AND(D6=0,C6&lt;&gt;0),D3,"")</f>
        <v/>
      </c>
      <c r="E4" s="287" t="str">
        <f t="shared" si="1"/>
        <v/>
      </c>
      <c r="F4" s="287" t="str">
        <f t="shared" si="1"/>
        <v/>
      </c>
      <c r="G4" s="287" t="str">
        <f t="shared" si="1"/>
        <v/>
      </c>
      <c r="H4" s="287" t="str">
        <f t="shared" si="1"/>
        <v/>
      </c>
      <c r="I4" s="287" t="str">
        <f t="shared" si="1"/>
        <v/>
      </c>
      <c r="J4" s="290">
        <f>SUM(C4:I4)</f>
        <v>0</v>
      </c>
      <c r="K4" s="289"/>
      <c r="L4" s="172"/>
      <c r="M4" s="172"/>
    </row>
    <row r="5" spans="1:14" ht="15">
      <c r="A5" s="70">
        <v>3</v>
      </c>
      <c r="C5" s="290" t="str">
        <f>IF(C3&lt;M3,C3,"")</f>
        <v/>
      </c>
      <c r="D5" s="291" t="str">
        <f>IF(C3+D3&lt;M3,C3+D3,"")</f>
        <v/>
      </c>
      <c r="E5" s="291" t="str">
        <f>IF(C3+D3+E3&lt;M3,C3+D3+E3,"")</f>
        <v/>
      </c>
      <c r="F5" s="291" t="str">
        <f>IF(C3+D3+E3+F3&lt;M3,C3+D3+E3+F3,"")</f>
        <v/>
      </c>
      <c r="G5" s="291" t="str">
        <f>IF(C3+D3+E3+F3+G3&lt;M3,C3+D3+E3+F3+G3,"")</f>
        <v/>
      </c>
      <c r="H5" s="291" t="str">
        <f>IF(C3+D3+E3+F3+G3+H3&lt;M3,C3+D3+E3+F3+G3+H3,"")</f>
        <v/>
      </c>
      <c r="I5" s="292" t="str">
        <f>IF(C3+D3+E3+F3+G3+H3+I3&lt;M3,C3+D3+E3+F3+G3+H3+I3,"")</f>
        <v/>
      </c>
      <c r="J5" s="288">
        <f>COUNT(C5:I5)</f>
        <v>0</v>
      </c>
      <c r="K5" s="294"/>
    </row>
    <row r="6" spans="1:14" ht="14.25">
      <c r="A6" s="70">
        <v>4</v>
      </c>
      <c r="C6" s="290">
        <f t="shared" ref="C6:I6" si="2">IF(C5="",0,C5-B5)</f>
        <v>0</v>
      </c>
      <c r="D6" s="291">
        <f t="shared" si="2"/>
        <v>0</v>
      </c>
      <c r="E6" s="291">
        <f t="shared" si="2"/>
        <v>0</v>
      </c>
      <c r="F6" s="291">
        <f t="shared" si="2"/>
        <v>0</v>
      </c>
      <c r="G6" s="291">
        <f t="shared" si="2"/>
        <v>0</v>
      </c>
      <c r="H6" s="291">
        <f t="shared" si="2"/>
        <v>0</v>
      </c>
      <c r="I6" s="292">
        <f t="shared" si="2"/>
        <v>0</v>
      </c>
      <c r="J6" s="290">
        <f>SUM(C6:I6)</f>
        <v>0</v>
      </c>
      <c r="K6" s="294">
        <f>M3-J6</f>
        <v>0</v>
      </c>
    </row>
    <row r="7" spans="1:14" ht="15">
      <c r="C7" s="293"/>
      <c r="D7" s="295"/>
      <c r="E7" s="295"/>
      <c r="F7" s="295"/>
      <c r="G7" s="295"/>
      <c r="H7" s="295"/>
      <c r="I7" s="296"/>
      <c r="J7" s="293"/>
      <c r="K7" s="749" t="str">
        <f>IF(J5=7,"&gt;7",L7)</f>
        <v>&lt;1,0</v>
      </c>
      <c r="L7" s="297" t="str">
        <f>IF(J5=0,"&lt;1,0",1/J4*K6)</f>
        <v>&lt;1,0</v>
      </c>
    </row>
    <row r="8" spans="1:14" ht="15">
      <c r="A8" s="1" t="s">
        <v>468</v>
      </c>
      <c r="C8" s="298"/>
      <c r="D8" s="299"/>
      <c r="E8" s="299"/>
      <c r="F8" s="299"/>
      <c r="G8" s="299"/>
      <c r="H8" s="299"/>
      <c r="I8" s="300"/>
      <c r="J8" s="298"/>
      <c r="K8" s="661" t="str">
        <f>IF(J5=7,K7,L8)</f>
        <v>&lt;1,0</v>
      </c>
      <c r="L8" s="660" t="str">
        <f>IF(L7="&lt;1,0","&lt;1,0",L7+J5)</f>
        <v>&lt;1,0</v>
      </c>
    </row>
    <row r="10" spans="1:14">
      <c r="C10" s="1148" t="s">
        <v>201</v>
      </c>
      <c r="D10" s="1149"/>
      <c r="E10" s="1149"/>
      <c r="F10" s="1149"/>
      <c r="G10" s="1149"/>
      <c r="H10" s="1149"/>
      <c r="I10" s="1149"/>
      <c r="J10" s="1149"/>
      <c r="K10" s="1150"/>
    </row>
    <row r="11" spans="1:14" ht="14.25">
      <c r="C11" s="265">
        <f>'Income Statement_MS3'!C27</f>
        <v>0</v>
      </c>
      <c r="D11" s="266">
        <f t="shared" ref="D11:I11" si="3">C11+1</f>
        <v>1</v>
      </c>
      <c r="E11" s="266">
        <f t="shared" si="3"/>
        <v>2</v>
      </c>
      <c r="F11" s="266">
        <f t="shared" si="3"/>
        <v>3</v>
      </c>
      <c r="G11" s="266">
        <f t="shared" si="3"/>
        <v>4</v>
      </c>
      <c r="H11" s="266">
        <f t="shared" si="3"/>
        <v>5</v>
      </c>
      <c r="I11" s="267">
        <f t="shared" si="3"/>
        <v>6</v>
      </c>
      <c r="J11" s="268" t="s">
        <v>465</v>
      </c>
      <c r="K11" s="269" t="s">
        <v>466</v>
      </c>
      <c r="M11" s="1144" t="s">
        <v>467</v>
      </c>
      <c r="N11" s="1145"/>
    </row>
    <row r="12" spans="1:14" ht="14.25">
      <c r="A12" s="70" t="s">
        <v>157</v>
      </c>
      <c r="C12" s="286">
        <f>'Income Statement_MS3'!C94</f>
        <v>0</v>
      </c>
      <c r="D12" s="287">
        <f>'Income Statement_MS3'!D94</f>
        <v>0</v>
      </c>
      <c r="E12" s="287">
        <f>'Income Statement_MS3'!E94</f>
        <v>0</v>
      </c>
      <c r="F12" s="287">
        <f>'Income Statement_MS3'!F94</f>
        <v>0</v>
      </c>
      <c r="G12" s="287">
        <f>'Income Statement_MS3'!G94</f>
        <v>0</v>
      </c>
      <c r="H12" s="287">
        <f>'Income Statement_MS3'!H94</f>
        <v>0</v>
      </c>
      <c r="I12" s="287">
        <f>'Income Statement_MS3'!I94</f>
        <v>0</v>
      </c>
      <c r="J12" s="286"/>
      <c r="K12" s="289"/>
      <c r="L12" s="172"/>
      <c r="M12" s="1146">
        <f>M3</f>
        <v>0</v>
      </c>
      <c r="N12" s="1147"/>
    </row>
    <row r="13" spans="1:14" ht="14.25">
      <c r="A13" s="70">
        <v>2</v>
      </c>
      <c r="C13" s="286" t="str">
        <f>IF(AND(C15=0,B15&lt;&gt;0),C12,"")</f>
        <v/>
      </c>
      <c r="D13" s="287" t="str">
        <f t="shared" ref="D13:I13" si="4">IF(AND(D15=0,C15&lt;&gt;0),D12,"")</f>
        <v/>
      </c>
      <c r="E13" s="287" t="str">
        <f t="shared" si="4"/>
        <v/>
      </c>
      <c r="F13" s="287" t="str">
        <f t="shared" si="4"/>
        <v/>
      </c>
      <c r="G13" s="287" t="str">
        <f t="shared" si="4"/>
        <v/>
      </c>
      <c r="H13" s="287" t="str">
        <f t="shared" si="4"/>
        <v/>
      </c>
      <c r="I13" s="287" t="str">
        <f t="shared" si="4"/>
        <v/>
      </c>
      <c r="J13" s="290">
        <f>SUM(C13:I13)</f>
        <v>0</v>
      </c>
      <c r="K13" s="289"/>
      <c r="L13" s="172"/>
      <c r="M13" s="172"/>
    </row>
    <row r="14" spans="1:14" ht="15">
      <c r="A14" s="70">
        <v>3</v>
      </c>
      <c r="C14" s="290" t="str">
        <f>IF(C12&lt;M12,C12,"")</f>
        <v/>
      </c>
      <c r="D14" s="291" t="str">
        <f>IF(C12+D12&lt;M12,C12+D12,"")</f>
        <v/>
      </c>
      <c r="E14" s="291" t="str">
        <f>IF(C12+D12+E12&lt;M12,C12+D12+E12,"")</f>
        <v/>
      </c>
      <c r="F14" s="291" t="str">
        <f>IF(C12+D12+E12+F12&lt;M12,C12+D12+E12+F12,"")</f>
        <v/>
      </c>
      <c r="G14" s="291" t="str">
        <f>IF(C12+D12+E12+F12+G12&lt;M12,C12+D12+E12+F12+G12,"")</f>
        <v/>
      </c>
      <c r="H14" s="291" t="str">
        <f>IF(C12+D12+E12+F12+G12+H12&lt;M12,C12+D12+E12+F12+G12+H12,"")</f>
        <v/>
      </c>
      <c r="I14" s="292" t="str">
        <f>IF(C12+D12+E12+F12+G12+H12+I12&lt;M12,C12+D12+E12+F12+G12+H12+I12,"")</f>
        <v/>
      </c>
      <c r="J14" s="288">
        <f>COUNT(C14:I14)</f>
        <v>0</v>
      </c>
      <c r="K14" s="294"/>
    </row>
    <row r="15" spans="1:14" ht="14.25">
      <c r="A15" s="70">
        <v>4</v>
      </c>
      <c r="C15" s="290">
        <f t="shared" ref="C15:I15" si="5">IF(C14="",0,C14-B14)</f>
        <v>0</v>
      </c>
      <c r="D15" s="291">
        <f t="shared" si="5"/>
        <v>0</v>
      </c>
      <c r="E15" s="291">
        <f t="shared" si="5"/>
        <v>0</v>
      </c>
      <c r="F15" s="291">
        <f t="shared" si="5"/>
        <v>0</v>
      </c>
      <c r="G15" s="291">
        <f t="shared" si="5"/>
        <v>0</v>
      </c>
      <c r="H15" s="291">
        <f t="shared" si="5"/>
        <v>0</v>
      </c>
      <c r="I15" s="292">
        <f t="shared" si="5"/>
        <v>0</v>
      </c>
      <c r="J15" s="290">
        <f>SUM(C15:I15)</f>
        <v>0</v>
      </c>
      <c r="K15" s="294">
        <f>M12-J15</f>
        <v>0</v>
      </c>
    </row>
    <row r="16" spans="1:14" ht="15">
      <c r="C16" s="293"/>
      <c r="D16" s="295"/>
      <c r="E16" s="295"/>
      <c r="F16" s="295"/>
      <c r="G16" s="295"/>
      <c r="H16" s="295"/>
      <c r="I16" s="296"/>
      <c r="J16" s="293"/>
      <c r="K16" s="749" t="str">
        <f>IF(J14=7,"&gt;7",L16)</f>
        <v>&lt;1,0</v>
      </c>
      <c r="L16" s="297" t="str">
        <f>IF(J14=0,"&lt;1,0",1/J13*K15)</f>
        <v>&lt;1,0</v>
      </c>
    </row>
    <row r="17" spans="1:12" ht="15">
      <c r="A17" s="1" t="s">
        <v>468</v>
      </c>
      <c r="C17" s="298"/>
      <c r="D17" s="299"/>
      <c r="E17" s="299"/>
      <c r="F17" s="299"/>
      <c r="G17" s="299"/>
      <c r="H17" s="299"/>
      <c r="I17" s="300"/>
      <c r="J17" s="298"/>
      <c r="K17" s="661" t="str">
        <f>IF(J14=7,K16,L17)</f>
        <v>&lt;1,0</v>
      </c>
      <c r="L17" s="660" t="str">
        <f>IF(L16="&lt;1,0","&lt;1,0",L16+J14)</f>
        <v>&lt;1,0</v>
      </c>
    </row>
  </sheetData>
  <mergeCells count="6">
    <mergeCell ref="M12:N12"/>
    <mergeCell ref="C1:K1"/>
    <mergeCell ref="M2:N2"/>
    <mergeCell ref="M3:N3"/>
    <mergeCell ref="C10:K10"/>
    <mergeCell ref="M11:N11"/>
  </mergeCells>
  <phoneticPr fontId="126" type="noConversion"/>
  <pageMargins left="0.7" right="0.7" top="0.78740157499999996" bottom="0.78740157499999996" header="0.3" footer="0.3"/>
  <pageSetup paperSize="9" orientation="portrait" r:id="rId1"/>
  <customProperties>
    <customPr name="_pios_id" r:id="rId2"/>
    <customPr name="EpmWorksheetKeyString_GUID" r:id="rId3"/>
  </customProperties>
</worksheet>
</file>

<file path=xl/worksheets/sheet3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8F9E64-2146-4220-A61E-57EAFD736087}">
  <sheetPr codeName="Tabelle22">
    <tabColor theme="2" tint="-0.249977111117893"/>
    <pageSetUpPr fitToPage="1"/>
  </sheetPr>
  <dimension ref="A1:AR130"/>
  <sheetViews>
    <sheetView showZeros="0" zoomScale="80" zoomScaleNormal="80" workbookViewId="0">
      <pane xSplit="3" ySplit="12" topLeftCell="D45" activePane="bottomRight" state="frozen"/>
      <selection pane="topRight" sqref="A1:XFD1048576"/>
      <selection pane="bottomLeft" sqref="A1:XFD1048576"/>
      <selection pane="bottomRight" activeCell="A115" sqref="A115:A126"/>
    </sheetView>
  </sheetViews>
  <sheetFormatPr defaultColWidth="11.375" defaultRowHeight="13.5" outlineLevelRow="1"/>
  <cols>
    <col min="1" max="1" width="48.75" style="1" bestFit="1" customWidth="1"/>
    <col min="2" max="2" width="10" style="1" customWidth="1"/>
    <col min="3" max="3" width="9.25" style="1" customWidth="1"/>
    <col min="4" max="11" width="11.75" style="1" customWidth="1"/>
    <col min="12" max="43" width="11.875" style="1" customWidth="1"/>
    <col min="44" max="16384" width="11.375" style="1"/>
  </cols>
  <sheetData>
    <row r="1" spans="1:43" ht="22.5">
      <c r="A1" s="1111" t="s">
        <v>285</v>
      </c>
      <c r="B1" s="1112"/>
      <c r="C1" s="1112"/>
      <c r="D1" s="1112"/>
      <c r="E1" s="1112"/>
      <c r="F1" s="1112"/>
      <c r="G1" s="1112"/>
      <c r="H1" s="1112"/>
      <c r="I1" s="1112"/>
      <c r="J1" s="1112"/>
      <c r="K1" s="1112"/>
      <c r="L1" s="1112"/>
      <c r="M1" s="1112"/>
      <c r="N1" s="1112"/>
      <c r="O1" s="1112"/>
      <c r="P1" s="1112"/>
      <c r="Q1" s="1112"/>
      <c r="R1" s="1112"/>
      <c r="S1" s="1112"/>
      <c r="T1" s="1112"/>
      <c r="U1" s="1112"/>
      <c r="V1" s="1112"/>
      <c r="W1" s="1112"/>
      <c r="X1" s="1112"/>
      <c r="Y1" s="1112"/>
      <c r="Z1" s="1112"/>
      <c r="AA1" s="1112"/>
      <c r="AB1" s="1112"/>
      <c r="AC1" s="1112"/>
      <c r="AD1" s="1112"/>
      <c r="AE1" s="1112"/>
      <c r="AF1" s="1112"/>
      <c r="AG1" s="1112"/>
      <c r="AH1" s="1112"/>
      <c r="AI1" s="1112"/>
      <c r="AJ1" s="1112"/>
      <c r="AK1" s="1112"/>
      <c r="AL1" s="1112"/>
      <c r="AM1" s="1112"/>
      <c r="AN1" s="1112"/>
      <c r="AO1" s="1112"/>
      <c r="AP1" s="1112"/>
      <c r="AQ1" s="1113"/>
    </row>
    <row r="2" spans="1:43" ht="16.5" customHeight="1">
      <c r="A2" s="561" t="s">
        <v>286</v>
      </c>
      <c r="B2" s="1120"/>
      <c r="C2" s="1121"/>
      <c r="D2" s="1059"/>
      <c r="E2" s="1060"/>
      <c r="F2" s="1116"/>
      <c r="G2" s="1060"/>
      <c r="H2" s="1060"/>
      <c r="I2" s="1060"/>
      <c r="J2" s="1060"/>
      <c r="K2" s="1060"/>
      <c r="L2" s="1060"/>
      <c r="M2" s="1060"/>
      <c r="N2" s="1060"/>
      <c r="O2" s="1060"/>
      <c r="P2" s="1060"/>
      <c r="Q2" s="1060"/>
      <c r="R2" s="1060"/>
      <c r="S2" s="1060"/>
      <c r="T2" s="1060"/>
      <c r="U2" s="1060"/>
      <c r="V2" s="1060"/>
      <c r="W2" s="1060"/>
      <c r="X2" s="1060"/>
      <c r="Y2" s="1060"/>
      <c r="Z2" s="1060"/>
      <c r="AA2" s="1060"/>
      <c r="AB2" s="1060"/>
      <c r="AC2" s="1060"/>
      <c r="AD2" s="1060"/>
      <c r="AE2" s="1060"/>
      <c r="AF2" s="1060"/>
      <c r="AG2" s="1060"/>
      <c r="AH2" s="1060"/>
      <c r="AI2" s="1060"/>
      <c r="AJ2" s="1060"/>
      <c r="AK2" s="1060"/>
      <c r="AL2" s="1060"/>
      <c r="AM2" s="1060"/>
      <c r="AN2" s="1060"/>
      <c r="AO2" s="1060"/>
      <c r="AP2" s="1060"/>
      <c r="AQ2" s="1061"/>
    </row>
    <row r="3" spans="1:43" s="74" customFormat="1" ht="16.5" customHeight="1">
      <c r="A3" s="561" t="s">
        <v>287</v>
      </c>
      <c r="B3" s="861"/>
      <c r="C3" s="862"/>
      <c r="D3" s="335"/>
      <c r="E3" s="247"/>
      <c r="F3" s="1117"/>
      <c r="G3" s="335"/>
      <c r="H3" s="335"/>
      <c r="I3" s="335"/>
      <c r="J3" s="335"/>
      <c r="K3" s="335"/>
      <c r="L3" s="335"/>
      <c r="M3" s="335"/>
      <c r="N3" s="335"/>
      <c r="O3" s="335"/>
      <c r="P3" s="335"/>
      <c r="Q3" s="335"/>
      <c r="R3" s="335"/>
      <c r="S3" s="335"/>
      <c r="T3" s="335"/>
      <c r="U3" s="335"/>
      <c r="V3" s="335"/>
      <c r="W3" s="335"/>
      <c r="X3" s="335"/>
      <c r="Y3" s="335"/>
      <c r="Z3" s="335"/>
      <c r="AA3" s="335"/>
      <c r="AB3" s="335"/>
      <c r="AC3" s="335"/>
      <c r="AD3" s="335"/>
      <c r="AE3" s="335"/>
      <c r="AF3" s="335"/>
      <c r="AG3" s="335"/>
      <c r="AH3" s="335"/>
      <c r="AI3" s="335"/>
      <c r="AJ3" s="335"/>
      <c r="AK3" s="335"/>
      <c r="AL3" s="335"/>
      <c r="AM3" s="335"/>
      <c r="AN3" s="335"/>
      <c r="AO3" s="335"/>
      <c r="AP3" s="335"/>
      <c r="AQ3" s="336"/>
    </row>
    <row r="4" spans="1:43" s="74" customFormat="1" ht="16.5" customHeight="1">
      <c r="A4" s="561" t="s">
        <v>288</v>
      </c>
      <c r="B4" s="863"/>
      <c r="C4" s="864"/>
      <c r="D4" s="335"/>
      <c r="E4" s="247"/>
      <c r="F4" s="1117"/>
      <c r="G4" s="335"/>
      <c r="H4" s="335"/>
      <c r="I4" s="335"/>
      <c r="J4" s="335"/>
      <c r="K4" s="335"/>
      <c r="L4" s="335"/>
      <c r="M4" s="335"/>
      <c r="N4" s="335"/>
      <c r="O4" s="335"/>
      <c r="P4" s="335"/>
      <c r="Q4" s="335"/>
      <c r="R4" s="335"/>
      <c r="S4" s="335"/>
      <c r="T4" s="335"/>
      <c r="U4" s="335"/>
      <c r="V4" s="335"/>
      <c r="W4" s="335"/>
      <c r="X4" s="335"/>
      <c r="Y4" s="335"/>
      <c r="Z4" s="335"/>
      <c r="AA4" s="335"/>
      <c r="AB4" s="335"/>
      <c r="AC4" s="335"/>
      <c r="AD4" s="335"/>
      <c r="AE4" s="335"/>
      <c r="AF4" s="335"/>
      <c r="AG4" s="335"/>
      <c r="AH4" s="335"/>
      <c r="AI4" s="335"/>
      <c r="AJ4" s="335"/>
      <c r="AK4" s="335"/>
      <c r="AL4" s="335"/>
      <c r="AM4" s="335"/>
      <c r="AN4" s="335"/>
      <c r="AO4" s="335"/>
      <c r="AP4" s="335"/>
      <c r="AQ4" s="336"/>
    </row>
    <row r="5" spans="1:43" s="74" customFormat="1" ht="16.5" customHeight="1">
      <c r="A5" s="561" t="s">
        <v>289</v>
      </c>
      <c r="B5" s="863"/>
      <c r="C5" s="864"/>
      <c r="D5" s="335"/>
      <c r="E5" s="247"/>
      <c r="F5" s="1117"/>
      <c r="G5" s="335"/>
      <c r="H5" s="335"/>
      <c r="I5" s="335"/>
      <c r="J5" s="335"/>
      <c r="K5" s="335"/>
      <c r="L5" s="335"/>
      <c r="M5" s="335"/>
      <c r="N5" s="335"/>
      <c r="O5" s="335"/>
      <c r="P5" s="335"/>
      <c r="Q5" s="335"/>
      <c r="R5" s="335"/>
      <c r="S5" s="335"/>
      <c r="T5" s="335"/>
      <c r="U5" s="335"/>
      <c r="V5" s="335"/>
      <c r="W5" s="335"/>
      <c r="X5" s="335"/>
      <c r="Y5" s="335"/>
      <c r="Z5" s="335"/>
      <c r="AA5" s="335"/>
      <c r="AB5" s="335"/>
      <c r="AC5" s="335"/>
      <c r="AD5" s="335"/>
      <c r="AE5" s="335"/>
      <c r="AF5" s="335"/>
      <c r="AG5" s="335"/>
      <c r="AH5" s="335"/>
      <c r="AI5" s="335"/>
      <c r="AJ5" s="335"/>
      <c r="AK5" s="335"/>
      <c r="AL5" s="335"/>
      <c r="AM5" s="335"/>
      <c r="AN5" s="335"/>
      <c r="AO5" s="335"/>
      <c r="AP5" s="335"/>
      <c r="AQ5" s="336"/>
    </row>
    <row r="6" spans="1:43" s="74" customFormat="1" ht="16.5" customHeight="1">
      <c r="A6" s="561" t="s">
        <v>61</v>
      </c>
      <c r="B6" s="1122"/>
      <c r="C6" s="1123"/>
      <c r="D6" s="247"/>
      <c r="E6" s="247"/>
      <c r="F6" s="1117"/>
      <c r="G6" s="247"/>
      <c r="H6" s="247"/>
      <c r="I6" s="247"/>
      <c r="J6" s="247"/>
      <c r="K6" s="247"/>
      <c r="L6" s="247"/>
      <c r="M6" s="247"/>
      <c r="N6" s="247"/>
      <c r="O6" s="247"/>
      <c r="P6" s="247"/>
      <c r="Q6" s="247"/>
      <c r="R6" s="247"/>
      <c r="S6" s="247"/>
      <c r="T6" s="247"/>
      <c r="U6" s="247"/>
      <c r="V6" s="247"/>
      <c r="W6" s="247"/>
      <c r="X6" s="247"/>
      <c r="Y6" s="247"/>
      <c r="Z6" s="247"/>
      <c r="AA6" s="247"/>
      <c r="AB6" s="247"/>
      <c r="AC6" s="247"/>
      <c r="AD6" s="247"/>
      <c r="AE6" s="247"/>
      <c r="AF6" s="247"/>
      <c r="AG6" s="247"/>
      <c r="AH6" s="247"/>
      <c r="AI6" s="247"/>
      <c r="AJ6" s="247"/>
      <c r="AK6" s="247"/>
      <c r="AL6" s="247"/>
      <c r="AM6" s="247"/>
      <c r="AN6" s="247"/>
      <c r="AO6" s="247"/>
      <c r="AP6" s="247"/>
      <c r="AQ6" s="248"/>
    </row>
    <row r="7" spans="1:43" s="74" customFormat="1" ht="16.5" customHeight="1">
      <c r="A7" s="561" t="s">
        <v>290</v>
      </c>
      <c r="B7" s="860">
        <f>COUNT(D13:D19)</f>
        <v>0</v>
      </c>
      <c r="C7" s="561"/>
      <c r="D7" s="247"/>
      <c r="E7" s="247"/>
      <c r="F7" s="857"/>
      <c r="G7" s="247"/>
      <c r="H7" s="247"/>
      <c r="I7" s="247"/>
      <c r="J7" s="247"/>
      <c r="K7" s="247"/>
      <c r="L7" s="247"/>
      <c r="M7" s="247"/>
      <c r="N7" s="247"/>
      <c r="O7" s="247"/>
      <c r="P7" s="247"/>
      <c r="Q7" s="247"/>
      <c r="R7" s="247"/>
      <c r="S7" s="247"/>
      <c r="T7" s="247"/>
      <c r="U7" s="247"/>
      <c r="V7" s="247"/>
      <c r="W7" s="247"/>
      <c r="X7" s="247"/>
      <c r="Y7" s="247"/>
      <c r="Z7" s="247"/>
      <c r="AA7" s="247"/>
      <c r="AB7" s="247"/>
      <c r="AC7" s="247"/>
      <c r="AD7" s="247"/>
      <c r="AE7" s="247"/>
      <c r="AF7" s="247"/>
      <c r="AG7" s="247"/>
      <c r="AH7" s="247"/>
      <c r="AI7" s="247"/>
      <c r="AJ7" s="247"/>
      <c r="AK7" s="247"/>
      <c r="AL7" s="247"/>
      <c r="AM7" s="247"/>
      <c r="AN7" s="247"/>
      <c r="AO7" s="247"/>
      <c r="AP7" s="247"/>
      <c r="AQ7" s="248"/>
    </row>
    <row r="8" spans="1:43" s="74" customFormat="1" ht="16.5" customHeight="1">
      <c r="A8" s="561" t="s">
        <v>291</v>
      </c>
      <c r="B8" s="1124"/>
      <c r="C8" s="1125"/>
      <c r="D8" s="247"/>
      <c r="E8" s="247"/>
      <c r="F8" s="247"/>
      <c r="G8" s="247"/>
      <c r="H8" s="247"/>
      <c r="I8" s="247"/>
      <c r="J8" s="247"/>
      <c r="K8" s="247"/>
      <c r="L8" s="247"/>
      <c r="M8" s="247"/>
      <c r="N8" s="247"/>
      <c r="O8" s="247"/>
      <c r="P8" s="247"/>
      <c r="Q8" s="247"/>
      <c r="R8" s="247"/>
      <c r="S8" s="247"/>
      <c r="T8" s="247"/>
      <c r="U8" s="247"/>
      <c r="V8" s="247"/>
      <c r="W8" s="247"/>
      <c r="X8" s="247"/>
      <c r="Y8" s="247"/>
      <c r="Z8" s="247"/>
      <c r="AA8" s="392"/>
      <c r="AB8" s="392"/>
      <c r="AC8" s="392"/>
      <c r="AD8" s="392"/>
      <c r="AE8" s="392"/>
      <c r="AF8" s="392"/>
      <c r="AG8" s="392"/>
      <c r="AH8" s="392"/>
      <c r="AI8" s="392"/>
      <c r="AJ8" s="392"/>
      <c r="AK8" s="392"/>
      <c r="AL8" s="392"/>
      <c r="AM8" s="392"/>
      <c r="AN8" s="392"/>
      <c r="AO8" s="392"/>
      <c r="AP8" s="392"/>
      <c r="AQ8" s="393"/>
    </row>
    <row r="9" spans="1:43" s="74" customFormat="1" ht="16.5" customHeight="1">
      <c r="A9" s="561" t="s">
        <v>292</v>
      </c>
      <c r="B9" s="1124"/>
      <c r="C9" s="1125"/>
      <c r="D9" s="476"/>
      <c r="E9" s="476"/>
      <c r="F9" s="476"/>
      <c r="G9" s="476"/>
      <c r="H9" s="476"/>
      <c r="I9" s="476"/>
      <c r="J9" s="476"/>
      <c r="K9" s="476"/>
      <c r="L9" s="247"/>
      <c r="M9" s="247"/>
      <c r="N9" s="247"/>
      <c r="O9" s="247"/>
      <c r="P9" s="247"/>
      <c r="Q9" s="247"/>
      <c r="R9" s="247"/>
      <c r="S9" s="247"/>
      <c r="T9" s="247"/>
      <c r="U9" s="247"/>
      <c r="V9" s="247"/>
      <c r="W9" s="247"/>
      <c r="X9" s="247"/>
      <c r="Y9" s="247"/>
      <c r="Z9" s="247"/>
      <c r="AA9" s="392"/>
      <c r="AB9" s="392"/>
      <c r="AC9" s="392"/>
      <c r="AD9" s="392"/>
      <c r="AE9" s="392"/>
      <c r="AF9" s="392"/>
      <c r="AG9" s="392"/>
      <c r="AH9" s="392"/>
      <c r="AI9" s="392"/>
      <c r="AJ9" s="392"/>
      <c r="AK9" s="392"/>
      <c r="AL9" s="392"/>
      <c r="AM9" s="392"/>
      <c r="AN9" s="392"/>
      <c r="AO9" s="392"/>
      <c r="AP9" s="392"/>
      <c r="AQ9" s="393"/>
    </row>
    <row r="10" spans="1:43" s="74" customFormat="1" ht="16.5" customHeight="1">
      <c r="A10" s="561" t="s">
        <v>62</v>
      </c>
      <c r="B10" s="1126"/>
      <c r="C10" s="1127"/>
      <c r="D10" s="394">
        <v>1</v>
      </c>
      <c r="E10" s="394">
        <f>D10+1</f>
        <v>2</v>
      </c>
      <c r="F10" s="394">
        <f t="shared" ref="F10:AQ10" si="0">E10+1</f>
        <v>3</v>
      </c>
      <c r="G10" s="394">
        <f t="shared" si="0"/>
        <v>4</v>
      </c>
      <c r="H10" s="394">
        <f t="shared" si="0"/>
        <v>5</v>
      </c>
      <c r="I10" s="394">
        <f t="shared" si="0"/>
        <v>6</v>
      </c>
      <c r="J10" s="394">
        <f t="shared" si="0"/>
        <v>7</v>
      </c>
      <c r="K10" s="394">
        <f t="shared" si="0"/>
        <v>8</v>
      </c>
      <c r="L10" s="394">
        <f t="shared" si="0"/>
        <v>9</v>
      </c>
      <c r="M10" s="394">
        <f t="shared" si="0"/>
        <v>10</v>
      </c>
      <c r="N10" s="394">
        <f t="shared" si="0"/>
        <v>11</v>
      </c>
      <c r="O10" s="394">
        <f t="shared" si="0"/>
        <v>12</v>
      </c>
      <c r="P10" s="394">
        <f t="shared" si="0"/>
        <v>13</v>
      </c>
      <c r="Q10" s="394">
        <f t="shared" si="0"/>
        <v>14</v>
      </c>
      <c r="R10" s="394">
        <f t="shared" si="0"/>
        <v>15</v>
      </c>
      <c r="S10" s="394">
        <f t="shared" si="0"/>
        <v>16</v>
      </c>
      <c r="T10" s="394">
        <f t="shared" si="0"/>
        <v>17</v>
      </c>
      <c r="U10" s="394">
        <f t="shared" si="0"/>
        <v>18</v>
      </c>
      <c r="V10" s="394">
        <f t="shared" si="0"/>
        <v>19</v>
      </c>
      <c r="W10" s="394">
        <f t="shared" si="0"/>
        <v>20</v>
      </c>
      <c r="X10" s="394">
        <f t="shared" si="0"/>
        <v>21</v>
      </c>
      <c r="Y10" s="394">
        <f t="shared" si="0"/>
        <v>22</v>
      </c>
      <c r="Z10" s="394">
        <f t="shared" si="0"/>
        <v>23</v>
      </c>
      <c r="AA10" s="394">
        <f t="shared" si="0"/>
        <v>24</v>
      </c>
      <c r="AB10" s="394">
        <f t="shared" si="0"/>
        <v>25</v>
      </c>
      <c r="AC10" s="394">
        <f t="shared" si="0"/>
        <v>26</v>
      </c>
      <c r="AD10" s="394">
        <f t="shared" si="0"/>
        <v>27</v>
      </c>
      <c r="AE10" s="394">
        <f t="shared" si="0"/>
        <v>28</v>
      </c>
      <c r="AF10" s="394">
        <f t="shared" si="0"/>
        <v>29</v>
      </c>
      <c r="AG10" s="394">
        <f t="shared" si="0"/>
        <v>30</v>
      </c>
      <c r="AH10" s="394">
        <f t="shared" si="0"/>
        <v>31</v>
      </c>
      <c r="AI10" s="394">
        <f t="shared" si="0"/>
        <v>32</v>
      </c>
      <c r="AJ10" s="394">
        <f t="shared" si="0"/>
        <v>33</v>
      </c>
      <c r="AK10" s="394">
        <f t="shared" si="0"/>
        <v>34</v>
      </c>
      <c r="AL10" s="394">
        <f t="shared" si="0"/>
        <v>35</v>
      </c>
      <c r="AM10" s="394">
        <f t="shared" si="0"/>
        <v>36</v>
      </c>
      <c r="AN10" s="394">
        <f t="shared" si="0"/>
        <v>37</v>
      </c>
      <c r="AO10" s="394">
        <f t="shared" si="0"/>
        <v>38</v>
      </c>
      <c r="AP10" s="394">
        <f t="shared" si="0"/>
        <v>39</v>
      </c>
      <c r="AQ10" s="395">
        <f t="shared" si="0"/>
        <v>40</v>
      </c>
    </row>
    <row r="11" spans="1:43" s="3" customFormat="1" ht="21" customHeight="1">
      <c r="A11" s="1118" t="s">
        <v>469</v>
      </c>
      <c r="B11" s="1062" t="s">
        <v>294</v>
      </c>
      <c r="C11" s="1063"/>
      <c r="D11" s="1064"/>
      <c r="E11" s="570"/>
      <c r="F11" s="570"/>
      <c r="G11" s="570"/>
      <c r="H11" s="570"/>
      <c r="I11" s="570"/>
      <c r="J11" s="570"/>
      <c r="K11" s="570"/>
      <c r="L11" s="570"/>
      <c r="M11" s="570"/>
      <c r="N11" s="570"/>
      <c r="O11" s="570"/>
      <c r="P11" s="570"/>
      <c r="Q11" s="570"/>
      <c r="R11" s="570"/>
      <c r="S11" s="570"/>
      <c r="T11" s="570"/>
      <c r="U11" s="570"/>
      <c r="V11" s="570"/>
      <c r="W11" s="570"/>
      <c r="X11" s="570"/>
      <c r="Y11" s="570"/>
      <c r="Z11" s="570"/>
      <c r="AA11" s="570"/>
      <c r="AB11" s="570"/>
      <c r="AC11" s="570"/>
      <c r="AD11" s="570"/>
      <c r="AE11" s="570"/>
      <c r="AF11" s="570"/>
      <c r="AG11" s="570"/>
      <c r="AH11" s="570"/>
      <c r="AI11" s="570"/>
      <c r="AJ11" s="570"/>
      <c r="AK11" s="570"/>
      <c r="AL11" s="570"/>
      <c r="AM11" s="570"/>
      <c r="AN11" s="570"/>
      <c r="AO11" s="570"/>
      <c r="AP11" s="570"/>
      <c r="AQ11" s="713"/>
    </row>
    <row r="12" spans="1:43" ht="21" customHeight="1">
      <c r="A12" s="1119"/>
      <c r="B12" s="562" t="s">
        <v>295</v>
      </c>
      <c r="C12" s="563"/>
      <c r="D12" s="571"/>
      <c r="E12" s="572"/>
      <c r="F12" s="573"/>
      <c r="G12" s="572"/>
      <c r="H12" s="572"/>
      <c r="I12" s="573"/>
      <c r="J12" s="573"/>
      <c r="K12" s="573"/>
      <c r="L12" s="573"/>
      <c r="M12" s="573"/>
      <c r="N12" s="573"/>
      <c r="O12" s="573"/>
      <c r="P12" s="573"/>
      <c r="Q12" s="573"/>
      <c r="R12" s="573"/>
      <c r="S12" s="573"/>
      <c r="T12" s="573"/>
      <c r="U12" s="573"/>
      <c r="V12" s="574"/>
      <c r="W12" s="574"/>
      <c r="X12" s="574"/>
      <c r="Y12" s="574"/>
      <c r="Z12" s="574"/>
      <c r="AA12" s="574"/>
      <c r="AB12" s="574"/>
      <c r="AC12" s="573"/>
      <c r="AD12" s="574"/>
      <c r="AE12" s="574"/>
      <c r="AF12" s="574"/>
      <c r="AG12" s="574"/>
      <c r="AH12" s="574"/>
      <c r="AI12" s="574"/>
      <c r="AJ12" s="574"/>
      <c r="AK12" s="574"/>
      <c r="AL12" s="574"/>
      <c r="AM12" s="574"/>
      <c r="AN12" s="574"/>
      <c r="AO12" s="574"/>
      <c r="AP12" s="574"/>
      <c r="AQ12" s="575"/>
    </row>
    <row r="13" spans="1:43" ht="15.75" customHeight="1">
      <c r="A13" s="567" t="s">
        <v>296</v>
      </c>
      <c r="B13" s="568">
        <f>A22</f>
        <v>2026</v>
      </c>
      <c r="C13" s="569"/>
      <c r="D13" s="576"/>
      <c r="E13" s="577"/>
      <c r="F13" s="577"/>
      <c r="G13" s="578"/>
      <c r="H13" s="577"/>
      <c r="I13" s="577"/>
      <c r="J13" s="577"/>
      <c r="K13" s="577"/>
      <c r="L13" s="577"/>
      <c r="M13" s="577"/>
      <c r="N13" s="577"/>
      <c r="O13" s="577"/>
      <c r="P13" s="577"/>
      <c r="Q13" s="577"/>
      <c r="R13" s="577"/>
      <c r="S13" s="577"/>
      <c r="T13" s="577"/>
      <c r="U13" s="577"/>
      <c r="V13" s="577"/>
      <c r="W13" s="577"/>
      <c r="X13" s="577"/>
      <c r="Y13" s="577"/>
      <c r="Z13" s="577"/>
      <c r="AA13" s="577"/>
      <c r="AB13" s="577"/>
      <c r="AC13" s="577"/>
      <c r="AD13" s="577"/>
      <c r="AE13" s="577"/>
      <c r="AF13" s="577"/>
      <c r="AG13" s="577"/>
      <c r="AH13" s="577"/>
      <c r="AI13" s="577"/>
      <c r="AJ13" s="577"/>
      <c r="AK13" s="577"/>
      <c r="AL13" s="577"/>
      <c r="AM13" s="577"/>
      <c r="AN13" s="577"/>
      <c r="AO13" s="577"/>
      <c r="AP13" s="577"/>
      <c r="AQ13" s="579"/>
    </row>
    <row r="14" spans="1:43" ht="15.75" customHeight="1">
      <c r="A14" s="567" t="s">
        <v>296</v>
      </c>
      <c r="B14" s="568">
        <f>A23</f>
        <v>2027</v>
      </c>
      <c r="C14" s="569"/>
      <c r="D14" s="576"/>
      <c r="E14" s="577"/>
      <c r="F14" s="577"/>
      <c r="G14" s="578"/>
      <c r="H14" s="577"/>
      <c r="I14" s="577"/>
      <c r="J14" s="577"/>
      <c r="K14" s="577"/>
      <c r="L14" s="577"/>
      <c r="M14" s="577"/>
      <c r="N14" s="577"/>
      <c r="O14" s="577"/>
      <c r="P14" s="577"/>
      <c r="Q14" s="577"/>
      <c r="R14" s="577"/>
      <c r="S14" s="577"/>
      <c r="T14" s="577"/>
      <c r="U14" s="577"/>
      <c r="V14" s="577"/>
      <c r="W14" s="577"/>
      <c r="X14" s="577"/>
      <c r="Y14" s="577"/>
      <c r="Z14" s="577"/>
      <c r="AA14" s="577"/>
      <c r="AB14" s="577"/>
      <c r="AC14" s="577"/>
      <c r="AD14" s="577"/>
      <c r="AE14" s="577"/>
      <c r="AF14" s="577"/>
      <c r="AG14" s="577"/>
      <c r="AH14" s="577"/>
      <c r="AI14" s="577"/>
      <c r="AJ14" s="577"/>
      <c r="AK14" s="577"/>
      <c r="AL14" s="577"/>
      <c r="AM14" s="577"/>
      <c r="AN14" s="577"/>
      <c r="AO14" s="577"/>
      <c r="AP14" s="577"/>
      <c r="AQ14" s="579"/>
    </row>
    <row r="15" spans="1:43" ht="15.75" customHeight="1">
      <c r="A15" s="567" t="s">
        <v>296</v>
      </c>
      <c r="B15" s="568">
        <f>A24</f>
        <v>2028</v>
      </c>
      <c r="C15" s="569"/>
      <c r="D15" s="576"/>
      <c r="E15" s="577"/>
      <c r="F15" s="577"/>
      <c r="G15" s="578"/>
      <c r="H15" s="577"/>
      <c r="I15" s="577"/>
      <c r="J15" s="577"/>
      <c r="K15" s="577"/>
      <c r="L15" s="577"/>
      <c r="M15" s="577"/>
      <c r="N15" s="577"/>
      <c r="O15" s="577"/>
      <c r="P15" s="577"/>
      <c r="Q15" s="577"/>
      <c r="R15" s="577"/>
      <c r="S15" s="577"/>
      <c r="T15" s="577"/>
      <c r="U15" s="577"/>
      <c r="V15" s="577"/>
      <c r="W15" s="577"/>
      <c r="X15" s="577"/>
      <c r="Y15" s="577"/>
      <c r="Z15" s="577"/>
      <c r="AA15" s="577"/>
      <c r="AB15" s="577"/>
      <c r="AC15" s="577"/>
      <c r="AD15" s="577"/>
      <c r="AE15" s="577"/>
      <c r="AF15" s="577"/>
      <c r="AG15" s="577"/>
      <c r="AH15" s="577"/>
      <c r="AI15" s="577"/>
      <c r="AJ15" s="577"/>
      <c r="AK15" s="577"/>
      <c r="AL15" s="577"/>
      <c r="AM15" s="577"/>
      <c r="AN15" s="577"/>
      <c r="AO15" s="577"/>
      <c r="AP15" s="577"/>
      <c r="AQ15" s="579"/>
    </row>
    <row r="16" spans="1:43" ht="15.75" customHeight="1">
      <c r="A16" s="567" t="s">
        <v>296</v>
      </c>
      <c r="B16" s="568">
        <f>A25</f>
        <v>2029</v>
      </c>
      <c r="C16" s="569"/>
      <c r="D16" s="576"/>
      <c r="E16" s="577"/>
      <c r="F16" s="577"/>
      <c r="G16" s="578"/>
      <c r="H16" s="577"/>
      <c r="I16" s="577"/>
      <c r="J16" s="577"/>
      <c r="K16" s="577"/>
      <c r="L16" s="577"/>
      <c r="M16" s="577"/>
      <c r="N16" s="577"/>
      <c r="O16" s="577"/>
      <c r="P16" s="577"/>
      <c r="Q16" s="577"/>
      <c r="R16" s="577"/>
      <c r="S16" s="577"/>
      <c r="T16" s="577"/>
      <c r="U16" s="577"/>
      <c r="V16" s="577"/>
      <c r="W16" s="577"/>
      <c r="X16" s="577"/>
      <c r="Y16" s="577"/>
      <c r="Z16" s="577"/>
      <c r="AA16" s="577"/>
      <c r="AB16" s="577"/>
      <c r="AC16" s="577"/>
      <c r="AD16" s="577"/>
      <c r="AE16" s="577"/>
      <c r="AF16" s="577"/>
      <c r="AG16" s="577"/>
      <c r="AH16" s="577"/>
      <c r="AI16" s="577"/>
      <c r="AJ16" s="577"/>
      <c r="AK16" s="577"/>
      <c r="AL16" s="577"/>
      <c r="AM16" s="577"/>
      <c r="AN16" s="577"/>
      <c r="AO16" s="577"/>
      <c r="AP16" s="577"/>
      <c r="AQ16" s="579"/>
    </row>
    <row r="17" spans="1:43" ht="15.75" customHeight="1">
      <c r="A17" s="567" t="s">
        <v>296</v>
      </c>
      <c r="B17" s="568">
        <f>A26</f>
        <v>2030</v>
      </c>
      <c r="C17" s="569"/>
      <c r="D17" s="576"/>
      <c r="E17" s="577"/>
      <c r="F17" s="577"/>
      <c r="G17" s="578"/>
      <c r="H17" s="577"/>
      <c r="I17" s="577"/>
      <c r="J17" s="577"/>
      <c r="K17" s="577"/>
      <c r="L17" s="577"/>
      <c r="M17" s="577"/>
      <c r="N17" s="577"/>
      <c r="O17" s="577"/>
      <c r="P17" s="577"/>
      <c r="Q17" s="577"/>
      <c r="R17" s="577"/>
      <c r="S17" s="577"/>
      <c r="T17" s="577"/>
      <c r="U17" s="577"/>
      <c r="V17" s="577"/>
      <c r="W17" s="577"/>
      <c r="X17" s="577"/>
      <c r="Y17" s="577"/>
      <c r="Z17" s="577"/>
      <c r="AA17" s="577"/>
      <c r="AB17" s="577"/>
      <c r="AC17" s="577"/>
      <c r="AD17" s="577"/>
      <c r="AE17" s="577"/>
      <c r="AF17" s="577"/>
      <c r="AG17" s="577"/>
      <c r="AH17" s="577"/>
      <c r="AI17" s="577"/>
      <c r="AJ17" s="577"/>
      <c r="AK17" s="577"/>
      <c r="AL17" s="577"/>
      <c r="AM17" s="577"/>
      <c r="AN17" s="577"/>
      <c r="AO17" s="577"/>
      <c r="AP17" s="577"/>
      <c r="AQ17" s="579"/>
    </row>
    <row r="18" spans="1:43" ht="15.75" customHeight="1">
      <c r="A18" s="567" t="s">
        <v>296</v>
      </c>
      <c r="B18" s="568">
        <f t="shared" ref="B18:B19" si="1">A27</f>
        <v>2031</v>
      </c>
      <c r="C18" s="569"/>
      <c r="D18" s="576"/>
      <c r="E18" s="577"/>
      <c r="F18" s="577"/>
      <c r="G18" s="578"/>
      <c r="H18" s="577"/>
      <c r="I18" s="577"/>
      <c r="J18" s="577"/>
      <c r="K18" s="577"/>
      <c r="L18" s="577"/>
      <c r="M18" s="577"/>
      <c r="N18" s="577"/>
      <c r="O18" s="577"/>
      <c r="P18" s="577"/>
      <c r="Q18" s="577"/>
      <c r="R18" s="577"/>
      <c r="S18" s="577"/>
      <c r="T18" s="577"/>
      <c r="U18" s="577"/>
      <c r="V18" s="577"/>
      <c r="W18" s="577"/>
      <c r="X18" s="577"/>
      <c r="Y18" s="577"/>
      <c r="Z18" s="577"/>
      <c r="AA18" s="577"/>
      <c r="AB18" s="577"/>
      <c r="AC18" s="577"/>
      <c r="AD18" s="577"/>
      <c r="AE18" s="577"/>
      <c r="AF18" s="577"/>
      <c r="AG18" s="577"/>
      <c r="AH18" s="577"/>
      <c r="AI18" s="577"/>
      <c r="AJ18" s="577"/>
      <c r="AK18" s="577"/>
      <c r="AL18" s="577"/>
      <c r="AM18" s="577"/>
      <c r="AN18" s="577"/>
      <c r="AO18" s="577"/>
      <c r="AP18" s="577"/>
      <c r="AQ18" s="579"/>
    </row>
    <row r="19" spans="1:43" ht="15.75" customHeight="1">
      <c r="A19" s="564" t="s">
        <v>296</v>
      </c>
      <c r="B19" s="565">
        <f t="shared" si="1"/>
        <v>2032</v>
      </c>
      <c r="C19" s="566"/>
      <c r="D19" s="580"/>
      <c r="E19" s="581"/>
      <c r="F19" s="581"/>
      <c r="G19" s="582"/>
      <c r="H19" s="581"/>
      <c r="I19" s="581"/>
      <c r="J19" s="581"/>
      <c r="K19" s="581"/>
      <c r="L19" s="581"/>
      <c r="M19" s="581"/>
      <c r="N19" s="581"/>
      <c r="O19" s="581"/>
      <c r="P19" s="581"/>
      <c r="Q19" s="581"/>
      <c r="R19" s="581"/>
      <c r="S19" s="581"/>
      <c r="T19" s="581"/>
      <c r="U19" s="581"/>
      <c r="V19" s="581"/>
      <c r="W19" s="581"/>
      <c r="X19" s="581"/>
      <c r="Y19" s="581"/>
      <c r="Z19" s="581"/>
      <c r="AA19" s="581"/>
      <c r="AB19" s="581"/>
      <c r="AC19" s="581"/>
      <c r="AD19" s="581"/>
      <c r="AE19" s="581"/>
      <c r="AF19" s="581"/>
      <c r="AG19" s="581"/>
      <c r="AH19" s="581"/>
      <c r="AI19" s="581"/>
      <c r="AJ19" s="581"/>
      <c r="AK19" s="581"/>
      <c r="AL19" s="581"/>
      <c r="AM19" s="581"/>
      <c r="AN19" s="581"/>
      <c r="AO19" s="581"/>
      <c r="AP19" s="581"/>
      <c r="AQ19" s="583"/>
    </row>
    <row r="20" spans="1:43" ht="14.25" customHeight="1">
      <c r="A20" s="64"/>
      <c r="B20" s="65"/>
      <c r="C20" s="65"/>
      <c r="D20" s="718">
        <f>SUM(D13:D19)</f>
        <v>0</v>
      </c>
      <c r="E20" s="718">
        <f>SUM(E13:E19)</f>
        <v>0</v>
      </c>
      <c r="F20" s="718">
        <f t="shared" ref="F20:AQ20" si="2">SUM(F13:F19)</f>
        <v>0</v>
      </c>
      <c r="G20" s="718">
        <f t="shared" si="2"/>
        <v>0</v>
      </c>
      <c r="H20" s="718">
        <f t="shared" si="2"/>
        <v>0</v>
      </c>
      <c r="I20" s="718">
        <f t="shared" si="2"/>
        <v>0</v>
      </c>
      <c r="J20" s="718">
        <f t="shared" si="2"/>
        <v>0</v>
      </c>
      <c r="K20" s="718">
        <f t="shared" si="2"/>
        <v>0</v>
      </c>
      <c r="L20" s="718">
        <f t="shared" si="2"/>
        <v>0</v>
      </c>
      <c r="M20" s="718">
        <f t="shared" si="2"/>
        <v>0</v>
      </c>
      <c r="N20" s="718">
        <f t="shared" si="2"/>
        <v>0</v>
      </c>
      <c r="O20" s="718">
        <f t="shared" si="2"/>
        <v>0</v>
      </c>
      <c r="P20" s="718">
        <f t="shared" si="2"/>
        <v>0</v>
      </c>
      <c r="Q20" s="718">
        <f t="shared" si="2"/>
        <v>0</v>
      </c>
      <c r="R20" s="718">
        <f t="shared" si="2"/>
        <v>0</v>
      </c>
      <c r="S20" s="718">
        <f t="shared" si="2"/>
        <v>0</v>
      </c>
      <c r="T20" s="718">
        <f t="shared" si="2"/>
        <v>0</v>
      </c>
      <c r="U20" s="718">
        <f t="shared" si="2"/>
        <v>0</v>
      </c>
      <c r="V20" s="718">
        <f t="shared" si="2"/>
        <v>0</v>
      </c>
      <c r="W20" s="718">
        <f t="shared" si="2"/>
        <v>0</v>
      </c>
      <c r="X20" s="718">
        <f t="shared" si="2"/>
        <v>0</v>
      </c>
      <c r="Y20" s="718">
        <f t="shared" si="2"/>
        <v>0</v>
      </c>
      <c r="Z20" s="718">
        <f t="shared" si="2"/>
        <v>0</v>
      </c>
      <c r="AA20" s="718">
        <f t="shared" si="2"/>
        <v>0</v>
      </c>
      <c r="AB20" s="718">
        <f t="shared" si="2"/>
        <v>0</v>
      </c>
      <c r="AC20" s="718">
        <f t="shared" si="2"/>
        <v>0</v>
      </c>
      <c r="AD20" s="718">
        <f t="shared" si="2"/>
        <v>0</v>
      </c>
      <c r="AE20" s="718">
        <f t="shared" si="2"/>
        <v>0</v>
      </c>
      <c r="AF20" s="718">
        <f t="shared" si="2"/>
        <v>0</v>
      </c>
      <c r="AG20" s="718">
        <f t="shared" si="2"/>
        <v>0</v>
      </c>
      <c r="AH20" s="718">
        <f t="shared" si="2"/>
        <v>0</v>
      </c>
      <c r="AI20" s="718">
        <f t="shared" si="2"/>
        <v>0</v>
      </c>
      <c r="AJ20" s="718">
        <f t="shared" si="2"/>
        <v>0</v>
      </c>
      <c r="AK20" s="718">
        <f t="shared" si="2"/>
        <v>0</v>
      </c>
      <c r="AL20" s="718">
        <f t="shared" si="2"/>
        <v>0</v>
      </c>
      <c r="AM20" s="718">
        <f t="shared" si="2"/>
        <v>0</v>
      </c>
      <c r="AN20" s="718">
        <f t="shared" si="2"/>
        <v>0</v>
      </c>
      <c r="AO20" s="718">
        <f t="shared" si="2"/>
        <v>0</v>
      </c>
      <c r="AP20" s="718">
        <f t="shared" si="2"/>
        <v>0</v>
      </c>
      <c r="AQ20" s="718">
        <f t="shared" si="2"/>
        <v>0</v>
      </c>
    </row>
    <row r="21" spans="1:43" ht="22.5">
      <c r="A21" s="377" t="s">
        <v>297</v>
      </c>
      <c r="B21" s="378"/>
      <c r="C21" s="378"/>
      <c r="D21" s="396"/>
      <c r="E21" s="378"/>
      <c r="F21" s="378"/>
      <c r="G21" s="378"/>
      <c r="H21" s="378"/>
      <c r="I21" s="378"/>
      <c r="J21" s="378"/>
      <c r="K21" s="378"/>
      <c r="L21" s="378"/>
      <c r="M21" s="378"/>
      <c r="N21" s="378"/>
      <c r="O21" s="378"/>
      <c r="P21" s="378"/>
      <c r="Q21" s="378"/>
      <c r="R21" s="378"/>
      <c r="S21" s="378"/>
      <c r="T21" s="378"/>
      <c r="U21" s="378"/>
      <c r="V21" s="378"/>
      <c r="W21" s="378"/>
      <c r="X21" s="378"/>
      <c r="Y21" s="378"/>
      <c r="Z21" s="378"/>
      <c r="AA21" s="378"/>
      <c r="AB21" s="378"/>
      <c r="AC21" s="378"/>
      <c r="AD21" s="378"/>
      <c r="AE21" s="378"/>
      <c r="AF21" s="378"/>
      <c r="AG21" s="378"/>
      <c r="AH21" s="378"/>
      <c r="AI21" s="378"/>
      <c r="AJ21" s="378"/>
      <c r="AK21" s="378"/>
      <c r="AL21" s="378"/>
      <c r="AM21" s="378"/>
      <c r="AN21" s="378"/>
      <c r="AO21" s="378"/>
      <c r="AP21" s="378"/>
      <c r="AQ21" s="379"/>
    </row>
    <row r="22" spans="1:43" s="74" customFormat="1" ht="15" customHeight="1">
      <c r="A22" s="1065">
        <f>D115</f>
        <v>2026</v>
      </c>
      <c r="B22" s="1066" t="s">
        <v>98</v>
      </c>
      <c r="C22" s="584"/>
      <c r="D22" s="1067">
        <f t="shared" ref="D22:AQ22" si="3">IF(D39&gt;0,$C$22,0)</f>
        <v>0</v>
      </c>
      <c r="E22" s="586">
        <f t="shared" si="3"/>
        <v>0</v>
      </c>
      <c r="F22" s="586">
        <f t="shared" si="3"/>
        <v>0</v>
      </c>
      <c r="G22" s="881">
        <f t="shared" si="3"/>
        <v>0</v>
      </c>
      <c r="H22" s="586">
        <f t="shared" si="3"/>
        <v>0</v>
      </c>
      <c r="I22" s="586">
        <f t="shared" si="3"/>
        <v>0</v>
      </c>
      <c r="J22" s="586">
        <f t="shared" si="3"/>
        <v>0</v>
      </c>
      <c r="K22" s="586">
        <f t="shared" si="3"/>
        <v>0</v>
      </c>
      <c r="L22" s="586">
        <f t="shared" si="3"/>
        <v>0</v>
      </c>
      <c r="M22" s="586">
        <f t="shared" si="3"/>
        <v>0</v>
      </c>
      <c r="N22" s="586">
        <f t="shared" si="3"/>
        <v>0</v>
      </c>
      <c r="O22" s="586">
        <f t="shared" si="3"/>
        <v>0</v>
      </c>
      <c r="P22" s="586">
        <f t="shared" si="3"/>
        <v>0</v>
      </c>
      <c r="Q22" s="586">
        <f t="shared" si="3"/>
        <v>0</v>
      </c>
      <c r="R22" s="586">
        <f t="shared" si="3"/>
        <v>0</v>
      </c>
      <c r="S22" s="586">
        <f t="shared" si="3"/>
        <v>0</v>
      </c>
      <c r="T22" s="586">
        <f t="shared" si="3"/>
        <v>0</v>
      </c>
      <c r="U22" s="586">
        <f t="shared" si="3"/>
        <v>0</v>
      </c>
      <c r="V22" s="586">
        <f t="shared" si="3"/>
        <v>0</v>
      </c>
      <c r="W22" s="586">
        <f t="shared" si="3"/>
        <v>0</v>
      </c>
      <c r="X22" s="586">
        <f t="shared" si="3"/>
        <v>0</v>
      </c>
      <c r="Y22" s="586">
        <f t="shared" si="3"/>
        <v>0</v>
      </c>
      <c r="Z22" s="586">
        <f t="shared" si="3"/>
        <v>0</v>
      </c>
      <c r="AA22" s="586">
        <f t="shared" si="3"/>
        <v>0</v>
      </c>
      <c r="AB22" s="586">
        <f t="shared" si="3"/>
        <v>0</v>
      </c>
      <c r="AC22" s="586">
        <f t="shared" si="3"/>
        <v>0</v>
      </c>
      <c r="AD22" s="586">
        <f t="shared" si="3"/>
        <v>0</v>
      </c>
      <c r="AE22" s="586">
        <f t="shared" si="3"/>
        <v>0</v>
      </c>
      <c r="AF22" s="586">
        <f t="shared" si="3"/>
        <v>0</v>
      </c>
      <c r="AG22" s="586">
        <f t="shared" si="3"/>
        <v>0</v>
      </c>
      <c r="AH22" s="586">
        <f t="shared" si="3"/>
        <v>0</v>
      </c>
      <c r="AI22" s="586">
        <f t="shared" si="3"/>
        <v>0</v>
      </c>
      <c r="AJ22" s="586">
        <f t="shared" si="3"/>
        <v>0</v>
      </c>
      <c r="AK22" s="586">
        <f t="shared" si="3"/>
        <v>0</v>
      </c>
      <c r="AL22" s="586">
        <f t="shared" si="3"/>
        <v>0</v>
      </c>
      <c r="AM22" s="586">
        <f t="shared" si="3"/>
        <v>0</v>
      </c>
      <c r="AN22" s="586">
        <f t="shared" si="3"/>
        <v>0</v>
      </c>
      <c r="AO22" s="586">
        <f t="shared" si="3"/>
        <v>0</v>
      </c>
      <c r="AP22" s="586">
        <f t="shared" si="3"/>
        <v>0</v>
      </c>
      <c r="AQ22" s="587">
        <f t="shared" si="3"/>
        <v>0</v>
      </c>
    </row>
    <row r="23" spans="1:43" s="74" customFormat="1" ht="15" customHeight="1">
      <c r="A23" s="597">
        <f>A22+1</f>
        <v>2027</v>
      </c>
      <c r="B23" s="598" t="s">
        <v>98</v>
      </c>
      <c r="C23" s="584"/>
      <c r="D23" s="588">
        <f t="shared" ref="D23:AQ23" si="4">IF(D39&gt;0,$C$23,0)</f>
        <v>0</v>
      </c>
      <c r="E23" s="589">
        <f t="shared" si="4"/>
        <v>0</v>
      </c>
      <c r="F23" s="589">
        <f t="shared" si="4"/>
        <v>0</v>
      </c>
      <c r="G23" s="590">
        <f t="shared" si="4"/>
        <v>0</v>
      </c>
      <c r="H23" s="589">
        <f t="shared" si="4"/>
        <v>0</v>
      </c>
      <c r="I23" s="589">
        <f t="shared" si="4"/>
        <v>0</v>
      </c>
      <c r="J23" s="589">
        <f t="shared" si="4"/>
        <v>0</v>
      </c>
      <c r="K23" s="589">
        <f t="shared" si="4"/>
        <v>0</v>
      </c>
      <c r="L23" s="589">
        <f t="shared" si="4"/>
        <v>0</v>
      </c>
      <c r="M23" s="589">
        <f t="shared" si="4"/>
        <v>0</v>
      </c>
      <c r="N23" s="589">
        <f t="shared" si="4"/>
        <v>0</v>
      </c>
      <c r="O23" s="589">
        <f t="shared" si="4"/>
        <v>0</v>
      </c>
      <c r="P23" s="589">
        <f t="shared" si="4"/>
        <v>0</v>
      </c>
      <c r="Q23" s="589">
        <f t="shared" si="4"/>
        <v>0</v>
      </c>
      <c r="R23" s="589">
        <f t="shared" si="4"/>
        <v>0</v>
      </c>
      <c r="S23" s="589">
        <f t="shared" si="4"/>
        <v>0</v>
      </c>
      <c r="T23" s="589">
        <f t="shared" si="4"/>
        <v>0</v>
      </c>
      <c r="U23" s="589">
        <f t="shared" si="4"/>
        <v>0</v>
      </c>
      <c r="V23" s="589">
        <f t="shared" si="4"/>
        <v>0</v>
      </c>
      <c r="W23" s="589">
        <f t="shared" si="4"/>
        <v>0</v>
      </c>
      <c r="X23" s="589">
        <f t="shared" si="4"/>
        <v>0</v>
      </c>
      <c r="Y23" s="589">
        <f t="shared" si="4"/>
        <v>0</v>
      </c>
      <c r="Z23" s="589">
        <f t="shared" si="4"/>
        <v>0</v>
      </c>
      <c r="AA23" s="589">
        <f t="shared" si="4"/>
        <v>0</v>
      </c>
      <c r="AB23" s="589">
        <f t="shared" si="4"/>
        <v>0</v>
      </c>
      <c r="AC23" s="589">
        <f t="shared" si="4"/>
        <v>0</v>
      </c>
      <c r="AD23" s="589">
        <f t="shared" si="4"/>
        <v>0</v>
      </c>
      <c r="AE23" s="589">
        <f t="shared" si="4"/>
        <v>0</v>
      </c>
      <c r="AF23" s="589">
        <f t="shared" si="4"/>
        <v>0</v>
      </c>
      <c r="AG23" s="589">
        <f t="shared" si="4"/>
        <v>0</v>
      </c>
      <c r="AH23" s="589">
        <f t="shared" si="4"/>
        <v>0</v>
      </c>
      <c r="AI23" s="589">
        <f t="shared" si="4"/>
        <v>0</v>
      </c>
      <c r="AJ23" s="589">
        <f t="shared" si="4"/>
        <v>0</v>
      </c>
      <c r="AK23" s="589">
        <f t="shared" si="4"/>
        <v>0</v>
      </c>
      <c r="AL23" s="589">
        <f t="shared" si="4"/>
        <v>0</v>
      </c>
      <c r="AM23" s="589">
        <f t="shared" si="4"/>
        <v>0</v>
      </c>
      <c r="AN23" s="589">
        <f t="shared" si="4"/>
        <v>0</v>
      </c>
      <c r="AO23" s="589">
        <f t="shared" si="4"/>
        <v>0</v>
      </c>
      <c r="AP23" s="589">
        <f t="shared" si="4"/>
        <v>0</v>
      </c>
      <c r="AQ23" s="591">
        <f t="shared" si="4"/>
        <v>0</v>
      </c>
    </row>
    <row r="24" spans="1:43" s="74" customFormat="1" ht="15" customHeight="1">
      <c r="A24" s="597">
        <f t="shared" ref="A24:A28" si="5">A23+1</f>
        <v>2028</v>
      </c>
      <c r="B24" s="598" t="s">
        <v>98</v>
      </c>
      <c r="C24" s="584"/>
      <c r="D24" s="588">
        <f t="shared" ref="D24:AQ24" si="6">IF(D39&gt;0,$C$24,0)</f>
        <v>0</v>
      </c>
      <c r="E24" s="589">
        <f t="shared" si="6"/>
        <v>0</v>
      </c>
      <c r="F24" s="589">
        <f t="shared" si="6"/>
        <v>0</v>
      </c>
      <c r="G24" s="590">
        <f t="shared" si="6"/>
        <v>0</v>
      </c>
      <c r="H24" s="589">
        <f t="shared" si="6"/>
        <v>0</v>
      </c>
      <c r="I24" s="589">
        <f t="shared" si="6"/>
        <v>0</v>
      </c>
      <c r="J24" s="589">
        <f t="shared" si="6"/>
        <v>0</v>
      </c>
      <c r="K24" s="589">
        <f t="shared" si="6"/>
        <v>0</v>
      </c>
      <c r="L24" s="589">
        <f t="shared" si="6"/>
        <v>0</v>
      </c>
      <c r="M24" s="589">
        <f t="shared" si="6"/>
        <v>0</v>
      </c>
      <c r="N24" s="589">
        <f t="shared" si="6"/>
        <v>0</v>
      </c>
      <c r="O24" s="589">
        <f t="shared" si="6"/>
        <v>0</v>
      </c>
      <c r="P24" s="589">
        <f t="shared" si="6"/>
        <v>0</v>
      </c>
      <c r="Q24" s="589">
        <f t="shared" si="6"/>
        <v>0</v>
      </c>
      <c r="R24" s="589">
        <f t="shared" si="6"/>
        <v>0</v>
      </c>
      <c r="S24" s="589">
        <f t="shared" si="6"/>
        <v>0</v>
      </c>
      <c r="T24" s="589">
        <f t="shared" si="6"/>
        <v>0</v>
      </c>
      <c r="U24" s="589">
        <f t="shared" si="6"/>
        <v>0</v>
      </c>
      <c r="V24" s="589">
        <f t="shared" si="6"/>
        <v>0</v>
      </c>
      <c r="W24" s="589">
        <f t="shared" si="6"/>
        <v>0</v>
      </c>
      <c r="X24" s="589">
        <f t="shared" si="6"/>
        <v>0</v>
      </c>
      <c r="Y24" s="589">
        <f t="shared" si="6"/>
        <v>0</v>
      </c>
      <c r="Z24" s="589">
        <f t="shared" si="6"/>
        <v>0</v>
      </c>
      <c r="AA24" s="589">
        <f t="shared" si="6"/>
        <v>0</v>
      </c>
      <c r="AB24" s="589">
        <f t="shared" si="6"/>
        <v>0</v>
      </c>
      <c r="AC24" s="589">
        <f t="shared" si="6"/>
        <v>0</v>
      </c>
      <c r="AD24" s="589">
        <f t="shared" si="6"/>
        <v>0</v>
      </c>
      <c r="AE24" s="589">
        <f t="shared" si="6"/>
        <v>0</v>
      </c>
      <c r="AF24" s="589">
        <f t="shared" si="6"/>
        <v>0</v>
      </c>
      <c r="AG24" s="589">
        <f t="shared" si="6"/>
        <v>0</v>
      </c>
      <c r="AH24" s="589">
        <f t="shared" si="6"/>
        <v>0</v>
      </c>
      <c r="AI24" s="589">
        <f t="shared" si="6"/>
        <v>0</v>
      </c>
      <c r="AJ24" s="589">
        <f t="shared" si="6"/>
        <v>0</v>
      </c>
      <c r="AK24" s="589">
        <f t="shared" si="6"/>
        <v>0</v>
      </c>
      <c r="AL24" s="589">
        <f t="shared" si="6"/>
        <v>0</v>
      </c>
      <c r="AM24" s="589">
        <f t="shared" si="6"/>
        <v>0</v>
      </c>
      <c r="AN24" s="589">
        <f t="shared" si="6"/>
        <v>0</v>
      </c>
      <c r="AO24" s="589">
        <f t="shared" si="6"/>
        <v>0</v>
      </c>
      <c r="AP24" s="589">
        <f t="shared" si="6"/>
        <v>0</v>
      </c>
      <c r="AQ24" s="591">
        <f t="shared" si="6"/>
        <v>0</v>
      </c>
    </row>
    <row r="25" spans="1:43" s="74" customFormat="1" ht="15" customHeight="1">
      <c r="A25" s="597">
        <f t="shared" si="5"/>
        <v>2029</v>
      </c>
      <c r="B25" s="598" t="s">
        <v>98</v>
      </c>
      <c r="C25" s="584"/>
      <c r="D25" s="588">
        <f t="shared" ref="D25:AQ25" si="7">IF(D39&gt;0,$C$25,0)</f>
        <v>0</v>
      </c>
      <c r="E25" s="589">
        <f t="shared" si="7"/>
        <v>0</v>
      </c>
      <c r="F25" s="589">
        <f t="shared" si="7"/>
        <v>0</v>
      </c>
      <c r="G25" s="590">
        <f t="shared" si="7"/>
        <v>0</v>
      </c>
      <c r="H25" s="589">
        <f t="shared" si="7"/>
        <v>0</v>
      </c>
      <c r="I25" s="589">
        <f t="shared" si="7"/>
        <v>0</v>
      </c>
      <c r="J25" s="589">
        <f t="shared" si="7"/>
        <v>0</v>
      </c>
      <c r="K25" s="589">
        <f t="shared" si="7"/>
        <v>0</v>
      </c>
      <c r="L25" s="589">
        <f t="shared" si="7"/>
        <v>0</v>
      </c>
      <c r="M25" s="589">
        <f t="shared" si="7"/>
        <v>0</v>
      </c>
      <c r="N25" s="589">
        <f t="shared" si="7"/>
        <v>0</v>
      </c>
      <c r="O25" s="589">
        <f t="shared" si="7"/>
        <v>0</v>
      </c>
      <c r="P25" s="589">
        <f t="shared" si="7"/>
        <v>0</v>
      </c>
      <c r="Q25" s="589">
        <f t="shared" si="7"/>
        <v>0</v>
      </c>
      <c r="R25" s="589">
        <f t="shared" si="7"/>
        <v>0</v>
      </c>
      <c r="S25" s="589">
        <f t="shared" si="7"/>
        <v>0</v>
      </c>
      <c r="T25" s="589">
        <f t="shared" si="7"/>
        <v>0</v>
      </c>
      <c r="U25" s="589">
        <f t="shared" si="7"/>
        <v>0</v>
      </c>
      <c r="V25" s="589">
        <f t="shared" si="7"/>
        <v>0</v>
      </c>
      <c r="W25" s="589">
        <f t="shared" si="7"/>
        <v>0</v>
      </c>
      <c r="X25" s="589">
        <f t="shared" si="7"/>
        <v>0</v>
      </c>
      <c r="Y25" s="589">
        <f t="shared" si="7"/>
        <v>0</v>
      </c>
      <c r="Z25" s="589">
        <f t="shared" si="7"/>
        <v>0</v>
      </c>
      <c r="AA25" s="589">
        <f t="shared" si="7"/>
        <v>0</v>
      </c>
      <c r="AB25" s="589">
        <f t="shared" si="7"/>
        <v>0</v>
      </c>
      <c r="AC25" s="589">
        <f t="shared" si="7"/>
        <v>0</v>
      </c>
      <c r="AD25" s="589">
        <f t="shared" si="7"/>
        <v>0</v>
      </c>
      <c r="AE25" s="589">
        <f t="shared" si="7"/>
        <v>0</v>
      </c>
      <c r="AF25" s="589">
        <f t="shared" si="7"/>
        <v>0</v>
      </c>
      <c r="AG25" s="589">
        <f t="shared" si="7"/>
        <v>0</v>
      </c>
      <c r="AH25" s="589">
        <f t="shared" si="7"/>
        <v>0</v>
      </c>
      <c r="AI25" s="589">
        <f t="shared" si="7"/>
        <v>0</v>
      </c>
      <c r="AJ25" s="589">
        <f t="shared" si="7"/>
        <v>0</v>
      </c>
      <c r="AK25" s="589">
        <f t="shared" si="7"/>
        <v>0</v>
      </c>
      <c r="AL25" s="589">
        <f t="shared" si="7"/>
        <v>0</v>
      </c>
      <c r="AM25" s="589">
        <f t="shared" si="7"/>
        <v>0</v>
      </c>
      <c r="AN25" s="589">
        <f t="shared" si="7"/>
        <v>0</v>
      </c>
      <c r="AO25" s="589">
        <f t="shared" si="7"/>
        <v>0</v>
      </c>
      <c r="AP25" s="589">
        <f t="shared" si="7"/>
        <v>0</v>
      </c>
      <c r="AQ25" s="591">
        <f t="shared" si="7"/>
        <v>0</v>
      </c>
    </row>
    <row r="26" spans="1:43" s="74" customFormat="1" ht="15" customHeight="1">
      <c r="A26" s="597">
        <f t="shared" si="5"/>
        <v>2030</v>
      </c>
      <c r="B26" s="598" t="s">
        <v>98</v>
      </c>
      <c r="C26" s="584"/>
      <c r="D26" s="588">
        <f t="shared" ref="D26:AQ26" si="8">IF(D39&gt;0,$C$26,0)</f>
        <v>0</v>
      </c>
      <c r="E26" s="589">
        <f t="shared" si="8"/>
        <v>0</v>
      </c>
      <c r="F26" s="589">
        <f t="shared" si="8"/>
        <v>0</v>
      </c>
      <c r="G26" s="592">
        <f t="shared" si="8"/>
        <v>0</v>
      </c>
      <c r="H26" s="589">
        <f t="shared" si="8"/>
        <v>0</v>
      </c>
      <c r="I26" s="589">
        <f t="shared" si="8"/>
        <v>0</v>
      </c>
      <c r="J26" s="589">
        <f t="shared" si="8"/>
        <v>0</v>
      </c>
      <c r="K26" s="589">
        <f t="shared" si="8"/>
        <v>0</v>
      </c>
      <c r="L26" s="589">
        <f t="shared" si="8"/>
        <v>0</v>
      </c>
      <c r="M26" s="589">
        <f t="shared" si="8"/>
        <v>0</v>
      </c>
      <c r="N26" s="589">
        <f t="shared" si="8"/>
        <v>0</v>
      </c>
      <c r="O26" s="589">
        <f t="shared" si="8"/>
        <v>0</v>
      </c>
      <c r="P26" s="589">
        <f t="shared" si="8"/>
        <v>0</v>
      </c>
      <c r="Q26" s="589">
        <f t="shared" si="8"/>
        <v>0</v>
      </c>
      <c r="R26" s="589">
        <f t="shared" si="8"/>
        <v>0</v>
      </c>
      <c r="S26" s="589">
        <f t="shared" si="8"/>
        <v>0</v>
      </c>
      <c r="T26" s="589">
        <f t="shared" si="8"/>
        <v>0</v>
      </c>
      <c r="U26" s="589">
        <f t="shared" si="8"/>
        <v>0</v>
      </c>
      <c r="V26" s="589">
        <f t="shared" si="8"/>
        <v>0</v>
      </c>
      <c r="W26" s="589">
        <f t="shared" si="8"/>
        <v>0</v>
      </c>
      <c r="X26" s="589">
        <f t="shared" si="8"/>
        <v>0</v>
      </c>
      <c r="Y26" s="589">
        <f t="shared" si="8"/>
        <v>0</v>
      </c>
      <c r="Z26" s="589">
        <f t="shared" si="8"/>
        <v>0</v>
      </c>
      <c r="AA26" s="589">
        <f t="shared" si="8"/>
        <v>0</v>
      </c>
      <c r="AB26" s="589">
        <f t="shared" si="8"/>
        <v>0</v>
      </c>
      <c r="AC26" s="589">
        <f t="shared" si="8"/>
        <v>0</v>
      </c>
      <c r="AD26" s="589">
        <f t="shared" si="8"/>
        <v>0</v>
      </c>
      <c r="AE26" s="589">
        <f t="shared" si="8"/>
        <v>0</v>
      </c>
      <c r="AF26" s="589">
        <f t="shared" si="8"/>
        <v>0</v>
      </c>
      <c r="AG26" s="589">
        <f t="shared" si="8"/>
        <v>0</v>
      </c>
      <c r="AH26" s="589">
        <f t="shared" si="8"/>
        <v>0</v>
      </c>
      <c r="AI26" s="589">
        <f t="shared" si="8"/>
        <v>0</v>
      </c>
      <c r="AJ26" s="589">
        <f t="shared" si="8"/>
        <v>0</v>
      </c>
      <c r="AK26" s="589">
        <f t="shared" si="8"/>
        <v>0</v>
      </c>
      <c r="AL26" s="589">
        <f t="shared" si="8"/>
        <v>0</v>
      </c>
      <c r="AM26" s="589">
        <f t="shared" si="8"/>
        <v>0</v>
      </c>
      <c r="AN26" s="589">
        <f t="shared" si="8"/>
        <v>0</v>
      </c>
      <c r="AO26" s="589">
        <f t="shared" si="8"/>
        <v>0</v>
      </c>
      <c r="AP26" s="589">
        <f t="shared" si="8"/>
        <v>0</v>
      </c>
      <c r="AQ26" s="591">
        <f t="shared" si="8"/>
        <v>0</v>
      </c>
    </row>
    <row r="27" spans="1:43" s="74" customFormat="1" ht="15" customHeight="1">
      <c r="A27" s="597">
        <f t="shared" si="5"/>
        <v>2031</v>
      </c>
      <c r="B27" s="598" t="s">
        <v>98</v>
      </c>
      <c r="C27" s="584"/>
      <c r="D27" s="588">
        <f t="shared" ref="D27:AQ27" si="9">IF(D39&gt;0,$C$27,0)</f>
        <v>0</v>
      </c>
      <c r="E27" s="589">
        <f t="shared" si="9"/>
        <v>0</v>
      </c>
      <c r="F27" s="589">
        <f t="shared" si="9"/>
        <v>0</v>
      </c>
      <c r="G27" s="590">
        <f t="shared" si="9"/>
        <v>0</v>
      </c>
      <c r="H27" s="589">
        <f t="shared" si="9"/>
        <v>0</v>
      </c>
      <c r="I27" s="589">
        <f t="shared" si="9"/>
        <v>0</v>
      </c>
      <c r="J27" s="589">
        <f t="shared" si="9"/>
        <v>0</v>
      </c>
      <c r="K27" s="589">
        <f t="shared" si="9"/>
        <v>0</v>
      </c>
      <c r="L27" s="589">
        <f t="shared" si="9"/>
        <v>0</v>
      </c>
      <c r="M27" s="589">
        <f t="shared" si="9"/>
        <v>0</v>
      </c>
      <c r="N27" s="589">
        <f t="shared" si="9"/>
        <v>0</v>
      </c>
      <c r="O27" s="589">
        <f t="shared" si="9"/>
        <v>0</v>
      </c>
      <c r="P27" s="589">
        <f t="shared" si="9"/>
        <v>0</v>
      </c>
      <c r="Q27" s="589">
        <f t="shared" si="9"/>
        <v>0</v>
      </c>
      <c r="R27" s="589">
        <f t="shared" si="9"/>
        <v>0</v>
      </c>
      <c r="S27" s="589">
        <f t="shared" si="9"/>
        <v>0</v>
      </c>
      <c r="T27" s="589">
        <f t="shared" si="9"/>
        <v>0</v>
      </c>
      <c r="U27" s="589">
        <f t="shared" si="9"/>
        <v>0</v>
      </c>
      <c r="V27" s="589">
        <f t="shared" si="9"/>
        <v>0</v>
      </c>
      <c r="W27" s="589">
        <f t="shared" si="9"/>
        <v>0</v>
      </c>
      <c r="X27" s="589">
        <f t="shared" si="9"/>
        <v>0</v>
      </c>
      <c r="Y27" s="589">
        <f t="shared" si="9"/>
        <v>0</v>
      </c>
      <c r="Z27" s="589">
        <f t="shared" si="9"/>
        <v>0</v>
      </c>
      <c r="AA27" s="589">
        <f t="shared" si="9"/>
        <v>0</v>
      </c>
      <c r="AB27" s="589">
        <f t="shared" si="9"/>
        <v>0</v>
      </c>
      <c r="AC27" s="589">
        <f t="shared" si="9"/>
        <v>0</v>
      </c>
      <c r="AD27" s="589">
        <f t="shared" si="9"/>
        <v>0</v>
      </c>
      <c r="AE27" s="589">
        <f t="shared" si="9"/>
        <v>0</v>
      </c>
      <c r="AF27" s="589">
        <f t="shared" si="9"/>
        <v>0</v>
      </c>
      <c r="AG27" s="589">
        <f t="shared" si="9"/>
        <v>0</v>
      </c>
      <c r="AH27" s="589">
        <f t="shared" si="9"/>
        <v>0</v>
      </c>
      <c r="AI27" s="589">
        <f t="shared" si="9"/>
        <v>0</v>
      </c>
      <c r="AJ27" s="589">
        <f t="shared" si="9"/>
        <v>0</v>
      </c>
      <c r="AK27" s="589">
        <f t="shared" si="9"/>
        <v>0</v>
      </c>
      <c r="AL27" s="589">
        <f t="shared" si="9"/>
        <v>0</v>
      </c>
      <c r="AM27" s="589">
        <f t="shared" si="9"/>
        <v>0</v>
      </c>
      <c r="AN27" s="589">
        <f t="shared" si="9"/>
        <v>0</v>
      </c>
      <c r="AO27" s="589">
        <f t="shared" si="9"/>
        <v>0</v>
      </c>
      <c r="AP27" s="589">
        <f t="shared" si="9"/>
        <v>0</v>
      </c>
      <c r="AQ27" s="591">
        <f t="shared" si="9"/>
        <v>0</v>
      </c>
    </row>
    <row r="28" spans="1:43" s="74" customFormat="1" ht="15" customHeight="1">
      <c r="A28" s="341">
        <f t="shared" si="5"/>
        <v>2032</v>
      </c>
      <c r="B28" s="599" t="s">
        <v>98</v>
      </c>
      <c r="C28" s="585"/>
      <c r="D28" s="593">
        <f t="shared" ref="D28:AQ28" si="10">IF(D39&gt;0,$C$28,0)</f>
        <v>0</v>
      </c>
      <c r="E28" s="594">
        <f t="shared" si="10"/>
        <v>0</v>
      </c>
      <c r="F28" s="594">
        <f t="shared" si="10"/>
        <v>0</v>
      </c>
      <c r="G28" s="595">
        <f t="shared" si="10"/>
        <v>0</v>
      </c>
      <c r="H28" s="594">
        <f t="shared" si="10"/>
        <v>0</v>
      </c>
      <c r="I28" s="594">
        <f t="shared" si="10"/>
        <v>0</v>
      </c>
      <c r="J28" s="594">
        <f t="shared" si="10"/>
        <v>0</v>
      </c>
      <c r="K28" s="594">
        <f t="shared" si="10"/>
        <v>0</v>
      </c>
      <c r="L28" s="594">
        <f t="shared" si="10"/>
        <v>0</v>
      </c>
      <c r="M28" s="594">
        <f t="shared" si="10"/>
        <v>0</v>
      </c>
      <c r="N28" s="594">
        <f t="shared" si="10"/>
        <v>0</v>
      </c>
      <c r="O28" s="594">
        <f t="shared" si="10"/>
        <v>0</v>
      </c>
      <c r="P28" s="594">
        <f t="shared" si="10"/>
        <v>0</v>
      </c>
      <c r="Q28" s="594">
        <f t="shared" si="10"/>
        <v>0</v>
      </c>
      <c r="R28" s="594">
        <f t="shared" si="10"/>
        <v>0</v>
      </c>
      <c r="S28" s="594">
        <f t="shared" si="10"/>
        <v>0</v>
      </c>
      <c r="T28" s="594">
        <f t="shared" si="10"/>
        <v>0</v>
      </c>
      <c r="U28" s="594">
        <f t="shared" si="10"/>
        <v>0</v>
      </c>
      <c r="V28" s="594">
        <f t="shared" si="10"/>
        <v>0</v>
      </c>
      <c r="W28" s="594">
        <f t="shared" si="10"/>
        <v>0</v>
      </c>
      <c r="X28" s="594">
        <f t="shared" si="10"/>
        <v>0</v>
      </c>
      <c r="Y28" s="594">
        <f t="shared" si="10"/>
        <v>0</v>
      </c>
      <c r="Z28" s="594">
        <f t="shared" si="10"/>
        <v>0</v>
      </c>
      <c r="AA28" s="594">
        <f t="shared" si="10"/>
        <v>0</v>
      </c>
      <c r="AB28" s="594">
        <f t="shared" si="10"/>
        <v>0</v>
      </c>
      <c r="AC28" s="594">
        <f t="shared" si="10"/>
        <v>0</v>
      </c>
      <c r="AD28" s="594">
        <f t="shared" si="10"/>
        <v>0</v>
      </c>
      <c r="AE28" s="594">
        <f t="shared" si="10"/>
        <v>0</v>
      </c>
      <c r="AF28" s="594">
        <f t="shared" si="10"/>
        <v>0</v>
      </c>
      <c r="AG28" s="594">
        <f t="shared" si="10"/>
        <v>0</v>
      </c>
      <c r="AH28" s="594">
        <f t="shared" si="10"/>
        <v>0</v>
      </c>
      <c r="AI28" s="594">
        <f t="shared" si="10"/>
        <v>0</v>
      </c>
      <c r="AJ28" s="594">
        <f t="shared" si="10"/>
        <v>0</v>
      </c>
      <c r="AK28" s="594">
        <f t="shared" si="10"/>
        <v>0</v>
      </c>
      <c r="AL28" s="594">
        <f t="shared" si="10"/>
        <v>0</v>
      </c>
      <c r="AM28" s="594">
        <f t="shared" si="10"/>
        <v>0</v>
      </c>
      <c r="AN28" s="594">
        <f t="shared" si="10"/>
        <v>0</v>
      </c>
      <c r="AO28" s="594">
        <f t="shared" si="10"/>
        <v>0</v>
      </c>
      <c r="AP28" s="594">
        <f t="shared" si="10"/>
        <v>0</v>
      </c>
      <c r="AQ28" s="596">
        <f t="shared" si="10"/>
        <v>0</v>
      </c>
    </row>
    <row r="29" spans="1:43" s="74" customFormat="1" ht="10.5" customHeight="1">
      <c r="A29" s="341"/>
      <c r="B29" s="342"/>
      <c r="C29" s="343"/>
      <c r="D29" s="344"/>
      <c r="E29" s="344"/>
      <c r="F29" s="344"/>
      <c r="G29" s="344"/>
      <c r="H29" s="344"/>
      <c r="I29" s="344"/>
      <c r="J29" s="344"/>
      <c r="K29" s="344"/>
      <c r="L29" s="344"/>
      <c r="M29" s="344"/>
      <c r="N29" s="344"/>
      <c r="O29" s="344"/>
      <c r="P29" s="344"/>
      <c r="Q29" s="344"/>
      <c r="R29" s="344"/>
      <c r="S29" s="344"/>
      <c r="T29" s="344"/>
      <c r="U29" s="344"/>
      <c r="V29" s="344"/>
      <c r="W29" s="344"/>
      <c r="X29" s="344"/>
      <c r="Y29" s="344"/>
      <c r="Z29" s="344"/>
      <c r="AA29" s="344"/>
      <c r="AB29" s="344"/>
      <c r="AC29" s="344"/>
      <c r="AD29" s="344"/>
      <c r="AE29" s="344"/>
      <c r="AF29" s="344"/>
      <c r="AG29" s="344"/>
      <c r="AH29" s="344"/>
      <c r="AI29" s="344"/>
      <c r="AJ29" s="344"/>
      <c r="AK29" s="344"/>
      <c r="AL29" s="344"/>
      <c r="AM29" s="344"/>
      <c r="AN29" s="344"/>
      <c r="AO29" s="344"/>
      <c r="AP29" s="344"/>
      <c r="AQ29" s="345"/>
    </row>
    <row r="30" spans="1:43" ht="22.5">
      <c r="A30" s="377" t="s">
        <v>13</v>
      </c>
      <c r="B30" s="378"/>
      <c r="C30" s="378"/>
      <c r="D30" s="396"/>
      <c r="E30" s="378"/>
      <c r="F30" s="378"/>
      <c r="G30" s="378"/>
      <c r="H30" s="378"/>
      <c r="I30" s="378"/>
      <c r="J30" s="378"/>
      <c r="K30" s="378"/>
      <c r="L30" s="378"/>
      <c r="M30" s="378"/>
      <c r="N30" s="378"/>
      <c r="O30" s="378"/>
      <c r="P30" s="378"/>
      <c r="Q30" s="378"/>
      <c r="R30" s="378"/>
      <c r="S30" s="378"/>
      <c r="T30" s="378"/>
      <c r="U30" s="378"/>
      <c r="V30" s="378"/>
      <c r="W30" s="378"/>
      <c r="X30" s="378"/>
      <c r="Y30" s="378"/>
      <c r="Z30" s="378"/>
      <c r="AA30" s="378"/>
      <c r="AB30" s="378"/>
      <c r="AC30" s="378"/>
      <c r="AD30" s="378"/>
      <c r="AE30" s="378"/>
      <c r="AF30" s="378"/>
      <c r="AG30" s="378"/>
      <c r="AH30" s="378"/>
      <c r="AI30" s="378"/>
      <c r="AJ30" s="378"/>
      <c r="AK30" s="378"/>
      <c r="AL30" s="378"/>
      <c r="AM30" s="378"/>
      <c r="AN30" s="378"/>
      <c r="AO30" s="378"/>
      <c r="AP30" s="378"/>
      <c r="AQ30" s="379"/>
    </row>
    <row r="31" spans="1:43" s="74" customFormat="1" ht="16.5" customHeight="1">
      <c r="A31" s="606" t="s">
        <v>298</v>
      </c>
      <c r="B31" s="607" t="s">
        <v>299</v>
      </c>
      <c r="C31" s="602"/>
      <c r="D31" s="68">
        <f>D39</f>
        <v>0</v>
      </c>
      <c r="E31" s="68">
        <f t="shared" ref="E31:AQ31" si="11">E39</f>
        <v>0</v>
      </c>
      <c r="F31" s="68">
        <f t="shared" si="11"/>
        <v>0</v>
      </c>
      <c r="G31" s="68">
        <f t="shared" si="11"/>
        <v>0</v>
      </c>
      <c r="H31" s="68">
        <f t="shared" si="11"/>
        <v>0</v>
      </c>
      <c r="I31" s="68">
        <f t="shared" si="11"/>
        <v>0</v>
      </c>
      <c r="J31" s="68">
        <f t="shared" si="11"/>
        <v>0</v>
      </c>
      <c r="K31" s="68">
        <f t="shared" si="11"/>
        <v>0</v>
      </c>
      <c r="L31" s="68">
        <f t="shared" si="11"/>
        <v>0</v>
      </c>
      <c r="M31" s="68">
        <f t="shared" si="11"/>
        <v>0</v>
      </c>
      <c r="N31" s="68">
        <f t="shared" si="11"/>
        <v>0</v>
      </c>
      <c r="O31" s="68">
        <f t="shared" si="11"/>
        <v>0</v>
      </c>
      <c r="P31" s="68">
        <f t="shared" si="11"/>
        <v>0</v>
      </c>
      <c r="Q31" s="68">
        <f t="shared" si="11"/>
        <v>0</v>
      </c>
      <c r="R31" s="68">
        <f t="shared" si="11"/>
        <v>0</v>
      </c>
      <c r="S31" s="68">
        <f t="shared" si="11"/>
        <v>0</v>
      </c>
      <c r="T31" s="68">
        <f t="shared" si="11"/>
        <v>0</v>
      </c>
      <c r="U31" s="68">
        <f t="shared" si="11"/>
        <v>0</v>
      </c>
      <c r="V31" s="68">
        <f t="shared" si="11"/>
        <v>0</v>
      </c>
      <c r="W31" s="68">
        <f t="shared" si="11"/>
        <v>0</v>
      </c>
      <c r="X31" s="616">
        <f t="shared" si="11"/>
        <v>0</v>
      </c>
      <c r="Y31" s="68">
        <f t="shared" si="11"/>
        <v>0</v>
      </c>
      <c r="Z31" s="68">
        <f t="shared" si="11"/>
        <v>0</v>
      </c>
      <c r="AA31" s="68">
        <f t="shared" si="11"/>
        <v>0</v>
      </c>
      <c r="AB31" s="68">
        <f t="shared" si="11"/>
        <v>0</v>
      </c>
      <c r="AC31" s="68">
        <f t="shared" si="11"/>
        <v>0</v>
      </c>
      <c r="AD31" s="68">
        <f t="shared" si="11"/>
        <v>0</v>
      </c>
      <c r="AE31" s="68">
        <f t="shared" si="11"/>
        <v>0</v>
      </c>
      <c r="AF31" s="68">
        <f t="shared" si="11"/>
        <v>0</v>
      </c>
      <c r="AG31" s="68">
        <f t="shared" si="11"/>
        <v>0</v>
      </c>
      <c r="AH31" s="68">
        <f t="shared" si="11"/>
        <v>0</v>
      </c>
      <c r="AI31" s="68">
        <f t="shared" si="11"/>
        <v>0</v>
      </c>
      <c r="AJ31" s="68">
        <f t="shared" si="11"/>
        <v>0</v>
      </c>
      <c r="AK31" s="68">
        <f t="shared" si="11"/>
        <v>0</v>
      </c>
      <c r="AL31" s="68">
        <f t="shared" si="11"/>
        <v>0</v>
      </c>
      <c r="AM31" s="68">
        <f t="shared" si="11"/>
        <v>0</v>
      </c>
      <c r="AN31" s="68">
        <f t="shared" si="11"/>
        <v>0</v>
      </c>
      <c r="AO31" s="68">
        <f t="shared" si="11"/>
        <v>0</v>
      </c>
      <c r="AP31" s="68">
        <f t="shared" si="11"/>
        <v>0</v>
      </c>
      <c r="AQ31" s="69">
        <f t="shared" si="11"/>
        <v>0</v>
      </c>
    </row>
    <row r="32" spans="1:43" s="74" customFormat="1" ht="16.5" customHeight="1">
      <c r="A32" s="606" t="s">
        <v>300</v>
      </c>
      <c r="B32" s="607" t="s">
        <v>299</v>
      </c>
      <c r="C32" s="602"/>
      <c r="D32" s="624"/>
      <c r="E32" s="624"/>
      <c r="F32" s="624"/>
      <c r="G32" s="624"/>
      <c r="H32" s="624"/>
      <c r="I32" s="624"/>
      <c r="J32" s="624"/>
      <c r="K32" s="624"/>
      <c r="L32" s="624"/>
      <c r="M32" s="624"/>
      <c r="N32" s="624"/>
      <c r="O32" s="624"/>
      <c r="P32" s="624"/>
      <c r="Q32" s="624"/>
      <c r="R32" s="624"/>
      <c r="S32" s="624"/>
      <c r="T32" s="624"/>
      <c r="U32" s="624"/>
      <c r="V32" s="624"/>
      <c r="W32" s="624"/>
      <c r="X32" s="625"/>
      <c r="Y32" s="624"/>
      <c r="Z32" s="624"/>
      <c r="AA32" s="624"/>
      <c r="AB32" s="624"/>
      <c r="AC32" s="624"/>
      <c r="AD32" s="624"/>
      <c r="AE32" s="624"/>
      <c r="AF32" s="624"/>
      <c r="AG32" s="624"/>
      <c r="AH32" s="624"/>
      <c r="AI32" s="624"/>
      <c r="AJ32" s="624"/>
      <c r="AK32" s="624"/>
      <c r="AL32" s="624"/>
      <c r="AM32" s="624"/>
      <c r="AN32" s="624"/>
      <c r="AO32" s="624"/>
      <c r="AP32" s="624"/>
      <c r="AQ32" s="626"/>
    </row>
    <row r="33" spans="1:44" s="74" customFormat="1" ht="16.5" customHeight="1">
      <c r="A33" s="606" t="s">
        <v>301</v>
      </c>
      <c r="B33" s="607" t="s">
        <v>299</v>
      </c>
      <c r="C33" s="602"/>
      <c r="D33" s="624"/>
      <c r="E33" s="624"/>
      <c r="F33" s="624"/>
      <c r="G33" s="624"/>
      <c r="H33" s="624"/>
      <c r="I33" s="624"/>
      <c r="J33" s="624"/>
      <c r="K33" s="624"/>
      <c r="L33" s="624"/>
      <c r="M33" s="624"/>
      <c r="N33" s="624"/>
      <c r="O33" s="624"/>
      <c r="P33" s="624"/>
      <c r="Q33" s="624"/>
      <c r="R33" s="624"/>
      <c r="S33" s="624"/>
      <c r="T33" s="624"/>
      <c r="U33" s="624"/>
      <c r="V33" s="624"/>
      <c r="W33" s="624"/>
      <c r="X33" s="625"/>
      <c r="Y33" s="624"/>
      <c r="Z33" s="624"/>
      <c r="AA33" s="624"/>
      <c r="AB33" s="624"/>
      <c r="AC33" s="624"/>
      <c r="AD33" s="624"/>
      <c r="AE33" s="624"/>
      <c r="AF33" s="624"/>
      <c r="AG33" s="624"/>
      <c r="AH33" s="624"/>
      <c r="AI33" s="624"/>
      <c r="AJ33" s="624"/>
      <c r="AK33" s="624"/>
      <c r="AL33" s="624"/>
      <c r="AM33" s="624"/>
      <c r="AN33" s="624"/>
      <c r="AO33" s="624"/>
      <c r="AP33" s="624"/>
      <c r="AQ33" s="626"/>
    </row>
    <row r="34" spans="1:44" s="74" customFormat="1" ht="16.5" customHeight="1">
      <c r="A34" s="608" t="s">
        <v>302</v>
      </c>
      <c r="B34" s="609" t="s">
        <v>299</v>
      </c>
      <c r="C34" s="610"/>
      <c r="D34" s="627"/>
      <c r="E34" s="627"/>
      <c r="F34" s="627"/>
      <c r="G34" s="627"/>
      <c r="H34" s="627"/>
      <c r="I34" s="627"/>
      <c r="J34" s="627"/>
      <c r="K34" s="627"/>
      <c r="L34" s="627"/>
      <c r="M34" s="627"/>
      <c r="N34" s="627"/>
      <c r="O34" s="627"/>
      <c r="P34" s="627"/>
      <c r="Q34" s="627"/>
      <c r="R34" s="627"/>
      <c r="S34" s="627"/>
      <c r="T34" s="627"/>
      <c r="U34" s="627"/>
      <c r="V34" s="627"/>
      <c r="W34" s="627"/>
      <c r="X34" s="628"/>
      <c r="Y34" s="627"/>
      <c r="Z34" s="627"/>
      <c r="AA34" s="627"/>
      <c r="AB34" s="627"/>
      <c r="AC34" s="627"/>
      <c r="AD34" s="627"/>
      <c r="AE34" s="627"/>
      <c r="AF34" s="627"/>
      <c r="AG34" s="627"/>
      <c r="AH34" s="627"/>
      <c r="AI34" s="627"/>
      <c r="AJ34" s="627"/>
      <c r="AK34" s="627"/>
      <c r="AL34" s="627"/>
      <c r="AM34" s="627"/>
      <c r="AN34" s="627"/>
      <c r="AO34" s="627"/>
      <c r="AP34" s="627"/>
      <c r="AQ34" s="629"/>
    </row>
    <row r="35" spans="1:44" s="74" customFormat="1" ht="10.5" customHeight="1">
      <c r="A35" s="341"/>
      <c r="B35" s="342"/>
      <c r="C35" s="343"/>
      <c r="D35" s="344"/>
      <c r="E35" s="344"/>
      <c r="F35" s="344"/>
      <c r="G35" s="344"/>
      <c r="H35" s="344"/>
      <c r="I35" s="344"/>
      <c r="J35" s="344"/>
      <c r="K35" s="344"/>
      <c r="L35" s="344"/>
      <c r="M35" s="344"/>
      <c r="N35" s="344"/>
      <c r="O35" s="344"/>
      <c r="P35" s="344"/>
      <c r="Q35" s="344"/>
      <c r="R35" s="344"/>
      <c r="S35" s="344"/>
      <c r="T35" s="344"/>
      <c r="U35" s="344"/>
      <c r="V35" s="344"/>
      <c r="W35" s="344"/>
      <c r="X35" s="344"/>
      <c r="Y35" s="344"/>
      <c r="Z35" s="344"/>
      <c r="AA35" s="344"/>
      <c r="AB35" s="344"/>
      <c r="AC35" s="344"/>
      <c r="AD35" s="344"/>
      <c r="AE35" s="344"/>
      <c r="AF35" s="344"/>
      <c r="AG35" s="344"/>
      <c r="AH35" s="344"/>
      <c r="AI35" s="344"/>
      <c r="AJ35" s="344"/>
      <c r="AK35" s="344"/>
      <c r="AL35" s="344"/>
      <c r="AM35" s="344"/>
      <c r="AN35" s="344"/>
      <c r="AO35" s="344"/>
      <c r="AP35" s="344"/>
      <c r="AQ35" s="345"/>
    </row>
    <row r="36" spans="1:44" ht="22.5">
      <c r="A36" s="377" t="s">
        <v>303</v>
      </c>
      <c r="B36" s="378"/>
      <c r="C36" s="378"/>
      <c r="D36" s="378"/>
      <c r="E36" s="378"/>
      <c r="F36" s="378"/>
      <c r="G36" s="378"/>
      <c r="H36" s="378"/>
      <c r="I36" s="378"/>
      <c r="J36" s="378"/>
      <c r="K36" s="378"/>
      <c r="L36" s="378"/>
      <c r="M36" s="378"/>
      <c r="N36" s="378"/>
      <c r="O36" s="378"/>
      <c r="P36" s="378"/>
      <c r="Q36" s="378"/>
      <c r="R36" s="378"/>
      <c r="S36" s="378"/>
      <c r="T36" s="378"/>
      <c r="U36" s="378"/>
      <c r="V36" s="378"/>
      <c r="W36" s="378"/>
      <c r="X36" s="378"/>
      <c r="Y36" s="378"/>
      <c r="Z36" s="378"/>
      <c r="AA36" s="378"/>
      <c r="AB36" s="378"/>
      <c r="AC36" s="378"/>
      <c r="AD36" s="378"/>
      <c r="AE36" s="378"/>
      <c r="AF36" s="378"/>
      <c r="AG36" s="378"/>
      <c r="AH36" s="378"/>
      <c r="AI36" s="378"/>
      <c r="AJ36" s="378"/>
      <c r="AK36" s="378"/>
      <c r="AL36" s="378"/>
      <c r="AM36" s="378"/>
      <c r="AN36" s="378"/>
      <c r="AO36" s="378"/>
      <c r="AP36" s="378"/>
      <c r="AQ36" s="379"/>
    </row>
    <row r="37" spans="1:44" ht="16.5" customHeight="1">
      <c r="A37" s="1068" t="s">
        <v>304</v>
      </c>
      <c r="B37" s="600"/>
      <c r="C37" s="600"/>
      <c r="D37" s="620">
        <v>2026</v>
      </c>
      <c r="E37" s="612">
        <f t="shared" ref="E37:H38" si="12">D37</f>
        <v>2026</v>
      </c>
      <c r="F37" s="612">
        <f t="shared" si="12"/>
        <v>2026</v>
      </c>
      <c r="G37" s="612">
        <f t="shared" si="12"/>
        <v>2026</v>
      </c>
      <c r="H37" s="612">
        <f t="shared" si="12"/>
        <v>2026</v>
      </c>
      <c r="I37" s="612">
        <f>H37</f>
        <v>2026</v>
      </c>
      <c r="J37" s="612">
        <f t="shared" ref="J37:K38" si="13">I37</f>
        <v>2026</v>
      </c>
      <c r="K37" s="612">
        <f t="shared" si="13"/>
        <v>2026</v>
      </c>
      <c r="L37" s="612">
        <f>K37</f>
        <v>2026</v>
      </c>
      <c r="M37" s="612">
        <f t="shared" ref="M37:N38" si="14">L37</f>
        <v>2026</v>
      </c>
      <c r="N37" s="612">
        <f t="shared" si="14"/>
        <v>2026</v>
      </c>
      <c r="O37" s="612">
        <f>N37</f>
        <v>2026</v>
      </c>
      <c r="P37" s="612">
        <f t="shared" ref="P37:AE38" si="15">O37</f>
        <v>2026</v>
      </c>
      <c r="Q37" s="612">
        <f t="shared" si="15"/>
        <v>2026</v>
      </c>
      <c r="R37" s="612">
        <f t="shared" si="15"/>
        <v>2026</v>
      </c>
      <c r="S37" s="612">
        <f t="shared" si="15"/>
        <v>2026</v>
      </c>
      <c r="T37" s="612">
        <f t="shared" si="15"/>
        <v>2026</v>
      </c>
      <c r="U37" s="612">
        <f t="shared" si="15"/>
        <v>2026</v>
      </c>
      <c r="V37" s="612">
        <f t="shared" si="15"/>
        <v>2026</v>
      </c>
      <c r="W37" s="612">
        <f t="shared" si="15"/>
        <v>2026</v>
      </c>
      <c r="X37" s="882">
        <f t="shared" si="15"/>
        <v>2026</v>
      </c>
      <c r="Y37" s="612">
        <f t="shared" si="15"/>
        <v>2026</v>
      </c>
      <c r="Z37" s="612">
        <f t="shared" si="15"/>
        <v>2026</v>
      </c>
      <c r="AA37" s="612">
        <f t="shared" si="15"/>
        <v>2026</v>
      </c>
      <c r="AB37" s="612">
        <f t="shared" si="15"/>
        <v>2026</v>
      </c>
      <c r="AC37" s="612">
        <f t="shared" si="15"/>
        <v>2026</v>
      </c>
      <c r="AD37" s="612">
        <f t="shared" si="15"/>
        <v>2026</v>
      </c>
      <c r="AE37" s="612">
        <f t="shared" si="15"/>
        <v>2026</v>
      </c>
      <c r="AF37" s="612">
        <f t="shared" ref="AC37:AQ38" si="16">AE37</f>
        <v>2026</v>
      </c>
      <c r="AG37" s="612">
        <f t="shared" si="16"/>
        <v>2026</v>
      </c>
      <c r="AH37" s="612">
        <f t="shared" si="16"/>
        <v>2026</v>
      </c>
      <c r="AI37" s="612">
        <f t="shared" si="16"/>
        <v>2026</v>
      </c>
      <c r="AJ37" s="612">
        <f t="shared" si="16"/>
        <v>2026</v>
      </c>
      <c r="AK37" s="612">
        <f t="shared" si="16"/>
        <v>2026</v>
      </c>
      <c r="AL37" s="612">
        <f t="shared" si="16"/>
        <v>2026</v>
      </c>
      <c r="AM37" s="612">
        <f t="shared" si="16"/>
        <v>2026</v>
      </c>
      <c r="AN37" s="612">
        <f t="shared" si="16"/>
        <v>2026</v>
      </c>
      <c r="AO37" s="612">
        <f t="shared" si="16"/>
        <v>2026</v>
      </c>
      <c r="AP37" s="612">
        <f t="shared" si="16"/>
        <v>2026</v>
      </c>
      <c r="AQ37" s="613">
        <f t="shared" si="16"/>
        <v>2026</v>
      </c>
    </row>
    <row r="38" spans="1:44" ht="16.5" customHeight="1">
      <c r="A38" s="601" t="s">
        <v>305</v>
      </c>
      <c r="B38" s="602"/>
      <c r="C38" s="602"/>
      <c r="D38" s="611" t="s">
        <v>306</v>
      </c>
      <c r="E38" s="611" t="str">
        <f t="shared" si="12"/>
        <v>EUR</v>
      </c>
      <c r="F38" s="611" t="str">
        <f t="shared" si="12"/>
        <v>EUR</v>
      </c>
      <c r="G38" s="611" t="str">
        <f t="shared" si="12"/>
        <v>EUR</v>
      </c>
      <c r="H38" s="611" t="str">
        <f t="shared" si="12"/>
        <v>EUR</v>
      </c>
      <c r="I38" s="611" t="str">
        <f>H38</f>
        <v>EUR</v>
      </c>
      <c r="J38" s="611" t="str">
        <f t="shared" si="13"/>
        <v>EUR</v>
      </c>
      <c r="K38" s="611" t="str">
        <f t="shared" si="13"/>
        <v>EUR</v>
      </c>
      <c r="L38" s="611" t="str">
        <f>K38</f>
        <v>EUR</v>
      </c>
      <c r="M38" s="611" t="str">
        <f t="shared" si="14"/>
        <v>EUR</v>
      </c>
      <c r="N38" s="611" t="str">
        <f t="shared" si="14"/>
        <v>EUR</v>
      </c>
      <c r="O38" s="611" t="str">
        <f>N38</f>
        <v>EUR</v>
      </c>
      <c r="P38" s="611" t="str">
        <f t="shared" si="15"/>
        <v>EUR</v>
      </c>
      <c r="Q38" s="611" t="str">
        <f t="shared" si="15"/>
        <v>EUR</v>
      </c>
      <c r="R38" s="611" t="str">
        <f t="shared" si="15"/>
        <v>EUR</v>
      </c>
      <c r="S38" s="611" t="str">
        <f t="shared" si="15"/>
        <v>EUR</v>
      </c>
      <c r="T38" s="611" t="str">
        <f t="shared" si="15"/>
        <v>EUR</v>
      </c>
      <c r="U38" s="611" t="str">
        <f t="shared" si="15"/>
        <v>EUR</v>
      </c>
      <c r="V38" s="611" t="str">
        <f t="shared" si="15"/>
        <v>EUR</v>
      </c>
      <c r="W38" s="611" t="str">
        <f t="shared" si="15"/>
        <v>EUR</v>
      </c>
      <c r="X38" s="614" t="str">
        <f t="shared" si="15"/>
        <v>EUR</v>
      </c>
      <c r="Y38" s="611" t="str">
        <f t="shared" si="15"/>
        <v>EUR</v>
      </c>
      <c r="Z38" s="611" t="str">
        <f t="shared" si="15"/>
        <v>EUR</v>
      </c>
      <c r="AA38" s="611" t="str">
        <f t="shared" si="15"/>
        <v>EUR</v>
      </c>
      <c r="AB38" s="611" t="str">
        <f t="shared" si="15"/>
        <v>EUR</v>
      </c>
      <c r="AC38" s="611" t="str">
        <f t="shared" si="16"/>
        <v>EUR</v>
      </c>
      <c r="AD38" s="611" t="str">
        <f t="shared" si="16"/>
        <v>EUR</v>
      </c>
      <c r="AE38" s="611" t="str">
        <f t="shared" si="16"/>
        <v>EUR</v>
      </c>
      <c r="AF38" s="611" t="str">
        <f t="shared" si="16"/>
        <v>EUR</v>
      </c>
      <c r="AG38" s="611" t="str">
        <f t="shared" si="16"/>
        <v>EUR</v>
      </c>
      <c r="AH38" s="611" t="str">
        <f t="shared" si="16"/>
        <v>EUR</v>
      </c>
      <c r="AI38" s="611" t="str">
        <f t="shared" si="16"/>
        <v>EUR</v>
      </c>
      <c r="AJ38" s="611" t="str">
        <f t="shared" si="16"/>
        <v>EUR</v>
      </c>
      <c r="AK38" s="611" t="str">
        <f t="shared" si="16"/>
        <v>EUR</v>
      </c>
      <c r="AL38" s="611" t="str">
        <f t="shared" si="16"/>
        <v>EUR</v>
      </c>
      <c r="AM38" s="611" t="str">
        <f t="shared" si="16"/>
        <v>EUR</v>
      </c>
      <c r="AN38" s="611" t="str">
        <f t="shared" si="16"/>
        <v>EUR</v>
      </c>
      <c r="AO38" s="611" t="str">
        <f t="shared" si="16"/>
        <v>EUR</v>
      </c>
      <c r="AP38" s="611" t="str">
        <f t="shared" si="16"/>
        <v>EUR</v>
      </c>
      <c r="AQ38" s="615" t="str">
        <f t="shared" si="16"/>
        <v>EUR</v>
      </c>
    </row>
    <row r="39" spans="1:44" s="83" customFormat="1" ht="16.5" customHeight="1">
      <c r="A39" s="603" t="s">
        <v>13</v>
      </c>
      <c r="B39" s="604" t="str">
        <f>IF(D38="PLN","PLN/100","€/100")</f>
        <v>€/100</v>
      </c>
      <c r="C39" s="605"/>
      <c r="D39" s="621"/>
      <c r="E39" s="621"/>
      <c r="F39" s="621"/>
      <c r="G39" s="621"/>
      <c r="H39" s="621"/>
      <c r="I39" s="621"/>
      <c r="J39" s="621"/>
      <c r="K39" s="621"/>
      <c r="L39" s="621"/>
      <c r="M39" s="621"/>
      <c r="N39" s="621"/>
      <c r="O39" s="621"/>
      <c r="P39" s="621"/>
      <c r="Q39" s="621"/>
      <c r="R39" s="621"/>
      <c r="S39" s="621"/>
      <c r="T39" s="621"/>
      <c r="U39" s="621"/>
      <c r="V39" s="621"/>
      <c r="W39" s="621"/>
      <c r="X39" s="622"/>
      <c r="Y39" s="621"/>
      <c r="Z39" s="621"/>
      <c r="AA39" s="621"/>
      <c r="AB39" s="621"/>
      <c r="AC39" s="621"/>
      <c r="AD39" s="621"/>
      <c r="AE39" s="621"/>
      <c r="AF39" s="621"/>
      <c r="AG39" s="621"/>
      <c r="AH39" s="621"/>
      <c r="AI39" s="621"/>
      <c r="AJ39" s="621"/>
      <c r="AK39" s="621"/>
      <c r="AL39" s="621"/>
      <c r="AM39" s="621"/>
      <c r="AN39" s="621"/>
      <c r="AO39" s="621"/>
      <c r="AP39" s="621"/>
      <c r="AQ39" s="623"/>
    </row>
    <row r="40" spans="1:44" s="74" customFormat="1" ht="16.5" customHeight="1">
      <c r="A40" s="606" t="s">
        <v>307</v>
      </c>
      <c r="B40" s="607" t="str">
        <f>IF(D37="PLN","PLN/100","€/100")</f>
        <v>€/100</v>
      </c>
      <c r="C40" s="602"/>
      <c r="D40" s="624"/>
      <c r="E40" s="624"/>
      <c r="F40" s="624"/>
      <c r="G40" s="624"/>
      <c r="H40" s="624"/>
      <c r="I40" s="624"/>
      <c r="J40" s="624"/>
      <c r="K40" s="624"/>
      <c r="L40" s="624"/>
      <c r="M40" s="624"/>
      <c r="N40" s="624"/>
      <c r="O40" s="624"/>
      <c r="P40" s="624"/>
      <c r="Q40" s="624"/>
      <c r="R40" s="624"/>
      <c r="S40" s="624"/>
      <c r="T40" s="624"/>
      <c r="U40" s="624"/>
      <c r="V40" s="624"/>
      <c r="W40" s="624"/>
      <c r="X40" s="625"/>
      <c r="Y40" s="624"/>
      <c r="Z40" s="624"/>
      <c r="AA40" s="624"/>
      <c r="AB40" s="624"/>
      <c r="AC40" s="624"/>
      <c r="AD40" s="624"/>
      <c r="AE40" s="624"/>
      <c r="AF40" s="624"/>
      <c r="AG40" s="624"/>
      <c r="AH40" s="624"/>
      <c r="AI40" s="624"/>
      <c r="AJ40" s="624"/>
      <c r="AK40" s="624"/>
      <c r="AL40" s="624"/>
      <c r="AM40" s="624"/>
      <c r="AN40" s="624"/>
      <c r="AO40" s="624"/>
      <c r="AP40" s="624"/>
      <c r="AQ40" s="626"/>
    </row>
    <row r="41" spans="1:44" s="74" customFormat="1" ht="16.5" customHeight="1">
      <c r="A41" s="606" t="s">
        <v>308</v>
      </c>
      <c r="B41" s="607" t="str">
        <f>IF(D38="PLN","PLN/100","€/100")</f>
        <v>€/100</v>
      </c>
      <c r="C41" s="602"/>
      <c r="D41" s="617">
        <f>D40-D42</f>
        <v>0</v>
      </c>
      <c r="E41" s="617">
        <f>E40-E42</f>
        <v>0</v>
      </c>
      <c r="F41" s="617">
        <f>F40-F42</f>
        <v>0</v>
      </c>
      <c r="G41" s="617">
        <f>G40-G42</f>
        <v>0</v>
      </c>
      <c r="H41" s="617">
        <f t="shared" ref="H41" si="17">H40-H42</f>
        <v>0</v>
      </c>
      <c r="I41" s="617">
        <f>I40-I42</f>
        <v>0</v>
      </c>
      <c r="J41" s="617">
        <f t="shared" ref="J41:AQ41" si="18">J40-J42</f>
        <v>0</v>
      </c>
      <c r="K41" s="617">
        <f t="shared" si="18"/>
        <v>0</v>
      </c>
      <c r="L41" s="617">
        <f t="shared" si="18"/>
        <v>0</v>
      </c>
      <c r="M41" s="617">
        <f t="shared" si="18"/>
        <v>0</v>
      </c>
      <c r="N41" s="617">
        <f t="shared" si="18"/>
        <v>0</v>
      </c>
      <c r="O41" s="617">
        <f t="shared" si="18"/>
        <v>0</v>
      </c>
      <c r="P41" s="617">
        <f t="shared" si="18"/>
        <v>0</v>
      </c>
      <c r="Q41" s="617">
        <f t="shared" si="18"/>
        <v>0</v>
      </c>
      <c r="R41" s="617">
        <f t="shared" si="18"/>
        <v>0</v>
      </c>
      <c r="S41" s="617">
        <f t="shared" si="18"/>
        <v>0</v>
      </c>
      <c r="T41" s="617">
        <f t="shared" si="18"/>
        <v>0</v>
      </c>
      <c r="U41" s="617">
        <f t="shared" si="18"/>
        <v>0</v>
      </c>
      <c r="V41" s="617">
        <f t="shared" si="18"/>
        <v>0</v>
      </c>
      <c r="W41" s="617">
        <f t="shared" si="18"/>
        <v>0</v>
      </c>
      <c r="X41" s="618">
        <f t="shared" si="18"/>
        <v>0</v>
      </c>
      <c r="Y41" s="617">
        <f t="shared" si="18"/>
        <v>0</v>
      </c>
      <c r="Z41" s="617">
        <f t="shared" si="18"/>
        <v>0</v>
      </c>
      <c r="AA41" s="617">
        <f t="shared" si="18"/>
        <v>0</v>
      </c>
      <c r="AB41" s="617">
        <f t="shared" si="18"/>
        <v>0</v>
      </c>
      <c r="AC41" s="617">
        <f t="shared" si="18"/>
        <v>0</v>
      </c>
      <c r="AD41" s="617">
        <f t="shared" si="18"/>
        <v>0</v>
      </c>
      <c r="AE41" s="617">
        <f t="shared" si="18"/>
        <v>0</v>
      </c>
      <c r="AF41" s="617">
        <f t="shared" si="18"/>
        <v>0</v>
      </c>
      <c r="AG41" s="617">
        <f t="shared" si="18"/>
        <v>0</v>
      </c>
      <c r="AH41" s="617">
        <f t="shared" si="18"/>
        <v>0</v>
      </c>
      <c r="AI41" s="617">
        <f t="shared" si="18"/>
        <v>0</v>
      </c>
      <c r="AJ41" s="617">
        <f t="shared" si="18"/>
        <v>0</v>
      </c>
      <c r="AK41" s="617">
        <f t="shared" si="18"/>
        <v>0</v>
      </c>
      <c r="AL41" s="617">
        <f t="shared" si="18"/>
        <v>0</v>
      </c>
      <c r="AM41" s="617">
        <f t="shared" si="18"/>
        <v>0</v>
      </c>
      <c r="AN41" s="617">
        <f t="shared" si="18"/>
        <v>0</v>
      </c>
      <c r="AO41" s="617">
        <f t="shared" si="18"/>
        <v>0</v>
      </c>
      <c r="AP41" s="617">
        <f t="shared" si="18"/>
        <v>0</v>
      </c>
      <c r="AQ41" s="619">
        <f t="shared" si="18"/>
        <v>0</v>
      </c>
      <c r="AR41" s="1"/>
    </row>
    <row r="42" spans="1:44" s="74" customFormat="1" ht="16.5" customHeight="1">
      <c r="A42" s="606" t="s">
        <v>309</v>
      </c>
      <c r="B42" s="607" t="str">
        <f>IF(D38="PLN","PLN/100","€/100")</f>
        <v>€/100</v>
      </c>
      <c r="C42" s="602"/>
      <c r="D42" s="624"/>
      <c r="E42" s="624"/>
      <c r="F42" s="624"/>
      <c r="G42" s="624"/>
      <c r="H42" s="624"/>
      <c r="I42" s="624"/>
      <c r="J42" s="624"/>
      <c r="K42" s="624"/>
      <c r="L42" s="624"/>
      <c r="M42" s="624"/>
      <c r="N42" s="624"/>
      <c r="O42" s="624"/>
      <c r="P42" s="624"/>
      <c r="Q42" s="624"/>
      <c r="R42" s="624"/>
      <c r="S42" s="624"/>
      <c r="T42" s="624"/>
      <c r="U42" s="624"/>
      <c r="V42" s="624"/>
      <c r="W42" s="624"/>
      <c r="X42" s="625"/>
      <c r="Y42" s="624"/>
      <c r="Z42" s="624"/>
      <c r="AA42" s="624"/>
      <c r="AB42" s="624"/>
      <c r="AC42" s="624"/>
      <c r="AD42" s="624"/>
      <c r="AE42" s="624"/>
      <c r="AF42" s="624"/>
      <c r="AG42" s="624"/>
      <c r="AH42" s="624"/>
      <c r="AI42" s="624"/>
      <c r="AJ42" s="624"/>
      <c r="AK42" s="624"/>
      <c r="AL42" s="624"/>
      <c r="AM42" s="624"/>
      <c r="AN42" s="624"/>
      <c r="AO42" s="624"/>
      <c r="AP42" s="624"/>
      <c r="AQ42" s="626"/>
      <c r="AR42" s="1"/>
    </row>
    <row r="43" spans="1:44" s="74" customFormat="1" ht="16.5" customHeight="1">
      <c r="A43" s="606" t="s">
        <v>310</v>
      </c>
      <c r="B43" s="607" t="str">
        <f>IF(D38="PLN","PLN/100","€/100")</f>
        <v>€/100</v>
      </c>
      <c r="C43" s="602"/>
      <c r="D43" s="624"/>
      <c r="E43" s="624"/>
      <c r="F43" s="624"/>
      <c r="G43" s="624"/>
      <c r="H43" s="624"/>
      <c r="I43" s="624"/>
      <c r="J43" s="624"/>
      <c r="K43" s="624"/>
      <c r="L43" s="624"/>
      <c r="M43" s="624"/>
      <c r="N43" s="624"/>
      <c r="O43" s="624"/>
      <c r="P43" s="624"/>
      <c r="Q43" s="624"/>
      <c r="R43" s="624"/>
      <c r="S43" s="624"/>
      <c r="T43" s="624"/>
      <c r="U43" s="624"/>
      <c r="V43" s="624"/>
      <c r="W43" s="624"/>
      <c r="X43" s="625"/>
      <c r="Y43" s="624"/>
      <c r="Z43" s="624"/>
      <c r="AA43" s="624"/>
      <c r="AB43" s="624"/>
      <c r="AC43" s="624"/>
      <c r="AD43" s="624"/>
      <c r="AE43" s="624"/>
      <c r="AF43" s="624"/>
      <c r="AG43" s="624"/>
      <c r="AH43" s="624"/>
      <c r="AI43" s="624"/>
      <c r="AJ43" s="624"/>
      <c r="AK43" s="624"/>
      <c r="AL43" s="624"/>
      <c r="AM43" s="624"/>
      <c r="AN43" s="624"/>
      <c r="AO43" s="624"/>
      <c r="AP43" s="624"/>
      <c r="AQ43" s="626"/>
      <c r="AR43" s="1"/>
    </row>
    <row r="44" spans="1:44" s="74" customFormat="1" ht="16.5" customHeight="1">
      <c r="A44" s="606" t="s">
        <v>311</v>
      </c>
      <c r="B44" s="607" t="str">
        <f>IF(D39="PLN","PLN/100","€/100")</f>
        <v>€/100</v>
      </c>
      <c r="C44" s="602"/>
      <c r="D44" s="624"/>
      <c r="E44" s="624"/>
      <c r="F44" s="624"/>
      <c r="G44" s="624"/>
      <c r="H44" s="624"/>
      <c r="I44" s="624"/>
      <c r="J44" s="624"/>
      <c r="K44" s="624"/>
      <c r="L44" s="624"/>
      <c r="M44" s="624"/>
      <c r="N44" s="624"/>
      <c r="O44" s="624"/>
      <c r="P44" s="624"/>
      <c r="Q44" s="624"/>
      <c r="R44" s="624"/>
      <c r="S44" s="624"/>
      <c r="T44" s="624"/>
      <c r="U44" s="624"/>
      <c r="V44" s="624"/>
      <c r="W44" s="624"/>
      <c r="X44" s="625"/>
      <c r="Y44" s="624"/>
      <c r="Z44" s="624"/>
      <c r="AA44" s="624"/>
      <c r="AB44" s="624"/>
      <c r="AC44" s="624"/>
      <c r="AD44" s="624"/>
      <c r="AE44" s="624"/>
      <c r="AF44" s="624"/>
      <c r="AG44" s="624"/>
      <c r="AH44" s="624"/>
      <c r="AI44" s="624"/>
      <c r="AJ44" s="624"/>
      <c r="AK44" s="624"/>
      <c r="AL44" s="624"/>
      <c r="AM44" s="624"/>
      <c r="AN44" s="624"/>
      <c r="AO44" s="624"/>
      <c r="AP44" s="624"/>
      <c r="AQ44" s="626"/>
      <c r="AR44" s="1"/>
    </row>
    <row r="45" spans="1:44" s="74" customFormat="1" ht="16.5" customHeight="1">
      <c r="A45" s="606" t="s">
        <v>312</v>
      </c>
      <c r="B45" s="607" t="str">
        <f>IF(D40="PLN","PLN/100","€/100")</f>
        <v>€/100</v>
      </c>
      <c r="C45" s="630"/>
      <c r="D45" s="624"/>
      <c r="E45" s="624"/>
      <c r="F45" s="624"/>
      <c r="G45" s="624"/>
      <c r="H45" s="624"/>
      <c r="I45" s="624"/>
      <c r="J45" s="624"/>
      <c r="K45" s="624"/>
      <c r="L45" s="624"/>
      <c r="M45" s="624"/>
      <c r="N45" s="624"/>
      <c r="O45" s="624"/>
      <c r="P45" s="624"/>
      <c r="Q45" s="624"/>
      <c r="R45" s="624"/>
      <c r="S45" s="624"/>
      <c r="T45" s="624"/>
      <c r="U45" s="624"/>
      <c r="V45" s="624"/>
      <c r="W45" s="624"/>
      <c r="X45" s="625"/>
      <c r="Y45" s="624"/>
      <c r="Z45" s="624"/>
      <c r="AA45" s="624"/>
      <c r="AB45" s="624"/>
      <c r="AC45" s="624"/>
      <c r="AD45" s="624"/>
      <c r="AE45" s="624"/>
      <c r="AF45" s="624"/>
      <c r="AG45" s="624"/>
      <c r="AH45" s="624"/>
      <c r="AI45" s="624"/>
      <c r="AJ45" s="624"/>
      <c r="AK45" s="624"/>
      <c r="AL45" s="624"/>
      <c r="AM45" s="624"/>
      <c r="AN45" s="624"/>
      <c r="AO45" s="624"/>
      <c r="AP45" s="624"/>
      <c r="AQ45" s="626"/>
      <c r="AR45" s="1"/>
    </row>
    <row r="46" spans="1:44" s="74" customFormat="1" ht="16.5" customHeight="1">
      <c r="A46" s="606" t="s">
        <v>313</v>
      </c>
      <c r="B46" s="607" t="str">
        <f>IF(D38="PLN","PLN/100","€/100")</f>
        <v>€/100</v>
      </c>
      <c r="C46" s="602"/>
      <c r="D46" s="624"/>
      <c r="E46" s="624"/>
      <c r="F46" s="624"/>
      <c r="G46" s="624"/>
      <c r="H46" s="624"/>
      <c r="I46" s="624"/>
      <c r="J46" s="624"/>
      <c r="K46" s="624"/>
      <c r="L46" s="624"/>
      <c r="M46" s="624"/>
      <c r="N46" s="624"/>
      <c r="O46" s="624"/>
      <c r="P46" s="624"/>
      <c r="Q46" s="624"/>
      <c r="R46" s="624"/>
      <c r="S46" s="624"/>
      <c r="T46" s="624"/>
      <c r="U46" s="624"/>
      <c r="V46" s="624"/>
      <c r="W46" s="624"/>
      <c r="X46" s="625"/>
      <c r="Y46" s="624"/>
      <c r="Z46" s="624"/>
      <c r="AA46" s="624"/>
      <c r="AB46" s="624"/>
      <c r="AC46" s="624"/>
      <c r="AD46" s="624"/>
      <c r="AE46" s="624"/>
      <c r="AF46" s="624"/>
      <c r="AG46" s="624"/>
      <c r="AH46" s="624"/>
      <c r="AI46" s="624"/>
      <c r="AJ46" s="624"/>
      <c r="AK46" s="624"/>
      <c r="AL46" s="624"/>
      <c r="AM46" s="624"/>
      <c r="AN46" s="624"/>
      <c r="AO46" s="624"/>
      <c r="AP46" s="624"/>
      <c r="AQ46" s="626"/>
      <c r="AR46" s="1"/>
    </row>
    <row r="47" spans="1:44" s="74" customFormat="1" ht="16.5" hidden="1" customHeight="1">
      <c r="A47" s="606" t="s">
        <v>314</v>
      </c>
      <c r="B47" s="607" t="str">
        <f>IF(D38="PLN","PLN/100","€/100")</f>
        <v>€/100</v>
      </c>
      <c r="C47" s="602"/>
      <c r="D47" s="624"/>
      <c r="E47" s="624"/>
      <c r="F47" s="624"/>
      <c r="G47" s="624"/>
      <c r="H47" s="624"/>
      <c r="I47" s="624"/>
      <c r="J47" s="624"/>
      <c r="K47" s="624"/>
      <c r="L47" s="624"/>
      <c r="M47" s="624"/>
      <c r="N47" s="624"/>
      <c r="O47" s="624"/>
      <c r="P47" s="624"/>
      <c r="Q47" s="624"/>
      <c r="R47" s="624"/>
      <c r="S47" s="624"/>
      <c r="T47" s="624"/>
      <c r="U47" s="624"/>
      <c r="V47" s="624"/>
      <c r="W47" s="624"/>
      <c r="X47" s="624"/>
      <c r="Y47" s="625"/>
      <c r="Z47" s="624"/>
      <c r="AA47" s="624"/>
      <c r="AB47" s="624"/>
      <c r="AC47" s="624"/>
      <c r="AD47" s="625"/>
      <c r="AE47" s="624"/>
      <c r="AF47" s="624"/>
      <c r="AG47" s="624"/>
      <c r="AH47" s="624"/>
      <c r="AI47" s="624"/>
      <c r="AJ47" s="624"/>
      <c r="AK47" s="624"/>
      <c r="AL47" s="624"/>
      <c r="AM47" s="624"/>
      <c r="AN47" s="624"/>
      <c r="AO47" s="624"/>
      <c r="AP47" s="624"/>
      <c r="AQ47" s="626"/>
    </row>
    <row r="48" spans="1:44" s="74" customFormat="1" ht="16.5" hidden="1" customHeight="1">
      <c r="A48" s="606" t="s">
        <v>315</v>
      </c>
      <c r="B48" s="607" t="str">
        <f>IF(D38="PLN","PLN/100","€/100")</f>
        <v>€/100</v>
      </c>
      <c r="C48" s="602"/>
      <c r="D48" s="624"/>
      <c r="E48" s="624"/>
      <c r="F48" s="624"/>
      <c r="G48" s="624"/>
      <c r="H48" s="624"/>
      <c r="I48" s="624"/>
      <c r="J48" s="624"/>
      <c r="K48" s="624"/>
      <c r="L48" s="624"/>
      <c r="M48" s="624"/>
      <c r="N48" s="624"/>
      <c r="O48" s="624"/>
      <c r="P48" s="624"/>
      <c r="Q48" s="624"/>
      <c r="R48" s="624"/>
      <c r="S48" s="624"/>
      <c r="T48" s="624"/>
      <c r="U48" s="624"/>
      <c r="V48" s="624"/>
      <c r="W48" s="624"/>
      <c r="X48" s="624"/>
      <c r="Y48" s="625"/>
      <c r="Z48" s="624"/>
      <c r="AA48" s="624"/>
      <c r="AB48" s="624"/>
      <c r="AC48" s="624"/>
      <c r="AD48" s="625"/>
      <c r="AE48" s="624"/>
      <c r="AF48" s="624"/>
      <c r="AG48" s="624"/>
      <c r="AH48" s="624"/>
      <c r="AI48" s="624"/>
      <c r="AJ48" s="624"/>
      <c r="AK48" s="624"/>
      <c r="AL48" s="624"/>
      <c r="AM48" s="624"/>
      <c r="AN48" s="624"/>
      <c r="AO48" s="624"/>
      <c r="AP48" s="624"/>
      <c r="AQ48" s="626"/>
    </row>
    <row r="49" spans="1:43" s="74" customFormat="1" ht="16.5" customHeight="1" collapsed="1">
      <c r="A49" s="608" t="s">
        <v>78</v>
      </c>
      <c r="B49" s="609" t="str">
        <f>IF(D38="PLN","PLN/100","€/100")</f>
        <v>€/100</v>
      </c>
      <c r="C49" s="610"/>
      <c r="D49" s="627"/>
      <c r="E49" s="627"/>
      <c r="F49" s="627"/>
      <c r="G49" s="627"/>
      <c r="H49" s="627"/>
      <c r="I49" s="627"/>
      <c r="J49" s="627"/>
      <c r="K49" s="627"/>
      <c r="L49" s="627"/>
      <c r="M49" s="627"/>
      <c r="N49" s="627"/>
      <c r="O49" s="627"/>
      <c r="P49" s="627"/>
      <c r="Q49" s="627"/>
      <c r="R49" s="627"/>
      <c r="S49" s="627"/>
      <c r="T49" s="627"/>
      <c r="U49" s="627"/>
      <c r="V49" s="627"/>
      <c r="W49" s="627"/>
      <c r="X49" s="627"/>
      <c r="Y49" s="628"/>
      <c r="Z49" s="627"/>
      <c r="AA49" s="627"/>
      <c r="AB49" s="627"/>
      <c r="AC49" s="627"/>
      <c r="AD49" s="628"/>
      <c r="AE49" s="627"/>
      <c r="AF49" s="627"/>
      <c r="AG49" s="627"/>
      <c r="AH49" s="627"/>
      <c r="AI49" s="627"/>
      <c r="AJ49" s="627"/>
      <c r="AK49" s="627"/>
      <c r="AL49" s="627"/>
      <c r="AM49" s="627"/>
      <c r="AN49" s="627"/>
      <c r="AO49" s="627"/>
      <c r="AP49" s="627"/>
      <c r="AQ49" s="629"/>
    </row>
    <row r="50" spans="1:43" ht="22.5" hidden="1">
      <c r="A50" s="1114" t="s">
        <v>316</v>
      </c>
      <c r="B50" s="1115"/>
      <c r="C50" s="1115"/>
      <c r="D50" s="1115"/>
      <c r="E50" s="1115"/>
      <c r="F50" s="1115"/>
      <c r="G50" s="1115"/>
      <c r="H50" s="1115"/>
      <c r="I50" s="1115"/>
      <c r="J50" s="1115"/>
      <c r="K50" s="1115"/>
      <c r="L50" s="1115"/>
      <c r="M50" s="1115"/>
    </row>
    <row r="51" spans="1:43" ht="18.75" hidden="1" customHeight="1">
      <c r="A51" s="385" t="s">
        <v>317</v>
      </c>
      <c r="B51" s="386" t="s">
        <v>318</v>
      </c>
      <c r="C51" s="386"/>
      <c r="D51" s="387">
        <v>2013</v>
      </c>
      <c r="E51" s="388">
        <f>D51</f>
        <v>2013</v>
      </c>
      <c r="F51" s="388">
        <f t="shared" ref="F51:Q52" si="19">E51</f>
        <v>2013</v>
      </c>
      <c r="G51" s="388">
        <f t="shared" si="19"/>
        <v>2013</v>
      </c>
      <c r="H51" s="388">
        <f t="shared" si="19"/>
        <v>2013</v>
      </c>
      <c r="I51" s="388">
        <f t="shared" si="19"/>
        <v>2013</v>
      </c>
      <c r="J51" s="388">
        <f t="shared" si="19"/>
        <v>2013</v>
      </c>
      <c r="K51" s="388">
        <f t="shared" si="19"/>
        <v>2013</v>
      </c>
      <c r="L51" s="388">
        <f t="shared" si="19"/>
        <v>2013</v>
      </c>
      <c r="M51" s="388">
        <f t="shared" si="19"/>
        <v>2013</v>
      </c>
      <c r="N51" s="1069">
        <f t="shared" si="19"/>
        <v>2013</v>
      </c>
      <c r="O51" s="75">
        <f t="shared" si="19"/>
        <v>2013</v>
      </c>
      <c r="P51" s="75">
        <f t="shared" si="19"/>
        <v>2013</v>
      </c>
      <c r="Q51" s="75">
        <f t="shared" si="19"/>
        <v>2013</v>
      </c>
      <c r="R51" s="75"/>
      <c r="S51" s="75"/>
      <c r="T51" s="75"/>
      <c r="U51" s="75"/>
      <c r="V51" s="75"/>
      <c r="W51" s="75"/>
      <c r="X51" s="75"/>
      <c r="Y51" s="75"/>
      <c r="Z51" s="75"/>
      <c r="AA51" s="75"/>
      <c r="AB51" s="75"/>
      <c r="AC51" s="75"/>
      <c r="AD51" s="75"/>
      <c r="AE51" s="75"/>
      <c r="AF51" s="75"/>
      <c r="AG51" s="75"/>
      <c r="AH51" s="75"/>
      <c r="AI51" s="75"/>
      <c r="AJ51" s="75"/>
      <c r="AK51" s="75"/>
      <c r="AL51" s="75"/>
      <c r="AM51" s="75"/>
      <c r="AN51" s="75"/>
      <c r="AO51" s="75"/>
      <c r="AP51" s="75"/>
      <c r="AQ51" s="75">
        <f>Q51</f>
        <v>2013</v>
      </c>
    </row>
    <row r="52" spans="1:43" ht="18.75" hidden="1" customHeight="1">
      <c r="A52" s="385" t="s">
        <v>319</v>
      </c>
      <c r="B52" s="386"/>
      <c r="C52" s="386"/>
      <c r="D52" s="384" t="s">
        <v>320</v>
      </c>
      <c r="E52" s="66" t="str">
        <f>D52</f>
        <v>USD</v>
      </c>
      <c r="F52" s="66" t="str">
        <f t="shared" si="19"/>
        <v>USD</v>
      </c>
      <c r="G52" s="66" t="str">
        <f t="shared" si="19"/>
        <v>USD</v>
      </c>
      <c r="H52" s="66" t="str">
        <f t="shared" si="19"/>
        <v>USD</v>
      </c>
      <c r="I52" s="66" t="str">
        <f t="shared" si="19"/>
        <v>USD</v>
      </c>
      <c r="J52" s="66" t="str">
        <f t="shared" si="19"/>
        <v>USD</v>
      </c>
      <c r="K52" s="66" t="str">
        <f t="shared" si="19"/>
        <v>USD</v>
      </c>
      <c r="L52" s="66" t="str">
        <f t="shared" si="19"/>
        <v>USD</v>
      </c>
      <c r="M52" s="66" t="str">
        <f t="shared" si="19"/>
        <v>USD</v>
      </c>
      <c r="N52" s="381" t="str">
        <f t="shared" si="19"/>
        <v>USD</v>
      </c>
      <c r="O52" s="67" t="str">
        <f t="shared" si="19"/>
        <v>USD</v>
      </c>
      <c r="P52" s="67" t="str">
        <f t="shared" si="19"/>
        <v>USD</v>
      </c>
      <c r="Q52" s="67" t="str">
        <f t="shared" si="19"/>
        <v>USD</v>
      </c>
      <c r="R52" s="67"/>
      <c r="S52" s="67"/>
      <c r="T52" s="67"/>
      <c r="U52" s="67"/>
      <c r="V52" s="67"/>
      <c r="W52" s="67"/>
      <c r="X52" s="67"/>
      <c r="Y52" s="67"/>
      <c r="Z52" s="67"/>
      <c r="AA52" s="67"/>
      <c r="AB52" s="67"/>
      <c r="AC52" s="67"/>
      <c r="AD52" s="67"/>
      <c r="AE52" s="67"/>
      <c r="AF52" s="67"/>
      <c r="AG52" s="67"/>
      <c r="AH52" s="67"/>
      <c r="AI52" s="67"/>
      <c r="AJ52" s="67"/>
      <c r="AK52" s="67"/>
      <c r="AL52" s="67"/>
      <c r="AM52" s="67"/>
      <c r="AN52" s="67"/>
      <c r="AO52" s="67"/>
      <c r="AP52" s="67"/>
      <c r="AQ52" s="67" t="str">
        <f>Q52</f>
        <v>USD</v>
      </c>
    </row>
    <row r="53" spans="1:43" ht="18.75" hidden="1" customHeight="1">
      <c r="A53" s="385" t="s">
        <v>321</v>
      </c>
      <c r="B53" s="386" t="s">
        <v>318</v>
      </c>
      <c r="C53" s="386"/>
      <c r="D53" s="68"/>
      <c r="E53" s="68"/>
      <c r="F53" s="68"/>
      <c r="G53" s="68"/>
      <c r="H53" s="68"/>
      <c r="I53" s="68"/>
      <c r="J53" s="68"/>
      <c r="K53" s="68"/>
      <c r="L53" s="68"/>
      <c r="M53" s="68"/>
      <c r="N53" s="382"/>
      <c r="O53" s="69"/>
      <c r="P53" s="69"/>
      <c r="Q53" s="69"/>
      <c r="R53" s="69"/>
      <c r="S53" s="69"/>
      <c r="T53" s="69"/>
      <c r="U53" s="69"/>
      <c r="V53" s="69"/>
      <c r="W53" s="69"/>
      <c r="X53" s="69"/>
      <c r="Y53" s="69"/>
      <c r="Z53" s="69"/>
      <c r="AA53" s="69"/>
      <c r="AB53" s="69"/>
      <c r="AC53" s="69"/>
      <c r="AD53" s="69"/>
      <c r="AE53" s="69"/>
      <c r="AF53" s="69"/>
      <c r="AG53" s="69"/>
      <c r="AH53" s="69"/>
      <c r="AI53" s="69"/>
      <c r="AJ53" s="69"/>
      <c r="AK53" s="69"/>
      <c r="AL53" s="69"/>
      <c r="AM53" s="69"/>
      <c r="AN53" s="69"/>
      <c r="AO53" s="69"/>
      <c r="AP53" s="69"/>
      <c r="AQ53" s="69"/>
    </row>
    <row r="54" spans="1:43" ht="18.75" hidden="1" customHeight="1">
      <c r="A54" s="385" t="s">
        <v>322</v>
      </c>
      <c r="B54" s="386" t="str">
        <f>IF(D52="USD","USD/h","€/h")</f>
        <v>USD/h</v>
      </c>
      <c r="C54" s="386"/>
      <c r="D54" s="68"/>
      <c r="E54" s="68"/>
      <c r="F54" s="68"/>
      <c r="G54" s="68"/>
      <c r="H54" s="68"/>
      <c r="I54" s="68"/>
      <c r="J54" s="68"/>
      <c r="K54" s="68"/>
      <c r="L54" s="68"/>
      <c r="M54" s="68"/>
      <c r="N54" s="382"/>
      <c r="O54" s="69"/>
      <c r="P54" s="69"/>
      <c r="Q54" s="69"/>
      <c r="R54" s="69"/>
      <c r="S54" s="69"/>
      <c r="T54" s="69"/>
      <c r="U54" s="69"/>
      <c r="V54" s="69"/>
      <c r="W54" s="69"/>
      <c r="X54" s="69"/>
      <c r="Y54" s="69"/>
      <c r="Z54" s="69"/>
      <c r="AA54" s="69"/>
      <c r="AB54" s="69"/>
      <c r="AC54" s="69"/>
      <c r="AD54" s="69"/>
      <c r="AE54" s="69"/>
      <c r="AF54" s="69"/>
      <c r="AG54" s="69"/>
      <c r="AH54" s="69"/>
      <c r="AI54" s="69"/>
      <c r="AJ54" s="69"/>
      <c r="AK54" s="69"/>
      <c r="AL54" s="69"/>
      <c r="AM54" s="69"/>
      <c r="AN54" s="69"/>
      <c r="AO54" s="69"/>
      <c r="AP54" s="69"/>
      <c r="AQ54" s="69"/>
    </row>
    <row r="55" spans="1:43" ht="18.75" hidden="1" customHeight="1">
      <c r="A55" s="385" t="s">
        <v>323</v>
      </c>
      <c r="B55" s="386" t="s">
        <v>324</v>
      </c>
      <c r="C55" s="386"/>
      <c r="D55" s="68"/>
      <c r="E55" s="68"/>
      <c r="F55" s="68"/>
      <c r="G55" s="68"/>
      <c r="H55" s="68"/>
      <c r="I55" s="68"/>
      <c r="J55" s="68"/>
      <c r="K55" s="68"/>
      <c r="L55" s="68"/>
      <c r="M55" s="68"/>
      <c r="N55" s="382"/>
      <c r="O55" s="69"/>
      <c r="P55" s="69"/>
      <c r="Q55" s="69"/>
      <c r="R55" s="69"/>
      <c r="S55" s="69"/>
      <c r="T55" s="69"/>
      <c r="U55" s="69"/>
      <c r="V55" s="69"/>
      <c r="W55" s="69"/>
      <c r="X55" s="69"/>
      <c r="Y55" s="69"/>
      <c r="Z55" s="69"/>
      <c r="AA55" s="69"/>
      <c r="AB55" s="69"/>
      <c r="AC55" s="69"/>
      <c r="AD55" s="69"/>
      <c r="AE55" s="69"/>
      <c r="AF55" s="69"/>
      <c r="AG55" s="69"/>
      <c r="AH55" s="69"/>
      <c r="AI55" s="69"/>
      <c r="AJ55" s="69"/>
      <c r="AK55" s="69"/>
      <c r="AL55" s="69"/>
      <c r="AM55" s="69"/>
      <c r="AN55" s="69"/>
      <c r="AO55" s="69"/>
      <c r="AP55" s="69"/>
      <c r="AQ55" s="69"/>
    </row>
    <row r="56" spans="1:43" ht="18.75" hidden="1" customHeight="1">
      <c r="A56" s="385" t="s">
        <v>325</v>
      </c>
      <c r="B56" s="386" t="str">
        <f>IF(D52="USD","USD/100","€/100")</f>
        <v>USD/100</v>
      </c>
      <c r="C56" s="389"/>
      <c r="D56" s="68"/>
      <c r="E56" s="68"/>
      <c r="F56" s="68"/>
      <c r="G56" s="68"/>
      <c r="H56" s="68"/>
      <c r="I56" s="68"/>
      <c r="J56" s="68"/>
      <c r="K56" s="68"/>
      <c r="L56" s="68"/>
      <c r="M56" s="68"/>
      <c r="N56" s="382"/>
      <c r="O56" s="69"/>
      <c r="P56" s="69"/>
      <c r="Q56" s="69"/>
      <c r="R56" s="69"/>
      <c r="S56" s="69"/>
      <c r="T56" s="69"/>
      <c r="U56" s="69"/>
      <c r="V56" s="69"/>
      <c r="W56" s="69"/>
      <c r="X56" s="69"/>
      <c r="Y56" s="69"/>
      <c r="Z56" s="69"/>
      <c r="AA56" s="69"/>
      <c r="AB56" s="69"/>
      <c r="AC56" s="69"/>
      <c r="AD56" s="69"/>
      <c r="AE56" s="69"/>
      <c r="AF56" s="69"/>
      <c r="AG56" s="69"/>
      <c r="AH56" s="69"/>
      <c r="AI56" s="69"/>
      <c r="AJ56" s="69"/>
      <c r="AK56" s="69"/>
      <c r="AL56" s="69"/>
      <c r="AM56" s="69"/>
      <c r="AN56" s="69"/>
      <c r="AO56" s="69"/>
      <c r="AP56" s="69"/>
      <c r="AQ56" s="69"/>
    </row>
    <row r="57" spans="1:43" ht="18.75" hidden="1" customHeight="1">
      <c r="A57" s="385" t="s">
        <v>326</v>
      </c>
      <c r="B57" s="386" t="str">
        <f t="shared" ref="B57:B63" si="20">B56</f>
        <v>USD/100</v>
      </c>
      <c r="C57" s="389"/>
      <c r="D57" s="68"/>
      <c r="E57" s="68"/>
      <c r="F57" s="68"/>
      <c r="G57" s="68"/>
      <c r="H57" s="68"/>
      <c r="I57" s="68"/>
      <c r="J57" s="68"/>
      <c r="K57" s="68"/>
      <c r="L57" s="68"/>
      <c r="M57" s="68"/>
      <c r="N57" s="382"/>
      <c r="O57" s="69"/>
      <c r="P57" s="69"/>
      <c r="Q57" s="69"/>
      <c r="R57" s="69"/>
      <c r="S57" s="69"/>
      <c r="T57" s="69"/>
      <c r="U57" s="69"/>
      <c r="V57" s="69"/>
      <c r="W57" s="69"/>
      <c r="X57" s="69"/>
      <c r="Y57" s="69"/>
      <c r="Z57" s="69"/>
      <c r="AA57" s="69"/>
      <c r="AB57" s="69"/>
      <c r="AC57" s="69"/>
      <c r="AD57" s="69"/>
      <c r="AE57" s="69"/>
      <c r="AF57" s="69"/>
      <c r="AG57" s="69"/>
      <c r="AH57" s="69"/>
      <c r="AI57" s="69"/>
      <c r="AJ57" s="69"/>
      <c r="AK57" s="69"/>
      <c r="AL57" s="69"/>
      <c r="AM57" s="69"/>
      <c r="AN57" s="69"/>
      <c r="AO57" s="69"/>
      <c r="AP57" s="69"/>
      <c r="AQ57" s="69"/>
    </row>
    <row r="58" spans="1:43" ht="18.75" hidden="1" customHeight="1">
      <c r="A58" s="385" t="s">
        <v>327</v>
      </c>
      <c r="B58" s="386" t="str">
        <f t="shared" si="20"/>
        <v>USD/100</v>
      </c>
      <c r="C58" s="389"/>
      <c r="D58" s="68"/>
      <c r="E58" s="68"/>
      <c r="F58" s="68"/>
      <c r="G58" s="68"/>
      <c r="H58" s="68"/>
      <c r="I58" s="68"/>
      <c r="J58" s="68"/>
      <c r="K58" s="68"/>
      <c r="L58" s="68"/>
      <c r="M58" s="68"/>
      <c r="N58" s="382"/>
      <c r="O58" s="69"/>
      <c r="P58" s="69"/>
      <c r="Q58" s="69"/>
      <c r="R58" s="69"/>
      <c r="S58" s="69"/>
      <c r="T58" s="69"/>
      <c r="U58" s="69"/>
      <c r="V58" s="69"/>
      <c r="W58" s="69"/>
      <c r="X58" s="69"/>
      <c r="Y58" s="69"/>
      <c r="Z58" s="69"/>
      <c r="AA58" s="69"/>
      <c r="AB58" s="69"/>
      <c r="AC58" s="69"/>
      <c r="AD58" s="69"/>
      <c r="AE58" s="69"/>
      <c r="AF58" s="69"/>
      <c r="AG58" s="69"/>
      <c r="AH58" s="69"/>
      <c r="AI58" s="69"/>
      <c r="AJ58" s="69"/>
      <c r="AK58" s="69"/>
      <c r="AL58" s="69"/>
      <c r="AM58" s="69"/>
      <c r="AN58" s="69"/>
      <c r="AO58" s="69"/>
      <c r="AP58" s="69"/>
      <c r="AQ58" s="69"/>
    </row>
    <row r="59" spans="1:43" s="74" customFormat="1" ht="18.75" hidden="1" customHeight="1">
      <c r="A59" s="390" t="s">
        <v>328</v>
      </c>
      <c r="B59" s="391" t="str">
        <f t="shared" si="20"/>
        <v>USD/100</v>
      </c>
      <c r="C59" s="389"/>
      <c r="D59" s="68"/>
      <c r="E59" s="68"/>
      <c r="F59" s="68"/>
      <c r="G59" s="68"/>
      <c r="H59" s="68"/>
      <c r="I59" s="68"/>
      <c r="J59" s="68"/>
      <c r="K59" s="68"/>
      <c r="L59" s="68"/>
      <c r="M59" s="68"/>
      <c r="N59" s="382"/>
      <c r="O59" s="69"/>
      <c r="P59" s="69"/>
      <c r="Q59" s="69"/>
      <c r="R59" s="69"/>
      <c r="S59" s="69"/>
      <c r="T59" s="69"/>
      <c r="U59" s="69"/>
      <c r="V59" s="69"/>
      <c r="W59" s="69"/>
      <c r="X59" s="69"/>
      <c r="Y59" s="69"/>
      <c r="Z59" s="69"/>
      <c r="AA59" s="69"/>
      <c r="AB59" s="69"/>
      <c r="AC59" s="69"/>
      <c r="AD59" s="69"/>
      <c r="AE59" s="69"/>
      <c r="AF59" s="69"/>
      <c r="AG59" s="69"/>
      <c r="AH59" s="69"/>
      <c r="AI59" s="69"/>
      <c r="AJ59" s="69"/>
      <c r="AK59" s="69"/>
      <c r="AL59" s="69"/>
      <c r="AM59" s="69"/>
      <c r="AN59" s="69"/>
      <c r="AO59" s="69"/>
      <c r="AP59" s="69"/>
      <c r="AQ59" s="69"/>
    </row>
    <row r="60" spans="1:43" s="74" customFormat="1" ht="18.75" hidden="1" customHeight="1">
      <c r="A60" s="390" t="s">
        <v>329</v>
      </c>
      <c r="B60" s="391" t="str">
        <f t="shared" si="20"/>
        <v>USD/100</v>
      </c>
      <c r="C60" s="389"/>
      <c r="D60" s="68"/>
      <c r="E60" s="68"/>
      <c r="F60" s="68"/>
      <c r="G60" s="68"/>
      <c r="H60" s="68"/>
      <c r="I60" s="68"/>
      <c r="J60" s="68"/>
      <c r="K60" s="68"/>
      <c r="L60" s="68"/>
      <c r="M60" s="68"/>
      <c r="N60" s="382"/>
      <c r="O60" s="69"/>
      <c r="P60" s="69"/>
      <c r="Q60" s="69"/>
      <c r="R60" s="69"/>
      <c r="S60" s="69"/>
      <c r="T60" s="69"/>
      <c r="U60" s="69"/>
      <c r="V60" s="69"/>
      <c r="W60" s="69"/>
      <c r="X60" s="69"/>
      <c r="Y60" s="69"/>
      <c r="Z60" s="69"/>
      <c r="AA60" s="69"/>
      <c r="AB60" s="69"/>
      <c r="AC60" s="69"/>
      <c r="AD60" s="69"/>
      <c r="AE60" s="69"/>
      <c r="AF60" s="69"/>
      <c r="AG60" s="69"/>
      <c r="AH60" s="69"/>
      <c r="AI60" s="69"/>
      <c r="AJ60" s="69"/>
      <c r="AK60" s="69"/>
      <c r="AL60" s="69"/>
      <c r="AM60" s="69"/>
      <c r="AN60" s="69"/>
      <c r="AO60" s="69"/>
      <c r="AP60" s="69"/>
      <c r="AQ60" s="69"/>
    </row>
    <row r="61" spans="1:43" ht="18.75" hidden="1" customHeight="1">
      <c r="A61" s="385" t="s">
        <v>314</v>
      </c>
      <c r="B61" s="386" t="str">
        <f t="shared" si="20"/>
        <v>USD/100</v>
      </c>
      <c r="C61" s="389"/>
      <c r="D61" s="68"/>
      <c r="E61" s="68"/>
      <c r="F61" s="68"/>
      <c r="G61" s="68"/>
      <c r="H61" s="68"/>
      <c r="I61" s="68"/>
      <c r="J61" s="68"/>
      <c r="K61" s="68"/>
      <c r="L61" s="68"/>
      <c r="M61" s="68"/>
      <c r="N61" s="382"/>
      <c r="O61" s="69"/>
      <c r="P61" s="69"/>
      <c r="Q61" s="69"/>
      <c r="R61" s="69"/>
      <c r="S61" s="69"/>
      <c r="T61" s="69"/>
      <c r="U61" s="69"/>
      <c r="V61" s="69"/>
      <c r="W61" s="69"/>
      <c r="X61" s="69"/>
      <c r="Y61" s="69"/>
      <c r="Z61" s="69"/>
      <c r="AA61" s="69"/>
      <c r="AB61" s="69"/>
      <c r="AC61" s="69"/>
      <c r="AD61" s="69"/>
      <c r="AE61" s="69"/>
      <c r="AF61" s="69"/>
      <c r="AG61" s="69"/>
      <c r="AH61" s="69"/>
      <c r="AI61" s="69"/>
      <c r="AJ61" s="69"/>
      <c r="AK61" s="69"/>
      <c r="AL61" s="69"/>
      <c r="AM61" s="69"/>
      <c r="AN61" s="69"/>
      <c r="AO61" s="69"/>
      <c r="AP61" s="69"/>
      <c r="AQ61" s="69"/>
    </row>
    <row r="62" spans="1:43" ht="18.75" hidden="1" customHeight="1">
      <c r="A62" s="385" t="s">
        <v>315</v>
      </c>
      <c r="B62" s="386" t="str">
        <f t="shared" si="20"/>
        <v>USD/100</v>
      </c>
      <c r="C62" s="389"/>
      <c r="D62" s="68"/>
      <c r="E62" s="68"/>
      <c r="F62" s="68"/>
      <c r="G62" s="68"/>
      <c r="H62" s="68"/>
      <c r="I62" s="68"/>
      <c r="J62" s="68"/>
      <c r="K62" s="68"/>
      <c r="L62" s="68"/>
      <c r="M62" s="68"/>
      <c r="N62" s="382"/>
      <c r="O62" s="69"/>
      <c r="P62" s="69"/>
      <c r="Q62" s="69"/>
      <c r="R62" s="69"/>
      <c r="S62" s="69"/>
      <c r="T62" s="69"/>
      <c r="U62" s="69"/>
      <c r="V62" s="69"/>
      <c r="W62" s="69"/>
      <c r="X62" s="69"/>
      <c r="Y62" s="69"/>
      <c r="Z62" s="69"/>
      <c r="AA62" s="69"/>
      <c r="AB62" s="69"/>
      <c r="AC62" s="69"/>
      <c r="AD62" s="69"/>
      <c r="AE62" s="69"/>
      <c r="AF62" s="69"/>
      <c r="AG62" s="69"/>
      <c r="AH62" s="69"/>
      <c r="AI62" s="69"/>
      <c r="AJ62" s="69"/>
      <c r="AK62" s="69"/>
      <c r="AL62" s="69"/>
      <c r="AM62" s="69"/>
      <c r="AN62" s="69"/>
      <c r="AO62" s="69"/>
      <c r="AP62" s="69"/>
      <c r="AQ62" s="69"/>
    </row>
    <row r="63" spans="1:43" ht="18.75" hidden="1" customHeight="1">
      <c r="A63" s="385" t="s">
        <v>330</v>
      </c>
      <c r="B63" s="386" t="str">
        <f t="shared" si="20"/>
        <v>USD/100</v>
      </c>
      <c r="C63" s="389"/>
      <c r="D63" s="68"/>
      <c r="E63" s="68"/>
      <c r="F63" s="68"/>
      <c r="G63" s="68"/>
      <c r="H63" s="68"/>
      <c r="I63" s="68"/>
      <c r="J63" s="68"/>
      <c r="K63" s="68"/>
      <c r="L63" s="68"/>
      <c r="M63" s="68"/>
      <c r="N63" s="383"/>
      <c r="O63" s="84"/>
      <c r="P63" s="84"/>
      <c r="Q63" s="84"/>
      <c r="R63" s="84"/>
      <c r="S63" s="84"/>
      <c r="T63" s="84"/>
      <c r="U63" s="84"/>
      <c r="V63" s="84"/>
      <c r="W63" s="84"/>
      <c r="X63" s="84"/>
      <c r="Y63" s="84"/>
      <c r="Z63" s="84"/>
      <c r="AA63" s="84"/>
      <c r="AB63" s="84"/>
      <c r="AC63" s="84"/>
      <c r="AD63" s="84"/>
      <c r="AE63" s="84"/>
      <c r="AF63" s="84"/>
      <c r="AG63" s="84"/>
      <c r="AH63" s="84"/>
      <c r="AI63" s="84"/>
      <c r="AJ63" s="84"/>
      <c r="AK63" s="84"/>
      <c r="AL63" s="84"/>
      <c r="AM63" s="84"/>
      <c r="AN63" s="84"/>
      <c r="AO63" s="84"/>
      <c r="AP63" s="84"/>
      <c r="AQ63" s="84"/>
    </row>
    <row r="64" spans="1:43" ht="22.5" hidden="1">
      <c r="A64" s="1114" t="s">
        <v>331</v>
      </c>
      <c r="B64" s="1115"/>
      <c r="C64" s="1115"/>
      <c r="D64" s="1115"/>
      <c r="E64" s="1115"/>
      <c r="F64" s="1115"/>
      <c r="G64" s="1115"/>
      <c r="H64" s="1115"/>
      <c r="I64" s="1115"/>
      <c r="J64" s="1115"/>
      <c r="K64" s="1115"/>
      <c r="L64" s="1115"/>
      <c r="M64" s="1115"/>
    </row>
    <row r="65" spans="1:43" ht="18.75" hidden="1" customHeight="1">
      <c r="A65" s="385" t="s">
        <v>317</v>
      </c>
      <c r="B65" s="386" t="s">
        <v>318</v>
      </c>
      <c r="C65" s="386"/>
      <c r="D65" s="387"/>
      <c r="E65" s="388">
        <f>D65</f>
        <v>0</v>
      </c>
      <c r="F65" s="388">
        <f t="shared" ref="F65:Q66" si="21">E65</f>
        <v>0</v>
      </c>
      <c r="G65" s="388">
        <f t="shared" si="21"/>
        <v>0</v>
      </c>
      <c r="H65" s="388">
        <f t="shared" si="21"/>
        <v>0</v>
      </c>
      <c r="I65" s="388">
        <f t="shared" si="21"/>
        <v>0</v>
      </c>
      <c r="J65" s="388">
        <f t="shared" si="21"/>
        <v>0</v>
      </c>
      <c r="K65" s="388">
        <f t="shared" si="21"/>
        <v>0</v>
      </c>
      <c r="L65" s="388">
        <f t="shared" si="21"/>
        <v>0</v>
      </c>
      <c r="M65" s="388">
        <f t="shared" si="21"/>
        <v>0</v>
      </c>
      <c r="N65" s="1069">
        <f t="shared" si="21"/>
        <v>0</v>
      </c>
      <c r="O65" s="75">
        <f t="shared" si="21"/>
        <v>0</v>
      </c>
      <c r="P65" s="75">
        <f t="shared" si="21"/>
        <v>0</v>
      </c>
      <c r="Q65" s="75">
        <f t="shared" si="21"/>
        <v>0</v>
      </c>
      <c r="R65" s="75"/>
      <c r="S65" s="75"/>
      <c r="T65" s="75"/>
      <c r="U65" s="75"/>
      <c r="V65" s="75"/>
      <c r="W65" s="75"/>
      <c r="X65" s="75"/>
      <c r="Y65" s="75"/>
      <c r="Z65" s="75"/>
      <c r="AA65" s="75"/>
      <c r="AB65" s="75"/>
      <c r="AC65" s="75"/>
      <c r="AD65" s="75"/>
      <c r="AE65" s="75"/>
      <c r="AF65" s="75"/>
      <c r="AG65" s="75"/>
      <c r="AH65" s="75"/>
      <c r="AI65" s="75"/>
      <c r="AJ65" s="75"/>
      <c r="AK65" s="75"/>
      <c r="AL65" s="75"/>
      <c r="AM65" s="75"/>
      <c r="AN65" s="75"/>
      <c r="AO65" s="75"/>
      <c r="AP65" s="75"/>
      <c r="AQ65" s="75">
        <f>Q65</f>
        <v>0</v>
      </c>
    </row>
    <row r="66" spans="1:43" ht="18.75" hidden="1" customHeight="1">
      <c r="A66" s="385" t="s">
        <v>319</v>
      </c>
      <c r="B66" s="386"/>
      <c r="C66" s="386"/>
      <c r="D66" s="384" t="s">
        <v>332</v>
      </c>
      <c r="E66" s="66" t="str">
        <f>D66</f>
        <v>CNY</v>
      </c>
      <c r="F66" s="66" t="str">
        <f t="shared" si="21"/>
        <v>CNY</v>
      </c>
      <c r="G66" s="66" t="str">
        <f t="shared" si="21"/>
        <v>CNY</v>
      </c>
      <c r="H66" s="66" t="str">
        <f t="shared" si="21"/>
        <v>CNY</v>
      </c>
      <c r="I66" s="66" t="str">
        <f t="shared" si="21"/>
        <v>CNY</v>
      </c>
      <c r="J66" s="66" t="str">
        <f t="shared" si="21"/>
        <v>CNY</v>
      </c>
      <c r="K66" s="66" t="str">
        <f t="shared" si="21"/>
        <v>CNY</v>
      </c>
      <c r="L66" s="66" t="str">
        <f t="shared" si="21"/>
        <v>CNY</v>
      </c>
      <c r="M66" s="66" t="str">
        <f t="shared" si="21"/>
        <v>CNY</v>
      </c>
      <c r="N66" s="381" t="str">
        <f t="shared" si="21"/>
        <v>CNY</v>
      </c>
      <c r="O66" s="67" t="str">
        <f t="shared" si="21"/>
        <v>CNY</v>
      </c>
      <c r="P66" s="67" t="str">
        <f t="shared" si="21"/>
        <v>CNY</v>
      </c>
      <c r="Q66" s="67" t="str">
        <f t="shared" si="21"/>
        <v>CNY</v>
      </c>
      <c r="R66" s="67"/>
      <c r="S66" s="67"/>
      <c r="T66" s="67"/>
      <c r="U66" s="67"/>
      <c r="V66" s="67"/>
      <c r="W66" s="67"/>
      <c r="X66" s="67"/>
      <c r="Y66" s="67"/>
      <c r="Z66" s="67"/>
      <c r="AA66" s="67"/>
      <c r="AB66" s="67"/>
      <c r="AC66" s="67"/>
      <c r="AD66" s="67"/>
      <c r="AE66" s="67"/>
      <c r="AF66" s="67"/>
      <c r="AG66" s="67"/>
      <c r="AH66" s="67"/>
      <c r="AI66" s="67"/>
      <c r="AJ66" s="67"/>
      <c r="AK66" s="67"/>
      <c r="AL66" s="67"/>
      <c r="AM66" s="67"/>
      <c r="AN66" s="67"/>
      <c r="AO66" s="67"/>
      <c r="AP66" s="67"/>
      <c r="AQ66" s="67" t="str">
        <f>Q66</f>
        <v>CNY</v>
      </c>
    </row>
    <row r="67" spans="1:43" ht="18.75" hidden="1" customHeight="1">
      <c r="A67" s="385" t="s">
        <v>321</v>
      </c>
      <c r="B67" s="386" t="s">
        <v>318</v>
      </c>
      <c r="C67" s="386"/>
      <c r="D67" s="68"/>
      <c r="E67" s="68"/>
      <c r="F67" s="68"/>
      <c r="G67" s="68"/>
      <c r="H67" s="68"/>
      <c r="I67" s="68"/>
      <c r="J67" s="68"/>
      <c r="K67" s="68"/>
      <c r="L67" s="68"/>
      <c r="M67" s="68"/>
      <c r="N67" s="382"/>
      <c r="O67" s="69"/>
      <c r="P67" s="69"/>
      <c r="Q67" s="69"/>
      <c r="R67" s="69"/>
      <c r="S67" s="69"/>
      <c r="T67" s="69"/>
      <c r="U67" s="69"/>
      <c r="V67" s="69"/>
      <c r="W67" s="69"/>
      <c r="X67" s="69"/>
      <c r="Y67" s="69"/>
      <c r="Z67" s="69"/>
      <c r="AA67" s="69"/>
      <c r="AB67" s="69"/>
      <c r="AC67" s="69"/>
      <c r="AD67" s="69"/>
      <c r="AE67" s="69"/>
      <c r="AF67" s="69"/>
      <c r="AG67" s="69"/>
      <c r="AH67" s="69"/>
      <c r="AI67" s="69"/>
      <c r="AJ67" s="69"/>
      <c r="AK67" s="69"/>
      <c r="AL67" s="69"/>
      <c r="AM67" s="69"/>
      <c r="AN67" s="69"/>
      <c r="AO67" s="69"/>
      <c r="AP67" s="69"/>
      <c r="AQ67" s="69"/>
    </row>
    <row r="68" spans="1:43" ht="18.75" hidden="1" customHeight="1">
      <c r="A68" s="385" t="s">
        <v>322</v>
      </c>
      <c r="B68" s="386" t="str">
        <f>IF(D66="CNY","CNY/h","€/h")</f>
        <v>CNY/h</v>
      </c>
      <c r="C68" s="386"/>
      <c r="D68" s="68"/>
      <c r="E68" s="68"/>
      <c r="F68" s="68"/>
      <c r="G68" s="68"/>
      <c r="H68" s="68"/>
      <c r="I68" s="68"/>
      <c r="J68" s="68"/>
      <c r="K68" s="68"/>
      <c r="L68" s="68"/>
      <c r="M68" s="68"/>
      <c r="N68" s="382"/>
      <c r="O68" s="69"/>
      <c r="P68" s="69"/>
      <c r="Q68" s="69"/>
      <c r="R68" s="69"/>
      <c r="S68" s="69"/>
      <c r="T68" s="69"/>
      <c r="U68" s="69"/>
      <c r="V68" s="69"/>
      <c r="W68" s="69"/>
      <c r="X68" s="69"/>
      <c r="Y68" s="69"/>
      <c r="Z68" s="69"/>
      <c r="AA68" s="69"/>
      <c r="AB68" s="69"/>
      <c r="AC68" s="69"/>
      <c r="AD68" s="69"/>
      <c r="AE68" s="69"/>
      <c r="AF68" s="69"/>
      <c r="AG68" s="69"/>
      <c r="AH68" s="69"/>
      <c r="AI68" s="69"/>
      <c r="AJ68" s="69"/>
      <c r="AK68" s="69"/>
      <c r="AL68" s="69"/>
      <c r="AM68" s="69"/>
      <c r="AN68" s="69"/>
      <c r="AO68" s="69"/>
      <c r="AP68" s="69"/>
      <c r="AQ68" s="69"/>
    </row>
    <row r="69" spans="1:43" ht="18.75" hidden="1" customHeight="1">
      <c r="A69" s="385" t="s">
        <v>323</v>
      </c>
      <c r="B69" s="386" t="s">
        <v>324</v>
      </c>
      <c r="C69" s="386"/>
      <c r="D69" s="68"/>
      <c r="E69" s="68"/>
      <c r="F69" s="68"/>
      <c r="G69" s="68"/>
      <c r="H69" s="68"/>
      <c r="I69" s="68"/>
      <c r="J69" s="68"/>
      <c r="K69" s="68"/>
      <c r="L69" s="68"/>
      <c r="M69" s="68"/>
      <c r="N69" s="382"/>
      <c r="O69" s="69"/>
      <c r="P69" s="69"/>
      <c r="Q69" s="69"/>
      <c r="R69" s="69"/>
      <c r="S69" s="69"/>
      <c r="T69" s="69"/>
      <c r="U69" s="69"/>
      <c r="V69" s="69"/>
      <c r="W69" s="69"/>
      <c r="X69" s="69"/>
      <c r="Y69" s="69"/>
      <c r="Z69" s="69"/>
      <c r="AA69" s="69"/>
      <c r="AB69" s="69"/>
      <c r="AC69" s="69"/>
      <c r="AD69" s="69"/>
      <c r="AE69" s="69"/>
      <c r="AF69" s="69"/>
      <c r="AG69" s="69"/>
      <c r="AH69" s="69"/>
      <c r="AI69" s="69"/>
      <c r="AJ69" s="69"/>
      <c r="AK69" s="69"/>
      <c r="AL69" s="69"/>
      <c r="AM69" s="69"/>
      <c r="AN69" s="69"/>
      <c r="AO69" s="69"/>
      <c r="AP69" s="69"/>
      <c r="AQ69" s="69"/>
    </row>
    <row r="70" spans="1:43" ht="18.75" hidden="1" customHeight="1">
      <c r="A70" s="385" t="s">
        <v>325</v>
      </c>
      <c r="B70" s="386" t="str">
        <f>IF(D66="CNY","CNY/100","€/100")</f>
        <v>CNY/100</v>
      </c>
      <c r="C70" s="389"/>
      <c r="D70" s="68"/>
      <c r="E70" s="68"/>
      <c r="F70" s="68"/>
      <c r="G70" s="68"/>
      <c r="H70" s="68"/>
      <c r="I70" s="68"/>
      <c r="J70" s="68"/>
      <c r="K70" s="68"/>
      <c r="L70" s="68"/>
      <c r="M70" s="68"/>
      <c r="N70" s="382"/>
      <c r="O70" s="69"/>
      <c r="P70" s="69"/>
      <c r="Q70" s="69"/>
      <c r="R70" s="69"/>
      <c r="S70" s="69"/>
      <c r="T70" s="69"/>
      <c r="U70" s="69"/>
      <c r="V70" s="69"/>
      <c r="W70" s="69"/>
      <c r="X70" s="69"/>
      <c r="Y70" s="69"/>
      <c r="Z70" s="69"/>
      <c r="AA70" s="69"/>
      <c r="AB70" s="69"/>
      <c r="AC70" s="69"/>
      <c r="AD70" s="69"/>
      <c r="AE70" s="69"/>
      <c r="AF70" s="69"/>
      <c r="AG70" s="69"/>
      <c r="AH70" s="69"/>
      <c r="AI70" s="69"/>
      <c r="AJ70" s="69"/>
      <c r="AK70" s="69"/>
      <c r="AL70" s="69"/>
      <c r="AM70" s="69"/>
      <c r="AN70" s="69"/>
      <c r="AO70" s="69"/>
      <c r="AP70" s="69"/>
      <c r="AQ70" s="69"/>
    </row>
    <row r="71" spans="1:43" ht="18.75" hidden="1" customHeight="1">
      <c r="A71" s="385" t="s">
        <v>326</v>
      </c>
      <c r="B71" s="386" t="str">
        <f t="shared" ref="B71:B77" si="22">B70</f>
        <v>CNY/100</v>
      </c>
      <c r="C71" s="389"/>
      <c r="D71" s="68"/>
      <c r="E71" s="68"/>
      <c r="F71" s="68"/>
      <c r="G71" s="68"/>
      <c r="H71" s="68"/>
      <c r="I71" s="68"/>
      <c r="J71" s="68"/>
      <c r="K71" s="68"/>
      <c r="L71" s="68"/>
      <c r="M71" s="68"/>
      <c r="N71" s="382"/>
      <c r="O71" s="69"/>
      <c r="P71" s="69"/>
      <c r="Q71" s="69"/>
      <c r="R71" s="69"/>
      <c r="S71" s="69"/>
      <c r="T71" s="69"/>
      <c r="U71" s="69"/>
      <c r="V71" s="69"/>
      <c r="W71" s="69"/>
      <c r="X71" s="69"/>
      <c r="Y71" s="69"/>
      <c r="Z71" s="69"/>
      <c r="AA71" s="69"/>
      <c r="AB71" s="69"/>
      <c r="AC71" s="69"/>
      <c r="AD71" s="69"/>
      <c r="AE71" s="69"/>
      <c r="AF71" s="69"/>
      <c r="AG71" s="69"/>
      <c r="AH71" s="69"/>
      <c r="AI71" s="69"/>
      <c r="AJ71" s="69"/>
      <c r="AK71" s="69"/>
      <c r="AL71" s="69"/>
      <c r="AM71" s="69"/>
      <c r="AN71" s="69"/>
      <c r="AO71" s="69"/>
      <c r="AP71" s="69"/>
      <c r="AQ71" s="69"/>
    </row>
    <row r="72" spans="1:43" ht="18.75" hidden="1" customHeight="1">
      <c r="A72" s="385" t="s">
        <v>327</v>
      </c>
      <c r="B72" s="386" t="str">
        <f t="shared" si="22"/>
        <v>CNY/100</v>
      </c>
      <c r="C72" s="389"/>
      <c r="D72" s="68"/>
      <c r="E72" s="68"/>
      <c r="F72" s="68"/>
      <c r="G72" s="68"/>
      <c r="H72" s="68"/>
      <c r="I72" s="68"/>
      <c r="J72" s="68"/>
      <c r="K72" s="68"/>
      <c r="L72" s="68"/>
      <c r="M72" s="68"/>
      <c r="N72" s="382"/>
      <c r="O72" s="69"/>
      <c r="P72" s="69"/>
      <c r="Q72" s="69"/>
      <c r="R72" s="69"/>
      <c r="S72" s="69"/>
      <c r="T72" s="69"/>
      <c r="U72" s="69"/>
      <c r="V72" s="69"/>
      <c r="W72" s="69"/>
      <c r="X72" s="69"/>
      <c r="Y72" s="69"/>
      <c r="Z72" s="69"/>
      <c r="AA72" s="69"/>
      <c r="AB72" s="69"/>
      <c r="AC72" s="69"/>
      <c r="AD72" s="69"/>
      <c r="AE72" s="69"/>
      <c r="AF72" s="69"/>
      <c r="AG72" s="69"/>
      <c r="AH72" s="69"/>
      <c r="AI72" s="69"/>
      <c r="AJ72" s="69"/>
      <c r="AK72" s="69"/>
      <c r="AL72" s="69"/>
      <c r="AM72" s="69"/>
      <c r="AN72" s="69"/>
      <c r="AO72" s="69"/>
      <c r="AP72" s="69"/>
      <c r="AQ72" s="69"/>
    </row>
    <row r="73" spans="1:43" s="74" customFormat="1" ht="18.75" hidden="1" customHeight="1">
      <c r="A73" s="390" t="s">
        <v>328</v>
      </c>
      <c r="B73" s="391" t="str">
        <f t="shared" si="22"/>
        <v>CNY/100</v>
      </c>
      <c r="C73" s="389"/>
      <c r="D73" s="68"/>
      <c r="E73" s="68"/>
      <c r="F73" s="68"/>
      <c r="G73" s="68"/>
      <c r="H73" s="68"/>
      <c r="I73" s="68"/>
      <c r="J73" s="68"/>
      <c r="K73" s="68"/>
      <c r="L73" s="68"/>
      <c r="M73" s="68"/>
      <c r="N73" s="382"/>
      <c r="O73" s="69"/>
      <c r="P73" s="69"/>
      <c r="Q73" s="69"/>
      <c r="R73" s="69"/>
      <c r="S73" s="69"/>
      <c r="T73" s="69"/>
      <c r="U73" s="69"/>
      <c r="V73" s="69"/>
      <c r="W73" s="69"/>
      <c r="X73" s="69"/>
      <c r="Y73" s="69"/>
      <c r="Z73" s="69"/>
      <c r="AA73" s="69"/>
      <c r="AB73" s="69"/>
      <c r="AC73" s="69"/>
      <c r="AD73" s="69"/>
      <c r="AE73" s="69"/>
      <c r="AF73" s="69"/>
      <c r="AG73" s="69"/>
      <c r="AH73" s="69"/>
      <c r="AI73" s="69"/>
      <c r="AJ73" s="69"/>
      <c r="AK73" s="69"/>
      <c r="AL73" s="69"/>
      <c r="AM73" s="69"/>
      <c r="AN73" s="69"/>
      <c r="AO73" s="69"/>
      <c r="AP73" s="69"/>
      <c r="AQ73" s="69"/>
    </row>
    <row r="74" spans="1:43" s="74" customFormat="1" ht="18.75" hidden="1" customHeight="1">
      <c r="A74" s="390" t="s">
        <v>329</v>
      </c>
      <c r="B74" s="391" t="str">
        <f t="shared" si="22"/>
        <v>CNY/100</v>
      </c>
      <c r="C74" s="389"/>
      <c r="D74" s="68"/>
      <c r="E74" s="68"/>
      <c r="F74" s="68"/>
      <c r="G74" s="68"/>
      <c r="H74" s="68"/>
      <c r="I74" s="68"/>
      <c r="J74" s="68"/>
      <c r="K74" s="68"/>
      <c r="L74" s="68"/>
      <c r="M74" s="68"/>
      <c r="N74" s="382"/>
      <c r="O74" s="69"/>
      <c r="P74" s="69"/>
      <c r="Q74" s="69"/>
      <c r="R74" s="69"/>
      <c r="S74" s="69"/>
      <c r="T74" s="69"/>
      <c r="U74" s="69"/>
      <c r="V74" s="69"/>
      <c r="W74" s="69"/>
      <c r="X74" s="69"/>
      <c r="Y74" s="69"/>
      <c r="Z74" s="69"/>
      <c r="AA74" s="69"/>
      <c r="AB74" s="69"/>
      <c r="AC74" s="69"/>
      <c r="AD74" s="69"/>
      <c r="AE74" s="69"/>
      <c r="AF74" s="69"/>
      <c r="AG74" s="69"/>
      <c r="AH74" s="69"/>
      <c r="AI74" s="69"/>
      <c r="AJ74" s="69"/>
      <c r="AK74" s="69"/>
      <c r="AL74" s="69"/>
      <c r="AM74" s="69"/>
      <c r="AN74" s="69"/>
      <c r="AO74" s="69"/>
      <c r="AP74" s="69"/>
      <c r="AQ74" s="69"/>
    </row>
    <row r="75" spans="1:43" ht="18.75" hidden="1" customHeight="1">
      <c r="A75" s="385" t="s">
        <v>314</v>
      </c>
      <c r="B75" s="386" t="str">
        <f t="shared" si="22"/>
        <v>CNY/100</v>
      </c>
      <c r="C75" s="389"/>
      <c r="D75" s="68"/>
      <c r="E75" s="68"/>
      <c r="F75" s="68"/>
      <c r="G75" s="68"/>
      <c r="H75" s="68"/>
      <c r="I75" s="68"/>
      <c r="J75" s="68"/>
      <c r="K75" s="68"/>
      <c r="L75" s="68"/>
      <c r="M75" s="68"/>
      <c r="N75" s="382"/>
      <c r="O75" s="69"/>
      <c r="P75" s="69"/>
      <c r="Q75" s="69"/>
      <c r="R75" s="69"/>
      <c r="S75" s="69"/>
      <c r="T75" s="69"/>
      <c r="U75" s="69"/>
      <c r="V75" s="69"/>
      <c r="W75" s="69"/>
      <c r="X75" s="69"/>
      <c r="Y75" s="69"/>
      <c r="Z75" s="69"/>
      <c r="AA75" s="69"/>
      <c r="AB75" s="69"/>
      <c r="AC75" s="69"/>
      <c r="AD75" s="69"/>
      <c r="AE75" s="69"/>
      <c r="AF75" s="69"/>
      <c r="AG75" s="69"/>
      <c r="AH75" s="69"/>
      <c r="AI75" s="69"/>
      <c r="AJ75" s="69"/>
      <c r="AK75" s="69"/>
      <c r="AL75" s="69"/>
      <c r="AM75" s="69"/>
      <c r="AN75" s="69"/>
      <c r="AO75" s="69"/>
      <c r="AP75" s="69"/>
      <c r="AQ75" s="69"/>
    </row>
    <row r="76" spans="1:43" ht="18.75" hidden="1" customHeight="1">
      <c r="A76" s="385" t="s">
        <v>315</v>
      </c>
      <c r="B76" s="386" t="str">
        <f t="shared" si="22"/>
        <v>CNY/100</v>
      </c>
      <c r="C76" s="389"/>
      <c r="D76" s="68"/>
      <c r="E76" s="68"/>
      <c r="F76" s="68"/>
      <c r="G76" s="68"/>
      <c r="H76" s="68"/>
      <c r="I76" s="68"/>
      <c r="J76" s="68"/>
      <c r="K76" s="68"/>
      <c r="L76" s="68"/>
      <c r="M76" s="68"/>
      <c r="N76" s="382"/>
      <c r="O76" s="69"/>
      <c r="P76" s="69"/>
      <c r="Q76" s="69"/>
      <c r="R76" s="69"/>
      <c r="S76" s="69"/>
      <c r="T76" s="69"/>
      <c r="U76" s="69"/>
      <c r="V76" s="69"/>
      <c r="W76" s="69"/>
      <c r="X76" s="69"/>
      <c r="Y76" s="69"/>
      <c r="Z76" s="69"/>
      <c r="AA76" s="69"/>
      <c r="AB76" s="69"/>
      <c r="AC76" s="69"/>
      <c r="AD76" s="69"/>
      <c r="AE76" s="69"/>
      <c r="AF76" s="69"/>
      <c r="AG76" s="69"/>
      <c r="AH76" s="69"/>
      <c r="AI76" s="69"/>
      <c r="AJ76" s="69"/>
      <c r="AK76" s="69"/>
      <c r="AL76" s="69"/>
      <c r="AM76" s="69"/>
      <c r="AN76" s="69"/>
      <c r="AO76" s="69"/>
      <c r="AP76" s="69"/>
      <c r="AQ76" s="69"/>
    </row>
    <row r="77" spans="1:43" ht="18.75" hidden="1" customHeight="1">
      <c r="A77" s="385" t="s">
        <v>330</v>
      </c>
      <c r="B77" s="386" t="str">
        <f t="shared" si="22"/>
        <v>CNY/100</v>
      </c>
      <c r="C77" s="389"/>
      <c r="D77" s="68"/>
      <c r="E77" s="68"/>
      <c r="F77" s="68"/>
      <c r="G77" s="68"/>
      <c r="H77" s="68"/>
      <c r="I77" s="68"/>
      <c r="J77" s="68"/>
      <c r="K77" s="68"/>
      <c r="L77" s="68"/>
      <c r="M77" s="68"/>
      <c r="N77" s="383"/>
      <c r="O77" s="84"/>
      <c r="P77" s="84"/>
      <c r="Q77" s="84"/>
      <c r="R77" s="84"/>
      <c r="S77" s="84"/>
      <c r="T77" s="84"/>
      <c r="U77" s="84"/>
      <c r="V77" s="84"/>
      <c r="W77" s="84"/>
      <c r="X77" s="84"/>
      <c r="Y77" s="84"/>
      <c r="Z77" s="84"/>
      <c r="AA77" s="84"/>
      <c r="AB77" s="84"/>
      <c r="AC77" s="84"/>
      <c r="AD77" s="84"/>
      <c r="AE77" s="84"/>
      <c r="AF77" s="84"/>
      <c r="AG77" s="84"/>
      <c r="AH77" s="84"/>
      <c r="AI77" s="84"/>
      <c r="AJ77" s="84"/>
      <c r="AK77" s="84"/>
      <c r="AL77" s="84"/>
      <c r="AM77" s="84"/>
      <c r="AN77" s="84"/>
      <c r="AO77" s="84"/>
      <c r="AP77" s="84"/>
      <c r="AQ77" s="84"/>
    </row>
    <row r="78" spans="1:43" ht="22.5" hidden="1">
      <c r="A78" s="1114" t="s">
        <v>333</v>
      </c>
      <c r="B78" s="1115"/>
      <c r="C78" s="1115"/>
      <c r="D78" s="1115"/>
      <c r="E78" s="1115"/>
      <c r="F78" s="1115"/>
      <c r="G78" s="1115"/>
      <c r="H78" s="1115"/>
      <c r="I78" s="1115"/>
      <c r="J78" s="1115"/>
      <c r="K78" s="1115"/>
      <c r="L78" s="1115"/>
      <c r="M78" s="1115"/>
    </row>
    <row r="79" spans="1:43" ht="18.75" hidden="1" customHeight="1">
      <c r="A79" s="385" t="s">
        <v>317</v>
      </c>
      <c r="B79" s="386" t="s">
        <v>318</v>
      </c>
      <c r="C79" s="386"/>
      <c r="D79" s="387"/>
      <c r="E79" s="388">
        <f>D79</f>
        <v>0</v>
      </c>
      <c r="F79" s="388">
        <f t="shared" ref="F79:Q80" si="23">E79</f>
        <v>0</v>
      </c>
      <c r="G79" s="388">
        <f t="shared" si="23"/>
        <v>0</v>
      </c>
      <c r="H79" s="388">
        <f t="shared" si="23"/>
        <v>0</v>
      </c>
      <c r="I79" s="388">
        <f t="shared" si="23"/>
        <v>0</v>
      </c>
      <c r="J79" s="388">
        <f t="shared" si="23"/>
        <v>0</v>
      </c>
      <c r="K79" s="388">
        <f t="shared" si="23"/>
        <v>0</v>
      </c>
      <c r="L79" s="388">
        <f t="shared" si="23"/>
        <v>0</v>
      </c>
      <c r="M79" s="388">
        <f t="shared" si="23"/>
        <v>0</v>
      </c>
      <c r="N79" s="1069">
        <f t="shared" si="23"/>
        <v>0</v>
      </c>
      <c r="O79" s="75">
        <f t="shared" si="23"/>
        <v>0</v>
      </c>
      <c r="P79" s="75">
        <f t="shared" si="23"/>
        <v>0</v>
      </c>
      <c r="Q79" s="75">
        <f t="shared" si="23"/>
        <v>0</v>
      </c>
      <c r="R79" s="75"/>
      <c r="S79" s="75"/>
      <c r="T79" s="75"/>
      <c r="U79" s="75"/>
      <c r="V79" s="75"/>
      <c r="W79" s="75"/>
      <c r="X79" s="75"/>
      <c r="Y79" s="75"/>
      <c r="Z79" s="75"/>
      <c r="AA79" s="75"/>
      <c r="AB79" s="75"/>
      <c r="AC79" s="75"/>
      <c r="AD79" s="75"/>
      <c r="AE79" s="75"/>
      <c r="AF79" s="75"/>
      <c r="AG79" s="75"/>
      <c r="AH79" s="75"/>
      <c r="AI79" s="75"/>
      <c r="AJ79" s="75"/>
      <c r="AK79" s="75"/>
      <c r="AL79" s="75"/>
      <c r="AM79" s="75"/>
      <c r="AN79" s="75"/>
      <c r="AO79" s="75"/>
      <c r="AP79" s="75"/>
      <c r="AQ79" s="75">
        <f>Q79</f>
        <v>0</v>
      </c>
    </row>
    <row r="80" spans="1:43" ht="18.75" hidden="1" customHeight="1">
      <c r="A80" s="385" t="s">
        <v>319</v>
      </c>
      <c r="B80" s="386"/>
      <c r="C80" s="386"/>
      <c r="D80" s="384" t="s">
        <v>334</v>
      </c>
      <c r="E80" s="66" t="str">
        <f>D80</f>
        <v>BRL</v>
      </c>
      <c r="F80" s="66" t="str">
        <f t="shared" si="23"/>
        <v>BRL</v>
      </c>
      <c r="G80" s="66" t="str">
        <f t="shared" si="23"/>
        <v>BRL</v>
      </c>
      <c r="H80" s="66" t="str">
        <f t="shared" si="23"/>
        <v>BRL</v>
      </c>
      <c r="I80" s="66" t="str">
        <f t="shared" si="23"/>
        <v>BRL</v>
      </c>
      <c r="J80" s="66" t="str">
        <f t="shared" si="23"/>
        <v>BRL</v>
      </c>
      <c r="K80" s="66" t="str">
        <f t="shared" si="23"/>
        <v>BRL</v>
      </c>
      <c r="L80" s="66" t="str">
        <f t="shared" si="23"/>
        <v>BRL</v>
      </c>
      <c r="M80" s="66" t="str">
        <f t="shared" si="23"/>
        <v>BRL</v>
      </c>
      <c r="N80" s="381" t="str">
        <f t="shared" si="23"/>
        <v>BRL</v>
      </c>
      <c r="O80" s="67" t="str">
        <f t="shared" si="23"/>
        <v>BRL</v>
      </c>
      <c r="P80" s="67" t="str">
        <f t="shared" si="23"/>
        <v>BRL</v>
      </c>
      <c r="Q80" s="67" t="str">
        <f t="shared" si="23"/>
        <v>BRL</v>
      </c>
      <c r="R80" s="67"/>
      <c r="S80" s="67"/>
      <c r="T80" s="67"/>
      <c r="U80" s="67"/>
      <c r="V80" s="67"/>
      <c r="W80" s="67"/>
      <c r="X80" s="67"/>
      <c r="Y80" s="67"/>
      <c r="Z80" s="67"/>
      <c r="AA80" s="67"/>
      <c r="AB80" s="67"/>
      <c r="AC80" s="67"/>
      <c r="AD80" s="67"/>
      <c r="AE80" s="67"/>
      <c r="AF80" s="67"/>
      <c r="AG80" s="67"/>
      <c r="AH80" s="67"/>
      <c r="AI80" s="67"/>
      <c r="AJ80" s="67"/>
      <c r="AK80" s="67"/>
      <c r="AL80" s="67"/>
      <c r="AM80" s="67"/>
      <c r="AN80" s="67"/>
      <c r="AO80" s="67"/>
      <c r="AP80" s="67"/>
      <c r="AQ80" s="67" t="str">
        <f>Q80</f>
        <v>BRL</v>
      </c>
    </row>
    <row r="81" spans="1:43" ht="18.75" hidden="1" customHeight="1">
      <c r="A81" s="385" t="s">
        <v>321</v>
      </c>
      <c r="B81" s="386" t="s">
        <v>318</v>
      </c>
      <c r="C81" s="386"/>
      <c r="D81" s="68"/>
      <c r="E81" s="68"/>
      <c r="F81" s="68"/>
      <c r="G81" s="68"/>
      <c r="H81" s="68"/>
      <c r="I81" s="68"/>
      <c r="J81" s="68"/>
      <c r="K81" s="68"/>
      <c r="L81" s="68"/>
      <c r="M81" s="68"/>
      <c r="N81" s="382"/>
      <c r="O81" s="69"/>
      <c r="P81" s="69"/>
      <c r="Q81" s="69"/>
      <c r="R81" s="69"/>
      <c r="S81" s="69"/>
      <c r="T81" s="69"/>
      <c r="U81" s="69"/>
      <c r="V81" s="69"/>
      <c r="W81" s="69"/>
      <c r="X81" s="69"/>
      <c r="Y81" s="69"/>
      <c r="Z81" s="69"/>
      <c r="AA81" s="69"/>
      <c r="AB81" s="69"/>
      <c r="AC81" s="69"/>
      <c r="AD81" s="69"/>
      <c r="AE81" s="69"/>
      <c r="AF81" s="69"/>
      <c r="AG81" s="69"/>
      <c r="AH81" s="69"/>
      <c r="AI81" s="69"/>
      <c r="AJ81" s="69"/>
      <c r="AK81" s="69"/>
      <c r="AL81" s="69"/>
      <c r="AM81" s="69"/>
      <c r="AN81" s="69"/>
      <c r="AO81" s="69"/>
      <c r="AP81" s="69"/>
      <c r="AQ81" s="69"/>
    </row>
    <row r="82" spans="1:43" ht="18.75" hidden="1" customHeight="1">
      <c r="A82" s="385" t="s">
        <v>322</v>
      </c>
      <c r="B82" s="386" t="str">
        <f>IF(D80="BRL","BRL/h","€/h")</f>
        <v>BRL/h</v>
      </c>
      <c r="C82" s="386"/>
      <c r="D82" s="68"/>
      <c r="E82" s="68"/>
      <c r="F82" s="68"/>
      <c r="G82" s="68"/>
      <c r="H82" s="68"/>
      <c r="I82" s="68"/>
      <c r="J82" s="68"/>
      <c r="K82" s="68"/>
      <c r="L82" s="68"/>
      <c r="M82" s="68"/>
      <c r="N82" s="382"/>
      <c r="O82" s="69"/>
      <c r="P82" s="69"/>
      <c r="Q82" s="69"/>
      <c r="R82" s="69"/>
      <c r="S82" s="69"/>
      <c r="T82" s="69"/>
      <c r="U82" s="69"/>
      <c r="V82" s="69"/>
      <c r="W82" s="69"/>
      <c r="X82" s="69"/>
      <c r="Y82" s="69"/>
      <c r="Z82" s="69"/>
      <c r="AA82" s="69"/>
      <c r="AB82" s="69"/>
      <c r="AC82" s="69"/>
      <c r="AD82" s="69"/>
      <c r="AE82" s="69"/>
      <c r="AF82" s="69"/>
      <c r="AG82" s="69"/>
      <c r="AH82" s="69"/>
      <c r="AI82" s="69"/>
      <c r="AJ82" s="69"/>
      <c r="AK82" s="69"/>
      <c r="AL82" s="69"/>
      <c r="AM82" s="69"/>
      <c r="AN82" s="69"/>
      <c r="AO82" s="69"/>
      <c r="AP82" s="69"/>
      <c r="AQ82" s="69"/>
    </row>
    <row r="83" spans="1:43" ht="18.75" hidden="1" customHeight="1">
      <c r="A83" s="385" t="s">
        <v>323</v>
      </c>
      <c r="B83" s="386" t="s">
        <v>324</v>
      </c>
      <c r="C83" s="386"/>
      <c r="D83" s="68"/>
      <c r="E83" s="68"/>
      <c r="F83" s="68"/>
      <c r="G83" s="68"/>
      <c r="H83" s="68"/>
      <c r="I83" s="68"/>
      <c r="J83" s="68"/>
      <c r="K83" s="68"/>
      <c r="L83" s="68"/>
      <c r="M83" s="68"/>
      <c r="N83" s="382"/>
      <c r="O83" s="69"/>
      <c r="P83" s="69"/>
      <c r="Q83" s="69"/>
      <c r="R83" s="69"/>
      <c r="S83" s="69"/>
      <c r="T83" s="69"/>
      <c r="U83" s="69"/>
      <c r="V83" s="69"/>
      <c r="W83" s="69"/>
      <c r="X83" s="69"/>
      <c r="Y83" s="69"/>
      <c r="Z83" s="69"/>
      <c r="AA83" s="69"/>
      <c r="AB83" s="69"/>
      <c r="AC83" s="69"/>
      <c r="AD83" s="69"/>
      <c r="AE83" s="69"/>
      <c r="AF83" s="69"/>
      <c r="AG83" s="69"/>
      <c r="AH83" s="69"/>
      <c r="AI83" s="69"/>
      <c r="AJ83" s="69"/>
      <c r="AK83" s="69"/>
      <c r="AL83" s="69"/>
      <c r="AM83" s="69"/>
      <c r="AN83" s="69"/>
      <c r="AO83" s="69"/>
      <c r="AP83" s="69"/>
      <c r="AQ83" s="69"/>
    </row>
    <row r="84" spans="1:43" ht="18.75" hidden="1" customHeight="1">
      <c r="A84" s="385" t="s">
        <v>325</v>
      </c>
      <c r="B84" s="386" t="str">
        <f>IF(D80="BRL","BRL/100","€/100")</f>
        <v>BRL/100</v>
      </c>
      <c r="C84" s="389"/>
      <c r="D84" s="68"/>
      <c r="E84" s="68"/>
      <c r="F84" s="68"/>
      <c r="G84" s="68"/>
      <c r="H84" s="68"/>
      <c r="I84" s="68"/>
      <c r="J84" s="68"/>
      <c r="K84" s="68"/>
      <c r="L84" s="68"/>
      <c r="M84" s="68"/>
      <c r="N84" s="382"/>
      <c r="O84" s="69"/>
      <c r="P84" s="69"/>
      <c r="Q84" s="69"/>
      <c r="R84" s="69"/>
      <c r="S84" s="69"/>
      <c r="T84" s="69"/>
      <c r="U84" s="69"/>
      <c r="V84" s="69"/>
      <c r="W84" s="69"/>
      <c r="X84" s="69"/>
      <c r="Y84" s="69"/>
      <c r="Z84" s="69"/>
      <c r="AA84" s="69"/>
      <c r="AB84" s="69"/>
      <c r="AC84" s="69"/>
      <c r="AD84" s="69"/>
      <c r="AE84" s="69"/>
      <c r="AF84" s="69"/>
      <c r="AG84" s="69"/>
      <c r="AH84" s="69"/>
      <c r="AI84" s="69"/>
      <c r="AJ84" s="69"/>
      <c r="AK84" s="69"/>
      <c r="AL84" s="69"/>
      <c r="AM84" s="69"/>
      <c r="AN84" s="69"/>
      <c r="AO84" s="69"/>
      <c r="AP84" s="69"/>
      <c r="AQ84" s="69"/>
    </row>
    <row r="85" spans="1:43" ht="18.75" hidden="1" customHeight="1">
      <c r="A85" s="385" t="s">
        <v>326</v>
      </c>
      <c r="B85" s="386" t="str">
        <f t="shared" ref="B85:B91" si="24">B84</f>
        <v>BRL/100</v>
      </c>
      <c r="C85" s="389"/>
      <c r="D85" s="68"/>
      <c r="E85" s="68"/>
      <c r="F85" s="68"/>
      <c r="G85" s="68"/>
      <c r="H85" s="68"/>
      <c r="I85" s="68"/>
      <c r="J85" s="68"/>
      <c r="K85" s="68"/>
      <c r="L85" s="68"/>
      <c r="M85" s="68"/>
      <c r="N85" s="382"/>
      <c r="O85" s="69"/>
      <c r="P85" s="69"/>
      <c r="Q85" s="69"/>
      <c r="R85" s="69"/>
      <c r="S85" s="69"/>
      <c r="T85" s="69"/>
      <c r="U85" s="69"/>
      <c r="V85" s="69"/>
      <c r="W85" s="69"/>
      <c r="X85" s="69"/>
      <c r="Y85" s="69"/>
      <c r="Z85" s="69"/>
      <c r="AA85" s="69"/>
      <c r="AB85" s="69"/>
      <c r="AC85" s="69"/>
      <c r="AD85" s="69"/>
      <c r="AE85" s="69"/>
      <c r="AF85" s="69"/>
      <c r="AG85" s="69"/>
      <c r="AH85" s="69"/>
      <c r="AI85" s="69"/>
      <c r="AJ85" s="69"/>
      <c r="AK85" s="69"/>
      <c r="AL85" s="69"/>
      <c r="AM85" s="69"/>
      <c r="AN85" s="69"/>
      <c r="AO85" s="69"/>
      <c r="AP85" s="69"/>
      <c r="AQ85" s="69"/>
    </row>
    <row r="86" spans="1:43" ht="18.75" hidden="1" customHeight="1">
      <c r="A86" s="385" t="s">
        <v>327</v>
      </c>
      <c r="B86" s="386" t="str">
        <f t="shared" si="24"/>
        <v>BRL/100</v>
      </c>
      <c r="C86" s="389"/>
      <c r="D86" s="68"/>
      <c r="E86" s="68"/>
      <c r="F86" s="68"/>
      <c r="G86" s="68"/>
      <c r="H86" s="68"/>
      <c r="I86" s="68"/>
      <c r="J86" s="68"/>
      <c r="K86" s="68"/>
      <c r="L86" s="68"/>
      <c r="M86" s="68"/>
      <c r="N86" s="382"/>
      <c r="O86" s="69"/>
      <c r="P86" s="69"/>
      <c r="Q86" s="69"/>
      <c r="R86" s="69"/>
      <c r="S86" s="69"/>
      <c r="T86" s="69"/>
      <c r="U86" s="69"/>
      <c r="V86" s="69"/>
      <c r="W86" s="69"/>
      <c r="X86" s="69"/>
      <c r="Y86" s="69"/>
      <c r="Z86" s="69"/>
      <c r="AA86" s="69"/>
      <c r="AB86" s="69"/>
      <c r="AC86" s="69"/>
      <c r="AD86" s="69"/>
      <c r="AE86" s="69"/>
      <c r="AF86" s="69"/>
      <c r="AG86" s="69"/>
      <c r="AH86" s="69"/>
      <c r="AI86" s="69"/>
      <c r="AJ86" s="69"/>
      <c r="AK86" s="69"/>
      <c r="AL86" s="69"/>
      <c r="AM86" s="69"/>
      <c r="AN86" s="69"/>
      <c r="AO86" s="69"/>
      <c r="AP86" s="69"/>
      <c r="AQ86" s="69"/>
    </row>
    <row r="87" spans="1:43" ht="18.75" hidden="1" customHeight="1">
      <c r="A87" s="385" t="s">
        <v>328</v>
      </c>
      <c r="B87" s="386" t="str">
        <f t="shared" si="24"/>
        <v>BRL/100</v>
      </c>
      <c r="C87" s="389"/>
      <c r="D87" s="68"/>
      <c r="E87" s="68"/>
      <c r="F87" s="68"/>
      <c r="G87" s="68"/>
      <c r="H87" s="68"/>
      <c r="I87" s="68"/>
      <c r="J87" s="68"/>
      <c r="K87" s="68"/>
      <c r="L87" s="68"/>
      <c r="M87" s="68"/>
      <c r="N87" s="382"/>
      <c r="O87" s="69"/>
      <c r="P87" s="69"/>
      <c r="Q87" s="69"/>
      <c r="R87" s="69"/>
      <c r="S87" s="69"/>
      <c r="T87" s="69"/>
      <c r="U87" s="69"/>
      <c r="V87" s="69"/>
      <c r="W87" s="69"/>
      <c r="X87" s="69"/>
      <c r="Y87" s="69"/>
      <c r="Z87" s="69"/>
      <c r="AA87" s="69"/>
      <c r="AB87" s="69"/>
      <c r="AC87" s="69"/>
      <c r="AD87" s="69"/>
      <c r="AE87" s="69"/>
      <c r="AF87" s="69"/>
      <c r="AG87" s="69"/>
      <c r="AH87" s="69"/>
      <c r="AI87" s="69"/>
      <c r="AJ87" s="69"/>
      <c r="AK87" s="69"/>
      <c r="AL87" s="69"/>
      <c r="AM87" s="69"/>
      <c r="AN87" s="69"/>
      <c r="AO87" s="69"/>
      <c r="AP87" s="69"/>
      <c r="AQ87" s="69"/>
    </row>
    <row r="88" spans="1:43" s="74" customFormat="1" ht="18.75" hidden="1" customHeight="1">
      <c r="A88" s="390" t="s">
        <v>329</v>
      </c>
      <c r="B88" s="391" t="str">
        <f t="shared" si="24"/>
        <v>BRL/100</v>
      </c>
      <c r="C88" s="389"/>
      <c r="D88" s="68"/>
      <c r="E88" s="68"/>
      <c r="F88" s="68"/>
      <c r="G88" s="68"/>
      <c r="H88" s="68"/>
      <c r="I88" s="68"/>
      <c r="J88" s="68"/>
      <c r="K88" s="68"/>
      <c r="L88" s="68"/>
      <c r="M88" s="68"/>
      <c r="N88" s="382"/>
      <c r="O88" s="69"/>
      <c r="P88" s="69"/>
      <c r="Q88" s="69"/>
      <c r="R88" s="69"/>
      <c r="S88" s="69"/>
      <c r="T88" s="69"/>
      <c r="U88" s="69"/>
      <c r="V88" s="69"/>
      <c r="W88" s="69"/>
      <c r="X88" s="69"/>
      <c r="Y88" s="69"/>
      <c r="Z88" s="69"/>
      <c r="AA88" s="69"/>
      <c r="AB88" s="69"/>
      <c r="AC88" s="69"/>
      <c r="AD88" s="69"/>
      <c r="AE88" s="69"/>
      <c r="AF88" s="69"/>
      <c r="AG88" s="69"/>
      <c r="AH88" s="69"/>
      <c r="AI88" s="69"/>
      <c r="AJ88" s="69"/>
      <c r="AK88" s="69"/>
      <c r="AL88" s="69"/>
      <c r="AM88" s="69"/>
      <c r="AN88" s="69"/>
      <c r="AO88" s="69"/>
      <c r="AP88" s="69"/>
      <c r="AQ88" s="69"/>
    </row>
    <row r="89" spans="1:43" ht="18.75" hidden="1" customHeight="1">
      <c r="A89" s="385" t="s">
        <v>314</v>
      </c>
      <c r="B89" s="386" t="str">
        <f t="shared" si="24"/>
        <v>BRL/100</v>
      </c>
      <c r="C89" s="389"/>
      <c r="D89" s="68"/>
      <c r="E89" s="68"/>
      <c r="F89" s="68"/>
      <c r="G89" s="68"/>
      <c r="H89" s="68"/>
      <c r="I89" s="68"/>
      <c r="J89" s="68"/>
      <c r="K89" s="68"/>
      <c r="L89" s="68"/>
      <c r="M89" s="68"/>
      <c r="N89" s="382"/>
      <c r="O89" s="69"/>
      <c r="P89" s="69"/>
      <c r="Q89" s="69"/>
      <c r="R89" s="69"/>
      <c r="S89" s="69"/>
      <c r="T89" s="69"/>
      <c r="U89" s="69"/>
      <c r="V89" s="69"/>
      <c r="W89" s="69"/>
      <c r="X89" s="69"/>
      <c r="Y89" s="69"/>
      <c r="Z89" s="69"/>
      <c r="AA89" s="69"/>
      <c r="AB89" s="69"/>
      <c r="AC89" s="69"/>
      <c r="AD89" s="69"/>
      <c r="AE89" s="69"/>
      <c r="AF89" s="69"/>
      <c r="AG89" s="69"/>
      <c r="AH89" s="69"/>
      <c r="AI89" s="69"/>
      <c r="AJ89" s="69"/>
      <c r="AK89" s="69"/>
      <c r="AL89" s="69"/>
      <c r="AM89" s="69"/>
      <c r="AN89" s="69"/>
      <c r="AO89" s="69"/>
      <c r="AP89" s="69"/>
      <c r="AQ89" s="69"/>
    </row>
    <row r="90" spans="1:43" ht="18.75" hidden="1" customHeight="1">
      <c r="A90" s="385" t="s">
        <v>315</v>
      </c>
      <c r="B90" s="386" t="str">
        <f t="shared" si="24"/>
        <v>BRL/100</v>
      </c>
      <c r="C90" s="389"/>
      <c r="D90" s="68"/>
      <c r="E90" s="68"/>
      <c r="F90" s="68"/>
      <c r="G90" s="68"/>
      <c r="H90" s="68"/>
      <c r="I90" s="68"/>
      <c r="J90" s="68"/>
      <c r="K90" s="68"/>
      <c r="L90" s="68"/>
      <c r="M90" s="68"/>
      <c r="N90" s="382"/>
      <c r="O90" s="69"/>
      <c r="P90" s="69"/>
      <c r="Q90" s="69"/>
      <c r="R90" s="69"/>
      <c r="S90" s="69"/>
      <c r="T90" s="69"/>
      <c r="U90" s="69"/>
      <c r="V90" s="69"/>
      <c r="W90" s="69"/>
      <c r="X90" s="69"/>
      <c r="Y90" s="69"/>
      <c r="Z90" s="69"/>
      <c r="AA90" s="69"/>
      <c r="AB90" s="69"/>
      <c r="AC90" s="69"/>
      <c r="AD90" s="69"/>
      <c r="AE90" s="69"/>
      <c r="AF90" s="69"/>
      <c r="AG90" s="69"/>
      <c r="AH90" s="69"/>
      <c r="AI90" s="69"/>
      <c r="AJ90" s="69"/>
      <c r="AK90" s="69"/>
      <c r="AL90" s="69"/>
      <c r="AM90" s="69"/>
      <c r="AN90" s="69"/>
      <c r="AO90" s="69"/>
      <c r="AP90" s="69"/>
      <c r="AQ90" s="69"/>
    </row>
    <row r="91" spans="1:43" ht="18.75" hidden="1" customHeight="1">
      <c r="A91" s="385" t="s">
        <v>330</v>
      </c>
      <c r="B91" s="386" t="str">
        <f t="shared" si="24"/>
        <v>BRL/100</v>
      </c>
      <c r="C91" s="389"/>
      <c r="D91" s="68"/>
      <c r="E91" s="68"/>
      <c r="F91" s="68"/>
      <c r="G91" s="68"/>
      <c r="H91" s="68"/>
      <c r="I91" s="68"/>
      <c r="J91" s="68"/>
      <c r="K91" s="68"/>
      <c r="L91" s="68"/>
      <c r="M91" s="68"/>
      <c r="N91" s="383"/>
      <c r="O91" s="84"/>
      <c r="P91" s="84"/>
      <c r="Q91" s="84"/>
      <c r="R91" s="84"/>
      <c r="S91" s="84"/>
      <c r="T91" s="84"/>
      <c r="U91" s="84"/>
      <c r="V91" s="84"/>
      <c r="W91" s="84"/>
      <c r="X91" s="84"/>
      <c r="Y91" s="84"/>
      <c r="Z91" s="84"/>
      <c r="AA91" s="84"/>
      <c r="AB91" s="84"/>
      <c r="AC91" s="84"/>
      <c r="AD91" s="84"/>
      <c r="AE91" s="84"/>
      <c r="AF91" s="84"/>
      <c r="AG91" s="84"/>
      <c r="AH91" s="84"/>
      <c r="AI91" s="84"/>
      <c r="AJ91" s="84"/>
      <c r="AK91" s="84"/>
      <c r="AL91" s="84"/>
      <c r="AM91" s="84"/>
      <c r="AN91" s="84"/>
      <c r="AO91" s="84"/>
      <c r="AP91" s="84"/>
      <c r="AQ91" s="84"/>
    </row>
    <row r="92" spans="1:43" ht="22.5" hidden="1">
      <c r="A92" s="1114" t="s">
        <v>335</v>
      </c>
      <c r="B92" s="1115"/>
      <c r="C92" s="1115"/>
      <c r="D92" s="1115"/>
      <c r="E92" s="1115"/>
      <c r="F92" s="1115"/>
      <c r="G92" s="1115"/>
      <c r="H92" s="1115"/>
      <c r="I92" s="1115"/>
      <c r="J92" s="1115"/>
      <c r="K92" s="1115"/>
      <c r="L92" s="1115"/>
      <c r="M92" s="1115"/>
    </row>
    <row r="93" spans="1:43" ht="18.75" hidden="1" customHeight="1">
      <c r="A93" s="385" t="s">
        <v>317</v>
      </c>
      <c r="B93" s="386" t="s">
        <v>318</v>
      </c>
      <c r="C93" s="386"/>
      <c r="D93" s="387"/>
      <c r="E93" s="388">
        <f>D93</f>
        <v>0</v>
      </c>
      <c r="F93" s="388">
        <f t="shared" ref="F93:Q94" si="25">E93</f>
        <v>0</v>
      </c>
      <c r="G93" s="388">
        <f t="shared" si="25"/>
        <v>0</v>
      </c>
      <c r="H93" s="388">
        <f t="shared" si="25"/>
        <v>0</v>
      </c>
      <c r="I93" s="388">
        <f t="shared" si="25"/>
        <v>0</v>
      </c>
      <c r="J93" s="388">
        <f t="shared" si="25"/>
        <v>0</v>
      </c>
      <c r="K93" s="388">
        <f t="shared" si="25"/>
        <v>0</v>
      </c>
      <c r="L93" s="388">
        <f t="shared" si="25"/>
        <v>0</v>
      </c>
      <c r="M93" s="388">
        <f t="shared" si="25"/>
        <v>0</v>
      </c>
      <c r="N93" s="1069">
        <f t="shared" si="25"/>
        <v>0</v>
      </c>
      <c r="O93" s="75">
        <f t="shared" si="25"/>
        <v>0</v>
      </c>
      <c r="P93" s="75">
        <f t="shared" si="25"/>
        <v>0</v>
      </c>
      <c r="Q93" s="75">
        <f t="shared" si="25"/>
        <v>0</v>
      </c>
      <c r="R93" s="75"/>
      <c r="S93" s="75"/>
      <c r="T93" s="75"/>
      <c r="U93" s="75"/>
      <c r="V93" s="75"/>
      <c r="W93" s="75"/>
      <c r="X93" s="75"/>
      <c r="Y93" s="75"/>
      <c r="Z93" s="75"/>
      <c r="AA93" s="75"/>
      <c r="AB93" s="75"/>
      <c r="AC93" s="75"/>
      <c r="AD93" s="75"/>
      <c r="AE93" s="75"/>
      <c r="AF93" s="75"/>
      <c r="AG93" s="75"/>
      <c r="AH93" s="75"/>
      <c r="AI93" s="75"/>
      <c r="AJ93" s="75"/>
      <c r="AK93" s="75"/>
      <c r="AL93" s="75"/>
      <c r="AM93" s="75"/>
      <c r="AN93" s="75"/>
      <c r="AO93" s="75"/>
      <c r="AP93" s="75"/>
      <c r="AQ93" s="75">
        <f>Q93</f>
        <v>0</v>
      </c>
    </row>
    <row r="94" spans="1:43" ht="18.75" hidden="1" customHeight="1">
      <c r="A94" s="385" t="s">
        <v>319</v>
      </c>
      <c r="B94" s="386"/>
      <c r="C94" s="386"/>
      <c r="D94" s="384" t="s">
        <v>336</v>
      </c>
      <c r="E94" s="66" t="str">
        <f>D94</f>
        <v>INR</v>
      </c>
      <c r="F94" s="66" t="str">
        <f t="shared" si="25"/>
        <v>INR</v>
      </c>
      <c r="G94" s="66" t="str">
        <f t="shared" si="25"/>
        <v>INR</v>
      </c>
      <c r="H94" s="66" t="str">
        <f t="shared" si="25"/>
        <v>INR</v>
      </c>
      <c r="I94" s="66" t="str">
        <f t="shared" si="25"/>
        <v>INR</v>
      </c>
      <c r="J94" s="66" t="str">
        <f t="shared" si="25"/>
        <v>INR</v>
      </c>
      <c r="K94" s="66" t="str">
        <f t="shared" si="25"/>
        <v>INR</v>
      </c>
      <c r="L94" s="66" t="str">
        <f t="shared" si="25"/>
        <v>INR</v>
      </c>
      <c r="M94" s="66" t="str">
        <f t="shared" si="25"/>
        <v>INR</v>
      </c>
      <c r="N94" s="381" t="str">
        <f t="shared" si="25"/>
        <v>INR</v>
      </c>
      <c r="O94" s="67" t="str">
        <f t="shared" si="25"/>
        <v>INR</v>
      </c>
      <c r="P94" s="67" t="str">
        <f t="shared" si="25"/>
        <v>INR</v>
      </c>
      <c r="Q94" s="67" t="str">
        <f t="shared" si="25"/>
        <v>INR</v>
      </c>
      <c r="R94" s="67"/>
      <c r="S94" s="67"/>
      <c r="T94" s="67"/>
      <c r="U94" s="67"/>
      <c r="V94" s="67"/>
      <c r="W94" s="67"/>
      <c r="X94" s="67"/>
      <c r="Y94" s="67"/>
      <c r="Z94" s="67"/>
      <c r="AA94" s="67"/>
      <c r="AB94" s="67"/>
      <c r="AC94" s="67"/>
      <c r="AD94" s="67"/>
      <c r="AE94" s="67"/>
      <c r="AF94" s="67"/>
      <c r="AG94" s="67"/>
      <c r="AH94" s="67"/>
      <c r="AI94" s="67"/>
      <c r="AJ94" s="67"/>
      <c r="AK94" s="67"/>
      <c r="AL94" s="67"/>
      <c r="AM94" s="67"/>
      <c r="AN94" s="67"/>
      <c r="AO94" s="67"/>
      <c r="AP94" s="67"/>
      <c r="AQ94" s="67" t="str">
        <f>Q94</f>
        <v>INR</v>
      </c>
    </row>
    <row r="95" spans="1:43" ht="18.75" hidden="1" customHeight="1">
      <c r="A95" s="385" t="s">
        <v>321</v>
      </c>
      <c r="B95" s="386" t="s">
        <v>318</v>
      </c>
      <c r="C95" s="386"/>
      <c r="D95" s="68"/>
      <c r="E95" s="68"/>
      <c r="F95" s="68"/>
      <c r="G95" s="68"/>
      <c r="H95" s="68"/>
      <c r="I95" s="68"/>
      <c r="J95" s="68"/>
      <c r="K95" s="68"/>
      <c r="L95" s="68"/>
      <c r="M95" s="68"/>
      <c r="N95" s="382"/>
      <c r="O95" s="69"/>
      <c r="P95" s="69"/>
      <c r="Q95" s="69"/>
      <c r="R95" s="69"/>
      <c r="S95" s="69"/>
      <c r="T95" s="69"/>
      <c r="U95" s="69"/>
      <c r="V95" s="69"/>
      <c r="W95" s="69"/>
      <c r="X95" s="69"/>
      <c r="Y95" s="69"/>
      <c r="Z95" s="69"/>
      <c r="AA95" s="69"/>
      <c r="AB95" s="69"/>
      <c r="AC95" s="69"/>
      <c r="AD95" s="69"/>
      <c r="AE95" s="69"/>
      <c r="AF95" s="69"/>
      <c r="AG95" s="69"/>
      <c r="AH95" s="69"/>
      <c r="AI95" s="69"/>
      <c r="AJ95" s="69"/>
      <c r="AK95" s="69"/>
      <c r="AL95" s="69"/>
      <c r="AM95" s="69"/>
      <c r="AN95" s="69"/>
      <c r="AO95" s="69"/>
      <c r="AP95" s="69"/>
      <c r="AQ95" s="69"/>
    </row>
    <row r="96" spans="1:43" ht="18.75" hidden="1" customHeight="1">
      <c r="A96" s="385" t="s">
        <v>322</v>
      </c>
      <c r="B96" s="386" t="str">
        <f>IF(D94="INR","INR/h","€/h")</f>
        <v>INR/h</v>
      </c>
      <c r="C96" s="386"/>
      <c r="D96" s="68"/>
      <c r="E96" s="68"/>
      <c r="F96" s="68"/>
      <c r="G96" s="68"/>
      <c r="H96" s="68"/>
      <c r="I96" s="68"/>
      <c r="J96" s="68"/>
      <c r="K96" s="68"/>
      <c r="L96" s="68"/>
      <c r="M96" s="68"/>
      <c r="N96" s="382"/>
      <c r="O96" s="69"/>
      <c r="P96" s="69"/>
      <c r="Q96" s="69"/>
      <c r="R96" s="69"/>
      <c r="S96" s="69"/>
      <c r="T96" s="69"/>
      <c r="U96" s="69"/>
      <c r="V96" s="69"/>
      <c r="W96" s="69"/>
      <c r="X96" s="69"/>
      <c r="Y96" s="69"/>
      <c r="Z96" s="69"/>
      <c r="AA96" s="69"/>
      <c r="AB96" s="69"/>
      <c r="AC96" s="69"/>
      <c r="AD96" s="69"/>
      <c r="AE96" s="69"/>
      <c r="AF96" s="69"/>
      <c r="AG96" s="69"/>
      <c r="AH96" s="69"/>
      <c r="AI96" s="69"/>
      <c r="AJ96" s="69"/>
      <c r="AK96" s="69"/>
      <c r="AL96" s="69"/>
      <c r="AM96" s="69"/>
      <c r="AN96" s="69"/>
      <c r="AO96" s="69"/>
      <c r="AP96" s="69"/>
      <c r="AQ96" s="69"/>
    </row>
    <row r="97" spans="1:43" ht="18.75" hidden="1" customHeight="1">
      <c r="A97" s="385" t="s">
        <v>323</v>
      </c>
      <c r="B97" s="386" t="s">
        <v>324</v>
      </c>
      <c r="C97" s="386"/>
      <c r="D97" s="68"/>
      <c r="E97" s="68"/>
      <c r="F97" s="68"/>
      <c r="G97" s="68"/>
      <c r="H97" s="68"/>
      <c r="I97" s="68"/>
      <c r="J97" s="68"/>
      <c r="K97" s="68"/>
      <c r="L97" s="68"/>
      <c r="M97" s="68"/>
      <c r="N97" s="382"/>
      <c r="O97" s="69"/>
      <c r="P97" s="69"/>
      <c r="Q97" s="69"/>
      <c r="R97" s="69"/>
      <c r="S97" s="69"/>
      <c r="T97" s="69"/>
      <c r="U97" s="69"/>
      <c r="V97" s="69"/>
      <c r="W97" s="69"/>
      <c r="X97" s="69"/>
      <c r="Y97" s="69"/>
      <c r="Z97" s="69"/>
      <c r="AA97" s="69"/>
      <c r="AB97" s="69"/>
      <c r="AC97" s="69"/>
      <c r="AD97" s="69"/>
      <c r="AE97" s="69"/>
      <c r="AF97" s="69"/>
      <c r="AG97" s="69"/>
      <c r="AH97" s="69"/>
      <c r="AI97" s="69"/>
      <c r="AJ97" s="69"/>
      <c r="AK97" s="69"/>
      <c r="AL97" s="69"/>
      <c r="AM97" s="69"/>
      <c r="AN97" s="69"/>
      <c r="AO97" s="69"/>
      <c r="AP97" s="69"/>
      <c r="AQ97" s="69"/>
    </row>
    <row r="98" spans="1:43" ht="18.75" hidden="1" customHeight="1">
      <c r="A98" s="385" t="s">
        <v>325</v>
      </c>
      <c r="B98" s="386" t="str">
        <f>IF(D94="INR","INR/100","€/100")</f>
        <v>INR/100</v>
      </c>
      <c r="C98" s="389"/>
      <c r="D98" s="68"/>
      <c r="E98" s="68"/>
      <c r="F98" s="68"/>
      <c r="G98" s="68"/>
      <c r="H98" s="68"/>
      <c r="I98" s="68"/>
      <c r="J98" s="68"/>
      <c r="K98" s="68"/>
      <c r="L98" s="68"/>
      <c r="M98" s="68"/>
      <c r="N98" s="382"/>
      <c r="O98" s="69"/>
      <c r="P98" s="69"/>
      <c r="Q98" s="69"/>
      <c r="R98" s="69"/>
      <c r="S98" s="69"/>
      <c r="T98" s="69"/>
      <c r="U98" s="69"/>
      <c r="V98" s="69"/>
      <c r="W98" s="69"/>
      <c r="X98" s="69"/>
      <c r="Y98" s="69"/>
      <c r="Z98" s="69"/>
      <c r="AA98" s="69"/>
      <c r="AB98" s="69"/>
      <c r="AC98" s="69"/>
      <c r="AD98" s="69"/>
      <c r="AE98" s="69"/>
      <c r="AF98" s="69"/>
      <c r="AG98" s="69"/>
      <c r="AH98" s="69"/>
      <c r="AI98" s="69"/>
      <c r="AJ98" s="69"/>
      <c r="AK98" s="69"/>
      <c r="AL98" s="69"/>
      <c r="AM98" s="69"/>
      <c r="AN98" s="69"/>
      <c r="AO98" s="69"/>
      <c r="AP98" s="69"/>
      <c r="AQ98" s="69"/>
    </row>
    <row r="99" spans="1:43" ht="18.75" hidden="1" customHeight="1">
      <c r="A99" s="385" t="s">
        <v>326</v>
      </c>
      <c r="B99" s="386" t="str">
        <f t="shared" ref="B99:B105" si="26">B98</f>
        <v>INR/100</v>
      </c>
      <c r="C99" s="389"/>
      <c r="D99" s="68"/>
      <c r="E99" s="68"/>
      <c r="F99" s="68"/>
      <c r="G99" s="68"/>
      <c r="H99" s="68"/>
      <c r="I99" s="68"/>
      <c r="J99" s="68"/>
      <c r="K99" s="68"/>
      <c r="L99" s="68"/>
      <c r="M99" s="68"/>
      <c r="N99" s="382"/>
      <c r="O99" s="69"/>
      <c r="P99" s="69"/>
      <c r="Q99" s="69"/>
      <c r="R99" s="69"/>
      <c r="S99" s="69"/>
      <c r="T99" s="69"/>
      <c r="U99" s="69"/>
      <c r="V99" s="69"/>
      <c r="W99" s="69"/>
      <c r="X99" s="69"/>
      <c r="Y99" s="69"/>
      <c r="Z99" s="69"/>
      <c r="AA99" s="69"/>
      <c r="AB99" s="69"/>
      <c r="AC99" s="69"/>
      <c r="AD99" s="69"/>
      <c r="AE99" s="69"/>
      <c r="AF99" s="69"/>
      <c r="AG99" s="69"/>
      <c r="AH99" s="69"/>
      <c r="AI99" s="69"/>
      <c r="AJ99" s="69"/>
      <c r="AK99" s="69"/>
      <c r="AL99" s="69"/>
      <c r="AM99" s="69"/>
      <c r="AN99" s="69"/>
      <c r="AO99" s="69"/>
      <c r="AP99" s="69"/>
      <c r="AQ99" s="69"/>
    </row>
    <row r="100" spans="1:43" ht="18.75" hidden="1" customHeight="1">
      <c r="A100" s="385" t="s">
        <v>327</v>
      </c>
      <c r="B100" s="386" t="str">
        <f t="shared" si="26"/>
        <v>INR/100</v>
      </c>
      <c r="C100" s="389"/>
      <c r="D100" s="68"/>
      <c r="E100" s="68"/>
      <c r="F100" s="68"/>
      <c r="G100" s="68"/>
      <c r="H100" s="68"/>
      <c r="I100" s="68"/>
      <c r="J100" s="68"/>
      <c r="K100" s="68"/>
      <c r="L100" s="68"/>
      <c r="M100" s="68"/>
      <c r="N100" s="382"/>
      <c r="O100" s="69"/>
      <c r="P100" s="69"/>
      <c r="Q100" s="69"/>
      <c r="R100" s="69"/>
      <c r="S100" s="69"/>
      <c r="T100" s="69"/>
      <c r="U100" s="69"/>
      <c r="V100" s="69"/>
      <c r="W100" s="69"/>
      <c r="X100" s="69"/>
      <c r="Y100" s="69"/>
      <c r="Z100" s="69"/>
      <c r="AA100" s="69"/>
      <c r="AB100" s="69"/>
      <c r="AC100" s="69"/>
      <c r="AD100" s="69"/>
      <c r="AE100" s="69"/>
      <c r="AF100" s="69"/>
      <c r="AG100" s="69"/>
      <c r="AH100" s="69"/>
      <c r="AI100" s="69"/>
      <c r="AJ100" s="69"/>
      <c r="AK100" s="69"/>
      <c r="AL100" s="69"/>
      <c r="AM100" s="69"/>
      <c r="AN100" s="69"/>
      <c r="AO100" s="69"/>
      <c r="AP100" s="69"/>
      <c r="AQ100" s="69"/>
    </row>
    <row r="101" spans="1:43" ht="18.75" hidden="1" customHeight="1">
      <c r="A101" s="385" t="s">
        <v>328</v>
      </c>
      <c r="B101" s="386" t="str">
        <f t="shared" si="26"/>
        <v>INR/100</v>
      </c>
      <c r="C101" s="389"/>
      <c r="D101" s="68"/>
      <c r="E101" s="68"/>
      <c r="F101" s="68"/>
      <c r="G101" s="68"/>
      <c r="H101" s="68"/>
      <c r="I101" s="68"/>
      <c r="J101" s="68"/>
      <c r="K101" s="68"/>
      <c r="L101" s="68"/>
      <c r="M101" s="68"/>
      <c r="N101" s="382"/>
      <c r="O101" s="69"/>
      <c r="P101" s="69"/>
      <c r="Q101" s="69"/>
      <c r="R101" s="69"/>
      <c r="S101" s="69"/>
      <c r="T101" s="69"/>
      <c r="U101" s="69"/>
      <c r="V101" s="69"/>
      <c r="W101" s="69"/>
      <c r="X101" s="69"/>
      <c r="Y101" s="69"/>
      <c r="Z101" s="69"/>
      <c r="AA101" s="69"/>
      <c r="AB101" s="69"/>
      <c r="AC101" s="69"/>
      <c r="AD101" s="69"/>
      <c r="AE101" s="69"/>
      <c r="AF101" s="69"/>
      <c r="AG101" s="69"/>
      <c r="AH101" s="69"/>
      <c r="AI101" s="69"/>
      <c r="AJ101" s="69"/>
      <c r="AK101" s="69"/>
      <c r="AL101" s="69"/>
      <c r="AM101" s="69"/>
      <c r="AN101" s="69"/>
      <c r="AO101" s="69"/>
      <c r="AP101" s="69"/>
      <c r="AQ101" s="69"/>
    </row>
    <row r="102" spans="1:43" s="74" customFormat="1" ht="18.75" hidden="1" customHeight="1">
      <c r="A102" s="390" t="s">
        <v>329</v>
      </c>
      <c r="B102" s="391" t="str">
        <f t="shared" si="26"/>
        <v>INR/100</v>
      </c>
      <c r="C102" s="389"/>
      <c r="D102" s="68"/>
      <c r="E102" s="68"/>
      <c r="F102" s="68"/>
      <c r="G102" s="68"/>
      <c r="H102" s="68"/>
      <c r="I102" s="68"/>
      <c r="J102" s="68"/>
      <c r="K102" s="68"/>
      <c r="L102" s="68"/>
      <c r="M102" s="68"/>
      <c r="N102" s="382"/>
      <c r="O102" s="69"/>
      <c r="P102" s="69"/>
      <c r="Q102" s="69"/>
      <c r="R102" s="69"/>
      <c r="S102" s="69"/>
      <c r="T102" s="69"/>
      <c r="U102" s="69"/>
      <c r="V102" s="69"/>
      <c r="W102" s="69"/>
      <c r="X102" s="69"/>
      <c r="Y102" s="69"/>
      <c r="Z102" s="69"/>
      <c r="AA102" s="69"/>
      <c r="AB102" s="69"/>
      <c r="AC102" s="69"/>
      <c r="AD102" s="69"/>
      <c r="AE102" s="69"/>
      <c r="AF102" s="69"/>
      <c r="AG102" s="69"/>
      <c r="AH102" s="69"/>
      <c r="AI102" s="69"/>
      <c r="AJ102" s="69"/>
      <c r="AK102" s="69"/>
      <c r="AL102" s="69"/>
      <c r="AM102" s="69"/>
      <c r="AN102" s="69"/>
      <c r="AO102" s="69"/>
      <c r="AP102" s="69"/>
      <c r="AQ102" s="69"/>
    </row>
    <row r="103" spans="1:43" ht="18.75" hidden="1" customHeight="1">
      <c r="A103" s="385" t="s">
        <v>314</v>
      </c>
      <c r="B103" s="386" t="str">
        <f t="shared" si="26"/>
        <v>INR/100</v>
      </c>
      <c r="C103" s="389"/>
      <c r="D103" s="68"/>
      <c r="E103" s="68"/>
      <c r="F103" s="68"/>
      <c r="G103" s="68"/>
      <c r="H103" s="68"/>
      <c r="I103" s="68"/>
      <c r="J103" s="68"/>
      <c r="K103" s="68"/>
      <c r="L103" s="68"/>
      <c r="M103" s="68"/>
      <c r="N103" s="382"/>
      <c r="O103" s="69"/>
      <c r="P103" s="69"/>
      <c r="Q103" s="69"/>
      <c r="R103" s="69"/>
      <c r="S103" s="69"/>
      <c r="T103" s="69"/>
      <c r="U103" s="69"/>
      <c r="V103" s="69"/>
      <c r="W103" s="69"/>
      <c r="X103" s="69"/>
      <c r="Y103" s="69"/>
      <c r="Z103" s="69"/>
      <c r="AA103" s="69"/>
      <c r="AB103" s="69"/>
      <c r="AC103" s="69"/>
      <c r="AD103" s="69"/>
      <c r="AE103" s="69"/>
      <c r="AF103" s="69"/>
      <c r="AG103" s="69"/>
      <c r="AH103" s="69"/>
      <c r="AI103" s="69"/>
      <c r="AJ103" s="69"/>
      <c r="AK103" s="69"/>
      <c r="AL103" s="69"/>
      <c r="AM103" s="69"/>
      <c r="AN103" s="69"/>
      <c r="AO103" s="69"/>
      <c r="AP103" s="69"/>
      <c r="AQ103" s="69"/>
    </row>
    <row r="104" spans="1:43" ht="18.75" hidden="1" customHeight="1">
      <c r="A104" s="385" t="s">
        <v>315</v>
      </c>
      <c r="B104" s="386" t="str">
        <f t="shared" si="26"/>
        <v>INR/100</v>
      </c>
      <c r="C104" s="389"/>
      <c r="D104" s="68"/>
      <c r="E104" s="68"/>
      <c r="F104" s="68"/>
      <c r="G104" s="68"/>
      <c r="H104" s="68"/>
      <c r="I104" s="68"/>
      <c r="J104" s="68"/>
      <c r="K104" s="68"/>
      <c r="L104" s="68"/>
      <c r="M104" s="68"/>
      <c r="N104" s="382"/>
      <c r="O104" s="69"/>
      <c r="P104" s="69"/>
      <c r="Q104" s="69"/>
      <c r="R104" s="69"/>
      <c r="S104" s="69"/>
      <c r="T104" s="69"/>
      <c r="U104" s="69"/>
      <c r="V104" s="69"/>
      <c r="W104" s="69"/>
      <c r="X104" s="69"/>
      <c r="Y104" s="69"/>
      <c r="Z104" s="69"/>
      <c r="AA104" s="69"/>
      <c r="AB104" s="69"/>
      <c r="AC104" s="69"/>
      <c r="AD104" s="69"/>
      <c r="AE104" s="69"/>
      <c r="AF104" s="69"/>
      <c r="AG104" s="69"/>
      <c r="AH104" s="69"/>
      <c r="AI104" s="69"/>
      <c r="AJ104" s="69"/>
      <c r="AK104" s="69"/>
      <c r="AL104" s="69"/>
      <c r="AM104" s="69"/>
      <c r="AN104" s="69"/>
      <c r="AO104" s="69"/>
      <c r="AP104" s="69"/>
      <c r="AQ104" s="69"/>
    </row>
    <row r="105" spans="1:43" ht="18.75" hidden="1" customHeight="1">
      <c r="A105" s="385" t="s">
        <v>330</v>
      </c>
      <c r="B105" s="386" t="str">
        <f t="shared" si="26"/>
        <v>INR/100</v>
      </c>
      <c r="C105" s="389"/>
      <c r="D105" s="68"/>
      <c r="E105" s="68"/>
      <c r="F105" s="68"/>
      <c r="G105" s="68"/>
      <c r="H105" s="68"/>
      <c r="I105" s="68"/>
      <c r="J105" s="68"/>
      <c r="K105" s="68"/>
      <c r="L105" s="68"/>
      <c r="M105" s="68"/>
      <c r="N105" s="383"/>
      <c r="O105" s="84"/>
      <c r="P105" s="84"/>
      <c r="Q105" s="84"/>
      <c r="R105" s="84"/>
      <c r="S105" s="84"/>
      <c r="T105" s="84"/>
      <c r="U105" s="84"/>
      <c r="V105" s="84"/>
      <c r="W105" s="84"/>
      <c r="X105" s="84"/>
      <c r="Y105" s="84"/>
      <c r="Z105" s="84"/>
      <c r="AA105" s="84"/>
      <c r="AB105" s="84"/>
      <c r="AC105" s="84"/>
      <c r="AD105" s="84"/>
      <c r="AE105" s="84"/>
      <c r="AF105" s="84"/>
      <c r="AG105" s="84"/>
      <c r="AH105" s="84"/>
      <c r="AI105" s="84"/>
      <c r="AJ105" s="84"/>
      <c r="AK105" s="84"/>
      <c r="AL105" s="84"/>
      <c r="AM105" s="84"/>
      <c r="AN105" s="84"/>
      <c r="AO105" s="84"/>
      <c r="AP105" s="84"/>
      <c r="AQ105" s="84"/>
    </row>
    <row r="106" spans="1:43" ht="9" customHeight="1">
      <c r="A106" s="10"/>
      <c r="B106" s="11"/>
      <c r="C106" s="11"/>
      <c r="D106" s="11"/>
      <c r="E106" s="11"/>
      <c r="F106" s="11"/>
      <c r="G106" s="11"/>
      <c r="H106" s="11"/>
      <c r="I106" s="11"/>
      <c r="J106" s="11"/>
      <c r="K106" s="11"/>
      <c r="L106" s="11"/>
      <c r="M106" s="11"/>
    </row>
    <row r="107" spans="1:43" ht="22.5">
      <c r="A107" s="377" t="s">
        <v>337</v>
      </c>
      <c r="B107" s="378"/>
      <c r="C107" s="378"/>
      <c r="D107" s="380"/>
      <c r="E107" s="378"/>
      <c r="F107" s="378"/>
      <c r="G107" s="378"/>
      <c r="H107" s="378"/>
      <c r="I107" s="378"/>
      <c r="J107" s="378"/>
      <c r="K107" s="378"/>
      <c r="L107" s="378"/>
      <c r="M107" s="378"/>
      <c r="N107" s="378"/>
      <c r="O107" s="378"/>
      <c r="P107" s="378"/>
      <c r="Q107" s="378"/>
      <c r="R107" s="378"/>
      <c r="S107" s="378"/>
      <c r="T107" s="378"/>
      <c r="U107" s="378"/>
      <c r="V107" s="378"/>
      <c r="W107" s="378"/>
      <c r="X107" s="378"/>
      <c r="Y107" s="378"/>
      <c r="Z107" s="378"/>
      <c r="AA107" s="378"/>
      <c r="AB107" s="378"/>
      <c r="AC107" s="378"/>
      <c r="AD107" s="378"/>
      <c r="AE107" s="378"/>
      <c r="AF107" s="378"/>
      <c r="AG107" s="378"/>
      <c r="AH107" s="378"/>
      <c r="AI107" s="378"/>
      <c r="AJ107" s="378"/>
      <c r="AK107" s="378"/>
      <c r="AL107" s="378"/>
      <c r="AM107" s="378"/>
      <c r="AN107" s="378"/>
      <c r="AO107" s="378"/>
      <c r="AP107" s="378"/>
      <c r="AQ107" s="379"/>
    </row>
    <row r="108" spans="1:43" s="74" customFormat="1" ht="17.25" customHeight="1">
      <c r="A108" s="1065" t="s">
        <v>13</v>
      </c>
      <c r="B108" s="1066" t="s">
        <v>98</v>
      </c>
      <c r="C108" s="1070"/>
      <c r="D108" s="1067" t="str">
        <f>IF(D39&gt;0,$C$108,"")</f>
        <v/>
      </c>
      <c r="E108" s="586" t="str">
        <f t="shared" ref="E108:AQ108" si="27">IF(E39&gt;0,$C$108,"")</f>
        <v/>
      </c>
      <c r="F108" s="586" t="str">
        <f t="shared" si="27"/>
        <v/>
      </c>
      <c r="G108" s="586" t="str">
        <f t="shared" si="27"/>
        <v/>
      </c>
      <c r="H108" s="586" t="str">
        <f t="shared" si="27"/>
        <v/>
      </c>
      <c r="I108" s="586" t="str">
        <f t="shared" si="27"/>
        <v/>
      </c>
      <c r="J108" s="586" t="str">
        <f t="shared" si="27"/>
        <v/>
      </c>
      <c r="K108" s="586" t="str">
        <f t="shared" si="27"/>
        <v/>
      </c>
      <c r="L108" s="586" t="str">
        <f t="shared" si="27"/>
        <v/>
      </c>
      <c r="M108" s="586" t="str">
        <f t="shared" si="27"/>
        <v/>
      </c>
      <c r="N108" s="586" t="str">
        <f t="shared" si="27"/>
        <v/>
      </c>
      <c r="O108" s="586" t="str">
        <f t="shared" si="27"/>
        <v/>
      </c>
      <c r="P108" s="586" t="str">
        <f t="shared" si="27"/>
        <v/>
      </c>
      <c r="Q108" s="586" t="str">
        <f t="shared" si="27"/>
        <v/>
      </c>
      <c r="R108" s="586" t="str">
        <f t="shared" si="27"/>
        <v/>
      </c>
      <c r="S108" s="586" t="str">
        <f t="shared" si="27"/>
        <v/>
      </c>
      <c r="T108" s="586" t="str">
        <f t="shared" si="27"/>
        <v/>
      </c>
      <c r="U108" s="586" t="str">
        <f t="shared" si="27"/>
        <v/>
      </c>
      <c r="V108" s="586" t="str">
        <f t="shared" si="27"/>
        <v/>
      </c>
      <c r="W108" s="586" t="str">
        <f t="shared" si="27"/>
        <v/>
      </c>
      <c r="X108" s="586" t="str">
        <f t="shared" si="27"/>
        <v/>
      </c>
      <c r="Y108" s="586" t="str">
        <f t="shared" si="27"/>
        <v/>
      </c>
      <c r="Z108" s="586" t="str">
        <f t="shared" si="27"/>
        <v/>
      </c>
      <c r="AA108" s="586" t="str">
        <f t="shared" si="27"/>
        <v/>
      </c>
      <c r="AB108" s="586" t="str">
        <f t="shared" si="27"/>
        <v/>
      </c>
      <c r="AC108" s="586" t="str">
        <f t="shared" si="27"/>
        <v/>
      </c>
      <c r="AD108" s="586" t="str">
        <f t="shared" si="27"/>
        <v/>
      </c>
      <c r="AE108" s="586" t="str">
        <f t="shared" si="27"/>
        <v/>
      </c>
      <c r="AF108" s="586" t="str">
        <f t="shared" si="27"/>
        <v/>
      </c>
      <c r="AG108" s="586" t="str">
        <f t="shared" si="27"/>
        <v/>
      </c>
      <c r="AH108" s="586" t="str">
        <f t="shared" si="27"/>
        <v/>
      </c>
      <c r="AI108" s="586" t="str">
        <f t="shared" si="27"/>
        <v/>
      </c>
      <c r="AJ108" s="586" t="str">
        <f t="shared" si="27"/>
        <v/>
      </c>
      <c r="AK108" s="586" t="str">
        <f t="shared" si="27"/>
        <v/>
      </c>
      <c r="AL108" s="586" t="str">
        <f t="shared" si="27"/>
        <v/>
      </c>
      <c r="AM108" s="586" t="str">
        <f t="shared" si="27"/>
        <v/>
      </c>
      <c r="AN108" s="586" t="str">
        <f t="shared" si="27"/>
        <v/>
      </c>
      <c r="AO108" s="586" t="str">
        <f t="shared" si="27"/>
        <v/>
      </c>
      <c r="AP108" s="586" t="str">
        <f t="shared" si="27"/>
        <v/>
      </c>
      <c r="AQ108" s="587" t="str">
        <f t="shared" si="27"/>
        <v/>
      </c>
    </row>
    <row r="109" spans="1:43" s="74" customFormat="1" ht="17.25" customHeight="1">
      <c r="A109" s="606" t="s">
        <v>308</v>
      </c>
      <c r="B109" s="598" t="s">
        <v>299</v>
      </c>
      <c r="C109" s="633"/>
      <c r="D109" s="988"/>
      <c r="E109" s="624"/>
      <c r="F109" s="624"/>
      <c r="G109" s="624"/>
      <c r="H109" s="624"/>
      <c r="I109" s="624"/>
      <c r="J109" s="624"/>
      <c r="K109" s="624"/>
      <c r="L109" s="624"/>
      <c r="M109" s="624"/>
      <c r="N109" s="624"/>
      <c r="O109" s="624"/>
      <c r="P109" s="624"/>
      <c r="Q109" s="624"/>
      <c r="R109" s="624"/>
      <c r="S109" s="624"/>
      <c r="T109" s="624"/>
      <c r="U109" s="624"/>
      <c r="V109" s="624"/>
      <c r="W109" s="624"/>
      <c r="X109" s="624"/>
      <c r="Y109" s="624"/>
      <c r="Z109" s="624"/>
      <c r="AA109" s="624"/>
      <c r="AB109" s="624"/>
      <c r="AC109" s="624"/>
      <c r="AD109" s="624"/>
      <c r="AE109" s="624"/>
      <c r="AF109" s="624"/>
      <c r="AG109" s="624"/>
      <c r="AH109" s="624"/>
      <c r="AI109" s="624"/>
      <c r="AJ109" s="624"/>
      <c r="AK109" s="624"/>
      <c r="AL109" s="624"/>
      <c r="AM109" s="624"/>
      <c r="AN109" s="624"/>
      <c r="AO109" s="624"/>
      <c r="AP109" s="624"/>
      <c r="AQ109" s="626"/>
    </row>
    <row r="110" spans="1:43" s="74" customFormat="1" ht="17.25" customHeight="1">
      <c r="A110" s="606" t="s">
        <v>309</v>
      </c>
      <c r="B110" s="598" t="s">
        <v>299</v>
      </c>
      <c r="C110" s="633"/>
      <c r="D110" s="988"/>
      <c r="E110" s="624"/>
      <c r="F110" s="624"/>
      <c r="G110" s="624"/>
      <c r="H110" s="624"/>
      <c r="I110" s="624"/>
      <c r="J110" s="624"/>
      <c r="K110" s="624"/>
      <c r="L110" s="625"/>
      <c r="M110" s="624"/>
      <c r="N110" s="624"/>
      <c r="O110" s="624"/>
      <c r="P110" s="624"/>
      <c r="Q110" s="624"/>
      <c r="R110" s="624"/>
      <c r="S110" s="624"/>
      <c r="T110" s="624"/>
      <c r="U110" s="624"/>
      <c r="V110" s="624"/>
      <c r="W110" s="624"/>
      <c r="X110" s="624"/>
      <c r="Y110" s="624"/>
      <c r="Z110" s="624"/>
      <c r="AA110" s="624"/>
      <c r="AB110" s="624"/>
      <c r="AC110" s="624"/>
      <c r="AD110" s="624"/>
      <c r="AE110" s="624"/>
      <c r="AF110" s="624"/>
      <c r="AG110" s="624"/>
      <c r="AH110" s="624"/>
      <c r="AI110" s="624"/>
      <c r="AJ110" s="624"/>
      <c r="AK110" s="624"/>
      <c r="AL110" s="624"/>
      <c r="AM110" s="624"/>
      <c r="AN110" s="624"/>
      <c r="AO110" s="624"/>
      <c r="AP110" s="624"/>
      <c r="AQ110" s="626"/>
    </row>
    <row r="111" spans="1:43" s="74" customFormat="1" ht="17.25" customHeight="1">
      <c r="A111" s="606" t="s">
        <v>310</v>
      </c>
      <c r="B111" s="598" t="s">
        <v>299</v>
      </c>
      <c r="C111" s="633"/>
      <c r="D111" s="631"/>
      <c r="E111" s="624"/>
      <c r="F111" s="624"/>
      <c r="G111" s="624"/>
      <c r="H111" s="624"/>
      <c r="I111" s="624"/>
      <c r="J111" s="624"/>
      <c r="K111" s="624"/>
      <c r="L111" s="625"/>
      <c r="M111" s="624"/>
      <c r="N111" s="624"/>
      <c r="O111" s="624"/>
      <c r="P111" s="624"/>
      <c r="Q111" s="624"/>
      <c r="R111" s="624"/>
      <c r="S111" s="624"/>
      <c r="T111" s="624"/>
      <c r="U111" s="624"/>
      <c r="V111" s="624"/>
      <c r="W111" s="624"/>
      <c r="X111" s="624"/>
      <c r="Y111" s="624"/>
      <c r="Z111" s="624"/>
      <c r="AA111" s="624"/>
      <c r="AB111" s="624"/>
      <c r="AC111" s="624"/>
      <c r="AD111" s="624"/>
      <c r="AE111" s="624"/>
      <c r="AF111" s="624"/>
      <c r="AG111" s="624"/>
      <c r="AH111" s="624"/>
      <c r="AI111" s="624"/>
      <c r="AJ111" s="624"/>
      <c r="AK111" s="624"/>
      <c r="AL111" s="624"/>
      <c r="AM111" s="624"/>
      <c r="AN111" s="624"/>
      <c r="AO111" s="624"/>
      <c r="AP111" s="624"/>
      <c r="AQ111" s="626"/>
    </row>
    <row r="112" spans="1:43" s="74" customFormat="1" ht="17.25" customHeight="1">
      <c r="A112" s="341" t="s">
        <v>313</v>
      </c>
      <c r="B112" s="599" t="s">
        <v>299</v>
      </c>
      <c r="C112" s="634"/>
      <c r="D112" s="632"/>
      <c r="E112" s="627"/>
      <c r="F112" s="627"/>
      <c r="G112" s="627"/>
      <c r="H112" s="627"/>
      <c r="I112" s="627"/>
      <c r="J112" s="627"/>
      <c r="K112" s="627"/>
      <c r="L112" s="628"/>
      <c r="M112" s="627"/>
      <c r="N112" s="627"/>
      <c r="O112" s="627"/>
      <c r="P112" s="627"/>
      <c r="Q112" s="627"/>
      <c r="R112" s="627"/>
      <c r="S112" s="627"/>
      <c r="T112" s="627"/>
      <c r="U112" s="627"/>
      <c r="V112" s="627"/>
      <c r="W112" s="627"/>
      <c r="X112" s="627"/>
      <c r="Y112" s="627"/>
      <c r="Z112" s="627"/>
      <c r="AA112" s="627"/>
      <c r="AB112" s="627"/>
      <c r="AC112" s="627"/>
      <c r="AD112" s="627"/>
      <c r="AE112" s="627"/>
      <c r="AF112" s="627"/>
      <c r="AG112" s="627"/>
      <c r="AH112" s="627"/>
      <c r="AI112" s="627"/>
      <c r="AJ112" s="627"/>
      <c r="AK112" s="627"/>
      <c r="AL112" s="627"/>
      <c r="AM112" s="627"/>
      <c r="AN112" s="627"/>
      <c r="AO112" s="627"/>
      <c r="AP112" s="627"/>
      <c r="AQ112" s="629"/>
    </row>
    <row r="113" spans="1:44" ht="9" customHeight="1"/>
    <row r="114" spans="1:44" ht="22.5" outlineLevel="1">
      <c r="A114" s="377" t="s">
        <v>338</v>
      </c>
      <c r="B114" s="378"/>
      <c r="C114" s="378"/>
      <c r="D114" s="378"/>
      <c r="E114" s="378"/>
      <c r="F114" s="378"/>
      <c r="G114" s="378"/>
      <c r="H114" s="378"/>
      <c r="I114" s="378"/>
      <c r="J114" s="378"/>
      <c r="K114" s="378"/>
      <c r="L114" s="378"/>
      <c r="M114" s="378"/>
      <c r="N114" s="378"/>
      <c r="O114" s="378"/>
      <c r="P114" s="378"/>
      <c r="Q114" s="378"/>
      <c r="R114" s="378"/>
      <c r="S114" s="378"/>
      <c r="T114" s="378"/>
      <c r="U114" s="378"/>
      <c r="V114" s="378"/>
      <c r="W114" s="378"/>
      <c r="X114" s="378"/>
      <c r="Y114" s="378"/>
      <c r="Z114" s="378"/>
      <c r="AA114" s="378"/>
      <c r="AB114" s="378"/>
      <c r="AC114" s="378"/>
      <c r="AD114" s="378"/>
      <c r="AE114" s="378"/>
      <c r="AF114" s="378"/>
      <c r="AG114" s="378"/>
      <c r="AH114" s="378"/>
      <c r="AI114" s="378"/>
      <c r="AJ114" s="378"/>
      <c r="AK114" s="378"/>
      <c r="AL114" s="378"/>
      <c r="AM114" s="378"/>
      <c r="AN114" s="378"/>
      <c r="AO114" s="378"/>
      <c r="AP114" s="378"/>
      <c r="AQ114" s="379"/>
    </row>
    <row r="115" spans="1:44" ht="16.5" customHeight="1" outlineLevel="1">
      <c r="A115" s="635" t="s">
        <v>304</v>
      </c>
      <c r="B115" s="633"/>
      <c r="C115" s="636"/>
      <c r="D115" s="612">
        <f>D37</f>
        <v>2026</v>
      </c>
      <c r="E115" s="612">
        <f>D115</f>
        <v>2026</v>
      </c>
      <c r="F115" s="612">
        <f t="shared" ref="F115:U116" si="28">E115</f>
        <v>2026</v>
      </c>
      <c r="G115" s="612">
        <f t="shared" si="28"/>
        <v>2026</v>
      </c>
      <c r="H115" s="612">
        <f t="shared" si="28"/>
        <v>2026</v>
      </c>
      <c r="I115" s="612">
        <f t="shared" si="28"/>
        <v>2026</v>
      </c>
      <c r="J115" s="612">
        <f t="shared" si="28"/>
        <v>2026</v>
      </c>
      <c r="K115" s="612">
        <f t="shared" si="28"/>
        <v>2026</v>
      </c>
      <c r="L115" s="612">
        <f t="shared" si="28"/>
        <v>2026</v>
      </c>
      <c r="M115" s="612">
        <f t="shared" si="28"/>
        <v>2026</v>
      </c>
      <c r="N115" s="612">
        <f t="shared" si="28"/>
        <v>2026</v>
      </c>
      <c r="O115" s="612">
        <f t="shared" si="28"/>
        <v>2026</v>
      </c>
      <c r="P115" s="612">
        <f t="shared" si="28"/>
        <v>2026</v>
      </c>
      <c r="Q115" s="612">
        <f t="shared" si="28"/>
        <v>2026</v>
      </c>
      <c r="R115" s="612">
        <f t="shared" si="28"/>
        <v>2026</v>
      </c>
      <c r="S115" s="612">
        <f t="shared" si="28"/>
        <v>2026</v>
      </c>
      <c r="T115" s="612">
        <f t="shared" si="28"/>
        <v>2026</v>
      </c>
      <c r="U115" s="612">
        <f t="shared" si="28"/>
        <v>2026</v>
      </c>
      <c r="V115" s="612">
        <f t="shared" ref="V115:AK116" si="29">U115</f>
        <v>2026</v>
      </c>
      <c r="W115" s="612">
        <f t="shared" si="29"/>
        <v>2026</v>
      </c>
      <c r="X115" s="612">
        <f t="shared" si="29"/>
        <v>2026</v>
      </c>
      <c r="Y115" s="612">
        <f t="shared" si="29"/>
        <v>2026</v>
      </c>
      <c r="Z115" s="612">
        <f t="shared" si="29"/>
        <v>2026</v>
      </c>
      <c r="AA115" s="612">
        <f t="shared" si="29"/>
        <v>2026</v>
      </c>
      <c r="AB115" s="612">
        <f t="shared" si="29"/>
        <v>2026</v>
      </c>
      <c r="AC115" s="612">
        <f t="shared" si="29"/>
        <v>2026</v>
      </c>
      <c r="AD115" s="612">
        <f t="shared" si="29"/>
        <v>2026</v>
      </c>
      <c r="AE115" s="612">
        <f t="shared" si="29"/>
        <v>2026</v>
      </c>
      <c r="AF115" s="612">
        <f t="shared" si="29"/>
        <v>2026</v>
      </c>
      <c r="AG115" s="612">
        <f t="shared" si="29"/>
        <v>2026</v>
      </c>
      <c r="AH115" s="612">
        <f t="shared" si="29"/>
        <v>2026</v>
      </c>
      <c r="AI115" s="612">
        <f t="shared" si="29"/>
        <v>2026</v>
      </c>
      <c r="AJ115" s="612">
        <f t="shared" si="29"/>
        <v>2026</v>
      </c>
      <c r="AK115" s="612">
        <f t="shared" si="29"/>
        <v>2026</v>
      </c>
      <c r="AL115" s="612">
        <f t="shared" ref="AL115:AQ116" si="30">AK115</f>
        <v>2026</v>
      </c>
      <c r="AM115" s="612">
        <f t="shared" si="30"/>
        <v>2026</v>
      </c>
      <c r="AN115" s="612">
        <f t="shared" si="30"/>
        <v>2026</v>
      </c>
      <c r="AO115" s="612">
        <f t="shared" si="30"/>
        <v>2026</v>
      </c>
      <c r="AP115" s="612">
        <f t="shared" si="30"/>
        <v>2026</v>
      </c>
      <c r="AQ115" s="613">
        <f t="shared" si="30"/>
        <v>2026</v>
      </c>
    </row>
    <row r="116" spans="1:44" ht="16.5" customHeight="1" outlineLevel="1">
      <c r="A116" s="635" t="s">
        <v>305</v>
      </c>
      <c r="B116" s="633"/>
      <c r="C116" s="636"/>
      <c r="D116" s="611" t="s">
        <v>306</v>
      </c>
      <c r="E116" s="611" t="str">
        <f>D116</f>
        <v>EUR</v>
      </c>
      <c r="F116" s="611" t="str">
        <f t="shared" si="28"/>
        <v>EUR</v>
      </c>
      <c r="G116" s="611" t="str">
        <f t="shared" si="28"/>
        <v>EUR</v>
      </c>
      <c r="H116" s="611" t="str">
        <f t="shared" si="28"/>
        <v>EUR</v>
      </c>
      <c r="I116" s="611" t="str">
        <f t="shared" si="28"/>
        <v>EUR</v>
      </c>
      <c r="J116" s="611" t="str">
        <f t="shared" si="28"/>
        <v>EUR</v>
      </c>
      <c r="K116" s="611" t="str">
        <f t="shared" si="28"/>
        <v>EUR</v>
      </c>
      <c r="L116" s="611" t="str">
        <f t="shared" si="28"/>
        <v>EUR</v>
      </c>
      <c r="M116" s="611" t="str">
        <f t="shared" si="28"/>
        <v>EUR</v>
      </c>
      <c r="N116" s="611" t="str">
        <f t="shared" si="28"/>
        <v>EUR</v>
      </c>
      <c r="O116" s="611" t="str">
        <f t="shared" si="28"/>
        <v>EUR</v>
      </c>
      <c r="P116" s="611" t="str">
        <f t="shared" si="28"/>
        <v>EUR</v>
      </c>
      <c r="Q116" s="611" t="str">
        <f t="shared" si="28"/>
        <v>EUR</v>
      </c>
      <c r="R116" s="611" t="str">
        <f t="shared" si="28"/>
        <v>EUR</v>
      </c>
      <c r="S116" s="611" t="str">
        <f t="shared" si="28"/>
        <v>EUR</v>
      </c>
      <c r="T116" s="611" t="str">
        <f t="shared" si="28"/>
        <v>EUR</v>
      </c>
      <c r="U116" s="611" t="str">
        <f t="shared" si="28"/>
        <v>EUR</v>
      </c>
      <c r="V116" s="611" t="str">
        <f t="shared" si="29"/>
        <v>EUR</v>
      </c>
      <c r="W116" s="611" t="str">
        <f t="shared" si="29"/>
        <v>EUR</v>
      </c>
      <c r="X116" s="611" t="str">
        <f t="shared" si="29"/>
        <v>EUR</v>
      </c>
      <c r="Y116" s="611" t="str">
        <f t="shared" si="29"/>
        <v>EUR</v>
      </c>
      <c r="Z116" s="611" t="str">
        <f t="shared" si="29"/>
        <v>EUR</v>
      </c>
      <c r="AA116" s="611" t="str">
        <f t="shared" si="29"/>
        <v>EUR</v>
      </c>
      <c r="AB116" s="611" t="str">
        <f t="shared" si="29"/>
        <v>EUR</v>
      </c>
      <c r="AC116" s="611" t="str">
        <f t="shared" si="29"/>
        <v>EUR</v>
      </c>
      <c r="AD116" s="611" t="str">
        <f t="shared" si="29"/>
        <v>EUR</v>
      </c>
      <c r="AE116" s="611" t="str">
        <f t="shared" si="29"/>
        <v>EUR</v>
      </c>
      <c r="AF116" s="611" t="str">
        <f t="shared" si="29"/>
        <v>EUR</v>
      </c>
      <c r="AG116" s="611" t="str">
        <f t="shared" si="29"/>
        <v>EUR</v>
      </c>
      <c r="AH116" s="611" t="str">
        <f t="shared" si="29"/>
        <v>EUR</v>
      </c>
      <c r="AI116" s="611" t="str">
        <f t="shared" si="29"/>
        <v>EUR</v>
      </c>
      <c r="AJ116" s="611" t="str">
        <f t="shared" si="29"/>
        <v>EUR</v>
      </c>
      <c r="AK116" s="611" t="str">
        <f t="shared" si="29"/>
        <v>EUR</v>
      </c>
      <c r="AL116" s="611" t="str">
        <f t="shared" si="30"/>
        <v>EUR</v>
      </c>
      <c r="AM116" s="611" t="str">
        <f t="shared" si="30"/>
        <v>EUR</v>
      </c>
      <c r="AN116" s="611" t="str">
        <f t="shared" si="30"/>
        <v>EUR</v>
      </c>
      <c r="AO116" s="611" t="str">
        <f t="shared" si="30"/>
        <v>EUR</v>
      </c>
      <c r="AP116" s="611" t="str">
        <f t="shared" si="30"/>
        <v>EUR</v>
      </c>
      <c r="AQ116" s="615" t="str">
        <f t="shared" si="30"/>
        <v>EUR</v>
      </c>
    </row>
    <row r="117" spans="1:44" s="74" customFormat="1" ht="16.5" customHeight="1" outlineLevel="1">
      <c r="A117" s="637" t="s">
        <v>13</v>
      </c>
      <c r="B117" s="598" t="str">
        <f>IF(D116="PLN","PLN/100","€/100")</f>
        <v>€/100</v>
      </c>
      <c r="C117" s="636"/>
      <c r="D117" s="606">
        <f t="shared" ref="D117:AQ117" si="31">IF(D39=0,0,D39*(1+D108))</f>
        <v>0</v>
      </c>
      <c r="E117" s="68">
        <f t="shared" si="31"/>
        <v>0</v>
      </c>
      <c r="F117" s="68">
        <f t="shared" si="31"/>
        <v>0</v>
      </c>
      <c r="G117" s="68">
        <f t="shared" si="31"/>
        <v>0</v>
      </c>
      <c r="H117" s="68">
        <f t="shared" si="31"/>
        <v>0</v>
      </c>
      <c r="I117" s="68">
        <f t="shared" si="31"/>
        <v>0</v>
      </c>
      <c r="J117" s="68">
        <f t="shared" si="31"/>
        <v>0</v>
      </c>
      <c r="K117" s="68">
        <f t="shared" si="31"/>
        <v>0</v>
      </c>
      <c r="L117" s="68">
        <f t="shared" si="31"/>
        <v>0</v>
      </c>
      <c r="M117" s="68">
        <f t="shared" si="31"/>
        <v>0</v>
      </c>
      <c r="N117" s="68">
        <f t="shared" si="31"/>
        <v>0</v>
      </c>
      <c r="O117" s="68">
        <f t="shared" si="31"/>
        <v>0</v>
      </c>
      <c r="P117" s="68">
        <f t="shared" si="31"/>
        <v>0</v>
      </c>
      <c r="Q117" s="68">
        <f t="shared" si="31"/>
        <v>0</v>
      </c>
      <c r="R117" s="68">
        <f t="shared" si="31"/>
        <v>0</v>
      </c>
      <c r="S117" s="68">
        <f t="shared" si="31"/>
        <v>0</v>
      </c>
      <c r="T117" s="68">
        <f t="shared" si="31"/>
        <v>0</v>
      </c>
      <c r="U117" s="68">
        <f t="shared" si="31"/>
        <v>0</v>
      </c>
      <c r="V117" s="68">
        <f t="shared" si="31"/>
        <v>0</v>
      </c>
      <c r="W117" s="68">
        <f t="shared" si="31"/>
        <v>0</v>
      </c>
      <c r="X117" s="68">
        <f t="shared" si="31"/>
        <v>0</v>
      </c>
      <c r="Y117" s="68">
        <f t="shared" si="31"/>
        <v>0</v>
      </c>
      <c r="Z117" s="68">
        <f t="shared" si="31"/>
        <v>0</v>
      </c>
      <c r="AA117" s="68">
        <f t="shared" si="31"/>
        <v>0</v>
      </c>
      <c r="AB117" s="68">
        <f t="shared" si="31"/>
        <v>0</v>
      </c>
      <c r="AC117" s="68">
        <f t="shared" si="31"/>
        <v>0</v>
      </c>
      <c r="AD117" s="68">
        <f t="shared" si="31"/>
        <v>0</v>
      </c>
      <c r="AE117" s="68">
        <f t="shared" si="31"/>
        <v>0</v>
      </c>
      <c r="AF117" s="68">
        <f t="shared" si="31"/>
        <v>0</v>
      </c>
      <c r="AG117" s="68">
        <f t="shared" si="31"/>
        <v>0</v>
      </c>
      <c r="AH117" s="68">
        <f t="shared" si="31"/>
        <v>0</v>
      </c>
      <c r="AI117" s="68">
        <f t="shared" si="31"/>
        <v>0</v>
      </c>
      <c r="AJ117" s="68">
        <f t="shared" si="31"/>
        <v>0</v>
      </c>
      <c r="AK117" s="68">
        <f t="shared" si="31"/>
        <v>0</v>
      </c>
      <c r="AL117" s="68">
        <f t="shared" si="31"/>
        <v>0</v>
      </c>
      <c r="AM117" s="68">
        <f t="shared" si="31"/>
        <v>0</v>
      </c>
      <c r="AN117" s="68">
        <f t="shared" si="31"/>
        <v>0</v>
      </c>
      <c r="AO117" s="68">
        <f t="shared" si="31"/>
        <v>0</v>
      </c>
      <c r="AP117" s="68">
        <f t="shared" si="31"/>
        <v>0</v>
      </c>
      <c r="AQ117" s="69">
        <f t="shared" si="31"/>
        <v>0</v>
      </c>
    </row>
    <row r="118" spans="1:44" s="74" customFormat="1" ht="16.5" customHeight="1" outlineLevel="1">
      <c r="A118" s="637" t="s">
        <v>308</v>
      </c>
      <c r="B118" s="598" t="str">
        <f>IF(D116="PLN","PLN/100","€/100")</f>
        <v>€/100</v>
      </c>
      <c r="C118" s="636"/>
      <c r="D118" s="606">
        <f t="shared" ref="D118:AQ119" si="32">D41+D109</f>
        <v>0</v>
      </c>
      <c r="E118" s="68">
        <f t="shared" si="32"/>
        <v>0</v>
      </c>
      <c r="F118" s="68">
        <f t="shared" si="32"/>
        <v>0</v>
      </c>
      <c r="G118" s="68">
        <f t="shared" si="32"/>
        <v>0</v>
      </c>
      <c r="H118" s="68">
        <f t="shared" si="32"/>
        <v>0</v>
      </c>
      <c r="I118" s="68">
        <f t="shared" si="32"/>
        <v>0</v>
      </c>
      <c r="J118" s="68">
        <f t="shared" si="32"/>
        <v>0</v>
      </c>
      <c r="K118" s="68">
        <f t="shared" si="32"/>
        <v>0</v>
      </c>
      <c r="L118" s="68">
        <f t="shared" si="32"/>
        <v>0</v>
      </c>
      <c r="M118" s="68">
        <f t="shared" si="32"/>
        <v>0</v>
      </c>
      <c r="N118" s="68">
        <f t="shared" si="32"/>
        <v>0</v>
      </c>
      <c r="O118" s="68">
        <f t="shared" si="32"/>
        <v>0</v>
      </c>
      <c r="P118" s="68">
        <f t="shared" si="32"/>
        <v>0</v>
      </c>
      <c r="Q118" s="68">
        <f t="shared" si="32"/>
        <v>0</v>
      </c>
      <c r="R118" s="68">
        <f t="shared" si="32"/>
        <v>0</v>
      </c>
      <c r="S118" s="68">
        <f t="shared" si="32"/>
        <v>0</v>
      </c>
      <c r="T118" s="68">
        <f t="shared" si="32"/>
        <v>0</v>
      </c>
      <c r="U118" s="68">
        <f t="shared" si="32"/>
        <v>0</v>
      </c>
      <c r="V118" s="68">
        <f t="shared" si="32"/>
        <v>0</v>
      </c>
      <c r="W118" s="68">
        <f t="shared" si="32"/>
        <v>0</v>
      </c>
      <c r="X118" s="68">
        <f t="shared" si="32"/>
        <v>0</v>
      </c>
      <c r="Y118" s="68">
        <f t="shared" si="32"/>
        <v>0</v>
      </c>
      <c r="Z118" s="68">
        <f t="shared" si="32"/>
        <v>0</v>
      </c>
      <c r="AA118" s="68">
        <f t="shared" si="32"/>
        <v>0</v>
      </c>
      <c r="AB118" s="68">
        <f t="shared" si="32"/>
        <v>0</v>
      </c>
      <c r="AC118" s="68">
        <f t="shared" si="32"/>
        <v>0</v>
      </c>
      <c r="AD118" s="68">
        <f t="shared" si="32"/>
        <v>0</v>
      </c>
      <c r="AE118" s="68">
        <f t="shared" si="32"/>
        <v>0</v>
      </c>
      <c r="AF118" s="68">
        <f t="shared" si="32"/>
        <v>0</v>
      </c>
      <c r="AG118" s="68">
        <f t="shared" si="32"/>
        <v>0</v>
      </c>
      <c r="AH118" s="68">
        <f t="shared" si="32"/>
        <v>0</v>
      </c>
      <c r="AI118" s="68">
        <f t="shared" si="32"/>
        <v>0</v>
      </c>
      <c r="AJ118" s="68">
        <f t="shared" si="32"/>
        <v>0</v>
      </c>
      <c r="AK118" s="68">
        <f t="shared" si="32"/>
        <v>0</v>
      </c>
      <c r="AL118" s="68">
        <f t="shared" si="32"/>
        <v>0</v>
      </c>
      <c r="AM118" s="68">
        <f t="shared" si="32"/>
        <v>0</v>
      </c>
      <c r="AN118" s="68">
        <f t="shared" si="32"/>
        <v>0</v>
      </c>
      <c r="AO118" s="68">
        <f t="shared" si="32"/>
        <v>0</v>
      </c>
      <c r="AP118" s="68">
        <f t="shared" si="32"/>
        <v>0</v>
      </c>
      <c r="AQ118" s="69">
        <f t="shared" si="32"/>
        <v>0</v>
      </c>
      <c r="AR118" s="1"/>
    </row>
    <row r="119" spans="1:44" s="74" customFormat="1" ht="16.5" customHeight="1" outlineLevel="1">
      <c r="A119" s="637" t="s">
        <v>309</v>
      </c>
      <c r="B119" s="598" t="str">
        <f>IF(D116="PLN","PLN/100","€/100")</f>
        <v>€/100</v>
      </c>
      <c r="C119" s="636"/>
      <c r="D119" s="606">
        <f t="shared" si="32"/>
        <v>0</v>
      </c>
      <c r="E119" s="616">
        <f t="shared" si="32"/>
        <v>0</v>
      </c>
      <c r="F119" s="68">
        <f t="shared" si="32"/>
        <v>0</v>
      </c>
      <c r="G119" s="68">
        <f t="shared" si="32"/>
        <v>0</v>
      </c>
      <c r="H119" s="68">
        <f t="shared" si="32"/>
        <v>0</v>
      </c>
      <c r="I119" s="68">
        <f t="shared" si="32"/>
        <v>0</v>
      </c>
      <c r="J119" s="68">
        <f t="shared" si="32"/>
        <v>0</v>
      </c>
      <c r="K119" s="68">
        <f t="shared" si="32"/>
        <v>0</v>
      </c>
      <c r="L119" s="68">
        <f t="shared" si="32"/>
        <v>0</v>
      </c>
      <c r="M119" s="68">
        <f t="shared" si="32"/>
        <v>0</v>
      </c>
      <c r="N119" s="68">
        <f t="shared" si="32"/>
        <v>0</v>
      </c>
      <c r="O119" s="68">
        <f t="shared" si="32"/>
        <v>0</v>
      </c>
      <c r="P119" s="68">
        <f t="shared" si="32"/>
        <v>0</v>
      </c>
      <c r="Q119" s="68">
        <f t="shared" si="32"/>
        <v>0</v>
      </c>
      <c r="R119" s="68">
        <f t="shared" si="32"/>
        <v>0</v>
      </c>
      <c r="S119" s="68">
        <f t="shared" si="32"/>
        <v>0</v>
      </c>
      <c r="T119" s="68">
        <f t="shared" si="32"/>
        <v>0</v>
      </c>
      <c r="U119" s="68">
        <f t="shared" si="32"/>
        <v>0</v>
      </c>
      <c r="V119" s="68">
        <f t="shared" si="32"/>
        <v>0</v>
      </c>
      <c r="W119" s="68">
        <f t="shared" si="32"/>
        <v>0</v>
      </c>
      <c r="X119" s="68">
        <f t="shared" si="32"/>
        <v>0</v>
      </c>
      <c r="Y119" s="68">
        <f t="shared" si="32"/>
        <v>0</v>
      </c>
      <c r="Z119" s="68">
        <f t="shared" si="32"/>
        <v>0</v>
      </c>
      <c r="AA119" s="68">
        <f t="shared" si="32"/>
        <v>0</v>
      </c>
      <c r="AB119" s="68">
        <f t="shared" si="32"/>
        <v>0</v>
      </c>
      <c r="AC119" s="68">
        <f t="shared" si="32"/>
        <v>0</v>
      </c>
      <c r="AD119" s="68">
        <f t="shared" si="32"/>
        <v>0</v>
      </c>
      <c r="AE119" s="68">
        <f t="shared" si="32"/>
        <v>0</v>
      </c>
      <c r="AF119" s="68">
        <f t="shared" si="32"/>
        <v>0</v>
      </c>
      <c r="AG119" s="68">
        <f t="shared" si="32"/>
        <v>0</v>
      </c>
      <c r="AH119" s="68">
        <f t="shared" si="32"/>
        <v>0</v>
      </c>
      <c r="AI119" s="68">
        <f t="shared" si="32"/>
        <v>0</v>
      </c>
      <c r="AJ119" s="68">
        <f t="shared" si="32"/>
        <v>0</v>
      </c>
      <c r="AK119" s="68">
        <f t="shared" si="32"/>
        <v>0</v>
      </c>
      <c r="AL119" s="68">
        <f t="shared" si="32"/>
        <v>0</v>
      </c>
      <c r="AM119" s="68">
        <f t="shared" si="32"/>
        <v>0</v>
      </c>
      <c r="AN119" s="68">
        <f t="shared" si="32"/>
        <v>0</v>
      </c>
      <c r="AO119" s="68">
        <f t="shared" si="32"/>
        <v>0</v>
      </c>
      <c r="AP119" s="68">
        <f t="shared" si="32"/>
        <v>0</v>
      </c>
      <c r="AQ119" s="69">
        <f t="shared" si="32"/>
        <v>0</v>
      </c>
      <c r="AR119" s="1"/>
    </row>
    <row r="120" spans="1:44" s="74" customFormat="1" ht="16.5" customHeight="1" outlineLevel="1">
      <c r="A120" s="606" t="s">
        <v>311</v>
      </c>
      <c r="B120" s="598" t="str">
        <f t="shared" ref="B120:B121" si="33">IF(D117="PLN","PLN/100","€/100")</f>
        <v>€/100</v>
      </c>
      <c r="C120" s="636"/>
      <c r="D120" s="606">
        <f>D44</f>
        <v>0</v>
      </c>
      <c r="E120" s="616">
        <f t="shared" ref="E120:AQ121" si="34">E44</f>
        <v>0</v>
      </c>
      <c r="F120" s="68">
        <f t="shared" si="34"/>
        <v>0</v>
      </c>
      <c r="G120" s="68">
        <f t="shared" si="34"/>
        <v>0</v>
      </c>
      <c r="H120" s="68">
        <f t="shared" si="34"/>
        <v>0</v>
      </c>
      <c r="I120" s="68">
        <f t="shared" si="34"/>
        <v>0</v>
      </c>
      <c r="J120" s="68">
        <f t="shared" si="34"/>
        <v>0</v>
      </c>
      <c r="K120" s="68">
        <f t="shared" si="34"/>
        <v>0</v>
      </c>
      <c r="L120" s="68">
        <f t="shared" si="34"/>
        <v>0</v>
      </c>
      <c r="M120" s="68">
        <f t="shared" si="34"/>
        <v>0</v>
      </c>
      <c r="N120" s="68">
        <f t="shared" si="34"/>
        <v>0</v>
      </c>
      <c r="O120" s="68">
        <f t="shared" si="34"/>
        <v>0</v>
      </c>
      <c r="P120" s="68">
        <f t="shared" si="34"/>
        <v>0</v>
      </c>
      <c r="Q120" s="68">
        <f t="shared" si="34"/>
        <v>0</v>
      </c>
      <c r="R120" s="68">
        <f t="shared" si="34"/>
        <v>0</v>
      </c>
      <c r="S120" s="68">
        <f t="shared" si="34"/>
        <v>0</v>
      </c>
      <c r="T120" s="68">
        <f t="shared" si="34"/>
        <v>0</v>
      </c>
      <c r="U120" s="68">
        <f t="shared" si="34"/>
        <v>0</v>
      </c>
      <c r="V120" s="68">
        <f t="shared" si="34"/>
        <v>0</v>
      </c>
      <c r="W120" s="68">
        <f t="shared" si="34"/>
        <v>0</v>
      </c>
      <c r="X120" s="68">
        <f t="shared" si="34"/>
        <v>0</v>
      </c>
      <c r="Y120" s="68">
        <f t="shared" si="34"/>
        <v>0</v>
      </c>
      <c r="Z120" s="68">
        <f t="shared" si="34"/>
        <v>0</v>
      </c>
      <c r="AA120" s="68">
        <f t="shared" si="34"/>
        <v>0</v>
      </c>
      <c r="AB120" s="68">
        <f t="shared" si="34"/>
        <v>0</v>
      </c>
      <c r="AC120" s="68">
        <f t="shared" si="34"/>
        <v>0</v>
      </c>
      <c r="AD120" s="68">
        <f t="shared" si="34"/>
        <v>0</v>
      </c>
      <c r="AE120" s="68">
        <f t="shared" si="34"/>
        <v>0</v>
      </c>
      <c r="AF120" s="68">
        <f t="shared" si="34"/>
        <v>0</v>
      </c>
      <c r="AG120" s="68">
        <f t="shared" si="34"/>
        <v>0</v>
      </c>
      <c r="AH120" s="68">
        <f t="shared" si="34"/>
        <v>0</v>
      </c>
      <c r="AI120" s="68">
        <f t="shared" si="34"/>
        <v>0</v>
      </c>
      <c r="AJ120" s="68">
        <f t="shared" si="34"/>
        <v>0</v>
      </c>
      <c r="AK120" s="68">
        <f t="shared" si="34"/>
        <v>0</v>
      </c>
      <c r="AL120" s="68">
        <f t="shared" si="34"/>
        <v>0</v>
      </c>
      <c r="AM120" s="68">
        <f t="shared" si="34"/>
        <v>0</v>
      </c>
      <c r="AN120" s="68">
        <f t="shared" si="34"/>
        <v>0</v>
      </c>
      <c r="AO120" s="68">
        <f t="shared" si="34"/>
        <v>0</v>
      </c>
      <c r="AP120" s="68">
        <f t="shared" si="34"/>
        <v>0</v>
      </c>
      <c r="AQ120" s="69">
        <f t="shared" si="34"/>
        <v>0</v>
      </c>
      <c r="AR120" s="1"/>
    </row>
    <row r="121" spans="1:44" s="74" customFormat="1" ht="16.5" customHeight="1" outlineLevel="1">
      <c r="A121" s="606" t="s">
        <v>312</v>
      </c>
      <c r="B121" s="598" t="str">
        <f t="shared" si="33"/>
        <v>€/100</v>
      </c>
      <c r="C121" s="636"/>
      <c r="D121" s="606">
        <f>D45</f>
        <v>0</v>
      </c>
      <c r="E121" s="616">
        <f t="shared" si="34"/>
        <v>0</v>
      </c>
      <c r="F121" s="68">
        <f t="shared" si="34"/>
        <v>0</v>
      </c>
      <c r="G121" s="68">
        <f t="shared" si="34"/>
        <v>0</v>
      </c>
      <c r="H121" s="68">
        <f t="shared" si="34"/>
        <v>0</v>
      </c>
      <c r="I121" s="68">
        <f t="shared" si="34"/>
        <v>0</v>
      </c>
      <c r="J121" s="68">
        <f t="shared" si="34"/>
        <v>0</v>
      </c>
      <c r="K121" s="68">
        <f t="shared" si="34"/>
        <v>0</v>
      </c>
      <c r="L121" s="68">
        <f t="shared" si="34"/>
        <v>0</v>
      </c>
      <c r="M121" s="68">
        <f t="shared" si="34"/>
        <v>0</v>
      </c>
      <c r="N121" s="68">
        <f t="shared" si="34"/>
        <v>0</v>
      </c>
      <c r="O121" s="68">
        <f t="shared" si="34"/>
        <v>0</v>
      </c>
      <c r="P121" s="68">
        <f t="shared" si="34"/>
        <v>0</v>
      </c>
      <c r="Q121" s="68">
        <f t="shared" si="34"/>
        <v>0</v>
      </c>
      <c r="R121" s="68">
        <f t="shared" si="34"/>
        <v>0</v>
      </c>
      <c r="S121" s="68">
        <f t="shared" si="34"/>
        <v>0</v>
      </c>
      <c r="T121" s="68">
        <f t="shared" si="34"/>
        <v>0</v>
      </c>
      <c r="U121" s="68">
        <f t="shared" si="34"/>
        <v>0</v>
      </c>
      <c r="V121" s="68">
        <f t="shared" si="34"/>
        <v>0</v>
      </c>
      <c r="W121" s="68">
        <f t="shared" si="34"/>
        <v>0</v>
      </c>
      <c r="X121" s="68">
        <f t="shared" si="34"/>
        <v>0</v>
      </c>
      <c r="Y121" s="68">
        <f t="shared" si="34"/>
        <v>0</v>
      </c>
      <c r="Z121" s="68">
        <f t="shared" si="34"/>
        <v>0</v>
      </c>
      <c r="AA121" s="68">
        <f t="shared" si="34"/>
        <v>0</v>
      </c>
      <c r="AB121" s="68">
        <f t="shared" si="34"/>
        <v>0</v>
      </c>
      <c r="AC121" s="68">
        <f t="shared" si="34"/>
        <v>0</v>
      </c>
      <c r="AD121" s="68">
        <f t="shared" si="34"/>
        <v>0</v>
      </c>
      <c r="AE121" s="68">
        <f t="shared" si="34"/>
        <v>0</v>
      </c>
      <c r="AF121" s="68">
        <f t="shared" si="34"/>
        <v>0</v>
      </c>
      <c r="AG121" s="68">
        <f t="shared" si="34"/>
        <v>0</v>
      </c>
      <c r="AH121" s="68">
        <f t="shared" si="34"/>
        <v>0</v>
      </c>
      <c r="AI121" s="68">
        <f t="shared" si="34"/>
        <v>0</v>
      </c>
      <c r="AJ121" s="68">
        <f t="shared" si="34"/>
        <v>0</v>
      </c>
      <c r="AK121" s="68">
        <f t="shared" si="34"/>
        <v>0</v>
      </c>
      <c r="AL121" s="68">
        <f t="shared" si="34"/>
        <v>0</v>
      </c>
      <c r="AM121" s="68">
        <f t="shared" si="34"/>
        <v>0</v>
      </c>
      <c r="AN121" s="68">
        <f t="shared" si="34"/>
        <v>0</v>
      </c>
      <c r="AO121" s="68">
        <f t="shared" si="34"/>
        <v>0</v>
      </c>
      <c r="AP121" s="68">
        <f t="shared" si="34"/>
        <v>0</v>
      </c>
      <c r="AQ121" s="69">
        <f t="shared" si="34"/>
        <v>0</v>
      </c>
      <c r="AR121" s="1"/>
    </row>
    <row r="122" spans="1:44" s="74" customFormat="1" ht="16.5" customHeight="1" outlineLevel="1">
      <c r="A122" s="637" t="s">
        <v>310</v>
      </c>
      <c r="B122" s="598" t="str">
        <f>IF(D116="PLN","PLN/100","€/100")</f>
        <v>€/100</v>
      </c>
      <c r="C122" s="636"/>
      <c r="D122" s="606">
        <f t="shared" ref="D122:AQ122" si="35">D43+D111</f>
        <v>0</v>
      </c>
      <c r="E122" s="616">
        <f t="shared" si="35"/>
        <v>0</v>
      </c>
      <c r="F122" s="68">
        <f t="shared" si="35"/>
        <v>0</v>
      </c>
      <c r="G122" s="68">
        <f t="shared" si="35"/>
        <v>0</v>
      </c>
      <c r="H122" s="68">
        <f t="shared" si="35"/>
        <v>0</v>
      </c>
      <c r="I122" s="68">
        <f t="shared" si="35"/>
        <v>0</v>
      </c>
      <c r="J122" s="68">
        <f t="shared" si="35"/>
        <v>0</v>
      </c>
      <c r="K122" s="68">
        <f t="shared" si="35"/>
        <v>0</v>
      </c>
      <c r="L122" s="68">
        <f t="shared" si="35"/>
        <v>0</v>
      </c>
      <c r="M122" s="68">
        <f t="shared" si="35"/>
        <v>0</v>
      </c>
      <c r="N122" s="68">
        <f t="shared" si="35"/>
        <v>0</v>
      </c>
      <c r="O122" s="68">
        <f t="shared" si="35"/>
        <v>0</v>
      </c>
      <c r="P122" s="68">
        <f t="shared" si="35"/>
        <v>0</v>
      </c>
      <c r="Q122" s="68">
        <f t="shared" si="35"/>
        <v>0</v>
      </c>
      <c r="R122" s="68">
        <f t="shared" si="35"/>
        <v>0</v>
      </c>
      <c r="S122" s="68">
        <f t="shared" si="35"/>
        <v>0</v>
      </c>
      <c r="T122" s="68">
        <f t="shared" si="35"/>
        <v>0</v>
      </c>
      <c r="U122" s="68">
        <f t="shared" si="35"/>
        <v>0</v>
      </c>
      <c r="V122" s="68">
        <f t="shared" si="35"/>
        <v>0</v>
      </c>
      <c r="W122" s="68">
        <f t="shared" si="35"/>
        <v>0</v>
      </c>
      <c r="X122" s="68">
        <f t="shared" si="35"/>
        <v>0</v>
      </c>
      <c r="Y122" s="68">
        <f t="shared" si="35"/>
        <v>0</v>
      </c>
      <c r="Z122" s="68">
        <f t="shared" si="35"/>
        <v>0</v>
      </c>
      <c r="AA122" s="68">
        <f t="shared" si="35"/>
        <v>0</v>
      </c>
      <c r="AB122" s="68">
        <f t="shared" si="35"/>
        <v>0</v>
      </c>
      <c r="AC122" s="68">
        <f t="shared" si="35"/>
        <v>0</v>
      </c>
      <c r="AD122" s="68">
        <f t="shared" si="35"/>
        <v>0</v>
      </c>
      <c r="AE122" s="68">
        <f t="shared" si="35"/>
        <v>0</v>
      </c>
      <c r="AF122" s="68">
        <f t="shared" si="35"/>
        <v>0</v>
      </c>
      <c r="AG122" s="68">
        <f t="shared" si="35"/>
        <v>0</v>
      </c>
      <c r="AH122" s="68">
        <f t="shared" si="35"/>
        <v>0</v>
      </c>
      <c r="AI122" s="68">
        <f t="shared" si="35"/>
        <v>0</v>
      </c>
      <c r="AJ122" s="68">
        <f t="shared" si="35"/>
        <v>0</v>
      </c>
      <c r="AK122" s="68">
        <f t="shared" si="35"/>
        <v>0</v>
      </c>
      <c r="AL122" s="68">
        <f t="shared" si="35"/>
        <v>0</v>
      </c>
      <c r="AM122" s="68">
        <f t="shared" si="35"/>
        <v>0</v>
      </c>
      <c r="AN122" s="68">
        <f t="shared" si="35"/>
        <v>0</v>
      </c>
      <c r="AO122" s="68">
        <f t="shared" si="35"/>
        <v>0</v>
      </c>
      <c r="AP122" s="68">
        <f t="shared" si="35"/>
        <v>0</v>
      </c>
      <c r="AQ122" s="69">
        <f t="shared" si="35"/>
        <v>0</v>
      </c>
      <c r="AR122" s="1"/>
    </row>
    <row r="123" spans="1:44" s="74" customFormat="1" ht="16.5" customHeight="1" outlineLevel="1">
      <c r="A123" s="637" t="s">
        <v>313</v>
      </c>
      <c r="B123" s="598" t="str">
        <f>IF(D116="PLN","PLN/100","€/100")</f>
        <v>€/100</v>
      </c>
      <c r="C123" s="636"/>
      <c r="D123" s="606">
        <f t="shared" ref="D123:AQ123" si="36">D46+D112</f>
        <v>0</v>
      </c>
      <c r="E123" s="68">
        <f t="shared" si="36"/>
        <v>0</v>
      </c>
      <c r="F123" s="68">
        <f t="shared" si="36"/>
        <v>0</v>
      </c>
      <c r="G123" s="68">
        <f t="shared" si="36"/>
        <v>0</v>
      </c>
      <c r="H123" s="68">
        <f t="shared" si="36"/>
        <v>0</v>
      </c>
      <c r="I123" s="68">
        <f t="shared" si="36"/>
        <v>0</v>
      </c>
      <c r="J123" s="68">
        <f t="shared" si="36"/>
        <v>0</v>
      </c>
      <c r="K123" s="68">
        <f t="shared" si="36"/>
        <v>0</v>
      </c>
      <c r="L123" s="68">
        <f t="shared" si="36"/>
        <v>0</v>
      </c>
      <c r="M123" s="68">
        <f t="shared" si="36"/>
        <v>0</v>
      </c>
      <c r="N123" s="68">
        <f t="shared" si="36"/>
        <v>0</v>
      </c>
      <c r="O123" s="68">
        <f t="shared" si="36"/>
        <v>0</v>
      </c>
      <c r="P123" s="68">
        <f t="shared" si="36"/>
        <v>0</v>
      </c>
      <c r="Q123" s="68">
        <f t="shared" si="36"/>
        <v>0</v>
      </c>
      <c r="R123" s="68">
        <f t="shared" si="36"/>
        <v>0</v>
      </c>
      <c r="S123" s="68">
        <f t="shared" si="36"/>
        <v>0</v>
      </c>
      <c r="T123" s="68">
        <f t="shared" si="36"/>
        <v>0</v>
      </c>
      <c r="U123" s="68">
        <f t="shared" si="36"/>
        <v>0</v>
      </c>
      <c r="V123" s="68">
        <f t="shared" si="36"/>
        <v>0</v>
      </c>
      <c r="W123" s="68">
        <f t="shared" si="36"/>
        <v>0</v>
      </c>
      <c r="X123" s="68">
        <f t="shared" si="36"/>
        <v>0</v>
      </c>
      <c r="Y123" s="68">
        <f t="shared" si="36"/>
        <v>0</v>
      </c>
      <c r="Z123" s="68">
        <f t="shared" si="36"/>
        <v>0</v>
      </c>
      <c r="AA123" s="68">
        <f t="shared" si="36"/>
        <v>0</v>
      </c>
      <c r="AB123" s="68">
        <f t="shared" si="36"/>
        <v>0</v>
      </c>
      <c r="AC123" s="68">
        <f t="shared" si="36"/>
        <v>0</v>
      </c>
      <c r="AD123" s="68">
        <f t="shared" si="36"/>
        <v>0</v>
      </c>
      <c r="AE123" s="68">
        <f t="shared" si="36"/>
        <v>0</v>
      </c>
      <c r="AF123" s="68">
        <f t="shared" si="36"/>
        <v>0</v>
      </c>
      <c r="AG123" s="68">
        <f t="shared" si="36"/>
        <v>0</v>
      </c>
      <c r="AH123" s="68">
        <f t="shared" si="36"/>
        <v>0</v>
      </c>
      <c r="AI123" s="68">
        <f t="shared" si="36"/>
        <v>0</v>
      </c>
      <c r="AJ123" s="68">
        <f t="shared" si="36"/>
        <v>0</v>
      </c>
      <c r="AK123" s="68">
        <f t="shared" si="36"/>
        <v>0</v>
      </c>
      <c r="AL123" s="68">
        <f t="shared" si="36"/>
        <v>0</v>
      </c>
      <c r="AM123" s="68">
        <f t="shared" si="36"/>
        <v>0</v>
      </c>
      <c r="AN123" s="68">
        <f t="shared" si="36"/>
        <v>0</v>
      </c>
      <c r="AO123" s="68">
        <f t="shared" si="36"/>
        <v>0</v>
      </c>
      <c r="AP123" s="68">
        <f t="shared" si="36"/>
        <v>0</v>
      </c>
      <c r="AQ123" s="69">
        <f t="shared" si="36"/>
        <v>0</v>
      </c>
      <c r="AR123" s="1"/>
    </row>
    <row r="124" spans="1:44" s="74" customFormat="1" ht="16.5" customHeight="1" outlineLevel="1">
      <c r="A124" s="637" t="s">
        <v>339</v>
      </c>
      <c r="B124" s="598" t="str">
        <f>IF(D116="PLN","PLN/100","€/100")</f>
        <v>€/100</v>
      </c>
      <c r="C124" s="636"/>
      <c r="D124" s="606"/>
      <c r="E124" s="68"/>
      <c r="F124" s="68"/>
      <c r="G124" s="68"/>
      <c r="H124" s="68"/>
      <c r="I124" s="68"/>
      <c r="J124" s="68"/>
      <c r="K124" s="68"/>
      <c r="L124" s="68"/>
      <c r="M124" s="68"/>
      <c r="N124" s="68"/>
      <c r="O124" s="68"/>
      <c r="P124" s="68"/>
      <c r="Q124" s="68"/>
      <c r="R124" s="68"/>
      <c r="S124" s="68"/>
      <c r="T124" s="68"/>
      <c r="U124" s="68"/>
      <c r="V124" s="68"/>
      <c r="W124" s="68"/>
      <c r="X124" s="68"/>
      <c r="Y124" s="68"/>
      <c r="Z124" s="68"/>
      <c r="AA124" s="68"/>
      <c r="AB124" s="68"/>
      <c r="AC124" s="68"/>
      <c r="AD124" s="68"/>
      <c r="AE124" s="68"/>
      <c r="AF124" s="68"/>
      <c r="AG124" s="68"/>
      <c r="AH124" s="68"/>
      <c r="AI124" s="68"/>
      <c r="AJ124" s="68"/>
      <c r="AK124" s="68"/>
      <c r="AL124" s="68"/>
      <c r="AM124" s="68"/>
      <c r="AN124" s="68"/>
      <c r="AO124" s="68"/>
      <c r="AP124" s="68"/>
      <c r="AQ124" s="69"/>
    </row>
    <row r="125" spans="1:44" s="74" customFormat="1" ht="16.5" customHeight="1" outlineLevel="1">
      <c r="A125" s="637" t="s">
        <v>340</v>
      </c>
      <c r="B125" s="598" t="str">
        <f>IF(D116="PLN","PLN/100","€/100")</f>
        <v>€/100</v>
      </c>
      <c r="C125" s="636"/>
      <c r="D125" s="606"/>
      <c r="E125" s="68"/>
      <c r="F125" s="68"/>
      <c r="G125" s="68"/>
      <c r="H125" s="68"/>
      <c r="I125" s="68"/>
      <c r="J125" s="68"/>
      <c r="K125" s="68"/>
      <c r="L125" s="68"/>
      <c r="M125" s="68"/>
      <c r="N125" s="68"/>
      <c r="O125" s="68"/>
      <c r="P125" s="68"/>
      <c r="Q125" s="68"/>
      <c r="R125" s="68"/>
      <c r="S125" s="68"/>
      <c r="T125" s="68"/>
      <c r="U125" s="68"/>
      <c r="V125" s="68"/>
      <c r="W125" s="68"/>
      <c r="X125" s="68"/>
      <c r="Y125" s="68"/>
      <c r="Z125" s="68"/>
      <c r="AA125" s="68"/>
      <c r="AB125" s="68"/>
      <c r="AC125" s="68"/>
      <c r="AD125" s="68"/>
      <c r="AE125" s="68"/>
      <c r="AF125" s="68"/>
      <c r="AG125" s="68"/>
      <c r="AH125" s="68"/>
      <c r="AI125" s="68"/>
      <c r="AJ125" s="68"/>
      <c r="AK125" s="68"/>
      <c r="AL125" s="68"/>
      <c r="AM125" s="68"/>
      <c r="AN125" s="68"/>
      <c r="AO125" s="68"/>
      <c r="AP125" s="68"/>
      <c r="AQ125" s="69"/>
    </row>
    <row r="126" spans="1:44" s="74" customFormat="1" ht="16.5" customHeight="1" outlineLevel="1">
      <c r="A126" s="638" t="s">
        <v>341</v>
      </c>
      <c r="B126" s="599" t="str">
        <f>IF(D116="PLN","PLN/100","€/100")</f>
        <v>€/100</v>
      </c>
      <c r="C126" s="639"/>
      <c r="D126" s="608">
        <f>D49</f>
        <v>0</v>
      </c>
      <c r="E126" s="640">
        <f t="shared" ref="E126:AQ126" si="37">E49</f>
        <v>0</v>
      </c>
      <c r="F126" s="640">
        <f t="shared" si="37"/>
        <v>0</v>
      </c>
      <c r="G126" s="640">
        <f t="shared" si="37"/>
        <v>0</v>
      </c>
      <c r="H126" s="640">
        <f t="shared" si="37"/>
        <v>0</v>
      </c>
      <c r="I126" s="640">
        <f t="shared" si="37"/>
        <v>0</v>
      </c>
      <c r="J126" s="640">
        <f t="shared" si="37"/>
        <v>0</v>
      </c>
      <c r="K126" s="640">
        <f t="shared" si="37"/>
        <v>0</v>
      </c>
      <c r="L126" s="640">
        <f t="shared" si="37"/>
        <v>0</v>
      </c>
      <c r="M126" s="640">
        <f t="shared" si="37"/>
        <v>0</v>
      </c>
      <c r="N126" s="640">
        <f t="shared" si="37"/>
        <v>0</v>
      </c>
      <c r="O126" s="640">
        <f t="shared" si="37"/>
        <v>0</v>
      </c>
      <c r="P126" s="640">
        <f t="shared" si="37"/>
        <v>0</v>
      </c>
      <c r="Q126" s="640">
        <f t="shared" si="37"/>
        <v>0</v>
      </c>
      <c r="R126" s="640">
        <f t="shared" si="37"/>
        <v>0</v>
      </c>
      <c r="S126" s="640">
        <f t="shared" si="37"/>
        <v>0</v>
      </c>
      <c r="T126" s="640">
        <f t="shared" si="37"/>
        <v>0</v>
      </c>
      <c r="U126" s="640">
        <f t="shared" si="37"/>
        <v>0</v>
      </c>
      <c r="V126" s="640">
        <f t="shared" si="37"/>
        <v>0</v>
      </c>
      <c r="W126" s="640">
        <f t="shared" si="37"/>
        <v>0</v>
      </c>
      <c r="X126" s="640">
        <f t="shared" si="37"/>
        <v>0</v>
      </c>
      <c r="Y126" s="640">
        <f t="shared" si="37"/>
        <v>0</v>
      </c>
      <c r="Z126" s="640">
        <f t="shared" si="37"/>
        <v>0</v>
      </c>
      <c r="AA126" s="640">
        <f t="shared" si="37"/>
        <v>0</v>
      </c>
      <c r="AB126" s="640">
        <f t="shared" si="37"/>
        <v>0</v>
      </c>
      <c r="AC126" s="640">
        <f t="shared" si="37"/>
        <v>0</v>
      </c>
      <c r="AD126" s="640">
        <f t="shared" si="37"/>
        <v>0</v>
      </c>
      <c r="AE126" s="640">
        <f t="shared" si="37"/>
        <v>0</v>
      </c>
      <c r="AF126" s="640">
        <f t="shared" si="37"/>
        <v>0</v>
      </c>
      <c r="AG126" s="640">
        <f t="shared" si="37"/>
        <v>0</v>
      </c>
      <c r="AH126" s="640">
        <f t="shared" si="37"/>
        <v>0</v>
      </c>
      <c r="AI126" s="640">
        <f t="shared" si="37"/>
        <v>0</v>
      </c>
      <c r="AJ126" s="640">
        <f t="shared" si="37"/>
        <v>0</v>
      </c>
      <c r="AK126" s="640">
        <f t="shared" si="37"/>
        <v>0</v>
      </c>
      <c r="AL126" s="640">
        <f t="shared" si="37"/>
        <v>0</v>
      </c>
      <c r="AM126" s="640">
        <f t="shared" si="37"/>
        <v>0</v>
      </c>
      <c r="AN126" s="640">
        <f t="shared" si="37"/>
        <v>0</v>
      </c>
      <c r="AO126" s="640">
        <f t="shared" si="37"/>
        <v>0</v>
      </c>
      <c r="AP126" s="640">
        <f t="shared" si="37"/>
        <v>0</v>
      </c>
      <c r="AQ126" s="84">
        <f t="shared" si="37"/>
        <v>0</v>
      </c>
    </row>
    <row r="128" spans="1:44">
      <c r="A128" s="1057" t="s">
        <v>254</v>
      </c>
      <c r="B128" s="1071"/>
      <c r="C128" s="1071"/>
      <c r="D128" s="1072">
        <f>Kalkulation_MS4!F26</f>
        <v>0</v>
      </c>
      <c r="E128" s="1073">
        <f>Kalkulation_MS4!G26</f>
        <v>0</v>
      </c>
      <c r="F128" s="1073">
        <f>Kalkulation_MS4!H26</f>
        <v>0</v>
      </c>
      <c r="G128" s="1073">
        <f>Kalkulation_MS4!I26</f>
        <v>0</v>
      </c>
      <c r="H128" s="1073">
        <f>Kalkulation_MS4!J26</f>
        <v>0</v>
      </c>
      <c r="I128" s="1073">
        <f>Kalkulation_MS4!K26</f>
        <v>0</v>
      </c>
      <c r="J128" s="1073">
        <f>Kalkulation_MS4!L26</f>
        <v>0</v>
      </c>
      <c r="K128" s="1073">
        <f>Kalkulation_MS4!M26</f>
        <v>0</v>
      </c>
      <c r="L128" s="1073">
        <f>Kalkulation_MS4!N26</f>
        <v>0</v>
      </c>
      <c r="M128" s="1073">
        <f>Kalkulation_MS4!O26</f>
        <v>0</v>
      </c>
      <c r="N128" s="1073">
        <f>Kalkulation_MS4!P26</f>
        <v>0</v>
      </c>
      <c r="O128" s="1073">
        <f>Kalkulation_MS4!Q26</f>
        <v>0</v>
      </c>
      <c r="P128" s="1073">
        <f>Kalkulation_MS4!R26</f>
        <v>0</v>
      </c>
      <c r="Q128" s="1073">
        <f>Kalkulation_MS4!S26</f>
        <v>0</v>
      </c>
      <c r="R128" s="1073">
        <f>Kalkulation_MS4!T26</f>
        <v>0</v>
      </c>
      <c r="S128" s="1073">
        <f>Kalkulation_MS4!U26</f>
        <v>0</v>
      </c>
      <c r="T128" s="1073">
        <f>Kalkulation_MS4!V26</f>
        <v>0</v>
      </c>
      <c r="U128" s="1073">
        <f>Kalkulation_MS4!W26</f>
        <v>0</v>
      </c>
      <c r="V128" s="1073">
        <f>Kalkulation_MS4!X26</f>
        <v>0</v>
      </c>
      <c r="W128" s="1073">
        <f>Kalkulation_MS4!Y26</f>
        <v>0</v>
      </c>
      <c r="X128" s="1073">
        <f>Kalkulation_MS4!Z26</f>
        <v>0</v>
      </c>
      <c r="Y128" s="1073">
        <f>Kalkulation_MS4!AA26</f>
        <v>0</v>
      </c>
      <c r="Z128" s="1073">
        <f>Kalkulation_MS4!AB26</f>
        <v>0</v>
      </c>
      <c r="AA128" s="1073">
        <f>Kalkulation_MS4!AC26</f>
        <v>0</v>
      </c>
      <c r="AB128" s="1073">
        <f>Kalkulation_MS4!AD26</f>
        <v>0</v>
      </c>
      <c r="AC128" s="1073">
        <f>Kalkulation_MS4!AE26</f>
        <v>0</v>
      </c>
      <c r="AD128" s="1073">
        <f>Kalkulation_MS4!AF26</f>
        <v>0</v>
      </c>
      <c r="AE128" s="1073">
        <f>Kalkulation_MS4!AG26</f>
        <v>0</v>
      </c>
      <c r="AF128" s="1073">
        <f>Kalkulation_MS4!AH26</f>
        <v>0</v>
      </c>
      <c r="AG128" s="1073">
        <f>Kalkulation_MS4!AI26</f>
        <v>0</v>
      </c>
      <c r="AH128" s="1073">
        <f>Kalkulation_MS4!AJ26</f>
        <v>0</v>
      </c>
      <c r="AI128" s="1073">
        <f>Kalkulation_MS4!AK26</f>
        <v>0</v>
      </c>
      <c r="AJ128" s="1073">
        <f>Kalkulation_MS4!AL26</f>
        <v>0</v>
      </c>
      <c r="AK128" s="1073">
        <f>Kalkulation_MS4!AM26</f>
        <v>0</v>
      </c>
      <c r="AL128" s="1073">
        <f>Kalkulation_MS4!AN26</f>
        <v>0</v>
      </c>
      <c r="AM128" s="1073">
        <f>Kalkulation_MS4!AO26</f>
        <v>0</v>
      </c>
      <c r="AN128" s="1073">
        <f>Kalkulation_MS4!AP26</f>
        <v>0</v>
      </c>
      <c r="AO128" s="1073">
        <f>Kalkulation_MS4!AQ26</f>
        <v>0</v>
      </c>
      <c r="AP128" s="1073">
        <f>Kalkulation_MS4!AR26</f>
        <v>0</v>
      </c>
      <c r="AQ128" s="1074">
        <f>Kalkulation_MS4!AS26</f>
        <v>0</v>
      </c>
    </row>
    <row r="129" spans="1:43">
      <c r="A129" s="221" t="s">
        <v>102</v>
      </c>
      <c r="D129" s="454">
        <f>Kalkulation_MS4!F35</f>
        <v>0</v>
      </c>
      <c r="E129" s="74">
        <f>Kalkulation_MS4!G35</f>
        <v>0</v>
      </c>
      <c r="F129" s="74">
        <f>Kalkulation_MS4!H35</f>
        <v>0</v>
      </c>
      <c r="G129" s="74">
        <f>Kalkulation_MS4!I35</f>
        <v>0</v>
      </c>
      <c r="H129" s="74">
        <f>Kalkulation_MS4!J35</f>
        <v>0</v>
      </c>
      <c r="I129" s="74">
        <f>Kalkulation_MS4!K35</f>
        <v>0</v>
      </c>
      <c r="J129" s="74">
        <f>Kalkulation_MS4!L35</f>
        <v>0</v>
      </c>
      <c r="K129" s="74">
        <f>Kalkulation_MS4!M35</f>
        <v>0</v>
      </c>
      <c r="L129" s="74">
        <f>Kalkulation_MS4!N35</f>
        <v>0</v>
      </c>
      <c r="M129" s="74">
        <f>Kalkulation_MS4!O35</f>
        <v>0</v>
      </c>
      <c r="N129" s="74">
        <f>Kalkulation_MS4!P35</f>
        <v>0</v>
      </c>
      <c r="O129" s="74">
        <f>Kalkulation_MS4!Q35</f>
        <v>0</v>
      </c>
      <c r="P129" s="74">
        <f>Kalkulation_MS4!R35</f>
        <v>0</v>
      </c>
      <c r="Q129" s="74">
        <f>Kalkulation_MS4!S35</f>
        <v>0</v>
      </c>
      <c r="R129" s="74">
        <f>Kalkulation_MS4!T35</f>
        <v>0</v>
      </c>
      <c r="S129" s="74">
        <f>Kalkulation_MS4!U35</f>
        <v>0</v>
      </c>
      <c r="T129" s="74">
        <f>Kalkulation_MS4!V35</f>
        <v>0</v>
      </c>
      <c r="U129" s="74">
        <f>Kalkulation_MS4!W35</f>
        <v>0</v>
      </c>
      <c r="V129" s="74">
        <f>Kalkulation_MS4!X35</f>
        <v>0</v>
      </c>
      <c r="W129" s="74">
        <f>Kalkulation_MS4!Y35</f>
        <v>0</v>
      </c>
      <c r="X129" s="74">
        <f>Kalkulation_MS4!Z35</f>
        <v>0</v>
      </c>
      <c r="Y129" s="74">
        <f>Kalkulation_MS4!AA35</f>
        <v>0</v>
      </c>
      <c r="Z129" s="74">
        <f>Kalkulation_MS4!AB35</f>
        <v>0</v>
      </c>
      <c r="AA129" s="74">
        <f>Kalkulation_MS4!AC35</f>
        <v>0</v>
      </c>
      <c r="AB129" s="74">
        <f>Kalkulation_MS4!AD35</f>
        <v>0</v>
      </c>
      <c r="AC129" s="74">
        <f>Kalkulation_MS4!AE35</f>
        <v>0</v>
      </c>
      <c r="AD129" s="74">
        <f>Kalkulation_MS4!AF35</f>
        <v>0</v>
      </c>
      <c r="AE129" s="74">
        <f>Kalkulation_MS4!AG35</f>
        <v>0</v>
      </c>
      <c r="AF129" s="74">
        <f>Kalkulation_MS4!AH35</f>
        <v>0</v>
      </c>
      <c r="AG129" s="74">
        <f>Kalkulation_MS4!AI35</f>
        <v>0</v>
      </c>
      <c r="AH129" s="74">
        <f>Kalkulation_MS4!AJ35</f>
        <v>0</v>
      </c>
      <c r="AI129" s="74">
        <f>Kalkulation_MS4!AK35</f>
        <v>0</v>
      </c>
      <c r="AJ129" s="74">
        <f>Kalkulation_MS4!AL35</f>
        <v>0</v>
      </c>
      <c r="AK129" s="74">
        <f>Kalkulation_MS4!AM35</f>
        <v>0</v>
      </c>
      <c r="AL129" s="74">
        <f>Kalkulation_MS4!AN35</f>
        <v>0</v>
      </c>
      <c r="AM129" s="74">
        <f>Kalkulation_MS4!AO35</f>
        <v>0</v>
      </c>
      <c r="AN129" s="74">
        <f>Kalkulation_MS4!AP35</f>
        <v>0</v>
      </c>
      <c r="AO129" s="74">
        <f>Kalkulation_MS4!AQ35</f>
        <v>0</v>
      </c>
      <c r="AP129" s="74">
        <f>Kalkulation_MS4!AR35</f>
        <v>0</v>
      </c>
      <c r="AQ129" s="455">
        <f>Kalkulation_MS4!AS35</f>
        <v>0</v>
      </c>
    </row>
    <row r="130" spans="1:43" s="340" customFormat="1">
      <c r="A130" s="456" t="s">
        <v>342</v>
      </c>
      <c r="B130" s="457"/>
      <c r="C130" s="457"/>
      <c r="D130" s="456">
        <f>Kalkulation_MS4!F37</f>
        <v>0</v>
      </c>
      <c r="E130" s="457">
        <f>Kalkulation_MS4!G37</f>
        <v>0</v>
      </c>
      <c r="F130" s="457">
        <f>Kalkulation_MS4!H37</f>
        <v>0</v>
      </c>
      <c r="G130" s="457">
        <f>Kalkulation_MS4!I37</f>
        <v>0</v>
      </c>
      <c r="H130" s="457">
        <f>Kalkulation_MS4!J37</f>
        <v>0</v>
      </c>
      <c r="I130" s="457">
        <f>Kalkulation_MS4!K37</f>
        <v>0</v>
      </c>
      <c r="J130" s="457">
        <f>Kalkulation_MS4!L37</f>
        <v>0</v>
      </c>
      <c r="K130" s="457">
        <f>Kalkulation_MS4!M37</f>
        <v>0</v>
      </c>
      <c r="L130" s="457">
        <f>Kalkulation_MS4!N37</f>
        <v>0</v>
      </c>
      <c r="M130" s="457">
        <f>Kalkulation_MS4!O37</f>
        <v>0</v>
      </c>
      <c r="N130" s="457">
        <f>Kalkulation_MS4!P37</f>
        <v>0</v>
      </c>
      <c r="O130" s="457">
        <f>Kalkulation_MS4!Q37</f>
        <v>0</v>
      </c>
      <c r="P130" s="457">
        <f>Kalkulation_MS4!R37</f>
        <v>0</v>
      </c>
      <c r="Q130" s="457">
        <f>Kalkulation_MS4!S37</f>
        <v>0</v>
      </c>
      <c r="R130" s="457">
        <f>Kalkulation_MS4!T37</f>
        <v>0</v>
      </c>
      <c r="S130" s="457">
        <f>Kalkulation_MS4!U37</f>
        <v>0</v>
      </c>
      <c r="T130" s="457">
        <f>Kalkulation_MS4!V37</f>
        <v>0</v>
      </c>
      <c r="U130" s="457">
        <f>Kalkulation_MS4!W37</f>
        <v>0</v>
      </c>
      <c r="V130" s="457">
        <f>Kalkulation_MS4!X37</f>
        <v>0</v>
      </c>
      <c r="W130" s="457">
        <f>Kalkulation_MS4!Y37</f>
        <v>0</v>
      </c>
      <c r="X130" s="457">
        <f>Kalkulation_MS4!Z37</f>
        <v>0</v>
      </c>
      <c r="Y130" s="457">
        <f>Kalkulation_MS4!AA37</f>
        <v>0</v>
      </c>
      <c r="Z130" s="457">
        <f>Kalkulation_MS4!AB37</f>
        <v>0</v>
      </c>
      <c r="AA130" s="457">
        <f>Kalkulation_MS4!AC37</f>
        <v>0</v>
      </c>
      <c r="AB130" s="457">
        <f>Kalkulation_MS4!AD37</f>
        <v>0</v>
      </c>
      <c r="AC130" s="457">
        <f>Kalkulation_MS4!AE37</f>
        <v>0</v>
      </c>
      <c r="AD130" s="457">
        <f>Kalkulation_MS4!AF37</f>
        <v>0</v>
      </c>
      <c r="AE130" s="457">
        <f>Kalkulation_MS4!AG37</f>
        <v>0</v>
      </c>
      <c r="AF130" s="457">
        <f>Kalkulation_MS4!AH37</f>
        <v>0</v>
      </c>
      <c r="AG130" s="457">
        <f>Kalkulation_MS4!AI37</f>
        <v>0</v>
      </c>
      <c r="AH130" s="457">
        <f>Kalkulation_MS4!AJ37</f>
        <v>0</v>
      </c>
      <c r="AI130" s="457">
        <f>Kalkulation_MS4!AK37</f>
        <v>0</v>
      </c>
      <c r="AJ130" s="457">
        <f>Kalkulation_MS4!AL37</f>
        <v>0</v>
      </c>
      <c r="AK130" s="457">
        <f>Kalkulation_MS4!AM37</f>
        <v>0</v>
      </c>
      <c r="AL130" s="457">
        <f>Kalkulation_MS4!AN37</f>
        <v>0</v>
      </c>
      <c r="AM130" s="457">
        <f>Kalkulation_MS4!AO37</f>
        <v>0</v>
      </c>
      <c r="AN130" s="457">
        <f>Kalkulation_MS4!AP37</f>
        <v>0</v>
      </c>
      <c r="AO130" s="457">
        <f>Kalkulation_MS4!AQ37</f>
        <v>0</v>
      </c>
      <c r="AP130" s="457">
        <f>Kalkulation_MS4!AR37</f>
        <v>0</v>
      </c>
      <c r="AQ130" s="458">
        <f>Kalkulation_MS4!AS37</f>
        <v>0</v>
      </c>
    </row>
  </sheetData>
  <mergeCells count="12">
    <mergeCell ref="A92:M92"/>
    <mergeCell ref="A1:AQ1"/>
    <mergeCell ref="B2:C2"/>
    <mergeCell ref="F2:F6"/>
    <mergeCell ref="B6:C6"/>
    <mergeCell ref="B8:C8"/>
    <mergeCell ref="B9:C9"/>
    <mergeCell ref="B10:C10"/>
    <mergeCell ref="A11:A12"/>
    <mergeCell ref="A50:M50"/>
    <mergeCell ref="A64:M64"/>
    <mergeCell ref="A78:M78"/>
  </mergeCells>
  <phoneticPr fontId="126" type="noConversion"/>
  <pageMargins left="0.19685039370078741" right="0.11811023622047245" top="0.27559055118110237" bottom="0.23622047244094491" header="0.15748031496062992" footer="0.11811023622047245"/>
  <pageSetup paperSize="9" scale="26" orientation="landscape" verticalDpi="4" r:id="rId1"/>
  <customProperties>
    <customPr name="_pios_id" r:id="rId2"/>
    <customPr name="EpmWorksheetKeyString_GUID" r:id="rId3"/>
  </customProperties>
  <legacyDrawing r:id="rId4"/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1EC69AC1-ACCF-4906-9908-40D105054EED}">
          <x14:formula1>
            <xm:f>Grunddaten!$A$13:$A$23</xm:f>
          </x14:formula1>
          <xm:sqref>B5</xm:sqref>
        </x14:dataValidation>
        <x14:dataValidation type="list" allowBlank="1" showInputMessage="1" showErrorMessage="1" xr:uid="{4DAC146F-505E-460C-9DD1-B3B71339C616}">
          <x14:formula1>
            <xm:f>Liste!$A$1:$A$6</xm:f>
          </x14:formula1>
          <xm:sqref>B4</xm:sqref>
        </x14:dataValidation>
        <x14:dataValidation type="list" allowBlank="1" showInputMessage="1" showErrorMessage="1" xr:uid="{9BFB2085-9DE6-4D2D-B727-68723E444E48}">
          <x14:formula1>
            <xm:f>Währung!$A$12:$A$13</xm:f>
          </x14:formula1>
          <xm:sqref>D116</xm:sqref>
        </x14:dataValidation>
        <x14:dataValidation type="list" allowBlank="1" showInputMessage="1" showErrorMessage="1" xr:uid="{209118D3-79F0-4A51-8185-AD6B9DB7BE1D}">
          <x14:formula1>
            <xm:f>Währung!$A$10:$A$11</xm:f>
          </x14:formula1>
          <xm:sqref>D94</xm:sqref>
        </x14:dataValidation>
        <x14:dataValidation type="list" allowBlank="1" showInputMessage="1" showErrorMessage="1" xr:uid="{CDECBB39-D9DA-48DB-8959-B62E9A9C56F5}">
          <x14:formula1>
            <xm:f>Währung!$A$6:$A$7</xm:f>
          </x14:formula1>
          <xm:sqref>D80</xm:sqref>
        </x14:dataValidation>
        <x14:dataValidation type="list" allowBlank="1" showInputMessage="1" showErrorMessage="1" xr:uid="{4EF6B002-5389-497B-8F63-156E0147F565}">
          <x14:formula1>
            <xm:f>Währung!$A$4:$A$5</xm:f>
          </x14:formula1>
          <xm:sqref>D66</xm:sqref>
        </x14:dataValidation>
        <x14:dataValidation type="list" allowBlank="1" showInputMessage="1" showErrorMessage="1" xr:uid="{EDBB299E-F0BA-4CA3-8361-50205B81BC90}">
          <x14:formula1>
            <xm:f>Währung!$A$2:$A$3</xm:f>
          </x14:formula1>
          <xm:sqref>D52</xm:sqref>
        </x14:dataValidation>
      </x14:dataValidations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57118E-AE71-4EC8-9295-30A98B65C673}">
  <sheetPr codeName="Tabelle29">
    <tabColor theme="2" tint="-0.249977111117893"/>
  </sheetPr>
  <dimension ref="B1:Q52"/>
  <sheetViews>
    <sheetView showGridLines="0" zoomScale="90" zoomScaleNormal="90" workbookViewId="0">
      <selection activeCell="N12" sqref="N12:Q12"/>
    </sheetView>
  </sheetViews>
  <sheetFormatPr defaultColWidth="11.375" defaultRowHeight="13.5"/>
  <cols>
    <col min="1" max="1" width="2.375" customWidth="1"/>
    <col min="2" max="2" width="28.375" customWidth="1"/>
    <col min="3" max="3" width="14.25" style="102" bestFit="1" customWidth="1"/>
    <col min="4" max="4" width="11.25" customWidth="1"/>
    <col min="5" max="6" width="11.125" customWidth="1"/>
    <col min="7" max="7" width="2.375" customWidth="1"/>
    <col min="8" max="8" width="51.25" customWidth="1"/>
    <col min="9" max="9" width="6.25" customWidth="1"/>
    <col min="10" max="12" width="11.75" customWidth="1"/>
    <col min="13" max="13" width="4.625" customWidth="1"/>
    <col min="14" max="15" width="13.25" customWidth="1"/>
    <col min="16" max="16" width="7.375" customWidth="1"/>
    <col min="17" max="17" width="15.375" style="789" customWidth="1"/>
  </cols>
  <sheetData>
    <row r="1" spans="2:17" ht="27">
      <c r="D1" s="876"/>
      <c r="E1" s="877" t="s">
        <v>343</v>
      </c>
      <c r="F1" s="877" t="s">
        <v>344</v>
      </c>
    </row>
    <row r="2" spans="2:17" ht="14.25">
      <c r="B2" s="470" t="s">
        <v>138</v>
      </c>
      <c r="C2" s="865">
        <f>'Input Cost_MS4'!B7</f>
        <v>0</v>
      </c>
      <c r="D2" s="72" t="s">
        <v>345</v>
      </c>
      <c r="E2" s="883"/>
      <c r="F2" s="872">
        <v>80</v>
      </c>
    </row>
    <row r="3" spans="2:17" ht="14.25">
      <c r="B3" s="470" t="s">
        <v>346</v>
      </c>
      <c r="C3" s="866">
        <f>Grunddaten!B48</f>
        <v>0.08</v>
      </c>
      <c r="D3" s="72" t="s">
        <v>347</v>
      </c>
      <c r="E3" s="883"/>
      <c r="F3" s="872">
        <v>30</v>
      </c>
    </row>
    <row r="4" spans="2:17" ht="14.25">
      <c r="B4" s="470" t="s">
        <v>348</v>
      </c>
      <c r="C4" s="867">
        <f>'Input Cost_MS4'!B7</f>
        <v>0</v>
      </c>
      <c r="D4" s="870" t="s">
        <v>349</v>
      </c>
      <c r="E4" s="883"/>
      <c r="F4" s="872">
        <v>20</v>
      </c>
    </row>
    <row r="5" spans="2:17" ht="14.25">
      <c r="B5" s="470" t="s">
        <v>350</v>
      </c>
      <c r="C5" s="868">
        <f>IF('Input Cost_MS4'!$B$5=Grunddaten!$A$36,Grunddaten!$B$36,Grunddaten!$B$37)</f>
        <v>80</v>
      </c>
      <c r="D5" s="870" t="s">
        <v>470</v>
      </c>
      <c r="E5" s="883"/>
      <c r="F5" s="873">
        <v>55</v>
      </c>
      <c r="G5" s="468"/>
      <c r="J5" s="468"/>
      <c r="K5" s="468"/>
      <c r="L5" s="468"/>
    </row>
    <row r="6" spans="2:17" ht="14.25">
      <c r="B6" s="470" t="s">
        <v>351</v>
      </c>
      <c r="C6" s="869">
        <f>IF('Input Cost_MS4'!$B$5=Grunddaten!$A$32,Grunddaten!$B$32,Grunddaten!$B$33)</f>
        <v>0.04</v>
      </c>
      <c r="D6" s="870" t="s">
        <v>352</v>
      </c>
      <c r="E6" s="883"/>
      <c r="F6" s="873">
        <v>20</v>
      </c>
      <c r="G6" s="468"/>
      <c r="J6" s="468"/>
      <c r="K6" s="468"/>
      <c r="L6" s="468"/>
    </row>
    <row r="7" spans="2:17" ht="14.25">
      <c r="B7" s="470" t="s">
        <v>353</v>
      </c>
      <c r="C7" s="868">
        <f>'Income Statement_MS4'!J57*1000</f>
        <v>0</v>
      </c>
      <c r="D7" s="870" t="s">
        <v>354</v>
      </c>
      <c r="E7" s="883"/>
      <c r="F7" s="873">
        <v>20</v>
      </c>
      <c r="G7" s="468"/>
      <c r="J7" s="468"/>
      <c r="K7" s="468"/>
      <c r="L7" s="468"/>
    </row>
    <row r="8" spans="2:17" ht="14.25">
      <c r="B8" s="470" t="s">
        <v>355</v>
      </c>
      <c r="C8" s="868">
        <f>MAX('Income Statement_MS4'!C37:I37)*1000</f>
        <v>0</v>
      </c>
      <c r="D8" s="870" t="s">
        <v>356</v>
      </c>
      <c r="E8" s="883"/>
      <c r="F8" s="873">
        <v>28</v>
      </c>
      <c r="G8" s="468"/>
      <c r="J8" s="468"/>
      <c r="K8" s="468"/>
      <c r="L8" s="468"/>
    </row>
    <row r="9" spans="2:17" ht="14.25">
      <c r="B9" s="1010"/>
      <c r="C9" s="1011"/>
      <c r="D9" s="871" t="s">
        <v>357</v>
      </c>
      <c r="E9" s="884"/>
      <c r="F9" s="874">
        <v>51</v>
      </c>
      <c r="G9" s="468"/>
      <c r="J9" s="468"/>
      <c r="K9" s="468"/>
      <c r="L9" s="468"/>
    </row>
    <row r="10" spans="2:17" ht="7.5" customHeight="1">
      <c r="B10" s="468"/>
      <c r="C10" s="469"/>
      <c r="D10" s="468"/>
      <c r="E10" s="468"/>
      <c r="F10" s="468"/>
      <c r="G10" s="468"/>
      <c r="H10" s="468"/>
      <c r="I10" s="468"/>
      <c r="J10" s="468"/>
      <c r="K10" s="468"/>
      <c r="L10" s="468"/>
    </row>
    <row r="11" spans="2:17" ht="14.25">
      <c r="B11" s="1128" t="s">
        <v>358</v>
      </c>
      <c r="C11" s="1129"/>
      <c r="D11" s="1129"/>
      <c r="E11" s="1129"/>
      <c r="F11" s="1130"/>
      <c r="G11" s="468"/>
      <c r="H11" s="1128" t="s">
        <v>359</v>
      </c>
      <c r="I11" s="1129"/>
      <c r="J11" s="1129"/>
      <c r="K11" s="1129"/>
      <c r="L11" s="1130"/>
    </row>
    <row r="12" spans="2:17" s="780" customFormat="1" ht="42.75">
      <c r="B12" s="777" t="s">
        <v>360</v>
      </c>
      <c r="C12" s="778"/>
      <c r="D12" s="781" t="s">
        <v>211</v>
      </c>
      <c r="E12" s="781" t="s">
        <v>212</v>
      </c>
      <c r="F12" s="782" t="s">
        <v>213</v>
      </c>
      <c r="G12" s="779"/>
      <c r="H12" s="777" t="s">
        <v>360</v>
      </c>
      <c r="I12" s="778"/>
      <c r="J12" s="781" t="s">
        <v>211</v>
      </c>
      <c r="K12" s="781" t="s">
        <v>212</v>
      </c>
      <c r="L12" s="782" t="s">
        <v>213</v>
      </c>
      <c r="N12" s="791" t="s">
        <v>361</v>
      </c>
      <c r="O12" s="792" t="s">
        <v>362</v>
      </c>
      <c r="P12" s="793" t="s">
        <v>363</v>
      </c>
      <c r="Q12" s="792" t="s">
        <v>364</v>
      </c>
    </row>
    <row r="13" spans="2:17" ht="14.45" customHeight="1">
      <c r="B13" s="471" t="s">
        <v>220</v>
      </c>
      <c r="C13" s="472" t="s">
        <v>120</v>
      </c>
      <c r="D13" s="875"/>
      <c r="E13" s="473"/>
      <c r="F13" s="783"/>
      <c r="G13" s="468"/>
      <c r="H13" s="471" t="str">
        <f>B13</f>
        <v>A-EE</v>
      </c>
      <c r="I13" s="472" t="s">
        <v>365</v>
      </c>
      <c r="J13" s="473"/>
      <c r="K13" s="473"/>
      <c r="L13" s="783"/>
      <c r="N13" s="798">
        <v>0</v>
      </c>
      <c r="O13" s="790">
        <v>1000000</v>
      </c>
      <c r="P13" s="794">
        <v>7</v>
      </c>
      <c r="Q13" s="790">
        <f>IF(AND($C$8&gt;=N13,$C$8&lt;O13),$C$8*P13/1000,"")</f>
        <v>0</v>
      </c>
    </row>
    <row r="14" spans="2:17" ht="14.45" customHeight="1">
      <c r="B14" s="471" t="s">
        <v>222</v>
      </c>
      <c r="C14" s="472" t="s">
        <v>120</v>
      </c>
      <c r="D14" s="875"/>
      <c r="E14" s="473"/>
      <c r="F14" s="783"/>
      <c r="G14" s="468"/>
      <c r="H14" s="471" t="str">
        <f>B14</f>
        <v>A-PI</v>
      </c>
      <c r="I14" s="472" t="s">
        <v>365</v>
      </c>
      <c r="J14" s="473"/>
      <c r="K14" s="473"/>
      <c r="L14" s="783"/>
      <c r="N14" s="798">
        <v>1000000</v>
      </c>
      <c r="O14" s="790">
        <v>2000000</v>
      </c>
      <c r="P14" s="794">
        <v>5</v>
      </c>
      <c r="Q14" s="790" t="str">
        <f t="shared" ref="Q14:Q17" si="0">IF(AND($C$8&gt;=N14,$C$8&lt;O14),$C$8*P14/1000,"")</f>
        <v/>
      </c>
    </row>
    <row r="15" spans="2:17" ht="14.45" customHeight="1">
      <c r="B15" s="471" t="s">
        <v>223</v>
      </c>
      <c r="C15" s="472" t="s">
        <v>120</v>
      </c>
      <c r="D15" s="875"/>
      <c r="E15" s="473"/>
      <c r="F15" s="783"/>
      <c r="G15" s="468"/>
      <c r="H15" s="471" t="str">
        <f>B15</f>
        <v>A-PIK</v>
      </c>
      <c r="I15" s="472" t="s">
        <v>365</v>
      </c>
      <c r="J15" s="473"/>
      <c r="K15" s="473"/>
      <c r="L15" s="783"/>
      <c r="N15" s="798">
        <v>2000000</v>
      </c>
      <c r="O15" s="790">
        <v>3000000</v>
      </c>
      <c r="P15" s="794">
        <v>3</v>
      </c>
      <c r="Q15" s="790" t="str">
        <f t="shared" si="0"/>
        <v/>
      </c>
    </row>
    <row r="16" spans="2:17" ht="14.45" customHeight="1">
      <c r="B16" s="471" t="s">
        <v>225</v>
      </c>
      <c r="C16" s="472" t="s">
        <v>120</v>
      </c>
      <c r="D16" s="875"/>
      <c r="E16" s="473"/>
      <c r="F16" s="783"/>
      <c r="G16" s="468"/>
      <c r="H16" s="471" t="str">
        <f>B16</f>
        <v>A-ZQ</v>
      </c>
      <c r="I16" s="472" t="s">
        <v>365</v>
      </c>
      <c r="J16" s="473"/>
      <c r="K16" s="473"/>
      <c r="L16" s="783"/>
      <c r="N16" s="798">
        <v>3000000</v>
      </c>
      <c r="O16" s="790">
        <v>4000000</v>
      </c>
      <c r="P16" s="794">
        <v>2</v>
      </c>
      <c r="Q16" s="790" t="str">
        <f t="shared" si="0"/>
        <v/>
      </c>
    </row>
    <row r="17" spans="2:17" ht="14.45" customHeight="1">
      <c r="B17" s="471" t="s">
        <v>52</v>
      </c>
      <c r="C17" s="472" t="s">
        <v>120</v>
      </c>
      <c r="D17" s="875">
        <f>SUM(E2:E8)</f>
        <v>0</v>
      </c>
      <c r="E17" s="473">
        <f>Q19</f>
        <v>0</v>
      </c>
      <c r="F17" s="783">
        <f>IF(C7=0,0,C7*C6/C5)</f>
        <v>0</v>
      </c>
      <c r="G17" s="468"/>
      <c r="H17" s="471" t="str">
        <f>B17</f>
        <v>Other</v>
      </c>
      <c r="I17" s="472" t="s">
        <v>365</v>
      </c>
      <c r="J17" s="923">
        <f>(E2*F2)+(E3*F3)+(E4*F4)+(E5*F5)+(E6*F6)+(E7*F7)+(E8*F8)+(E9*F9)</f>
        <v>0</v>
      </c>
      <c r="K17" s="473">
        <f t="shared" ref="K17:L17" si="1">$C$5*E17</f>
        <v>0</v>
      </c>
      <c r="L17" s="783">
        <f t="shared" si="1"/>
        <v>0</v>
      </c>
      <c r="N17" s="798">
        <v>4000000</v>
      </c>
      <c r="O17" s="790">
        <v>5000000</v>
      </c>
      <c r="P17" s="794">
        <v>2</v>
      </c>
      <c r="Q17" s="790" t="str">
        <f t="shared" si="0"/>
        <v/>
      </c>
    </row>
    <row r="18" spans="2:17" ht="14.45" customHeight="1">
      <c r="B18" s="30" t="s">
        <v>156</v>
      </c>
      <c r="C18" s="82" t="s">
        <v>120</v>
      </c>
      <c r="D18" s="80">
        <f>SUM(D13:D17)</f>
        <v>0</v>
      </c>
      <c r="E18" s="80">
        <f>SUM(E13:E17)</f>
        <v>0</v>
      </c>
      <c r="F18" s="81">
        <f>SUM(F13:F17)</f>
        <v>0</v>
      </c>
      <c r="G18" s="468"/>
      <c r="H18" s="30" t="s">
        <v>156</v>
      </c>
      <c r="I18" s="82" t="s">
        <v>365</v>
      </c>
      <c r="J18" s="80">
        <f>SUM(J13:J17)</f>
        <v>0</v>
      </c>
      <c r="K18" s="80">
        <f>SUM(K13:K17)</f>
        <v>0</v>
      </c>
      <c r="L18" s="81">
        <f>SUM(L13:L17)</f>
        <v>0</v>
      </c>
      <c r="N18" s="798">
        <v>5000000</v>
      </c>
      <c r="O18" s="790">
        <v>100000000</v>
      </c>
      <c r="P18" s="794">
        <v>2</v>
      </c>
      <c r="Q18" s="790" t="str">
        <f>IF($C$8&gt;=N18,$C$8*P18/1000,"")</f>
        <v/>
      </c>
    </row>
    <row r="19" spans="2:17" ht="14.25" customHeight="1">
      <c r="B19" s="468"/>
      <c r="C19" s="469"/>
      <c r="D19" s="475"/>
      <c r="E19" s="468"/>
      <c r="F19" s="468"/>
      <c r="G19" s="468"/>
      <c r="H19" s="468"/>
      <c r="I19" s="468"/>
      <c r="J19" s="468"/>
      <c r="K19" s="468"/>
      <c r="L19" s="784"/>
      <c r="N19" s="799" t="s">
        <v>156</v>
      </c>
      <c r="O19" s="795"/>
      <c r="P19" s="796"/>
      <c r="Q19" s="797">
        <f>SUM(Q13:Q18)</f>
        <v>0</v>
      </c>
    </row>
    <row r="20" spans="2:17" ht="14.25">
      <c r="B20" s="1128" t="s">
        <v>366</v>
      </c>
      <c r="C20" s="1129"/>
      <c r="D20" s="1129"/>
      <c r="E20" s="1129"/>
      <c r="F20" s="1130"/>
      <c r="G20" s="468"/>
      <c r="H20" s="1128" t="s">
        <v>367</v>
      </c>
      <c r="I20" s="1129"/>
      <c r="J20" s="1129"/>
      <c r="K20" s="1129"/>
      <c r="L20" s="1130"/>
    </row>
    <row r="21" spans="2:17" s="556" customFormat="1" ht="42.75">
      <c r="B21" s="785"/>
      <c r="C21" s="781"/>
      <c r="D21" s="781" t="s">
        <v>211</v>
      </c>
      <c r="E21" s="781" t="s">
        <v>212</v>
      </c>
      <c r="F21" s="782" t="s">
        <v>213</v>
      </c>
      <c r="G21" s="786"/>
      <c r="H21" s="785"/>
      <c r="I21" s="781"/>
      <c r="J21" s="781" t="s">
        <v>211</v>
      </c>
      <c r="K21" s="781" t="s">
        <v>212</v>
      </c>
      <c r="L21" s="782" t="s">
        <v>213</v>
      </c>
    </row>
    <row r="22" spans="2:17" ht="15.95" customHeight="1">
      <c r="B22" s="1075" t="s">
        <v>368</v>
      </c>
      <c r="C22" s="642" t="s">
        <v>365</v>
      </c>
      <c r="D22" s="645"/>
      <c r="E22" s="801"/>
      <c r="F22" s="788"/>
      <c r="G22" s="468"/>
      <c r="H22" s="1075" t="s">
        <v>369</v>
      </c>
      <c r="I22" s="642" t="s">
        <v>365</v>
      </c>
      <c r="J22" s="645"/>
      <c r="K22" s="801"/>
      <c r="L22" s="788"/>
    </row>
    <row r="23" spans="2:17" ht="15.95" customHeight="1">
      <c r="B23" s="643" t="s">
        <v>370</v>
      </c>
      <c r="C23" s="644" t="s">
        <v>365</v>
      </c>
      <c r="D23" s="646"/>
      <c r="E23" s="802"/>
      <c r="F23" s="803"/>
      <c r="H23" s="662" t="s">
        <v>371</v>
      </c>
      <c r="I23" s="663" t="s">
        <v>365</v>
      </c>
      <c r="J23" s="664"/>
      <c r="K23" s="804"/>
      <c r="L23" s="805"/>
    </row>
    <row r="24" spans="2:17" ht="15.95" customHeight="1">
      <c r="B24" s="649" t="s">
        <v>156</v>
      </c>
      <c r="C24" s="650"/>
      <c r="D24" s="651">
        <f>SUM(D22:D23)</f>
        <v>0</v>
      </c>
      <c r="E24" s="651">
        <f t="shared" ref="E24:F24" si="2">SUM(E22:E23)</f>
        <v>0</v>
      </c>
      <c r="F24" s="652">
        <f t="shared" si="2"/>
        <v>0</v>
      </c>
      <c r="H24" s="662" t="s">
        <v>372</v>
      </c>
      <c r="I24" s="663" t="s">
        <v>365</v>
      </c>
      <c r="J24" s="664"/>
      <c r="K24" s="804"/>
      <c r="L24" s="805"/>
    </row>
    <row r="25" spans="2:17" ht="15.95" customHeight="1">
      <c r="H25" s="662" t="s">
        <v>373</v>
      </c>
      <c r="I25" s="663" t="s">
        <v>365</v>
      </c>
      <c r="J25" s="664"/>
      <c r="K25" s="804"/>
      <c r="L25" s="805"/>
    </row>
    <row r="26" spans="2:17" ht="15.95" customHeight="1">
      <c r="H26" s="662" t="s">
        <v>374</v>
      </c>
      <c r="I26" s="663" t="s">
        <v>365</v>
      </c>
      <c r="J26" s="664"/>
      <c r="K26" s="804"/>
      <c r="L26" s="805"/>
    </row>
    <row r="27" spans="2:17" ht="15.95" customHeight="1">
      <c r="H27" s="662" t="s">
        <v>375</v>
      </c>
      <c r="I27" s="663" t="s">
        <v>365</v>
      </c>
      <c r="J27" s="967"/>
      <c r="K27" s="804"/>
      <c r="L27" s="805"/>
    </row>
    <row r="28" spans="2:17" s="557" customFormat="1" ht="44.1" customHeight="1">
      <c r="H28" s="665" t="s">
        <v>376</v>
      </c>
      <c r="I28" s="666" t="s">
        <v>365</v>
      </c>
      <c r="J28" s="667"/>
      <c r="K28" s="806"/>
      <c r="L28" s="807"/>
    </row>
    <row r="29" spans="2:17" ht="19.5" customHeight="1">
      <c r="H29" s="643" t="s">
        <v>377</v>
      </c>
      <c r="I29" s="644" t="s">
        <v>365</v>
      </c>
      <c r="J29" s="646"/>
      <c r="K29" s="802"/>
      <c r="L29" s="803"/>
    </row>
    <row r="30" spans="2:17" ht="14.25">
      <c r="H30" s="649" t="s">
        <v>156</v>
      </c>
      <c r="I30" s="650"/>
      <c r="J30" s="651">
        <f>SUM(J22:J29)</f>
        <v>0</v>
      </c>
      <c r="K30" s="651">
        <f t="shared" ref="K30:L30" si="3">SUM(K22:K29)</f>
        <v>0</v>
      </c>
      <c r="L30" s="81">
        <f t="shared" si="3"/>
        <v>0</v>
      </c>
    </row>
    <row r="32" spans="2:17" ht="14.25">
      <c r="H32" s="1128" t="s">
        <v>267</v>
      </c>
      <c r="I32" s="1129"/>
      <c r="J32" s="1129"/>
      <c r="K32" s="1129"/>
      <c r="L32" s="1130"/>
    </row>
    <row r="33" spans="8:12" s="556" customFormat="1" ht="42.75">
      <c r="H33" s="785"/>
      <c r="I33" s="781"/>
      <c r="J33" s="781" t="s">
        <v>211</v>
      </c>
      <c r="K33" s="781" t="s">
        <v>212</v>
      </c>
      <c r="L33" s="782" t="s">
        <v>213</v>
      </c>
    </row>
    <row r="34" spans="8:12" ht="14.25">
      <c r="H34" s="1076">
        <f>'Input Cost_MS4'!B13</f>
        <v>2026</v>
      </c>
      <c r="I34" s="642" t="s">
        <v>365</v>
      </c>
      <c r="J34" s="645"/>
      <c r="K34" s="801"/>
      <c r="L34" s="788"/>
    </row>
    <row r="35" spans="8:12" ht="14.25">
      <c r="H35" s="647">
        <f>'Input Cost_MS4'!B14</f>
        <v>2027</v>
      </c>
      <c r="I35" s="472" t="s">
        <v>365</v>
      </c>
      <c r="J35" s="641"/>
      <c r="K35" s="473"/>
      <c r="L35" s="783"/>
    </row>
    <row r="36" spans="8:12" ht="14.25">
      <c r="H36" s="647">
        <f>'Input Cost_MS4'!B15</f>
        <v>2028</v>
      </c>
      <c r="I36" s="472" t="s">
        <v>365</v>
      </c>
      <c r="J36" s="641"/>
      <c r="K36" s="473"/>
      <c r="L36" s="783"/>
    </row>
    <row r="37" spans="8:12" ht="14.25">
      <c r="H37" s="647">
        <f>'Input Cost_MS4'!B16</f>
        <v>2029</v>
      </c>
      <c r="I37" s="472" t="s">
        <v>365</v>
      </c>
      <c r="J37" s="641"/>
      <c r="K37" s="473"/>
      <c r="L37" s="783"/>
    </row>
    <row r="38" spans="8:12" ht="14.25">
      <c r="H38" s="647">
        <f>'Input Cost_MS4'!B17</f>
        <v>2030</v>
      </c>
      <c r="I38" s="472" t="s">
        <v>365</v>
      </c>
      <c r="J38" s="641"/>
      <c r="K38" s="473"/>
      <c r="L38" s="783"/>
    </row>
    <row r="39" spans="8:12" ht="14.25">
      <c r="H39" s="647">
        <f>'Input Cost_MS4'!B18</f>
        <v>2031</v>
      </c>
      <c r="I39" s="472" t="s">
        <v>365</v>
      </c>
      <c r="J39" s="641"/>
      <c r="K39" s="473"/>
      <c r="L39" s="783"/>
    </row>
    <row r="40" spans="8:12" ht="14.25">
      <c r="H40" s="648">
        <f>'Input Cost_MS4'!B19</f>
        <v>2032</v>
      </c>
      <c r="I40" s="644" t="s">
        <v>365</v>
      </c>
      <c r="J40" s="646"/>
      <c r="K40" s="802"/>
      <c r="L40" s="803"/>
    </row>
    <row r="41" spans="8:12" ht="14.25">
      <c r="H41" s="653" t="s">
        <v>156</v>
      </c>
      <c r="I41" s="650"/>
      <c r="J41" s="651">
        <f>SUM(J34:J40)</f>
        <v>0</v>
      </c>
      <c r="K41" s="651">
        <f>SUM(K34:K40)</f>
        <v>0</v>
      </c>
      <c r="L41" s="81">
        <f>SUM(L34:L40)</f>
        <v>0</v>
      </c>
    </row>
    <row r="43" spans="8:12" ht="14.25">
      <c r="H43" s="1128" t="s">
        <v>378</v>
      </c>
      <c r="I43" s="1129"/>
      <c r="J43" s="1129"/>
      <c r="K43" s="1129"/>
      <c r="L43" s="1130"/>
    </row>
    <row r="44" spans="8:12" s="556" customFormat="1" ht="42.75">
      <c r="H44" s="785"/>
      <c r="I44" s="781"/>
      <c r="J44" s="781" t="s">
        <v>211</v>
      </c>
      <c r="K44" s="781" t="s">
        <v>212</v>
      </c>
      <c r="L44" s="782" t="s">
        <v>213</v>
      </c>
    </row>
    <row r="45" spans="8:12" ht="14.25">
      <c r="H45" s="1076">
        <f>H34</f>
        <v>2026</v>
      </c>
      <c r="I45" s="642" t="s">
        <v>365</v>
      </c>
      <c r="J45" s="645"/>
      <c r="K45" s="801"/>
      <c r="L45" s="788"/>
    </row>
    <row r="46" spans="8:12" ht="14.25">
      <c r="H46" s="647">
        <f t="shared" ref="H46:H50" si="4">H35</f>
        <v>2027</v>
      </c>
      <c r="I46" s="472" t="s">
        <v>365</v>
      </c>
      <c r="J46" s="641"/>
      <c r="K46" s="473"/>
      <c r="L46" s="783"/>
    </row>
    <row r="47" spans="8:12" ht="14.25">
      <c r="H47" s="647">
        <f t="shared" si="4"/>
        <v>2028</v>
      </c>
      <c r="I47" s="472" t="s">
        <v>365</v>
      </c>
      <c r="J47" s="641"/>
      <c r="K47" s="473"/>
      <c r="L47" s="783"/>
    </row>
    <row r="48" spans="8:12" ht="14.25">
      <c r="H48" s="647">
        <f t="shared" si="4"/>
        <v>2029</v>
      </c>
      <c r="I48" s="472" t="s">
        <v>365</v>
      </c>
      <c r="J48" s="641"/>
      <c r="K48" s="473"/>
      <c r="L48" s="783"/>
    </row>
    <row r="49" spans="8:12" ht="14.25">
      <c r="H49" s="647">
        <f t="shared" si="4"/>
        <v>2030</v>
      </c>
      <c r="I49" s="472" t="s">
        <v>365</v>
      </c>
      <c r="J49" s="641"/>
      <c r="K49" s="473"/>
      <c r="L49" s="783"/>
    </row>
    <row r="50" spans="8:12" ht="14.25">
      <c r="H50" s="647">
        <f t="shared" si="4"/>
        <v>2031</v>
      </c>
      <c r="I50" s="472" t="s">
        <v>365</v>
      </c>
      <c r="J50" s="641"/>
      <c r="K50" s="473"/>
      <c r="L50" s="783"/>
    </row>
    <row r="51" spans="8:12" ht="14.25">
      <c r="H51" s="648">
        <f>H40</f>
        <v>2032</v>
      </c>
      <c r="I51" s="644" t="s">
        <v>365</v>
      </c>
      <c r="J51" s="646"/>
      <c r="K51" s="802"/>
      <c r="L51" s="803"/>
    </row>
    <row r="52" spans="8:12" ht="14.25">
      <c r="H52" s="653" t="s">
        <v>156</v>
      </c>
      <c r="I52" s="650"/>
      <c r="J52" s="651">
        <f>SUM(J45:J50)</f>
        <v>0</v>
      </c>
      <c r="K52" s="651">
        <f>SUM(K45:K50)</f>
        <v>0</v>
      </c>
      <c r="L52" s="81">
        <f>SUM(L45:L50)</f>
        <v>0</v>
      </c>
    </row>
  </sheetData>
  <mergeCells count="6">
    <mergeCell ref="H43:L43"/>
    <mergeCell ref="B11:F11"/>
    <mergeCell ref="H11:L11"/>
    <mergeCell ref="B20:F20"/>
    <mergeCell ref="H20:L20"/>
    <mergeCell ref="H32:L32"/>
  </mergeCells>
  <phoneticPr fontId="126" type="noConversion"/>
  <dataValidations count="2">
    <dataValidation type="custom" errorStyle="warning" allowBlank="1" showInputMessage="1" showErrorMessage="1" error="test" sqref="D19" xr:uid="{3A22AC0D-472D-4DD3-A9F0-086B1169D776}">
      <formula1>"summe(D6:D10)&lt;=0"</formula1>
    </dataValidation>
    <dataValidation type="custom" errorStyle="warning" allowBlank="1" showInputMessage="1" showErrorMessage="1" error="Test" sqref="D18" xr:uid="{A7916351-AC17-49F8-8778-92B3B60B917D}">
      <formula1>"summe(D6:D10)&lt;=0"</formula1>
    </dataValidation>
  </dataValidations>
  <pageMargins left="0.7" right="0.7" top="0.78740157499999996" bottom="0.78740157499999996" header="0.3" footer="0.3"/>
  <pageSetup paperSize="9" orientation="portrait" horizontalDpi="4294967293" verticalDpi="0" r:id="rId1"/>
  <customProperties>
    <customPr name="_pios_id" r:id="rId2"/>
    <customPr name="EpmWorksheetKeyString_GUID" r:id="rId3"/>
  </customProperties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3768D2-AD1F-44FE-B58B-35B029E986DE}">
  <sheetPr codeName="Tabelle62">
    <tabColor theme="2" tint="-0.249977111117893"/>
    <pageSetUpPr fitToPage="1"/>
  </sheetPr>
  <dimension ref="A1:AT65"/>
  <sheetViews>
    <sheetView showZeros="0" zoomScale="90" zoomScaleNormal="90" workbookViewId="0">
      <pane xSplit="5" ySplit="4" topLeftCell="F5" activePane="bottomRight" state="frozen"/>
      <selection pane="topRight" sqref="A1:XFD1048576"/>
      <selection pane="bottomLeft" sqref="A1:XFD1048576"/>
      <selection pane="bottomRight" activeCell="B5" sqref="B5"/>
    </sheetView>
  </sheetViews>
  <sheetFormatPr defaultColWidth="11.375" defaultRowHeight="13.5" outlineLevelRow="2"/>
  <cols>
    <col min="1" max="1" width="34.25" style="1" customWidth="1"/>
    <col min="2" max="2" width="7.125" style="1" customWidth="1"/>
    <col min="3" max="5" width="9.125" style="1" customWidth="1"/>
    <col min="6" max="6" width="21.25" style="1" bestFit="1" customWidth="1"/>
    <col min="7" max="8" width="20.75" style="1" bestFit="1" customWidth="1"/>
    <col min="9" max="9" width="23.125" style="1" bestFit="1" customWidth="1"/>
    <col min="10" max="10" width="22.375" style="1" bestFit="1" customWidth="1"/>
    <col min="11" max="46" width="17.75" style="1" customWidth="1"/>
    <col min="47" max="16384" width="11.375" style="1"/>
  </cols>
  <sheetData>
    <row r="1" spans="1:46" ht="20.25">
      <c r="A1" s="751" t="s">
        <v>379</v>
      </c>
      <c r="B1" s="751"/>
      <c r="C1" s="751"/>
      <c r="D1" s="751"/>
      <c r="E1" s="751"/>
      <c r="F1" s="751"/>
      <c r="G1" s="751"/>
      <c r="H1" s="751"/>
      <c r="I1" s="751"/>
      <c r="J1" s="751"/>
      <c r="K1" s="751"/>
      <c r="L1" s="751"/>
      <c r="M1" s="751"/>
      <c r="N1" s="751"/>
      <c r="O1" s="751"/>
      <c r="P1" s="751"/>
      <c r="Q1" s="751"/>
      <c r="R1" s="751"/>
      <c r="S1" s="751"/>
      <c r="T1" s="751"/>
      <c r="U1" s="751"/>
      <c r="V1" s="751"/>
      <c r="W1" s="751"/>
      <c r="X1" s="751"/>
      <c r="Y1" s="751"/>
      <c r="Z1" s="751"/>
      <c r="AA1" s="751"/>
      <c r="AB1" s="751"/>
      <c r="AC1" s="751"/>
      <c r="AD1" s="751"/>
      <c r="AE1" s="751"/>
      <c r="AF1" s="751"/>
      <c r="AG1" s="751"/>
      <c r="AH1" s="751"/>
      <c r="AI1" s="751"/>
      <c r="AJ1" s="751"/>
      <c r="AK1" s="751"/>
      <c r="AL1" s="751"/>
      <c r="AM1" s="751"/>
      <c r="AN1" s="751"/>
      <c r="AO1" s="751"/>
      <c r="AP1" s="751"/>
      <c r="AQ1" s="751"/>
      <c r="AR1" s="751"/>
      <c r="AS1" s="751"/>
      <c r="AT1" s="751"/>
    </row>
    <row r="2" spans="1:46" s="71" customFormat="1" ht="52.5" customHeight="1">
      <c r="A2" s="1131" t="s">
        <v>380</v>
      </c>
      <c r="B2" s="1134" t="s">
        <v>381</v>
      </c>
      <c r="C2" s="1131" t="s">
        <v>382</v>
      </c>
      <c r="D2" s="1136" t="s">
        <v>383</v>
      </c>
      <c r="E2" s="766" t="s">
        <v>384</v>
      </c>
      <c r="F2" s="441">
        <f>'Input Cost_MS4'!D11</f>
        <v>0</v>
      </c>
      <c r="G2" s="442">
        <f>'Input Cost_MS4'!E11</f>
        <v>0</v>
      </c>
      <c r="H2" s="442">
        <f>'Input Cost_MS4'!F11</f>
        <v>0</v>
      </c>
      <c r="I2" s="442">
        <f>'Input Cost_MS4'!G11</f>
        <v>0</v>
      </c>
      <c r="J2" s="442">
        <f>'Input Cost_MS4'!H11</f>
        <v>0</v>
      </c>
      <c r="K2" s="443">
        <f>'Input Cost_MS4'!I11</f>
        <v>0</v>
      </c>
      <c r="L2" s="443">
        <f>'Input Cost_MS4'!J11</f>
        <v>0</v>
      </c>
      <c r="M2" s="443">
        <f>'Input Cost_MS4'!K11</f>
        <v>0</v>
      </c>
      <c r="N2" s="443">
        <f>'Input Cost_MS4'!L11</f>
        <v>0</v>
      </c>
      <c r="O2" s="443">
        <f>'Input Cost_MS4'!M11</f>
        <v>0</v>
      </c>
      <c r="P2" s="443">
        <f>'Input Cost_MS4'!N11</f>
        <v>0</v>
      </c>
      <c r="Q2" s="443">
        <f>'Input Cost_MS4'!O11</f>
        <v>0</v>
      </c>
      <c r="R2" s="443">
        <f>'Input Cost_MS4'!P11</f>
        <v>0</v>
      </c>
      <c r="S2" s="443">
        <f>'Input Cost_MS4'!Q11</f>
        <v>0</v>
      </c>
      <c r="T2" s="443">
        <f>'Input Cost_MS4'!R11</f>
        <v>0</v>
      </c>
      <c r="U2" s="443">
        <f>'Input Cost_MS4'!S11</f>
        <v>0</v>
      </c>
      <c r="V2" s="443">
        <f>'Input Cost_MS4'!T11</f>
        <v>0</v>
      </c>
      <c r="W2" s="443">
        <f>'Input Cost_MS4'!U11</f>
        <v>0</v>
      </c>
      <c r="X2" s="443">
        <f>'Input Cost_MS4'!V11</f>
        <v>0</v>
      </c>
      <c r="Y2" s="443">
        <f>'Input Cost_MS4'!W11</f>
        <v>0</v>
      </c>
      <c r="Z2" s="443">
        <f>'Input Cost_MS4'!X11</f>
        <v>0</v>
      </c>
      <c r="AA2" s="443">
        <f>'Input Cost_MS4'!Y11</f>
        <v>0</v>
      </c>
      <c r="AB2" s="443">
        <f>'Input Cost_MS4'!Z11</f>
        <v>0</v>
      </c>
      <c r="AC2" s="443">
        <f>'Input Cost_MS4'!AA11</f>
        <v>0</v>
      </c>
      <c r="AD2" s="443">
        <f>'Input Cost_MS4'!AB11</f>
        <v>0</v>
      </c>
      <c r="AE2" s="443">
        <f>'Input Cost_MS4'!AC11</f>
        <v>0</v>
      </c>
      <c r="AF2" s="443">
        <f>'Input Cost_MS4'!AD11</f>
        <v>0</v>
      </c>
      <c r="AG2" s="443">
        <f>'Input Cost_MS4'!AE11</f>
        <v>0</v>
      </c>
      <c r="AH2" s="443">
        <f>'Input Cost_MS4'!AF11</f>
        <v>0</v>
      </c>
      <c r="AI2" s="443">
        <f>'Input Cost_MS4'!AG11</f>
        <v>0</v>
      </c>
      <c r="AJ2" s="443">
        <f>'Input Cost_MS4'!AH11</f>
        <v>0</v>
      </c>
      <c r="AK2" s="443">
        <f>'Input Cost_MS4'!AI11</f>
        <v>0</v>
      </c>
      <c r="AL2" s="443">
        <f>'Input Cost_MS4'!AJ11</f>
        <v>0</v>
      </c>
      <c r="AM2" s="443">
        <f>'Input Cost_MS4'!AK11</f>
        <v>0</v>
      </c>
      <c r="AN2" s="443">
        <f>'Input Cost_MS4'!AL11</f>
        <v>0</v>
      </c>
      <c r="AO2" s="443">
        <f>'Input Cost_MS4'!AM11</f>
        <v>0</v>
      </c>
      <c r="AP2" s="443">
        <f>'Input Cost_MS4'!AN11</f>
        <v>0</v>
      </c>
      <c r="AQ2" s="443">
        <f>'Input Cost_MS4'!AO11</f>
        <v>0</v>
      </c>
      <c r="AR2" s="443">
        <f>'Input Cost_MS4'!AP11</f>
        <v>0</v>
      </c>
      <c r="AS2" s="443">
        <f>'Input Cost_MS4'!AQ11</f>
        <v>0</v>
      </c>
      <c r="AT2" s="444" t="s">
        <v>385</v>
      </c>
    </row>
    <row r="3" spans="1:46" ht="12" customHeight="1">
      <c r="A3" s="1132"/>
      <c r="B3" s="1135"/>
      <c r="C3" s="1132"/>
      <c r="D3" s="1137"/>
      <c r="E3" s="755"/>
      <c r="F3" s="53">
        <f>'Input Cost_MS4'!D12</f>
        <v>0</v>
      </c>
      <c r="G3" s="54">
        <f>'Input Cost_MS4'!E12</f>
        <v>0</v>
      </c>
      <c r="H3" s="54">
        <f>'Input Cost_MS4'!F12</f>
        <v>0</v>
      </c>
      <c r="I3" s="54">
        <f>'Input Cost_MS4'!G12</f>
        <v>0</v>
      </c>
      <c r="J3" s="54">
        <f>'Input Cost_MS4'!H12</f>
        <v>0</v>
      </c>
      <c r="K3" s="55">
        <f>'Input Cost_MS4'!I12</f>
        <v>0</v>
      </c>
      <c r="L3" s="55">
        <f>'Input Cost_MS4'!J12</f>
        <v>0</v>
      </c>
      <c r="M3" s="55">
        <f>'Input Cost_MS4'!K12</f>
        <v>0</v>
      </c>
      <c r="N3" s="55">
        <f>'Input Cost_MS4'!L12</f>
        <v>0</v>
      </c>
      <c r="O3" s="55">
        <f>'Input Cost_MS4'!M12</f>
        <v>0</v>
      </c>
      <c r="P3" s="55">
        <f>'Input Cost_MS4'!N12</f>
        <v>0</v>
      </c>
      <c r="Q3" s="55">
        <f>'Input Cost_MS4'!O12</f>
        <v>0</v>
      </c>
      <c r="R3" s="55">
        <f>'Input Cost_MS4'!P12</f>
        <v>0</v>
      </c>
      <c r="S3" s="55">
        <f>'Input Cost_MS4'!Q12</f>
        <v>0</v>
      </c>
      <c r="T3" s="55">
        <f>'Input Cost_MS4'!R12</f>
        <v>0</v>
      </c>
      <c r="U3" s="55">
        <f>'Input Cost_MS4'!S12</f>
        <v>0</v>
      </c>
      <c r="V3" s="55">
        <f>'Input Cost_MS4'!T12</f>
        <v>0</v>
      </c>
      <c r="W3" s="55">
        <f>'Input Cost_MS4'!U12</f>
        <v>0</v>
      </c>
      <c r="X3" s="55">
        <f>'Input Cost_MS4'!V12</f>
        <v>0</v>
      </c>
      <c r="Y3" s="55">
        <f>'Input Cost_MS4'!W12</f>
        <v>0</v>
      </c>
      <c r="Z3" s="55">
        <f>'Input Cost_MS4'!X12</f>
        <v>0</v>
      </c>
      <c r="AA3" s="55">
        <f>'Input Cost_MS4'!Y12</f>
        <v>0</v>
      </c>
      <c r="AB3" s="55">
        <f>'Input Cost_MS4'!Z12</f>
        <v>0</v>
      </c>
      <c r="AC3" s="55">
        <f>'Input Cost_MS4'!AA12</f>
        <v>0</v>
      </c>
      <c r="AD3" s="55">
        <f>'Input Cost_MS4'!AB12</f>
        <v>0</v>
      </c>
      <c r="AE3" s="55">
        <f>'Input Cost_MS4'!AC12</f>
        <v>0</v>
      </c>
      <c r="AF3" s="55">
        <f>'Input Cost_MS4'!AD12</f>
        <v>0</v>
      </c>
      <c r="AG3" s="55">
        <f>'Input Cost_MS4'!AE12</f>
        <v>0</v>
      </c>
      <c r="AH3" s="55">
        <f>'Input Cost_MS4'!AF12</f>
        <v>0</v>
      </c>
      <c r="AI3" s="55">
        <f>'Input Cost_MS4'!AG12</f>
        <v>0</v>
      </c>
      <c r="AJ3" s="55">
        <f>'Input Cost_MS4'!AH12</f>
        <v>0</v>
      </c>
      <c r="AK3" s="55">
        <f>'Input Cost_MS4'!AI12</f>
        <v>0</v>
      </c>
      <c r="AL3" s="55">
        <f>'Input Cost_MS4'!AJ12</f>
        <v>0</v>
      </c>
      <c r="AM3" s="55">
        <f>'Input Cost_MS4'!AK12</f>
        <v>0</v>
      </c>
      <c r="AN3" s="55">
        <f>'Input Cost_MS4'!AL12</f>
        <v>0</v>
      </c>
      <c r="AO3" s="55">
        <f>'Input Cost_MS4'!AM12</f>
        <v>0</v>
      </c>
      <c r="AP3" s="55">
        <f>'Input Cost_MS4'!AN12</f>
        <v>0</v>
      </c>
      <c r="AQ3" s="55">
        <f>'Input Cost_MS4'!AO12</f>
        <v>0</v>
      </c>
      <c r="AR3" s="55">
        <f>'Input Cost_MS4'!AP12</f>
        <v>0</v>
      </c>
      <c r="AS3" s="55">
        <f>'Input Cost_MS4'!AQ12</f>
        <v>0</v>
      </c>
      <c r="AT3" s="55"/>
    </row>
    <row r="4" spans="1:46">
      <c r="A4" s="20" t="s">
        <v>386</v>
      </c>
      <c r="B4" s="757"/>
      <c r="C4" s="20"/>
      <c r="D4" s="21"/>
      <c r="E4" s="22"/>
      <c r="F4" s="856">
        <f>'Input Cost_MS4'!B5</f>
        <v>0</v>
      </c>
      <c r="G4" s="36">
        <f t="shared" ref="G4:AS4" si="0">F4</f>
        <v>0</v>
      </c>
      <c r="H4" s="36">
        <f t="shared" si="0"/>
        <v>0</v>
      </c>
      <c r="I4" s="36">
        <f t="shared" si="0"/>
        <v>0</v>
      </c>
      <c r="J4" s="36">
        <f t="shared" si="0"/>
        <v>0</v>
      </c>
      <c r="K4" s="36">
        <f t="shared" si="0"/>
        <v>0</v>
      </c>
      <c r="L4" s="36">
        <f t="shared" si="0"/>
        <v>0</v>
      </c>
      <c r="M4" s="37">
        <f t="shared" si="0"/>
        <v>0</v>
      </c>
      <c r="N4" s="37">
        <f t="shared" si="0"/>
        <v>0</v>
      </c>
      <c r="O4" s="37">
        <f t="shared" si="0"/>
        <v>0</v>
      </c>
      <c r="P4" s="37">
        <f t="shared" si="0"/>
        <v>0</v>
      </c>
      <c r="Q4" s="37">
        <f t="shared" si="0"/>
        <v>0</v>
      </c>
      <c r="R4" s="37">
        <f t="shared" si="0"/>
        <v>0</v>
      </c>
      <c r="S4" s="37">
        <f t="shared" si="0"/>
        <v>0</v>
      </c>
      <c r="T4" s="37">
        <f t="shared" si="0"/>
        <v>0</v>
      </c>
      <c r="U4" s="37">
        <f t="shared" si="0"/>
        <v>0</v>
      </c>
      <c r="V4" s="37">
        <f t="shared" si="0"/>
        <v>0</v>
      </c>
      <c r="W4" s="37">
        <f t="shared" si="0"/>
        <v>0</v>
      </c>
      <c r="X4" s="37">
        <f t="shared" si="0"/>
        <v>0</v>
      </c>
      <c r="Y4" s="37">
        <f t="shared" si="0"/>
        <v>0</v>
      </c>
      <c r="Z4" s="37">
        <f t="shared" si="0"/>
        <v>0</v>
      </c>
      <c r="AA4" s="37">
        <f t="shared" si="0"/>
        <v>0</v>
      </c>
      <c r="AB4" s="37">
        <f t="shared" si="0"/>
        <v>0</v>
      </c>
      <c r="AC4" s="37">
        <f t="shared" si="0"/>
        <v>0</v>
      </c>
      <c r="AD4" s="37">
        <f t="shared" si="0"/>
        <v>0</v>
      </c>
      <c r="AE4" s="37">
        <f t="shared" si="0"/>
        <v>0</v>
      </c>
      <c r="AF4" s="37">
        <f t="shared" si="0"/>
        <v>0</v>
      </c>
      <c r="AG4" s="37">
        <f t="shared" si="0"/>
        <v>0</v>
      </c>
      <c r="AH4" s="37">
        <f t="shared" si="0"/>
        <v>0</v>
      </c>
      <c r="AI4" s="37">
        <f t="shared" si="0"/>
        <v>0</v>
      </c>
      <c r="AJ4" s="37">
        <f t="shared" si="0"/>
        <v>0</v>
      </c>
      <c r="AK4" s="37">
        <f t="shared" si="0"/>
        <v>0</v>
      </c>
      <c r="AL4" s="37">
        <f t="shared" si="0"/>
        <v>0</v>
      </c>
      <c r="AM4" s="37">
        <f t="shared" si="0"/>
        <v>0</v>
      </c>
      <c r="AN4" s="37">
        <f t="shared" si="0"/>
        <v>0</v>
      </c>
      <c r="AO4" s="37">
        <f t="shared" si="0"/>
        <v>0</v>
      </c>
      <c r="AP4" s="37">
        <f t="shared" si="0"/>
        <v>0</v>
      </c>
      <c r="AQ4" s="37">
        <f t="shared" si="0"/>
        <v>0</v>
      </c>
      <c r="AR4" s="37">
        <f t="shared" si="0"/>
        <v>0</v>
      </c>
      <c r="AS4" s="37">
        <f t="shared" si="0"/>
        <v>0</v>
      </c>
      <c r="AT4" s="26">
        <f>K4</f>
        <v>0</v>
      </c>
    </row>
    <row r="5" spans="1:46" ht="17.25" customHeight="1">
      <c r="A5" s="7" t="s">
        <v>387</v>
      </c>
      <c r="B5" s="271" t="s">
        <v>215</v>
      </c>
      <c r="C5" s="7"/>
      <c r="D5" s="8"/>
      <c r="E5" s="9"/>
      <c r="F5" s="38">
        <f>'Input Cost_MS4'!D13</f>
        <v>0</v>
      </c>
      <c r="G5" s="38">
        <f>'Input Cost_MS4'!E13</f>
        <v>0</v>
      </c>
      <c r="H5" s="38">
        <f>'Input Cost_MS4'!F13</f>
        <v>0</v>
      </c>
      <c r="I5" s="38">
        <f>'Input Cost_MS4'!G13</f>
        <v>0</v>
      </c>
      <c r="J5" s="38">
        <f>'Input Cost_MS4'!H13</f>
        <v>0</v>
      </c>
      <c r="K5" s="38">
        <f>'Input Cost_MS4'!I13</f>
        <v>0</v>
      </c>
      <c r="L5" s="38">
        <f>'Input Cost_MS4'!J13</f>
        <v>0</v>
      </c>
      <c r="M5" s="38">
        <f>'Input Cost_MS4'!K13</f>
        <v>0</v>
      </c>
      <c r="N5" s="38">
        <f>'Input Cost_MS4'!L13</f>
        <v>0</v>
      </c>
      <c r="O5" s="38">
        <f>'Input Cost_MS4'!M13</f>
        <v>0</v>
      </c>
      <c r="P5" s="38">
        <f>'Input Cost_MS4'!N13</f>
        <v>0</v>
      </c>
      <c r="Q5" s="38">
        <f>'Input Cost_MS4'!O13</f>
        <v>0</v>
      </c>
      <c r="R5" s="38">
        <f>'Input Cost_MS4'!P13</f>
        <v>0</v>
      </c>
      <c r="S5" s="38">
        <f>'Input Cost_MS4'!Q13</f>
        <v>0</v>
      </c>
      <c r="T5" s="38">
        <f>'Input Cost_MS4'!R13</f>
        <v>0</v>
      </c>
      <c r="U5" s="38">
        <f>'Input Cost_MS4'!S13</f>
        <v>0</v>
      </c>
      <c r="V5" s="38">
        <f>'Input Cost_MS4'!T13</f>
        <v>0</v>
      </c>
      <c r="W5" s="38">
        <f>'Input Cost_MS4'!U13</f>
        <v>0</v>
      </c>
      <c r="X5" s="38">
        <f>'Input Cost_MS4'!V13</f>
        <v>0</v>
      </c>
      <c r="Y5" s="38">
        <f>'Input Cost_MS4'!W13</f>
        <v>0</v>
      </c>
      <c r="Z5" s="38">
        <f>'Input Cost_MS4'!X13</f>
        <v>0</v>
      </c>
      <c r="AA5" s="38">
        <f>'Input Cost_MS4'!Y13</f>
        <v>0</v>
      </c>
      <c r="AB5" s="38">
        <f>'Input Cost_MS4'!Z13</f>
        <v>0</v>
      </c>
      <c r="AC5" s="38">
        <f>'Input Cost_MS4'!AA13</f>
        <v>0</v>
      </c>
      <c r="AD5" s="38">
        <f>'Input Cost_MS4'!AB13</f>
        <v>0</v>
      </c>
      <c r="AE5" s="38">
        <f>'Input Cost_MS4'!AC13</f>
        <v>0</v>
      </c>
      <c r="AF5" s="38">
        <f>'Input Cost_MS4'!AD13</f>
        <v>0</v>
      </c>
      <c r="AG5" s="38">
        <f>'Input Cost_MS4'!AE13</f>
        <v>0</v>
      </c>
      <c r="AH5" s="38">
        <f>'Input Cost_MS4'!AF13</f>
        <v>0</v>
      </c>
      <c r="AI5" s="38">
        <f>'Input Cost_MS4'!AG13</f>
        <v>0</v>
      </c>
      <c r="AJ5" s="38">
        <f>'Input Cost_MS4'!AH13</f>
        <v>0</v>
      </c>
      <c r="AK5" s="38">
        <f>'Input Cost_MS4'!AI13</f>
        <v>0</v>
      </c>
      <c r="AL5" s="38">
        <f>'Input Cost_MS4'!AJ13</f>
        <v>0</v>
      </c>
      <c r="AM5" s="38">
        <f>'Input Cost_MS4'!AK13</f>
        <v>0</v>
      </c>
      <c r="AN5" s="38">
        <f>'Input Cost_MS4'!AL13</f>
        <v>0</v>
      </c>
      <c r="AO5" s="38">
        <f>'Input Cost_MS4'!AM13</f>
        <v>0</v>
      </c>
      <c r="AP5" s="38">
        <f>'Input Cost_MS4'!AN13</f>
        <v>0</v>
      </c>
      <c r="AQ5" s="38">
        <f>'Input Cost_MS4'!AO13</f>
        <v>0</v>
      </c>
      <c r="AR5" s="38">
        <f>'Input Cost_MS4'!AP13</f>
        <v>0</v>
      </c>
      <c r="AS5" s="38">
        <f>'Input Cost_MS4'!AQ13</f>
        <v>0</v>
      </c>
      <c r="AT5" s="38">
        <f>'Input Cost_MS4'!AR13</f>
        <v>0</v>
      </c>
    </row>
    <row r="6" spans="1:46" ht="16.5" customHeight="1">
      <c r="A6" s="27" t="s">
        <v>13</v>
      </c>
      <c r="B6" s="758" t="s">
        <v>299</v>
      </c>
      <c r="C6" s="27"/>
      <c r="D6" s="28"/>
      <c r="E6" s="29"/>
      <c r="F6" s="42">
        <f>IF('Input Cost_MS4'!$D$116="PLN",'Input Cost_MS4'!D117*Währung!$B$13,'Input Cost_MS4'!D117)*(1+'Input Cost_MS4'!$C$117)</f>
        <v>0</v>
      </c>
      <c r="G6" s="42">
        <f>IF('Input Cost_MS4'!$D$116="PLN",'Input Cost_MS4'!E117*Währung!$B$13,'Input Cost_MS4'!E117)*(1+'Input Cost_MS4'!$C$117)</f>
        <v>0</v>
      </c>
      <c r="H6" s="42">
        <f>IF('Input Cost_MS4'!$D$116="PLN",'Input Cost_MS4'!F117*Währung!$B$13,'Input Cost_MS4'!F117)*(1+'Input Cost_MS4'!$C$117)</f>
        <v>0</v>
      </c>
      <c r="I6" s="42">
        <f>IF('Input Cost_MS4'!$D$116="PLN",'Input Cost_MS4'!G117*Währung!$B$13,'Input Cost_MS4'!G117)*(1+'Input Cost_MS4'!$C$117)</f>
        <v>0</v>
      </c>
      <c r="J6" s="42">
        <f>IF('Input Cost_MS4'!$D$116="PLN",'Input Cost_MS4'!H117*Währung!$B$13,'Input Cost_MS4'!H117)*(1+'Input Cost_MS4'!$C$117)</f>
        <v>0</v>
      </c>
      <c r="K6" s="42">
        <f>IF('Input Cost_MS4'!$D$116="PLN",'Input Cost_MS4'!I117*Währung!$B$13,'Input Cost_MS4'!I117)*(1+'Input Cost_MS4'!$C$117)</f>
        <v>0</v>
      </c>
      <c r="L6" s="42">
        <f>IF('Input Cost_MS4'!$D$116="PLN",'Input Cost_MS4'!J117*Währung!$B$13,'Input Cost_MS4'!J117)*(1+'Input Cost_MS4'!$C$117)</f>
        <v>0</v>
      </c>
      <c r="M6" s="42">
        <f>IF('Input Cost_MS4'!$D$116="PLN",'Input Cost_MS4'!K117*Währung!$B$13,'Input Cost_MS4'!K117)*(1+'Input Cost_MS4'!$C$117)</f>
        <v>0</v>
      </c>
      <c r="N6" s="42">
        <f>IF('Input Cost_MS4'!$D$116="PLN",'Input Cost_MS4'!L117*Währung!$B$13,'Input Cost_MS4'!L117)*(1+'Input Cost_MS4'!$C$117)</f>
        <v>0</v>
      </c>
      <c r="O6" s="42">
        <f>IF('Input Cost_MS4'!$D$116="PLN",'Input Cost_MS4'!M117*Währung!$B$13,'Input Cost_MS4'!M117)*(1+'Input Cost_MS4'!$C$117)</f>
        <v>0</v>
      </c>
      <c r="P6" s="42">
        <f>IF('Input Cost_MS4'!$D$116="PLN",'Input Cost_MS4'!N117*Währung!$B$13,'Input Cost_MS4'!N117)*(1+'Input Cost_MS4'!$C$117)</f>
        <v>0</v>
      </c>
      <c r="Q6" s="42">
        <f>IF('Input Cost_MS4'!$D$116="PLN",'Input Cost_MS4'!O117*Währung!$B$13,'Input Cost_MS4'!O117)*(1+'Input Cost_MS4'!$C$117)</f>
        <v>0</v>
      </c>
      <c r="R6" s="42">
        <f>IF('Input Cost_MS4'!$D$116="PLN",'Input Cost_MS4'!P117*Währung!$B$13,'Input Cost_MS4'!P117)*(1+'Input Cost_MS4'!$C$117)</f>
        <v>0</v>
      </c>
      <c r="S6" s="42">
        <f>IF('Input Cost_MS4'!$D$116="PLN",'Input Cost_MS4'!Q117*Währung!$B$13,'Input Cost_MS4'!Q117)*(1+'Input Cost_MS4'!$C$117)</f>
        <v>0</v>
      </c>
      <c r="T6" s="42">
        <f>IF('Input Cost_MS4'!$D$116="PLN",'Input Cost_MS4'!R117*Währung!$B$13,'Input Cost_MS4'!R117)*(1+'Input Cost_MS4'!$C$117)</f>
        <v>0</v>
      </c>
      <c r="U6" s="42">
        <f>IF('Input Cost_MS4'!$D$116="PLN",'Input Cost_MS4'!S117*Währung!$B$13,'Input Cost_MS4'!S117)*(1+'Input Cost_MS4'!$C$117)</f>
        <v>0</v>
      </c>
      <c r="V6" s="42">
        <f>IF('Input Cost_MS4'!$D$116="PLN",'Input Cost_MS4'!T117*Währung!$B$13,'Input Cost_MS4'!T117)*(1+'Input Cost_MS4'!$C$117)</f>
        <v>0</v>
      </c>
      <c r="W6" s="42">
        <f>IF('Input Cost_MS4'!$D$116="PLN",'Input Cost_MS4'!U117*Währung!$B$13,'Input Cost_MS4'!U117)*(1+'Input Cost_MS4'!$C$117)</f>
        <v>0</v>
      </c>
      <c r="X6" s="42">
        <f>IF('Input Cost_MS4'!$D$116="PLN",'Input Cost_MS4'!V117*Währung!$B$13,'Input Cost_MS4'!V117)*(1+'Input Cost_MS4'!$C$117)</f>
        <v>0</v>
      </c>
      <c r="Y6" s="42">
        <f>IF('Input Cost_MS4'!$D$116="PLN",'Input Cost_MS4'!W117*Währung!$B$13,'Input Cost_MS4'!W117)*(1+'Input Cost_MS4'!$C$117)</f>
        <v>0</v>
      </c>
      <c r="Z6" s="42">
        <f>IF('Input Cost_MS4'!$D$116="PLN",'Input Cost_MS4'!X117*Währung!$B$13,'Input Cost_MS4'!X117)*(1+'Input Cost_MS4'!$C$117)</f>
        <v>0</v>
      </c>
      <c r="AA6" s="42">
        <f>IF('Input Cost_MS4'!$D$116="PLN",'Input Cost_MS4'!Y117*Währung!$B$13,'Input Cost_MS4'!Y117)*(1+'Input Cost_MS4'!$C$117)</f>
        <v>0</v>
      </c>
      <c r="AB6" s="42">
        <f>IF('Input Cost_MS4'!$D$116="PLN",'Input Cost_MS4'!Z117*Währung!$B$13,'Input Cost_MS4'!Z117)*(1+'Input Cost_MS4'!$C$117)</f>
        <v>0</v>
      </c>
      <c r="AC6" s="42">
        <f>IF('Input Cost_MS4'!$D$116="PLN",'Input Cost_MS4'!AA117*Währung!$B$13,'Input Cost_MS4'!AA117)*(1+'Input Cost_MS4'!$C$117)</f>
        <v>0</v>
      </c>
      <c r="AD6" s="42">
        <f>IF('Input Cost_MS4'!$D$116="PLN",'Input Cost_MS4'!AB117*Währung!$B$13,'Input Cost_MS4'!AB117)*(1+'Input Cost_MS4'!$C$117)</f>
        <v>0</v>
      </c>
      <c r="AE6" s="42">
        <f>IF('Input Cost_MS4'!$D$116="PLN",'Input Cost_MS4'!AC117*Währung!$B$13,'Input Cost_MS4'!AC117)*(1+'Input Cost_MS4'!$C$117)</f>
        <v>0</v>
      </c>
      <c r="AF6" s="42">
        <f>IF('Input Cost_MS4'!$D$116="PLN",'Input Cost_MS4'!AD117*Währung!$B$13,'Input Cost_MS4'!AD117)*(1+'Input Cost_MS4'!$C$117)</f>
        <v>0</v>
      </c>
      <c r="AG6" s="42">
        <f>IF('Input Cost_MS4'!$D$116="PLN",'Input Cost_MS4'!AE117*Währung!$B$13,'Input Cost_MS4'!AE117)*(1+'Input Cost_MS4'!$C$117)</f>
        <v>0</v>
      </c>
      <c r="AH6" s="42">
        <f>IF('Input Cost_MS4'!$D$116="PLN",'Input Cost_MS4'!AF117*Währung!$B$13,'Input Cost_MS4'!AF117)*(1+'Input Cost_MS4'!$C$117)</f>
        <v>0</v>
      </c>
      <c r="AI6" s="42">
        <f>IF('Input Cost_MS4'!$D$116="PLN",'Input Cost_MS4'!AG117*Währung!$B$13,'Input Cost_MS4'!AG117)*(1+'Input Cost_MS4'!$C$117)</f>
        <v>0</v>
      </c>
      <c r="AJ6" s="42">
        <f>IF('Input Cost_MS4'!$D$116="PLN",'Input Cost_MS4'!AH117*Währung!$B$13,'Input Cost_MS4'!AH117)*(1+'Input Cost_MS4'!$C$117)</f>
        <v>0</v>
      </c>
      <c r="AK6" s="42">
        <f>IF('Input Cost_MS4'!$D$116="PLN",'Input Cost_MS4'!AI117*Währung!$B$13,'Input Cost_MS4'!AI117)*(1+'Input Cost_MS4'!$C$117)</f>
        <v>0</v>
      </c>
      <c r="AL6" s="42">
        <f>IF('Input Cost_MS4'!$D$116="PLN",'Input Cost_MS4'!AJ117*Währung!$B$13,'Input Cost_MS4'!AJ117)*(1+'Input Cost_MS4'!$C$117)</f>
        <v>0</v>
      </c>
      <c r="AM6" s="42">
        <f>IF('Input Cost_MS4'!$D$116="PLN",'Input Cost_MS4'!AK117*Währung!$B$13,'Input Cost_MS4'!AK117)*(1+'Input Cost_MS4'!$C$117)</f>
        <v>0</v>
      </c>
      <c r="AN6" s="42">
        <f>IF('Input Cost_MS4'!$D$116="PLN",'Input Cost_MS4'!AL117*Währung!$B$13,'Input Cost_MS4'!AL117)*(1+'Input Cost_MS4'!$C$117)</f>
        <v>0</v>
      </c>
      <c r="AO6" s="42">
        <f>IF('Input Cost_MS4'!$D$116="PLN",'Input Cost_MS4'!AM117*Währung!$B$13,'Input Cost_MS4'!AM117)*(1+'Input Cost_MS4'!$C$117)</f>
        <v>0</v>
      </c>
      <c r="AP6" s="42">
        <f>IF('Input Cost_MS4'!$D$116="PLN",'Input Cost_MS4'!AN117*Währung!$B$13,'Input Cost_MS4'!AN117)*(1+'Input Cost_MS4'!$C$117)</f>
        <v>0</v>
      </c>
      <c r="AQ6" s="42">
        <f>IF('Input Cost_MS4'!$D$116="PLN",'Input Cost_MS4'!AO117*Währung!$B$13,'Input Cost_MS4'!AO117)*(1+'Input Cost_MS4'!$C$117)</f>
        <v>0</v>
      </c>
      <c r="AR6" s="42">
        <f>IF('Input Cost_MS4'!$D$116="PLN",'Input Cost_MS4'!AP117*Währung!$B$13,'Input Cost_MS4'!AP117)*(1+'Input Cost_MS4'!$C$117)</f>
        <v>0</v>
      </c>
      <c r="AS6" s="42">
        <f>IF('Input Cost_MS4'!$D$116="PLN",'Input Cost_MS4'!AQ117*Währung!$B$13,'Input Cost_MS4'!AQ117)*(1+'Input Cost_MS4'!$C$117)</f>
        <v>0</v>
      </c>
      <c r="AT6" s="42">
        <f>IF('Input Cost_MS4'!$D$116="PLN",'Input Cost_MS4'!AR117*Währung!$B$13,'Input Cost_MS4'!AR117)*(1+'Input Cost_MS4'!$C$117)</f>
        <v>0</v>
      </c>
    </row>
    <row r="7" spans="1:46" ht="8.25" customHeight="1">
      <c r="A7" s="7"/>
      <c r="B7" s="271"/>
      <c r="C7" s="7"/>
      <c r="D7" s="8"/>
      <c r="E7" s="9"/>
      <c r="F7" s="39"/>
      <c r="G7" s="39"/>
      <c r="H7" s="39"/>
      <c r="I7" s="39"/>
      <c r="J7" s="39"/>
      <c r="K7" s="39"/>
      <c r="L7" s="39"/>
      <c r="M7" s="39"/>
      <c r="N7" s="39"/>
      <c r="O7" s="39"/>
      <c r="P7" s="39"/>
      <c r="Q7" s="39"/>
      <c r="R7" s="39"/>
      <c r="S7" s="39"/>
      <c r="T7" s="39"/>
      <c r="U7" s="39"/>
      <c r="V7" s="39"/>
      <c r="W7" s="39"/>
      <c r="X7" s="39"/>
      <c r="Y7" s="39"/>
      <c r="Z7" s="39"/>
      <c r="AA7" s="39"/>
      <c r="AB7" s="39"/>
      <c r="AC7" s="39"/>
      <c r="AD7" s="39"/>
      <c r="AE7" s="39"/>
      <c r="AF7" s="39"/>
      <c r="AG7" s="39"/>
      <c r="AH7" s="39"/>
      <c r="AI7" s="39"/>
      <c r="AJ7" s="39"/>
      <c r="AK7" s="39"/>
      <c r="AL7" s="39"/>
      <c r="AM7" s="39"/>
      <c r="AN7" s="39"/>
      <c r="AO7" s="39"/>
      <c r="AP7" s="39"/>
      <c r="AQ7" s="39"/>
      <c r="AR7" s="39"/>
      <c r="AS7" s="39"/>
      <c r="AT7" s="39"/>
    </row>
    <row r="8" spans="1:46" ht="16.5" customHeight="1">
      <c r="A8" s="7" t="s">
        <v>388</v>
      </c>
      <c r="B8" s="271" t="s">
        <v>299</v>
      </c>
      <c r="C8" s="7"/>
      <c r="D8" s="8"/>
      <c r="E8" s="9"/>
      <c r="F8" s="39">
        <f>IF('Input Cost_MS4'!$D$116="PLN",'Input Cost_MS4'!D118*Währung!$B$13,'Input Cost_MS4'!D118)*(1+'Input Cost_MS4'!$C$118)</f>
        <v>0</v>
      </c>
      <c r="G8" s="39">
        <f>IF('Input Cost_MS4'!$D$116="PLN",'Input Cost_MS4'!E118*Währung!$B$13,'Input Cost_MS4'!E118)*(1+'Input Cost_MS4'!$C$118)</f>
        <v>0</v>
      </c>
      <c r="H8" s="39">
        <f>IF('Input Cost_MS4'!$D$116="PLN",'Input Cost_MS4'!F118*Währung!$B$13,'Input Cost_MS4'!F118)*(1+'Input Cost_MS4'!$C$118)</f>
        <v>0</v>
      </c>
      <c r="I8" s="39">
        <f>IF('Input Cost_MS4'!$D$116="PLN",'Input Cost_MS4'!G118*Währung!$B$13,'Input Cost_MS4'!G118)*(1+'Input Cost_MS4'!$C$118)</f>
        <v>0</v>
      </c>
      <c r="J8" s="39">
        <f>IF('Input Cost_MS4'!$D$116="PLN",'Input Cost_MS4'!H118*Währung!$B$13,'Input Cost_MS4'!H118)*(1+'Input Cost_MS4'!$C$118)</f>
        <v>0</v>
      </c>
      <c r="K8" s="39">
        <f>IF('Input Cost_MS4'!$D$116="PLN",'Input Cost_MS4'!I118*Währung!$B$13,'Input Cost_MS4'!I118)*(1+'Input Cost_MS4'!$C$118)</f>
        <v>0</v>
      </c>
      <c r="L8" s="39">
        <f>IF('Input Cost_MS4'!$D$116="PLN",'Input Cost_MS4'!J118*Währung!$B$13,'Input Cost_MS4'!J118)*(1+'Input Cost_MS4'!$C$118)</f>
        <v>0</v>
      </c>
      <c r="M8" s="39">
        <f>IF('Input Cost_MS4'!$D$116="PLN",'Input Cost_MS4'!K118*Währung!$B$13,'Input Cost_MS4'!K118)*(1+'Input Cost_MS4'!$C$118)</f>
        <v>0</v>
      </c>
      <c r="N8" s="39">
        <f>IF('Input Cost_MS4'!$D$116="PLN",'Input Cost_MS4'!L118*Währung!$B$13,'Input Cost_MS4'!L118)*(1+'Input Cost_MS4'!$C$118)</f>
        <v>0</v>
      </c>
      <c r="O8" s="39">
        <f>IF('Input Cost_MS4'!$D$116="PLN",'Input Cost_MS4'!M118*Währung!$B$13,'Input Cost_MS4'!M118)*(1+'Input Cost_MS4'!$C$118)</f>
        <v>0</v>
      </c>
      <c r="P8" s="39">
        <f>IF('Input Cost_MS4'!$D$116="PLN",'Input Cost_MS4'!N118*Währung!$B$13,'Input Cost_MS4'!N118)*(1+'Input Cost_MS4'!$C$118)</f>
        <v>0</v>
      </c>
      <c r="Q8" s="39">
        <f>IF('Input Cost_MS4'!$D$116="PLN",'Input Cost_MS4'!O118*Währung!$B$13,'Input Cost_MS4'!O118)*(1+'Input Cost_MS4'!$C$118)</f>
        <v>0</v>
      </c>
      <c r="R8" s="39">
        <f>IF('Input Cost_MS4'!$D$116="PLN",'Input Cost_MS4'!P118*Währung!$B$13,'Input Cost_MS4'!P118)*(1+'Input Cost_MS4'!$C$118)</f>
        <v>0</v>
      </c>
      <c r="S8" s="39">
        <f>IF('Input Cost_MS4'!$D$116="PLN",'Input Cost_MS4'!Q118*Währung!$B$13,'Input Cost_MS4'!Q118)*(1+'Input Cost_MS4'!$C$118)</f>
        <v>0</v>
      </c>
      <c r="T8" s="39">
        <f>IF('Input Cost_MS4'!$D$116="PLN",'Input Cost_MS4'!R118*Währung!$B$13,'Input Cost_MS4'!R118)*(1+'Input Cost_MS4'!$C$118)</f>
        <v>0</v>
      </c>
      <c r="U8" s="39">
        <f>IF('Input Cost_MS4'!$D$116="PLN",'Input Cost_MS4'!S118*Währung!$B$13,'Input Cost_MS4'!S118)*(1+'Input Cost_MS4'!$C$118)</f>
        <v>0</v>
      </c>
      <c r="V8" s="39">
        <f>IF('Input Cost_MS4'!$D$116="PLN",'Input Cost_MS4'!T118*Währung!$B$13,'Input Cost_MS4'!T118)*(1+'Input Cost_MS4'!$C$118)</f>
        <v>0</v>
      </c>
      <c r="W8" s="39">
        <f>IF('Input Cost_MS4'!$D$116="PLN",'Input Cost_MS4'!U118*Währung!$B$13,'Input Cost_MS4'!U118)*(1+'Input Cost_MS4'!$C$118)</f>
        <v>0</v>
      </c>
      <c r="X8" s="39">
        <f>IF('Input Cost_MS4'!$D$116="PLN",'Input Cost_MS4'!V118*Währung!$B$13,'Input Cost_MS4'!V118)*(1+'Input Cost_MS4'!$C$118)</f>
        <v>0</v>
      </c>
      <c r="Y8" s="39">
        <f>IF('Input Cost_MS4'!$D$116="PLN",'Input Cost_MS4'!W118*Währung!$B$13,'Input Cost_MS4'!W118)*(1+'Input Cost_MS4'!$C$118)</f>
        <v>0</v>
      </c>
      <c r="Z8" s="39">
        <f>IF('Input Cost_MS4'!$D$116="PLN",'Input Cost_MS4'!X118*Währung!$B$13,'Input Cost_MS4'!X118)*(1+'Input Cost_MS4'!$C$118)</f>
        <v>0</v>
      </c>
      <c r="AA8" s="39">
        <f>IF('Input Cost_MS4'!$D$116="PLN",'Input Cost_MS4'!Y118*Währung!$B$13,'Input Cost_MS4'!Y118)*(1+'Input Cost_MS4'!$C$118)</f>
        <v>0</v>
      </c>
      <c r="AB8" s="39">
        <f>IF('Input Cost_MS4'!$D$116="PLN",'Input Cost_MS4'!Z118*Währung!$B$13,'Input Cost_MS4'!Z118)*(1+'Input Cost_MS4'!$C$118)</f>
        <v>0</v>
      </c>
      <c r="AC8" s="39">
        <f>IF('Input Cost_MS4'!$D$116="PLN",'Input Cost_MS4'!AA118*Währung!$B$13,'Input Cost_MS4'!AA118)*(1+'Input Cost_MS4'!$C$118)</f>
        <v>0</v>
      </c>
      <c r="AD8" s="39">
        <f>IF('Input Cost_MS4'!$D$116="PLN",'Input Cost_MS4'!AB118*Währung!$B$13,'Input Cost_MS4'!AB118)*(1+'Input Cost_MS4'!$C$118)</f>
        <v>0</v>
      </c>
      <c r="AE8" s="39">
        <f>IF('Input Cost_MS4'!$D$116="PLN",'Input Cost_MS4'!AC118*Währung!$B$13,'Input Cost_MS4'!AC118)*(1+'Input Cost_MS4'!$C$118)</f>
        <v>0</v>
      </c>
      <c r="AF8" s="39">
        <f>IF('Input Cost_MS4'!$D$116="PLN",'Input Cost_MS4'!AD118*Währung!$B$13,'Input Cost_MS4'!AD118)*(1+'Input Cost_MS4'!$C$118)</f>
        <v>0</v>
      </c>
      <c r="AG8" s="39">
        <f>IF('Input Cost_MS4'!$D$116="PLN",'Input Cost_MS4'!AE118*Währung!$B$13,'Input Cost_MS4'!AE118)*(1+'Input Cost_MS4'!$C$118)</f>
        <v>0</v>
      </c>
      <c r="AH8" s="39">
        <f>IF('Input Cost_MS4'!$D$116="PLN",'Input Cost_MS4'!AF118*Währung!$B$13,'Input Cost_MS4'!AF118)*(1+'Input Cost_MS4'!$C$118)</f>
        <v>0</v>
      </c>
      <c r="AI8" s="39">
        <f>IF('Input Cost_MS4'!$D$116="PLN",'Input Cost_MS4'!AG118*Währung!$B$13,'Input Cost_MS4'!AG118)*(1+'Input Cost_MS4'!$C$118)</f>
        <v>0</v>
      </c>
      <c r="AJ8" s="39">
        <f>IF('Input Cost_MS4'!$D$116="PLN",'Input Cost_MS4'!AH118*Währung!$B$13,'Input Cost_MS4'!AH118)*(1+'Input Cost_MS4'!$C$118)</f>
        <v>0</v>
      </c>
      <c r="AK8" s="39">
        <f>IF('Input Cost_MS4'!$D$116="PLN",'Input Cost_MS4'!AI118*Währung!$B$13,'Input Cost_MS4'!AI118)*(1+'Input Cost_MS4'!$C$118)</f>
        <v>0</v>
      </c>
      <c r="AL8" s="39">
        <f>IF('Input Cost_MS4'!$D$116="PLN",'Input Cost_MS4'!AJ118*Währung!$B$13,'Input Cost_MS4'!AJ118)*(1+'Input Cost_MS4'!$C$118)</f>
        <v>0</v>
      </c>
      <c r="AM8" s="39">
        <f>IF('Input Cost_MS4'!$D$116="PLN",'Input Cost_MS4'!AK118*Währung!$B$13,'Input Cost_MS4'!AK118)*(1+'Input Cost_MS4'!$C$118)</f>
        <v>0</v>
      </c>
      <c r="AN8" s="39">
        <f>IF('Input Cost_MS4'!$D$116="PLN",'Input Cost_MS4'!AL118*Währung!$B$13,'Input Cost_MS4'!AL118)*(1+'Input Cost_MS4'!$C$118)</f>
        <v>0</v>
      </c>
      <c r="AO8" s="39">
        <f>IF('Input Cost_MS4'!$D$116="PLN",'Input Cost_MS4'!AM118*Währung!$B$13,'Input Cost_MS4'!AM118)*(1+'Input Cost_MS4'!$C$118)</f>
        <v>0</v>
      </c>
      <c r="AP8" s="39">
        <f>IF('Input Cost_MS4'!$D$116="PLN",'Input Cost_MS4'!AN118*Währung!$B$13,'Input Cost_MS4'!AN118)*(1+'Input Cost_MS4'!$C$118)</f>
        <v>0</v>
      </c>
      <c r="AQ8" s="39">
        <f>IF('Input Cost_MS4'!$D$116="PLN",'Input Cost_MS4'!AO118*Währung!$B$13,'Input Cost_MS4'!AO118)*(1+'Input Cost_MS4'!$C$118)</f>
        <v>0</v>
      </c>
      <c r="AR8" s="39">
        <f>IF('Input Cost_MS4'!$D$116="PLN",'Input Cost_MS4'!AP118*Währung!$B$13,'Input Cost_MS4'!AP118)*(1+'Input Cost_MS4'!$C$118)</f>
        <v>0</v>
      </c>
      <c r="AS8" s="39">
        <f>IF('Input Cost_MS4'!$D$116="PLN",'Input Cost_MS4'!AQ118*Währung!$B$13,'Input Cost_MS4'!AQ118)*(1+'Input Cost_MS4'!$C$118)</f>
        <v>0</v>
      </c>
      <c r="AT8" s="39">
        <f>IF('Input Cost_MS4'!$D$116="PLN",'Input Cost_MS4'!AR118*Währung!$B$13,'Input Cost_MS4'!AR118)*(1+'Input Cost_MS4'!$C$118)</f>
        <v>0</v>
      </c>
    </row>
    <row r="9" spans="1:46" ht="16.5" customHeight="1">
      <c r="A9" s="7" t="s">
        <v>389</v>
      </c>
      <c r="B9" s="271" t="s">
        <v>299</v>
      </c>
      <c r="C9" s="7"/>
      <c r="D9" s="8"/>
      <c r="E9" s="9"/>
      <c r="F9" s="41">
        <f>IF('Input Cost_MS4'!$D$116="PLN",'Input Cost_MS4'!D119*Währung!$B$13,'Input Cost_MS4'!D119)*(1+'Input Cost_MS4'!$C$119)</f>
        <v>0</v>
      </c>
      <c r="G9" s="41">
        <f>IF('Input Cost_MS4'!$D$116="PLN",'Input Cost_MS4'!E119*Währung!$B$13,'Input Cost_MS4'!E119)*(1+'Input Cost_MS4'!$C$119)</f>
        <v>0</v>
      </c>
      <c r="H9" s="41">
        <f>IF('Input Cost_MS4'!$D$116="PLN",'Input Cost_MS4'!F119*Währung!$B$13,'Input Cost_MS4'!F119)*(1+'Input Cost_MS4'!$C$119)</f>
        <v>0</v>
      </c>
      <c r="I9" s="41">
        <f>IF('Input Cost_MS4'!$D$116="PLN",'Input Cost_MS4'!G119*Währung!$B$13,'Input Cost_MS4'!G119)*(1+'Input Cost_MS4'!$C$119)</f>
        <v>0</v>
      </c>
      <c r="J9" s="41">
        <f>IF('Input Cost_MS4'!$D$116="PLN",'Input Cost_MS4'!H119*Währung!$B$13,'Input Cost_MS4'!H119)*(1+'Input Cost_MS4'!$C$119)</f>
        <v>0</v>
      </c>
      <c r="K9" s="41">
        <f>IF('Input Cost_MS4'!$D$116="PLN",'Input Cost_MS4'!I119*Währung!$B$13,'Input Cost_MS4'!I119)*(1+'Input Cost_MS4'!$C$119)</f>
        <v>0</v>
      </c>
      <c r="L9" s="41">
        <f>IF('Input Cost_MS4'!$D$116="PLN",'Input Cost_MS4'!J119*Währung!$B$13,'Input Cost_MS4'!J119)*(1+'Input Cost_MS4'!$C$119)</f>
        <v>0</v>
      </c>
      <c r="M9" s="41">
        <f>IF('Input Cost_MS4'!$D$116="PLN",'Input Cost_MS4'!K119*Währung!$B$13,'Input Cost_MS4'!K119)*(1+'Input Cost_MS4'!$C$119)</f>
        <v>0</v>
      </c>
      <c r="N9" s="41">
        <f>IF('Input Cost_MS4'!$D$116="PLN",'Input Cost_MS4'!L119*Währung!$B$13,'Input Cost_MS4'!L119)*(1+'Input Cost_MS4'!$C$119)</f>
        <v>0</v>
      </c>
      <c r="O9" s="41">
        <f>IF('Input Cost_MS4'!$D$116="PLN",'Input Cost_MS4'!M119*Währung!$B$13,'Input Cost_MS4'!M119)*(1+'Input Cost_MS4'!$C$119)</f>
        <v>0</v>
      </c>
      <c r="P9" s="41">
        <f>IF('Input Cost_MS4'!$D$116="PLN",'Input Cost_MS4'!N119*Währung!$B$13,'Input Cost_MS4'!N119)*(1+'Input Cost_MS4'!$C$119)</f>
        <v>0</v>
      </c>
      <c r="Q9" s="41">
        <f>IF('Input Cost_MS4'!$D$116="PLN",'Input Cost_MS4'!O119*Währung!$B$13,'Input Cost_MS4'!O119)*(1+'Input Cost_MS4'!$C$119)</f>
        <v>0</v>
      </c>
      <c r="R9" s="41">
        <f>IF('Input Cost_MS4'!$D$116="PLN",'Input Cost_MS4'!P119*Währung!$B$13,'Input Cost_MS4'!P119)*(1+'Input Cost_MS4'!$C$119)</f>
        <v>0</v>
      </c>
      <c r="S9" s="41">
        <f>IF('Input Cost_MS4'!$D$116="PLN",'Input Cost_MS4'!Q119*Währung!$B$13,'Input Cost_MS4'!Q119)*(1+'Input Cost_MS4'!$C$119)</f>
        <v>0</v>
      </c>
      <c r="T9" s="41">
        <f>IF('Input Cost_MS4'!$D$116="PLN",'Input Cost_MS4'!R119*Währung!$B$13,'Input Cost_MS4'!R119)*(1+'Input Cost_MS4'!$C$119)</f>
        <v>0</v>
      </c>
      <c r="U9" s="41">
        <f>IF('Input Cost_MS4'!$D$116="PLN",'Input Cost_MS4'!S119*Währung!$B$13,'Input Cost_MS4'!S119)*(1+'Input Cost_MS4'!$C$119)</f>
        <v>0</v>
      </c>
      <c r="V9" s="41">
        <f>IF('Input Cost_MS4'!$D$116="PLN",'Input Cost_MS4'!T119*Währung!$B$13,'Input Cost_MS4'!T119)*(1+'Input Cost_MS4'!$C$119)</f>
        <v>0</v>
      </c>
      <c r="W9" s="41">
        <f>IF('Input Cost_MS4'!$D$116="PLN",'Input Cost_MS4'!U119*Währung!$B$13,'Input Cost_MS4'!U119)*(1+'Input Cost_MS4'!$C$119)</f>
        <v>0</v>
      </c>
      <c r="X9" s="41">
        <f>IF('Input Cost_MS4'!$D$116="PLN",'Input Cost_MS4'!V119*Währung!$B$13,'Input Cost_MS4'!V119)*(1+'Input Cost_MS4'!$C$119)</f>
        <v>0</v>
      </c>
      <c r="Y9" s="41">
        <f>IF('Input Cost_MS4'!$D$116="PLN",'Input Cost_MS4'!W119*Währung!$B$13,'Input Cost_MS4'!W119)*(1+'Input Cost_MS4'!$C$119)</f>
        <v>0</v>
      </c>
      <c r="Z9" s="41">
        <f>IF('Input Cost_MS4'!$D$116="PLN",'Input Cost_MS4'!X119*Währung!$B$13,'Input Cost_MS4'!X119)*(1+'Input Cost_MS4'!$C$119)</f>
        <v>0</v>
      </c>
      <c r="AA9" s="41">
        <f>IF('Input Cost_MS4'!$D$116="PLN",'Input Cost_MS4'!Y119*Währung!$B$13,'Input Cost_MS4'!Y119)*(1+'Input Cost_MS4'!$C$119)</f>
        <v>0</v>
      </c>
      <c r="AB9" s="41">
        <f>IF('Input Cost_MS4'!$D$116="PLN",'Input Cost_MS4'!Z119*Währung!$B$13,'Input Cost_MS4'!Z119)*(1+'Input Cost_MS4'!$C$119)</f>
        <v>0</v>
      </c>
      <c r="AC9" s="41">
        <f>IF('Input Cost_MS4'!$D$116="PLN",'Input Cost_MS4'!AA119*Währung!$B$13,'Input Cost_MS4'!AA119)*(1+'Input Cost_MS4'!$C$119)</f>
        <v>0</v>
      </c>
      <c r="AD9" s="41">
        <f>IF('Input Cost_MS4'!$D$116="PLN",'Input Cost_MS4'!AB119*Währung!$B$13,'Input Cost_MS4'!AB119)*(1+'Input Cost_MS4'!$C$119)</f>
        <v>0</v>
      </c>
      <c r="AE9" s="41">
        <f>IF('Input Cost_MS4'!$D$116="PLN",'Input Cost_MS4'!AC119*Währung!$B$13,'Input Cost_MS4'!AC119)*(1+'Input Cost_MS4'!$C$119)</f>
        <v>0</v>
      </c>
      <c r="AF9" s="41">
        <f>IF('Input Cost_MS4'!$D$116="PLN",'Input Cost_MS4'!AD119*Währung!$B$13,'Input Cost_MS4'!AD119)*(1+'Input Cost_MS4'!$C$119)</f>
        <v>0</v>
      </c>
      <c r="AG9" s="41">
        <f>IF('Input Cost_MS4'!$D$116="PLN",'Input Cost_MS4'!AE119*Währung!$B$13,'Input Cost_MS4'!AE119)*(1+'Input Cost_MS4'!$C$119)</f>
        <v>0</v>
      </c>
      <c r="AH9" s="41">
        <f>IF('Input Cost_MS4'!$D$116="PLN",'Input Cost_MS4'!AF119*Währung!$B$13,'Input Cost_MS4'!AF119)*(1+'Input Cost_MS4'!$C$119)</f>
        <v>0</v>
      </c>
      <c r="AI9" s="41">
        <f>IF('Input Cost_MS4'!$D$116="PLN",'Input Cost_MS4'!AG119*Währung!$B$13,'Input Cost_MS4'!AG119)*(1+'Input Cost_MS4'!$C$119)</f>
        <v>0</v>
      </c>
      <c r="AJ9" s="41">
        <f>IF('Input Cost_MS4'!$D$116="PLN",'Input Cost_MS4'!AH119*Währung!$B$13,'Input Cost_MS4'!AH119)*(1+'Input Cost_MS4'!$C$119)</f>
        <v>0</v>
      </c>
      <c r="AK9" s="41">
        <f>IF('Input Cost_MS4'!$D$116="PLN",'Input Cost_MS4'!AI119*Währung!$B$13,'Input Cost_MS4'!AI119)*(1+'Input Cost_MS4'!$C$119)</f>
        <v>0</v>
      </c>
      <c r="AL9" s="41">
        <f>IF('Input Cost_MS4'!$D$116="PLN",'Input Cost_MS4'!AJ119*Währung!$B$13,'Input Cost_MS4'!AJ119)*(1+'Input Cost_MS4'!$C$119)</f>
        <v>0</v>
      </c>
      <c r="AM9" s="41">
        <f>IF('Input Cost_MS4'!$D$116="PLN",'Input Cost_MS4'!AK119*Währung!$B$13,'Input Cost_MS4'!AK119)*(1+'Input Cost_MS4'!$C$119)</f>
        <v>0</v>
      </c>
      <c r="AN9" s="41">
        <f>IF('Input Cost_MS4'!$D$116="PLN",'Input Cost_MS4'!AL119*Währung!$B$13,'Input Cost_MS4'!AL119)*(1+'Input Cost_MS4'!$C$119)</f>
        <v>0</v>
      </c>
      <c r="AO9" s="41">
        <f>IF('Input Cost_MS4'!$D$116="PLN",'Input Cost_MS4'!AM119*Währung!$B$13,'Input Cost_MS4'!AM119)*(1+'Input Cost_MS4'!$C$119)</f>
        <v>0</v>
      </c>
      <c r="AP9" s="41">
        <f>IF('Input Cost_MS4'!$D$116="PLN",'Input Cost_MS4'!AN119*Währung!$B$13,'Input Cost_MS4'!AN119)*(1+'Input Cost_MS4'!$C$119)</f>
        <v>0</v>
      </c>
      <c r="AQ9" s="41">
        <f>IF('Input Cost_MS4'!$D$116="PLN",'Input Cost_MS4'!AO119*Währung!$B$13,'Input Cost_MS4'!AO119)*(1+'Input Cost_MS4'!$C$119)</f>
        <v>0</v>
      </c>
      <c r="AR9" s="41">
        <f>IF('Input Cost_MS4'!$D$116="PLN",'Input Cost_MS4'!AP119*Währung!$B$13,'Input Cost_MS4'!AP119)*(1+'Input Cost_MS4'!$C$119)</f>
        <v>0</v>
      </c>
      <c r="AS9" s="41">
        <f>IF('Input Cost_MS4'!$D$116="PLN",'Input Cost_MS4'!AQ119*Währung!$B$13,'Input Cost_MS4'!AQ119)*(1+'Input Cost_MS4'!$C$119)</f>
        <v>0</v>
      </c>
      <c r="AT9" s="41">
        <f>IF('Input Cost_MS4'!$D$116="PLN",'Input Cost_MS4'!AR119*Währung!$B$13,'Input Cost_MS4'!AR119)*(1+'Input Cost_MS4'!$C$119)</f>
        <v>0</v>
      </c>
    </row>
    <row r="10" spans="1:46" ht="16.5" customHeight="1">
      <c r="A10" s="4" t="s">
        <v>390</v>
      </c>
      <c r="B10" s="759" t="s">
        <v>299</v>
      </c>
      <c r="C10" s="4"/>
      <c r="D10" s="19"/>
      <c r="E10" s="5"/>
      <c r="F10" s="44">
        <f>F9+F8</f>
        <v>0</v>
      </c>
      <c r="G10" s="44">
        <f t="shared" ref="G10:AT10" si="1">G9+G8</f>
        <v>0</v>
      </c>
      <c r="H10" s="44">
        <f t="shared" si="1"/>
        <v>0</v>
      </c>
      <c r="I10" s="44">
        <f t="shared" si="1"/>
        <v>0</v>
      </c>
      <c r="J10" s="44">
        <f t="shared" si="1"/>
        <v>0</v>
      </c>
      <c r="K10" s="44">
        <f t="shared" si="1"/>
        <v>0</v>
      </c>
      <c r="L10" s="44">
        <f t="shared" si="1"/>
        <v>0</v>
      </c>
      <c r="M10" s="44">
        <f t="shared" si="1"/>
        <v>0</v>
      </c>
      <c r="N10" s="44">
        <f t="shared" si="1"/>
        <v>0</v>
      </c>
      <c r="O10" s="44">
        <f t="shared" si="1"/>
        <v>0</v>
      </c>
      <c r="P10" s="44">
        <f t="shared" si="1"/>
        <v>0</v>
      </c>
      <c r="Q10" s="44">
        <f t="shared" si="1"/>
        <v>0</v>
      </c>
      <c r="R10" s="44">
        <f t="shared" si="1"/>
        <v>0</v>
      </c>
      <c r="S10" s="44">
        <f t="shared" si="1"/>
        <v>0</v>
      </c>
      <c r="T10" s="44">
        <f t="shared" si="1"/>
        <v>0</v>
      </c>
      <c r="U10" s="44">
        <f t="shared" si="1"/>
        <v>0</v>
      </c>
      <c r="V10" s="44">
        <f t="shared" si="1"/>
        <v>0</v>
      </c>
      <c r="W10" s="44">
        <f t="shared" si="1"/>
        <v>0</v>
      </c>
      <c r="X10" s="44">
        <f t="shared" si="1"/>
        <v>0</v>
      </c>
      <c r="Y10" s="44">
        <f t="shared" si="1"/>
        <v>0</v>
      </c>
      <c r="Z10" s="44">
        <f t="shared" si="1"/>
        <v>0</v>
      </c>
      <c r="AA10" s="44">
        <f t="shared" si="1"/>
        <v>0</v>
      </c>
      <c r="AB10" s="44">
        <f t="shared" si="1"/>
        <v>0</v>
      </c>
      <c r="AC10" s="44">
        <f t="shared" si="1"/>
        <v>0</v>
      </c>
      <c r="AD10" s="44">
        <f t="shared" si="1"/>
        <v>0</v>
      </c>
      <c r="AE10" s="44">
        <f t="shared" si="1"/>
        <v>0</v>
      </c>
      <c r="AF10" s="44">
        <f t="shared" si="1"/>
        <v>0</v>
      </c>
      <c r="AG10" s="44">
        <f t="shared" si="1"/>
        <v>0</v>
      </c>
      <c r="AH10" s="44">
        <f t="shared" si="1"/>
        <v>0</v>
      </c>
      <c r="AI10" s="44">
        <f t="shared" si="1"/>
        <v>0</v>
      </c>
      <c r="AJ10" s="44">
        <f t="shared" si="1"/>
        <v>0</v>
      </c>
      <c r="AK10" s="44">
        <f t="shared" si="1"/>
        <v>0</v>
      </c>
      <c r="AL10" s="44">
        <f t="shared" si="1"/>
        <v>0</v>
      </c>
      <c r="AM10" s="44">
        <f t="shared" si="1"/>
        <v>0</v>
      </c>
      <c r="AN10" s="44">
        <f t="shared" si="1"/>
        <v>0</v>
      </c>
      <c r="AO10" s="44">
        <f t="shared" si="1"/>
        <v>0</v>
      </c>
      <c r="AP10" s="44">
        <f t="shared" si="1"/>
        <v>0</v>
      </c>
      <c r="AQ10" s="44">
        <f t="shared" si="1"/>
        <v>0</v>
      </c>
      <c r="AR10" s="44">
        <f t="shared" si="1"/>
        <v>0</v>
      </c>
      <c r="AS10" s="44">
        <f t="shared" si="1"/>
        <v>0</v>
      </c>
      <c r="AT10" s="44">
        <f t="shared" si="1"/>
        <v>0</v>
      </c>
    </row>
    <row r="11" spans="1:46" ht="16.5" customHeight="1">
      <c r="A11" s="13" t="s">
        <v>248</v>
      </c>
      <c r="B11" s="760" t="s">
        <v>299</v>
      </c>
      <c r="C11" s="13"/>
      <c r="D11" s="14"/>
      <c r="E11" s="15"/>
      <c r="F11" s="45">
        <f t="shared" ref="F11:AT11" si="2">F6-F10</f>
        <v>0</v>
      </c>
      <c r="G11" s="45">
        <f t="shared" si="2"/>
        <v>0</v>
      </c>
      <c r="H11" s="45">
        <f t="shared" si="2"/>
        <v>0</v>
      </c>
      <c r="I11" s="45">
        <f t="shared" si="2"/>
        <v>0</v>
      </c>
      <c r="J11" s="45">
        <f t="shared" si="2"/>
        <v>0</v>
      </c>
      <c r="K11" s="45">
        <f t="shared" si="2"/>
        <v>0</v>
      </c>
      <c r="L11" s="45">
        <f t="shared" si="2"/>
        <v>0</v>
      </c>
      <c r="M11" s="45">
        <f t="shared" si="2"/>
        <v>0</v>
      </c>
      <c r="N11" s="45">
        <f t="shared" si="2"/>
        <v>0</v>
      </c>
      <c r="O11" s="45">
        <f t="shared" si="2"/>
        <v>0</v>
      </c>
      <c r="P11" s="45">
        <f t="shared" si="2"/>
        <v>0</v>
      </c>
      <c r="Q11" s="45">
        <f t="shared" si="2"/>
        <v>0</v>
      </c>
      <c r="R11" s="45">
        <f t="shared" si="2"/>
        <v>0</v>
      </c>
      <c r="S11" s="45">
        <f t="shared" si="2"/>
        <v>0</v>
      </c>
      <c r="T11" s="45">
        <f t="shared" si="2"/>
        <v>0</v>
      </c>
      <c r="U11" s="45">
        <f t="shared" si="2"/>
        <v>0</v>
      </c>
      <c r="V11" s="45">
        <f t="shared" si="2"/>
        <v>0</v>
      </c>
      <c r="W11" s="45">
        <f t="shared" si="2"/>
        <v>0</v>
      </c>
      <c r="X11" s="45">
        <f t="shared" si="2"/>
        <v>0</v>
      </c>
      <c r="Y11" s="45">
        <f t="shared" si="2"/>
        <v>0</v>
      </c>
      <c r="Z11" s="45">
        <f t="shared" si="2"/>
        <v>0</v>
      </c>
      <c r="AA11" s="45">
        <f t="shared" si="2"/>
        <v>0</v>
      </c>
      <c r="AB11" s="45">
        <f t="shared" si="2"/>
        <v>0</v>
      </c>
      <c r="AC11" s="45">
        <f t="shared" si="2"/>
        <v>0</v>
      </c>
      <c r="AD11" s="45">
        <f t="shared" si="2"/>
        <v>0</v>
      </c>
      <c r="AE11" s="45">
        <f t="shared" si="2"/>
        <v>0</v>
      </c>
      <c r="AF11" s="45">
        <f t="shared" si="2"/>
        <v>0</v>
      </c>
      <c r="AG11" s="45">
        <f t="shared" si="2"/>
        <v>0</v>
      </c>
      <c r="AH11" s="45">
        <f t="shared" si="2"/>
        <v>0</v>
      </c>
      <c r="AI11" s="45">
        <f t="shared" si="2"/>
        <v>0</v>
      </c>
      <c r="AJ11" s="45">
        <f t="shared" si="2"/>
        <v>0</v>
      </c>
      <c r="AK11" s="45">
        <f t="shared" si="2"/>
        <v>0</v>
      </c>
      <c r="AL11" s="45">
        <f t="shared" si="2"/>
        <v>0</v>
      </c>
      <c r="AM11" s="45">
        <f t="shared" si="2"/>
        <v>0</v>
      </c>
      <c r="AN11" s="45">
        <f t="shared" si="2"/>
        <v>0</v>
      </c>
      <c r="AO11" s="45">
        <f t="shared" si="2"/>
        <v>0</v>
      </c>
      <c r="AP11" s="45">
        <f t="shared" si="2"/>
        <v>0</v>
      </c>
      <c r="AQ11" s="45">
        <f t="shared" si="2"/>
        <v>0</v>
      </c>
      <c r="AR11" s="45">
        <f t="shared" si="2"/>
        <v>0</v>
      </c>
      <c r="AS11" s="45">
        <f t="shared" si="2"/>
        <v>0</v>
      </c>
      <c r="AT11" s="45">
        <f t="shared" si="2"/>
        <v>0</v>
      </c>
    </row>
    <row r="12" spans="1:46" s="6" customFormat="1" ht="16.5" customHeight="1">
      <c r="A12" s="16" t="s">
        <v>248</v>
      </c>
      <c r="B12" s="761" t="s">
        <v>98</v>
      </c>
      <c r="C12" s="16"/>
      <c r="D12" s="17"/>
      <c r="E12" s="18"/>
      <c r="F12" s="46">
        <f>IF(F6=0,0,F11/F6)</f>
        <v>0</v>
      </c>
      <c r="G12" s="46">
        <f t="shared" ref="G12:AT12" si="3">IF(G6=0,0,G11/G6)</f>
        <v>0</v>
      </c>
      <c r="H12" s="46">
        <f t="shared" si="3"/>
        <v>0</v>
      </c>
      <c r="I12" s="46">
        <f t="shared" si="3"/>
        <v>0</v>
      </c>
      <c r="J12" s="46">
        <f t="shared" si="3"/>
        <v>0</v>
      </c>
      <c r="K12" s="46">
        <f t="shared" si="3"/>
        <v>0</v>
      </c>
      <c r="L12" s="46">
        <f t="shared" si="3"/>
        <v>0</v>
      </c>
      <c r="M12" s="46">
        <f t="shared" si="3"/>
        <v>0</v>
      </c>
      <c r="N12" s="46">
        <f t="shared" si="3"/>
        <v>0</v>
      </c>
      <c r="O12" s="46">
        <f t="shared" si="3"/>
        <v>0</v>
      </c>
      <c r="P12" s="46">
        <f t="shared" si="3"/>
        <v>0</v>
      </c>
      <c r="Q12" s="46">
        <f t="shared" si="3"/>
        <v>0</v>
      </c>
      <c r="R12" s="46">
        <f t="shared" si="3"/>
        <v>0</v>
      </c>
      <c r="S12" s="46">
        <f t="shared" si="3"/>
        <v>0</v>
      </c>
      <c r="T12" s="46">
        <f t="shared" si="3"/>
        <v>0</v>
      </c>
      <c r="U12" s="46">
        <f t="shared" si="3"/>
        <v>0</v>
      </c>
      <c r="V12" s="46">
        <f t="shared" si="3"/>
        <v>0</v>
      </c>
      <c r="W12" s="46">
        <f t="shared" si="3"/>
        <v>0</v>
      </c>
      <c r="X12" s="46">
        <f t="shared" si="3"/>
        <v>0</v>
      </c>
      <c r="Y12" s="46">
        <f t="shared" si="3"/>
        <v>0</v>
      </c>
      <c r="Z12" s="46">
        <f t="shared" si="3"/>
        <v>0</v>
      </c>
      <c r="AA12" s="46">
        <f t="shared" si="3"/>
        <v>0</v>
      </c>
      <c r="AB12" s="46">
        <f t="shared" si="3"/>
        <v>0</v>
      </c>
      <c r="AC12" s="46">
        <f t="shared" si="3"/>
        <v>0</v>
      </c>
      <c r="AD12" s="46">
        <f t="shared" si="3"/>
        <v>0</v>
      </c>
      <c r="AE12" s="46">
        <f t="shared" si="3"/>
        <v>0</v>
      </c>
      <c r="AF12" s="46">
        <f t="shared" si="3"/>
        <v>0</v>
      </c>
      <c r="AG12" s="46">
        <f t="shared" si="3"/>
        <v>0</v>
      </c>
      <c r="AH12" s="46">
        <f t="shared" si="3"/>
        <v>0</v>
      </c>
      <c r="AI12" s="46">
        <f t="shared" si="3"/>
        <v>0</v>
      </c>
      <c r="AJ12" s="46">
        <f t="shared" si="3"/>
        <v>0</v>
      </c>
      <c r="AK12" s="46">
        <f t="shared" si="3"/>
        <v>0</v>
      </c>
      <c r="AL12" s="46">
        <f t="shared" si="3"/>
        <v>0</v>
      </c>
      <c r="AM12" s="46">
        <f t="shared" si="3"/>
        <v>0</v>
      </c>
      <c r="AN12" s="46">
        <f t="shared" si="3"/>
        <v>0</v>
      </c>
      <c r="AO12" s="46">
        <f t="shared" si="3"/>
        <v>0</v>
      </c>
      <c r="AP12" s="46">
        <f t="shared" si="3"/>
        <v>0</v>
      </c>
      <c r="AQ12" s="46">
        <f t="shared" si="3"/>
        <v>0</v>
      </c>
      <c r="AR12" s="46">
        <f t="shared" si="3"/>
        <v>0</v>
      </c>
      <c r="AS12" s="46">
        <f t="shared" si="3"/>
        <v>0</v>
      </c>
      <c r="AT12" s="46">
        <f t="shared" si="3"/>
        <v>0</v>
      </c>
    </row>
    <row r="13" spans="1:46" s="74" customFormat="1" ht="16.5" customHeight="1">
      <c r="A13" s="39" t="s">
        <v>7</v>
      </c>
      <c r="B13" s="270" t="s">
        <v>299</v>
      </c>
      <c r="C13" s="39"/>
      <c r="D13" s="2"/>
      <c r="E13" s="40"/>
      <c r="F13" s="1077">
        <f>IF('Input Cost_MS4'!$D$116="PLN",'Input Cost_MS4'!D122*Währung!$B$13,'Input Cost_MS4'!D122)*(1+'Input Cost_MS4'!$C$122)</f>
        <v>0</v>
      </c>
      <c r="G13" s="1077">
        <f>IF('Input Cost_MS4'!$D$116="PLN",'Input Cost_MS4'!E122*Währung!$B$13,'Input Cost_MS4'!E122)*(1+'Input Cost_MS4'!$C$122)</f>
        <v>0</v>
      </c>
      <c r="H13" s="1077">
        <f>IF('Input Cost_MS4'!$D$116="PLN",'Input Cost_MS4'!F122*Währung!$B$13,'Input Cost_MS4'!F122)*(1+'Input Cost_MS4'!$C$122)</f>
        <v>0</v>
      </c>
      <c r="I13" s="1077">
        <f>IF('Input Cost_MS4'!$D$116="PLN",'Input Cost_MS4'!G122*Währung!$B$13,'Input Cost_MS4'!G122)*(1+'Input Cost_MS4'!$C$122)</f>
        <v>0</v>
      </c>
      <c r="J13" s="1077">
        <f>IF('Input Cost_MS4'!$D$116="PLN",'Input Cost_MS4'!H122*Währung!$B$13,'Input Cost_MS4'!H122)*(1+'Input Cost_MS4'!$C$122)</f>
        <v>0</v>
      </c>
      <c r="K13" s="1077">
        <f>IF('Input Cost_MS4'!$D$116="PLN",'Input Cost_MS4'!I122*Währung!$B$13,'Input Cost_MS4'!I122)*(1+'Input Cost_MS4'!$C$122)</f>
        <v>0</v>
      </c>
      <c r="L13" s="1077">
        <f>IF('Input Cost_MS4'!$D$116="PLN",'Input Cost_MS4'!J122*Währung!$B$13,'Input Cost_MS4'!J122)*(1+'Input Cost_MS4'!$C$122)</f>
        <v>0</v>
      </c>
      <c r="M13" s="1077">
        <f>IF('Input Cost_MS4'!$D$116="PLN",'Input Cost_MS4'!K122*Währung!$B$13,'Input Cost_MS4'!K122)*(1+'Input Cost_MS4'!$C$122)</f>
        <v>0</v>
      </c>
      <c r="N13" s="1077">
        <f>IF('Input Cost_MS4'!$D$116="PLN",'Input Cost_MS4'!L122*Währung!$B$13,'Input Cost_MS4'!L122)*(1+'Input Cost_MS4'!$C$122)</f>
        <v>0</v>
      </c>
      <c r="O13" s="1077">
        <f>IF('Input Cost_MS4'!$D$116="PLN",'Input Cost_MS4'!M122*Währung!$B$13,'Input Cost_MS4'!M122)*(1+'Input Cost_MS4'!$C$122)</f>
        <v>0</v>
      </c>
      <c r="P13" s="1077">
        <f>IF('Input Cost_MS4'!$D$116="PLN",'Input Cost_MS4'!N122*Währung!$B$13,'Input Cost_MS4'!N122)*(1+'Input Cost_MS4'!$C$122)</f>
        <v>0</v>
      </c>
      <c r="Q13" s="1077">
        <f>IF('Input Cost_MS4'!$D$116="PLN",'Input Cost_MS4'!O122*Währung!$B$13,'Input Cost_MS4'!O122)*(1+'Input Cost_MS4'!$C$122)</f>
        <v>0</v>
      </c>
      <c r="R13" s="1077">
        <f>IF('Input Cost_MS4'!$D$116="PLN",'Input Cost_MS4'!P122*Währung!$B$13,'Input Cost_MS4'!P122)*(1+'Input Cost_MS4'!$C$122)</f>
        <v>0</v>
      </c>
      <c r="S13" s="1077">
        <f>IF('Input Cost_MS4'!$D$116="PLN",'Input Cost_MS4'!Q122*Währung!$B$13,'Input Cost_MS4'!Q122)*(1+'Input Cost_MS4'!$C$122)</f>
        <v>0</v>
      </c>
      <c r="T13" s="1077">
        <f>IF('Input Cost_MS4'!$D$116="PLN",'Input Cost_MS4'!R122*Währung!$B$13,'Input Cost_MS4'!R122)*(1+'Input Cost_MS4'!$C$122)</f>
        <v>0</v>
      </c>
      <c r="U13" s="1077">
        <f>IF('Input Cost_MS4'!$D$116="PLN",'Input Cost_MS4'!S122*Währung!$B$13,'Input Cost_MS4'!S122)*(1+'Input Cost_MS4'!$C$122)</f>
        <v>0</v>
      </c>
      <c r="V13" s="1077">
        <f>IF('Input Cost_MS4'!$D$116="PLN",'Input Cost_MS4'!T122*Währung!$B$13,'Input Cost_MS4'!T122)*(1+'Input Cost_MS4'!$C$122)</f>
        <v>0</v>
      </c>
      <c r="W13" s="1077">
        <f>IF('Input Cost_MS4'!$D$116="PLN",'Input Cost_MS4'!U122*Währung!$B$13,'Input Cost_MS4'!U122)*(1+'Input Cost_MS4'!$C$122)</f>
        <v>0</v>
      </c>
      <c r="X13" s="1077">
        <f>IF('Input Cost_MS4'!$D$116="PLN",'Input Cost_MS4'!V122*Währung!$B$13,'Input Cost_MS4'!V122)*(1+'Input Cost_MS4'!$C$122)</f>
        <v>0</v>
      </c>
      <c r="Y13" s="1077">
        <f>IF('Input Cost_MS4'!$D$116="PLN",'Input Cost_MS4'!W122*Währung!$B$13,'Input Cost_MS4'!W122)*(1+'Input Cost_MS4'!$C$122)</f>
        <v>0</v>
      </c>
      <c r="Z13" s="1077">
        <f>IF('Input Cost_MS4'!$D$116="PLN",'Input Cost_MS4'!X122*Währung!$B$13,'Input Cost_MS4'!X122)*(1+'Input Cost_MS4'!$C$122)</f>
        <v>0</v>
      </c>
      <c r="AA13" s="1077">
        <f>IF('Input Cost_MS4'!$D$116="PLN",'Input Cost_MS4'!Y122*Währung!$B$13,'Input Cost_MS4'!Y122)*(1+'Input Cost_MS4'!$C$122)</f>
        <v>0</v>
      </c>
      <c r="AB13" s="1077">
        <f>IF('Input Cost_MS4'!$D$116="PLN",'Input Cost_MS4'!Z122*Währung!$B$13,'Input Cost_MS4'!Z122)*(1+'Input Cost_MS4'!$C$122)</f>
        <v>0</v>
      </c>
      <c r="AC13" s="1077">
        <f>IF('Input Cost_MS4'!$D$116="PLN",'Input Cost_MS4'!AA122*Währung!$B$13,'Input Cost_MS4'!AA122)*(1+'Input Cost_MS4'!$C$122)</f>
        <v>0</v>
      </c>
      <c r="AD13" s="1077">
        <f>IF('Input Cost_MS4'!$D$116="PLN",'Input Cost_MS4'!AB122*Währung!$B$13,'Input Cost_MS4'!AB122)*(1+'Input Cost_MS4'!$C$122)</f>
        <v>0</v>
      </c>
      <c r="AE13" s="1077">
        <f>IF('Input Cost_MS4'!$D$116="PLN",'Input Cost_MS4'!AC122*Währung!$B$13,'Input Cost_MS4'!AC122)*(1+'Input Cost_MS4'!$C$122)</f>
        <v>0</v>
      </c>
      <c r="AF13" s="1077">
        <f>IF('Input Cost_MS4'!$D$116="PLN",'Input Cost_MS4'!AD122*Währung!$B$13,'Input Cost_MS4'!AD122)*(1+'Input Cost_MS4'!$C$122)</f>
        <v>0</v>
      </c>
      <c r="AG13" s="1077">
        <f>IF('Input Cost_MS4'!$D$116="PLN",'Input Cost_MS4'!AE122*Währung!$B$13,'Input Cost_MS4'!AE122)*(1+'Input Cost_MS4'!$C$122)</f>
        <v>0</v>
      </c>
      <c r="AH13" s="1077">
        <f>IF('Input Cost_MS4'!$D$116="PLN",'Input Cost_MS4'!AF122*Währung!$B$13,'Input Cost_MS4'!AF122)*(1+'Input Cost_MS4'!$C$122)</f>
        <v>0</v>
      </c>
      <c r="AI13" s="1077">
        <f>IF('Input Cost_MS4'!$D$116="PLN",'Input Cost_MS4'!AG122*Währung!$B$13,'Input Cost_MS4'!AG122)*(1+'Input Cost_MS4'!$C$122)</f>
        <v>0</v>
      </c>
      <c r="AJ13" s="1077">
        <f>IF('Input Cost_MS4'!$D$116="PLN",'Input Cost_MS4'!AH122*Währung!$B$13,'Input Cost_MS4'!AH122)*(1+'Input Cost_MS4'!$C$122)</f>
        <v>0</v>
      </c>
      <c r="AK13" s="1077">
        <f>IF('Input Cost_MS4'!$D$116="PLN",'Input Cost_MS4'!AI122*Währung!$B$13,'Input Cost_MS4'!AI122)*(1+'Input Cost_MS4'!$C$122)</f>
        <v>0</v>
      </c>
      <c r="AL13" s="1077">
        <f>IF('Input Cost_MS4'!$D$116="PLN",'Input Cost_MS4'!AJ122*Währung!$B$13,'Input Cost_MS4'!AJ122)*(1+'Input Cost_MS4'!$C$122)</f>
        <v>0</v>
      </c>
      <c r="AM13" s="1077">
        <f>IF('Input Cost_MS4'!$D$116="PLN",'Input Cost_MS4'!AK122*Währung!$B$13,'Input Cost_MS4'!AK122)*(1+'Input Cost_MS4'!$C$122)</f>
        <v>0</v>
      </c>
      <c r="AN13" s="1077">
        <f>IF('Input Cost_MS4'!$D$116="PLN",'Input Cost_MS4'!AL122*Währung!$B$13,'Input Cost_MS4'!AL122)*(1+'Input Cost_MS4'!$C$122)</f>
        <v>0</v>
      </c>
      <c r="AO13" s="1077">
        <f>IF('Input Cost_MS4'!$D$116="PLN",'Input Cost_MS4'!AM122*Währung!$B$13,'Input Cost_MS4'!AM122)*(1+'Input Cost_MS4'!$C$122)</f>
        <v>0</v>
      </c>
      <c r="AP13" s="1077">
        <f>IF('Input Cost_MS4'!$D$116="PLN",'Input Cost_MS4'!AN122*Währung!$B$13,'Input Cost_MS4'!AN122)*(1+'Input Cost_MS4'!$C$122)</f>
        <v>0</v>
      </c>
      <c r="AQ13" s="1077">
        <f>IF('Input Cost_MS4'!$D$116="PLN",'Input Cost_MS4'!AO122*Währung!$B$13,'Input Cost_MS4'!AO122)*(1+'Input Cost_MS4'!$C$122)</f>
        <v>0</v>
      </c>
      <c r="AR13" s="1077">
        <f>IF('Input Cost_MS4'!$D$116="PLN",'Input Cost_MS4'!AP122*Währung!$B$13,'Input Cost_MS4'!AP122)*(1+'Input Cost_MS4'!$C$122)</f>
        <v>0</v>
      </c>
      <c r="AS13" s="1077">
        <f>IF('Input Cost_MS4'!$D$116="PLN",'Input Cost_MS4'!AQ122*Währung!$B$13,'Input Cost_MS4'!AQ122)*(1+'Input Cost_MS4'!$C$122)</f>
        <v>0</v>
      </c>
      <c r="AT13" s="1077">
        <f>IF('Input Cost_MS4'!$D$116="PLN",'Input Cost_MS4'!AR122*Währung!$B$13,'Input Cost_MS4'!AR122)*(1+'Input Cost_MS4'!$C$122)</f>
        <v>0</v>
      </c>
    </row>
    <row r="14" spans="1:46" s="74" customFormat="1" ht="16.5" customHeight="1">
      <c r="A14" s="39" t="s">
        <v>391</v>
      </c>
      <c r="B14" s="270" t="s">
        <v>299</v>
      </c>
      <c r="C14" s="39"/>
      <c r="D14" s="2"/>
      <c r="E14" s="40"/>
      <c r="F14" s="39">
        <f>IF('Input Cost_MS4'!$D$116="PLN",'Input Cost_MS4'!D123*Währung!$B$13,'Input Cost_MS4'!D123)*(1+'Input Cost_MS4'!$C$123)</f>
        <v>0</v>
      </c>
      <c r="G14" s="39">
        <f>IF('Input Cost_MS4'!$D$116="PLN",'Input Cost_MS4'!E123*Währung!$B$13,'Input Cost_MS4'!E123)*(1+'Input Cost_MS4'!$C$123)</f>
        <v>0</v>
      </c>
      <c r="H14" s="39">
        <f>IF('Input Cost_MS4'!$D$116="PLN",'Input Cost_MS4'!F123*Währung!$B$13,'Input Cost_MS4'!F123)*(1+'Input Cost_MS4'!$C$123)</f>
        <v>0</v>
      </c>
      <c r="I14" s="39">
        <f>IF('Input Cost_MS4'!$D$116="PLN",'Input Cost_MS4'!G123*Währung!$B$13,'Input Cost_MS4'!G123)*(1+'Input Cost_MS4'!$C$123)</f>
        <v>0</v>
      </c>
      <c r="J14" s="39">
        <f>IF('Input Cost_MS4'!$D$116="PLN",'Input Cost_MS4'!H123*Währung!$B$13,'Input Cost_MS4'!H123)*(1+'Input Cost_MS4'!$C$123)</f>
        <v>0</v>
      </c>
      <c r="K14" s="39">
        <f>IF('Input Cost_MS4'!$D$116="PLN",'Input Cost_MS4'!I123*Währung!$B$13,'Input Cost_MS4'!I123)*(1+'Input Cost_MS4'!$C$123)</f>
        <v>0</v>
      </c>
      <c r="L14" s="39">
        <f>IF('Input Cost_MS4'!$D$116="PLN",'Input Cost_MS4'!J123*Währung!$B$13,'Input Cost_MS4'!J123)*(1+'Input Cost_MS4'!$C$123)</f>
        <v>0</v>
      </c>
      <c r="M14" s="39">
        <f>IF('Input Cost_MS4'!$D$116="PLN",'Input Cost_MS4'!K123*Währung!$B$13,'Input Cost_MS4'!K123)*(1+'Input Cost_MS4'!$C$123)</f>
        <v>0</v>
      </c>
      <c r="N14" s="39">
        <f>IF('Input Cost_MS4'!$D$116="PLN",'Input Cost_MS4'!L123*Währung!$B$13,'Input Cost_MS4'!L123)*(1+'Input Cost_MS4'!$C$123)</f>
        <v>0</v>
      </c>
      <c r="O14" s="39">
        <f>IF('Input Cost_MS4'!$D$116="PLN",'Input Cost_MS4'!M123*Währung!$B$13,'Input Cost_MS4'!M123)*(1+'Input Cost_MS4'!$C$123)</f>
        <v>0</v>
      </c>
      <c r="P14" s="39">
        <f>IF('Input Cost_MS4'!$D$116="PLN",'Input Cost_MS4'!N123*Währung!$B$13,'Input Cost_MS4'!N123)*(1+'Input Cost_MS4'!$C$123)</f>
        <v>0</v>
      </c>
      <c r="Q14" s="39">
        <f>IF('Input Cost_MS4'!$D$116="PLN",'Input Cost_MS4'!O123*Währung!$B$13,'Input Cost_MS4'!O123)*(1+'Input Cost_MS4'!$C$123)</f>
        <v>0</v>
      </c>
      <c r="R14" s="39">
        <f>IF('Input Cost_MS4'!$D$116="PLN",'Input Cost_MS4'!P123*Währung!$B$13,'Input Cost_MS4'!P123)*(1+'Input Cost_MS4'!$C$123)</f>
        <v>0</v>
      </c>
      <c r="S14" s="39">
        <f>IF('Input Cost_MS4'!$D$116="PLN",'Input Cost_MS4'!Q123*Währung!$B$13,'Input Cost_MS4'!Q123)*(1+'Input Cost_MS4'!$C$123)</f>
        <v>0</v>
      </c>
      <c r="T14" s="39">
        <f>IF('Input Cost_MS4'!$D$116="PLN",'Input Cost_MS4'!R123*Währung!$B$13,'Input Cost_MS4'!R123)*(1+'Input Cost_MS4'!$C$123)</f>
        <v>0</v>
      </c>
      <c r="U14" s="39">
        <f>IF('Input Cost_MS4'!$D$116="PLN",'Input Cost_MS4'!S123*Währung!$B$13,'Input Cost_MS4'!S123)*(1+'Input Cost_MS4'!$C$123)</f>
        <v>0</v>
      </c>
      <c r="V14" s="39">
        <f>IF('Input Cost_MS4'!$D$116="PLN",'Input Cost_MS4'!T123*Währung!$B$13,'Input Cost_MS4'!T123)*(1+'Input Cost_MS4'!$C$123)</f>
        <v>0</v>
      </c>
      <c r="W14" s="39">
        <f>IF('Input Cost_MS4'!$D$116="PLN",'Input Cost_MS4'!U123*Währung!$B$13,'Input Cost_MS4'!U123)*(1+'Input Cost_MS4'!$C$123)</f>
        <v>0</v>
      </c>
      <c r="X14" s="39">
        <f>IF('Input Cost_MS4'!$D$116="PLN",'Input Cost_MS4'!V123*Währung!$B$13,'Input Cost_MS4'!V123)*(1+'Input Cost_MS4'!$C$123)</f>
        <v>0</v>
      </c>
      <c r="Y14" s="39">
        <f>IF('Input Cost_MS4'!$D$116="PLN",'Input Cost_MS4'!W123*Währung!$B$13,'Input Cost_MS4'!W123)*(1+'Input Cost_MS4'!$C$123)</f>
        <v>0</v>
      </c>
      <c r="Z14" s="39">
        <f>IF('Input Cost_MS4'!$D$116="PLN",'Input Cost_MS4'!X123*Währung!$B$13,'Input Cost_MS4'!X123)*(1+'Input Cost_MS4'!$C$123)</f>
        <v>0</v>
      </c>
      <c r="AA14" s="39">
        <f>IF('Input Cost_MS4'!$D$116="PLN",'Input Cost_MS4'!Y123*Währung!$B$13,'Input Cost_MS4'!Y123)*(1+'Input Cost_MS4'!$C$123)</f>
        <v>0</v>
      </c>
      <c r="AB14" s="39">
        <f>IF('Input Cost_MS4'!$D$116="PLN",'Input Cost_MS4'!Z123*Währung!$B$13,'Input Cost_MS4'!Z123)*(1+'Input Cost_MS4'!$C$123)</f>
        <v>0</v>
      </c>
      <c r="AC14" s="39">
        <f>IF('Input Cost_MS4'!$D$116="PLN",'Input Cost_MS4'!AA123*Währung!$B$13,'Input Cost_MS4'!AA123)*(1+'Input Cost_MS4'!$C$123)</f>
        <v>0</v>
      </c>
      <c r="AD14" s="39">
        <f>IF('Input Cost_MS4'!$D$116="PLN",'Input Cost_MS4'!AB123*Währung!$B$13,'Input Cost_MS4'!AB123)*(1+'Input Cost_MS4'!$C$123)</f>
        <v>0</v>
      </c>
      <c r="AE14" s="39">
        <f>IF('Input Cost_MS4'!$D$116="PLN",'Input Cost_MS4'!AC123*Währung!$B$13,'Input Cost_MS4'!AC123)*(1+'Input Cost_MS4'!$C$123)</f>
        <v>0</v>
      </c>
      <c r="AF14" s="39">
        <f>IF('Input Cost_MS4'!$D$116="PLN",'Input Cost_MS4'!AD123*Währung!$B$13,'Input Cost_MS4'!AD123)*(1+'Input Cost_MS4'!$C$123)</f>
        <v>0</v>
      </c>
      <c r="AG14" s="39">
        <f>IF('Input Cost_MS4'!$D$116="PLN",'Input Cost_MS4'!AE123*Währung!$B$13,'Input Cost_MS4'!AE123)*(1+'Input Cost_MS4'!$C$123)</f>
        <v>0</v>
      </c>
      <c r="AH14" s="39">
        <f>IF('Input Cost_MS4'!$D$116="PLN",'Input Cost_MS4'!AF123*Währung!$B$13,'Input Cost_MS4'!AF123)*(1+'Input Cost_MS4'!$C$123)</f>
        <v>0</v>
      </c>
      <c r="AI14" s="39">
        <f>IF('Input Cost_MS4'!$D$116="PLN",'Input Cost_MS4'!AG123*Währung!$B$13,'Input Cost_MS4'!AG123)*(1+'Input Cost_MS4'!$C$123)</f>
        <v>0</v>
      </c>
      <c r="AJ14" s="39">
        <f>IF('Input Cost_MS4'!$D$116="PLN",'Input Cost_MS4'!AH123*Währung!$B$13,'Input Cost_MS4'!AH123)*(1+'Input Cost_MS4'!$C$123)</f>
        <v>0</v>
      </c>
      <c r="AK14" s="39">
        <f>IF('Input Cost_MS4'!$D$116="PLN",'Input Cost_MS4'!AI123*Währung!$B$13,'Input Cost_MS4'!AI123)*(1+'Input Cost_MS4'!$C$123)</f>
        <v>0</v>
      </c>
      <c r="AL14" s="39">
        <f>IF('Input Cost_MS4'!$D$116="PLN",'Input Cost_MS4'!AJ123*Währung!$B$13,'Input Cost_MS4'!AJ123)*(1+'Input Cost_MS4'!$C$123)</f>
        <v>0</v>
      </c>
      <c r="AM14" s="39">
        <f>IF('Input Cost_MS4'!$D$116="PLN",'Input Cost_MS4'!AK123*Währung!$B$13,'Input Cost_MS4'!AK123)*(1+'Input Cost_MS4'!$C$123)</f>
        <v>0</v>
      </c>
      <c r="AN14" s="39">
        <f>IF('Input Cost_MS4'!$D$116="PLN",'Input Cost_MS4'!AL123*Währung!$B$13,'Input Cost_MS4'!AL123)*(1+'Input Cost_MS4'!$C$123)</f>
        <v>0</v>
      </c>
      <c r="AO14" s="39">
        <f>IF('Input Cost_MS4'!$D$116="PLN",'Input Cost_MS4'!AM123*Währung!$B$13,'Input Cost_MS4'!AM123)*(1+'Input Cost_MS4'!$C$123)</f>
        <v>0</v>
      </c>
      <c r="AP14" s="39">
        <f>IF('Input Cost_MS4'!$D$116="PLN",'Input Cost_MS4'!AN123*Währung!$B$13,'Input Cost_MS4'!AN123)*(1+'Input Cost_MS4'!$C$123)</f>
        <v>0</v>
      </c>
      <c r="AQ14" s="39">
        <f>IF('Input Cost_MS4'!$D$116="PLN",'Input Cost_MS4'!AO123*Währung!$B$13,'Input Cost_MS4'!AO123)*(1+'Input Cost_MS4'!$C$123)</f>
        <v>0</v>
      </c>
      <c r="AR14" s="39">
        <f>IF('Input Cost_MS4'!$D$116="PLN",'Input Cost_MS4'!AP123*Währung!$B$13,'Input Cost_MS4'!AP123)*(1+'Input Cost_MS4'!$C$123)</f>
        <v>0</v>
      </c>
      <c r="AS14" s="39">
        <f>IF('Input Cost_MS4'!$D$116="PLN",'Input Cost_MS4'!AQ123*Währung!$B$13,'Input Cost_MS4'!AQ123)*(1+'Input Cost_MS4'!$C$123)</f>
        <v>0</v>
      </c>
      <c r="AT14" s="39">
        <f>IF('Input Cost_MS4'!$D$116="PLN",'Input Cost_MS4'!AR123*Währung!$B$13,'Input Cost_MS4'!AR123)*(1+'Input Cost_MS4'!$C$123)</f>
        <v>0</v>
      </c>
    </row>
    <row r="15" spans="1:46" s="3" customFormat="1" ht="16.5" customHeight="1">
      <c r="A15" s="4" t="s">
        <v>392</v>
      </c>
      <c r="B15" s="762" t="s">
        <v>299</v>
      </c>
      <c r="C15" s="4"/>
      <c r="D15" s="19"/>
      <c r="E15" s="5"/>
      <c r="F15" s="44">
        <f>F10+F14+F13</f>
        <v>0</v>
      </c>
      <c r="G15" s="44">
        <f t="shared" ref="G15:AT15" si="4">G10+G14+G13</f>
        <v>0</v>
      </c>
      <c r="H15" s="44">
        <f t="shared" si="4"/>
        <v>0</v>
      </c>
      <c r="I15" s="44">
        <f t="shared" si="4"/>
        <v>0</v>
      </c>
      <c r="J15" s="44">
        <f t="shared" si="4"/>
        <v>0</v>
      </c>
      <c r="K15" s="44">
        <f t="shared" si="4"/>
        <v>0</v>
      </c>
      <c r="L15" s="44">
        <f t="shared" si="4"/>
        <v>0</v>
      </c>
      <c r="M15" s="44">
        <f t="shared" si="4"/>
        <v>0</v>
      </c>
      <c r="N15" s="44">
        <f t="shared" si="4"/>
        <v>0</v>
      </c>
      <c r="O15" s="44">
        <f t="shared" si="4"/>
        <v>0</v>
      </c>
      <c r="P15" s="44">
        <f t="shared" si="4"/>
        <v>0</v>
      </c>
      <c r="Q15" s="44">
        <f t="shared" si="4"/>
        <v>0</v>
      </c>
      <c r="R15" s="44">
        <f t="shared" si="4"/>
        <v>0</v>
      </c>
      <c r="S15" s="44">
        <f t="shared" si="4"/>
        <v>0</v>
      </c>
      <c r="T15" s="44">
        <f t="shared" si="4"/>
        <v>0</v>
      </c>
      <c r="U15" s="44">
        <f t="shared" si="4"/>
        <v>0</v>
      </c>
      <c r="V15" s="44">
        <f t="shared" si="4"/>
        <v>0</v>
      </c>
      <c r="W15" s="44">
        <f t="shared" si="4"/>
        <v>0</v>
      </c>
      <c r="X15" s="44">
        <f t="shared" si="4"/>
        <v>0</v>
      </c>
      <c r="Y15" s="44">
        <f t="shared" si="4"/>
        <v>0</v>
      </c>
      <c r="Z15" s="44">
        <f t="shared" si="4"/>
        <v>0</v>
      </c>
      <c r="AA15" s="44">
        <f t="shared" si="4"/>
        <v>0</v>
      </c>
      <c r="AB15" s="44">
        <f t="shared" si="4"/>
        <v>0</v>
      </c>
      <c r="AC15" s="44">
        <f t="shared" si="4"/>
        <v>0</v>
      </c>
      <c r="AD15" s="44">
        <f t="shared" si="4"/>
        <v>0</v>
      </c>
      <c r="AE15" s="44">
        <f t="shared" si="4"/>
        <v>0</v>
      </c>
      <c r="AF15" s="44">
        <f t="shared" si="4"/>
        <v>0</v>
      </c>
      <c r="AG15" s="44">
        <f t="shared" si="4"/>
        <v>0</v>
      </c>
      <c r="AH15" s="44">
        <f t="shared" si="4"/>
        <v>0</v>
      </c>
      <c r="AI15" s="44">
        <f t="shared" si="4"/>
        <v>0</v>
      </c>
      <c r="AJ15" s="44">
        <f t="shared" si="4"/>
        <v>0</v>
      </c>
      <c r="AK15" s="44">
        <f t="shared" si="4"/>
        <v>0</v>
      </c>
      <c r="AL15" s="44">
        <f t="shared" si="4"/>
        <v>0</v>
      </c>
      <c r="AM15" s="44">
        <f t="shared" si="4"/>
        <v>0</v>
      </c>
      <c r="AN15" s="44">
        <f t="shared" si="4"/>
        <v>0</v>
      </c>
      <c r="AO15" s="44">
        <f t="shared" si="4"/>
        <v>0</v>
      </c>
      <c r="AP15" s="44">
        <f t="shared" si="4"/>
        <v>0</v>
      </c>
      <c r="AQ15" s="44">
        <f t="shared" si="4"/>
        <v>0</v>
      </c>
      <c r="AR15" s="44">
        <f t="shared" si="4"/>
        <v>0</v>
      </c>
      <c r="AS15" s="44">
        <f t="shared" si="4"/>
        <v>0</v>
      </c>
      <c r="AT15" s="44">
        <f t="shared" si="4"/>
        <v>0</v>
      </c>
    </row>
    <row r="16" spans="1:46" ht="16.5" customHeight="1">
      <c r="A16" s="7" t="s">
        <v>250</v>
      </c>
      <c r="B16" s="271" t="s">
        <v>299</v>
      </c>
      <c r="C16" s="767">
        <f>SUMIF(Grunddaten!$A$13:$A$23,$F$4,Grunddaten!$D$13:$D$23)</f>
        <v>0</v>
      </c>
      <c r="D16" s="768">
        <f>SUMIF(Grunddaten!$A$13:$A$23,$F$4,Grunddaten!$S$13:$S$23)</f>
        <v>0</v>
      </c>
      <c r="E16" s="12">
        <f>SUMIF(Grunddaten!$A$13:$A$23,$F$4,Grunddaten!$L$13:$L$23)</f>
        <v>0</v>
      </c>
      <c r="F16" s="47">
        <f>($C$16*(F8+F13+F14-'Input Cost_MS4'!D120))+('Input Cost_MS4'!D120*Kalkulation_MS4!$D$16)</f>
        <v>0</v>
      </c>
      <c r="G16" s="47">
        <f>($C$16*(G8+G13+G14-'Input Cost_MS4'!E120))+('Input Cost_MS4'!E120*Kalkulation_MS4!$D$16)</f>
        <v>0</v>
      </c>
      <c r="H16" s="47">
        <f>($C$16*(H8+H13+H14-'Input Cost_MS4'!F120))+('Input Cost_MS4'!F120*Kalkulation_MS4!$D$16)</f>
        <v>0</v>
      </c>
      <c r="I16" s="47">
        <f>($C$16*(I8+I13+I14-'Input Cost_MS4'!G120))+('Input Cost_MS4'!G120*Kalkulation_MS4!$D$16)</f>
        <v>0</v>
      </c>
      <c r="J16" s="47">
        <f>($C$16*(J8+J13+J14-'Input Cost_MS4'!H120))+('Input Cost_MS4'!H120*Kalkulation_MS4!$D$16)</f>
        <v>0</v>
      </c>
      <c r="K16" s="47">
        <f>($C$16*(K8+K13+K14-'Input Cost_MS4'!I120))+('Input Cost_MS4'!I120*Kalkulation_MS4!$D$16)</f>
        <v>0</v>
      </c>
      <c r="L16" s="47">
        <f>($C$16*(L8+L13+L14-'Input Cost_MS4'!J120))+('Input Cost_MS4'!J120*Kalkulation_MS4!$D$16)</f>
        <v>0</v>
      </c>
      <c r="M16" s="47">
        <f>($C$16*(M8+M13+M14-'Input Cost_MS4'!K120))+('Input Cost_MS4'!K120*Kalkulation_MS4!$D$16)</f>
        <v>0</v>
      </c>
      <c r="N16" s="47">
        <f>($C$16*(N8+N13+N14-'Input Cost_MS4'!L120))+('Input Cost_MS4'!L120*Kalkulation_MS4!$D$16)</f>
        <v>0</v>
      </c>
      <c r="O16" s="47">
        <f>($C$16*(O8+O13+O14-'Input Cost_MS4'!M120))+('Input Cost_MS4'!M120*Kalkulation_MS4!$D$16)</f>
        <v>0</v>
      </c>
      <c r="P16" s="47">
        <f>($C$16*(P8+P13+P14-'Input Cost_MS4'!N120))+('Input Cost_MS4'!N120*Kalkulation_MS4!$D$16)</f>
        <v>0</v>
      </c>
      <c r="Q16" s="47">
        <f>($C$16*(Q8+Q13+Q14-'Input Cost_MS4'!O120))+('Input Cost_MS4'!O120*Kalkulation_MS4!$D$16)</f>
        <v>0</v>
      </c>
      <c r="R16" s="47">
        <f>($C$16*(R8+R13+R14-'Input Cost_MS4'!P120))+('Input Cost_MS4'!P120*Kalkulation_MS4!$D$16)</f>
        <v>0</v>
      </c>
      <c r="S16" s="47">
        <f>($C$16*(S8+S13+S14-'Input Cost_MS4'!Q120))+('Input Cost_MS4'!Q120*Kalkulation_MS4!$D$16)</f>
        <v>0</v>
      </c>
      <c r="T16" s="47">
        <f>($C$16*(T8+T13+T14-'Input Cost_MS4'!R120))+('Input Cost_MS4'!R120*Kalkulation_MS4!$D$16)</f>
        <v>0</v>
      </c>
      <c r="U16" s="47">
        <f>($C$16*(U8+U13+U14-'Input Cost_MS4'!S120))+('Input Cost_MS4'!S120*Kalkulation_MS4!$D$16)</f>
        <v>0</v>
      </c>
      <c r="V16" s="47">
        <f>($C$16*(V8+V13+V14-'Input Cost_MS4'!T120))+('Input Cost_MS4'!T120*Kalkulation_MS4!$D$16)</f>
        <v>0</v>
      </c>
      <c r="W16" s="47">
        <f>($C$16*(W8+W13+W14-'Input Cost_MS4'!U120))+('Input Cost_MS4'!U120*Kalkulation_MS4!$D$16)</f>
        <v>0</v>
      </c>
      <c r="X16" s="47">
        <f>($C$16*(X8+X13+X14-'Input Cost_MS4'!V120))+('Input Cost_MS4'!V120*Kalkulation_MS4!$D$16)</f>
        <v>0</v>
      </c>
      <c r="Y16" s="47">
        <f>($C$16*(Y8+Y13+Y14-'Input Cost_MS4'!W120))+('Input Cost_MS4'!W120*Kalkulation_MS4!$D$16)</f>
        <v>0</v>
      </c>
      <c r="Z16" s="47">
        <f>($C$16*(Z8+Z13+Z14-'Input Cost_MS4'!X120))+('Input Cost_MS4'!X120*Kalkulation_MS4!$D$16)</f>
        <v>0</v>
      </c>
      <c r="AA16" s="47">
        <f>($C$16*(AA8+AA13+AA14-'Input Cost_MS4'!Y120))+('Input Cost_MS4'!Y120*Kalkulation_MS4!$D$16)</f>
        <v>0</v>
      </c>
      <c r="AB16" s="47">
        <f>($C$16*(AB8+AB13+AB14-'Input Cost_MS4'!Z120))+('Input Cost_MS4'!Z120*Kalkulation_MS4!$D$16)</f>
        <v>0</v>
      </c>
      <c r="AC16" s="47">
        <f>($C$16*(AC8+AC13+AC14-'Input Cost_MS4'!AA120))+('Input Cost_MS4'!AA120*Kalkulation_MS4!$D$16)</f>
        <v>0</v>
      </c>
      <c r="AD16" s="47">
        <f>($C$16*(AD8+AD13+AD14-'Input Cost_MS4'!AB120))+('Input Cost_MS4'!AB120*Kalkulation_MS4!$D$16)</f>
        <v>0</v>
      </c>
      <c r="AE16" s="47">
        <f>($C$16*(AE8+AE13+AE14-'Input Cost_MS4'!AC120))+('Input Cost_MS4'!AC120*Kalkulation_MS4!$D$16)</f>
        <v>0</v>
      </c>
      <c r="AF16" s="47">
        <f>($C$16*(AF8+AF13+AF14-'Input Cost_MS4'!AD120))+('Input Cost_MS4'!AD120*Kalkulation_MS4!$D$16)</f>
        <v>0</v>
      </c>
      <c r="AG16" s="47">
        <f>($C$16*(AG8+AG13+AG14-'Input Cost_MS4'!AE120))+('Input Cost_MS4'!AE120*Kalkulation_MS4!$D$16)</f>
        <v>0</v>
      </c>
      <c r="AH16" s="47">
        <f>($C$16*(AH8+AH13+AH14-'Input Cost_MS4'!AF120))+('Input Cost_MS4'!AF120*Kalkulation_MS4!$D$16)</f>
        <v>0</v>
      </c>
      <c r="AI16" s="47">
        <f>($C$16*(AI8+AI13+AI14-'Input Cost_MS4'!AG120))+('Input Cost_MS4'!AG120*Kalkulation_MS4!$D$16)</f>
        <v>0</v>
      </c>
      <c r="AJ16" s="47">
        <f>($C$16*(AJ8+AJ13+AJ14-'Input Cost_MS4'!AH120))+('Input Cost_MS4'!AH120*Kalkulation_MS4!$D$16)</f>
        <v>0</v>
      </c>
      <c r="AK16" s="47">
        <f>($C$16*(AK8+AK13+AK14-'Input Cost_MS4'!AI120))+('Input Cost_MS4'!AI120*Kalkulation_MS4!$D$16)</f>
        <v>0</v>
      </c>
      <c r="AL16" s="47">
        <f>($C$16*(AL8+AL13+AL14-'Input Cost_MS4'!AJ120))+('Input Cost_MS4'!AJ120*Kalkulation_MS4!$D$16)</f>
        <v>0</v>
      </c>
      <c r="AM16" s="47">
        <f>($C$16*(AM8+AM13+AM14-'Input Cost_MS4'!AK120))+('Input Cost_MS4'!AK120*Kalkulation_MS4!$D$16)</f>
        <v>0</v>
      </c>
      <c r="AN16" s="47">
        <f>($C$16*(AN8+AN13+AN14-'Input Cost_MS4'!AL120))+('Input Cost_MS4'!AL120*Kalkulation_MS4!$D$16)</f>
        <v>0</v>
      </c>
      <c r="AO16" s="47">
        <f>($C$16*(AO8+AO13+AO14-'Input Cost_MS4'!AM120))+('Input Cost_MS4'!AM120*Kalkulation_MS4!$D$16)</f>
        <v>0</v>
      </c>
      <c r="AP16" s="47">
        <f>($C$16*(AP8+AP13+AP14-'Input Cost_MS4'!AN120))+('Input Cost_MS4'!AN120*Kalkulation_MS4!$D$16)</f>
        <v>0</v>
      </c>
      <c r="AQ16" s="47">
        <f>($C$16*(AQ8+AQ13+AQ14-'Input Cost_MS4'!AO120))+('Input Cost_MS4'!AO120*Kalkulation_MS4!$D$16)</f>
        <v>0</v>
      </c>
      <c r="AR16" s="47">
        <f>($C$16*(AR8+AR13+AR14-'Input Cost_MS4'!AP120))+('Input Cost_MS4'!AP120*Kalkulation_MS4!$D$16)</f>
        <v>0</v>
      </c>
      <c r="AS16" s="47">
        <f>($C$16*(AS8+AS13+AS14-'Input Cost_MS4'!AQ120))+('Input Cost_MS4'!AQ120*Kalkulation_MS4!$D$16)</f>
        <v>0</v>
      </c>
      <c r="AT16" s="47">
        <f>($C$16*(AT8+AT13+AT14-'Input Cost_MS4'!AR120))+('Input Cost_MS4'!AR120*Kalkulation_MS4!$D$16)</f>
        <v>0</v>
      </c>
    </row>
    <row r="17" spans="1:46" ht="16.5" customHeight="1">
      <c r="A17" s="7" t="s">
        <v>393</v>
      </c>
      <c r="B17" s="271" t="s">
        <v>299</v>
      </c>
      <c r="C17" s="7"/>
      <c r="D17" s="8"/>
      <c r="E17" s="9"/>
      <c r="F17" s="47">
        <f>IF('Input Cost_MS4'!$D$116="PLN",'Input Cost_MS4'!D124*Währung!$B$13,'Input Cost_MS4'!D124)*(1+'Input Cost_MS4'!$C$124)</f>
        <v>0</v>
      </c>
      <c r="G17" s="47">
        <f>IF('Input Cost_MS4'!$D$116="PLN",'Input Cost_MS4'!E124*Währung!$B$13,'Input Cost_MS4'!E124)*(1+'Input Cost_MS4'!$C$124)</f>
        <v>0</v>
      </c>
      <c r="H17" s="47">
        <f>IF('Input Cost_MS4'!$D$116="PLN",'Input Cost_MS4'!F124*Währung!$B$13,'Input Cost_MS4'!F124)*(1+'Input Cost_MS4'!$C$124)</f>
        <v>0</v>
      </c>
      <c r="I17" s="47">
        <f>IF('Input Cost_MS4'!$D$116="PLN",'Input Cost_MS4'!G124*Währung!$B$13,'Input Cost_MS4'!G124)*(1+'Input Cost_MS4'!$C$124)</f>
        <v>0</v>
      </c>
      <c r="J17" s="47">
        <f>IF('Input Cost_MS4'!$D$116="PLN",'Input Cost_MS4'!H124*Währung!$B$13,'Input Cost_MS4'!H124)*(1+'Input Cost_MS4'!$C$124)</f>
        <v>0</v>
      </c>
      <c r="K17" s="47">
        <f>IF('Input Cost_MS4'!$D$116="PLN",'Input Cost_MS4'!I124*Währung!$B$13,'Input Cost_MS4'!I124)*(1+'Input Cost_MS4'!$C$124)</f>
        <v>0</v>
      </c>
      <c r="L17" s="47">
        <f>IF('Input Cost_MS4'!$D$116="PLN",'Input Cost_MS4'!J124*Währung!$B$13,'Input Cost_MS4'!J124)*(1+'Input Cost_MS4'!$C$124)</f>
        <v>0</v>
      </c>
      <c r="M17" s="47">
        <f>IF('Input Cost_MS4'!$D$116="PLN",'Input Cost_MS4'!K124*Währung!$B$13,'Input Cost_MS4'!K124)*(1+'Input Cost_MS4'!$C$124)</f>
        <v>0</v>
      </c>
      <c r="N17" s="47">
        <f>IF('Input Cost_MS4'!$D$116="PLN",'Input Cost_MS4'!L124*Währung!$B$13,'Input Cost_MS4'!L124)*(1+'Input Cost_MS4'!$C$124)</f>
        <v>0</v>
      </c>
      <c r="O17" s="47">
        <f>IF('Input Cost_MS4'!$D$116="PLN",'Input Cost_MS4'!M124*Währung!$B$13,'Input Cost_MS4'!M124)*(1+'Input Cost_MS4'!$C$124)</f>
        <v>0</v>
      </c>
      <c r="P17" s="47">
        <f>IF('Input Cost_MS4'!$D$116="PLN",'Input Cost_MS4'!N124*Währung!$B$13,'Input Cost_MS4'!N124)*(1+'Input Cost_MS4'!$C$124)</f>
        <v>0</v>
      </c>
      <c r="Q17" s="47">
        <f>IF('Input Cost_MS4'!$D$116="PLN",'Input Cost_MS4'!O124*Währung!$B$13,'Input Cost_MS4'!O124)*(1+'Input Cost_MS4'!$C$124)</f>
        <v>0</v>
      </c>
      <c r="R17" s="47">
        <f>IF('Input Cost_MS4'!$D$116="PLN",'Input Cost_MS4'!P124*Währung!$B$13,'Input Cost_MS4'!P124)*(1+'Input Cost_MS4'!$C$124)</f>
        <v>0</v>
      </c>
      <c r="S17" s="47">
        <f>IF('Input Cost_MS4'!$D$116="PLN",'Input Cost_MS4'!Q124*Währung!$B$13,'Input Cost_MS4'!Q124)*(1+'Input Cost_MS4'!$C$124)</f>
        <v>0</v>
      </c>
      <c r="T17" s="47">
        <f>IF('Input Cost_MS4'!$D$116="PLN",'Input Cost_MS4'!R124*Währung!$B$13,'Input Cost_MS4'!R124)*(1+'Input Cost_MS4'!$C$124)</f>
        <v>0</v>
      </c>
      <c r="U17" s="47">
        <f>IF('Input Cost_MS4'!$D$116="PLN",'Input Cost_MS4'!S124*Währung!$B$13,'Input Cost_MS4'!S124)*(1+'Input Cost_MS4'!$C$124)</f>
        <v>0</v>
      </c>
      <c r="V17" s="47">
        <f>IF('Input Cost_MS4'!$D$116="PLN",'Input Cost_MS4'!T124*Währung!$B$13,'Input Cost_MS4'!T124)*(1+'Input Cost_MS4'!$C$124)</f>
        <v>0</v>
      </c>
      <c r="W17" s="47">
        <f>IF('Input Cost_MS4'!$D$116="PLN",'Input Cost_MS4'!U124*Währung!$B$13,'Input Cost_MS4'!U124)*(1+'Input Cost_MS4'!$C$124)</f>
        <v>0</v>
      </c>
      <c r="X17" s="47">
        <f>IF('Input Cost_MS4'!$D$116="PLN",'Input Cost_MS4'!V124*Währung!$B$13,'Input Cost_MS4'!V124)*(1+'Input Cost_MS4'!$C$124)</f>
        <v>0</v>
      </c>
      <c r="Y17" s="47">
        <f>IF('Input Cost_MS4'!$D$116="PLN",'Input Cost_MS4'!W124*Währung!$B$13,'Input Cost_MS4'!W124)*(1+'Input Cost_MS4'!$C$124)</f>
        <v>0</v>
      </c>
      <c r="Z17" s="47">
        <f>IF('Input Cost_MS4'!$D$116="PLN",'Input Cost_MS4'!X124*Währung!$B$13,'Input Cost_MS4'!X124)*(1+'Input Cost_MS4'!$C$124)</f>
        <v>0</v>
      </c>
      <c r="AA17" s="47">
        <f>IF('Input Cost_MS4'!$D$116="PLN",'Input Cost_MS4'!Y124*Währung!$B$13,'Input Cost_MS4'!Y124)*(1+'Input Cost_MS4'!$C$124)</f>
        <v>0</v>
      </c>
      <c r="AB17" s="47">
        <f>IF('Input Cost_MS4'!$D$116="PLN",'Input Cost_MS4'!Z124*Währung!$B$13,'Input Cost_MS4'!Z124)*(1+'Input Cost_MS4'!$C$124)</f>
        <v>0</v>
      </c>
      <c r="AC17" s="47">
        <f>IF('Input Cost_MS4'!$D$116="PLN",'Input Cost_MS4'!AA124*Währung!$B$13,'Input Cost_MS4'!AA124)*(1+'Input Cost_MS4'!$C$124)</f>
        <v>0</v>
      </c>
      <c r="AD17" s="47">
        <f>IF('Input Cost_MS4'!$D$116="PLN",'Input Cost_MS4'!AB124*Währung!$B$13,'Input Cost_MS4'!AB124)*(1+'Input Cost_MS4'!$C$124)</f>
        <v>0</v>
      </c>
      <c r="AE17" s="47">
        <f>IF('Input Cost_MS4'!$D$116="PLN",'Input Cost_MS4'!AC124*Währung!$B$13,'Input Cost_MS4'!AC124)*(1+'Input Cost_MS4'!$C$124)</f>
        <v>0</v>
      </c>
      <c r="AF17" s="47">
        <f>IF('Input Cost_MS4'!$D$116="PLN",'Input Cost_MS4'!AD124*Währung!$B$13,'Input Cost_MS4'!AD124)*(1+'Input Cost_MS4'!$C$124)</f>
        <v>0</v>
      </c>
      <c r="AG17" s="47">
        <f>IF('Input Cost_MS4'!$D$116="PLN",'Input Cost_MS4'!AE124*Währung!$B$13,'Input Cost_MS4'!AE124)*(1+'Input Cost_MS4'!$C$124)</f>
        <v>0</v>
      </c>
      <c r="AH17" s="47">
        <f>IF('Input Cost_MS4'!$D$116="PLN",'Input Cost_MS4'!AF124*Währung!$B$13,'Input Cost_MS4'!AF124)*(1+'Input Cost_MS4'!$C$124)</f>
        <v>0</v>
      </c>
      <c r="AI17" s="47">
        <f>IF('Input Cost_MS4'!$D$116="PLN",'Input Cost_MS4'!AG124*Währung!$B$13,'Input Cost_MS4'!AG124)*(1+'Input Cost_MS4'!$C$124)</f>
        <v>0</v>
      </c>
      <c r="AJ17" s="47">
        <f>IF('Input Cost_MS4'!$D$116="PLN",'Input Cost_MS4'!AH124*Währung!$B$13,'Input Cost_MS4'!AH124)*(1+'Input Cost_MS4'!$C$124)</f>
        <v>0</v>
      </c>
      <c r="AK17" s="47">
        <f>IF('Input Cost_MS4'!$D$116="PLN",'Input Cost_MS4'!AI124*Währung!$B$13,'Input Cost_MS4'!AI124)*(1+'Input Cost_MS4'!$C$124)</f>
        <v>0</v>
      </c>
      <c r="AL17" s="47">
        <f>IF('Input Cost_MS4'!$D$116="PLN",'Input Cost_MS4'!AJ124*Währung!$B$13,'Input Cost_MS4'!AJ124)*(1+'Input Cost_MS4'!$C$124)</f>
        <v>0</v>
      </c>
      <c r="AM17" s="47">
        <f>IF('Input Cost_MS4'!$D$116="PLN",'Input Cost_MS4'!AK124*Währung!$B$13,'Input Cost_MS4'!AK124)*(1+'Input Cost_MS4'!$C$124)</f>
        <v>0</v>
      </c>
      <c r="AN17" s="47">
        <f>IF('Input Cost_MS4'!$D$116="PLN",'Input Cost_MS4'!AL124*Währung!$B$13,'Input Cost_MS4'!AL124)*(1+'Input Cost_MS4'!$C$124)</f>
        <v>0</v>
      </c>
      <c r="AO17" s="47">
        <f>IF('Input Cost_MS4'!$D$116="PLN",'Input Cost_MS4'!AM124*Währung!$B$13,'Input Cost_MS4'!AM124)*(1+'Input Cost_MS4'!$C$124)</f>
        <v>0</v>
      </c>
      <c r="AP17" s="47">
        <f>IF('Input Cost_MS4'!$D$116="PLN",'Input Cost_MS4'!AN124*Währung!$B$13,'Input Cost_MS4'!AN124)*(1+'Input Cost_MS4'!$C$124)</f>
        <v>0</v>
      </c>
      <c r="AQ17" s="47">
        <f>IF('Input Cost_MS4'!$D$116="PLN",'Input Cost_MS4'!AO124*Währung!$B$13,'Input Cost_MS4'!AO124)*(1+'Input Cost_MS4'!$C$124)</f>
        <v>0</v>
      </c>
      <c r="AR17" s="47">
        <f>IF('Input Cost_MS4'!$D$116="PLN",'Input Cost_MS4'!AP124*Währung!$B$13,'Input Cost_MS4'!AP124)*(1+'Input Cost_MS4'!$C$124)</f>
        <v>0</v>
      </c>
      <c r="AS17" s="47">
        <f>IF('Input Cost_MS4'!$D$116="PLN",'Input Cost_MS4'!AQ124*Währung!$B$13,'Input Cost_MS4'!AQ124)*(1+'Input Cost_MS4'!$C$124)</f>
        <v>0</v>
      </c>
      <c r="AT17" s="47">
        <f>IF('Input Cost_MS4'!$D$116="PLN",'Input Cost_MS4'!AR124*Währung!$B$13,'Input Cost_MS4'!AR124)*(1+'Input Cost_MS4'!$C$124)</f>
        <v>0</v>
      </c>
    </row>
    <row r="18" spans="1:46" ht="16.5" customHeight="1">
      <c r="A18" s="7" t="s">
        <v>394</v>
      </c>
      <c r="B18" s="271" t="s">
        <v>299</v>
      </c>
      <c r="C18" s="7"/>
      <c r="D18" s="8"/>
      <c r="E18" s="9"/>
      <c r="F18" s="241">
        <f>IF('Input Cost_MS4'!$D$116="PLN",'Input Cost_MS4'!D125*Währung!$B$13,'Input Cost_MS4'!D125)*(1+'Input Cost_MS4'!$C$125)</f>
        <v>0</v>
      </c>
      <c r="G18" s="241">
        <f>IF('Input Cost_MS4'!$D$116="PLN",'Input Cost_MS4'!E125*Währung!$B$13,'Input Cost_MS4'!E125)*(1+'Input Cost_MS4'!$C$125)</f>
        <v>0</v>
      </c>
      <c r="H18" s="241">
        <f>IF('Input Cost_MS4'!$D$116="PLN",'Input Cost_MS4'!F125*Währung!$B$13,'Input Cost_MS4'!F125)*(1+'Input Cost_MS4'!$C$125)</f>
        <v>0</v>
      </c>
      <c r="I18" s="241">
        <f>IF('Input Cost_MS4'!$D$116="PLN",'Input Cost_MS4'!G125*Währung!$B$13,'Input Cost_MS4'!G125)*(1+'Input Cost_MS4'!$C$125)</f>
        <v>0</v>
      </c>
      <c r="J18" s="241">
        <f>IF('Input Cost_MS4'!$D$116="PLN",'Input Cost_MS4'!H125*Währung!$B$13,'Input Cost_MS4'!H125)*(1+'Input Cost_MS4'!$C$125)</f>
        <v>0</v>
      </c>
      <c r="K18" s="241">
        <f>IF('Input Cost_MS4'!$D$116="PLN",'Input Cost_MS4'!I125*Währung!$B$13,'Input Cost_MS4'!I125)*(1+'Input Cost_MS4'!$C$125)</f>
        <v>0</v>
      </c>
      <c r="L18" s="241">
        <f>IF('Input Cost_MS4'!$D$116="PLN",'Input Cost_MS4'!J125*Währung!$B$13,'Input Cost_MS4'!J125)*(1+'Input Cost_MS4'!$C$125)</f>
        <v>0</v>
      </c>
      <c r="M18" s="241">
        <f>IF('Input Cost_MS4'!$D$116="PLN",'Input Cost_MS4'!K125*Währung!$B$13,'Input Cost_MS4'!K125)*(1+'Input Cost_MS4'!$C$125)</f>
        <v>0</v>
      </c>
      <c r="N18" s="241">
        <f>IF('Input Cost_MS4'!$D$116="PLN",'Input Cost_MS4'!L125*Währung!$B$13,'Input Cost_MS4'!L125)*(1+'Input Cost_MS4'!$C$125)</f>
        <v>0</v>
      </c>
      <c r="O18" s="241">
        <f>IF('Input Cost_MS4'!$D$116="PLN",'Input Cost_MS4'!M125*Währung!$B$13,'Input Cost_MS4'!M125)*(1+'Input Cost_MS4'!$C$125)</f>
        <v>0</v>
      </c>
      <c r="P18" s="241">
        <f>IF('Input Cost_MS4'!$D$116="PLN",'Input Cost_MS4'!N125*Währung!$B$13,'Input Cost_MS4'!N125)*(1+'Input Cost_MS4'!$C$125)</f>
        <v>0</v>
      </c>
      <c r="Q18" s="241">
        <f>IF('Input Cost_MS4'!$D$116="PLN",'Input Cost_MS4'!O125*Währung!$B$13,'Input Cost_MS4'!O125)*(1+'Input Cost_MS4'!$C$125)</f>
        <v>0</v>
      </c>
      <c r="R18" s="241">
        <f>IF('Input Cost_MS4'!$D$116="PLN",'Input Cost_MS4'!P125*Währung!$B$13,'Input Cost_MS4'!P125)*(1+'Input Cost_MS4'!$C$125)</f>
        <v>0</v>
      </c>
      <c r="S18" s="241">
        <f>IF('Input Cost_MS4'!$D$116="PLN",'Input Cost_MS4'!Q125*Währung!$B$13,'Input Cost_MS4'!Q125)*(1+'Input Cost_MS4'!$C$125)</f>
        <v>0</v>
      </c>
      <c r="T18" s="241">
        <f>IF('Input Cost_MS4'!$D$116="PLN",'Input Cost_MS4'!R125*Währung!$B$13,'Input Cost_MS4'!R125)*(1+'Input Cost_MS4'!$C$125)</f>
        <v>0</v>
      </c>
      <c r="U18" s="241">
        <f>IF('Input Cost_MS4'!$D$116="PLN",'Input Cost_MS4'!S125*Währung!$B$13,'Input Cost_MS4'!S125)*(1+'Input Cost_MS4'!$C$125)</f>
        <v>0</v>
      </c>
      <c r="V18" s="241">
        <f>IF('Input Cost_MS4'!$D$116="PLN",'Input Cost_MS4'!T125*Währung!$B$13,'Input Cost_MS4'!T125)*(1+'Input Cost_MS4'!$C$125)</f>
        <v>0</v>
      </c>
      <c r="W18" s="241">
        <f>IF('Input Cost_MS4'!$D$116="PLN",'Input Cost_MS4'!U125*Währung!$B$13,'Input Cost_MS4'!U125)*(1+'Input Cost_MS4'!$C$125)</f>
        <v>0</v>
      </c>
      <c r="X18" s="241">
        <f>IF('Input Cost_MS4'!$D$116="PLN",'Input Cost_MS4'!V125*Währung!$B$13,'Input Cost_MS4'!V125)*(1+'Input Cost_MS4'!$C$125)</f>
        <v>0</v>
      </c>
      <c r="Y18" s="241">
        <f>IF('Input Cost_MS4'!$D$116="PLN",'Input Cost_MS4'!W125*Währung!$B$13,'Input Cost_MS4'!W125)*(1+'Input Cost_MS4'!$C$125)</f>
        <v>0</v>
      </c>
      <c r="Z18" s="241">
        <f>IF('Input Cost_MS4'!$D$116="PLN",'Input Cost_MS4'!X125*Währung!$B$13,'Input Cost_MS4'!X125)*(1+'Input Cost_MS4'!$C$125)</f>
        <v>0</v>
      </c>
      <c r="AA18" s="241">
        <f>IF('Input Cost_MS4'!$D$116="PLN",'Input Cost_MS4'!Y125*Währung!$B$13,'Input Cost_MS4'!Y125)*(1+'Input Cost_MS4'!$C$125)</f>
        <v>0</v>
      </c>
      <c r="AB18" s="241">
        <f>IF('Input Cost_MS4'!$D$116="PLN",'Input Cost_MS4'!Z125*Währung!$B$13,'Input Cost_MS4'!Z125)*(1+'Input Cost_MS4'!$C$125)</f>
        <v>0</v>
      </c>
      <c r="AC18" s="241">
        <f>IF('Input Cost_MS4'!$D$116="PLN",'Input Cost_MS4'!AA125*Währung!$B$13,'Input Cost_MS4'!AA125)*(1+'Input Cost_MS4'!$C$125)</f>
        <v>0</v>
      </c>
      <c r="AD18" s="241">
        <f>IF('Input Cost_MS4'!$D$116="PLN",'Input Cost_MS4'!AB125*Währung!$B$13,'Input Cost_MS4'!AB125)*(1+'Input Cost_MS4'!$C$125)</f>
        <v>0</v>
      </c>
      <c r="AE18" s="241">
        <f>IF('Input Cost_MS4'!$D$116="PLN",'Input Cost_MS4'!AC125*Währung!$B$13,'Input Cost_MS4'!AC125)*(1+'Input Cost_MS4'!$C$125)</f>
        <v>0</v>
      </c>
      <c r="AF18" s="241">
        <f>IF('Input Cost_MS4'!$D$116="PLN",'Input Cost_MS4'!AD125*Währung!$B$13,'Input Cost_MS4'!AD125)*(1+'Input Cost_MS4'!$C$125)</f>
        <v>0</v>
      </c>
      <c r="AG18" s="241">
        <f>IF('Input Cost_MS4'!$D$116="PLN",'Input Cost_MS4'!AE125*Währung!$B$13,'Input Cost_MS4'!AE125)*(1+'Input Cost_MS4'!$C$125)</f>
        <v>0</v>
      </c>
      <c r="AH18" s="241">
        <f>IF('Input Cost_MS4'!$D$116="PLN",'Input Cost_MS4'!AF125*Währung!$B$13,'Input Cost_MS4'!AF125)*(1+'Input Cost_MS4'!$C$125)</f>
        <v>0</v>
      </c>
      <c r="AI18" s="241">
        <f>IF('Input Cost_MS4'!$D$116="PLN",'Input Cost_MS4'!AG125*Währung!$B$13,'Input Cost_MS4'!AG125)*(1+'Input Cost_MS4'!$C$125)</f>
        <v>0</v>
      </c>
      <c r="AJ18" s="241">
        <f>IF('Input Cost_MS4'!$D$116="PLN",'Input Cost_MS4'!AH125*Währung!$B$13,'Input Cost_MS4'!AH125)*(1+'Input Cost_MS4'!$C$125)</f>
        <v>0</v>
      </c>
      <c r="AK18" s="241">
        <f>IF('Input Cost_MS4'!$D$116="PLN",'Input Cost_MS4'!AI125*Währung!$B$13,'Input Cost_MS4'!AI125)*(1+'Input Cost_MS4'!$C$125)</f>
        <v>0</v>
      </c>
      <c r="AL18" s="241">
        <f>IF('Input Cost_MS4'!$D$116="PLN",'Input Cost_MS4'!AJ125*Währung!$B$13,'Input Cost_MS4'!AJ125)*(1+'Input Cost_MS4'!$C$125)</f>
        <v>0</v>
      </c>
      <c r="AM18" s="241">
        <f>IF('Input Cost_MS4'!$D$116="PLN",'Input Cost_MS4'!AK125*Währung!$B$13,'Input Cost_MS4'!AK125)*(1+'Input Cost_MS4'!$C$125)</f>
        <v>0</v>
      </c>
      <c r="AN18" s="241">
        <f>IF('Input Cost_MS4'!$D$116="PLN",'Input Cost_MS4'!AL125*Währung!$B$13,'Input Cost_MS4'!AL125)*(1+'Input Cost_MS4'!$C$125)</f>
        <v>0</v>
      </c>
      <c r="AO18" s="241">
        <f>IF('Input Cost_MS4'!$D$116="PLN",'Input Cost_MS4'!AM125*Währung!$B$13,'Input Cost_MS4'!AM125)*(1+'Input Cost_MS4'!$C$125)</f>
        <v>0</v>
      </c>
      <c r="AP18" s="241">
        <f>IF('Input Cost_MS4'!$D$116="PLN",'Input Cost_MS4'!AN125*Währung!$B$13,'Input Cost_MS4'!AN125)*(1+'Input Cost_MS4'!$C$125)</f>
        <v>0</v>
      </c>
      <c r="AQ18" s="241">
        <f>IF('Input Cost_MS4'!$D$116="PLN",'Input Cost_MS4'!AO125*Währung!$B$13,'Input Cost_MS4'!AO125)*(1+'Input Cost_MS4'!$C$125)</f>
        <v>0</v>
      </c>
      <c r="AR18" s="241">
        <f>IF('Input Cost_MS4'!$D$116="PLN",'Input Cost_MS4'!AP125*Währung!$B$13,'Input Cost_MS4'!AP125)*(1+'Input Cost_MS4'!$C$125)</f>
        <v>0</v>
      </c>
      <c r="AS18" s="241">
        <f>IF('Input Cost_MS4'!$D$116="PLN",'Input Cost_MS4'!AQ125*Währung!$B$13,'Input Cost_MS4'!AQ125)*(1+'Input Cost_MS4'!$C$125)</f>
        <v>0</v>
      </c>
      <c r="AT18" s="241">
        <f>IF('Input Cost_MS4'!$D$116="PLN",'Input Cost_MS4'!AR125*Währung!$B$13,'Input Cost_MS4'!AR125)*(1+'Input Cost_MS4'!$C$125)</f>
        <v>0</v>
      </c>
    </row>
    <row r="19" spans="1:46" s="83" customFormat="1" ht="16.5" customHeight="1">
      <c r="A19" s="44" t="s">
        <v>395</v>
      </c>
      <c r="B19" s="762" t="s">
        <v>299</v>
      </c>
      <c r="C19" s="44"/>
      <c r="D19" s="48"/>
      <c r="E19" s="49"/>
      <c r="F19" s="44">
        <f>F15+F16+F17+F17</f>
        <v>0</v>
      </c>
      <c r="G19" s="44">
        <f t="shared" ref="G19:AT19" si="5">G15+G16+G17+G17</f>
        <v>0</v>
      </c>
      <c r="H19" s="44">
        <f t="shared" si="5"/>
        <v>0</v>
      </c>
      <c r="I19" s="44">
        <f t="shared" si="5"/>
        <v>0</v>
      </c>
      <c r="J19" s="44">
        <f t="shared" si="5"/>
        <v>0</v>
      </c>
      <c r="K19" s="44">
        <f t="shared" si="5"/>
        <v>0</v>
      </c>
      <c r="L19" s="44">
        <f t="shared" si="5"/>
        <v>0</v>
      </c>
      <c r="M19" s="44">
        <f t="shared" si="5"/>
        <v>0</v>
      </c>
      <c r="N19" s="44">
        <f t="shared" si="5"/>
        <v>0</v>
      </c>
      <c r="O19" s="44">
        <f t="shared" si="5"/>
        <v>0</v>
      </c>
      <c r="P19" s="44">
        <f t="shared" si="5"/>
        <v>0</v>
      </c>
      <c r="Q19" s="44">
        <f t="shared" si="5"/>
        <v>0</v>
      </c>
      <c r="R19" s="44">
        <f t="shared" si="5"/>
        <v>0</v>
      </c>
      <c r="S19" s="44">
        <f t="shared" si="5"/>
        <v>0</v>
      </c>
      <c r="T19" s="44">
        <f t="shared" si="5"/>
        <v>0</v>
      </c>
      <c r="U19" s="44">
        <f t="shared" si="5"/>
        <v>0</v>
      </c>
      <c r="V19" s="44">
        <f t="shared" si="5"/>
        <v>0</v>
      </c>
      <c r="W19" s="44">
        <f t="shared" si="5"/>
        <v>0</v>
      </c>
      <c r="X19" s="44">
        <f t="shared" si="5"/>
        <v>0</v>
      </c>
      <c r="Y19" s="44">
        <f t="shared" si="5"/>
        <v>0</v>
      </c>
      <c r="Z19" s="44">
        <f t="shared" si="5"/>
        <v>0</v>
      </c>
      <c r="AA19" s="44">
        <f t="shared" si="5"/>
        <v>0</v>
      </c>
      <c r="AB19" s="44">
        <f t="shared" si="5"/>
        <v>0</v>
      </c>
      <c r="AC19" s="44">
        <f t="shared" si="5"/>
        <v>0</v>
      </c>
      <c r="AD19" s="44">
        <f t="shared" si="5"/>
        <v>0</v>
      </c>
      <c r="AE19" s="44">
        <f t="shared" si="5"/>
        <v>0</v>
      </c>
      <c r="AF19" s="44">
        <f t="shared" si="5"/>
        <v>0</v>
      </c>
      <c r="AG19" s="44">
        <f t="shared" si="5"/>
        <v>0</v>
      </c>
      <c r="AH19" s="44">
        <f t="shared" si="5"/>
        <v>0</v>
      </c>
      <c r="AI19" s="44">
        <f t="shared" si="5"/>
        <v>0</v>
      </c>
      <c r="AJ19" s="44">
        <f t="shared" si="5"/>
        <v>0</v>
      </c>
      <c r="AK19" s="44">
        <f t="shared" si="5"/>
        <v>0</v>
      </c>
      <c r="AL19" s="44">
        <f t="shared" si="5"/>
        <v>0</v>
      </c>
      <c r="AM19" s="44">
        <f t="shared" si="5"/>
        <v>0</v>
      </c>
      <c r="AN19" s="44">
        <f t="shared" si="5"/>
        <v>0</v>
      </c>
      <c r="AO19" s="44">
        <f t="shared" si="5"/>
        <v>0</v>
      </c>
      <c r="AP19" s="44">
        <f t="shared" si="5"/>
        <v>0</v>
      </c>
      <c r="AQ19" s="44">
        <f t="shared" si="5"/>
        <v>0</v>
      </c>
      <c r="AR19" s="44">
        <f t="shared" si="5"/>
        <v>0</v>
      </c>
      <c r="AS19" s="44">
        <f t="shared" si="5"/>
        <v>0</v>
      </c>
      <c r="AT19" s="44">
        <f t="shared" si="5"/>
        <v>0</v>
      </c>
    </row>
    <row r="20" spans="1:46" s="3" customFormat="1" ht="16.5" customHeight="1">
      <c r="A20" s="13" t="s">
        <v>396</v>
      </c>
      <c r="B20" s="760" t="s">
        <v>299</v>
      </c>
      <c r="C20" s="13"/>
      <c r="D20" s="14"/>
      <c r="E20" s="15"/>
      <c r="F20" s="45">
        <f t="shared" ref="F20:AT20" si="6">F11-F19</f>
        <v>0</v>
      </c>
      <c r="G20" s="45">
        <f t="shared" si="6"/>
        <v>0</v>
      </c>
      <c r="H20" s="45">
        <f t="shared" si="6"/>
        <v>0</v>
      </c>
      <c r="I20" s="45">
        <f t="shared" si="6"/>
        <v>0</v>
      </c>
      <c r="J20" s="45">
        <f t="shared" si="6"/>
        <v>0</v>
      </c>
      <c r="K20" s="45">
        <f t="shared" si="6"/>
        <v>0</v>
      </c>
      <c r="L20" s="45">
        <f t="shared" si="6"/>
        <v>0</v>
      </c>
      <c r="M20" s="45">
        <f t="shared" si="6"/>
        <v>0</v>
      </c>
      <c r="N20" s="45">
        <f t="shared" si="6"/>
        <v>0</v>
      </c>
      <c r="O20" s="45">
        <f t="shared" si="6"/>
        <v>0</v>
      </c>
      <c r="P20" s="45">
        <f t="shared" si="6"/>
        <v>0</v>
      </c>
      <c r="Q20" s="45">
        <f t="shared" si="6"/>
        <v>0</v>
      </c>
      <c r="R20" s="45">
        <f t="shared" si="6"/>
        <v>0</v>
      </c>
      <c r="S20" s="45">
        <f t="shared" si="6"/>
        <v>0</v>
      </c>
      <c r="T20" s="45">
        <f t="shared" si="6"/>
        <v>0</v>
      </c>
      <c r="U20" s="45">
        <f t="shared" si="6"/>
        <v>0</v>
      </c>
      <c r="V20" s="45">
        <f t="shared" si="6"/>
        <v>0</v>
      </c>
      <c r="W20" s="45">
        <f t="shared" si="6"/>
        <v>0</v>
      </c>
      <c r="X20" s="45">
        <f t="shared" si="6"/>
        <v>0</v>
      </c>
      <c r="Y20" s="45">
        <f t="shared" si="6"/>
        <v>0</v>
      </c>
      <c r="Z20" s="45">
        <f t="shared" si="6"/>
        <v>0</v>
      </c>
      <c r="AA20" s="45">
        <f t="shared" si="6"/>
        <v>0</v>
      </c>
      <c r="AB20" s="45">
        <f t="shared" si="6"/>
        <v>0</v>
      </c>
      <c r="AC20" s="45">
        <f t="shared" si="6"/>
        <v>0</v>
      </c>
      <c r="AD20" s="45">
        <f t="shared" si="6"/>
        <v>0</v>
      </c>
      <c r="AE20" s="45">
        <f t="shared" si="6"/>
        <v>0</v>
      </c>
      <c r="AF20" s="45">
        <f t="shared" si="6"/>
        <v>0</v>
      </c>
      <c r="AG20" s="45">
        <f t="shared" si="6"/>
        <v>0</v>
      </c>
      <c r="AH20" s="45">
        <f t="shared" si="6"/>
        <v>0</v>
      </c>
      <c r="AI20" s="45">
        <f t="shared" si="6"/>
        <v>0</v>
      </c>
      <c r="AJ20" s="45">
        <f t="shared" si="6"/>
        <v>0</v>
      </c>
      <c r="AK20" s="45">
        <f t="shared" si="6"/>
        <v>0</v>
      </c>
      <c r="AL20" s="45">
        <f t="shared" si="6"/>
        <v>0</v>
      </c>
      <c r="AM20" s="45">
        <f t="shared" si="6"/>
        <v>0</v>
      </c>
      <c r="AN20" s="45">
        <f t="shared" si="6"/>
        <v>0</v>
      </c>
      <c r="AO20" s="45">
        <f t="shared" si="6"/>
        <v>0</v>
      </c>
      <c r="AP20" s="45">
        <f t="shared" si="6"/>
        <v>0</v>
      </c>
      <c r="AQ20" s="45">
        <f t="shared" si="6"/>
        <v>0</v>
      </c>
      <c r="AR20" s="45">
        <f t="shared" si="6"/>
        <v>0</v>
      </c>
      <c r="AS20" s="45">
        <f t="shared" si="6"/>
        <v>0</v>
      </c>
      <c r="AT20" s="45">
        <f t="shared" si="6"/>
        <v>0</v>
      </c>
    </row>
    <row r="21" spans="1:46" s="3" customFormat="1" ht="16.5" customHeight="1">
      <c r="A21" s="16" t="s">
        <v>396</v>
      </c>
      <c r="B21" s="761" t="s">
        <v>98</v>
      </c>
      <c r="C21" s="16"/>
      <c r="D21" s="17"/>
      <c r="E21" s="18"/>
      <c r="F21" s="46">
        <f>IF(F6=0,0,F20/F6)</f>
        <v>0</v>
      </c>
      <c r="G21" s="46">
        <f t="shared" ref="G21:AT21" si="7">IF(G6=0,0,G20/G6)</f>
        <v>0</v>
      </c>
      <c r="H21" s="46">
        <f t="shared" si="7"/>
        <v>0</v>
      </c>
      <c r="I21" s="46">
        <f t="shared" si="7"/>
        <v>0</v>
      </c>
      <c r="J21" s="46">
        <f t="shared" si="7"/>
        <v>0</v>
      </c>
      <c r="K21" s="46">
        <f t="shared" si="7"/>
        <v>0</v>
      </c>
      <c r="L21" s="46">
        <f t="shared" si="7"/>
        <v>0</v>
      </c>
      <c r="M21" s="46">
        <f t="shared" si="7"/>
        <v>0</v>
      </c>
      <c r="N21" s="46">
        <f t="shared" si="7"/>
        <v>0</v>
      </c>
      <c r="O21" s="46">
        <f t="shared" si="7"/>
        <v>0</v>
      </c>
      <c r="P21" s="46">
        <f t="shared" si="7"/>
        <v>0</v>
      </c>
      <c r="Q21" s="46">
        <f t="shared" si="7"/>
        <v>0</v>
      </c>
      <c r="R21" s="46">
        <f t="shared" si="7"/>
        <v>0</v>
      </c>
      <c r="S21" s="46">
        <f t="shared" si="7"/>
        <v>0</v>
      </c>
      <c r="T21" s="46">
        <f t="shared" si="7"/>
        <v>0</v>
      </c>
      <c r="U21" s="46">
        <f t="shared" si="7"/>
        <v>0</v>
      </c>
      <c r="V21" s="46">
        <f t="shared" si="7"/>
        <v>0</v>
      </c>
      <c r="W21" s="46">
        <f t="shared" si="7"/>
        <v>0</v>
      </c>
      <c r="X21" s="46">
        <f t="shared" si="7"/>
        <v>0</v>
      </c>
      <c r="Y21" s="46">
        <f t="shared" si="7"/>
        <v>0</v>
      </c>
      <c r="Z21" s="46">
        <f t="shared" si="7"/>
        <v>0</v>
      </c>
      <c r="AA21" s="46">
        <f t="shared" si="7"/>
        <v>0</v>
      </c>
      <c r="AB21" s="46">
        <f t="shared" si="7"/>
        <v>0</v>
      </c>
      <c r="AC21" s="46">
        <f t="shared" si="7"/>
        <v>0</v>
      </c>
      <c r="AD21" s="46">
        <f t="shared" si="7"/>
        <v>0</v>
      </c>
      <c r="AE21" s="46">
        <f t="shared" si="7"/>
        <v>0</v>
      </c>
      <c r="AF21" s="46">
        <f t="shared" si="7"/>
        <v>0</v>
      </c>
      <c r="AG21" s="46">
        <f t="shared" si="7"/>
        <v>0</v>
      </c>
      <c r="AH21" s="46">
        <f t="shared" si="7"/>
        <v>0</v>
      </c>
      <c r="AI21" s="46">
        <f t="shared" si="7"/>
        <v>0</v>
      </c>
      <c r="AJ21" s="46">
        <f t="shared" si="7"/>
        <v>0</v>
      </c>
      <c r="AK21" s="46">
        <f t="shared" si="7"/>
        <v>0</v>
      </c>
      <c r="AL21" s="46">
        <f t="shared" si="7"/>
        <v>0</v>
      </c>
      <c r="AM21" s="46">
        <f t="shared" si="7"/>
        <v>0</v>
      </c>
      <c r="AN21" s="46">
        <f t="shared" si="7"/>
        <v>0</v>
      </c>
      <c r="AO21" s="46">
        <f t="shared" si="7"/>
        <v>0</v>
      </c>
      <c r="AP21" s="46">
        <f t="shared" si="7"/>
        <v>0</v>
      </c>
      <c r="AQ21" s="46">
        <f t="shared" si="7"/>
        <v>0</v>
      </c>
      <c r="AR21" s="46">
        <f t="shared" si="7"/>
        <v>0</v>
      </c>
      <c r="AS21" s="46">
        <f t="shared" si="7"/>
        <v>0</v>
      </c>
      <c r="AT21" s="46">
        <f t="shared" si="7"/>
        <v>0</v>
      </c>
    </row>
    <row r="22" spans="1:46" ht="16.5" customHeight="1">
      <c r="A22" s="7" t="s">
        <v>251</v>
      </c>
      <c r="B22" s="271" t="s">
        <v>299</v>
      </c>
      <c r="C22" s="767">
        <f>SUMIF(Grunddaten!$A$13:$A$23,$F$4,Grunddaten!$B$13:$B$23)</f>
        <v>0</v>
      </c>
      <c r="D22" s="768">
        <f>SUMIF(Grunddaten!$A$13:$A$23,$F$4,Grunddaten!$Q$13:$Q$23)</f>
        <v>0</v>
      </c>
      <c r="E22" s="12">
        <f>SUMIF(Grunddaten!$A$13:$A$23,$F$4,Grunddaten!$J$13:$J$23)</f>
        <v>0</v>
      </c>
      <c r="F22" s="39">
        <f>($C$22*(F8-'Input Cost_MS4'!D120))+('Input Cost_MS4'!D120*Kalkulation_MS4!$D$22)</f>
        <v>0</v>
      </c>
      <c r="G22" s="39">
        <f>($C$22*(G8-'Input Cost_MS4'!E120))+('Input Cost_MS4'!E120*Kalkulation_MS4!$D$22)</f>
        <v>0</v>
      </c>
      <c r="H22" s="39">
        <f>($C$22*(H8-'Input Cost_MS4'!F120))+('Input Cost_MS4'!F120*Kalkulation_MS4!$D$22)</f>
        <v>0</v>
      </c>
      <c r="I22" s="39">
        <f>($C$22*(I8-'Input Cost_MS4'!G120))+('Input Cost_MS4'!G120*Kalkulation_MS4!$D$22)</f>
        <v>0</v>
      </c>
      <c r="J22" s="39">
        <f>($C$22*(J8-'Input Cost_MS4'!H120))+('Input Cost_MS4'!H120*Kalkulation_MS4!$D$22)</f>
        <v>0</v>
      </c>
      <c r="K22" s="39">
        <f>($C$22*(K8-'Input Cost_MS4'!I120))+('Input Cost_MS4'!I120*Kalkulation_MS4!$D$22)</f>
        <v>0</v>
      </c>
      <c r="L22" s="39">
        <f>($C$22*(L8-'Input Cost_MS4'!J120))+('Input Cost_MS4'!J120*Kalkulation_MS4!$D$22)</f>
        <v>0</v>
      </c>
      <c r="M22" s="39">
        <f>($C$22*(M8-'Input Cost_MS4'!K120))+('Input Cost_MS4'!K120*Kalkulation_MS4!$D$22)</f>
        <v>0</v>
      </c>
      <c r="N22" s="39">
        <f>($C$22*(N8-'Input Cost_MS4'!L120))+('Input Cost_MS4'!L120*Kalkulation_MS4!$D$22)</f>
        <v>0</v>
      </c>
      <c r="O22" s="39">
        <f>($C$22*(O8-'Input Cost_MS4'!M120))+('Input Cost_MS4'!M120*Kalkulation_MS4!$D$22)</f>
        <v>0</v>
      </c>
      <c r="P22" s="39">
        <f>($C$22*(P8-'Input Cost_MS4'!N120))+('Input Cost_MS4'!N120*Kalkulation_MS4!$D$22)</f>
        <v>0</v>
      </c>
      <c r="Q22" s="39">
        <f>($C$22*(Q8-'Input Cost_MS4'!O120))+('Input Cost_MS4'!O120*Kalkulation_MS4!$D$22)</f>
        <v>0</v>
      </c>
      <c r="R22" s="39">
        <f>($C$22*(R8-'Input Cost_MS4'!P120))+('Input Cost_MS4'!P120*Kalkulation_MS4!$D$22)</f>
        <v>0</v>
      </c>
      <c r="S22" s="39">
        <f>($C$22*(S8-'Input Cost_MS4'!Q120))+('Input Cost_MS4'!Q120*Kalkulation_MS4!$D$22)</f>
        <v>0</v>
      </c>
      <c r="T22" s="39">
        <f>($C$22*(T8-'Input Cost_MS4'!R120))+('Input Cost_MS4'!R120*Kalkulation_MS4!$D$22)</f>
        <v>0</v>
      </c>
      <c r="U22" s="39">
        <f>($C$22*(U8-'Input Cost_MS4'!S120))+('Input Cost_MS4'!S120*Kalkulation_MS4!$D$22)</f>
        <v>0</v>
      </c>
      <c r="V22" s="39">
        <f>($C$22*(V8-'Input Cost_MS4'!T120))+('Input Cost_MS4'!T120*Kalkulation_MS4!$D$22)</f>
        <v>0</v>
      </c>
      <c r="W22" s="39">
        <f>($C$22*(W8-'Input Cost_MS4'!U120))+('Input Cost_MS4'!U120*Kalkulation_MS4!$D$22)</f>
        <v>0</v>
      </c>
      <c r="X22" s="39">
        <f>($C$22*(X8-'Input Cost_MS4'!V120))+('Input Cost_MS4'!V120*Kalkulation_MS4!$D$22)</f>
        <v>0</v>
      </c>
      <c r="Y22" s="39">
        <f>($C$22*(Y8-'Input Cost_MS4'!W120))+('Input Cost_MS4'!W120*Kalkulation_MS4!$D$22)</f>
        <v>0</v>
      </c>
      <c r="Z22" s="39">
        <f>($C$22*(Z8-'Input Cost_MS4'!X120))+('Input Cost_MS4'!X120*Kalkulation_MS4!$D$22)</f>
        <v>0</v>
      </c>
      <c r="AA22" s="39">
        <f>($C$22*(AA8-'Input Cost_MS4'!Y120))+('Input Cost_MS4'!Y120*Kalkulation_MS4!$D$22)</f>
        <v>0</v>
      </c>
      <c r="AB22" s="39">
        <f>($C$22*(AB8-'Input Cost_MS4'!Z120))+('Input Cost_MS4'!Z120*Kalkulation_MS4!$D$22)</f>
        <v>0</v>
      </c>
      <c r="AC22" s="39">
        <f>($C$22*(AC8-'Input Cost_MS4'!AA120))+('Input Cost_MS4'!AA120*Kalkulation_MS4!$D$22)</f>
        <v>0</v>
      </c>
      <c r="AD22" s="39">
        <f>($C$22*(AD8-'Input Cost_MS4'!AB120))+('Input Cost_MS4'!AB120*Kalkulation_MS4!$D$22)</f>
        <v>0</v>
      </c>
      <c r="AE22" s="39">
        <f>($C$22*(AE8-'Input Cost_MS4'!AC120))+('Input Cost_MS4'!AC120*Kalkulation_MS4!$D$22)</f>
        <v>0</v>
      </c>
      <c r="AF22" s="39">
        <f>($C$22*(AF8-'Input Cost_MS4'!AD120))+('Input Cost_MS4'!AD120*Kalkulation_MS4!$D$22)</f>
        <v>0</v>
      </c>
      <c r="AG22" s="39">
        <f>($C$22*(AG8-'Input Cost_MS4'!AE120))+('Input Cost_MS4'!AE120*Kalkulation_MS4!$D$22)</f>
        <v>0</v>
      </c>
      <c r="AH22" s="39">
        <f>($C$22*(AH8-'Input Cost_MS4'!AF120))+('Input Cost_MS4'!AF120*Kalkulation_MS4!$D$22)</f>
        <v>0</v>
      </c>
      <c r="AI22" s="39">
        <f>($C$22*(AI8-'Input Cost_MS4'!AG120))+('Input Cost_MS4'!AG120*Kalkulation_MS4!$D$22)</f>
        <v>0</v>
      </c>
      <c r="AJ22" s="39">
        <f>($C$22*(AJ8-'Input Cost_MS4'!AH120))+('Input Cost_MS4'!AH120*Kalkulation_MS4!$D$22)</f>
        <v>0</v>
      </c>
      <c r="AK22" s="39">
        <f>($C$22*(AK8-'Input Cost_MS4'!AI120))+('Input Cost_MS4'!AI120*Kalkulation_MS4!$D$22)</f>
        <v>0</v>
      </c>
      <c r="AL22" s="39">
        <f>($C$22*(AL8-'Input Cost_MS4'!AJ120))+('Input Cost_MS4'!AJ120*Kalkulation_MS4!$D$22)</f>
        <v>0</v>
      </c>
      <c r="AM22" s="39">
        <f>($C$22*(AM8-'Input Cost_MS4'!AK120))+('Input Cost_MS4'!AK120*Kalkulation_MS4!$D$22)</f>
        <v>0</v>
      </c>
      <c r="AN22" s="39">
        <f>($C$22*(AN8-'Input Cost_MS4'!AL120))+('Input Cost_MS4'!AL120*Kalkulation_MS4!$D$22)</f>
        <v>0</v>
      </c>
      <c r="AO22" s="39">
        <f>($C$22*(AO8-'Input Cost_MS4'!AM120))+('Input Cost_MS4'!AM120*Kalkulation_MS4!$D$22)</f>
        <v>0</v>
      </c>
      <c r="AP22" s="39">
        <f>($C$22*(AP8-'Input Cost_MS4'!AN120))+('Input Cost_MS4'!AN120*Kalkulation_MS4!$D$22)</f>
        <v>0</v>
      </c>
      <c r="AQ22" s="39">
        <f>($C$22*(AQ8-'Input Cost_MS4'!AO120))+('Input Cost_MS4'!AO120*Kalkulation_MS4!$D$22)</f>
        <v>0</v>
      </c>
      <c r="AR22" s="39">
        <f>($C$22*(AR8-'Input Cost_MS4'!AP120))+('Input Cost_MS4'!AP120*Kalkulation_MS4!$D$22)</f>
        <v>0</v>
      </c>
      <c r="AS22" s="39">
        <f>($C$22*(AS8-'Input Cost_MS4'!AQ120))+('Input Cost_MS4'!AQ120*Kalkulation_MS4!$D$22)</f>
        <v>0</v>
      </c>
      <c r="AT22" s="39">
        <f>($C$22*(AT8-'Input Cost_MS4'!AR120))+('Input Cost_MS4'!AR120*Kalkulation_MS4!$D$22)</f>
        <v>0</v>
      </c>
    </row>
    <row r="23" spans="1:46" ht="16.5" customHeight="1">
      <c r="A23" s="7" t="s">
        <v>471</v>
      </c>
      <c r="B23" s="271" t="s">
        <v>299</v>
      </c>
      <c r="C23" s="767">
        <f>SUMIF(Grunddaten!$A$13:$A$23,$F$4,Grunddaten!$C$13:$C$23)</f>
        <v>0</v>
      </c>
      <c r="D23" s="768"/>
      <c r="E23" s="12">
        <f>SUMIF(Grunddaten!$A$13:$A$23,$F$4,Grunddaten!$K$13:$K$23)</f>
        <v>0</v>
      </c>
      <c r="F23" s="39">
        <f t="shared" ref="F23:AT23" si="8">$C$23*(F13+F14)</f>
        <v>0</v>
      </c>
      <c r="G23" s="39">
        <f t="shared" si="8"/>
        <v>0</v>
      </c>
      <c r="H23" s="39">
        <f t="shared" si="8"/>
        <v>0</v>
      </c>
      <c r="I23" s="39">
        <f t="shared" si="8"/>
        <v>0</v>
      </c>
      <c r="J23" s="39">
        <f t="shared" si="8"/>
        <v>0</v>
      </c>
      <c r="K23" s="39">
        <f t="shared" si="8"/>
        <v>0</v>
      </c>
      <c r="L23" s="39">
        <f t="shared" si="8"/>
        <v>0</v>
      </c>
      <c r="M23" s="39">
        <f t="shared" si="8"/>
        <v>0</v>
      </c>
      <c r="N23" s="39">
        <f t="shared" si="8"/>
        <v>0</v>
      </c>
      <c r="O23" s="39">
        <f t="shared" si="8"/>
        <v>0</v>
      </c>
      <c r="P23" s="39">
        <f t="shared" si="8"/>
        <v>0</v>
      </c>
      <c r="Q23" s="39">
        <f t="shared" si="8"/>
        <v>0</v>
      </c>
      <c r="R23" s="39">
        <f t="shared" si="8"/>
        <v>0</v>
      </c>
      <c r="S23" s="39">
        <f t="shared" si="8"/>
        <v>0</v>
      </c>
      <c r="T23" s="39">
        <f t="shared" si="8"/>
        <v>0</v>
      </c>
      <c r="U23" s="39">
        <f t="shared" si="8"/>
        <v>0</v>
      </c>
      <c r="V23" s="39">
        <f t="shared" si="8"/>
        <v>0</v>
      </c>
      <c r="W23" s="39">
        <f t="shared" si="8"/>
        <v>0</v>
      </c>
      <c r="X23" s="39">
        <f t="shared" si="8"/>
        <v>0</v>
      </c>
      <c r="Y23" s="39">
        <f t="shared" si="8"/>
        <v>0</v>
      </c>
      <c r="Z23" s="39">
        <f t="shared" si="8"/>
        <v>0</v>
      </c>
      <c r="AA23" s="39">
        <f t="shared" si="8"/>
        <v>0</v>
      </c>
      <c r="AB23" s="39">
        <f t="shared" si="8"/>
        <v>0</v>
      </c>
      <c r="AC23" s="39">
        <f t="shared" si="8"/>
        <v>0</v>
      </c>
      <c r="AD23" s="39">
        <f t="shared" si="8"/>
        <v>0</v>
      </c>
      <c r="AE23" s="39">
        <f t="shared" si="8"/>
        <v>0</v>
      </c>
      <c r="AF23" s="39">
        <f t="shared" si="8"/>
        <v>0</v>
      </c>
      <c r="AG23" s="39">
        <f t="shared" si="8"/>
        <v>0</v>
      </c>
      <c r="AH23" s="39">
        <f t="shared" si="8"/>
        <v>0</v>
      </c>
      <c r="AI23" s="39">
        <f t="shared" si="8"/>
        <v>0</v>
      </c>
      <c r="AJ23" s="39">
        <f t="shared" si="8"/>
        <v>0</v>
      </c>
      <c r="AK23" s="39">
        <f t="shared" si="8"/>
        <v>0</v>
      </c>
      <c r="AL23" s="39">
        <f t="shared" si="8"/>
        <v>0</v>
      </c>
      <c r="AM23" s="39">
        <f t="shared" si="8"/>
        <v>0</v>
      </c>
      <c r="AN23" s="39">
        <f t="shared" si="8"/>
        <v>0</v>
      </c>
      <c r="AO23" s="39">
        <f t="shared" si="8"/>
        <v>0</v>
      </c>
      <c r="AP23" s="39">
        <f t="shared" si="8"/>
        <v>0</v>
      </c>
      <c r="AQ23" s="39">
        <f t="shared" si="8"/>
        <v>0</v>
      </c>
      <c r="AR23" s="39">
        <f t="shared" si="8"/>
        <v>0</v>
      </c>
      <c r="AS23" s="39">
        <f t="shared" si="8"/>
        <v>0</v>
      </c>
      <c r="AT23" s="39">
        <f t="shared" si="8"/>
        <v>0</v>
      </c>
    </row>
    <row r="24" spans="1:46" ht="16.5" customHeight="1">
      <c r="A24" s="7" t="s">
        <v>283</v>
      </c>
      <c r="B24" s="271" t="s">
        <v>299</v>
      </c>
      <c r="C24" s="767">
        <f>SUMIF(Grunddaten!$A$13:$A$23,$F$4,Grunddaten!$E$13:$E$23)</f>
        <v>0</v>
      </c>
      <c r="D24" s="768">
        <f>SUMIF(Grunddaten!$A$13:$A$23,$F$4,Grunddaten!$T$13:$T$23)</f>
        <v>0</v>
      </c>
      <c r="E24" s="12">
        <f>SUMIF(Grunddaten!$A$13:$A$23,$F$4,Grunddaten!$M$13:$M$23)</f>
        <v>0</v>
      </c>
      <c r="F24" s="39">
        <f>($C$24*(F8-'Input Cost_MS4'!D120))+($C$24*F13)+($C$24*F14)+($C$24*(F16-('Input Cost_MS4'!D120*$D$16)))+($C$24*(F22-('Input Cost_MS4'!D120*$D$22)))+($C$24*F23)+('Input Cost_MS4'!D120*Kalkulation_MS4!$D$24)+(('Input Cost_MS4'!D120*Kalkulation_MS4!$D$16)*Kalkulation_MS4!$D$24)+(('Input Cost_MS4'!D120*Kalkulation_MS4!$D$22)*Kalkulation_MS4!$D$24)</f>
        <v>0</v>
      </c>
      <c r="G24" s="39">
        <f>($C$24*(G8-'Input Cost_MS4'!E120))+($C$24*G13)+($C$24*G14)+($C$24*(G16-('Input Cost_MS4'!E120*$D$16)))+($C$24*(G22-('Input Cost_MS4'!E120*$D$22)))+($C$24*G23)+('Input Cost_MS4'!E120*Kalkulation_MS4!$D$24)+(('Input Cost_MS4'!E120*Kalkulation_MS4!$D$16)*Kalkulation_MS4!$D$24)+(('Input Cost_MS4'!E120*Kalkulation_MS4!$D$22)*Kalkulation_MS4!$D$24)</f>
        <v>0</v>
      </c>
      <c r="H24" s="39">
        <f>($C$24*(H8-'Input Cost_MS4'!F120))+($C$24*H13)+($C$24*H14)+($C$24*(H16-('Input Cost_MS4'!F120*$D$16)))+($C$24*(H22-('Input Cost_MS4'!F120*$D$22)))+($C$24*H23)+('Input Cost_MS4'!F120*Kalkulation_MS4!$D$24)+(('Input Cost_MS4'!F120*Kalkulation_MS4!$D$16)*Kalkulation_MS4!$D$24)+(('Input Cost_MS4'!F120*Kalkulation_MS4!$D$22)*Kalkulation_MS4!$D$24)</f>
        <v>0</v>
      </c>
      <c r="I24" s="39">
        <f>($C$24*(I8-'Input Cost_MS4'!G120))+($C$24*I13)+($C$24*I14)+($C$24*(I16-('Input Cost_MS4'!G120*$D$16)))+($C$24*(I22-('Input Cost_MS4'!G120*$D$22)))+($C$24*I23)+('Input Cost_MS4'!G120*Kalkulation_MS4!$D$24)+(('Input Cost_MS4'!G120*Kalkulation_MS4!$D$16)*Kalkulation_MS4!$D$24)+(('Input Cost_MS4'!G120*Kalkulation_MS4!$D$22)*Kalkulation_MS4!$D$24)</f>
        <v>0</v>
      </c>
      <c r="J24" s="39">
        <f>($C$24*(J8-'Input Cost_MS4'!H120))+($C$24*J13)+($C$24*J14)+($C$24*(J16-('Input Cost_MS4'!H120*$D$16)))+($C$24*(J22-('Input Cost_MS4'!H120*$D$22)))+($C$24*J23)+('Input Cost_MS4'!H120*Kalkulation_MS4!$D$24)+(('Input Cost_MS4'!H120*Kalkulation_MS4!$D$16)*Kalkulation_MS4!$D$24)+(('Input Cost_MS4'!H120*Kalkulation_MS4!$D$22)*Kalkulation_MS4!$D$24)</f>
        <v>0</v>
      </c>
      <c r="K24" s="39">
        <f>($C$24*(K8-'Input Cost_MS4'!I120))+($C$24*K13)+($C$24*K14)+($C$24*(K16-('Input Cost_MS4'!I120*$D$16)))+($C$24*(K22-('Input Cost_MS4'!I120*$D$22)))+($C$24*K23)+('Input Cost_MS4'!I120*Kalkulation_MS4!$D$24)+(('Input Cost_MS4'!I120*Kalkulation_MS4!$D$16)*Kalkulation_MS4!$D$24)+(('Input Cost_MS4'!I120*Kalkulation_MS4!$D$22)*Kalkulation_MS4!$D$24)</f>
        <v>0</v>
      </c>
      <c r="L24" s="39">
        <f>($C$24*(L8-'Input Cost_MS4'!J120))+($C$24*L13)+($C$24*L14)+($C$24*(L16-('Input Cost_MS4'!J120*$D$16)))+($C$24*(L22-('Input Cost_MS4'!J120*$D$22)))+($C$24*L23)+('Input Cost_MS4'!J120*Kalkulation_MS4!$D$24)+(('Input Cost_MS4'!J120*Kalkulation_MS4!$D$16)*Kalkulation_MS4!$D$24)+(('Input Cost_MS4'!J120*Kalkulation_MS4!$D$22)*Kalkulation_MS4!$D$24)</f>
        <v>0</v>
      </c>
      <c r="M24" s="39">
        <f>($C$24*(M8-'Input Cost_MS4'!K120))+($C$24*M13)+($C$24*M14)+($C$24*(M16-('Input Cost_MS4'!K120*$D$16)))+($C$24*(M22-('Input Cost_MS4'!K120*$D$22)))+($C$24*M23)+('Input Cost_MS4'!K120*Kalkulation_MS4!$D$24)+(('Input Cost_MS4'!K120*Kalkulation_MS4!$D$16)*Kalkulation_MS4!$D$24)+(('Input Cost_MS4'!K120*Kalkulation_MS4!$D$22)*Kalkulation_MS4!$D$24)</f>
        <v>0</v>
      </c>
      <c r="N24" s="39">
        <f>($C$24*(N8-'Input Cost_MS4'!L120))+($C$24*N13)+($C$24*N14)+($C$24*(N16-('Input Cost_MS4'!L120*$D$16)))+($C$24*(N22-('Input Cost_MS4'!L120*$D$22)))+($C$24*N23)+('Input Cost_MS4'!L120*Kalkulation_MS4!$D$24)+(('Input Cost_MS4'!L120*Kalkulation_MS4!$D$16)*Kalkulation_MS4!$D$24)+(('Input Cost_MS4'!L120*Kalkulation_MS4!$D$22)*Kalkulation_MS4!$D$24)</f>
        <v>0</v>
      </c>
      <c r="O24" s="39">
        <f>($C$24*(O8-'Input Cost_MS4'!M120))+($C$24*O13)+($C$24*O14)+($C$24*(O16-('Input Cost_MS4'!M120*$D$16)))+($C$24*(O22-('Input Cost_MS4'!M120*$D$22)))+($C$24*O23)+('Input Cost_MS4'!M120*Kalkulation_MS4!$D$24)+(('Input Cost_MS4'!M120*Kalkulation_MS4!$D$16)*Kalkulation_MS4!$D$24)+(('Input Cost_MS4'!M120*Kalkulation_MS4!$D$22)*Kalkulation_MS4!$D$24)</f>
        <v>0</v>
      </c>
      <c r="P24" s="39">
        <f>($C$24*(P8-'Input Cost_MS4'!N120))+($C$24*P13)+($C$24*P14)+($C$24*(P16-('Input Cost_MS4'!N120*$D$16)))+($C$24*(P22-('Input Cost_MS4'!N120*$D$22)))+($C$24*P23)+('Input Cost_MS4'!N120*Kalkulation_MS4!$D$24)+(('Input Cost_MS4'!N120*Kalkulation_MS4!$D$16)*Kalkulation_MS4!$D$24)+(('Input Cost_MS4'!N120*Kalkulation_MS4!$D$22)*Kalkulation_MS4!$D$24)</f>
        <v>0</v>
      </c>
      <c r="Q24" s="39">
        <f>($C$24*(Q8-'Input Cost_MS4'!O120))+($C$24*Q13)+($C$24*Q14)+($C$24*(Q16-('Input Cost_MS4'!O120*$D$16)))+($C$24*(Q22-('Input Cost_MS4'!O120*$D$22)))+($C$24*Q23)+('Input Cost_MS4'!O120*Kalkulation_MS4!$D$24)+(('Input Cost_MS4'!O120*Kalkulation_MS4!$D$16)*Kalkulation_MS4!$D$24)+(('Input Cost_MS4'!O120*Kalkulation_MS4!$D$22)*Kalkulation_MS4!$D$24)</f>
        <v>0</v>
      </c>
      <c r="R24" s="39">
        <f>($C$24*(R8-'Input Cost_MS4'!P120))+($C$24*R13)+($C$24*R14)+($C$24*(R16-('Input Cost_MS4'!P120*$D$16)))+($C$24*(R22-('Input Cost_MS4'!P120*$D$22)))+($C$24*R23)+('Input Cost_MS4'!P120*Kalkulation_MS4!$D$24)+(('Input Cost_MS4'!P120*Kalkulation_MS4!$D$16)*Kalkulation_MS4!$D$24)+(('Input Cost_MS4'!P120*Kalkulation_MS4!$D$22)*Kalkulation_MS4!$D$24)</f>
        <v>0</v>
      </c>
      <c r="S24" s="39">
        <f>($C$24*(S8-'Input Cost_MS4'!Q120))+($C$24*S13)+($C$24*S14)+($C$24*(S16-('Input Cost_MS4'!Q120*$D$16)))+($C$24*(S22-('Input Cost_MS4'!Q120*$D$22)))+($C$24*S23)+('Input Cost_MS4'!Q120*Kalkulation_MS4!$D$24)+(('Input Cost_MS4'!Q120*Kalkulation_MS4!$D$16)*Kalkulation_MS4!$D$24)+(('Input Cost_MS4'!Q120*Kalkulation_MS4!$D$22)*Kalkulation_MS4!$D$24)</f>
        <v>0</v>
      </c>
      <c r="T24" s="39">
        <f>($C$24*(T8-'Input Cost_MS4'!R120))+($C$24*T13)+($C$24*T14)+($C$24*(T16-('Input Cost_MS4'!R120*$D$16)))+($C$24*(T22-('Input Cost_MS4'!R120*$D$22)))+($C$24*T23)+('Input Cost_MS4'!R120*Kalkulation_MS4!$D$24)+(('Input Cost_MS4'!R120*Kalkulation_MS4!$D$16)*Kalkulation_MS4!$D$24)+(('Input Cost_MS4'!R120*Kalkulation_MS4!$D$22)*Kalkulation_MS4!$D$24)</f>
        <v>0</v>
      </c>
      <c r="U24" s="39">
        <f>($C$24*(U8-'Input Cost_MS4'!S120))+($C$24*U13)+($C$24*U14)+($C$24*(U16-('Input Cost_MS4'!S120*$D$16)))+($C$24*(U22-('Input Cost_MS4'!S120*$D$22)))+($C$24*U23)+('Input Cost_MS4'!S120*Kalkulation_MS4!$D$24)+(('Input Cost_MS4'!S120*Kalkulation_MS4!$D$16)*Kalkulation_MS4!$D$24)+(('Input Cost_MS4'!S120*Kalkulation_MS4!$D$22)*Kalkulation_MS4!$D$24)</f>
        <v>0</v>
      </c>
      <c r="V24" s="39">
        <f>($C$24*(V8-'Input Cost_MS4'!T120))+($C$24*V13)+($C$24*V14)+($C$24*(V16-('Input Cost_MS4'!T120*$D$16)))+($C$24*(V22-('Input Cost_MS4'!T120*$D$22)))+($C$24*V23)+('Input Cost_MS4'!T120*Kalkulation_MS4!$D$24)+(('Input Cost_MS4'!T120*Kalkulation_MS4!$D$16)*Kalkulation_MS4!$D$24)+(('Input Cost_MS4'!T120*Kalkulation_MS4!$D$22)*Kalkulation_MS4!$D$24)</f>
        <v>0</v>
      </c>
      <c r="W24" s="39">
        <f>($C$24*(W8-'Input Cost_MS4'!U120))+($C$24*W13)+($C$24*W14)+($C$24*(W16-('Input Cost_MS4'!U120*$D$16)))+($C$24*(W22-('Input Cost_MS4'!U120*$D$22)))+($C$24*W23)+('Input Cost_MS4'!U120*Kalkulation_MS4!$D$24)+(('Input Cost_MS4'!U120*Kalkulation_MS4!$D$16)*Kalkulation_MS4!$D$24)+(('Input Cost_MS4'!U120*Kalkulation_MS4!$D$22)*Kalkulation_MS4!$D$24)</f>
        <v>0</v>
      </c>
      <c r="X24" s="39">
        <f>($C$24*(X8-'Input Cost_MS4'!V120))+($C$24*X13)+($C$24*X14)+($C$24*(X16-('Input Cost_MS4'!V120*$D$16)))+($C$24*(X22-('Input Cost_MS4'!V120*$D$22)))+($C$24*X23)+('Input Cost_MS4'!V120*Kalkulation_MS4!$D$24)+(('Input Cost_MS4'!V120*Kalkulation_MS4!$D$16)*Kalkulation_MS4!$D$24)+(('Input Cost_MS4'!V120*Kalkulation_MS4!$D$22)*Kalkulation_MS4!$D$24)</f>
        <v>0</v>
      </c>
      <c r="Y24" s="39">
        <f>($C$24*(Y8-'Input Cost_MS4'!W120))+($C$24*Y13)+($C$24*Y14)+($C$24*(Y16-('Input Cost_MS4'!W120*$D$16)))+($C$24*(Y22-('Input Cost_MS4'!W120*$D$22)))+($C$24*Y23)+('Input Cost_MS4'!W120*Kalkulation_MS4!$D$24)+(('Input Cost_MS4'!W120*Kalkulation_MS4!$D$16)*Kalkulation_MS4!$D$24)+(('Input Cost_MS4'!W120*Kalkulation_MS4!$D$22)*Kalkulation_MS4!$D$24)</f>
        <v>0</v>
      </c>
      <c r="Z24" s="39">
        <f>($C$24*(Z8-'Input Cost_MS4'!X120))+($C$24*Z13)+($C$24*Z14)+($C$24*(Z16-('Input Cost_MS4'!X120*$D$16)))+($C$24*(Z22-('Input Cost_MS4'!X120*$D$22)))+($C$24*Z23)+('Input Cost_MS4'!X120*Kalkulation_MS4!$D$24)+(('Input Cost_MS4'!X120*Kalkulation_MS4!$D$16)*Kalkulation_MS4!$D$24)+(('Input Cost_MS4'!X120*Kalkulation_MS4!$D$22)*Kalkulation_MS4!$D$24)</f>
        <v>0</v>
      </c>
      <c r="AA24" s="39">
        <f>($C$24*(AA8-'Input Cost_MS4'!Y120))+($C$24*AA13)+($C$24*AA14)+($C$24*(AA16-('Input Cost_MS4'!Y120*$D$16)))+($C$24*(AA22-('Input Cost_MS4'!Y120*$D$22)))+($C$24*AA23)+('Input Cost_MS4'!Y120*Kalkulation_MS4!$D$24)+(('Input Cost_MS4'!Y120*Kalkulation_MS4!$D$16)*Kalkulation_MS4!$D$24)+(('Input Cost_MS4'!Y120*Kalkulation_MS4!$D$22)*Kalkulation_MS4!$D$24)</f>
        <v>0</v>
      </c>
      <c r="AB24" s="39">
        <f>($C$24*(AB8-'Input Cost_MS4'!Z120))+($C$24*AB13)+($C$24*AB14)+($C$24*(AB16-('Input Cost_MS4'!Z120*$D$16)))+($C$24*(AB22-('Input Cost_MS4'!Z120*$D$22)))+($C$24*AB23)+('Input Cost_MS4'!Z120*Kalkulation_MS4!$D$24)+(('Input Cost_MS4'!Z120*Kalkulation_MS4!$D$16)*Kalkulation_MS4!$D$24)+(('Input Cost_MS4'!Z120*Kalkulation_MS4!$D$22)*Kalkulation_MS4!$D$24)</f>
        <v>0</v>
      </c>
      <c r="AC24" s="39">
        <f>($C$24*(AC8-'Input Cost_MS4'!AA120))+($C$24*AC13)+($C$24*AC14)+($C$24*(AC16-('Input Cost_MS4'!AA120*$D$16)))+($C$24*(AC22-('Input Cost_MS4'!AA120*$D$22)))+($C$24*AC23)+('Input Cost_MS4'!AA120*Kalkulation_MS4!$D$24)+(('Input Cost_MS4'!AA120*Kalkulation_MS4!$D$16)*Kalkulation_MS4!$D$24)+(('Input Cost_MS4'!AA120*Kalkulation_MS4!$D$22)*Kalkulation_MS4!$D$24)</f>
        <v>0</v>
      </c>
      <c r="AD24" s="39">
        <f>($C$24*(AD8-'Input Cost_MS4'!AB120))+($C$24*AD13)+($C$24*AD14)+($C$24*(AD16-('Input Cost_MS4'!AB120*$D$16)))+($C$24*(AD22-('Input Cost_MS4'!AB120*$D$22)))+($C$24*AD23)+('Input Cost_MS4'!AB120*Kalkulation_MS4!$D$24)+(('Input Cost_MS4'!AB120*Kalkulation_MS4!$D$16)*Kalkulation_MS4!$D$24)+(('Input Cost_MS4'!AB120*Kalkulation_MS4!$D$22)*Kalkulation_MS4!$D$24)</f>
        <v>0</v>
      </c>
      <c r="AE24" s="39">
        <f>($C$24*(AE8-'Input Cost_MS4'!AC120))+($C$24*AE13)+($C$24*AE14)+($C$24*(AE16-('Input Cost_MS4'!AC120*$D$16)))+($C$24*(AE22-('Input Cost_MS4'!AC120*$D$22)))+($C$24*AE23)+('Input Cost_MS4'!AC120*Kalkulation_MS4!$D$24)+(('Input Cost_MS4'!AC120*Kalkulation_MS4!$D$16)*Kalkulation_MS4!$D$24)+(('Input Cost_MS4'!AC120*Kalkulation_MS4!$D$22)*Kalkulation_MS4!$D$24)</f>
        <v>0</v>
      </c>
      <c r="AF24" s="39">
        <f>($C$24*(AF8-'Input Cost_MS4'!AD120))+($C$24*AF13)+($C$24*AF14)+($C$24*(AF16-('Input Cost_MS4'!AD120*$D$16)))+($C$24*(AF22-('Input Cost_MS4'!AD120*$D$22)))+($C$24*AF23)+('Input Cost_MS4'!AD120*Kalkulation_MS4!$D$24)+(('Input Cost_MS4'!AD120*Kalkulation_MS4!$D$16)*Kalkulation_MS4!$D$24)+(('Input Cost_MS4'!AD120*Kalkulation_MS4!$D$22)*Kalkulation_MS4!$D$24)</f>
        <v>0</v>
      </c>
      <c r="AG24" s="39">
        <f>($C$24*(AG8-'Input Cost_MS4'!AE120))+($C$24*AG13)+($C$24*AG14)+($C$24*(AG16-('Input Cost_MS4'!AE120*$D$16)))+($C$24*(AG22-('Input Cost_MS4'!AE120*$D$22)))+($C$24*AG23)+('Input Cost_MS4'!AE120*Kalkulation_MS4!$D$24)+(('Input Cost_MS4'!AE120*Kalkulation_MS4!$D$16)*Kalkulation_MS4!$D$24)+(('Input Cost_MS4'!AE120*Kalkulation_MS4!$D$22)*Kalkulation_MS4!$D$24)</f>
        <v>0</v>
      </c>
      <c r="AH24" s="39">
        <f>($C$24*(AH8-'Input Cost_MS4'!AF120))+($C$24*AH13)+($C$24*AH14)+($C$24*(AH16-('Input Cost_MS4'!AF120*$D$16)))+($C$24*(AH22-('Input Cost_MS4'!AF120*$D$22)))+($C$24*AH23)+('Input Cost_MS4'!AF120*Kalkulation_MS4!$D$24)+(('Input Cost_MS4'!AF120*Kalkulation_MS4!$D$16)*Kalkulation_MS4!$D$24)+(('Input Cost_MS4'!AF120*Kalkulation_MS4!$D$22)*Kalkulation_MS4!$D$24)</f>
        <v>0</v>
      </c>
      <c r="AI24" s="39">
        <f>($C$24*(AI8-'Input Cost_MS4'!AG120))+($C$24*AI13)+($C$24*AI14)+($C$24*(AI16-('Input Cost_MS4'!AG120*$D$16)))+($C$24*(AI22-('Input Cost_MS4'!AG120*$D$22)))+($C$24*AI23)+('Input Cost_MS4'!AG120*Kalkulation_MS4!$D$24)+(('Input Cost_MS4'!AG120*Kalkulation_MS4!$D$16)*Kalkulation_MS4!$D$24)+(('Input Cost_MS4'!AG120*Kalkulation_MS4!$D$22)*Kalkulation_MS4!$D$24)</f>
        <v>0</v>
      </c>
      <c r="AJ24" s="39">
        <f>($C$24*(AJ8-'Input Cost_MS4'!AH120))+($C$24*AJ13)+($C$24*AJ14)+($C$24*(AJ16-('Input Cost_MS4'!AH120*$D$16)))+($C$24*(AJ22-('Input Cost_MS4'!AH120*$D$22)))+($C$24*AJ23)+('Input Cost_MS4'!AH120*Kalkulation_MS4!$D$24)+(('Input Cost_MS4'!AH120*Kalkulation_MS4!$D$16)*Kalkulation_MS4!$D$24)+(('Input Cost_MS4'!AH120*Kalkulation_MS4!$D$22)*Kalkulation_MS4!$D$24)</f>
        <v>0</v>
      </c>
      <c r="AK24" s="39">
        <f>($C$24*(AK8-'Input Cost_MS4'!AI120))+($C$24*AK13)+($C$24*AK14)+($C$24*(AK16-('Input Cost_MS4'!AI120*$D$16)))+($C$24*(AK22-('Input Cost_MS4'!AI120*$D$22)))+($C$24*AK23)+('Input Cost_MS4'!AI120*Kalkulation_MS4!$D$24)+(('Input Cost_MS4'!AI120*Kalkulation_MS4!$D$16)*Kalkulation_MS4!$D$24)+(('Input Cost_MS4'!AI120*Kalkulation_MS4!$D$22)*Kalkulation_MS4!$D$24)</f>
        <v>0</v>
      </c>
      <c r="AL24" s="39">
        <f>($C$24*(AL8-'Input Cost_MS4'!AJ120))+($C$24*AL13)+($C$24*AL14)+($C$24*(AL16-('Input Cost_MS4'!AJ120*$D$16)))+($C$24*(AL22-('Input Cost_MS4'!AJ120*$D$22)))+($C$24*AL23)+('Input Cost_MS4'!AJ120*Kalkulation_MS4!$D$24)+(('Input Cost_MS4'!AJ120*Kalkulation_MS4!$D$16)*Kalkulation_MS4!$D$24)+(('Input Cost_MS4'!AJ120*Kalkulation_MS4!$D$22)*Kalkulation_MS4!$D$24)</f>
        <v>0</v>
      </c>
      <c r="AM24" s="39">
        <f>($C$24*(AM8-'Input Cost_MS4'!AK120))+($C$24*AM13)+($C$24*AM14)+($C$24*(AM16-('Input Cost_MS4'!AK120*$D$16)))+($C$24*(AM22-('Input Cost_MS4'!AK120*$D$22)))+($C$24*AM23)+('Input Cost_MS4'!AK120*Kalkulation_MS4!$D$24)+(('Input Cost_MS4'!AK120*Kalkulation_MS4!$D$16)*Kalkulation_MS4!$D$24)+(('Input Cost_MS4'!AK120*Kalkulation_MS4!$D$22)*Kalkulation_MS4!$D$24)</f>
        <v>0</v>
      </c>
      <c r="AN24" s="39">
        <f>($C$24*(AN8-'Input Cost_MS4'!AL120))+($C$24*AN13)+($C$24*AN14)+($C$24*(AN16-('Input Cost_MS4'!AL120*$D$16)))+($C$24*(AN22-('Input Cost_MS4'!AL120*$D$22)))+($C$24*AN23)+('Input Cost_MS4'!AL120*Kalkulation_MS4!$D$24)+(('Input Cost_MS4'!AL120*Kalkulation_MS4!$D$16)*Kalkulation_MS4!$D$24)+(('Input Cost_MS4'!AL120*Kalkulation_MS4!$D$22)*Kalkulation_MS4!$D$24)</f>
        <v>0</v>
      </c>
      <c r="AO24" s="39">
        <f>($C$24*(AO8-'Input Cost_MS4'!AM120))+($C$24*AO13)+($C$24*AO14)+($C$24*(AO16-('Input Cost_MS4'!AM120*$D$16)))+($C$24*(AO22-('Input Cost_MS4'!AM120*$D$22)))+($C$24*AO23)+('Input Cost_MS4'!AM120*Kalkulation_MS4!$D$24)+(('Input Cost_MS4'!AM120*Kalkulation_MS4!$D$16)*Kalkulation_MS4!$D$24)+(('Input Cost_MS4'!AM120*Kalkulation_MS4!$D$22)*Kalkulation_MS4!$D$24)</f>
        <v>0</v>
      </c>
      <c r="AP24" s="39">
        <f>($C$24*(AP8-'Input Cost_MS4'!AN120))+($C$24*AP13)+($C$24*AP14)+($C$24*(AP16-('Input Cost_MS4'!AN120*$D$16)))+($C$24*(AP22-('Input Cost_MS4'!AN120*$D$22)))+($C$24*AP23)+('Input Cost_MS4'!AN120*Kalkulation_MS4!$D$24)+(('Input Cost_MS4'!AN120*Kalkulation_MS4!$D$16)*Kalkulation_MS4!$D$24)+(('Input Cost_MS4'!AN120*Kalkulation_MS4!$D$22)*Kalkulation_MS4!$D$24)</f>
        <v>0</v>
      </c>
      <c r="AQ24" s="39">
        <f>($C$24*(AQ8-'Input Cost_MS4'!AO120))+($C$24*AQ13)+($C$24*AQ14)+($C$24*(AQ16-('Input Cost_MS4'!AO120*$D$16)))+($C$24*(AQ22-('Input Cost_MS4'!AO120*$D$22)))+($C$24*AQ23)+('Input Cost_MS4'!AO120*Kalkulation_MS4!$D$24)+(('Input Cost_MS4'!AO120*Kalkulation_MS4!$D$16)*Kalkulation_MS4!$D$24)+(('Input Cost_MS4'!AO120*Kalkulation_MS4!$D$22)*Kalkulation_MS4!$D$24)</f>
        <v>0</v>
      </c>
      <c r="AR24" s="39">
        <f>($C$24*(AR8-'Input Cost_MS4'!AP120))+($C$24*AR13)+($C$24*AR14)+($C$24*(AR16-('Input Cost_MS4'!AP120*$D$16)))+($C$24*(AR22-('Input Cost_MS4'!AP120*$D$22)))+($C$24*AR23)+('Input Cost_MS4'!AP120*Kalkulation_MS4!$D$24)+(('Input Cost_MS4'!AP120*Kalkulation_MS4!$D$16)*Kalkulation_MS4!$D$24)+(('Input Cost_MS4'!AP120*Kalkulation_MS4!$D$22)*Kalkulation_MS4!$D$24)</f>
        <v>0</v>
      </c>
      <c r="AS24" s="39">
        <f>($C$24*(AS8-'Input Cost_MS4'!AQ120))+($C$24*AS13)+($C$24*AS14)+($C$24*(AS16-('Input Cost_MS4'!AQ120*$D$16)))+($C$24*(AS22-('Input Cost_MS4'!AQ120*$D$22)))+($C$24*AS23)+('Input Cost_MS4'!AQ120*Kalkulation_MS4!$D$24)+(('Input Cost_MS4'!AQ120*Kalkulation_MS4!$D$16)*Kalkulation_MS4!$D$24)+(('Input Cost_MS4'!AQ120*Kalkulation_MS4!$D$22)*Kalkulation_MS4!$D$24)</f>
        <v>0</v>
      </c>
      <c r="AT24" s="39">
        <f>($C$24*(AT8-'Input Cost_MS4'!AR120))+($C$24*AT13)+($C$24*AT14)+($C$24*(AT16-('Input Cost_MS4'!AR120*$D$16)))+($C$24*(AT22-('Input Cost_MS4'!AR120*$D$22)))+($C$24*AT23)+('Input Cost_MS4'!AR120*Kalkulation_MS4!$D$24)+(('Input Cost_MS4'!AR120*Kalkulation_MS4!$D$16)*Kalkulation_MS4!$D$24)+(('Input Cost_MS4'!AR120*Kalkulation_MS4!$D$22)*Kalkulation_MS4!$D$24)</f>
        <v>0</v>
      </c>
    </row>
    <row r="25" spans="1:46" s="83" customFormat="1" ht="16.5" customHeight="1">
      <c r="A25" s="44" t="s">
        <v>397</v>
      </c>
      <c r="B25" s="762" t="s">
        <v>299</v>
      </c>
      <c r="C25" s="44"/>
      <c r="D25" s="48"/>
      <c r="E25" s="49"/>
      <c r="F25" s="44">
        <f>SUM(F22:F24)</f>
        <v>0</v>
      </c>
      <c r="G25" s="44">
        <f t="shared" ref="G25:AT25" si="9">SUM(G22:G24)</f>
        <v>0</v>
      </c>
      <c r="H25" s="44">
        <f t="shared" si="9"/>
        <v>0</v>
      </c>
      <c r="I25" s="44">
        <f t="shared" si="9"/>
        <v>0</v>
      </c>
      <c r="J25" s="44">
        <f t="shared" si="9"/>
        <v>0</v>
      </c>
      <c r="K25" s="44">
        <f t="shared" si="9"/>
        <v>0</v>
      </c>
      <c r="L25" s="44">
        <f t="shared" si="9"/>
        <v>0</v>
      </c>
      <c r="M25" s="44">
        <f t="shared" si="9"/>
        <v>0</v>
      </c>
      <c r="N25" s="44">
        <f t="shared" si="9"/>
        <v>0</v>
      </c>
      <c r="O25" s="44">
        <f t="shared" si="9"/>
        <v>0</v>
      </c>
      <c r="P25" s="44">
        <f t="shared" si="9"/>
        <v>0</v>
      </c>
      <c r="Q25" s="44">
        <f t="shared" si="9"/>
        <v>0</v>
      </c>
      <c r="R25" s="44">
        <f t="shared" si="9"/>
        <v>0</v>
      </c>
      <c r="S25" s="44">
        <f t="shared" si="9"/>
        <v>0</v>
      </c>
      <c r="T25" s="44">
        <f t="shared" si="9"/>
        <v>0</v>
      </c>
      <c r="U25" s="44">
        <f t="shared" si="9"/>
        <v>0</v>
      </c>
      <c r="V25" s="44">
        <f t="shared" si="9"/>
        <v>0</v>
      </c>
      <c r="W25" s="44">
        <f t="shared" si="9"/>
        <v>0</v>
      </c>
      <c r="X25" s="44">
        <f t="shared" si="9"/>
        <v>0</v>
      </c>
      <c r="Y25" s="44">
        <f t="shared" si="9"/>
        <v>0</v>
      </c>
      <c r="Z25" s="44">
        <f t="shared" si="9"/>
        <v>0</v>
      </c>
      <c r="AA25" s="44">
        <f t="shared" si="9"/>
        <v>0</v>
      </c>
      <c r="AB25" s="44">
        <f t="shared" si="9"/>
        <v>0</v>
      </c>
      <c r="AC25" s="44">
        <f t="shared" si="9"/>
        <v>0</v>
      </c>
      <c r="AD25" s="44">
        <f t="shared" si="9"/>
        <v>0</v>
      </c>
      <c r="AE25" s="44">
        <f t="shared" si="9"/>
        <v>0</v>
      </c>
      <c r="AF25" s="44">
        <f t="shared" si="9"/>
        <v>0</v>
      </c>
      <c r="AG25" s="44">
        <f t="shared" si="9"/>
        <v>0</v>
      </c>
      <c r="AH25" s="44">
        <f t="shared" si="9"/>
        <v>0</v>
      </c>
      <c r="AI25" s="44">
        <f t="shared" si="9"/>
        <v>0</v>
      </c>
      <c r="AJ25" s="44">
        <f t="shared" si="9"/>
        <v>0</v>
      </c>
      <c r="AK25" s="44">
        <f t="shared" si="9"/>
        <v>0</v>
      </c>
      <c r="AL25" s="44">
        <f t="shared" si="9"/>
        <v>0</v>
      </c>
      <c r="AM25" s="44">
        <f t="shared" si="9"/>
        <v>0</v>
      </c>
      <c r="AN25" s="44">
        <f t="shared" si="9"/>
        <v>0</v>
      </c>
      <c r="AO25" s="44">
        <f t="shared" si="9"/>
        <v>0</v>
      </c>
      <c r="AP25" s="44">
        <f t="shared" si="9"/>
        <v>0</v>
      </c>
      <c r="AQ25" s="44">
        <f t="shared" si="9"/>
        <v>0</v>
      </c>
      <c r="AR25" s="44">
        <f t="shared" si="9"/>
        <v>0</v>
      </c>
      <c r="AS25" s="44">
        <f t="shared" si="9"/>
        <v>0</v>
      </c>
      <c r="AT25" s="44">
        <f t="shared" si="9"/>
        <v>0</v>
      </c>
    </row>
    <row r="26" spans="1:46" s="3" customFormat="1" ht="16.5" customHeight="1">
      <c r="A26" s="20" t="s">
        <v>254</v>
      </c>
      <c r="B26" s="757" t="s">
        <v>299</v>
      </c>
      <c r="C26" s="20"/>
      <c r="D26" s="21"/>
      <c r="E26" s="22"/>
      <c r="F26" s="358">
        <f>F19+F25+F34</f>
        <v>0</v>
      </c>
      <c r="G26" s="358">
        <f t="shared" ref="G26:AT26" si="10">G19+G25+G34</f>
        <v>0</v>
      </c>
      <c r="H26" s="358">
        <f t="shared" si="10"/>
        <v>0</v>
      </c>
      <c r="I26" s="358">
        <f t="shared" si="10"/>
        <v>0</v>
      </c>
      <c r="J26" s="358">
        <f t="shared" si="10"/>
        <v>0</v>
      </c>
      <c r="K26" s="358">
        <f t="shared" si="10"/>
        <v>0</v>
      </c>
      <c r="L26" s="358">
        <f t="shared" si="10"/>
        <v>0</v>
      </c>
      <c r="M26" s="358">
        <f t="shared" si="10"/>
        <v>0</v>
      </c>
      <c r="N26" s="358">
        <f t="shared" si="10"/>
        <v>0</v>
      </c>
      <c r="O26" s="358">
        <f t="shared" si="10"/>
        <v>0</v>
      </c>
      <c r="P26" s="358">
        <f t="shared" si="10"/>
        <v>0</v>
      </c>
      <c r="Q26" s="358">
        <f t="shared" si="10"/>
        <v>0</v>
      </c>
      <c r="R26" s="358">
        <f t="shared" si="10"/>
        <v>0</v>
      </c>
      <c r="S26" s="358">
        <f t="shared" si="10"/>
        <v>0</v>
      </c>
      <c r="T26" s="358">
        <f t="shared" si="10"/>
        <v>0</v>
      </c>
      <c r="U26" s="358">
        <f t="shared" si="10"/>
        <v>0</v>
      </c>
      <c r="V26" s="358">
        <f t="shared" si="10"/>
        <v>0</v>
      </c>
      <c r="W26" s="358">
        <f t="shared" si="10"/>
        <v>0</v>
      </c>
      <c r="X26" s="358">
        <f t="shared" si="10"/>
        <v>0</v>
      </c>
      <c r="Y26" s="358">
        <f t="shared" si="10"/>
        <v>0</v>
      </c>
      <c r="Z26" s="358">
        <f t="shared" si="10"/>
        <v>0</v>
      </c>
      <c r="AA26" s="358">
        <f t="shared" si="10"/>
        <v>0</v>
      </c>
      <c r="AB26" s="358">
        <f t="shared" si="10"/>
        <v>0</v>
      </c>
      <c r="AC26" s="358">
        <f t="shared" si="10"/>
        <v>0</v>
      </c>
      <c r="AD26" s="358">
        <f t="shared" si="10"/>
        <v>0</v>
      </c>
      <c r="AE26" s="358">
        <f t="shared" si="10"/>
        <v>0</v>
      </c>
      <c r="AF26" s="358">
        <f t="shared" si="10"/>
        <v>0</v>
      </c>
      <c r="AG26" s="358">
        <f t="shared" si="10"/>
        <v>0</v>
      </c>
      <c r="AH26" s="358">
        <f t="shared" si="10"/>
        <v>0</v>
      </c>
      <c r="AI26" s="358">
        <f t="shared" si="10"/>
        <v>0</v>
      </c>
      <c r="AJ26" s="358">
        <f t="shared" si="10"/>
        <v>0</v>
      </c>
      <c r="AK26" s="358">
        <f t="shared" si="10"/>
        <v>0</v>
      </c>
      <c r="AL26" s="358">
        <f t="shared" si="10"/>
        <v>0</v>
      </c>
      <c r="AM26" s="358">
        <f t="shared" si="10"/>
        <v>0</v>
      </c>
      <c r="AN26" s="358">
        <f t="shared" si="10"/>
        <v>0</v>
      </c>
      <c r="AO26" s="358">
        <f t="shared" si="10"/>
        <v>0</v>
      </c>
      <c r="AP26" s="358">
        <f t="shared" si="10"/>
        <v>0</v>
      </c>
      <c r="AQ26" s="358">
        <f t="shared" si="10"/>
        <v>0</v>
      </c>
      <c r="AR26" s="358">
        <f t="shared" si="10"/>
        <v>0</v>
      </c>
      <c r="AS26" s="358">
        <f t="shared" si="10"/>
        <v>0</v>
      </c>
      <c r="AT26" s="358">
        <f t="shared" si="10"/>
        <v>0</v>
      </c>
    </row>
    <row r="27" spans="1:46" s="3" customFormat="1" ht="16.5" customHeight="1">
      <c r="A27" s="13" t="s">
        <v>398</v>
      </c>
      <c r="B27" s="760" t="s">
        <v>299</v>
      </c>
      <c r="C27" s="13"/>
      <c r="D27" s="14"/>
      <c r="E27" s="15"/>
      <c r="F27" s="45">
        <f>F6-F26</f>
        <v>0</v>
      </c>
      <c r="G27" s="45">
        <f t="shared" ref="G27:AT27" si="11">G6-G26</f>
        <v>0</v>
      </c>
      <c r="H27" s="45">
        <f t="shared" si="11"/>
        <v>0</v>
      </c>
      <c r="I27" s="45">
        <f t="shared" si="11"/>
        <v>0</v>
      </c>
      <c r="J27" s="45">
        <f t="shared" si="11"/>
        <v>0</v>
      </c>
      <c r="K27" s="45">
        <f t="shared" si="11"/>
        <v>0</v>
      </c>
      <c r="L27" s="45">
        <f t="shared" si="11"/>
        <v>0</v>
      </c>
      <c r="M27" s="45">
        <f t="shared" si="11"/>
        <v>0</v>
      </c>
      <c r="N27" s="45">
        <f t="shared" si="11"/>
        <v>0</v>
      </c>
      <c r="O27" s="45">
        <f t="shared" si="11"/>
        <v>0</v>
      </c>
      <c r="P27" s="45">
        <f t="shared" si="11"/>
        <v>0</v>
      </c>
      <c r="Q27" s="45">
        <f t="shared" si="11"/>
        <v>0</v>
      </c>
      <c r="R27" s="45">
        <f t="shared" si="11"/>
        <v>0</v>
      </c>
      <c r="S27" s="45">
        <f t="shared" si="11"/>
        <v>0</v>
      </c>
      <c r="T27" s="45">
        <f t="shared" si="11"/>
        <v>0</v>
      </c>
      <c r="U27" s="45">
        <f t="shared" si="11"/>
        <v>0</v>
      </c>
      <c r="V27" s="45">
        <f t="shared" si="11"/>
        <v>0</v>
      </c>
      <c r="W27" s="45">
        <f t="shared" si="11"/>
        <v>0</v>
      </c>
      <c r="X27" s="45">
        <f t="shared" si="11"/>
        <v>0</v>
      </c>
      <c r="Y27" s="45">
        <f t="shared" si="11"/>
        <v>0</v>
      </c>
      <c r="Z27" s="45">
        <f t="shared" si="11"/>
        <v>0</v>
      </c>
      <c r="AA27" s="45">
        <f t="shared" si="11"/>
        <v>0</v>
      </c>
      <c r="AB27" s="45">
        <f t="shared" si="11"/>
        <v>0</v>
      </c>
      <c r="AC27" s="45">
        <f t="shared" si="11"/>
        <v>0</v>
      </c>
      <c r="AD27" s="45">
        <f t="shared" si="11"/>
        <v>0</v>
      </c>
      <c r="AE27" s="45">
        <f t="shared" si="11"/>
        <v>0</v>
      </c>
      <c r="AF27" s="45">
        <f t="shared" si="11"/>
        <v>0</v>
      </c>
      <c r="AG27" s="45">
        <f t="shared" si="11"/>
        <v>0</v>
      </c>
      <c r="AH27" s="45">
        <f t="shared" si="11"/>
        <v>0</v>
      </c>
      <c r="AI27" s="45">
        <f t="shared" si="11"/>
        <v>0</v>
      </c>
      <c r="AJ27" s="45">
        <f t="shared" si="11"/>
        <v>0</v>
      </c>
      <c r="AK27" s="45">
        <f t="shared" si="11"/>
        <v>0</v>
      </c>
      <c r="AL27" s="45">
        <f t="shared" si="11"/>
        <v>0</v>
      </c>
      <c r="AM27" s="45">
        <f t="shared" si="11"/>
        <v>0</v>
      </c>
      <c r="AN27" s="45">
        <f t="shared" si="11"/>
        <v>0</v>
      </c>
      <c r="AO27" s="45">
        <f t="shared" si="11"/>
        <v>0</v>
      </c>
      <c r="AP27" s="45">
        <f t="shared" si="11"/>
        <v>0</v>
      </c>
      <c r="AQ27" s="45">
        <f t="shared" si="11"/>
        <v>0</v>
      </c>
      <c r="AR27" s="45">
        <f t="shared" si="11"/>
        <v>0</v>
      </c>
      <c r="AS27" s="45">
        <f t="shared" si="11"/>
        <v>0</v>
      </c>
      <c r="AT27" s="45">
        <f t="shared" si="11"/>
        <v>0</v>
      </c>
    </row>
    <row r="28" spans="1:46" s="3" customFormat="1" ht="16.5" customHeight="1">
      <c r="A28" s="16" t="s">
        <v>398</v>
      </c>
      <c r="B28" s="761" t="s">
        <v>98</v>
      </c>
      <c r="C28" s="16"/>
      <c r="D28" s="17"/>
      <c r="E28" s="18"/>
      <c r="F28" s="46">
        <f>IF(F6=0,0,F27/F6)</f>
        <v>0</v>
      </c>
      <c r="G28" s="46">
        <f t="shared" ref="G28:AT28" si="12">IF(G6=0,0,G27/G6)</f>
        <v>0</v>
      </c>
      <c r="H28" s="46">
        <f t="shared" si="12"/>
        <v>0</v>
      </c>
      <c r="I28" s="46">
        <f t="shared" si="12"/>
        <v>0</v>
      </c>
      <c r="J28" s="46">
        <f t="shared" si="12"/>
        <v>0</v>
      </c>
      <c r="K28" s="46">
        <f t="shared" si="12"/>
        <v>0</v>
      </c>
      <c r="L28" s="46">
        <f t="shared" si="12"/>
        <v>0</v>
      </c>
      <c r="M28" s="46">
        <f t="shared" si="12"/>
        <v>0</v>
      </c>
      <c r="N28" s="46">
        <f t="shared" si="12"/>
        <v>0</v>
      </c>
      <c r="O28" s="46">
        <f t="shared" si="12"/>
        <v>0</v>
      </c>
      <c r="P28" s="46">
        <f t="shared" si="12"/>
        <v>0</v>
      </c>
      <c r="Q28" s="46">
        <f t="shared" si="12"/>
        <v>0</v>
      </c>
      <c r="R28" s="46">
        <f t="shared" si="12"/>
        <v>0</v>
      </c>
      <c r="S28" s="46">
        <f t="shared" si="12"/>
        <v>0</v>
      </c>
      <c r="T28" s="46">
        <f t="shared" si="12"/>
        <v>0</v>
      </c>
      <c r="U28" s="46">
        <f t="shared" si="12"/>
        <v>0</v>
      </c>
      <c r="V28" s="46">
        <f t="shared" si="12"/>
        <v>0</v>
      </c>
      <c r="W28" s="46">
        <f t="shared" si="12"/>
        <v>0</v>
      </c>
      <c r="X28" s="46">
        <f t="shared" si="12"/>
        <v>0</v>
      </c>
      <c r="Y28" s="46">
        <f t="shared" si="12"/>
        <v>0</v>
      </c>
      <c r="Z28" s="46">
        <f t="shared" si="12"/>
        <v>0</v>
      </c>
      <c r="AA28" s="46">
        <f t="shared" si="12"/>
        <v>0</v>
      </c>
      <c r="AB28" s="46">
        <f t="shared" si="12"/>
        <v>0</v>
      </c>
      <c r="AC28" s="46">
        <f t="shared" si="12"/>
        <v>0</v>
      </c>
      <c r="AD28" s="46">
        <f t="shared" si="12"/>
        <v>0</v>
      </c>
      <c r="AE28" s="46">
        <f t="shared" si="12"/>
        <v>0</v>
      </c>
      <c r="AF28" s="46">
        <f t="shared" si="12"/>
        <v>0</v>
      </c>
      <c r="AG28" s="46">
        <f t="shared" si="12"/>
        <v>0</v>
      </c>
      <c r="AH28" s="46">
        <f t="shared" si="12"/>
        <v>0</v>
      </c>
      <c r="AI28" s="46">
        <f t="shared" si="12"/>
        <v>0</v>
      </c>
      <c r="AJ28" s="46">
        <f t="shared" si="12"/>
        <v>0</v>
      </c>
      <c r="AK28" s="46">
        <f t="shared" si="12"/>
        <v>0</v>
      </c>
      <c r="AL28" s="46">
        <f t="shared" si="12"/>
        <v>0</v>
      </c>
      <c r="AM28" s="46">
        <f t="shared" si="12"/>
        <v>0</v>
      </c>
      <c r="AN28" s="46">
        <f t="shared" si="12"/>
        <v>0</v>
      </c>
      <c r="AO28" s="46">
        <f t="shared" si="12"/>
        <v>0</v>
      </c>
      <c r="AP28" s="46">
        <f t="shared" si="12"/>
        <v>0</v>
      </c>
      <c r="AQ28" s="46">
        <f t="shared" si="12"/>
        <v>0</v>
      </c>
      <c r="AR28" s="46">
        <f t="shared" si="12"/>
        <v>0</v>
      </c>
      <c r="AS28" s="46">
        <f t="shared" si="12"/>
        <v>0</v>
      </c>
      <c r="AT28" s="46">
        <f t="shared" si="12"/>
        <v>0</v>
      </c>
    </row>
    <row r="29" spans="1:46" ht="16.5" customHeight="1">
      <c r="A29" s="7" t="s">
        <v>256</v>
      </c>
      <c r="B29" s="271" t="s">
        <v>299</v>
      </c>
      <c r="C29" s="767">
        <f>SUMIF(Grunddaten!$A$13:$A$23,$F$4,Grunddaten!$F$13:$F$23)</f>
        <v>0</v>
      </c>
      <c r="D29" s="768">
        <f>SUMIF(Grunddaten!$A$13:$A$23,$F$4,Grunddaten!$U$13:$U$23)</f>
        <v>0</v>
      </c>
      <c r="E29" s="12">
        <f>SUMIF(Grunddaten!$A$13:$A$23,$F$4,Grunddaten!$N$13:$N$23)</f>
        <v>0</v>
      </c>
      <c r="F29" s="47">
        <f>($C$29*(F26-F34-'Input Cost_MS4'!D121))+('Input Cost_MS4'!D121*Kalkulation_MS4!$D$29)</f>
        <v>0</v>
      </c>
      <c r="G29" s="47">
        <f>($C$29*(G26-G34-'Input Cost_MS4'!E121))+('Input Cost_MS4'!E121*Kalkulation_MS4!$D$29)</f>
        <v>0</v>
      </c>
      <c r="H29" s="47">
        <f>($C$29*(H26-H34-'Input Cost_MS4'!F121))+('Input Cost_MS4'!F121*Kalkulation_MS4!$D$29)</f>
        <v>0</v>
      </c>
      <c r="I29" s="47">
        <f>($C$29*(I26-I34-'Input Cost_MS4'!G121))+('Input Cost_MS4'!G121*Kalkulation_MS4!$D$29)</f>
        <v>0</v>
      </c>
      <c r="J29" s="47">
        <f>($C$29*(J26-J34-'Input Cost_MS4'!H121))+('Input Cost_MS4'!H121*Kalkulation_MS4!$D$29)</f>
        <v>0</v>
      </c>
      <c r="K29" s="47">
        <f>($C$29*(K26-K34-'Input Cost_MS4'!I121))+('Input Cost_MS4'!I121*Kalkulation_MS4!$D$29)</f>
        <v>0</v>
      </c>
      <c r="L29" s="47">
        <f>($C$29*(L26-L34-'Input Cost_MS4'!J121))+('Input Cost_MS4'!J121*Kalkulation_MS4!$D$29)</f>
        <v>0</v>
      </c>
      <c r="M29" s="47">
        <f>($C$29*(M26-M34-'Input Cost_MS4'!K121))+('Input Cost_MS4'!K121*Kalkulation_MS4!$D$29)</f>
        <v>0</v>
      </c>
      <c r="N29" s="47">
        <f>($C$29*(N26-N34-'Input Cost_MS4'!L121))+('Input Cost_MS4'!L121*Kalkulation_MS4!$D$29)</f>
        <v>0</v>
      </c>
      <c r="O29" s="47">
        <f>($C$29*(O26-O34-'Input Cost_MS4'!M121))+('Input Cost_MS4'!M121*Kalkulation_MS4!$D$29)</f>
        <v>0</v>
      </c>
      <c r="P29" s="47">
        <f>($C$29*(P26-P34-'Input Cost_MS4'!N121))+('Input Cost_MS4'!N121*Kalkulation_MS4!$D$29)</f>
        <v>0</v>
      </c>
      <c r="Q29" s="47">
        <f>($C$29*(Q26-Q34-'Input Cost_MS4'!O121))+('Input Cost_MS4'!O121*Kalkulation_MS4!$D$29)</f>
        <v>0</v>
      </c>
      <c r="R29" s="47">
        <f>($C$29*(R26-R34-'Input Cost_MS4'!P121))+('Input Cost_MS4'!P121*Kalkulation_MS4!$D$29)</f>
        <v>0</v>
      </c>
      <c r="S29" s="47">
        <f>($C$29*(S26-S34-'Input Cost_MS4'!Q121))+('Input Cost_MS4'!Q121*Kalkulation_MS4!$D$29)</f>
        <v>0</v>
      </c>
      <c r="T29" s="47">
        <f>($C$29*(T26-T34-'Input Cost_MS4'!R121))+('Input Cost_MS4'!R121*Kalkulation_MS4!$D$29)</f>
        <v>0</v>
      </c>
      <c r="U29" s="47">
        <f>($C$29*(U26-U34-'Input Cost_MS4'!S121))+('Input Cost_MS4'!S121*Kalkulation_MS4!$D$29)</f>
        <v>0</v>
      </c>
      <c r="V29" s="47">
        <f>($C$29*(V26-V34-'Input Cost_MS4'!T121))+('Input Cost_MS4'!T121*Kalkulation_MS4!$D$29)</f>
        <v>0</v>
      </c>
      <c r="W29" s="47">
        <f>($C$29*(W26-W34-'Input Cost_MS4'!U121))+('Input Cost_MS4'!U121*Kalkulation_MS4!$D$29)</f>
        <v>0</v>
      </c>
      <c r="X29" s="47">
        <f>($C$29*(X26-X34-'Input Cost_MS4'!V121))+('Input Cost_MS4'!V121*Kalkulation_MS4!$D$29)</f>
        <v>0</v>
      </c>
      <c r="Y29" s="47">
        <f>($C$29*(Y26-Y34-'Input Cost_MS4'!W121))+('Input Cost_MS4'!W121*Kalkulation_MS4!$D$29)</f>
        <v>0</v>
      </c>
      <c r="Z29" s="47">
        <f>($C$29*(Z26-Z34-'Input Cost_MS4'!X121))+('Input Cost_MS4'!X121*Kalkulation_MS4!$D$29)</f>
        <v>0</v>
      </c>
      <c r="AA29" s="47">
        <f>($C$29*(AA26-AA34-'Input Cost_MS4'!Y121))+('Input Cost_MS4'!Y121*Kalkulation_MS4!$D$29)</f>
        <v>0</v>
      </c>
      <c r="AB29" s="47">
        <f>($C$29*(AB26-AB34-'Input Cost_MS4'!Z121))+('Input Cost_MS4'!Z121*Kalkulation_MS4!$D$29)</f>
        <v>0</v>
      </c>
      <c r="AC29" s="47">
        <f>($C$29*(AC26-AC34-'Input Cost_MS4'!AA121))+('Input Cost_MS4'!AA121*Kalkulation_MS4!$D$29)</f>
        <v>0</v>
      </c>
      <c r="AD29" s="47">
        <f>($C$29*(AD26-AD34-'Input Cost_MS4'!AB121))+('Input Cost_MS4'!AB121*Kalkulation_MS4!$D$29)</f>
        <v>0</v>
      </c>
      <c r="AE29" s="47">
        <f>($C$29*(AE26-AE34-'Input Cost_MS4'!AC121))+('Input Cost_MS4'!AC121*Kalkulation_MS4!$D$29)</f>
        <v>0</v>
      </c>
      <c r="AF29" s="47">
        <f>($C$29*(AF26-AF34-'Input Cost_MS4'!AD121))+('Input Cost_MS4'!AD121*Kalkulation_MS4!$D$29)</f>
        <v>0</v>
      </c>
      <c r="AG29" s="47">
        <f>($C$29*(AG26-AG34-'Input Cost_MS4'!AE121))+('Input Cost_MS4'!AE121*Kalkulation_MS4!$D$29)</f>
        <v>0</v>
      </c>
      <c r="AH29" s="47">
        <f>($C$29*(AH26-AH34-'Input Cost_MS4'!AF121))+('Input Cost_MS4'!AF121*Kalkulation_MS4!$D$29)</f>
        <v>0</v>
      </c>
      <c r="AI29" s="47">
        <f>($C$29*(AI26-AI34-'Input Cost_MS4'!AG121))+('Input Cost_MS4'!AG121*Kalkulation_MS4!$D$29)</f>
        <v>0</v>
      </c>
      <c r="AJ29" s="47">
        <f>($C$29*(AJ26-AJ34-'Input Cost_MS4'!AH121))+('Input Cost_MS4'!AH121*Kalkulation_MS4!$D$29)</f>
        <v>0</v>
      </c>
      <c r="AK29" s="47">
        <f>($C$29*(AK26-AK34-'Input Cost_MS4'!AI121))+('Input Cost_MS4'!AI121*Kalkulation_MS4!$D$29)</f>
        <v>0</v>
      </c>
      <c r="AL29" s="47">
        <f>($C$29*(AL26-AL34-'Input Cost_MS4'!AJ121))+('Input Cost_MS4'!AJ121*Kalkulation_MS4!$D$29)</f>
        <v>0</v>
      </c>
      <c r="AM29" s="47">
        <f>($C$29*(AM26-AM34-'Input Cost_MS4'!AK121))+('Input Cost_MS4'!AK121*Kalkulation_MS4!$D$29)</f>
        <v>0</v>
      </c>
      <c r="AN29" s="47">
        <f>($C$29*(AN26-AN34-'Input Cost_MS4'!AL121))+('Input Cost_MS4'!AL121*Kalkulation_MS4!$D$29)</f>
        <v>0</v>
      </c>
      <c r="AO29" s="47">
        <f>($C$29*(AO26-AO34-'Input Cost_MS4'!AM121))+('Input Cost_MS4'!AM121*Kalkulation_MS4!$D$29)</f>
        <v>0</v>
      </c>
      <c r="AP29" s="47">
        <f>($C$29*(AP26-AP34-'Input Cost_MS4'!AN121))+('Input Cost_MS4'!AN121*Kalkulation_MS4!$D$29)</f>
        <v>0</v>
      </c>
      <c r="AQ29" s="47">
        <f>($C$29*(AQ26-AQ34-'Input Cost_MS4'!AO121))+('Input Cost_MS4'!AO121*Kalkulation_MS4!$D$29)</f>
        <v>0</v>
      </c>
      <c r="AR29" s="47">
        <f>($C$29*(AR26-AR34-'Input Cost_MS4'!AP121))+('Input Cost_MS4'!AP121*Kalkulation_MS4!$D$29)</f>
        <v>0</v>
      </c>
      <c r="AS29" s="47">
        <f>($C$29*(AS26-AS34-'Input Cost_MS4'!AQ121))+('Input Cost_MS4'!AQ121*Kalkulation_MS4!$D$29)</f>
        <v>0</v>
      </c>
      <c r="AT29" s="47">
        <f>($C$29*(AT26-AT34-'Input Cost_MS4'!AR121))+('Input Cost_MS4'!AR121*Kalkulation_MS4!$D$29)</f>
        <v>0</v>
      </c>
    </row>
    <row r="30" spans="1:46" ht="16.5" customHeight="1">
      <c r="A30" s="7" t="s">
        <v>257</v>
      </c>
      <c r="B30" s="271" t="s">
        <v>299</v>
      </c>
      <c r="C30" s="767">
        <f>SUMIF(Grunddaten!$A$13:$A$23,$F$4,Grunddaten!$G$13:$G$23)</f>
        <v>0</v>
      </c>
      <c r="D30" s="768">
        <f>SUMIF(Grunddaten!$A$13:$A$23,$F$4,Grunddaten!$V$13:$V$23)</f>
        <v>0</v>
      </c>
      <c r="E30" s="12">
        <f>SUMIF(Grunddaten!$A$13:$A$23,$F$4,Grunddaten!$O$13:$O$23)</f>
        <v>0</v>
      </c>
      <c r="F30" s="39">
        <f>($C$30*(F26-F34-'Input Cost_MS4'!D121))+('Input Cost_MS4'!D121*Kalkulation_MS4!$D$30)</f>
        <v>0</v>
      </c>
      <c r="G30" s="39">
        <f>($C$30*(G26-G34-'Input Cost_MS4'!E121))+('Input Cost_MS4'!E121*Kalkulation_MS4!$D$30)</f>
        <v>0</v>
      </c>
      <c r="H30" s="39">
        <f>($C$30*(H26-H34-'Input Cost_MS4'!F121))+('Input Cost_MS4'!F121*Kalkulation_MS4!$D$30)</f>
        <v>0</v>
      </c>
      <c r="I30" s="39">
        <f>($C$30*(I26-I34-'Input Cost_MS4'!G121))+('Input Cost_MS4'!G121*Kalkulation_MS4!$D$30)</f>
        <v>0</v>
      </c>
      <c r="J30" s="39">
        <f>($C$30*(J26-J34-'Input Cost_MS4'!H121))+('Input Cost_MS4'!H121*Kalkulation_MS4!$D$30)</f>
        <v>0</v>
      </c>
      <c r="K30" s="39">
        <f>($C$30*(K26-K34-'Input Cost_MS4'!I121))+('Input Cost_MS4'!I121*Kalkulation_MS4!$D$30)</f>
        <v>0</v>
      </c>
      <c r="L30" s="39">
        <f>($C$30*(L26-L34-'Input Cost_MS4'!J121))+('Input Cost_MS4'!J121*Kalkulation_MS4!$D$30)</f>
        <v>0</v>
      </c>
      <c r="M30" s="39">
        <f>($C$30*(M26-M34-'Input Cost_MS4'!K121))+('Input Cost_MS4'!K121*Kalkulation_MS4!$D$30)</f>
        <v>0</v>
      </c>
      <c r="N30" s="39">
        <f>($C$30*(N26-N34-'Input Cost_MS4'!L121))+('Input Cost_MS4'!L121*Kalkulation_MS4!$D$30)</f>
        <v>0</v>
      </c>
      <c r="O30" s="39">
        <f>($C$30*(O26-O34-'Input Cost_MS4'!M121))+('Input Cost_MS4'!M121*Kalkulation_MS4!$D$30)</f>
        <v>0</v>
      </c>
      <c r="P30" s="39">
        <f>($C$30*(P26-P34-'Input Cost_MS4'!N121))+('Input Cost_MS4'!N121*Kalkulation_MS4!$D$30)</f>
        <v>0</v>
      </c>
      <c r="Q30" s="39">
        <f>($C$30*(Q26-Q34-'Input Cost_MS4'!O121))+('Input Cost_MS4'!O121*Kalkulation_MS4!$D$30)</f>
        <v>0</v>
      </c>
      <c r="R30" s="39">
        <f>($C$30*(R26-R34-'Input Cost_MS4'!P121))+('Input Cost_MS4'!P121*Kalkulation_MS4!$D$30)</f>
        <v>0</v>
      </c>
      <c r="S30" s="39">
        <f>($C$30*(S26-S34-'Input Cost_MS4'!Q121))+('Input Cost_MS4'!Q121*Kalkulation_MS4!$D$30)</f>
        <v>0</v>
      </c>
      <c r="T30" s="39">
        <f>($C$30*(T26-T34-'Input Cost_MS4'!R121))+('Input Cost_MS4'!R121*Kalkulation_MS4!$D$30)</f>
        <v>0</v>
      </c>
      <c r="U30" s="39">
        <f>($C$30*(U26-U34-'Input Cost_MS4'!S121))+('Input Cost_MS4'!S121*Kalkulation_MS4!$D$30)</f>
        <v>0</v>
      </c>
      <c r="V30" s="39">
        <f>($C$30*(V26-V34-'Input Cost_MS4'!T121))+('Input Cost_MS4'!T121*Kalkulation_MS4!$D$30)</f>
        <v>0</v>
      </c>
      <c r="W30" s="39">
        <f>($C$30*(W26-W34-'Input Cost_MS4'!U121))+('Input Cost_MS4'!U121*Kalkulation_MS4!$D$30)</f>
        <v>0</v>
      </c>
      <c r="X30" s="39">
        <f>($C$30*(X26-X34-'Input Cost_MS4'!V121))+('Input Cost_MS4'!V121*Kalkulation_MS4!$D$30)</f>
        <v>0</v>
      </c>
      <c r="Y30" s="39">
        <f>($C$30*(Y26-Y34-'Input Cost_MS4'!W121))+('Input Cost_MS4'!W121*Kalkulation_MS4!$D$30)</f>
        <v>0</v>
      </c>
      <c r="Z30" s="39">
        <f>($C$30*(Z26-Z34-'Input Cost_MS4'!X121))+('Input Cost_MS4'!X121*Kalkulation_MS4!$D$30)</f>
        <v>0</v>
      </c>
      <c r="AA30" s="39">
        <f>($C$30*(AA26-AA34-'Input Cost_MS4'!Y121))+('Input Cost_MS4'!Y121*Kalkulation_MS4!$D$30)</f>
        <v>0</v>
      </c>
      <c r="AB30" s="39">
        <f>($C$30*(AB26-AB34-'Input Cost_MS4'!Z121))+('Input Cost_MS4'!Z121*Kalkulation_MS4!$D$30)</f>
        <v>0</v>
      </c>
      <c r="AC30" s="39">
        <f>($C$30*(AC26-AC34-'Input Cost_MS4'!AA121))+('Input Cost_MS4'!AA121*Kalkulation_MS4!$D$30)</f>
        <v>0</v>
      </c>
      <c r="AD30" s="39">
        <f>($C$30*(AD26-AD34-'Input Cost_MS4'!AB121))+('Input Cost_MS4'!AB121*Kalkulation_MS4!$D$30)</f>
        <v>0</v>
      </c>
      <c r="AE30" s="39">
        <f>($C$30*(AE26-AE34-'Input Cost_MS4'!AC121))+('Input Cost_MS4'!AC121*Kalkulation_MS4!$D$30)</f>
        <v>0</v>
      </c>
      <c r="AF30" s="39">
        <f>($C$30*(AF26-AF34-'Input Cost_MS4'!AD121))+('Input Cost_MS4'!AD121*Kalkulation_MS4!$D$30)</f>
        <v>0</v>
      </c>
      <c r="AG30" s="39">
        <f>($C$30*(AG26-AG34-'Input Cost_MS4'!AE121))+('Input Cost_MS4'!AE121*Kalkulation_MS4!$D$30)</f>
        <v>0</v>
      </c>
      <c r="AH30" s="39">
        <f>($C$30*(AH26-AH34-'Input Cost_MS4'!AF121))+('Input Cost_MS4'!AF121*Kalkulation_MS4!$D$30)</f>
        <v>0</v>
      </c>
      <c r="AI30" s="39">
        <f>($C$30*(AI26-AI34-'Input Cost_MS4'!AG121))+('Input Cost_MS4'!AG121*Kalkulation_MS4!$D$30)</f>
        <v>0</v>
      </c>
      <c r="AJ30" s="39">
        <f>($C$30*(AJ26-AJ34-'Input Cost_MS4'!AH121))+('Input Cost_MS4'!AH121*Kalkulation_MS4!$D$30)</f>
        <v>0</v>
      </c>
      <c r="AK30" s="39">
        <f>($C$30*(AK26-AK34-'Input Cost_MS4'!AI121))+('Input Cost_MS4'!AI121*Kalkulation_MS4!$D$30)</f>
        <v>0</v>
      </c>
      <c r="AL30" s="39">
        <f>($C$30*(AL26-AL34-'Input Cost_MS4'!AJ121))+('Input Cost_MS4'!AJ121*Kalkulation_MS4!$D$30)</f>
        <v>0</v>
      </c>
      <c r="AM30" s="39">
        <f>($C$30*(AM26-AM34-'Input Cost_MS4'!AK121))+('Input Cost_MS4'!AK121*Kalkulation_MS4!$D$30)</f>
        <v>0</v>
      </c>
      <c r="AN30" s="39">
        <f>($C$30*(AN26-AN34-'Input Cost_MS4'!AL121))+('Input Cost_MS4'!AL121*Kalkulation_MS4!$D$30)</f>
        <v>0</v>
      </c>
      <c r="AO30" s="39">
        <f>($C$30*(AO26-AO34-'Input Cost_MS4'!AM121))+('Input Cost_MS4'!AM121*Kalkulation_MS4!$D$30)</f>
        <v>0</v>
      </c>
      <c r="AP30" s="39">
        <f>($C$30*(AP26-AP34-'Input Cost_MS4'!AN121))+('Input Cost_MS4'!AN121*Kalkulation_MS4!$D$30)</f>
        <v>0</v>
      </c>
      <c r="AQ30" s="39">
        <f>($C$30*(AQ26-AQ34-'Input Cost_MS4'!AO121))+('Input Cost_MS4'!AO121*Kalkulation_MS4!$D$30)</f>
        <v>0</v>
      </c>
      <c r="AR30" s="39">
        <f>($C$30*(AR26-AR34-'Input Cost_MS4'!AP121))+('Input Cost_MS4'!AP121*Kalkulation_MS4!$D$30)</f>
        <v>0</v>
      </c>
      <c r="AS30" s="39">
        <f>($C$30*(AS26-AS34-'Input Cost_MS4'!AQ121))+('Input Cost_MS4'!AQ121*Kalkulation_MS4!$D$30)</f>
        <v>0</v>
      </c>
      <c r="AT30" s="39">
        <f>($C$30*(AT26-AT34-'Input Cost_MS4'!AR121))+('Input Cost_MS4'!AR121*Kalkulation_MS4!$D$30)</f>
        <v>0</v>
      </c>
    </row>
    <row r="31" spans="1:46" ht="16.5" customHeight="1">
      <c r="A31" s="7" t="s">
        <v>258</v>
      </c>
      <c r="B31" s="271" t="s">
        <v>299</v>
      </c>
      <c r="C31" s="767">
        <f>SUMIF(Grunddaten!$A$13:$A$23,$F$4,Grunddaten!$H$13:$H$23)</f>
        <v>0</v>
      </c>
      <c r="D31" s="768">
        <f>SUMIF(Grunddaten!$A$13:$A$23,$F$4,Grunddaten!$W$13:$W$23)</f>
        <v>0</v>
      </c>
      <c r="E31" s="12">
        <f>SUMIF(Grunddaten!$A$13:$A$23,$F$4,Grunddaten!$P$13:$P$23)</f>
        <v>0</v>
      </c>
      <c r="F31" s="39">
        <f>($C$31*(F26-F34-'Input Cost_MS4'!D121))+('Input Cost_MS4'!D121*Kalkulation_MS4!$D$31)</f>
        <v>0</v>
      </c>
      <c r="G31" s="39">
        <f>($C$31*(G26-G34-'Input Cost_MS4'!E121))+('Input Cost_MS4'!E121*Kalkulation_MS4!$D$31)</f>
        <v>0</v>
      </c>
      <c r="H31" s="39">
        <f>($C$31*(H26-H34-'Input Cost_MS4'!F121))+('Input Cost_MS4'!F121*Kalkulation_MS4!$D$31)</f>
        <v>0</v>
      </c>
      <c r="I31" s="39">
        <f>($C$31*(I26-I34-'Input Cost_MS4'!G121))+('Input Cost_MS4'!G121*Kalkulation_MS4!$D$31)</f>
        <v>0</v>
      </c>
      <c r="J31" s="39">
        <f>($C$31*(J26-J34-'Input Cost_MS4'!H121))+('Input Cost_MS4'!H121*Kalkulation_MS4!$D$31)</f>
        <v>0</v>
      </c>
      <c r="K31" s="39">
        <f>($C$31*(K26-K34-'Input Cost_MS4'!I121))+('Input Cost_MS4'!I121*Kalkulation_MS4!$D$31)</f>
        <v>0</v>
      </c>
      <c r="L31" s="39">
        <f>($C$31*(L26-L34-'Input Cost_MS4'!J121))+('Input Cost_MS4'!J121*Kalkulation_MS4!$D$31)</f>
        <v>0</v>
      </c>
      <c r="M31" s="39">
        <f>($C$31*(M26-M34-'Input Cost_MS4'!K121))+('Input Cost_MS4'!K121*Kalkulation_MS4!$D$31)</f>
        <v>0</v>
      </c>
      <c r="N31" s="39">
        <f>($C$31*(N26-N34-'Input Cost_MS4'!L121))+('Input Cost_MS4'!L121*Kalkulation_MS4!$D$31)</f>
        <v>0</v>
      </c>
      <c r="O31" s="39">
        <f>($C$31*(O26-O34-'Input Cost_MS4'!M121))+('Input Cost_MS4'!M121*Kalkulation_MS4!$D$31)</f>
        <v>0</v>
      </c>
      <c r="P31" s="39">
        <f>($C$31*(P26-P34-'Input Cost_MS4'!N121))+('Input Cost_MS4'!N121*Kalkulation_MS4!$D$31)</f>
        <v>0</v>
      </c>
      <c r="Q31" s="39">
        <f>($C$31*(Q26-Q34-'Input Cost_MS4'!O121))+('Input Cost_MS4'!O121*Kalkulation_MS4!$D$31)</f>
        <v>0</v>
      </c>
      <c r="R31" s="39">
        <f>($C$31*(R26-R34-'Input Cost_MS4'!P121))+('Input Cost_MS4'!P121*Kalkulation_MS4!$D$31)</f>
        <v>0</v>
      </c>
      <c r="S31" s="39">
        <f>($C$31*(S26-S34-'Input Cost_MS4'!Q121))+('Input Cost_MS4'!Q121*Kalkulation_MS4!$D$31)</f>
        <v>0</v>
      </c>
      <c r="T31" s="39">
        <f>($C$31*(T26-T34-'Input Cost_MS4'!R121))+('Input Cost_MS4'!R121*Kalkulation_MS4!$D$31)</f>
        <v>0</v>
      </c>
      <c r="U31" s="39">
        <f>($C$31*(U26-U34-'Input Cost_MS4'!S121))+('Input Cost_MS4'!S121*Kalkulation_MS4!$D$31)</f>
        <v>0</v>
      </c>
      <c r="V31" s="39">
        <f>($C$31*(V26-V34-'Input Cost_MS4'!T121))+('Input Cost_MS4'!T121*Kalkulation_MS4!$D$31)</f>
        <v>0</v>
      </c>
      <c r="W31" s="39">
        <f>($C$31*(W26-W34-'Input Cost_MS4'!U121))+('Input Cost_MS4'!U121*Kalkulation_MS4!$D$31)</f>
        <v>0</v>
      </c>
      <c r="X31" s="39">
        <f>($C$31*(X26-X34-'Input Cost_MS4'!V121))+('Input Cost_MS4'!V121*Kalkulation_MS4!$D$31)</f>
        <v>0</v>
      </c>
      <c r="Y31" s="39">
        <f>($C$31*(Y26-Y34-'Input Cost_MS4'!W121))+('Input Cost_MS4'!W121*Kalkulation_MS4!$D$31)</f>
        <v>0</v>
      </c>
      <c r="Z31" s="39">
        <f>($C$31*(Z26-Z34-'Input Cost_MS4'!X121))+('Input Cost_MS4'!X121*Kalkulation_MS4!$D$31)</f>
        <v>0</v>
      </c>
      <c r="AA31" s="39">
        <f>($C$31*(AA26-AA34-'Input Cost_MS4'!Y121))+('Input Cost_MS4'!Y121*Kalkulation_MS4!$D$31)</f>
        <v>0</v>
      </c>
      <c r="AB31" s="39">
        <f>($C$31*(AB26-AB34-'Input Cost_MS4'!Z121))+('Input Cost_MS4'!Z121*Kalkulation_MS4!$D$31)</f>
        <v>0</v>
      </c>
      <c r="AC31" s="39">
        <f>($C$31*(AC26-AC34-'Input Cost_MS4'!AA121))+('Input Cost_MS4'!AA121*Kalkulation_MS4!$D$31)</f>
        <v>0</v>
      </c>
      <c r="AD31" s="39">
        <f>($C$31*(AD26-AD34-'Input Cost_MS4'!AB121))+('Input Cost_MS4'!AB121*Kalkulation_MS4!$D$31)</f>
        <v>0</v>
      </c>
      <c r="AE31" s="39">
        <f>($C$31*(AE26-AE34-'Input Cost_MS4'!AC121))+('Input Cost_MS4'!AC121*Kalkulation_MS4!$D$31)</f>
        <v>0</v>
      </c>
      <c r="AF31" s="39">
        <f>($C$31*(AF26-AF34-'Input Cost_MS4'!AD121))+('Input Cost_MS4'!AD121*Kalkulation_MS4!$D$31)</f>
        <v>0</v>
      </c>
      <c r="AG31" s="39">
        <f>($C$31*(AG26-AG34-'Input Cost_MS4'!AE121))+('Input Cost_MS4'!AE121*Kalkulation_MS4!$D$31)</f>
        <v>0</v>
      </c>
      <c r="AH31" s="39">
        <f>($C$31*(AH26-AH34-'Input Cost_MS4'!AF121))+('Input Cost_MS4'!AF121*Kalkulation_MS4!$D$31)</f>
        <v>0</v>
      </c>
      <c r="AI31" s="39">
        <f>($C$31*(AI26-AI34-'Input Cost_MS4'!AG121))+('Input Cost_MS4'!AG121*Kalkulation_MS4!$D$31)</f>
        <v>0</v>
      </c>
      <c r="AJ31" s="39">
        <f>($C$31*(AJ26-AJ34-'Input Cost_MS4'!AH121))+('Input Cost_MS4'!AH121*Kalkulation_MS4!$D$31)</f>
        <v>0</v>
      </c>
      <c r="AK31" s="39">
        <f>($C$31*(AK26-AK34-'Input Cost_MS4'!AI121))+('Input Cost_MS4'!AI121*Kalkulation_MS4!$D$31)</f>
        <v>0</v>
      </c>
      <c r="AL31" s="39">
        <f>($C$31*(AL26-AL34-'Input Cost_MS4'!AJ121))+('Input Cost_MS4'!AJ121*Kalkulation_MS4!$D$31)</f>
        <v>0</v>
      </c>
      <c r="AM31" s="39">
        <f>($C$31*(AM26-AM34-'Input Cost_MS4'!AK121))+('Input Cost_MS4'!AK121*Kalkulation_MS4!$D$31)</f>
        <v>0</v>
      </c>
      <c r="AN31" s="39">
        <f>($C$31*(AN26-AN34-'Input Cost_MS4'!AL121))+('Input Cost_MS4'!AL121*Kalkulation_MS4!$D$31)</f>
        <v>0</v>
      </c>
      <c r="AO31" s="39">
        <f>($C$31*(AO26-AO34-'Input Cost_MS4'!AM121))+('Input Cost_MS4'!AM121*Kalkulation_MS4!$D$31)</f>
        <v>0</v>
      </c>
      <c r="AP31" s="39">
        <f>($C$31*(AP26-AP34-'Input Cost_MS4'!AN121))+('Input Cost_MS4'!AN121*Kalkulation_MS4!$D$31)</f>
        <v>0</v>
      </c>
      <c r="AQ31" s="39">
        <f>($C$31*(AQ26-AQ34-'Input Cost_MS4'!AO121))+('Input Cost_MS4'!AO121*Kalkulation_MS4!$D$31)</f>
        <v>0</v>
      </c>
      <c r="AR31" s="39">
        <f>($C$31*(AR26-AR34-'Input Cost_MS4'!AP121))+('Input Cost_MS4'!AP121*Kalkulation_MS4!$D$31)</f>
        <v>0</v>
      </c>
      <c r="AS31" s="39">
        <f>($C$31*(AS26-AS34-'Input Cost_MS4'!AQ121))+('Input Cost_MS4'!AQ121*Kalkulation_MS4!$D$31)</f>
        <v>0</v>
      </c>
      <c r="AT31" s="39">
        <f>($C$31*(AT26-AT34-'Input Cost_MS4'!AR121))+('Input Cost_MS4'!AR121*Kalkulation_MS4!$D$31)</f>
        <v>0</v>
      </c>
    </row>
    <row r="32" spans="1:46" s="3" customFormat="1" ht="16.5" customHeight="1">
      <c r="A32" s="4" t="s">
        <v>259</v>
      </c>
      <c r="B32" s="759" t="s">
        <v>299</v>
      </c>
      <c r="C32" s="4"/>
      <c r="D32" s="19"/>
      <c r="E32" s="5"/>
      <c r="F32" s="44">
        <f>F31+F26+F29+F30</f>
        <v>0</v>
      </c>
      <c r="G32" s="44">
        <f t="shared" ref="G32:AT32" si="13">G31+G26+G29+G30</f>
        <v>0</v>
      </c>
      <c r="H32" s="44">
        <f t="shared" si="13"/>
        <v>0</v>
      </c>
      <c r="I32" s="44">
        <f t="shared" si="13"/>
        <v>0</v>
      </c>
      <c r="J32" s="44">
        <f t="shared" si="13"/>
        <v>0</v>
      </c>
      <c r="K32" s="44">
        <f t="shared" si="13"/>
        <v>0</v>
      </c>
      <c r="L32" s="44">
        <f t="shared" si="13"/>
        <v>0</v>
      </c>
      <c r="M32" s="44">
        <f t="shared" si="13"/>
        <v>0</v>
      </c>
      <c r="N32" s="44">
        <f t="shared" si="13"/>
        <v>0</v>
      </c>
      <c r="O32" s="44">
        <f t="shared" si="13"/>
        <v>0</v>
      </c>
      <c r="P32" s="44">
        <f t="shared" si="13"/>
        <v>0</v>
      </c>
      <c r="Q32" s="44">
        <f t="shared" si="13"/>
        <v>0</v>
      </c>
      <c r="R32" s="44">
        <f t="shared" si="13"/>
        <v>0</v>
      </c>
      <c r="S32" s="44">
        <f t="shared" si="13"/>
        <v>0</v>
      </c>
      <c r="T32" s="44">
        <f t="shared" si="13"/>
        <v>0</v>
      </c>
      <c r="U32" s="44">
        <f t="shared" si="13"/>
        <v>0</v>
      </c>
      <c r="V32" s="44">
        <f t="shared" si="13"/>
        <v>0</v>
      </c>
      <c r="W32" s="44">
        <f t="shared" si="13"/>
        <v>0</v>
      </c>
      <c r="X32" s="44">
        <f t="shared" si="13"/>
        <v>0</v>
      </c>
      <c r="Y32" s="44">
        <f t="shared" si="13"/>
        <v>0</v>
      </c>
      <c r="Z32" s="44">
        <f t="shared" si="13"/>
        <v>0</v>
      </c>
      <c r="AA32" s="44">
        <f t="shared" si="13"/>
        <v>0</v>
      </c>
      <c r="AB32" s="44">
        <f t="shared" si="13"/>
        <v>0</v>
      </c>
      <c r="AC32" s="44">
        <f t="shared" si="13"/>
        <v>0</v>
      </c>
      <c r="AD32" s="44">
        <f t="shared" si="13"/>
        <v>0</v>
      </c>
      <c r="AE32" s="44">
        <f t="shared" si="13"/>
        <v>0</v>
      </c>
      <c r="AF32" s="44">
        <f t="shared" si="13"/>
        <v>0</v>
      </c>
      <c r="AG32" s="44">
        <f t="shared" si="13"/>
        <v>0</v>
      </c>
      <c r="AH32" s="44">
        <f t="shared" si="13"/>
        <v>0</v>
      </c>
      <c r="AI32" s="44">
        <f t="shared" si="13"/>
        <v>0</v>
      </c>
      <c r="AJ32" s="44">
        <f t="shared" si="13"/>
        <v>0</v>
      </c>
      <c r="AK32" s="44">
        <f t="shared" si="13"/>
        <v>0</v>
      </c>
      <c r="AL32" s="44">
        <f t="shared" si="13"/>
        <v>0</v>
      </c>
      <c r="AM32" s="44">
        <f t="shared" si="13"/>
        <v>0</v>
      </c>
      <c r="AN32" s="44">
        <f t="shared" si="13"/>
        <v>0</v>
      </c>
      <c r="AO32" s="44">
        <f t="shared" si="13"/>
        <v>0</v>
      </c>
      <c r="AP32" s="44">
        <f t="shared" si="13"/>
        <v>0</v>
      </c>
      <c r="AQ32" s="44">
        <f t="shared" si="13"/>
        <v>0</v>
      </c>
      <c r="AR32" s="44">
        <f t="shared" si="13"/>
        <v>0</v>
      </c>
      <c r="AS32" s="44">
        <f t="shared" si="13"/>
        <v>0</v>
      </c>
      <c r="AT32" s="44">
        <f t="shared" si="13"/>
        <v>0</v>
      </c>
    </row>
    <row r="33" spans="1:46" ht="16.5" customHeight="1">
      <c r="A33" s="7" t="s">
        <v>451</v>
      </c>
      <c r="B33" s="271" t="s">
        <v>299</v>
      </c>
      <c r="C33" s="767">
        <f>SUMIF(Grunddaten!$A$13:$A$23,$F$4,Grunddaten!$I$13:$I$23)</f>
        <v>0</v>
      </c>
      <c r="D33" s="768">
        <f>SUMIF(Grunddaten!$A$13:$A$23,$F$4,Grunddaten!$X$13:$X$23)</f>
        <v>0</v>
      </c>
      <c r="E33" s="12"/>
      <c r="F33" s="39">
        <f>($C$33*(F32-'Input Cost_MS4'!D45-('Input Cost_MS4'!D121*Kalkulation_MS4!$D$31)))+((('Input Cost_MS4'!D45+('Input Cost_MS4'!D45*Kalkulation_MS4!$D$31))*Kalkulation_MS4!$D$33))</f>
        <v>0</v>
      </c>
      <c r="G33" s="39">
        <f>($C$33*(G32-'Input Cost_MS4'!E45-('Input Cost_MS4'!E121*Kalkulation_MS4!$D$31)))+((('Input Cost_MS4'!E45+('Input Cost_MS4'!E45*Kalkulation_MS4!$D$31))*Kalkulation_MS4!$D$33))</f>
        <v>0</v>
      </c>
      <c r="H33" s="39">
        <f>($C$33*(H32-'Input Cost_MS4'!F45-('Input Cost_MS4'!F121*Kalkulation_MS4!$D$31)))+((('Input Cost_MS4'!F45+('Input Cost_MS4'!F45*Kalkulation_MS4!$D$31))*Kalkulation_MS4!$D$33))</f>
        <v>0</v>
      </c>
      <c r="I33" s="39">
        <f>($C$33*(I32-'Input Cost_MS4'!G45-('Input Cost_MS4'!G121*Kalkulation_MS4!$D$31)))+((('Input Cost_MS4'!G45+('Input Cost_MS4'!G45*Kalkulation_MS4!$D$31))*Kalkulation_MS4!$D$33))</f>
        <v>0</v>
      </c>
      <c r="J33" s="39">
        <f>($C$33*(J32-'Input Cost_MS4'!H45-('Input Cost_MS4'!H121*Kalkulation_MS4!$D$31)))+((('Input Cost_MS4'!H45+('Input Cost_MS4'!H45*Kalkulation_MS4!$D$31))*Kalkulation_MS4!$D$33))</f>
        <v>0</v>
      </c>
      <c r="K33" s="39">
        <f>($C$33*(K32-'Input Cost_MS4'!I45-('Input Cost_MS4'!I121*Kalkulation_MS4!$D$31)))+((('Input Cost_MS4'!I45+('Input Cost_MS4'!I45*Kalkulation_MS4!$D$31))*Kalkulation_MS4!$D$33))</f>
        <v>0</v>
      </c>
      <c r="L33" s="39">
        <f>($C$33*(L32-'Input Cost_MS4'!J45-('Input Cost_MS4'!J121*Kalkulation_MS4!$D$31)))+((('Input Cost_MS4'!J45+('Input Cost_MS4'!J45*Kalkulation_MS4!$D$31))*Kalkulation_MS4!$D$33))</f>
        <v>0</v>
      </c>
      <c r="M33" s="39">
        <f>($C$33*(M32-'Input Cost_MS4'!K45-('Input Cost_MS4'!K121*Kalkulation_MS4!$D$31)))+((('Input Cost_MS4'!K45+('Input Cost_MS4'!K45*Kalkulation_MS4!$D$31))*Kalkulation_MS4!$D$33))</f>
        <v>0</v>
      </c>
      <c r="N33" s="39">
        <f>($C$33*(N32-'Input Cost_MS4'!L45-('Input Cost_MS4'!L121*Kalkulation_MS4!$D$31)))+((('Input Cost_MS4'!L45+('Input Cost_MS4'!L45*Kalkulation_MS4!$D$31))*Kalkulation_MS4!$D$33))</f>
        <v>0</v>
      </c>
      <c r="O33" s="39">
        <f>($C$33*(O32-'Input Cost_MS4'!M45-('Input Cost_MS4'!M121*Kalkulation_MS4!$D$31)))+((('Input Cost_MS4'!M45+('Input Cost_MS4'!M45*Kalkulation_MS4!$D$31))*Kalkulation_MS4!$D$33))</f>
        <v>0</v>
      </c>
      <c r="P33" s="39">
        <f>($C$33*(P32-'Input Cost_MS4'!N45-('Input Cost_MS4'!N121*Kalkulation_MS4!$D$31)))+((('Input Cost_MS4'!N45+('Input Cost_MS4'!N45*Kalkulation_MS4!$D$31))*Kalkulation_MS4!$D$33))</f>
        <v>0</v>
      </c>
      <c r="Q33" s="39">
        <f>($C$33*(Q32-'Input Cost_MS4'!O45-('Input Cost_MS4'!O121*Kalkulation_MS4!$D$31)))+((('Input Cost_MS4'!O45+('Input Cost_MS4'!O45*Kalkulation_MS4!$D$31))*Kalkulation_MS4!$D$33))</f>
        <v>0</v>
      </c>
      <c r="R33" s="39">
        <f>($C$33*(R32-'Input Cost_MS4'!P45-('Input Cost_MS4'!P121*Kalkulation_MS4!$D$31)))+((('Input Cost_MS4'!P45+('Input Cost_MS4'!P45*Kalkulation_MS4!$D$31))*Kalkulation_MS4!$D$33))</f>
        <v>0</v>
      </c>
      <c r="S33" s="39">
        <f>($C$33*(S32-'Input Cost_MS4'!Q45-('Input Cost_MS4'!Q121*Kalkulation_MS4!$D$31)))+((('Input Cost_MS4'!Q45+('Input Cost_MS4'!Q45*Kalkulation_MS4!$D$31))*Kalkulation_MS4!$D$33))</f>
        <v>0</v>
      </c>
      <c r="T33" s="39">
        <f>($C$33*(T32-'Input Cost_MS4'!R45-('Input Cost_MS4'!R121*Kalkulation_MS4!$D$31)))+((('Input Cost_MS4'!R45+('Input Cost_MS4'!R45*Kalkulation_MS4!$D$31))*Kalkulation_MS4!$D$33))</f>
        <v>0</v>
      </c>
      <c r="U33" s="39">
        <f>($C$33*(U32-'Input Cost_MS4'!S45-('Input Cost_MS4'!S121*Kalkulation_MS4!$D$31)))+((('Input Cost_MS4'!S45+('Input Cost_MS4'!S45*Kalkulation_MS4!$D$31))*Kalkulation_MS4!$D$33))</f>
        <v>0</v>
      </c>
      <c r="V33" s="39">
        <f>($C$33*(V32-'Input Cost_MS4'!T45-('Input Cost_MS4'!T121*Kalkulation_MS4!$D$31)))+((('Input Cost_MS4'!T45+('Input Cost_MS4'!T45*Kalkulation_MS4!$D$31))*Kalkulation_MS4!$D$33))</f>
        <v>0</v>
      </c>
      <c r="W33" s="39">
        <f>($C$33*(W32-'Input Cost_MS4'!U45-('Input Cost_MS4'!U121*Kalkulation_MS4!$D$31)))+((('Input Cost_MS4'!U45+('Input Cost_MS4'!U45*Kalkulation_MS4!$D$31))*Kalkulation_MS4!$D$33))</f>
        <v>0</v>
      </c>
      <c r="X33" s="39">
        <f>($C$33*(X32-'Input Cost_MS4'!V45-('Input Cost_MS4'!V121*Kalkulation_MS4!$D$31)))+((('Input Cost_MS4'!V45+('Input Cost_MS4'!V45*Kalkulation_MS4!$D$31))*Kalkulation_MS4!$D$33))</f>
        <v>0</v>
      </c>
      <c r="Y33" s="39">
        <f>($C$33*(Y32-'Input Cost_MS4'!W45-('Input Cost_MS4'!W121*Kalkulation_MS4!$D$31)))+((('Input Cost_MS4'!W45+('Input Cost_MS4'!W45*Kalkulation_MS4!$D$31))*Kalkulation_MS4!$D$33))</f>
        <v>0</v>
      </c>
      <c r="Z33" s="39">
        <f>($C$33*(Z32-'Input Cost_MS4'!X45-('Input Cost_MS4'!X121*Kalkulation_MS4!$D$31)))+((('Input Cost_MS4'!X45+('Input Cost_MS4'!X45*Kalkulation_MS4!$D$31))*Kalkulation_MS4!$D$33))</f>
        <v>0</v>
      </c>
      <c r="AA33" s="39">
        <f>($C$33*(AA32-'Input Cost_MS4'!Y45-('Input Cost_MS4'!Y121*Kalkulation_MS4!$D$31)))+((('Input Cost_MS4'!Y45+('Input Cost_MS4'!Y45*Kalkulation_MS4!$D$31))*Kalkulation_MS4!$D$33))</f>
        <v>0</v>
      </c>
      <c r="AB33" s="39">
        <f>($C$33*(AB32-'Input Cost_MS4'!Z45-('Input Cost_MS4'!Z121*Kalkulation_MS4!$D$31)))+((('Input Cost_MS4'!Z45+('Input Cost_MS4'!Z45*Kalkulation_MS4!$D$31))*Kalkulation_MS4!$D$33))</f>
        <v>0</v>
      </c>
      <c r="AC33" s="39">
        <f>($C$33*(AC32-'Input Cost_MS4'!AA45-('Input Cost_MS4'!AA121*Kalkulation_MS4!$D$31)))+((('Input Cost_MS4'!AA45+('Input Cost_MS4'!AA45*Kalkulation_MS4!$D$31))*Kalkulation_MS4!$D$33))</f>
        <v>0</v>
      </c>
      <c r="AD33" s="39">
        <f>($C$33*(AD32-'Input Cost_MS4'!AB45-('Input Cost_MS4'!AB121*Kalkulation_MS4!$D$31)))+((('Input Cost_MS4'!AB45+('Input Cost_MS4'!AB45*Kalkulation_MS4!$D$31))*Kalkulation_MS4!$D$33))</f>
        <v>0</v>
      </c>
      <c r="AE33" s="39">
        <f>($C$33*(AE32-'Input Cost_MS4'!AC45-('Input Cost_MS4'!AC121*Kalkulation_MS4!$D$31)))+((('Input Cost_MS4'!AC45+('Input Cost_MS4'!AC45*Kalkulation_MS4!$D$31))*Kalkulation_MS4!$D$33))</f>
        <v>0</v>
      </c>
      <c r="AF33" s="39">
        <f>($C$33*(AF32-'Input Cost_MS4'!AD45-('Input Cost_MS4'!AD121*Kalkulation_MS4!$D$31)))+((('Input Cost_MS4'!AD45+('Input Cost_MS4'!AD45*Kalkulation_MS4!$D$31))*Kalkulation_MS4!$D$33))</f>
        <v>0</v>
      </c>
      <c r="AG33" s="39">
        <f>($C$33*(AG32-'Input Cost_MS4'!AE45-('Input Cost_MS4'!AE121*Kalkulation_MS4!$D$31)))+((('Input Cost_MS4'!AE45+('Input Cost_MS4'!AE45*Kalkulation_MS4!$D$31))*Kalkulation_MS4!$D$33))</f>
        <v>0</v>
      </c>
      <c r="AH33" s="39">
        <f>($C$33*(AH32-'Input Cost_MS4'!AF45-('Input Cost_MS4'!AF121*Kalkulation_MS4!$D$31)))+((('Input Cost_MS4'!AF45+('Input Cost_MS4'!AF45*Kalkulation_MS4!$D$31))*Kalkulation_MS4!$D$33))</f>
        <v>0</v>
      </c>
      <c r="AI33" s="39">
        <f>($C$33*(AI32-'Input Cost_MS4'!AG45-('Input Cost_MS4'!AG121*Kalkulation_MS4!$D$31)))+((('Input Cost_MS4'!AG45+('Input Cost_MS4'!AG45*Kalkulation_MS4!$D$31))*Kalkulation_MS4!$D$33))</f>
        <v>0</v>
      </c>
      <c r="AJ33" s="39">
        <f>($C$33*(AJ32-'Input Cost_MS4'!AH45-('Input Cost_MS4'!AH121*Kalkulation_MS4!$D$31)))+((('Input Cost_MS4'!AH45+('Input Cost_MS4'!AH45*Kalkulation_MS4!$D$31))*Kalkulation_MS4!$D$33))</f>
        <v>0</v>
      </c>
      <c r="AK33" s="39">
        <f>($C$33*(AK32-'Input Cost_MS4'!AI45-('Input Cost_MS4'!AI121*Kalkulation_MS4!$D$29)))+((('Input Cost_MS4'!AI45+('Input Cost_MS4'!AI45*Kalkulation_MS4!$D$29))*Kalkulation_MS4!$D$33))</f>
        <v>0</v>
      </c>
      <c r="AL33" s="39">
        <f>($C$33*(AL32-'Input Cost_MS4'!AJ45-('Input Cost_MS4'!AJ121*Kalkulation_MS4!$D$29)))+((('Input Cost_MS4'!AJ45+('Input Cost_MS4'!AJ45*Kalkulation_MS4!$D$29))*Kalkulation_MS4!$D$33))</f>
        <v>0</v>
      </c>
      <c r="AM33" s="39">
        <f>($C$33*(AM32-'Input Cost_MS4'!AK45-('Input Cost_MS4'!AK121*Kalkulation_MS4!$D$29)))+((('Input Cost_MS4'!AK45+('Input Cost_MS4'!AK45*Kalkulation_MS4!$D$29))*Kalkulation_MS4!$D$33))</f>
        <v>0</v>
      </c>
      <c r="AN33" s="39">
        <f>($C$33*(AN32-'Input Cost_MS4'!AL45-('Input Cost_MS4'!AL121*Kalkulation_MS4!$D$29)))+((('Input Cost_MS4'!AL45+('Input Cost_MS4'!AL45*Kalkulation_MS4!$D$29))*Kalkulation_MS4!$D$33))</f>
        <v>0</v>
      </c>
      <c r="AO33" s="39">
        <f>($C$33*(AO32-'Input Cost_MS4'!AM45-('Input Cost_MS4'!AM121*Kalkulation_MS4!$D$29)))+((('Input Cost_MS4'!AM45+('Input Cost_MS4'!AM45*Kalkulation_MS4!$D$29))*Kalkulation_MS4!$D$33))</f>
        <v>0</v>
      </c>
      <c r="AP33" s="39">
        <f>($C$33*(AP32-'Input Cost_MS4'!AN45-('Input Cost_MS4'!AN121*Kalkulation_MS4!$D$29)))+((('Input Cost_MS4'!AN45+('Input Cost_MS4'!AN45*Kalkulation_MS4!$D$29))*Kalkulation_MS4!$D$33))</f>
        <v>0</v>
      </c>
      <c r="AQ33" s="39">
        <f>($C$33*(AQ32-'Input Cost_MS4'!AO45-('Input Cost_MS4'!AO121*Kalkulation_MS4!$D$29)))+((('Input Cost_MS4'!AO45+('Input Cost_MS4'!AO45*Kalkulation_MS4!$D$29))*Kalkulation_MS4!$D$33))</f>
        <v>0</v>
      </c>
      <c r="AR33" s="39">
        <f>($C$33*(AR32-'Input Cost_MS4'!AP45-('Input Cost_MS4'!AP121*Kalkulation_MS4!$D$29)))+((('Input Cost_MS4'!AP45+('Input Cost_MS4'!AP45*Kalkulation_MS4!$D$29))*Kalkulation_MS4!$D$33))</f>
        <v>0</v>
      </c>
      <c r="AS33" s="39">
        <f>($C$33*(AS32-'Input Cost_MS4'!AQ45-('Input Cost_MS4'!AQ121*Kalkulation_MS4!$D$29)))+((('Input Cost_MS4'!AQ45+('Input Cost_MS4'!AQ45*Kalkulation_MS4!$D$29))*Kalkulation_MS4!$D$33))</f>
        <v>0</v>
      </c>
      <c r="AT33" s="39">
        <f>($C$33*(AT32-'Input Cost_MS4'!AR45-('Input Cost_MS4'!AR121*Kalkulation_MS4!$D$29)))+((('Input Cost_MS4'!AR45+('Input Cost_MS4'!AR45*Kalkulation_MS4!$D$29))*Kalkulation_MS4!$D$33))</f>
        <v>0</v>
      </c>
    </row>
    <row r="34" spans="1:46" s="74" customFormat="1" ht="16.5" customHeight="1">
      <c r="A34" s="39" t="s">
        <v>78</v>
      </c>
      <c r="B34" s="270" t="s">
        <v>299</v>
      </c>
      <c r="C34" s="39"/>
      <c r="D34" s="2"/>
      <c r="E34" s="40"/>
      <c r="F34" s="41">
        <f>'Input Cost_MS4'!D49</f>
        <v>0</v>
      </c>
      <c r="G34" s="41">
        <f>'Input Cost_MS4'!E49</f>
        <v>0</v>
      </c>
      <c r="H34" s="41">
        <f>'Input Cost_MS4'!F49</f>
        <v>0</v>
      </c>
      <c r="I34" s="41">
        <f>'Input Cost_MS4'!G49</f>
        <v>0</v>
      </c>
      <c r="J34" s="41">
        <f>'Input Cost_MS4'!H49</f>
        <v>0</v>
      </c>
      <c r="K34" s="41">
        <f>'Input Cost_MS4'!I49</f>
        <v>0</v>
      </c>
      <c r="L34" s="41">
        <f>'Input Cost_MS4'!J49</f>
        <v>0</v>
      </c>
      <c r="M34" s="41">
        <f>'Input Cost_MS4'!K49</f>
        <v>0</v>
      </c>
      <c r="N34" s="41">
        <f>'Input Cost_MS4'!L49</f>
        <v>0</v>
      </c>
      <c r="O34" s="41">
        <f>'Input Cost_MS4'!M49</f>
        <v>0</v>
      </c>
      <c r="P34" s="41">
        <f>'Input Cost_MS4'!N49</f>
        <v>0</v>
      </c>
      <c r="Q34" s="41">
        <f>'Input Cost_MS4'!O49</f>
        <v>0</v>
      </c>
      <c r="R34" s="41">
        <f>'Input Cost_MS4'!P49</f>
        <v>0</v>
      </c>
      <c r="S34" s="41">
        <f>'Input Cost_MS4'!Q49</f>
        <v>0</v>
      </c>
      <c r="T34" s="41">
        <f>'Input Cost_MS4'!R49</f>
        <v>0</v>
      </c>
      <c r="U34" s="41">
        <f>'Input Cost_MS4'!S49</f>
        <v>0</v>
      </c>
      <c r="V34" s="41">
        <f>'Input Cost_MS4'!T49</f>
        <v>0</v>
      </c>
      <c r="W34" s="41">
        <f>'Input Cost_MS4'!U49</f>
        <v>0</v>
      </c>
      <c r="X34" s="41">
        <f>'Input Cost_MS4'!V49</f>
        <v>0</v>
      </c>
      <c r="Y34" s="41">
        <f>'Input Cost_MS4'!W49</f>
        <v>0</v>
      </c>
      <c r="Z34" s="41">
        <f>'Input Cost_MS4'!X49</f>
        <v>0</v>
      </c>
      <c r="AA34" s="41">
        <f>'Input Cost_MS4'!Y49</f>
        <v>0</v>
      </c>
      <c r="AB34" s="41">
        <f>'Input Cost_MS4'!Z49</f>
        <v>0</v>
      </c>
      <c r="AC34" s="41">
        <f>'Input Cost_MS4'!AA49</f>
        <v>0</v>
      </c>
      <c r="AD34" s="41">
        <f>'Input Cost_MS4'!AB49</f>
        <v>0</v>
      </c>
      <c r="AE34" s="41">
        <f>'Input Cost_MS4'!AC49</f>
        <v>0</v>
      </c>
      <c r="AF34" s="41">
        <f>'Input Cost_MS4'!AD49</f>
        <v>0</v>
      </c>
      <c r="AG34" s="41">
        <f>'Input Cost_MS4'!AE49</f>
        <v>0</v>
      </c>
      <c r="AH34" s="41">
        <f>'Input Cost_MS4'!AF49</f>
        <v>0</v>
      </c>
      <c r="AI34" s="41">
        <f>'Input Cost_MS4'!AG49</f>
        <v>0</v>
      </c>
      <c r="AJ34" s="41">
        <f>'Input Cost_MS4'!AH49</f>
        <v>0</v>
      </c>
      <c r="AK34" s="41">
        <f>'Input Cost_MS4'!AI49</f>
        <v>0</v>
      </c>
      <c r="AL34" s="41">
        <f>'Input Cost_MS4'!AJ49</f>
        <v>0</v>
      </c>
      <c r="AM34" s="41">
        <f>'Input Cost_MS4'!AK49</f>
        <v>0</v>
      </c>
      <c r="AN34" s="41">
        <f>'Input Cost_MS4'!AL49</f>
        <v>0</v>
      </c>
      <c r="AO34" s="41">
        <f>'Input Cost_MS4'!AM49</f>
        <v>0</v>
      </c>
      <c r="AP34" s="41">
        <f>'Input Cost_MS4'!AN49</f>
        <v>0</v>
      </c>
      <c r="AQ34" s="41">
        <f>'Input Cost_MS4'!AO49</f>
        <v>0</v>
      </c>
      <c r="AR34" s="41">
        <f>'Input Cost_MS4'!AP49</f>
        <v>0</v>
      </c>
      <c r="AS34" s="41">
        <f>'Input Cost_MS4'!AQ49</f>
        <v>0</v>
      </c>
      <c r="AT34" s="41">
        <f>'Input Cost_MS4'!AR49</f>
        <v>0</v>
      </c>
    </row>
    <row r="35" spans="1:46" s="3" customFormat="1" ht="16.5" customHeight="1">
      <c r="A35" s="30" t="s">
        <v>400</v>
      </c>
      <c r="B35" s="763" t="s">
        <v>299</v>
      </c>
      <c r="C35" s="30"/>
      <c r="D35" s="31"/>
      <c r="E35" s="32"/>
      <c r="F35" s="50">
        <f>F32+F33</f>
        <v>0</v>
      </c>
      <c r="G35" s="50">
        <f t="shared" ref="G35:AT35" si="14">G32+G33</f>
        <v>0</v>
      </c>
      <c r="H35" s="50">
        <f t="shared" si="14"/>
        <v>0</v>
      </c>
      <c r="I35" s="50">
        <f t="shared" si="14"/>
        <v>0</v>
      </c>
      <c r="J35" s="50">
        <f t="shared" si="14"/>
        <v>0</v>
      </c>
      <c r="K35" s="50">
        <f t="shared" si="14"/>
        <v>0</v>
      </c>
      <c r="L35" s="50">
        <f t="shared" si="14"/>
        <v>0</v>
      </c>
      <c r="M35" s="50">
        <f t="shared" si="14"/>
        <v>0</v>
      </c>
      <c r="N35" s="50">
        <f t="shared" si="14"/>
        <v>0</v>
      </c>
      <c r="O35" s="50">
        <f t="shared" si="14"/>
        <v>0</v>
      </c>
      <c r="P35" s="50">
        <f t="shared" si="14"/>
        <v>0</v>
      </c>
      <c r="Q35" s="50">
        <f t="shared" si="14"/>
        <v>0</v>
      </c>
      <c r="R35" s="50">
        <f t="shared" si="14"/>
        <v>0</v>
      </c>
      <c r="S35" s="50">
        <f t="shared" si="14"/>
        <v>0</v>
      </c>
      <c r="T35" s="50">
        <f t="shared" si="14"/>
        <v>0</v>
      </c>
      <c r="U35" s="50">
        <f t="shared" si="14"/>
        <v>0</v>
      </c>
      <c r="V35" s="50">
        <f t="shared" si="14"/>
        <v>0</v>
      </c>
      <c r="W35" s="50">
        <f t="shared" si="14"/>
        <v>0</v>
      </c>
      <c r="X35" s="50">
        <f t="shared" si="14"/>
        <v>0</v>
      </c>
      <c r="Y35" s="50">
        <f t="shared" si="14"/>
        <v>0</v>
      </c>
      <c r="Z35" s="50">
        <f t="shared" si="14"/>
        <v>0</v>
      </c>
      <c r="AA35" s="50">
        <f t="shared" si="14"/>
        <v>0</v>
      </c>
      <c r="AB35" s="50">
        <f t="shared" si="14"/>
        <v>0</v>
      </c>
      <c r="AC35" s="50">
        <f t="shared" si="14"/>
        <v>0</v>
      </c>
      <c r="AD35" s="50">
        <f t="shared" si="14"/>
        <v>0</v>
      </c>
      <c r="AE35" s="50">
        <f t="shared" si="14"/>
        <v>0</v>
      </c>
      <c r="AF35" s="50">
        <f t="shared" si="14"/>
        <v>0</v>
      </c>
      <c r="AG35" s="50">
        <f t="shared" si="14"/>
        <v>0</v>
      </c>
      <c r="AH35" s="50">
        <f t="shared" si="14"/>
        <v>0</v>
      </c>
      <c r="AI35" s="50">
        <f t="shared" si="14"/>
        <v>0</v>
      </c>
      <c r="AJ35" s="50">
        <f t="shared" si="14"/>
        <v>0</v>
      </c>
      <c r="AK35" s="50">
        <f t="shared" si="14"/>
        <v>0</v>
      </c>
      <c r="AL35" s="50">
        <f t="shared" si="14"/>
        <v>0</v>
      </c>
      <c r="AM35" s="50">
        <f t="shared" si="14"/>
        <v>0</v>
      </c>
      <c r="AN35" s="50">
        <f t="shared" si="14"/>
        <v>0</v>
      </c>
      <c r="AO35" s="50">
        <f t="shared" si="14"/>
        <v>0</v>
      </c>
      <c r="AP35" s="50">
        <f t="shared" si="14"/>
        <v>0</v>
      </c>
      <c r="AQ35" s="50">
        <f t="shared" si="14"/>
        <v>0</v>
      </c>
      <c r="AR35" s="50">
        <f t="shared" si="14"/>
        <v>0</v>
      </c>
      <c r="AS35" s="50">
        <f t="shared" si="14"/>
        <v>0</v>
      </c>
      <c r="AT35" s="50">
        <f t="shared" si="14"/>
        <v>0</v>
      </c>
    </row>
    <row r="36" spans="1:46" s="3" customFormat="1" ht="16.5" customHeight="1">
      <c r="A36" s="23" t="s">
        <v>401</v>
      </c>
      <c r="B36" s="764" t="s">
        <v>299</v>
      </c>
      <c r="C36" s="23"/>
      <c r="D36" s="24"/>
      <c r="E36" s="25"/>
      <c r="F36" s="51">
        <f t="shared" ref="F36:AT36" si="15">F6-F35</f>
        <v>0</v>
      </c>
      <c r="G36" s="51">
        <f t="shared" si="15"/>
        <v>0</v>
      </c>
      <c r="H36" s="51">
        <f t="shared" si="15"/>
        <v>0</v>
      </c>
      <c r="I36" s="51">
        <f t="shared" si="15"/>
        <v>0</v>
      </c>
      <c r="J36" s="51">
        <f t="shared" si="15"/>
        <v>0</v>
      </c>
      <c r="K36" s="51">
        <f t="shared" si="15"/>
        <v>0</v>
      </c>
      <c r="L36" s="51">
        <f t="shared" si="15"/>
        <v>0</v>
      </c>
      <c r="M36" s="51">
        <f t="shared" si="15"/>
        <v>0</v>
      </c>
      <c r="N36" s="51">
        <f t="shared" si="15"/>
        <v>0</v>
      </c>
      <c r="O36" s="51">
        <f t="shared" si="15"/>
        <v>0</v>
      </c>
      <c r="P36" s="51">
        <f t="shared" si="15"/>
        <v>0</v>
      </c>
      <c r="Q36" s="51">
        <f t="shared" si="15"/>
        <v>0</v>
      </c>
      <c r="R36" s="51">
        <f t="shared" si="15"/>
        <v>0</v>
      </c>
      <c r="S36" s="51">
        <f t="shared" si="15"/>
        <v>0</v>
      </c>
      <c r="T36" s="51">
        <f t="shared" si="15"/>
        <v>0</v>
      </c>
      <c r="U36" s="51">
        <f t="shared" si="15"/>
        <v>0</v>
      </c>
      <c r="V36" s="51">
        <f t="shared" si="15"/>
        <v>0</v>
      </c>
      <c r="W36" s="51">
        <f t="shared" si="15"/>
        <v>0</v>
      </c>
      <c r="X36" s="51">
        <f t="shared" si="15"/>
        <v>0</v>
      </c>
      <c r="Y36" s="51">
        <f t="shared" si="15"/>
        <v>0</v>
      </c>
      <c r="Z36" s="51">
        <f t="shared" si="15"/>
        <v>0</v>
      </c>
      <c r="AA36" s="51">
        <f t="shared" si="15"/>
        <v>0</v>
      </c>
      <c r="AB36" s="51">
        <f t="shared" si="15"/>
        <v>0</v>
      </c>
      <c r="AC36" s="51">
        <f t="shared" si="15"/>
        <v>0</v>
      </c>
      <c r="AD36" s="51">
        <f t="shared" si="15"/>
        <v>0</v>
      </c>
      <c r="AE36" s="51">
        <f t="shared" si="15"/>
        <v>0</v>
      </c>
      <c r="AF36" s="51">
        <f t="shared" si="15"/>
        <v>0</v>
      </c>
      <c r="AG36" s="51">
        <f t="shared" si="15"/>
        <v>0</v>
      </c>
      <c r="AH36" s="51">
        <f t="shared" si="15"/>
        <v>0</v>
      </c>
      <c r="AI36" s="51">
        <f t="shared" si="15"/>
        <v>0</v>
      </c>
      <c r="AJ36" s="51">
        <f t="shared" si="15"/>
        <v>0</v>
      </c>
      <c r="AK36" s="51">
        <f t="shared" si="15"/>
        <v>0</v>
      </c>
      <c r="AL36" s="51">
        <f t="shared" si="15"/>
        <v>0</v>
      </c>
      <c r="AM36" s="51">
        <f t="shared" si="15"/>
        <v>0</v>
      </c>
      <c r="AN36" s="51">
        <f t="shared" si="15"/>
        <v>0</v>
      </c>
      <c r="AO36" s="51">
        <f t="shared" si="15"/>
        <v>0</v>
      </c>
      <c r="AP36" s="51">
        <f t="shared" si="15"/>
        <v>0</v>
      </c>
      <c r="AQ36" s="51">
        <f t="shared" si="15"/>
        <v>0</v>
      </c>
      <c r="AR36" s="51">
        <f t="shared" si="15"/>
        <v>0</v>
      </c>
      <c r="AS36" s="51">
        <f t="shared" si="15"/>
        <v>0</v>
      </c>
      <c r="AT36" s="51">
        <f t="shared" si="15"/>
        <v>0</v>
      </c>
    </row>
    <row r="37" spans="1:46" s="3" customFormat="1" ht="16.5" customHeight="1">
      <c r="A37" s="33" t="s">
        <v>401</v>
      </c>
      <c r="B37" s="765" t="s">
        <v>98</v>
      </c>
      <c r="C37" s="33"/>
      <c r="D37" s="34"/>
      <c r="E37" s="35"/>
      <c r="F37" s="52">
        <f t="shared" ref="F37:AT37" si="16">IF(F6=0,0,F36/F6)</f>
        <v>0</v>
      </c>
      <c r="G37" s="52">
        <f t="shared" si="16"/>
        <v>0</v>
      </c>
      <c r="H37" s="52">
        <f t="shared" si="16"/>
        <v>0</v>
      </c>
      <c r="I37" s="52">
        <f t="shared" si="16"/>
        <v>0</v>
      </c>
      <c r="J37" s="52">
        <f t="shared" si="16"/>
        <v>0</v>
      </c>
      <c r="K37" s="52">
        <f t="shared" si="16"/>
        <v>0</v>
      </c>
      <c r="L37" s="52">
        <f t="shared" si="16"/>
        <v>0</v>
      </c>
      <c r="M37" s="52">
        <f t="shared" si="16"/>
        <v>0</v>
      </c>
      <c r="N37" s="52">
        <f t="shared" si="16"/>
        <v>0</v>
      </c>
      <c r="O37" s="52">
        <f t="shared" si="16"/>
        <v>0</v>
      </c>
      <c r="P37" s="52">
        <f t="shared" si="16"/>
        <v>0</v>
      </c>
      <c r="Q37" s="52">
        <f t="shared" si="16"/>
        <v>0</v>
      </c>
      <c r="R37" s="52">
        <f t="shared" si="16"/>
        <v>0</v>
      </c>
      <c r="S37" s="52">
        <f t="shared" si="16"/>
        <v>0</v>
      </c>
      <c r="T37" s="52">
        <f t="shared" si="16"/>
        <v>0</v>
      </c>
      <c r="U37" s="52">
        <f t="shared" si="16"/>
        <v>0</v>
      </c>
      <c r="V37" s="52">
        <f t="shared" si="16"/>
        <v>0</v>
      </c>
      <c r="W37" s="52">
        <f t="shared" si="16"/>
        <v>0</v>
      </c>
      <c r="X37" s="52">
        <f t="shared" si="16"/>
        <v>0</v>
      </c>
      <c r="Y37" s="52">
        <f t="shared" si="16"/>
        <v>0</v>
      </c>
      <c r="Z37" s="52">
        <f t="shared" si="16"/>
        <v>0</v>
      </c>
      <c r="AA37" s="52">
        <f t="shared" si="16"/>
        <v>0</v>
      </c>
      <c r="AB37" s="52">
        <f t="shared" si="16"/>
        <v>0</v>
      </c>
      <c r="AC37" s="52">
        <f t="shared" si="16"/>
        <v>0</v>
      </c>
      <c r="AD37" s="52">
        <f t="shared" si="16"/>
        <v>0</v>
      </c>
      <c r="AE37" s="52">
        <f t="shared" si="16"/>
        <v>0</v>
      </c>
      <c r="AF37" s="52">
        <f t="shared" si="16"/>
        <v>0</v>
      </c>
      <c r="AG37" s="52">
        <f t="shared" si="16"/>
        <v>0</v>
      </c>
      <c r="AH37" s="52">
        <f t="shared" si="16"/>
        <v>0</v>
      </c>
      <c r="AI37" s="52">
        <f t="shared" si="16"/>
        <v>0</v>
      </c>
      <c r="AJ37" s="52">
        <f t="shared" si="16"/>
        <v>0</v>
      </c>
      <c r="AK37" s="52">
        <f t="shared" si="16"/>
        <v>0</v>
      </c>
      <c r="AL37" s="52">
        <f t="shared" si="16"/>
        <v>0</v>
      </c>
      <c r="AM37" s="52">
        <f t="shared" si="16"/>
        <v>0</v>
      </c>
      <c r="AN37" s="52">
        <f t="shared" si="16"/>
        <v>0</v>
      </c>
      <c r="AO37" s="52">
        <f t="shared" si="16"/>
        <v>0</v>
      </c>
      <c r="AP37" s="52">
        <f t="shared" si="16"/>
        <v>0</v>
      </c>
      <c r="AQ37" s="52">
        <f t="shared" si="16"/>
        <v>0</v>
      </c>
      <c r="AR37" s="52">
        <f t="shared" si="16"/>
        <v>0</v>
      </c>
      <c r="AS37" s="52">
        <f t="shared" si="16"/>
        <v>0</v>
      </c>
      <c r="AT37" s="52">
        <f t="shared" si="16"/>
        <v>0</v>
      </c>
    </row>
    <row r="38" spans="1:46" ht="15" customHeight="1"/>
    <row r="39" spans="1:46" ht="24" hidden="1" customHeight="1" outlineLevel="1">
      <c r="A39" s="752" t="s">
        <v>402</v>
      </c>
      <c r="B39" s="752"/>
      <c r="C39" s="752"/>
      <c r="D39" s="752"/>
      <c r="E39" s="752"/>
      <c r="F39" s="752"/>
      <c r="G39" s="752"/>
      <c r="H39" s="752"/>
      <c r="I39" s="752"/>
      <c r="J39" s="752"/>
      <c r="K39" s="752"/>
      <c r="L39" s="752"/>
      <c r="M39" s="752"/>
      <c r="N39" s="752"/>
      <c r="O39" s="752"/>
      <c r="P39" s="752"/>
      <c r="Q39" s="752"/>
      <c r="R39" s="752"/>
      <c r="S39" s="752"/>
      <c r="T39" s="752"/>
      <c r="U39" s="752"/>
      <c r="V39" s="752"/>
      <c r="W39" s="752"/>
      <c r="X39" s="752"/>
      <c r="Y39" s="752"/>
      <c r="Z39" s="752"/>
      <c r="AA39" s="752"/>
      <c r="AB39" s="752"/>
      <c r="AC39" s="752"/>
      <c r="AD39" s="752"/>
      <c r="AE39" s="752"/>
      <c r="AF39" s="752"/>
      <c r="AG39" s="752"/>
      <c r="AH39" s="752"/>
      <c r="AI39" s="752"/>
      <c r="AJ39" s="752"/>
      <c r="AK39" s="752"/>
      <c r="AL39" s="752"/>
      <c r="AM39" s="752"/>
      <c r="AN39" s="752"/>
      <c r="AO39" s="752"/>
      <c r="AP39" s="752"/>
      <c r="AQ39" s="752"/>
      <c r="AR39" s="752"/>
      <c r="AS39" s="752"/>
      <c r="AT39" s="752"/>
    </row>
    <row r="40" spans="1:46" ht="16.5" hidden="1" customHeight="1" outlineLevel="1">
      <c r="A40" s="1078" t="s">
        <v>250</v>
      </c>
      <c r="B40" s="1071"/>
      <c r="C40" s="1071"/>
      <c r="D40" s="1071"/>
      <c r="E40" s="1071"/>
      <c r="F40" s="1079">
        <f>$E$16*F32</f>
        <v>0</v>
      </c>
      <c r="G40" s="1079">
        <f t="shared" ref="G40:AT40" si="17">$E$16*G32</f>
        <v>0</v>
      </c>
      <c r="H40" s="1079">
        <f t="shared" si="17"/>
        <v>0</v>
      </c>
      <c r="I40" s="1079">
        <f t="shared" si="17"/>
        <v>0</v>
      </c>
      <c r="J40" s="1079">
        <f t="shared" si="17"/>
        <v>0</v>
      </c>
      <c r="K40" s="1079">
        <f t="shared" si="17"/>
        <v>0</v>
      </c>
      <c r="L40" s="1079">
        <f t="shared" si="17"/>
        <v>0</v>
      </c>
      <c r="M40" s="1079">
        <f t="shared" si="17"/>
        <v>0</v>
      </c>
      <c r="N40" s="1079">
        <f t="shared" si="17"/>
        <v>0</v>
      </c>
      <c r="O40" s="1079">
        <f t="shared" si="17"/>
        <v>0</v>
      </c>
      <c r="P40" s="1079">
        <f t="shared" si="17"/>
        <v>0</v>
      </c>
      <c r="Q40" s="1079">
        <f t="shared" si="17"/>
        <v>0</v>
      </c>
      <c r="R40" s="1079">
        <f t="shared" si="17"/>
        <v>0</v>
      </c>
      <c r="S40" s="1079">
        <f t="shared" si="17"/>
        <v>0</v>
      </c>
      <c r="T40" s="1079">
        <f t="shared" si="17"/>
        <v>0</v>
      </c>
      <c r="U40" s="1079">
        <f t="shared" si="17"/>
        <v>0</v>
      </c>
      <c r="V40" s="1079">
        <f t="shared" si="17"/>
        <v>0</v>
      </c>
      <c r="W40" s="1079">
        <f t="shared" si="17"/>
        <v>0</v>
      </c>
      <c r="X40" s="1079">
        <f t="shared" si="17"/>
        <v>0</v>
      </c>
      <c r="Y40" s="1079">
        <f t="shared" si="17"/>
        <v>0</v>
      </c>
      <c r="Z40" s="1079">
        <f t="shared" si="17"/>
        <v>0</v>
      </c>
      <c r="AA40" s="1079">
        <f t="shared" si="17"/>
        <v>0</v>
      </c>
      <c r="AB40" s="1079">
        <f t="shared" si="17"/>
        <v>0</v>
      </c>
      <c r="AC40" s="1079">
        <f t="shared" si="17"/>
        <v>0</v>
      </c>
      <c r="AD40" s="1079">
        <f t="shared" si="17"/>
        <v>0</v>
      </c>
      <c r="AE40" s="1079">
        <f t="shared" si="17"/>
        <v>0</v>
      </c>
      <c r="AF40" s="1079">
        <f t="shared" si="17"/>
        <v>0</v>
      </c>
      <c r="AG40" s="1079">
        <f t="shared" si="17"/>
        <v>0</v>
      </c>
      <c r="AH40" s="1079">
        <f t="shared" si="17"/>
        <v>0</v>
      </c>
      <c r="AI40" s="1079">
        <f t="shared" si="17"/>
        <v>0</v>
      </c>
      <c r="AJ40" s="1079">
        <f t="shared" si="17"/>
        <v>0</v>
      </c>
      <c r="AK40" s="1079">
        <f t="shared" si="17"/>
        <v>0</v>
      </c>
      <c r="AL40" s="1079">
        <f t="shared" si="17"/>
        <v>0</v>
      </c>
      <c r="AM40" s="1079">
        <f t="shared" si="17"/>
        <v>0</v>
      </c>
      <c r="AN40" s="1079">
        <f t="shared" si="17"/>
        <v>0</v>
      </c>
      <c r="AO40" s="1079">
        <f t="shared" si="17"/>
        <v>0</v>
      </c>
      <c r="AP40" s="1079">
        <f t="shared" si="17"/>
        <v>0</v>
      </c>
      <c r="AQ40" s="1079">
        <f t="shared" si="17"/>
        <v>0</v>
      </c>
      <c r="AR40" s="1079">
        <f t="shared" si="17"/>
        <v>0</v>
      </c>
      <c r="AS40" s="1079">
        <f t="shared" si="17"/>
        <v>0</v>
      </c>
      <c r="AT40" s="1079">
        <f t="shared" si="17"/>
        <v>0</v>
      </c>
    </row>
    <row r="41" spans="1:46" ht="16.5" hidden="1" customHeight="1" outlineLevel="1">
      <c r="A41" s="7" t="s">
        <v>251</v>
      </c>
      <c r="F41" s="141">
        <f>$E$22*F32</f>
        <v>0</v>
      </c>
      <c r="G41" s="141">
        <f t="shared" ref="G41:AT41" si="18">$E$22*G32</f>
        <v>0</v>
      </c>
      <c r="H41" s="141">
        <f t="shared" si="18"/>
        <v>0</v>
      </c>
      <c r="I41" s="141">
        <f t="shared" si="18"/>
        <v>0</v>
      </c>
      <c r="J41" s="141">
        <f t="shared" si="18"/>
        <v>0</v>
      </c>
      <c r="K41" s="141">
        <f t="shared" si="18"/>
        <v>0</v>
      </c>
      <c r="L41" s="141">
        <f t="shared" si="18"/>
        <v>0</v>
      </c>
      <c r="M41" s="141">
        <f t="shared" si="18"/>
        <v>0</v>
      </c>
      <c r="N41" s="141">
        <f t="shared" si="18"/>
        <v>0</v>
      </c>
      <c r="O41" s="141">
        <f t="shared" si="18"/>
        <v>0</v>
      </c>
      <c r="P41" s="141">
        <f t="shared" si="18"/>
        <v>0</v>
      </c>
      <c r="Q41" s="141">
        <f t="shared" si="18"/>
        <v>0</v>
      </c>
      <c r="R41" s="141">
        <f t="shared" si="18"/>
        <v>0</v>
      </c>
      <c r="S41" s="141">
        <f t="shared" si="18"/>
        <v>0</v>
      </c>
      <c r="T41" s="141">
        <f t="shared" si="18"/>
        <v>0</v>
      </c>
      <c r="U41" s="141">
        <f t="shared" si="18"/>
        <v>0</v>
      </c>
      <c r="V41" s="141">
        <f t="shared" si="18"/>
        <v>0</v>
      </c>
      <c r="W41" s="141">
        <f t="shared" si="18"/>
        <v>0</v>
      </c>
      <c r="X41" s="141">
        <f t="shared" si="18"/>
        <v>0</v>
      </c>
      <c r="Y41" s="141">
        <f t="shared" si="18"/>
        <v>0</v>
      </c>
      <c r="Z41" s="141">
        <f t="shared" si="18"/>
        <v>0</v>
      </c>
      <c r="AA41" s="141">
        <f t="shared" si="18"/>
        <v>0</v>
      </c>
      <c r="AB41" s="141">
        <f t="shared" si="18"/>
        <v>0</v>
      </c>
      <c r="AC41" s="141">
        <f t="shared" si="18"/>
        <v>0</v>
      </c>
      <c r="AD41" s="141">
        <f t="shared" si="18"/>
        <v>0</v>
      </c>
      <c r="AE41" s="141">
        <f t="shared" si="18"/>
        <v>0</v>
      </c>
      <c r="AF41" s="141">
        <f t="shared" si="18"/>
        <v>0</v>
      </c>
      <c r="AG41" s="141">
        <f t="shared" si="18"/>
        <v>0</v>
      </c>
      <c r="AH41" s="141">
        <f t="shared" si="18"/>
        <v>0</v>
      </c>
      <c r="AI41" s="141">
        <f t="shared" si="18"/>
        <v>0</v>
      </c>
      <c r="AJ41" s="141">
        <f t="shared" si="18"/>
        <v>0</v>
      </c>
      <c r="AK41" s="141">
        <f t="shared" si="18"/>
        <v>0</v>
      </c>
      <c r="AL41" s="141">
        <f t="shared" si="18"/>
        <v>0</v>
      </c>
      <c r="AM41" s="141">
        <f t="shared" si="18"/>
        <v>0</v>
      </c>
      <c r="AN41" s="141">
        <f t="shared" si="18"/>
        <v>0</v>
      </c>
      <c r="AO41" s="141">
        <f t="shared" si="18"/>
        <v>0</v>
      </c>
      <c r="AP41" s="141">
        <f t="shared" si="18"/>
        <v>0</v>
      </c>
      <c r="AQ41" s="141">
        <f t="shared" si="18"/>
        <v>0</v>
      </c>
      <c r="AR41" s="141">
        <f t="shared" si="18"/>
        <v>0</v>
      </c>
      <c r="AS41" s="141">
        <f t="shared" si="18"/>
        <v>0</v>
      </c>
      <c r="AT41" s="141">
        <f t="shared" si="18"/>
        <v>0</v>
      </c>
    </row>
    <row r="42" spans="1:46" ht="16.5" hidden="1" customHeight="1" outlineLevel="1">
      <c r="A42" s="7" t="s">
        <v>283</v>
      </c>
      <c r="F42" s="141">
        <f>(F32+F40+F41)*$E$24</f>
        <v>0</v>
      </c>
      <c r="G42" s="141">
        <f t="shared" ref="G42:AT42" si="19">(G32+G40+G41)*$E$24</f>
        <v>0</v>
      </c>
      <c r="H42" s="141">
        <f t="shared" si="19"/>
        <v>0</v>
      </c>
      <c r="I42" s="141">
        <f t="shared" si="19"/>
        <v>0</v>
      </c>
      <c r="J42" s="141">
        <f t="shared" si="19"/>
        <v>0</v>
      </c>
      <c r="K42" s="141">
        <f t="shared" si="19"/>
        <v>0</v>
      </c>
      <c r="L42" s="141">
        <f t="shared" si="19"/>
        <v>0</v>
      </c>
      <c r="M42" s="141">
        <f t="shared" si="19"/>
        <v>0</v>
      </c>
      <c r="N42" s="141">
        <f t="shared" si="19"/>
        <v>0</v>
      </c>
      <c r="O42" s="141">
        <f t="shared" si="19"/>
        <v>0</v>
      </c>
      <c r="P42" s="141">
        <f t="shared" si="19"/>
        <v>0</v>
      </c>
      <c r="Q42" s="141">
        <f t="shared" si="19"/>
        <v>0</v>
      </c>
      <c r="R42" s="141">
        <f t="shared" si="19"/>
        <v>0</v>
      </c>
      <c r="S42" s="141">
        <f t="shared" si="19"/>
        <v>0</v>
      </c>
      <c r="T42" s="141">
        <f t="shared" si="19"/>
        <v>0</v>
      </c>
      <c r="U42" s="141">
        <f t="shared" si="19"/>
        <v>0</v>
      </c>
      <c r="V42" s="141">
        <f t="shared" si="19"/>
        <v>0</v>
      </c>
      <c r="W42" s="141">
        <f t="shared" si="19"/>
        <v>0</v>
      </c>
      <c r="X42" s="141">
        <f t="shared" si="19"/>
        <v>0</v>
      </c>
      <c r="Y42" s="141">
        <f t="shared" si="19"/>
        <v>0</v>
      </c>
      <c r="Z42" s="141">
        <f t="shared" si="19"/>
        <v>0</v>
      </c>
      <c r="AA42" s="141">
        <f t="shared" si="19"/>
        <v>0</v>
      </c>
      <c r="AB42" s="141">
        <f t="shared" si="19"/>
        <v>0</v>
      </c>
      <c r="AC42" s="141">
        <f t="shared" si="19"/>
        <v>0</v>
      </c>
      <c r="AD42" s="141">
        <f t="shared" si="19"/>
        <v>0</v>
      </c>
      <c r="AE42" s="141">
        <f t="shared" si="19"/>
        <v>0</v>
      </c>
      <c r="AF42" s="141">
        <f t="shared" si="19"/>
        <v>0</v>
      </c>
      <c r="AG42" s="141">
        <f t="shared" si="19"/>
        <v>0</v>
      </c>
      <c r="AH42" s="141">
        <f t="shared" si="19"/>
        <v>0</v>
      </c>
      <c r="AI42" s="141">
        <f t="shared" si="19"/>
        <v>0</v>
      </c>
      <c r="AJ42" s="141">
        <f t="shared" si="19"/>
        <v>0</v>
      </c>
      <c r="AK42" s="141">
        <f t="shared" si="19"/>
        <v>0</v>
      </c>
      <c r="AL42" s="141">
        <f t="shared" si="19"/>
        <v>0</v>
      </c>
      <c r="AM42" s="141">
        <f t="shared" si="19"/>
        <v>0</v>
      </c>
      <c r="AN42" s="141">
        <f t="shared" si="19"/>
        <v>0</v>
      </c>
      <c r="AO42" s="141">
        <f t="shared" si="19"/>
        <v>0</v>
      </c>
      <c r="AP42" s="141">
        <f t="shared" si="19"/>
        <v>0</v>
      </c>
      <c r="AQ42" s="141">
        <f t="shared" si="19"/>
        <v>0</v>
      </c>
      <c r="AR42" s="141">
        <f t="shared" si="19"/>
        <v>0</v>
      </c>
      <c r="AS42" s="141">
        <f t="shared" si="19"/>
        <v>0</v>
      </c>
      <c r="AT42" s="141">
        <f t="shared" si="19"/>
        <v>0</v>
      </c>
    </row>
    <row r="43" spans="1:46" ht="16.5" hidden="1" customHeight="1" outlineLevel="1">
      <c r="A43" s="7" t="s">
        <v>256</v>
      </c>
      <c r="F43" s="141">
        <f>(F32+F40+F41+F42)*$E$29</f>
        <v>0</v>
      </c>
      <c r="G43" s="141">
        <f t="shared" ref="G43:AT43" si="20">(G32+G40+G41+G42)*$E$29</f>
        <v>0</v>
      </c>
      <c r="H43" s="141">
        <f t="shared" si="20"/>
        <v>0</v>
      </c>
      <c r="I43" s="141">
        <f t="shared" si="20"/>
        <v>0</v>
      </c>
      <c r="J43" s="141">
        <f t="shared" si="20"/>
        <v>0</v>
      </c>
      <c r="K43" s="141">
        <f t="shared" si="20"/>
        <v>0</v>
      </c>
      <c r="L43" s="141">
        <f t="shared" si="20"/>
        <v>0</v>
      </c>
      <c r="M43" s="141">
        <f t="shared" si="20"/>
        <v>0</v>
      </c>
      <c r="N43" s="141">
        <f t="shared" si="20"/>
        <v>0</v>
      </c>
      <c r="O43" s="141">
        <f t="shared" si="20"/>
        <v>0</v>
      </c>
      <c r="P43" s="141">
        <f t="shared" si="20"/>
        <v>0</v>
      </c>
      <c r="Q43" s="141">
        <f t="shared" si="20"/>
        <v>0</v>
      </c>
      <c r="R43" s="141">
        <f t="shared" si="20"/>
        <v>0</v>
      </c>
      <c r="S43" s="141">
        <f t="shared" si="20"/>
        <v>0</v>
      </c>
      <c r="T43" s="141">
        <f t="shared" si="20"/>
        <v>0</v>
      </c>
      <c r="U43" s="141">
        <f t="shared" si="20"/>
        <v>0</v>
      </c>
      <c r="V43" s="141">
        <f t="shared" si="20"/>
        <v>0</v>
      </c>
      <c r="W43" s="141">
        <f t="shared" si="20"/>
        <v>0</v>
      </c>
      <c r="X43" s="141">
        <f t="shared" si="20"/>
        <v>0</v>
      </c>
      <c r="Y43" s="141">
        <f t="shared" si="20"/>
        <v>0</v>
      </c>
      <c r="Z43" s="141">
        <f t="shared" si="20"/>
        <v>0</v>
      </c>
      <c r="AA43" s="141">
        <f t="shared" si="20"/>
        <v>0</v>
      </c>
      <c r="AB43" s="141">
        <f t="shared" si="20"/>
        <v>0</v>
      </c>
      <c r="AC43" s="141">
        <f t="shared" si="20"/>
        <v>0</v>
      </c>
      <c r="AD43" s="141">
        <f t="shared" si="20"/>
        <v>0</v>
      </c>
      <c r="AE43" s="141">
        <f t="shared" si="20"/>
        <v>0</v>
      </c>
      <c r="AF43" s="141">
        <f t="shared" si="20"/>
        <v>0</v>
      </c>
      <c r="AG43" s="141">
        <f t="shared" si="20"/>
        <v>0</v>
      </c>
      <c r="AH43" s="141">
        <f t="shared" si="20"/>
        <v>0</v>
      </c>
      <c r="AI43" s="141">
        <f t="shared" si="20"/>
        <v>0</v>
      </c>
      <c r="AJ43" s="141">
        <f t="shared" si="20"/>
        <v>0</v>
      </c>
      <c r="AK43" s="141">
        <f t="shared" si="20"/>
        <v>0</v>
      </c>
      <c r="AL43" s="141">
        <f t="shared" si="20"/>
        <v>0</v>
      </c>
      <c r="AM43" s="141">
        <f t="shared" si="20"/>
        <v>0</v>
      </c>
      <c r="AN43" s="141">
        <f t="shared" si="20"/>
        <v>0</v>
      </c>
      <c r="AO43" s="141">
        <f t="shared" si="20"/>
        <v>0</v>
      </c>
      <c r="AP43" s="141">
        <f t="shared" si="20"/>
        <v>0</v>
      </c>
      <c r="AQ43" s="141">
        <f t="shared" si="20"/>
        <v>0</v>
      </c>
      <c r="AR43" s="141">
        <f t="shared" si="20"/>
        <v>0</v>
      </c>
      <c r="AS43" s="141">
        <f t="shared" si="20"/>
        <v>0</v>
      </c>
      <c r="AT43" s="141">
        <f t="shared" si="20"/>
        <v>0</v>
      </c>
    </row>
    <row r="44" spans="1:46" ht="16.5" hidden="1" customHeight="1" outlineLevel="1">
      <c r="A44" s="7" t="s">
        <v>257</v>
      </c>
      <c r="F44" s="141">
        <f>(F32+F40+F41+F42)*$E$30</f>
        <v>0</v>
      </c>
      <c r="G44" s="141">
        <f t="shared" ref="G44:AT44" si="21">(G32+G40+G41+G42)*$E$30</f>
        <v>0</v>
      </c>
      <c r="H44" s="141">
        <f t="shared" si="21"/>
        <v>0</v>
      </c>
      <c r="I44" s="141">
        <f t="shared" si="21"/>
        <v>0</v>
      </c>
      <c r="J44" s="141">
        <f t="shared" si="21"/>
        <v>0</v>
      </c>
      <c r="K44" s="141">
        <f t="shared" si="21"/>
        <v>0</v>
      </c>
      <c r="L44" s="141">
        <f t="shared" si="21"/>
        <v>0</v>
      </c>
      <c r="M44" s="141">
        <f t="shared" si="21"/>
        <v>0</v>
      </c>
      <c r="N44" s="141">
        <f t="shared" si="21"/>
        <v>0</v>
      </c>
      <c r="O44" s="141">
        <f t="shared" si="21"/>
        <v>0</v>
      </c>
      <c r="P44" s="141">
        <f t="shared" si="21"/>
        <v>0</v>
      </c>
      <c r="Q44" s="141">
        <f t="shared" si="21"/>
        <v>0</v>
      </c>
      <c r="R44" s="141">
        <f t="shared" si="21"/>
        <v>0</v>
      </c>
      <c r="S44" s="141">
        <f t="shared" si="21"/>
        <v>0</v>
      </c>
      <c r="T44" s="141">
        <f t="shared" si="21"/>
        <v>0</v>
      </c>
      <c r="U44" s="141">
        <f t="shared" si="21"/>
        <v>0</v>
      </c>
      <c r="V44" s="141">
        <f t="shared" si="21"/>
        <v>0</v>
      </c>
      <c r="W44" s="141">
        <f t="shared" si="21"/>
        <v>0</v>
      </c>
      <c r="X44" s="141">
        <f t="shared" si="21"/>
        <v>0</v>
      </c>
      <c r="Y44" s="141">
        <f t="shared" si="21"/>
        <v>0</v>
      </c>
      <c r="Z44" s="141">
        <f t="shared" si="21"/>
        <v>0</v>
      </c>
      <c r="AA44" s="141">
        <f t="shared" si="21"/>
        <v>0</v>
      </c>
      <c r="AB44" s="141">
        <f t="shared" si="21"/>
        <v>0</v>
      </c>
      <c r="AC44" s="141">
        <f t="shared" si="21"/>
        <v>0</v>
      </c>
      <c r="AD44" s="141">
        <f t="shared" si="21"/>
        <v>0</v>
      </c>
      <c r="AE44" s="141">
        <f t="shared" si="21"/>
        <v>0</v>
      </c>
      <c r="AF44" s="141">
        <f t="shared" si="21"/>
        <v>0</v>
      </c>
      <c r="AG44" s="141">
        <f t="shared" si="21"/>
        <v>0</v>
      </c>
      <c r="AH44" s="141">
        <f t="shared" si="21"/>
        <v>0</v>
      </c>
      <c r="AI44" s="141">
        <f t="shared" si="21"/>
        <v>0</v>
      </c>
      <c r="AJ44" s="141">
        <f t="shared" si="21"/>
        <v>0</v>
      </c>
      <c r="AK44" s="141">
        <f t="shared" si="21"/>
        <v>0</v>
      </c>
      <c r="AL44" s="141">
        <f t="shared" si="21"/>
        <v>0</v>
      </c>
      <c r="AM44" s="141">
        <f t="shared" si="21"/>
        <v>0</v>
      </c>
      <c r="AN44" s="141">
        <f t="shared" si="21"/>
        <v>0</v>
      </c>
      <c r="AO44" s="141">
        <f t="shared" si="21"/>
        <v>0</v>
      </c>
      <c r="AP44" s="141">
        <f t="shared" si="21"/>
        <v>0</v>
      </c>
      <c r="AQ44" s="141">
        <f t="shared" si="21"/>
        <v>0</v>
      </c>
      <c r="AR44" s="141">
        <f t="shared" si="21"/>
        <v>0</v>
      </c>
      <c r="AS44" s="141">
        <f t="shared" si="21"/>
        <v>0</v>
      </c>
      <c r="AT44" s="141">
        <f t="shared" si="21"/>
        <v>0</v>
      </c>
    </row>
    <row r="45" spans="1:46" ht="16.5" hidden="1" customHeight="1" outlineLevel="1">
      <c r="A45" s="10" t="s">
        <v>258</v>
      </c>
      <c r="B45" s="87"/>
      <c r="C45" s="87"/>
      <c r="D45" s="87"/>
      <c r="E45" s="87"/>
      <c r="F45" s="142">
        <f>(F32+F40+F41+F42)*$E$31</f>
        <v>0</v>
      </c>
      <c r="G45" s="142">
        <f t="shared" ref="G45:AT45" si="22">(G32+G40+G41+G42)*$E$31</f>
        <v>0</v>
      </c>
      <c r="H45" s="142">
        <f t="shared" si="22"/>
        <v>0</v>
      </c>
      <c r="I45" s="142">
        <f t="shared" si="22"/>
        <v>0</v>
      </c>
      <c r="J45" s="142">
        <f t="shared" si="22"/>
        <v>0</v>
      </c>
      <c r="K45" s="142">
        <f t="shared" si="22"/>
        <v>0</v>
      </c>
      <c r="L45" s="142">
        <f t="shared" si="22"/>
        <v>0</v>
      </c>
      <c r="M45" s="142">
        <f t="shared" si="22"/>
        <v>0</v>
      </c>
      <c r="N45" s="142">
        <f t="shared" si="22"/>
        <v>0</v>
      </c>
      <c r="O45" s="142">
        <f t="shared" si="22"/>
        <v>0</v>
      </c>
      <c r="P45" s="142">
        <f t="shared" si="22"/>
        <v>0</v>
      </c>
      <c r="Q45" s="142">
        <f t="shared" si="22"/>
        <v>0</v>
      </c>
      <c r="R45" s="142">
        <f t="shared" si="22"/>
        <v>0</v>
      </c>
      <c r="S45" s="142">
        <f t="shared" si="22"/>
        <v>0</v>
      </c>
      <c r="T45" s="142">
        <f t="shared" si="22"/>
        <v>0</v>
      </c>
      <c r="U45" s="142">
        <f t="shared" si="22"/>
        <v>0</v>
      </c>
      <c r="V45" s="142">
        <f t="shared" si="22"/>
        <v>0</v>
      </c>
      <c r="W45" s="142">
        <f t="shared" si="22"/>
        <v>0</v>
      </c>
      <c r="X45" s="142">
        <f t="shared" si="22"/>
        <v>0</v>
      </c>
      <c r="Y45" s="142">
        <f t="shared" si="22"/>
        <v>0</v>
      </c>
      <c r="Z45" s="142">
        <f t="shared" si="22"/>
        <v>0</v>
      </c>
      <c r="AA45" s="142">
        <f t="shared" si="22"/>
        <v>0</v>
      </c>
      <c r="AB45" s="142">
        <f t="shared" si="22"/>
        <v>0</v>
      </c>
      <c r="AC45" s="142">
        <f t="shared" si="22"/>
        <v>0</v>
      </c>
      <c r="AD45" s="142">
        <f t="shared" si="22"/>
        <v>0</v>
      </c>
      <c r="AE45" s="142">
        <f t="shared" si="22"/>
        <v>0</v>
      </c>
      <c r="AF45" s="142">
        <f t="shared" si="22"/>
        <v>0</v>
      </c>
      <c r="AG45" s="142">
        <f t="shared" si="22"/>
        <v>0</v>
      </c>
      <c r="AH45" s="142">
        <f t="shared" si="22"/>
        <v>0</v>
      </c>
      <c r="AI45" s="142">
        <f t="shared" si="22"/>
        <v>0</v>
      </c>
      <c r="AJ45" s="142">
        <f t="shared" si="22"/>
        <v>0</v>
      </c>
      <c r="AK45" s="142">
        <f t="shared" si="22"/>
        <v>0</v>
      </c>
      <c r="AL45" s="142">
        <f t="shared" si="22"/>
        <v>0</v>
      </c>
      <c r="AM45" s="142">
        <f t="shared" si="22"/>
        <v>0</v>
      </c>
      <c r="AN45" s="142">
        <f t="shared" si="22"/>
        <v>0</v>
      </c>
      <c r="AO45" s="142">
        <f t="shared" si="22"/>
        <v>0</v>
      </c>
      <c r="AP45" s="142">
        <f t="shared" si="22"/>
        <v>0</v>
      </c>
      <c r="AQ45" s="142">
        <f t="shared" si="22"/>
        <v>0</v>
      </c>
      <c r="AR45" s="142">
        <f t="shared" si="22"/>
        <v>0</v>
      </c>
      <c r="AS45" s="142">
        <f t="shared" si="22"/>
        <v>0</v>
      </c>
      <c r="AT45" s="142">
        <f t="shared" si="22"/>
        <v>0</v>
      </c>
    </row>
    <row r="46" spans="1:46" ht="16.5" hidden="1" customHeight="1" outlineLevel="1">
      <c r="F46" s="239">
        <f t="shared" ref="F46:N46" si="23">SUM(F40:F45)</f>
        <v>0</v>
      </c>
      <c r="G46" s="239">
        <f t="shared" si="23"/>
        <v>0</v>
      </c>
      <c r="H46" s="239">
        <f t="shared" si="23"/>
        <v>0</v>
      </c>
      <c r="I46" s="239">
        <f t="shared" si="23"/>
        <v>0</v>
      </c>
      <c r="J46" s="239">
        <f t="shared" si="23"/>
        <v>0</v>
      </c>
      <c r="K46" s="239">
        <f t="shared" si="23"/>
        <v>0</v>
      </c>
      <c r="L46" s="239">
        <f t="shared" si="23"/>
        <v>0</v>
      </c>
      <c r="M46" s="239">
        <f t="shared" si="23"/>
        <v>0</v>
      </c>
      <c r="N46" s="239">
        <f t="shared" si="23"/>
        <v>0</v>
      </c>
      <c r="O46" s="239">
        <f>SUM(O40:O45)</f>
        <v>0</v>
      </c>
      <c r="P46" s="239">
        <f t="shared" ref="P46:AT46" si="24">SUM(P40:P45)</f>
        <v>0</v>
      </c>
      <c r="Q46" s="239">
        <f t="shared" si="24"/>
        <v>0</v>
      </c>
      <c r="R46" s="239">
        <f t="shared" si="24"/>
        <v>0</v>
      </c>
      <c r="S46" s="239">
        <f t="shared" si="24"/>
        <v>0</v>
      </c>
      <c r="T46" s="239">
        <f t="shared" si="24"/>
        <v>0</v>
      </c>
      <c r="U46" s="239">
        <f t="shared" si="24"/>
        <v>0</v>
      </c>
      <c r="V46" s="239">
        <f t="shared" si="24"/>
        <v>0</v>
      </c>
      <c r="W46" s="239">
        <f t="shared" si="24"/>
        <v>0</v>
      </c>
      <c r="X46" s="239">
        <f t="shared" si="24"/>
        <v>0</v>
      </c>
      <c r="Y46" s="239">
        <f t="shared" si="24"/>
        <v>0</v>
      </c>
      <c r="Z46" s="239">
        <f t="shared" si="24"/>
        <v>0</v>
      </c>
      <c r="AA46" s="239">
        <f t="shared" si="24"/>
        <v>0</v>
      </c>
      <c r="AB46" s="239">
        <f t="shared" si="24"/>
        <v>0</v>
      </c>
      <c r="AC46" s="239">
        <f t="shared" si="24"/>
        <v>0</v>
      </c>
      <c r="AD46" s="239">
        <f t="shared" si="24"/>
        <v>0</v>
      </c>
      <c r="AE46" s="239">
        <f t="shared" si="24"/>
        <v>0</v>
      </c>
      <c r="AF46" s="239">
        <f t="shared" si="24"/>
        <v>0</v>
      </c>
      <c r="AG46" s="239">
        <f t="shared" si="24"/>
        <v>0</v>
      </c>
      <c r="AH46" s="239">
        <f t="shared" si="24"/>
        <v>0</v>
      </c>
      <c r="AI46" s="239">
        <f t="shared" si="24"/>
        <v>0</v>
      </c>
      <c r="AJ46" s="239">
        <f t="shared" si="24"/>
        <v>0</v>
      </c>
      <c r="AK46" s="239">
        <f t="shared" si="24"/>
        <v>0</v>
      </c>
      <c r="AL46" s="239">
        <f t="shared" si="24"/>
        <v>0</v>
      </c>
      <c r="AM46" s="239">
        <f t="shared" si="24"/>
        <v>0</v>
      </c>
      <c r="AN46" s="239">
        <f t="shared" si="24"/>
        <v>0</v>
      </c>
      <c r="AO46" s="239">
        <f t="shared" si="24"/>
        <v>0</v>
      </c>
      <c r="AP46" s="239">
        <f t="shared" si="24"/>
        <v>0</v>
      </c>
      <c r="AQ46" s="239">
        <f t="shared" si="24"/>
        <v>0</v>
      </c>
      <c r="AR46" s="239">
        <f t="shared" si="24"/>
        <v>0</v>
      </c>
      <c r="AS46" s="239">
        <f t="shared" si="24"/>
        <v>0</v>
      </c>
      <c r="AT46" s="239">
        <f t="shared" si="24"/>
        <v>0</v>
      </c>
    </row>
    <row r="47" spans="1:46" ht="11.25" hidden="1" customHeight="1" outlineLevel="1">
      <c r="F47" s="74">
        <f t="shared" ref="F47:N47" si="25">F46-F33</f>
        <v>0</v>
      </c>
      <c r="G47" s="74">
        <f t="shared" si="25"/>
        <v>0</v>
      </c>
      <c r="H47" s="74">
        <f t="shared" si="25"/>
        <v>0</v>
      </c>
      <c r="I47" s="74">
        <f t="shared" si="25"/>
        <v>0</v>
      </c>
      <c r="J47" s="74">
        <f t="shared" si="25"/>
        <v>0</v>
      </c>
      <c r="K47" s="74">
        <f t="shared" si="25"/>
        <v>0</v>
      </c>
      <c r="L47" s="74">
        <f t="shared" si="25"/>
        <v>0</v>
      </c>
      <c r="M47" s="74">
        <f t="shared" si="25"/>
        <v>0</v>
      </c>
      <c r="N47" s="74">
        <f t="shared" si="25"/>
        <v>0</v>
      </c>
      <c r="O47" s="74">
        <f>O46-O33</f>
        <v>0</v>
      </c>
      <c r="P47" s="74">
        <f t="shared" ref="P47:S47" si="26">P46-P33</f>
        <v>0</v>
      </c>
      <c r="Q47" s="74">
        <f t="shared" si="26"/>
        <v>0</v>
      </c>
      <c r="R47" s="74">
        <f t="shared" si="26"/>
        <v>0</v>
      </c>
      <c r="S47" s="74">
        <f t="shared" si="26"/>
        <v>0</v>
      </c>
      <c r="T47" s="74"/>
      <c r="U47" s="74"/>
      <c r="V47" s="74"/>
      <c r="W47" s="74"/>
      <c r="X47" s="74"/>
      <c r="Y47" s="74"/>
      <c r="Z47" s="74">
        <f>Z46-Z33</f>
        <v>0</v>
      </c>
      <c r="AA47" s="74">
        <f t="shared" ref="AA47:AT47" si="27">AA46-AA33</f>
        <v>0</v>
      </c>
      <c r="AB47" s="74">
        <f t="shared" si="27"/>
        <v>0</v>
      </c>
      <c r="AC47" s="74">
        <f t="shared" si="27"/>
        <v>0</v>
      </c>
      <c r="AD47" s="74">
        <f t="shared" si="27"/>
        <v>0</v>
      </c>
      <c r="AE47" s="74">
        <f t="shared" si="27"/>
        <v>0</v>
      </c>
      <c r="AF47" s="74">
        <f t="shared" si="27"/>
        <v>0</v>
      </c>
      <c r="AG47" s="74">
        <f t="shared" si="27"/>
        <v>0</v>
      </c>
      <c r="AH47" s="74">
        <f t="shared" si="27"/>
        <v>0</v>
      </c>
      <c r="AI47" s="74">
        <f t="shared" si="27"/>
        <v>0</v>
      </c>
      <c r="AJ47" s="74">
        <f t="shared" si="27"/>
        <v>0</v>
      </c>
      <c r="AK47" s="74">
        <f t="shared" si="27"/>
        <v>0</v>
      </c>
      <c r="AL47" s="74">
        <f t="shared" si="27"/>
        <v>0</v>
      </c>
      <c r="AM47" s="74">
        <f t="shared" si="27"/>
        <v>0</v>
      </c>
      <c r="AN47" s="74">
        <f t="shared" si="27"/>
        <v>0</v>
      </c>
      <c r="AO47" s="74">
        <f t="shared" si="27"/>
        <v>0</v>
      </c>
      <c r="AP47" s="74">
        <f t="shared" si="27"/>
        <v>0</v>
      </c>
      <c r="AQ47" s="74">
        <f t="shared" si="27"/>
        <v>0</v>
      </c>
      <c r="AR47" s="74">
        <f t="shared" si="27"/>
        <v>0</v>
      </c>
      <c r="AS47" s="74">
        <f t="shared" si="27"/>
        <v>0</v>
      </c>
      <c r="AT47" s="74">
        <f t="shared" si="27"/>
        <v>0</v>
      </c>
    </row>
    <row r="48" spans="1:46" ht="20.25" hidden="1" outlineLevel="2">
      <c r="A48" s="1133" t="s">
        <v>403</v>
      </c>
      <c r="B48" s="1133"/>
      <c r="C48" s="1133"/>
      <c r="D48" s="1133"/>
      <c r="E48" s="1133"/>
      <c r="F48" s="1133"/>
      <c r="G48" s="1133"/>
      <c r="H48" s="1133"/>
      <c r="I48" s="1133"/>
      <c r="J48" s="1133"/>
      <c r="K48" s="1133"/>
      <c r="L48" s="1133"/>
      <c r="M48" s="1133"/>
      <c r="N48" s="1133"/>
      <c r="O48" s="1133"/>
      <c r="P48" s="1133"/>
      <c r="Q48" s="1133"/>
      <c r="R48" s="1133"/>
      <c r="S48" s="1133"/>
      <c r="T48" s="1133"/>
      <c r="U48" s="1133"/>
      <c r="V48" s="1133"/>
      <c r="W48" s="1133"/>
      <c r="X48" s="1133"/>
      <c r="Y48" s="1133"/>
      <c r="Z48" s="1133"/>
      <c r="AA48" s="1133"/>
      <c r="AB48" s="1133"/>
      <c r="AC48" s="1133"/>
      <c r="AD48" s="1133"/>
      <c r="AE48" s="1133"/>
      <c r="AF48" s="1133"/>
      <c r="AG48" s="1133"/>
      <c r="AH48" s="1133"/>
      <c r="AI48" s="1133"/>
      <c r="AJ48" s="1133"/>
      <c r="AK48" s="1133"/>
      <c r="AL48" s="1133"/>
      <c r="AM48" s="1133"/>
      <c r="AN48" s="1133"/>
      <c r="AO48" s="1133"/>
      <c r="AP48" s="1133"/>
      <c r="AQ48" s="1133"/>
      <c r="AR48" s="1133"/>
      <c r="AS48" s="1133"/>
      <c r="AT48" s="1133"/>
    </row>
    <row r="49" spans="1:46" ht="18.75" hidden="1" customHeight="1" outlineLevel="2">
      <c r="A49" s="207" t="s">
        <v>247</v>
      </c>
      <c r="B49" s="208"/>
      <c r="C49" s="207"/>
      <c r="D49" s="207"/>
      <c r="E49" s="207"/>
      <c r="F49" s="209">
        <f t="shared" ref="F49:AS49" si="28">F10/100*F5</f>
        <v>0</v>
      </c>
      <c r="G49" s="210">
        <f t="shared" si="28"/>
        <v>0</v>
      </c>
      <c r="H49" s="210">
        <f t="shared" si="28"/>
        <v>0</v>
      </c>
      <c r="I49" s="210">
        <f t="shared" si="28"/>
        <v>0</v>
      </c>
      <c r="J49" s="210">
        <f t="shared" si="28"/>
        <v>0</v>
      </c>
      <c r="K49" s="211">
        <f t="shared" si="28"/>
        <v>0</v>
      </c>
      <c r="L49" s="211">
        <f t="shared" si="28"/>
        <v>0</v>
      </c>
      <c r="M49" s="211">
        <f t="shared" si="28"/>
        <v>0</v>
      </c>
      <c r="N49" s="211">
        <f t="shared" si="28"/>
        <v>0</v>
      </c>
      <c r="O49" s="211">
        <f t="shared" si="28"/>
        <v>0</v>
      </c>
      <c r="P49" s="211">
        <f t="shared" si="28"/>
        <v>0</v>
      </c>
      <c r="Q49" s="211">
        <f t="shared" si="28"/>
        <v>0</v>
      </c>
      <c r="R49" s="211">
        <f t="shared" si="28"/>
        <v>0</v>
      </c>
      <c r="S49" s="211">
        <f t="shared" si="28"/>
        <v>0</v>
      </c>
      <c r="T49" s="211"/>
      <c r="U49" s="211"/>
      <c r="V49" s="211"/>
      <c r="W49" s="211"/>
      <c r="X49" s="211"/>
      <c r="Y49" s="211"/>
      <c r="Z49" s="211"/>
      <c r="AA49" s="211"/>
      <c r="AB49" s="211"/>
      <c r="AC49" s="211"/>
      <c r="AD49" s="211"/>
      <c r="AE49" s="211"/>
      <c r="AF49" s="211"/>
      <c r="AG49" s="211"/>
      <c r="AH49" s="211"/>
      <c r="AI49" s="211"/>
      <c r="AJ49" s="211"/>
      <c r="AK49" s="211"/>
      <c r="AL49" s="211"/>
      <c r="AM49" s="211"/>
      <c r="AN49" s="211"/>
      <c r="AO49" s="211"/>
      <c r="AP49" s="211"/>
      <c r="AQ49" s="211"/>
      <c r="AR49" s="211"/>
      <c r="AS49" s="211">
        <f t="shared" si="28"/>
        <v>0</v>
      </c>
      <c r="AT49" s="212">
        <f t="shared" ref="AT49:AT59" si="29">SUM(F49:AS49)</f>
        <v>0</v>
      </c>
    </row>
    <row r="50" spans="1:46" ht="18.75" hidden="1" customHeight="1" outlineLevel="2">
      <c r="A50" s="207" t="s">
        <v>404</v>
      </c>
      <c r="B50" s="208"/>
      <c r="C50" s="207"/>
      <c r="D50" s="207"/>
      <c r="E50" s="207"/>
      <c r="F50" s="209">
        <f t="shared" ref="F50:AS50" si="30">((F14+F13)/100)*F5</f>
        <v>0</v>
      </c>
      <c r="G50" s="209">
        <f t="shared" si="30"/>
        <v>0</v>
      </c>
      <c r="H50" s="209">
        <f t="shared" si="30"/>
        <v>0</v>
      </c>
      <c r="I50" s="209">
        <f t="shared" si="30"/>
        <v>0</v>
      </c>
      <c r="J50" s="209">
        <f t="shared" si="30"/>
        <v>0</v>
      </c>
      <c r="K50" s="209">
        <f t="shared" si="30"/>
        <v>0</v>
      </c>
      <c r="L50" s="209">
        <f t="shared" si="30"/>
        <v>0</v>
      </c>
      <c r="M50" s="209">
        <f t="shared" si="30"/>
        <v>0</v>
      </c>
      <c r="N50" s="209">
        <f t="shared" si="30"/>
        <v>0</v>
      </c>
      <c r="O50" s="209">
        <f t="shared" si="30"/>
        <v>0</v>
      </c>
      <c r="P50" s="209">
        <f t="shared" si="30"/>
        <v>0</v>
      </c>
      <c r="Q50" s="209">
        <f t="shared" si="30"/>
        <v>0</v>
      </c>
      <c r="R50" s="209">
        <f t="shared" si="30"/>
        <v>0</v>
      </c>
      <c r="S50" s="209">
        <f t="shared" si="30"/>
        <v>0</v>
      </c>
      <c r="T50" s="209"/>
      <c r="U50" s="209"/>
      <c r="V50" s="209"/>
      <c r="W50" s="209"/>
      <c r="X50" s="209"/>
      <c r="Y50" s="209"/>
      <c r="Z50" s="209"/>
      <c r="AA50" s="209"/>
      <c r="AB50" s="209"/>
      <c r="AC50" s="209"/>
      <c r="AD50" s="209"/>
      <c r="AE50" s="209"/>
      <c r="AF50" s="209"/>
      <c r="AG50" s="209"/>
      <c r="AH50" s="209"/>
      <c r="AI50" s="209"/>
      <c r="AJ50" s="209"/>
      <c r="AK50" s="209"/>
      <c r="AL50" s="209"/>
      <c r="AM50" s="209"/>
      <c r="AN50" s="209"/>
      <c r="AO50" s="209"/>
      <c r="AP50" s="209"/>
      <c r="AQ50" s="209"/>
      <c r="AR50" s="209"/>
      <c r="AS50" s="209">
        <f t="shared" si="30"/>
        <v>0</v>
      </c>
      <c r="AT50" s="212">
        <f t="shared" si="29"/>
        <v>0</v>
      </c>
    </row>
    <row r="51" spans="1:46" ht="18.75" hidden="1" customHeight="1" outlineLevel="2">
      <c r="A51" s="207" t="s">
        <v>405</v>
      </c>
      <c r="B51" s="208"/>
      <c r="C51" s="207"/>
      <c r="D51" s="207"/>
      <c r="E51" s="207"/>
      <c r="F51" s="209">
        <f t="shared" ref="F51:AS51" si="31">F16/100*F5</f>
        <v>0</v>
      </c>
      <c r="G51" s="209">
        <f t="shared" si="31"/>
        <v>0</v>
      </c>
      <c r="H51" s="209">
        <f t="shared" si="31"/>
        <v>0</v>
      </c>
      <c r="I51" s="209">
        <f t="shared" si="31"/>
        <v>0</v>
      </c>
      <c r="J51" s="209">
        <f t="shared" si="31"/>
        <v>0</v>
      </c>
      <c r="K51" s="209">
        <f t="shared" si="31"/>
        <v>0</v>
      </c>
      <c r="L51" s="209">
        <f t="shared" si="31"/>
        <v>0</v>
      </c>
      <c r="M51" s="209">
        <f t="shared" si="31"/>
        <v>0</v>
      </c>
      <c r="N51" s="209">
        <f t="shared" si="31"/>
        <v>0</v>
      </c>
      <c r="O51" s="209">
        <f t="shared" si="31"/>
        <v>0</v>
      </c>
      <c r="P51" s="209">
        <f t="shared" si="31"/>
        <v>0</v>
      </c>
      <c r="Q51" s="209">
        <f t="shared" si="31"/>
        <v>0</v>
      </c>
      <c r="R51" s="209">
        <f t="shared" si="31"/>
        <v>0</v>
      </c>
      <c r="S51" s="209">
        <f t="shared" si="31"/>
        <v>0</v>
      </c>
      <c r="T51" s="209"/>
      <c r="U51" s="209"/>
      <c r="V51" s="209"/>
      <c r="W51" s="209"/>
      <c r="X51" s="209"/>
      <c r="Y51" s="209"/>
      <c r="Z51" s="209"/>
      <c r="AA51" s="209"/>
      <c r="AB51" s="209"/>
      <c r="AC51" s="209"/>
      <c r="AD51" s="209"/>
      <c r="AE51" s="209"/>
      <c r="AF51" s="209"/>
      <c r="AG51" s="209"/>
      <c r="AH51" s="209"/>
      <c r="AI51" s="209"/>
      <c r="AJ51" s="209"/>
      <c r="AK51" s="209"/>
      <c r="AL51" s="209"/>
      <c r="AM51" s="209"/>
      <c r="AN51" s="209"/>
      <c r="AO51" s="209"/>
      <c r="AP51" s="209"/>
      <c r="AQ51" s="209"/>
      <c r="AR51" s="209"/>
      <c r="AS51" s="209">
        <f t="shared" si="31"/>
        <v>0</v>
      </c>
      <c r="AT51" s="212">
        <f t="shared" si="29"/>
        <v>0</v>
      </c>
    </row>
    <row r="52" spans="1:46" ht="18.75" hidden="1" customHeight="1" outlineLevel="2">
      <c r="A52" s="207" t="s">
        <v>17</v>
      </c>
      <c r="B52" s="208"/>
      <c r="C52" s="207"/>
      <c r="D52" s="207"/>
      <c r="E52" s="207"/>
      <c r="F52" s="209">
        <f t="shared" ref="F52:AS52" si="32">F22/100*F5</f>
        <v>0</v>
      </c>
      <c r="G52" s="209">
        <f t="shared" si="32"/>
        <v>0</v>
      </c>
      <c r="H52" s="209">
        <f t="shared" si="32"/>
        <v>0</v>
      </c>
      <c r="I52" s="209">
        <f t="shared" si="32"/>
        <v>0</v>
      </c>
      <c r="J52" s="209">
        <f t="shared" si="32"/>
        <v>0</v>
      </c>
      <c r="K52" s="209">
        <f t="shared" si="32"/>
        <v>0</v>
      </c>
      <c r="L52" s="209">
        <f t="shared" si="32"/>
        <v>0</v>
      </c>
      <c r="M52" s="209">
        <f t="shared" si="32"/>
        <v>0</v>
      </c>
      <c r="N52" s="209">
        <f t="shared" si="32"/>
        <v>0</v>
      </c>
      <c r="O52" s="209">
        <f t="shared" si="32"/>
        <v>0</v>
      </c>
      <c r="P52" s="209">
        <f t="shared" si="32"/>
        <v>0</v>
      </c>
      <c r="Q52" s="209">
        <f t="shared" si="32"/>
        <v>0</v>
      </c>
      <c r="R52" s="209">
        <f t="shared" si="32"/>
        <v>0</v>
      </c>
      <c r="S52" s="209">
        <f t="shared" si="32"/>
        <v>0</v>
      </c>
      <c r="T52" s="209"/>
      <c r="U52" s="209"/>
      <c r="V52" s="209"/>
      <c r="W52" s="209"/>
      <c r="X52" s="209"/>
      <c r="Y52" s="209"/>
      <c r="Z52" s="209"/>
      <c r="AA52" s="209"/>
      <c r="AB52" s="209"/>
      <c r="AC52" s="209"/>
      <c r="AD52" s="209"/>
      <c r="AE52" s="209"/>
      <c r="AF52" s="209"/>
      <c r="AG52" s="209"/>
      <c r="AH52" s="209"/>
      <c r="AI52" s="209"/>
      <c r="AJ52" s="209"/>
      <c r="AK52" s="209"/>
      <c r="AL52" s="209"/>
      <c r="AM52" s="209"/>
      <c r="AN52" s="209"/>
      <c r="AO52" s="209"/>
      <c r="AP52" s="209"/>
      <c r="AQ52" s="209"/>
      <c r="AR52" s="209"/>
      <c r="AS52" s="209">
        <f t="shared" si="32"/>
        <v>0</v>
      </c>
      <c r="AT52" s="212">
        <f t="shared" si="29"/>
        <v>0</v>
      </c>
    </row>
    <row r="53" spans="1:46" ht="18.75" hidden="1" customHeight="1" outlineLevel="2">
      <c r="A53" s="207" t="s">
        <v>18</v>
      </c>
      <c r="B53" s="208"/>
      <c r="C53" s="207"/>
      <c r="D53" s="207"/>
      <c r="E53" s="207"/>
      <c r="F53" s="209">
        <f t="shared" ref="F53:AS53" si="33">F23/100*F5</f>
        <v>0</v>
      </c>
      <c r="G53" s="209">
        <f t="shared" si="33"/>
        <v>0</v>
      </c>
      <c r="H53" s="209">
        <f t="shared" si="33"/>
        <v>0</v>
      </c>
      <c r="I53" s="209">
        <f t="shared" si="33"/>
        <v>0</v>
      </c>
      <c r="J53" s="209">
        <f t="shared" si="33"/>
        <v>0</v>
      </c>
      <c r="K53" s="209">
        <f t="shared" si="33"/>
        <v>0</v>
      </c>
      <c r="L53" s="209">
        <f t="shared" si="33"/>
        <v>0</v>
      </c>
      <c r="M53" s="209">
        <f t="shared" si="33"/>
        <v>0</v>
      </c>
      <c r="N53" s="209">
        <f t="shared" si="33"/>
        <v>0</v>
      </c>
      <c r="O53" s="209">
        <f t="shared" si="33"/>
        <v>0</v>
      </c>
      <c r="P53" s="209">
        <f t="shared" si="33"/>
        <v>0</v>
      </c>
      <c r="Q53" s="209">
        <f t="shared" si="33"/>
        <v>0</v>
      </c>
      <c r="R53" s="209">
        <f t="shared" si="33"/>
        <v>0</v>
      </c>
      <c r="S53" s="209">
        <f t="shared" si="33"/>
        <v>0</v>
      </c>
      <c r="T53" s="209"/>
      <c r="U53" s="209"/>
      <c r="V53" s="209"/>
      <c r="W53" s="209"/>
      <c r="X53" s="209"/>
      <c r="Y53" s="209"/>
      <c r="Z53" s="209"/>
      <c r="AA53" s="209"/>
      <c r="AB53" s="209"/>
      <c r="AC53" s="209"/>
      <c r="AD53" s="209"/>
      <c r="AE53" s="209"/>
      <c r="AF53" s="209"/>
      <c r="AG53" s="209"/>
      <c r="AH53" s="209"/>
      <c r="AI53" s="209"/>
      <c r="AJ53" s="209"/>
      <c r="AK53" s="209"/>
      <c r="AL53" s="209"/>
      <c r="AM53" s="209"/>
      <c r="AN53" s="209"/>
      <c r="AO53" s="209"/>
      <c r="AP53" s="209"/>
      <c r="AQ53" s="209"/>
      <c r="AR53" s="209"/>
      <c r="AS53" s="209">
        <f t="shared" si="33"/>
        <v>0</v>
      </c>
      <c r="AT53" s="212">
        <f t="shared" si="29"/>
        <v>0</v>
      </c>
    </row>
    <row r="54" spans="1:46" ht="18.75" hidden="1" customHeight="1" outlineLevel="2">
      <c r="A54" s="207" t="s">
        <v>283</v>
      </c>
      <c r="B54" s="208"/>
      <c r="C54" s="207"/>
      <c r="D54" s="207"/>
      <c r="E54" s="207"/>
      <c r="F54" s="209">
        <f t="shared" ref="F54:AS54" si="34">F24/100*F5</f>
        <v>0</v>
      </c>
      <c r="G54" s="209">
        <f t="shared" si="34"/>
        <v>0</v>
      </c>
      <c r="H54" s="209">
        <f t="shared" si="34"/>
        <v>0</v>
      </c>
      <c r="I54" s="209">
        <f t="shared" si="34"/>
        <v>0</v>
      </c>
      <c r="J54" s="209">
        <f t="shared" si="34"/>
        <v>0</v>
      </c>
      <c r="K54" s="209">
        <f t="shared" si="34"/>
        <v>0</v>
      </c>
      <c r="L54" s="209">
        <f t="shared" si="34"/>
        <v>0</v>
      </c>
      <c r="M54" s="209">
        <f t="shared" si="34"/>
        <v>0</v>
      </c>
      <c r="N54" s="209">
        <f t="shared" si="34"/>
        <v>0</v>
      </c>
      <c r="O54" s="209">
        <f t="shared" si="34"/>
        <v>0</v>
      </c>
      <c r="P54" s="209">
        <f t="shared" si="34"/>
        <v>0</v>
      </c>
      <c r="Q54" s="209">
        <f t="shared" si="34"/>
        <v>0</v>
      </c>
      <c r="R54" s="209">
        <f t="shared" si="34"/>
        <v>0</v>
      </c>
      <c r="S54" s="209">
        <f t="shared" si="34"/>
        <v>0</v>
      </c>
      <c r="T54" s="209"/>
      <c r="U54" s="209"/>
      <c r="V54" s="209"/>
      <c r="W54" s="209"/>
      <c r="X54" s="209"/>
      <c r="Y54" s="209"/>
      <c r="Z54" s="209"/>
      <c r="AA54" s="209"/>
      <c r="AB54" s="209"/>
      <c r="AC54" s="209"/>
      <c r="AD54" s="209"/>
      <c r="AE54" s="209"/>
      <c r="AF54" s="209"/>
      <c r="AG54" s="209"/>
      <c r="AH54" s="209"/>
      <c r="AI54" s="209"/>
      <c r="AJ54" s="209"/>
      <c r="AK54" s="209"/>
      <c r="AL54" s="209"/>
      <c r="AM54" s="209"/>
      <c r="AN54" s="209"/>
      <c r="AO54" s="209"/>
      <c r="AP54" s="209"/>
      <c r="AQ54" s="209"/>
      <c r="AR54" s="209"/>
      <c r="AS54" s="209">
        <f t="shared" si="34"/>
        <v>0</v>
      </c>
      <c r="AT54" s="212">
        <f t="shared" si="29"/>
        <v>0</v>
      </c>
    </row>
    <row r="55" spans="1:46" ht="18.75" hidden="1" customHeight="1" outlineLevel="2">
      <c r="A55" s="207" t="s">
        <v>34</v>
      </c>
      <c r="B55" s="208"/>
      <c r="C55" s="207"/>
      <c r="D55" s="207"/>
      <c r="E55" s="207"/>
      <c r="F55" s="209">
        <f t="shared" ref="F55:AS55" si="35">F29/100*F5</f>
        <v>0</v>
      </c>
      <c r="G55" s="209">
        <f t="shared" si="35"/>
        <v>0</v>
      </c>
      <c r="H55" s="209">
        <f t="shared" si="35"/>
        <v>0</v>
      </c>
      <c r="I55" s="209">
        <f t="shared" si="35"/>
        <v>0</v>
      </c>
      <c r="J55" s="209">
        <f t="shared" si="35"/>
        <v>0</v>
      </c>
      <c r="K55" s="209">
        <f t="shared" si="35"/>
        <v>0</v>
      </c>
      <c r="L55" s="209">
        <f t="shared" si="35"/>
        <v>0</v>
      </c>
      <c r="M55" s="209">
        <f t="shared" si="35"/>
        <v>0</v>
      </c>
      <c r="N55" s="209">
        <f t="shared" si="35"/>
        <v>0</v>
      </c>
      <c r="O55" s="209">
        <f t="shared" si="35"/>
        <v>0</v>
      </c>
      <c r="P55" s="209">
        <f t="shared" si="35"/>
        <v>0</v>
      </c>
      <c r="Q55" s="209">
        <f t="shared" si="35"/>
        <v>0</v>
      </c>
      <c r="R55" s="209">
        <f t="shared" si="35"/>
        <v>0</v>
      </c>
      <c r="S55" s="209">
        <f t="shared" si="35"/>
        <v>0</v>
      </c>
      <c r="T55" s="209"/>
      <c r="U55" s="209"/>
      <c r="V55" s="209"/>
      <c r="W55" s="209"/>
      <c r="X55" s="209"/>
      <c r="Y55" s="209"/>
      <c r="Z55" s="209"/>
      <c r="AA55" s="209"/>
      <c r="AB55" s="209"/>
      <c r="AC55" s="209"/>
      <c r="AD55" s="209"/>
      <c r="AE55" s="209"/>
      <c r="AF55" s="209"/>
      <c r="AG55" s="209"/>
      <c r="AH55" s="209"/>
      <c r="AI55" s="209"/>
      <c r="AJ55" s="209"/>
      <c r="AK55" s="209"/>
      <c r="AL55" s="209"/>
      <c r="AM55" s="209"/>
      <c r="AN55" s="209"/>
      <c r="AO55" s="209"/>
      <c r="AP55" s="209"/>
      <c r="AQ55" s="209"/>
      <c r="AR55" s="209"/>
      <c r="AS55" s="209">
        <f t="shared" si="35"/>
        <v>0</v>
      </c>
      <c r="AT55" s="212">
        <f t="shared" si="29"/>
        <v>0</v>
      </c>
    </row>
    <row r="56" spans="1:46" ht="18.75" hidden="1" customHeight="1" outlineLevel="2">
      <c r="A56" s="207" t="s">
        <v>406</v>
      </c>
      <c r="B56" s="208"/>
      <c r="C56" s="207"/>
      <c r="D56" s="207"/>
      <c r="E56" s="207"/>
      <c r="F56" s="209">
        <f t="shared" ref="F56:AS56" si="36">F30/100*F5</f>
        <v>0</v>
      </c>
      <c r="G56" s="209">
        <f t="shared" si="36"/>
        <v>0</v>
      </c>
      <c r="H56" s="209">
        <f t="shared" si="36"/>
        <v>0</v>
      </c>
      <c r="I56" s="209">
        <f t="shared" si="36"/>
        <v>0</v>
      </c>
      <c r="J56" s="209">
        <f t="shared" si="36"/>
        <v>0</v>
      </c>
      <c r="K56" s="209">
        <f t="shared" si="36"/>
        <v>0</v>
      </c>
      <c r="L56" s="209">
        <f t="shared" si="36"/>
        <v>0</v>
      </c>
      <c r="M56" s="209">
        <f t="shared" si="36"/>
        <v>0</v>
      </c>
      <c r="N56" s="209">
        <f t="shared" si="36"/>
        <v>0</v>
      </c>
      <c r="O56" s="209">
        <f t="shared" si="36"/>
        <v>0</v>
      </c>
      <c r="P56" s="209">
        <f t="shared" si="36"/>
        <v>0</v>
      </c>
      <c r="Q56" s="209">
        <f t="shared" si="36"/>
        <v>0</v>
      </c>
      <c r="R56" s="209">
        <f t="shared" si="36"/>
        <v>0</v>
      </c>
      <c r="S56" s="209">
        <f t="shared" si="36"/>
        <v>0</v>
      </c>
      <c r="T56" s="209"/>
      <c r="U56" s="209"/>
      <c r="V56" s="209"/>
      <c r="W56" s="209"/>
      <c r="X56" s="209"/>
      <c r="Y56" s="209"/>
      <c r="Z56" s="209"/>
      <c r="AA56" s="209"/>
      <c r="AB56" s="209"/>
      <c r="AC56" s="209"/>
      <c r="AD56" s="209"/>
      <c r="AE56" s="209"/>
      <c r="AF56" s="209"/>
      <c r="AG56" s="209"/>
      <c r="AH56" s="209"/>
      <c r="AI56" s="209"/>
      <c r="AJ56" s="209"/>
      <c r="AK56" s="209"/>
      <c r="AL56" s="209"/>
      <c r="AM56" s="209"/>
      <c r="AN56" s="209"/>
      <c r="AO56" s="209"/>
      <c r="AP56" s="209"/>
      <c r="AQ56" s="209"/>
      <c r="AR56" s="209"/>
      <c r="AS56" s="209">
        <f t="shared" si="36"/>
        <v>0</v>
      </c>
      <c r="AT56" s="212">
        <f t="shared" si="29"/>
        <v>0</v>
      </c>
    </row>
    <row r="57" spans="1:46" ht="18.75" hidden="1" customHeight="1" outlineLevel="2">
      <c r="A57" s="207" t="s">
        <v>407</v>
      </c>
      <c r="B57" s="208"/>
      <c r="C57" s="207"/>
      <c r="D57" s="207"/>
      <c r="E57" s="207"/>
      <c r="F57" s="209">
        <f t="shared" ref="F57:AS57" si="37">F31/100*F5</f>
        <v>0</v>
      </c>
      <c r="G57" s="209">
        <f t="shared" si="37"/>
        <v>0</v>
      </c>
      <c r="H57" s="209">
        <f t="shared" si="37"/>
        <v>0</v>
      </c>
      <c r="I57" s="209">
        <f t="shared" si="37"/>
        <v>0</v>
      </c>
      <c r="J57" s="209">
        <f t="shared" si="37"/>
        <v>0</v>
      </c>
      <c r="K57" s="209">
        <f t="shared" si="37"/>
        <v>0</v>
      </c>
      <c r="L57" s="209">
        <f t="shared" si="37"/>
        <v>0</v>
      </c>
      <c r="M57" s="209">
        <f t="shared" si="37"/>
        <v>0</v>
      </c>
      <c r="N57" s="209">
        <f t="shared" si="37"/>
        <v>0</v>
      </c>
      <c r="O57" s="209">
        <f t="shared" si="37"/>
        <v>0</v>
      </c>
      <c r="P57" s="209">
        <f t="shared" si="37"/>
        <v>0</v>
      </c>
      <c r="Q57" s="209">
        <f t="shared" si="37"/>
        <v>0</v>
      </c>
      <c r="R57" s="209">
        <f t="shared" si="37"/>
        <v>0</v>
      </c>
      <c r="S57" s="209">
        <f t="shared" si="37"/>
        <v>0</v>
      </c>
      <c r="T57" s="209"/>
      <c r="U57" s="209"/>
      <c r="V57" s="209"/>
      <c r="W57" s="209"/>
      <c r="X57" s="209"/>
      <c r="Y57" s="209"/>
      <c r="Z57" s="209"/>
      <c r="AA57" s="209"/>
      <c r="AB57" s="209"/>
      <c r="AC57" s="209"/>
      <c r="AD57" s="209"/>
      <c r="AE57" s="209"/>
      <c r="AF57" s="209"/>
      <c r="AG57" s="209"/>
      <c r="AH57" s="209"/>
      <c r="AI57" s="209"/>
      <c r="AJ57" s="209"/>
      <c r="AK57" s="209"/>
      <c r="AL57" s="209"/>
      <c r="AM57" s="209"/>
      <c r="AN57" s="209"/>
      <c r="AO57" s="209"/>
      <c r="AP57" s="209"/>
      <c r="AQ57" s="209"/>
      <c r="AR57" s="209"/>
      <c r="AS57" s="209">
        <f t="shared" si="37"/>
        <v>0</v>
      </c>
      <c r="AT57" s="212">
        <f t="shared" si="29"/>
        <v>0</v>
      </c>
    </row>
    <row r="58" spans="1:46" ht="18.75" hidden="1" customHeight="1" outlineLevel="2">
      <c r="A58" s="207" t="s">
        <v>21</v>
      </c>
      <c r="B58" s="208"/>
      <c r="C58" s="207"/>
      <c r="D58" s="207"/>
      <c r="E58" s="207"/>
      <c r="F58" s="209">
        <f t="shared" ref="F58:AS58" si="38">F33/100*F5</f>
        <v>0</v>
      </c>
      <c r="G58" s="209">
        <f t="shared" si="38"/>
        <v>0</v>
      </c>
      <c r="H58" s="209">
        <f t="shared" si="38"/>
        <v>0</v>
      </c>
      <c r="I58" s="209">
        <f t="shared" si="38"/>
        <v>0</v>
      </c>
      <c r="J58" s="209">
        <f t="shared" si="38"/>
        <v>0</v>
      </c>
      <c r="K58" s="209">
        <f t="shared" si="38"/>
        <v>0</v>
      </c>
      <c r="L58" s="209">
        <f t="shared" si="38"/>
        <v>0</v>
      </c>
      <c r="M58" s="209">
        <f t="shared" si="38"/>
        <v>0</v>
      </c>
      <c r="N58" s="209">
        <f t="shared" si="38"/>
        <v>0</v>
      </c>
      <c r="O58" s="209">
        <f t="shared" si="38"/>
        <v>0</v>
      </c>
      <c r="P58" s="209">
        <f t="shared" si="38"/>
        <v>0</v>
      </c>
      <c r="Q58" s="209">
        <f t="shared" si="38"/>
        <v>0</v>
      </c>
      <c r="R58" s="209">
        <f t="shared" si="38"/>
        <v>0</v>
      </c>
      <c r="S58" s="209">
        <f t="shared" si="38"/>
        <v>0</v>
      </c>
      <c r="T58" s="209"/>
      <c r="U58" s="209"/>
      <c r="V58" s="209"/>
      <c r="W58" s="209"/>
      <c r="X58" s="209"/>
      <c r="Y58" s="209"/>
      <c r="Z58" s="209"/>
      <c r="AA58" s="209"/>
      <c r="AB58" s="209"/>
      <c r="AC58" s="209"/>
      <c r="AD58" s="209"/>
      <c r="AE58" s="209"/>
      <c r="AF58" s="209"/>
      <c r="AG58" s="209"/>
      <c r="AH58" s="209"/>
      <c r="AI58" s="209"/>
      <c r="AJ58" s="209"/>
      <c r="AK58" s="209"/>
      <c r="AL58" s="209"/>
      <c r="AM58" s="209"/>
      <c r="AN58" s="209"/>
      <c r="AO58" s="209"/>
      <c r="AP58" s="209"/>
      <c r="AQ58" s="209"/>
      <c r="AR58" s="209"/>
      <c r="AS58" s="209">
        <f t="shared" si="38"/>
        <v>0</v>
      </c>
      <c r="AT58" s="212">
        <f t="shared" si="29"/>
        <v>0</v>
      </c>
    </row>
    <row r="59" spans="1:46" ht="18.75" hidden="1" customHeight="1" outlineLevel="2">
      <c r="A59" s="207" t="s">
        <v>102</v>
      </c>
      <c r="B59" s="208"/>
      <c r="C59" s="207"/>
      <c r="D59" s="207"/>
      <c r="E59" s="207"/>
      <c r="F59" s="209">
        <f>F32/100*F5</f>
        <v>0</v>
      </c>
      <c r="G59" s="209">
        <f t="shared" ref="G59:AS59" si="39">G32/100*G5</f>
        <v>0</v>
      </c>
      <c r="H59" s="209">
        <f t="shared" si="39"/>
        <v>0</v>
      </c>
      <c r="I59" s="209">
        <f t="shared" si="39"/>
        <v>0</v>
      </c>
      <c r="J59" s="209">
        <f t="shared" si="39"/>
        <v>0</v>
      </c>
      <c r="K59" s="209">
        <f t="shared" si="39"/>
        <v>0</v>
      </c>
      <c r="L59" s="209">
        <f t="shared" si="39"/>
        <v>0</v>
      </c>
      <c r="M59" s="209">
        <f t="shared" si="39"/>
        <v>0</v>
      </c>
      <c r="N59" s="209">
        <f t="shared" si="39"/>
        <v>0</v>
      </c>
      <c r="O59" s="209">
        <f t="shared" si="39"/>
        <v>0</v>
      </c>
      <c r="P59" s="209">
        <f t="shared" si="39"/>
        <v>0</v>
      </c>
      <c r="Q59" s="209">
        <f t="shared" si="39"/>
        <v>0</v>
      </c>
      <c r="R59" s="209">
        <f t="shared" si="39"/>
        <v>0</v>
      </c>
      <c r="S59" s="209">
        <f t="shared" si="39"/>
        <v>0</v>
      </c>
      <c r="T59" s="209"/>
      <c r="U59" s="209"/>
      <c r="V59" s="209"/>
      <c r="W59" s="209"/>
      <c r="X59" s="209"/>
      <c r="Y59" s="209"/>
      <c r="Z59" s="209"/>
      <c r="AA59" s="209"/>
      <c r="AB59" s="209"/>
      <c r="AC59" s="209"/>
      <c r="AD59" s="209"/>
      <c r="AE59" s="209"/>
      <c r="AF59" s="209"/>
      <c r="AG59" s="209"/>
      <c r="AH59" s="209"/>
      <c r="AI59" s="209"/>
      <c r="AJ59" s="209"/>
      <c r="AK59" s="209"/>
      <c r="AL59" s="209"/>
      <c r="AM59" s="209"/>
      <c r="AN59" s="209"/>
      <c r="AO59" s="209"/>
      <c r="AP59" s="209"/>
      <c r="AQ59" s="209"/>
      <c r="AR59" s="209"/>
      <c r="AS59" s="209">
        <f t="shared" si="39"/>
        <v>0</v>
      </c>
      <c r="AT59" s="212">
        <f t="shared" si="29"/>
        <v>0</v>
      </c>
    </row>
    <row r="60" spans="1:46" hidden="1" outlineLevel="1" collapsed="1"/>
    <row r="61" spans="1:46" hidden="1" outlineLevel="1">
      <c r="F61" s="74"/>
      <c r="G61" s="74"/>
      <c r="H61" s="74"/>
      <c r="I61" s="74"/>
      <c r="J61" s="74"/>
      <c r="K61" s="74"/>
      <c r="L61" s="74"/>
      <c r="M61" s="74"/>
      <c r="N61" s="74"/>
      <c r="O61" s="74"/>
      <c r="P61" s="74"/>
      <c r="Q61" s="74"/>
      <c r="R61" s="74"/>
      <c r="S61" s="74"/>
      <c r="T61" s="74"/>
      <c r="U61" s="74"/>
      <c r="V61" s="74"/>
      <c r="W61" s="74"/>
      <c r="X61" s="74"/>
      <c r="Y61" s="74"/>
      <c r="Z61" s="74"/>
      <c r="AA61" s="74"/>
      <c r="AB61" s="74"/>
      <c r="AC61" s="74"/>
      <c r="AD61" s="74"/>
      <c r="AE61" s="74"/>
      <c r="AF61" s="74"/>
      <c r="AG61" s="74"/>
      <c r="AH61" s="74"/>
      <c r="AI61" s="74"/>
      <c r="AJ61" s="74"/>
      <c r="AK61" s="74"/>
      <c r="AL61" s="74"/>
      <c r="AM61" s="74"/>
      <c r="AN61" s="74"/>
      <c r="AO61" s="74"/>
      <c r="AP61" s="74"/>
      <c r="AQ61" s="74"/>
      <c r="AR61" s="74"/>
      <c r="AS61" s="74"/>
      <c r="AT61" s="74"/>
    </row>
    <row r="62" spans="1:46" ht="20.25" hidden="1" outlineLevel="1">
      <c r="A62" s="753" t="s">
        <v>408</v>
      </c>
      <c r="B62" s="753"/>
      <c r="C62" s="753"/>
      <c r="D62" s="753"/>
      <c r="E62" s="753"/>
      <c r="F62" s="753"/>
      <c r="G62" s="753"/>
      <c r="H62" s="753"/>
      <c r="I62" s="753"/>
      <c r="J62" s="753"/>
      <c r="K62" s="753"/>
      <c r="L62" s="753"/>
      <c r="M62" s="753"/>
      <c r="N62" s="753"/>
      <c r="O62" s="753"/>
      <c r="P62" s="753"/>
      <c r="Q62" s="753"/>
      <c r="R62" s="753"/>
      <c r="S62" s="753"/>
      <c r="T62" s="753"/>
      <c r="U62" s="753"/>
      <c r="V62" s="753"/>
      <c r="W62" s="753"/>
      <c r="X62" s="753"/>
      <c r="Y62" s="753"/>
      <c r="Z62" s="753"/>
      <c r="AA62" s="753"/>
      <c r="AB62" s="753"/>
      <c r="AC62" s="753"/>
      <c r="AD62" s="753"/>
      <c r="AE62" s="753"/>
      <c r="AF62" s="753"/>
      <c r="AG62" s="753"/>
      <c r="AH62" s="753"/>
      <c r="AI62" s="753"/>
      <c r="AJ62" s="753"/>
      <c r="AK62" s="753"/>
      <c r="AL62" s="753"/>
      <c r="AM62" s="753"/>
      <c r="AN62" s="753"/>
      <c r="AO62" s="753"/>
      <c r="AP62" s="753"/>
      <c r="AQ62" s="753"/>
      <c r="AR62" s="753"/>
      <c r="AS62" s="753"/>
      <c r="AT62" s="753"/>
    </row>
    <row r="63" spans="1:46" ht="14.25" hidden="1" outlineLevel="1">
      <c r="A63" s="207" t="s">
        <v>409</v>
      </c>
      <c r="B63" s="208" t="s">
        <v>299</v>
      </c>
      <c r="C63" s="207"/>
      <c r="D63" s="207"/>
      <c r="E63" s="207"/>
      <c r="F63" s="272">
        <f>F35</f>
        <v>0</v>
      </c>
      <c r="G63" s="272">
        <f t="shared" ref="G63:AT63" si="40">G35</f>
        <v>0</v>
      </c>
      <c r="H63" s="272">
        <f t="shared" si="40"/>
        <v>0</v>
      </c>
      <c r="I63" s="272">
        <f t="shared" si="40"/>
        <v>0</v>
      </c>
      <c r="J63" s="272">
        <f t="shared" si="40"/>
        <v>0</v>
      </c>
      <c r="K63" s="272">
        <f t="shared" si="40"/>
        <v>0</v>
      </c>
      <c r="L63" s="272">
        <f t="shared" si="40"/>
        <v>0</v>
      </c>
      <c r="M63" s="272">
        <f t="shared" si="40"/>
        <v>0</v>
      </c>
      <c r="N63" s="272">
        <f t="shared" si="40"/>
        <v>0</v>
      </c>
      <c r="O63" s="272">
        <f t="shared" si="40"/>
        <v>0</v>
      </c>
      <c r="P63" s="272">
        <f t="shared" si="40"/>
        <v>0</v>
      </c>
      <c r="Q63" s="272">
        <f t="shared" si="40"/>
        <v>0</v>
      </c>
      <c r="R63" s="272">
        <f t="shared" si="40"/>
        <v>0</v>
      </c>
      <c r="S63" s="272">
        <f t="shared" si="40"/>
        <v>0</v>
      </c>
      <c r="T63" s="272">
        <f t="shared" si="40"/>
        <v>0</v>
      </c>
      <c r="U63" s="272">
        <f t="shared" si="40"/>
        <v>0</v>
      </c>
      <c r="V63" s="272">
        <f t="shared" si="40"/>
        <v>0</v>
      </c>
      <c r="W63" s="272">
        <f t="shared" si="40"/>
        <v>0</v>
      </c>
      <c r="X63" s="272">
        <f t="shared" si="40"/>
        <v>0</v>
      </c>
      <c r="Y63" s="272">
        <f t="shared" si="40"/>
        <v>0</v>
      </c>
      <c r="Z63" s="272">
        <f t="shared" si="40"/>
        <v>0</v>
      </c>
      <c r="AA63" s="272">
        <f t="shared" si="40"/>
        <v>0</v>
      </c>
      <c r="AB63" s="272">
        <f t="shared" si="40"/>
        <v>0</v>
      </c>
      <c r="AC63" s="272">
        <f t="shared" si="40"/>
        <v>0</v>
      </c>
      <c r="AD63" s="272">
        <f t="shared" si="40"/>
        <v>0</v>
      </c>
      <c r="AE63" s="272">
        <f t="shared" si="40"/>
        <v>0</v>
      </c>
      <c r="AF63" s="272">
        <f t="shared" si="40"/>
        <v>0</v>
      </c>
      <c r="AG63" s="272">
        <f t="shared" si="40"/>
        <v>0</v>
      </c>
      <c r="AH63" s="272">
        <f t="shared" si="40"/>
        <v>0</v>
      </c>
      <c r="AI63" s="272">
        <f t="shared" si="40"/>
        <v>0</v>
      </c>
      <c r="AJ63" s="272">
        <f t="shared" si="40"/>
        <v>0</v>
      </c>
      <c r="AK63" s="272">
        <f t="shared" si="40"/>
        <v>0</v>
      </c>
      <c r="AL63" s="272">
        <f t="shared" si="40"/>
        <v>0</v>
      </c>
      <c r="AM63" s="272">
        <f t="shared" si="40"/>
        <v>0</v>
      </c>
      <c r="AN63" s="272">
        <f t="shared" si="40"/>
        <v>0</v>
      </c>
      <c r="AO63" s="272">
        <f t="shared" si="40"/>
        <v>0</v>
      </c>
      <c r="AP63" s="272">
        <f t="shared" si="40"/>
        <v>0</v>
      </c>
      <c r="AQ63" s="272">
        <f t="shared" si="40"/>
        <v>0</v>
      </c>
      <c r="AR63" s="272">
        <f t="shared" si="40"/>
        <v>0</v>
      </c>
      <c r="AS63" s="272">
        <f t="shared" si="40"/>
        <v>0</v>
      </c>
      <c r="AT63" s="272">
        <f t="shared" si="40"/>
        <v>0</v>
      </c>
    </row>
    <row r="64" spans="1:46" ht="14.25" hidden="1" outlineLevel="1">
      <c r="A64" s="207" t="s">
        <v>410</v>
      </c>
      <c r="B64" s="208" t="s">
        <v>299</v>
      </c>
      <c r="C64" s="273">
        <v>0.13800000000000001</v>
      </c>
      <c r="D64" s="273"/>
      <c r="E64" s="207"/>
      <c r="F64" s="272">
        <f>($C$64*F35)+F26</f>
        <v>0</v>
      </c>
      <c r="G64" s="272">
        <f t="shared" ref="G64:AT64" si="41">($C$64*G35)+G26</f>
        <v>0</v>
      </c>
      <c r="H64" s="272">
        <f t="shared" si="41"/>
        <v>0</v>
      </c>
      <c r="I64" s="272">
        <f t="shared" si="41"/>
        <v>0</v>
      </c>
      <c r="J64" s="272">
        <f t="shared" si="41"/>
        <v>0</v>
      </c>
      <c r="K64" s="272">
        <f t="shared" si="41"/>
        <v>0</v>
      </c>
      <c r="L64" s="272">
        <f t="shared" si="41"/>
        <v>0</v>
      </c>
      <c r="M64" s="272">
        <f t="shared" si="41"/>
        <v>0</v>
      </c>
      <c r="N64" s="272">
        <f t="shared" si="41"/>
        <v>0</v>
      </c>
      <c r="O64" s="272">
        <f t="shared" si="41"/>
        <v>0</v>
      </c>
      <c r="P64" s="272">
        <f t="shared" si="41"/>
        <v>0</v>
      </c>
      <c r="Q64" s="272">
        <f t="shared" si="41"/>
        <v>0</v>
      </c>
      <c r="R64" s="272">
        <f t="shared" si="41"/>
        <v>0</v>
      </c>
      <c r="S64" s="272">
        <f t="shared" si="41"/>
        <v>0</v>
      </c>
      <c r="T64" s="272">
        <f t="shared" si="41"/>
        <v>0</v>
      </c>
      <c r="U64" s="272">
        <f t="shared" si="41"/>
        <v>0</v>
      </c>
      <c r="V64" s="272">
        <f t="shared" si="41"/>
        <v>0</v>
      </c>
      <c r="W64" s="272">
        <f t="shared" si="41"/>
        <v>0</v>
      </c>
      <c r="X64" s="272">
        <f t="shared" si="41"/>
        <v>0</v>
      </c>
      <c r="Y64" s="272">
        <f t="shared" si="41"/>
        <v>0</v>
      </c>
      <c r="Z64" s="272">
        <f t="shared" si="41"/>
        <v>0</v>
      </c>
      <c r="AA64" s="272">
        <f t="shared" si="41"/>
        <v>0</v>
      </c>
      <c r="AB64" s="272">
        <f t="shared" si="41"/>
        <v>0</v>
      </c>
      <c r="AC64" s="272">
        <f t="shared" si="41"/>
        <v>0</v>
      </c>
      <c r="AD64" s="272">
        <f t="shared" si="41"/>
        <v>0</v>
      </c>
      <c r="AE64" s="272">
        <f t="shared" si="41"/>
        <v>0</v>
      </c>
      <c r="AF64" s="272">
        <f t="shared" si="41"/>
        <v>0</v>
      </c>
      <c r="AG64" s="272">
        <f t="shared" si="41"/>
        <v>0</v>
      </c>
      <c r="AH64" s="272">
        <f t="shared" si="41"/>
        <v>0</v>
      </c>
      <c r="AI64" s="272">
        <f t="shared" si="41"/>
        <v>0</v>
      </c>
      <c r="AJ64" s="272">
        <f t="shared" si="41"/>
        <v>0</v>
      </c>
      <c r="AK64" s="272">
        <f t="shared" si="41"/>
        <v>0</v>
      </c>
      <c r="AL64" s="272">
        <f t="shared" si="41"/>
        <v>0</v>
      </c>
      <c r="AM64" s="272">
        <f t="shared" si="41"/>
        <v>0</v>
      </c>
      <c r="AN64" s="272">
        <f t="shared" si="41"/>
        <v>0</v>
      </c>
      <c r="AO64" s="272">
        <f t="shared" si="41"/>
        <v>0</v>
      </c>
      <c r="AP64" s="272">
        <f t="shared" si="41"/>
        <v>0</v>
      </c>
      <c r="AQ64" s="272">
        <f t="shared" si="41"/>
        <v>0</v>
      </c>
      <c r="AR64" s="272">
        <f t="shared" si="41"/>
        <v>0</v>
      </c>
      <c r="AS64" s="272">
        <f t="shared" si="41"/>
        <v>0</v>
      </c>
      <c r="AT64" s="272">
        <f t="shared" si="41"/>
        <v>0</v>
      </c>
    </row>
    <row r="65" collapsed="1"/>
  </sheetData>
  <mergeCells count="5">
    <mergeCell ref="A2:A3"/>
    <mergeCell ref="B2:B3"/>
    <mergeCell ref="C2:C3"/>
    <mergeCell ref="D2:D3"/>
    <mergeCell ref="A48:AT48"/>
  </mergeCells>
  <phoneticPr fontId="126" type="noConversion"/>
  <pageMargins left="0.19685039370078741" right="0.11811023622047245" top="0.27559055118110237" bottom="0.23622047244094491" header="0.15748031496062992" footer="0.11811023622047245"/>
  <pageSetup paperSize="9" scale="12" orientation="portrait" r:id="rId1"/>
  <headerFooter>
    <oddFooter>&amp;LSales Controlling&amp;R&amp;D</oddFooter>
  </headerFooter>
  <customProperties>
    <customPr name="_pios_id" r:id="rId2"/>
    <customPr name="EpmWorksheetKeyString_GUID" r:id="rId3"/>
  </customProperties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9B3664-EBAD-44A7-8A0A-5E9410EB9207}">
  <sheetPr codeName="Tabelle72">
    <tabColor theme="2" tint="-0.249977111117893"/>
  </sheetPr>
  <dimension ref="A1:DE354"/>
  <sheetViews>
    <sheetView showZeros="0" zoomScale="90" zoomScaleNormal="90" workbookViewId="0">
      <selection activeCell="E2" sqref="E2"/>
    </sheetView>
  </sheetViews>
  <sheetFormatPr defaultColWidth="11.375" defaultRowHeight="13.5" outlineLevelCol="1"/>
  <cols>
    <col min="1" max="1" width="42.75" style="102" bestFit="1" customWidth="1"/>
    <col min="2" max="2" width="9.75" customWidth="1"/>
    <col min="3" max="3" width="10.375" customWidth="1" outlineLevel="1"/>
    <col min="4" max="6" width="9.75" customWidth="1" outlineLevel="1"/>
    <col min="7" max="7" width="10.75" customWidth="1" outlineLevel="1"/>
    <col min="8" max="8" width="9.875" customWidth="1" outlineLevel="1"/>
    <col min="9" max="10" width="10.375" customWidth="1" outlineLevel="1"/>
    <col min="11" max="11" width="11.625" customWidth="1" outlineLevel="1"/>
    <col min="12" max="12" width="11" customWidth="1" outlineLevel="1"/>
    <col min="13" max="13" width="11.75" customWidth="1" outlineLevel="1"/>
    <col min="14" max="14" width="14.25" customWidth="1" outlineLevel="1"/>
    <col min="15" max="15" width="10.375" bestFit="1" customWidth="1"/>
    <col min="16" max="16" width="10.375" customWidth="1" outlineLevel="1"/>
    <col min="17" max="19" width="9.75" customWidth="1" outlineLevel="1"/>
    <col min="20" max="20" width="10.375" customWidth="1" outlineLevel="1"/>
    <col min="21" max="21" width="10.25" customWidth="1" outlineLevel="1"/>
    <col min="22" max="25" width="9.75" customWidth="1" outlineLevel="1"/>
    <col min="26" max="26" width="10.625" customWidth="1" outlineLevel="1"/>
    <col min="27" max="27" width="10.25" customWidth="1" outlineLevel="1"/>
    <col min="28" max="28" width="9.75" customWidth="1"/>
    <col min="29" max="29" width="11.25" customWidth="1" outlineLevel="1"/>
    <col min="30" max="32" width="9.75" customWidth="1" outlineLevel="1"/>
    <col min="33" max="33" width="11" customWidth="1" outlineLevel="1"/>
    <col min="34" max="34" width="10.25" customWidth="1" outlineLevel="1"/>
    <col min="35" max="38" width="9.75" customWidth="1" outlineLevel="1"/>
    <col min="39" max="39" width="10.625" customWidth="1" outlineLevel="1"/>
    <col min="40" max="40" width="10.25" customWidth="1" outlineLevel="1"/>
    <col min="41" max="41" width="11.625" bestFit="1" customWidth="1"/>
    <col min="42" max="42" width="11.25" customWidth="1" outlineLevel="1"/>
    <col min="43" max="45" width="9.75" customWidth="1" outlineLevel="1"/>
    <col min="46" max="46" width="11.625" customWidth="1" outlineLevel="1"/>
    <col min="47" max="47" width="10.25" customWidth="1" outlineLevel="1"/>
    <col min="48" max="48" width="9.75" customWidth="1" outlineLevel="1"/>
    <col min="49" max="49" width="10.375" customWidth="1" outlineLevel="1"/>
    <col min="50" max="51" width="9.75" customWidth="1" outlineLevel="1"/>
    <col min="52" max="52" width="10.625" customWidth="1" outlineLevel="1"/>
    <col min="53" max="53" width="10.25" customWidth="1" outlineLevel="1"/>
    <col min="54" max="54" width="9.75" customWidth="1"/>
    <col min="55" max="55" width="11.75" customWidth="1" outlineLevel="1"/>
    <col min="56" max="58" width="9.75" customWidth="1" outlineLevel="1"/>
    <col min="59" max="59" width="11.625" customWidth="1" outlineLevel="1"/>
    <col min="60" max="60" width="10.25" customWidth="1" outlineLevel="1"/>
    <col min="61" max="61" width="9.75" customWidth="1" outlineLevel="1"/>
    <col min="62" max="62" width="10.375" customWidth="1" outlineLevel="1"/>
    <col min="63" max="64" width="9.75" customWidth="1" outlineLevel="1"/>
    <col min="65" max="65" width="10.625" customWidth="1" outlineLevel="1"/>
    <col min="66" max="66" width="10.25" customWidth="1" outlineLevel="1"/>
    <col min="67" max="67" width="9.75" customWidth="1"/>
    <col min="68" max="68" width="11.375" customWidth="1" outlineLevel="1"/>
    <col min="69" max="71" width="9.75" customWidth="1" outlineLevel="1"/>
    <col min="72" max="72" width="11.625" customWidth="1" outlineLevel="1"/>
    <col min="73" max="73" width="10.25" customWidth="1" outlineLevel="1"/>
    <col min="74" max="74" width="9.75" customWidth="1" outlineLevel="1"/>
    <col min="75" max="75" width="10.375" customWidth="1" outlineLevel="1"/>
    <col min="76" max="77" width="9.75" customWidth="1" outlineLevel="1"/>
    <col min="78" max="78" width="10.625" customWidth="1" outlineLevel="1"/>
    <col min="79" max="79" width="10.25" customWidth="1" outlineLevel="1"/>
    <col min="80" max="80" width="9.75" customWidth="1"/>
    <col min="81" max="81" width="11.25" customWidth="1" outlineLevel="1"/>
    <col min="82" max="84" width="9.75" customWidth="1" outlineLevel="1"/>
    <col min="85" max="85" width="11.625" customWidth="1" outlineLevel="1"/>
    <col min="86" max="86" width="10.25" customWidth="1" outlineLevel="1"/>
    <col min="87" max="87" width="9.75" customWidth="1" outlineLevel="1"/>
    <col min="88" max="88" width="10.375" customWidth="1" outlineLevel="1"/>
    <col min="89" max="89" width="9.75" customWidth="1" outlineLevel="1"/>
    <col min="90" max="90" width="9.875" customWidth="1" outlineLevel="1"/>
    <col min="91" max="91" width="10.625" customWidth="1" outlineLevel="1"/>
    <col min="92" max="92" width="10.25" customWidth="1" outlineLevel="1"/>
    <col min="93" max="93" width="11" bestFit="1" customWidth="1"/>
    <col min="94" max="94" width="10.75" bestFit="1" customWidth="1"/>
    <col min="95" max="97" width="9.75" customWidth="1"/>
    <col min="98" max="98" width="11.625" bestFit="1" customWidth="1"/>
    <col min="99" max="99" width="11" bestFit="1" customWidth="1"/>
    <col min="100" max="100" width="11.25" bestFit="1" customWidth="1"/>
    <col min="101" max="101" width="10.875" bestFit="1" customWidth="1"/>
    <col min="102" max="104" width="11" bestFit="1" customWidth="1"/>
    <col min="105" max="105" width="11.25" bestFit="1" customWidth="1"/>
    <col min="106" max="107" width="9.75" customWidth="1"/>
    <col min="108" max="108" width="12.75" style="348" bestFit="1" customWidth="1"/>
    <col min="109" max="109" width="12.75" bestFit="1" customWidth="1"/>
  </cols>
  <sheetData>
    <row r="1" spans="1:109" s="1" customFormat="1" ht="22.5">
      <c r="A1" s="89" t="s">
        <v>411</v>
      </c>
      <c r="DD1" s="172"/>
    </row>
    <row r="2" spans="1:109" s="1" customFormat="1" ht="16.5" customHeight="1">
      <c r="A2" s="714" t="s">
        <v>412</v>
      </c>
      <c r="B2" s="990"/>
      <c r="DD2" s="172"/>
    </row>
    <row r="3" spans="1:109" s="1" customFormat="1">
      <c r="A3" s="714" t="s">
        <v>413</v>
      </c>
      <c r="B3" s="990"/>
      <c r="DD3" s="172"/>
    </row>
    <row r="4" spans="1:109" s="1" customFormat="1" ht="22.5">
      <c r="A4" s="70"/>
      <c r="B4" s="90" t="s">
        <v>414</v>
      </c>
      <c r="C4" s="91"/>
      <c r="D4" s="91"/>
      <c r="E4" s="91"/>
      <c r="F4" s="91"/>
      <c r="G4" s="91"/>
      <c r="H4" s="91"/>
      <c r="I4" s="91"/>
      <c r="DA4" s="92"/>
      <c r="DD4" s="172"/>
    </row>
    <row r="5" spans="1:109" s="94" customFormat="1" ht="18.75">
      <c r="A5" s="93"/>
      <c r="B5" s="1138">
        <f>'Input Cost_MS4'!A22</f>
        <v>2026</v>
      </c>
      <c r="C5" s="1139"/>
      <c r="D5" s="1139"/>
      <c r="E5" s="1139"/>
      <c r="F5" s="1139"/>
      <c r="G5" s="1139"/>
      <c r="H5" s="1139"/>
      <c r="I5" s="1139"/>
      <c r="J5" s="1139"/>
      <c r="K5" s="1139"/>
      <c r="L5" s="1139"/>
      <c r="M5" s="1139"/>
      <c r="N5" s="1140"/>
      <c r="O5" s="1138">
        <f>B5+1</f>
        <v>2027</v>
      </c>
      <c r="P5" s="1139"/>
      <c r="Q5" s="1139"/>
      <c r="R5" s="1139"/>
      <c r="S5" s="1139"/>
      <c r="T5" s="1139"/>
      <c r="U5" s="1139"/>
      <c r="V5" s="1139"/>
      <c r="W5" s="1139"/>
      <c r="X5" s="1139"/>
      <c r="Y5" s="1139"/>
      <c r="Z5" s="1139"/>
      <c r="AA5" s="1140"/>
      <c r="AB5" s="1138">
        <f>O5+1</f>
        <v>2028</v>
      </c>
      <c r="AC5" s="1139"/>
      <c r="AD5" s="1139"/>
      <c r="AE5" s="1139"/>
      <c r="AF5" s="1139"/>
      <c r="AG5" s="1139"/>
      <c r="AH5" s="1139"/>
      <c r="AI5" s="1139"/>
      <c r="AJ5" s="1139"/>
      <c r="AK5" s="1139"/>
      <c r="AL5" s="1139"/>
      <c r="AM5" s="1139"/>
      <c r="AN5" s="1140"/>
      <c r="AO5" s="1138">
        <f>AB5+1</f>
        <v>2029</v>
      </c>
      <c r="AP5" s="1139"/>
      <c r="AQ5" s="1139"/>
      <c r="AR5" s="1139"/>
      <c r="AS5" s="1139"/>
      <c r="AT5" s="1139"/>
      <c r="AU5" s="1139"/>
      <c r="AV5" s="1139"/>
      <c r="AW5" s="1139"/>
      <c r="AX5" s="1139"/>
      <c r="AY5" s="1139"/>
      <c r="AZ5" s="1139"/>
      <c r="BA5" s="1140"/>
      <c r="BB5" s="1138">
        <f>AO5+1</f>
        <v>2030</v>
      </c>
      <c r="BC5" s="1139"/>
      <c r="BD5" s="1139"/>
      <c r="BE5" s="1139"/>
      <c r="BF5" s="1139"/>
      <c r="BG5" s="1139"/>
      <c r="BH5" s="1139"/>
      <c r="BI5" s="1139"/>
      <c r="BJ5" s="1139"/>
      <c r="BK5" s="1139"/>
      <c r="BL5" s="1139"/>
      <c r="BM5" s="1139"/>
      <c r="BN5" s="1140"/>
      <c r="BO5" s="1138">
        <f>BB5+1</f>
        <v>2031</v>
      </c>
      <c r="BP5" s="1139"/>
      <c r="BQ5" s="1139"/>
      <c r="BR5" s="1139"/>
      <c r="BS5" s="1139"/>
      <c r="BT5" s="1139"/>
      <c r="BU5" s="1139"/>
      <c r="BV5" s="1139"/>
      <c r="BW5" s="1139"/>
      <c r="BX5" s="1139"/>
      <c r="BY5" s="1139"/>
      <c r="BZ5" s="1139"/>
      <c r="CA5" s="1140"/>
      <c r="CB5" s="1138">
        <f>BO5+1</f>
        <v>2032</v>
      </c>
      <c r="CC5" s="1139"/>
      <c r="CD5" s="1139"/>
      <c r="CE5" s="1139"/>
      <c r="CF5" s="1139"/>
      <c r="CG5" s="1139"/>
      <c r="CH5" s="1139"/>
      <c r="CI5" s="1139"/>
      <c r="CJ5" s="1139"/>
      <c r="CK5" s="1139"/>
      <c r="CL5" s="1139"/>
      <c r="CM5" s="1139"/>
      <c r="CN5" s="1140"/>
      <c r="CO5" s="1141" t="s">
        <v>156</v>
      </c>
      <c r="CP5" s="1142"/>
      <c r="CQ5" s="1142"/>
      <c r="CR5" s="1142"/>
      <c r="CS5" s="1142"/>
      <c r="CT5" s="1142"/>
      <c r="CU5" s="1142"/>
      <c r="CV5" s="1142"/>
      <c r="CW5" s="1142"/>
      <c r="CX5" s="1142"/>
      <c r="CY5" s="1142"/>
      <c r="CZ5" s="1142"/>
      <c r="DA5" s="1142"/>
      <c r="DB5" s="1142"/>
      <c r="DC5" s="1143"/>
      <c r="DD5" s="346"/>
    </row>
    <row r="6" spans="1:109" s="101" customFormat="1" ht="54">
      <c r="A6" s="198" t="s">
        <v>293</v>
      </c>
      <c r="B6" s="95" t="s">
        <v>415</v>
      </c>
      <c r="C6" s="96" t="s">
        <v>416</v>
      </c>
      <c r="D6" s="97" t="s">
        <v>131</v>
      </c>
      <c r="E6" s="97" t="s">
        <v>417</v>
      </c>
      <c r="F6" s="97" t="s">
        <v>418</v>
      </c>
      <c r="G6" s="98" t="s">
        <v>419</v>
      </c>
      <c r="H6" s="97" t="s">
        <v>420</v>
      </c>
      <c r="I6" s="97" t="s">
        <v>421</v>
      </c>
      <c r="J6" s="97" t="s">
        <v>422</v>
      </c>
      <c r="K6" s="97" t="s">
        <v>254</v>
      </c>
      <c r="L6" s="97" t="s">
        <v>102</v>
      </c>
      <c r="M6" s="97" t="s">
        <v>398</v>
      </c>
      <c r="N6" s="99" t="s">
        <v>423</v>
      </c>
      <c r="O6" s="95" t="str">
        <f>B6</f>
        <v>Volume Product</v>
      </c>
      <c r="P6" s="96" t="str">
        <f t="shared" ref="P6:AA6" si="0">C6</f>
        <v>Price/pcs. (w/o reduction)</v>
      </c>
      <c r="Q6" s="97" t="str">
        <f t="shared" si="0"/>
        <v>Price/pcs.</v>
      </c>
      <c r="R6" s="97" t="str">
        <f t="shared" si="0"/>
        <v>HK3/pcs.</v>
      </c>
      <c r="S6" s="97" t="str">
        <f t="shared" si="0"/>
        <v>SK/pcs.</v>
      </c>
      <c r="T6" s="98" t="str">
        <f t="shared" si="0"/>
        <v>Sales (w/o reduction)</v>
      </c>
      <c r="U6" s="97" t="str">
        <f t="shared" si="0"/>
        <v>Sales</v>
      </c>
      <c r="V6" s="97" t="str">
        <f t="shared" si="0"/>
        <v>Ratio</v>
      </c>
      <c r="W6" s="97" t="str">
        <f t="shared" si="0"/>
        <v>Ratio kum.</v>
      </c>
      <c r="X6" s="97" t="str">
        <f t="shared" si="0"/>
        <v>HK3</v>
      </c>
      <c r="Y6" s="97" t="str">
        <f t="shared" si="0"/>
        <v>SK</v>
      </c>
      <c r="Z6" s="97" t="str">
        <f t="shared" si="0"/>
        <v>DB1</v>
      </c>
      <c r="AA6" s="99" t="str">
        <f t="shared" si="0"/>
        <v>DB4</v>
      </c>
      <c r="AB6" s="95" t="str">
        <f>O6</f>
        <v>Volume Product</v>
      </c>
      <c r="AC6" s="96" t="str">
        <f t="shared" ref="AC6:AN6" si="1">P6</f>
        <v>Price/pcs. (w/o reduction)</v>
      </c>
      <c r="AD6" s="97" t="str">
        <f t="shared" si="1"/>
        <v>Price/pcs.</v>
      </c>
      <c r="AE6" s="97" t="str">
        <f t="shared" si="1"/>
        <v>HK3/pcs.</v>
      </c>
      <c r="AF6" s="100" t="str">
        <f t="shared" si="1"/>
        <v>SK/pcs.</v>
      </c>
      <c r="AG6" s="98" t="str">
        <f t="shared" si="1"/>
        <v>Sales (w/o reduction)</v>
      </c>
      <c r="AH6" s="97" t="str">
        <f t="shared" si="1"/>
        <v>Sales</v>
      </c>
      <c r="AI6" s="97" t="str">
        <f t="shared" si="1"/>
        <v>Ratio</v>
      </c>
      <c r="AJ6" s="97" t="str">
        <f t="shared" si="1"/>
        <v>Ratio kum.</v>
      </c>
      <c r="AK6" s="97" t="str">
        <f t="shared" si="1"/>
        <v>HK3</v>
      </c>
      <c r="AL6" s="97" t="str">
        <f t="shared" si="1"/>
        <v>SK</v>
      </c>
      <c r="AM6" s="97" t="str">
        <f t="shared" si="1"/>
        <v>DB1</v>
      </c>
      <c r="AN6" s="99" t="str">
        <f t="shared" si="1"/>
        <v>DB4</v>
      </c>
      <c r="AO6" s="95" t="str">
        <f>AB6</f>
        <v>Volume Product</v>
      </c>
      <c r="AP6" s="96" t="str">
        <f t="shared" ref="AP6:BA6" si="2">AC6</f>
        <v>Price/pcs. (w/o reduction)</v>
      </c>
      <c r="AQ6" s="97" t="str">
        <f t="shared" si="2"/>
        <v>Price/pcs.</v>
      </c>
      <c r="AR6" s="97" t="str">
        <f t="shared" si="2"/>
        <v>HK3/pcs.</v>
      </c>
      <c r="AS6" s="97" t="str">
        <f t="shared" si="2"/>
        <v>SK/pcs.</v>
      </c>
      <c r="AT6" s="98" t="str">
        <f t="shared" si="2"/>
        <v>Sales (w/o reduction)</v>
      </c>
      <c r="AU6" s="97" t="str">
        <f t="shared" si="2"/>
        <v>Sales</v>
      </c>
      <c r="AV6" s="97" t="str">
        <f t="shared" si="2"/>
        <v>Ratio</v>
      </c>
      <c r="AW6" s="97" t="str">
        <f t="shared" si="2"/>
        <v>Ratio kum.</v>
      </c>
      <c r="AX6" s="97" t="str">
        <f t="shared" si="2"/>
        <v>HK3</v>
      </c>
      <c r="AY6" s="97" t="str">
        <f t="shared" si="2"/>
        <v>SK</v>
      </c>
      <c r="AZ6" s="97" t="str">
        <f t="shared" si="2"/>
        <v>DB1</v>
      </c>
      <c r="BA6" s="99" t="str">
        <f t="shared" si="2"/>
        <v>DB4</v>
      </c>
      <c r="BB6" s="95" t="str">
        <f>AO6</f>
        <v>Volume Product</v>
      </c>
      <c r="BC6" s="96" t="str">
        <f t="shared" ref="BC6:BN6" si="3">AP6</f>
        <v>Price/pcs. (w/o reduction)</v>
      </c>
      <c r="BD6" s="97" t="str">
        <f t="shared" si="3"/>
        <v>Price/pcs.</v>
      </c>
      <c r="BE6" s="97" t="str">
        <f t="shared" si="3"/>
        <v>HK3/pcs.</v>
      </c>
      <c r="BF6" s="97" t="str">
        <f t="shared" si="3"/>
        <v>SK/pcs.</v>
      </c>
      <c r="BG6" s="98" t="str">
        <f t="shared" si="3"/>
        <v>Sales (w/o reduction)</v>
      </c>
      <c r="BH6" s="97" t="str">
        <f t="shared" si="3"/>
        <v>Sales</v>
      </c>
      <c r="BI6" s="97" t="str">
        <f t="shared" si="3"/>
        <v>Ratio</v>
      </c>
      <c r="BJ6" s="97" t="str">
        <f t="shared" si="3"/>
        <v>Ratio kum.</v>
      </c>
      <c r="BK6" s="97" t="str">
        <f t="shared" si="3"/>
        <v>HK3</v>
      </c>
      <c r="BL6" s="97" t="str">
        <f t="shared" si="3"/>
        <v>SK</v>
      </c>
      <c r="BM6" s="97" t="str">
        <f t="shared" si="3"/>
        <v>DB1</v>
      </c>
      <c r="BN6" s="99" t="str">
        <f t="shared" si="3"/>
        <v>DB4</v>
      </c>
      <c r="BO6" s="95" t="str">
        <f>BB6</f>
        <v>Volume Product</v>
      </c>
      <c r="BP6" s="96" t="str">
        <f t="shared" ref="BP6:CA6" si="4">BC6</f>
        <v>Price/pcs. (w/o reduction)</v>
      </c>
      <c r="BQ6" s="97" t="str">
        <f t="shared" si="4"/>
        <v>Price/pcs.</v>
      </c>
      <c r="BR6" s="97" t="str">
        <f t="shared" si="4"/>
        <v>HK3/pcs.</v>
      </c>
      <c r="BS6" s="97" t="str">
        <f t="shared" si="4"/>
        <v>SK/pcs.</v>
      </c>
      <c r="BT6" s="98" t="str">
        <f t="shared" si="4"/>
        <v>Sales (w/o reduction)</v>
      </c>
      <c r="BU6" s="97" t="str">
        <f t="shared" si="4"/>
        <v>Sales</v>
      </c>
      <c r="BV6" s="97" t="str">
        <f t="shared" si="4"/>
        <v>Ratio</v>
      </c>
      <c r="BW6" s="97" t="str">
        <f t="shared" si="4"/>
        <v>Ratio kum.</v>
      </c>
      <c r="BX6" s="97" t="str">
        <f t="shared" si="4"/>
        <v>HK3</v>
      </c>
      <c r="BY6" s="97" t="str">
        <f t="shared" si="4"/>
        <v>SK</v>
      </c>
      <c r="BZ6" s="97" t="str">
        <f t="shared" si="4"/>
        <v>DB1</v>
      </c>
      <c r="CA6" s="99" t="str">
        <f t="shared" si="4"/>
        <v>DB4</v>
      </c>
      <c r="CB6" s="95" t="str">
        <f>BO6</f>
        <v>Volume Product</v>
      </c>
      <c r="CC6" s="96" t="str">
        <f t="shared" ref="CC6:CN6" si="5">BP6</f>
        <v>Price/pcs. (w/o reduction)</v>
      </c>
      <c r="CD6" s="97" t="str">
        <f t="shared" si="5"/>
        <v>Price/pcs.</v>
      </c>
      <c r="CE6" s="97" t="str">
        <f t="shared" si="5"/>
        <v>HK3/pcs.</v>
      </c>
      <c r="CF6" s="97" t="str">
        <f t="shared" si="5"/>
        <v>SK/pcs.</v>
      </c>
      <c r="CG6" s="98" t="str">
        <f t="shared" si="5"/>
        <v>Sales (w/o reduction)</v>
      </c>
      <c r="CH6" s="97" t="str">
        <f t="shared" si="5"/>
        <v>Sales</v>
      </c>
      <c r="CI6" s="97" t="str">
        <f t="shared" si="5"/>
        <v>Ratio</v>
      </c>
      <c r="CJ6" s="97" t="str">
        <f t="shared" si="5"/>
        <v>Ratio kum.</v>
      </c>
      <c r="CK6" s="97" t="str">
        <f t="shared" si="5"/>
        <v>HK3</v>
      </c>
      <c r="CL6" s="97" t="str">
        <f t="shared" si="5"/>
        <v>SK</v>
      </c>
      <c r="CM6" s="97" t="str">
        <f t="shared" si="5"/>
        <v>DB1</v>
      </c>
      <c r="CN6" s="99" t="str">
        <f t="shared" si="5"/>
        <v>DB4</v>
      </c>
      <c r="CO6" s="95" t="str">
        <f>CB6</f>
        <v>Volume Product</v>
      </c>
      <c r="CP6" s="96" t="str">
        <f t="shared" ref="CP6:DA6" si="6">CC6</f>
        <v>Price/pcs. (w/o reduction)</v>
      </c>
      <c r="CQ6" s="97" t="str">
        <f t="shared" si="6"/>
        <v>Price/pcs.</v>
      </c>
      <c r="CR6" s="97" t="str">
        <f t="shared" si="6"/>
        <v>HK3/pcs.</v>
      </c>
      <c r="CS6" s="97" t="str">
        <f t="shared" si="6"/>
        <v>SK/pcs.</v>
      </c>
      <c r="CT6" s="98" t="str">
        <f t="shared" si="6"/>
        <v>Sales (w/o reduction)</v>
      </c>
      <c r="CU6" s="97" t="str">
        <f t="shared" si="6"/>
        <v>Sales</v>
      </c>
      <c r="CV6" s="97" t="str">
        <f t="shared" si="6"/>
        <v>Ratio</v>
      </c>
      <c r="CW6" s="97" t="str">
        <f t="shared" si="6"/>
        <v>Ratio kum.</v>
      </c>
      <c r="CX6" s="97" t="str">
        <f t="shared" si="6"/>
        <v>HK3</v>
      </c>
      <c r="CY6" s="97" t="str">
        <f t="shared" si="6"/>
        <v>SK</v>
      </c>
      <c r="CZ6" s="97" t="str">
        <f t="shared" si="6"/>
        <v>DB1</v>
      </c>
      <c r="DA6" s="99" t="str">
        <f t="shared" si="6"/>
        <v>DB4</v>
      </c>
      <c r="DB6" s="97" t="str">
        <f>CZ6</f>
        <v>DB1</v>
      </c>
      <c r="DC6" s="99" t="str">
        <f>DA6</f>
        <v>DB4</v>
      </c>
      <c r="DD6" s="347"/>
    </row>
    <row r="7" spans="1:109">
      <c r="A7" s="446">
        <f>'Input Cost_MS4'!$D$11</f>
        <v>0</v>
      </c>
      <c r="B7" s="1080">
        <f>'Input Cost_MS4'!D$13</f>
        <v>0</v>
      </c>
      <c r="C7" s="656">
        <f>'Input Cost_MS4'!D$117/100</f>
        <v>0</v>
      </c>
      <c r="D7" s="969">
        <f>((C7-B2)*(1+'Input Cost_MS4'!D$22))+B2</f>
        <v>0</v>
      </c>
      <c r="E7" s="275">
        <f>(Kalkulation_MS4!$F$26)/100</f>
        <v>0</v>
      </c>
      <c r="F7" s="275">
        <f>(Kalkulation_MS4!$F$35)/100</f>
        <v>0</v>
      </c>
      <c r="G7" s="103">
        <f>B7*C7</f>
        <v>0</v>
      </c>
      <c r="H7" s="104">
        <f>B7*D7</f>
        <v>0</v>
      </c>
      <c r="I7" s="104">
        <f>H7-G7</f>
        <v>0</v>
      </c>
      <c r="J7" s="104">
        <f>I7</f>
        <v>0</v>
      </c>
      <c r="K7" s="104">
        <f>B7*E7</f>
        <v>0</v>
      </c>
      <c r="L7" s="104">
        <f>B7*F7</f>
        <v>0</v>
      </c>
      <c r="M7" s="104">
        <f>H7-K7</f>
        <v>0</v>
      </c>
      <c r="N7" s="105">
        <f>H7-L7</f>
        <v>0</v>
      </c>
      <c r="O7" s="38">
        <f>'Input Cost_MS4'!D$14</f>
        <v>0</v>
      </c>
      <c r="P7" s="122">
        <f>C7</f>
        <v>0</v>
      </c>
      <c r="Q7" s="971">
        <f>((D7-B2)*(1+'Input Cost_MS4'!$D23))+B2</f>
        <v>0</v>
      </c>
      <c r="R7" s="108">
        <f>E7</f>
        <v>0</v>
      </c>
      <c r="S7" s="108">
        <f>F7</f>
        <v>0</v>
      </c>
      <c r="T7" s="103">
        <f>P7*O7</f>
        <v>0</v>
      </c>
      <c r="U7" s="104">
        <f>Q7*O7</f>
        <v>0</v>
      </c>
      <c r="V7" s="104">
        <f>(Q7-D7)*O7</f>
        <v>0</v>
      </c>
      <c r="W7" s="104">
        <f>(Q7-P7)*O7</f>
        <v>0</v>
      </c>
      <c r="X7" s="104">
        <f t="shared" ref="X7:X46" si="7">R7*O7</f>
        <v>0</v>
      </c>
      <c r="Y7" s="104">
        <f>S7*O7</f>
        <v>0</v>
      </c>
      <c r="Z7" s="104">
        <f t="shared" ref="Z7:Z46" si="8">U7-X7</f>
        <v>0</v>
      </c>
      <c r="AA7" s="105">
        <f>U7-Y7</f>
        <v>0</v>
      </c>
      <c r="AB7" s="1080">
        <f>'Input Cost_MS4'!D$15</f>
        <v>0</v>
      </c>
      <c r="AC7" s="107">
        <f>P7</f>
        <v>0</v>
      </c>
      <c r="AD7" s="971">
        <f>((Q7-B2)*(1+'Input Cost_MS4'!$D24))+B2</f>
        <v>0</v>
      </c>
      <c r="AE7" s="108">
        <f>R7</f>
        <v>0</v>
      </c>
      <c r="AF7" s="108">
        <f>S7</f>
        <v>0</v>
      </c>
      <c r="AG7" s="103">
        <f>AC7*AB7</f>
        <v>0</v>
      </c>
      <c r="AH7" s="104">
        <f>AD7*AB7</f>
        <v>0</v>
      </c>
      <c r="AI7" s="104">
        <f>(AD7-Q7)*AB7</f>
        <v>0</v>
      </c>
      <c r="AJ7" s="104">
        <f>(AD7-AC7)*AB7</f>
        <v>0</v>
      </c>
      <c r="AK7" s="104">
        <f t="shared" ref="AK7:AK46" si="9">AE7*AB7</f>
        <v>0</v>
      </c>
      <c r="AL7" s="104">
        <f>AF7*AB7</f>
        <v>0</v>
      </c>
      <c r="AM7" s="109">
        <f t="shared" ref="AM7:AM46" si="10">AH7-AK7</f>
        <v>0</v>
      </c>
      <c r="AN7" s="105">
        <f>AH7-AL7</f>
        <v>0</v>
      </c>
      <c r="AO7" s="38">
        <f>'Input Cost_MS4'!D$16</f>
        <v>0</v>
      </c>
      <c r="AP7" s="107">
        <f>AC7</f>
        <v>0</v>
      </c>
      <c r="AQ7" s="971">
        <f>((AD7-B2)*(1+'Input Cost_MS4'!$D25))+B2</f>
        <v>0</v>
      </c>
      <c r="AR7" s="108">
        <f>AE7</f>
        <v>0</v>
      </c>
      <c r="AS7" s="108">
        <f>AF7</f>
        <v>0</v>
      </c>
      <c r="AT7" s="103">
        <f>AP7*AO7</f>
        <v>0</v>
      </c>
      <c r="AU7" s="104">
        <f>AQ7*AO7</f>
        <v>0</v>
      </c>
      <c r="AV7" s="104">
        <f>(AQ7-AD7)*AO7</f>
        <v>0</v>
      </c>
      <c r="AW7" s="104">
        <f>(AQ7-AP7)*AO7</f>
        <v>0</v>
      </c>
      <c r="AX7" s="104">
        <f t="shared" ref="AX7:AX46" si="11">AR7*AO7</f>
        <v>0</v>
      </c>
      <c r="AY7" s="104">
        <f>AS7*AO7</f>
        <v>0</v>
      </c>
      <c r="AZ7" s="104">
        <f t="shared" ref="AZ7:AZ46" si="12">AU7-AX7</f>
        <v>0</v>
      </c>
      <c r="BA7" s="105">
        <f>AU7-AY7</f>
        <v>0</v>
      </c>
      <c r="BB7" s="38">
        <f>'Input Cost_MS4'!D$17</f>
        <v>0</v>
      </c>
      <c r="BC7" s="107">
        <f>AP7</f>
        <v>0</v>
      </c>
      <c r="BD7" s="971">
        <f>((AQ7-B2)*(1+'Input Cost_MS4'!$D26))+B2</f>
        <v>0</v>
      </c>
      <c r="BE7" s="108">
        <f>AR7</f>
        <v>0</v>
      </c>
      <c r="BF7" s="108">
        <f>AS7</f>
        <v>0</v>
      </c>
      <c r="BG7" s="103">
        <f>BC7*BB7</f>
        <v>0</v>
      </c>
      <c r="BH7" s="104">
        <f>BD7*BB7</f>
        <v>0</v>
      </c>
      <c r="BI7" s="104">
        <f>(BD7-AQ7)*BB7</f>
        <v>0</v>
      </c>
      <c r="BJ7" s="104">
        <f>(BD7-BC7)*BB7</f>
        <v>0</v>
      </c>
      <c r="BK7" s="262">
        <f t="shared" ref="BK7:BK46" si="13">BE7*BB7</f>
        <v>0</v>
      </c>
      <c r="BL7" s="104">
        <f>BF7*BB7</f>
        <v>0</v>
      </c>
      <c r="BM7" s="104">
        <f t="shared" ref="BM7:BM46" si="14">BH7-BK7</f>
        <v>0</v>
      </c>
      <c r="BN7" s="105">
        <f>BH7-BL7</f>
        <v>0</v>
      </c>
      <c r="BO7" s="38">
        <f>'Input Cost_MS4'!D$18</f>
        <v>0</v>
      </c>
      <c r="BP7" s="107">
        <f>BC7</f>
        <v>0</v>
      </c>
      <c r="BQ7" s="971">
        <f>((BD7-B2)*(1+'Input Cost_MS4'!$D27))+B2</f>
        <v>0</v>
      </c>
      <c r="BR7" s="108">
        <f>BE7</f>
        <v>0</v>
      </c>
      <c r="BS7" s="108">
        <f>BF7</f>
        <v>0</v>
      </c>
      <c r="BT7" s="103">
        <f>BP7*BO7</f>
        <v>0</v>
      </c>
      <c r="BU7" s="104">
        <f>BQ7*BO7</f>
        <v>0</v>
      </c>
      <c r="BV7" s="104">
        <f>(BQ7-BD7)*BO7</f>
        <v>0</v>
      </c>
      <c r="BW7" s="104">
        <f>(BQ7-BP7)*BO7</f>
        <v>0</v>
      </c>
      <c r="BX7" s="262">
        <f t="shared" ref="BX7:BX46" si="15">BR7*BO7</f>
        <v>0</v>
      </c>
      <c r="BY7" s="104">
        <f>BS7*BO7</f>
        <v>0</v>
      </c>
      <c r="BZ7" s="104">
        <f t="shared" ref="BZ7:BZ46" si="16">BU7-BX7</f>
        <v>0</v>
      </c>
      <c r="CA7" s="105">
        <f>BU7-BY7</f>
        <v>0</v>
      </c>
      <c r="CB7" s="38">
        <f>'Input Cost_MS4'!D$19</f>
        <v>0</v>
      </c>
      <c r="CC7" s="107">
        <f>BP7</f>
        <v>0</v>
      </c>
      <c r="CD7" s="971">
        <f>((BQ7-B2)*(1+'Input Cost_MS4'!$D28))+B2</f>
        <v>0</v>
      </c>
      <c r="CE7" s="108">
        <f>BR7</f>
        <v>0</v>
      </c>
      <c r="CF7" s="108">
        <f>BS7</f>
        <v>0</v>
      </c>
      <c r="CG7" s="103">
        <f>CC7*CB7</f>
        <v>0</v>
      </c>
      <c r="CH7" s="104">
        <f>CD7*CB7</f>
        <v>0</v>
      </c>
      <c r="CI7" s="104">
        <f>(CD7-BQ7)*CB7</f>
        <v>0</v>
      </c>
      <c r="CJ7" s="104">
        <f>(CD7-CC7)*CB7</f>
        <v>0</v>
      </c>
      <c r="CK7" s="262">
        <f t="shared" ref="CK7:CK46" si="17">CE7*CB7</f>
        <v>0</v>
      </c>
      <c r="CL7" s="104">
        <f>CF7*CB7</f>
        <v>0</v>
      </c>
      <c r="CM7" s="104">
        <f t="shared" ref="CM7:CM46" si="18">CH7-CK7</f>
        <v>0</v>
      </c>
      <c r="CN7" s="105">
        <f>CH7-CL7</f>
        <v>0</v>
      </c>
      <c r="CO7" s="110">
        <f>B7+O7+AB7+AO7+BB7+BO7+CB7</f>
        <v>0</v>
      </c>
      <c r="CP7" s="111">
        <f>$C7</f>
        <v>0</v>
      </c>
      <c r="CQ7" s="112" t="str">
        <f>IF(CO7=0,"",CU7/CO7)</f>
        <v/>
      </c>
      <c r="CR7" s="113" t="str">
        <f>IF(CO7=0,"",CX7/CO7)</f>
        <v/>
      </c>
      <c r="CS7" s="113" t="str">
        <f>IF(CO7=0,"",CY7/CO7)</f>
        <v/>
      </c>
      <c r="CT7" s="114">
        <f t="shared" ref="CT7:CY22" si="19">G7+T7+AG7+AT7+BG7+BT7+CG7</f>
        <v>0</v>
      </c>
      <c r="CU7" s="115">
        <f t="shared" si="19"/>
        <v>0</v>
      </c>
      <c r="CV7" s="115">
        <f t="shared" si="19"/>
        <v>0</v>
      </c>
      <c r="CW7" s="115">
        <f t="shared" si="19"/>
        <v>0</v>
      </c>
      <c r="CX7" s="115">
        <f t="shared" si="19"/>
        <v>0</v>
      </c>
      <c r="CY7" s="115">
        <f t="shared" si="19"/>
        <v>0</v>
      </c>
      <c r="CZ7" s="115">
        <f t="shared" ref="CZ7:CZ46" si="20">CU7-CX7</f>
        <v>0</v>
      </c>
      <c r="DA7" s="116">
        <f>CU7-CY7</f>
        <v>0</v>
      </c>
      <c r="DB7" s="117" t="str">
        <f>IF(CU7=0,"",CZ7/CU7)</f>
        <v/>
      </c>
      <c r="DC7" s="118" t="str">
        <f>IF(CU7=0,"",DA7/CU7)</f>
        <v/>
      </c>
      <c r="DD7" s="348">
        <f>$CO7*'Input Cost_MS4'!$D109</f>
        <v>0</v>
      </c>
      <c r="DE7" s="348">
        <f>$CO7*'Input Cost_MS4'!$D110</f>
        <v>0</v>
      </c>
    </row>
    <row r="8" spans="1:109">
      <c r="A8" s="447">
        <f>'Input Cost_MS4'!$E$11</f>
        <v>0</v>
      </c>
      <c r="B8" s="194">
        <f>'Input Cost_MS4'!E$13</f>
        <v>0</v>
      </c>
      <c r="C8" s="657">
        <f>'Input Cost_MS4'!E$117/100</f>
        <v>0</v>
      </c>
      <c r="D8" s="970">
        <f>((C8-B3)*(1+'Input Cost_MS4'!E$22))+B3</f>
        <v>0</v>
      </c>
      <c r="E8" s="197">
        <f>(Kalkulation_MS4!$G$26)/100</f>
        <v>0</v>
      </c>
      <c r="F8" s="197">
        <f>(Kalkulation_MS4!$G$35)/100</f>
        <v>0</v>
      </c>
      <c r="G8" s="119">
        <f t="shared" ref="G8:G46" si="21">B8*C8</f>
        <v>0</v>
      </c>
      <c r="H8" s="120">
        <f t="shared" ref="H8:H46" si="22">B8*D8</f>
        <v>0</v>
      </c>
      <c r="I8" s="120">
        <f t="shared" ref="I8:I46" si="23">H8-G8</f>
        <v>0</v>
      </c>
      <c r="J8" s="120">
        <f t="shared" ref="J8:J46" si="24">I8</f>
        <v>0</v>
      </c>
      <c r="K8" s="120">
        <f t="shared" ref="K8:K46" si="25">B8*E8</f>
        <v>0</v>
      </c>
      <c r="L8" s="120">
        <f t="shared" ref="L8:L46" si="26">B8*F8</f>
        <v>0</v>
      </c>
      <c r="M8" s="120">
        <f t="shared" ref="M8:M46" si="27">H8-K8</f>
        <v>0</v>
      </c>
      <c r="N8" s="121">
        <f t="shared" ref="N8:N46" si="28">H8-L8</f>
        <v>0</v>
      </c>
      <c r="O8" s="194">
        <f>'Input Cost_MS4'!E$14</f>
        <v>0</v>
      </c>
      <c r="P8" s="122">
        <f t="shared" ref="P8:P46" si="29">C8</f>
        <v>0</v>
      </c>
      <c r="Q8" s="970">
        <f>((D8-B3)*(1+'Input Cost_MS4'!$E23))+B3</f>
        <v>0</v>
      </c>
      <c r="R8" s="124">
        <f t="shared" ref="R8:S23" si="30">E8</f>
        <v>0</v>
      </c>
      <c r="S8" s="124">
        <f t="shared" si="30"/>
        <v>0</v>
      </c>
      <c r="T8" s="119">
        <f t="shared" ref="T8:T46" si="31">P8*O8</f>
        <v>0</v>
      </c>
      <c r="U8" s="120">
        <f t="shared" ref="U8:U46" si="32">Q8*O8</f>
        <v>0</v>
      </c>
      <c r="V8" s="120">
        <f t="shared" ref="V8:V46" si="33">(Q8-D8)*O8</f>
        <v>0</v>
      </c>
      <c r="W8" s="120">
        <f t="shared" ref="W8:W46" si="34">(Q8-P8)*O8</f>
        <v>0</v>
      </c>
      <c r="X8" s="120">
        <f t="shared" si="7"/>
        <v>0</v>
      </c>
      <c r="Y8" s="120">
        <f t="shared" ref="Y8:Y46" si="35">S8*O8</f>
        <v>0</v>
      </c>
      <c r="Z8" s="120">
        <f t="shared" si="8"/>
        <v>0</v>
      </c>
      <c r="AA8" s="121">
        <f t="shared" ref="AA8:AA46" si="36">U8-Y8</f>
        <v>0</v>
      </c>
      <c r="AB8" s="194">
        <f>'Input Cost_MS4'!E$15</f>
        <v>0</v>
      </c>
      <c r="AC8" s="122">
        <f t="shared" ref="AC8:AC46" si="37">P8</f>
        <v>0</v>
      </c>
      <c r="AD8" s="970">
        <f>((Q8-B3)*(1+'Input Cost_MS4'!$E24))+B3</f>
        <v>0</v>
      </c>
      <c r="AE8" s="124">
        <f t="shared" ref="AE8:AF23" si="38">R8</f>
        <v>0</v>
      </c>
      <c r="AF8" s="124">
        <f t="shared" si="38"/>
        <v>0</v>
      </c>
      <c r="AG8" s="119">
        <f t="shared" ref="AG8:AG46" si="39">AC8*AB8</f>
        <v>0</v>
      </c>
      <c r="AH8" s="120">
        <f t="shared" ref="AH8:AH46" si="40">AD8*AB8</f>
        <v>0</v>
      </c>
      <c r="AI8" s="120">
        <f t="shared" ref="AI8:AI46" si="41">(AD8-Q8)*AB8</f>
        <v>0</v>
      </c>
      <c r="AJ8" s="120">
        <f t="shared" ref="AJ8:AJ46" si="42">(AD8-AC8)*AB8</f>
        <v>0</v>
      </c>
      <c r="AK8" s="120">
        <f t="shared" si="9"/>
        <v>0</v>
      </c>
      <c r="AL8" s="120">
        <f t="shared" ref="AL8:AL46" si="43">AF8*AB8</f>
        <v>0</v>
      </c>
      <c r="AM8" s="125">
        <f t="shared" si="10"/>
        <v>0</v>
      </c>
      <c r="AN8" s="121">
        <f t="shared" ref="AN8:AN46" si="44">AH8-AL8</f>
        <v>0</v>
      </c>
      <c r="AO8" s="194">
        <f>'Input Cost_MS4'!E$16</f>
        <v>0</v>
      </c>
      <c r="AP8" s="122">
        <f t="shared" ref="AP8:AP46" si="45">AC8</f>
        <v>0</v>
      </c>
      <c r="AQ8" s="970">
        <f>((AD8-B3)*(1+'Input Cost_MS4'!$E25))+B3</f>
        <v>0</v>
      </c>
      <c r="AR8" s="124">
        <f t="shared" ref="AR8:AS23" si="46">AE8</f>
        <v>0</v>
      </c>
      <c r="AS8" s="124">
        <f t="shared" si="46"/>
        <v>0</v>
      </c>
      <c r="AT8" s="119">
        <f t="shared" ref="AT8:AT46" si="47">AP8*AO8</f>
        <v>0</v>
      </c>
      <c r="AU8" s="120">
        <f t="shared" ref="AU8:AU46" si="48">AQ8*AO8</f>
        <v>0</v>
      </c>
      <c r="AV8" s="120">
        <f t="shared" ref="AV8:AV46" si="49">(AQ8-AD8)*AO8</f>
        <v>0</v>
      </c>
      <c r="AW8" s="120">
        <f t="shared" ref="AW8:AW46" si="50">(AQ8-AP8)*AO8</f>
        <v>0</v>
      </c>
      <c r="AX8" s="120">
        <f t="shared" si="11"/>
        <v>0</v>
      </c>
      <c r="AY8" s="120">
        <f t="shared" ref="AY8:AY46" si="51">AS8*AO8</f>
        <v>0</v>
      </c>
      <c r="AZ8" s="120">
        <f t="shared" si="12"/>
        <v>0</v>
      </c>
      <c r="BA8" s="121">
        <f t="shared" ref="BA8:BA46" si="52">AU8-AY8</f>
        <v>0</v>
      </c>
      <c r="BB8" s="194">
        <f>'Input Cost_MS4'!E$17</f>
        <v>0</v>
      </c>
      <c r="BC8" s="122">
        <f t="shared" ref="BC8:BC46" si="53">AP8</f>
        <v>0</v>
      </c>
      <c r="BD8" s="970">
        <f>((AQ8-B3)*(1+'Input Cost_MS4'!$E26))+B3</f>
        <v>0</v>
      </c>
      <c r="BE8" s="124">
        <f t="shared" ref="BE8:BF23" si="54">AR8</f>
        <v>0</v>
      </c>
      <c r="BF8" s="124">
        <f t="shared" si="54"/>
        <v>0</v>
      </c>
      <c r="BG8" s="119">
        <f t="shared" ref="BG8:BG46" si="55">BC8*BB8</f>
        <v>0</v>
      </c>
      <c r="BH8" s="120">
        <f t="shared" ref="BH8:BH46" si="56">BD8*BB8</f>
        <v>0</v>
      </c>
      <c r="BI8" s="120">
        <f t="shared" ref="BI8:BI46" si="57">(BD8-AQ8)*BB8</f>
        <v>0</v>
      </c>
      <c r="BJ8" s="120">
        <f t="shared" ref="BJ8:BJ46" si="58">(BD8-BC8)*BB8</f>
        <v>0</v>
      </c>
      <c r="BK8" s="263">
        <f t="shared" si="13"/>
        <v>0</v>
      </c>
      <c r="BL8" s="120">
        <f t="shared" ref="BL8:BL46" si="59">BF8*BB8</f>
        <v>0</v>
      </c>
      <c r="BM8" s="120">
        <f t="shared" si="14"/>
        <v>0</v>
      </c>
      <c r="BN8" s="121">
        <f t="shared" ref="BN8:BN46" si="60">BH8-BL8</f>
        <v>0</v>
      </c>
      <c r="BO8" s="194">
        <f>'Input Cost_MS4'!E$18</f>
        <v>0</v>
      </c>
      <c r="BP8" s="122">
        <f t="shared" ref="BP8:BP46" si="61">BC8</f>
        <v>0</v>
      </c>
      <c r="BQ8" s="970">
        <f>((BD8-B3)*(1+'Input Cost_MS4'!$E27))+B3</f>
        <v>0</v>
      </c>
      <c r="BR8" s="124">
        <f t="shared" ref="BR8:BS23" si="62">BE8</f>
        <v>0</v>
      </c>
      <c r="BS8" s="124">
        <f t="shared" si="62"/>
        <v>0</v>
      </c>
      <c r="BT8" s="119">
        <f t="shared" ref="BT8:BT46" si="63">BP8*BO8</f>
        <v>0</v>
      </c>
      <c r="BU8" s="120">
        <f t="shared" ref="BU8:BU46" si="64">BQ8*BO8</f>
        <v>0</v>
      </c>
      <c r="BV8" s="120">
        <f t="shared" ref="BV8:BV46" si="65">(BQ8-BD8)*BO8</f>
        <v>0</v>
      </c>
      <c r="BW8" s="120">
        <f t="shared" ref="BW8:BW46" si="66">(BQ8-BP8)*BO8</f>
        <v>0</v>
      </c>
      <c r="BX8" s="263">
        <f t="shared" si="15"/>
        <v>0</v>
      </c>
      <c r="BY8" s="120">
        <f t="shared" ref="BY8:BY46" si="67">BS8*BO8</f>
        <v>0</v>
      </c>
      <c r="BZ8" s="120">
        <f t="shared" si="16"/>
        <v>0</v>
      </c>
      <c r="CA8" s="121">
        <f t="shared" ref="CA8:CA46" si="68">BU8-BY8</f>
        <v>0</v>
      </c>
      <c r="CB8" s="194">
        <f>'Input Cost_MS4'!E$19</f>
        <v>0</v>
      </c>
      <c r="CC8" s="122">
        <f t="shared" ref="CC8:CC46" si="69">BP8</f>
        <v>0</v>
      </c>
      <c r="CD8" s="970">
        <f>((BQ8-B3)*(1+'Input Cost_MS4'!$E28))+B3</f>
        <v>0</v>
      </c>
      <c r="CE8" s="124">
        <f t="shared" ref="CE8:CF23" si="70">BR8</f>
        <v>0</v>
      </c>
      <c r="CF8" s="124">
        <f t="shared" si="70"/>
        <v>0</v>
      </c>
      <c r="CG8" s="119">
        <f t="shared" ref="CG8:CG46" si="71">CC8*CB8</f>
        <v>0</v>
      </c>
      <c r="CH8" s="120">
        <f t="shared" ref="CH8:CH46" si="72">CD8*CB8</f>
        <v>0</v>
      </c>
      <c r="CI8" s="120">
        <f t="shared" ref="CI8:CI46" si="73">(CD8-BQ8)*CB8</f>
        <v>0</v>
      </c>
      <c r="CJ8" s="120">
        <f t="shared" ref="CJ8:CJ46" si="74">(CD8-CC8)*CB8</f>
        <v>0</v>
      </c>
      <c r="CK8" s="263">
        <f t="shared" si="17"/>
        <v>0</v>
      </c>
      <c r="CL8" s="120">
        <f t="shared" ref="CL8:CL46" si="75">CF8*CB8</f>
        <v>0</v>
      </c>
      <c r="CM8" s="120">
        <f t="shared" si="18"/>
        <v>0</v>
      </c>
      <c r="CN8" s="121">
        <f t="shared" ref="CN8:CN46" si="76">CH8-CL8</f>
        <v>0</v>
      </c>
      <c r="CO8" s="260">
        <f t="shared" ref="CO8:CO46" si="77">B8+O8+AB8+AO8+BB8+BO8+CB8</f>
        <v>0</v>
      </c>
      <c r="CP8" s="126">
        <f t="shared" ref="CP8:CP46" si="78">$C8</f>
        <v>0</v>
      </c>
      <c r="CQ8" s="127" t="str">
        <f t="shared" ref="CQ8:CQ46" si="79">IF(CO8=0,"",CU8/CO8)</f>
        <v/>
      </c>
      <c r="CR8" s="128" t="str">
        <f t="shared" ref="CR8:CR46" si="80">IF(CO8=0,"",CX8/CO8)</f>
        <v/>
      </c>
      <c r="CS8" s="128" t="str">
        <f t="shared" ref="CS8:CS46" si="81">IF(CO8=0,"",CY8/CO8)</f>
        <v/>
      </c>
      <c r="CT8" s="129">
        <f t="shared" si="19"/>
        <v>0</v>
      </c>
      <c r="CU8" s="130">
        <f t="shared" si="19"/>
        <v>0</v>
      </c>
      <c r="CV8" s="130">
        <f t="shared" si="19"/>
        <v>0</v>
      </c>
      <c r="CW8" s="130">
        <f t="shared" si="19"/>
        <v>0</v>
      </c>
      <c r="CX8" s="130">
        <f t="shared" si="19"/>
        <v>0</v>
      </c>
      <c r="CY8" s="130">
        <f t="shared" si="19"/>
        <v>0</v>
      </c>
      <c r="CZ8" s="130">
        <f t="shared" si="20"/>
        <v>0</v>
      </c>
      <c r="DA8" s="131">
        <f t="shared" ref="DA8:DA46" si="82">CU8-CY8</f>
        <v>0</v>
      </c>
      <c r="DB8" s="132" t="str">
        <f t="shared" ref="DB8:DB46" si="83">IF(CU8=0,"",CZ8/CU8)</f>
        <v/>
      </c>
      <c r="DC8" s="133" t="str">
        <f t="shared" ref="DC8:DC46" si="84">IF(CU8=0,"",DA8/CU8)</f>
        <v/>
      </c>
      <c r="DD8" s="348">
        <f>$CO8*'Input Cost_MS4'!$E109</f>
        <v>0</v>
      </c>
      <c r="DE8" s="348">
        <f>$CO8*'Input Cost_MS4'!$E110</f>
        <v>0</v>
      </c>
    </row>
    <row r="9" spans="1:109">
      <c r="A9" s="447">
        <f>'Input Cost_MS4'!$F$11</f>
        <v>0</v>
      </c>
      <c r="B9" s="194">
        <f>'Input Cost_MS4'!F$13</f>
        <v>0</v>
      </c>
      <c r="C9" s="657">
        <f>'Input Cost_MS4'!F$117/100</f>
        <v>0</v>
      </c>
      <c r="D9" s="196">
        <f>C9*(1+'Input Cost_MS4'!F$22)</f>
        <v>0</v>
      </c>
      <c r="E9" s="197">
        <f>(Kalkulation_MS4!$H$26)/100</f>
        <v>0</v>
      </c>
      <c r="F9" s="197">
        <f>(Kalkulation_MS4!$H$35)/100</f>
        <v>0</v>
      </c>
      <c r="G9" s="119">
        <f t="shared" si="21"/>
        <v>0</v>
      </c>
      <c r="H9" s="120">
        <f t="shared" si="22"/>
        <v>0</v>
      </c>
      <c r="I9" s="120">
        <f t="shared" si="23"/>
        <v>0</v>
      </c>
      <c r="J9" s="120">
        <f t="shared" si="24"/>
        <v>0</v>
      </c>
      <c r="K9" s="120">
        <f t="shared" si="25"/>
        <v>0</v>
      </c>
      <c r="L9" s="120">
        <f t="shared" si="26"/>
        <v>0</v>
      </c>
      <c r="M9" s="120">
        <f t="shared" si="27"/>
        <v>0</v>
      </c>
      <c r="N9" s="121">
        <f t="shared" si="28"/>
        <v>0</v>
      </c>
      <c r="O9" s="194">
        <f>'Input Cost_MS4'!F$14</f>
        <v>0</v>
      </c>
      <c r="P9" s="122">
        <f t="shared" si="29"/>
        <v>0</v>
      </c>
      <c r="Q9" s="123">
        <f>D9*(1+'Input Cost_MS4'!$F23)</f>
        <v>0</v>
      </c>
      <c r="R9" s="124">
        <f t="shared" si="30"/>
        <v>0</v>
      </c>
      <c r="S9" s="124">
        <f t="shared" si="30"/>
        <v>0</v>
      </c>
      <c r="T9" s="119">
        <f t="shared" si="31"/>
        <v>0</v>
      </c>
      <c r="U9" s="120">
        <f t="shared" si="32"/>
        <v>0</v>
      </c>
      <c r="V9" s="120">
        <f t="shared" si="33"/>
        <v>0</v>
      </c>
      <c r="W9" s="120">
        <f t="shared" si="34"/>
        <v>0</v>
      </c>
      <c r="X9" s="120">
        <f t="shared" si="7"/>
        <v>0</v>
      </c>
      <c r="Y9" s="120">
        <f t="shared" si="35"/>
        <v>0</v>
      </c>
      <c r="Z9" s="120">
        <f t="shared" si="8"/>
        <v>0</v>
      </c>
      <c r="AA9" s="121">
        <f t="shared" si="36"/>
        <v>0</v>
      </c>
      <c r="AB9" s="194">
        <f>'Input Cost_MS4'!F$15</f>
        <v>0</v>
      </c>
      <c r="AC9" s="122">
        <f t="shared" si="37"/>
        <v>0</v>
      </c>
      <c r="AD9" s="123">
        <f>Q9*(1+'Input Cost_MS4'!$F24)</f>
        <v>0</v>
      </c>
      <c r="AE9" s="124">
        <f t="shared" si="38"/>
        <v>0</v>
      </c>
      <c r="AF9" s="124">
        <f t="shared" si="38"/>
        <v>0</v>
      </c>
      <c r="AG9" s="119">
        <f t="shared" si="39"/>
        <v>0</v>
      </c>
      <c r="AH9" s="120">
        <f t="shared" si="40"/>
        <v>0</v>
      </c>
      <c r="AI9" s="120">
        <f t="shared" si="41"/>
        <v>0</v>
      </c>
      <c r="AJ9" s="120">
        <f t="shared" si="42"/>
        <v>0</v>
      </c>
      <c r="AK9" s="120">
        <f t="shared" si="9"/>
        <v>0</v>
      </c>
      <c r="AL9" s="120">
        <f t="shared" si="43"/>
        <v>0</v>
      </c>
      <c r="AM9" s="125">
        <f t="shared" si="10"/>
        <v>0</v>
      </c>
      <c r="AN9" s="121">
        <f t="shared" si="44"/>
        <v>0</v>
      </c>
      <c r="AO9" s="194">
        <f>'Input Cost_MS4'!F$16</f>
        <v>0</v>
      </c>
      <c r="AP9" s="122">
        <f t="shared" si="45"/>
        <v>0</v>
      </c>
      <c r="AQ9" s="123">
        <f>AD9*(1+'Input Cost_MS4'!$F25)</f>
        <v>0</v>
      </c>
      <c r="AR9" s="124">
        <f t="shared" si="46"/>
        <v>0</v>
      </c>
      <c r="AS9" s="124">
        <f t="shared" si="46"/>
        <v>0</v>
      </c>
      <c r="AT9" s="119">
        <f t="shared" si="47"/>
        <v>0</v>
      </c>
      <c r="AU9" s="120">
        <f t="shared" si="48"/>
        <v>0</v>
      </c>
      <c r="AV9" s="120">
        <f t="shared" si="49"/>
        <v>0</v>
      </c>
      <c r="AW9" s="120">
        <f t="shared" si="50"/>
        <v>0</v>
      </c>
      <c r="AX9" s="120">
        <f t="shared" si="11"/>
        <v>0</v>
      </c>
      <c r="AY9" s="120">
        <f t="shared" si="51"/>
        <v>0</v>
      </c>
      <c r="AZ9" s="120">
        <f t="shared" si="12"/>
        <v>0</v>
      </c>
      <c r="BA9" s="121">
        <f t="shared" si="52"/>
        <v>0</v>
      </c>
      <c r="BB9" s="194">
        <f>'Input Cost_MS4'!F$17</f>
        <v>0</v>
      </c>
      <c r="BC9" s="122">
        <f t="shared" si="53"/>
        <v>0</v>
      </c>
      <c r="BD9" s="123">
        <f>AQ9*(1+'Input Cost_MS4'!$F26)</f>
        <v>0</v>
      </c>
      <c r="BE9" s="124">
        <f t="shared" si="54"/>
        <v>0</v>
      </c>
      <c r="BF9" s="124">
        <f t="shared" si="54"/>
        <v>0</v>
      </c>
      <c r="BG9" s="119">
        <f t="shared" si="55"/>
        <v>0</v>
      </c>
      <c r="BH9" s="120">
        <f t="shared" si="56"/>
        <v>0</v>
      </c>
      <c r="BI9" s="120">
        <f t="shared" si="57"/>
        <v>0</v>
      </c>
      <c r="BJ9" s="120">
        <f t="shared" si="58"/>
        <v>0</v>
      </c>
      <c r="BK9" s="263">
        <f t="shared" si="13"/>
        <v>0</v>
      </c>
      <c r="BL9" s="120">
        <f t="shared" si="59"/>
        <v>0</v>
      </c>
      <c r="BM9" s="120">
        <f t="shared" si="14"/>
        <v>0</v>
      </c>
      <c r="BN9" s="121">
        <f t="shared" si="60"/>
        <v>0</v>
      </c>
      <c r="BO9" s="194">
        <f>'Input Cost_MS4'!F$18</f>
        <v>0</v>
      </c>
      <c r="BP9" s="122">
        <f t="shared" si="61"/>
        <v>0</v>
      </c>
      <c r="BQ9" s="123">
        <f>BD9*(1+'Input Cost_MS4'!$F27)</f>
        <v>0</v>
      </c>
      <c r="BR9" s="124">
        <f t="shared" si="62"/>
        <v>0</v>
      </c>
      <c r="BS9" s="124">
        <f t="shared" si="62"/>
        <v>0</v>
      </c>
      <c r="BT9" s="119">
        <f t="shared" si="63"/>
        <v>0</v>
      </c>
      <c r="BU9" s="120">
        <f t="shared" si="64"/>
        <v>0</v>
      </c>
      <c r="BV9" s="120">
        <f t="shared" si="65"/>
        <v>0</v>
      </c>
      <c r="BW9" s="120">
        <f t="shared" si="66"/>
        <v>0</v>
      </c>
      <c r="BX9" s="263">
        <f t="shared" si="15"/>
        <v>0</v>
      </c>
      <c r="BY9" s="120">
        <f t="shared" si="67"/>
        <v>0</v>
      </c>
      <c r="BZ9" s="120">
        <f t="shared" si="16"/>
        <v>0</v>
      </c>
      <c r="CA9" s="121">
        <f t="shared" si="68"/>
        <v>0</v>
      </c>
      <c r="CB9" s="194">
        <f>'Input Cost_MS4'!F$19</f>
        <v>0</v>
      </c>
      <c r="CC9" s="122">
        <f t="shared" si="69"/>
        <v>0</v>
      </c>
      <c r="CD9" s="123">
        <f>BQ9*(1+'Input Cost_MS4'!$F28)</f>
        <v>0</v>
      </c>
      <c r="CE9" s="124">
        <f t="shared" si="70"/>
        <v>0</v>
      </c>
      <c r="CF9" s="124">
        <f t="shared" si="70"/>
        <v>0</v>
      </c>
      <c r="CG9" s="119">
        <f t="shared" si="71"/>
        <v>0</v>
      </c>
      <c r="CH9" s="120">
        <f t="shared" si="72"/>
        <v>0</v>
      </c>
      <c r="CI9" s="120">
        <f t="shared" si="73"/>
        <v>0</v>
      </c>
      <c r="CJ9" s="120">
        <f t="shared" si="74"/>
        <v>0</v>
      </c>
      <c r="CK9" s="263">
        <f t="shared" si="17"/>
        <v>0</v>
      </c>
      <c r="CL9" s="120">
        <f t="shared" si="75"/>
        <v>0</v>
      </c>
      <c r="CM9" s="120">
        <f t="shared" si="18"/>
        <v>0</v>
      </c>
      <c r="CN9" s="121">
        <f t="shared" si="76"/>
        <v>0</v>
      </c>
      <c r="CO9" s="260">
        <f t="shared" si="77"/>
        <v>0</v>
      </c>
      <c r="CP9" s="126">
        <f t="shared" si="78"/>
        <v>0</v>
      </c>
      <c r="CQ9" s="127" t="str">
        <f t="shared" si="79"/>
        <v/>
      </c>
      <c r="CR9" s="128" t="str">
        <f t="shared" si="80"/>
        <v/>
      </c>
      <c r="CS9" s="128" t="str">
        <f t="shared" si="81"/>
        <v/>
      </c>
      <c r="CT9" s="129">
        <f t="shared" si="19"/>
        <v>0</v>
      </c>
      <c r="CU9" s="130">
        <f t="shared" si="19"/>
        <v>0</v>
      </c>
      <c r="CV9" s="130">
        <f t="shared" si="19"/>
        <v>0</v>
      </c>
      <c r="CW9" s="130">
        <f t="shared" si="19"/>
        <v>0</v>
      </c>
      <c r="CX9" s="130">
        <f t="shared" si="19"/>
        <v>0</v>
      </c>
      <c r="CY9" s="130">
        <f t="shared" si="19"/>
        <v>0</v>
      </c>
      <c r="CZ9" s="130">
        <f t="shared" si="20"/>
        <v>0</v>
      </c>
      <c r="DA9" s="131">
        <f t="shared" si="82"/>
        <v>0</v>
      </c>
      <c r="DB9" s="132" t="str">
        <f t="shared" si="83"/>
        <v/>
      </c>
      <c r="DC9" s="133" t="str">
        <f t="shared" si="84"/>
        <v/>
      </c>
      <c r="DD9" s="348">
        <f>$CO9*'Input Cost_MS4'!$F109</f>
        <v>0</v>
      </c>
      <c r="DE9" s="348">
        <f>$CO9*'Input Cost_MS4'!$F110</f>
        <v>0</v>
      </c>
    </row>
    <row r="10" spans="1:109">
      <c r="A10" s="447">
        <f>'Input Cost_MS4'!$G$11</f>
        <v>0</v>
      </c>
      <c r="B10" s="194">
        <f>'Input Cost_MS4'!G$13</f>
        <v>0</v>
      </c>
      <c r="C10" s="657">
        <f>'Input Cost_MS4'!G$117/100</f>
        <v>0</v>
      </c>
      <c r="D10" s="196">
        <f>C10*(1+'Input Cost_MS4'!G$22)</f>
        <v>0</v>
      </c>
      <c r="E10" s="197">
        <f>(Kalkulation_MS4!$I$26)/100</f>
        <v>0</v>
      </c>
      <c r="F10" s="197">
        <f>(Kalkulation_MS4!$I$35)/100</f>
        <v>0</v>
      </c>
      <c r="G10" s="119">
        <f t="shared" si="21"/>
        <v>0</v>
      </c>
      <c r="H10" s="120">
        <f t="shared" si="22"/>
        <v>0</v>
      </c>
      <c r="I10" s="120">
        <f t="shared" si="23"/>
        <v>0</v>
      </c>
      <c r="J10" s="120">
        <f t="shared" si="24"/>
        <v>0</v>
      </c>
      <c r="K10" s="120">
        <f t="shared" si="25"/>
        <v>0</v>
      </c>
      <c r="L10" s="120">
        <f t="shared" si="26"/>
        <v>0</v>
      </c>
      <c r="M10" s="120">
        <f t="shared" si="27"/>
        <v>0</v>
      </c>
      <c r="N10" s="121">
        <f t="shared" si="28"/>
        <v>0</v>
      </c>
      <c r="O10" s="194">
        <f>'Input Cost_MS4'!G$14</f>
        <v>0</v>
      </c>
      <c r="P10" s="122">
        <f t="shared" si="29"/>
        <v>0</v>
      </c>
      <c r="Q10" s="123">
        <f>D10*(1+'Input Cost_MS4'!$G23)</f>
        <v>0</v>
      </c>
      <c r="R10" s="124">
        <f t="shared" si="30"/>
        <v>0</v>
      </c>
      <c r="S10" s="124">
        <f t="shared" si="30"/>
        <v>0</v>
      </c>
      <c r="T10" s="119">
        <f t="shared" si="31"/>
        <v>0</v>
      </c>
      <c r="U10" s="120">
        <f t="shared" si="32"/>
        <v>0</v>
      </c>
      <c r="V10" s="120">
        <f t="shared" si="33"/>
        <v>0</v>
      </c>
      <c r="W10" s="120">
        <f t="shared" si="34"/>
        <v>0</v>
      </c>
      <c r="X10" s="120">
        <f t="shared" si="7"/>
        <v>0</v>
      </c>
      <c r="Y10" s="120">
        <f t="shared" si="35"/>
        <v>0</v>
      </c>
      <c r="Z10" s="120">
        <f t="shared" si="8"/>
        <v>0</v>
      </c>
      <c r="AA10" s="121">
        <f t="shared" si="36"/>
        <v>0</v>
      </c>
      <c r="AB10" s="194">
        <f>'Input Cost_MS4'!G$15</f>
        <v>0</v>
      </c>
      <c r="AC10" s="122">
        <f t="shared" si="37"/>
        <v>0</v>
      </c>
      <c r="AD10" s="123">
        <f>Q10*(1+'Input Cost_MS4'!$G24)</f>
        <v>0</v>
      </c>
      <c r="AE10" s="124">
        <f t="shared" si="38"/>
        <v>0</v>
      </c>
      <c r="AF10" s="124">
        <f t="shared" si="38"/>
        <v>0</v>
      </c>
      <c r="AG10" s="119">
        <f t="shared" si="39"/>
        <v>0</v>
      </c>
      <c r="AH10" s="120">
        <f t="shared" si="40"/>
        <v>0</v>
      </c>
      <c r="AI10" s="120">
        <f t="shared" si="41"/>
        <v>0</v>
      </c>
      <c r="AJ10" s="120">
        <f t="shared" si="42"/>
        <v>0</v>
      </c>
      <c r="AK10" s="120">
        <f t="shared" si="9"/>
        <v>0</v>
      </c>
      <c r="AL10" s="120">
        <f t="shared" si="43"/>
        <v>0</v>
      </c>
      <c r="AM10" s="125">
        <f t="shared" si="10"/>
        <v>0</v>
      </c>
      <c r="AN10" s="121">
        <f t="shared" si="44"/>
        <v>0</v>
      </c>
      <c r="AO10" s="194">
        <f>'Input Cost_MS4'!G$16</f>
        <v>0</v>
      </c>
      <c r="AP10" s="122">
        <f t="shared" si="45"/>
        <v>0</v>
      </c>
      <c r="AQ10" s="123">
        <f>AD10*(1+'Input Cost_MS4'!$G25)</f>
        <v>0</v>
      </c>
      <c r="AR10" s="124">
        <f t="shared" si="46"/>
        <v>0</v>
      </c>
      <c r="AS10" s="124">
        <f t="shared" si="46"/>
        <v>0</v>
      </c>
      <c r="AT10" s="119">
        <f t="shared" si="47"/>
        <v>0</v>
      </c>
      <c r="AU10" s="120">
        <f t="shared" si="48"/>
        <v>0</v>
      </c>
      <c r="AV10" s="120">
        <f t="shared" si="49"/>
        <v>0</v>
      </c>
      <c r="AW10" s="120">
        <f t="shared" si="50"/>
        <v>0</v>
      </c>
      <c r="AX10" s="120">
        <f t="shared" si="11"/>
        <v>0</v>
      </c>
      <c r="AY10" s="120">
        <f t="shared" si="51"/>
        <v>0</v>
      </c>
      <c r="AZ10" s="120">
        <f t="shared" si="12"/>
        <v>0</v>
      </c>
      <c r="BA10" s="121">
        <f t="shared" si="52"/>
        <v>0</v>
      </c>
      <c r="BB10" s="194">
        <f>'Input Cost_MS4'!G$17</f>
        <v>0</v>
      </c>
      <c r="BC10" s="122">
        <f t="shared" si="53"/>
        <v>0</v>
      </c>
      <c r="BD10" s="123">
        <f>AQ10*(1+'Input Cost_MS4'!$G26)</f>
        <v>0</v>
      </c>
      <c r="BE10" s="124">
        <f t="shared" si="54"/>
        <v>0</v>
      </c>
      <c r="BF10" s="124">
        <f t="shared" si="54"/>
        <v>0</v>
      </c>
      <c r="BG10" s="119">
        <f t="shared" si="55"/>
        <v>0</v>
      </c>
      <c r="BH10" s="120">
        <f t="shared" si="56"/>
        <v>0</v>
      </c>
      <c r="BI10" s="120">
        <f t="shared" si="57"/>
        <v>0</v>
      </c>
      <c r="BJ10" s="120">
        <f t="shared" si="58"/>
        <v>0</v>
      </c>
      <c r="BK10" s="263">
        <f t="shared" si="13"/>
        <v>0</v>
      </c>
      <c r="BL10" s="120">
        <f t="shared" si="59"/>
        <v>0</v>
      </c>
      <c r="BM10" s="120">
        <f t="shared" si="14"/>
        <v>0</v>
      </c>
      <c r="BN10" s="121">
        <f t="shared" si="60"/>
        <v>0</v>
      </c>
      <c r="BO10" s="194">
        <f>'Input Cost_MS4'!G$18</f>
        <v>0</v>
      </c>
      <c r="BP10" s="122">
        <f t="shared" si="61"/>
        <v>0</v>
      </c>
      <c r="BQ10" s="123">
        <f>BD10*(1+'Input Cost_MS4'!$G27)</f>
        <v>0</v>
      </c>
      <c r="BR10" s="124">
        <f t="shared" si="62"/>
        <v>0</v>
      </c>
      <c r="BS10" s="124">
        <f t="shared" si="62"/>
        <v>0</v>
      </c>
      <c r="BT10" s="119">
        <f t="shared" si="63"/>
        <v>0</v>
      </c>
      <c r="BU10" s="120">
        <f t="shared" si="64"/>
        <v>0</v>
      </c>
      <c r="BV10" s="120">
        <f t="shared" si="65"/>
        <v>0</v>
      </c>
      <c r="BW10" s="120">
        <f t="shared" si="66"/>
        <v>0</v>
      </c>
      <c r="BX10" s="263">
        <f t="shared" si="15"/>
        <v>0</v>
      </c>
      <c r="BY10" s="120">
        <f t="shared" si="67"/>
        <v>0</v>
      </c>
      <c r="BZ10" s="120">
        <f t="shared" si="16"/>
        <v>0</v>
      </c>
      <c r="CA10" s="121">
        <f t="shared" si="68"/>
        <v>0</v>
      </c>
      <c r="CB10" s="194">
        <f>'Input Cost_MS4'!G$19</f>
        <v>0</v>
      </c>
      <c r="CC10" s="122">
        <f t="shared" si="69"/>
        <v>0</v>
      </c>
      <c r="CD10" s="123">
        <f>BQ10*(1+'Input Cost_MS4'!$G28)</f>
        <v>0</v>
      </c>
      <c r="CE10" s="124">
        <f t="shared" si="70"/>
        <v>0</v>
      </c>
      <c r="CF10" s="124">
        <f t="shared" si="70"/>
        <v>0</v>
      </c>
      <c r="CG10" s="119">
        <f t="shared" si="71"/>
        <v>0</v>
      </c>
      <c r="CH10" s="120">
        <f t="shared" si="72"/>
        <v>0</v>
      </c>
      <c r="CI10" s="120">
        <f t="shared" si="73"/>
        <v>0</v>
      </c>
      <c r="CJ10" s="120">
        <f t="shared" si="74"/>
        <v>0</v>
      </c>
      <c r="CK10" s="263">
        <f t="shared" si="17"/>
        <v>0</v>
      </c>
      <c r="CL10" s="120">
        <f t="shared" si="75"/>
        <v>0</v>
      </c>
      <c r="CM10" s="120">
        <f t="shared" si="18"/>
        <v>0</v>
      </c>
      <c r="CN10" s="121">
        <f t="shared" si="76"/>
        <v>0</v>
      </c>
      <c r="CO10" s="260">
        <f t="shared" si="77"/>
        <v>0</v>
      </c>
      <c r="CP10" s="126">
        <f t="shared" si="78"/>
        <v>0</v>
      </c>
      <c r="CQ10" s="127" t="str">
        <f t="shared" si="79"/>
        <v/>
      </c>
      <c r="CR10" s="128" t="str">
        <f t="shared" si="80"/>
        <v/>
      </c>
      <c r="CS10" s="128" t="str">
        <f t="shared" si="81"/>
        <v/>
      </c>
      <c r="CT10" s="129">
        <f t="shared" si="19"/>
        <v>0</v>
      </c>
      <c r="CU10" s="130">
        <f t="shared" si="19"/>
        <v>0</v>
      </c>
      <c r="CV10" s="130">
        <f t="shared" si="19"/>
        <v>0</v>
      </c>
      <c r="CW10" s="130">
        <f t="shared" si="19"/>
        <v>0</v>
      </c>
      <c r="CX10" s="130">
        <f t="shared" si="19"/>
        <v>0</v>
      </c>
      <c r="CY10" s="130">
        <f t="shared" si="19"/>
        <v>0</v>
      </c>
      <c r="CZ10" s="130">
        <f t="shared" si="20"/>
        <v>0</v>
      </c>
      <c r="DA10" s="131">
        <f t="shared" si="82"/>
        <v>0</v>
      </c>
      <c r="DB10" s="132" t="str">
        <f t="shared" si="83"/>
        <v/>
      </c>
      <c r="DC10" s="133" t="str">
        <f t="shared" si="84"/>
        <v/>
      </c>
      <c r="DD10" s="348">
        <f>$CO10*'Input Cost_MS4'!$G109</f>
        <v>0</v>
      </c>
      <c r="DE10" s="348">
        <f>$CO10*'Input Cost_MS4'!$G110</f>
        <v>0</v>
      </c>
    </row>
    <row r="11" spans="1:109">
      <c r="A11" s="447">
        <f>'Input Cost_MS4'!$H$11</f>
        <v>0</v>
      </c>
      <c r="B11" s="194">
        <f>'Input Cost_MS4'!H$13</f>
        <v>0</v>
      </c>
      <c r="C11" s="657">
        <f>'Input Cost_MS4'!H$117/100</f>
        <v>0</v>
      </c>
      <c r="D11" s="196">
        <f>C11*(1+'Input Cost_MS4'!H$22)</f>
        <v>0</v>
      </c>
      <c r="E11" s="197">
        <f>(Kalkulation_MS4!$J$26)/100</f>
        <v>0</v>
      </c>
      <c r="F11" s="197">
        <f>(Kalkulation_MS4!$J$35)/100</f>
        <v>0</v>
      </c>
      <c r="G11" s="119">
        <f t="shared" si="21"/>
        <v>0</v>
      </c>
      <c r="H11" s="120">
        <f t="shared" si="22"/>
        <v>0</v>
      </c>
      <c r="I11" s="120">
        <f t="shared" si="23"/>
        <v>0</v>
      </c>
      <c r="J11" s="120">
        <f t="shared" si="24"/>
        <v>0</v>
      </c>
      <c r="K11" s="120">
        <f t="shared" si="25"/>
        <v>0</v>
      </c>
      <c r="L11" s="120">
        <f t="shared" si="26"/>
        <v>0</v>
      </c>
      <c r="M11" s="120">
        <f t="shared" si="27"/>
        <v>0</v>
      </c>
      <c r="N11" s="121">
        <f t="shared" si="28"/>
        <v>0</v>
      </c>
      <c r="O11" s="194">
        <f>'Input Cost_MS4'!H$14</f>
        <v>0</v>
      </c>
      <c r="P11" s="122">
        <f t="shared" si="29"/>
        <v>0</v>
      </c>
      <c r="Q11" s="123">
        <f>D11*(1+'Input Cost_MS4'!$H23)</f>
        <v>0</v>
      </c>
      <c r="R11" s="124">
        <f t="shared" si="30"/>
        <v>0</v>
      </c>
      <c r="S11" s="124">
        <f t="shared" si="30"/>
        <v>0</v>
      </c>
      <c r="T11" s="119">
        <f t="shared" si="31"/>
        <v>0</v>
      </c>
      <c r="U11" s="120">
        <f t="shared" si="32"/>
        <v>0</v>
      </c>
      <c r="V11" s="120">
        <f t="shared" si="33"/>
        <v>0</v>
      </c>
      <c r="W11" s="120">
        <f t="shared" si="34"/>
        <v>0</v>
      </c>
      <c r="X11" s="120">
        <f t="shared" si="7"/>
        <v>0</v>
      </c>
      <c r="Y11" s="120">
        <f t="shared" si="35"/>
        <v>0</v>
      </c>
      <c r="Z11" s="120">
        <f t="shared" si="8"/>
        <v>0</v>
      </c>
      <c r="AA11" s="121">
        <f t="shared" si="36"/>
        <v>0</v>
      </c>
      <c r="AB11" s="194">
        <f>'Input Cost_MS4'!H$15</f>
        <v>0</v>
      </c>
      <c r="AC11" s="122">
        <f t="shared" si="37"/>
        <v>0</v>
      </c>
      <c r="AD11" s="123">
        <f>Q11*(1+'Input Cost_MS4'!$H24)</f>
        <v>0</v>
      </c>
      <c r="AE11" s="124">
        <f t="shared" si="38"/>
        <v>0</v>
      </c>
      <c r="AF11" s="124">
        <f t="shared" si="38"/>
        <v>0</v>
      </c>
      <c r="AG11" s="119">
        <f t="shared" si="39"/>
        <v>0</v>
      </c>
      <c r="AH11" s="120">
        <f t="shared" si="40"/>
        <v>0</v>
      </c>
      <c r="AI11" s="120">
        <f t="shared" si="41"/>
        <v>0</v>
      </c>
      <c r="AJ11" s="120">
        <f t="shared" si="42"/>
        <v>0</v>
      </c>
      <c r="AK11" s="120">
        <f t="shared" si="9"/>
        <v>0</v>
      </c>
      <c r="AL11" s="120">
        <f t="shared" si="43"/>
        <v>0</v>
      </c>
      <c r="AM11" s="125">
        <f t="shared" si="10"/>
        <v>0</v>
      </c>
      <c r="AN11" s="121">
        <f t="shared" si="44"/>
        <v>0</v>
      </c>
      <c r="AO11" s="194">
        <f>'Input Cost_MS4'!H$16</f>
        <v>0</v>
      </c>
      <c r="AP11" s="122">
        <f t="shared" si="45"/>
        <v>0</v>
      </c>
      <c r="AQ11" s="123">
        <f>AD11*(1+'Input Cost_MS4'!$H25)</f>
        <v>0</v>
      </c>
      <c r="AR11" s="124">
        <f t="shared" si="46"/>
        <v>0</v>
      </c>
      <c r="AS11" s="124">
        <f t="shared" si="46"/>
        <v>0</v>
      </c>
      <c r="AT11" s="119">
        <f t="shared" si="47"/>
        <v>0</v>
      </c>
      <c r="AU11" s="120">
        <f t="shared" si="48"/>
        <v>0</v>
      </c>
      <c r="AV11" s="120">
        <f t="shared" si="49"/>
        <v>0</v>
      </c>
      <c r="AW11" s="120">
        <f t="shared" si="50"/>
        <v>0</v>
      </c>
      <c r="AX11" s="120">
        <f t="shared" si="11"/>
        <v>0</v>
      </c>
      <c r="AY11" s="120">
        <f t="shared" si="51"/>
        <v>0</v>
      </c>
      <c r="AZ11" s="120">
        <f t="shared" si="12"/>
        <v>0</v>
      </c>
      <c r="BA11" s="121">
        <f t="shared" si="52"/>
        <v>0</v>
      </c>
      <c r="BB11" s="194">
        <f>'Input Cost_MS4'!H$17</f>
        <v>0</v>
      </c>
      <c r="BC11" s="122">
        <f t="shared" si="53"/>
        <v>0</v>
      </c>
      <c r="BD11" s="123">
        <f>AQ11*(1+'Input Cost_MS4'!$H26)</f>
        <v>0</v>
      </c>
      <c r="BE11" s="124">
        <f t="shared" si="54"/>
        <v>0</v>
      </c>
      <c r="BF11" s="124">
        <f t="shared" si="54"/>
        <v>0</v>
      </c>
      <c r="BG11" s="119">
        <f t="shared" si="55"/>
        <v>0</v>
      </c>
      <c r="BH11" s="120">
        <f t="shared" si="56"/>
        <v>0</v>
      </c>
      <c r="BI11" s="120">
        <f t="shared" si="57"/>
        <v>0</v>
      </c>
      <c r="BJ11" s="120">
        <f t="shared" si="58"/>
        <v>0</v>
      </c>
      <c r="BK11" s="263">
        <f t="shared" si="13"/>
        <v>0</v>
      </c>
      <c r="BL11" s="120">
        <f t="shared" si="59"/>
        <v>0</v>
      </c>
      <c r="BM11" s="120">
        <f t="shared" si="14"/>
        <v>0</v>
      </c>
      <c r="BN11" s="121">
        <f t="shared" si="60"/>
        <v>0</v>
      </c>
      <c r="BO11" s="194">
        <f>'Input Cost_MS4'!H$18</f>
        <v>0</v>
      </c>
      <c r="BP11" s="122">
        <f t="shared" si="61"/>
        <v>0</v>
      </c>
      <c r="BQ11" s="123">
        <f>BD11*(1+'Input Cost_MS4'!$H27)</f>
        <v>0</v>
      </c>
      <c r="BR11" s="124">
        <f t="shared" si="62"/>
        <v>0</v>
      </c>
      <c r="BS11" s="124">
        <f t="shared" si="62"/>
        <v>0</v>
      </c>
      <c r="BT11" s="119">
        <f t="shared" si="63"/>
        <v>0</v>
      </c>
      <c r="BU11" s="120">
        <f t="shared" si="64"/>
        <v>0</v>
      </c>
      <c r="BV11" s="120">
        <f t="shared" si="65"/>
        <v>0</v>
      </c>
      <c r="BW11" s="120">
        <f t="shared" si="66"/>
        <v>0</v>
      </c>
      <c r="BX11" s="263">
        <f t="shared" si="15"/>
        <v>0</v>
      </c>
      <c r="BY11" s="120">
        <f t="shared" si="67"/>
        <v>0</v>
      </c>
      <c r="BZ11" s="120">
        <f t="shared" si="16"/>
        <v>0</v>
      </c>
      <c r="CA11" s="121">
        <f t="shared" si="68"/>
        <v>0</v>
      </c>
      <c r="CB11" s="194">
        <f>'Input Cost_MS4'!H$19</f>
        <v>0</v>
      </c>
      <c r="CC11" s="122">
        <f t="shared" si="69"/>
        <v>0</v>
      </c>
      <c r="CD11" s="123">
        <f>BQ11*(1+'Input Cost_MS4'!$H28)</f>
        <v>0</v>
      </c>
      <c r="CE11" s="124">
        <f t="shared" si="70"/>
        <v>0</v>
      </c>
      <c r="CF11" s="124">
        <f t="shared" si="70"/>
        <v>0</v>
      </c>
      <c r="CG11" s="119">
        <f t="shared" si="71"/>
        <v>0</v>
      </c>
      <c r="CH11" s="120">
        <f t="shared" si="72"/>
        <v>0</v>
      </c>
      <c r="CI11" s="120">
        <f t="shared" si="73"/>
        <v>0</v>
      </c>
      <c r="CJ11" s="120">
        <f t="shared" si="74"/>
        <v>0</v>
      </c>
      <c r="CK11" s="263">
        <f t="shared" si="17"/>
        <v>0</v>
      </c>
      <c r="CL11" s="120">
        <f t="shared" si="75"/>
        <v>0</v>
      </c>
      <c r="CM11" s="120">
        <f t="shared" si="18"/>
        <v>0</v>
      </c>
      <c r="CN11" s="121">
        <f t="shared" si="76"/>
        <v>0</v>
      </c>
      <c r="CO11" s="260">
        <f t="shared" si="77"/>
        <v>0</v>
      </c>
      <c r="CP11" s="126">
        <f t="shared" si="78"/>
        <v>0</v>
      </c>
      <c r="CQ11" s="127" t="str">
        <f t="shared" si="79"/>
        <v/>
      </c>
      <c r="CR11" s="128" t="str">
        <f t="shared" si="80"/>
        <v/>
      </c>
      <c r="CS11" s="128" t="str">
        <f t="shared" si="81"/>
        <v/>
      </c>
      <c r="CT11" s="129">
        <f t="shared" si="19"/>
        <v>0</v>
      </c>
      <c r="CU11" s="130">
        <f t="shared" si="19"/>
        <v>0</v>
      </c>
      <c r="CV11" s="130">
        <f t="shared" si="19"/>
        <v>0</v>
      </c>
      <c r="CW11" s="130">
        <f t="shared" si="19"/>
        <v>0</v>
      </c>
      <c r="CX11" s="130">
        <f t="shared" si="19"/>
        <v>0</v>
      </c>
      <c r="CY11" s="130">
        <f t="shared" si="19"/>
        <v>0</v>
      </c>
      <c r="CZ11" s="130">
        <f t="shared" si="20"/>
        <v>0</v>
      </c>
      <c r="DA11" s="131">
        <f t="shared" si="82"/>
        <v>0</v>
      </c>
      <c r="DB11" s="132" t="str">
        <f t="shared" si="83"/>
        <v/>
      </c>
      <c r="DC11" s="133" t="str">
        <f t="shared" si="84"/>
        <v/>
      </c>
      <c r="DD11" s="348">
        <f>$CO11*'Input Cost_MS4'!$H109</f>
        <v>0</v>
      </c>
      <c r="DE11" s="348">
        <f>$CO11*'Input Cost_MS4'!$H110</f>
        <v>0</v>
      </c>
    </row>
    <row r="12" spans="1:109">
      <c r="A12" s="447">
        <f>'Input Cost_MS4'!$I$11</f>
        <v>0</v>
      </c>
      <c r="B12" s="194">
        <f>'Input Cost_MS4'!I$13</f>
        <v>0</v>
      </c>
      <c r="C12" s="657">
        <f>'Input Cost_MS4'!I$117/100</f>
        <v>0</v>
      </c>
      <c r="D12" s="654">
        <f>C12*(1+'Input Cost_MS4'!I$22)</f>
        <v>0</v>
      </c>
      <c r="E12" s="197">
        <f>(Kalkulation_MS4!$K$26)/100</f>
        <v>0</v>
      </c>
      <c r="F12" s="197">
        <f>(Kalkulation_MS4!$K$35)/100</f>
        <v>0</v>
      </c>
      <c r="G12" s="119">
        <f t="shared" si="21"/>
        <v>0</v>
      </c>
      <c r="H12" s="120">
        <f t="shared" si="22"/>
        <v>0</v>
      </c>
      <c r="I12" s="120">
        <f t="shared" si="23"/>
        <v>0</v>
      </c>
      <c r="J12" s="120">
        <f t="shared" si="24"/>
        <v>0</v>
      </c>
      <c r="K12" s="120">
        <f t="shared" si="25"/>
        <v>0</v>
      </c>
      <c r="L12" s="120">
        <f t="shared" si="26"/>
        <v>0</v>
      </c>
      <c r="M12" s="120">
        <f t="shared" si="27"/>
        <v>0</v>
      </c>
      <c r="N12" s="121">
        <f t="shared" si="28"/>
        <v>0</v>
      </c>
      <c r="O12" s="194">
        <f>'Input Cost_MS4'!I$14</f>
        <v>0</v>
      </c>
      <c r="P12" s="122">
        <f t="shared" si="29"/>
        <v>0</v>
      </c>
      <c r="Q12" s="123">
        <f>D12*(1+'Input Cost_MS4'!$I23)</f>
        <v>0</v>
      </c>
      <c r="R12" s="124">
        <f t="shared" si="30"/>
        <v>0</v>
      </c>
      <c r="S12" s="124">
        <f t="shared" si="30"/>
        <v>0</v>
      </c>
      <c r="T12" s="119">
        <f t="shared" si="31"/>
        <v>0</v>
      </c>
      <c r="U12" s="120">
        <f t="shared" si="32"/>
        <v>0</v>
      </c>
      <c r="V12" s="120">
        <f t="shared" si="33"/>
        <v>0</v>
      </c>
      <c r="W12" s="120">
        <f t="shared" si="34"/>
        <v>0</v>
      </c>
      <c r="X12" s="120">
        <f t="shared" si="7"/>
        <v>0</v>
      </c>
      <c r="Y12" s="120">
        <f t="shared" si="35"/>
        <v>0</v>
      </c>
      <c r="Z12" s="120">
        <f t="shared" si="8"/>
        <v>0</v>
      </c>
      <c r="AA12" s="121">
        <f t="shared" si="36"/>
        <v>0</v>
      </c>
      <c r="AB12" s="194">
        <f>'Input Cost_MS4'!I$15</f>
        <v>0</v>
      </c>
      <c r="AC12" s="122">
        <f t="shared" si="37"/>
        <v>0</v>
      </c>
      <c r="AD12" s="123">
        <f>Q12*(1+'Input Cost_MS4'!$I24)</f>
        <v>0</v>
      </c>
      <c r="AE12" s="124">
        <f t="shared" si="38"/>
        <v>0</v>
      </c>
      <c r="AF12" s="124">
        <f t="shared" si="38"/>
        <v>0</v>
      </c>
      <c r="AG12" s="119">
        <f t="shared" si="39"/>
        <v>0</v>
      </c>
      <c r="AH12" s="120">
        <f t="shared" si="40"/>
        <v>0</v>
      </c>
      <c r="AI12" s="120">
        <f t="shared" si="41"/>
        <v>0</v>
      </c>
      <c r="AJ12" s="120">
        <f t="shared" si="42"/>
        <v>0</v>
      </c>
      <c r="AK12" s="120">
        <f t="shared" si="9"/>
        <v>0</v>
      </c>
      <c r="AL12" s="120">
        <f t="shared" si="43"/>
        <v>0</v>
      </c>
      <c r="AM12" s="125">
        <f t="shared" si="10"/>
        <v>0</v>
      </c>
      <c r="AN12" s="121">
        <f t="shared" si="44"/>
        <v>0</v>
      </c>
      <c r="AO12" s="194">
        <f>'Input Cost_MS4'!I$16</f>
        <v>0</v>
      </c>
      <c r="AP12" s="122">
        <f t="shared" si="45"/>
        <v>0</v>
      </c>
      <c r="AQ12" s="123">
        <f>AD12*(1+'Input Cost_MS4'!$I25)</f>
        <v>0</v>
      </c>
      <c r="AR12" s="124">
        <f t="shared" si="46"/>
        <v>0</v>
      </c>
      <c r="AS12" s="124">
        <f t="shared" si="46"/>
        <v>0</v>
      </c>
      <c r="AT12" s="119">
        <f t="shared" si="47"/>
        <v>0</v>
      </c>
      <c r="AU12" s="120">
        <f t="shared" si="48"/>
        <v>0</v>
      </c>
      <c r="AV12" s="120">
        <f t="shared" si="49"/>
        <v>0</v>
      </c>
      <c r="AW12" s="120">
        <f t="shared" si="50"/>
        <v>0</v>
      </c>
      <c r="AX12" s="120">
        <f t="shared" si="11"/>
        <v>0</v>
      </c>
      <c r="AY12" s="120">
        <f t="shared" si="51"/>
        <v>0</v>
      </c>
      <c r="AZ12" s="120">
        <f t="shared" si="12"/>
        <v>0</v>
      </c>
      <c r="BA12" s="121">
        <f t="shared" si="52"/>
        <v>0</v>
      </c>
      <c r="BB12" s="194">
        <f>'Input Cost_MS4'!I$17</f>
        <v>0</v>
      </c>
      <c r="BC12" s="122">
        <f t="shared" si="53"/>
        <v>0</v>
      </c>
      <c r="BD12" s="123">
        <f>AQ12*(1+'Input Cost_MS4'!$I26)</f>
        <v>0</v>
      </c>
      <c r="BE12" s="124">
        <f t="shared" si="54"/>
        <v>0</v>
      </c>
      <c r="BF12" s="124">
        <f t="shared" si="54"/>
        <v>0</v>
      </c>
      <c r="BG12" s="119">
        <f t="shared" si="55"/>
        <v>0</v>
      </c>
      <c r="BH12" s="120">
        <f t="shared" si="56"/>
        <v>0</v>
      </c>
      <c r="BI12" s="120">
        <f t="shared" si="57"/>
        <v>0</v>
      </c>
      <c r="BJ12" s="120">
        <f t="shared" si="58"/>
        <v>0</v>
      </c>
      <c r="BK12" s="263">
        <f t="shared" si="13"/>
        <v>0</v>
      </c>
      <c r="BL12" s="120">
        <f t="shared" si="59"/>
        <v>0</v>
      </c>
      <c r="BM12" s="120">
        <f t="shared" si="14"/>
        <v>0</v>
      </c>
      <c r="BN12" s="121">
        <f t="shared" si="60"/>
        <v>0</v>
      </c>
      <c r="BO12" s="194">
        <f>'Input Cost_MS4'!I$18</f>
        <v>0</v>
      </c>
      <c r="BP12" s="122">
        <f t="shared" si="61"/>
        <v>0</v>
      </c>
      <c r="BQ12" s="123">
        <f>BD12*(1+'Input Cost_MS4'!$I27)</f>
        <v>0</v>
      </c>
      <c r="BR12" s="124">
        <f t="shared" si="62"/>
        <v>0</v>
      </c>
      <c r="BS12" s="124">
        <f t="shared" si="62"/>
        <v>0</v>
      </c>
      <c r="BT12" s="119">
        <f t="shared" si="63"/>
        <v>0</v>
      </c>
      <c r="BU12" s="120">
        <f t="shared" si="64"/>
        <v>0</v>
      </c>
      <c r="BV12" s="120">
        <f t="shared" si="65"/>
        <v>0</v>
      </c>
      <c r="BW12" s="120">
        <f t="shared" si="66"/>
        <v>0</v>
      </c>
      <c r="BX12" s="263">
        <f t="shared" si="15"/>
        <v>0</v>
      </c>
      <c r="BY12" s="120">
        <f t="shared" si="67"/>
        <v>0</v>
      </c>
      <c r="BZ12" s="120">
        <f t="shared" si="16"/>
        <v>0</v>
      </c>
      <c r="CA12" s="121">
        <f t="shared" si="68"/>
        <v>0</v>
      </c>
      <c r="CB12" s="194">
        <f>'Input Cost_MS4'!I$19</f>
        <v>0</v>
      </c>
      <c r="CC12" s="122">
        <f t="shared" si="69"/>
        <v>0</v>
      </c>
      <c r="CD12" s="123">
        <f>BQ12*(1+'Input Cost_MS4'!$I28)</f>
        <v>0</v>
      </c>
      <c r="CE12" s="124">
        <f t="shared" si="70"/>
        <v>0</v>
      </c>
      <c r="CF12" s="124">
        <f t="shared" si="70"/>
        <v>0</v>
      </c>
      <c r="CG12" s="119">
        <f t="shared" si="71"/>
        <v>0</v>
      </c>
      <c r="CH12" s="120">
        <f t="shared" si="72"/>
        <v>0</v>
      </c>
      <c r="CI12" s="120">
        <f t="shared" si="73"/>
        <v>0</v>
      </c>
      <c r="CJ12" s="120">
        <f t="shared" si="74"/>
        <v>0</v>
      </c>
      <c r="CK12" s="263">
        <f t="shared" si="17"/>
        <v>0</v>
      </c>
      <c r="CL12" s="120">
        <f t="shared" si="75"/>
        <v>0</v>
      </c>
      <c r="CM12" s="120">
        <f t="shared" si="18"/>
        <v>0</v>
      </c>
      <c r="CN12" s="121">
        <f t="shared" si="76"/>
        <v>0</v>
      </c>
      <c r="CO12" s="260">
        <f t="shared" si="77"/>
        <v>0</v>
      </c>
      <c r="CP12" s="126">
        <f t="shared" si="78"/>
        <v>0</v>
      </c>
      <c r="CQ12" s="127" t="str">
        <f t="shared" si="79"/>
        <v/>
      </c>
      <c r="CR12" s="128" t="str">
        <f t="shared" si="80"/>
        <v/>
      </c>
      <c r="CS12" s="128" t="str">
        <f t="shared" si="81"/>
        <v/>
      </c>
      <c r="CT12" s="129">
        <f t="shared" si="19"/>
        <v>0</v>
      </c>
      <c r="CU12" s="130">
        <f t="shared" si="19"/>
        <v>0</v>
      </c>
      <c r="CV12" s="130">
        <f t="shared" si="19"/>
        <v>0</v>
      </c>
      <c r="CW12" s="130">
        <f t="shared" si="19"/>
        <v>0</v>
      </c>
      <c r="CX12" s="130">
        <f t="shared" si="19"/>
        <v>0</v>
      </c>
      <c r="CY12" s="130">
        <f t="shared" si="19"/>
        <v>0</v>
      </c>
      <c r="CZ12" s="130">
        <f t="shared" si="20"/>
        <v>0</v>
      </c>
      <c r="DA12" s="131">
        <f t="shared" si="82"/>
        <v>0</v>
      </c>
      <c r="DB12" s="132" t="str">
        <f t="shared" si="83"/>
        <v/>
      </c>
      <c r="DC12" s="133" t="str">
        <f t="shared" si="84"/>
        <v/>
      </c>
      <c r="DD12" s="348">
        <f>$CO12*'Input Cost_MS4'!$I109</f>
        <v>0</v>
      </c>
      <c r="DE12" s="348">
        <f>$CO12*'Input Cost_MS4'!$I110</f>
        <v>0</v>
      </c>
    </row>
    <row r="13" spans="1:109">
      <c r="A13" s="447">
        <f>'Input Cost_MS4'!$J$11</f>
        <v>0</v>
      </c>
      <c r="B13" s="194">
        <f>'Input Cost_MS4'!J$13</f>
        <v>0</v>
      </c>
      <c r="C13" s="657">
        <f>'Input Cost_MS4'!J$117/100</f>
        <v>0</v>
      </c>
      <c r="D13" s="654">
        <f>C13*(1+'Input Cost_MS4'!J$22)</f>
        <v>0</v>
      </c>
      <c r="E13" s="197">
        <f>(Kalkulation_MS4!$L$26)/100</f>
        <v>0</v>
      </c>
      <c r="F13" s="197">
        <f>(Kalkulation_MS4!$L$35)/100</f>
        <v>0</v>
      </c>
      <c r="G13" s="119">
        <f t="shared" si="21"/>
        <v>0</v>
      </c>
      <c r="H13" s="120">
        <f t="shared" si="22"/>
        <v>0</v>
      </c>
      <c r="I13" s="120">
        <f t="shared" si="23"/>
        <v>0</v>
      </c>
      <c r="J13" s="120">
        <f t="shared" si="24"/>
        <v>0</v>
      </c>
      <c r="K13" s="120">
        <f t="shared" si="25"/>
        <v>0</v>
      </c>
      <c r="L13" s="120">
        <f t="shared" si="26"/>
        <v>0</v>
      </c>
      <c r="M13" s="120">
        <f t="shared" si="27"/>
        <v>0</v>
      </c>
      <c r="N13" s="121">
        <f t="shared" si="28"/>
        <v>0</v>
      </c>
      <c r="O13" s="194">
        <f>'Input Cost_MS4'!J$14</f>
        <v>0</v>
      </c>
      <c r="P13" s="122">
        <f t="shared" si="29"/>
        <v>0</v>
      </c>
      <c r="Q13" s="123">
        <f>D13*(1+'Input Cost_MS4'!$J23)</f>
        <v>0</v>
      </c>
      <c r="R13" s="124">
        <f t="shared" si="30"/>
        <v>0</v>
      </c>
      <c r="S13" s="124">
        <f t="shared" si="30"/>
        <v>0</v>
      </c>
      <c r="T13" s="119">
        <f t="shared" si="31"/>
        <v>0</v>
      </c>
      <c r="U13" s="120">
        <f t="shared" si="32"/>
        <v>0</v>
      </c>
      <c r="V13" s="120">
        <f t="shared" si="33"/>
        <v>0</v>
      </c>
      <c r="W13" s="120">
        <f t="shared" si="34"/>
        <v>0</v>
      </c>
      <c r="X13" s="120">
        <f t="shared" si="7"/>
        <v>0</v>
      </c>
      <c r="Y13" s="120">
        <f t="shared" si="35"/>
        <v>0</v>
      </c>
      <c r="Z13" s="120">
        <f t="shared" si="8"/>
        <v>0</v>
      </c>
      <c r="AA13" s="121">
        <f t="shared" si="36"/>
        <v>0</v>
      </c>
      <c r="AB13" s="194">
        <f>'Input Cost_MS4'!J$15</f>
        <v>0</v>
      </c>
      <c r="AC13" s="122">
        <f t="shared" si="37"/>
        <v>0</v>
      </c>
      <c r="AD13" s="123">
        <f>Q13*(1+'Input Cost_MS4'!$J24)</f>
        <v>0</v>
      </c>
      <c r="AE13" s="124">
        <f t="shared" si="38"/>
        <v>0</v>
      </c>
      <c r="AF13" s="124">
        <f t="shared" si="38"/>
        <v>0</v>
      </c>
      <c r="AG13" s="119">
        <f t="shared" si="39"/>
        <v>0</v>
      </c>
      <c r="AH13" s="120">
        <f t="shared" si="40"/>
        <v>0</v>
      </c>
      <c r="AI13" s="120">
        <f t="shared" si="41"/>
        <v>0</v>
      </c>
      <c r="AJ13" s="120">
        <f t="shared" si="42"/>
        <v>0</v>
      </c>
      <c r="AK13" s="120">
        <f t="shared" si="9"/>
        <v>0</v>
      </c>
      <c r="AL13" s="120">
        <f t="shared" si="43"/>
        <v>0</v>
      </c>
      <c r="AM13" s="125">
        <f t="shared" si="10"/>
        <v>0</v>
      </c>
      <c r="AN13" s="121">
        <f t="shared" si="44"/>
        <v>0</v>
      </c>
      <c r="AO13" s="194">
        <f>'Input Cost_MS4'!J$16</f>
        <v>0</v>
      </c>
      <c r="AP13" s="122">
        <f t="shared" si="45"/>
        <v>0</v>
      </c>
      <c r="AQ13" s="123">
        <f>AD13*(1+'Input Cost_MS4'!$J25)</f>
        <v>0</v>
      </c>
      <c r="AR13" s="124">
        <f t="shared" si="46"/>
        <v>0</v>
      </c>
      <c r="AS13" s="124">
        <f t="shared" si="46"/>
        <v>0</v>
      </c>
      <c r="AT13" s="119">
        <f t="shared" si="47"/>
        <v>0</v>
      </c>
      <c r="AU13" s="120">
        <f t="shared" si="48"/>
        <v>0</v>
      </c>
      <c r="AV13" s="120">
        <f t="shared" si="49"/>
        <v>0</v>
      </c>
      <c r="AW13" s="120">
        <f t="shared" si="50"/>
        <v>0</v>
      </c>
      <c r="AX13" s="120">
        <f t="shared" si="11"/>
        <v>0</v>
      </c>
      <c r="AY13" s="120">
        <f t="shared" si="51"/>
        <v>0</v>
      </c>
      <c r="AZ13" s="120">
        <f t="shared" si="12"/>
        <v>0</v>
      </c>
      <c r="BA13" s="121">
        <f t="shared" si="52"/>
        <v>0</v>
      </c>
      <c r="BB13" s="194">
        <f>'Input Cost_MS4'!J$17</f>
        <v>0</v>
      </c>
      <c r="BC13" s="122">
        <f t="shared" si="53"/>
        <v>0</v>
      </c>
      <c r="BD13" s="123">
        <f>AQ13*(1+'Input Cost_MS4'!$J26)</f>
        <v>0</v>
      </c>
      <c r="BE13" s="124">
        <f t="shared" si="54"/>
        <v>0</v>
      </c>
      <c r="BF13" s="124">
        <f t="shared" si="54"/>
        <v>0</v>
      </c>
      <c r="BG13" s="119">
        <f t="shared" si="55"/>
        <v>0</v>
      </c>
      <c r="BH13" s="120">
        <f t="shared" si="56"/>
        <v>0</v>
      </c>
      <c r="BI13" s="120">
        <f t="shared" si="57"/>
        <v>0</v>
      </c>
      <c r="BJ13" s="120">
        <f t="shared" si="58"/>
        <v>0</v>
      </c>
      <c r="BK13" s="263">
        <f t="shared" si="13"/>
        <v>0</v>
      </c>
      <c r="BL13" s="120">
        <f t="shared" si="59"/>
        <v>0</v>
      </c>
      <c r="BM13" s="120">
        <f t="shared" si="14"/>
        <v>0</v>
      </c>
      <c r="BN13" s="121">
        <f t="shared" si="60"/>
        <v>0</v>
      </c>
      <c r="BO13" s="194">
        <f>'Input Cost_MS4'!J$18</f>
        <v>0</v>
      </c>
      <c r="BP13" s="122">
        <f t="shared" si="61"/>
        <v>0</v>
      </c>
      <c r="BQ13" s="123">
        <f>BD13*(1+'Input Cost_MS4'!$J27)</f>
        <v>0</v>
      </c>
      <c r="BR13" s="124">
        <f t="shared" si="62"/>
        <v>0</v>
      </c>
      <c r="BS13" s="124">
        <f t="shared" si="62"/>
        <v>0</v>
      </c>
      <c r="BT13" s="119">
        <f t="shared" si="63"/>
        <v>0</v>
      </c>
      <c r="BU13" s="120">
        <f t="shared" si="64"/>
        <v>0</v>
      </c>
      <c r="BV13" s="120">
        <f t="shared" si="65"/>
        <v>0</v>
      </c>
      <c r="BW13" s="120">
        <f t="shared" si="66"/>
        <v>0</v>
      </c>
      <c r="BX13" s="263">
        <f t="shared" si="15"/>
        <v>0</v>
      </c>
      <c r="BY13" s="120">
        <f t="shared" si="67"/>
        <v>0</v>
      </c>
      <c r="BZ13" s="120">
        <f t="shared" si="16"/>
        <v>0</v>
      </c>
      <c r="CA13" s="121">
        <f t="shared" si="68"/>
        <v>0</v>
      </c>
      <c r="CB13" s="194">
        <f>'Input Cost_MS4'!J$19</f>
        <v>0</v>
      </c>
      <c r="CC13" s="122">
        <f t="shared" si="69"/>
        <v>0</v>
      </c>
      <c r="CD13" s="123">
        <f>BQ13*(1+'Input Cost_MS4'!$J28)</f>
        <v>0</v>
      </c>
      <c r="CE13" s="124">
        <f t="shared" si="70"/>
        <v>0</v>
      </c>
      <c r="CF13" s="124">
        <f t="shared" si="70"/>
        <v>0</v>
      </c>
      <c r="CG13" s="119">
        <f t="shared" si="71"/>
        <v>0</v>
      </c>
      <c r="CH13" s="120">
        <f t="shared" si="72"/>
        <v>0</v>
      </c>
      <c r="CI13" s="120">
        <f t="shared" si="73"/>
        <v>0</v>
      </c>
      <c r="CJ13" s="120">
        <f t="shared" si="74"/>
        <v>0</v>
      </c>
      <c r="CK13" s="263">
        <f t="shared" si="17"/>
        <v>0</v>
      </c>
      <c r="CL13" s="120">
        <f t="shared" si="75"/>
        <v>0</v>
      </c>
      <c r="CM13" s="120">
        <f t="shared" si="18"/>
        <v>0</v>
      </c>
      <c r="CN13" s="121">
        <f t="shared" si="76"/>
        <v>0</v>
      </c>
      <c r="CO13" s="260">
        <f t="shared" si="77"/>
        <v>0</v>
      </c>
      <c r="CP13" s="126">
        <f t="shared" si="78"/>
        <v>0</v>
      </c>
      <c r="CQ13" s="127" t="str">
        <f t="shared" si="79"/>
        <v/>
      </c>
      <c r="CR13" s="128" t="str">
        <f t="shared" si="80"/>
        <v/>
      </c>
      <c r="CS13" s="128" t="str">
        <f t="shared" si="81"/>
        <v/>
      </c>
      <c r="CT13" s="129">
        <f t="shared" si="19"/>
        <v>0</v>
      </c>
      <c r="CU13" s="130">
        <f t="shared" si="19"/>
        <v>0</v>
      </c>
      <c r="CV13" s="130">
        <f t="shared" si="19"/>
        <v>0</v>
      </c>
      <c r="CW13" s="130">
        <f t="shared" si="19"/>
        <v>0</v>
      </c>
      <c r="CX13" s="130">
        <f t="shared" si="19"/>
        <v>0</v>
      </c>
      <c r="CY13" s="130">
        <f t="shared" si="19"/>
        <v>0</v>
      </c>
      <c r="CZ13" s="130">
        <f t="shared" si="20"/>
        <v>0</v>
      </c>
      <c r="DA13" s="131">
        <f t="shared" si="82"/>
        <v>0</v>
      </c>
      <c r="DB13" s="132" t="str">
        <f t="shared" si="83"/>
        <v/>
      </c>
      <c r="DC13" s="133" t="str">
        <f t="shared" si="84"/>
        <v/>
      </c>
      <c r="DD13" s="348">
        <f>$CO13*'Input Cost_MS4'!$J109</f>
        <v>0</v>
      </c>
      <c r="DE13" s="348">
        <f>$CO13*'Input Cost_MS4'!$J110</f>
        <v>0</v>
      </c>
    </row>
    <row r="14" spans="1:109">
      <c r="A14" s="447">
        <f>'Input Cost_MS4'!$K$11</f>
        <v>0</v>
      </c>
      <c r="B14" s="194">
        <f>'Input Cost_MS4'!K$13</f>
        <v>0</v>
      </c>
      <c r="C14" s="657">
        <f>'Input Cost_MS4'!K$117/100</f>
        <v>0</v>
      </c>
      <c r="D14" s="654">
        <f>C14*(1+'Input Cost_MS4'!K$22)</f>
        <v>0</v>
      </c>
      <c r="E14" s="197">
        <f>(Kalkulation_MS4!$M$26)/100</f>
        <v>0</v>
      </c>
      <c r="F14" s="197">
        <f>(Kalkulation_MS4!$M$35)/100</f>
        <v>0</v>
      </c>
      <c r="G14" s="119">
        <f t="shared" si="21"/>
        <v>0</v>
      </c>
      <c r="H14" s="120">
        <f t="shared" si="22"/>
        <v>0</v>
      </c>
      <c r="I14" s="120">
        <f t="shared" si="23"/>
        <v>0</v>
      </c>
      <c r="J14" s="120">
        <f t="shared" si="24"/>
        <v>0</v>
      </c>
      <c r="K14" s="120">
        <f t="shared" si="25"/>
        <v>0</v>
      </c>
      <c r="L14" s="120">
        <f t="shared" si="26"/>
        <v>0</v>
      </c>
      <c r="M14" s="120">
        <f t="shared" si="27"/>
        <v>0</v>
      </c>
      <c r="N14" s="121">
        <f t="shared" si="28"/>
        <v>0</v>
      </c>
      <c r="O14" s="194">
        <f>'Input Cost_MS4'!K$14</f>
        <v>0</v>
      </c>
      <c r="P14" s="122">
        <f t="shared" si="29"/>
        <v>0</v>
      </c>
      <c r="Q14" s="123">
        <f>D14*(1+'Input Cost_MS4'!$K23)</f>
        <v>0</v>
      </c>
      <c r="R14" s="124">
        <f t="shared" si="30"/>
        <v>0</v>
      </c>
      <c r="S14" s="124">
        <f t="shared" si="30"/>
        <v>0</v>
      </c>
      <c r="T14" s="119">
        <f t="shared" si="31"/>
        <v>0</v>
      </c>
      <c r="U14" s="120">
        <f t="shared" si="32"/>
        <v>0</v>
      </c>
      <c r="V14" s="120">
        <f t="shared" si="33"/>
        <v>0</v>
      </c>
      <c r="W14" s="120">
        <f t="shared" si="34"/>
        <v>0</v>
      </c>
      <c r="X14" s="120">
        <f t="shared" si="7"/>
        <v>0</v>
      </c>
      <c r="Y14" s="120">
        <f t="shared" si="35"/>
        <v>0</v>
      </c>
      <c r="Z14" s="120">
        <f t="shared" si="8"/>
        <v>0</v>
      </c>
      <c r="AA14" s="121">
        <f t="shared" si="36"/>
        <v>0</v>
      </c>
      <c r="AB14" s="194">
        <f>'Input Cost_MS4'!K$15</f>
        <v>0</v>
      </c>
      <c r="AC14" s="122">
        <f t="shared" si="37"/>
        <v>0</v>
      </c>
      <c r="AD14" s="123">
        <f>Q14*(1+'Input Cost_MS4'!$K24)</f>
        <v>0</v>
      </c>
      <c r="AE14" s="124">
        <f t="shared" si="38"/>
        <v>0</v>
      </c>
      <c r="AF14" s="124">
        <f t="shared" si="38"/>
        <v>0</v>
      </c>
      <c r="AG14" s="119">
        <f t="shared" si="39"/>
        <v>0</v>
      </c>
      <c r="AH14" s="120">
        <f t="shared" si="40"/>
        <v>0</v>
      </c>
      <c r="AI14" s="120">
        <f t="shared" si="41"/>
        <v>0</v>
      </c>
      <c r="AJ14" s="120">
        <f t="shared" si="42"/>
        <v>0</v>
      </c>
      <c r="AK14" s="120">
        <f t="shared" si="9"/>
        <v>0</v>
      </c>
      <c r="AL14" s="120">
        <f t="shared" si="43"/>
        <v>0</v>
      </c>
      <c r="AM14" s="125">
        <f t="shared" si="10"/>
        <v>0</v>
      </c>
      <c r="AN14" s="121">
        <f t="shared" si="44"/>
        <v>0</v>
      </c>
      <c r="AO14" s="194">
        <f>'Input Cost_MS4'!K$16</f>
        <v>0</v>
      </c>
      <c r="AP14" s="122">
        <f t="shared" si="45"/>
        <v>0</v>
      </c>
      <c r="AQ14" s="123">
        <f>AD14*(1+'Input Cost_MS4'!$K25)</f>
        <v>0</v>
      </c>
      <c r="AR14" s="124">
        <f t="shared" si="46"/>
        <v>0</v>
      </c>
      <c r="AS14" s="124">
        <f t="shared" si="46"/>
        <v>0</v>
      </c>
      <c r="AT14" s="119">
        <f t="shared" si="47"/>
        <v>0</v>
      </c>
      <c r="AU14" s="120">
        <f t="shared" si="48"/>
        <v>0</v>
      </c>
      <c r="AV14" s="120">
        <f t="shared" si="49"/>
        <v>0</v>
      </c>
      <c r="AW14" s="120">
        <f t="shared" si="50"/>
        <v>0</v>
      </c>
      <c r="AX14" s="120">
        <f t="shared" si="11"/>
        <v>0</v>
      </c>
      <c r="AY14" s="120">
        <f t="shared" si="51"/>
        <v>0</v>
      </c>
      <c r="AZ14" s="120">
        <f t="shared" si="12"/>
        <v>0</v>
      </c>
      <c r="BA14" s="121">
        <f t="shared" si="52"/>
        <v>0</v>
      </c>
      <c r="BB14" s="194">
        <f>'Input Cost_MS4'!K$17</f>
        <v>0</v>
      </c>
      <c r="BC14" s="122">
        <f t="shared" si="53"/>
        <v>0</v>
      </c>
      <c r="BD14" s="123">
        <f>AQ14*(1+'Input Cost_MS4'!$K26)</f>
        <v>0</v>
      </c>
      <c r="BE14" s="124">
        <f t="shared" si="54"/>
        <v>0</v>
      </c>
      <c r="BF14" s="124">
        <f t="shared" si="54"/>
        <v>0</v>
      </c>
      <c r="BG14" s="119">
        <f t="shared" si="55"/>
        <v>0</v>
      </c>
      <c r="BH14" s="120">
        <f t="shared" si="56"/>
        <v>0</v>
      </c>
      <c r="BI14" s="120">
        <f t="shared" si="57"/>
        <v>0</v>
      </c>
      <c r="BJ14" s="120">
        <f t="shared" si="58"/>
        <v>0</v>
      </c>
      <c r="BK14" s="263">
        <f t="shared" si="13"/>
        <v>0</v>
      </c>
      <c r="BL14" s="120">
        <f t="shared" si="59"/>
        <v>0</v>
      </c>
      <c r="BM14" s="120">
        <f t="shared" si="14"/>
        <v>0</v>
      </c>
      <c r="BN14" s="121">
        <f t="shared" si="60"/>
        <v>0</v>
      </c>
      <c r="BO14" s="194">
        <f>'Input Cost_MS4'!K$18</f>
        <v>0</v>
      </c>
      <c r="BP14" s="122">
        <f t="shared" si="61"/>
        <v>0</v>
      </c>
      <c r="BQ14" s="123">
        <f>BD14*(1+'Input Cost_MS4'!$K27)</f>
        <v>0</v>
      </c>
      <c r="BR14" s="124">
        <f t="shared" si="62"/>
        <v>0</v>
      </c>
      <c r="BS14" s="124">
        <f t="shared" si="62"/>
        <v>0</v>
      </c>
      <c r="BT14" s="119">
        <f t="shared" si="63"/>
        <v>0</v>
      </c>
      <c r="BU14" s="120">
        <f t="shared" si="64"/>
        <v>0</v>
      </c>
      <c r="BV14" s="120">
        <f t="shared" si="65"/>
        <v>0</v>
      </c>
      <c r="BW14" s="120">
        <f t="shared" si="66"/>
        <v>0</v>
      </c>
      <c r="BX14" s="263">
        <f t="shared" si="15"/>
        <v>0</v>
      </c>
      <c r="BY14" s="120">
        <f t="shared" si="67"/>
        <v>0</v>
      </c>
      <c r="BZ14" s="120">
        <f t="shared" si="16"/>
        <v>0</v>
      </c>
      <c r="CA14" s="121">
        <f t="shared" si="68"/>
        <v>0</v>
      </c>
      <c r="CB14" s="194">
        <f>'Input Cost_MS4'!K$19</f>
        <v>0</v>
      </c>
      <c r="CC14" s="122">
        <f t="shared" si="69"/>
        <v>0</v>
      </c>
      <c r="CD14" s="123">
        <f>BQ14*(1+'Input Cost_MS4'!$K28)</f>
        <v>0</v>
      </c>
      <c r="CE14" s="124">
        <f t="shared" si="70"/>
        <v>0</v>
      </c>
      <c r="CF14" s="124">
        <f t="shared" si="70"/>
        <v>0</v>
      </c>
      <c r="CG14" s="119">
        <f t="shared" si="71"/>
        <v>0</v>
      </c>
      <c r="CH14" s="120">
        <f t="shared" si="72"/>
        <v>0</v>
      </c>
      <c r="CI14" s="120">
        <f t="shared" si="73"/>
        <v>0</v>
      </c>
      <c r="CJ14" s="120">
        <f t="shared" si="74"/>
        <v>0</v>
      </c>
      <c r="CK14" s="263">
        <f t="shared" si="17"/>
        <v>0</v>
      </c>
      <c r="CL14" s="120">
        <f t="shared" si="75"/>
        <v>0</v>
      </c>
      <c r="CM14" s="120">
        <f t="shared" si="18"/>
        <v>0</v>
      </c>
      <c r="CN14" s="121">
        <f t="shared" si="76"/>
        <v>0</v>
      </c>
      <c r="CO14" s="260">
        <f t="shared" si="77"/>
        <v>0</v>
      </c>
      <c r="CP14" s="126">
        <f t="shared" si="78"/>
        <v>0</v>
      </c>
      <c r="CQ14" s="127" t="str">
        <f t="shared" si="79"/>
        <v/>
      </c>
      <c r="CR14" s="128" t="str">
        <f t="shared" si="80"/>
        <v/>
      </c>
      <c r="CS14" s="128" t="str">
        <f t="shared" si="81"/>
        <v/>
      </c>
      <c r="CT14" s="129">
        <f t="shared" si="19"/>
        <v>0</v>
      </c>
      <c r="CU14" s="130">
        <f t="shared" si="19"/>
        <v>0</v>
      </c>
      <c r="CV14" s="130">
        <f t="shared" si="19"/>
        <v>0</v>
      </c>
      <c r="CW14" s="130">
        <f t="shared" si="19"/>
        <v>0</v>
      </c>
      <c r="CX14" s="130">
        <f t="shared" si="19"/>
        <v>0</v>
      </c>
      <c r="CY14" s="130">
        <f t="shared" si="19"/>
        <v>0</v>
      </c>
      <c r="CZ14" s="130">
        <f t="shared" si="20"/>
        <v>0</v>
      </c>
      <c r="DA14" s="131">
        <f t="shared" si="82"/>
        <v>0</v>
      </c>
      <c r="DB14" s="132" t="str">
        <f t="shared" si="83"/>
        <v/>
      </c>
      <c r="DC14" s="133" t="str">
        <f t="shared" si="84"/>
        <v/>
      </c>
      <c r="DD14" s="348">
        <f>$CO14*'Input Cost_MS4'!$K109</f>
        <v>0</v>
      </c>
      <c r="DE14" s="348">
        <f>$CO14*'Input Cost_MS4'!$K110</f>
        <v>0</v>
      </c>
    </row>
    <row r="15" spans="1:109">
      <c r="A15" s="447">
        <f>'Input Cost_MS4'!$L$11</f>
        <v>0</v>
      </c>
      <c r="B15" s="194">
        <f>'Input Cost_MS4'!L$13</f>
        <v>0</v>
      </c>
      <c r="C15" s="657">
        <f>'Input Cost_MS4'!L$117/100</f>
        <v>0</v>
      </c>
      <c r="D15" s="654">
        <f>C15*(1+'Input Cost_MS4'!L$22)</f>
        <v>0</v>
      </c>
      <c r="E15" s="197">
        <f>(Kalkulation_MS4!$N$26)/100</f>
        <v>0</v>
      </c>
      <c r="F15" s="197">
        <f>(Kalkulation_MS4!$N$35)/100</f>
        <v>0</v>
      </c>
      <c r="G15" s="119">
        <f t="shared" si="21"/>
        <v>0</v>
      </c>
      <c r="H15" s="120">
        <f t="shared" si="22"/>
        <v>0</v>
      </c>
      <c r="I15" s="120">
        <f t="shared" si="23"/>
        <v>0</v>
      </c>
      <c r="J15" s="120">
        <f t="shared" si="24"/>
        <v>0</v>
      </c>
      <c r="K15" s="120">
        <f t="shared" si="25"/>
        <v>0</v>
      </c>
      <c r="L15" s="120">
        <f t="shared" si="26"/>
        <v>0</v>
      </c>
      <c r="M15" s="120">
        <f t="shared" si="27"/>
        <v>0</v>
      </c>
      <c r="N15" s="121">
        <f t="shared" si="28"/>
        <v>0</v>
      </c>
      <c r="O15" s="194">
        <f>'Input Cost_MS4'!L$14</f>
        <v>0</v>
      </c>
      <c r="P15" s="122">
        <f t="shared" si="29"/>
        <v>0</v>
      </c>
      <c r="Q15" s="123">
        <f>D15*(1+'Input Cost_MS4'!$L23)</f>
        <v>0</v>
      </c>
      <c r="R15" s="124">
        <f t="shared" si="30"/>
        <v>0</v>
      </c>
      <c r="S15" s="124">
        <f t="shared" si="30"/>
        <v>0</v>
      </c>
      <c r="T15" s="119">
        <f t="shared" si="31"/>
        <v>0</v>
      </c>
      <c r="U15" s="120">
        <f t="shared" si="32"/>
        <v>0</v>
      </c>
      <c r="V15" s="120">
        <f t="shared" si="33"/>
        <v>0</v>
      </c>
      <c r="W15" s="120">
        <f t="shared" si="34"/>
        <v>0</v>
      </c>
      <c r="X15" s="120">
        <f t="shared" si="7"/>
        <v>0</v>
      </c>
      <c r="Y15" s="120">
        <f t="shared" si="35"/>
        <v>0</v>
      </c>
      <c r="Z15" s="120">
        <f t="shared" si="8"/>
        <v>0</v>
      </c>
      <c r="AA15" s="121">
        <f t="shared" si="36"/>
        <v>0</v>
      </c>
      <c r="AB15" s="194">
        <f>'Input Cost_MS4'!L$15</f>
        <v>0</v>
      </c>
      <c r="AC15" s="122">
        <f t="shared" si="37"/>
        <v>0</v>
      </c>
      <c r="AD15" s="123">
        <f>Q15*(1+'Input Cost_MS4'!$L24)</f>
        <v>0</v>
      </c>
      <c r="AE15" s="124">
        <f t="shared" si="38"/>
        <v>0</v>
      </c>
      <c r="AF15" s="124">
        <f t="shared" si="38"/>
        <v>0</v>
      </c>
      <c r="AG15" s="119">
        <f t="shared" si="39"/>
        <v>0</v>
      </c>
      <c r="AH15" s="120">
        <f t="shared" si="40"/>
        <v>0</v>
      </c>
      <c r="AI15" s="120">
        <f t="shared" si="41"/>
        <v>0</v>
      </c>
      <c r="AJ15" s="120">
        <f t="shared" si="42"/>
        <v>0</v>
      </c>
      <c r="AK15" s="120">
        <f t="shared" si="9"/>
        <v>0</v>
      </c>
      <c r="AL15" s="120">
        <f t="shared" si="43"/>
        <v>0</v>
      </c>
      <c r="AM15" s="125">
        <f t="shared" si="10"/>
        <v>0</v>
      </c>
      <c r="AN15" s="121">
        <f t="shared" si="44"/>
        <v>0</v>
      </c>
      <c r="AO15" s="194">
        <f>'Input Cost_MS4'!L$16</f>
        <v>0</v>
      </c>
      <c r="AP15" s="122">
        <f t="shared" si="45"/>
        <v>0</v>
      </c>
      <c r="AQ15" s="123">
        <f>AD15*(1+'Input Cost_MS4'!$L25)</f>
        <v>0</v>
      </c>
      <c r="AR15" s="124">
        <f t="shared" si="46"/>
        <v>0</v>
      </c>
      <c r="AS15" s="124">
        <f t="shared" si="46"/>
        <v>0</v>
      </c>
      <c r="AT15" s="119">
        <f t="shared" si="47"/>
        <v>0</v>
      </c>
      <c r="AU15" s="120">
        <f t="shared" si="48"/>
        <v>0</v>
      </c>
      <c r="AV15" s="120">
        <f t="shared" si="49"/>
        <v>0</v>
      </c>
      <c r="AW15" s="120">
        <f t="shared" si="50"/>
        <v>0</v>
      </c>
      <c r="AX15" s="120">
        <f t="shared" si="11"/>
        <v>0</v>
      </c>
      <c r="AY15" s="120">
        <f t="shared" si="51"/>
        <v>0</v>
      </c>
      <c r="AZ15" s="120">
        <f t="shared" si="12"/>
        <v>0</v>
      </c>
      <c r="BA15" s="121">
        <f t="shared" si="52"/>
        <v>0</v>
      </c>
      <c r="BB15" s="194">
        <f>'Input Cost_MS4'!L$17</f>
        <v>0</v>
      </c>
      <c r="BC15" s="122">
        <f t="shared" si="53"/>
        <v>0</v>
      </c>
      <c r="BD15" s="123">
        <f>AQ15*(1+'Input Cost_MS4'!$L26)</f>
        <v>0</v>
      </c>
      <c r="BE15" s="124">
        <f t="shared" si="54"/>
        <v>0</v>
      </c>
      <c r="BF15" s="124">
        <f t="shared" si="54"/>
        <v>0</v>
      </c>
      <c r="BG15" s="119">
        <f t="shared" si="55"/>
        <v>0</v>
      </c>
      <c r="BH15" s="120">
        <f t="shared" si="56"/>
        <v>0</v>
      </c>
      <c r="BI15" s="120">
        <f t="shared" si="57"/>
        <v>0</v>
      </c>
      <c r="BJ15" s="120">
        <f t="shared" si="58"/>
        <v>0</v>
      </c>
      <c r="BK15" s="263">
        <f t="shared" si="13"/>
        <v>0</v>
      </c>
      <c r="BL15" s="120">
        <f t="shared" si="59"/>
        <v>0</v>
      </c>
      <c r="BM15" s="120">
        <f t="shared" si="14"/>
        <v>0</v>
      </c>
      <c r="BN15" s="121">
        <f t="shared" si="60"/>
        <v>0</v>
      </c>
      <c r="BO15" s="194">
        <f>'Input Cost_MS4'!L$18</f>
        <v>0</v>
      </c>
      <c r="BP15" s="122">
        <f t="shared" si="61"/>
        <v>0</v>
      </c>
      <c r="BQ15" s="123">
        <f>BD15*(1+'Input Cost_MS4'!$L27)</f>
        <v>0</v>
      </c>
      <c r="BR15" s="124">
        <f t="shared" si="62"/>
        <v>0</v>
      </c>
      <c r="BS15" s="124">
        <f t="shared" si="62"/>
        <v>0</v>
      </c>
      <c r="BT15" s="119">
        <f t="shared" si="63"/>
        <v>0</v>
      </c>
      <c r="BU15" s="120">
        <f t="shared" si="64"/>
        <v>0</v>
      </c>
      <c r="BV15" s="120">
        <f t="shared" si="65"/>
        <v>0</v>
      </c>
      <c r="BW15" s="120">
        <f t="shared" si="66"/>
        <v>0</v>
      </c>
      <c r="BX15" s="263">
        <f t="shared" si="15"/>
        <v>0</v>
      </c>
      <c r="BY15" s="120">
        <f t="shared" si="67"/>
        <v>0</v>
      </c>
      <c r="BZ15" s="120">
        <f t="shared" si="16"/>
        <v>0</v>
      </c>
      <c r="CA15" s="121">
        <f t="shared" si="68"/>
        <v>0</v>
      </c>
      <c r="CB15" s="194">
        <f>'Input Cost_MS4'!L$19</f>
        <v>0</v>
      </c>
      <c r="CC15" s="122">
        <f t="shared" si="69"/>
        <v>0</v>
      </c>
      <c r="CD15" s="123">
        <f>BQ15*(1+'Input Cost_MS4'!$L28)</f>
        <v>0</v>
      </c>
      <c r="CE15" s="124">
        <f t="shared" si="70"/>
        <v>0</v>
      </c>
      <c r="CF15" s="124">
        <f t="shared" si="70"/>
        <v>0</v>
      </c>
      <c r="CG15" s="119">
        <f t="shared" si="71"/>
        <v>0</v>
      </c>
      <c r="CH15" s="120">
        <f t="shared" si="72"/>
        <v>0</v>
      </c>
      <c r="CI15" s="120">
        <f t="shared" si="73"/>
        <v>0</v>
      </c>
      <c r="CJ15" s="120">
        <f t="shared" si="74"/>
        <v>0</v>
      </c>
      <c r="CK15" s="263">
        <f t="shared" si="17"/>
        <v>0</v>
      </c>
      <c r="CL15" s="120">
        <f t="shared" si="75"/>
        <v>0</v>
      </c>
      <c r="CM15" s="120">
        <f t="shared" si="18"/>
        <v>0</v>
      </c>
      <c r="CN15" s="121">
        <f t="shared" si="76"/>
        <v>0</v>
      </c>
      <c r="CO15" s="260">
        <f t="shared" si="77"/>
        <v>0</v>
      </c>
      <c r="CP15" s="126">
        <f t="shared" si="78"/>
        <v>0</v>
      </c>
      <c r="CQ15" s="127" t="str">
        <f t="shared" si="79"/>
        <v/>
      </c>
      <c r="CR15" s="128" t="str">
        <f t="shared" si="80"/>
        <v/>
      </c>
      <c r="CS15" s="128" t="str">
        <f t="shared" si="81"/>
        <v/>
      </c>
      <c r="CT15" s="129">
        <f t="shared" si="19"/>
        <v>0</v>
      </c>
      <c r="CU15" s="130">
        <f t="shared" si="19"/>
        <v>0</v>
      </c>
      <c r="CV15" s="130">
        <f t="shared" si="19"/>
        <v>0</v>
      </c>
      <c r="CW15" s="130">
        <f t="shared" si="19"/>
        <v>0</v>
      </c>
      <c r="CX15" s="130">
        <f t="shared" si="19"/>
        <v>0</v>
      </c>
      <c r="CY15" s="130">
        <f t="shared" si="19"/>
        <v>0</v>
      </c>
      <c r="CZ15" s="130">
        <f t="shared" si="20"/>
        <v>0</v>
      </c>
      <c r="DA15" s="131">
        <f t="shared" si="82"/>
        <v>0</v>
      </c>
      <c r="DB15" s="132" t="str">
        <f t="shared" si="83"/>
        <v/>
      </c>
      <c r="DC15" s="133" t="str">
        <f t="shared" si="84"/>
        <v/>
      </c>
      <c r="DD15" s="348">
        <f>$CO15*'Input Cost_MS4'!$L109</f>
        <v>0</v>
      </c>
      <c r="DE15" s="348">
        <f>$CO15*'Input Cost_MS4'!$L110</f>
        <v>0</v>
      </c>
    </row>
    <row r="16" spans="1:109">
      <c r="A16" s="447">
        <f>'Input Cost_MS4'!M11</f>
        <v>0</v>
      </c>
      <c r="B16" s="194">
        <f>'Input Cost_MS4'!M$13</f>
        <v>0</v>
      </c>
      <c r="C16" s="657">
        <f>'Input Cost_MS4'!M$117/100</f>
        <v>0</v>
      </c>
      <c r="D16" s="654">
        <f>C16*(1+'Input Cost_MS4'!M$22)</f>
        <v>0</v>
      </c>
      <c r="E16" s="197">
        <f>(Kalkulation_MS4!$O$26)/100</f>
        <v>0</v>
      </c>
      <c r="F16" s="197">
        <f>(Kalkulation_MS4!$O$35)/100</f>
        <v>0</v>
      </c>
      <c r="G16" s="119">
        <f t="shared" si="21"/>
        <v>0</v>
      </c>
      <c r="H16" s="120">
        <f t="shared" si="22"/>
        <v>0</v>
      </c>
      <c r="I16" s="120">
        <f t="shared" si="23"/>
        <v>0</v>
      </c>
      <c r="J16" s="120">
        <f t="shared" si="24"/>
        <v>0</v>
      </c>
      <c r="K16" s="120">
        <f t="shared" si="25"/>
        <v>0</v>
      </c>
      <c r="L16" s="120">
        <f t="shared" si="26"/>
        <v>0</v>
      </c>
      <c r="M16" s="120">
        <f t="shared" si="27"/>
        <v>0</v>
      </c>
      <c r="N16" s="121">
        <f t="shared" si="28"/>
        <v>0</v>
      </c>
      <c r="O16" s="194">
        <f>'Input Cost_MS4'!M$14</f>
        <v>0</v>
      </c>
      <c r="P16" s="122">
        <f t="shared" si="29"/>
        <v>0</v>
      </c>
      <c r="Q16" s="123">
        <f>D16*(1+'Input Cost_MS4'!$M23)</f>
        <v>0</v>
      </c>
      <c r="R16" s="124">
        <f t="shared" si="30"/>
        <v>0</v>
      </c>
      <c r="S16" s="124">
        <f t="shared" si="30"/>
        <v>0</v>
      </c>
      <c r="T16" s="119">
        <f t="shared" si="31"/>
        <v>0</v>
      </c>
      <c r="U16" s="120">
        <f t="shared" si="32"/>
        <v>0</v>
      </c>
      <c r="V16" s="120">
        <f t="shared" si="33"/>
        <v>0</v>
      </c>
      <c r="W16" s="120">
        <f t="shared" si="34"/>
        <v>0</v>
      </c>
      <c r="X16" s="120">
        <f t="shared" si="7"/>
        <v>0</v>
      </c>
      <c r="Y16" s="120">
        <f t="shared" si="35"/>
        <v>0</v>
      </c>
      <c r="Z16" s="120">
        <f t="shared" si="8"/>
        <v>0</v>
      </c>
      <c r="AA16" s="121">
        <f t="shared" si="36"/>
        <v>0</v>
      </c>
      <c r="AB16" s="194">
        <f>'Input Cost_MS4'!M$15</f>
        <v>0</v>
      </c>
      <c r="AC16" s="122">
        <f t="shared" si="37"/>
        <v>0</v>
      </c>
      <c r="AD16" s="123">
        <f>Q16*(1+'Input Cost_MS4'!$M24)</f>
        <v>0</v>
      </c>
      <c r="AE16" s="124">
        <f t="shared" si="38"/>
        <v>0</v>
      </c>
      <c r="AF16" s="124">
        <f t="shared" si="38"/>
        <v>0</v>
      </c>
      <c r="AG16" s="119">
        <f t="shared" si="39"/>
        <v>0</v>
      </c>
      <c r="AH16" s="120">
        <f t="shared" si="40"/>
        <v>0</v>
      </c>
      <c r="AI16" s="120">
        <f t="shared" si="41"/>
        <v>0</v>
      </c>
      <c r="AJ16" s="120">
        <f t="shared" si="42"/>
        <v>0</v>
      </c>
      <c r="AK16" s="120">
        <f t="shared" si="9"/>
        <v>0</v>
      </c>
      <c r="AL16" s="120">
        <f t="shared" si="43"/>
        <v>0</v>
      </c>
      <c r="AM16" s="125">
        <f t="shared" si="10"/>
        <v>0</v>
      </c>
      <c r="AN16" s="121">
        <f t="shared" si="44"/>
        <v>0</v>
      </c>
      <c r="AO16" s="194">
        <f>'Input Cost_MS4'!M$16</f>
        <v>0</v>
      </c>
      <c r="AP16" s="122">
        <f t="shared" si="45"/>
        <v>0</v>
      </c>
      <c r="AQ16" s="123">
        <f>AD16*(1+'Input Cost_MS4'!$M25)</f>
        <v>0</v>
      </c>
      <c r="AR16" s="124">
        <f t="shared" si="46"/>
        <v>0</v>
      </c>
      <c r="AS16" s="124">
        <f t="shared" si="46"/>
        <v>0</v>
      </c>
      <c r="AT16" s="119">
        <f t="shared" si="47"/>
        <v>0</v>
      </c>
      <c r="AU16" s="120">
        <f t="shared" si="48"/>
        <v>0</v>
      </c>
      <c r="AV16" s="120">
        <f t="shared" si="49"/>
        <v>0</v>
      </c>
      <c r="AW16" s="120">
        <f t="shared" si="50"/>
        <v>0</v>
      </c>
      <c r="AX16" s="120">
        <f t="shared" si="11"/>
        <v>0</v>
      </c>
      <c r="AY16" s="120">
        <f t="shared" si="51"/>
        <v>0</v>
      </c>
      <c r="AZ16" s="120">
        <f t="shared" si="12"/>
        <v>0</v>
      </c>
      <c r="BA16" s="121">
        <f t="shared" si="52"/>
        <v>0</v>
      </c>
      <c r="BB16" s="194">
        <f>'Input Cost_MS4'!M$17</f>
        <v>0</v>
      </c>
      <c r="BC16" s="122">
        <f t="shared" si="53"/>
        <v>0</v>
      </c>
      <c r="BD16" s="123">
        <f>AQ16*(1+'Input Cost_MS4'!$M26)</f>
        <v>0</v>
      </c>
      <c r="BE16" s="124">
        <f t="shared" si="54"/>
        <v>0</v>
      </c>
      <c r="BF16" s="124">
        <f t="shared" si="54"/>
        <v>0</v>
      </c>
      <c r="BG16" s="119">
        <f t="shared" si="55"/>
        <v>0</v>
      </c>
      <c r="BH16" s="120">
        <f t="shared" si="56"/>
        <v>0</v>
      </c>
      <c r="BI16" s="120">
        <f t="shared" si="57"/>
        <v>0</v>
      </c>
      <c r="BJ16" s="120">
        <f t="shared" si="58"/>
        <v>0</v>
      </c>
      <c r="BK16" s="263">
        <f t="shared" si="13"/>
        <v>0</v>
      </c>
      <c r="BL16" s="120">
        <f t="shared" si="59"/>
        <v>0</v>
      </c>
      <c r="BM16" s="120">
        <f t="shared" si="14"/>
        <v>0</v>
      </c>
      <c r="BN16" s="121">
        <f t="shared" si="60"/>
        <v>0</v>
      </c>
      <c r="BO16" s="194">
        <f>'Input Cost_MS4'!M$18</f>
        <v>0</v>
      </c>
      <c r="BP16" s="122">
        <f t="shared" si="61"/>
        <v>0</v>
      </c>
      <c r="BQ16" s="123">
        <f>BD16*(1+'Input Cost_MS4'!$M27)</f>
        <v>0</v>
      </c>
      <c r="BR16" s="124">
        <f t="shared" si="62"/>
        <v>0</v>
      </c>
      <c r="BS16" s="124">
        <f t="shared" si="62"/>
        <v>0</v>
      </c>
      <c r="BT16" s="119">
        <f t="shared" si="63"/>
        <v>0</v>
      </c>
      <c r="BU16" s="120">
        <f t="shared" si="64"/>
        <v>0</v>
      </c>
      <c r="BV16" s="120">
        <f t="shared" si="65"/>
        <v>0</v>
      </c>
      <c r="BW16" s="120">
        <f t="shared" si="66"/>
        <v>0</v>
      </c>
      <c r="BX16" s="263">
        <f t="shared" si="15"/>
        <v>0</v>
      </c>
      <c r="BY16" s="120">
        <f t="shared" si="67"/>
        <v>0</v>
      </c>
      <c r="BZ16" s="120">
        <f t="shared" si="16"/>
        <v>0</v>
      </c>
      <c r="CA16" s="121">
        <f t="shared" si="68"/>
        <v>0</v>
      </c>
      <c r="CB16" s="194">
        <f>'Input Cost_MS4'!M$19</f>
        <v>0</v>
      </c>
      <c r="CC16" s="122">
        <f t="shared" si="69"/>
        <v>0</v>
      </c>
      <c r="CD16" s="123">
        <f>BQ16*(1+'Input Cost_MS4'!$M28)</f>
        <v>0</v>
      </c>
      <c r="CE16" s="124">
        <f t="shared" si="70"/>
        <v>0</v>
      </c>
      <c r="CF16" s="124">
        <f t="shared" si="70"/>
        <v>0</v>
      </c>
      <c r="CG16" s="119">
        <f t="shared" si="71"/>
        <v>0</v>
      </c>
      <c r="CH16" s="120">
        <f t="shared" si="72"/>
        <v>0</v>
      </c>
      <c r="CI16" s="120">
        <f t="shared" si="73"/>
        <v>0</v>
      </c>
      <c r="CJ16" s="120">
        <f t="shared" si="74"/>
        <v>0</v>
      </c>
      <c r="CK16" s="263">
        <f t="shared" si="17"/>
        <v>0</v>
      </c>
      <c r="CL16" s="120">
        <f t="shared" si="75"/>
        <v>0</v>
      </c>
      <c r="CM16" s="120">
        <f t="shared" si="18"/>
        <v>0</v>
      </c>
      <c r="CN16" s="121">
        <f t="shared" si="76"/>
        <v>0</v>
      </c>
      <c r="CO16" s="260">
        <f t="shared" si="77"/>
        <v>0</v>
      </c>
      <c r="CP16" s="126">
        <f t="shared" si="78"/>
        <v>0</v>
      </c>
      <c r="CQ16" s="127" t="str">
        <f t="shared" si="79"/>
        <v/>
      </c>
      <c r="CR16" s="128" t="str">
        <f t="shared" si="80"/>
        <v/>
      </c>
      <c r="CS16" s="128" t="str">
        <f t="shared" si="81"/>
        <v/>
      </c>
      <c r="CT16" s="129">
        <f>G16+T16+AG16+AT16+BG16+BT16+CG16</f>
        <v>0</v>
      </c>
      <c r="CU16" s="130">
        <f>H16+U16+AH16+AU16+BH16+BU16+CH16</f>
        <v>0</v>
      </c>
      <c r="CV16" s="130">
        <f>I16+V16+AI16+AV16+BI16+BV16+CI16</f>
        <v>0</v>
      </c>
      <c r="CW16" s="130">
        <f>J16+W16+AJ16+AW16+BJ16+BW16+CJ16</f>
        <v>0</v>
      </c>
      <c r="CX16" s="130">
        <f t="shared" si="19"/>
        <v>0</v>
      </c>
      <c r="CY16" s="130">
        <f t="shared" si="19"/>
        <v>0</v>
      </c>
      <c r="CZ16" s="130">
        <f t="shared" si="20"/>
        <v>0</v>
      </c>
      <c r="DA16" s="131">
        <f t="shared" si="82"/>
        <v>0</v>
      </c>
      <c r="DB16" s="132" t="str">
        <f t="shared" si="83"/>
        <v/>
      </c>
      <c r="DC16" s="133" t="str">
        <f t="shared" si="84"/>
        <v/>
      </c>
      <c r="DD16" s="348">
        <f>$CO16*'Input Cost_MS4'!$M109</f>
        <v>0</v>
      </c>
      <c r="DE16" s="348">
        <f>$CO16*'Input Cost_MS4'!$M109</f>
        <v>0</v>
      </c>
    </row>
    <row r="17" spans="1:107">
      <c r="A17" s="199">
        <f>'Input Cost_MS4'!N11</f>
        <v>0</v>
      </c>
      <c r="B17" s="194">
        <f>'Input Cost_MS4'!N$13</f>
        <v>0</v>
      </c>
      <c r="C17" s="657">
        <f>'Input Cost_MS4'!N$117/100</f>
        <v>0</v>
      </c>
      <c r="D17" s="654">
        <f>C17*(1+'Input Cost_MS4'!N$22)</f>
        <v>0</v>
      </c>
      <c r="E17" s="197">
        <f>(Kalkulation_MS4!$P$26)/100</f>
        <v>0</v>
      </c>
      <c r="F17" s="197">
        <f>(Kalkulation_MS4!$P$35)/100</f>
        <v>0</v>
      </c>
      <c r="G17" s="119">
        <f t="shared" si="21"/>
        <v>0</v>
      </c>
      <c r="H17" s="120">
        <f t="shared" si="22"/>
        <v>0</v>
      </c>
      <c r="I17" s="120">
        <f t="shared" si="23"/>
        <v>0</v>
      </c>
      <c r="J17" s="120">
        <f t="shared" si="24"/>
        <v>0</v>
      </c>
      <c r="K17" s="120">
        <f t="shared" si="25"/>
        <v>0</v>
      </c>
      <c r="L17" s="120">
        <f t="shared" si="26"/>
        <v>0</v>
      </c>
      <c r="M17" s="120">
        <f t="shared" si="27"/>
        <v>0</v>
      </c>
      <c r="N17" s="121">
        <f t="shared" si="28"/>
        <v>0</v>
      </c>
      <c r="O17" s="259">
        <f>'Input Cost_MS4'!N$14</f>
        <v>0</v>
      </c>
      <c r="P17" s="122">
        <f t="shared" si="29"/>
        <v>0</v>
      </c>
      <c r="Q17" s="123">
        <f>D17*(1+'Input Cost_MS4'!$N23)</f>
        <v>0</v>
      </c>
      <c r="R17" s="124">
        <f t="shared" si="30"/>
        <v>0</v>
      </c>
      <c r="S17" s="124">
        <f t="shared" si="30"/>
        <v>0</v>
      </c>
      <c r="T17" s="119">
        <f t="shared" si="31"/>
        <v>0</v>
      </c>
      <c r="U17" s="120">
        <f t="shared" si="32"/>
        <v>0</v>
      </c>
      <c r="V17" s="120">
        <f t="shared" si="33"/>
        <v>0</v>
      </c>
      <c r="W17" s="120">
        <f t="shared" si="34"/>
        <v>0</v>
      </c>
      <c r="X17" s="120">
        <f t="shared" si="7"/>
        <v>0</v>
      </c>
      <c r="Y17" s="120">
        <f t="shared" si="35"/>
        <v>0</v>
      </c>
      <c r="Z17" s="120">
        <f t="shared" si="8"/>
        <v>0</v>
      </c>
      <c r="AA17" s="121">
        <f t="shared" si="36"/>
        <v>0</v>
      </c>
      <c r="AB17" s="259">
        <f>'Input Cost_MS4'!N$15</f>
        <v>0</v>
      </c>
      <c r="AC17" s="122">
        <f t="shared" si="37"/>
        <v>0</v>
      </c>
      <c r="AD17" s="123">
        <f>Q17*(1+'Input Cost_MS4'!$N24)</f>
        <v>0</v>
      </c>
      <c r="AE17" s="124">
        <f t="shared" si="38"/>
        <v>0</v>
      </c>
      <c r="AF17" s="124">
        <f t="shared" si="38"/>
        <v>0</v>
      </c>
      <c r="AG17" s="119">
        <f t="shared" si="39"/>
        <v>0</v>
      </c>
      <c r="AH17" s="120">
        <f t="shared" si="40"/>
        <v>0</v>
      </c>
      <c r="AI17" s="120">
        <f t="shared" si="41"/>
        <v>0</v>
      </c>
      <c r="AJ17" s="120">
        <f t="shared" si="42"/>
        <v>0</v>
      </c>
      <c r="AK17" s="120">
        <f t="shared" si="9"/>
        <v>0</v>
      </c>
      <c r="AL17" s="120">
        <f t="shared" si="43"/>
        <v>0</v>
      </c>
      <c r="AM17" s="125">
        <f t="shared" si="10"/>
        <v>0</v>
      </c>
      <c r="AN17" s="121">
        <f t="shared" si="44"/>
        <v>0</v>
      </c>
      <c r="AO17" s="259">
        <f>'Input Cost_MS4'!N$16</f>
        <v>0</v>
      </c>
      <c r="AP17" s="122">
        <f t="shared" si="45"/>
        <v>0</v>
      </c>
      <c r="AQ17" s="123">
        <f>AD17*(1+'Input Cost_MS4'!$N25)</f>
        <v>0</v>
      </c>
      <c r="AR17" s="124">
        <f t="shared" si="46"/>
        <v>0</v>
      </c>
      <c r="AS17" s="124">
        <f t="shared" si="46"/>
        <v>0</v>
      </c>
      <c r="AT17" s="119">
        <f t="shared" si="47"/>
        <v>0</v>
      </c>
      <c r="AU17" s="120">
        <f t="shared" si="48"/>
        <v>0</v>
      </c>
      <c r="AV17" s="120">
        <f t="shared" si="49"/>
        <v>0</v>
      </c>
      <c r="AW17" s="120">
        <f t="shared" si="50"/>
        <v>0</v>
      </c>
      <c r="AX17" s="120">
        <f t="shared" si="11"/>
        <v>0</v>
      </c>
      <c r="AY17" s="120">
        <f t="shared" si="51"/>
        <v>0</v>
      </c>
      <c r="AZ17" s="120">
        <f t="shared" si="12"/>
        <v>0</v>
      </c>
      <c r="BA17" s="121">
        <f t="shared" si="52"/>
        <v>0</v>
      </c>
      <c r="BB17" s="259">
        <f>'Input Cost_MS4'!N$17</f>
        <v>0</v>
      </c>
      <c r="BC17" s="122">
        <f t="shared" si="53"/>
        <v>0</v>
      </c>
      <c r="BD17" s="123">
        <f>AQ17*(1+'Input Cost_MS4'!$N26)</f>
        <v>0</v>
      </c>
      <c r="BE17" s="124">
        <f t="shared" si="54"/>
        <v>0</v>
      </c>
      <c r="BF17" s="124">
        <f t="shared" si="54"/>
        <v>0</v>
      </c>
      <c r="BG17" s="119">
        <f t="shared" si="55"/>
        <v>0</v>
      </c>
      <c r="BH17" s="120">
        <f t="shared" si="56"/>
        <v>0</v>
      </c>
      <c r="BI17" s="120">
        <f t="shared" si="57"/>
        <v>0</v>
      </c>
      <c r="BJ17" s="120">
        <f t="shared" si="58"/>
        <v>0</v>
      </c>
      <c r="BK17" s="263">
        <f t="shared" si="13"/>
        <v>0</v>
      </c>
      <c r="BL17" s="120">
        <f t="shared" si="59"/>
        <v>0</v>
      </c>
      <c r="BM17" s="120">
        <f t="shared" si="14"/>
        <v>0</v>
      </c>
      <c r="BN17" s="121">
        <f t="shared" si="60"/>
        <v>0</v>
      </c>
      <c r="BO17" s="259">
        <f>'Input Cost_MS4'!N$18</f>
        <v>0</v>
      </c>
      <c r="BP17" s="122">
        <f t="shared" si="61"/>
        <v>0</v>
      </c>
      <c r="BQ17" s="123">
        <f>BD17*(1+'Input Cost_MS4'!$N27)</f>
        <v>0</v>
      </c>
      <c r="BR17" s="124">
        <f t="shared" si="62"/>
        <v>0</v>
      </c>
      <c r="BS17" s="124">
        <f t="shared" si="62"/>
        <v>0</v>
      </c>
      <c r="BT17" s="119">
        <f t="shared" si="63"/>
        <v>0</v>
      </c>
      <c r="BU17" s="120">
        <f t="shared" si="64"/>
        <v>0</v>
      </c>
      <c r="BV17" s="120">
        <f t="shared" si="65"/>
        <v>0</v>
      </c>
      <c r="BW17" s="120">
        <f t="shared" si="66"/>
        <v>0</v>
      </c>
      <c r="BX17" s="263">
        <f t="shared" si="15"/>
        <v>0</v>
      </c>
      <c r="BY17" s="120">
        <f t="shared" si="67"/>
        <v>0</v>
      </c>
      <c r="BZ17" s="120">
        <f t="shared" si="16"/>
        <v>0</v>
      </c>
      <c r="CA17" s="121">
        <f t="shared" si="68"/>
        <v>0</v>
      </c>
      <c r="CB17" s="259">
        <f>'Input Cost_MS4'!N$19</f>
        <v>0</v>
      </c>
      <c r="CC17" s="122">
        <f t="shared" si="69"/>
        <v>0</v>
      </c>
      <c r="CD17" s="123">
        <f>BQ17*(1+'Input Cost_MS4'!$N28)</f>
        <v>0</v>
      </c>
      <c r="CE17" s="124">
        <f t="shared" si="70"/>
        <v>0</v>
      </c>
      <c r="CF17" s="124">
        <f t="shared" si="70"/>
        <v>0</v>
      </c>
      <c r="CG17" s="119">
        <f t="shared" si="71"/>
        <v>0</v>
      </c>
      <c r="CH17" s="120">
        <f t="shared" si="72"/>
        <v>0</v>
      </c>
      <c r="CI17" s="120">
        <f t="shared" si="73"/>
        <v>0</v>
      </c>
      <c r="CJ17" s="120">
        <f t="shared" si="74"/>
        <v>0</v>
      </c>
      <c r="CK17" s="263">
        <f t="shared" si="17"/>
        <v>0</v>
      </c>
      <c r="CL17" s="120">
        <f t="shared" si="75"/>
        <v>0</v>
      </c>
      <c r="CM17" s="120">
        <f t="shared" si="18"/>
        <v>0</v>
      </c>
      <c r="CN17" s="121">
        <f t="shared" si="76"/>
        <v>0</v>
      </c>
      <c r="CO17" s="260">
        <f t="shared" si="77"/>
        <v>0</v>
      </c>
      <c r="CP17" s="126">
        <f t="shared" si="78"/>
        <v>0</v>
      </c>
      <c r="CQ17" s="127" t="str">
        <f t="shared" si="79"/>
        <v/>
      </c>
      <c r="CR17" s="128" t="str">
        <f t="shared" si="80"/>
        <v/>
      </c>
      <c r="CS17" s="128" t="str">
        <f t="shared" si="81"/>
        <v/>
      </c>
      <c r="CT17" s="129">
        <f t="shared" ref="CT17:CW20" si="85">G17+T17+AG17+AT17+BG17+BT17+CG17</f>
        <v>0</v>
      </c>
      <c r="CU17" s="130">
        <f t="shared" si="85"/>
        <v>0</v>
      </c>
      <c r="CV17" s="130">
        <f t="shared" si="85"/>
        <v>0</v>
      </c>
      <c r="CW17" s="130">
        <f t="shared" si="85"/>
        <v>0</v>
      </c>
      <c r="CX17" s="130">
        <f t="shared" si="19"/>
        <v>0</v>
      </c>
      <c r="CY17" s="130">
        <f t="shared" si="19"/>
        <v>0</v>
      </c>
      <c r="CZ17" s="130">
        <f t="shared" si="20"/>
        <v>0</v>
      </c>
      <c r="DA17" s="131">
        <f t="shared" si="82"/>
        <v>0</v>
      </c>
      <c r="DB17" s="132" t="str">
        <f t="shared" si="83"/>
        <v/>
      </c>
      <c r="DC17" s="133" t="str">
        <f t="shared" si="84"/>
        <v/>
      </c>
    </row>
    <row r="18" spans="1:107">
      <c r="A18" s="199">
        <f>'Input Cost_MS4'!O11</f>
        <v>0</v>
      </c>
      <c r="B18" s="194">
        <f>'Input Cost_MS4'!O$13</f>
        <v>0</v>
      </c>
      <c r="C18" s="657">
        <f>'Input Cost_MS4'!O$117/100</f>
        <v>0</v>
      </c>
      <c r="D18" s="654">
        <f>C18*(1+'Input Cost_MS4'!O$22)</f>
        <v>0</v>
      </c>
      <c r="E18" s="197">
        <f>(Kalkulation_MS4!$Q$26)/100</f>
        <v>0</v>
      </c>
      <c r="F18" s="197">
        <f>(Kalkulation_MS4!$Q$35)/100</f>
        <v>0</v>
      </c>
      <c r="G18" s="119">
        <f t="shared" si="21"/>
        <v>0</v>
      </c>
      <c r="H18" s="120">
        <f t="shared" si="22"/>
        <v>0</v>
      </c>
      <c r="I18" s="120">
        <f t="shared" si="23"/>
        <v>0</v>
      </c>
      <c r="J18" s="120">
        <f t="shared" si="24"/>
        <v>0</v>
      </c>
      <c r="K18" s="120">
        <f t="shared" si="25"/>
        <v>0</v>
      </c>
      <c r="L18" s="120">
        <f t="shared" si="26"/>
        <v>0</v>
      </c>
      <c r="M18" s="120">
        <f t="shared" si="27"/>
        <v>0</v>
      </c>
      <c r="N18" s="121">
        <f t="shared" si="28"/>
        <v>0</v>
      </c>
      <c r="O18" s="259">
        <f>'Input Cost_MS4'!O$14</f>
        <v>0</v>
      </c>
      <c r="P18" s="122">
        <f t="shared" si="29"/>
        <v>0</v>
      </c>
      <c r="Q18" s="123">
        <f>D18*(1+'Input Cost_MS4'!$O23)</f>
        <v>0</v>
      </c>
      <c r="R18" s="124">
        <f t="shared" si="30"/>
        <v>0</v>
      </c>
      <c r="S18" s="124">
        <f t="shared" si="30"/>
        <v>0</v>
      </c>
      <c r="T18" s="119">
        <f t="shared" si="31"/>
        <v>0</v>
      </c>
      <c r="U18" s="120">
        <f t="shared" si="32"/>
        <v>0</v>
      </c>
      <c r="V18" s="120">
        <f t="shared" si="33"/>
        <v>0</v>
      </c>
      <c r="W18" s="120">
        <f t="shared" si="34"/>
        <v>0</v>
      </c>
      <c r="X18" s="120">
        <f t="shared" si="7"/>
        <v>0</v>
      </c>
      <c r="Y18" s="120">
        <f t="shared" si="35"/>
        <v>0</v>
      </c>
      <c r="Z18" s="120">
        <f t="shared" si="8"/>
        <v>0</v>
      </c>
      <c r="AA18" s="121">
        <f t="shared" si="36"/>
        <v>0</v>
      </c>
      <c r="AB18" s="259">
        <f>'Input Cost_MS4'!O$15</f>
        <v>0</v>
      </c>
      <c r="AC18" s="122">
        <f t="shared" si="37"/>
        <v>0</v>
      </c>
      <c r="AD18" s="123">
        <f>Q18*(1+'Input Cost_MS4'!$O24)</f>
        <v>0</v>
      </c>
      <c r="AE18" s="124">
        <f t="shared" si="38"/>
        <v>0</v>
      </c>
      <c r="AF18" s="124">
        <f t="shared" si="38"/>
        <v>0</v>
      </c>
      <c r="AG18" s="119">
        <f t="shared" si="39"/>
        <v>0</v>
      </c>
      <c r="AH18" s="120">
        <f t="shared" si="40"/>
        <v>0</v>
      </c>
      <c r="AI18" s="120">
        <f t="shared" si="41"/>
        <v>0</v>
      </c>
      <c r="AJ18" s="120">
        <f t="shared" si="42"/>
        <v>0</v>
      </c>
      <c r="AK18" s="120">
        <f t="shared" si="9"/>
        <v>0</v>
      </c>
      <c r="AL18" s="120">
        <f t="shared" si="43"/>
        <v>0</v>
      </c>
      <c r="AM18" s="125">
        <f t="shared" si="10"/>
        <v>0</v>
      </c>
      <c r="AN18" s="121">
        <f t="shared" si="44"/>
        <v>0</v>
      </c>
      <c r="AO18" s="259">
        <f>'Input Cost_MS4'!O$16</f>
        <v>0</v>
      </c>
      <c r="AP18" s="122">
        <f t="shared" si="45"/>
        <v>0</v>
      </c>
      <c r="AQ18" s="123">
        <f>AD18*(1+'Input Cost_MS4'!$O25)</f>
        <v>0</v>
      </c>
      <c r="AR18" s="124">
        <f t="shared" si="46"/>
        <v>0</v>
      </c>
      <c r="AS18" s="124">
        <f t="shared" si="46"/>
        <v>0</v>
      </c>
      <c r="AT18" s="119">
        <f t="shared" si="47"/>
        <v>0</v>
      </c>
      <c r="AU18" s="120">
        <f t="shared" si="48"/>
        <v>0</v>
      </c>
      <c r="AV18" s="120">
        <f t="shared" si="49"/>
        <v>0</v>
      </c>
      <c r="AW18" s="120">
        <f t="shared" si="50"/>
        <v>0</v>
      </c>
      <c r="AX18" s="120">
        <f t="shared" si="11"/>
        <v>0</v>
      </c>
      <c r="AY18" s="120">
        <f t="shared" si="51"/>
        <v>0</v>
      </c>
      <c r="AZ18" s="120">
        <f t="shared" si="12"/>
        <v>0</v>
      </c>
      <c r="BA18" s="121">
        <f t="shared" si="52"/>
        <v>0</v>
      </c>
      <c r="BB18" s="259">
        <f>'Input Cost_MS4'!O$17</f>
        <v>0</v>
      </c>
      <c r="BC18" s="122">
        <f t="shared" si="53"/>
        <v>0</v>
      </c>
      <c r="BD18" s="123">
        <f>AQ18*(1+'Input Cost_MS4'!$O26)</f>
        <v>0</v>
      </c>
      <c r="BE18" s="124">
        <f t="shared" si="54"/>
        <v>0</v>
      </c>
      <c r="BF18" s="124">
        <f t="shared" si="54"/>
        <v>0</v>
      </c>
      <c r="BG18" s="119">
        <f t="shared" si="55"/>
        <v>0</v>
      </c>
      <c r="BH18" s="120">
        <f t="shared" si="56"/>
        <v>0</v>
      </c>
      <c r="BI18" s="120">
        <f t="shared" si="57"/>
        <v>0</v>
      </c>
      <c r="BJ18" s="120">
        <f t="shared" si="58"/>
        <v>0</v>
      </c>
      <c r="BK18" s="263">
        <f t="shared" si="13"/>
        <v>0</v>
      </c>
      <c r="BL18" s="120">
        <f t="shared" si="59"/>
        <v>0</v>
      </c>
      <c r="BM18" s="120">
        <f t="shared" si="14"/>
        <v>0</v>
      </c>
      <c r="BN18" s="121">
        <f t="shared" si="60"/>
        <v>0</v>
      </c>
      <c r="BO18" s="259">
        <f>'Input Cost_MS4'!O$18</f>
        <v>0</v>
      </c>
      <c r="BP18" s="122">
        <f t="shared" si="61"/>
        <v>0</v>
      </c>
      <c r="BQ18" s="123">
        <f>BD18*(1+'Input Cost_MS4'!$O27)</f>
        <v>0</v>
      </c>
      <c r="BR18" s="124">
        <f t="shared" si="62"/>
        <v>0</v>
      </c>
      <c r="BS18" s="124">
        <f t="shared" si="62"/>
        <v>0</v>
      </c>
      <c r="BT18" s="119">
        <f t="shared" si="63"/>
        <v>0</v>
      </c>
      <c r="BU18" s="120">
        <f t="shared" si="64"/>
        <v>0</v>
      </c>
      <c r="BV18" s="120">
        <f t="shared" si="65"/>
        <v>0</v>
      </c>
      <c r="BW18" s="120">
        <f t="shared" si="66"/>
        <v>0</v>
      </c>
      <c r="BX18" s="263">
        <f t="shared" si="15"/>
        <v>0</v>
      </c>
      <c r="BY18" s="120">
        <f t="shared" si="67"/>
        <v>0</v>
      </c>
      <c r="BZ18" s="120">
        <f t="shared" si="16"/>
        <v>0</v>
      </c>
      <c r="CA18" s="121">
        <f t="shared" si="68"/>
        <v>0</v>
      </c>
      <c r="CB18" s="259">
        <f>'Input Cost_MS4'!O$19</f>
        <v>0</v>
      </c>
      <c r="CC18" s="122">
        <f t="shared" si="69"/>
        <v>0</v>
      </c>
      <c r="CD18" s="123">
        <f>BQ18*(1+'Input Cost_MS4'!$O28)</f>
        <v>0</v>
      </c>
      <c r="CE18" s="124">
        <f t="shared" si="70"/>
        <v>0</v>
      </c>
      <c r="CF18" s="124">
        <f t="shared" si="70"/>
        <v>0</v>
      </c>
      <c r="CG18" s="119">
        <f t="shared" si="71"/>
        <v>0</v>
      </c>
      <c r="CH18" s="120">
        <f t="shared" si="72"/>
        <v>0</v>
      </c>
      <c r="CI18" s="120">
        <f t="shared" si="73"/>
        <v>0</v>
      </c>
      <c r="CJ18" s="120">
        <f t="shared" si="74"/>
        <v>0</v>
      </c>
      <c r="CK18" s="263">
        <f t="shared" si="17"/>
        <v>0</v>
      </c>
      <c r="CL18" s="120">
        <f t="shared" si="75"/>
        <v>0</v>
      </c>
      <c r="CM18" s="120">
        <f t="shared" si="18"/>
        <v>0</v>
      </c>
      <c r="CN18" s="121">
        <f t="shared" si="76"/>
        <v>0</v>
      </c>
      <c r="CO18" s="260">
        <f t="shared" si="77"/>
        <v>0</v>
      </c>
      <c r="CP18" s="126">
        <f t="shared" si="78"/>
        <v>0</v>
      </c>
      <c r="CQ18" s="127" t="str">
        <f t="shared" si="79"/>
        <v/>
      </c>
      <c r="CR18" s="128" t="str">
        <f t="shared" si="80"/>
        <v/>
      </c>
      <c r="CS18" s="128" t="str">
        <f t="shared" si="81"/>
        <v/>
      </c>
      <c r="CT18" s="129">
        <f t="shared" si="85"/>
        <v>0</v>
      </c>
      <c r="CU18" s="130">
        <f t="shared" si="85"/>
        <v>0</v>
      </c>
      <c r="CV18" s="130">
        <f t="shared" si="85"/>
        <v>0</v>
      </c>
      <c r="CW18" s="130">
        <f t="shared" si="85"/>
        <v>0</v>
      </c>
      <c r="CX18" s="130">
        <f t="shared" si="19"/>
        <v>0</v>
      </c>
      <c r="CY18" s="130">
        <f t="shared" si="19"/>
        <v>0</v>
      </c>
      <c r="CZ18" s="130">
        <f t="shared" si="20"/>
        <v>0</v>
      </c>
      <c r="DA18" s="131">
        <f t="shared" si="82"/>
        <v>0</v>
      </c>
      <c r="DB18" s="132" t="str">
        <f t="shared" si="83"/>
        <v/>
      </c>
      <c r="DC18" s="133" t="str">
        <f t="shared" si="84"/>
        <v/>
      </c>
    </row>
    <row r="19" spans="1:107">
      <c r="A19" s="199">
        <f>'Input Cost_MS4'!P11</f>
        <v>0</v>
      </c>
      <c r="B19" s="194">
        <f>'Input Cost_MS4'!P$13</f>
        <v>0</v>
      </c>
      <c r="C19" s="657">
        <f>'Input Cost_MS4'!P$117/100</f>
        <v>0</v>
      </c>
      <c r="D19" s="654">
        <f>C19*(1+'Input Cost_MS4'!P$22)</f>
        <v>0</v>
      </c>
      <c r="E19" s="197">
        <f>(Kalkulation_MS4!$R$26)/100</f>
        <v>0</v>
      </c>
      <c r="F19" s="197">
        <f>(Kalkulation_MS4!$R$35)/100</f>
        <v>0</v>
      </c>
      <c r="G19" s="119">
        <f t="shared" si="21"/>
        <v>0</v>
      </c>
      <c r="H19" s="120">
        <f t="shared" si="22"/>
        <v>0</v>
      </c>
      <c r="I19" s="120">
        <f t="shared" si="23"/>
        <v>0</v>
      </c>
      <c r="J19" s="120">
        <f t="shared" si="24"/>
        <v>0</v>
      </c>
      <c r="K19" s="120">
        <f t="shared" si="25"/>
        <v>0</v>
      </c>
      <c r="L19" s="120">
        <f t="shared" si="26"/>
        <v>0</v>
      </c>
      <c r="M19" s="120">
        <f t="shared" si="27"/>
        <v>0</v>
      </c>
      <c r="N19" s="121">
        <f t="shared" si="28"/>
        <v>0</v>
      </c>
      <c r="O19" s="259">
        <f>'Input Cost_MS4'!P$14</f>
        <v>0</v>
      </c>
      <c r="P19" s="122">
        <f t="shared" si="29"/>
        <v>0</v>
      </c>
      <c r="Q19" s="123">
        <f>D19*(1+'Input Cost_MS4'!$P23)</f>
        <v>0</v>
      </c>
      <c r="R19" s="124">
        <f t="shared" si="30"/>
        <v>0</v>
      </c>
      <c r="S19" s="124">
        <f t="shared" si="30"/>
        <v>0</v>
      </c>
      <c r="T19" s="119">
        <f t="shared" si="31"/>
        <v>0</v>
      </c>
      <c r="U19" s="120">
        <f t="shared" si="32"/>
        <v>0</v>
      </c>
      <c r="V19" s="120">
        <f t="shared" si="33"/>
        <v>0</v>
      </c>
      <c r="W19" s="120">
        <f t="shared" si="34"/>
        <v>0</v>
      </c>
      <c r="X19" s="120">
        <f t="shared" si="7"/>
        <v>0</v>
      </c>
      <c r="Y19" s="120">
        <f t="shared" si="35"/>
        <v>0</v>
      </c>
      <c r="Z19" s="120">
        <f t="shared" si="8"/>
        <v>0</v>
      </c>
      <c r="AA19" s="121">
        <f t="shared" si="36"/>
        <v>0</v>
      </c>
      <c r="AB19" s="259">
        <f>'Input Cost_MS4'!P$15</f>
        <v>0</v>
      </c>
      <c r="AC19" s="122">
        <f t="shared" si="37"/>
        <v>0</v>
      </c>
      <c r="AD19" s="123">
        <f>Q19*(1+'Input Cost_MS4'!$P24)</f>
        <v>0</v>
      </c>
      <c r="AE19" s="124">
        <f t="shared" si="38"/>
        <v>0</v>
      </c>
      <c r="AF19" s="124">
        <f t="shared" si="38"/>
        <v>0</v>
      </c>
      <c r="AG19" s="119">
        <f t="shared" si="39"/>
        <v>0</v>
      </c>
      <c r="AH19" s="120">
        <f t="shared" si="40"/>
        <v>0</v>
      </c>
      <c r="AI19" s="120">
        <f t="shared" si="41"/>
        <v>0</v>
      </c>
      <c r="AJ19" s="120">
        <f t="shared" si="42"/>
        <v>0</v>
      </c>
      <c r="AK19" s="120">
        <f t="shared" si="9"/>
        <v>0</v>
      </c>
      <c r="AL19" s="120">
        <f t="shared" si="43"/>
        <v>0</v>
      </c>
      <c r="AM19" s="125">
        <f t="shared" si="10"/>
        <v>0</v>
      </c>
      <c r="AN19" s="121">
        <f t="shared" si="44"/>
        <v>0</v>
      </c>
      <c r="AO19" s="259">
        <f>'Input Cost_MS4'!P$16</f>
        <v>0</v>
      </c>
      <c r="AP19" s="122">
        <f t="shared" si="45"/>
        <v>0</v>
      </c>
      <c r="AQ19" s="123">
        <f>AD19*(1+'Input Cost_MS4'!$P25)</f>
        <v>0</v>
      </c>
      <c r="AR19" s="124">
        <f t="shared" si="46"/>
        <v>0</v>
      </c>
      <c r="AS19" s="124">
        <f t="shared" si="46"/>
        <v>0</v>
      </c>
      <c r="AT19" s="119">
        <f t="shared" si="47"/>
        <v>0</v>
      </c>
      <c r="AU19" s="120">
        <f t="shared" si="48"/>
        <v>0</v>
      </c>
      <c r="AV19" s="120">
        <f t="shared" si="49"/>
        <v>0</v>
      </c>
      <c r="AW19" s="120">
        <f t="shared" si="50"/>
        <v>0</v>
      </c>
      <c r="AX19" s="120">
        <f t="shared" si="11"/>
        <v>0</v>
      </c>
      <c r="AY19" s="120">
        <f t="shared" si="51"/>
        <v>0</v>
      </c>
      <c r="AZ19" s="120">
        <f t="shared" si="12"/>
        <v>0</v>
      </c>
      <c r="BA19" s="121">
        <f t="shared" si="52"/>
        <v>0</v>
      </c>
      <c r="BB19" s="259">
        <f>'Input Cost_MS4'!P$17</f>
        <v>0</v>
      </c>
      <c r="BC19" s="122">
        <f t="shared" si="53"/>
        <v>0</v>
      </c>
      <c r="BD19" s="123">
        <f>AQ19*(1+'Input Cost_MS4'!$P26)</f>
        <v>0</v>
      </c>
      <c r="BE19" s="124">
        <f t="shared" si="54"/>
        <v>0</v>
      </c>
      <c r="BF19" s="124">
        <f t="shared" si="54"/>
        <v>0</v>
      </c>
      <c r="BG19" s="119">
        <f t="shared" si="55"/>
        <v>0</v>
      </c>
      <c r="BH19" s="120">
        <f t="shared" si="56"/>
        <v>0</v>
      </c>
      <c r="BI19" s="120">
        <f t="shared" si="57"/>
        <v>0</v>
      </c>
      <c r="BJ19" s="120">
        <f t="shared" si="58"/>
        <v>0</v>
      </c>
      <c r="BK19" s="263">
        <f t="shared" si="13"/>
        <v>0</v>
      </c>
      <c r="BL19" s="120">
        <f t="shared" si="59"/>
        <v>0</v>
      </c>
      <c r="BM19" s="120">
        <f t="shared" si="14"/>
        <v>0</v>
      </c>
      <c r="BN19" s="121">
        <f t="shared" si="60"/>
        <v>0</v>
      </c>
      <c r="BO19" s="259">
        <f>'Input Cost_MS4'!P$18</f>
        <v>0</v>
      </c>
      <c r="BP19" s="122">
        <f t="shared" si="61"/>
        <v>0</v>
      </c>
      <c r="BQ19" s="123">
        <f>BD19*(1+'Input Cost_MS4'!$P27)</f>
        <v>0</v>
      </c>
      <c r="BR19" s="124">
        <f t="shared" si="62"/>
        <v>0</v>
      </c>
      <c r="BS19" s="124">
        <f t="shared" si="62"/>
        <v>0</v>
      </c>
      <c r="BT19" s="119">
        <f t="shared" si="63"/>
        <v>0</v>
      </c>
      <c r="BU19" s="120">
        <f t="shared" si="64"/>
        <v>0</v>
      </c>
      <c r="BV19" s="120">
        <f t="shared" si="65"/>
        <v>0</v>
      </c>
      <c r="BW19" s="120">
        <f t="shared" si="66"/>
        <v>0</v>
      </c>
      <c r="BX19" s="263">
        <f t="shared" si="15"/>
        <v>0</v>
      </c>
      <c r="BY19" s="120">
        <f t="shared" si="67"/>
        <v>0</v>
      </c>
      <c r="BZ19" s="120">
        <f t="shared" si="16"/>
        <v>0</v>
      </c>
      <c r="CA19" s="121">
        <f t="shared" si="68"/>
        <v>0</v>
      </c>
      <c r="CB19" s="259">
        <f>'Input Cost_MS4'!P$19</f>
        <v>0</v>
      </c>
      <c r="CC19" s="122">
        <f t="shared" si="69"/>
        <v>0</v>
      </c>
      <c r="CD19" s="123">
        <f>BQ19*(1+'Input Cost_MS4'!$P28)</f>
        <v>0</v>
      </c>
      <c r="CE19" s="124">
        <f t="shared" si="70"/>
        <v>0</v>
      </c>
      <c r="CF19" s="124">
        <f t="shared" si="70"/>
        <v>0</v>
      </c>
      <c r="CG19" s="119">
        <f t="shared" si="71"/>
        <v>0</v>
      </c>
      <c r="CH19" s="120">
        <f t="shared" si="72"/>
        <v>0</v>
      </c>
      <c r="CI19" s="120">
        <f t="shared" si="73"/>
        <v>0</v>
      </c>
      <c r="CJ19" s="120">
        <f t="shared" si="74"/>
        <v>0</v>
      </c>
      <c r="CK19" s="263">
        <f t="shared" si="17"/>
        <v>0</v>
      </c>
      <c r="CL19" s="120">
        <f t="shared" si="75"/>
        <v>0</v>
      </c>
      <c r="CM19" s="120">
        <f t="shared" si="18"/>
        <v>0</v>
      </c>
      <c r="CN19" s="121">
        <f t="shared" si="76"/>
        <v>0</v>
      </c>
      <c r="CO19" s="260">
        <f t="shared" si="77"/>
        <v>0</v>
      </c>
      <c r="CP19" s="126">
        <f t="shared" si="78"/>
        <v>0</v>
      </c>
      <c r="CQ19" s="127" t="str">
        <f t="shared" si="79"/>
        <v/>
      </c>
      <c r="CR19" s="128" t="str">
        <f t="shared" si="80"/>
        <v/>
      </c>
      <c r="CS19" s="128" t="str">
        <f t="shared" si="81"/>
        <v/>
      </c>
      <c r="CT19" s="129">
        <f t="shared" si="85"/>
        <v>0</v>
      </c>
      <c r="CU19" s="130">
        <f t="shared" si="85"/>
        <v>0</v>
      </c>
      <c r="CV19" s="130">
        <f t="shared" si="85"/>
        <v>0</v>
      </c>
      <c r="CW19" s="130">
        <f t="shared" si="85"/>
        <v>0</v>
      </c>
      <c r="CX19" s="130">
        <f t="shared" si="19"/>
        <v>0</v>
      </c>
      <c r="CY19" s="130">
        <f t="shared" si="19"/>
        <v>0</v>
      </c>
      <c r="CZ19" s="130">
        <f t="shared" si="20"/>
        <v>0</v>
      </c>
      <c r="DA19" s="131">
        <f t="shared" si="82"/>
        <v>0</v>
      </c>
      <c r="DB19" s="132" t="str">
        <f t="shared" si="83"/>
        <v/>
      </c>
      <c r="DC19" s="133" t="str">
        <f t="shared" si="84"/>
        <v/>
      </c>
    </row>
    <row r="20" spans="1:107">
      <c r="A20" s="199">
        <f>'Input Cost_MS4'!Q11</f>
        <v>0</v>
      </c>
      <c r="B20" s="194">
        <f>'Input Cost_MS4'!Q$13</f>
        <v>0</v>
      </c>
      <c r="C20" s="657">
        <f>'Input Cost_MS4'!Q$117/100</f>
        <v>0</v>
      </c>
      <c r="D20" s="654">
        <f>C20*(1+'Input Cost_MS4'!Q$22)</f>
        <v>0</v>
      </c>
      <c r="E20" s="197">
        <f>(Kalkulation_MS4!$S$26)/100</f>
        <v>0</v>
      </c>
      <c r="F20" s="197">
        <f>(Kalkulation_MS4!$S$35)/100</f>
        <v>0</v>
      </c>
      <c r="G20" s="119">
        <f t="shared" si="21"/>
        <v>0</v>
      </c>
      <c r="H20" s="120">
        <f t="shared" si="22"/>
        <v>0</v>
      </c>
      <c r="I20" s="120">
        <f t="shared" si="23"/>
        <v>0</v>
      </c>
      <c r="J20" s="120">
        <f t="shared" si="24"/>
        <v>0</v>
      </c>
      <c r="K20" s="120">
        <f t="shared" si="25"/>
        <v>0</v>
      </c>
      <c r="L20" s="120">
        <f t="shared" si="26"/>
        <v>0</v>
      </c>
      <c r="M20" s="120">
        <f t="shared" si="27"/>
        <v>0</v>
      </c>
      <c r="N20" s="121">
        <f t="shared" si="28"/>
        <v>0</v>
      </c>
      <c r="O20" s="259">
        <f>'Input Cost_MS4'!Q$14</f>
        <v>0</v>
      </c>
      <c r="P20" s="122">
        <f t="shared" si="29"/>
        <v>0</v>
      </c>
      <c r="Q20" s="123">
        <f>D20*(1+'Input Cost_MS4'!$Q23)</f>
        <v>0</v>
      </c>
      <c r="R20" s="124">
        <f t="shared" si="30"/>
        <v>0</v>
      </c>
      <c r="S20" s="124">
        <f t="shared" si="30"/>
        <v>0</v>
      </c>
      <c r="T20" s="119">
        <f t="shared" si="31"/>
        <v>0</v>
      </c>
      <c r="U20" s="120">
        <f t="shared" si="32"/>
        <v>0</v>
      </c>
      <c r="V20" s="120">
        <f t="shared" si="33"/>
        <v>0</v>
      </c>
      <c r="W20" s="120">
        <f t="shared" si="34"/>
        <v>0</v>
      </c>
      <c r="X20" s="120">
        <f t="shared" si="7"/>
        <v>0</v>
      </c>
      <c r="Y20" s="120">
        <f t="shared" si="35"/>
        <v>0</v>
      </c>
      <c r="Z20" s="120">
        <f t="shared" si="8"/>
        <v>0</v>
      </c>
      <c r="AA20" s="121">
        <f t="shared" si="36"/>
        <v>0</v>
      </c>
      <c r="AB20" s="259">
        <f>'Input Cost_MS4'!Q$15</f>
        <v>0</v>
      </c>
      <c r="AC20" s="122">
        <f t="shared" si="37"/>
        <v>0</v>
      </c>
      <c r="AD20" s="123">
        <f>Q20*(1+'Input Cost_MS4'!$Q24)</f>
        <v>0</v>
      </c>
      <c r="AE20" s="124">
        <f t="shared" si="38"/>
        <v>0</v>
      </c>
      <c r="AF20" s="124">
        <f t="shared" si="38"/>
        <v>0</v>
      </c>
      <c r="AG20" s="119">
        <f t="shared" si="39"/>
        <v>0</v>
      </c>
      <c r="AH20" s="120">
        <f t="shared" si="40"/>
        <v>0</v>
      </c>
      <c r="AI20" s="120">
        <f t="shared" si="41"/>
        <v>0</v>
      </c>
      <c r="AJ20" s="120">
        <f t="shared" si="42"/>
        <v>0</v>
      </c>
      <c r="AK20" s="120">
        <f t="shared" si="9"/>
        <v>0</v>
      </c>
      <c r="AL20" s="120">
        <f t="shared" si="43"/>
        <v>0</v>
      </c>
      <c r="AM20" s="125">
        <f t="shared" si="10"/>
        <v>0</v>
      </c>
      <c r="AN20" s="121">
        <f t="shared" si="44"/>
        <v>0</v>
      </c>
      <c r="AO20" s="259">
        <f>'Input Cost_MS4'!Q$16</f>
        <v>0</v>
      </c>
      <c r="AP20" s="122">
        <f t="shared" si="45"/>
        <v>0</v>
      </c>
      <c r="AQ20" s="123">
        <f>AD20*(1+'Input Cost_MS4'!$Q25)</f>
        <v>0</v>
      </c>
      <c r="AR20" s="124">
        <f t="shared" si="46"/>
        <v>0</v>
      </c>
      <c r="AS20" s="124">
        <f t="shared" si="46"/>
        <v>0</v>
      </c>
      <c r="AT20" s="119">
        <f t="shared" si="47"/>
        <v>0</v>
      </c>
      <c r="AU20" s="120">
        <f t="shared" si="48"/>
        <v>0</v>
      </c>
      <c r="AV20" s="120">
        <f t="shared" si="49"/>
        <v>0</v>
      </c>
      <c r="AW20" s="120">
        <f t="shared" si="50"/>
        <v>0</v>
      </c>
      <c r="AX20" s="120">
        <f t="shared" si="11"/>
        <v>0</v>
      </c>
      <c r="AY20" s="120">
        <f t="shared" si="51"/>
        <v>0</v>
      </c>
      <c r="AZ20" s="120">
        <f t="shared" si="12"/>
        <v>0</v>
      </c>
      <c r="BA20" s="121">
        <f t="shared" si="52"/>
        <v>0</v>
      </c>
      <c r="BB20" s="259">
        <f>'Input Cost_MS4'!Q$17</f>
        <v>0</v>
      </c>
      <c r="BC20" s="122">
        <f t="shared" si="53"/>
        <v>0</v>
      </c>
      <c r="BD20" s="123">
        <f>AQ20*(1+'Input Cost_MS4'!$Q26)</f>
        <v>0</v>
      </c>
      <c r="BE20" s="124">
        <f t="shared" si="54"/>
        <v>0</v>
      </c>
      <c r="BF20" s="124">
        <f t="shared" si="54"/>
        <v>0</v>
      </c>
      <c r="BG20" s="119">
        <f t="shared" si="55"/>
        <v>0</v>
      </c>
      <c r="BH20" s="120">
        <f t="shared" si="56"/>
        <v>0</v>
      </c>
      <c r="BI20" s="120">
        <f t="shared" si="57"/>
        <v>0</v>
      </c>
      <c r="BJ20" s="120">
        <f t="shared" si="58"/>
        <v>0</v>
      </c>
      <c r="BK20" s="263">
        <f t="shared" si="13"/>
        <v>0</v>
      </c>
      <c r="BL20" s="120">
        <f t="shared" si="59"/>
        <v>0</v>
      </c>
      <c r="BM20" s="120">
        <f t="shared" si="14"/>
        <v>0</v>
      </c>
      <c r="BN20" s="121">
        <f t="shared" si="60"/>
        <v>0</v>
      </c>
      <c r="BO20" s="259">
        <f>'Input Cost_MS4'!Q$18</f>
        <v>0</v>
      </c>
      <c r="BP20" s="122">
        <f t="shared" si="61"/>
        <v>0</v>
      </c>
      <c r="BQ20" s="123">
        <f>BD20*(1+'Input Cost_MS4'!$Q27)</f>
        <v>0</v>
      </c>
      <c r="BR20" s="124">
        <f t="shared" si="62"/>
        <v>0</v>
      </c>
      <c r="BS20" s="124">
        <f t="shared" si="62"/>
        <v>0</v>
      </c>
      <c r="BT20" s="119">
        <f t="shared" si="63"/>
        <v>0</v>
      </c>
      <c r="BU20" s="120">
        <f t="shared" si="64"/>
        <v>0</v>
      </c>
      <c r="BV20" s="120">
        <f t="shared" si="65"/>
        <v>0</v>
      </c>
      <c r="BW20" s="120">
        <f t="shared" si="66"/>
        <v>0</v>
      </c>
      <c r="BX20" s="263">
        <f t="shared" si="15"/>
        <v>0</v>
      </c>
      <c r="BY20" s="120">
        <f t="shared" si="67"/>
        <v>0</v>
      </c>
      <c r="BZ20" s="120">
        <f t="shared" si="16"/>
        <v>0</v>
      </c>
      <c r="CA20" s="121">
        <f t="shared" si="68"/>
        <v>0</v>
      </c>
      <c r="CB20" s="259">
        <f>'Input Cost_MS4'!Q$19</f>
        <v>0</v>
      </c>
      <c r="CC20" s="122">
        <f t="shared" si="69"/>
        <v>0</v>
      </c>
      <c r="CD20" s="123">
        <f>BQ20*(1+'Input Cost_MS4'!$Q28)</f>
        <v>0</v>
      </c>
      <c r="CE20" s="124">
        <f t="shared" si="70"/>
        <v>0</v>
      </c>
      <c r="CF20" s="124">
        <f t="shared" si="70"/>
        <v>0</v>
      </c>
      <c r="CG20" s="119">
        <f t="shared" si="71"/>
        <v>0</v>
      </c>
      <c r="CH20" s="120">
        <f t="shared" si="72"/>
        <v>0</v>
      </c>
      <c r="CI20" s="120">
        <f t="shared" si="73"/>
        <v>0</v>
      </c>
      <c r="CJ20" s="120">
        <f t="shared" si="74"/>
        <v>0</v>
      </c>
      <c r="CK20" s="263">
        <f t="shared" si="17"/>
        <v>0</v>
      </c>
      <c r="CL20" s="120">
        <f t="shared" si="75"/>
        <v>0</v>
      </c>
      <c r="CM20" s="120">
        <f t="shared" si="18"/>
        <v>0</v>
      </c>
      <c r="CN20" s="121">
        <f t="shared" si="76"/>
        <v>0</v>
      </c>
      <c r="CO20" s="260">
        <f t="shared" si="77"/>
        <v>0</v>
      </c>
      <c r="CP20" s="126">
        <f t="shared" si="78"/>
        <v>0</v>
      </c>
      <c r="CQ20" s="127" t="str">
        <f t="shared" si="79"/>
        <v/>
      </c>
      <c r="CR20" s="128" t="str">
        <f t="shared" si="80"/>
        <v/>
      </c>
      <c r="CS20" s="128" t="str">
        <f t="shared" si="81"/>
        <v/>
      </c>
      <c r="CT20" s="129">
        <f t="shared" si="85"/>
        <v>0</v>
      </c>
      <c r="CU20" s="130">
        <f t="shared" si="85"/>
        <v>0</v>
      </c>
      <c r="CV20" s="130">
        <f t="shared" si="85"/>
        <v>0</v>
      </c>
      <c r="CW20" s="130">
        <f t="shared" si="85"/>
        <v>0</v>
      </c>
      <c r="CX20" s="130">
        <f t="shared" si="19"/>
        <v>0</v>
      </c>
      <c r="CY20" s="130">
        <f t="shared" si="19"/>
        <v>0</v>
      </c>
      <c r="CZ20" s="130">
        <f t="shared" si="20"/>
        <v>0</v>
      </c>
      <c r="DA20" s="131">
        <f t="shared" si="82"/>
        <v>0</v>
      </c>
      <c r="DB20" s="132" t="str">
        <f t="shared" si="83"/>
        <v/>
      </c>
      <c r="DC20" s="133" t="str">
        <f t="shared" si="84"/>
        <v/>
      </c>
    </row>
    <row r="21" spans="1:107">
      <c r="A21" s="199">
        <f>'Input Cost_MS4'!R11</f>
        <v>0</v>
      </c>
      <c r="B21" s="194">
        <f>'Input Cost_MS4'!R$13</f>
        <v>0</v>
      </c>
      <c r="C21" s="657">
        <f>'Input Cost_MS4'!R$117/100</f>
        <v>0</v>
      </c>
      <c r="D21" s="654">
        <f>C21*(1+'Input Cost_MS4'!R$22)</f>
        <v>0</v>
      </c>
      <c r="E21" s="197">
        <f>(Kalkulation_MS4!$T$26)/100</f>
        <v>0</v>
      </c>
      <c r="F21" s="197">
        <f>(Kalkulation_MS4!$T$35)/100</f>
        <v>0</v>
      </c>
      <c r="G21" s="119">
        <f t="shared" si="21"/>
        <v>0</v>
      </c>
      <c r="H21" s="120">
        <f t="shared" si="22"/>
        <v>0</v>
      </c>
      <c r="I21" s="120">
        <f t="shared" si="23"/>
        <v>0</v>
      </c>
      <c r="J21" s="120">
        <f t="shared" si="24"/>
        <v>0</v>
      </c>
      <c r="K21" s="120">
        <f t="shared" si="25"/>
        <v>0</v>
      </c>
      <c r="L21" s="120">
        <f t="shared" si="26"/>
        <v>0</v>
      </c>
      <c r="M21" s="120">
        <f t="shared" si="27"/>
        <v>0</v>
      </c>
      <c r="N21" s="121">
        <f t="shared" si="28"/>
        <v>0</v>
      </c>
      <c r="O21" s="259">
        <f>'Input Cost_MS4'!R$14</f>
        <v>0</v>
      </c>
      <c r="P21" s="122">
        <f t="shared" si="29"/>
        <v>0</v>
      </c>
      <c r="Q21" s="123">
        <f>D21*(1+'Input Cost_MS4'!$R23)</f>
        <v>0</v>
      </c>
      <c r="R21" s="124">
        <f t="shared" si="30"/>
        <v>0</v>
      </c>
      <c r="S21" s="124">
        <f t="shared" si="30"/>
        <v>0</v>
      </c>
      <c r="T21" s="119">
        <f t="shared" si="31"/>
        <v>0</v>
      </c>
      <c r="U21" s="120">
        <f t="shared" si="32"/>
        <v>0</v>
      </c>
      <c r="V21" s="120">
        <f t="shared" si="33"/>
        <v>0</v>
      </c>
      <c r="W21" s="120">
        <f t="shared" si="34"/>
        <v>0</v>
      </c>
      <c r="X21" s="120">
        <f t="shared" si="7"/>
        <v>0</v>
      </c>
      <c r="Y21" s="120">
        <f t="shared" si="35"/>
        <v>0</v>
      </c>
      <c r="Z21" s="120">
        <f t="shared" si="8"/>
        <v>0</v>
      </c>
      <c r="AA21" s="121">
        <f t="shared" si="36"/>
        <v>0</v>
      </c>
      <c r="AB21" s="259">
        <f>'Input Cost_MS4'!R$15</f>
        <v>0</v>
      </c>
      <c r="AC21" s="122">
        <f t="shared" si="37"/>
        <v>0</v>
      </c>
      <c r="AD21" s="123">
        <f>Q21*(1+'Input Cost_MS4'!$R24)</f>
        <v>0</v>
      </c>
      <c r="AE21" s="124">
        <f t="shared" si="38"/>
        <v>0</v>
      </c>
      <c r="AF21" s="124">
        <f t="shared" si="38"/>
        <v>0</v>
      </c>
      <c r="AG21" s="119">
        <f t="shared" si="39"/>
        <v>0</v>
      </c>
      <c r="AH21" s="120">
        <f t="shared" si="40"/>
        <v>0</v>
      </c>
      <c r="AI21" s="120">
        <f t="shared" si="41"/>
        <v>0</v>
      </c>
      <c r="AJ21" s="120">
        <f t="shared" si="42"/>
        <v>0</v>
      </c>
      <c r="AK21" s="120">
        <f t="shared" si="9"/>
        <v>0</v>
      </c>
      <c r="AL21" s="120">
        <f t="shared" si="43"/>
        <v>0</v>
      </c>
      <c r="AM21" s="125">
        <f t="shared" si="10"/>
        <v>0</v>
      </c>
      <c r="AN21" s="121">
        <f t="shared" si="44"/>
        <v>0</v>
      </c>
      <c r="AO21" s="259">
        <f>'Input Cost_MS4'!R$16</f>
        <v>0</v>
      </c>
      <c r="AP21" s="122">
        <f t="shared" si="45"/>
        <v>0</v>
      </c>
      <c r="AQ21" s="123">
        <f>AD21*(1+'Input Cost_MS4'!$R25)</f>
        <v>0</v>
      </c>
      <c r="AR21" s="124">
        <f t="shared" si="46"/>
        <v>0</v>
      </c>
      <c r="AS21" s="124">
        <f t="shared" si="46"/>
        <v>0</v>
      </c>
      <c r="AT21" s="119">
        <f t="shared" si="47"/>
        <v>0</v>
      </c>
      <c r="AU21" s="120">
        <f t="shared" si="48"/>
        <v>0</v>
      </c>
      <c r="AV21" s="120">
        <f t="shared" si="49"/>
        <v>0</v>
      </c>
      <c r="AW21" s="120">
        <f t="shared" si="50"/>
        <v>0</v>
      </c>
      <c r="AX21" s="120">
        <f t="shared" si="11"/>
        <v>0</v>
      </c>
      <c r="AY21" s="120">
        <f t="shared" si="51"/>
        <v>0</v>
      </c>
      <c r="AZ21" s="120">
        <f t="shared" si="12"/>
        <v>0</v>
      </c>
      <c r="BA21" s="121">
        <f t="shared" si="52"/>
        <v>0</v>
      </c>
      <c r="BB21" s="259">
        <f>'Input Cost_MS4'!R$17</f>
        <v>0</v>
      </c>
      <c r="BC21" s="122">
        <f t="shared" si="53"/>
        <v>0</v>
      </c>
      <c r="BD21" s="123">
        <f>AQ21*(1+'Input Cost_MS4'!$R26)</f>
        <v>0</v>
      </c>
      <c r="BE21" s="124">
        <f t="shared" si="54"/>
        <v>0</v>
      </c>
      <c r="BF21" s="124">
        <f t="shared" si="54"/>
        <v>0</v>
      </c>
      <c r="BG21" s="119">
        <f t="shared" si="55"/>
        <v>0</v>
      </c>
      <c r="BH21" s="120">
        <f t="shared" si="56"/>
        <v>0</v>
      </c>
      <c r="BI21" s="120">
        <f t="shared" si="57"/>
        <v>0</v>
      </c>
      <c r="BJ21" s="120">
        <f t="shared" si="58"/>
        <v>0</v>
      </c>
      <c r="BK21" s="263">
        <f t="shared" si="13"/>
        <v>0</v>
      </c>
      <c r="BL21" s="120">
        <f t="shared" si="59"/>
        <v>0</v>
      </c>
      <c r="BM21" s="120">
        <f t="shared" si="14"/>
        <v>0</v>
      </c>
      <c r="BN21" s="121">
        <f t="shared" si="60"/>
        <v>0</v>
      </c>
      <c r="BO21" s="259">
        <f>'Input Cost_MS4'!R$18</f>
        <v>0</v>
      </c>
      <c r="BP21" s="122">
        <f t="shared" si="61"/>
        <v>0</v>
      </c>
      <c r="BQ21" s="123">
        <f>BD21*(1+'Input Cost_MS4'!$R27)</f>
        <v>0</v>
      </c>
      <c r="BR21" s="124">
        <f t="shared" si="62"/>
        <v>0</v>
      </c>
      <c r="BS21" s="124">
        <f t="shared" si="62"/>
        <v>0</v>
      </c>
      <c r="BT21" s="119">
        <f t="shared" si="63"/>
        <v>0</v>
      </c>
      <c r="BU21" s="120">
        <f t="shared" si="64"/>
        <v>0</v>
      </c>
      <c r="BV21" s="120">
        <f t="shared" si="65"/>
        <v>0</v>
      </c>
      <c r="BW21" s="120">
        <f t="shared" si="66"/>
        <v>0</v>
      </c>
      <c r="BX21" s="263">
        <f t="shared" si="15"/>
        <v>0</v>
      </c>
      <c r="BY21" s="120">
        <f t="shared" si="67"/>
        <v>0</v>
      </c>
      <c r="BZ21" s="120">
        <f t="shared" si="16"/>
        <v>0</v>
      </c>
      <c r="CA21" s="121">
        <f t="shared" si="68"/>
        <v>0</v>
      </c>
      <c r="CB21" s="259">
        <f>'Input Cost_MS4'!R$19</f>
        <v>0</v>
      </c>
      <c r="CC21" s="122">
        <f t="shared" si="69"/>
        <v>0</v>
      </c>
      <c r="CD21" s="123">
        <f>BQ21*(1+'Input Cost_MS4'!$R28)</f>
        <v>0</v>
      </c>
      <c r="CE21" s="124">
        <f t="shared" si="70"/>
        <v>0</v>
      </c>
      <c r="CF21" s="124">
        <f t="shared" si="70"/>
        <v>0</v>
      </c>
      <c r="CG21" s="119">
        <f t="shared" si="71"/>
        <v>0</v>
      </c>
      <c r="CH21" s="120">
        <f t="shared" si="72"/>
        <v>0</v>
      </c>
      <c r="CI21" s="120">
        <f t="shared" si="73"/>
        <v>0</v>
      </c>
      <c r="CJ21" s="120">
        <f t="shared" si="74"/>
        <v>0</v>
      </c>
      <c r="CK21" s="263">
        <f t="shared" si="17"/>
        <v>0</v>
      </c>
      <c r="CL21" s="120">
        <f t="shared" si="75"/>
        <v>0</v>
      </c>
      <c r="CM21" s="120">
        <f t="shared" si="18"/>
        <v>0</v>
      </c>
      <c r="CN21" s="121">
        <f t="shared" si="76"/>
        <v>0</v>
      </c>
      <c r="CO21" s="260">
        <f t="shared" si="77"/>
        <v>0</v>
      </c>
      <c r="CP21" s="126">
        <f t="shared" si="78"/>
        <v>0</v>
      </c>
      <c r="CQ21" s="127" t="str">
        <f t="shared" si="79"/>
        <v/>
      </c>
      <c r="CR21" s="128" t="str">
        <f t="shared" si="80"/>
        <v/>
      </c>
      <c r="CS21" s="128" t="str">
        <f t="shared" si="81"/>
        <v/>
      </c>
      <c r="CT21" s="129">
        <f>G21+T21+AG21+AT21+BG21+BT21+CG21</f>
        <v>0</v>
      </c>
      <c r="CU21" s="130">
        <f>H21+U21+AH21+AU21+BH21+BU21+CH21</f>
        <v>0</v>
      </c>
      <c r="CV21" s="130">
        <f>I21+V21+AI21+AV21+BI21+BV21+CI21</f>
        <v>0</v>
      </c>
      <c r="CW21" s="130">
        <f>J21+W21+AJ21+AW21+BJ21+BW21+CJ21</f>
        <v>0</v>
      </c>
      <c r="CX21" s="130">
        <f t="shared" si="19"/>
        <v>0</v>
      </c>
      <c r="CY21" s="130">
        <f t="shared" si="19"/>
        <v>0</v>
      </c>
      <c r="CZ21" s="130">
        <f t="shared" si="20"/>
        <v>0</v>
      </c>
      <c r="DA21" s="131">
        <f t="shared" si="82"/>
        <v>0</v>
      </c>
      <c r="DB21" s="132" t="str">
        <f t="shared" si="83"/>
        <v/>
      </c>
      <c r="DC21" s="133" t="str">
        <f t="shared" si="84"/>
        <v/>
      </c>
    </row>
    <row r="22" spans="1:107">
      <c r="A22" s="199">
        <f>'Input Cost_MS4'!S11</f>
        <v>0</v>
      </c>
      <c r="B22" s="194">
        <f>'Input Cost_MS4'!S$13</f>
        <v>0</v>
      </c>
      <c r="C22" s="657">
        <f>'Input Cost_MS4'!S$117/100</f>
        <v>0</v>
      </c>
      <c r="D22" s="654">
        <f>C22*(1+'Input Cost_MS4'!S$22)</f>
        <v>0</v>
      </c>
      <c r="E22" s="197">
        <f>(Kalkulation_MS4!$U$26)/100</f>
        <v>0</v>
      </c>
      <c r="F22" s="197">
        <f>(Kalkulation_MS4!$U$35)/100</f>
        <v>0</v>
      </c>
      <c r="G22" s="119">
        <f t="shared" si="21"/>
        <v>0</v>
      </c>
      <c r="H22" s="120">
        <f t="shared" si="22"/>
        <v>0</v>
      </c>
      <c r="I22" s="120">
        <f t="shared" si="23"/>
        <v>0</v>
      </c>
      <c r="J22" s="120">
        <f t="shared" si="24"/>
        <v>0</v>
      </c>
      <c r="K22" s="120">
        <f t="shared" si="25"/>
        <v>0</v>
      </c>
      <c r="L22" s="120">
        <f t="shared" si="26"/>
        <v>0</v>
      </c>
      <c r="M22" s="120">
        <f t="shared" si="27"/>
        <v>0</v>
      </c>
      <c r="N22" s="121">
        <f t="shared" si="28"/>
        <v>0</v>
      </c>
      <c r="O22" s="259">
        <f>'Input Cost_MS4'!S$14</f>
        <v>0</v>
      </c>
      <c r="P22" s="122">
        <f t="shared" si="29"/>
        <v>0</v>
      </c>
      <c r="Q22" s="123">
        <f>D22*(1+'Input Cost_MS4'!$S23)</f>
        <v>0</v>
      </c>
      <c r="R22" s="124">
        <f t="shared" si="30"/>
        <v>0</v>
      </c>
      <c r="S22" s="124">
        <f t="shared" si="30"/>
        <v>0</v>
      </c>
      <c r="T22" s="119">
        <f t="shared" si="31"/>
        <v>0</v>
      </c>
      <c r="U22" s="120">
        <f t="shared" si="32"/>
        <v>0</v>
      </c>
      <c r="V22" s="120">
        <f t="shared" si="33"/>
        <v>0</v>
      </c>
      <c r="W22" s="120">
        <f t="shared" si="34"/>
        <v>0</v>
      </c>
      <c r="X22" s="120">
        <f t="shared" si="7"/>
        <v>0</v>
      </c>
      <c r="Y22" s="120">
        <f t="shared" si="35"/>
        <v>0</v>
      </c>
      <c r="Z22" s="120">
        <f t="shared" si="8"/>
        <v>0</v>
      </c>
      <c r="AA22" s="121">
        <f t="shared" si="36"/>
        <v>0</v>
      </c>
      <c r="AB22" s="259">
        <f>'Input Cost_MS4'!S$15</f>
        <v>0</v>
      </c>
      <c r="AC22" s="122">
        <f t="shared" si="37"/>
        <v>0</v>
      </c>
      <c r="AD22" s="123">
        <f>Q22*(1+'Input Cost_MS4'!$S24)</f>
        <v>0</v>
      </c>
      <c r="AE22" s="124">
        <f t="shared" si="38"/>
        <v>0</v>
      </c>
      <c r="AF22" s="124">
        <f t="shared" si="38"/>
        <v>0</v>
      </c>
      <c r="AG22" s="119">
        <f t="shared" si="39"/>
        <v>0</v>
      </c>
      <c r="AH22" s="120">
        <f t="shared" si="40"/>
        <v>0</v>
      </c>
      <c r="AI22" s="120">
        <f t="shared" si="41"/>
        <v>0</v>
      </c>
      <c r="AJ22" s="120">
        <f t="shared" si="42"/>
        <v>0</v>
      </c>
      <c r="AK22" s="120">
        <f t="shared" si="9"/>
        <v>0</v>
      </c>
      <c r="AL22" s="120">
        <f t="shared" si="43"/>
        <v>0</v>
      </c>
      <c r="AM22" s="125">
        <f t="shared" si="10"/>
        <v>0</v>
      </c>
      <c r="AN22" s="121">
        <f t="shared" si="44"/>
        <v>0</v>
      </c>
      <c r="AO22" s="259">
        <f>'Input Cost_MS4'!S$16</f>
        <v>0</v>
      </c>
      <c r="AP22" s="122">
        <f t="shared" si="45"/>
        <v>0</v>
      </c>
      <c r="AQ22" s="123">
        <f>AD22*(1+'Input Cost_MS4'!$S25)</f>
        <v>0</v>
      </c>
      <c r="AR22" s="124">
        <f t="shared" si="46"/>
        <v>0</v>
      </c>
      <c r="AS22" s="124">
        <f t="shared" si="46"/>
        <v>0</v>
      </c>
      <c r="AT22" s="119">
        <f t="shared" si="47"/>
        <v>0</v>
      </c>
      <c r="AU22" s="120">
        <f t="shared" si="48"/>
        <v>0</v>
      </c>
      <c r="AV22" s="120">
        <f t="shared" si="49"/>
        <v>0</v>
      </c>
      <c r="AW22" s="120">
        <f t="shared" si="50"/>
        <v>0</v>
      </c>
      <c r="AX22" s="120">
        <f t="shared" si="11"/>
        <v>0</v>
      </c>
      <c r="AY22" s="120">
        <f t="shared" si="51"/>
        <v>0</v>
      </c>
      <c r="AZ22" s="120">
        <f t="shared" si="12"/>
        <v>0</v>
      </c>
      <c r="BA22" s="121">
        <f t="shared" si="52"/>
        <v>0</v>
      </c>
      <c r="BB22" s="259">
        <f>'Input Cost_MS4'!S$17</f>
        <v>0</v>
      </c>
      <c r="BC22" s="122">
        <f t="shared" si="53"/>
        <v>0</v>
      </c>
      <c r="BD22" s="123">
        <f>AQ22*(1+'Input Cost_MS4'!$S26)</f>
        <v>0</v>
      </c>
      <c r="BE22" s="124">
        <f t="shared" si="54"/>
        <v>0</v>
      </c>
      <c r="BF22" s="124">
        <f t="shared" si="54"/>
        <v>0</v>
      </c>
      <c r="BG22" s="119">
        <f t="shared" si="55"/>
        <v>0</v>
      </c>
      <c r="BH22" s="120">
        <f t="shared" si="56"/>
        <v>0</v>
      </c>
      <c r="BI22" s="120">
        <f t="shared" si="57"/>
        <v>0</v>
      </c>
      <c r="BJ22" s="120">
        <f t="shared" si="58"/>
        <v>0</v>
      </c>
      <c r="BK22" s="263">
        <f t="shared" si="13"/>
        <v>0</v>
      </c>
      <c r="BL22" s="120">
        <f t="shared" si="59"/>
        <v>0</v>
      </c>
      <c r="BM22" s="120">
        <f t="shared" si="14"/>
        <v>0</v>
      </c>
      <c r="BN22" s="121">
        <f t="shared" si="60"/>
        <v>0</v>
      </c>
      <c r="BO22" s="259">
        <f>'Input Cost_MS4'!S$18</f>
        <v>0</v>
      </c>
      <c r="BP22" s="122">
        <f t="shared" si="61"/>
        <v>0</v>
      </c>
      <c r="BQ22" s="123">
        <f>BD22*(1+'Input Cost_MS4'!$S27)</f>
        <v>0</v>
      </c>
      <c r="BR22" s="124">
        <f t="shared" si="62"/>
        <v>0</v>
      </c>
      <c r="BS22" s="124">
        <f t="shared" si="62"/>
        <v>0</v>
      </c>
      <c r="BT22" s="119">
        <f t="shared" si="63"/>
        <v>0</v>
      </c>
      <c r="BU22" s="120">
        <f t="shared" si="64"/>
        <v>0</v>
      </c>
      <c r="BV22" s="120">
        <f t="shared" si="65"/>
        <v>0</v>
      </c>
      <c r="BW22" s="120">
        <f t="shared" si="66"/>
        <v>0</v>
      </c>
      <c r="BX22" s="263">
        <f t="shared" si="15"/>
        <v>0</v>
      </c>
      <c r="BY22" s="120">
        <f t="shared" si="67"/>
        <v>0</v>
      </c>
      <c r="BZ22" s="120">
        <f t="shared" si="16"/>
        <v>0</v>
      </c>
      <c r="CA22" s="121">
        <f t="shared" si="68"/>
        <v>0</v>
      </c>
      <c r="CB22" s="259">
        <f>'Input Cost_MS4'!S$19</f>
        <v>0</v>
      </c>
      <c r="CC22" s="122">
        <f t="shared" si="69"/>
        <v>0</v>
      </c>
      <c r="CD22" s="123">
        <f>BQ22*(1+'Input Cost_MS4'!$S28)</f>
        <v>0</v>
      </c>
      <c r="CE22" s="124">
        <f t="shared" si="70"/>
        <v>0</v>
      </c>
      <c r="CF22" s="124">
        <f t="shared" si="70"/>
        <v>0</v>
      </c>
      <c r="CG22" s="119">
        <f t="shared" si="71"/>
        <v>0</v>
      </c>
      <c r="CH22" s="120">
        <f t="shared" si="72"/>
        <v>0</v>
      </c>
      <c r="CI22" s="120">
        <f t="shared" si="73"/>
        <v>0</v>
      </c>
      <c r="CJ22" s="120">
        <f t="shared" si="74"/>
        <v>0</v>
      </c>
      <c r="CK22" s="263">
        <f t="shared" si="17"/>
        <v>0</v>
      </c>
      <c r="CL22" s="120">
        <f t="shared" si="75"/>
        <v>0</v>
      </c>
      <c r="CM22" s="120">
        <f t="shared" si="18"/>
        <v>0</v>
      </c>
      <c r="CN22" s="121">
        <f t="shared" si="76"/>
        <v>0</v>
      </c>
      <c r="CO22" s="260">
        <f t="shared" si="77"/>
        <v>0</v>
      </c>
      <c r="CP22" s="126">
        <f t="shared" si="78"/>
        <v>0</v>
      </c>
      <c r="CQ22" s="127" t="str">
        <f t="shared" si="79"/>
        <v/>
      </c>
      <c r="CR22" s="128" t="str">
        <f t="shared" si="80"/>
        <v/>
      </c>
      <c r="CS22" s="128" t="str">
        <f t="shared" si="81"/>
        <v/>
      </c>
      <c r="CT22" s="129">
        <f t="shared" ref="CT22:CY46" si="86">G22+T22+AG22+AT22+BG22+BT22+CG22</f>
        <v>0</v>
      </c>
      <c r="CU22" s="130">
        <f t="shared" si="86"/>
        <v>0</v>
      </c>
      <c r="CV22" s="130">
        <f t="shared" si="86"/>
        <v>0</v>
      </c>
      <c r="CW22" s="130">
        <f t="shared" si="86"/>
        <v>0</v>
      </c>
      <c r="CX22" s="130">
        <f t="shared" si="19"/>
        <v>0</v>
      </c>
      <c r="CY22" s="130">
        <f t="shared" si="19"/>
        <v>0</v>
      </c>
      <c r="CZ22" s="130">
        <f t="shared" si="20"/>
        <v>0</v>
      </c>
      <c r="DA22" s="131">
        <f t="shared" si="82"/>
        <v>0</v>
      </c>
      <c r="DB22" s="132" t="str">
        <f t="shared" si="83"/>
        <v/>
      </c>
      <c r="DC22" s="133" t="str">
        <f t="shared" si="84"/>
        <v/>
      </c>
    </row>
    <row r="23" spans="1:107">
      <c r="A23" s="199">
        <f>'Input Cost_MS4'!T11</f>
        <v>0</v>
      </c>
      <c r="B23" s="194">
        <f>'Input Cost_MS4'!T$13</f>
        <v>0</v>
      </c>
      <c r="C23" s="657">
        <f>'Input Cost_MS4'!T$117/100</f>
        <v>0</v>
      </c>
      <c r="D23" s="654">
        <f>C23*(1+'Input Cost_MS4'!T$22)</f>
        <v>0</v>
      </c>
      <c r="E23" s="197">
        <f>(Kalkulation_MS4!$V$26)/100</f>
        <v>0</v>
      </c>
      <c r="F23" s="197">
        <f>(Kalkulation_MS4!$V$35)/100</f>
        <v>0</v>
      </c>
      <c r="G23" s="119">
        <f t="shared" si="21"/>
        <v>0</v>
      </c>
      <c r="H23" s="120">
        <f t="shared" si="22"/>
        <v>0</v>
      </c>
      <c r="I23" s="120">
        <f t="shared" si="23"/>
        <v>0</v>
      </c>
      <c r="J23" s="120">
        <f t="shared" si="24"/>
        <v>0</v>
      </c>
      <c r="K23" s="120">
        <f t="shared" si="25"/>
        <v>0</v>
      </c>
      <c r="L23" s="120">
        <f t="shared" si="26"/>
        <v>0</v>
      </c>
      <c r="M23" s="120">
        <f t="shared" si="27"/>
        <v>0</v>
      </c>
      <c r="N23" s="121">
        <f t="shared" si="28"/>
        <v>0</v>
      </c>
      <c r="O23" s="259">
        <f>'Input Cost_MS4'!T$14</f>
        <v>0</v>
      </c>
      <c r="P23" s="122">
        <f t="shared" si="29"/>
        <v>0</v>
      </c>
      <c r="Q23" s="123">
        <f>D23*(1+'Input Cost_MS4'!$T23)</f>
        <v>0</v>
      </c>
      <c r="R23" s="124">
        <f t="shared" si="30"/>
        <v>0</v>
      </c>
      <c r="S23" s="124">
        <f t="shared" si="30"/>
        <v>0</v>
      </c>
      <c r="T23" s="119">
        <f t="shared" si="31"/>
        <v>0</v>
      </c>
      <c r="U23" s="120">
        <f t="shared" si="32"/>
        <v>0</v>
      </c>
      <c r="V23" s="120">
        <f t="shared" si="33"/>
        <v>0</v>
      </c>
      <c r="W23" s="120">
        <f t="shared" si="34"/>
        <v>0</v>
      </c>
      <c r="X23" s="120">
        <f t="shared" si="7"/>
        <v>0</v>
      </c>
      <c r="Y23" s="120">
        <f t="shared" si="35"/>
        <v>0</v>
      </c>
      <c r="Z23" s="120">
        <f t="shared" si="8"/>
        <v>0</v>
      </c>
      <c r="AA23" s="121">
        <f t="shared" si="36"/>
        <v>0</v>
      </c>
      <c r="AB23" s="259">
        <f>'Input Cost_MS4'!T$15</f>
        <v>0</v>
      </c>
      <c r="AC23" s="122">
        <f t="shared" si="37"/>
        <v>0</v>
      </c>
      <c r="AD23" s="123">
        <f>Q23*(1+'Input Cost_MS4'!$T24)</f>
        <v>0</v>
      </c>
      <c r="AE23" s="124">
        <f t="shared" si="38"/>
        <v>0</v>
      </c>
      <c r="AF23" s="124">
        <f t="shared" si="38"/>
        <v>0</v>
      </c>
      <c r="AG23" s="119">
        <f t="shared" si="39"/>
        <v>0</v>
      </c>
      <c r="AH23" s="120">
        <f t="shared" si="40"/>
        <v>0</v>
      </c>
      <c r="AI23" s="120">
        <f t="shared" si="41"/>
        <v>0</v>
      </c>
      <c r="AJ23" s="120">
        <f t="shared" si="42"/>
        <v>0</v>
      </c>
      <c r="AK23" s="120">
        <f t="shared" si="9"/>
        <v>0</v>
      </c>
      <c r="AL23" s="120">
        <f t="shared" si="43"/>
        <v>0</v>
      </c>
      <c r="AM23" s="125">
        <f t="shared" si="10"/>
        <v>0</v>
      </c>
      <c r="AN23" s="121">
        <f t="shared" si="44"/>
        <v>0</v>
      </c>
      <c r="AO23" s="259">
        <f>'Input Cost_MS4'!T$16</f>
        <v>0</v>
      </c>
      <c r="AP23" s="122">
        <f t="shared" si="45"/>
        <v>0</v>
      </c>
      <c r="AQ23" s="123">
        <f>AD23*(1+'Input Cost_MS4'!$T25)</f>
        <v>0</v>
      </c>
      <c r="AR23" s="124">
        <f t="shared" si="46"/>
        <v>0</v>
      </c>
      <c r="AS23" s="124">
        <f t="shared" si="46"/>
        <v>0</v>
      </c>
      <c r="AT23" s="119">
        <f t="shared" si="47"/>
        <v>0</v>
      </c>
      <c r="AU23" s="120">
        <f t="shared" si="48"/>
        <v>0</v>
      </c>
      <c r="AV23" s="120">
        <f t="shared" si="49"/>
        <v>0</v>
      </c>
      <c r="AW23" s="120">
        <f t="shared" si="50"/>
        <v>0</v>
      </c>
      <c r="AX23" s="120">
        <f t="shared" si="11"/>
        <v>0</v>
      </c>
      <c r="AY23" s="120">
        <f t="shared" si="51"/>
        <v>0</v>
      </c>
      <c r="AZ23" s="120">
        <f t="shared" si="12"/>
        <v>0</v>
      </c>
      <c r="BA23" s="121">
        <f t="shared" si="52"/>
        <v>0</v>
      </c>
      <c r="BB23" s="259">
        <f>'Input Cost_MS4'!T$17</f>
        <v>0</v>
      </c>
      <c r="BC23" s="122">
        <f t="shared" si="53"/>
        <v>0</v>
      </c>
      <c r="BD23" s="123">
        <f>AQ23*(1+'Input Cost_MS4'!$T26)</f>
        <v>0</v>
      </c>
      <c r="BE23" s="124">
        <f t="shared" si="54"/>
        <v>0</v>
      </c>
      <c r="BF23" s="124">
        <f t="shared" si="54"/>
        <v>0</v>
      </c>
      <c r="BG23" s="119">
        <f t="shared" si="55"/>
        <v>0</v>
      </c>
      <c r="BH23" s="120">
        <f t="shared" si="56"/>
        <v>0</v>
      </c>
      <c r="BI23" s="120">
        <f t="shared" si="57"/>
        <v>0</v>
      </c>
      <c r="BJ23" s="120">
        <f t="shared" si="58"/>
        <v>0</v>
      </c>
      <c r="BK23" s="263">
        <f t="shared" si="13"/>
        <v>0</v>
      </c>
      <c r="BL23" s="120">
        <f t="shared" si="59"/>
        <v>0</v>
      </c>
      <c r="BM23" s="120">
        <f t="shared" si="14"/>
        <v>0</v>
      </c>
      <c r="BN23" s="121">
        <f t="shared" si="60"/>
        <v>0</v>
      </c>
      <c r="BO23" s="259">
        <f>'Input Cost_MS4'!T$18</f>
        <v>0</v>
      </c>
      <c r="BP23" s="122">
        <f t="shared" si="61"/>
        <v>0</v>
      </c>
      <c r="BQ23" s="123">
        <f>BD23*(1+'Input Cost_MS4'!$T27)</f>
        <v>0</v>
      </c>
      <c r="BR23" s="124">
        <f t="shared" si="62"/>
        <v>0</v>
      </c>
      <c r="BS23" s="124">
        <f t="shared" si="62"/>
        <v>0</v>
      </c>
      <c r="BT23" s="119">
        <f t="shared" si="63"/>
        <v>0</v>
      </c>
      <c r="BU23" s="120">
        <f t="shared" si="64"/>
        <v>0</v>
      </c>
      <c r="BV23" s="120">
        <f t="shared" si="65"/>
        <v>0</v>
      </c>
      <c r="BW23" s="120">
        <f t="shared" si="66"/>
        <v>0</v>
      </c>
      <c r="BX23" s="263">
        <f t="shared" si="15"/>
        <v>0</v>
      </c>
      <c r="BY23" s="120">
        <f t="shared" si="67"/>
        <v>0</v>
      </c>
      <c r="BZ23" s="120">
        <f t="shared" si="16"/>
        <v>0</v>
      </c>
      <c r="CA23" s="121">
        <f t="shared" si="68"/>
        <v>0</v>
      </c>
      <c r="CB23" s="259">
        <f>'Input Cost_MS4'!T$19</f>
        <v>0</v>
      </c>
      <c r="CC23" s="122">
        <f t="shared" si="69"/>
        <v>0</v>
      </c>
      <c r="CD23" s="123">
        <f>BQ23*(1+'Input Cost_MS4'!$T28)</f>
        <v>0</v>
      </c>
      <c r="CE23" s="124">
        <f t="shared" si="70"/>
        <v>0</v>
      </c>
      <c r="CF23" s="124">
        <f t="shared" si="70"/>
        <v>0</v>
      </c>
      <c r="CG23" s="119">
        <f t="shared" si="71"/>
        <v>0</v>
      </c>
      <c r="CH23" s="120">
        <f t="shared" si="72"/>
        <v>0</v>
      </c>
      <c r="CI23" s="120">
        <f t="shared" si="73"/>
        <v>0</v>
      </c>
      <c r="CJ23" s="120">
        <f t="shared" si="74"/>
        <v>0</v>
      </c>
      <c r="CK23" s="263">
        <f t="shared" si="17"/>
        <v>0</v>
      </c>
      <c r="CL23" s="120">
        <f t="shared" si="75"/>
        <v>0</v>
      </c>
      <c r="CM23" s="120">
        <f t="shared" si="18"/>
        <v>0</v>
      </c>
      <c r="CN23" s="121">
        <f t="shared" si="76"/>
        <v>0</v>
      </c>
      <c r="CO23" s="260">
        <f t="shared" si="77"/>
        <v>0</v>
      </c>
      <c r="CP23" s="126">
        <f t="shared" si="78"/>
        <v>0</v>
      </c>
      <c r="CQ23" s="127" t="str">
        <f t="shared" si="79"/>
        <v/>
      </c>
      <c r="CR23" s="128" t="str">
        <f t="shared" si="80"/>
        <v/>
      </c>
      <c r="CS23" s="128" t="str">
        <f t="shared" si="81"/>
        <v/>
      </c>
      <c r="CT23" s="129">
        <f t="shared" si="86"/>
        <v>0</v>
      </c>
      <c r="CU23" s="130">
        <f t="shared" si="86"/>
        <v>0</v>
      </c>
      <c r="CV23" s="130">
        <f t="shared" si="86"/>
        <v>0</v>
      </c>
      <c r="CW23" s="130">
        <f t="shared" si="86"/>
        <v>0</v>
      </c>
      <c r="CX23" s="130">
        <f t="shared" si="86"/>
        <v>0</v>
      </c>
      <c r="CY23" s="130">
        <f t="shared" si="86"/>
        <v>0</v>
      </c>
      <c r="CZ23" s="130">
        <f t="shared" si="20"/>
        <v>0</v>
      </c>
      <c r="DA23" s="131">
        <f t="shared" si="82"/>
        <v>0</v>
      </c>
      <c r="DB23" s="132" t="str">
        <f t="shared" si="83"/>
        <v/>
      </c>
      <c r="DC23" s="133" t="str">
        <f t="shared" si="84"/>
        <v/>
      </c>
    </row>
    <row r="24" spans="1:107">
      <c r="A24" s="199">
        <f>'Input Cost_MS4'!U11</f>
        <v>0</v>
      </c>
      <c r="B24" s="194">
        <f>'Input Cost_MS4'!U$13</f>
        <v>0</v>
      </c>
      <c r="C24" s="657">
        <f>'Input Cost_MS4'!U$117/100</f>
        <v>0</v>
      </c>
      <c r="D24" s="654">
        <f>C24*(1+'Input Cost_MS4'!U$22)</f>
        <v>0</v>
      </c>
      <c r="E24" s="197">
        <f>(Kalkulation_MS4!$W$26)/100</f>
        <v>0</v>
      </c>
      <c r="F24" s="197">
        <f>(Kalkulation_MS4!$W$35)/100</f>
        <v>0</v>
      </c>
      <c r="G24" s="119">
        <f t="shared" si="21"/>
        <v>0</v>
      </c>
      <c r="H24" s="120">
        <f t="shared" si="22"/>
        <v>0</v>
      </c>
      <c r="I24" s="120">
        <f t="shared" si="23"/>
        <v>0</v>
      </c>
      <c r="J24" s="120">
        <f t="shared" si="24"/>
        <v>0</v>
      </c>
      <c r="K24" s="120">
        <f t="shared" si="25"/>
        <v>0</v>
      </c>
      <c r="L24" s="120">
        <f t="shared" si="26"/>
        <v>0</v>
      </c>
      <c r="M24" s="120">
        <f t="shared" si="27"/>
        <v>0</v>
      </c>
      <c r="N24" s="121">
        <f t="shared" si="28"/>
        <v>0</v>
      </c>
      <c r="O24" s="259">
        <f>'Input Cost_MS4'!U$14</f>
        <v>0</v>
      </c>
      <c r="P24" s="122">
        <f t="shared" si="29"/>
        <v>0</v>
      </c>
      <c r="Q24" s="123">
        <f>D24*(1+'Input Cost_MS4'!$U23)</f>
        <v>0</v>
      </c>
      <c r="R24" s="124">
        <f t="shared" ref="R24:S46" si="87">E24</f>
        <v>0</v>
      </c>
      <c r="S24" s="124">
        <f t="shared" si="87"/>
        <v>0</v>
      </c>
      <c r="T24" s="119">
        <f t="shared" si="31"/>
        <v>0</v>
      </c>
      <c r="U24" s="120">
        <f t="shared" si="32"/>
        <v>0</v>
      </c>
      <c r="V24" s="120">
        <f t="shared" si="33"/>
        <v>0</v>
      </c>
      <c r="W24" s="120">
        <f t="shared" si="34"/>
        <v>0</v>
      </c>
      <c r="X24" s="120">
        <f t="shared" si="7"/>
        <v>0</v>
      </c>
      <c r="Y24" s="120">
        <f t="shared" si="35"/>
        <v>0</v>
      </c>
      <c r="Z24" s="120">
        <f t="shared" si="8"/>
        <v>0</v>
      </c>
      <c r="AA24" s="121">
        <f t="shared" si="36"/>
        <v>0</v>
      </c>
      <c r="AB24" s="259">
        <f>'Input Cost_MS4'!U$15</f>
        <v>0</v>
      </c>
      <c r="AC24" s="122">
        <f t="shared" si="37"/>
        <v>0</v>
      </c>
      <c r="AD24" s="123">
        <f>Q24*(1+'Input Cost_MS4'!$U24)</f>
        <v>0</v>
      </c>
      <c r="AE24" s="124">
        <f t="shared" ref="AE24:AF46" si="88">R24</f>
        <v>0</v>
      </c>
      <c r="AF24" s="124">
        <f t="shared" si="88"/>
        <v>0</v>
      </c>
      <c r="AG24" s="119">
        <f t="shared" si="39"/>
        <v>0</v>
      </c>
      <c r="AH24" s="120">
        <f t="shared" si="40"/>
        <v>0</v>
      </c>
      <c r="AI24" s="120">
        <f t="shared" si="41"/>
        <v>0</v>
      </c>
      <c r="AJ24" s="120">
        <f t="shared" si="42"/>
        <v>0</v>
      </c>
      <c r="AK24" s="120">
        <f t="shared" si="9"/>
        <v>0</v>
      </c>
      <c r="AL24" s="120">
        <f t="shared" si="43"/>
        <v>0</v>
      </c>
      <c r="AM24" s="125">
        <f t="shared" si="10"/>
        <v>0</v>
      </c>
      <c r="AN24" s="121">
        <f t="shared" si="44"/>
        <v>0</v>
      </c>
      <c r="AO24" s="259">
        <f>'Input Cost_MS4'!U$16</f>
        <v>0</v>
      </c>
      <c r="AP24" s="122">
        <f t="shared" si="45"/>
        <v>0</v>
      </c>
      <c r="AQ24" s="123">
        <f>AD24*(1+'Input Cost_MS4'!$U25)</f>
        <v>0</v>
      </c>
      <c r="AR24" s="124">
        <f t="shared" ref="AR24:AS46" si="89">AE24</f>
        <v>0</v>
      </c>
      <c r="AS24" s="124">
        <f t="shared" si="89"/>
        <v>0</v>
      </c>
      <c r="AT24" s="119">
        <f t="shared" si="47"/>
        <v>0</v>
      </c>
      <c r="AU24" s="120">
        <f t="shared" si="48"/>
        <v>0</v>
      </c>
      <c r="AV24" s="120">
        <f t="shared" si="49"/>
        <v>0</v>
      </c>
      <c r="AW24" s="120">
        <f t="shared" si="50"/>
        <v>0</v>
      </c>
      <c r="AX24" s="120">
        <f t="shared" si="11"/>
        <v>0</v>
      </c>
      <c r="AY24" s="120">
        <f t="shared" si="51"/>
        <v>0</v>
      </c>
      <c r="AZ24" s="120">
        <f t="shared" si="12"/>
        <v>0</v>
      </c>
      <c r="BA24" s="121">
        <f t="shared" si="52"/>
        <v>0</v>
      </c>
      <c r="BB24" s="259">
        <f>'Input Cost_MS4'!U$17</f>
        <v>0</v>
      </c>
      <c r="BC24" s="122">
        <f t="shared" si="53"/>
        <v>0</v>
      </c>
      <c r="BD24" s="123">
        <f>AQ24*(1+'Input Cost_MS4'!$U26)</f>
        <v>0</v>
      </c>
      <c r="BE24" s="124">
        <f t="shared" ref="BE24:BF46" si="90">AR24</f>
        <v>0</v>
      </c>
      <c r="BF24" s="124">
        <f t="shared" si="90"/>
        <v>0</v>
      </c>
      <c r="BG24" s="119">
        <f t="shared" si="55"/>
        <v>0</v>
      </c>
      <c r="BH24" s="120">
        <f t="shared" si="56"/>
        <v>0</v>
      </c>
      <c r="BI24" s="120">
        <f t="shared" si="57"/>
        <v>0</v>
      </c>
      <c r="BJ24" s="120">
        <f t="shared" si="58"/>
        <v>0</v>
      </c>
      <c r="BK24" s="263">
        <f t="shared" si="13"/>
        <v>0</v>
      </c>
      <c r="BL24" s="120">
        <f t="shared" si="59"/>
        <v>0</v>
      </c>
      <c r="BM24" s="120">
        <f t="shared" si="14"/>
        <v>0</v>
      </c>
      <c r="BN24" s="121">
        <f t="shared" si="60"/>
        <v>0</v>
      </c>
      <c r="BO24" s="259">
        <f>'Input Cost_MS4'!U$18</f>
        <v>0</v>
      </c>
      <c r="BP24" s="122">
        <f t="shared" si="61"/>
        <v>0</v>
      </c>
      <c r="BQ24" s="123">
        <f>BD24*(1+'Input Cost_MS4'!$U27)</f>
        <v>0</v>
      </c>
      <c r="BR24" s="124">
        <f t="shared" ref="BR24:BS46" si="91">BE24</f>
        <v>0</v>
      </c>
      <c r="BS24" s="124">
        <f t="shared" si="91"/>
        <v>0</v>
      </c>
      <c r="BT24" s="119">
        <f t="shared" si="63"/>
        <v>0</v>
      </c>
      <c r="BU24" s="120">
        <f t="shared" si="64"/>
        <v>0</v>
      </c>
      <c r="BV24" s="120">
        <f t="shared" si="65"/>
        <v>0</v>
      </c>
      <c r="BW24" s="120">
        <f t="shared" si="66"/>
        <v>0</v>
      </c>
      <c r="BX24" s="263">
        <f t="shared" si="15"/>
        <v>0</v>
      </c>
      <c r="BY24" s="120">
        <f t="shared" si="67"/>
        <v>0</v>
      </c>
      <c r="BZ24" s="120">
        <f t="shared" si="16"/>
        <v>0</v>
      </c>
      <c r="CA24" s="121">
        <f t="shared" si="68"/>
        <v>0</v>
      </c>
      <c r="CB24" s="259">
        <f>'Input Cost_MS4'!U$19</f>
        <v>0</v>
      </c>
      <c r="CC24" s="122">
        <f t="shared" si="69"/>
        <v>0</v>
      </c>
      <c r="CD24" s="123">
        <f>BQ24*(1+'Input Cost_MS4'!$U28)</f>
        <v>0</v>
      </c>
      <c r="CE24" s="124">
        <f t="shared" ref="CE24:CF46" si="92">BR24</f>
        <v>0</v>
      </c>
      <c r="CF24" s="124">
        <f t="shared" si="92"/>
        <v>0</v>
      </c>
      <c r="CG24" s="119">
        <f t="shared" si="71"/>
        <v>0</v>
      </c>
      <c r="CH24" s="120">
        <f t="shared" si="72"/>
        <v>0</v>
      </c>
      <c r="CI24" s="120">
        <f t="shared" si="73"/>
        <v>0</v>
      </c>
      <c r="CJ24" s="120">
        <f t="shared" si="74"/>
        <v>0</v>
      </c>
      <c r="CK24" s="263">
        <f t="shared" si="17"/>
        <v>0</v>
      </c>
      <c r="CL24" s="120">
        <f t="shared" si="75"/>
        <v>0</v>
      </c>
      <c r="CM24" s="120">
        <f t="shared" si="18"/>
        <v>0</v>
      </c>
      <c r="CN24" s="121">
        <f t="shared" si="76"/>
        <v>0</v>
      </c>
      <c r="CO24" s="260">
        <f t="shared" si="77"/>
        <v>0</v>
      </c>
      <c r="CP24" s="126">
        <f t="shared" si="78"/>
        <v>0</v>
      </c>
      <c r="CQ24" s="127" t="str">
        <f t="shared" si="79"/>
        <v/>
      </c>
      <c r="CR24" s="128" t="str">
        <f t="shared" si="80"/>
        <v/>
      </c>
      <c r="CS24" s="128" t="str">
        <f t="shared" si="81"/>
        <v/>
      </c>
      <c r="CT24" s="129">
        <f t="shared" si="86"/>
        <v>0</v>
      </c>
      <c r="CU24" s="130">
        <f t="shared" si="86"/>
        <v>0</v>
      </c>
      <c r="CV24" s="130">
        <f t="shared" si="86"/>
        <v>0</v>
      </c>
      <c r="CW24" s="130">
        <f t="shared" si="86"/>
        <v>0</v>
      </c>
      <c r="CX24" s="130">
        <f t="shared" si="86"/>
        <v>0</v>
      </c>
      <c r="CY24" s="130">
        <f t="shared" si="86"/>
        <v>0</v>
      </c>
      <c r="CZ24" s="130">
        <f t="shared" si="20"/>
        <v>0</v>
      </c>
      <c r="DA24" s="131">
        <f t="shared" si="82"/>
        <v>0</v>
      </c>
      <c r="DB24" s="132" t="str">
        <f t="shared" si="83"/>
        <v/>
      </c>
      <c r="DC24" s="133" t="str">
        <f t="shared" si="84"/>
        <v/>
      </c>
    </row>
    <row r="25" spans="1:107">
      <c r="A25" s="199">
        <f>'Input Cost_MS4'!V11</f>
        <v>0</v>
      </c>
      <c r="B25" s="194">
        <f>'Input Cost_MS4'!V$13</f>
        <v>0</v>
      </c>
      <c r="C25" s="657">
        <f>'Input Cost_MS4'!V$117/100</f>
        <v>0</v>
      </c>
      <c r="D25" s="654">
        <f>C25*(1+'Input Cost_MS4'!V$22)</f>
        <v>0</v>
      </c>
      <c r="E25" s="197">
        <f>(Kalkulation_MS4!$X$26)/100</f>
        <v>0</v>
      </c>
      <c r="F25" s="197">
        <f>(Kalkulation_MS4!$X$35)/100</f>
        <v>0</v>
      </c>
      <c r="G25" s="119">
        <f t="shared" si="21"/>
        <v>0</v>
      </c>
      <c r="H25" s="120">
        <f t="shared" si="22"/>
        <v>0</v>
      </c>
      <c r="I25" s="120">
        <f t="shared" si="23"/>
        <v>0</v>
      </c>
      <c r="J25" s="120">
        <f t="shared" si="24"/>
        <v>0</v>
      </c>
      <c r="K25" s="120">
        <f t="shared" si="25"/>
        <v>0</v>
      </c>
      <c r="L25" s="120">
        <f t="shared" si="26"/>
        <v>0</v>
      </c>
      <c r="M25" s="120">
        <f t="shared" si="27"/>
        <v>0</v>
      </c>
      <c r="N25" s="121">
        <f t="shared" si="28"/>
        <v>0</v>
      </c>
      <c r="O25" s="259">
        <f>'Input Cost_MS4'!V$14</f>
        <v>0</v>
      </c>
      <c r="P25" s="122">
        <f t="shared" si="29"/>
        <v>0</v>
      </c>
      <c r="Q25" s="123">
        <f>D25*(1+'Input Cost_MS4'!$V23)</f>
        <v>0</v>
      </c>
      <c r="R25" s="124">
        <f t="shared" si="87"/>
        <v>0</v>
      </c>
      <c r="S25" s="124">
        <f t="shared" si="87"/>
        <v>0</v>
      </c>
      <c r="T25" s="119">
        <f t="shared" si="31"/>
        <v>0</v>
      </c>
      <c r="U25" s="120">
        <f t="shared" si="32"/>
        <v>0</v>
      </c>
      <c r="V25" s="120">
        <f t="shared" si="33"/>
        <v>0</v>
      </c>
      <c r="W25" s="120">
        <f t="shared" si="34"/>
        <v>0</v>
      </c>
      <c r="X25" s="120">
        <f t="shared" si="7"/>
        <v>0</v>
      </c>
      <c r="Y25" s="120">
        <f t="shared" si="35"/>
        <v>0</v>
      </c>
      <c r="Z25" s="120">
        <f t="shared" si="8"/>
        <v>0</v>
      </c>
      <c r="AA25" s="121">
        <f t="shared" si="36"/>
        <v>0</v>
      </c>
      <c r="AB25" s="259">
        <f>'Input Cost_MS4'!V$15</f>
        <v>0</v>
      </c>
      <c r="AC25" s="122">
        <f t="shared" si="37"/>
        <v>0</v>
      </c>
      <c r="AD25" s="123">
        <f>Q25*(1+'Input Cost_MS4'!$V24)</f>
        <v>0</v>
      </c>
      <c r="AE25" s="124">
        <f t="shared" si="88"/>
        <v>0</v>
      </c>
      <c r="AF25" s="124">
        <f t="shared" si="88"/>
        <v>0</v>
      </c>
      <c r="AG25" s="119">
        <f t="shared" si="39"/>
        <v>0</v>
      </c>
      <c r="AH25" s="120">
        <f t="shared" si="40"/>
        <v>0</v>
      </c>
      <c r="AI25" s="120">
        <f t="shared" si="41"/>
        <v>0</v>
      </c>
      <c r="AJ25" s="120">
        <f t="shared" si="42"/>
        <v>0</v>
      </c>
      <c r="AK25" s="120">
        <f t="shared" si="9"/>
        <v>0</v>
      </c>
      <c r="AL25" s="120">
        <f t="shared" si="43"/>
        <v>0</v>
      </c>
      <c r="AM25" s="125">
        <f t="shared" si="10"/>
        <v>0</v>
      </c>
      <c r="AN25" s="121">
        <f t="shared" si="44"/>
        <v>0</v>
      </c>
      <c r="AO25" s="259">
        <f>'Input Cost_MS4'!V$16</f>
        <v>0</v>
      </c>
      <c r="AP25" s="122">
        <f t="shared" si="45"/>
        <v>0</v>
      </c>
      <c r="AQ25" s="123">
        <f>AD25*(1+'Input Cost_MS4'!$V25)</f>
        <v>0</v>
      </c>
      <c r="AR25" s="124">
        <f t="shared" si="89"/>
        <v>0</v>
      </c>
      <c r="AS25" s="124">
        <f t="shared" si="89"/>
        <v>0</v>
      </c>
      <c r="AT25" s="119">
        <f t="shared" si="47"/>
        <v>0</v>
      </c>
      <c r="AU25" s="120">
        <f t="shared" si="48"/>
        <v>0</v>
      </c>
      <c r="AV25" s="120">
        <f t="shared" si="49"/>
        <v>0</v>
      </c>
      <c r="AW25" s="120">
        <f t="shared" si="50"/>
        <v>0</v>
      </c>
      <c r="AX25" s="120">
        <f t="shared" si="11"/>
        <v>0</v>
      </c>
      <c r="AY25" s="120">
        <f t="shared" si="51"/>
        <v>0</v>
      </c>
      <c r="AZ25" s="120">
        <f t="shared" si="12"/>
        <v>0</v>
      </c>
      <c r="BA25" s="121">
        <f t="shared" si="52"/>
        <v>0</v>
      </c>
      <c r="BB25" s="259">
        <f>'Input Cost_MS4'!V$17</f>
        <v>0</v>
      </c>
      <c r="BC25" s="122">
        <f t="shared" si="53"/>
        <v>0</v>
      </c>
      <c r="BD25" s="123">
        <f>AQ25*(1+'Input Cost_MS4'!$V26)</f>
        <v>0</v>
      </c>
      <c r="BE25" s="124">
        <f t="shared" si="90"/>
        <v>0</v>
      </c>
      <c r="BF25" s="124">
        <f t="shared" si="90"/>
        <v>0</v>
      </c>
      <c r="BG25" s="119">
        <f t="shared" si="55"/>
        <v>0</v>
      </c>
      <c r="BH25" s="120">
        <f t="shared" si="56"/>
        <v>0</v>
      </c>
      <c r="BI25" s="120">
        <f t="shared" si="57"/>
        <v>0</v>
      </c>
      <c r="BJ25" s="120">
        <f t="shared" si="58"/>
        <v>0</v>
      </c>
      <c r="BK25" s="263">
        <f t="shared" si="13"/>
        <v>0</v>
      </c>
      <c r="BL25" s="120">
        <f t="shared" si="59"/>
        <v>0</v>
      </c>
      <c r="BM25" s="120">
        <f t="shared" si="14"/>
        <v>0</v>
      </c>
      <c r="BN25" s="121">
        <f t="shared" si="60"/>
        <v>0</v>
      </c>
      <c r="BO25" s="259">
        <f>'Input Cost_MS4'!V$18</f>
        <v>0</v>
      </c>
      <c r="BP25" s="122">
        <f t="shared" si="61"/>
        <v>0</v>
      </c>
      <c r="BQ25" s="123">
        <f>BD25*(1+'Input Cost_MS4'!$V27)</f>
        <v>0</v>
      </c>
      <c r="BR25" s="124">
        <f t="shared" si="91"/>
        <v>0</v>
      </c>
      <c r="BS25" s="124">
        <f t="shared" si="91"/>
        <v>0</v>
      </c>
      <c r="BT25" s="119">
        <f t="shared" si="63"/>
        <v>0</v>
      </c>
      <c r="BU25" s="120">
        <f t="shared" si="64"/>
        <v>0</v>
      </c>
      <c r="BV25" s="120">
        <f t="shared" si="65"/>
        <v>0</v>
      </c>
      <c r="BW25" s="120">
        <f t="shared" si="66"/>
        <v>0</v>
      </c>
      <c r="BX25" s="263">
        <f t="shared" si="15"/>
        <v>0</v>
      </c>
      <c r="BY25" s="120">
        <f t="shared" si="67"/>
        <v>0</v>
      </c>
      <c r="BZ25" s="120">
        <f t="shared" si="16"/>
        <v>0</v>
      </c>
      <c r="CA25" s="121">
        <f t="shared" si="68"/>
        <v>0</v>
      </c>
      <c r="CB25" s="259">
        <f>'Input Cost_MS4'!V$19</f>
        <v>0</v>
      </c>
      <c r="CC25" s="122">
        <f t="shared" si="69"/>
        <v>0</v>
      </c>
      <c r="CD25" s="123">
        <f>BQ25*(1+'Input Cost_MS4'!$V28)</f>
        <v>0</v>
      </c>
      <c r="CE25" s="124">
        <f t="shared" si="92"/>
        <v>0</v>
      </c>
      <c r="CF25" s="124">
        <f t="shared" si="92"/>
        <v>0</v>
      </c>
      <c r="CG25" s="119">
        <f t="shared" si="71"/>
        <v>0</v>
      </c>
      <c r="CH25" s="120">
        <f t="shared" si="72"/>
        <v>0</v>
      </c>
      <c r="CI25" s="120">
        <f t="shared" si="73"/>
        <v>0</v>
      </c>
      <c r="CJ25" s="120">
        <f t="shared" si="74"/>
        <v>0</v>
      </c>
      <c r="CK25" s="263">
        <f t="shared" si="17"/>
        <v>0</v>
      </c>
      <c r="CL25" s="120">
        <f t="shared" si="75"/>
        <v>0</v>
      </c>
      <c r="CM25" s="120">
        <f t="shared" si="18"/>
        <v>0</v>
      </c>
      <c r="CN25" s="121">
        <f t="shared" si="76"/>
        <v>0</v>
      </c>
      <c r="CO25" s="260">
        <f t="shared" si="77"/>
        <v>0</v>
      </c>
      <c r="CP25" s="126">
        <f t="shared" si="78"/>
        <v>0</v>
      </c>
      <c r="CQ25" s="127" t="str">
        <f t="shared" si="79"/>
        <v/>
      </c>
      <c r="CR25" s="128" t="str">
        <f t="shared" si="80"/>
        <v/>
      </c>
      <c r="CS25" s="128" t="str">
        <f t="shared" si="81"/>
        <v/>
      </c>
      <c r="CT25" s="129">
        <f t="shared" si="86"/>
        <v>0</v>
      </c>
      <c r="CU25" s="130">
        <f t="shared" si="86"/>
        <v>0</v>
      </c>
      <c r="CV25" s="130">
        <f t="shared" si="86"/>
        <v>0</v>
      </c>
      <c r="CW25" s="130">
        <f t="shared" si="86"/>
        <v>0</v>
      </c>
      <c r="CX25" s="130">
        <f t="shared" si="86"/>
        <v>0</v>
      </c>
      <c r="CY25" s="130">
        <f t="shared" si="86"/>
        <v>0</v>
      </c>
      <c r="CZ25" s="130">
        <f t="shared" si="20"/>
        <v>0</v>
      </c>
      <c r="DA25" s="131">
        <f t="shared" si="82"/>
        <v>0</v>
      </c>
      <c r="DB25" s="132" t="str">
        <f t="shared" si="83"/>
        <v/>
      </c>
      <c r="DC25" s="133" t="str">
        <f t="shared" si="84"/>
        <v/>
      </c>
    </row>
    <row r="26" spans="1:107">
      <c r="A26" s="199">
        <f>'Input Cost_MS4'!W11</f>
        <v>0</v>
      </c>
      <c r="B26" s="194">
        <f>'Input Cost_MS4'!W$13</f>
        <v>0</v>
      </c>
      <c r="C26" s="657">
        <f>'Input Cost_MS4'!W$117/100</f>
        <v>0</v>
      </c>
      <c r="D26" s="654">
        <f>C26*(1+'Input Cost_MS4'!W$22)</f>
        <v>0</v>
      </c>
      <c r="E26" s="197">
        <f>(Kalkulation_MS4!$Y$26)/100</f>
        <v>0</v>
      </c>
      <c r="F26" s="197">
        <f>(Kalkulation_MS4!$Y$35)/100</f>
        <v>0</v>
      </c>
      <c r="G26" s="119">
        <f t="shared" si="21"/>
        <v>0</v>
      </c>
      <c r="H26" s="120">
        <f t="shared" si="22"/>
        <v>0</v>
      </c>
      <c r="I26" s="120">
        <f t="shared" si="23"/>
        <v>0</v>
      </c>
      <c r="J26" s="120">
        <f t="shared" si="24"/>
        <v>0</v>
      </c>
      <c r="K26" s="120">
        <f t="shared" si="25"/>
        <v>0</v>
      </c>
      <c r="L26" s="120">
        <f t="shared" si="26"/>
        <v>0</v>
      </c>
      <c r="M26" s="120">
        <f t="shared" si="27"/>
        <v>0</v>
      </c>
      <c r="N26" s="121">
        <f t="shared" si="28"/>
        <v>0</v>
      </c>
      <c r="O26" s="259">
        <f>'Input Cost_MS4'!W$14</f>
        <v>0</v>
      </c>
      <c r="P26" s="122">
        <f t="shared" si="29"/>
        <v>0</v>
      </c>
      <c r="Q26" s="123">
        <f>D26*(1+'Input Cost_MS4'!$W23)</f>
        <v>0</v>
      </c>
      <c r="R26" s="124">
        <f t="shared" si="87"/>
        <v>0</v>
      </c>
      <c r="S26" s="124">
        <f t="shared" si="87"/>
        <v>0</v>
      </c>
      <c r="T26" s="119">
        <f t="shared" si="31"/>
        <v>0</v>
      </c>
      <c r="U26" s="120">
        <f t="shared" si="32"/>
        <v>0</v>
      </c>
      <c r="V26" s="120">
        <f t="shared" si="33"/>
        <v>0</v>
      </c>
      <c r="W26" s="120">
        <f t="shared" si="34"/>
        <v>0</v>
      </c>
      <c r="X26" s="120">
        <f t="shared" si="7"/>
        <v>0</v>
      </c>
      <c r="Y26" s="120">
        <f t="shared" si="35"/>
        <v>0</v>
      </c>
      <c r="Z26" s="120">
        <f t="shared" si="8"/>
        <v>0</v>
      </c>
      <c r="AA26" s="121">
        <f t="shared" si="36"/>
        <v>0</v>
      </c>
      <c r="AB26" s="259">
        <f>'Input Cost_MS4'!W$15</f>
        <v>0</v>
      </c>
      <c r="AC26" s="122">
        <f t="shared" si="37"/>
        <v>0</v>
      </c>
      <c r="AD26" s="123">
        <f>Q26*(1+'Input Cost_MS4'!$W24)</f>
        <v>0</v>
      </c>
      <c r="AE26" s="124">
        <f t="shared" si="88"/>
        <v>0</v>
      </c>
      <c r="AF26" s="124">
        <f t="shared" si="88"/>
        <v>0</v>
      </c>
      <c r="AG26" s="119">
        <f t="shared" si="39"/>
        <v>0</v>
      </c>
      <c r="AH26" s="120">
        <f t="shared" si="40"/>
        <v>0</v>
      </c>
      <c r="AI26" s="120">
        <f t="shared" si="41"/>
        <v>0</v>
      </c>
      <c r="AJ26" s="120">
        <f t="shared" si="42"/>
        <v>0</v>
      </c>
      <c r="AK26" s="120">
        <f t="shared" si="9"/>
        <v>0</v>
      </c>
      <c r="AL26" s="120">
        <f t="shared" si="43"/>
        <v>0</v>
      </c>
      <c r="AM26" s="125">
        <f t="shared" si="10"/>
        <v>0</v>
      </c>
      <c r="AN26" s="121">
        <f t="shared" si="44"/>
        <v>0</v>
      </c>
      <c r="AO26" s="259">
        <f>'Input Cost_MS4'!W$16</f>
        <v>0</v>
      </c>
      <c r="AP26" s="122">
        <f t="shared" si="45"/>
        <v>0</v>
      </c>
      <c r="AQ26" s="123">
        <f>AD26*(1+'Input Cost_MS4'!$W25)</f>
        <v>0</v>
      </c>
      <c r="AR26" s="124">
        <f t="shared" si="89"/>
        <v>0</v>
      </c>
      <c r="AS26" s="124">
        <f t="shared" si="89"/>
        <v>0</v>
      </c>
      <c r="AT26" s="119">
        <f t="shared" si="47"/>
        <v>0</v>
      </c>
      <c r="AU26" s="120">
        <f t="shared" si="48"/>
        <v>0</v>
      </c>
      <c r="AV26" s="120">
        <f t="shared" si="49"/>
        <v>0</v>
      </c>
      <c r="AW26" s="120">
        <f t="shared" si="50"/>
        <v>0</v>
      </c>
      <c r="AX26" s="120">
        <f t="shared" si="11"/>
        <v>0</v>
      </c>
      <c r="AY26" s="120">
        <f t="shared" si="51"/>
        <v>0</v>
      </c>
      <c r="AZ26" s="120">
        <f t="shared" si="12"/>
        <v>0</v>
      </c>
      <c r="BA26" s="121">
        <f t="shared" si="52"/>
        <v>0</v>
      </c>
      <c r="BB26" s="259">
        <f>'Input Cost_MS4'!W$17</f>
        <v>0</v>
      </c>
      <c r="BC26" s="122">
        <f t="shared" si="53"/>
        <v>0</v>
      </c>
      <c r="BD26" s="123">
        <f>AQ26*(1+'Input Cost_MS4'!$W26)</f>
        <v>0</v>
      </c>
      <c r="BE26" s="124">
        <f t="shared" si="90"/>
        <v>0</v>
      </c>
      <c r="BF26" s="124">
        <f t="shared" si="90"/>
        <v>0</v>
      </c>
      <c r="BG26" s="119">
        <f t="shared" si="55"/>
        <v>0</v>
      </c>
      <c r="BH26" s="120">
        <f t="shared" si="56"/>
        <v>0</v>
      </c>
      <c r="BI26" s="120">
        <f t="shared" si="57"/>
        <v>0</v>
      </c>
      <c r="BJ26" s="120">
        <f t="shared" si="58"/>
        <v>0</v>
      </c>
      <c r="BK26" s="263">
        <f t="shared" si="13"/>
        <v>0</v>
      </c>
      <c r="BL26" s="120">
        <f t="shared" si="59"/>
        <v>0</v>
      </c>
      <c r="BM26" s="120">
        <f t="shared" si="14"/>
        <v>0</v>
      </c>
      <c r="BN26" s="121">
        <f t="shared" si="60"/>
        <v>0</v>
      </c>
      <c r="BO26" s="259">
        <f>'Input Cost_MS4'!W$18</f>
        <v>0</v>
      </c>
      <c r="BP26" s="122">
        <f t="shared" si="61"/>
        <v>0</v>
      </c>
      <c r="BQ26" s="123">
        <f>BD26*(1+'Input Cost_MS4'!$W27)</f>
        <v>0</v>
      </c>
      <c r="BR26" s="124">
        <f t="shared" si="91"/>
        <v>0</v>
      </c>
      <c r="BS26" s="124">
        <f t="shared" si="91"/>
        <v>0</v>
      </c>
      <c r="BT26" s="119">
        <f t="shared" si="63"/>
        <v>0</v>
      </c>
      <c r="BU26" s="120">
        <f t="shared" si="64"/>
        <v>0</v>
      </c>
      <c r="BV26" s="120">
        <f t="shared" si="65"/>
        <v>0</v>
      </c>
      <c r="BW26" s="120">
        <f t="shared" si="66"/>
        <v>0</v>
      </c>
      <c r="BX26" s="263">
        <f t="shared" si="15"/>
        <v>0</v>
      </c>
      <c r="BY26" s="120">
        <f t="shared" si="67"/>
        <v>0</v>
      </c>
      <c r="BZ26" s="120">
        <f t="shared" si="16"/>
        <v>0</v>
      </c>
      <c r="CA26" s="121">
        <f t="shared" si="68"/>
        <v>0</v>
      </c>
      <c r="CB26" s="259">
        <f>'Input Cost_MS4'!W$19</f>
        <v>0</v>
      </c>
      <c r="CC26" s="122">
        <f t="shared" si="69"/>
        <v>0</v>
      </c>
      <c r="CD26" s="123">
        <f>BQ26*(1+'Input Cost_MS4'!$W28)</f>
        <v>0</v>
      </c>
      <c r="CE26" s="124">
        <f t="shared" si="92"/>
        <v>0</v>
      </c>
      <c r="CF26" s="124">
        <f t="shared" si="92"/>
        <v>0</v>
      </c>
      <c r="CG26" s="119">
        <f t="shared" si="71"/>
        <v>0</v>
      </c>
      <c r="CH26" s="120">
        <f t="shared" si="72"/>
        <v>0</v>
      </c>
      <c r="CI26" s="120">
        <f t="shared" si="73"/>
        <v>0</v>
      </c>
      <c r="CJ26" s="120">
        <f t="shared" si="74"/>
        <v>0</v>
      </c>
      <c r="CK26" s="263">
        <f t="shared" si="17"/>
        <v>0</v>
      </c>
      <c r="CL26" s="120">
        <f t="shared" si="75"/>
        <v>0</v>
      </c>
      <c r="CM26" s="120">
        <f t="shared" si="18"/>
        <v>0</v>
      </c>
      <c r="CN26" s="121">
        <f t="shared" si="76"/>
        <v>0</v>
      </c>
      <c r="CO26" s="260">
        <f t="shared" si="77"/>
        <v>0</v>
      </c>
      <c r="CP26" s="126">
        <f t="shared" si="78"/>
        <v>0</v>
      </c>
      <c r="CQ26" s="127" t="str">
        <f t="shared" si="79"/>
        <v/>
      </c>
      <c r="CR26" s="128" t="str">
        <f t="shared" si="80"/>
        <v/>
      </c>
      <c r="CS26" s="128" t="str">
        <f t="shared" si="81"/>
        <v/>
      </c>
      <c r="CT26" s="129">
        <f t="shared" si="86"/>
        <v>0</v>
      </c>
      <c r="CU26" s="130">
        <f t="shared" si="86"/>
        <v>0</v>
      </c>
      <c r="CV26" s="130">
        <f t="shared" si="86"/>
        <v>0</v>
      </c>
      <c r="CW26" s="130">
        <f t="shared" si="86"/>
        <v>0</v>
      </c>
      <c r="CX26" s="130">
        <f t="shared" si="86"/>
        <v>0</v>
      </c>
      <c r="CY26" s="130">
        <f t="shared" si="86"/>
        <v>0</v>
      </c>
      <c r="CZ26" s="130">
        <f t="shared" si="20"/>
        <v>0</v>
      </c>
      <c r="DA26" s="131">
        <f t="shared" si="82"/>
        <v>0</v>
      </c>
      <c r="DB26" s="132" t="str">
        <f t="shared" si="83"/>
        <v/>
      </c>
      <c r="DC26" s="133" t="str">
        <f t="shared" si="84"/>
        <v/>
      </c>
    </row>
    <row r="27" spans="1:107">
      <c r="A27" s="199">
        <f>'Input Cost_MS4'!X11</f>
        <v>0</v>
      </c>
      <c r="B27" s="194">
        <f>'Input Cost_MS4'!X$13</f>
        <v>0</v>
      </c>
      <c r="C27" s="657">
        <f>'Input Cost_MS4'!X$117/100</f>
        <v>0</v>
      </c>
      <c r="D27" s="654">
        <f>C27*(1+'Input Cost_MS4'!X$22)</f>
        <v>0</v>
      </c>
      <c r="E27" s="197">
        <f>(Kalkulation_MS4!$Z$26)/100</f>
        <v>0</v>
      </c>
      <c r="F27" s="197">
        <f>(Kalkulation_MS4!$Z$35)/100</f>
        <v>0</v>
      </c>
      <c r="G27" s="119">
        <f t="shared" si="21"/>
        <v>0</v>
      </c>
      <c r="H27" s="120">
        <f t="shared" si="22"/>
        <v>0</v>
      </c>
      <c r="I27" s="120">
        <f t="shared" si="23"/>
        <v>0</v>
      </c>
      <c r="J27" s="120">
        <f t="shared" si="24"/>
        <v>0</v>
      </c>
      <c r="K27" s="120">
        <f t="shared" si="25"/>
        <v>0</v>
      </c>
      <c r="L27" s="120">
        <f t="shared" si="26"/>
        <v>0</v>
      </c>
      <c r="M27" s="120">
        <f t="shared" si="27"/>
        <v>0</v>
      </c>
      <c r="N27" s="121">
        <f t="shared" si="28"/>
        <v>0</v>
      </c>
      <c r="O27" s="259">
        <f>'Input Cost_MS4'!X$14</f>
        <v>0</v>
      </c>
      <c r="P27" s="122">
        <f t="shared" si="29"/>
        <v>0</v>
      </c>
      <c r="Q27" s="123">
        <f>D27*(1+'Input Cost_MS4'!$X23)</f>
        <v>0</v>
      </c>
      <c r="R27" s="124">
        <f t="shared" si="87"/>
        <v>0</v>
      </c>
      <c r="S27" s="124">
        <f t="shared" si="87"/>
        <v>0</v>
      </c>
      <c r="T27" s="119">
        <f t="shared" si="31"/>
        <v>0</v>
      </c>
      <c r="U27" s="120">
        <f t="shared" si="32"/>
        <v>0</v>
      </c>
      <c r="V27" s="120">
        <f t="shared" si="33"/>
        <v>0</v>
      </c>
      <c r="W27" s="120">
        <f t="shared" si="34"/>
        <v>0</v>
      </c>
      <c r="X27" s="120">
        <f t="shared" si="7"/>
        <v>0</v>
      </c>
      <c r="Y27" s="120">
        <f t="shared" si="35"/>
        <v>0</v>
      </c>
      <c r="Z27" s="120">
        <f t="shared" si="8"/>
        <v>0</v>
      </c>
      <c r="AA27" s="121">
        <f t="shared" si="36"/>
        <v>0</v>
      </c>
      <c r="AB27" s="259">
        <f>'Input Cost_MS4'!X$15</f>
        <v>0</v>
      </c>
      <c r="AC27" s="122">
        <f t="shared" si="37"/>
        <v>0</v>
      </c>
      <c r="AD27" s="123">
        <f>Q27*(1+'Input Cost_MS4'!$X24)</f>
        <v>0</v>
      </c>
      <c r="AE27" s="124">
        <f t="shared" si="88"/>
        <v>0</v>
      </c>
      <c r="AF27" s="124">
        <f t="shared" si="88"/>
        <v>0</v>
      </c>
      <c r="AG27" s="119">
        <f t="shared" si="39"/>
        <v>0</v>
      </c>
      <c r="AH27" s="120">
        <f t="shared" si="40"/>
        <v>0</v>
      </c>
      <c r="AI27" s="120">
        <f t="shared" si="41"/>
        <v>0</v>
      </c>
      <c r="AJ27" s="120">
        <f t="shared" si="42"/>
        <v>0</v>
      </c>
      <c r="AK27" s="120">
        <f t="shared" si="9"/>
        <v>0</v>
      </c>
      <c r="AL27" s="120">
        <f t="shared" si="43"/>
        <v>0</v>
      </c>
      <c r="AM27" s="125">
        <f t="shared" si="10"/>
        <v>0</v>
      </c>
      <c r="AN27" s="121">
        <f t="shared" si="44"/>
        <v>0</v>
      </c>
      <c r="AO27" s="259">
        <f>'Input Cost_MS4'!X$16</f>
        <v>0</v>
      </c>
      <c r="AP27" s="122">
        <f t="shared" si="45"/>
        <v>0</v>
      </c>
      <c r="AQ27" s="123">
        <f>AD27*(1+'Input Cost_MS4'!$X25)</f>
        <v>0</v>
      </c>
      <c r="AR27" s="124">
        <f t="shared" si="89"/>
        <v>0</v>
      </c>
      <c r="AS27" s="124">
        <f t="shared" si="89"/>
        <v>0</v>
      </c>
      <c r="AT27" s="119">
        <f t="shared" si="47"/>
        <v>0</v>
      </c>
      <c r="AU27" s="120">
        <f t="shared" si="48"/>
        <v>0</v>
      </c>
      <c r="AV27" s="120">
        <f t="shared" si="49"/>
        <v>0</v>
      </c>
      <c r="AW27" s="120">
        <f t="shared" si="50"/>
        <v>0</v>
      </c>
      <c r="AX27" s="120">
        <f t="shared" si="11"/>
        <v>0</v>
      </c>
      <c r="AY27" s="120">
        <f t="shared" si="51"/>
        <v>0</v>
      </c>
      <c r="AZ27" s="120">
        <f t="shared" si="12"/>
        <v>0</v>
      </c>
      <c r="BA27" s="121">
        <f t="shared" si="52"/>
        <v>0</v>
      </c>
      <c r="BB27" s="259">
        <f>'Input Cost_MS4'!X$17</f>
        <v>0</v>
      </c>
      <c r="BC27" s="122">
        <f t="shared" si="53"/>
        <v>0</v>
      </c>
      <c r="BD27" s="123">
        <f>AQ27*(1+'Input Cost_MS4'!$X26)</f>
        <v>0</v>
      </c>
      <c r="BE27" s="124">
        <f t="shared" si="90"/>
        <v>0</v>
      </c>
      <c r="BF27" s="124">
        <f t="shared" si="90"/>
        <v>0</v>
      </c>
      <c r="BG27" s="119">
        <f t="shared" si="55"/>
        <v>0</v>
      </c>
      <c r="BH27" s="120">
        <f t="shared" si="56"/>
        <v>0</v>
      </c>
      <c r="BI27" s="120">
        <f t="shared" si="57"/>
        <v>0</v>
      </c>
      <c r="BJ27" s="120">
        <f t="shared" si="58"/>
        <v>0</v>
      </c>
      <c r="BK27" s="263">
        <f t="shared" si="13"/>
        <v>0</v>
      </c>
      <c r="BL27" s="120">
        <f t="shared" si="59"/>
        <v>0</v>
      </c>
      <c r="BM27" s="120">
        <f t="shared" si="14"/>
        <v>0</v>
      </c>
      <c r="BN27" s="121">
        <f t="shared" si="60"/>
        <v>0</v>
      </c>
      <c r="BO27" s="259">
        <f>'Input Cost_MS4'!X$18</f>
        <v>0</v>
      </c>
      <c r="BP27" s="122">
        <f t="shared" si="61"/>
        <v>0</v>
      </c>
      <c r="BQ27" s="123">
        <f>BD27*(1+'Input Cost_MS4'!$X27)</f>
        <v>0</v>
      </c>
      <c r="BR27" s="124">
        <f t="shared" si="91"/>
        <v>0</v>
      </c>
      <c r="BS27" s="124">
        <f t="shared" si="91"/>
        <v>0</v>
      </c>
      <c r="BT27" s="119">
        <f t="shared" si="63"/>
        <v>0</v>
      </c>
      <c r="BU27" s="120">
        <f t="shared" si="64"/>
        <v>0</v>
      </c>
      <c r="BV27" s="120">
        <f t="shared" si="65"/>
        <v>0</v>
      </c>
      <c r="BW27" s="120">
        <f t="shared" si="66"/>
        <v>0</v>
      </c>
      <c r="BX27" s="263">
        <f t="shared" si="15"/>
        <v>0</v>
      </c>
      <c r="BY27" s="120">
        <f t="shared" si="67"/>
        <v>0</v>
      </c>
      <c r="BZ27" s="120">
        <f t="shared" si="16"/>
        <v>0</v>
      </c>
      <c r="CA27" s="121">
        <f t="shared" si="68"/>
        <v>0</v>
      </c>
      <c r="CB27" s="259">
        <f>'Input Cost_MS4'!X$19</f>
        <v>0</v>
      </c>
      <c r="CC27" s="122">
        <f t="shared" si="69"/>
        <v>0</v>
      </c>
      <c r="CD27" s="123">
        <f>BQ27*(1+'Input Cost_MS4'!$X28)</f>
        <v>0</v>
      </c>
      <c r="CE27" s="124">
        <f t="shared" si="92"/>
        <v>0</v>
      </c>
      <c r="CF27" s="124">
        <f t="shared" si="92"/>
        <v>0</v>
      </c>
      <c r="CG27" s="119">
        <f t="shared" si="71"/>
        <v>0</v>
      </c>
      <c r="CH27" s="120">
        <f t="shared" si="72"/>
        <v>0</v>
      </c>
      <c r="CI27" s="120">
        <f t="shared" si="73"/>
        <v>0</v>
      </c>
      <c r="CJ27" s="120">
        <f t="shared" si="74"/>
        <v>0</v>
      </c>
      <c r="CK27" s="263">
        <f t="shared" si="17"/>
        <v>0</v>
      </c>
      <c r="CL27" s="120">
        <f t="shared" si="75"/>
        <v>0</v>
      </c>
      <c r="CM27" s="120">
        <f t="shared" si="18"/>
        <v>0</v>
      </c>
      <c r="CN27" s="121">
        <f t="shared" si="76"/>
        <v>0</v>
      </c>
      <c r="CO27" s="260">
        <f t="shared" si="77"/>
        <v>0</v>
      </c>
      <c r="CP27" s="126">
        <f t="shared" si="78"/>
        <v>0</v>
      </c>
      <c r="CQ27" s="127" t="str">
        <f t="shared" si="79"/>
        <v/>
      </c>
      <c r="CR27" s="128" t="str">
        <f t="shared" si="80"/>
        <v/>
      </c>
      <c r="CS27" s="128" t="str">
        <f t="shared" si="81"/>
        <v/>
      </c>
      <c r="CT27" s="129">
        <f t="shared" si="86"/>
        <v>0</v>
      </c>
      <c r="CU27" s="130">
        <f t="shared" si="86"/>
        <v>0</v>
      </c>
      <c r="CV27" s="130">
        <f t="shared" si="86"/>
        <v>0</v>
      </c>
      <c r="CW27" s="130">
        <f t="shared" si="86"/>
        <v>0</v>
      </c>
      <c r="CX27" s="130">
        <f t="shared" si="86"/>
        <v>0</v>
      </c>
      <c r="CY27" s="130">
        <f t="shared" si="86"/>
        <v>0</v>
      </c>
      <c r="CZ27" s="130">
        <f t="shared" si="20"/>
        <v>0</v>
      </c>
      <c r="DA27" s="131">
        <f t="shared" si="82"/>
        <v>0</v>
      </c>
      <c r="DB27" s="132" t="str">
        <f t="shared" si="83"/>
        <v/>
      </c>
      <c r="DC27" s="133" t="str">
        <f t="shared" si="84"/>
        <v/>
      </c>
    </row>
    <row r="28" spans="1:107">
      <c r="A28" s="199">
        <f>'Input Cost_MS4'!Y11</f>
        <v>0</v>
      </c>
      <c r="B28" s="194">
        <f>'Input Cost_MS4'!Y$13</f>
        <v>0</v>
      </c>
      <c r="C28" s="657">
        <f>'Input Cost_MS4'!Y$117/100</f>
        <v>0</v>
      </c>
      <c r="D28" s="654">
        <f>C28*(1+'Input Cost_MS4'!Y$22)</f>
        <v>0</v>
      </c>
      <c r="E28" s="197">
        <f>(Kalkulation_MS4!$AA$26)/100</f>
        <v>0</v>
      </c>
      <c r="F28" s="197">
        <f>(Kalkulation_MS4!$AA$35)/100</f>
        <v>0</v>
      </c>
      <c r="G28" s="119">
        <f t="shared" si="21"/>
        <v>0</v>
      </c>
      <c r="H28" s="120">
        <f t="shared" si="22"/>
        <v>0</v>
      </c>
      <c r="I28" s="120">
        <f t="shared" si="23"/>
        <v>0</v>
      </c>
      <c r="J28" s="120">
        <f t="shared" si="24"/>
        <v>0</v>
      </c>
      <c r="K28" s="120">
        <f t="shared" si="25"/>
        <v>0</v>
      </c>
      <c r="L28" s="120">
        <f t="shared" si="26"/>
        <v>0</v>
      </c>
      <c r="M28" s="120">
        <f t="shared" si="27"/>
        <v>0</v>
      </c>
      <c r="N28" s="121">
        <f t="shared" si="28"/>
        <v>0</v>
      </c>
      <c r="O28" s="259">
        <f>'Input Cost_MS4'!Y$14</f>
        <v>0</v>
      </c>
      <c r="P28" s="122">
        <f t="shared" si="29"/>
        <v>0</v>
      </c>
      <c r="Q28" s="123">
        <f>D28*(1+'Input Cost_MS4'!$Y23)</f>
        <v>0</v>
      </c>
      <c r="R28" s="124">
        <f t="shared" si="87"/>
        <v>0</v>
      </c>
      <c r="S28" s="124">
        <f t="shared" si="87"/>
        <v>0</v>
      </c>
      <c r="T28" s="119">
        <f t="shared" si="31"/>
        <v>0</v>
      </c>
      <c r="U28" s="120">
        <f t="shared" si="32"/>
        <v>0</v>
      </c>
      <c r="V28" s="120">
        <f t="shared" si="33"/>
        <v>0</v>
      </c>
      <c r="W28" s="120">
        <f t="shared" si="34"/>
        <v>0</v>
      </c>
      <c r="X28" s="120">
        <f t="shared" si="7"/>
        <v>0</v>
      </c>
      <c r="Y28" s="120">
        <f t="shared" si="35"/>
        <v>0</v>
      </c>
      <c r="Z28" s="120">
        <f t="shared" si="8"/>
        <v>0</v>
      </c>
      <c r="AA28" s="121">
        <f t="shared" si="36"/>
        <v>0</v>
      </c>
      <c r="AB28" s="259">
        <f>'Input Cost_MS4'!Y$15</f>
        <v>0</v>
      </c>
      <c r="AC28" s="122">
        <f t="shared" si="37"/>
        <v>0</v>
      </c>
      <c r="AD28" s="123">
        <f>Q28*(1+'Input Cost_MS4'!$Y24)</f>
        <v>0</v>
      </c>
      <c r="AE28" s="124">
        <f t="shared" si="88"/>
        <v>0</v>
      </c>
      <c r="AF28" s="124">
        <f t="shared" si="88"/>
        <v>0</v>
      </c>
      <c r="AG28" s="119">
        <f t="shared" si="39"/>
        <v>0</v>
      </c>
      <c r="AH28" s="120">
        <f t="shared" si="40"/>
        <v>0</v>
      </c>
      <c r="AI28" s="120">
        <f t="shared" si="41"/>
        <v>0</v>
      </c>
      <c r="AJ28" s="120">
        <f t="shared" si="42"/>
        <v>0</v>
      </c>
      <c r="AK28" s="120">
        <f t="shared" si="9"/>
        <v>0</v>
      </c>
      <c r="AL28" s="120">
        <f t="shared" si="43"/>
        <v>0</v>
      </c>
      <c r="AM28" s="125">
        <f t="shared" si="10"/>
        <v>0</v>
      </c>
      <c r="AN28" s="121">
        <f t="shared" si="44"/>
        <v>0</v>
      </c>
      <c r="AO28" s="259">
        <f>'Input Cost_MS4'!Y$16</f>
        <v>0</v>
      </c>
      <c r="AP28" s="122">
        <f t="shared" si="45"/>
        <v>0</v>
      </c>
      <c r="AQ28" s="123">
        <f>AD28*(1+'Input Cost_MS4'!$Y25)</f>
        <v>0</v>
      </c>
      <c r="AR28" s="124">
        <f t="shared" si="89"/>
        <v>0</v>
      </c>
      <c r="AS28" s="124">
        <f t="shared" si="89"/>
        <v>0</v>
      </c>
      <c r="AT28" s="119">
        <f t="shared" si="47"/>
        <v>0</v>
      </c>
      <c r="AU28" s="120">
        <f t="shared" si="48"/>
        <v>0</v>
      </c>
      <c r="AV28" s="120">
        <f t="shared" si="49"/>
        <v>0</v>
      </c>
      <c r="AW28" s="120">
        <f t="shared" si="50"/>
        <v>0</v>
      </c>
      <c r="AX28" s="120">
        <f t="shared" si="11"/>
        <v>0</v>
      </c>
      <c r="AY28" s="120">
        <f t="shared" si="51"/>
        <v>0</v>
      </c>
      <c r="AZ28" s="120">
        <f t="shared" si="12"/>
        <v>0</v>
      </c>
      <c r="BA28" s="121">
        <f t="shared" si="52"/>
        <v>0</v>
      </c>
      <c r="BB28" s="259">
        <f>'Input Cost_MS4'!Y$17</f>
        <v>0</v>
      </c>
      <c r="BC28" s="122">
        <f t="shared" si="53"/>
        <v>0</v>
      </c>
      <c r="BD28" s="123">
        <f>AQ28*(1+'Input Cost_MS4'!$Y26)</f>
        <v>0</v>
      </c>
      <c r="BE28" s="124">
        <f t="shared" si="90"/>
        <v>0</v>
      </c>
      <c r="BF28" s="124">
        <f t="shared" si="90"/>
        <v>0</v>
      </c>
      <c r="BG28" s="119">
        <f t="shared" si="55"/>
        <v>0</v>
      </c>
      <c r="BH28" s="120">
        <f t="shared" si="56"/>
        <v>0</v>
      </c>
      <c r="BI28" s="120">
        <f t="shared" si="57"/>
        <v>0</v>
      </c>
      <c r="BJ28" s="120">
        <f t="shared" si="58"/>
        <v>0</v>
      </c>
      <c r="BK28" s="263">
        <f t="shared" si="13"/>
        <v>0</v>
      </c>
      <c r="BL28" s="120">
        <f t="shared" si="59"/>
        <v>0</v>
      </c>
      <c r="BM28" s="120">
        <f t="shared" si="14"/>
        <v>0</v>
      </c>
      <c r="BN28" s="121">
        <f t="shared" si="60"/>
        <v>0</v>
      </c>
      <c r="BO28" s="259">
        <f>'Input Cost_MS4'!Y$18</f>
        <v>0</v>
      </c>
      <c r="BP28" s="122">
        <f t="shared" si="61"/>
        <v>0</v>
      </c>
      <c r="BQ28" s="123">
        <f>BD28*(1+'Input Cost_MS4'!$Y27)</f>
        <v>0</v>
      </c>
      <c r="BR28" s="124">
        <f t="shared" si="91"/>
        <v>0</v>
      </c>
      <c r="BS28" s="124">
        <f t="shared" si="91"/>
        <v>0</v>
      </c>
      <c r="BT28" s="119">
        <f t="shared" si="63"/>
        <v>0</v>
      </c>
      <c r="BU28" s="120">
        <f t="shared" si="64"/>
        <v>0</v>
      </c>
      <c r="BV28" s="120">
        <f t="shared" si="65"/>
        <v>0</v>
      </c>
      <c r="BW28" s="120">
        <f t="shared" si="66"/>
        <v>0</v>
      </c>
      <c r="BX28" s="263">
        <f t="shared" si="15"/>
        <v>0</v>
      </c>
      <c r="BY28" s="120">
        <f t="shared" si="67"/>
        <v>0</v>
      </c>
      <c r="BZ28" s="120">
        <f t="shared" si="16"/>
        <v>0</v>
      </c>
      <c r="CA28" s="121">
        <f t="shared" si="68"/>
        <v>0</v>
      </c>
      <c r="CB28" s="259">
        <f>'Input Cost_MS4'!Y$19</f>
        <v>0</v>
      </c>
      <c r="CC28" s="122">
        <f t="shared" si="69"/>
        <v>0</v>
      </c>
      <c r="CD28" s="123">
        <f>BQ28*(1+'Input Cost_MS4'!$Y28)</f>
        <v>0</v>
      </c>
      <c r="CE28" s="124">
        <f t="shared" si="92"/>
        <v>0</v>
      </c>
      <c r="CF28" s="124">
        <f t="shared" si="92"/>
        <v>0</v>
      </c>
      <c r="CG28" s="119">
        <f t="shared" si="71"/>
        <v>0</v>
      </c>
      <c r="CH28" s="120">
        <f t="shared" si="72"/>
        <v>0</v>
      </c>
      <c r="CI28" s="120">
        <f t="shared" si="73"/>
        <v>0</v>
      </c>
      <c r="CJ28" s="120">
        <f t="shared" si="74"/>
        <v>0</v>
      </c>
      <c r="CK28" s="263">
        <f t="shared" si="17"/>
        <v>0</v>
      </c>
      <c r="CL28" s="120">
        <f t="shared" si="75"/>
        <v>0</v>
      </c>
      <c r="CM28" s="120">
        <f t="shared" si="18"/>
        <v>0</v>
      </c>
      <c r="CN28" s="121">
        <f t="shared" si="76"/>
        <v>0</v>
      </c>
      <c r="CO28" s="260">
        <f t="shared" si="77"/>
        <v>0</v>
      </c>
      <c r="CP28" s="126">
        <f t="shared" si="78"/>
        <v>0</v>
      </c>
      <c r="CQ28" s="127" t="str">
        <f t="shared" si="79"/>
        <v/>
      </c>
      <c r="CR28" s="128" t="str">
        <f t="shared" si="80"/>
        <v/>
      </c>
      <c r="CS28" s="128" t="str">
        <f t="shared" si="81"/>
        <v/>
      </c>
      <c r="CT28" s="129">
        <f t="shared" si="86"/>
        <v>0</v>
      </c>
      <c r="CU28" s="130">
        <f t="shared" si="86"/>
        <v>0</v>
      </c>
      <c r="CV28" s="130">
        <f t="shared" si="86"/>
        <v>0</v>
      </c>
      <c r="CW28" s="130">
        <f t="shared" si="86"/>
        <v>0</v>
      </c>
      <c r="CX28" s="130">
        <f t="shared" si="86"/>
        <v>0</v>
      </c>
      <c r="CY28" s="130">
        <f t="shared" si="86"/>
        <v>0</v>
      </c>
      <c r="CZ28" s="130">
        <f t="shared" si="20"/>
        <v>0</v>
      </c>
      <c r="DA28" s="131">
        <f t="shared" si="82"/>
        <v>0</v>
      </c>
      <c r="DB28" s="132" t="str">
        <f t="shared" si="83"/>
        <v/>
      </c>
      <c r="DC28" s="133" t="str">
        <f t="shared" si="84"/>
        <v/>
      </c>
    </row>
    <row r="29" spans="1:107">
      <c r="A29" s="199">
        <f>'Input Cost_MS4'!Z11</f>
        <v>0</v>
      </c>
      <c r="B29" s="194">
        <f>'Input Cost_MS4'!Z$13</f>
        <v>0</v>
      </c>
      <c r="C29" s="657">
        <f>'Input Cost_MS4'!Z$117/100</f>
        <v>0</v>
      </c>
      <c r="D29" s="654">
        <f>C29*(1+'Input Cost_MS4'!Z$22)</f>
        <v>0</v>
      </c>
      <c r="E29" s="197">
        <f>(Kalkulation_MS4!$AB$26)/100</f>
        <v>0</v>
      </c>
      <c r="F29" s="197">
        <f>(Kalkulation_MS4!$AB$35)/100</f>
        <v>0</v>
      </c>
      <c r="G29" s="119">
        <f t="shared" si="21"/>
        <v>0</v>
      </c>
      <c r="H29" s="120">
        <f t="shared" si="22"/>
        <v>0</v>
      </c>
      <c r="I29" s="120">
        <f t="shared" si="23"/>
        <v>0</v>
      </c>
      <c r="J29" s="120">
        <f t="shared" si="24"/>
        <v>0</v>
      </c>
      <c r="K29" s="120">
        <f t="shared" si="25"/>
        <v>0</v>
      </c>
      <c r="L29" s="120">
        <f t="shared" si="26"/>
        <v>0</v>
      </c>
      <c r="M29" s="120">
        <f t="shared" si="27"/>
        <v>0</v>
      </c>
      <c r="N29" s="121">
        <f t="shared" si="28"/>
        <v>0</v>
      </c>
      <c r="O29" s="259">
        <f>'Input Cost_MS4'!Z$14</f>
        <v>0</v>
      </c>
      <c r="P29" s="122">
        <f t="shared" si="29"/>
        <v>0</v>
      </c>
      <c r="Q29" s="123">
        <f>D29*(1+'Input Cost_MS4'!$Z23)</f>
        <v>0</v>
      </c>
      <c r="R29" s="124">
        <f t="shared" si="87"/>
        <v>0</v>
      </c>
      <c r="S29" s="124">
        <f t="shared" si="87"/>
        <v>0</v>
      </c>
      <c r="T29" s="119">
        <f t="shared" si="31"/>
        <v>0</v>
      </c>
      <c r="U29" s="120">
        <f t="shared" si="32"/>
        <v>0</v>
      </c>
      <c r="V29" s="120">
        <f t="shared" si="33"/>
        <v>0</v>
      </c>
      <c r="W29" s="120">
        <f t="shared" si="34"/>
        <v>0</v>
      </c>
      <c r="X29" s="120">
        <f t="shared" si="7"/>
        <v>0</v>
      </c>
      <c r="Y29" s="120">
        <f t="shared" si="35"/>
        <v>0</v>
      </c>
      <c r="Z29" s="120">
        <f t="shared" si="8"/>
        <v>0</v>
      </c>
      <c r="AA29" s="121">
        <f t="shared" si="36"/>
        <v>0</v>
      </c>
      <c r="AB29" s="259">
        <f>'Input Cost_MS4'!Z$15</f>
        <v>0</v>
      </c>
      <c r="AC29" s="122">
        <f t="shared" si="37"/>
        <v>0</v>
      </c>
      <c r="AD29" s="123">
        <f>Q29*(1+'Input Cost_MS4'!$Z24)</f>
        <v>0</v>
      </c>
      <c r="AE29" s="124">
        <f t="shared" si="88"/>
        <v>0</v>
      </c>
      <c r="AF29" s="124">
        <f t="shared" si="88"/>
        <v>0</v>
      </c>
      <c r="AG29" s="119">
        <f t="shared" si="39"/>
        <v>0</v>
      </c>
      <c r="AH29" s="120">
        <f t="shared" si="40"/>
        <v>0</v>
      </c>
      <c r="AI29" s="120">
        <f t="shared" si="41"/>
        <v>0</v>
      </c>
      <c r="AJ29" s="120">
        <f t="shared" si="42"/>
        <v>0</v>
      </c>
      <c r="AK29" s="120">
        <f t="shared" si="9"/>
        <v>0</v>
      </c>
      <c r="AL29" s="120">
        <f t="shared" si="43"/>
        <v>0</v>
      </c>
      <c r="AM29" s="125">
        <f t="shared" si="10"/>
        <v>0</v>
      </c>
      <c r="AN29" s="121">
        <f t="shared" si="44"/>
        <v>0</v>
      </c>
      <c r="AO29" s="259">
        <f>'Input Cost_MS4'!Z$16</f>
        <v>0</v>
      </c>
      <c r="AP29" s="122">
        <f t="shared" si="45"/>
        <v>0</v>
      </c>
      <c r="AQ29" s="123">
        <f>AD29*(1+'Input Cost_MS4'!$Z25)</f>
        <v>0</v>
      </c>
      <c r="AR29" s="124">
        <f t="shared" si="89"/>
        <v>0</v>
      </c>
      <c r="AS29" s="124">
        <f t="shared" si="89"/>
        <v>0</v>
      </c>
      <c r="AT29" s="119">
        <f t="shared" si="47"/>
        <v>0</v>
      </c>
      <c r="AU29" s="120">
        <f t="shared" si="48"/>
        <v>0</v>
      </c>
      <c r="AV29" s="120">
        <f t="shared" si="49"/>
        <v>0</v>
      </c>
      <c r="AW29" s="120">
        <f t="shared" si="50"/>
        <v>0</v>
      </c>
      <c r="AX29" s="120">
        <f t="shared" si="11"/>
        <v>0</v>
      </c>
      <c r="AY29" s="120">
        <f t="shared" si="51"/>
        <v>0</v>
      </c>
      <c r="AZ29" s="120">
        <f t="shared" si="12"/>
        <v>0</v>
      </c>
      <c r="BA29" s="121">
        <f t="shared" si="52"/>
        <v>0</v>
      </c>
      <c r="BB29" s="259">
        <f>'Input Cost_MS4'!Z$17</f>
        <v>0</v>
      </c>
      <c r="BC29" s="122">
        <f t="shared" si="53"/>
        <v>0</v>
      </c>
      <c r="BD29" s="123">
        <f>AQ29*(1+'Input Cost_MS4'!$Z26)</f>
        <v>0</v>
      </c>
      <c r="BE29" s="124">
        <f t="shared" si="90"/>
        <v>0</v>
      </c>
      <c r="BF29" s="124">
        <f t="shared" si="90"/>
        <v>0</v>
      </c>
      <c r="BG29" s="119">
        <f t="shared" si="55"/>
        <v>0</v>
      </c>
      <c r="BH29" s="120">
        <f t="shared" si="56"/>
        <v>0</v>
      </c>
      <c r="BI29" s="120">
        <f t="shared" si="57"/>
        <v>0</v>
      </c>
      <c r="BJ29" s="120">
        <f t="shared" si="58"/>
        <v>0</v>
      </c>
      <c r="BK29" s="263">
        <f t="shared" si="13"/>
        <v>0</v>
      </c>
      <c r="BL29" s="120">
        <f t="shared" si="59"/>
        <v>0</v>
      </c>
      <c r="BM29" s="120">
        <f t="shared" si="14"/>
        <v>0</v>
      </c>
      <c r="BN29" s="121">
        <f t="shared" si="60"/>
        <v>0</v>
      </c>
      <c r="BO29" s="259">
        <f>'Input Cost_MS4'!Z$18</f>
        <v>0</v>
      </c>
      <c r="BP29" s="122">
        <f t="shared" si="61"/>
        <v>0</v>
      </c>
      <c r="BQ29" s="123">
        <f>BD29*(1+'Input Cost_MS4'!$Z27)</f>
        <v>0</v>
      </c>
      <c r="BR29" s="124">
        <f t="shared" si="91"/>
        <v>0</v>
      </c>
      <c r="BS29" s="124">
        <f t="shared" si="91"/>
        <v>0</v>
      </c>
      <c r="BT29" s="119">
        <f t="shared" si="63"/>
        <v>0</v>
      </c>
      <c r="BU29" s="120">
        <f t="shared" si="64"/>
        <v>0</v>
      </c>
      <c r="BV29" s="120">
        <f t="shared" si="65"/>
        <v>0</v>
      </c>
      <c r="BW29" s="120">
        <f t="shared" si="66"/>
        <v>0</v>
      </c>
      <c r="BX29" s="263">
        <f t="shared" si="15"/>
        <v>0</v>
      </c>
      <c r="BY29" s="120">
        <f t="shared" si="67"/>
        <v>0</v>
      </c>
      <c r="BZ29" s="120">
        <f t="shared" si="16"/>
        <v>0</v>
      </c>
      <c r="CA29" s="121">
        <f t="shared" si="68"/>
        <v>0</v>
      </c>
      <c r="CB29" s="259">
        <f>'Input Cost_MS4'!Z$19</f>
        <v>0</v>
      </c>
      <c r="CC29" s="122">
        <f t="shared" si="69"/>
        <v>0</v>
      </c>
      <c r="CD29" s="123">
        <f>BQ29*(1+'Input Cost_MS4'!$Z28)</f>
        <v>0</v>
      </c>
      <c r="CE29" s="124">
        <f t="shared" si="92"/>
        <v>0</v>
      </c>
      <c r="CF29" s="124">
        <f t="shared" si="92"/>
        <v>0</v>
      </c>
      <c r="CG29" s="119">
        <f t="shared" si="71"/>
        <v>0</v>
      </c>
      <c r="CH29" s="120">
        <f t="shared" si="72"/>
        <v>0</v>
      </c>
      <c r="CI29" s="120">
        <f t="shared" si="73"/>
        <v>0</v>
      </c>
      <c r="CJ29" s="120">
        <f t="shared" si="74"/>
        <v>0</v>
      </c>
      <c r="CK29" s="263">
        <f t="shared" si="17"/>
        <v>0</v>
      </c>
      <c r="CL29" s="120">
        <f t="shared" si="75"/>
        <v>0</v>
      </c>
      <c r="CM29" s="120">
        <f t="shared" si="18"/>
        <v>0</v>
      </c>
      <c r="CN29" s="121">
        <f t="shared" si="76"/>
        <v>0</v>
      </c>
      <c r="CO29" s="260">
        <f t="shared" si="77"/>
        <v>0</v>
      </c>
      <c r="CP29" s="126">
        <f t="shared" si="78"/>
        <v>0</v>
      </c>
      <c r="CQ29" s="127" t="str">
        <f t="shared" si="79"/>
        <v/>
      </c>
      <c r="CR29" s="128" t="str">
        <f t="shared" si="80"/>
        <v/>
      </c>
      <c r="CS29" s="128" t="str">
        <f t="shared" si="81"/>
        <v/>
      </c>
      <c r="CT29" s="129">
        <f t="shared" si="86"/>
        <v>0</v>
      </c>
      <c r="CU29" s="130">
        <f t="shared" si="86"/>
        <v>0</v>
      </c>
      <c r="CV29" s="130">
        <f t="shared" si="86"/>
        <v>0</v>
      </c>
      <c r="CW29" s="130">
        <f t="shared" si="86"/>
        <v>0</v>
      </c>
      <c r="CX29" s="130">
        <f t="shared" si="86"/>
        <v>0</v>
      </c>
      <c r="CY29" s="130">
        <f t="shared" si="86"/>
        <v>0</v>
      </c>
      <c r="CZ29" s="130">
        <f t="shared" si="20"/>
        <v>0</v>
      </c>
      <c r="DA29" s="131">
        <f t="shared" si="82"/>
        <v>0</v>
      </c>
      <c r="DB29" s="132" t="str">
        <f t="shared" si="83"/>
        <v/>
      </c>
      <c r="DC29" s="133" t="str">
        <f t="shared" si="84"/>
        <v/>
      </c>
    </row>
    <row r="30" spans="1:107">
      <c r="A30" s="199">
        <f>'Input Cost_MS4'!AA11</f>
        <v>0</v>
      </c>
      <c r="B30" s="194">
        <f>'Input Cost_MS4'!AA$13</f>
        <v>0</v>
      </c>
      <c r="C30" s="657">
        <f>'Input Cost_MS4'!AA$117/100</f>
        <v>0</v>
      </c>
      <c r="D30" s="654">
        <f>C30*(1+'Input Cost_MS4'!AA$22)</f>
        <v>0</v>
      </c>
      <c r="E30" s="197">
        <f>(Kalkulation_MS4!$AC$26)/100</f>
        <v>0</v>
      </c>
      <c r="F30" s="197">
        <f>(Kalkulation_MS4!$AC$35)/100</f>
        <v>0</v>
      </c>
      <c r="G30" s="119">
        <f t="shared" si="21"/>
        <v>0</v>
      </c>
      <c r="H30" s="120">
        <f t="shared" si="22"/>
        <v>0</v>
      </c>
      <c r="I30" s="120">
        <f t="shared" si="23"/>
        <v>0</v>
      </c>
      <c r="J30" s="120">
        <f t="shared" si="24"/>
        <v>0</v>
      </c>
      <c r="K30" s="120">
        <f t="shared" si="25"/>
        <v>0</v>
      </c>
      <c r="L30" s="120">
        <f t="shared" si="26"/>
        <v>0</v>
      </c>
      <c r="M30" s="120">
        <f t="shared" si="27"/>
        <v>0</v>
      </c>
      <c r="N30" s="121">
        <f t="shared" si="28"/>
        <v>0</v>
      </c>
      <c r="O30" s="259">
        <f>'Input Cost_MS4'!AA$14</f>
        <v>0</v>
      </c>
      <c r="P30" s="122">
        <f t="shared" si="29"/>
        <v>0</v>
      </c>
      <c r="Q30" s="123">
        <f>D30*(1+'Input Cost_MS4'!$AA23)</f>
        <v>0</v>
      </c>
      <c r="R30" s="124">
        <f t="shared" si="87"/>
        <v>0</v>
      </c>
      <c r="S30" s="124">
        <f t="shared" si="87"/>
        <v>0</v>
      </c>
      <c r="T30" s="119">
        <f t="shared" si="31"/>
        <v>0</v>
      </c>
      <c r="U30" s="120">
        <f t="shared" si="32"/>
        <v>0</v>
      </c>
      <c r="V30" s="120">
        <f t="shared" si="33"/>
        <v>0</v>
      </c>
      <c r="W30" s="120">
        <f t="shared" si="34"/>
        <v>0</v>
      </c>
      <c r="X30" s="120">
        <f t="shared" si="7"/>
        <v>0</v>
      </c>
      <c r="Y30" s="120">
        <f t="shared" si="35"/>
        <v>0</v>
      </c>
      <c r="Z30" s="120">
        <f t="shared" si="8"/>
        <v>0</v>
      </c>
      <c r="AA30" s="121">
        <f t="shared" si="36"/>
        <v>0</v>
      </c>
      <c r="AB30" s="259">
        <f>'Input Cost_MS4'!AA$15</f>
        <v>0</v>
      </c>
      <c r="AC30" s="122">
        <f t="shared" si="37"/>
        <v>0</v>
      </c>
      <c r="AD30" s="123">
        <f>Q30*(1+'Input Cost_MS4'!$AA24)</f>
        <v>0</v>
      </c>
      <c r="AE30" s="124">
        <f t="shared" si="88"/>
        <v>0</v>
      </c>
      <c r="AF30" s="124">
        <f t="shared" si="88"/>
        <v>0</v>
      </c>
      <c r="AG30" s="119">
        <f t="shared" si="39"/>
        <v>0</v>
      </c>
      <c r="AH30" s="120">
        <f t="shared" si="40"/>
        <v>0</v>
      </c>
      <c r="AI30" s="120">
        <f t="shared" si="41"/>
        <v>0</v>
      </c>
      <c r="AJ30" s="120">
        <f t="shared" si="42"/>
        <v>0</v>
      </c>
      <c r="AK30" s="120">
        <f t="shared" si="9"/>
        <v>0</v>
      </c>
      <c r="AL30" s="120">
        <f t="shared" si="43"/>
        <v>0</v>
      </c>
      <c r="AM30" s="125">
        <f t="shared" si="10"/>
        <v>0</v>
      </c>
      <c r="AN30" s="121">
        <f t="shared" si="44"/>
        <v>0</v>
      </c>
      <c r="AO30" s="259">
        <f>'Input Cost_MS4'!AA$16</f>
        <v>0</v>
      </c>
      <c r="AP30" s="122">
        <f t="shared" si="45"/>
        <v>0</v>
      </c>
      <c r="AQ30" s="123">
        <f>AD30*(1+'Input Cost_MS4'!$AA25)</f>
        <v>0</v>
      </c>
      <c r="AR30" s="124">
        <f t="shared" si="89"/>
        <v>0</v>
      </c>
      <c r="AS30" s="124">
        <f t="shared" si="89"/>
        <v>0</v>
      </c>
      <c r="AT30" s="119">
        <f t="shared" si="47"/>
        <v>0</v>
      </c>
      <c r="AU30" s="120">
        <f t="shared" si="48"/>
        <v>0</v>
      </c>
      <c r="AV30" s="120">
        <f t="shared" si="49"/>
        <v>0</v>
      </c>
      <c r="AW30" s="120">
        <f t="shared" si="50"/>
        <v>0</v>
      </c>
      <c r="AX30" s="120">
        <f t="shared" si="11"/>
        <v>0</v>
      </c>
      <c r="AY30" s="120">
        <f t="shared" si="51"/>
        <v>0</v>
      </c>
      <c r="AZ30" s="120">
        <f t="shared" si="12"/>
        <v>0</v>
      </c>
      <c r="BA30" s="121">
        <f t="shared" si="52"/>
        <v>0</v>
      </c>
      <c r="BB30" s="259">
        <f>'Input Cost_MS4'!AA$17</f>
        <v>0</v>
      </c>
      <c r="BC30" s="122">
        <f t="shared" si="53"/>
        <v>0</v>
      </c>
      <c r="BD30" s="123">
        <f>AQ30*(1+'Input Cost_MS4'!$AA26)</f>
        <v>0</v>
      </c>
      <c r="BE30" s="124">
        <f t="shared" si="90"/>
        <v>0</v>
      </c>
      <c r="BF30" s="124">
        <f t="shared" si="90"/>
        <v>0</v>
      </c>
      <c r="BG30" s="119">
        <f t="shared" si="55"/>
        <v>0</v>
      </c>
      <c r="BH30" s="120">
        <f t="shared" si="56"/>
        <v>0</v>
      </c>
      <c r="BI30" s="120">
        <f t="shared" si="57"/>
        <v>0</v>
      </c>
      <c r="BJ30" s="120">
        <f t="shared" si="58"/>
        <v>0</v>
      </c>
      <c r="BK30" s="263">
        <f t="shared" si="13"/>
        <v>0</v>
      </c>
      <c r="BL30" s="120">
        <f t="shared" si="59"/>
        <v>0</v>
      </c>
      <c r="BM30" s="120">
        <f t="shared" si="14"/>
        <v>0</v>
      </c>
      <c r="BN30" s="121">
        <f t="shared" si="60"/>
        <v>0</v>
      </c>
      <c r="BO30" s="259">
        <f>'Input Cost_MS4'!AA$18</f>
        <v>0</v>
      </c>
      <c r="BP30" s="122">
        <f t="shared" si="61"/>
        <v>0</v>
      </c>
      <c r="BQ30" s="123">
        <f>BD30*(1+'Input Cost_MS4'!$AA27)</f>
        <v>0</v>
      </c>
      <c r="BR30" s="124">
        <f t="shared" si="91"/>
        <v>0</v>
      </c>
      <c r="BS30" s="124">
        <f t="shared" si="91"/>
        <v>0</v>
      </c>
      <c r="BT30" s="119">
        <f t="shared" si="63"/>
        <v>0</v>
      </c>
      <c r="BU30" s="120">
        <f t="shared" si="64"/>
        <v>0</v>
      </c>
      <c r="BV30" s="120">
        <f t="shared" si="65"/>
        <v>0</v>
      </c>
      <c r="BW30" s="120">
        <f t="shared" si="66"/>
        <v>0</v>
      </c>
      <c r="BX30" s="263">
        <f t="shared" si="15"/>
        <v>0</v>
      </c>
      <c r="BY30" s="120">
        <f t="shared" si="67"/>
        <v>0</v>
      </c>
      <c r="BZ30" s="120">
        <f t="shared" si="16"/>
        <v>0</v>
      </c>
      <c r="CA30" s="121">
        <f t="shared" si="68"/>
        <v>0</v>
      </c>
      <c r="CB30" s="259">
        <f>'Input Cost_MS4'!AA$19</f>
        <v>0</v>
      </c>
      <c r="CC30" s="122">
        <f t="shared" si="69"/>
        <v>0</v>
      </c>
      <c r="CD30" s="123">
        <f>BQ30*(1+'Input Cost_MS4'!$AA28)</f>
        <v>0</v>
      </c>
      <c r="CE30" s="124">
        <f t="shared" si="92"/>
        <v>0</v>
      </c>
      <c r="CF30" s="124">
        <f t="shared" si="92"/>
        <v>0</v>
      </c>
      <c r="CG30" s="119">
        <f t="shared" si="71"/>
        <v>0</v>
      </c>
      <c r="CH30" s="120">
        <f t="shared" si="72"/>
        <v>0</v>
      </c>
      <c r="CI30" s="120">
        <f t="shared" si="73"/>
        <v>0</v>
      </c>
      <c r="CJ30" s="120">
        <f t="shared" si="74"/>
        <v>0</v>
      </c>
      <c r="CK30" s="263">
        <f t="shared" si="17"/>
        <v>0</v>
      </c>
      <c r="CL30" s="120">
        <f t="shared" si="75"/>
        <v>0</v>
      </c>
      <c r="CM30" s="120">
        <f t="shared" si="18"/>
        <v>0</v>
      </c>
      <c r="CN30" s="121">
        <f t="shared" si="76"/>
        <v>0</v>
      </c>
      <c r="CO30" s="260">
        <f t="shared" si="77"/>
        <v>0</v>
      </c>
      <c r="CP30" s="126">
        <f t="shared" si="78"/>
        <v>0</v>
      </c>
      <c r="CQ30" s="127" t="str">
        <f t="shared" si="79"/>
        <v/>
      </c>
      <c r="CR30" s="128" t="str">
        <f t="shared" si="80"/>
        <v/>
      </c>
      <c r="CS30" s="128" t="str">
        <f t="shared" si="81"/>
        <v/>
      </c>
      <c r="CT30" s="129">
        <f t="shared" si="86"/>
        <v>0</v>
      </c>
      <c r="CU30" s="130">
        <f t="shared" si="86"/>
        <v>0</v>
      </c>
      <c r="CV30" s="130">
        <f t="shared" si="86"/>
        <v>0</v>
      </c>
      <c r="CW30" s="130">
        <f t="shared" si="86"/>
        <v>0</v>
      </c>
      <c r="CX30" s="130">
        <f t="shared" si="86"/>
        <v>0</v>
      </c>
      <c r="CY30" s="130">
        <f t="shared" si="86"/>
        <v>0</v>
      </c>
      <c r="CZ30" s="130">
        <f t="shared" si="20"/>
        <v>0</v>
      </c>
      <c r="DA30" s="131">
        <f t="shared" si="82"/>
        <v>0</v>
      </c>
      <c r="DB30" s="132" t="str">
        <f t="shared" si="83"/>
        <v/>
      </c>
      <c r="DC30" s="133" t="str">
        <f t="shared" si="84"/>
        <v/>
      </c>
    </row>
    <row r="31" spans="1:107">
      <c r="A31" s="199">
        <f>'Input Cost_MS4'!AB11</f>
        <v>0</v>
      </c>
      <c r="B31" s="194">
        <f>'Input Cost_MS4'!AB$13</f>
        <v>0</v>
      </c>
      <c r="C31" s="657">
        <f>'Input Cost_MS4'!AB$117/100</f>
        <v>0</v>
      </c>
      <c r="D31" s="654">
        <f>C31*(1+'Input Cost_MS4'!AB$22)</f>
        <v>0</v>
      </c>
      <c r="E31" s="197">
        <f>(Kalkulation_MS4!$AD$26)/100</f>
        <v>0</v>
      </c>
      <c r="F31" s="197">
        <f>(Kalkulation_MS4!$AD$35)/100</f>
        <v>0</v>
      </c>
      <c r="G31" s="119">
        <f t="shared" si="21"/>
        <v>0</v>
      </c>
      <c r="H31" s="120">
        <f t="shared" si="22"/>
        <v>0</v>
      </c>
      <c r="I31" s="120">
        <f t="shared" si="23"/>
        <v>0</v>
      </c>
      <c r="J31" s="120">
        <f t="shared" si="24"/>
        <v>0</v>
      </c>
      <c r="K31" s="120">
        <f t="shared" si="25"/>
        <v>0</v>
      </c>
      <c r="L31" s="120">
        <f t="shared" si="26"/>
        <v>0</v>
      </c>
      <c r="M31" s="120">
        <f t="shared" si="27"/>
        <v>0</v>
      </c>
      <c r="N31" s="121">
        <f t="shared" si="28"/>
        <v>0</v>
      </c>
      <c r="O31" s="259">
        <f>'Input Cost_MS4'!AB$14</f>
        <v>0</v>
      </c>
      <c r="P31" s="122">
        <f t="shared" si="29"/>
        <v>0</v>
      </c>
      <c r="Q31" s="123">
        <f>D31*(1+'Input Cost_MS4'!$AB23)</f>
        <v>0</v>
      </c>
      <c r="R31" s="124">
        <f t="shared" si="87"/>
        <v>0</v>
      </c>
      <c r="S31" s="124">
        <f t="shared" si="87"/>
        <v>0</v>
      </c>
      <c r="T31" s="119">
        <f t="shared" si="31"/>
        <v>0</v>
      </c>
      <c r="U31" s="120">
        <f t="shared" si="32"/>
        <v>0</v>
      </c>
      <c r="V31" s="120">
        <f t="shared" si="33"/>
        <v>0</v>
      </c>
      <c r="W31" s="120">
        <f t="shared" si="34"/>
        <v>0</v>
      </c>
      <c r="X31" s="120">
        <f t="shared" si="7"/>
        <v>0</v>
      </c>
      <c r="Y31" s="120">
        <f t="shared" si="35"/>
        <v>0</v>
      </c>
      <c r="Z31" s="120">
        <f t="shared" si="8"/>
        <v>0</v>
      </c>
      <c r="AA31" s="121">
        <f t="shared" si="36"/>
        <v>0</v>
      </c>
      <c r="AB31" s="259">
        <f>'Input Cost_MS4'!AB$15</f>
        <v>0</v>
      </c>
      <c r="AC31" s="122">
        <f t="shared" si="37"/>
        <v>0</v>
      </c>
      <c r="AD31" s="123">
        <f>Q31*(1+'Input Cost_MS4'!$AB24)</f>
        <v>0</v>
      </c>
      <c r="AE31" s="124">
        <f t="shared" si="88"/>
        <v>0</v>
      </c>
      <c r="AF31" s="124">
        <f t="shared" si="88"/>
        <v>0</v>
      </c>
      <c r="AG31" s="119">
        <f t="shared" si="39"/>
        <v>0</v>
      </c>
      <c r="AH31" s="120">
        <f t="shared" si="40"/>
        <v>0</v>
      </c>
      <c r="AI31" s="120">
        <f t="shared" si="41"/>
        <v>0</v>
      </c>
      <c r="AJ31" s="120">
        <f t="shared" si="42"/>
        <v>0</v>
      </c>
      <c r="AK31" s="120">
        <f t="shared" si="9"/>
        <v>0</v>
      </c>
      <c r="AL31" s="120">
        <f t="shared" si="43"/>
        <v>0</v>
      </c>
      <c r="AM31" s="125">
        <f t="shared" si="10"/>
        <v>0</v>
      </c>
      <c r="AN31" s="121">
        <f t="shared" si="44"/>
        <v>0</v>
      </c>
      <c r="AO31" s="259">
        <f>'Input Cost_MS4'!AB$16</f>
        <v>0</v>
      </c>
      <c r="AP31" s="122">
        <f t="shared" si="45"/>
        <v>0</v>
      </c>
      <c r="AQ31" s="123">
        <f>AD31*(1+'Input Cost_MS4'!$AB25)</f>
        <v>0</v>
      </c>
      <c r="AR31" s="124">
        <f t="shared" si="89"/>
        <v>0</v>
      </c>
      <c r="AS31" s="124">
        <f t="shared" si="89"/>
        <v>0</v>
      </c>
      <c r="AT31" s="119">
        <f t="shared" si="47"/>
        <v>0</v>
      </c>
      <c r="AU31" s="120">
        <f t="shared" si="48"/>
        <v>0</v>
      </c>
      <c r="AV31" s="120">
        <f t="shared" si="49"/>
        <v>0</v>
      </c>
      <c r="AW31" s="120">
        <f t="shared" si="50"/>
        <v>0</v>
      </c>
      <c r="AX31" s="120">
        <f t="shared" si="11"/>
        <v>0</v>
      </c>
      <c r="AY31" s="120">
        <f t="shared" si="51"/>
        <v>0</v>
      </c>
      <c r="AZ31" s="120">
        <f t="shared" si="12"/>
        <v>0</v>
      </c>
      <c r="BA31" s="121">
        <f t="shared" si="52"/>
        <v>0</v>
      </c>
      <c r="BB31" s="259">
        <f>'Input Cost_MS4'!AB$17</f>
        <v>0</v>
      </c>
      <c r="BC31" s="122">
        <f t="shared" si="53"/>
        <v>0</v>
      </c>
      <c r="BD31" s="123">
        <f>AQ31*(1+'Input Cost_MS4'!$AB26)</f>
        <v>0</v>
      </c>
      <c r="BE31" s="124">
        <f t="shared" si="90"/>
        <v>0</v>
      </c>
      <c r="BF31" s="124">
        <f t="shared" si="90"/>
        <v>0</v>
      </c>
      <c r="BG31" s="119">
        <f t="shared" si="55"/>
        <v>0</v>
      </c>
      <c r="BH31" s="120">
        <f t="shared" si="56"/>
        <v>0</v>
      </c>
      <c r="BI31" s="120">
        <f t="shared" si="57"/>
        <v>0</v>
      </c>
      <c r="BJ31" s="120">
        <f t="shared" si="58"/>
        <v>0</v>
      </c>
      <c r="BK31" s="263">
        <f t="shared" si="13"/>
        <v>0</v>
      </c>
      <c r="BL31" s="120">
        <f t="shared" si="59"/>
        <v>0</v>
      </c>
      <c r="BM31" s="120">
        <f t="shared" si="14"/>
        <v>0</v>
      </c>
      <c r="BN31" s="121">
        <f t="shared" si="60"/>
        <v>0</v>
      </c>
      <c r="BO31" s="259">
        <f>'Input Cost_MS4'!AB$18</f>
        <v>0</v>
      </c>
      <c r="BP31" s="122">
        <f t="shared" si="61"/>
        <v>0</v>
      </c>
      <c r="BQ31" s="123">
        <f>BD31*(1+'Input Cost_MS4'!$AB27)</f>
        <v>0</v>
      </c>
      <c r="BR31" s="124">
        <f t="shared" si="91"/>
        <v>0</v>
      </c>
      <c r="BS31" s="124">
        <f t="shared" si="91"/>
        <v>0</v>
      </c>
      <c r="BT31" s="119">
        <f t="shared" si="63"/>
        <v>0</v>
      </c>
      <c r="BU31" s="120">
        <f t="shared" si="64"/>
        <v>0</v>
      </c>
      <c r="BV31" s="120">
        <f t="shared" si="65"/>
        <v>0</v>
      </c>
      <c r="BW31" s="120">
        <f t="shared" si="66"/>
        <v>0</v>
      </c>
      <c r="BX31" s="263">
        <f t="shared" si="15"/>
        <v>0</v>
      </c>
      <c r="BY31" s="120">
        <f t="shared" si="67"/>
        <v>0</v>
      </c>
      <c r="BZ31" s="120">
        <f t="shared" si="16"/>
        <v>0</v>
      </c>
      <c r="CA31" s="121">
        <f t="shared" si="68"/>
        <v>0</v>
      </c>
      <c r="CB31" s="259">
        <f>'Input Cost_MS4'!AB$19</f>
        <v>0</v>
      </c>
      <c r="CC31" s="122">
        <f t="shared" si="69"/>
        <v>0</v>
      </c>
      <c r="CD31" s="123">
        <f>BQ31*(1+'Input Cost_MS4'!$AB28)</f>
        <v>0</v>
      </c>
      <c r="CE31" s="124">
        <f t="shared" si="92"/>
        <v>0</v>
      </c>
      <c r="CF31" s="124">
        <f t="shared" si="92"/>
        <v>0</v>
      </c>
      <c r="CG31" s="119">
        <f t="shared" si="71"/>
        <v>0</v>
      </c>
      <c r="CH31" s="120">
        <f t="shared" si="72"/>
        <v>0</v>
      </c>
      <c r="CI31" s="120">
        <f t="shared" si="73"/>
        <v>0</v>
      </c>
      <c r="CJ31" s="120">
        <f t="shared" si="74"/>
        <v>0</v>
      </c>
      <c r="CK31" s="263">
        <f t="shared" si="17"/>
        <v>0</v>
      </c>
      <c r="CL31" s="120">
        <f t="shared" si="75"/>
        <v>0</v>
      </c>
      <c r="CM31" s="120">
        <f t="shared" si="18"/>
        <v>0</v>
      </c>
      <c r="CN31" s="121">
        <f t="shared" si="76"/>
        <v>0</v>
      </c>
      <c r="CO31" s="260">
        <f t="shared" si="77"/>
        <v>0</v>
      </c>
      <c r="CP31" s="126">
        <f t="shared" si="78"/>
        <v>0</v>
      </c>
      <c r="CQ31" s="127" t="str">
        <f t="shared" si="79"/>
        <v/>
      </c>
      <c r="CR31" s="128" t="str">
        <f t="shared" si="80"/>
        <v/>
      </c>
      <c r="CS31" s="128" t="str">
        <f t="shared" si="81"/>
        <v/>
      </c>
      <c r="CT31" s="129">
        <f t="shared" si="86"/>
        <v>0</v>
      </c>
      <c r="CU31" s="130">
        <f t="shared" si="86"/>
        <v>0</v>
      </c>
      <c r="CV31" s="130">
        <f t="shared" si="86"/>
        <v>0</v>
      </c>
      <c r="CW31" s="130">
        <f t="shared" si="86"/>
        <v>0</v>
      </c>
      <c r="CX31" s="130">
        <f t="shared" si="86"/>
        <v>0</v>
      </c>
      <c r="CY31" s="130">
        <f t="shared" si="86"/>
        <v>0</v>
      </c>
      <c r="CZ31" s="130">
        <f t="shared" si="20"/>
        <v>0</v>
      </c>
      <c r="DA31" s="131">
        <f t="shared" si="82"/>
        <v>0</v>
      </c>
      <c r="DB31" s="132" t="str">
        <f t="shared" si="83"/>
        <v/>
      </c>
      <c r="DC31" s="133" t="str">
        <f t="shared" si="84"/>
        <v/>
      </c>
    </row>
    <row r="32" spans="1:107">
      <c r="A32" s="199">
        <f>'Input Cost_MS4'!AC11</f>
        <v>0</v>
      </c>
      <c r="B32" s="194">
        <f>'Input Cost_MS4'!AC$13</f>
        <v>0</v>
      </c>
      <c r="C32" s="657">
        <f>'Input Cost_MS4'!AC$117/100</f>
        <v>0</v>
      </c>
      <c r="D32" s="654">
        <f>C32*(1+'Input Cost_MS4'!AC$22)</f>
        <v>0</v>
      </c>
      <c r="E32" s="197">
        <f>(Kalkulation_MS4!$AE$26)/100</f>
        <v>0</v>
      </c>
      <c r="F32" s="197">
        <f>(Kalkulation_MS4!$AE$35)/100</f>
        <v>0</v>
      </c>
      <c r="G32" s="119">
        <f t="shared" si="21"/>
        <v>0</v>
      </c>
      <c r="H32" s="120">
        <f t="shared" si="22"/>
        <v>0</v>
      </c>
      <c r="I32" s="120">
        <f t="shared" si="23"/>
        <v>0</v>
      </c>
      <c r="J32" s="120">
        <f t="shared" si="24"/>
        <v>0</v>
      </c>
      <c r="K32" s="120">
        <f t="shared" si="25"/>
        <v>0</v>
      </c>
      <c r="L32" s="120">
        <f t="shared" si="26"/>
        <v>0</v>
      </c>
      <c r="M32" s="120">
        <f t="shared" si="27"/>
        <v>0</v>
      </c>
      <c r="N32" s="121">
        <f t="shared" si="28"/>
        <v>0</v>
      </c>
      <c r="O32" s="259">
        <f>'Input Cost_MS4'!AC$14</f>
        <v>0</v>
      </c>
      <c r="P32" s="122">
        <f t="shared" si="29"/>
        <v>0</v>
      </c>
      <c r="Q32" s="123">
        <f>D32*(1+'Input Cost_MS4'!$AC23)</f>
        <v>0</v>
      </c>
      <c r="R32" s="124">
        <f t="shared" si="87"/>
        <v>0</v>
      </c>
      <c r="S32" s="124">
        <f t="shared" si="87"/>
        <v>0</v>
      </c>
      <c r="T32" s="119">
        <f t="shared" si="31"/>
        <v>0</v>
      </c>
      <c r="U32" s="120">
        <f t="shared" si="32"/>
        <v>0</v>
      </c>
      <c r="V32" s="120">
        <f t="shared" si="33"/>
        <v>0</v>
      </c>
      <c r="W32" s="120">
        <f t="shared" si="34"/>
        <v>0</v>
      </c>
      <c r="X32" s="120">
        <f t="shared" si="7"/>
        <v>0</v>
      </c>
      <c r="Y32" s="120">
        <f t="shared" si="35"/>
        <v>0</v>
      </c>
      <c r="Z32" s="120">
        <f t="shared" si="8"/>
        <v>0</v>
      </c>
      <c r="AA32" s="121">
        <f t="shared" si="36"/>
        <v>0</v>
      </c>
      <c r="AB32" s="259">
        <f>'Input Cost_MS4'!AC$15</f>
        <v>0</v>
      </c>
      <c r="AC32" s="122">
        <f t="shared" si="37"/>
        <v>0</v>
      </c>
      <c r="AD32" s="123">
        <f>Q32*(1+'Input Cost_MS4'!$AC24)</f>
        <v>0</v>
      </c>
      <c r="AE32" s="124">
        <f t="shared" si="88"/>
        <v>0</v>
      </c>
      <c r="AF32" s="124">
        <f t="shared" si="88"/>
        <v>0</v>
      </c>
      <c r="AG32" s="119">
        <f t="shared" si="39"/>
        <v>0</v>
      </c>
      <c r="AH32" s="120">
        <f t="shared" si="40"/>
        <v>0</v>
      </c>
      <c r="AI32" s="120">
        <f t="shared" si="41"/>
        <v>0</v>
      </c>
      <c r="AJ32" s="120">
        <f t="shared" si="42"/>
        <v>0</v>
      </c>
      <c r="AK32" s="120">
        <f t="shared" si="9"/>
        <v>0</v>
      </c>
      <c r="AL32" s="120">
        <f t="shared" si="43"/>
        <v>0</v>
      </c>
      <c r="AM32" s="125">
        <f t="shared" si="10"/>
        <v>0</v>
      </c>
      <c r="AN32" s="121">
        <f t="shared" si="44"/>
        <v>0</v>
      </c>
      <c r="AO32" s="259">
        <f>'Input Cost_MS4'!AC$16</f>
        <v>0</v>
      </c>
      <c r="AP32" s="122">
        <f t="shared" si="45"/>
        <v>0</v>
      </c>
      <c r="AQ32" s="123">
        <f>AD32*(1+'Input Cost_MS4'!$AC25)</f>
        <v>0</v>
      </c>
      <c r="AR32" s="124">
        <f t="shared" si="89"/>
        <v>0</v>
      </c>
      <c r="AS32" s="124">
        <f t="shared" si="89"/>
        <v>0</v>
      </c>
      <c r="AT32" s="119">
        <f t="shared" si="47"/>
        <v>0</v>
      </c>
      <c r="AU32" s="120">
        <f t="shared" si="48"/>
        <v>0</v>
      </c>
      <c r="AV32" s="120">
        <f t="shared" si="49"/>
        <v>0</v>
      </c>
      <c r="AW32" s="120">
        <f t="shared" si="50"/>
        <v>0</v>
      </c>
      <c r="AX32" s="120">
        <f t="shared" si="11"/>
        <v>0</v>
      </c>
      <c r="AY32" s="120">
        <f t="shared" si="51"/>
        <v>0</v>
      </c>
      <c r="AZ32" s="120">
        <f t="shared" si="12"/>
        <v>0</v>
      </c>
      <c r="BA32" s="121">
        <f t="shared" si="52"/>
        <v>0</v>
      </c>
      <c r="BB32" s="259">
        <f>'Input Cost_MS4'!AC$17</f>
        <v>0</v>
      </c>
      <c r="BC32" s="122">
        <f t="shared" si="53"/>
        <v>0</v>
      </c>
      <c r="BD32" s="123">
        <f>AQ32*(1+'Input Cost_MS4'!$AC26)</f>
        <v>0</v>
      </c>
      <c r="BE32" s="124">
        <f t="shared" si="90"/>
        <v>0</v>
      </c>
      <c r="BF32" s="124">
        <f t="shared" si="90"/>
        <v>0</v>
      </c>
      <c r="BG32" s="119">
        <f t="shared" si="55"/>
        <v>0</v>
      </c>
      <c r="BH32" s="120">
        <f t="shared" si="56"/>
        <v>0</v>
      </c>
      <c r="BI32" s="120">
        <f t="shared" si="57"/>
        <v>0</v>
      </c>
      <c r="BJ32" s="120">
        <f t="shared" si="58"/>
        <v>0</v>
      </c>
      <c r="BK32" s="263">
        <f t="shared" si="13"/>
        <v>0</v>
      </c>
      <c r="BL32" s="120">
        <f t="shared" si="59"/>
        <v>0</v>
      </c>
      <c r="BM32" s="120">
        <f t="shared" si="14"/>
        <v>0</v>
      </c>
      <c r="BN32" s="121">
        <f t="shared" si="60"/>
        <v>0</v>
      </c>
      <c r="BO32" s="259">
        <f>'Input Cost_MS4'!AC$18</f>
        <v>0</v>
      </c>
      <c r="BP32" s="122">
        <f t="shared" si="61"/>
        <v>0</v>
      </c>
      <c r="BQ32" s="123">
        <f>BD32*(1+'Input Cost_MS4'!$AC27)</f>
        <v>0</v>
      </c>
      <c r="BR32" s="124">
        <f t="shared" si="91"/>
        <v>0</v>
      </c>
      <c r="BS32" s="124">
        <f t="shared" si="91"/>
        <v>0</v>
      </c>
      <c r="BT32" s="119">
        <f t="shared" si="63"/>
        <v>0</v>
      </c>
      <c r="BU32" s="120">
        <f t="shared" si="64"/>
        <v>0</v>
      </c>
      <c r="BV32" s="120">
        <f t="shared" si="65"/>
        <v>0</v>
      </c>
      <c r="BW32" s="120">
        <f t="shared" si="66"/>
        <v>0</v>
      </c>
      <c r="BX32" s="263">
        <f t="shared" si="15"/>
        <v>0</v>
      </c>
      <c r="BY32" s="120">
        <f t="shared" si="67"/>
        <v>0</v>
      </c>
      <c r="BZ32" s="120">
        <f t="shared" si="16"/>
        <v>0</v>
      </c>
      <c r="CA32" s="121">
        <f t="shared" si="68"/>
        <v>0</v>
      </c>
      <c r="CB32" s="259">
        <f>'Input Cost_MS4'!AC$19</f>
        <v>0</v>
      </c>
      <c r="CC32" s="122">
        <f t="shared" si="69"/>
        <v>0</v>
      </c>
      <c r="CD32" s="123">
        <f>BQ32*(1+'Input Cost_MS4'!$AC28)</f>
        <v>0</v>
      </c>
      <c r="CE32" s="124">
        <f t="shared" si="92"/>
        <v>0</v>
      </c>
      <c r="CF32" s="124">
        <f t="shared" si="92"/>
        <v>0</v>
      </c>
      <c r="CG32" s="119">
        <f t="shared" si="71"/>
        <v>0</v>
      </c>
      <c r="CH32" s="120">
        <f t="shared" si="72"/>
        <v>0</v>
      </c>
      <c r="CI32" s="120">
        <f t="shared" si="73"/>
        <v>0</v>
      </c>
      <c r="CJ32" s="120">
        <f t="shared" si="74"/>
        <v>0</v>
      </c>
      <c r="CK32" s="263">
        <f t="shared" si="17"/>
        <v>0</v>
      </c>
      <c r="CL32" s="120">
        <f t="shared" si="75"/>
        <v>0</v>
      </c>
      <c r="CM32" s="120">
        <f t="shared" si="18"/>
        <v>0</v>
      </c>
      <c r="CN32" s="121">
        <f t="shared" si="76"/>
        <v>0</v>
      </c>
      <c r="CO32" s="260">
        <f t="shared" si="77"/>
        <v>0</v>
      </c>
      <c r="CP32" s="126">
        <f t="shared" si="78"/>
        <v>0</v>
      </c>
      <c r="CQ32" s="127" t="str">
        <f t="shared" si="79"/>
        <v/>
      </c>
      <c r="CR32" s="128" t="str">
        <f t="shared" si="80"/>
        <v/>
      </c>
      <c r="CS32" s="128" t="str">
        <f t="shared" si="81"/>
        <v/>
      </c>
      <c r="CT32" s="129">
        <f t="shared" si="86"/>
        <v>0</v>
      </c>
      <c r="CU32" s="130">
        <f t="shared" si="86"/>
        <v>0</v>
      </c>
      <c r="CV32" s="130">
        <f t="shared" si="86"/>
        <v>0</v>
      </c>
      <c r="CW32" s="130">
        <f t="shared" si="86"/>
        <v>0</v>
      </c>
      <c r="CX32" s="130">
        <f t="shared" si="86"/>
        <v>0</v>
      </c>
      <c r="CY32" s="130">
        <f t="shared" si="86"/>
        <v>0</v>
      </c>
      <c r="CZ32" s="130">
        <f t="shared" si="20"/>
        <v>0</v>
      </c>
      <c r="DA32" s="131">
        <f t="shared" si="82"/>
        <v>0</v>
      </c>
      <c r="DB32" s="132" t="str">
        <f t="shared" si="83"/>
        <v/>
      </c>
      <c r="DC32" s="133" t="str">
        <f t="shared" si="84"/>
        <v/>
      </c>
    </row>
    <row r="33" spans="1:109">
      <c r="A33" s="199">
        <f>'Input Cost_MS4'!AD11</f>
        <v>0</v>
      </c>
      <c r="B33" s="194">
        <f>'Input Cost_MS4'!AD$13</f>
        <v>0</v>
      </c>
      <c r="C33" s="657">
        <f>'Input Cost_MS4'!AD$117/100</f>
        <v>0</v>
      </c>
      <c r="D33" s="654">
        <f>C33*(1+'Input Cost_MS4'!AD$22)</f>
        <v>0</v>
      </c>
      <c r="E33" s="197">
        <f>(Kalkulation_MS4!$AF$26)/100</f>
        <v>0</v>
      </c>
      <c r="F33" s="197">
        <f>(Kalkulation_MS4!$AF$35)/100</f>
        <v>0</v>
      </c>
      <c r="G33" s="119">
        <f t="shared" si="21"/>
        <v>0</v>
      </c>
      <c r="H33" s="120">
        <f t="shared" si="22"/>
        <v>0</v>
      </c>
      <c r="I33" s="120">
        <f t="shared" si="23"/>
        <v>0</v>
      </c>
      <c r="J33" s="120">
        <f t="shared" si="24"/>
        <v>0</v>
      </c>
      <c r="K33" s="120">
        <f t="shared" si="25"/>
        <v>0</v>
      </c>
      <c r="L33" s="120">
        <f t="shared" si="26"/>
        <v>0</v>
      </c>
      <c r="M33" s="120">
        <f t="shared" si="27"/>
        <v>0</v>
      </c>
      <c r="N33" s="121">
        <f t="shared" si="28"/>
        <v>0</v>
      </c>
      <c r="O33" s="259">
        <f>'Input Cost_MS4'!AD$14</f>
        <v>0</v>
      </c>
      <c r="P33" s="122">
        <f t="shared" si="29"/>
        <v>0</v>
      </c>
      <c r="Q33" s="123">
        <f>D33*(1+'Input Cost_MS4'!$AD23)</f>
        <v>0</v>
      </c>
      <c r="R33" s="124">
        <f t="shared" si="87"/>
        <v>0</v>
      </c>
      <c r="S33" s="124">
        <f t="shared" si="87"/>
        <v>0</v>
      </c>
      <c r="T33" s="119">
        <f t="shared" si="31"/>
        <v>0</v>
      </c>
      <c r="U33" s="120">
        <f t="shared" si="32"/>
        <v>0</v>
      </c>
      <c r="V33" s="120">
        <f t="shared" si="33"/>
        <v>0</v>
      </c>
      <c r="W33" s="120">
        <f t="shared" si="34"/>
        <v>0</v>
      </c>
      <c r="X33" s="120">
        <f t="shared" si="7"/>
        <v>0</v>
      </c>
      <c r="Y33" s="120">
        <f t="shared" si="35"/>
        <v>0</v>
      </c>
      <c r="Z33" s="120">
        <f t="shared" si="8"/>
        <v>0</v>
      </c>
      <c r="AA33" s="121">
        <f t="shared" si="36"/>
        <v>0</v>
      </c>
      <c r="AB33" s="259">
        <f>'Input Cost_MS4'!AD$15</f>
        <v>0</v>
      </c>
      <c r="AC33" s="122">
        <f t="shared" si="37"/>
        <v>0</v>
      </c>
      <c r="AD33" s="123">
        <f>Q33*(1+'Input Cost_MS4'!$AD24)</f>
        <v>0</v>
      </c>
      <c r="AE33" s="124">
        <f t="shared" si="88"/>
        <v>0</v>
      </c>
      <c r="AF33" s="124">
        <f t="shared" si="88"/>
        <v>0</v>
      </c>
      <c r="AG33" s="119">
        <f t="shared" si="39"/>
        <v>0</v>
      </c>
      <c r="AH33" s="120">
        <f t="shared" si="40"/>
        <v>0</v>
      </c>
      <c r="AI33" s="120">
        <f t="shared" si="41"/>
        <v>0</v>
      </c>
      <c r="AJ33" s="120">
        <f t="shared" si="42"/>
        <v>0</v>
      </c>
      <c r="AK33" s="120">
        <f t="shared" si="9"/>
        <v>0</v>
      </c>
      <c r="AL33" s="120">
        <f t="shared" si="43"/>
        <v>0</v>
      </c>
      <c r="AM33" s="125">
        <f t="shared" si="10"/>
        <v>0</v>
      </c>
      <c r="AN33" s="121">
        <f t="shared" si="44"/>
        <v>0</v>
      </c>
      <c r="AO33" s="259">
        <f>'Input Cost_MS4'!AD$16</f>
        <v>0</v>
      </c>
      <c r="AP33" s="122">
        <f t="shared" si="45"/>
        <v>0</v>
      </c>
      <c r="AQ33" s="123">
        <f>AD33*(1+'Input Cost_MS4'!$AD25)</f>
        <v>0</v>
      </c>
      <c r="AR33" s="124">
        <f t="shared" si="89"/>
        <v>0</v>
      </c>
      <c r="AS33" s="124">
        <f t="shared" si="89"/>
        <v>0</v>
      </c>
      <c r="AT33" s="119">
        <f t="shared" si="47"/>
        <v>0</v>
      </c>
      <c r="AU33" s="120">
        <f t="shared" si="48"/>
        <v>0</v>
      </c>
      <c r="AV33" s="120">
        <f t="shared" si="49"/>
        <v>0</v>
      </c>
      <c r="AW33" s="120">
        <f t="shared" si="50"/>
        <v>0</v>
      </c>
      <c r="AX33" s="120">
        <f t="shared" si="11"/>
        <v>0</v>
      </c>
      <c r="AY33" s="120">
        <f t="shared" si="51"/>
        <v>0</v>
      </c>
      <c r="AZ33" s="120">
        <f t="shared" si="12"/>
        <v>0</v>
      </c>
      <c r="BA33" s="121">
        <f t="shared" si="52"/>
        <v>0</v>
      </c>
      <c r="BB33" s="259">
        <f>'Input Cost_MS4'!AD$17</f>
        <v>0</v>
      </c>
      <c r="BC33" s="122">
        <f t="shared" si="53"/>
        <v>0</v>
      </c>
      <c r="BD33" s="123">
        <f>AQ33*(1+'Input Cost_MS4'!$AD26)</f>
        <v>0</v>
      </c>
      <c r="BE33" s="124">
        <f t="shared" si="90"/>
        <v>0</v>
      </c>
      <c r="BF33" s="124">
        <f t="shared" si="90"/>
        <v>0</v>
      </c>
      <c r="BG33" s="119">
        <f t="shared" si="55"/>
        <v>0</v>
      </c>
      <c r="BH33" s="120">
        <f t="shared" si="56"/>
        <v>0</v>
      </c>
      <c r="BI33" s="120">
        <f t="shared" si="57"/>
        <v>0</v>
      </c>
      <c r="BJ33" s="120">
        <f t="shared" si="58"/>
        <v>0</v>
      </c>
      <c r="BK33" s="263">
        <f t="shared" si="13"/>
        <v>0</v>
      </c>
      <c r="BL33" s="120">
        <f t="shared" si="59"/>
        <v>0</v>
      </c>
      <c r="BM33" s="120">
        <f t="shared" si="14"/>
        <v>0</v>
      </c>
      <c r="BN33" s="121">
        <f t="shared" si="60"/>
        <v>0</v>
      </c>
      <c r="BO33" s="259">
        <f>'Input Cost_MS4'!AD$18</f>
        <v>0</v>
      </c>
      <c r="BP33" s="122">
        <f t="shared" si="61"/>
        <v>0</v>
      </c>
      <c r="BQ33" s="123">
        <f>BD33*(1+'Input Cost_MS4'!$AD27)</f>
        <v>0</v>
      </c>
      <c r="BR33" s="124">
        <f t="shared" si="91"/>
        <v>0</v>
      </c>
      <c r="BS33" s="124">
        <f t="shared" si="91"/>
        <v>0</v>
      </c>
      <c r="BT33" s="119">
        <f t="shared" si="63"/>
        <v>0</v>
      </c>
      <c r="BU33" s="120">
        <f t="shared" si="64"/>
        <v>0</v>
      </c>
      <c r="BV33" s="120">
        <f t="shared" si="65"/>
        <v>0</v>
      </c>
      <c r="BW33" s="120">
        <f t="shared" si="66"/>
        <v>0</v>
      </c>
      <c r="BX33" s="263">
        <f t="shared" si="15"/>
        <v>0</v>
      </c>
      <c r="BY33" s="120">
        <f t="shared" si="67"/>
        <v>0</v>
      </c>
      <c r="BZ33" s="120">
        <f t="shared" si="16"/>
        <v>0</v>
      </c>
      <c r="CA33" s="121">
        <f t="shared" si="68"/>
        <v>0</v>
      </c>
      <c r="CB33" s="259">
        <f>'Input Cost_MS4'!AD$19</f>
        <v>0</v>
      </c>
      <c r="CC33" s="122">
        <f t="shared" si="69"/>
        <v>0</v>
      </c>
      <c r="CD33" s="123">
        <f>BQ33*(1+'Input Cost_MS4'!$AD28)</f>
        <v>0</v>
      </c>
      <c r="CE33" s="124">
        <f t="shared" si="92"/>
        <v>0</v>
      </c>
      <c r="CF33" s="124">
        <f t="shared" si="92"/>
        <v>0</v>
      </c>
      <c r="CG33" s="119">
        <f t="shared" si="71"/>
        <v>0</v>
      </c>
      <c r="CH33" s="120">
        <f t="shared" si="72"/>
        <v>0</v>
      </c>
      <c r="CI33" s="120">
        <f t="shared" si="73"/>
        <v>0</v>
      </c>
      <c r="CJ33" s="120">
        <f t="shared" si="74"/>
        <v>0</v>
      </c>
      <c r="CK33" s="263">
        <f t="shared" si="17"/>
        <v>0</v>
      </c>
      <c r="CL33" s="120">
        <f t="shared" si="75"/>
        <v>0</v>
      </c>
      <c r="CM33" s="120">
        <f t="shared" si="18"/>
        <v>0</v>
      </c>
      <c r="CN33" s="121">
        <f t="shared" si="76"/>
        <v>0</v>
      </c>
      <c r="CO33" s="260">
        <f t="shared" si="77"/>
        <v>0</v>
      </c>
      <c r="CP33" s="126">
        <f t="shared" si="78"/>
        <v>0</v>
      </c>
      <c r="CQ33" s="127" t="str">
        <f t="shared" si="79"/>
        <v/>
      </c>
      <c r="CR33" s="128" t="str">
        <f t="shared" si="80"/>
        <v/>
      </c>
      <c r="CS33" s="128" t="str">
        <f t="shared" si="81"/>
        <v/>
      </c>
      <c r="CT33" s="129">
        <f t="shared" si="86"/>
        <v>0</v>
      </c>
      <c r="CU33" s="130">
        <f t="shared" si="86"/>
        <v>0</v>
      </c>
      <c r="CV33" s="130">
        <f t="shared" si="86"/>
        <v>0</v>
      </c>
      <c r="CW33" s="130">
        <f t="shared" si="86"/>
        <v>0</v>
      </c>
      <c r="CX33" s="130">
        <f t="shared" si="86"/>
        <v>0</v>
      </c>
      <c r="CY33" s="130">
        <f t="shared" si="86"/>
        <v>0</v>
      </c>
      <c r="CZ33" s="130">
        <f t="shared" si="20"/>
        <v>0</v>
      </c>
      <c r="DA33" s="131">
        <f t="shared" si="82"/>
        <v>0</v>
      </c>
      <c r="DB33" s="132" t="str">
        <f t="shared" si="83"/>
        <v/>
      </c>
      <c r="DC33" s="133" t="str">
        <f t="shared" si="84"/>
        <v/>
      </c>
    </row>
    <row r="34" spans="1:109">
      <c r="A34" s="199">
        <f>'Input Cost_MS4'!AE11</f>
        <v>0</v>
      </c>
      <c r="B34" s="194">
        <f>'Input Cost_MS4'!AE$13</f>
        <v>0</v>
      </c>
      <c r="C34" s="657">
        <f>'Input Cost_MS4'!AE$117/100</f>
        <v>0</v>
      </c>
      <c r="D34" s="654">
        <f>C34*(1+'Input Cost_MS4'!AE$22)</f>
        <v>0</v>
      </c>
      <c r="E34" s="197">
        <f>(Kalkulation_MS4!$AG$26)/100</f>
        <v>0</v>
      </c>
      <c r="F34" s="197">
        <f>(Kalkulation_MS4!$AG$35)/100</f>
        <v>0</v>
      </c>
      <c r="G34" s="119">
        <f t="shared" si="21"/>
        <v>0</v>
      </c>
      <c r="H34" s="120">
        <f t="shared" si="22"/>
        <v>0</v>
      </c>
      <c r="I34" s="120">
        <f t="shared" si="23"/>
        <v>0</v>
      </c>
      <c r="J34" s="120">
        <f t="shared" si="24"/>
        <v>0</v>
      </c>
      <c r="K34" s="120">
        <f t="shared" si="25"/>
        <v>0</v>
      </c>
      <c r="L34" s="120">
        <f t="shared" si="26"/>
        <v>0</v>
      </c>
      <c r="M34" s="120">
        <f t="shared" si="27"/>
        <v>0</v>
      </c>
      <c r="N34" s="121">
        <f t="shared" si="28"/>
        <v>0</v>
      </c>
      <c r="O34" s="259">
        <f>'Input Cost_MS4'!AE$14</f>
        <v>0</v>
      </c>
      <c r="P34" s="122">
        <f t="shared" si="29"/>
        <v>0</v>
      </c>
      <c r="Q34" s="123">
        <f>D34*(1+'Input Cost_MS4'!$AE23)</f>
        <v>0</v>
      </c>
      <c r="R34" s="124">
        <f t="shared" si="87"/>
        <v>0</v>
      </c>
      <c r="S34" s="124">
        <f t="shared" si="87"/>
        <v>0</v>
      </c>
      <c r="T34" s="119">
        <f t="shared" si="31"/>
        <v>0</v>
      </c>
      <c r="U34" s="120">
        <f t="shared" si="32"/>
        <v>0</v>
      </c>
      <c r="V34" s="120">
        <f t="shared" si="33"/>
        <v>0</v>
      </c>
      <c r="W34" s="120">
        <f t="shared" si="34"/>
        <v>0</v>
      </c>
      <c r="X34" s="120">
        <f t="shared" si="7"/>
        <v>0</v>
      </c>
      <c r="Y34" s="120">
        <f t="shared" si="35"/>
        <v>0</v>
      </c>
      <c r="Z34" s="120">
        <f t="shared" si="8"/>
        <v>0</v>
      </c>
      <c r="AA34" s="121">
        <f t="shared" si="36"/>
        <v>0</v>
      </c>
      <c r="AB34" s="259">
        <f>'Input Cost_MS4'!AE$15</f>
        <v>0</v>
      </c>
      <c r="AC34" s="122">
        <f t="shared" si="37"/>
        <v>0</v>
      </c>
      <c r="AD34" s="123">
        <f>Q34*(1+'Input Cost_MS4'!$AE24)</f>
        <v>0</v>
      </c>
      <c r="AE34" s="124">
        <f t="shared" si="88"/>
        <v>0</v>
      </c>
      <c r="AF34" s="124">
        <f t="shared" si="88"/>
        <v>0</v>
      </c>
      <c r="AG34" s="119">
        <f t="shared" si="39"/>
        <v>0</v>
      </c>
      <c r="AH34" s="120">
        <f t="shared" si="40"/>
        <v>0</v>
      </c>
      <c r="AI34" s="120">
        <f t="shared" si="41"/>
        <v>0</v>
      </c>
      <c r="AJ34" s="120">
        <f t="shared" si="42"/>
        <v>0</v>
      </c>
      <c r="AK34" s="120">
        <f t="shared" si="9"/>
        <v>0</v>
      </c>
      <c r="AL34" s="120">
        <f t="shared" si="43"/>
        <v>0</v>
      </c>
      <c r="AM34" s="125">
        <f t="shared" si="10"/>
        <v>0</v>
      </c>
      <c r="AN34" s="121">
        <f t="shared" si="44"/>
        <v>0</v>
      </c>
      <c r="AO34" s="259">
        <f>'Input Cost_MS4'!AE$16</f>
        <v>0</v>
      </c>
      <c r="AP34" s="122">
        <f t="shared" si="45"/>
        <v>0</v>
      </c>
      <c r="AQ34" s="123">
        <f>AD34*(1+'Input Cost_MS4'!$AE25)</f>
        <v>0</v>
      </c>
      <c r="AR34" s="124">
        <f t="shared" si="89"/>
        <v>0</v>
      </c>
      <c r="AS34" s="124">
        <f t="shared" si="89"/>
        <v>0</v>
      </c>
      <c r="AT34" s="119">
        <f t="shared" si="47"/>
        <v>0</v>
      </c>
      <c r="AU34" s="120">
        <f t="shared" si="48"/>
        <v>0</v>
      </c>
      <c r="AV34" s="120">
        <f t="shared" si="49"/>
        <v>0</v>
      </c>
      <c r="AW34" s="120">
        <f t="shared" si="50"/>
        <v>0</v>
      </c>
      <c r="AX34" s="120">
        <f t="shared" si="11"/>
        <v>0</v>
      </c>
      <c r="AY34" s="120">
        <f t="shared" si="51"/>
        <v>0</v>
      </c>
      <c r="AZ34" s="120">
        <f t="shared" si="12"/>
        <v>0</v>
      </c>
      <c r="BA34" s="121">
        <f t="shared" si="52"/>
        <v>0</v>
      </c>
      <c r="BB34" s="259">
        <f>'Input Cost_MS4'!AE$17</f>
        <v>0</v>
      </c>
      <c r="BC34" s="122">
        <f t="shared" si="53"/>
        <v>0</v>
      </c>
      <c r="BD34" s="123">
        <f>AQ34*(1+'Input Cost_MS4'!$AE26)</f>
        <v>0</v>
      </c>
      <c r="BE34" s="124">
        <f t="shared" si="90"/>
        <v>0</v>
      </c>
      <c r="BF34" s="124">
        <f t="shared" si="90"/>
        <v>0</v>
      </c>
      <c r="BG34" s="119">
        <f t="shared" si="55"/>
        <v>0</v>
      </c>
      <c r="BH34" s="120">
        <f t="shared" si="56"/>
        <v>0</v>
      </c>
      <c r="BI34" s="120">
        <f t="shared" si="57"/>
        <v>0</v>
      </c>
      <c r="BJ34" s="120">
        <f t="shared" si="58"/>
        <v>0</v>
      </c>
      <c r="BK34" s="263">
        <f t="shared" si="13"/>
        <v>0</v>
      </c>
      <c r="BL34" s="120">
        <f t="shared" si="59"/>
        <v>0</v>
      </c>
      <c r="BM34" s="120">
        <f t="shared" si="14"/>
        <v>0</v>
      </c>
      <c r="BN34" s="121">
        <f t="shared" si="60"/>
        <v>0</v>
      </c>
      <c r="BO34" s="259">
        <f>'Input Cost_MS4'!AE$18</f>
        <v>0</v>
      </c>
      <c r="BP34" s="122">
        <f t="shared" si="61"/>
        <v>0</v>
      </c>
      <c r="BQ34" s="123">
        <f>BD34*(1+'Input Cost_MS4'!$AE27)</f>
        <v>0</v>
      </c>
      <c r="BR34" s="124">
        <f t="shared" si="91"/>
        <v>0</v>
      </c>
      <c r="BS34" s="124">
        <f t="shared" si="91"/>
        <v>0</v>
      </c>
      <c r="BT34" s="119">
        <f t="shared" si="63"/>
        <v>0</v>
      </c>
      <c r="BU34" s="120">
        <f t="shared" si="64"/>
        <v>0</v>
      </c>
      <c r="BV34" s="120">
        <f t="shared" si="65"/>
        <v>0</v>
      </c>
      <c r="BW34" s="120">
        <f t="shared" si="66"/>
        <v>0</v>
      </c>
      <c r="BX34" s="263">
        <f t="shared" si="15"/>
        <v>0</v>
      </c>
      <c r="BY34" s="120">
        <f t="shared" si="67"/>
        <v>0</v>
      </c>
      <c r="BZ34" s="120">
        <f t="shared" si="16"/>
        <v>0</v>
      </c>
      <c r="CA34" s="121">
        <f t="shared" si="68"/>
        <v>0</v>
      </c>
      <c r="CB34" s="259">
        <f>'Input Cost_MS4'!AE$19</f>
        <v>0</v>
      </c>
      <c r="CC34" s="122">
        <f t="shared" si="69"/>
        <v>0</v>
      </c>
      <c r="CD34" s="123">
        <f>BQ34*(1+'Input Cost_MS4'!$AE28)</f>
        <v>0</v>
      </c>
      <c r="CE34" s="124">
        <f t="shared" si="92"/>
        <v>0</v>
      </c>
      <c r="CF34" s="124">
        <f t="shared" si="92"/>
        <v>0</v>
      </c>
      <c r="CG34" s="119">
        <f t="shared" si="71"/>
        <v>0</v>
      </c>
      <c r="CH34" s="120">
        <f t="shared" si="72"/>
        <v>0</v>
      </c>
      <c r="CI34" s="120">
        <f t="shared" si="73"/>
        <v>0</v>
      </c>
      <c r="CJ34" s="120">
        <f t="shared" si="74"/>
        <v>0</v>
      </c>
      <c r="CK34" s="263">
        <f t="shared" si="17"/>
        <v>0</v>
      </c>
      <c r="CL34" s="120">
        <f t="shared" si="75"/>
        <v>0</v>
      </c>
      <c r="CM34" s="120">
        <f t="shared" si="18"/>
        <v>0</v>
      </c>
      <c r="CN34" s="121">
        <f t="shared" si="76"/>
        <v>0</v>
      </c>
      <c r="CO34" s="260">
        <f t="shared" si="77"/>
        <v>0</v>
      </c>
      <c r="CP34" s="126">
        <f t="shared" si="78"/>
        <v>0</v>
      </c>
      <c r="CQ34" s="127" t="str">
        <f t="shared" si="79"/>
        <v/>
      </c>
      <c r="CR34" s="128" t="str">
        <f t="shared" si="80"/>
        <v/>
      </c>
      <c r="CS34" s="128" t="str">
        <f t="shared" si="81"/>
        <v/>
      </c>
      <c r="CT34" s="129">
        <f t="shared" si="86"/>
        <v>0</v>
      </c>
      <c r="CU34" s="130">
        <f t="shared" si="86"/>
        <v>0</v>
      </c>
      <c r="CV34" s="130">
        <f t="shared" si="86"/>
        <v>0</v>
      </c>
      <c r="CW34" s="130">
        <f t="shared" si="86"/>
        <v>0</v>
      </c>
      <c r="CX34" s="130">
        <f t="shared" si="86"/>
        <v>0</v>
      </c>
      <c r="CY34" s="130">
        <f t="shared" si="86"/>
        <v>0</v>
      </c>
      <c r="CZ34" s="130">
        <f t="shared" si="20"/>
        <v>0</v>
      </c>
      <c r="DA34" s="131">
        <f t="shared" si="82"/>
        <v>0</v>
      </c>
      <c r="DB34" s="132" t="str">
        <f t="shared" si="83"/>
        <v/>
      </c>
      <c r="DC34" s="133" t="str">
        <f t="shared" si="84"/>
        <v/>
      </c>
    </row>
    <row r="35" spans="1:109">
      <c r="A35" s="199">
        <f>'Input Cost_MS4'!AF11</f>
        <v>0</v>
      </c>
      <c r="B35" s="194">
        <f>'Input Cost_MS4'!AF$13</f>
        <v>0</v>
      </c>
      <c r="C35" s="657">
        <f>'Input Cost_MS4'!AF$117/100</f>
        <v>0</v>
      </c>
      <c r="D35" s="654">
        <f>C35*(1+'Input Cost_MS4'!AF$22)</f>
        <v>0</v>
      </c>
      <c r="E35" s="197">
        <f>(Kalkulation_MS4!$AH$26)/100</f>
        <v>0</v>
      </c>
      <c r="F35" s="197">
        <f>(Kalkulation_MS4!$AH$35)/100</f>
        <v>0</v>
      </c>
      <c r="G35" s="119">
        <f t="shared" si="21"/>
        <v>0</v>
      </c>
      <c r="H35" s="120">
        <f t="shared" si="22"/>
        <v>0</v>
      </c>
      <c r="I35" s="120">
        <f t="shared" si="23"/>
        <v>0</v>
      </c>
      <c r="J35" s="120">
        <f t="shared" si="24"/>
        <v>0</v>
      </c>
      <c r="K35" s="120">
        <f t="shared" si="25"/>
        <v>0</v>
      </c>
      <c r="L35" s="120">
        <f t="shared" si="26"/>
        <v>0</v>
      </c>
      <c r="M35" s="120">
        <f t="shared" si="27"/>
        <v>0</v>
      </c>
      <c r="N35" s="121">
        <f t="shared" si="28"/>
        <v>0</v>
      </c>
      <c r="O35" s="259">
        <f>'Input Cost_MS4'!AF$14</f>
        <v>0</v>
      </c>
      <c r="P35" s="122">
        <f t="shared" si="29"/>
        <v>0</v>
      </c>
      <c r="Q35" s="123">
        <f>D35*(1+'Input Cost_MS4'!$AF23)</f>
        <v>0</v>
      </c>
      <c r="R35" s="124">
        <f t="shared" si="87"/>
        <v>0</v>
      </c>
      <c r="S35" s="124">
        <f t="shared" si="87"/>
        <v>0</v>
      </c>
      <c r="T35" s="119">
        <f t="shared" si="31"/>
        <v>0</v>
      </c>
      <c r="U35" s="120">
        <f t="shared" si="32"/>
        <v>0</v>
      </c>
      <c r="V35" s="120">
        <f t="shared" si="33"/>
        <v>0</v>
      </c>
      <c r="W35" s="120">
        <f t="shared" si="34"/>
        <v>0</v>
      </c>
      <c r="X35" s="120">
        <f t="shared" si="7"/>
        <v>0</v>
      </c>
      <c r="Y35" s="120">
        <f t="shared" si="35"/>
        <v>0</v>
      </c>
      <c r="Z35" s="120">
        <f t="shared" si="8"/>
        <v>0</v>
      </c>
      <c r="AA35" s="121">
        <f t="shared" si="36"/>
        <v>0</v>
      </c>
      <c r="AB35" s="259">
        <f>'Input Cost_MS4'!AF$15</f>
        <v>0</v>
      </c>
      <c r="AC35" s="122">
        <f t="shared" si="37"/>
        <v>0</v>
      </c>
      <c r="AD35" s="123">
        <f>Q35*(1+'Input Cost_MS4'!$AF24)</f>
        <v>0</v>
      </c>
      <c r="AE35" s="124">
        <f t="shared" si="88"/>
        <v>0</v>
      </c>
      <c r="AF35" s="124">
        <f t="shared" si="88"/>
        <v>0</v>
      </c>
      <c r="AG35" s="119">
        <f t="shared" si="39"/>
        <v>0</v>
      </c>
      <c r="AH35" s="120">
        <f t="shared" si="40"/>
        <v>0</v>
      </c>
      <c r="AI35" s="120">
        <f t="shared" si="41"/>
        <v>0</v>
      </c>
      <c r="AJ35" s="120">
        <f t="shared" si="42"/>
        <v>0</v>
      </c>
      <c r="AK35" s="120">
        <f t="shared" si="9"/>
        <v>0</v>
      </c>
      <c r="AL35" s="120">
        <f t="shared" si="43"/>
        <v>0</v>
      </c>
      <c r="AM35" s="125">
        <f t="shared" si="10"/>
        <v>0</v>
      </c>
      <c r="AN35" s="121">
        <f t="shared" si="44"/>
        <v>0</v>
      </c>
      <c r="AO35" s="259">
        <f>'Input Cost_MS4'!AF$16</f>
        <v>0</v>
      </c>
      <c r="AP35" s="122">
        <f t="shared" si="45"/>
        <v>0</v>
      </c>
      <c r="AQ35" s="123">
        <f>AD35*(1+'Input Cost_MS4'!$AF25)</f>
        <v>0</v>
      </c>
      <c r="AR35" s="124">
        <f t="shared" si="89"/>
        <v>0</v>
      </c>
      <c r="AS35" s="124">
        <f t="shared" si="89"/>
        <v>0</v>
      </c>
      <c r="AT35" s="119">
        <f t="shared" si="47"/>
        <v>0</v>
      </c>
      <c r="AU35" s="120">
        <f t="shared" si="48"/>
        <v>0</v>
      </c>
      <c r="AV35" s="120">
        <f t="shared" si="49"/>
        <v>0</v>
      </c>
      <c r="AW35" s="120">
        <f t="shared" si="50"/>
        <v>0</v>
      </c>
      <c r="AX35" s="120">
        <f t="shared" si="11"/>
        <v>0</v>
      </c>
      <c r="AY35" s="120">
        <f t="shared" si="51"/>
        <v>0</v>
      </c>
      <c r="AZ35" s="120">
        <f t="shared" si="12"/>
        <v>0</v>
      </c>
      <c r="BA35" s="121">
        <f t="shared" si="52"/>
        <v>0</v>
      </c>
      <c r="BB35" s="259">
        <f>'Input Cost_MS4'!AF$17</f>
        <v>0</v>
      </c>
      <c r="BC35" s="122">
        <f t="shared" si="53"/>
        <v>0</v>
      </c>
      <c r="BD35" s="123">
        <f>AQ35*(1+'Input Cost_MS4'!$AF26)</f>
        <v>0</v>
      </c>
      <c r="BE35" s="124">
        <f t="shared" si="90"/>
        <v>0</v>
      </c>
      <c r="BF35" s="124">
        <f t="shared" si="90"/>
        <v>0</v>
      </c>
      <c r="BG35" s="119">
        <f t="shared" si="55"/>
        <v>0</v>
      </c>
      <c r="BH35" s="120">
        <f t="shared" si="56"/>
        <v>0</v>
      </c>
      <c r="BI35" s="120">
        <f t="shared" si="57"/>
        <v>0</v>
      </c>
      <c r="BJ35" s="120">
        <f t="shared" si="58"/>
        <v>0</v>
      </c>
      <c r="BK35" s="263">
        <f t="shared" si="13"/>
        <v>0</v>
      </c>
      <c r="BL35" s="120">
        <f t="shared" si="59"/>
        <v>0</v>
      </c>
      <c r="BM35" s="120">
        <f t="shared" si="14"/>
        <v>0</v>
      </c>
      <c r="BN35" s="121">
        <f t="shared" si="60"/>
        <v>0</v>
      </c>
      <c r="BO35" s="259">
        <f>'Input Cost_MS4'!AF$18</f>
        <v>0</v>
      </c>
      <c r="BP35" s="122">
        <f t="shared" si="61"/>
        <v>0</v>
      </c>
      <c r="BQ35" s="123">
        <f>BD35*(1+'Input Cost_MS4'!$AF27)</f>
        <v>0</v>
      </c>
      <c r="BR35" s="124">
        <f t="shared" si="91"/>
        <v>0</v>
      </c>
      <c r="BS35" s="124">
        <f t="shared" si="91"/>
        <v>0</v>
      </c>
      <c r="BT35" s="119">
        <f t="shared" si="63"/>
        <v>0</v>
      </c>
      <c r="BU35" s="120">
        <f t="shared" si="64"/>
        <v>0</v>
      </c>
      <c r="BV35" s="120">
        <f t="shared" si="65"/>
        <v>0</v>
      </c>
      <c r="BW35" s="120">
        <f t="shared" si="66"/>
        <v>0</v>
      </c>
      <c r="BX35" s="263">
        <f t="shared" si="15"/>
        <v>0</v>
      </c>
      <c r="BY35" s="120">
        <f t="shared" si="67"/>
        <v>0</v>
      </c>
      <c r="BZ35" s="120">
        <f t="shared" si="16"/>
        <v>0</v>
      </c>
      <c r="CA35" s="121">
        <f t="shared" si="68"/>
        <v>0</v>
      </c>
      <c r="CB35" s="259">
        <f>'Input Cost_MS4'!AF$19</f>
        <v>0</v>
      </c>
      <c r="CC35" s="122">
        <f t="shared" si="69"/>
        <v>0</v>
      </c>
      <c r="CD35" s="123">
        <f>BQ35*(1+'Input Cost_MS4'!$AF28)</f>
        <v>0</v>
      </c>
      <c r="CE35" s="124">
        <f t="shared" si="92"/>
        <v>0</v>
      </c>
      <c r="CF35" s="124">
        <f t="shared" si="92"/>
        <v>0</v>
      </c>
      <c r="CG35" s="119">
        <f t="shared" si="71"/>
        <v>0</v>
      </c>
      <c r="CH35" s="120">
        <f t="shared" si="72"/>
        <v>0</v>
      </c>
      <c r="CI35" s="120">
        <f t="shared" si="73"/>
        <v>0</v>
      </c>
      <c r="CJ35" s="120">
        <f t="shared" si="74"/>
        <v>0</v>
      </c>
      <c r="CK35" s="263">
        <f t="shared" si="17"/>
        <v>0</v>
      </c>
      <c r="CL35" s="120">
        <f t="shared" si="75"/>
        <v>0</v>
      </c>
      <c r="CM35" s="120">
        <f t="shared" si="18"/>
        <v>0</v>
      </c>
      <c r="CN35" s="121">
        <f t="shared" si="76"/>
        <v>0</v>
      </c>
      <c r="CO35" s="260">
        <f t="shared" si="77"/>
        <v>0</v>
      </c>
      <c r="CP35" s="126">
        <f t="shared" si="78"/>
        <v>0</v>
      </c>
      <c r="CQ35" s="127" t="str">
        <f t="shared" si="79"/>
        <v/>
      </c>
      <c r="CR35" s="128" t="str">
        <f t="shared" si="80"/>
        <v/>
      </c>
      <c r="CS35" s="128" t="str">
        <f t="shared" si="81"/>
        <v/>
      </c>
      <c r="CT35" s="129">
        <f t="shared" si="86"/>
        <v>0</v>
      </c>
      <c r="CU35" s="130">
        <f t="shared" si="86"/>
        <v>0</v>
      </c>
      <c r="CV35" s="130">
        <f t="shared" si="86"/>
        <v>0</v>
      </c>
      <c r="CW35" s="130">
        <f t="shared" si="86"/>
        <v>0</v>
      </c>
      <c r="CX35" s="130">
        <f t="shared" si="86"/>
        <v>0</v>
      </c>
      <c r="CY35" s="130">
        <f t="shared" si="86"/>
        <v>0</v>
      </c>
      <c r="CZ35" s="130">
        <f t="shared" si="20"/>
        <v>0</v>
      </c>
      <c r="DA35" s="131">
        <f t="shared" si="82"/>
        <v>0</v>
      </c>
      <c r="DB35" s="132" t="str">
        <f t="shared" si="83"/>
        <v/>
      </c>
      <c r="DC35" s="133" t="str">
        <f t="shared" si="84"/>
        <v/>
      </c>
    </row>
    <row r="36" spans="1:109">
      <c r="A36" s="199">
        <f>'Input Cost_MS4'!AG11</f>
        <v>0</v>
      </c>
      <c r="B36" s="194">
        <f>'Input Cost_MS4'!AG$13</f>
        <v>0</v>
      </c>
      <c r="C36" s="657">
        <f>'Input Cost_MS4'!AG$117/100</f>
        <v>0</v>
      </c>
      <c r="D36" s="654">
        <f>C36*(1+'Input Cost_MS4'!AG$22)</f>
        <v>0</v>
      </c>
      <c r="E36" s="197">
        <f>(Kalkulation_MS4!$AI$26)/100</f>
        <v>0</v>
      </c>
      <c r="F36" s="197">
        <f>(Kalkulation_MS4!$AI$35)/100</f>
        <v>0</v>
      </c>
      <c r="G36" s="119">
        <f t="shared" si="21"/>
        <v>0</v>
      </c>
      <c r="H36" s="120">
        <f t="shared" si="22"/>
        <v>0</v>
      </c>
      <c r="I36" s="120">
        <f t="shared" si="23"/>
        <v>0</v>
      </c>
      <c r="J36" s="120">
        <f t="shared" si="24"/>
        <v>0</v>
      </c>
      <c r="K36" s="120">
        <f t="shared" si="25"/>
        <v>0</v>
      </c>
      <c r="L36" s="120">
        <f t="shared" si="26"/>
        <v>0</v>
      </c>
      <c r="M36" s="120">
        <f t="shared" si="27"/>
        <v>0</v>
      </c>
      <c r="N36" s="121">
        <f t="shared" si="28"/>
        <v>0</v>
      </c>
      <c r="O36" s="259">
        <f>'Input Cost_MS4'!AG$14</f>
        <v>0</v>
      </c>
      <c r="P36" s="122">
        <f t="shared" si="29"/>
        <v>0</v>
      </c>
      <c r="Q36" s="123">
        <f>D36*(1+'Input Cost_MS4'!$AG23)</f>
        <v>0</v>
      </c>
      <c r="R36" s="124">
        <f t="shared" si="87"/>
        <v>0</v>
      </c>
      <c r="S36" s="124">
        <f t="shared" si="87"/>
        <v>0</v>
      </c>
      <c r="T36" s="119">
        <f t="shared" si="31"/>
        <v>0</v>
      </c>
      <c r="U36" s="120">
        <f t="shared" si="32"/>
        <v>0</v>
      </c>
      <c r="V36" s="120">
        <f t="shared" si="33"/>
        <v>0</v>
      </c>
      <c r="W36" s="120">
        <f t="shared" si="34"/>
        <v>0</v>
      </c>
      <c r="X36" s="120">
        <f t="shared" si="7"/>
        <v>0</v>
      </c>
      <c r="Y36" s="120">
        <f t="shared" si="35"/>
        <v>0</v>
      </c>
      <c r="Z36" s="120">
        <f t="shared" si="8"/>
        <v>0</v>
      </c>
      <c r="AA36" s="121">
        <f t="shared" si="36"/>
        <v>0</v>
      </c>
      <c r="AB36" s="259">
        <f>'Input Cost_MS4'!AG$15</f>
        <v>0</v>
      </c>
      <c r="AC36" s="122">
        <f t="shared" si="37"/>
        <v>0</v>
      </c>
      <c r="AD36" s="123">
        <f>Q36*(1+'Input Cost_MS4'!$AG24)</f>
        <v>0</v>
      </c>
      <c r="AE36" s="124">
        <f t="shared" si="88"/>
        <v>0</v>
      </c>
      <c r="AF36" s="124">
        <f t="shared" si="88"/>
        <v>0</v>
      </c>
      <c r="AG36" s="119">
        <f t="shared" si="39"/>
        <v>0</v>
      </c>
      <c r="AH36" s="120">
        <f t="shared" si="40"/>
        <v>0</v>
      </c>
      <c r="AI36" s="120">
        <f t="shared" si="41"/>
        <v>0</v>
      </c>
      <c r="AJ36" s="120">
        <f t="shared" si="42"/>
        <v>0</v>
      </c>
      <c r="AK36" s="120">
        <f t="shared" si="9"/>
        <v>0</v>
      </c>
      <c r="AL36" s="120">
        <f t="shared" si="43"/>
        <v>0</v>
      </c>
      <c r="AM36" s="125">
        <f t="shared" si="10"/>
        <v>0</v>
      </c>
      <c r="AN36" s="121">
        <f t="shared" si="44"/>
        <v>0</v>
      </c>
      <c r="AO36" s="259">
        <f>'Input Cost_MS4'!AG$16</f>
        <v>0</v>
      </c>
      <c r="AP36" s="122">
        <f t="shared" si="45"/>
        <v>0</v>
      </c>
      <c r="AQ36" s="123">
        <f>AD36*(1+'Input Cost_MS4'!$AG25)</f>
        <v>0</v>
      </c>
      <c r="AR36" s="124">
        <f t="shared" si="89"/>
        <v>0</v>
      </c>
      <c r="AS36" s="124">
        <f t="shared" si="89"/>
        <v>0</v>
      </c>
      <c r="AT36" s="119">
        <f t="shared" si="47"/>
        <v>0</v>
      </c>
      <c r="AU36" s="120">
        <f t="shared" si="48"/>
        <v>0</v>
      </c>
      <c r="AV36" s="120">
        <f t="shared" si="49"/>
        <v>0</v>
      </c>
      <c r="AW36" s="120">
        <f t="shared" si="50"/>
        <v>0</v>
      </c>
      <c r="AX36" s="120">
        <f t="shared" si="11"/>
        <v>0</v>
      </c>
      <c r="AY36" s="120">
        <f t="shared" si="51"/>
        <v>0</v>
      </c>
      <c r="AZ36" s="120">
        <f t="shared" si="12"/>
        <v>0</v>
      </c>
      <c r="BA36" s="121">
        <f t="shared" si="52"/>
        <v>0</v>
      </c>
      <c r="BB36" s="259">
        <f>'Input Cost_MS4'!AG$17</f>
        <v>0</v>
      </c>
      <c r="BC36" s="122">
        <f t="shared" si="53"/>
        <v>0</v>
      </c>
      <c r="BD36" s="123">
        <f>AQ36*(1+'Input Cost_MS4'!$AG26)</f>
        <v>0</v>
      </c>
      <c r="BE36" s="124">
        <f t="shared" si="90"/>
        <v>0</v>
      </c>
      <c r="BF36" s="124">
        <f t="shared" si="90"/>
        <v>0</v>
      </c>
      <c r="BG36" s="119">
        <f t="shared" si="55"/>
        <v>0</v>
      </c>
      <c r="BH36" s="120">
        <f t="shared" si="56"/>
        <v>0</v>
      </c>
      <c r="BI36" s="120">
        <f t="shared" si="57"/>
        <v>0</v>
      </c>
      <c r="BJ36" s="120">
        <f t="shared" si="58"/>
        <v>0</v>
      </c>
      <c r="BK36" s="263">
        <f t="shared" si="13"/>
        <v>0</v>
      </c>
      <c r="BL36" s="120">
        <f t="shared" si="59"/>
        <v>0</v>
      </c>
      <c r="BM36" s="120">
        <f t="shared" si="14"/>
        <v>0</v>
      </c>
      <c r="BN36" s="121">
        <f t="shared" si="60"/>
        <v>0</v>
      </c>
      <c r="BO36" s="259">
        <f>'Input Cost_MS4'!AG$18</f>
        <v>0</v>
      </c>
      <c r="BP36" s="122">
        <f t="shared" si="61"/>
        <v>0</v>
      </c>
      <c r="BQ36" s="123">
        <f>BD36*(1+'Input Cost_MS4'!$AG27)</f>
        <v>0</v>
      </c>
      <c r="BR36" s="124">
        <f t="shared" si="91"/>
        <v>0</v>
      </c>
      <c r="BS36" s="124">
        <f t="shared" si="91"/>
        <v>0</v>
      </c>
      <c r="BT36" s="119">
        <f t="shared" si="63"/>
        <v>0</v>
      </c>
      <c r="BU36" s="120">
        <f t="shared" si="64"/>
        <v>0</v>
      </c>
      <c r="BV36" s="120">
        <f t="shared" si="65"/>
        <v>0</v>
      </c>
      <c r="BW36" s="120">
        <f t="shared" si="66"/>
        <v>0</v>
      </c>
      <c r="BX36" s="263">
        <f t="shared" si="15"/>
        <v>0</v>
      </c>
      <c r="BY36" s="120">
        <f t="shared" si="67"/>
        <v>0</v>
      </c>
      <c r="BZ36" s="120">
        <f t="shared" si="16"/>
        <v>0</v>
      </c>
      <c r="CA36" s="121">
        <f t="shared" si="68"/>
        <v>0</v>
      </c>
      <c r="CB36" s="259">
        <f>'Input Cost_MS4'!AG$19</f>
        <v>0</v>
      </c>
      <c r="CC36" s="122">
        <f t="shared" si="69"/>
        <v>0</v>
      </c>
      <c r="CD36" s="123">
        <f>BQ36*(1+'Input Cost_MS4'!$AG28)</f>
        <v>0</v>
      </c>
      <c r="CE36" s="124">
        <f t="shared" si="92"/>
        <v>0</v>
      </c>
      <c r="CF36" s="124">
        <f t="shared" si="92"/>
        <v>0</v>
      </c>
      <c r="CG36" s="119">
        <f t="shared" si="71"/>
        <v>0</v>
      </c>
      <c r="CH36" s="120">
        <f t="shared" si="72"/>
        <v>0</v>
      </c>
      <c r="CI36" s="120">
        <f t="shared" si="73"/>
        <v>0</v>
      </c>
      <c r="CJ36" s="120">
        <f t="shared" si="74"/>
        <v>0</v>
      </c>
      <c r="CK36" s="263">
        <f t="shared" si="17"/>
        <v>0</v>
      </c>
      <c r="CL36" s="120">
        <f t="shared" si="75"/>
        <v>0</v>
      </c>
      <c r="CM36" s="120">
        <f t="shared" si="18"/>
        <v>0</v>
      </c>
      <c r="CN36" s="121">
        <f t="shared" si="76"/>
        <v>0</v>
      </c>
      <c r="CO36" s="260">
        <f t="shared" si="77"/>
        <v>0</v>
      </c>
      <c r="CP36" s="126">
        <f t="shared" si="78"/>
        <v>0</v>
      </c>
      <c r="CQ36" s="127" t="str">
        <f t="shared" si="79"/>
        <v/>
      </c>
      <c r="CR36" s="128" t="str">
        <f t="shared" si="80"/>
        <v/>
      </c>
      <c r="CS36" s="128" t="str">
        <f t="shared" si="81"/>
        <v/>
      </c>
      <c r="CT36" s="129">
        <f t="shared" si="86"/>
        <v>0</v>
      </c>
      <c r="CU36" s="130">
        <f t="shared" si="86"/>
        <v>0</v>
      </c>
      <c r="CV36" s="130">
        <f t="shared" si="86"/>
        <v>0</v>
      </c>
      <c r="CW36" s="130">
        <f t="shared" si="86"/>
        <v>0</v>
      </c>
      <c r="CX36" s="130">
        <f t="shared" si="86"/>
        <v>0</v>
      </c>
      <c r="CY36" s="130">
        <f t="shared" si="86"/>
        <v>0</v>
      </c>
      <c r="CZ36" s="130">
        <f t="shared" si="20"/>
        <v>0</v>
      </c>
      <c r="DA36" s="131">
        <f t="shared" si="82"/>
        <v>0</v>
      </c>
      <c r="DB36" s="132" t="str">
        <f t="shared" si="83"/>
        <v/>
      </c>
      <c r="DC36" s="133" t="str">
        <f t="shared" si="84"/>
        <v/>
      </c>
    </row>
    <row r="37" spans="1:109">
      <c r="A37" s="199">
        <f>'Input Cost_MS4'!AH11</f>
        <v>0</v>
      </c>
      <c r="B37" s="194">
        <f>'Input Cost_MS4'!AH$13</f>
        <v>0</v>
      </c>
      <c r="C37" s="657">
        <f>'Input Cost_MS4'!AH$117/100</f>
        <v>0</v>
      </c>
      <c r="D37" s="654">
        <f>C37*(1+'Input Cost_MS4'!AH$22)</f>
        <v>0</v>
      </c>
      <c r="E37" s="197">
        <f>(Kalkulation_MS4!$AJ$26)/100</f>
        <v>0</v>
      </c>
      <c r="F37" s="197">
        <f>(Kalkulation_MS4!$AJ$35)/100</f>
        <v>0</v>
      </c>
      <c r="G37" s="119">
        <f t="shared" si="21"/>
        <v>0</v>
      </c>
      <c r="H37" s="120">
        <f t="shared" si="22"/>
        <v>0</v>
      </c>
      <c r="I37" s="120">
        <f t="shared" si="23"/>
        <v>0</v>
      </c>
      <c r="J37" s="120">
        <f t="shared" si="24"/>
        <v>0</v>
      </c>
      <c r="K37" s="120">
        <f t="shared" si="25"/>
        <v>0</v>
      </c>
      <c r="L37" s="120">
        <f t="shared" si="26"/>
        <v>0</v>
      </c>
      <c r="M37" s="120">
        <f t="shared" si="27"/>
        <v>0</v>
      </c>
      <c r="N37" s="121">
        <f t="shared" si="28"/>
        <v>0</v>
      </c>
      <c r="O37" s="259">
        <f>'Input Cost_MS4'!AH$14</f>
        <v>0</v>
      </c>
      <c r="P37" s="122">
        <f t="shared" si="29"/>
        <v>0</v>
      </c>
      <c r="Q37" s="123">
        <f>D37*(1+'Input Cost_MS4'!$AH23)</f>
        <v>0</v>
      </c>
      <c r="R37" s="124">
        <f t="shared" si="87"/>
        <v>0</v>
      </c>
      <c r="S37" s="124">
        <f t="shared" si="87"/>
        <v>0</v>
      </c>
      <c r="T37" s="119">
        <f t="shared" si="31"/>
        <v>0</v>
      </c>
      <c r="U37" s="120">
        <f t="shared" si="32"/>
        <v>0</v>
      </c>
      <c r="V37" s="120">
        <f t="shared" si="33"/>
        <v>0</v>
      </c>
      <c r="W37" s="120">
        <f t="shared" si="34"/>
        <v>0</v>
      </c>
      <c r="X37" s="120">
        <f t="shared" si="7"/>
        <v>0</v>
      </c>
      <c r="Y37" s="120">
        <f t="shared" si="35"/>
        <v>0</v>
      </c>
      <c r="Z37" s="120">
        <f t="shared" si="8"/>
        <v>0</v>
      </c>
      <c r="AA37" s="121">
        <f t="shared" si="36"/>
        <v>0</v>
      </c>
      <c r="AB37" s="259">
        <f>'Input Cost_MS4'!AH$15</f>
        <v>0</v>
      </c>
      <c r="AC37" s="122">
        <f t="shared" si="37"/>
        <v>0</v>
      </c>
      <c r="AD37" s="123">
        <f>Q37*(1+'Input Cost_MS4'!$AH24)</f>
        <v>0</v>
      </c>
      <c r="AE37" s="124">
        <f t="shared" si="88"/>
        <v>0</v>
      </c>
      <c r="AF37" s="124">
        <f t="shared" si="88"/>
        <v>0</v>
      </c>
      <c r="AG37" s="119">
        <f t="shared" si="39"/>
        <v>0</v>
      </c>
      <c r="AH37" s="120">
        <f t="shared" si="40"/>
        <v>0</v>
      </c>
      <c r="AI37" s="120">
        <f t="shared" si="41"/>
        <v>0</v>
      </c>
      <c r="AJ37" s="120">
        <f t="shared" si="42"/>
        <v>0</v>
      </c>
      <c r="AK37" s="120">
        <f t="shared" si="9"/>
        <v>0</v>
      </c>
      <c r="AL37" s="120">
        <f t="shared" si="43"/>
        <v>0</v>
      </c>
      <c r="AM37" s="125">
        <f t="shared" si="10"/>
        <v>0</v>
      </c>
      <c r="AN37" s="121">
        <f t="shared" si="44"/>
        <v>0</v>
      </c>
      <c r="AO37" s="259">
        <f>'Input Cost_MS4'!AH$16</f>
        <v>0</v>
      </c>
      <c r="AP37" s="122">
        <f t="shared" si="45"/>
        <v>0</v>
      </c>
      <c r="AQ37" s="123">
        <f>AD37*(1+'Input Cost_MS4'!$AH25)</f>
        <v>0</v>
      </c>
      <c r="AR37" s="124">
        <f t="shared" si="89"/>
        <v>0</v>
      </c>
      <c r="AS37" s="124">
        <f t="shared" si="89"/>
        <v>0</v>
      </c>
      <c r="AT37" s="119">
        <f t="shared" si="47"/>
        <v>0</v>
      </c>
      <c r="AU37" s="120">
        <f t="shared" si="48"/>
        <v>0</v>
      </c>
      <c r="AV37" s="120">
        <f t="shared" si="49"/>
        <v>0</v>
      </c>
      <c r="AW37" s="120">
        <f t="shared" si="50"/>
        <v>0</v>
      </c>
      <c r="AX37" s="120">
        <f t="shared" si="11"/>
        <v>0</v>
      </c>
      <c r="AY37" s="120">
        <f t="shared" si="51"/>
        <v>0</v>
      </c>
      <c r="AZ37" s="120">
        <f t="shared" si="12"/>
        <v>0</v>
      </c>
      <c r="BA37" s="121">
        <f t="shared" si="52"/>
        <v>0</v>
      </c>
      <c r="BB37" s="259">
        <f>'Input Cost_MS4'!AH$17</f>
        <v>0</v>
      </c>
      <c r="BC37" s="122">
        <f t="shared" si="53"/>
        <v>0</v>
      </c>
      <c r="BD37" s="123">
        <f>AQ37*(1+'Input Cost_MS4'!$AH26)</f>
        <v>0</v>
      </c>
      <c r="BE37" s="124">
        <f t="shared" si="90"/>
        <v>0</v>
      </c>
      <c r="BF37" s="124">
        <f t="shared" si="90"/>
        <v>0</v>
      </c>
      <c r="BG37" s="119">
        <f t="shared" si="55"/>
        <v>0</v>
      </c>
      <c r="BH37" s="120">
        <f t="shared" si="56"/>
        <v>0</v>
      </c>
      <c r="BI37" s="120">
        <f t="shared" si="57"/>
        <v>0</v>
      </c>
      <c r="BJ37" s="120">
        <f t="shared" si="58"/>
        <v>0</v>
      </c>
      <c r="BK37" s="263">
        <f t="shared" si="13"/>
        <v>0</v>
      </c>
      <c r="BL37" s="120">
        <f t="shared" si="59"/>
        <v>0</v>
      </c>
      <c r="BM37" s="120">
        <f t="shared" si="14"/>
        <v>0</v>
      </c>
      <c r="BN37" s="121">
        <f t="shared" si="60"/>
        <v>0</v>
      </c>
      <c r="BO37" s="259">
        <f>'Input Cost_MS4'!AH$18</f>
        <v>0</v>
      </c>
      <c r="BP37" s="122">
        <f t="shared" si="61"/>
        <v>0</v>
      </c>
      <c r="BQ37" s="123">
        <f>BD37*(1+'Input Cost_MS4'!$AH27)</f>
        <v>0</v>
      </c>
      <c r="BR37" s="124">
        <f t="shared" si="91"/>
        <v>0</v>
      </c>
      <c r="BS37" s="124">
        <f t="shared" si="91"/>
        <v>0</v>
      </c>
      <c r="BT37" s="119">
        <f t="shared" si="63"/>
        <v>0</v>
      </c>
      <c r="BU37" s="120">
        <f t="shared" si="64"/>
        <v>0</v>
      </c>
      <c r="BV37" s="120">
        <f t="shared" si="65"/>
        <v>0</v>
      </c>
      <c r="BW37" s="120">
        <f t="shared" si="66"/>
        <v>0</v>
      </c>
      <c r="BX37" s="263">
        <f t="shared" si="15"/>
        <v>0</v>
      </c>
      <c r="BY37" s="120">
        <f t="shared" si="67"/>
        <v>0</v>
      </c>
      <c r="BZ37" s="120">
        <f t="shared" si="16"/>
        <v>0</v>
      </c>
      <c r="CA37" s="121">
        <f t="shared" si="68"/>
        <v>0</v>
      </c>
      <c r="CB37" s="259">
        <f>'Input Cost_MS4'!AH$19</f>
        <v>0</v>
      </c>
      <c r="CC37" s="122">
        <f t="shared" si="69"/>
        <v>0</v>
      </c>
      <c r="CD37" s="123">
        <f>BQ37*(1+'Input Cost_MS4'!$AH28)</f>
        <v>0</v>
      </c>
      <c r="CE37" s="124">
        <f t="shared" si="92"/>
        <v>0</v>
      </c>
      <c r="CF37" s="124">
        <f t="shared" si="92"/>
        <v>0</v>
      </c>
      <c r="CG37" s="119">
        <f t="shared" si="71"/>
        <v>0</v>
      </c>
      <c r="CH37" s="120">
        <f t="shared" si="72"/>
        <v>0</v>
      </c>
      <c r="CI37" s="120">
        <f t="shared" si="73"/>
        <v>0</v>
      </c>
      <c r="CJ37" s="120">
        <f t="shared" si="74"/>
        <v>0</v>
      </c>
      <c r="CK37" s="263">
        <f t="shared" si="17"/>
        <v>0</v>
      </c>
      <c r="CL37" s="120">
        <f t="shared" si="75"/>
        <v>0</v>
      </c>
      <c r="CM37" s="120">
        <f t="shared" si="18"/>
        <v>0</v>
      </c>
      <c r="CN37" s="121">
        <f t="shared" si="76"/>
        <v>0</v>
      </c>
      <c r="CO37" s="260">
        <f t="shared" si="77"/>
        <v>0</v>
      </c>
      <c r="CP37" s="126">
        <f t="shared" si="78"/>
        <v>0</v>
      </c>
      <c r="CQ37" s="127" t="str">
        <f t="shared" si="79"/>
        <v/>
      </c>
      <c r="CR37" s="128" t="str">
        <f t="shared" si="80"/>
        <v/>
      </c>
      <c r="CS37" s="128" t="str">
        <f t="shared" si="81"/>
        <v/>
      </c>
      <c r="CT37" s="129">
        <f t="shared" si="86"/>
        <v>0</v>
      </c>
      <c r="CU37" s="130">
        <f t="shared" si="86"/>
        <v>0</v>
      </c>
      <c r="CV37" s="130">
        <f t="shared" si="86"/>
        <v>0</v>
      </c>
      <c r="CW37" s="130">
        <f t="shared" si="86"/>
        <v>0</v>
      </c>
      <c r="CX37" s="130">
        <f t="shared" si="86"/>
        <v>0</v>
      </c>
      <c r="CY37" s="130">
        <f t="shared" si="86"/>
        <v>0</v>
      </c>
      <c r="CZ37" s="130">
        <f t="shared" si="20"/>
        <v>0</v>
      </c>
      <c r="DA37" s="131">
        <f t="shared" si="82"/>
        <v>0</v>
      </c>
      <c r="DB37" s="132" t="str">
        <f t="shared" si="83"/>
        <v/>
      </c>
      <c r="DC37" s="133" t="str">
        <f t="shared" si="84"/>
        <v/>
      </c>
    </row>
    <row r="38" spans="1:109">
      <c r="A38" s="199">
        <f>'Input Cost_MS4'!AI11</f>
        <v>0</v>
      </c>
      <c r="B38" s="194">
        <f>'Input Cost_MS4'!AI$13</f>
        <v>0</v>
      </c>
      <c r="C38" s="657">
        <f>'Input Cost_MS4'!AI$117/100</f>
        <v>0</v>
      </c>
      <c r="D38" s="654">
        <f>C38*(1+'Input Cost_MS4'!AI$22)</f>
        <v>0</v>
      </c>
      <c r="E38" s="197">
        <f>(Kalkulation_MS4!$AK$26)/100</f>
        <v>0</v>
      </c>
      <c r="F38" s="197">
        <f>(Kalkulation_MS4!$AK$35)/100</f>
        <v>0</v>
      </c>
      <c r="G38" s="119">
        <f t="shared" si="21"/>
        <v>0</v>
      </c>
      <c r="H38" s="120">
        <f t="shared" si="22"/>
        <v>0</v>
      </c>
      <c r="I38" s="120">
        <f t="shared" si="23"/>
        <v>0</v>
      </c>
      <c r="J38" s="120">
        <f t="shared" si="24"/>
        <v>0</v>
      </c>
      <c r="K38" s="120">
        <f t="shared" si="25"/>
        <v>0</v>
      </c>
      <c r="L38" s="120">
        <f t="shared" si="26"/>
        <v>0</v>
      </c>
      <c r="M38" s="120">
        <f t="shared" si="27"/>
        <v>0</v>
      </c>
      <c r="N38" s="121">
        <f t="shared" si="28"/>
        <v>0</v>
      </c>
      <c r="O38" s="259">
        <f>'Input Cost_MS4'!AI$14</f>
        <v>0</v>
      </c>
      <c r="P38" s="122">
        <f t="shared" si="29"/>
        <v>0</v>
      </c>
      <c r="Q38" s="123">
        <f>D38*(1+'Input Cost_MS4'!$AI23)</f>
        <v>0</v>
      </c>
      <c r="R38" s="124">
        <f t="shared" si="87"/>
        <v>0</v>
      </c>
      <c r="S38" s="124">
        <f t="shared" si="87"/>
        <v>0</v>
      </c>
      <c r="T38" s="119">
        <f t="shared" si="31"/>
        <v>0</v>
      </c>
      <c r="U38" s="120">
        <f t="shared" si="32"/>
        <v>0</v>
      </c>
      <c r="V38" s="120">
        <f t="shared" si="33"/>
        <v>0</v>
      </c>
      <c r="W38" s="120">
        <f t="shared" si="34"/>
        <v>0</v>
      </c>
      <c r="X38" s="120">
        <f t="shared" si="7"/>
        <v>0</v>
      </c>
      <c r="Y38" s="120">
        <f t="shared" si="35"/>
        <v>0</v>
      </c>
      <c r="Z38" s="120">
        <f t="shared" si="8"/>
        <v>0</v>
      </c>
      <c r="AA38" s="121">
        <f t="shared" si="36"/>
        <v>0</v>
      </c>
      <c r="AB38" s="259">
        <f>'Input Cost_MS4'!AI$15</f>
        <v>0</v>
      </c>
      <c r="AC38" s="122">
        <f t="shared" si="37"/>
        <v>0</v>
      </c>
      <c r="AD38" s="123">
        <f>Q38*(1+'Input Cost_MS4'!$AI24)</f>
        <v>0</v>
      </c>
      <c r="AE38" s="124">
        <f t="shared" si="88"/>
        <v>0</v>
      </c>
      <c r="AF38" s="124">
        <f t="shared" si="88"/>
        <v>0</v>
      </c>
      <c r="AG38" s="119">
        <f t="shared" si="39"/>
        <v>0</v>
      </c>
      <c r="AH38" s="120">
        <f t="shared" si="40"/>
        <v>0</v>
      </c>
      <c r="AI38" s="120">
        <f t="shared" si="41"/>
        <v>0</v>
      </c>
      <c r="AJ38" s="120">
        <f t="shared" si="42"/>
        <v>0</v>
      </c>
      <c r="AK38" s="120">
        <f t="shared" si="9"/>
        <v>0</v>
      </c>
      <c r="AL38" s="120">
        <f t="shared" si="43"/>
        <v>0</v>
      </c>
      <c r="AM38" s="125">
        <f t="shared" si="10"/>
        <v>0</v>
      </c>
      <c r="AN38" s="121">
        <f t="shared" si="44"/>
        <v>0</v>
      </c>
      <c r="AO38" s="259">
        <f>'Input Cost_MS4'!AI$16</f>
        <v>0</v>
      </c>
      <c r="AP38" s="122">
        <f t="shared" si="45"/>
        <v>0</v>
      </c>
      <c r="AQ38" s="123">
        <f>AD38*(1+'Input Cost_MS4'!$AI25)</f>
        <v>0</v>
      </c>
      <c r="AR38" s="124">
        <f t="shared" si="89"/>
        <v>0</v>
      </c>
      <c r="AS38" s="124">
        <f t="shared" si="89"/>
        <v>0</v>
      </c>
      <c r="AT38" s="119">
        <f t="shared" si="47"/>
        <v>0</v>
      </c>
      <c r="AU38" s="120">
        <f t="shared" si="48"/>
        <v>0</v>
      </c>
      <c r="AV38" s="120">
        <f t="shared" si="49"/>
        <v>0</v>
      </c>
      <c r="AW38" s="120">
        <f t="shared" si="50"/>
        <v>0</v>
      </c>
      <c r="AX38" s="120">
        <f t="shared" si="11"/>
        <v>0</v>
      </c>
      <c r="AY38" s="120">
        <f t="shared" si="51"/>
        <v>0</v>
      </c>
      <c r="AZ38" s="120">
        <f t="shared" si="12"/>
        <v>0</v>
      </c>
      <c r="BA38" s="121">
        <f t="shared" si="52"/>
        <v>0</v>
      </c>
      <c r="BB38" s="259">
        <f>'Input Cost_MS4'!AI$17</f>
        <v>0</v>
      </c>
      <c r="BC38" s="122">
        <f t="shared" si="53"/>
        <v>0</v>
      </c>
      <c r="BD38" s="123">
        <f>AQ38*(1+'Input Cost_MS4'!$AI26)</f>
        <v>0</v>
      </c>
      <c r="BE38" s="124">
        <f t="shared" si="90"/>
        <v>0</v>
      </c>
      <c r="BF38" s="124">
        <f t="shared" si="90"/>
        <v>0</v>
      </c>
      <c r="BG38" s="119">
        <f t="shared" si="55"/>
        <v>0</v>
      </c>
      <c r="BH38" s="120">
        <f t="shared" si="56"/>
        <v>0</v>
      </c>
      <c r="BI38" s="120">
        <f t="shared" si="57"/>
        <v>0</v>
      </c>
      <c r="BJ38" s="120">
        <f t="shared" si="58"/>
        <v>0</v>
      </c>
      <c r="BK38" s="263">
        <f t="shared" si="13"/>
        <v>0</v>
      </c>
      <c r="BL38" s="120">
        <f t="shared" si="59"/>
        <v>0</v>
      </c>
      <c r="BM38" s="120">
        <f t="shared" si="14"/>
        <v>0</v>
      </c>
      <c r="BN38" s="121">
        <f t="shared" si="60"/>
        <v>0</v>
      </c>
      <c r="BO38" s="259">
        <f>'Input Cost_MS4'!AI$18</f>
        <v>0</v>
      </c>
      <c r="BP38" s="122">
        <f t="shared" si="61"/>
        <v>0</v>
      </c>
      <c r="BQ38" s="123">
        <f>BD38*(1+'Input Cost_MS4'!$AI27)</f>
        <v>0</v>
      </c>
      <c r="BR38" s="124">
        <f t="shared" si="91"/>
        <v>0</v>
      </c>
      <c r="BS38" s="124">
        <f t="shared" si="91"/>
        <v>0</v>
      </c>
      <c r="BT38" s="119">
        <f t="shared" si="63"/>
        <v>0</v>
      </c>
      <c r="BU38" s="120">
        <f t="shared" si="64"/>
        <v>0</v>
      </c>
      <c r="BV38" s="120">
        <f t="shared" si="65"/>
        <v>0</v>
      </c>
      <c r="BW38" s="120">
        <f t="shared" si="66"/>
        <v>0</v>
      </c>
      <c r="BX38" s="263">
        <f t="shared" si="15"/>
        <v>0</v>
      </c>
      <c r="BY38" s="120">
        <f t="shared" si="67"/>
        <v>0</v>
      </c>
      <c r="BZ38" s="120">
        <f t="shared" si="16"/>
        <v>0</v>
      </c>
      <c r="CA38" s="121">
        <f t="shared" si="68"/>
        <v>0</v>
      </c>
      <c r="CB38" s="259">
        <f>'Input Cost_MS4'!AI$19</f>
        <v>0</v>
      </c>
      <c r="CC38" s="122">
        <f t="shared" si="69"/>
        <v>0</v>
      </c>
      <c r="CD38" s="123">
        <f>BQ38*(1+'Input Cost_MS4'!$AI28)</f>
        <v>0</v>
      </c>
      <c r="CE38" s="124">
        <f t="shared" si="92"/>
        <v>0</v>
      </c>
      <c r="CF38" s="124">
        <f t="shared" si="92"/>
        <v>0</v>
      </c>
      <c r="CG38" s="119">
        <f t="shared" si="71"/>
        <v>0</v>
      </c>
      <c r="CH38" s="120">
        <f t="shared" si="72"/>
        <v>0</v>
      </c>
      <c r="CI38" s="120">
        <f t="shared" si="73"/>
        <v>0</v>
      </c>
      <c r="CJ38" s="120">
        <f t="shared" si="74"/>
        <v>0</v>
      </c>
      <c r="CK38" s="263">
        <f t="shared" si="17"/>
        <v>0</v>
      </c>
      <c r="CL38" s="120">
        <f t="shared" si="75"/>
        <v>0</v>
      </c>
      <c r="CM38" s="120">
        <f t="shared" si="18"/>
        <v>0</v>
      </c>
      <c r="CN38" s="121">
        <f t="shared" si="76"/>
        <v>0</v>
      </c>
      <c r="CO38" s="260">
        <f t="shared" si="77"/>
        <v>0</v>
      </c>
      <c r="CP38" s="126">
        <f t="shared" si="78"/>
        <v>0</v>
      </c>
      <c r="CQ38" s="127" t="str">
        <f t="shared" si="79"/>
        <v/>
      </c>
      <c r="CR38" s="128" t="str">
        <f t="shared" si="80"/>
        <v/>
      </c>
      <c r="CS38" s="128" t="str">
        <f t="shared" si="81"/>
        <v/>
      </c>
      <c r="CT38" s="129">
        <f t="shared" si="86"/>
        <v>0</v>
      </c>
      <c r="CU38" s="130">
        <f t="shared" si="86"/>
        <v>0</v>
      </c>
      <c r="CV38" s="130">
        <f t="shared" si="86"/>
        <v>0</v>
      </c>
      <c r="CW38" s="130">
        <f t="shared" si="86"/>
        <v>0</v>
      </c>
      <c r="CX38" s="130">
        <f t="shared" si="86"/>
        <v>0</v>
      </c>
      <c r="CY38" s="130">
        <f t="shared" si="86"/>
        <v>0</v>
      </c>
      <c r="CZ38" s="130">
        <f t="shared" si="20"/>
        <v>0</v>
      </c>
      <c r="DA38" s="131">
        <f t="shared" si="82"/>
        <v>0</v>
      </c>
      <c r="DB38" s="132" t="str">
        <f t="shared" si="83"/>
        <v/>
      </c>
      <c r="DC38" s="133" t="str">
        <f t="shared" si="84"/>
        <v/>
      </c>
    </row>
    <row r="39" spans="1:109">
      <c r="A39" s="199">
        <f>'Input Cost_MS4'!AJ11</f>
        <v>0</v>
      </c>
      <c r="B39" s="194">
        <f>'Input Cost_MS4'!AJ$13</f>
        <v>0</v>
      </c>
      <c r="C39" s="657">
        <f>'Input Cost_MS4'!AJ$117/100</f>
        <v>0</v>
      </c>
      <c r="D39" s="654">
        <f>C39*(1+'Input Cost_MS4'!AJ$22)</f>
        <v>0</v>
      </c>
      <c r="E39" s="197">
        <f>(Kalkulation_MS4!$AL$26)/100</f>
        <v>0</v>
      </c>
      <c r="F39" s="197">
        <f>(Kalkulation_MS4!$AL$35)/100</f>
        <v>0</v>
      </c>
      <c r="G39" s="119">
        <f t="shared" si="21"/>
        <v>0</v>
      </c>
      <c r="H39" s="120">
        <f t="shared" si="22"/>
        <v>0</v>
      </c>
      <c r="I39" s="120">
        <f t="shared" si="23"/>
        <v>0</v>
      </c>
      <c r="J39" s="120">
        <f t="shared" si="24"/>
        <v>0</v>
      </c>
      <c r="K39" s="120">
        <f t="shared" si="25"/>
        <v>0</v>
      </c>
      <c r="L39" s="120">
        <f t="shared" si="26"/>
        <v>0</v>
      </c>
      <c r="M39" s="120">
        <f t="shared" si="27"/>
        <v>0</v>
      </c>
      <c r="N39" s="121">
        <f t="shared" si="28"/>
        <v>0</v>
      </c>
      <c r="O39" s="259">
        <f>'Input Cost_MS4'!AJ$14</f>
        <v>0</v>
      </c>
      <c r="P39" s="122">
        <f t="shared" si="29"/>
        <v>0</v>
      </c>
      <c r="Q39" s="123">
        <f>D39*(1+'Input Cost_MS4'!$AJ23)</f>
        <v>0</v>
      </c>
      <c r="R39" s="124">
        <f t="shared" si="87"/>
        <v>0</v>
      </c>
      <c r="S39" s="124">
        <f t="shared" si="87"/>
        <v>0</v>
      </c>
      <c r="T39" s="119">
        <f t="shared" si="31"/>
        <v>0</v>
      </c>
      <c r="U39" s="120">
        <f t="shared" si="32"/>
        <v>0</v>
      </c>
      <c r="V39" s="120">
        <f t="shared" si="33"/>
        <v>0</v>
      </c>
      <c r="W39" s="120">
        <f t="shared" si="34"/>
        <v>0</v>
      </c>
      <c r="X39" s="120">
        <f t="shared" si="7"/>
        <v>0</v>
      </c>
      <c r="Y39" s="120">
        <f t="shared" si="35"/>
        <v>0</v>
      </c>
      <c r="Z39" s="120">
        <f t="shared" si="8"/>
        <v>0</v>
      </c>
      <c r="AA39" s="121">
        <f t="shared" si="36"/>
        <v>0</v>
      </c>
      <c r="AB39" s="259">
        <f>'Input Cost_MS4'!AJ$15</f>
        <v>0</v>
      </c>
      <c r="AC39" s="122">
        <f t="shared" si="37"/>
        <v>0</v>
      </c>
      <c r="AD39" s="123">
        <f>Q39*(1+'Input Cost_MS4'!$AJ24)</f>
        <v>0</v>
      </c>
      <c r="AE39" s="124">
        <f t="shared" si="88"/>
        <v>0</v>
      </c>
      <c r="AF39" s="124">
        <f t="shared" si="88"/>
        <v>0</v>
      </c>
      <c r="AG39" s="119">
        <f t="shared" si="39"/>
        <v>0</v>
      </c>
      <c r="AH39" s="120">
        <f t="shared" si="40"/>
        <v>0</v>
      </c>
      <c r="AI39" s="120">
        <f t="shared" si="41"/>
        <v>0</v>
      </c>
      <c r="AJ39" s="120">
        <f t="shared" si="42"/>
        <v>0</v>
      </c>
      <c r="AK39" s="120">
        <f t="shared" si="9"/>
        <v>0</v>
      </c>
      <c r="AL39" s="120">
        <f t="shared" si="43"/>
        <v>0</v>
      </c>
      <c r="AM39" s="125">
        <f t="shared" si="10"/>
        <v>0</v>
      </c>
      <c r="AN39" s="121">
        <f t="shared" si="44"/>
        <v>0</v>
      </c>
      <c r="AO39" s="259">
        <f>'Input Cost_MS4'!AJ$16</f>
        <v>0</v>
      </c>
      <c r="AP39" s="122">
        <f t="shared" si="45"/>
        <v>0</v>
      </c>
      <c r="AQ39" s="123">
        <f>AD39*(1+'Input Cost_MS4'!$AJ25)</f>
        <v>0</v>
      </c>
      <c r="AR39" s="124">
        <f t="shared" si="89"/>
        <v>0</v>
      </c>
      <c r="AS39" s="124">
        <f t="shared" si="89"/>
        <v>0</v>
      </c>
      <c r="AT39" s="119">
        <f t="shared" si="47"/>
        <v>0</v>
      </c>
      <c r="AU39" s="120">
        <f t="shared" si="48"/>
        <v>0</v>
      </c>
      <c r="AV39" s="120">
        <f t="shared" si="49"/>
        <v>0</v>
      </c>
      <c r="AW39" s="120">
        <f t="shared" si="50"/>
        <v>0</v>
      </c>
      <c r="AX39" s="120">
        <f t="shared" si="11"/>
        <v>0</v>
      </c>
      <c r="AY39" s="120">
        <f t="shared" si="51"/>
        <v>0</v>
      </c>
      <c r="AZ39" s="120">
        <f t="shared" si="12"/>
        <v>0</v>
      </c>
      <c r="BA39" s="121">
        <f t="shared" si="52"/>
        <v>0</v>
      </c>
      <c r="BB39" s="259">
        <f>'Input Cost_MS4'!AJ$17</f>
        <v>0</v>
      </c>
      <c r="BC39" s="122">
        <f t="shared" si="53"/>
        <v>0</v>
      </c>
      <c r="BD39" s="123">
        <f>AQ39*(1+'Input Cost_MS4'!$AJ26)</f>
        <v>0</v>
      </c>
      <c r="BE39" s="124">
        <f t="shared" si="90"/>
        <v>0</v>
      </c>
      <c r="BF39" s="124">
        <f t="shared" si="90"/>
        <v>0</v>
      </c>
      <c r="BG39" s="119">
        <f t="shared" si="55"/>
        <v>0</v>
      </c>
      <c r="BH39" s="120">
        <f t="shared" si="56"/>
        <v>0</v>
      </c>
      <c r="BI39" s="120">
        <f t="shared" si="57"/>
        <v>0</v>
      </c>
      <c r="BJ39" s="120">
        <f t="shared" si="58"/>
        <v>0</v>
      </c>
      <c r="BK39" s="263">
        <f t="shared" si="13"/>
        <v>0</v>
      </c>
      <c r="BL39" s="120">
        <f t="shared" si="59"/>
        <v>0</v>
      </c>
      <c r="BM39" s="120">
        <f t="shared" si="14"/>
        <v>0</v>
      </c>
      <c r="BN39" s="121">
        <f t="shared" si="60"/>
        <v>0</v>
      </c>
      <c r="BO39" s="259">
        <f>'Input Cost_MS4'!AJ$18</f>
        <v>0</v>
      </c>
      <c r="BP39" s="122">
        <f t="shared" si="61"/>
        <v>0</v>
      </c>
      <c r="BQ39" s="123">
        <f>BD39*(1+'Input Cost_MS4'!$AJ27)</f>
        <v>0</v>
      </c>
      <c r="BR39" s="124">
        <f t="shared" si="91"/>
        <v>0</v>
      </c>
      <c r="BS39" s="124">
        <f t="shared" si="91"/>
        <v>0</v>
      </c>
      <c r="BT39" s="119">
        <f t="shared" si="63"/>
        <v>0</v>
      </c>
      <c r="BU39" s="120">
        <f t="shared" si="64"/>
        <v>0</v>
      </c>
      <c r="BV39" s="120">
        <f t="shared" si="65"/>
        <v>0</v>
      </c>
      <c r="BW39" s="120">
        <f t="shared" si="66"/>
        <v>0</v>
      </c>
      <c r="BX39" s="263">
        <f t="shared" si="15"/>
        <v>0</v>
      </c>
      <c r="BY39" s="120">
        <f t="shared" si="67"/>
        <v>0</v>
      </c>
      <c r="BZ39" s="120">
        <f t="shared" si="16"/>
        <v>0</v>
      </c>
      <c r="CA39" s="121">
        <f t="shared" si="68"/>
        <v>0</v>
      </c>
      <c r="CB39" s="259">
        <f>'Input Cost_MS4'!AJ$19</f>
        <v>0</v>
      </c>
      <c r="CC39" s="122">
        <f t="shared" si="69"/>
        <v>0</v>
      </c>
      <c r="CD39" s="123">
        <f>BQ39*(1+'Input Cost_MS4'!$AJ28)</f>
        <v>0</v>
      </c>
      <c r="CE39" s="124">
        <f t="shared" si="92"/>
        <v>0</v>
      </c>
      <c r="CF39" s="124">
        <f t="shared" si="92"/>
        <v>0</v>
      </c>
      <c r="CG39" s="119">
        <f t="shared" si="71"/>
        <v>0</v>
      </c>
      <c r="CH39" s="120">
        <f t="shared" si="72"/>
        <v>0</v>
      </c>
      <c r="CI39" s="120">
        <f t="shared" si="73"/>
        <v>0</v>
      </c>
      <c r="CJ39" s="120">
        <f t="shared" si="74"/>
        <v>0</v>
      </c>
      <c r="CK39" s="263">
        <f t="shared" si="17"/>
        <v>0</v>
      </c>
      <c r="CL39" s="120">
        <f t="shared" si="75"/>
        <v>0</v>
      </c>
      <c r="CM39" s="120">
        <f t="shared" si="18"/>
        <v>0</v>
      </c>
      <c r="CN39" s="121">
        <f t="shared" si="76"/>
        <v>0</v>
      </c>
      <c r="CO39" s="260">
        <f t="shared" si="77"/>
        <v>0</v>
      </c>
      <c r="CP39" s="126">
        <f t="shared" si="78"/>
        <v>0</v>
      </c>
      <c r="CQ39" s="127" t="str">
        <f t="shared" si="79"/>
        <v/>
      </c>
      <c r="CR39" s="128" t="str">
        <f t="shared" si="80"/>
        <v/>
      </c>
      <c r="CS39" s="128" t="str">
        <f t="shared" si="81"/>
        <v/>
      </c>
      <c r="CT39" s="129">
        <f t="shared" si="86"/>
        <v>0</v>
      </c>
      <c r="CU39" s="130">
        <f t="shared" si="86"/>
        <v>0</v>
      </c>
      <c r="CV39" s="130">
        <f t="shared" si="86"/>
        <v>0</v>
      </c>
      <c r="CW39" s="130">
        <f t="shared" si="86"/>
        <v>0</v>
      </c>
      <c r="CX39" s="130">
        <f t="shared" si="86"/>
        <v>0</v>
      </c>
      <c r="CY39" s="130">
        <f t="shared" si="86"/>
        <v>0</v>
      </c>
      <c r="CZ39" s="130">
        <f t="shared" si="20"/>
        <v>0</v>
      </c>
      <c r="DA39" s="131">
        <f t="shared" si="82"/>
        <v>0</v>
      </c>
      <c r="DB39" s="132" t="str">
        <f t="shared" si="83"/>
        <v/>
      </c>
      <c r="DC39" s="133" t="str">
        <f t="shared" si="84"/>
        <v/>
      </c>
    </row>
    <row r="40" spans="1:109">
      <c r="A40" s="199">
        <f>'Input Cost_MS4'!AK11</f>
        <v>0</v>
      </c>
      <c r="B40" s="194">
        <f>'Input Cost_MS4'!AK$13</f>
        <v>0</v>
      </c>
      <c r="C40" s="657">
        <f>'Input Cost_MS4'!AK$117/100</f>
        <v>0</v>
      </c>
      <c r="D40" s="654">
        <f>C40*(1+'Input Cost_MS4'!AK$22)</f>
        <v>0</v>
      </c>
      <c r="E40" s="197">
        <f>(Kalkulation_MS4!$AM$26)/100</f>
        <v>0</v>
      </c>
      <c r="F40" s="197">
        <f>(Kalkulation_MS4!$AM$35)/100</f>
        <v>0</v>
      </c>
      <c r="G40" s="119">
        <f t="shared" si="21"/>
        <v>0</v>
      </c>
      <c r="H40" s="120">
        <f t="shared" si="22"/>
        <v>0</v>
      </c>
      <c r="I40" s="120">
        <f t="shared" si="23"/>
        <v>0</v>
      </c>
      <c r="J40" s="120">
        <f t="shared" si="24"/>
        <v>0</v>
      </c>
      <c r="K40" s="120">
        <f t="shared" si="25"/>
        <v>0</v>
      </c>
      <c r="L40" s="120">
        <f t="shared" si="26"/>
        <v>0</v>
      </c>
      <c r="M40" s="120">
        <f t="shared" si="27"/>
        <v>0</v>
      </c>
      <c r="N40" s="121">
        <f t="shared" si="28"/>
        <v>0</v>
      </c>
      <c r="O40" s="259">
        <f>'Input Cost_MS4'!AK$14</f>
        <v>0</v>
      </c>
      <c r="P40" s="122">
        <f t="shared" si="29"/>
        <v>0</v>
      </c>
      <c r="Q40" s="123">
        <f>D40*(1+'Input Cost_MS4'!$AK23)</f>
        <v>0</v>
      </c>
      <c r="R40" s="124">
        <f t="shared" si="87"/>
        <v>0</v>
      </c>
      <c r="S40" s="124">
        <f t="shared" si="87"/>
        <v>0</v>
      </c>
      <c r="T40" s="119">
        <f t="shared" si="31"/>
        <v>0</v>
      </c>
      <c r="U40" s="120">
        <f t="shared" si="32"/>
        <v>0</v>
      </c>
      <c r="V40" s="120">
        <f t="shared" si="33"/>
        <v>0</v>
      </c>
      <c r="W40" s="120">
        <f t="shared" si="34"/>
        <v>0</v>
      </c>
      <c r="X40" s="120">
        <f t="shared" si="7"/>
        <v>0</v>
      </c>
      <c r="Y40" s="120">
        <f t="shared" si="35"/>
        <v>0</v>
      </c>
      <c r="Z40" s="120">
        <f t="shared" si="8"/>
        <v>0</v>
      </c>
      <c r="AA40" s="121">
        <f t="shared" si="36"/>
        <v>0</v>
      </c>
      <c r="AB40" s="259">
        <f>'Input Cost_MS4'!AK$15</f>
        <v>0</v>
      </c>
      <c r="AC40" s="122">
        <f t="shared" si="37"/>
        <v>0</v>
      </c>
      <c r="AD40" s="123">
        <f>Q40*(1+'Input Cost_MS4'!$AK24)</f>
        <v>0</v>
      </c>
      <c r="AE40" s="124">
        <f t="shared" si="88"/>
        <v>0</v>
      </c>
      <c r="AF40" s="124">
        <f t="shared" si="88"/>
        <v>0</v>
      </c>
      <c r="AG40" s="119">
        <f t="shared" si="39"/>
        <v>0</v>
      </c>
      <c r="AH40" s="120">
        <f t="shared" si="40"/>
        <v>0</v>
      </c>
      <c r="AI40" s="120">
        <f t="shared" si="41"/>
        <v>0</v>
      </c>
      <c r="AJ40" s="120">
        <f t="shared" si="42"/>
        <v>0</v>
      </c>
      <c r="AK40" s="120">
        <f t="shared" si="9"/>
        <v>0</v>
      </c>
      <c r="AL40" s="120">
        <f t="shared" si="43"/>
        <v>0</v>
      </c>
      <c r="AM40" s="125">
        <f t="shared" si="10"/>
        <v>0</v>
      </c>
      <c r="AN40" s="121">
        <f t="shared" si="44"/>
        <v>0</v>
      </c>
      <c r="AO40" s="259">
        <f>'Input Cost_MS4'!AK$16</f>
        <v>0</v>
      </c>
      <c r="AP40" s="122">
        <f t="shared" si="45"/>
        <v>0</v>
      </c>
      <c r="AQ40" s="123">
        <f>AD40*(1+'Input Cost_MS4'!$AK25)</f>
        <v>0</v>
      </c>
      <c r="AR40" s="124">
        <f t="shared" si="89"/>
        <v>0</v>
      </c>
      <c r="AS40" s="124">
        <f t="shared" si="89"/>
        <v>0</v>
      </c>
      <c r="AT40" s="119">
        <f t="shared" si="47"/>
        <v>0</v>
      </c>
      <c r="AU40" s="120">
        <f t="shared" si="48"/>
        <v>0</v>
      </c>
      <c r="AV40" s="120">
        <f t="shared" si="49"/>
        <v>0</v>
      </c>
      <c r="AW40" s="120">
        <f t="shared" si="50"/>
        <v>0</v>
      </c>
      <c r="AX40" s="120">
        <f t="shared" si="11"/>
        <v>0</v>
      </c>
      <c r="AY40" s="120">
        <f t="shared" si="51"/>
        <v>0</v>
      </c>
      <c r="AZ40" s="120">
        <f t="shared" si="12"/>
        <v>0</v>
      </c>
      <c r="BA40" s="121">
        <f t="shared" si="52"/>
        <v>0</v>
      </c>
      <c r="BB40" s="259">
        <f>'Input Cost_MS4'!AK$17</f>
        <v>0</v>
      </c>
      <c r="BC40" s="122">
        <f t="shared" si="53"/>
        <v>0</v>
      </c>
      <c r="BD40" s="123">
        <f>AQ40*(1+'Input Cost_MS4'!$AK26)</f>
        <v>0</v>
      </c>
      <c r="BE40" s="124">
        <f t="shared" si="90"/>
        <v>0</v>
      </c>
      <c r="BF40" s="124">
        <f t="shared" si="90"/>
        <v>0</v>
      </c>
      <c r="BG40" s="119">
        <f t="shared" si="55"/>
        <v>0</v>
      </c>
      <c r="BH40" s="120">
        <f t="shared" si="56"/>
        <v>0</v>
      </c>
      <c r="BI40" s="120">
        <f t="shared" si="57"/>
        <v>0</v>
      </c>
      <c r="BJ40" s="120">
        <f t="shared" si="58"/>
        <v>0</v>
      </c>
      <c r="BK40" s="263">
        <f t="shared" si="13"/>
        <v>0</v>
      </c>
      <c r="BL40" s="120">
        <f t="shared" si="59"/>
        <v>0</v>
      </c>
      <c r="BM40" s="120">
        <f t="shared" si="14"/>
        <v>0</v>
      </c>
      <c r="BN40" s="121">
        <f t="shared" si="60"/>
        <v>0</v>
      </c>
      <c r="BO40" s="259">
        <f>'Input Cost_MS4'!AK$18</f>
        <v>0</v>
      </c>
      <c r="BP40" s="122">
        <f t="shared" si="61"/>
        <v>0</v>
      </c>
      <c r="BQ40" s="123">
        <f>BD40*(1+'Input Cost_MS4'!$AK27)</f>
        <v>0</v>
      </c>
      <c r="BR40" s="124">
        <f t="shared" si="91"/>
        <v>0</v>
      </c>
      <c r="BS40" s="124">
        <f t="shared" si="91"/>
        <v>0</v>
      </c>
      <c r="BT40" s="119">
        <f t="shared" si="63"/>
        <v>0</v>
      </c>
      <c r="BU40" s="120">
        <f t="shared" si="64"/>
        <v>0</v>
      </c>
      <c r="BV40" s="120">
        <f t="shared" si="65"/>
        <v>0</v>
      </c>
      <c r="BW40" s="120">
        <f t="shared" si="66"/>
        <v>0</v>
      </c>
      <c r="BX40" s="263">
        <f t="shared" si="15"/>
        <v>0</v>
      </c>
      <c r="BY40" s="120">
        <f t="shared" si="67"/>
        <v>0</v>
      </c>
      <c r="BZ40" s="120">
        <f t="shared" si="16"/>
        <v>0</v>
      </c>
      <c r="CA40" s="121">
        <f t="shared" si="68"/>
        <v>0</v>
      </c>
      <c r="CB40" s="259">
        <f>'Input Cost_MS4'!AK$19</f>
        <v>0</v>
      </c>
      <c r="CC40" s="122">
        <f t="shared" si="69"/>
        <v>0</v>
      </c>
      <c r="CD40" s="123">
        <f>BQ40*(1+'Input Cost_MS4'!$AK28)</f>
        <v>0</v>
      </c>
      <c r="CE40" s="124">
        <f t="shared" si="92"/>
        <v>0</v>
      </c>
      <c r="CF40" s="124">
        <f t="shared" si="92"/>
        <v>0</v>
      </c>
      <c r="CG40" s="119">
        <f t="shared" si="71"/>
        <v>0</v>
      </c>
      <c r="CH40" s="120">
        <f t="shared" si="72"/>
        <v>0</v>
      </c>
      <c r="CI40" s="120">
        <f t="shared" si="73"/>
        <v>0</v>
      </c>
      <c r="CJ40" s="120">
        <f t="shared" si="74"/>
        <v>0</v>
      </c>
      <c r="CK40" s="263">
        <f t="shared" si="17"/>
        <v>0</v>
      </c>
      <c r="CL40" s="120">
        <f t="shared" si="75"/>
        <v>0</v>
      </c>
      <c r="CM40" s="120">
        <f t="shared" si="18"/>
        <v>0</v>
      </c>
      <c r="CN40" s="121">
        <f t="shared" si="76"/>
        <v>0</v>
      </c>
      <c r="CO40" s="260">
        <f t="shared" si="77"/>
        <v>0</v>
      </c>
      <c r="CP40" s="126">
        <f t="shared" si="78"/>
        <v>0</v>
      </c>
      <c r="CQ40" s="127" t="str">
        <f t="shared" si="79"/>
        <v/>
      </c>
      <c r="CR40" s="128" t="str">
        <f t="shared" si="80"/>
        <v/>
      </c>
      <c r="CS40" s="128" t="str">
        <f t="shared" si="81"/>
        <v/>
      </c>
      <c r="CT40" s="129">
        <f t="shared" si="86"/>
        <v>0</v>
      </c>
      <c r="CU40" s="130">
        <f t="shared" si="86"/>
        <v>0</v>
      </c>
      <c r="CV40" s="130">
        <f t="shared" si="86"/>
        <v>0</v>
      </c>
      <c r="CW40" s="130">
        <f t="shared" si="86"/>
        <v>0</v>
      </c>
      <c r="CX40" s="130">
        <f t="shared" si="86"/>
        <v>0</v>
      </c>
      <c r="CY40" s="130">
        <f t="shared" si="86"/>
        <v>0</v>
      </c>
      <c r="CZ40" s="130">
        <f t="shared" si="20"/>
        <v>0</v>
      </c>
      <c r="DA40" s="131">
        <f t="shared" si="82"/>
        <v>0</v>
      </c>
      <c r="DB40" s="132" t="str">
        <f t="shared" si="83"/>
        <v/>
      </c>
      <c r="DC40" s="133" t="str">
        <f t="shared" si="84"/>
        <v/>
      </c>
    </row>
    <row r="41" spans="1:109">
      <c r="A41" s="199">
        <f>'Input Cost_MS4'!AL11</f>
        <v>0</v>
      </c>
      <c r="B41" s="194">
        <f>'Input Cost_MS4'!AL$13</f>
        <v>0</v>
      </c>
      <c r="C41" s="657">
        <f>'Input Cost_MS4'!AL$117/100</f>
        <v>0</v>
      </c>
      <c r="D41" s="654">
        <f>C41*(1+'Input Cost_MS4'!AL$22)</f>
        <v>0</v>
      </c>
      <c r="E41" s="197">
        <f>(Kalkulation_MS4!$AN$26)/100</f>
        <v>0</v>
      </c>
      <c r="F41" s="197">
        <f>(Kalkulation_MS4!$AN$35)/100</f>
        <v>0</v>
      </c>
      <c r="G41" s="119">
        <f t="shared" si="21"/>
        <v>0</v>
      </c>
      <c r="H41" s="120">
        <f t="shared" si="22"/>
        <v>0</v>
      </c>
      <c r="I41" s="120">
        <f t="shared" si="23"/>
        <v>0</v>
      </c>
      <c r="J41" s="120">
        <f t="shared" si="24"/>
        <v>0</v>
      </c>
      <c r="K41" s="120">
        <f t="shared" si="25"/>
        <v>0</v>
      </c>
      <c r="L41" s="120">
        <f t="shared" si="26"/>
        <v>0</v>
      </c>
      <c r="M41" s="120">
        <f t="shared" si="27"/>
        <v>0</v>
      </c>
      <c r="N41" s="121">
        <f t="shared" si="28"/>
        <v>0</v>
      </c>
      <c r="O41" s="259">
        <f>'Input Cost_MS4'!AL$14</f>
        <v>0</v>
      </c>
      <c r="P41" s="122">
        <f t="shared" si="29"/>
        <v>0</v>
      </c>
      <c r="Q41" s="123">
        <f>D41*(1+'Input Cost_MS4'!$AL23)</f>
        <v>0</v>
      </c>
      <c r="R41" s="124">
        <f t="shared" si="87"/>
        <v>0</v>
      </c>
      <c r="S41" s="124">
        <f t="shared" si="87"/>
        <v>0</v>
      </c>
      <c r="T41" s="119">
        <f t="shared" si="31"/>
        <v>0</v>
      </c>
      <c r="U41" s="120">
        <f t="shared" si="32"/>
        <v>0</v>
      </c>
      <c r="V41" s="120">
        <f t="shared" si="33"/>
        <v>0</v>
      </c>
      <c r="W41" s="120">
        <f t="shared" si="34"/>
        <v>0</v>
      </c>
      <c r="X41" s="120">
        <f t="shared" si="7"/>
        <v>0</v>
      </c>
      <c r="Y41" s="120">
        <f t="shared" si="35"/>
        <v>0</v>
      </c>
      <c r="Z41" s="120">
        <f t="shared" si="8"/>
        <v>0</v>
      </c>
      <c r="AA41" s="121">
        <f t="shared" si="36"/>
        <v>0</v>
      </c>
      <c r="AB41" s="259">
        <f>'Input Cost_MS4'!AL$15</f>
        <v>0</v>
      </c>
      <c r="AC41" s="122">
        <f t="shared" si="37"/>
        <v>0</v>
      </c>
      <c r="AD41" s="123">
        <f>Q41*(1+'Input Cost_MS4'!$AL24)</f>
        <v>0</v>
      </c>
      <c r="AE41" s="124">
        <f t="shared" si="88"/>
        <v>0</v>
      </c>
      <c r="AF41" s="124">
        <f t="shared" si="88"/>
        <v>0</v>
      </c>
      <c r="AG41" s="119">
        <f t="shared" si="39"/>
        <v>0</v>
      </c>
      <c r="AH41" s="120">
        <f t="shared" si="40"/>
        <v>0</v>
      </c>
      <c r="AI41" s="120">
        <f t="shared" si="41"/>
        <v>0</v>
      </c>
      <c r="AJ41" s="120">
        <f t="shared" si="42"/>
        <v>0</v>
      </c>
      <c r="AK41" s="120">
        <f t="shared" si="9"/>
        <v>0</v>
      </c>
      <c r="AL41" s="120">
        <f t="shared" si="43"/>
        <v>0</v>
      </c>
      <c r="AM41" s="125">
        <f t="shared" si="10"/>
        <v>0</v>
      </c>
      <c r="AN41" s="121">
        <f t="shared" si="44"/>
        <v>0</v>
      </c>
      <c r="AO41" s="259">
        <f>'Input Cost_MS4'!AL$16</f>
        <v>0</v>
      </c>
      <c r="AP41" s="122">
        <f t="shared" si="45"/>
        <v>0</v>
      </c>
      <c r="AQ41" s="123">
        <f>AD41*(1+'Input Cost_MS4'!$AL25)</f>
        <v>0</v>
      </c>
      <c r="AR41" s="124">
        <f t="shared" si="89"/>
        <v>0</v>
      </c>
      <c r="AS41" s="124">
        <f t="shared" si="89"/>
        <v>0</v>
      </c>
      <c r="AT41" s="119">
        <f t="shared" si="47"/>
        <v>0</v>
      </c>
      <c r="AU41" s="120">
        <f t="shared" si="48"/>
        <v>0</v>
      </c>
      <c r="AV41" s="120">
        <f t="shared" si="49"/>
        <v>0</v>
      </c>
      <c r="AW41" s="120">
        <f t="shared" si="50"/>
        <v>0</v>
      </c>
      <c r="AX41" s="120">
        <f t="shared" si="11"/>
        <v>0</v>
      </c>
      <c r="AY41" s="120">
        <f t="shared" si="51"/>
        <v>0</v>
      </c>
      <c r="AZ41" s="120">
        <f t="shared" si="12"/>
        <v>0</v>
      </c>
      <c r="BA41" s="121">
        <f t="shared" si="52"/>
        <v>0</v>
      </c>
      <c r="BB41" s="259">
        <f>'Input Cost_MS4'!AL$17</f>
        <v>0</v>
      </c>
      <c r="BC41" s="122">
        <f t="shared" si="53"/>
        <v>0</v>
      </c>
      <c r="BD41" s="123">
        <f>AQ41*(1+'Input Cost_MS4'!$AL26)</f>
        <v>0</v>
      </c>
      <c r="BE41" s="124">
        <f t="shared" si="90"/>
        <v>0</v>
      </c>
      <c r="BF41" s="124">
        <f t="shared" si="90"/>
        <v>0</v>
      </c>
      <c r="BG41" s="119">
        <f t="shared" si="55"/>
        <v>0</v>
      </c>
      <c r="BH41" s="120">
        <f t="shared" si="56"/>
        <v>0</v>
      </c>
      <c r="BI41" s="120">
        <f t="shared" si="57"/>
        <v>0</v>
      </c>
      <c r="BJ41" s="120">
        <f t="shared" si="58"/>
        <v>0</v>
      </c>
      <c r="BK41" s="263">
        <f t="shared" si="13"/>
        <v>0</v>
      </c>
      <c r="BL41" s="120">
        <f t="shared" si="59"/>
        <v>0</v>
      </c>
      <c r="BM41" s="120">
        <f t="shared" si="14"/>
        <v>0</v>
      </c>
      <c r="BN41" s="121">
        <f t="shared" si="60"/>
        <v>0</v>
      </c>
      <c r="BO41" s="259">
        <f>'Input Cost_MS4'!AL$18</f>
        <v>0</v>
      </c>
      <c r="BP41" s="122">
        <f t="shared" si="61"/>
        <v>0</v>
      </c>
      <c r="BQ41" s="123">
        <f>BD41*(1+'Input Cost_MS4'!$AL27)</f>
        <v>0</v>
      </c>
      <c r="BR41" s="124">
        <f t="shared" si="91"/>
        <v>0</v>
      </c>
      <c r="BS41" s="124">
        <f t="shared" si="91"/>
        <v>0</v>
      </c>
      <c r="BT41" s="119">
        <f t="shared" si="63"/>
        <v>0</v>
      </c>
      <c r="BU41" s="120">
        <f t="shared" si="64"/>
        <v>0</v>
      </c>
      <c r="BV41" s="120">
        <f t="shared" si="65"/>
        <v>0</v>
      </c>
      <c r="BW41" s="120">
        <f t="shared" si="66"/>
        <v>0</v>
      </c>
      <c r="BX41" s="263">
        <f t="shared" si="15"/>
        <v>0</v>
      </c>
      <c r="BY41" s="120">
        <f t="shared" si="67"/>
        <v>0</v>
      </c>
      <c r="BZ41" s="120">
        <f t="shared" si="16"/>
        <v>0</v>
      </c>
      <c r="CA41" s="121">
        <f t="shared" si="68"/>
        <v>0</v>
      </c>
      <c r="CB41" s="259">
        <f>'Input Cost_MS4'!AL$19</f>
        <v>0</v>
      </c>
      <c r="CC41" s="122">
        <f t="shared" si="69"/>
        <v>0</v>
      </c>
      <c r="CD41" s="123">
        <f>BQ41*(1+'Input Cost_MS4'!$AL28)</f>
        <v>0</v>
      </c>
      <c r="CE41" s="124">
        <f t="shared" si="92"/>
        <v>0</v>
      </c>
      <c r="CF41" s="124">
        <f t="shared" si="92"/>
        <v>0</v>
      </c>
      <c r="CG41" s="119">
        <f t="shared" si="71"/>
        <v>0</v>
      </c>
      <c r="CH41" s="120">
        <f t="shared" si="72"/>
        <v>0</v>
      </c>
      <c r="CI41" s="120">
        <f t="shared" si="73"/>
        <v>0</v>
      </c>
      <c r="CJ41" s="120">
        <f t="shared" si="74"/>
        <v>0</v>
      </c>
      <c r="CK41" s="263">
        <f t="shared" si="17"/>
        <v>0</v>
      </c>
      <c r="CL41" s="120">
        <f t="shared" si="75"/>
        <v>0</v>
      </c>
      <c r="CM41" s="120">
        <f t="shared" si="18"/>
        <v>0</v>
      </c>
      <c r="CN41" s="121">
        <f t="shared" si="76"/>
        <v>0</v>
      </c>
      <c r="CO41" s="260">
        <f t="shared" si="77"/>
        <v>0</v>
      </c>
      <c r="CP41" s="126">
        <f t="shared" si="78"/>
        <v>0</v>
      </c>
      <c r="CQ41" s="127" t="str">
        <f t="shared" si="79"/>
        <v/>
      </c>
      <c r="CR41" s="128" t="str">
        <f t="shared" si="80"/>
        <v/>
      </c>
      <c r="CS41" s="128" t="str">
        <f t="shared" si="81"/>
        <v/>
      </c>
      <c r="CT41" s="129">
        <f t="shared" si="86"/>
        <v>0</v>
      </c>
      <c r="CU41" s="130">
        <f t="shared" si="86"/>
        <v>0</v>
      </c>
      <c r="CV41" s="130">
        <f t="shared" si="86"/>
        <v>0</v>
      </c>
      <c r="CW41" s="130">
        <f t="shared" si="86"/>
        <v>0</v>
      </c>
      <c r="CX41" s="130">
        <f t="shared" si="86"/>
        <v>0</v>
      </c>
      <c r="CY41" s="130">
        <f t="shared" si="86"/>
        <v>0</v>
      </c>
      <c r="CZ41" s="130">
        <f t="shared" si="20"/>
        <v>0</v>
      </c>
      <c r="DA41" s="131">
        <f t="shared" si="82"/>
        <v>0</v>
      </c>
      <c r="DB41" s="132" t="str">
        <f t="shared" si="83"/>
        <v/>
      </c>
      <c r="DC41" s="133" t="str">
        <f t="shared" si="84"/>
        <v/>
      </c>
    </row>
    <row r="42" spans="1:109">
      <c r="A42" s="199">
        <f>'Input Cost_MS4'!AM11</f>
        <v>0</v>
      </c>
      <c r="B42" s="194">
        <f>'Input Cost_MS4'!AM$13</f>
        <v>0</v>
      </c>
      <c r="C42" s="657">
        <f>'Input Cost_MS4'!AM$117/100</f>
        <v>0</v>
      </c>
      <c r="D42" s="654">
        <f>C42*(1+'Input Cost_MS4'!AM$22)</f>
        <v>0</v>
      </c>
      <c r="E42" s="197">
        <f>(Kalkulation_MS4!$AO$26)/100</f>
        <v>0</v>
      </c>
      <c r="F42" s="197">
        <f>(Kalkulation_MS4!$AO$35)/100</f>
        <v>0</v>
      </c>
      <c r="G42" s="119">
        <f t="shared" si="21"/>
        <v>0</v>
      </c>
      <c r="H42" s="120">
        <f t="shared" si="22"/>
        <v>0</v>
      </c>
      <c r="I42" s="120">
        <f t="shared" si="23"/>
        <v>0</v>
      </c>
      <c r="J42" s="120">
        <f t="shared" si="24"/>
        <v>0</v>
      </c>
      <c r="K42" s="120">
        <f t="shared" si="25"/>
        <v>0</v>
      </c>
      <c r="L42" s="120">
        <f t="shared" si="26"/>
        <v>0</v>
      </c>
      <c r="M42" s="120">
        <f t="shared" si="27"/>
        <v>0</v>
      </c>
      <c r="N42" s="121">
        <f t="shared" si="28"/>
        <v>0</v>
      </c>
      <c r="O42" s="259">
        <f>'Input Cost_MS4'!AM$14</f>
        <v>0</v>
      </c>
      <c r="P42" s="122">
        <f t="shared" si="29"/>
        <v>0</v>
      </c>
      <c r="Q42" s="123">
        <f>D42*(1+'Input Cost_MS4'!$AM23)</f>
        <v>0</v>
      </c>
      <c r="R42" s="124">
        <f t="shared" si="87"/>
        <v>0</v>
      </c>
      <c r="S42" s="124">
        <f t="shared" si="87"/>
        <v>0</v>
      </c>
      <c r="T42" s="119">
        <f t="shared" si="31"/>
        <v>0</v>
      </c>
      <c r="U42" s="120">
        <f t="shared" si="32"/>
        <v>0</v>
      </c>
      <c r="V42" s="120">
        <f t="shared" si="33"/>
        <v>0</v>
      </c>
      <c r="W42" s="120">
        <f t="shared" si="34"/>
        <v>0</v>
      </c>
      <c r="X42" s="120">
        <f t="shared" si="7"/>
        <v>0</v>
      </c>
      <c r="Y42" s="120">
        <f t="shared" si="35"/>
        <v>0</v>
      </c>
      <c r="Z42" s="120">
        <f t="shared" si="8"/>
        <v>0</v>
      </c>
      <c r="AA42" s="121">
        <f t="shared" si="36"/>
        <v>0</v>
      </c>
      <c r="AB42" s="259">
        <f>'Input Cost_MS4'!AM$15</f>
        <v>0</v>
      </c>
      <c r="AC42" s="122">
        <f t="shared" si="37"/>
        <v>0</v>
      </c>
      <c r="AD42" s="123">
        <f>Q42*(1+'Input Cost_MS4'!$AM24)</f>
        <v>0</v>
      </c>
      <c r="AE42" s="124">
        <f t="shared" si="88"/>
        <v>0</v>
      </c>
      <c r="AF42" s="124">
        <f t="shared" si="88"/>
        <v>0</v>
      </c>
      <c r="AG42" s="119">
        <f t="shared" si="39"/>
        <v>0</v>
      </c>
      <c r="AH42" s="120">
        <f t="shared" si="40"/>
        <v>0</v>
      </c>
      <c r="AI42" s="120">
        <f t="shared" si="41"/>
        <v>0</v>
      </c>
      <c r="AJ42" s="120">
        <f t="shared" si="42"/>
        <v>0</v>
      </c>
      <c r="AK42" s="120">
        <f t="shared" si="9"/>
        <v>0</v>
      </c>
      <c r="AL42" s="120">
        <f t="shared" si="43"/>
        <v>0</v>
      </c>
      <c r="AM42" s="125">
        <f t="shared" si="10"/>
        <v>0</v>
      </c>
      <c r="AN42" s="121">
        <f t="shared" si="44"/>
        <v>0</v>
      </c>
      <c r="AO42" s="259">
        <f>'Input Cost_MS4'!AM$16</f>
        <v>0</v>
      </c>
      <c r="AP42" s="122">
        <f t="shared" si="45"/>
        <v>0</v>
      </c>
      <c r="AQ42" s="123">
        <f>AD42*(1+'Input Cost_MS4'!$AM25)</f>
        <v>0</v>
      </c>
      <c r="AR42" s="124">
        <f t="shared" si="89"/>
        <v>0</v>
      </c>
      <c r="AS42" s="124">
        <f t="shared" si="89"/>
        <v>0</v>
      </c>
      <c r="AT42" s="119">
        <f t="shared" si="47"/>
        <v>0</v>
      </c>
      <c r="AU42" s="120">
        <f t="shared" si="48"/>
        <v>0</v>
      </c>
      <c r="AV42" s="120">
        <f t="shared" si="49"/>
        <v>0</v>
      </c>
      <c r="AW42" s="120">
        <f t="shared" si="50"/>
        <v>0</v>
      </c>
      <c r="AX42" s="120">
        <f t="shared" si="11"/>
        <v>0</v>
      </c>
      <c r="AY42" s="120">
        <f t="shared" si="51"/>
        <v>0</v>
      </c>
      <c r="AZ42" s="120">
        <f t="shared" si="12"/>
        <v>0</v>
      </c>
      <c r="BA42" s="121">
        <f t="shared" si="52"/>
        <v>0</v>
      </c>
      <c r="BB42" s="259">
        <f>'Input Cost_MS4'!AM$17</f>
        <v>0</v>
      </c>
      <c r="BC42" s="122">
        <f t="shared" si="53"/>
        <v>0</v>
      </c>
      <c r="BD42" s="123">
        <f>AQ42*(1+'Input Cost_MS4'!$AM26)</f>
        <v>0</v>
      </c>
      <c r="BE42" s="124">
        <f t="shared" si="90"/>
        <v>0</v>
      </c>
      <c r="BF42" s="124">
        <f t="shared" si="90"/>
        <v>0</v>
      </c>
      <c r="BG42" s="119">
        <f t="shared" si="55"/>
        <v>0</v>
      </c>
      <c r="BH42" s="120">
        <f t="shared" si="56"/>
        <v>0</v>
      </c>
      <c r="BI42" s="120">
        <f t="shared" si="57"/>
        <v>0</v>
      </c>
      <c r="BJ42" s="120">
        <f t="shared" si="58"/>
        <v>0</v>
      </c>
      <c r="BK42" s="263">
        <f t="shared" si="13"/>
        <v>0</v>
      </c>
      <c r="BL42" s="120">
        <f t="shared" si="59"/>
        <v>0</v>
      </c>
      <c r="BM42" s="120">
        <f t="shared" si="14"/>
        <v>0</v>
      </c>
      <c r="BN42" s="121">
        <f t="shared" si="60"/>
        <v>0</v>
      </c>
      <c r="BO42" s="259">
        <f>'Input Cost_MS4'!AM$18</f>
        <v>0</v>
      </c>
      <c r="BP42" s="122">
        <f t="shared" si="61"/>
        <v>0</v>
      </c>
      <c r="BQ42" s="123">
        <f>BD42*(1+'Input Cost_MS4'!$AM27)</f>
        <v>0</v>
      </c>
      <c r="BR42" s="124">
        <f t="shared" si="91"/>
        <v>0</v>
      </c>
      <c r="BS42" s="124">
        <f t="shared" si="91"/>
        <v>0</v>
      </c>
      <c r="BT42" s="119">
        <f t="shared" si="63"/>
        <v>0</v>
      </c>
      <c r="BU42" s="120">
        <f t="shared" si="64"/>
        <v>0</v>
      </c>
      <c r="BV42" s="120">
        <f t="shared" si="65"/>
        <v>0</v>
      </c>
      <c r="BW42" s="120">
        <f t="shared" si="66"/>
        <v>0</v>
      </c>
      <c r="BX42" s="263">
        <f t="shared" si="15"/>
        <v>0</v>
      </c>
      <c r="BY42" s="120">
        <f t="shared" si="67"/>
        <v>0</v>
      </c>
      <c r="BZ42" s="120">
        <f t="shared" si="16"/>
        <v>0</v>
      </c>
      <c r="CA42" s="121">
        <f t="shared" si="68"/>
        <v>0</v>
      </c>
      <c r="CB42" s="259">
        <f>'Input Cost_MS4'!AM$19</f>
        <v>0</v>
      </c>
      <c r="CC42" s="122">
        <f t="shared" si="69"/>
        <v>0</v>
      </c>
      <c r="CD42" s="123">
        <f>BQ42*(1+'Input Cost_MS4'!$AM28)</f>
        <v>0</v>
      </c>
      <c r="CE42" s="124">
        <f t="shared" si="92"/>
        <v>0</v>
      </c>
      <c r="CF42" s="124">
        <f t="shared" si="92"/>
        <v>0</v>
      </c>
      <c r="CG42" s="119">
        <f t="shared" si="71"/>
        <v>0</v>
      </c>
      <c r="CH42" s="120">
        <f t="shared" si="72"/>
        <v>0</v>
      </c>
      <c r="CI42" s="120">
        <f t="shared" si="73"/>
        <v>0</v>
      </c>
      <c r="CJ42" s="120">
        <f t="shared" si="74"/>
        <v>0</v>
      </c>
      <c r="CK42" s="263">
        <f t="shared" si="17"/>
        <v>0</v>
      </c>
      <c r="CL42" s="120">
        <f t="shared" si="75"/>
        <v>0</v>
      </c>
      <c r="CM42" s="120">
        <f t="shared" si="18"/>
        <v>0</v>
      </c>
      <c r="CN42" s="121">
        <f t="shared" si="76"/>
        <v>0</v>
      </c>
      <c r="CO42" s="260">
        <f t="shared" si="77"/>
        <v>0</v>
      </c>
      <c r="CP42" s="126">
        <f t="shared" si="78"/>
        <v>0</v>
      </c>
      <c r="CQ42" s="127" t="str">
        <f t="shared" si="79"/>
        <v/>
      </c>
      <c r="CR42" s="128" t="str">
        <f t="shared" si="80"/>
        <v/>
      </c>
      <c r="CS42" s="128" t="str">
        <f t="shared" si="81"/>
        <v/>
      </c>
      <c r="CT42" s="129">
        <f t="shared" si="86"/>
        <v>0</v>
      </c>
      <c r="CU42" s="130">
        <f t="shared" si="86"/>
        <v>0</v>
      </c>
      <c r="CV42" s="130">
        <f t="shared" si="86"/>
        <v>0</v>
      </c>
      <c r="CW42" s="130">
        <f t="shared" si="86"/>
        <v>0</v>
      </c>
      <c r="CX42" s="130">
        <f t="shared" si="86"/>
        <v>0</v>
      </c>
      <c r="CY42" s="130">
        <f t="shared" si="86"/>
        <v>0</v>
      </c>
      <c r="CZ42" s="130">
        <f t="shared" si="20"/>
        <v>0</v>
      </c>
      <c r="DA42" s="131">
        <f t="shared" si="82"/>
        <v>0</v>
      </c>
      <c r="DB42" s="132" t="str">
        <f t="shared" si="83"/>
        <v/>
      </c>
      <c r="DC42" s="133" t="str">
        <f t="shared" si="84"/>
        <v/>
      </c>
    </row>
    <row r="43" spans="1:109">
      <c r="A43" s="199">
        <f>'Input Cost_MS4'!AN11</f>
        <v>0</v>
      </c>
      <c r="B43" s="194">
        <f>'Input Cost_MS4'!AN$13</f>
        <v>0</v>
      </c>
      <c r="C43" s="657">
        <f>'Input Cost_MS4'!AN$117/100</f>
        <v>0</v>
      </c>
      <c r="D43" s="654">
        <f>C43*(1+'Input Cost_MS4'!AN$22)</f>
        <v>0</v>
      </c>
      <c r="E43" s="197">
        <f>(Kalkulation_MS4!$AP$26)/100</f>
        <v>0</v>
      </c>
      <c r="F43" s="197">
        <f>(Kalkulation_MS4!$AP$35)/100</f>
        <v>0</v>
      </c>
      <c r="G43" s="119">
        <f t="shared" si="21"/>
        <v>0</v>
      </c>
      <c r="H43" s="120">
        <f t="shared" si="22"/>
        <v>0</v>
      </c>
      <c r="I43" s="120">
        <f t="shared" si="23"/>
        <v>0</v>
      </c>
      <c r="J43" s="120">
        <f t="shared" si="24"/>
        <v>0</v>
      </c>
      <c r="K43" s="120">
        <f t="shared" si="25"/>
        <v>0</v>
      </c>
      <c r="L43" s="120">
        <f t="shared" si="26"/>
        <v>0</v>
      </c>
      <c r="M43" s="120">
        <f t="shared" si="27"/>
        <v>0</v>
      </c>
      <c r="N43" s="121">
        <f t="shared" si="28"/>
        <v>0</v>
      </c>
      <c r="O43" s="259">
        <f>'Input Cost_MS4'!AN$14</f>
        <v>0</v>
      </c>
      <c r="P43" s="122">
        <f t="shared" si="29"/>
        <v>0</v>
      </c>
      <c r="Q43" s="123">
        <f>D43*(1+'Input Cost_MS4'!$AN23)</f>
        <v>0</v>
      </c>
      <c r="R43" s="124">
        <f t="shared" si="87"/>
        <v>0</v>
      </c>
      <c r="S43" s="124">
        <f t="shared" si="87"/>
        <v>0</v>
      </c>
      <c r="T43" s="119">
        <f t="shared" si="31"/>
        <v>0</v>
      </c>
      <c r="U43" s="120">
        <f t="shared" si="32"/>
        <v>0</v>
      </c>
      <c r="V43" s="120">
        <f t="shared" si="33"/>
        <v>0</v>
      </c>
      <c r="W43" s="120">
        <f t="shared" si="34"/>
        <v>0</v>
      </c>
      <c r="X43" s="120">
        <f t="shared" si="7"/>
        <v>0</v>
      </c>
      <c r="Y43" s="120">
        <f t="shared" si="35"/>
        <v>0</v>
      </c>
      <c r="Z43" s="120">
        <f t="shared" si="8"/>
        <v>0</v>
      </c>
      <c r="AA43" s="121">
        <f t="shared" si="36"/>
        <v>0</v>
      </c>
      <c r="AB43" s="259">
        <f>'Input Cost_MS4'!AN$15</f>
        <v>0</v>
      </c>
      <c r="AC43" s="122">
        <f t="shared" si="37"/>
        <v>0</v>
      </c>
      <c r="AD43" s="123">
        <f>Q43*(1+'Input Cost_MS4'!$AN24)</f>
        <v>0</v>
      </c>
      <c r="AE43" s="124">
        <f t="shared" si="88"/>
        <v>0</v>
      </c>
      <c r="AF43" s="124">
        <f t="shared" si="88"/>
        <v>0</v>
      </c>
      <c r="AG43" s="119">
        <f t="shared" si="39"/>
        <v>0</v>
      </c>
      <c r="AH43" s="120">
        <f t="shared" si="40"/>
        <v>0</v>
      </c>
      <c r="AI43" s="120">
        <f t="shared" si="41"/>
        <v>0</v>
      </c>
      <c r="AJ43" s="120">
        <f t="shared" si="42"/>
        <v>0</v>
      </c>
      <c r="AK43" s="120">
        <f t="shared" si="9"/>
        <v>0</v>
      </c>
      <c r="AL43" s="120">
        <f t="shared" si="43"/>
        <v>0</v>
      </c>
      <c r="AM43" s="125">
        <f t="shared" si="10"/>
        <v>0</v>
      </c>
      <c r="AN43" s="121">
        <f t="shared" si="44"/>
        <v>0</v>
      </c>
      <c r="AO43" s="259">
        <f>'Input Cost_MS4'!AN$16</f>
        <v>0</v>
      </c>
      <c r="AP43" s="122">
        <f t="shared" si="45"/>
        <v>0</v>
      </c>
      <c r="AQ43" s="123">
        <f>AD43*(1+'Input Cost_MS4'!$AN25)</f>
        <v>0</v>
      </c>
      <c r="AR43" s="124">
        <f t="shared" si="89"/>
        <v>0</v>
      </c>
      <c r="AS43" s="124">
        <f t="shared" si="89"/>
        <v>0</v>
      </c>
      <c r="AT43" s="119">
        <f t="shared" si="47"/>
        <v>0</v>
      </c>
      <c r="AU43" s="120">
        <f t="shared" si="48"/>
        <v>0</v>
      </c>
      <c r="AV43" s="120">
        <f t="shared" si="49"/>
        <v>0</v>
      </c>
      <c r="AW43" s="120">
        <f t="shared" si="50"/>
        <v>0</v>
      </c>
      <c r="AX43" s="120">
        <f t="shared" si="11"/>
        <v>0</v>
      </c>
      <c r="AY43" s="120">
        <f t="shared" si="51"/>
        <v>0</v>
      </c>
      <c r="AZ43" s="120">
        <f t="shared" si="12"/>
        <v>0</v>
      </c>
      <c r="BA43" s="121">
        <f t="shared" si="52"/>
        <v>0</v>
      </c>
      <c r="BB43" s="259">
        <f>'Input Cost_MS4'!AN$17</f>
        <v>0</v>
      </c>
      <c r="BC43" s="122">
        <f t="shared" si="53"/>
        <v>0</v>
      </c>
      <c r="BD43" s="123">
        <f>AQ43*(1+'Input Cost_MS4'!$AN26)</f>
        <v>0</v>
      </c>
      <c r="BE43" s="124">
        <f t="shared" si="90"/>
        <v>0</v>
      </c>
      <c r="BF43" s="124">
        <f t="shared" si="90"/>
        <v>0</v>
      </c>
      <c r="BG43" s="119">
        <f t="shared" si="55"/>
        <v>0</v>
      </c>
      <c r="BH43" s="120">
        <f t="shared" si="56"/>
        <v>0</v>
      </c>
      <c r="BI43" s="120">
        <f t="shared" si="57"/>
        <v>0</v>
      </c>
      <c r="BJ43" s="120">
        <f t="shared" si="58"/>
        <v>0</v>
      </c>
      <c r="BK43" s="263">
        <f t="shared" si="13"/>
        <v>0</v>
      </c>
      <c r="BL43" s="120">
        <f t="shared" si="59"/>
        <v>0</v>
      </c>
      <c r="BM43" s="120">
        <f t="shared" si="14"/>
        <v>0</v>
      </c>
      <c r="BN43" s="121">
        <f t="shared" si="60"/>
        <v>0</v>
      </c>
      <c r="BO43" s="259">
        <f>'Input Cost_MS4'!AN$18</f>
        <v>0</v>
      </c>
      <c r="BP43" s="122">
        <f t="shared" si="61"/>
        <v>0</v>
      </c>
      <c r="BQ43" s="123">
        <f>BD43*(1+'Input Cost_MS4'!$AN27)</f>
        <v>0</v>
      </c>
      <c r="BR43" s="124">
        <f t="shared" si="91"/>
        <v>0</v>
      </c>
      <c r="BS43" s="124">
        <f t="shared" si="91"/>
        <v>0</v>
      </c>
      <c r="BT43" s="119">
        <f t="shared" si="63"/>
        <v>0</v>
      </c>
      <c r="BU43" s="120">
        <f t="shared" si="64"/>
        <v>0</v>
      </c>
      <c r="BV43" s="120">
        <f t="shared" si="65"/>
        <v>0</v>
      </c>
      <c r="BW43" s="120">
        <f t="shared" si="66"/>
        <v>0</v>
      </c>
      <c r="BX43" s="263">
        <f t="shared" si="15"/>
        <v>0</v>
      </c>
      <c r="BY43" s="120">
        <f t="shared" si="67"/>
        <v>0</v>
      </c>
      <c r="BZ43" s="120">
        <f t="shared" si="16"/>
        <v>0</v>
      </c>
      <c r="CA43" s="121">
        <f t="shared" si="68"/>
        <v>0</v>
      </c>
      <c r="CB43" s="259">
        <f>'Input Cost_MS4'!AN$19</f>
        <v>0</v>
      </c>
      <c r="CC43" s="122">
        <f t="shared" si="69"/>
        <v>0</v>
      </c>
      <c r="CD43" s="123">
        <f>BQ43*(1+'Input Cost_MS4'!$AN28)</f>
        <v>0</v>
      </c>
      <c r="CE43" s="124">
        <f t="shared" si="92"/>
        <v>0</v>
      </c>
      <c r="CF43" s="124">
        <f t="shared" si="92"/>
        <v>0</v>
      </c>
      <c r="CG43" s="119">
        <f t="shared" si="71"/>
        <v>0</v>
      </c>
      <c r="CH43" s="120">
        <f t="shared" si="72"/>
        <v>0</v>
      </c>
      <c r="CI43" s="120">
        <f t="shared" si="73"/>
        <v>0</v>
      </c>
      <c r="CJ43" s="120">
        <f t="shared" si="74"/>
        <v>0</v>
      </c>
      <c r="CK43" s="263">
        <f t="shared" si="17"/>
        <v>0</v>
      </c>
      <c r="CL43" s="120">
        <f t="shared" si="75"/>
        <v>0</v>
      </c>
      <c r="CM43" s="120">
        <f t="shared" si="18"/>
        <v>0</v>
      </c>
      <c r="CN43" s="121">
        <f t="shared" si="76"/>
        <v>0</v>
      </c>
      <c r="CO43" s="260">
        <f t="shared" si="77"/>
        <v>0</v>
      </c>
      <c r="CP43" s="126">
        <f t="shared" si="78"/>
        <v>0</v>
      </c>
      <c r="CQ43" s="127" t="str">
        <f t="shared" si="79"/>
        <v/>
      </c>
      <c r="CR43" s="128" t="str">
        <f t="shared" si="80"/>
        <v/>
      </c>
      <c r="CS43" s="128" t="str">
        <f t="shared" si="81"/>
        <v/>
      </c>
      <c r="CT43" s="129">
        <f t="shared" si="86"/>
        <v>0</v>
      </c>
      <c r="CU43" s="130">
        <f t="shared" si="86"/>
        <v>0</v>
      </c>
      <c r="CV43" s="130">
        <f t="shared" si="86"/>
        <v>0</v>
      </c>
      <c r="CW43" s="130">
        <f t="shared" si="86"/>
        <v>0</v>
      </c>
      <c r="CX43" s="130">
        <f t="shared" si="86"/>
        <v>0</v>
      </c>
      <c r="CY43" s="130">
        <f t="shared" si="86"/>
        <v>0</v>
      </c>
      <c r="CZ43" s="130">
        <f t="shared" si="20"/>
        <v>0</v>
      </c>
      <c r="DA43" s="131">
        <f t="shared" si="82"/>
        <v>0</v>
      </c>
      <c r="DB43" s="132" t="str">
        <f t="shared" si="83"/>
        <v/>
      </c>
      <c r="DC43" s="133" t="str">
        <f t="shared" si="84"/>
        <v/>
      </c>
    </row>
    <row r="44" spans="1:109">
      <c r="A44" s="199">
        <f>'Input Cost_MS4'!AO11</f>
        <v>0</v>
      </c>
      <c r="B44" s="194">
        <f>'Input Cost_MS4'!AO$13</f>
        <v>0</v>
      </c>
      <c r="C44" s="657">
        <f>'Input Cost_MS4'!AO$117/100</f>
        <v>0</v>
      </c>
      <c r="D44" s="654">
        <f>C44*(1+'Input Cost_MS4'!AO$22)</f>
        <v>0</v>
      </c>
      <c r="E44" s="197">
        <f>(Kalkulation_MS4!$AQ$26)/100</f>
        <v>0</v>
      </c>
      <c r="F44" s="197">
        <f>(Kalkulation_MS4!$AQ$35)/100</f>
        <v>0</v>
      </c>
      <c r="G44" s="119">
        <f t="shared" si="21"/>
        <v>0</v>
      </c>
      <c r="H44" s="120">
        <f t="shared" si="22"/>
        <v>0</v>
      </c>
      <c r="I44" s="120">
        <f t="shared" si="23"/>
        <v>0</v>
      </c>
      <c r="J44" s="120">
        <f t="shared" si="24"/>
        <v>0</v>
      </c>
      <c r="K44" s="120">
        <f t="shared" si="25"/>
        <v>0</v>
      </c>
      <c r="L44" s="120">
        <f t="shared" si="26"/>
        <v>0</v>
      </c>
      <c r="M44" s="120">
        <f t="shared" si="27"/>
        <v>0</v>
      </c>
      <c r="N44" s="121">
        <f t="shared" si="28"/>
        <v>0</v>
      </c>
      <c r="O44" s="259">
        <f>'Input Cost_MS4'!AO$14</f>
        <v>0</v>
      </c>
      <c r="P44" s="122">
        <f t="shared" si="29"/>
        <v>0</v>
      </c>
      <c r="Q44" s="123">
        <f>D44*(1+'Input Cost_MS4'!$AO23)</f>
        <v>0</v>
      </c>
      <c r="R44" s="124">
        <f t="shared" si="87"/>
        <v>0</v>
      </c>
      <c r="S44" s="124">
        <f t="shared" si="87"/>
        <v>0</v>
      </c>
      <c r="T44" s="119">
        <f t="shared" si="31"/>
        <v>0</v>
      </c>
      <c r="U44" s="120">
        <f t="shared" si="32"/>
        <v>0</v>
      </c>
      <c r="V44" s="120">
        <f t="shared" si="33"/>
        <v>0</v>
      </c>
      <c r="W44" s="120">
        <f t="shared" si="34"/>
        <v>0</v>
      </c>
      <c r="X44" s="120">
        <f t="shared" si="7"/>
        <v>0</v>
      </c>
      <c r="Y44" s="120">
        <f t="shared" si="35"/>
        <v>0</v>
      </c>
      <c r="Z44" s="120">
        <f t="shared" si="8"/>
        <v>0</v>
      </c>
      <c r="AA44" s="121">
        <f t="shared" si="36"/>
        <v>0</v>
      </c>
      <c r="AB44" s="259">
        <f>'Input Cost_MS4'!AO$15</f>
        <v>0</v>
      </c>
      <c r="AC44" s="122">
        <f t="shared" si="37"/>
        <v>0</v>
      </c>
      <c r="AD44" s="123">
        <f>Q44*(1+'Input Cost_MS4'!$AO24)</f>
        <v>0</v>
      </c>
      <c r="AE44" s="124">
        <f t="shared" si="88"/>
        <v>0</v>
      </c>
      <c r="AF44" s="124">
        <f t="shared" si="88"/>
        <v>0</v>
      </c>
      <c r="AG44" s="119">
        <f t="shared" si="39"/>
        <v>0</v>
      </c>
      <c r="AH44" s="120">
        <f t="shared" si="40"/>
        <v>0</v>
      </c>
      <c r="AI44" s="120">
        <f t="shared" si="41"/>
        <v>0</v>
      </c>
      <c r="AJ44" s="120">
        <f t="shared" si="42"/>
        <v>0</v>
      </c>
      <c r="AK44" s="120">
        <f t="shared" si="9"/>
        <v>0</v>
      </c>
      <c r="AL44" s="120">
        <f t="shared" si="43"/>
        <v>0</v>
      </c>
      <c r="AM44" s="125">
        <f t="shared" si="10"/>
        <v>0</v>
      </c>
      <c r="AN44" s="121">
        <f t="shared" si="44"/>
        <v>0</v>
      </c>
      <c r="AO44" s="259">
        <f>'Input Cost_MS4'!AO$16</f>
        <v>0</v>
      </c>
      <c r="AP44" s="122">
        <f t="shared" si="45"/>
        <v>0</v>
      </c>
      <c r="AQ44" s="123">
        <f>AD44*(1+'Input Cost_MS4'!$AO25)</f>
        <v>0</v>
      </c>
      <c r="AR44" s="124">
        <f t="shared" si="89"/>
        <v>0</v>
      </c>
      <c r="AS44" s="124">
        <f t="shared" si="89"/>
        <v>0</v>
      </c>
      <c r="AT44" s="119">
        <f t="shared" si="47"/>
        <v>0</v>
      </c>
      <c r="AU44" s="120">
        <f t="shared" si="48"/>
        <v>0</v>
      </c>
      <c r="AV44" s="120">
        <f t="shared" si="49"/>
        <v>0</v>
      </c>
      <c r="AW44" s="120">
        <f t="shared" si="50"/>
        <v>0</v>
      </c>
      <c r="AX44" s="120">
        <f t="shared" si="11"/>
        <v>0</v>
      </c>
      <c r="AY44" s="120">
        <f t="shared" si="51"/>
        <v>0</v>
      </c>
      <c r="AZ44" s="120">
        <f t="shared" si="12"/>
        <v>0</v>
      </c>
      <c r="BA44" s="121">
        <f t="shared" si="52"/>
        <v>0</v>
      </c>
      <c r="BB44" s="259">
        <f>'Input Cost_MS4'!AO$17</f>
        <v>0</v>
      </c>
      <c r="BC44" s="122">
        <f t="shared" si="53"/>
        <v>0</v>
      </c>
      <c r="BD44" s="123">
        <f>AQ44*(1+'Input Cost_MS4'!$AO26)</f>
        <v>0</v>
      </c>
      <c r="BE44" s="124">
        <f t="shared" si="90"/>
        <v>0</v>
      </c>
      <c r="BF44" s="124">
        <f t="shared" si="90"/>
        <v>0</v>
      </c>
      <c r="BG44" s="119">
        <f t="shared" si="55"/>
        <v>0</v>
      </c>
      <c r="BH44" s="120">
        <f t="shared" si="56"/>
        <v>0</v>
      </c>
      <c r="BI44" s="120">
        <f t="shared" si="57"/>
        <v>0</v>
      </c>
      <c r="BJ44" s="120">
        <f t="shared" si="58"/>
        <v>0</v>
      </c>
      <c r="BK44" s="263">
        <f t="shared" si="13"/>
        <v>0</v>
      </c>
      <c r="BL44" s="120">
        <f t="shared" si="59"/>
        <v>0</v>
      </c>
      <c r="BM44" s="120">
        <f t="shared" si="14"/>
        <v>0</v>
      </c>
      <c r="BN44" s="121">
        <f t="shared" si="60"/>
        <v>0</v>
      </c>
      <c r="BO44" s="259">
        <f>'Input Cost_MS4'!AO$18</f>
        <v>0</v>
      </c>
      <c r="BP44" s="122">
        <f t="shared" si="61"/>
        <v>0</v>
      </c>
      <c r="BQ44" s="123">
        <f>BD44*(1+'Input Cost_MS4'!$AO27)</f>
        <v>0</v>
      </c>
      <c r="BR44" s="124">
        <f t="shared" si="91"/>
        <v>0</v>
      </c>
      <c r="BS44" s="124">
        <f t="shared" si="91"/>
        <v>0</v>
      </c>
      <c r="BT44" s="119">
        <f t="shared" si="63"/>
        <v>0</v>
      </c>
      <c r="BU44" s="120">
        <f t="shared" si="64"/>
        <v>0</v>
      </c>
      <c r="BV44" s="120">
        <f t="shared" si="65"/>
        <v>0</v>
      </c>
      <c r="BW44" s="120">
        <f t="shared" si="66"/>
        <v>0</v>
      </c>
      <c r="BX44" s="263">
        <f t="shared" si="15"/>
        <v>0</v>
      </c>
      <c r="BY44" s="120">
        <f t="shared" si="67"/>
        <v>0</v>
      </c>
      <c r="BZ44" s="120">
        <f t="shared" si="16"/>
        <v>0</v>
      </c>
      <c r="CA44" s="121">
        <f t="shared" si="68"/>
        <v>0</v>
      </c>
      <c r="CB44" s="259">
        <f>'Input Cost_MS4'!AO$19</f>
        <v>0</v>
      </c>
      <c r="CC44" s="122">
        <f t="shared" si="69"/>
        <v>0</v>
      </c>
      <c r="CD44" s="123">
        <f>BQ44*(1+'Input Cost_MS4'!$AO28)</f>
        <v>0</v>
      </c>
      <c r="CE44" s="124">
        <f t="shared" si="92"/>
        <v>0</v>
      </c>
      <c r="CF44" s="124">
        <f t="shared" si="92"/>
        <v>0</v>
      </c>
      <c r="CG44" s="119">
        <f t="shared" si="71"/>
        <v>0</v>
      </c>
      <c r="CH44" s="120">
        <f t="shared" si="72"/>
        <v>0</v>
      </c>
      <c r="CI44" s="120">
        <f t="shared" si="73"/>
        <v>0</v>
      </c>
      <c r="CJ44" s="120">
        <f t="shared" si="74"/>
        <v>0</v>
      </c>
      <c r="CK44" s="263">
        <f t="shared" si="17"/>
        <v>0</v>
      </c>
      <c r="CL44" s="120">
        <f t="shared" si="75"/>
        <v>0</v>
      </c>
      <c r="CM44" s="120">
        <f t="shared" si="18"/>
        <v>0</v>
      </c>
      <c r="CN44" s="121">
        <f t="shared" si="76"/>
        <v>0</v>
      </c>
      <c r="CO44" s="260">
        <f t="shared" si="77"/>
        <v>0</v>
      </c>
      <c r="CP44" s="126">
        <f t="shared" si="78"/>
        <v>0</v>
      </c>
      <c r="CQ44" s="127" t="str">
        <f t="shared" si="79"/>
        <v/>
      </c>
      <c r="CR44" s="128" t="str">
        <f t="shared" si="80"/>
        <v/>
      </c>
      <c r="CS44" s="128" t="str">
        <f t="shared" si="81"/>
        <v/>
      </c>
      <c r="CT44" s="129">
        <f t="shared" si="86"/>
        <v>0</v>
      </c>
      <c r="CU44" s="130">
        <f t="shared" si="86"/>
        <v>0</v>
      </c>
      <c r="CV44" s="130">
        <f t="shared" si="86"/>
        <v>0</v>
      </c>
      <c r="CW44" s="130">
        <f t="shared" si="86"/>
        <v>0</v>
      </c>
      <c r="CX44" s="130">
        <f t="shared" si="86"/>
        <v>0</v>
      </c>
      <c r="CY44" s="130">
        <f t="shared" si="86"/>
        <v>0</v>
      </c>
      <c r="CZ44" s="130">
        <f t="shared" si="20"/>
        <v>0</v>
      </c>
      <c r="DA44" s="131">
        <f t="shared" si="82"/>
        <v>0</v>
      </c>
      <c r="DB44" s="132" t="str">
        <f t="shared" si="83"/>
        <v/>
      </c>
      <c r="DC44" s="133" t="str">
        <f t="shared" si="84"/>
        <v/>
      </c>
    </row>
    <row r="45" spans="1:109">
      <c r="A45" s="199">
        <f>'Input Cost_MS4'!AP11</f>
        <v>0</v>
      </c>
      <c r="B45" s="194">
        <f>'Input Cost_MS4'!AP$13</f>
        <v>0</v>
      </c>
      <c r="C45" s="657">
        <f>'Input Cost_MS4'!AP$117/100</f>
        <v>0</v>
      </c>
      <c r="D45" s="654">
        <f>C45*(1+'Input Cost_MS4'!AP$22)</f>
        <v>0</v>
      </c>
      <c r="E45" s="197">
        <f>(Kalkulation_MS4!$AR$26)/100</f>
        <v>0</v>
      </c>
      <c r="F45" s="197">
        <f>(Kalkulation_MS4!$AR$35)/100</f>
        <v>0</v>
      </c>
      <c r="G45" s="119">
        <f t="shared" si="21"/>
        <v>0</v>
      </c>
      <c r="H45" s="120">
        <f t="shared" si="22"/>
        <v>0</v>
      </c>
      <c r="I45" s="120">
        <f t="shared" si="23"/>
        <v>0</v>
      </c>
      <c r="J45" s="120">
        <f t="shared" si="24"/>
        <v>0</v>
      </c>
      <c r="K45" s="120">
        <f t="shared" si="25"/>
        <v>0</v>
      </c>
      <c r="L45" s="120">
        <f t="shared" si="26"/>
        <v>0</v>
      </c>
      <c r="M45" s="120">
        <f t="shared" si="27"/>
        <v>0</v>
      </c>
      <c r="N45" s="121">
        <f t="shared" si="28"/>
        <v>0</v>
      </c>
      <c r="O45" s="259">
        <f>'Input Cost_MS4'!AP$14</f>
        <v>0</v>
      </c>
      <c r="P45" s="122">
        <f t="shared" si="29"/>
        <v>0</v>
      </c>
      <c r="Q45" s="123">
        <f>D45*(1+'Input Cost_MS4'!$AP23)</f>
        <v>0</v>
      </c>
      <c r="R45" s="124">
        <f t="shared" si="87"/>
        <v>0</v>
      </c>
      <c r="S45" s="124">
        <f t="shared" si="87"/>
        <v>0</v>
      </c>
      <c r="T45" s="119">
        <f t="shared" si="31"/>
        <v>0</v>
      </c>
      <c r="U45" s="120">
        <f t="shared" si="32"/>
        <v>0</v>
      </c>
      <c r="V45" s="120">
        <f t="shared" si="33"/>
        <v>0</v>
      </c>
      <c r="W45" s="120">
        <f t="shared" si="34"/>
        <v>0</v>
      </c>
      <c r="X45" s="120">
        <f t="shared" si="7"/>
        <v>0</v>
      </c>
      <c r="Y45" s="120">
        <f t="shared" si="35"/>
        <v>0</v>
      </c>
      <c r="Z45" s="120">
        <f t="shared" si="8"/>
        <v>0</v>
      </c>
      <c r="AA45" s="121">
        <f t="shared" si="36"/>
        <v>0</v>
      </c>
      <c r="AB45" s="259">
        <f>'Input Cost_MS4'!AP$15</f>
        <v>0</v>
      </c>
      <c r="AC45" s="122">
        <f t="shared" si="37"/>
        <v>0</v>
      </c>
      <c r="AD45" s="123">
        <f>Q45*(1+'Input Cost_MS4'!$AP24)</f>
        <v>0</v>
      </c>
      <c r="AE45" s="124">
        <f t="shared" si="88"/>
        <v>0</v>
      </c>
      <c r="AF45" s="124">
        <f t="shared" si="88"/>
        <v>0</v>
      </c>
      <c r="AG45" s="119">
        <f t="shared" si="39"/>
        <v>0</v>
      </c>
      <c r="AH45" s="120">
        <f t="shared" si="40"/>
        <v>0</v>
      </c>
      <c r="AI45" s="120">
        <f t="shared" si="41"/>
        <v>0</v>
      </c>
      <c r="AJ45" s="120">
        <f t="shared" si="42"/>
        <v>0</v>
      </c>
      <c r="AK45" s="120">
        <f t="shared" si="9"/>
        <v>0</v>
      </c>
      <c r="AL45" s="120">
        <f t="shared" si="43"/>
        <v>0</v>
      </c>
      <c r="AM45" s="125">
        <f t="shared" si="10"/>
        <v>0</v>
      </c>
      <c r="AN45" s="121">
        <f t="shared" si="44"/>
        <v>0</v>
      </c>
      <c r="AO45" s="259">
        <f>'Input Cost_MS4'!AP$16</f>
        <v>0</v>
      </c>
      <c r="AP45" s="122">
        <f t="shared" si="45"/>
        <v>0</v>
      </c>
      <c r="AQ45" s="123">
        <f>AD45*(1+'Input Cost_MS4'!$AP25)</f>
        <v>0</v>
      </c>
      <c r="AR45" s="124">
        <f t="shared" si="89"/>
        <v>0</v>
      </c>
      <c r="AS45" s="124">
        <f t="shared" si="89"/>
        <v>0</v>
      </c>
      <c r="AT45" s="119">
        <f t="shared" si="47"/>
        <v>0</v>
      </c>
      <c r="AU45" s="120">
        <f t="shared" si="48"/>
        <v>0</v>
      </c>
      <c r="AV45" s="120">
        <f t="shared" si="49"/>
        <v>0</v>
      </c>
      <c r="AW45" s="120">
        <f t="shared" si="50"/>
        <v>0</v>
      </c>
      <c r="AX45" s="120">
        <f t="shared" si="11"/>
        <v>0</v>
      </c>
      <c r="AY45" s="120">
        <f t="shared" si="51"/>
        <v>0</v>
      </c>
      <c r="AZ45" s="120">
        <f t="shared" si="12"/>
        <v>0</v>
      </c>
      <c r="BA45" s="121">
        <f t="shared" si="52"/>
        <v>0</v>
      </c>
      <c r="BB45" s="259">
        <f>'Input Cost_MS4'!AP$17</f>
        <v>0</v>
      </c>
      <c r="BC45" s="122">
        <f t="shared" si="53"/>
        <v>0</v>
      </c>
      <c r="BD45" s="123">
        <f>AQ45*(1+'Input Cost_MS4'!$AP26)</f>
        <v>0</v>
      </c>
      <c r="BE45" s="124">
        <f t="shared" si="90"/>
        <v>0</v>
      </c>
      <c r="BF45" s="124">
        <f t="shared" si="90"/>
        <v>0</v>
      </c>
      <c r="BG45" s="119">
        <f t="shared" si="55"/>
        <v>0</v>
      </c>
      <c r="BH45" s="120">
        <f t="shared" si="56"/>
        <v>0</v>
      </c>
      <c r="BI45" s="120">
        <f t="shared" si="57"/>
        <v>0</v>
      </c>
      <c r="BJ45" s="120">
        <f t="shared" si="58"/>
        <v>0</v>
      </c>
      <c r="BK45" s="263">
        <f t="shared" si="13"/>
        <v>0</v>
      </c>
      <c r="BL45" s="120">
        <f t="shared" si="59"/>
        <v>0</v>
      </c>
      <c r="BM45" s="120">
        <f t="shared" si="14"/>
        <v>0</v>
      </c>
      <c r="BN45" s="121">
        <f t="shared" si="60"/>
        <v>0</v>
      </c>
      <c r="BO45" s="259">
        <f>'Input Cost_MS4'!AP$18</f>
        <v>0</v>
      </c>
      <c r="BP45" s="122">
        <f t="shared" si="61"/>
        <v>0</v>
      </c>
      <c r="BQ45" s="123">
        <f>BD45*(1+'Input Cost_MS4'!$AP27)</f>
        <v>0</v>
      </c>
      <c r="BR45" s="124">
        <f t="shared" si="91"/>
        <v>0</v>
      </c>
      <c r="BS45" s="124">
        <f t="shared" si="91"/>
        <v>0</v>
      </c>
      <c r="BT45" s="119">
        <f t="shared" si="63"/>
        <v>0</v>
      </c>
      <c r="BU45" s="120">
        <f t="shared" si="64"/>
        <v>0</v>
      </c>
      <c r="BV45" s="120">
        <f t="shared" si="65"/>
        <v>0</v>
      </c>
      <c r="BW45" s="120">
        <f t="shared" si="66"/>
        <v>0</v>
      </c>
      <c r="BX45" s="263">
        <f t="shared" si="15"/>
        <v>0</v>
      </c>
      <c r="BY45" s="120">
        <f t="shared" si="67"/>
        <v>0</v>
      </c>
      <c r="BZ45" s="120">
        <f t="shared" si="16"/>
        <v>0</v>
      </c>
      <c r="CA45" s="121">
        <f t="shared" si="68"/>
        <v>0</v>
      </c>
      <c r="CB45" s="259">
        <f>'Input Cost_MS4'!AP$19</f>
        <v>0</v>
      </c>
      <c r="CC45" s="122">
        <f t="shared" si="69"/>
        <v>0</v>
      </c>
      <c r="CD45" s="123">
        <f>BQ45*(1+'Input Cost_MS4'!$AP28)</f>
        <v>0</v>
      </c>
      <c r="CE45" s="124">
        <f t="shared" si="92"/>
        <v>0</v>
      </c>
      <c r="CF45" s="124">
        <f t="shared" si="92"/>
        <v>0</v>
      </c>
      <c r="CG45" s="119">
        <f t="shared" si="71"/>
        <v>0</v>
      </c>
      <c r="CH45" s="120">
        <f t="shared" si="72"/>
        <v>0</v>
      </c>
      <c r="CI45" s="120">
        <f t="shared" si="73"/>
        <v>0</v>
      </c>
      <c r="CJ45" s="120">
        <f t="shared" si="74"/>
        <v>0</v>
      </c>
      <c r="CK45" s="263">
        <f t="shared" si="17"/>
        <v>0</v>
      </c>
      <c r="CL45" s="120">
        <f t="shared" si="75"/>
        <v>0</v>
      </c>
      <c r="CM45" s="120">
        <f t="shared" si="18"/>
        <v>0</v>
      </c>
      <c r="CN45" s="121">
        <f t="shared" si="76"/>
        <v>0</v>
      </c>
      <c r="CO45" s="260">
        <f t="shared" si="77"/>
        <v>0</v>
      </c>
      <c r="CP45" s="126">
        <f t="shared" si="78"/>
        <v>0</v>
      </c>
      <c r="CQ45" s="127" t="str">
        <f t="shared" si="79"/>
        <v/>
      </c>
      <c r="CR45" s="128" t="str">
        <f t="shared" si="80"/>
        <v/>
      </c>
      <c r="CS45" s="128" t="str">
        <f t="shared" si="81"/>
        <v/>
      </c>
      <c r="CT45" s="129">
        <f t="shared" si="86"/>
        <v>0</v>
      </c>
      <c r="CU45" s="130">
        <f t="shared" si="86"/>
        <v>0</v>
      </c>
      <c r="CV45" s="130">
        <f t="shared" si="86"/>
        <v>0</v>
      </c>
      <c r="CW45" s="130">
        <f t="shared" si="86"/>
        <v>0</v>
      </c>
      <c r="CX45" s="130">
        <f t="shared" si="86"/>
        <v>0</v>
      </c>
      <c r="CY45" s="130">
        <f t="shared" si="86"/>
        <v>0</v>
      </c>
      <c r="CZ45" s="130">
        <f t="shared" si="20"/>
        <v>0</v>
      </c>
      <c r="DA45" s="131">
        <f t="shared" si="82"/>
        <v>0</v>
      </c>
      <c r="DB45" s="132" t="str">
        <f t="shared" si="83"/>
        <v/>
      </c>
      <c r="DC45" s="133" t="str">
        <f t="shared" si="84"/>
        <v/>
      </c>
    </row>
    <row r="46" spans="1:109">
      <c r="A46" s="359">
        <f>'Input Cost_MS4'!AQ11</f>
        <v>0</v>
      </c>
      <c r="B46" s="76">
        <f>'Input Cost_MS4'!AQ$13</f>
        <v>0</v>
      </c>
      <c r="C46" s="658">
        <f>'Input Cost_MS4'!AQ$117/100</f>
        <v>0</v>
      </c>
      <c r="D46" s="655">
        <f>C46*(1+'Input Cost_MS4'!AQ$22)</f>
        <v>0</v>
      </c>
      <c r="E46" s="197">
        <f>(Kalkulation_MS4!$AS$26)/100</f>
        <v>0</v>
      </c>
      <c r="F46" s="197">
        <f>(Kalkulation_MS4!$AS$35)/100</f>
        <v>0</v>
      </c>
      <c r="G46" s="103">
        <f t="shared" si="21"/>
        <v>0</v>
      </c>
      <c r="H46" s="104">
        <f t="shared" si="22"/>
        <v>0</v>
      </c>
      <c r="I46" s="279">
        <f t="shared" si="23"/>
        <v>0</v>
      </c>
      <c r="J46" s="279">
        <f t="shared" si="24"/>
        <v>0</v>
      </c>
      <c r="K46" s="279">
        <f t="shared" si="25"/>
        <v>0</v>
      </c>
      <c r="L46" s="279">
        <f t="shared" si="26"/>
        <v>0</v>
      </c>
      <c r="M46" s="279">
        <f t="shared" si="27"/>
        <v>0</v>
      </c>
      <c r="N46" s="280">
        <f t="shared" si="28"/>
        <v>0</v>
      </c>
      <c r="O46" s="106">
        <f>'Input Cost_MS4'!AQ$14</f>
        <v>0</v>
      </c>
      <c r="P46" s="122">
        <f t="shared" si="29"/>
        <v>0</v>
      </c>
      <c r="Q46" s="360">
        <f>D46*(1+'Input Cost_MS4'!$AQ23)</f>
        <v>0</v>
      </c>
      <c r="R46" s="361">
        <f t="shared" si="87"/>
        <v>0</v>
      </c>
      <c r="S46" s="361">
        <f t="shared" si="87"/>
        <v>0</v>
      </c>
      <c r="T46" s="282">
        <f t="shared" si="31"/>
        <v>0</v>
      </c>
      <c r="U46" s="279">
        <f t="shared" si="32"/>
        <v>0</v>
      </c>
      <c r="V46" s="279">
        <f t="shared" si="33"/>
        <v>0</v>
      </c>
      <c r="W46" s="279">
        <f t="shared" si="34"/>
        <v>0</v>
      </c>
      <c r="X46" s="279">
        <f t="shared" si="7"/>
        <v>0</v>
      </c>
      <c r="Y46" s="279">
        <f t="shared" si="35"/>
        <v>0</v>
      </c>
      <c r="Z46" s="279">
        <f t="shared" si="8"/>
        <v>0</v>
      </c>
      <c r="AA46" s="280">
        <f t="shared" si="36"/>
        <v>0</v>
      </c>
      <c r="AB46" s="106">
        <f>'Input Cost_MS4'!AQ$15</f>
        <v>0</v>
      </c>
      <c r="AC46" s="258">
        <f t="shared" si="37"/>
        <v>0</v>
      </c>
      <c r="AD46" s="360">
        <f>Q46*(1+'Input Cost_MS4'!$AQ24)</f>
        <v>0</v>
      </c>
      <c r="AE46" s="361">
        <f t="shared" si="88"/>
        <v>0</v>
      </c>
      <c r="AF46" s="361">
        <f t="shared" si="88"/>
        <v>0</v>
      </c>
      <c r="AG46" s="282">
        <f t="shared" si="39"/>
        <v>0</v>
      </c>
      <c r="AH46" s="279">
        <f t="shared" si="40"/>
        <v>0</v>
      </c>
      <c r="AI46" s="279">
        <f t="shared" si="41"/>
        <v>0</v>
      </c>
      <c r="AJ46" s="279">
        <f t="shared" si="42"/>
        <v>0</v>
      </c>
      <c r="AK46" s="279">
        <f t="shared" si="9"/>
        <v>0</v>
      </c>
      <c r="AL46" s="279">
        <f t="shared" si="43"/>
        <v>0</v>
      </c>
      <c r="AM46" s="362">
        <f t="shared" si="10"/>
        <v>0</v>
      </c>
      <c r="AN46" s="280">
        <f t="shared" si="44"/>
        <v>0</v>
      </c>
      <c r="AO46" s="363">
        <f>'Input Cost_MS4'!AQ$16</f>
        <v>0</v>
      </c>
      <c r="AP46" s="258">
        <f t="shared" si="45"/>
        <v>0</v>
      </c>
      <c r="AQ46" s="360">
        <f>AD46*(1+'Input Cost_MS4'!$AQ25)</f>
        <v>0</v>
      </c>
      <c r="AR46" s="361">
        <f t="shared" si="89"/>
        <v>0</v>
      </c>
      <c r="AS46" s="361">
        <f t="shared" si="89"/>
        <v>0</v>
      </c>
      <c r="AT46" s="282">
        <f t="shared" si="47"/>
        <v>0</v>
      </c>
      <c r="AU46" s="279">
        <f t="shared" si="48"/>
        <v>0</v>
      </c>
      <c r="AV46" s="279">
        <f t="shared" si="49"/>
        <v>0</v>
      </c>
      <c r="AW46" s="279">
        <f t="shared" si="50"/>
        <v>0</v>
      </c>
      <c r="AX46" s="279">
        <f t="shared" si="11"/>
        <v>0</v>
      </c>
      <c r="AY46" s="279">
        <f t="shared" si="51"/>
        <v>0</v>
      </c>
      <c r="AZ46" s="279">
        <f t="shared" si="12"/>
        <v>0</v>
      </c>
      <c r="BA46" s="280">
        <f t="shared" si="52"/>
        <v>0</v>
      </c>
      <c r="BB46" s="106">
        <f>'Input Cost_MS4'!AQ$17</f>
        <v>0</v>
      </c>
      <c r="BC46" s="258">
        <f t="shared" si="53"/>
        <v>0</v>
      </c>
      <c r="BD46" s="360">
        <f>AQ46*(1+'Input Cost_MS4'!$AQ26)</f>
        <v>0</v>
      </c>
      <c r="BE46" s="361">
        <f t="shared" si="90"/>
        <v>0</v>
      </c>
      <c r="BF46" s="361">
        <f t="shared" si="90"/>
        <v>0</v>
      </c>
      <c r="BG46" s="282">
        <f t="shared" si="55"/>
        <v>0</v>
      </c>
      <c r="BH46" s="279">
        <f t="shared" si="56"/>
        <v>0</v>
      </c>
      <c r="BI46" s="279">
        <f t="shared" si="57"/>
        <v>0</v>
      </c>
      <c r="BJ46" s="279">
        <f t="shared" si="58"/>
        <v>0</v>
      </c>
      <c r="BK46" s="364">
        <f t="shared" si="13"/>
        <v>0</v>
      </c>
      <c r="BL46" s="279">
        <f t="shared" si="59"/>
        <v>0</v>
      </c>
      <c r="BM46" s="279">
        <f t="shared" si="14"/>
        <v>0</v>
      </c>
      <c r="BN46" s="280">
        <f t="shared" si="60"/>
        <v>0</v>
      </c>
      <c r="BO46" s="106">
        <f>'Input Cost_MS4'!AQ$18</f>
        <v>0</v>
      </c>
      <c r="BP46" s="258">
        <f t="shared" si="61"/>
        <v>0</v>
      </c>
      <c r="BQ46" s="360">
        <f>BD46*(1+'Input Cost_MS4'!$AQ27)</f>
        <v>0</v>
      </c>
      <c r="BR46" s="361">
        <f t="shared" si="91"/>
        <v>0</v>
      </c>
      <c r="BS46" s="361">
        <f t="shared" si="91"/>
        <v>0</v>
      </c>
      <c r="BT46" s="282">
        <f t="shared" si="63"/>
        <v>0</v>
      </c>
      <c r="BU46" s="279">
        <f t="shared" si="64"/>
        <v>0</v>
      </c>
      <c r="BV46" s="279">
        <f t="shared" si="65"/>
        <v>0</v>
      </c>
      <c r="BW46" s="279">
        <f t="shared" si="66"/>
        <v>0</v>
      </c>
      <c r="BX46" s="364">
        <f t="shared" si="15"/>
        <v>0</v>
      </c>
      <c r="BY46" s="279">
        <f t="shared" si="67"/>
        <v>0</v>
      </c>
      <c r="BZ46" s="279">
        <f t="shared" si="16"/>
        <v>0</v>
      </c>
      <c r="CA46" s="280">
        <f t="shared" si="68"/>
        <v>0</v>
      </c>
      <c r="CB46" s="106">
        <f>'Input Cost_MS4'!AQ$19</f>
        <v>0</v>
      </c>
      <c r="CC46" s="258">
        <f t="shared" si="69"/>
        <v>0</v>
      </c>
      <c r="CD46" s="360">
        <f>BQ46*(1+'Input Cost_MS4'!$AQ28)</f>
        <v>0</v>
      </c>
      <c r="CE46" s="361">
        <f t="shared" si="92"/>
        <v>0</v>
      </c>
      <c r="CF46" s="361">
        <f t="shared" si="92"/>
        <v>0</v>
      </c>
      <c r="CG46" s="282">
        <f t="shared" si="71"/>
        <v>0</v>
      </c>
      <c r="CH46" s="279">
        <f t="shared" si="72"/>
        <v>0</v>
      </c>
      <c r="CI46" s="279">
        <f t="shared" si="73"/>
        <v>0</v>
      </c>
      <c r="CJ46" s="279">
        <f t="shared" si="74"/>
        <v>0</v>
      </c>
      <c r="CK46" s="364">
        <f t="shared" si="17"/>
        <v>0</v>
      </c>
      <c r="CL46" s="279">
        <f t="shared" si="75"/>
        <v>0</v>
      </c>
      <c r="CM46" s="279">
        <f t="shared" si="18"/>
        <v>0</v>
      </c>
      <c r="CN46" s="280">
        <f t="shared" si="76"/>
        <v>0</v>
      </c>
      <c r="CO46" s="110">
        <f t="shared" si="77"/>
        <v>0</v>
      </c>
      <c r="CP46" s="126">
        <f t="shared" si="78"/>
        <v>0</v>
      </c>
      <c r="CQ46" s="365" t="str">
        <f t="shared" si="79"/>
        <v/>
      </c>
      <c r="CR46" s="366" t="str">
        <f t="shared" si="80"/>
        <v/>
      </c>
      <c r="CS46" s="366" t="str">
        <f t="shared" si="81"/>
        <v/>
      </c>
      <c r="CT46" s="367">
        <f t="shared" si="86"/>
        <v>0</v>
      </c>
      <c r="CU46" s="368">
        <f t="shared" si="86"/>
        <v>0</v>
      </c>
      <c r="CV46" s="368">
        <f t="shared" si="86"/>
        <v>0</v>
      </c>
      <c r="CW46" s="368">
        <f t="shared" si="86"/>
        <v>0</v>
      </c>
      <c r="CX46" s="368">
        <f t="shared" si="86"/>
        <v>0</v>
      </c>
      <c r="CY46" s="368">
        <f t="shared" si="86"/>
        <v>0</v>
      </c>
      <c r="CZ46" s="368">
        <f t="shared" si="20"/>
        <v>0</v>
      </c>
      <c r="DA46" s="369">
        <f t="shared" si="82"/>
        <v>0</v>
      </c>
      <c r="DB46" s="370" t="str">
        <f t="shared" si="83"/>
        <v/>
      </c>
      <c r="DC46" s="371" t="str">
        <f t="shared" si="84"/>
        <v/>
      </c>
    </row>
    <row r="47" spans="1:109" s="139" customFormat="1">
      <c r="A47" s="200" t="s">
        <v>156</v>
      </c>
      <c r="B47" s="77">
        <f>SUM(B7:B46)</f>
        <v>0</v>
      </c>
      <c r="C47" s="134">
        <f>IF(B47=0,0,G47/B47)</f>
        <v>0</v>
      </c>
      <c r="D47" s="43">
        <f>IF(B47=0,0,H47/B47)</f>
        <v>0</v>
      </c>
      <c r="E47" s="43">
        <f>IF(B47=0,0,K47/B47)</f>
        <v>0</v>
      </c>
      <c r="F47" s="43">
        <f>IF(B47=0,0,L47/B47)</f>
        <v>0</v>
      </c>
      <c r="G47" s="135">
        <f t="shared" ref="G47:O47" si="93">SUM(G7:G46)</f>
        <v>0</v>
      </c>
      <c r="H47" s="78">
        <f t="shared" si="93"/>
        <v>0</v>
      </c>
      <c r="I47" s="78">
        <f t="shared" si="93"/>
        <v>0</v>
      </c>
      <c r="J47" s="78">
        <f t="shared" si="93"/>
        <v>0</v>
      </c>
      <c r="K47" s="78">
        <f t="shared" si="93"/>
        <v>0</v>
      </c>
      <c r="L47" s="78">
        <f t="shared" si="93"/>
        <v>0</v>
      </c>
      <c r="M47" s="78">
        <f t="shared" si="93"/>
        <v>0</v>
      </c>
      <c r="N47" s="136">
        <f t="shared" si="93"/>
        <v>0</v>
      </c>
      <c r="O47" s="77">
        <f t="shared" si="93"/>
        <v>0</v>
      </c>
      <c r="P47" s="134">
        <f>IF(O47=0,0,T47/O47)</f>
        <v>0</v>
      </c>
      <c r="Q47" s="43">
        <f>IF(O47=0,0,U47/O47)</f>
        <v>0</v>
      </c>
      <c r="R47" s="43">
        <f>IF(O47=0,0,X47/O47)</f>
        <v>0</v>
      </c>
      <c r="S47" s="43">
        <f>IF(O47=0,0,Y47/O47)</f>
        <v>0</v>
      </c>
      <c r="T47" s="135">
        <f t="shared" ref="T47:AB47" si="94">SUM(T7:T46)</f>
        <v>0</v>
      </c>
      <c r="U47" s="78">
        <f t="shared" si="94"/>
        <v>0</v>
      </c>
      <c r="V47" s="78">
        <f t="shared" si="94"/>
        <v>0</v>
      </c>
      <c r="W47" s="78">
        <f t="shared" si="94"/>
        <v>0</v>
      </c>
      <c r="X47" s="78">
        <f t="shared" si="94"/>
        <v>0</v>
      </c>
      <c r="Y47" s="78">
        <f t="shared" si="94"/>
        <v>0</v>
      </c>
      <c r="Z47" s="78">
        <f t="shared" si="94"/>
        <v>0</v>
      </c>
      <c r="AA47" s="136">
        <f t="shared" si="94"/>
        <v>0</v>
      </c>
      <c r="AB47" s="77">
        <f t="shared" si="94"/>
        <v>0</v>
      </c>
      <c r="AC47" s="134">
        <f>IF(AB47=0,0,AG47/AB47)</f>
        <v>0</v>
      </c>
      <c r="AD47" s="43">
        <f>IF(AB47=0,0,AH47/AB47)</f>
        <v>0</v>
      </c>
      <c r="AE47" s="43">
        <f>IF(AB47=0,0,AK47/AB47)</f>
        <v>0</v>
      </c>
      <c r="AF47" s="43">
        <f>IF(AB47=0,0,AL47/AB47)</f>
        <v>0</v>
      </c>
      <c r="AG47" s="135">
        <f t="shared" ref="AG47:AO47" si="95">SUM(AG7:AG46)</f>
        <v>0</v>
      </c>
      <c r="AH47" s="78">
        <f t="shared" si="95"/>
        <v>0</v>
      </c>
      <c r="AI47" s="78">
        <f t="shared" si="95"/>
        <v>0</v>
      </c>
      <c r="AJ47" s="78">
        <f t="shared" si="95"/>
        <v>0</v>
      </c>
      <c r="AK47" s="78">
        <f t="shared" si="95"/>
        <v>0</v>
      </c>
      <c r="AL47" s="78">
        <f t="shared" si="95"/>
        <v>0</v>
      </c>
      <c r="AM47" s="78">
        <f t="shared" si="95"/>
        <v>0</v>
      </c>
      <c r="AN47" s="136">
        <f t="shared" si="95"/>
        <v>0</v>
      </c>
      <c r="AO47" s="77">
        <f t="shared" si="95"/>
        <v>0</v>
      </c>
      <c r="AP47" s="134">
        <f>IF(AO47=0,0,AT47/AO47)</f>
        <v>0</v>
      </c>
      <c r="AQ47" s="43">
        <f>IF(AO47=0,0,AU47/AO47)</f>
        <v>0</v>
      </c>
      <c r="AR47" s="43">
        <f>IF(AO47=0,0,AX47/AO47)</f>
        <v>0</v>
      </c>
      <c r="AS47" s="43">
        <f>IF(AO47=0,0,AY47/AO47)</f>
        <v>0</v>
      </c>
      <c r="AT47" s="135">
        <f t="shared" ref="AT47:BB47" si="96">SUM(AT7:AT46)</f>
        <v>0</v>
      </c>
      <c r="AU47" s="78">
        <f t="shared" si="96"/>
        <v>0</v>
      </c>
      <c r="AV47" s="78">
        <f t="shared" si="96"/>
        <v>0</v>
      </c>
      <c r="AW47" s="78">
        <f t="shared" si="96"/>
        <v>0</v>
      </c>
      <c r="AX47" s="78">
        <f t="shared" si="96"/>
        <v>0</v>
      </c>
      <c r="AY47" s="78">
        <f t="shared" si="96"/>
        <v>0</v>
      </c>
      <c r="AZ47" s="78">
        <f t="shared" si="96"/>
        <v>0</v>
      </c>
      <c r="BA47" s="136">
        <f t="shared" si="96"/>
        <v>0</v>
      </c>
      <c r="BB47" s="77">
        <f t="shared" si="96"/>
        <v>0</v>
      </c>
      <c r="BC47" s="134">
        <f>IF(BB47=0,0,BG47/BB47)</f>
        <v>0</v>
      </c>
      <c r="BD47" s="43">
        <f>IF(BB47=0,0,BH47/BB47)</f>
        <v>0</v>
      </c>
      <c r="BE47" s="43">
        <f>IF(BB47=0,0,BK47/BB47)</f>
        <v>0</v>
      </c>
      <c r="BF47" s="43">
        <f>IF(BB47=0,0,BL47/BB47)</f>
        <v>0</v>
      </c>
      <c r="BG47" s="135">
        <f t="shared" ref="BG47:BO47" si="97">SUM(BG7:BG46)</f>
        <v>0</v>
      </c>
      <c r="BH47" s="78">
        <f t="shared" si="97"/>
        <v>0</v>
      </c>
      <c r="BI47" s="78">
        <f t="shared" si="97"/>
        <v>0</v>
      </c>
      <c r="BJ47" s="78">
        <f t="shared" si="97"/>
        <v>0</v>
      </c>
      <c r="BK47" s="78">
        <f t="shared" si="97"/>
        <v>0</v>
      </c>
      <c r="BL47" s="78">
        <f t="shared" si="97"/>
        <v>0</v>
      </c>
      <c r="BM47" s="78">
        <f t="shared" si="97"/>
        <v>0</v>
      </c>
      <c r="BN47" s="136">
        <f t="shared" si="97"/>
        <v>0</v>
      </c>
      <c r="BO47" s="77">
        <f t="shared" si="97"/>
        <v>0</v>
      </c>
      <c r="BP47" s="134">
        <f>IF(BO47=0,0,BT47/BO47)</f>
        <v>0</v>
      </c>
      <c r="BQ47" s="43">
        <f>IF(BO47=0,0,BU47/BO47)</f>
        <v>0</v>
      </c>
      <c r="BR47" s="43">
        <f>IF(BO47=0,0,BX47/BO47)</f>
        <v>0</v>
      </c>
      <c r="BS47" s="43">
        <f>IF(BO47=0,0,BY47/BO47)</f>
        <v>0</v>
      </c>
      <c r="BT47" s="135">
        <f t="shared" ref="BT47:CB47" si="98">SUM(BT7:BT46)</f>
        <v>0</v>
      </c>
      <c r="BU47" s="78">
        <f t="shared" si="98"/>
        <v>0</v>
      </c>
      <c r="BV47" s="78">
        <f t="shared" si="98"/>
        <v>0</v>
      </c>
      <c r="BW47" s="78">
        <f t="shared" si="98"/>
        <v>0</v>
      </c>
      <c r="BX47" s="78">
        <f t="shared" si="98"/>
        <v>0</v>
      </c>
      <c r="BY47" s="78">
        <f t="shared" si="98"/>
        <v>0</v>
      </c>
      <c r="BZ47" s="78">
        <f t="shared" si="98"/>
        <v>0</v>
      </c>
      <c r="CA47" s="136">
        <f t="shared" si="98"/>
        <v>0</v>
      </c>
      <c r="CB47" s="77">
        <f t="shared" si="98"/>
        <v>0</v>
      </c>
      <c r="CC47" s="134">
        <f>IF(CB47=0,0,CG47/CB47)</f>
        <v>0</v>
      </c>
      <c r="CD47" s="43">
        <f>IF(CB47=0,0,CH47/CB47)</f>
        <v>0</v>
      </c>
      <c r="CE47" s="43">
        <f>IF(CB47=0,0,CK47/CB47)</f>
        <v>0</v>
      </c>
      <c r="CF47" s="43">
        <f>IF(CB47=0,0,CL47/CB47)</f>
        <v>0</v>
      </c>
      <c r="CG47" s="135">
        <f t="shared" ref="CG47:CO47" si="99">SUM(CG7:CG46)</f>
        <v>0</v>
      </c>
      <c r="CH47" s="78">
        <f t="shared" si="99"/>
        <v>0</v>
      </c>
      <c r="CI47" s="78">
        <f t="shared" si="99"/>
        <v>0</v>
      </c>
      <c r="CJ47" s="78">
        <f t="shared" si="99"/>
        <v>0</v>
      </c>
      <c r="CK47" s="78">
        <f t="shared" si="99"/>
        <v>0</v>
      </c>
      <c r="CL47" s="78">
        <f t="shared" si="99"/>
        <v>0</v>
      </c>
      <c r="CM47" s="78">
        <f t="shared" si="99"/>
        <v>0</v>
      </c>
      <c r="CN47" s="136">
        <f t="shared" si="99"/>
        <v>0</v>
      </c>
      <c r="CO47" s="77">
        <f t="shared" si="99"/>
        <v>0</v>
      </c>
      <c r="CP47" s="134">
        <f>IF(CO47=0,0,CT47/CO47)</f>
        <v>0</v>
      </c>
      <c r="CQ47" s="43">
        <f>IF(CO47=0,0,CU47/CO47)</f>
        <v>0</v>
      </c>
      <c r="CR47" s="43">
        <f>IF(CO47=0,0,CX47/CO47)</f>
        <v>0</v>
      </c>
      <c r="CS47" s="43">
        <f>IF(CO47=0,0,CY47/CO47)</f>
        <v>0</v>
      </c>
      <c r="CT47" s="135">
        <f t="shared" ref="CT47:DA47" si="100">SUM(CT7:CT46)</f>
        <v>0</v>
      </c>
      <c r="CU47" s="78">
        <f t="shared" si="100"/>
        <v>0</v>
      </c>
      <c r="CV47" s="78">
        <f t="shared" si="100"/>
        <v>0</v>
      </c>
      <c r="CW47" s="78">
        <f t="shared" si="100"/>
        <v>0</v>
      </c>
      <c r="CX47" s="78">
        <f t="shared" si="100"/>
        <v>0</v>
      </c>
      <c r="CY47" s="78">
        <f t="shared" si="100"/>
        <v>0</v>
      </c>
      <c r="CZ47" s="78">
        <f t="shared" si="100"/>
        <v>0</v>
      </c>
      <c r="DA47" s="136">
        <f t="shared" si="100"/>
        <v>0</v>
      </c>
      <c r="DB47" s="137">
        <f>IF(CU47=0,0,CZ47/CU47)</f>
        <v>0</v>
      </c>
      <c r="DC47" s="138">
        <f>IF(CU47=0,0,DA47/CU47)</f>
        <v>0</v>
      </c>
      <c r="DD47" s="349">
        <f>SUM(DD7:DD46)</f>
        <v>0</v>
      </c>
      <c r="DE47" s="349">
        <f>SUM(DE7:DE46)</f>
        <v>0</v>
      </c>
    </row>
    <row r="48" spans="1:109" s="1" customFormat="1">
      <c r="A48" s="70"/>
      <c r="C48" s="140"/>
      <c r="D48" s="140">
        <f>D47-C47</f>
        <v>0</v>
      </c>
      <c r="E48" s="340" t="e">
        <f>D48/C47</f>
        <v>#DIV/0!</v>
      </c>
      <c r="H48" s="172">
        <f>G47-H47</f>
        <v>0</v>
      </c>
      <c r="P48" s="140"/>
      <c r="Q48" s="140">
        <f>Q47-D47</f>
        <v>0</v>
      </c>
      <c r="R48" s="340" t="e">
        <f>Q48/D47</f>
        <v>#DIV/0!</v>
      </c>
      <c r="AC48" s="140"/>
      <c r="AD48" s="140">
        <f>AD47-Q47</f>
        <v>0</v>
      </c>
      <c r="AE48" s="340" t="e">
        <f>AD48/Q47</f>
        <v>#DIV/0!</v>
      </c>
      <c r="AP48" s="140"/>
      <c r="AQ48" s="140">
        <f>AQ47-AD47</f>
        <v>0</v>
      </c>
      <c r="AR48" s="340" t="e">
        <f>AQ48/AD47</f>
        <v>#DIV/0!</v>
      </c>
      <c r="BC48" s="140"/>
      <c r="BD48" s="140">
        <f>BD47-AQ47</f>
        <v>0</v>
      </c>
      <c r="BE48" s="340" t="e">
        <f>BD48/AQ47</f>
        <v>#DIV/0!</v>
      </c>
      <c r="BP48" s="140"/>
      <c r="BQ48" s="140">
        <f>BQ47-BD47</f>
        <v>0</v>
      </c>
      <c r="BR48" s="340" t="e">
        <f>BQ48/BD47</f>
        <v>#DIV/0!</v>
      </c>
      <c r="CC48" s="140"/>
      <c r="CD48" s="140">
        <f>CD47-BQ47</f>
        <v>0</v>
      </c>
      <c r="CE48" s="340" t="e">
        <f>CD48/BQ47</f>
        <v>#DIV/0!</v>
      </c>
      <c r="CP48" s="140"/>
      <c r="CQ48" s="140">
        <f>CQ47-CP47</f>
        <v>0</v>
      </c>
      <c r="CR48" s="340" t="e">
        <f>CQ48/CP47</f>
        <v>#DIV/0!</v>
      </c>
      <c r="DD48" s="74" t="e">
        <f>DD47/CO47/100</f>
        <v>#DIV/0!</v>
      </c>
      <c r="DE48" s="74" t="e">
        <f>DE47/CO47/100</f>
        <v>#DIV/0!</v>
      </c>
    </row>
    <row r="49" spans="1:108" s="94" customFormat="1" ht="18.75">
      <c r="A49" s="274">
        <v>0.13800000000000001</v>
      </c>
      <c r="B49" s="1138">
        <f>B5</f>
        <v>2026</v>
      </c>
      <c r="C49" s="1139"/>
      <c r="D49" s="1139"/>
      <c r="E49" s="1139"/>
      <c r="F49" s="1139"/>
      <c r="G49" s="1139"/>
      <c r="H49" s="1139"/>
      <c r="I49" s="1139"/>
      <c r="J49" s="1139"/>
      <c r="K49" s="1139"/>
      <c r="L49" s="1139"/>
      <c r="M49" s="1139"/>
      <c r="N49" s="1140"/>
      <c r="O49" s="1138">
        <f>B49+1</f>
        <v>2027</v>
      </c>
      <c r="P49" s="1139"/>
      <c r="Q49" s="1139"/>
      <c r="R49" s="1139"/>
      <c r="S49" s="1139"/>
      <c r="T49" s="1139"/>
      <c r="U49" s="1139"/>
      <c r="V49" s="1139"/>
      <c r="W49" s="1139"/>
      <c r="X49" s="1139"/>
      <c r="Y49" s="1139"/>
      <c r="Z49" s="1139"/>
      <c r="AA49" s="1140"/>
      <c r="AB49" s="1138">
        <f>O49+1</f>
        <v>2028</v>
      </c>
      <c r="AC49" s="1139"/>
      <c r="AD49" s="1139"/>
      <c r="AE49" s="1139"/>
      <c r="AF49" s="1139"/>
      <c r="AG49" s="1139"/>
      <c r="AH49" s="1139"/>
      <c r="AI49" s="1139"/>
      <c r="AJ49" s="1139"/>
      <c r="AK49" s="1139"/>
      <c r="AL49" s="1139"/>
      <c r="AM49" s="1139"/>
      <c r="AN49" s="1140"/>
      <c r="AO49" s="1138">
        <f>AB49+1</f>
        <v>2029</v>
      </c>
      <c r="AP49" s="1139"/>
      <c r="AQ49" s="1139"/>
      <c r="AR49" s="1139"/>
      <c r="AS49" s="1139"/>
      <c r="AT49" s="1139"/>
      <c r="AU49" s="1139"/>
      <c r="AV49" s="1139"/>
      <c r="AW49" s="1139"/>
      <c r="AX49" s="1139"/>
      <c r="AY49" s="1139"/>
      <c r="AZ49" s="1139"/>
      <c r="BA49" s="1140"/>
      <c r="BB49" s="1138">
        <f>AO49+1</f>
        <v>2030</v>
      </c>
      <c r="BC49" s="1139"/>
      <c r="BD49" s="1139"/>
      <c r="BE49" s="1139"/>
      <c r="BF49" s="1139"/>
      <c r="BG49" s="1139"/>
      <c r="BH49" s="1139"/>
      <c r="BI49" s="1139"/>
      <c r="BJ49" s="1139"/>
      <c r="BK49" s="1139"/>
      <c r="BL49" s="1139"/>
      <c r="BM49" s="1139"/>
      <c r="BN49" s="1140"/>
      <c r="BO49" s="1138">
        <f>BB49+1</f>
        <v>2031</v>
      </c>
      <c r="BP49" s="1139"/>
      <c r="BQ49" s="1139"/>
      <c r="BR49" s="1139"/>
      <c r="BS49" s="1139"/>
      <c r="BT49" s="1139"/>
      <c r="BU49" s="1139"/>
      <c r="BV49" s="1139"/>
      <c r="BW49" s="1139"/>
      <c r="BX49" s="1139"/>
      <c r="BY49" s="1139"/>
      <c r="BZ49" s="1139"/>
      <c r="CA49" s="1140"/>
      <c r="CB49" s="1138">
        <f>BO49+1</f>
        <v>2032</v>
      </c>
      <c r="CC49" s="1139"/>
      <c r="CD49" s="1139"/>
      <c r="CE49" s="1139"/>
      <c r="CF49" s="1139"/>
      <c r="CG49" s="1139"/>
      <c r="CH49" s="1139"/>
      <c r="CI49" s="1139"/>
      <c r="CJ49" s="1139"/>
      <c r="CK49" s="1139"/>
      <c r="CL49" s="1139"/>
      <c r="CM49" s="1139"/>
      <c r="CN49" s="1140"/>
      <c r="CO49" s="1141" t="s">
        <v>156</v>
      </c>
      <c r="CP49" s="1142"/>
      <c r="CQ49" s="1142"/>
      <c r="CR49" s="1142"/>
      <c r="CS49" s="1142"/>
      <c r="CT49" s="1142"/>
      <c r="CU49" s="1142"/>
      <c r="CV49" s="1142"/>
      <c r="CW49" s="1142"/>
      <c r="CX49" s="1142"/>
      <c r="CY49" s="1142"/>
      <c r="CZ49" s="1142"/>
      <c r="DA49" s="1142"/>
      <c r="DB49" s="1142"/>
      <c r="DC49" s="1143"/>
      <c r="DD49" s="346"/>
    </row>
    <row r="50" spans="1:108" s="101" customFormat="1" ht="94.5">
      <c r="A50" s="198" t="s">
        <v>293</v>
      </c>
      <c r="B50" s="95" t="s">
        <v>415</v>
      </c>
      <c r="C50" s="96" t="s">
        <v>416</v>
      </c>
      <c r="D50" s="97" t="s">
        <v>131</v>
      </c>
      <c r="E50" s="97" t="s">
        <v>409</v>
      </c>
      <c r="F50" s="97" t="s">
        <v>410</v>
      </c>
      <c r="G50" s="98" t="s">
        <v>419</v>
      </c>
      <c r="H50" s="97" t="s">
        <v>420</v>
      </c>
      <c r="I50" s="97" t="s">
        <v>424</v>
      </c>
      <c r="J50" s="97" t="s">
        <v>425</v>
      </c>
      <c r="K50" s="97" t="s">
        <v>426</v>
      </c>
      <c r="L50" s="97" t="s">
        <v>427</v>
      </c>
      <c r="M50" s="97" t="s">
        <v>428</v>
      </c>
      <c r="N50" s="97"/>
      <c r="O50" s="95" t="s">
        <v>415</v>
      </c>
      <c r="P50" s="96" t="s">
        <v>416</v>
      </c>
      <c r="Q50" s="97" t="s">
        <v>131</v>
      </c>
      <c r="R50" s="97" t="s">
        <v>409</v>
      </c>
      <c r="S50" s="97" t="s">
        <v>410</v>
      </c>
      <c r="T50" s="98" t="s">
        <v>419</v>
      </c>
      <c r="U50" s="97" t="s">
        <v>420</v>
      </c>
      <c r="V50" s="97" t="s">
        <v>424</v>
      </c>
      <c r="W50" s="97" t="s">
        <v>425</v>
      </c>
      <c r="X50" s="97" t="s">
        <v>426</v>
      </c>
      <c r="Y50" s="97" t="s">
        <v>427</v>
      </c>
      <c r="Z50" s="97" t="s">
        <v>428</v>
      </c>
      <c r="AA50" s="97"/>
      <c r="AB50" s="95" t="s">
        <v>415</v>
      </c>
      <c r="AC50" s="96" t="s">
        <v>416</v>
      </c>
      <c r="AD50" s="97" t="s">
        <v>131</v>
      </c>
      <c r="AE50" s="97" t="s">
        <v>409</v>
      </c>
      <c r="AF50" s="97" t="s">
        <v>410</v>
      </c>
      <c r="AG50" s="98" t="s">
        <v>419</v>
      </c>
      <c r="AH50" s="97" t="s">
        <v>420</v>
      </c>
      <c r="AI50" s="97" t="s">
        <v>424</v>
      </c>
      <c r="AJ50" s="97" t="s">
        <v>425</v>
      </c>
      <c r="AK50" s="97" t="s">
        <v>426</v>
      </c>
      <c r="AL50" s="97" t="s">
        <v>427</v>
      </c>
      <c r="AM50" s="97" t="s">
        <v>428</v>
      </c>
      <c r="AN50" s="97"/>
      <c r="AO50" s="95" t="s">
        <v>415</v>
      </c>
      <c r="AP50" s="96" t="s">
        <v>416</v>
      </c>
      <c r="AQ50" s="97" t="s">
        <v>131</v>
      </c>
      <c r="AR50" s="97" t="s">
        <v>409</v>
      </c>
      <c r="AS50" s="97" t="s">
        <v>410</v>
      </c>
      <c r="AT50" s="98" t="s">
        <v>419</v>
      </c>
      <c r="AU50" s="97" t="s">
        <v>420</v>
      </c>
      <c r="AV50" s="97" t="s">
        <v>424</v>
      </c>
      <c r="AW50" s="97" t="s">
        <v>425</v>
      </c>
      <c r="AX50" s="97" t="s">
        <v>426</v>
      </c>
      <c r="AY50" s="97" t="s">
        <v>427</v>
      </c>
      <c r="AZ50" s="97" t="s">
        <v>428</v>
      </c>
      <c r="BA50" s="97"/>
      <c r="BB50" s="95" t="s">
        <v>415</v>
      </c>
      <c r="BC50" s="96" t="s">
        <v>416</v>
      </c>
      <c r="BD50" s="97" t="s">
        <v>131</v>
      </c>
      <c r="BE50" s="97" t="s">
        <v>409</v>
      </c>
      <c r="BF50" s="97" t="s">
        <v>410</v>
      </c>
      <c r="BG50" s="98" t="s">
        <v>419</v>
      </c>
      <c r="BH50" s="97" t="s">
        <v>420</v>
      </c>
      <c r="BI50" s="97" t="s">
        <v>424</v>
      </c>
      <c r="BJ50" s="97" t="s">
        <v>425</v>
      </c>
      <c r="BK50" s="97" t="s">
        <v>426</v>
      </c>
      <c r="BL50" s="97" t="s">
        <v>427</v>
      </c>
      <c r="BM50" s="97" t="s">
        <v>428</v>
      </c>
      <c r="BN50" s="97"/>
      <c r="BO50" s="95" t="s">
        <v>415</v>
      </c>
      <c r="BP50" s="96" t="s">
        <v>416</v>
      </c>
      <c r="BQ50" s="97" t="s">
        <v>131</v>
      </c>
      <c r="BR50" s="97" t="s">
        <v>409</v>
      </c>
      <c r="BS50" s="97" t="s">
        <v>410</v>
      </c>
      <c r="BT50" s="98" t="s">
        <v>419</v>
      </c>
      <c r="BU50" s="97" t="s">
        <v>420</v>
      </c>
      <c r="BV50" s="97" t="s">
        <v>424</v>
      </c>
      <c r="BW50" s="97" t="s">
        <v>425</v>
      </c>
      <c r="BX50" s="97" t="s">
        <v>426</v>
      </c>
      <c r="BY50" s="97" t="s">
        <v>427</v>
      </c>
      <c r="BZ50" s="97" t="s">
        <v>428</v>
      </c>
      <c r="CA50" s="97"/>
      <c r="CB50" s="95" t="s">
        <v>415</v>
      </c>
      <c r="CC50" s="96" t="s">
        <v>416</v>
      </c>
      <c r="CD50" s="97" t="s">
        <v>131</v>
      </c>
      <c r="CE50" s="97" t="s">
        <v>409</v>
      </c>
      <c r="CF50" s="97" t="s">
        <v>410</v>
      </c>
      <c r="CG50" s="98" t="s">
        <v>419</v>
      </c>
      <c r="CH50" s="97" t="s">
        <v>420</v>
      </c>
      <c r="CI50" s="97" t="s">
        <v>424</v>
      </c>
      <c r="CJ50" s="97" t="s">
        <v>425</v>
      </c>
      <c r="CK50" s="97" t="s">
        <v>426</v>
      </c>
      <c r="CL50" s="97" t="s">
        <v>427</v>
      </c>
      <c r="CM50" s="97" t="s">
        <v>428</v>
      </c>
      <c r="CN50" s="97"/>
      <c r="CO50" s="95" t="s">
        <v>415</v>
      </c>
      <c r="CP50" s="96" t="s">
        <v>416</v>
      </c>
      <c r="CQ50" s="97" t="s">
        <v>131</v>
      </c>
      <c r="CR50" s="97" t="s">
        <v>409</v>
      </c>
      <c r="CS50" s="97" t="s">
        <v>410</v>
      </c>
      <c r="CT50" s="98" t="s">
        <v>419</v>
      </c>
      <c r="CU50" s="97" t="s">
        <v>420</v>
      </c>
      <c r="CV50" s="97" t="s">
        <v>424</v>
      </c>
      <c r="CW50" s="97" t="s">
        <v>425</v>
      </c>
      <c r="CX50" s="97" t="s">
        <v>426</v>
      </c>
      <c r="CY50" s="97" t="s">
        <v>427</v>
      </c>
      <c r="CZ50" s="97" t="s">
        <v>428</v>
      </c>
      <c r="DA50" s="97"/>
      <c r="DB50" s="97"/>
      <c r="DC50" s="99">
        <f>DA50</f>
        <v>0</v>
      </c>
      <c r="DD50" s="347"/>
    </row>
    <row r="51" spans="1:108">
      <c r="A51" s="252">
        <f>A7</f>
        <v>0</v>
      </c>
      <c r="B51" s="191">
        <f>B7</f>
        <v>0</v>
      </c>
      <c r="C51" s="192">
        <f>C7</f>
        <v>0</v>
      </c>
      <c r="D51" s="193">
        <f>D7</f>
        <v>0</v>
      </c>
      <c r="E51" s="261">
        <f t="shared" ref="E51:E91" si="101">F7</f>
        <v>0</v>
      </c>
      <c r="F51" s="261">
        <f t="shared" ref="F51:F90" si="102">(F7*$A$49)+E7</f>
        <v>0</v>
      </c>
      <c r="G51" s="103">
        <f>G7</f>
        <v>0</v>
      </c>
      <c r="H51" s="104">
        <f>H7</f>
        <v>0</v>
      </c>
      <c r="I51" s="104">
        <f>E51*B51</f>
        <v>0</v>
      </c>
      <c r="J51" s="104">
        <f>F51*B51</f>
        <v>0</v>
      </c>
      <c r="K51" s="104">
        <f>H51-J51</f>
        <v>0</v>
      </c>
      <c r="L51" s="104">
        <f>I51-J51</f>
        <v>0</v>
      </c>
      <c r="M51" s="104">
        <f>0</f>
        <v>0</v>
      </c>
      <c r="N51" s="104">
        <f t="shared" ref="N51:N90" si="103">L51-(J51*F51)</f>
        <v>0</v>
      </c>
      <c r="O51" s="191">
        <f>O7</f>
        <v>0</v>
      </c>
      <c r="P51" s="192">
        <f>P7</f>
        <v>0</v>
      </c>
      <c r="Q51" s="193">
        <f>Q7</f>
        <v>0</v>
      </c>
      <c r="R51" s="261">
        <f t="shared" ref="R51:R91" si="104">S7</f>
        <v>0</v>
      </c>
      <c r="S51" s="261">
        <f t="shared" ref="S51:S90" si="105">(S7*$A$49)+R7</f>
        <v>0</v>
      </c>
      <c r="T51" s="103">
        <f>T7</f>
        <v>0</v>
      </c>
      <c r="U51" s="104">
        <f>U7</f>
        <v>0</v>
      </c>
      <c r="V51" s="104">
        <f>R51*O51</f>
        <v>0</v>
      </c>
      <c r="W51" s="104">
        <f>S51*O51</f>
        <v>0</v>
      </c>
      <c r="X51" s="104">
        <f>U51-W51</f>
        <v>0</v>
      </c>
      <c r="Y51" s="104">
        <f>V51-W51</f>
        <v>0</v>
      </c>
      <c r="Z51" s="104">
        <f>0</f>
        <v>0</v>
      </c>
      <c r="AA51" s="120">
        <f t="shared" ref="AA51:AA90" si="106">Y51-(W51*S51)</f>
        <v>0</v>
      </c>
      <c r="AB51" s="191">
        <f>AB7</f>
        <v>0</v>
      </c>
      <c r="AC51" s="192">
        <f>AC7</f>
        <v>0</v>
      </c>
      <c r="AD51" s="193">
        <f>AD7</f>
        <v>0</v>
      </c>
      <c r="AE51" s="261">
        <f t="shared" ref="AE51:AE91" si="107">AF7</f>
        <v>0</v>
      </c>
      <c r="AF51" s="261">
        <f t="shared" ref="AF51:AF90" si="108">(AF7*$A$49)+AE7</f>
        <v>0</v>
      </c>
      <c r="AG51" s="103">
        <f>AG7</f>
        <v>0</v>
      </c>
      <c r="AH51" s="104">
        <f>AH7</f>
        <v>0</v>
      </c>
      <c r="AI51" s="104">
        <f>AE51*AB51</f>
        <v>0</v>
      </c>
      <c r="AJ51" s="104">
        <f>AF51*AB51</f>
        <v>0</v>
      </c>
      <c r="AK51" s="104">
        <f>AH51-AJ51</f>
        <v>0</v>
      </c>
      <c r="AL51" s="104">
        <f>AI51-AJ51</f>
        <v>0</v>
      </c>
      <c r="AM51" s="104">
        <f>0</f>
        <v>0</v>
      </c>
      <c r="AN51" s="120">
        <f t="shared" ref="AN51:AN90" si="109">AL51-(AJ51*AF51)</f>
        <v>0</v>
      </c>
      <c r="AO51" s="191">
        <f>AO7</f>
        <v>0</v>
      </c>
      <c r="AP51" s="192">
        <f>AP7</f>
        <v>0</v>
      </c>
      <c r="AQ51" s="193">
        <f>AQ7</f>
        <v>0</v>
      </c>
      <c r="AR51" s="261">
        <f t="shared" ref="AR51:AR91" si="110">AS7</f>
        <v>0</v>
      </c>
      <c r="AS51" s="261">
        <f t="shared" ref="AS51:AS90" si="111">(AS7*$A$49)+AR7</f>
        <v>0</v>
      </c>
      <c r="AT51" s="103">
        <f>AT7</f>
        <v>0</v>
      </c>
      <c r="AU51" s="104">
        <f>AU7</f>
        <v>0</v>
      </c>
      <c r="AV51" s="104">
        <f>AR51*AO51</f>
        <v>0</v>
      </c>
      <c r="AW51" s="104">
        <f>AS51*AO51</f>
        <v>0</v>
      </c>
      <c r="AX51" s="104">
        <f>AU51-AW51</f>
        <v>0</v>
      </c>
      <c r="AY51" s="104">
        <f>AV51-AW51</f>
        <v>0</v>
      </c>
      <c r="AZ51" s="104">
        <f>0</f>
        <v>0</v>
      </c>
      <c r="BA51" s="120">
        <f t="shared" ref="BA51:BA90" si="112">AY51-(AW51*AS51)</f>
        <v>0</v>
      </c>
      <c r="BB51" s="191">
        <f>BB7</f>
        <v>0</v>
      </c>
      <c r="BC51" s="192">
        <f>BC7</f>
        <v>0</v>
      </c>
      <c r="BD51" s="193">
        <f>BD7</f>
        <v>0</v>
      </c>
      <c r="BE51" s="261">
        <f t="shared" ref="BE51:BE91" si="113">BF7</f>
        <v>0</v>
      </c>
      <c r="BF51" s="261">
        <f t="shared" ref="BF51:BF90" si="114">(BF7*$A$49)+BE7</f>
        <v>0</v>
      </c>
      <c r="BG51" s="103">
        <f>BG7</f>
        <v>0</v>
      </c>
      <c r="BH51" s="104">
        <f>BH7</f>
        <v>0</v>
      </c>
      <c r="BI51" s="104">
        <f>BE51*BB51</f>
        <v>0</v>
      </c>
      <c r="BJ51" s="104">
        <f>BF51*BB51</f>
        <v>0</v>
      </c>
      <c r="BK51" s="104">
        <f>BH51-BJ51</f>
        <v>0</v>
      </c>
      <c r="BL51" s="104">
        <f>BI51-BJ51</f>
        <v>0</v>
      </c>
      <c r="BM51" s="104">
        <f>0</f>
        <v>0</v>
      </c>
      <c r="BN51" s="120">
        <f t="shared" ref="BN51:BN90" si="115">BL51-(BJ51*BF51)</f>
        <v>0</v>
      </c>
      <c r="BO51" s="191">
        <f>BO7</f>
        <v>0</v>
      </c>
      <c r="BP51" s="192">
        <f>BP7</f>
        <v>0</v>
      </c>
      <c r="BQ51" s="193">
        <f>BQ7</f>
        <v>0</v>
      </c>
      <c r="BR51" s="261">
        <f t="shared" ref="BR51:BR91" si="116">BS7</f>
        <v>0</v>
      </c>
      <c r="BS51" s="261">
        <f t="shared" ref="BS51:BS90" si="117">(BS7*$A$49)+BR7</f>
        <v>0</v>
      </c>
      <c r="BT51" s="103">
        <f>BT7</f>
        <v>0</v>
      </c>
      <c r="BU51" s="104">
        <f>BU7</f>
        <v>0</v>
      </c>
      <c r="BV51" s="104">
        <f>BR51*BO51</f>
        <v>0</v>
      </c>
      <c r="BW51" s="104">
        <f>BS51*BO51</f>
        <v>0</v>
      </c>
      <c r="BX51" s="104">
        <f>BU51-BW51</f>
        <v>0</v>
      </c>
      <c r="BY51" s="104">
        <f>BV51-BW51</f>
        <v>0</v>
      </c>
      <c r="BZ51" s="104">
        <f>0</f>
        <v>0</v>
      </c>
      <c r="CA51" s="120">
        <f t="shared" ref="CA51:CA90" si="118">BY51-(BW51*BS51)</f>
        <v>0</v>
      </c>
      <c r="CB51" s="191">
        <f>CB7</f>
        <v>0</v>
      </c>
      <c r="CC51" s="192">
        <f>CC7</f>
        <v>0</v>
      </c>
      <c r="CD51" s="193">
        <f>CD7</f>
        <v>0</v>
      </c>
      <c r="CE51" s="261">
        <f t="shared" ref="CE51:CE91" si="119">CF7</f>
        <v>0</v>
      </c>
      <c r="CF51" s="261">
        <f t="shared" ref="CF51:CF90" si="120">(CF7*$A$49)+CE7</f>
        <v>0</v>
      </c>
      <c r="CG51" s="103">
        <f>CG7</f>
        <v>0</v>
      </c>
      <c r="CH51" s="104">
        <f>CH7</f>
        <v>0</v>
      </c>
      <c r="CI51" s="104">
        <f>CE51*CB51</f>
        <v>0</v>
      </c>
      <c r="CJ51" s="104">
        <f>CF51*CB51</f>
        <v>0</v>
      </c>
      <c r="CK51" s="104">
        <f>CH51-CJ51</f>
        <v>0</v>
      </c>
      <c r="CL51" s="104">
        <f>CI51-CJ51</f>
        <v>0</v>
      </c>
      <c r="CM51" s="104">
        <f>0</f>
        <v>0</v>
      </c>
      <c r="CN51" s="120">
        <f t="shared" ref="CN51:CN90" si="121">CL51-(CJ51*CF51)</f>
        <v>0</v>
      </c>
      <c r="CO51" s="191">
        <f>CO7</f>
        <v>0</v>
      </c>
      <c r="CP51" s="192">
        <f>CP7</f>
        <v>0</v>
      </c>
      <c r="CQ51" s="193" t="str">
        <f>CQ7</f>
        <v/>
      </c>
      <c r="CR51" s="261" t="str">
        <f t="shared" ref="CR51:CR91" si="122">CS7</f>
        <v/>
      </c>
      <c r="CS51" s="261" t="str">
        <f t="shared" ref="CS51:CS90" si="123">IF(CO7=0,"",(CS7*$A$49)+CR7)</f>
        <v/>
      </c>
      <c r="CT51" s="103">
        <f>CT7</f>
        <v>0</v>
      </c>
      <c r="CU51" s="104">
        <f>CU7</f>
        <v>0</v>
      </c>
      <c r="CV51" s="104" t="str">
        <f t="shared" ref="CV51:CV90" si="124">IF(CO7=0,"",CR51*CO51)</f>
        <v/>
      </c>
      <c r="CW51" s="104" t="str">
        <f t="shared" ref="CW51:CW90" si="125">IF(CO7=0,"",CS51*CO51)</f>
        <v/>
      </c>
      <c r="CX51" s="104" t="str">
        <f t="shared" ref="CX51:CX90" si="126">IF(CO7=0,"",CU51-CW51)</f>
        <v/>
      </c>
      <c r="CY51" s="104" t="str">
        <f t="shared" ref="CY51:CY90" si="127">IF(CO7=0,"",CV51-CW51)</f>
        <v/>
      </c>
      <c r="CZ51" s="104">
        <f>0</f>
        <v>0</v>
      </c>
      <c r="DA51" s="104"/>
      <c r="DB51" s="117" t="str">
        <f>IF(CU51=0,"",CZ51/CU51)</f>
        <v/>
      </c>
      <c r="DC51" s="118" t="str">
        <f>IF(CU51=0,"",DA51/CU51)</f>
        <v/>
      </c>
    </row>
    <row r="52" spans="1:108">
      <c r="A52" s="199">
        <f t="shared" ref="A52:D67" si="128">A8</f>
        <v>0</v>
      </c>
      <c r="B52" s="194">
        <f t="shared" si="128"/>
        <v>0</v>
      </c>
      <c r="C52" s="195">
        <f t="shared" si="128"/>
        <v>0</v>
      </c>
      <c r="D52" s="196">
        <f t="shared" si="128"/>
        <v>0</v>
      </c>
      <c r="E52" s="197">
        <f t="shared" si="101"/>
        <v>0</v>
      </c>
      <c r="F52" s="197">
        <f t="shared" si="102"/>
        <v>0</v>
      </c>
      <c r="G52" s="119">
        <f t="shared" ref="G52:H67" si="129">G8</f>
        <v>0</v>
      </c>
      <c r="H52" s="120">
        <f t="shared" si="129"/>
        <v>0</v>
      </c>
      <c r="I52" s="120">
        <f t="shared" ref="I52:I90" si="130">E52*B52</f>
        <v>0</v>
      </c>
      <c r="J52" s="120">
        <f t="shared" ref="J52:J90" si="131">F52*B52</f>
        <v>0</v>
      </c>
      <c r="K52" s="120">
        <f t="shared" ref="K52:K90" si="132">H52-J52</f>
        <v>0</v>
      </c>
      <c r="L52" s="120">
        <f t="shared" ref="L52:L90" si="133">I52-J52</f>
        <v>0</v>
      </c>
      <c r="M52" s="120">
        <f>0</f>
        <v>0</v>
      </c>
      <c r="N52" s="120">
        <f t="shared" si="103"/>
        <v>0</v>
      </c>
      <c r="O52" s="194">
        <f t="shared" ref="O52:Q67" si="134">O8</f>
        <v>0</v>
      </c>
      <c r="P52" s="195">
        <f t="shared" si="134"/>
        <v>0</v>
      </c>
      <c r="Q52" s="196">
        <f t="shared" si="134"/>
        <v>0</v>
      </c>
      <c r="R52" s="197">
        <f t="shared" si="104"/>
        <v>0</v>
      </c>
      <c r="S52" s="197">
        <f t="shared" si="105"/>
        <v>0</v>
      </c>
      <c r="T52" s="119">
        <f t="shared" ref="T52:U67" si="135">T8</f>
        <v>0</v>
      </c>
      <c r="U52" s="120">
        <f t="shared" si="135"/>
        <v>0</v>
      </c>
      <c r="V52" s="120">
        <f t="shared" ref="V52:V90" si="136">R52*O52</f>
        <v>0</v>
      </c>
      <c r="W52" s="120">
        <f t="shared" ref="W52:W90" si="137">S52*O52</f>
        <v>0</v>
      </c>
      <c r="X52" s="120">
        <f t="shared" ref="X52:X90" si="138">U52-W52</f>
        <v>0</v>
      </c>
      <c r="Y52" s="120">
        <f t="shared" ref="Y52:Y90" si="139">V52-W52</f>
        <v>0</v>
      </c>
      <c r="Z52" s="120">
        <f>0</f>
        <v>0</v>
      </c>
      <c r="AA52" s="120">
        <f t="shared" si="106"/>
        <v>0</v>
      </c>
      <c r="AB52" s="194">
        <f t="shared" ref="AB52:AD67" si="140">AB8</f>
        <v>0</v>
      </c>
      <c r="AC52" s="195">
        <f t="shared" si="140"/>
        <v>0</v>
      </c>
      <c r="AD52" s="196">
        <f t="shared" si="140"/>
        <v>0</v>
      </c>
      <c r="AE52" s="197">
        <f t="shared" si="107"/>
        <v>0</v>
      </c>
      <c r="AF52" s="197">
        <f t="shared" si="108"/>
        <v>0</v>
      </c>
      <c r="AG52" s="119">
        <f t="shared" ref="AG52:AH67" si="141">AG8</f>
        <v>0</v>
      </c>
      <c r="AH52" s="120">
        <f t="shared" si="141"/>
        <v>0</v>
      </c>
      <c r="AI52" s="120">
        <f t="shared" ref="AI52:AI90" si="142">AE52*AB52</f>
        <v>0</v>
      </c>
      <c r="AJ52" s="120">
        <f t="shared" ref="AJ52:AJ90" si="143">AF52*AB52</f>
        <v>0</v>
      </c>
      <c r="AK52" s="120">
        <f t="shared" ref="AK52:AK90" si="144">AH52-AJ52</f>
        <v>0</v>
      </c>
      <c r="AL52" s="120">
        <f t="shared" ref="AL52:AL90" si="145">AI52-AJ52</f>
        <v>0</v>
      </c>
      <c r="AM52" s="120">
        <f>0</f>
        <v>0</v>
      </c>
      <c r="AN52" s="120">
        <f t="shared" si="109"/>
        <v>0</v>
      </c>
      <c r="AO52" s="194">
        <f t="shared" ref="AO52:AQ67" si="146">AO8</f>
        <v>0</v>
      </c>
      <c r="AP52" s="195">
        <f t="shared" si="146"/>
        <v>0</v>
      </c>
      <c r="AQ52" s="196">
        <f t="shared" si="146"/>
        <v>0</v>
      </c>
      <c r="AR52" s="197">
        <f t="shared" si="110"/>
        <v>0</v>
      </c>
      <c r="AS52" s="197">
        <f t="shared" si="111"/>
        <v>0</v>
      </c>
      <c r="AT52" s="119">
        <f t="shared" ref="AT52:AU67" si="147">AT8</f>
        <v>0</v>
      </c>
      <c r="AU52" s="120">
        <f t="shared" si="147"/>
        <v>0</v>
      </c>
      <c r="AV52" s="120">
        <f t="shared" ref="AV52:AV90" si="148">AR52*AO52</f>
        <v>0</v>
      </c>
      <c r="AW52" s="120">
        <f t="shared" ref="AW52:AW90" si="149">AS52*AO52</f>
        <v>0</v>
      </c>
      <c r="AX52" s="120">
        <f t="shared" ref="AX52:AX90" si="150">AU52-AW52</f>
        <v>0</v>
      </c>
      <c r="AY52" s="120">
        <f t="shared" ref="AY52:AY90" si="151">AV52-AW52</f>
        <v>0</v>
      </c>
      <c r="AZ52" s="120">
        <f>0</f>
        <v>0</v>
      </c>
      <c r="BA52" s="120">
        <f t="shared" si="112"/>
        <v>0</v>
      </c>
      <c r="BB52" s="194">
        <f t="shared" ref="BB52:BD67" si="152">BB8</f>
        <v>0</v>
      </c>
      <c r="BC52" s="195">
        <f t="shared" si="152"/>
        <v>0</v>
      </c>
      <c r="BD52" s="196">
        <f t="shared" si="152"/>
        <v>0</v>
      </c>
      <c r="BE52" s="197">
        <f t="shared" si="113"/>
        <v>0</v>
      </c>
      <c r="BF52" s="197">
        <f t="shared" si="114"/>
        <v>0</v>
      </c>
      <c r="BG52" s="119">
        <f t="shared" ref="BG52:BH67" si="153">BG8</f>
        <v>0</v>
      </c>
      <c r="BH52" s="120">
        <f t="shared" si="153"/>
        <v>0</v>
      </c>
      <c r="BI52" s="120">
        <f t="shared" ref="BI52:BI90" si="154">BE52*BB52</f>
        <v>0</v>
      </c>
      <c r="BJ52" s="120">
        <f t="shared" ref="BJ52:BJ90" si="155">BF52*BB52</f>
        <v>0</v>
      </c>
      <c r="BK52" s="120">
        <f t="shared" ref="BK52:BK90" si="156">BH52-BJ52</f>
        <v>0</v>
      </c>
      <c r="BL52" s="120">
        <f t="shared" ref="BL52:BL90" si="157">BI52-BJ52</f>
        <v>0</v>
      </c>
      <c r="BM52" s="120">
        <f>0</f>
        <v>0</v>
      </c>
      <c r="BN52" s="120">
        <f t="shared" si="115"/>
        <v>0</v>
      </c>
      <c r="BO52" s="194">
        <f t="shared" ref="BO52:BQ67" si="158">BO8</f>
        <v>0</v>
      </c>
      <c r="BP52" s="195">
        <f t="shared" si="158"/>
        <v>0</v>
      </c>
      <c r="BQ52" s="196">
        <f t="shared" si="158"/>
        <v>0</v>
      </c>
      <c r="BR52" s="197">
        <f t="shared" si="116"/>
        <v>0</v>
      </c>
      <c r="BS52" s="197">
        <f t="shared" si="117"/>
        <v>0</v>
      </c>
      <c r="BT52" s="119">
        <f t="shared" ref="BT52:BU67" si="159">BT8</f>
        <v>0</v>
      </c>
      <c r="BU52" s="120">
        <f t="shared" si="159"/>
        <v>0</v>
      </c>
      <c r="BV52" s="120">
        <f t="shared" ref="BV52:BV90" si="160">BR52*BO52</f>
        <v>0</v>
      </c>
      <c r="BW52" s="120">
        <f t="shared" ref="BW52:BW90" si="161">BS52*BO52</f>
        <v>0</v>
      </c>
      <c r="BX52" s="120">
        <f t="shared" ref="BX52:BX90" si="162">BU52-BW52</f>
        <v>0</v>
      </c>
      <c r="BY52" s="120">
        <f t="shared" ref="BY52:BY90" si="163">BV52-BW52</f>
        <v>0</v>
      </c>
      <c r="BZ52" s="120">
        <f>0</f>
        <v>0</v>
      </c>
      <c r="CA52" s="120">
        <f t="shared" si="118"/>
        <v>0</v>
      </c>
      <c r="CB52" s="194">
        <f t="shared" ref="CB52:CD67" si="164">CB8</f>
        <v>0</v>
      </c>
      <c r="CC52" s="195">
        <f t="shared" si="164"/>
        <v>0</v>
      </c>
      <c r="CD52" s="196">
        <f t="shared" si="164"/>
        <v>0</v>
      </c>
      <c r="CE52" s="197">
        <f t="shared" si="119"/>
        <v>0</v>
      </c>
      <c r="CF52" s="197">
        <f t="shared" si="120"/>
        <v>0</v>
      </c>
      <c r="CG52" s="119">
        <f t="shared" ref="CG52:CH67" si="165">CG8</f>
        <v>0</v>
      </c>
      <c r="CH52" s="120">
        <f t="shared" si="165"/>
        <v>0</v>
      </c>
      <c r="CI52" s="120">
        <f t="shared" ref="CI52:CI90" si="166">CE52*CB52</f>
        <v>0</v>
      </c>
      <c r="CJ52" s="120">
        <f t="shared" ref="CJ52:CJ90" si="167">CF52*CB52</f>
        <v>0</v>
      </c>
      <c r="CK52" s="120">
        <f t="shared" ref="CK52:CK90" si="168">CH52-CJ52</f>
        <v>0</v>
      </c>
      <c r="CL52" s="120">
        <f t="shared" ref="CL52:CL90" si="169">CI52-CJ52</f>
        <v>0</v>
      </c>
      <c r="CM52" s="120">
        <f>0</f>
        <v>0</v>
      </c>
      <c r="CN52" s="120">
        <f t="shared" si="121"/>
        <v>0</v>
      </c>
      <c r="CO52" s="194">
        <f t="shared" ref="CO52:CQ67" si="170">CO8</f>
        <v>0</v>
      </c>
      <c r="CP52" s="195">
        <f t="shared" si="170"/>
        <v>0</v>
      </c>
      <c r="CQ52" s="196" t="str">
        <f t="shared" si="170"/>
        <v/>
      </c>
      <c r="CR52" s="197" t="str">
        <f t="shared" si="122"/>
        <v/>
      </c>
      <c r="CS52" s="197" t="str">
        <f t="shared" si="123"/>
        <v/>
      </c>
      <c r="CT52" s="119">
        <f t="shared" ref="CT52:CU67" si="171">CT8</f>
        <v>0</v>
      </c>
      <c r="CU52" s="120">
        <f t="shared" si="171"/>
        <v>0</v>
      </c>
      <c r="CV52" s="120" t="str">
        <f t="shared" si="124"/>
        <v/>
      </c>
      <c r="CW52" s="120" t="str">
        <f t="shared" si="125"/>
        <v/>
      </c>
      <c r="CX52" s="120" t="str">
        <f t="shared" si="126"/>
        <v/>
      </c>
      <c r="CY52" s="120" t="str">
        <f t="shared" si="127"/>
        <v/>
      </c>
      <c r="CZ52" s="120">
        <f>0</f>
        <v>0</v>
      </c>
      <c r="DA52" s="120"/>
      <c r="DB52" s="132" t="str">
        <f t="shared" ref="DB52:DB90" si="172">IF(CU52=0,"",CZ52/CU52)</f>
        <v/>
      </c>
      <c r="DC52" s="133" t="str">
        <f t="shared" ref="DC52:DC90" si="173">IF(CU52=0,"",DA52/CU52)</f>
        <v/>
      </c>
    </row>
    <row r="53" spans="1:108">
      <c r="A53" s="199">
        <f t="shared" si="128"/>
        <v>0</v>
      </c>
      <c r="B53" s="194">
        <f t="shared" si="128"/>
        <v>0</v>
      </c>
      <c r="C53" s="195">
        <f t="shared" si="128"/>
        <v>0</v>
      </c>
      <c r="D53" s="196">
        <f t="shared" si="128"/>
        <v>0</v>
      </c>
      <c r="E53" s="197">
        <f t="shared" si="101"/>
        <v>0</v>
      </c>
      <c r="F53" s="197">
        <f t="shared" si="102"/>
        <v>0</v>
      </c>
      <c r="G53" s="119">
        <f t="shared" si="129"/>
        <v>0</v>
      </c>
      <c r="H53" s="120">
        <f t="shared" si="129"/>
        <v>0</v>
      </c>
      <c r="I53" s="120">
        <f t="shared" si="130"/>
        <v>0</v>
      </c>
      <c r="J53" s="120">
        <f t="shared" si="131"/>
        <v>0</v>
      </c>
      <c r="K53" s="120">
        <f t="shared" si="132"/>
        <v>0</v>
      </c>
      <c r="L53" s="120">
        <f t="shared" si="133"/>
        <v>0</v>
      </c>
      <c r="M53" s="120">
        <f>0</f>
        <v>0</v>
      </c>
      <c r="N53" s="120">
        <f t="shared" si="103"/>
        <v>0</v>
      </c>
      <c r="O53" s="194">
        <f t="shared" si="134"/>
        <v>0</v>
      </c>
      <c r="P53" s="195">
        <f t="shared" si="134"/>
        <v>0</v>
      </c>
      <c r="Q53" s="196">
        <f t="shared" si="134"/>
        <v>0</v>
      </c>
      <c r="R53" s="197">
        <f t="shared" si="104"/>
        <v>0</v>
      </c>
      <c r="S53" s="197">
        <f t="shared" si="105"/>
        <v>0</v>
      </c>
      <c r="T53" s="119">
        <f t="shared" si="135"/>
        <v>0</v>
      </c>
      <c r="U53" s="120">
        <f t="shared" si="135"/>
        <v>0</v>
      </c>
      <c r="V53" s="120">
        <f t="shared" si="136"/>
        <v>0</v>
      </c>
      <c r="W53" s="120">
        <f t="shared" si="137"/>
        <v>0</v>
      </c>
      <c r="X53" s="120">
        <f t="shared" si="138"/>
        <v>0</v>
      </c>
      <c r="Y53" s="120">
        <f t="shared" si="139"/>
        <v>0</v>
      </c>
      <c r="Z53" s="120">
        <f>0</f>
        <v>0</v>
      </c>
      <c r="AA53" s="120">
        <f t="shared" si="106"/>
        <v>0</v>
      </c>
      <c r="AB53" s="194">
        <f t="shared" si="140"/>
        <v>0</v>
      </c>
      <c r="AC53" s="195">
        <f t="shared" si="140"/>
        <v>0</v>
      </c>
      <c r="AD53" s="196">
        <f t="shared" si="140"/>
        <v>0</v>
      </c>
      <c r="AE53" s="197">
        <f t="shared" si="107"/>
        <v>0</v>
      </c>
      <c r="AF53" s="197">
        <f t="shared" si="108"/>
        <v>0</v>
      </c>
      <c r="AG53" s="119">
        <f t="shared" si="141"/>
        <v>0</v>
      </c>
      <c r="AH53" s="120">
        <f t="shared" si="141"/>
        <v>0</v>
      </c>
      <c r="AI53" s="120">
        <f t="shared" si="142"/>
        <v>0</v>
      </c>
      <c r="AJ53" s="120">
        <f t="shared" si="143"/>
        <v>0</v>
      </c>
      <c r="AK53" s="120">
        <f t="shared" si="144"/>
        <v>0</v>
      </c>
      <c r="AL53" s="120">
        <f t="shared" si="145"/>
        <v>0</v>
      </c>
      <c r="AM53" s="120">
        <f>0</f>
        <v>0</v>
      </c>
      <c r="AN53" s="120">
        <f t="shared" si="109"/>
        <v>0</v>
      </c>
      <c r="AO53" s="194">
        <f t="shared" si="146"/>
        <v>0</v>
      </c>
      <c r="AP53" s="195">
        <f t="shared" si="146"/>
        <v>0</v>
      </c>
      <c r="AQ53" s="196">
        <f t="shared" si="146"/>
        <v>0</v>
      </c>
      <c r="AR53" s="197">
        <f t="shared" si="110"/>
        <v>0</v>
      </c>
      <c r="AS53" s="197">
        <f t="shared" si="111"/>
        <v>0</v>
      </c>
      <c r="AT53" s="119">
        <f t="shared" si="147"/>
        <v>0</v>
      </c>
      <c r="AU53" s="120">
        <f t="shared" si="147"/>
        <v>0</v>
      </c>
      <c r="AV53" s="120">
        <f t="shared" si="148"/>
        <v>0</v>
      </c>
      <c r="AW53" s="120">
        <f t="shared" si="149"/>
        <v>0</v>
      </c>
      <c r="AX53" s="120">
        <f t="shared" si="150"/>
        <v>0</v>
      </c>
      <c r="AY53" s="120">
        <f t="shared" si="151"/>
        <v>0</v>
      </c>
      <c r="AZ53" s="120">
        <f>0</f>
        <v>0</v>
      </c>
      <c r="BA53" s="120">
        <f t="shared" si="112"/>
        <v>0</v>
      </c>
      <c r="BB53" s="194">
        <f t="shared" si="152"/>
        <v>0</v>
      </c>
      <c r="BC53" s="195">
        <f t="shared" si="152"/>
        <v>0</v>
      </c>
      <c r="BD53" s="196">
        <f t="shared" si="152"/>
        <v>0</v>
      </c>
      <c r="BE53" s="197">
        <f t="shared" si="113"/>
        <v>0</v>
      </c>
      <c r="BF53" s="197">
        <f t="shared" si="114"/>
        <v>0</v>
      </c>
      <c r="BG53" s="119">
        <f t="shared" si="153"/>
        <v>0</v>
      </c>
      <c r="BH53" s="120">
        <f t="shared" si="153"/>
        <v>0</v>
      </c>
      <c r="BI53" s="120">
        <f t="shared" si="154"/>
        <v>0</v>
      </c>
      <c r="BJ53" s="120">
        <f t="shared" si="155"/>
        <v>0</v>
      </c>
      <c r="BK53" s="120">
        <f t="shared" si="156"/>
        <v>0</v>
      </c>
      <c r="BL53" s="120">
        <f t="shared" si="157"/>
        <v>0</v>
      </c>
      <c r="BM53" s="120">
        <f>0</f>
        <v>0</v>
      </c>
      <c r="BN53" s="120">
        <f t="shared" si="115"/>
        <v>0</v>
      </c>
      <c r="BO53" s="194">
        <f t="shared" si="158"/>
        <v>0</v>
      </c>
      <c r="BP53" s="195">
        <f t="shared" si="158"/>
        <v>0</v>
      </c>
      <c r="BQ53" s="196">
        <f t="shared" si="158"/>
        <v>0</v>
      </c>
      <c r="BR53" s="197">
        <f t="shared" si="116"/>
        <v>0</v>
      </c>
      <c r="BS53" s="197">
        <f t="shared" si="117"/>
        <v>0</v>
      </c>
      <c r="BT53" s="119">
        <f t="shared" si="159"/>
        <v>0</v>
      </c>
      <c r="BU53" s="120">
        <f t="shared" si="159"/>
        <v>0</v>
      </c>
      <c r="BV53" s="120">
        <f t="shared" si="160"/>
        <v>0</v>
      </c>
      <c r="BW53" s="120">
        <f t="shared" si="161"/>
        <v>0</v>
      </c>
      <c r="BX53" s="120">
        <f t="shared" si="162"/>
        <v>0</v>
      </c>
      <c r="BY53" s="120">
        <f t="shared" si="163"/>
        <v>0</v>
      </c>
      <c r="BZ53" s="120">
        <f>0</f>
        <v>0</v>
      </c>
      <c r="CA53" s="120">
        <f t="shared" si="118"/>
        <v>0</v>
      </c>
      <c r="CB53" s="194">
        <f t="shared" si="164"/>
        <v>0</v>
      </c>
      <c r="CC53" s="195">
        <f t="shared" si="164"/>
        <v>0</v>
      </c>
      <c r="CD53" s="196">
        <f t="shared" si="164"/>
        <v>0</v>
      </c>
      <c r="CE53" s="197">
        <f t="shared" si="119"/>
        <v>0</v>
      </c>
      <c r="CF53" s="197">
        <f t="shared" si="120"/>
        <v>0</v>
      </c>
      <c r="CG53" s="119">
        <f t="shared" si="165"/>
        <v>0</v>
      </c>
      <c r="CH53" s="120">
        <f t="shared" si="165"/>
        <v>0</v>
      </c>
      <c r="CI53" s="120">
        <f t="shared" si="166"/>
        <v>0</v>
      </c>
      <c r="CJ53" s="120">
        <f t="shared" si="167"/>
        <v>0</v>
      </c>
      <c r="CK53" s="120">
        <f t="shared" si="168"/>
        <v>0</v>
      </c>
      <c r="CL53" s="120">
        <f t="shared" si="169"/>
        <v>0</v>
      </c>
      <c r="CM53" s="120">
        <f>0</f>
        <v>0</v>
      </c>
      <c r="CN53" s="120">
        <f t="shared" si="121"/>
        <v>0</v>
      </c>
      <c r="CO53" s="194">
        <f t="shared" si="170"/>
        <v>0</v>
      </c>
      <c r="CP53" s="195">
        <f t="shared" si="170"/>
        <v>0</v>
      </c>
      <c r="CQ53" s="196" t="str">
        <f t="shared" si="170"/>
        <v/>
      </c>
      <c r="CR53" s="197" t="str">
        <f t="shared" si="122"/>
        <v/>
      </c>
      <c r="CS53" s="197" t="str">
        <f t="shared" si="123"/>
        <v/>
      </c>
      <c r="CT53" s="119">
        <f t="shared" si="171"/>
        <v>0</v>
      </c>
      <c r="CU53" s="120">
        <f t="shared" si="171"/>
        <v>0</v>
      </c>
      <c r="CV53" s="120" t="str">
        <f t="shared" si="124"/>
        <v/>
      </c>
      <c r="CW53" s="120" t="str">
        <f t="shared" si="125"/>
        <v/>
      </c>
      <c r="CX53" s="120" t="str">
        <f t="shared" si="126"/>
        <v/>
      </c>
      <c r="CY53" s="120" t="str">
        <f t="shared" si="127"/>
        <v/>
      </c>
      <c r="CZ53" s="120">
        <f>0</f>
        <v>0</v>
      </c>
      <c r="DA53" s="120"/>
      <c r="DB53" s="132" t="str">
        <f t="shared" si="172"/>
        <v/>
      </c>
      <c r="DC53" s="133" t="str">
        <f t="shared" si="173"/>
        <v/>
      </c>
    </row>
    <row r="54" spans="1:108">
      <c r="A54" s="199">
        <f t="shared" si="128"/>
        <v>0</v>
      </c>
      <c r="B54" s="194">
        <f t="shared" si="128"/>
        <v>0</v>
      </c>
      <c r="C54" s="195">
        <f t="shared" si="128"/>
        <v>0</v>
      </c>
      <c r="D54" s="196">
        <f t="shared" si="128"/>
        <v>0</v>
      </c>
      <c r="E54" s="197">
        <f t="shared" si="101"/>
        <v>0</v>
      </c>
      <c r="F54" s="197">
        <f t="shared" si="102"/>
        <v>0</v>
      </c>
      <c r="G54" s="119">
        <f t="shared" si="129"/>
        <v>0</v>
      </c>
      <c r="H54" s="120">
        <f t="shared" si="129"/>
        <v>0</v>
      </c>
      <c r="I54" s="120">
        <f t="shared" si="130"/>
        <v>0</v>
      </c>
      <c r="J54" s="120">
        <f t="shared" si="131"/>
        <v>0</v>
      </c>
      <c r="K54" s="120">
        <f t="shared" si="132"/>
        <v>0</v>
      </c>
      <c r="L54" s="120">
        <f t="shared" si="133"/>
        <v>0</v>
      </c>
      <c r="M54" s="120">
        <f>0</f>
        <v>0</v>
      </c>
      <c r="N54" s="120">
        <f t="shared" si="103"/>
        <v>0</v>
      </c>
      <c r="O54" s="194">
        <f t="shared" si="134"/>
        <v>0</v>
      </c>
      <c r="P54" s="195">
        <f t="shared" si="134"/>
        <v>0</v>
      </c>
      <c r="Q54" s="196">
        <f t="shared" si="134"/>
        <v>0</v>
      </c>
      <c r="R54" s="197">
        <f t="shared" si="104"/>
        <v>0</v>
      </c>
      <c r="S54" s="197">
        <f t="shared" si="105"/>
        <v>0</v>
      </c>
      <c r="T54" s="119">
        <f t="shared" si="135"/>
        <v>0</v>
      </c>
      <c r="U54" s="120">
        <f t="shared" si="135"/>
        <v>0</v>
      </c>
      <c r="V54" s="120">
        <f t="shared" si="136"/>
        <v>0</v>
      </c>
      <c r="W54" s="120">
        <f t="shared" si="137"/>
        <v>0</v>
      </c>
      <c r="X54" s="120">
        <f t="shared" si="138"/>
        <v>0</v>
      </c>
      <c r="Y54" s="120">
        <f t="shared" si="139"/>
        <v>0</v>
      </c>
      <c r="Z54" s="120">
        <f>0</f>
        <v>0</v>
      </c>
      <c r="AA54" s="120">
        <f t="shared" si="106"/>
        <v>0</v>
      </c>
      <c r="AB54" s="194">
        <f t="shared" si="140"/>
        <v>0</v>
      </c>
      <c r="AC54" s="195">
        <f t="shared" si="140"/>
        <v>0</v>
      </c>
      <c r="AD54" s="196">
        <f t="shared" si="140"/>
        <v>0</v>
      </c>
      <c r="AE54" s="197">
        <f t="shared" si="107"/>
        <v>0</v>
      </c>
      <c r="AF54" s="197">
        <f t="shared" si="108"/>
        <v>0</v>
      </c>
      <c r="AG54" s="119">
        <f t="shared" si="141"/>
        <v>0</v>
      </c>
      <c r="AH54" s="120">
        <f t="shared" si="141"/>
        <v>0</v>
      </c>
      <c r="AI54" s="120">
        <f t="shared" si="142"/>
        <v>0</v>
      </c>
      <c r="AJ54" s="120">
        <f t="shared" si="143"/>
        <v>0</v>
      </c>
      <c r="AK54" s="120">
        <f t="shared" si="144"/>
        <v>0</v>
      </c>
      <c r="AL54" s="120">
        <f t="shared" si="145"/>
        <v>0</v>
      </c>
      <c r="AM54" s="120">
        <f>0</f>
        <v>0</v>
      </c>
      <c r="AN54" s="120">
        <f t="shared" si="109"/>
        <v>0</v>
      </c>
      <c r="AO54" s="194">
        <f t="shared" si="146"/>
        <v>0</v>
      </c>
      <c r="AP54" s="195">
        <f t="shared" si="146"/>
        <v>0</v>
      </c>
      <c r="AQ54" s="196">
        <f t="shared" si="146"/>
        <v>0</v>
      </c>
      <c r="AR54" s="197">
        <f t="shared" si="110"/>
        <v>0</v>
      </c>
      <c r="AS54" s="197">
        <f t="shared" si="111"/>
        <v>0</v>
      </c>
      <c r="AT54" s="119">
        <f t="shared" si="147"/>
        <v>0</v>
      </c>
      <c r="AU54" s="120">
        <f t="shared" si="147"/>
        <v>0</v>
      </c>
      <c r="AV54" s="120">
        <f t="shared" si="148"/>
        <v>0</v>
      </c>
      <c r="AW54" s="120">
        <f t="shared" si="149"/>
        <v>0</v>
      </c>
      <c r="AX54" s="120">
        <f t="shared" si="150"/>
        <v>0</v>
      </c>
      <c r="AY54" s="120">
        <f t="shared" si="151"/>
        <v>0</v>
      </c>
      <c r="AZ54" s="120">
        <f>0</f>
        <v>0</v>
      </c>
      <c r="BA54" s="120">
        <f t="shared" si="112"/>
        <v>0</v>
      </c>
      <c r="BB54" s="194">
        <f t="shared" si="152"/>
        <v>0</v>
      </c>
      <c r="BC54" s="195">
        <f t="shared" si="152"/>
        <v>0</v>
      </c>
      <c r="BD54" s="196">
        <f t="shared" si="152"/>
        <v>0</v>
      </c>
      <c r="BE54" s="197">
        <f t="shared" si="113"/>
        <v>0</v>
      </c>
      <c r="BF54" s="197">
        <f t="shared" si="114"/>
        <v>0</v>
      </c>
      <c r="BG54" s="119">
        <f t="shared" si="153"/>
        <v>0</v>
      </c>
      <c r="BH54" s="120">
        <f t="shared" si="153"/>
        <v>0</v>
      </c>
      <c r="BI54" s="120">
        <f t="shared" si="154"/>
        <v>0</v>
      </c>
      <c r="BJ54" s="120">
        <f t="shared" si="155"/>
        <v>0</v>
      </c>
      <c r="BK54" s="120">
        <f t="shared" si="156"/>
        <v>0</v>
      </c>
      <c r="BL54" s="120">
        <f t="shared" si="157"/>
        <v>0</v>
      </c>
      <c r="BM54" s="120">
        <f>0</f>
        <v>0</v>
      </c>
      <c r="BN54" s="120">
        <f t="shared" si="115"/>
        <v>0</v>
      </c>
      <c r="BO54" s="194">
        <f t="shared" si="158"/>
        <v>0</v>
      </c>
      <c r="BP54" s="195">
        <f t="shared" si="158"/>
        <v>0</v>
      </c>
      <c r="BQ54" s="196">
        <f t="shared" si="158"/>
        <v>0</v>
      </c>
      <c r="BR54" s="197">
        <f t="shared" si="116"/>
        <v>0</v>
      </c>
      <c r="BS54" s="197">
        <f t="shared" si="117"/>
        <v>0</v>
      </c>
      <c r="BT54" s="119">
        <f t="shared" si="159"/>
        <v>0</v>
      </c>
      <c r="BU54" s="120">
        <f t="shared" si="159"/>
        <v>0</v>
      </c>
      <c r="BV54" s="120">
        <f t="shared" si="160"/>
        <v>0</v>
      </c>
      <c r="BW54" s="120">
        <f t="shared" si="161"/>
        <v>0</v>
      </c>
      <c r="BX54" s="120">
        <f t="shared" si="162"/>
        <v>0</v>
      </c>
      <c r="BY54" s="120">
        <f t="shared" si="163"/>
        <v>0</v>
      </c>
      <c r="BZ54" s="120">
        <f>0</f>
        <v>0</v>
      </c>
      <c r="CA54" s="120">
        <f t="shared" si="118"/>
        <v>0</v>
      </c>
      <c r="CB54" s="194">
        <f t="shared" si="164"/>
        <v>0</v>
      </c>
      <c r="CC54" s="195">
        <f t="shared" si="164"/>
        <v>0</v>
      </c>
      <c r="CD54" s="196">
        <f t="shared" si="164"/>
        <v>0</v>
      </c>
      <c r="CE54" s="197">
        <f t="shared" si="119"/>
        <v>0</v>
      </c>
      <c r="CF54" s="197">
        <f t="shared" si="120"/>
        <v>0</v>
      </c>
      <c r="CG54" s="119">
        <f t="shared" si="165"/>
        <v>0</v>
      </c>
      <c r="CH54" s="120">
        <f t="shared" si="165"/>
        <v>0</v>
      </c>
      <c r="CI54" s="120">
        <f t="shared" si="166"/>
        <v>0</v>
      </c>
      <c r="CJ54" s="120">
        <f t="shared" si="167"/>
        <v>0</v>
      </c>
      <c r="CK54" s="120">
        <f t="shared" si="168"/>
        <v>0</v>
      </c>
      <c r="CL54" s="120">
        <f t="shared" si="169"/>
        <v>0</v>
      </c>
      <c r="CM54" s="120">
        <f>0</f>
        <v>0</v>
      </c>
      <c r="CN54" s="120">
        <f t="shared" si="121"/>
        <v>0</v>
      </c>
      <c r="CO54" s="194">
        <f t="shared" si="170"/>
        <v>0</v>
      </c>
      <c r="CP54" s="195">
        <f t="shared" si="170"/>
        <v>0</v>
      </c>
      <c r="CQ54" s="196" t="str">
        <f t="shared" si="170"/>
        <v/>
      </c>
      <c r="CR54" s="197" t="str">
        <f t="shared" si="122"/>
        <v/>
      </c>
      <c r="CS54" s="197" t="str">
        <f t="shared" si="123"/>
        <v/>
      </c>
      <c r="CT54" s="119">
        <f t="shared" si="171"/>
        <v>0</v>
      </c>
      <c r="CU54" s="120">
        <f t="shared" si="171"/>
        <v>0</v>
      </c>
      <c r="CV54" s="120" t="str">
        <f t="shared" si="124"/>
        <v/>
      </c>
      <c r="CW54" s="120" t="str">
        <f t="shared" si="125"/>
        <v/>
      </c>
      <c r="CX54" s="120" t="str">
        <f t="shared" si="126"/>
        <v/>
      </c>
      <c r="CY54" s="120" t="str">
        <f t="shared" si="127"/>
        <v/>
      </c>
      <c r="CZ54" s="120">
        <f>0</f>
        <v>0</v>
      </c>
      <c r="DA54" s="120"/>
      <c r="DB54" s="132" t="str">
        <f t="shared" si="172"/>
        <v/>
      </c>
      <c r="DC54" s="133" t="str">
        <f t="shared" si="173"/>
        <v/>
      </c>
    </row>
    <row r="55" spans="1:108">
      <c r="A55" s="199">
        <f t="shared" si="128"/>
        <v>0</v>
      </c>
      <c r="B55" s="194">
        <f t="shared" si="128"/>
        <v>0</v>
      </c>
      <c r="C55" s="195">
        <f t="shared" si="128"/>
        <v>0</v>
      </c>
      <c r="D55" s="196">
        <f t="shared" si="128"/>
        <v>0</v>
      </c>
      <c r="E55" s="197">
        <f t="shared" si="101"/>
        <v>0</v>
      </c>
      <c r="F55" s="197">
        <f t="shared" si="102"/>
        <v>0</v>
      </c>
      <c r="G55" s="119">
        <f t="shared" si="129"/>
        <v>0</v>
      </c>
      <c r="H55" s="120">
        <f t="shared" si="129"/>
        <v>0</v>
      </c>
      <c r="I55" s="120">
        <f t="shared" si="130"/>
        <v>0</v>
      </c>
      <c r="J55" s="120">
        <f t="shared" si="131"/>
        <v>0</v>
      </c>
      <c r="K55" s="120">
        <f t="shared" si="132"/>
        <v>0</v>
      </c>
      <c r="L55" s="120">
        <f t="shared" si="133"/>
        <v>0</v>
      </c>
      <c r="M55" s="120">
        <f>0</f>
        <v>0</v>
      </c>
      <c r="N55" s="120">
        <f t="shared" si="103"/>
        <v>0</v>
      </c>
      <c r="O55" s="194">
        <f t="shared" si="134"/>
        <v>0</v>
      </c>
      <c r="P55" s="195">
        <f t="shared" si="134"/>
        <v>0</v>
      </c>
      <c r="Q55" s="196">
        <f t="shared" si="134"/>
        <v>0</v>
      </c>
      <c r="R55" s="197">
        <f t="shared" si="104"/>
        <v>0</v>
      </c>
      <c r="S55" s="197">
        <f t="shared" si="105"/>
        <v>0</v>
      </c>
      <c r="T55" s="119">
        <f t="shared" si="135"/>
        <v>0</v>
      </c>
      <c r="U55" s="120">
        <f t="shared" si="135"/>
        <v>0</v>
      </c>
      <c r="V55" s="120">
        <f t="shared" si="136"/>
        <v>0</v>
      </c>
      <c r="W55" s="120">
        <f t="shared" si="137"/>
        <v>0</v>
      </c>
      <c r="X55" s="120">
        <f t="shared" si="138"/>
        <v>0</v>
      </c>
      <c r="Y55" s="120">
        <f t="shared" si="139"/>
        <v>0</v>
      </c>
      <c r="Z55" s="120">
        <f>0</f>
        <v>0</v>
      </c>
      <c r="AA55" s="120">
        <f t="shared" si="106"/>
        <v>0</v>
      </c>
      <c r="AB55" s="194">
        <f t="shared" si="140"/>
        <v>0</v>
      </c>
      <c r="AC55" s="195">
        <f t="shared" si="140"/>
        <v>0</v>
      </c>
      <c r="AD55" s="196">
        <f t="shared" si="140"/>
        <v>0</v>
      </c>
      <c r="AE55" s="197">
        <f t="shared" si="107"/>
        <v>0</v>
      </c>
      <c r="AF55" s="197">
        <f t="shared" si="108"/>
        <v>0</v>
      </c>
      <c r="AG55" s="119">
        <f t="shared" si="141"/>
        <v>0</v>
      </c>
      <c r="AH55" s="120">
        <f t="shared" si="141"/>
        <v>0</v>
      </c>
      <c r="AI55" s="120">
        <f t="shared" si="142"/>
        <v>0</v>
      </c>
      <c r="AJ55" s="120">
        <f t="shared" si="143"/>
        <v>0</v>
      </c>
      <c r="AK55" s="120">
        <f t="shared" si="144"/>
        <v>0</v>
      </c>
      <c r="AL55" s="120">
        <f t="shared" si="145"/>
        <v>0</v>
      </c>
      <c r="AM55" s="120">
        <f>0</f>
        <v>0</v>
      </c>
      <c r="AN55" s="120">
        <f t="shared" si="109"/>
        <v>0</v>
      </c>
      <c r="AO55" s="194">
        <f t="shared" si="146"/>
        <v>0</v>
      </c>
      <c r="AP55" s="195">
        <f t="shared" si="146"/>
        <v>0</v>
      </c>
      <c r="AQ55" s="196">
        <f t="shared" si="146"/>
        <v>0</v>
      </c>
      <c r="AR55" s="197">
        <f t="shared" si="110"/>
        <v>0</v>
      </c>
      <c r="AS55" s="197">
        <f t="shared" si="111"/>
        <v>0</v>
      </c>
      <c r="AT55" s="119">
        <f t="shared" si="147"/>
        <v>0</v>
      </c>
      <c r="AU55" s="120">
        <f t="shared" si="147"/>
        <v>0</v>
      </c>
      <c r="AV55" s="120">
        <f t="shared" si="148"/>
        <v>0</v>
      </c>
      <c r="AW55" s="120">
        <f t="shared" si="149"/>
        <v>0</v>
      </c>
      <c r="AX55" s="120">
        <f t="shared" si="150"/>
        <v>0</v>
      </c>
      <c r="AY55" s="120">
        <f t="shared" si="151"/>
        <v>0</v>
      </c>
      <c r="AZ55" s="120">
        <f>0</f>
        <v>0</v>
      </c>
      <c r="BA55" s="120">
        <f t="shared" si="112"/>
        <v>0</v>
      </c>
      <c r="BB55" s="194">
        <f t="shared" si="152"/>
        <v>0</v>
      </c>
      <c r="BC55" s="195">
        <f t="shared" si="152"/>
        <v>0</v>
      </c>
      <c r="BD55" s="196">
        <f t="shared" si="152"/>
        <v>0</v>
      </c>
      <c r="BE55" s="197">
        <f t="shared" si="113"/>
        <v>0</v>
      </c>
      <c r="BF55" s="197">
        <f t="shared" si="114"/>
        <v>0</v>
      </c>
      <c r="BG55" s="119">
        <f t="shared" si="153"/>
        <v>0</v>
      </c>
      <c r="BH55" s="120">
        <f t="shared" si="153"/>
        <v>0</v>
      </c>
      <c r="BI55" s="120">
        <f t="shared" si="154"/>
        <v>0</v>
      </c>
      <c r="BJ55" s="120">
        <f t="shared" si="155"/>
        <v>0</v>
      </c>
      <c r="BK55" s="120">
        <f t="shared" si="156"/>
        <v>0</v>
      </c>
      <c r="BL55" s="120">
        <f t="shared" si="157"/>
        <v>0</v>
      </c>
      <c r="BM55" s="120">
        <f>0</f>
        <v>0</v>
      </c>
      <c r="BN55" s="120">
        <f t="shared" si="115"/>
        <v>0</v>
      </c>
      <c r="BO55" s="194">
        <f t="shared" si="158"/>
        <v>0</v>
      </c>
      <c r="BP55" s="195">
        <f t="shared" si="158"/>
        <v>0</v>
      </c>
      <c r="BQ55" s="196">
        <f t="shared" si="158"/>
        <v>0</v>
      </c>
      <c r="BR55" s="197">
        <f t="shared" si="116"/>
        <v>0</v>
      </c>
      <c r="BS55" s="197">
        <f t="shared" si="117"/>
        <v>0</v>
      </c>
      <c r="BT55" s="119">
        <f t="shared" si="159"/>
        <v>0</v>
      </c>
      <c r="BU55" s="120">
        <f t="shared" si="159"/>
        <v>0</v>
      </c>
      <c r="BV55" s="120">
        <f t="shared" si="160"/>
        <v>0</v>
      </c>
      <c r="BW55" s="120">
        <f t="shared" si="161"/>
        <v>0</v>
      </c>
      <c r="BX55" s="120">
        <f t="shared" si="162"/>
        <v>0</v>
      </c>
      <c r="BY55" s="120">
        <f t="shared" si="163"/>
        <v>0</v>
      </c>
      <c r="BZ55" s="120">
        <f>0</f>
        <v>0</v>
      </c>
      <c r="CA55" s="120">
        <f t="shared" si="118"/>
        <v>0</v>
      </c>
      <c r="CB55" s="194">
        <f t="shared" si="164"/>
        <v>0</v>
      </c>
      <c r="CC55" s="195">
        <f t="shared" si="164"/>
        <v>0</v>
      </c>
      <c r="CD55" s="196">
        <f t="shared" si="164"/>
        <v>0</v>
      </c>
      <c r="CE55" s="197">
        <f t="shared" si="119"/>
        <v>0</v>
      </c>
      <c r="CF55" s="197">
        <f t="shared" si="120"/>
        <v>0</v>
      </c>
      <c r="CG55" s="119">
        <f t="shared" si="165"/>
        <v>0</v>
      </c>
      <c r="CH55" s="120">
        <f t="shared" si="165"/>
        <v>0</v>
      </c>
      <c r="CI55" s="120">
        <f t="shared" si="166"/>
        <v>0</v>
      </c>
      <c r="CJ55" s="120">
        <f t="shared" si="167"/>
        <v>0</v>
      </c>
      <c r="CK55" s="120">
        <f t="shared" si="168"/>
        <v>0</v>
      </c>
      <c r="CL55" s="120">
        <f t="shared" si="169"/>
        <v>0</v>
      </c>
      <c r="CM55" s="120">
        <f>0</f>
        <v>0</v>
      </c>
      <c r="CN55" s="120">
        <f t="shared" si="121"/>
        <v>0</v>
      </c>
      <c r="CO55" s="194">
        <f t="shared" si="170"/>
        <v>0</v>
      </c>
      <c r="CP55" s="195">
        <f t="shared" si="170"/>
        <v>0</v>
      </c>
      <c r="CQ55" s="196" t="str">
        <f t="shared" si="170"/>
        <v/>
      </c>
      <c r="CR55" s="197" t="str">
        <f t="shared" si="122"/>
        <v/>
      </c>
      <c r="CS55" s="197" t="str">
        <f t="shared" si="123"/>
        <v/>
      </c>
      <c r="CT55" s="119">
        <f t="shared" si="171"/>
        <v>0</v>
      </c>
      <c r="CU55" s="120">
        <f t="shared" si="171"/>
        <v>0</v>
      </c>
      <c r="CV55" s="120" t="str">
        <f t="shared" si="124"/>
        <v/>
      </c>
      <c r="CW55" s="120" t="str">
        <f t="shared" si="125"/>
        <v/>
      </c>
      <c r="CX55" s="120" t="str">
        <f t="shared" si="126"/>
        <v/>
      </c>
      <c r="CY55" s="120" t="str">
        <f t="shared" si="127"/>
        <v/>
      </c>
      <c r="CZ55" s="120">
        <f>0</f>
        <v>0</v>
      </c>
      <c r="DA55" s="120"/>
      <c r="DB55" s="132" t="str">
        <f t="shared" si="172"/>
        <v/>
      </c>
      <c r="DC55" s="133" t="str">
        <f t="shared" si="173"/>
        <v/>
      </c>
    </row>
    <row r="56" spans="1:108">
      <c r="A56" s="199">
        <f t="shared" si="128"/>
        <v>0</v>
      </c>
      <c r="B56" s="194">
        <f t="shared" si="128"/>
        <v>0</v>
      </c>
      <c r="C56" s="195">
        <f t="shared" si="128"/>
        <v>0</v>
      </c>
      <c r="D56" s="196">
        <f t="shared" si="128"/>
        <v>0</v>
      </c>
      <c r="E56" s="197">
        <f t="shared" si="101"/>
        <v>0</v>
      </c>
      <c r="F56" s="197">
        <f t="shared" si="102"/>
        <v>0</v>
      </c>
      <c r="G56" s="119">
        <f t="shared" si="129"/>
        <v>0</v>
      </c>
      <c r="H56" s="120">
        <f t="shared" si="129"/>
        <v>0</v>
      </c>
      <c r="I56" s="120">
        <f t="shared" si="130"/>
        <v>0</v>
      </c>
      <c r="J56" s="120">
        <f t="shared" si="131"/>
        <v>0</v>
      </c>
      <c r="K56" s="120">
        <f t="shared" si="132"/>
        <v>0</v>
      </c>
      <c r="L56" s="120">
        <f t="shared" si="133"/>
        <v>0</v>
      </c>
      <c r="M56" s="120">
        <f>0</f>
        <v>0</v>
      </c>
      <c r="N56" s="120">
        <f t="shared" si="103"/>
        <v>0</v>
      </c>
      <c r="O56" s="194">
        <f t="shared" si="134"/>
        <v>0</v>
      </c>
      <c r="P56" s="195">
        <f t="shared" si="134"/>
        <v>0</v>
      </c>
      <c r="Q56" s="196">
        <f t="shared" si="134"/>
        <v>0</v>
      </c>
      <c r="R56" s="197">
        <f t="shared" si="104"/>
        <v>0</v>
      </c>
      <c r="S56" s="197">
        <f t="shared" si="105"/>
        <v>0</v>
      </c>
      <c r="T56" s="119">
        <f t="shared" si="135"/>
        <v>0</v>
      </c>
      <c r="U56" s="120">
        <f t="shared" si="135"/>
        <v>0</v>
      </c>
      <c r="V56" s="120">
        <f t="shared" si="136"/>
        <v>0</v>
      </c>
      <c r="W56" s="120">
        <f t="shared" si="137"/>
        <v>0</v>
      </c>
      <c r="X56" s="120">
        <f t="shared" si="138"/>
        <v>0</v>
      </c>
      <c r="Y56" s="120">
        <f t="shared" si="139"/>
        <v>0</v>
      </c>
      <c r="Z56" s="120">
        <f>0</f>
        <v>0</v>
      </c>
      <c r="AA56" s="120">
        <f t="shared" si="106"/>
        <v>0</v>
      </c>
      <c r="AB56" s="194">
        <f t="shared" si="140"/>
        <v>0</v>
      </c>
      <c r="AC56" s="195">
        <f t="shared" si="140"/>
        <v>0</v>
      </c>
      <c r="AD56" s="196">
        <f t="shared" si="140"/>
        <v>0</v>
      </c>
      <c r="AE56" s="197">
        <f t="shared" si="107"/>
        <v>0</v>
      </c>
      <c r="AF56" s="197">
        <f t="shared" si="108"/>
        <v>0</v>
      </c>
      <c r="AG56" s="119">
        <f t="shared" si="141"/>
        <v>0</v>
      </c>
      <c r="AH56" s="120">
        <f t="shared" si="141"/>
        <v>0</v>
      </c>
      <c r="AI56" s="120">
        <f t="shared" si="142"/>
        <v>0</v>
      </c>
      <c r="AJ56" s="120">
        <f t="shared" si="143"/>
        <v>0</v>
      </c>
      <c r="AK56" s="120">
        <f t="shared" si="144"/>
        <v>0</v>
      </c>
      <c r="AL56" s="120">
        <f t="shared" si="145"/>
        <v>0</v>
      </c>
      <c r="AM56" s="120">
        <f>0</f>
        <v>0</v>
      </c>
      <c r="AN56" s="120">
        <f t="shared" si="109"/>
        <v>0</v>
      </c>
      <c r="AO56" s="194">
        <f t="shared" si="146"/>
        <v>0</v>
      </c>
      <c r="AP56" s="195">
        <f t="shared" si="146"/>
        <v>0</v>
      </c>
      <c r="AQ56" s="196">
        <f t="shared" si="146"/>
        <v>0</v>
      </c>
      <c r="AR56" s="197">
        <f t="shared" si="110"/>
        <v>0</v>
      </c>
      <c r="AS56" s="197">
        <f t="shared" si="111"/>
        <v>0</v>
      </c>
      <c r="AT56" s="119">
        <f t="shared" si="147"/>
        <v>0</v>
      </c>
      <c r="AU56" s="120">
        <f t="shared" si="147"/>
        <v>0</v>
      </c>
      <c r="AV56" s="120">
        <f t="shared" si="148"/>
        <v>0</v>
      </c>
      <c r="AW56" s="120">
        <f t="shared" si="149"/>
        <v>0</v>
      </c>
      <c r="AX56" s="120">
        <f t="shared" si="150"/>
        <v>0</v>
      </c>
      <c r="AY56" s="120">
        <f t="shared" si="151"/>
        <v>0</v>
      </c>
      <c r="AZ56" s="120">
        <f>0</f>
        <v>0</v>
      </c>
      <c r="BA56" s="120">
        <f t="shared" si="112"/>
        <v>0</v>
      </c>
      <c r="BB56" s="194">
        <f t="shared" si="152"/>
        <v>0</v>
      </c>
      <c r="BC56" s="195">
        <f t="shared" si="152"/>
        <v>0</v>
      </c>
      <c r="BD56" s="196">
        <f t="shared" si="152"/>
        <v>0</v>
      </c>
      <c r="BE56" s="197">
        <f t="shared" si="113"/>
        <v>0</v>
      </c>
      <c r="BF56" s="197">
        <f t="shared" si="114"/>
        <v>0</v>
      </c>
      <c r="BG56" s="119">
        <f t="shared" si="153"/>
        <v>0</v>
      </c>
      <c r="BH56" s="120">
        <f t="shared" si="153"/>
        <v>0</v>
      </c>
      <c r="BI56" s="120">
        <f t="shared" si="154"/>
        <v>0</v>
      </c>
      <c r="BJ56" s="120">
        <f t="shared" si="155"/>
        <v>0</v>
      </c>
      <c r="BK56" s="120">
        <f t="shared" si="156"/>
        <v>0</v>
      </c>
      <c r="BL56" s="120">
        <f t="shared" si="157"/>
        <v>0</v>
      </c>
      <c r="BM56" s="120">
        <f>0</f>
        <v>0</v>
      </c>
      <c r="BN56" s="120">
        <f t="shared" si="115"/>
        <v>0</v>
      </c>
      <c r="BO56" s="194">
        <f t="shared" si="158"/>
        <v>0</v>
      </c>
      <c r="BP56" s="195">
        <f t="shared" si="158"/>
        <v>0</v>
      </c>
      <c r="BQ56" s="196">
        <f t="shared" si="158"/>
        <v>0</v>
      </c>
      <c r="BR56" s="197">
        <f t="shared" si="116"/>
        <v>0</v>
      </c>
      <c r="BS56" s="197">
        <f t="shared" si="117"/>
        <v>0</v>
      </c>
      <c r="BT56" s="119">
        <f t="shared" si="159"/>
        <v>0</v>
      </c>
      <c r="BU56" s="120">
        <f t="shared" si="159"/>
        <v>0</v>
      </c>
      <c r="BV56" s="120">
        <f t="shared" si="160"/>
        <v>0</v>
      </c>
      <c r="BW56" s="120">
        <f t="shared" si="161"/>
        <v>0</v>
      </c>
      <c r="BX56" s="120">
        <f t="shared" si="162"/>
        <v>0</v>
      </c>
      <c r="BY56" s="120">
        <f t="shared" si="163"/>
        <v>0</v>
      </c>
      <c r="BZ56" s="120">
        <f>0</f>
        <v>0</v>
      </c>
      <c r="CA56" s="120">
        <f t="shared" si="118"/>
        <v>0</v>
      </c>
      <c r="CB56" s="194">
        <f t="shared" si="164"/>
        <v>0</v>
      </c>
      <c r="CC56" s="195">
        <f t="shared" si="164"/>
        <v>0</v>
      </c>
      <c r="CD56" s="196">
        <f t="shared" si="164"/>
        <v>0</v>
      </c>
      <c r="CE56" s="197">
        <f t="shared" si="119"/>
        <v>0</v>
      </c>
      <c r="CF56" s="197">
        <f t="shared" si="120"/>
        <v>0</v>
      </c>
      <c r="CG56" s="119">
        <f t="shared" si="165"/>
        <v>0</v>
      </c>
      <c r="CH56" s="120">
        <f t="shared" si="165"/>
        <v>0</v>
      </c>
      <c r="CI56" s="120">
        <f t="shared" si="166"/>
        <v>0</v>
      </c>
      <c r="CJ56" s="120">
        <f t="shared" si="167"/>
        <v>0</v>
      </c>
      <c r="CK56" s="120">
        <f t="shared" si="168"/>
        <v>0</v>
      </c>
      <c r="CL56" s="120">
        <f t="shared" si="169"/>
        <v>0</v>
      </c>
      <c r="CM56" s="120">
        <f>0</f>
        <v>0</v>
      </c>
      <c r="CN56" s="120">
        <f t="shared" si="121"/>
        <v>0</v>
      </c>
      <c r="CO56" s="194">
        <f t="shared" si="170"/>
        <v>0</v>
      </c>
      <c r="CP56" s="195">
        <f t="shared" si="170"/>
        <v>0</v>
      </c>
      <c r="CQ56" s="196" t="str">
        <f t="shared" si="170"/>
        <v/>
      </c>
      <c r="CR56" s="197" t="str">
        <f t="shared" si="122"/>
        <v/>
      </c>
      <c r="CS56" s="197" t="str">
        <f t="shared" si="123"/>
        <v/>
      </c>
      <c r="CT56" s="119">
        <f t="shared" si="171"/>
        <v>0</v>
      </c>
      <c r="CU56" s="120">
        <f t="shared" si="171"/>
        <v>0</v>
      </c>
      <c r="CV56" s="120" t="str">
        <f t="shared" si="124"/>
        <v/>
      </c>
      <c r="CW56" s="120" t="str">
        <f t="shared" si="125"/>
        <v/>
      </c>
      <c r="CX56" s="120" t="str">
        <f t="shared" si="126"/>
        <v/>
      </c>
      <c r="CY56" s="120" t="str">
        <f t="shared" si="127"/>
        <v/>
      </c>
      <c r="CZ56" s="120">
        <f>0</f>
        <v>0</v>
      </c>
      <c r="DA56" s="120"/>
      <c r="DB56" s="132" t="str">
        <f t="shared" si="172"/>
        <v/>
      </c>
      <c r="DC56" s="133" t="str">
        <f t="shared" si="173"/>
        <v/>
      </c>
    </row>
    <row r="57" spans="1:108">
      <c r="A57" s="199">
        <f t="shared" si="128"/>
        <v>0</v>
      </c>
      <c r="B57" s="194">
        <f t="shared" si="128"/>
        <v>0</v>
      </c>
      <c r="C57" s="195">
        <f t="shared" si="128"/>
        <v>0</v>
      </c>
      <c r="D57" s="196">
        <f t="shared" si="128"/>
        <v>0</v>
      </c>
      <c r="E57" s="197">
        <f t="shared" si="101"/>
        <v>0</v>
      </c>
      <c r="F57" s="197">
        <f t="shared" si="102"/>
        <v>0</v>
      </c>
      <c r="G57" s="119">
        <f t="shared" si="129"/>
        <v>0</v>
      </c>
      <c r="H57" s="120">
        <f t="shared" si="129"/>
        <v>0</v>
      </c>
      <c r="I57" s="120">
        <f t="shared" si="130"/>
        <v>0</v>
      </c>
      <c r="J57" s="120">
        <f t="shared" si="131"/>
        <v>0</v>
      </c>
      <c r="K57" s="120">
        <f t="shared" si="132"/>
        <v>0</v>
      </c>
      <c r="L57" s="120">
        <f t="shared" si="133"/>
        <v>0</v>
      </c>
      <c r="M57" s="120">
        <f>0</f>
        <v>0</v>
      </c>
      <c r="N57" s="120">
        <f t="shared" si="103"/>
        <v>0</v>
      </c>
      <c r="O57" s="194">
        <f t="shared" si="134"/>
        <v>0</v>
      </c>
      <c r="P57" s="195">
        <f t="shared" si="134"/>
        <v>0</v>
      </c>
      <c r="Q57" s="196">
        <f t="shared" si="134"/>
        <v>0</v>
      </c>
      <c r="R57" s="197">
        <f t="shared" si="104"/>
        <v>0</v>
      </c>
      <c r="S57" s="197">
        <f t="shared" si="105"/>
        <v>0</v>
      </c>
      <c r="T57" s="119">
        <f t="shared" si="135"/>
        <v>0</v>
      </c>
      <c r="U57" s="120">
        <f t="shared" si="135"/>
        <v>0</v>
      </c>
      <c r="V57" s="120">
        <f t="shared" si="136"/>
        <v>0</v>
      </c>
      <c r="W57" s="120">
        <f t="shared" si="137"/>
        <v>0</v>
      </c>
      <c r="X57" s="120">
        <f t="shared" si="138"/>
        <v>0</v>
      </c>
      <c r="Y57" s="120">
        <f t="shared" si="139"/>
        <v>0</v>
      </c>
      <c r="Z57" s="120">
        <f>0</f>
        <v>0</v>
      </c>
      <c r="AA57" s="120">
        <f t="shared" si="106"/>
        <v>0</v>
      </c>
      <c r="AB57" s="194">
        <f t="shared" si="140"/>
        <v>0</v>
      </c>
      <c r="AC57" s="195">
        <f t="shared" si="140"/>
        <v>0</v>
      </c>
      <c r="AD57" s="196">
        <f t="shared" si="140"/>
        <v>0</v>
      </c>
      <c r="AE57" s="197">
        <f t="shared" si="107"/>
        <v>0</v>
      </c>
      <c r="AF57" s="197">
        <f t="shared" si="108"/>
        <v>0</v>
      </c>
      <c r="AG57" s="119">
        <f t="shared" si="141"/>
        <v>0</v>
      </c>
      <c r="AH57" s="120">
        <f t="shared" si="141"/>
        <v>0</v>
      </c>
      <c r="AI57" s="120">
        <f t="shared" si="142"/>
        <v>0</v>
      </c>
      <c r="AJ57" s="120">
        <f t="shared" si="143"/>
        <v>0</v>
      </c>
      <c r="AK57" s="120">
        <f t="shared" si="144"/>
        <v>0</v>
      </c>
      <c r="AL57" s="120">
        <f t="shared" si="145"/>
        <v>0</v>
      </c>
      <c r="AM57" s="120">
        <f>0</f>
        <v>0</v>
      </c>
      <c r="AN57" s="120">
        <f t="shared" si="109"/>
        <v>0</v>
      </c>
      <c r="AO57" s="194">
        <f t="shared" si="146"/>
        <v>0</v>
      </c>
      <c r="AP57" s="195">
        <f t="shared" si="146"/>
        <v>0</v>
      </c>
      <c r="AQ57" s="196">
        <f t="shared" si="146"/>
        <v>0</v>
      </c>
      <c r="AR57" s="197">
        <f t="shared" si="110"/>
        <v>0</v>
      </c>
      <c r="AS57" s="197">
        <f t="shared" si="111"/>
        <v>0</v>
      </c>
      <c r="AT57" s="119">
        <f t="shared" si="147"/>
        <v>0</v>
      </c>
      <c r="AU57" s="120">
        <f t="shared" si="147"/>
        <v>0</v>
      </c>
      <c r="AV57" s="120">
        <f t="shared" si="148"/>
        <v>0</v>
      </c>
      <c r="AW57" s="120">
        <f t="shared" si="149"/>
        <v>0</v>
      </c>
      <c r="AX57" s="120">
        <f t="shared" si="150"/>
        <v>0</v>
      </c>
      <c r="AY57" s="120">
        <f t="shared" si="151"/>
        <v>0</v>
      </c>
      <c r="AZ57" s="120">
        <f>0</f>
        <v>0</v>
      </c>
      <c r="BA57" s="120">
        <f t="shared" si="112"/>
        <v>0</v>
      </c>
      <c r="BB57" s="194">
        <f t="shared" si="152"/>
        <v>0</v>
      </c>
      <c r="BC57" s="195">
        <f t="shared" si="152"/>
        <v>0</v>
      </c>
      <c r="BD57" s="196">
        <f t="shared" si="152"/>
        <v>0</v>
      </c>
      <c r="BE57" s="197">
        <f t="shared" si="113"/>
        <v>0</v>
      </c>
      <c r="BF57" s="197">
        <f t="shared" si="114"/>
        <v>0</v>
      </c>
      <c r="BG57" s="119">
        <f t="shared" si="153"/>
        <v>0</v>
      </c>
      <c r="BH57" s="120">
        <f t="shared" si="153"/>
        <v>0</v>
      </c>
      <c r="BI57" s="120">
        <f t="shared" si="154"/>
        <v>0</v>
      </c>
      <c r="BJ57" s="120">
        <f t="shared" si="155"/>
        <v>0</v>
      </c>
      <c r="BK57" s="120">
        <f t="shared" si="156"/>
        <v>0</v>
      </c>
      <c r="BL57" s="120">
        <f t="shared" si="157"/>
        <v>0</v>
      </c>
      <c r="BM57" s="120">
        <f>0</f>
        <v>0</v>
      </c>
      <c r="BN57" s="120">
        <f t="shared" si="115"/>
        <v>0</v>
      </c>
      <c r="BO57" s="194">
        <f t="shared" si="158"/>
        <v>0</v>
      </c>
      <c r="BP57" s="195">
        <f t="shared" si="158"/>
        <v>0</v>
      </c>
      <c r="BQ57" s="196">
        <f t="shared" si="158"/>
        <v>0</v>
      </c>
      <c r="BR57" s="197">
        <f t="shared" si="116"/>
        <v>0</v>
      </c>
      <c r="BS57" s="197">
        <f t="shared" si="117"/>
        <v>0</v>
      </c>
      <c r="BT57" s="119">
        <f t="shared" si="159"/>
        <v>0</v>
      </c>
      <c r="BU57" s="120">
        <f t="shared" si="159"/>
        <v>0</v>
      </c>
      <c r="BV57" s="120">
        <f t="shared" si="160"/>
        <v>0</v>
      </c>
      <c r="BW57" s="120">
        <f t="shared" si="161"/>
        <v>0</v>
      </c>
      <c r="BX57" s="120">
        <f t="shared" si="162"/>
        <v>0</v>
      </c>
      <c r="BY57" s="120">
        <f t="shared" si="163"/>
        <v>0</v>
      </c>
      <c r="BZ57" s="120">
        <f>0</f>
        <v>0</v>
      </c>
      <c r="CA57" s="120">
        <f t="shared" si="118"/>
        <v>0</v>
      </c>
      <c r="CB57" s="194">
        <f t="shared" si="164"/>
        <v>0</v>
      </c>
      <c r="CC57" s="195">
        <f t="shared" si="164"/>
        <v>0</v>
      </c>
      <c r="CD57" s="196">
        <f t="shared" si="164"/>
        <v>0</v>
      </c>
      <c r="CE57" s="197">
        <f t="shared" si="119"/>
        <v>0</v>
      </c>
      <c r="CF57" s="197">
        <f t="shared" si="120"/>
        <v>0</v>
      </c>
      <c r="CG57" s="119">
        <f t="shared" si="165"/>
        <v>0</v>
      </c>
      <c r="CH57" s="120">
        <f t="shared" si="165"/>
        <v>0</v>
      </c>
      <c r="CI57" s="120">
        <f t="shared" si="166"/>
        <v>0</v>
      </c>
      <c r="CJ57" s="120">
        <f t="shared" si="167"/>
        <v>0</v>
      </c>
      <c r="CK57" s="120">
        <f t="shared" si="168"/>
        <v>0</v>
      </c>
      <c r="CL57" s="120">
        <f t="shared" si="169"/>
        <v>0</v>
      </c>
      <c r="CM57" s="120">
        <f>0</f>
        <v>0</v>
      </c>
      <c r="CN57" s="120">
        <f t="shared" si="121"/>
        <v>0</v>
      </c>
      <c r="CO57" s="194">
        <f t="shared" si="170"/>
        <v>0</v>
      </c>
      <c r="CP57" s="195">
        <f t="shared" si="170"/>
        <v>0</v>
      </c>
      <c r="CQ57" s="196" t="str">
        <f t="shared" si="170"/>
        <v/>
      </c>
      <c r="CR57" s="197" t="str">
        <f t="shared" si="122"/>
        <v/>
      </c>
      <c r="CS57" s="197" t="str">
        <f t="shared" si="123"/>
        <v/>
      </c>
      <c r="CT57" s="119">
        <f t="shared" si="171"/>
        <v>0</v>
      </c>
      <c r="CU57" s="120">
        <f t="shared" si="171"/>
        <v>0</v>
      </c>
      <c r="CV57" s="120" t="str">
        <f t="shared" si="124"/>
        <v/>
      </c>
      <c r="CW57" s="120" t="str">
        <f t="shared" si="125"/>
        <v/>
      </c>
      <c r="CX57" s="120" t="str">
        <f t="shared" si="126"/>
        <v/>
      </c>
      <c r="CY57" s="120" t="str">
        <f t="shared" si="127"/>
        <v/>
      </c>
      <c r="CZ57" s="120">
        <f>0</f>
        <v>0</v>
      </c>
      <c r="DA57" s="120"/>
      <c r="DB57" s="132" t="str">
        <f t="shared" si="172"/>
        <v/>
      </c>
      <c r="DC57" s="133" t="str">
        <f t="shared" si="173"/>
        <v/>
      </c>
    </row>
    <row r="58" spans="1:108">
      <c r="A58" s="199">
        <f t="shared" si="128"/>
        <v>0</v>
      </c>
      <c r="B58" s="194">
        <f t="shared" si="128"/>
        <v>0</v>
      </c>
      <c r="C58" s="195">
        <f t="shared" si="128"/>
        <v>0</v>
      </c>
      <c r="D58" s="196">
        <f t="shared" si="128"/>
        <v>0</v>
      </c>
      <c r="E58" s="197">
        <f t="shared" si="101"/>
        <v>0</v>
      </c>
      <c r="F58" s="197">
        <f t="shared" si="102"/>
        <v>0</v>
      </c>
      <c r="G58" s="119">
        <f t="shared" si="129"/>
        <v>0</v>
      </c>
      <c r="H58" s="120">
        <f t="shared" si="129"/>
        <v>0</v>
      </c>
      <c r="I58" s="120">
        <f t="shared" si="130"/>
        <v>0</v>
      </c>
      <c r="J58" s="120">
        <f t="shared" si="131"/>
        <v>0</v>
      </c>
      <c r="K58" s="120">
        <f t="shared" si="132"/>
        <v>0</v>
      </c>
      <c r="L58" s="120">
        <f t="shared" si="133"/>
        <v>0</v>
      </c>
      <c r="M58" s="120">
        <f>0</f>
        <v>0</v>
      </c>
      <c r="N58" s="120">
        <f t="shared" si="103"/>
        <v>0</v>
      </c>
      <c r="O58" s="194">
        <f t="shared" si="134"/>
        <v>0</v>
      </c>
      <c r="P58" s="195">
        <f t="shared" si="134"/>
        <v>0</v>
      </c>
      <c r="Q58" s="196">
        <f t="shared" si="134"/>
        <v>0</v>
      </c>
      <c r="R58" s="197">
        <f t="shared" si="104"/>
        <v>0</v>
      </c>
      <c r="S58" s="197">
        <f t="shared" si="105"/>
        <v>0</v>
      </c>
      <c r="T58" s="119">
        <f t="shared" si="135"/>
        <v>0</v>
      </c>
      <c r="U58" s="120">
        <f t="shared" si="135"/>
        <v>0</v>
      </c>
      <c r="V58" s="120">
        <f t="shared" si="136"/>
        <v>0</v>
      </c>
      <c r="W58" s="120">
        <f t="shared" si="137"/>
        <v>0</v>
      </c>
      <c r="X58" s="120">
        <f t="shared" si="138"/>
        <v>0</v>
      </c>
      <c r="Y58" s="120">
        <f t="shared" si="139"/>
        <v>0</v>
      </c>
      <c r="Z58" s="120">
        <f>0</f>
        <v>0</v>
      </c>
      <c r="AA58" s="120">
        <f t="shared" si="106"/>
        <v>0</v>
      </c>
      <c r="AB58" s="194">
        <f t="shared" si="140"/>
        <v>0</v>
      </c>
      <c r="AC58" s="195">
        <f t="shared" si="140"/>
        <v>0</v>
      </c>
      <c r="AD58" s="196">
        <f t="shared" si="140"/>
        <v>0</v>
      </c>
      <c r="AE58" s="197">
        <f t="shared" si="107"/>
        <v>0</v>
      </c>
      <c r="AF58" s="197">
        <f t="shared" si="108"/>
        <v>0</v>
      </c>
      <c r="AG58" s="119">
        <f t="shared" si="141"/>
        <v>0</v>
      </c>
      <c r="AH58" s="120">
        <f t="shared" si="141"/>
        <v>0</v>
      </c>
      <c r="AI58" s="120">
        <f t="shared" si="142"/>
        <v>0</v>
      </c>
      <c r="AJ58" s="120">
        <f t="shared" si="143"/>
        <v>0</v>
      </c>
      <c r="AK58" s="120">
        <f t="shared" si="144"/>
        <v>0</v>
      </c>
      <c r="AL58" s="120">
        <f t="shared" si="145"/>
        <v>0</v>
      </c>
      <c r="AM58" s="120">
        <f>0</f>
        <v>0</v>
      </c>
      <c r="AN58" s="120">
        <f t="shared" si="109"/>
        <v>0</v>
      </c>
      <c r="AO58" s="194">
        <f t="shared" si="146"/>
        <v>0</v>
      </c>
      <c r="AP58" s="195">
        <f t="shared" si="146"/>
        <v>0</v>
      </c>
      <c r="AQ58" s="196">
        <f t="shared" si="146"/>
        <v>0</v>
      </c>
      <c r="AR58" s="197">
        <f t="shared" si="110"/>
        <v>0</v>
      </c>
      <c r="AS58" s="197">
        <f t="shared" si="111"/>
        <v>0</v>
      </c>
      <c r="AT58" s="119">
        <f t="shared" si="147"/>
        <v>0</v>
      </c>
      <c r="AU58" s="120">
        <f t="shared" si="147"/>
        <v>0</v>
      </c>
      <c r="AV58" s="120">
        <f t="shared" si="148"/>
        <v>0</v>
      </c>
      <c r="AW58" s="120">
        <f t="shared" si="149"/>
        <v>0</v>
      </c>
      <c r="AX58" s="120">
        <f t="shared" si="150"/>
        <v>0</v>
      </c>
      <c r="AY58" s="120">
        <f t="shared" si="151"/>
        <v>0</v>
      </c>
      <c r="AZ58" s="120">
        <f>0</f>
        <v>0</v>
      </c>
      <c r="BA58" s="120">
        <f t="shared" si="112"/>
        <v>0</v>
      </c>
      <c r="BB58" s="194">
        <f t="shared" si="152"/>
        <v>0</v>
      </c>
      <c r="BC58" s="195">
        <f t="shared" si="152"/>
        <v>0</v>
      </c>
      <c r="BD58" s="196">
        <f t="shared" si="152"/>
        <v>0</v>
      </c>
      <c r="BE58" s="197">
        <f t="shared" si="113"/>
        <v>0</v>
      </c>
      <c r="BF58" s="197">
        <f t="shared" si="114"/>
        <v>0</v>
      </c>
      <c r="BG58" s="119">
        <f t="shared" si="153"/>
        <v>0</v>
      </c>
      <c r="BH58" s="120">
        <f t="shared" si="153"/>
        <v>0</v>
      </c>
      <c r="BI58" s="120">
        <f t="shared" si="154"/>
        <v>0</v>
      </c>
      <c r="BJ58" s="120">
        <f t="shared" si="155"/>
        <v>0</v>
      </c>
      <c r="BK58" s="120">
        <f t="shared" si="156"/>
        <v>0</v>
      </c>
      <c r="BL58" s="120">
        <f t="shared" si="157"/>
        <v>0</v>
      </c>
      <c r="BM58" s="120">
        <f>0</f>
        <v>0</v>
      </c>
      <c r="BN58" s="120">
        <f t="shared" si="115"/>
        <v>0</v>
      </c>
      <c r="BO58" s="194">
        <f t="shared" si="158"/>
        <v>0</v>
      </c>
      <c r="BP58" s="195">
        <f t="shared" si="158"/>
        <v>0</v>
      </c>
      <c r="BQ58" s="196">
        <f t="shared" si="158"/>
        <v>0</v>
      </c>
      <c r="BR58" s="197">
        <f t="shared" si="116"/>
        <v>0</v>
      </c>
      <c r="BS58" s="197">
        <f t="shared" si="117"/>
        <v>0</v>
      </c>
      <c r="BT58" s="119">
        <f t="shared" si="159"/>
        <v>0</v>
      </c>
      <c r="BU58" s="120">
        <f t="shared" si="159"/>
        <v>0</v>
      </c>
      <c r="BV58" s="120">
        <f t="shared" si="160"/>
        <v>0</v>
      </c>
      <c r="BW58" s="120">
        <f t="shared" si="161"/>
        <v>0</v>
      </c>
      <c r="BX58" s="120">
        <f t="shared" si="162"/>
        <v>0</v>
      </c>
      <c r="BY58" s="120">
        <f t="shared" si="163"/>
        <v>0</v>
      </c>
      <c r="BZ58" s="120">
        <f>0</f>
        <v>0</v>
      </c>
      <c r="CA58" s="120">
        <f t="shared" si="118"/>
        <v>0</v>
      </c>
      <c r="CB58" s="194">
        <f t="shared" si="164"/>
        <v>0</v>
      </c>
      <c r="CC58" s="195">
        <f t="shared" si="164"/>
        <v>0</v>
      </c>
      <c r="CD58" s="196">
        <f t="shared" si="164"/>
        <v>0</v>
      </c>
      <c r="CE58" s="197">
        <f t="shared" si="119"/>
        <v>0</v>
      </c>
      <c r="CF58" s="197">
        <f t="shared" si="120"/>
        <v>0</v>
      </c>
      <c r="CG58" s="119">
        <f t="shared" si="165"/>
        <v>0</v>
      </c>
      <c r="CH58" s="120">
        <f t="shared" si="165"/>
        <v>0</v>
      </c>
      <c r="CI58" s="120">
        <f t="shared" si="166"/>
        <v>0</v>
      </c>
      <c r="CJ58" s="120">
        <f t="shared" si="167"/>
        <v>0</v>
      </c>
      <c r="CK58" s="120">
        <f t="shared" si="168"/>
        <v>0</v>
      </c>
      <c r="CL58" s="120">
        <f t="shared" si="169"/>
        <v>0</v>
      </c>
      <c r="CM58" s="120">
        <f>0</f>
        <v>0</v>
      </c>
      <c r="CN58" s="120">
        <f t="shared" si="121"/>
        <v>0</v>
      </c>
      <c r="CO58" s="194">
        <f t="shared" si="170"/>
        <v>0</v>
      </c>
      <c r="CP58" s="195">
        <f t="shared" si="170"/>
        <v>0</v>
      </c>
      <c r="CQ58" s="196" t="str">
        <f t="shared" si="170"/>
        <v/>
      </c>
      <c r="CR58" s="197" t="str">
        <f t="shared" si="122"/>
        <v/>
      </c>
      <c r="CS58" s="197" t="str">
        <f t="shared" si="123"/>
        <v/>
      </c>
      <c r="CT58" s="119">
        <f t="shared" si="171"/>
        <v>0</v>
      </c>
      <c r="CU58" s="120">
        <f t="shared" si="171"/>
        <v>0</v>
      </c>
      <c r="CV58" s="120" t="str">
        <f t="shared" si="124"/>
        <v/>
      </c>
      <c r="CW58" s="120" t="str">
        <f t="shared" si="125"/>
        <v/>
      </c>
      <c r="CX58" s="120" t="str">
        <f t="shared" si="126"/>
        <v/>
      </c>
      <c r="CY58" s="120" t="str">
        <f t="shared" si="127"/>
        <v/>
      </c>
      <c r="CZ58" s="120">
        <f>0</f>
        <v>0</v>
      </c>
      <c r="DA58" s="120"/>
      <c r="DB58" s="132" t="str">
        <f t="shared" si="172"/>
        <v/>
      </c>
      <c r="DC58" s="133" t="str">
        <f t="shared" si="173"/>
        <v/>
      </c>
    </row>
    <row r="59" spans="1:108">
      <c r="A59" s="199">
        <f t="shared" si="128"/>
        <v>0</v>
      </c>
      <c r="B59" s="194">
        <f t="shared" si="128"/>
        <v>0</v>
      </c>
      <c r="C59" s="195">
        <f t="shared" si="128"/>
        <v>0</v>
      </c>
      <c r="D59" s="196">
        <f t="shared" si="128"/>
        <v>0</v>
      </c>
      <c r="E59" s="197">
        <f t="shared" si="101"/>
        <v>0</v>
      </c>
      <c r="F59" s="197">
        <f t="shared" si="102"/>
        <v>0</v>
      </c>
      <c r="G59" s="119">
        <f t="shared" si="129"/>
        <v>0</v>
      </c>
      <c r="H59" s="120">
        <f t="shared" si="129"/>
        <v>0</v>
      </c>
      <c r="I59" s="120">
        <f t="shared" si="130"/>
        <v>0</v>
      </c>
      <c r="J59" s="120">
        <f t="shared" si="131"/>
        <v>0</v>
      </c>
      <c r="K59" s="120">
        <f t="shared" si="132"/>
        <v>0</v>
      </c>
      <c r="L59" s="120">
        <f t="shared" si="133"/>
        <v>0</v>
      </c>
      <c r="M59" s="120">
        <f>0</f>
        <v>0</v>
      </c>
      <c r="N59" s="120">
        <f t="shared" si="103"/>
        <v>0</v>
      </c>
      <c r="O59" s="194">
        <f t="shared" si="134"/>
        <v>0</v>
      </c>
      <c r="P59" s="195">
        <f t="shared" si="134"/>
        <v>0</v>
      </c>
      <c r="Q59" s="196">
        <f t="shared" si="134"/>
        <v>0</v>
      </c>
      <c r="R59" s="197">
        <f t="shared" si="104"/>
        <v>0</v>
      </c>
      <c r="S59" s="197">
        <f t="shared" si="105"/>
        <v>0</v>
      </c>
      <c r="T59" s="119">
        <f t="shared" si="135"/>
        <v>0</v>
      </c>
      <c r="U59" s="120">
        <f t="shared" si="135"/>
        <v>0</v>
      </c>
      <c r="V59" s="120">
        <f t="shared" si="136"/>
        <v>0</v>
      </c>
      <c r="W59" s="120">
        <f t="shared" si="137"/>
        <v>0</v>
      </c>
      <c r="X59" s="120">
        <f t="shared" si="138"/>
        <v>0</v>
      </c>
      <c r="Y59" s="120">
        <f t="shared" si="139"/>
        <v>0</v>
      </c>
      <c r="Z59" s="120">
        <f>0</f>
        <v>0</v>
      </c>
      <c r="AA59" s="120">
        <f t="shared" si="106"/>
        <v>0</v>
      </c>
      <c r="AB59" s="194">
        <f t="shared" si="140"/>
        <v>0</v>
      </c>
      <c r="AC59" s="195">
        <f t="shared" si="140"/>
        <v>0</v>
      </c>
      <c r="AD59" s="196">
        <f t="shared" si="140"/>
        <v>0</v>
      </c>
      <c r="AE59" s="197">
        <f t="shared" si="107"/>
        <v>0</v>
      </c>
      <c r="AF59" s="197">
        <f t="shared" si="108"/>
        <v>0</v>
      </c>
      <c r="AG59" s="119">
        <f t="shared" si="141"/>
        <v>0</v>
      </c>
      <c r="AH59" s="120">
        <f t="shared" si="141"/>
        <v>0</v>
      </c>
      <c r="AI59" s="120">
        <f t="shared" si="142"/>
        <v>0</v>
      </c>
      <c r="AJ59" s="120">
        <f t="shared" si="143"/>
        <v>0</v>
      </c>
      <c r="AK59" s="120">
        <f t="shared" si="144"/>
        <v>0</v>
      </c>
      <c r="AL59" s="120">
        <f t="shared" si="145"/>
        <v>0</v>
      </c>
      <c r="AM59" s="120">
        <f>0</f>
        <v>0</v>
      </c>
      <c r="AN59" s="120">
        <f t="shared" si="109"/>
        <v>0</v>
      </c>
      <c r="AO59" s="194">
        <f t="shared" si="146"/>
        <v>0</v>
      </c>
      <c r="AP59" s="195">
        <f t="shared" si="146"/>
        <v>0</v>
      </c>
      <c r="AQ59" s="196">
        <f t="shared" si="146"/>
        <v>0</v>
      </c>
      <c r="AR59" s="197">
        <f t="shared" si="110"/>
        <v>0</v>
      </c>
      <c r="AS59" s="197">
        <f t="shared" si="111"/>
        <v>0</v>
      </c>
      <c r="AT59" s="119">
        <f t="shared" si="147"/>
        <v>0</v>
      </c>
      <c r="AU59" s="120">
        <f t="shared" si="147"/>
        <v>0</v>
      </c>
      <c r="AV59" s="120">
        <f t="shared" si="148"/>
        <v>0</v>
      </c>
      <c r="AW59" s="120">
        <f t="shared" si="149"/>
        <v>0</v>
      </c>
      <c r="AX59" s="120">
        <f t="shared" si="150"/>
        <v>0</v>
      </c>
      <c r="AY59" s="120">
        <f t="shared" si="151"/>
        <v>0</v>
      </c>
      <c r="AZ59" s="120">
        <f>0</f>
        <v>0</v>
      </c>
      <c r="BA59" s="120">
        <f t="shared" si="112"/>
        <v>0</v>
      </c>
      <c r="BB59" s="194">
        <f t="shared" si="152"/>
        <v>0</v>
      </c>
      <c r="BC59" s="195">
        <f t="shared" si="152"/>
        <v>0</v>
      </c>
      <c r="BD59" s="196">
        <f t="shared" si="152"/>
        <v>0</v>
      </c>
      <c r="BE59" s="197">
        <f t="shared" si="113"/>
        <v>0</v>
      </c>
      <c r="BF59" s="197">
        <f t="shared" si="114"/>
        <v>0</v>
      </c>
      <c r="BG59" s="119">
        <f t="shared" si="153"/>
        <v>0</v>
      </c>
      <c r="BH59" s="120">
        <f t="shared" si="153"/>
        <v>0</v>
      </c>
      <c r="BI59" s="120">
        <f t="shared" si="154"/>
        <v>0</v>
      </c>
      <c r="BJ59" s="120">
        <f t="shared" si="155"/>
        <v>0</v>
      </c>
      <c r="BK59" s="120">
        <f t="shared" si="156"/>
        <v>0</v>
      </c>
      <c r="BL59" s="120">
        <f t="shared" si="157"/>
        <v>0</v>
      </c>
      <c r="BM59" s="120">
        <f>0</f>
        <v>0</v>
      </c>
      <c r="BN59" s="120">
        <f t="shared" si="115"/>
        <v>0</v>
      </c>
      <c r="BO59" s="194">
        <f t="shared" si="158"/>
        <v>0</v>
      </c>
      <c r="BP59" s="195">
        <f t="shared" si="158"/>
        <v>0</v>
      </c>
      <c r="BQ59" s="196">
        <f t="shared" si="158"/>
        <v>0</v>
      </c>
      <c r="BR59" s="197">
        <f t="shared" si="116"/>
        <v>0</v>
      </c>
      <c r="BS59" s="197">
        <f t="shared" si="117"/>
        <v>0</v>
      </c>
      <c r="BT59" s="119">
        <f t="shared" si="159"/>
        <v>0</v>
      </c>
      <c r="BU59" s="120">
        <f t="shared" si="159"/>
        <v>0</v>
      </c>
      <c r="BV59" s="120">
        <f t="shared" si="160"/>
        <v>0</v>
      </c>
      <c r="BW59" s="120">
        <f t="shared" si="161"/>
        <v>0</v>
      </c>
      <c r="BX59" s="120">
        <f t="shared" si="162"/>
        <v>0</v>
      </c>
      <c r="BY59" s="120">
        <f t="shared" si="163"/>
        <v>0</v>
      </c>
      <c r="BZ59" s="120">
        <f>0</f>
        <v>0</v>
      </c>
      <c r="CA59" s="120">
        <f t="shared" si="118"/>
        <v>0</v>
      </c>
      <c r="CB59" s="194">
        <f t="shared" si="164"/>
        <v>0</v>
      </c>
      <c r="CC59" s="195">
        <f t="shared" si="164"/>
        <v>0</v>
      </c>
      <c r="CD59" s="196">
        <f t="shared" si="164"/>
        <v>0</v>
      </c>
      <c r="CE59" s="197">
        <f t="shared" si="119"/>
        <v>0</v>
      </c>
      <c r="CF59" s="197">
        <f t="shared" si="120"/>
        <v>0</v>
      </c>
      <c r="CG59" s="119">
        <f t="shared" si="165"/>
        <v>0</v>
      </c>
      <c r="CH59" s="120">
        <f t="shared" si="165"/>
        <v>0</v>
      </c>
      <c r="CI59" s="120">
        <f t="shared" si="166"/>
        <v>0</v>
      </c>
      <c r="CJ59" s="120">
        <f t="shared" si="167"/>
        <v>0</v>
      </c>
      <c r="CK59" s="120">
        <f t="shared" si="168"/>
        <v>0</v>
      </c>
      <c r="CL59" s="120">
        <f t="shared" si="169"/>
        <v>0</v>
      </c>
      <c r="CM59" s="120">
        <f>0</f>
        <v>0</v>
      </c>
      <c r="CN59" s="120">
        <f t="shared" si="121"/>
        <v>0</v>
      </c>
      <c r="CO59" s="194">
        <f t="shared" si="170"/>
        <v>0</v>
      </c>
      <c r="CP59" s="195">
        <f t="shared" si="170"/>
        <v>0</v>
      </c>
      <c r="CQ59" s="196" t="str">
        <f t="shared" si="170"/>
        <v/>
      </c>
      <c r="CR59" s="197" t="str">
        <f t="shared" si="122"/>
        <v/>
      </c>
      <c r="CS59" s="197" t="str">
        <f t="shared" si="123"/>
        <v/>
      </c>
      <c r="CT59" s="119">
        <f t="shared" si="171"/>
        <v>0</v>
      </c>
      <c r="CU59" s="120">
        <f t="shared" si="171"/>
        <v>0</v>
      </c>
      <c r="CV59" s="120" t="str">
        <f t="shared" si="124"/>
        <v/>
      </c>
      <c r="CW59" s="120" t="str">
        <f t="shared" si="125"/>
        <v/>
      </c>
      <c r="CX59" s="120" t="str">
        <f t="shared" si="126"/>
        <v/>
      </c>
      <c r="CY59" s="120" t="str">
        <f t="shared" si="127"/>
        <v/>
      </c>
      <c r="CZ59" s="120">
        <f>0</f>
        <v>0</v>
      </c>
      <c r="DA59" s="120"/>
      <c r="DB59" s="132" t="str">
        <f t="shared" si="172"/>
        <v/>
      </c>
      <c r="DC59" s="133" t="str">
        <f t="shared" si="173"/>
        <v/>
      </c>
    </row>
    <row r="60" spans="1:108">
      <c r="A60" s="199">
        <f t="shared" si="128"/>
        <v>0</v>
      </c>
      <c r="B60" s="194">
        <f t="shared" si="128"/>
        <v>0</v>
      </c>
      <c r="C60" s="195">
        <f t="shared" si="128"/>
        <v>0</v>
      </c>
      <c r="D60" s="196">
        <f t="shared" si="128"/>
        <v>0</v>
      </c>
      <c r="E60" s="197">
        <f t="shared" si="101"/>
        <v>0</v>
      </c>
      <c r="F60" s="197">
        <f t="shared" si="102"/>
        <v>0</v>
      </c>
      <c r="G60" s="119">
        <f t="shared" si="129"/>
        <v>0</v>
      </c>
      <c r="H60" s="120">
        <f t="shared" si="129"/>
        <v>0</v>
      </c>
      <c r="I60" s="120">
        <f t="shared" si="130"/>
        <v>0</v>
      </c>
      <c r="J60" s="120">
        <f t="shared" si="131"/>
        <v>0</v>
      </c>
      <c r="K60" s="120">
        <f t="shared" si="132"/>
        <v>0</v>
      </c>
      <c r="L60" s="120">
        <f t="shared" si="133"/>
        <v>0</v>
      </c>
      <c r="M60" s="120">
        <f>0</f>
        <v>0</v>
      </c>
      <c r="N60" s="120">
        <f t="shared" si="103"/>
        <v>0</v>
      </c>
      <c r="O60" s="194">
        <f t="shared" si="134"/>
        <v>0</v>
      </c>
      <c r="P60" s="195">
        <f t="shared" si="134"/>
        <v>0</v>
      </c>
      <c r="Q60" s="196">
        <f t="shared" si="134"/>
        <v>0</v>
      </c>
      <c r="R60" s="197">
        <f t="shared" si="104"/>
        <v>0</v>
      </c>
      <c r="S60" s="197">
        <f t="shared" si="105"/>
        <v>0</v>
      </c>
      <c r="T60" s="119">
        <f t="shared" si="135"/>
        <v>0</v>
      </c>
      <c r="U60" s="120">
        <f t="shared" si="135"/>
        <v>0</v>
      </c>
      <c r="V60" s="120">
        <f t="shared" si="136"/>
        <v>0</v>
      </c>
      <c r="W60" s="120">
        <f t="shared" si="137"/>
        <v>0</v>
      </c>
      <c r="X60" s="120">
        <f t="shared" si="138"/>
        <v>0</v>
      </c>
      <c r="Y60" s="120">
        <f t="shared" si="139"/>
        <v>0</v>
      </c>
      <c r="Z60" s="120">
        <f>0</f>
        <v>0</v>
      </c>
      <c r="AA60" s="120">
        <f t="shared" si="106"/>
        <v>0</v>
      </c>
      <c r="AB60" s="194">
        <f t="shared" si="140"/>
        <v>0</v>
      </c>
      <c r="AC60" s="195">
        <f t="shared" si="140"/>
        <v>0</v>
      </c>
      <c r="AD60" s="196">
        <f t="shared" si="140"/>
        <v>0</v>
      </c>
      <c r="AE60" s="197">
        <f t="shared" si="107"/>
        <v>0</v>
      </c>
      <c r="AF60" s="197">
        <f t="shared" si="108"/>
        <v>0</v>
      </c>
      <c r="AG60" s="119">
        <f t="shared" si="141"/>
        <v>0</v>
      </c>
      <c r="AH60" s="120">
        <f t="shared" si="141"/>
        <v>0</v>
      </c>
      <c r="AI60" s="120">
        <f t="shared" si="142"/>
        <v>0</v>
      </c>
      <c r="AJ60" s="120">
        <f t="shared" si="143"/>
        <v>0</v>
      </c>
      <c r="AK60" s="120">
        <f t="shared" si="144"/>
        <v>0</v>
      </c>
      <c r="AL60" s="120">
        <f t="shared" si="145"/>
        <v>0</v>
      </c>
      <c r="AM60" s="120">
        <f>0</f>
        <v>0</v>
      </c>
      <c r="AN60" s="120">
        <f t="shared" si="109"/>
        <v>0</v>
      </c>
      <c r="AO60" s="194">
        <f t="shared" si="146"/>
        <v>0</v>
      </c>
      <c r="AP60" s="195">
        <f t="shared" si="146"/>
        <v>0</v>
      </c>
      <c r="AQ60" s="196">
        <f t="shared" si="146"/>
        <v>0</v>
      </c>
      <c r="AR60" s="197">
        <f t="shared" si="110"/>
        <v>0</v>
      </c>
      <c r="AS60" s="197">
        <f t="shared" si="111"/>
        <v>0</v>
      </c>
      <c r="AT60" s="119">
        <f t="shared" si="147"/>
        <v>0</v>
      </c>
      <c r="AU60" s="120">
        <f t="shared" si="147"/>
        <v>0</v>
      </c>
      <c r="AV60" s="120">
        <f t="shared" si="148"/>
        <v>0</v>
      </c>
      <c r="AW60" s="120">
        <f t="shared" si="149"/>
        <v>0</v>
      </c>
      <c r="AX60" s="120">
        <f t="shared" si="150"/>
        <v>0</v>
      </c>
      <c r="AY60" s="120">
        <f t="shared" si="151"/>
        <v>0</v>
      </c>
      <c r="AZ60" s="120">
        <f>0</f>
        <v>0</v>
      </c>
      <c r="BA60" s="120">
        <f t="shared" si="112"/>
        <v>0</v>
      </c>
      <c r="BB60" s="194">
        <f t="shared" si="152"/>
        <v>0</v>
      </c>
      <c r="BC60" s="195">
        <f t="shared" si="152"/>
        <v>0</v>
      </c>
      <c r="BD60" s="196">
        <f t="shared" si="152"/>
        <v>0</v>
      </c>
      <c r="BE60" s="197">
        <f t="shared" si="113"/>
        <v>0</v>
      </c>
      <c r="BF60" s="197">
        <f t="shared" si="114"/>
        <v>0</v>
      </c>
      <c r="BG60" s="119">
        <f t="shared" si="153"/>
        <v>0</v>
      </c>
      <c r="BH60" s="120">
        <f t="shared" si="153"/>
        <v>0</v>
      </c>
      <c r="BI60" s="120">
        <f t="shared" si="154"/>
        <v>0</v>
      </c>
      <c r="BJ60" s="120">
        <f t="shared" si="155"/>
        <v>0</v>
      </c>
      <c r="BK60" s="120">
        <f t="shared" si="156"/>
        <v>0</v>
      </c>
      <c r="BL60" s="120">
        <f t="shared" si="157"/>
        <v>0</v>
      </c>
      <c r="BM60" s="120">
        <f>0</f>
        <v>0</v>
      </c>
      <c r="BN60" s="120">
        <f t="shared" si="115"/>
        <v>0</v>
      </c>
      <c r="BO60" s="194">
        <f t="shared" si="158"/>
        <v>0</v>
      </c>
      <c r="BP60" s="195">
        <f t="shared" si="158"/>
        <v>0</v>
      </c>
      <c r="BQ60" s="196">
        <f t="shared" si="158"/>
        <v>0</v>
      </c>
      <c r="BR60" s="197">
        <f t="shared" si="116"/>
        <v>0</v>
      </c>
      <c r="BS60" s="197">
        <f t="shared" si="117"/>
        <v>0</v>
      </c>
      <c r="BT60" s="119">
        <f t="shared" si="159"/>
        <v>0</v>
      </c>
      <c r="BU60" s="120">
        <f t="shared" si="159"/>
        <v>0</v>
      </c>
      <c r="BV60" s="120">
        <f t="shared" si="160"/>
        <v>0</v>
      </c>
      <c r="BW60" s="120">
        <f t="shared" si="161"/>
        <v>0</v>
      </c>
      <c r="BX60" s="120">
        <f t="shared" si="162"/>
        <v>0</v>
      </c>
      <c r="BY60" s="120">
        <f t="shared" si="163"/>
        <v>0</v>
      </c>
      <c r="BZ60" s="120">
        <f>0</f>
        <v>0</v>
      </c>
      <c r="CA60" s="120">
        <f t="shared" si="118"/>
        <v>0</v>
      </c>
      <c r="CB60" s="194">
        <f t="shared" si="164"/>
        <v>0</v>
      </c>
      <c r="CC60" s="195">
        <f t="shared" si="164"/>
        <v>0</v>
      </c>
      <c r="CD60" s="196">
        <f t="shared" si="164"/>
        <v>0</v>
      </c>
      <c r="CE60" s="197">
        <f t="shared" si="119"/>
        <v>0</v>
      </c>
      <c r="CF60" s="197">
        <f t="shared" si="120"/>
        <v>0</v>
      </c>
      <c r="CG60" s="119">
        <f t="shared" si="165"/>
        <v>0</v>
      </c>
      <c r="CH60" s="120">
        <f t="shared" si="165"/>
        <v>0</v>
      </c>
      <c r="CI60" s="120">
        <f t="shared" si="166"/>
        <v>0</v>
      </c>
      <c r="CJ60" s="120">
        <f t="shared" si="167"/>
        <v>0</v>
      </c>
      <c r="CK60" s="120">
        <f t="shared" si="168"/>
        <v>0</v>
      </c>
      <c r="CL60" s="120">
        <f t="shared" si="169"/>
        <v>0</v>
      </c>
      <c r="CM60" s="120">
        <f>0</f>
        <v>0</v>
      </c>
      <c r="CN60" s="120">
        <f t="shared" si="121"/>
        <v>0</v>
      </c>
      <c r="CO60" s="194">
        <f t="shared" si="170"/>
        <v>0</v>
      </c>
      <c r="CP60" s="195">
        <f t="shared" si="170"/>
        <v>0</v>
      </c>
      <c r="CQ60" s="196" t="str">
        <f t="shared" si="170"/>
        <v/>
      </c>
      <c r="CR60" s="197" t="str">
        <f t="shared" si="122"/>
        <v/>
      </c>
      <c r="CS60" s="197" t="str">
        <f t="shared" si="123"/>
        <v/>
      </c>
      <c r="CT60" s="119">
        <f t="shared" si="171"/>
        <v>0</v>
      </c>
      <c r="CU60" s="120">
        <f t="shared" si="171"/>
        <v>0</v>
      </c>
      <c r="CV60" s="120" t="str">
        <f t="shared" si="124"/>
        <v/>
      </c>
      <c r="CW60" s="120" t="str">
        <f t="shared" si="125"/>
        <v/>
      </c>
      <c r="CX60" s="120" t="str">
        <f t="shared" si="126"/>
        <v/>
      </c>
      <c r="CY60" s="120" t="str">
        <f t="shared" si="127"/>
        <v/>
      </c>
      <c r="CZ60" s="120">
        <f>0</f>
        <v>0</v>
      </c>
      <c r="DA60" s="120"/>
      <c r="DB60" s="132" t="str">
        <f t="shared" si="172"/>
        <v/>
      </c>
      <c r="DC60" s="133" t="str">
        <f t="shared" si="173"/>
        <v/>
      </c>
    </row>
    <row r="61" spans="1:108">
      <c r="A61" s="199">
        <f t="shared" si="128"/>
        <v>0</v>
      </c>
      <c r="B61" s="194">
        <f t="shared" si="128"/>
        <v>0</v>
      </c>
      <c r="C61" s="195">
        <f t="shared" si="128"/>
        <v>0</v>
      </c>
      <c r="D61" s="196">
        <f t="shared" si="128"/>
        <v>0</v>
      </c>
      <c r="E61" s="197">
        <f t="shared" si="101"/>
        <v>0</v>
      </c>
      <c r="F61" s="197">
        <f t="shared" si="102"/>
        <v>0</v>
      </c>
      <c r="G61" s="119">
        <f t="shared" si="129"/>
        <v>0</v>
      </c>
      <c r="H61" s="120">
        <f t="shared" si="129"/>
        <v>0</v>
      </c>
      <c r="I61" s="120">
        <f t="shared" si="130"/>
        <v>0</v>
      </c>
      <c r="J61" s="120">
        <f t="shared" si="131"/>
        <v>0</v>
      </c>
      <c r="K61" s="120">
        <f t="shared" si="132"/>
        <v>0</v>
      </c>
      <c r="L61" s="120">
        <f t="shared" si="133"/>
        <v>0</v>
      </c>
      <c r="M61" s="120">
        <f>0</f>
        <v>0</v>
      </c>
      <c r="N61" s="120">
        <f t="shared" si="103"/>
        <v>0</v>
      </c>
      <c r="O61" s="194">
        <f t="shared" si="134"/>
        <v>0</v>
      </c>
      <c r="P61" s="195">
        <f t="shared" si="134"/>
        <v>0</v>
      </c>
      <c r="Q61" s="196">
        <f t="shared" si="134"/>
        <v>0</v>
      </c>
      <c r="R61" s="197">
        <f t="shared" si="104"/>
        <v>0</v>
      </c>
      <c r="S61" s="197">
        <f t="shared" si="105"/>
        <v>0</v>
      </c>
      <c r="T61" s="119">
        <f t="shared" si="135"/>
        <v>0</v>
      </c>
      <c r="U61" s="120">
        <f t="shared" si="135"/>
        <v>0</v>
      </c>
      <c r="V61" s="120">
        <f t="shared" si="136"/>
        <v>0</v>
      </c>
      <c r="W61" s="120">
        <f t="shared" si="137"/>
        <v>0</v>
      </c>
      <c r="X61" s="120">
        <f t="shared" si="138"/>
        <v>0</v>
      </c>
      <c r="Y61" s="120">
        <f t="shared" si="139"/>
        <v>0</v>
      </c>
      <c r="Z61" s="120">
        <f>0</f>
        <v>0</v>
      </c>
      <c r="AA61" s="120">
        <f t="shared" si="106"/>
        <v>0</v>
      </c>
      <c r="AB61" s="194">
        <f t="shared" si="140"/>
        <v>0</v>
      </c>
      <c r="AC61" s="195">
        <f t="shared" si="140"/>
        <v>0</v>
      </c>
      <c r="AD61" s="196">
        <f t="shared" si="140"/>
        <v>0</v>
      </c>
      <c r="AE61" s="197">
        <f t="shared" si="107"/>
        <v>0</v>
      </c>
      <c r="AF61" s="197">
        <f t="shared" si="108"/>
        <v>0</v>
      </c>
      <c r="AG61" s="119">
        <f t="shared" si="141"/>
        <v>0</v>
      </c>
      <c r="AH61" s="120">
        <f t="shared" si="141"/>
        <v>0</v>
      </c>
      <c r="AI61" s="120">
        <f t="shared" si="142"/>
        <v>0</v>
      </c>
      <c r="AJ61" s="120">
        <f t="shared" si="143"/>
        <v>0</v>
      </c>
      <c r="AK61" s="120">
        <f t="shared" si="144"/>
        <v>0</v>
      </c>
      <c r="AL61" s="120">
        <f t="shared" si="145"/>
        <v>0</v>
      </c>
      <c r="AM61" s="120">
        <f>0</f>
        <v>0</v>
      </c>
      <c r="AN61" s="120">
        <f t="shared" si="109"/>
        <v>0</v>
      </c>
      <c r="AO61" s="194">
        <f t="shared" si="146"/>
        <v>0</v>
      </c>
      <c r="AP61" s="195">
        <f t="shared" si="146"/>
        <v>0</v>
      </c>
      <c r="AQ61" s="196">
        <f t="shared" si="146"/>
        <v>0</v>
      </c>
      <c r="AR61" s="197">
        <f t="shared" si="110"/>
        <v>0</v>
      </c>
      <c r="AS61" s="197">
        <f t="shared" si="111"/>
        <v>0</v>
      </c>
      <c r="AT61" s="119">
        <f t="shared" si="147"/>
        <v>0</v>
      </c>
      <c r="AU61" s="120">
        <f t="shared" si="147"/>
        <v>0</v>
      </c>
      <c r="AV61" s="120">
        <f t="shared" si="148"/>
        <v>0</v>
      </c>
      <c r="AW61" s="120">
        <f t="shared" si="149"/>
        <v>0</v>
      </c>
      <c r="AX61" s="120">
        <f t="shared" si="150"/>
        <v>0</v>
      </c>
      <c r="AY61" s="120">
        <f t="shared" si="151"/>
        <v>0</v>
      </c>
      <c r="AZ61" s="120">
        <f>0</f>
        <v>0</v>
      </c>
      <c r="BA61" s="120">
        <f t="shared" si="112"/>
        <v>0</v>
      </c>
      <c r="BB61" s="194">
        <f t="shared" si="152"/>
        <v>0</v>
      </c>
      <c r="BC61" s="195">
        <f t="shared" si="152"/>
        <v>0</v>
      </c>
      <c r="BD61" s="196">
        <f t="shared" si="152"/>
        <v>0</v>
      </c>
      <c r="BE61" s="197">
        <f t="shared" si="113"/>
        <v>0</v>
      </c>
      <c r="BF61" s="197">
        <f t="shared" si="114"/>
        <v>0</v>
      </c>
      <c r="BG61" s="119">
        <f t="shared" si="153"/>
        <v>0</v>
      </c>
      <c r="BH61" s="120">
        <f t="shared" si="153"/>
        <v>0</v>
      </c>
      <c r="BI61" s="120">
        <f t="shared" si="154"/>
        <v>0</v>
      </c>
      <c r="BJ61" s="120">
        <f t="shared" si="155"/>
        <v>0</v>
      </c>
      <c r="BK61" s="120">
        <f t="shared" si="156"/>
        <v>0</v>
      </c>
      <c r="BL61" s="120">
        <f t="shared" si="157"/>
        <v>0</v>
      </c>
      <c r="BM61" s="120">
        <f>0</f>
        <v>0</v>
      </c>
      <c r="BN61" s="120">
        <f t="shared" si="115"/>
        <v>0</v>
      </c>
      <c r="BO61" s="194">
        <f t="shared" si="158"/>
        <v>0</v>
      </c>
      <c r="BP61" s="195">
        <f t="shared" si="158"/>
        <v>0</v>
      </c>
      <c r="BQ61" s="196">
        <f t="shared" si="158"/>
        <v>0</v>
      </c>
      <c r="BR61" s="197">
        <f t="shared" si="116"/>
        <v>0</v>
      </c>
      <c r="BS61" s="197">
        <f t="shared" si="117"/>
        <v>0</v>
      </c>
      <c r="BT61" s="119">
        <f t="shared" si="159"/>
        <v>0</v>
      </c>
      <c r="BU61" s="120">
        <f t="shared" si="159"/>
        <v>0</v>
      </c>
      <c r="BV61" s="120">
        <f t="shared" si="160"/>
        <v>0</v>
      </c>
      <c r="BW61" s="120">
        <f t="shared" si="161"/>
        <v>0</v>
      </c>
      <c r="BX61" s="120">
        <f t="shared" si="162"/>
        <v>0</v>
      </c>
      <c r="BY61" s="120">
        <f t="shared" si="163"/>
        <v>0</v>
      </c>
      <c r="BZ61" s="120">
        <f>0</f>
        <v>0</v>
      </c>
      <c r="CA61" s="120">
        <f t="shared" si="118"/>
        <v>0</v>
      </c>
      <c r="CB61" s="194">
        <f t="shared" si="164"/>
        <v>0</v>
      </c>
      <c r="CC61" s="195">
        <f t="shared" si="164"/>
        <v>0</v>
      </c>
      <c r="CD61" s="196">
        <f t="shared" si="164"/>
        <v>0</v>
      </c>
      <c r="CE61" s="197">
        <f t="shared" si="119"/>
        <v>0</v>
      </c>
      <c r="CF61" s="197">
        <f t="shared" si="120"/>
        <v>0</v>
      </c>
      <c r="CG61" s="119">
        <f t="shared" si="165"/>
        <v>0</v>
      </c>
      <c r="CH61" s="120">
        <f t="shared" si="165"/>
        <v>0</v>
      </c>
      <c r="CI61" s="120">
        <f t="shared" si="166"/>
        <v>0</v>
      </c>
      <c r="CJ61" s="120">
        <f t="shared" si="167"/>
        <v>0</v>
      </c>
      <c r="CK61" s="120">
        <f t="shared" si="168"/>
        <v>0</v>
      </c>
      <c r="CL61" s="120">
        <f t="shared" si="169"/>
        <v>0</v>
      </c>
      <c r="CM61" s="120">
        <f>0</f>
        <v>0</v>
      </c>
      <c r="CN61" s="120">
        <f t="shared" si="121"/>
        <v>0</v>
      </c>
      <c r="CO61" s="194">
        <f t="shared" si="170"/>
        <v>0</v>
      </c>
      <c r="CP61" s="195">
        <f t="shared" si="170"/>
        <v>0</v>
      </c>
      <c r="CQ61" s="196" t="str">
        <f t="shared" si="170"/>
        <v/>
      </c>
      <c r="CR61" s="197" t="str">
        <f t="shared" si="122"/>
        <v/>
      </c>
      <c r="CS61" s="197" t="str">
        <f t="shared" si="123"/>
        <v/>
      </c>
      <c r="CT61" s="119">
        <f t="shared" si="171"/>
        <v>0</v>
      </c>
      <c r="CU61" s="120">
        <f t="shared" si="171"/>
        <v>0</v>
      </c>
      <c r="CV61" s="120" t="str">
        <f t="shared" si="124"/>
        <v/>
      </c>
      <c r="CW61" s="120" t="str">
        <f t="shared" si="125"/>
        <v/>
      </c>
      <c r="CX61" s="120" t="str">
        <f t="shared" si="126"/>
        <v/>
      </c>
      <c r="CY61" s="120" t="str">
        <f t="shared" si="127"/>
        <v/>
      </c>
      <c r="CZ61" s="120">
        <f>0</f>
        <v>0</v>
      </c>
      <c r="DA61" s="120"/>
      <c r="DB61" s="132" t="str">
        <f t="shared" si="172"/>
        <v/>
      </c>
      <c r="DC61" s="133" t="str">
        <f t="shared" si="173"/>
        <v/>
      </c>
    </row>
    <row r="62" spans="1:108">
      <c r="A62" s="199">
        <f t="shared" si="128"/>
        <v>0</v>
      </c>
      <c r="B62" s="194">
        <f t="shared" si="128"/>
        <v>0</v>
      </c>
      <c r="C62" s="195">
        <f t="shared" si="128"/>
        <v>0</v>
      </c>
      <c r="D62" s="196">
        <f t="shared" si="128"/>
        <v>0</v>
      </c>
      <c r="E62" s="197">
        <f t="shared" si="101"/>
        <v>0</v>
      </c>
      <c r="F62" s="197">
        <f t="shared" si="102"/>
        <v>0</v>
      </c>
      <c r="G62" s="119">
        <f t="shared" si="129"/>
        <v>0</v>
      </c>
      <c r="H62" s="120">
        <f t="shared" si="129"/>
        <v>0</v>
      </c>
      <c r="I62" s="120">
        <f t="shared" si="130"/>
        <v>0</v>
      </c>
      <c r="J62" s="120">
        <f t="shared" si="131"/>
        <v>0</v>
      </c>
      <c r="K62" s="120">
        <f t="shared" si="132"/>
        <v>0</v>
      </c>
      <c r="L62" s="120">
        <f t="shared" si="133"/>
        <v>0</v>
      </c>
      <c r="M62" s="120">
        <f>0</f>
        <v>0</v>
      </c>
      <c r="N62" s="121">
        <f t="shared" si="103"/>
        <v>0</v>
      </c>
      <c r="O62" s="194">
        <f t="shared" si="134"/>
        <v>0</v>
      </c>
      <c r="P62" s="195">
        <f t="shared" si="134"/>
        <v>0</v>
      </c>
      <c r="Q62" s="196">
        <f t="shared" si="134"/>
        <v>0</v>
      </c>
      <c r="R62" s="197">
        <f t="shared" si="104"/>
        <v>0</v>
      </c>
      <c r="S62" s="197">
        <f t="shared" si="105"/>
        <v>0</v>
      </c>
      <c r="T62" s="119">
        <f t="shared" si="135"/>
        <v>0</v>
      </c>
      <c r="U62" s="120">
        <f t="shared" si="135"/>
        <v>0</v>
      </c>
      <c r="V62" s="120">
        <f t="shared" si="136"/>
        <v>0</v>
      </c>
      <c r="W62" s="120">
        <f t="shared" si="137"/>
        <v>0</v>
      </c>
      <c r="X62" s="120">
        <f t="shared" si="138"/>
        <v>0</v>
      </c>
      <c r="Y62" s="120">
        <f t="shared" si="139"/>
        <v>0</v>
      </c>
      <c r="Z62" s="120">
        <f>0</f>
        <v>0</v>
      </c>
      <c r="AA62" s="120">
        <f t="shared" si="106"/>
        <v>0</v>
      </c>
      <c r="AB62" s="194">
        <f t="shared" si="140"/>
        <v>0</v>
      </c>
      <c r="AC62" s="195">
        <f t="shared" si="140"/>
        <v>0</v>
      </c>
      <c r="AD62" s="196">
        <f t="shared" si="140"/>
        <v>0</v>
      </c>
      <c r="AE62" s="197">
        <f t="shared" si="107"/>
        <v>0</v>
      </c>
      <c r="AF62" s="197">
        <f t="shared" si="108"/>
        <v>0</v>
      </c>
      <c r="AG62" s="119">
        <f t="shared" si="141"/>
        <v>0</v>
      </c>
      <c r="AH62" s="120">
        <f t="shared" si="141"/>
        <v>0</v>
      </c>
      <c r="AI62" s="120">
        <f t="shared" si="142"/>
        <v>0</v>
      </c>
      <c r="AJ62" s="120">
        <f t="shared" si="143"/>
        <v>0</v>
      </c>
      <c r="AK62" s="120">
        <f t="shared" si="144"/>
        <v>0</v>
      </c>
      <c r="AL62" s="120">
        <f t="shared" si="145"/>
        <v>0</v>
      </c>
      <c r="AM62" s="120">
        <f>0</f>
        <v>0</v>
      </c>
      <c r="AN62" s="120">
        <f t="shared" si="109"/>
        <v>0</v>
      </c>
      <c r="AO62" s="194">
        <f t="shared" si="146"/>
        <v>0</v>
      </c>
      <c r="AP62" s="195">
        <f t="shared" si="146"/>
        <v>0</v>
      </c>
      <c r="AQ62" s="196">
        <f t="shared" si="146"/>
        <v>0</v>
      </c>
      <c r="AR62" s="197">
        <f t="shared" si="110"/>
        <v>0</v>
      </c>
      <c r="AS62" s="197">
        <f t="shared" si="111"/>
        <v>0</v>
      </c>
      <c r="AT62" s="119">
        <f t="shared" si="147"/>
        <v>0</v>
      </c>
      <c r="AU62" s="120">
        <f t="shared" si="147"/>
        <v>0</v>
      </c>
      <c r="AV62" s="120">
        <f t="shared" si="148"/>
        <v>0</v>
      </c>
      <c r="AW62" s="120">
        <f t="shared" si="149"/>
        <v>0</v>
      </c>
      <c r="AX62" s="120">
        <f t="shared" si="150"/>
        <v>0</v>
      </c>
      <c r="AY62" s="120">
        <f t="shared" si="151"/>
        <v>0</v>
      </c>
      <c r="AZ62" s="120">
        <f>0</f>
        <v>0</v>
      </c>
      <c r="BA62" s="120">
        <f t="shared" si="112"/>
        <v>0</v>
      </c>
      <c r="BB62" s="194">
        <f t="shared" si="152"/>
        <v>0</v>
      </c>
      <c r="BC62" s="195">
        <f t="shared" si="152"/>
        <v>0</v>
      </c>
      <c r="BD62" s="196">
        <f t="shared" si="152"/>
        <v>0</v>
      </c>
      <c r="BE62" s="197">
        <f t="shared" si="113"/>
        <v>0</v>
      </c>
      <c r="BF62" s="197">
        <f t="shared" si="114"/>
        <v>0</v>
      </c>
      <c r="BG62" s="119">
        <f t="shared" si="153"/>
        <v>0</v>
      </c>
      <c r="BH62" s="120">
        <f t="shared" si="153"/>
        <v>0</v>
      </c>
      <c r="BI62" s="120">
        <f t="shared" si="154"/>
        <v>0</v>
      </c>
      <c r="BJ62" s="120">
        <f t="shared" si="155"/>
        <v>0</v>
      </c>
      <c r="BK62" s="120">
        <f t="shared" si="156"/>
        <v>0</v>
      </c>
      <c r="BL62" s="120">
        <f t="shared" si="157"/>
        <v>0</v>
      </c>
      <c r="BM62" s="120">
        <f>0</f>
        <v>0</v>
      </c>
      <c r="BN62" s="120">
        <f t="shared" si="115"/>
        <v>0</v>
      </c>
      <c r="BO62" s="194">
        <f t="shared" si="158"/>
        <v>0</v>
      </c>
      <c r="BP62" s="195">
        <f t="shared" si="158"/>
        <v>0</v>
      </c>
      <c r="BQ62" s="196">
        <f t="shared" si="158"/>
        <v>0</v>
      </c>
      <c r="BR62" s="197">
        <f t="shared" si="116"/>
        <v>0</v>
      </c>
      <c r="BS62" s="197">
        <f t="shared" si="117"/>
        <v>0</v>
      </c>
      <c r="BT62" s="119">
        <f t="shared" si="159"/>
        <v>0</v>
      </c>
      <c r="BU62" s="120">
        <f t="shared" si="159"/>
        <v>0</v>
      </c>
      <c r="BV62" s="120">
        <f t="shared" si="160"/>
        <v>0</v>
      </c>
      <c r="BW62" s="120">
        <f t="shared" si="161"/>
        <v>0</v>
      </c>
      <c r="BX62" s="120">
        <f t="shared" si="162"/>
        <v>0</v>
      </c>
      <c r="BY62" s="120">
        <f t="shared" si="163"/>
        <v>0</v>
      </c>
      <c r="BZ62" s="120">
        <f>0</f>
        <v>0</v>
      </c>
      <c r="CA62" s="120">
        <f t="shared" si="118"/>
        <v>0</v>
      </c>
      <c r="CB62" s="194">
        <f t="shared" si="164"/>
        <v>0</v>
      </c>
      <c r="CC62" s="195">
        <f t="shared" si="164"/>
        <v>0</v>
      </c>
      <c r="CD62" s="196">
        <f t="shared" si="164"/>
        <v>0</v>
      </c>
      <c r="CE62" s="197">
        <f t="shared" si="119"/>
        <v>0</v>
      </c>
      <c r="CF62" s="197">
        <f t="shared" si="120"/>
        <v>0</v>
      </c>
      <c r="CG62" s="119">
        <f t="shared" si="165"/>
        <v>0</v>
      </c>
      <c r="CH62" s="120">
        <f t="shared" si="165"/>
        <v>0</v>
      </c>
      <c r="CI62" s="120">
        <f t="shared" si="166"/>
        <v>0</v>
      </c>
      <c r="CJ62" s="120">
        <f t="shared" si="167"/>
        <v>0</v>
      </c>
      <c r="CK62" s="120">
        <f t="shared" si="168"/>
        <v>0</v>
      </c>
      <c r="CL62" s="120">
        <f t="shared" si="169"/>
        <v>0</v>
      </c>
      <c r="CM62" s="120">
        <f>0</f>
        <v>0</v>
      </c>
      <c r="CN62" s="120">
        <f t="shared" si="121"/>
        <v>0</v>
      </c>
      <c r="CO62" s="194">
        <f t="shared" si="170"/>
        <v>0</v>
      </c>
      <c r="CP62" s="195">
        <f t="shared" si="170"/>
        <v>0</v>
      </c>
      <c r="CQ62" s="196" t="str">
        <f t="shared" si="170"/>
        <v/>
      </c>
      <c r="CR62" s="197" t="str">
        <f t="shared" si="122"/>
        <v/>
      </c>
      <c r="CS62" s="197" t="str">
        <f t="shared" si="123"/>
        <v/>
      </c>
      <c r="CT62" s="119">
        <f t="shared" si="171"/>
        <v>0</v>
      </c>
      <c r="CU62" s="120">
        <f t="shared" si="171"/>
        <v>0</v>
      </c>
      <c r="CV62" s="120" t="str">
        <f t="shared" si="124"/>
        <v/>
      </c>
      <c r="CW62" s="120" t="str">
        <f t="shared" si="125"/>
        <v/>
      </c>
      <c r="CX62" s="120" t="str">
        <f t="shared" si="126"/>
        <v/>
      </c>
      <c r="CY62" s="120" t="str">
        <f t="shared" si="127"/>
        <v/>
      </c>
      <c r="CZ62" s="120">
        <f>0</f>
        <v>0</v>
      </c>
      <c r="DA62" s="120"/>
      <c r="DB62" s="132" t="str">
        <f t="shared" si="172"/>
        <v/>
      </c>
      <c r="DC62" s="133" t="str">
        <f t="shared" si="173"/>
        <v/>
      </c>
    </row>
    <row r="63" spans="1:108">
      <c r="A63" s="199">
        <f t="shared" si="128"/>
        <v>0</v>
      </c>
      <c r="B63" s="194">
        <f t="shared" si="128"/>
        <v>0</v>
      </c>
      <c r="C63" s="195">
        <f t="shared" si="128"/>
        <v>0</v>
      </c>
      <c r="D63" s="196">
        <f t="shared" si="128"/>
        <v>0</v>
      </c>
      <c r="E63" s="197">
        <f t="shared" si="101"/>
        <v>0</v>
      </c>
      <c r="F63" s="197">
        <f t="shared" si="102"/>
        <v>0</v>
      </c>
      <c r="G63" s="119">
        <f t="shared" si="129"/>
        <v>0</v>
      </c>
      <c r="H63" s="120">
        <f t="shared" si="129"/>
        <v>0</v>
      </c>
      <c r="I63" s="120">
        <f t="shared" si="130"/>
        <v>0</v>
      </c>
      <c r="J63" s="120">
        <f t="shared" si="131"/>
        <v>0</v>
      </c>
      <c r="K63" s="120">
        <f t="shared" si="132"/>
        <v>0</v>
      </c>
      <c r="L63" s="120">
        <f t="shared" si="133"/>
        <v>0</v>
      </c>
      <c r="M63" s="120">
        <f>0</f>
        <v>0</v>
      </c>
      <c r="N63" s="121">
        <f t="shared" si="103"/>
        <v>0</v>
      </c>
      <c r="O63" s="194">
        <f t="shared" si="134"/>
        <v>0</v>
      </c>
      <c r="P63" s="195">
        <f t="shared" si="134"/>
        <v>0</v>
      </c>
      <c r="Q63" s="196">
        <f t="shared" si="134"/>
        <v>0</v>
      </c>
      <c r="R63" s="197">
        <f t="shared" si="104"/>
        <v>0</v>
      </c>
      <c r="S63" s="197">
        <f t="shared" si="105"/>
        <v>0</v>
      </c>
      <c r="T63" s="119">
        <f t="shared" si="135"/>
        <v>0</v>
      </c>
      <c r="U63" s="120">
        <f t="shared" si="135"/>
        <v>0</v>
      </c>
      <c r="V63" s="120">
        <f t="shared" si="136"/>
        <v>0</v>
      </c>
      <c r="W63" s="120">
        <f t="shared" si="137"/>
        <v>0</v>
      </c>
      <c r="X63" s="120">
        <f t="shared" si="138"/>
        <v>0</v>
      </c>
      <c r="Y63" s="120">
        <f t="shared" si="139"/>
        <v>0</v>
      </c>
      <c r="Z63" s="120">
        <f>0</f>
        <v>0</v>
      </c>
      <c r="AA63" s="120">
        <f t="shared" si="106"/>
        <v>0</v>
      </c>
      <c r="AB63" s="194">
        <f t="shared" si="140"/>
        <v>0</v>
      </c>
      <c r="AC63" s="195">
        <f t="shared" si="140"/>
        <v>0</v>
      </c>
      <c r="AD63" s="196">
        <f t="shared" si="140"/>
        <v>0</v>
      </c>
      <c r="AE63" s="197">
        <f t="shared" si="107"/>
        <v>0</v>
      </c>
      <c r="AF63" s="197">
        <f t="shared" si="108"/>
        <v>0</v>
      </c>
      <c r="AG63" s="119">
        <f t="shared" si="141"/>
        <v>0</v>
      </c>
      <c r="AH63" s="120">
        <f t="shared" si="141"/>
        <v>0</v>
      </c>
      <c r="AI63" s="120">
        <f t="shared" si="142"/>
        <v>0</v>
      </c>
      <c r="AJ63" s="120">
        <f t="shared" si="143"/>
        <v>0</v>
      </c>
      <c r="AK63" s="120">
        <f t="shared" si="144"/>
        <v>0</v>
      </c>
      <c r="AL63" s="120">
        <f t="shared" si="145"/>
        <v>0</v>
      </c>
      <c r="AM63" s="120">
        <f>0</f>
        <v>0</v>
      </c>
      <c r="AN63" s="120">
        <f t="shared" si="109"/>
        <v>0</v>
      </c>
      <c r="AO63" s="194">
        <f t="shared" si="146"/>
        <v>0</v>
      </c>
      <c r="AP63" s="195">
        <f t="shared" si="146"/>
        <v>0</v>
      </c>
      <c r="AQ63" s="196">
        <f t="shared" si="146"/>
        <v>0</v>
      </c>
      <c r="AR63" s="197">
        <f t="shared" si="110"/>
        <v>0</v>
      </c>
      <c r="AS63" s="197">
        <f t="shared" si="111"/>
        <v>0</v>
      </c>
      <c r="AT63" s="119">
        <f t="shared" si="147"/>
        <v>0</v>
      </c>
      <c r="AU63" s="120">
        <f t="shared" si="147"/>
        <v>0</v>
      </c>
      <c r="AV63" s="120">
        <f t="shared" si="148"/>
        <v>0</v>
      </c>
      <c r="AW63" s="120">
        <f t="shared" si="149"/>
        <v>0</v>
      </c>
      <c r="AX63" s="120">
        <f t="shared" si="150"/>
        <v>0</v>
      </c>
      <c r="AY63" s="120">
        <f t="shared" si="151"/>
        <v>0</v>
      </c>
      <c r="AZ63" s="120">
        <f>0</f>
        <v>0</v>
      </c>
      <c r="BA63" s="120">
        <f t="shared" si="112"/>
        <v>0</v>
      </c>
      <c r="BB63" s="194">
        <f t="shared" si="152"/>
        <v>0</v>
      </c>
      <c r="BC63" s="195">
        <f t="shared" si="152"/>
        <v>0</v>
      </c>
      <c r="BD63" s="196">
        <f t="shared" si="152"/>
        <v>0</v>
      </c>
      <c r="BE63" s="197">
        <f t="shared" si="113"/>
        <v>0</v>
      </c>
      <c r="BF63" s="197">
        <f t="shared" si="114"/>
        <v>0</v>
      </c>
      <c r="BG63" s="119">
        <f t="shared" si="153"/>
        <v>0</v>
      </c>
      <c r="BH63" s="120">
        <f t="shared" si="153"/>
        <v>0</v>
      </c>
      <c r="BI63" s="120">
        <f t="shared" si="154"/>
        <v>0</v>
      </c>
      <c r="BJ63" s="120">
        <f t="shared" si="155"/>
        <v>0</v>
      </c>
      <c r="BK63" s="120">
        <f t="shared" si="156"/>
        <v>0</v>
      </c>
      <c r="BL63" s="120">
        <f t="shared" si="157"/>
        <v>0</v>
      </c>
      <c r="BM63" s="120">
        <f>0</f>
        <v>0</v>
      </c>
      <c r="BN63" s="120">
        <f t="shared" si="115"/>
        <v>0</v>
      </c>
      <c r="BO63" s="194">
        <f t="shared" si="158"/>
        <v>0</v>
      </c>
      <c r="BP63" s="195">
        <f t="shared" si="158"/>
        <v>0</v>
      </c>
      <c r="BQ63" s="196">
        <f t="shared" si="158"/>
        <v>0</v>
      </c>
      <c r="BR63" s="197">
        <f t="shared" si="116"/>
        <v>0</v>
      </c>
      <c r="BS63" s="197">
        <f t="shared" si="117"/>
        <v>0</v>
      </c>
      <c r="BT63" s="119">
        <f t="shared" si="159"/>
        <v>0</v>
      </c>
      <c r="BU63" s="120">
        <f t="shared" si="159"/>
        <v>0</v>
      </c>
      <c r="BV63" s="120">
        <f t="shared" si="160"/>
        <v>0</v>
      </c>
      <c r="BW63" s="120">
        <f t="shared" si="161"/>
        <v>0</v>
      </c>
      <c r="BX63" s="120">
        <f t="shared" si="162"/>
        <v>0</v>
      </c>
      <c r="BY63" s="120">
        <f t="shared" si="163"/>
        <v>0</v>
      </c>
      <c r="BZ63" s="120">
        <f>0</f>
        <v>0</v>
      </c>
      <c r="CA63" s="120">
        <f t="shared" si="118"/>
        <v>0</v>
      </c>
      <c r="CB63" s="194">
        <f t="shared" si="164"/>
        <v>0</v>
      </c>
      <c r="CC63" s="195">
        <f t="shared" si="164"/>
        <v>0</v>
      </c>
      <c r="CD63" s="196">
        <f t="shared" si="164"/>
        <v>0</v>
      </c>
      <c r="CE63" s="197">
        <f t="shared" si="119"/>
        <v>0</v>
      </c>
      <c r="CF63" s="197">
        <f t="shared" si="120"/>
        <v>0</v>
      </c>
      <c r="CG63" s="119">
        <f t="shared" si="165"/>
        <v>0</v>
      </c>
      <c r="CH63" s="120">
        <f t="shared" si="165"/>
        <v>0</v>
      </c>
      <c r="CI63" s="120">
        <f t="shared" si="166"/>
        <v>0</v>
      </c>
      <c r="CJ63" s="120">
        <f t="shared" si="167"/>
        <v>0</v>
      </c>
      <c r="CK63" s="120">
        <f t="shared" si="168"/>
        <v>0</v>
      </c>
      <c r="CL63" s="120">
        <f t="shared" si="169"/>
        <v>0</v>
      </c>
      <c r="CM63" s="120">
        <f>0</f>
        <v>0</v>
      </c>
      <c r="CN63" s="120">
        <f t="shared" si="121"/>
        <v>0</v>
      </c>
      <c r="CO63" s="194">
        <f t="shared" si="170"/>
        <v>0</v>
      </c>
      <c r="CP63" s="195">
        <f t="shared" si="170"/>
        <v>0</v>
      </c>
      <c r="CQ63" s="196" t="str">
        <f t="shared" si="170"/>
        <v/>
      </c>
      <c r="CR63" s="197" t="str">
        <f t="shared" si="122"/>
        <v/>
      </c>
      <c r="CS63" s="197" t="str">
        <f t="shared" si="123"/>
        <v/>
      </c>
      <c r="CT63" s="119">
        <f t="shared" si="171"/>
        <v>0</v>
      </c>
      <c r="CU63" s="120">
        <f t="shared" si="171"/>
        <v>0</v>
      </c>
      <c r="CV63" s="120" t="str">
        <f t="shared" si="124"/>
        <v/>
      </c>
      <c r="CW63" s="120" t="str">
        <f t="shared" si="125"/>
        <v/>
      </c>
      <c r="CX63" s="120" t="str">
        <f t="shared" si="126"/>
        <v/>
      </c>
      <c r="CY63" s="120" t="str">
        <f t="shared" si="127"/>
        <v/>
      </c>
      <c r="CZ63" s="120">
        <f>0</f>
        <v>0</v>
      </c>
      <c r="DA63" s="120"/>
      <c r="DB63" s="132" t="str">
        <f t="shared" si="172"/>
        <v/>
      </c>
      <c r="DC63" s="133" t="str">
        <f t="shared" si="173"/>
        <v/>
      </c>
    </row>
    <row r="64" spans="1:108">
      <c r="A64" s="199">
        <f t="shared" si="128"/>
        <v>0</v>
      </c>
      <c r="B64" s="194">
        <f t="shared" si="128"/>
        <v>0</v>
      </c>
      <c r="C64" s="195">
        <f t="shared" si="128"/>
        <v>0</v>
      </c>
      <c r="D64" s="196">
        <f t="shared" si="128"/>
        <v>0</v>
      </c>
      <c r="E64" s="197">
        <f t="shared" si="101"/>
        <v>0</v>
      </c>
      <c r="F64" s="197">
        <f t="shared" si="102"/>
        <v>0</v>
      </c>
      <c r="G64" s="119">
        <f t="shared" si="129"/>
        <v>0</v>
      </c>
      <c r="H64" s="120">
        <f t="shared" si="129"/>
        <v>0</v>
      </c>
      <c r="I64" s="120">
        <f t="shared" si="130"/>
        <v>0</v>
      </c>
      <c r="J64" s="120">
        <f t="shared" si="131"/>
        <v>0</v>
      </c>
      <c r="K64" s="120">
        <f t="shared" si="132"/>
        <v>0</v>
      </c>
      <c r="L64" s="120">
        <f t="shared" si="133"/>
        <v>0</v>
      </c>
      <c r="M64" s="120">
        <f>0</f>
        <v>0</v>
      </c>
      <c r="N64" s="121">
        <f t="shared" si="103"/>
        <v>0</v>
      </c>
      <c r="O64" s="194">
        <f t="shared" si="134"/>
        <v>0</v>
      </c>
      <c r="P64" s="195">
        <f t="shared" si="134"/>
        <v>0</v>
      </c>
      <c r="Q64" s="196">
        <f t="shared" si="134"/>
        <v>0</v>
      </c>
      <c r="R64" s="197">
        <f t="shared" si="104"/>
        <v>0</v>
      </c>
      <c r="S64" s="197">
        <f t="shared" si="105"/>
        <v>0</v>
      </c>
      <c r="T64" s="119">
        <f t="shared" si="135"/>
        <v>0</v>
      </c>
      <c r="U64" s="120">
        <f t="shared" si="135"/>
        <v>0</v>
      </c>
      <c r="V64" s="120">
        <f t="shared" si="136"/>
        <v>0</v>
      </c>
      <c r="W64" s="120">
        <f t="shared" si="137"/>
        <v>0</v>
      </c>
      <c r="X64" s="120">
        <f t="shared" si="138"/>
        <v>0</v>
      </c>
      <c r="Y64" s="120">
        <f t="shared" si="139"/>
        <v>0</v>
      </c>
      <c r="Z64" s="120">
        <f>0</f>
        <v>0</v>
      </c>
      <c r="AA64" s="120">
        <f t="shared" si="106"/>
        <v>0</v>
      </c>
      <c r="AB64" s="194">
        <f t="shared" si="140"/>
        <v>0</v>
      </c>
      <c r="AC64" s="195">
        <f t="shared" si="140"/>
        <v>0</v>
      </c>
      <c r="AD64" s="196">
        <f t="shared" si="140"/>
        <v>0</v>
      </c>
      <c r="AE64" s="197">
        <f t="shared" si="107"/>
        <v>0</v>
      </c>
      <c r="AF64" s="197">
        <f t="shared" si="108"/>
        <v>0</v>
      </c>
      <c r="AG64" s="119">
        <f t="shared" si="141"/>
        <v>0</v>
      </c>
      <c r="AH64" s="120">
        <f t="shared" si="141"/>
        <v>0</v>
      </c>
      <c r="AI64" s="120">
        <f t="shared" si="142"/>
        <v>0</v>
      </c>
      <c r="AJ64" s="120">
        <f t="shared" si="143"/>
        <v>0</v>
      </c>
      <c r="AK64" s="120">
        <f t="shared" si="144"/>
        <v>0</v>
      </c>
      <c r="AL64" s="120">
        <f t="shared" si="145"/>
        <v>0</v>
      </c>
      <c r="AM64" s="120">
        <f>0</f>
        <v>0</v>
      </c>
      <c r="AN64" s="120">
        <f t="shared" si="109"/>
        <v>0</v>
      </c>
      <c r="AO64" s="194">
        <f t="shared" si="146"/>
        <v>0</v>
      </c>
      <c r="AP64" s="195">
        <f t="shared" si="146"/>
        <v>0</v>
      </c>
      <c r="AQ64" s="196">
        <f t="shared" si="146"/>
        <v>0</v>
      </c>
      <c r="AR64" s="197">
        <f t="shared" si="110"/>
        <v>0</v>
      </c>
      <c r="AS64" s="197">
        <f t="shared" si="111"/>
        <v>0</v>
      </c>
      <c r="AT64" s="119">
        <f t="shared" si="147"/>
        <v>0</v>
      </c>
      <c r="AU64" s="120">
        <f t="shared" si="147"/>
        <v>0</v>
      </c>
      <c r="AV64" s="120">
        <f t="shared" si="148"/>
        <v>0</v>
      </c>
      <c r="AW64" s="120">
        <f t="shared" si="149"/>
        <v>0</v>
      </c>
      <c r="AX64" s="120">
        <f t="shared" si="150"/>
        <v>0</v>
      </c>
      <c r="AY64" s="120">
        <f t="shared" si="151"/>
        <v>0</v>
      </c>
      <c r="AZ64" s="120">
        <f>0</f>
        <v>0</v>
      </c>
      <c r="BA64" s="120">
        <f t="shared" si="112"/>
        <v>0</v>
      </c>
      <c r="BB64" s="194">
        <f t="shared" si="152"/>
        <v>0</v>
      </c>
      <c r="BC64" s="195">
        <f t="shared" si="152"/>
        <v>0</v>
      </c>
      <c r="BD64" s="196">
        <f t="shared" si="152"/>
        <v>0</v>
      </c>
      <c r="BE64" s="197">
        <f t="shared" si="113"/>
        <v>0</v>
      </c>
      <c r="BF64" s="197">
        <f t="shared" si="114"/>
        <v>0</v>
      </c>
      <c r="BG64" s="119">
        <f t="shared" si="153"/>
        <v>0</v>
      </c>
      <c r="BH64" s="120">
        <f t="shared" si="153"/>
        <v>0</v>
      </c>
      <c r="BI64" s="120">
        <f t="shared" si="154"/>
        <v>0</v>
      </c>
      <c r="BJ64" s="120">
        <f t="shared" si="155"/>
        <v>0</v>
      </c>
      <c r="BK64" s="120">
        <f t="shared" si="156"/>
        <v>0</v>
      </c>
      <c r="BL64" s="120">
        <f t="shared" si="157"/>
        <v>0</v>
      </c>
      <c r="BM64" s="120">
        <f>0</f>
        <v>0</v>
      </c>
      <c r="BN64" s="120">
        <f t="shared" si="115"/>
        <v>0</v>
      </c>
      <c r="BO64" s="194">
        <f t="shared" si="158"/>
        <v>0</v>
      </c>
      <c r="BP64" s="195">
        <f t="shared" si="158"/>
        <v>0</v>
      </c>
      <c r="BQ64" s="196">
        <f t="shared" si="158"/>
        <v>0</v>
      </c>
      <c r="BR64" s="197">
        <f t="shared" si="116"/>
        <v>0</v>
      </c>
      <c r="BS64" s="197">
        <f t="shared" si="117"/>
        <v>0</v>
      </c>
      <c r="BT64" s="119">
        <f t="shared" si="159"/>
        <v>0</v>
      </c>
      <c r="BU64" s="120">
        <f t="shared" si="159"/>
        <v>0</v>
      </c>
      <c r="BV64" s="120">
        <f t="shared" si="160"/>
        <v>0</v>
      </c>
      <c r="BW64" s="120">
        <f t="shared" si="161"/>
        <v>0</v>
      </c>
      <c r="BX64" s="120">
        <f t="shared" si="162"/>
        <v>0</v>
      </c>
      <c r="BY64" s="120">
        <f t="shared" si="163"/>
        <v>0</v>
      </c>
      <c r="BZ64" s="120">
        <f>0</f>
        <v>0</v>
      </c>
      <c r="CA64" s="120">
        <f t="shared" si="118"/>
        <v>0</v>
      </c>
      <c r="CB64" s="194">
        <f t="shared" si="164"/>
        <v>0</v>
      </c>
      <c r="CC64" s="195">
        <f t="shared" si="164"/>
        <v>0</v>
      </c>
      <c r="CD64" s="196">
        <f t="shared" si="164"/>
        <v>0</v>
      </c>
      <c r="CE64" s="197">
        <f t="shared" si="119"/>
        <v>0</v>
      </c>
      <c r="CF64" s="197">
        <f t="shared" si="120"/>
        <v>0</v>
      </c>
      <c r="CG64" s="119">
        <f t="shared" si="165"/>
        <v>0</v>
      </c>
      <c r="CH64" s="120">
        <f t="shared" si="165"/>
        <v>0</v>
      </c>
      <c r="CI64" s="120">
        <f t="shared" si="166"/>
        <v>0</v>
      </c>
      <c r="CJ64" s="120">
        <f t="shared" si="167"/>
        <v>0</v>
      </c>
      <c r="CK64" s="120">
        <f t="shared" si="168"/>
        <v>0</v>
      </c>
      <c r="CL64" s="120">
        <f t="shared" si="169"/>
        <v>0</v>
      </c>
      <c r="CM64" s="120">
        <f>0</f>
        <v>0</v>
      </c>
      <c r="CN64" s="120">
        <f t="shared" si="121"/>
        <v>0</v>
      </c>
      <c r="CO64" s="194">
        <f t="shared" si="170"/>
        <v>0</v>
      </c>
      <c r="CP64" s="195">
        <f t="shared" si="170"/>
        <v>0</v>
      </c>
      <c r="CQ64" s="196" t="str">
        <f t="shared" si="170"/>
        <v/>
      </c>
      <c r="CR64" s="197" t="str">
        <f t="shared" si="122"/>
        <v/>
      </c>
      <c r="CS64" s="197" t="str">
        <f t="shared" si="123"/>
        <v/>
      </c>
      <c r="CT64" s="119">
        <f t="shared" si="171"/>
        <v>0</v>
      </c>
      <c r="CU64" s="120">
        <f t="shared" si="171"/>
        <v>0</v>
      </c>
      <c r="CV64" s="120" t="str">
        <f t="shared" si="124"/>
        <v/>
      </c>
      <c r="CW64" s="120" t="str">
        <f t="shared" si="125"/>
        <v/>
      </c>
      <c r="CX64" s="120" t="str">
        <f t="shared" si="126"/>
        <v/>
      </c>
      <c r="CY64" s="120" t="str">
        <f t="shared" si="127"/>
        <v/>
      </c>
      <c r="CZ64" s="120">
        <f>0</f>
        <v>0</v>
      </c>
      <c r="DA64" s="120"/>
      <c r="DB64" s="132" t="str">
        <f t="shared" si="172"/>
        <v/>
      </c>
      <c r="DC64" s="133" t="str">
        <f t="shared" si="173"/>
        <v/>
      </c>
    </row>
    <row r="65" spans="1:107">
      <c r="A65" s="199">
        <f t="shared" si="128"/>
        <v>0</v>
      </c>
      <c r="B65" s="194">
        <f t="shared" si="128"/>
        <v>0</v>
      </c>
      <c r="C65" s="195">
        <f t="shared" si="128"/>
        <v>0</v>
      </c>
      <c r="D65" s="196">
        <f>D21</f>
        <v>0</v>
      </c>
      <c r="E65" s="197">
        <f t="shared" si="101"/>
        <v>0</v>
      </c>
      <c r="F65" s="197">
        <f t="shared" si="102"/>
        <v>0</v>
      </c>
      <c r="G65" s="119">
        <f t="shared" si="129"/>
        <v>0</v>
      </c>
      <c r="H65" s="120">
        <f t="shared" si="129"/>
        <v>0</v>
      </c>
      <c r="I65" s="120">
        <f t="shared" si="130"/>
        <v>0</v>
      </c>
      <c r="J65" s="120">
        <f t="shared" si="131"/>
        <v>0</v>
      </c>
      <c r="K65" s="120">
        <f t="shared" si="132"/>
        <v>0</v>
      </c>
      <c r="L65" s="120">
        <f t="shared" si="133"/>
        <v>0</v>
      </c>
      <c r="M65" s="120">
        <f>0</f>
        <v>0</v>
      </c>
      <c r="N65" s="121">
        <f t="shared" si="103"/>
        <v>0</v>
      </c>
      <c r="O65" s="194">
        <f t="shared" si="134"/>
        <v>0</v>
      </c>
      <c r="P65" s="195">
        <f t="shared" si="134"/>
        <v>0</v>
      </c>
      <c r="Q65" s="196">
        <f t="shared" si="134"/>
        <v>0</v>
      </c>
      <c r="R65" s="197">
        <f t="shared" si="104"/>
        <v>0</v>
      </c>
      <c r="S65" s="197">
        <f t="shared" si="105"/>
        <v>0</v>
      </c>
      <c r="T65" s="119">
        <f t="shared" si="135"/>
        <v>0</v>
      </c>
      <c r="U65" s="120">
        <f t="shared" si="135"/>
        <v>0</v>
      </c>
      <c r="V65" s="120">
        <f t="shared" si="136"/>
        <v>0</v>
      </c>
      <c r="W65" s="120">
        <f t="shared" si="137"/>
        <v>0</v>
      </c>
      <c r="X65" s="120">
        <f t="shared" si="138"/>
        <v>0</v>
      </c>
      <c r="Y65" s="120">
        <f t="shared" si="139"/>
        <v>0</v>
      </c>
      <c r="Z65" s="120">
        <f>0</f>
        <v>0</v>
      </c>
      <c r="AA65" s="120">
        <f t="shared" si="106"/>
        <v>0</v>
      </c>
      <c r="AB65" s="194">
        <f t="shared" si="140"/>
        <v>0</v>
      </c>
      <c r="AC65" s="195">
        <f t="shared" si="140"/>
        <v>0</v>
      </c>
      <c r="AD65" s="196">
        <f t="shared" si="140"/>
        <v>0</v>
      </c>
      <c r="AE65" s="197">
        <f t="shared" si="107"/>
        <v>0</v>
      </c>
      <c r="AF65" s="197">
        <f t="shared" si="108"/>
        <v>0</v>
      </c>
      <c r="AG65" s="119">
        <f t="shared" si="141"/>
        <v>0</v>
      </c>
      <c r="AH65" s="120">
        <f t="shared" si="141"/>
        <v>0</v>
      </c>
      <c r="AI65" s="120">
        <f t="shared" si="142"/>
        <v>0</v>
      </c>
      <c r="AJ65" s="120">
        <f t="shared" si="143"/>
        <v>0</v>
      </c>
      <c r="AK65" s="120">
        <f t="shared" si="144"/>
        <v>0</v>
      </c>
      <c r="AL65" s="120">
        <f t="shared" si="145"/>
        <v>0</v>
      </c>
      <c r="AM65" s="120">
        <f>0</f>
        <v>0</v>
      </c>
      <c r="AN65" s="120">
        <f t="shared" si="109"/>
        <v>0</v>
      </c>
      <c r="AO65" s="194">
        <f t="shared" si="146"/>
        <v>0</v>
      </c>
      <c r="AP65" s="195">
        <f t="shared" si="146"/>
        <v>0</v>
      </c>
      <c r="AQ65" s="196">
        <f t="shared" si="146"/>
        <v>0</v>
      </c>
      <c r="AR65" s="197">
        <f t="shared" si="110"/>
        <v>0</v>
      </c>
      <c r="AS65" s="197">
        <f t="shared" si="111"/>
        <v>0</v>
      </c>
      <c r="AT65" s="119">
        <f t="shared" si="147"/>
        <v>0</v>
      </c>
      <c r="AU65" s="120">
        <f t="shared" si="147"/>
        <v>0</v>
      </c>
      <c r="AV65" s="120">
        <f t="shared" si="148"/>
        <v>0</v>
      </c>
      <c r="AW65" s="120">
        <f t="shared" si="149"/>
        <v>0</v>
      </c>
      <c r="AX65" s="120">
        <f t="shared" si="150"/>
        <v>0</v>
      </c>
      <c r="AY65" s="120">
        <f t="shared" si="151"/>
        <v>0</v>
      </c>
      <c r="AZ65" s="120">
        <f>0</f>
        <v>0</v>
      </c>
      <c r="BA65" s="120">
        <f t="shared" si="112"/>
        <v>0</v>
      </c>
      <c r="BB65" s="194">
        <f t="shared" si="152"/>
        <v>0</v>
      </c>
      <c r="BC65" s="195">
        <f t="shared" si="152"/>
        <v>0</v>
      </c>
      <c r="BD65" s="196">
        <f t="shared" si="152"/>
        <v>0</v>
      </c>
      <c r="BE65" s="197">
        <f t="shared" si="113"/>
        <v>0</v>
      </c>
      <c r="BF65" s="197">
        <f t="shared" si="114"/>
        <v>0</v>
      </c>
      <c r="BG65" s="119">
        <f t="shared" si="153"/>
        <v>0</v>
      </c>
      <c r="BH65" s="120">
        <f t="shared" si="153"/>
        <v>0</v>
      </c>
      <c r="BI65" s="120">
        <f t="shared" si="154"/>
        <v>0</v>
      </c>
      <c r="BJ65" s="120">
        <f t="shared" si="155"/>
        <v>0</v>
      </c>
      <c r="BK65" s="120">
        <f t="shared" si="156"/>
        <v>0</v>
      </c>
      <c r="BL65" s="120">
        <f t="shared" si="157"/>
        <v>0</v>
      </c>
      <c r="BM65" s="120">
        <f>0</f>
        <v>0</v>
      </c>
      <c r="BN65" s="120">
        <f t="shared" si="115"/>
        <v>0</v>
      </c>
      <c r="BO65" s="194">
        <f t="shared" si="158"/>
        <v>0</v>
      </c>
      <c r="BP65" s="195">
        <f t="shared" si="158"/>
        <v>0</v>
      </c>
      <c r="BQ65" s="196">
        <f t="shared" si="158"/>
        <v>0</v>
      </c>
      <c r="BR65" s="197">
        <f t="shared" si="116"/>
        <v>0</v>
      </c>
      <c r="BS65" s="197">
        <f t="shared" si="117"/>
        <v>0</v>
      </c>
      <c r="BT65" s="119">
        <f t="shared" si="159"/>
        <v>0</v>
      </c>
      <c r="BU65" s="120">
        <f t="shared" si="159"/>
        <v>0</v>
      </c>
      <c r="BV65" s="120">
        <f t="shared" si="160"/>
        <v>0</v>
      </c>
      <c r="BW65" s="120">
        <f t="shared" si="161"/>
        <v>0</v>
      </c>
      <c r="BX65" s="120">
        <f t="shared" si="162"/>
        <v>0</v>
      </c>
      <c r="BY65" s="120">
        <f t="shared" si="163"/>
        <v>0</v>
      </c>
      <c r="BZ65" s="120">
        <f>0</f>
        <v>0</v>
      </c>
      <c r="CA65" s="120">
        <f t="shared" si="118"/>
        <v>0</v>
      </c>
      <c r="CB65" s="194">
        <f t="shared" si="164"/>
        <v>0</v>
      </c>
      <c r="CC65" s="195">
        <f t="shared" si="164"/>
        <v>0</v>
      </c>
      <c r="CD65" s="196">
        <f t="shared" si="164"/>
        <v>0</v>
      </c>
      <c r="CE65" s="197">
        <f t="shared" si="119"/>
        <v>0</v>
      </c>
      <c r="CF65" s="197">
        <f t="shared" si="120"/>
        <v>0</v>
      </c>
      <c r="CG65" s="119">
        <f t="shared" si="165"/>
        <v>0</v>
      </c>
      <c r="CH65" s="120">
        <f t="shared" si="165"/>
        <v>0</v>
      </c>
      <c r="CI65" s="120">
        <f t="shared" si="166"/>
        <v>0</v>
      </c>
      <c r="CJ65" s="120">
        <f t="shared" si="167"/>
        <v>0</v>
      </c>
      <c r="CK65" s="120">
        <f t="shared" si="168"/>
        <v>0</v>
      </c>
      <c r="CL65" s="120">
        <f t="shared" si="169"/>
        <v>0</v>
      </c>
      <c r="CM65" s="120">
        <f>0</f>
        <v>0</v>
      </c>
      <c r="CN65" s="120">
        <f t="shared" si="121"/>
        <v>0</v>
      </c>
      <c r="CO65" s="194">
        <f t="shared" si="170"/>
        <v>0</v>
      </c>
      <c r="CP65" s="195">
        <f t="shared" si="170"/>
        <v>0</v>
      </c>
      <c r="CQ65" s="196" t="str">
        <f t="shared" si="170"/>
        <v/>
      </c>
      <c r="CR65" s="197" t="str">
        <f t="shared" si="122"/>
        <v/>
      </c>
      <c r="CS65" s="197" t="str">
        <f t="shared" si="123"/>
        <v/>
      </c>
      <c r="CT65" s="119">
        <f t="shared" si="171"/>
        <v>0</v>
      </c>
      <c r="CU65" s="120">
        <f t="shared" si="171"/>
        <v>0</v>
      </c>
      <c r="CV65" s="120" t="str">
        <f t="shared" si="124"/>
        <v/>
      </c>
      <c r="CW65" s="120" t="str">
        <f t="shared" si="125"/>
        <v/>
      </c>
      <c r="CX65" s="120" t="str">
        <f t="shared" si="126"/>
        <v/>
      </c>
      <c r="CY65" s="120" t="str">
        <f t="shared" si="127"/>
        <v/>
      </c>
      <c r="CZ65" s="120">
        <f>0</f>
        <v>0</v>
      </c>
      <c r="DA65" s="120"/>
      <c r="DB65" s="132" t="str">
        <f t="shared" si="172"/>
        <v/>
      </c>
      <c r="DC65" s="133" t="str">
        <f t="shared" si="173"/>
        <v/>
      </c>
    </row>
    <row r="66" spans="1:107">
      <c r="A66" s="199">
        <f t="shared" si="128"/>
        <v>0</v>
      </c>
      <c r="B66" s="194">
        <f t="shared" si="128"/>
        <v>0</v>
      </c>
      <c r="C66" s="195">
        <f t="shared" si="128"/>
        <v>0</v>
      </c>
      <c r="D66" s="196">
        <f t="shared" si="128"/>
        <v>0</v>
      </c>
      <c r="E66" s="197">
        <f t="shared" si="101"/>
        <v>0</v>
      </c>
      <c r="F66" s="197">
        <f t="shared" si="102"/>
        <v>0</v>
      </c>
      <c r="G66" s="119">
        <f t="shared" si="129"/>
        <v>0</v>
      </c>
      <c r="H66" s="120">
        <f t="shared" si="129"/>
        <v>0</v>
      </c>
      <c r="I66" s="120">
        <f t="shared" si="130"/>
        <v>0</v>
      </c>
      <c r="J66" s="120">
        <f t="shared" si="131"/>
        <v>0</v>
      </c>
      <c r="K66" s="120">
        <f t="shared" si="132"/>
        <v>0</v>
      </c>
      <c r="L66" s="120">
        <f t="shared" si="133"/>
        <v>0</v>
      </c>
      <c r="M66" s="120">
        <f>0</f>
        <v>0</v>
      </c>
      <c r="N66" s="121">
        <f t="shared" si="103"/>
        <v>0</v>
      </c>
      <c r="O66" s="194">
        <f t="shared" si="134"/>
        <v>0</v>
      </c>
      <c r="P66" s="195">
        <f t="shared" si="134"/>
        <v>0</v>
      </c>
      <c r="Q66" s="196">
        <f t="shared" si="134"/>
        <v>0</v>
      </c>
      <c r="R66" s="197">
        <f t="shared" si="104"/>
        <v>0</v>
      </c>
      <c r="S66" s="197">
        <f t="shared" si="105"/>
        <v>0</v>
      </c>
      <c r="T66" s="119">
        <f t="shared" si="135"/>
        <v>0</v>
      </c>
      <c r="U66" s="120">
        <f t="shared" si="135"/>
        <v>0</v>
      </c>
      <c r="V66" s="120">
        <f t="shared" si="136"/>
        <v>0</v>
      </c>
      <c r="W66" s="120">
        <f t="shared" si="137"/>
        <v>0</v>
      </c>
      <c r="X66" s="120">
        <f t="shared" si="138"/>
        <v>0</v>
      </c>
      <c r="Y66" s="120">
        <f t="shared" si="139"/>
        <v>0</v>
      </c>
      <c r="Z66" s="120">
        <f>0</f>
        <v>0</v>
      </c>
      <c r="AA66" s="120">
        <f t="shared" si="106"/>
        <v>0</v>
      </c>
      <c r="AB66" s="194">
        <f t="shared" si="140"/>
        <v>0</v>
      </c>
      <c r="AC66" s="195">
        <f t="shared" si="140"/>
        <v>0</v>
      </c>
      <c r="AD66" s="196">
        <f t="shared" si="140"/>
        <v>0</v>
      </c>
      <c r="AE66" s="197">
        <f t="shared" si="107"/>
        <v>0</v>
      </c>
      <c r="AF66" s="197">
        <f t="shared" si="108"/>
        <v>0</v>
      </c>
      <c r="AG66" s="119">
        <f t="shared" si="141"/>
        <v>0</v>
      </c>
      <c r="AH66" s="120">
        <f t="shared" si="141"/>
        <v>0</v>
      </c>
      <c r="AI66" s="120">
        <f t="shared" si="142"/>
        <v>0</v>
      </c>
      <c r="AJ66" s="120">
        <f t="shared" si="143"/>
        <v>0</v>
      </c>
      <c r="AK66" s="120">
        <f t="shared" si="144"/>
        <v>0</v>
      </c>
      <c r="AL66" s="120">
        <f t="shared" si="145"/>
        <v>0</v>
      </c>
      <c r="AM66" s="120">
        <f>0</f>
        <v>0</v>
      </c>
      <c r="AN66" s="120">
        <f t="shared" si="109"/>
        <v>0</v>
      </c>
      <c r="AO66" s="194">
        <f t="shared" si="146"/>
        <v>0</v>
      </c>
      <c r="AP66" s="195">
        <f t="shared" si="146"/>
        <v>0</v>
      </c>
      <c r="AQ66" s="196">
        <f t="shared" si="146"/>
        <v>0</v>
      </c>
      <c r="AR66" s="197">
        <f t="shared" si="110"/>
        <v>0</v>
      </c>
      <c r="AS66" s="197">
        <f t="shared" si="111"/>
        <v>0</v>
      </c>
      <c r="AT66" s="119">
        <f t="shared" si="147"/>
        <v>0</v>
      </c>
      <c r="AU66" s="120">
        <f t="shared" si="147"/>
        <v>0</v>
      </c>
      <c r="AV66" s="120">
        <f t="shared" si="148"/>
        <v>0</v>
      </c>
      <c r="AW66" s="120">
        <f t="shared" si="149"/>
        <v>0</v>
      </c>
      <c r="AX66" s="120">
        <f t="shared" si="150"/>
        <v>0</v>
      </c>
      <c r="AY66" s="120">
        <f t="shared" si="151"/>
        <v>0</v>
      </c>
      <c r="AZ66" s="120">
        <f>0</f>
        <v>0</v>
      </c>
      <c r="BA66" s="120">
        <f t="shared" si="112"/>
        <v>0</v>
      </c>
      <c r="BB66" s="194">
        <f t="shared" si="152"/>
        <v>0</v>
      </c>
      <c r="BC66" s="195">
        <f t="shared" si="152"/>
        <v>0</v>
      </c>
      <c r="BD66" s="196">
        <f t="shared" si="152"/>
        <v>0</v>
      </c>
      <c r="BE66" s="197">
        <f t="shared" si="113"/>
        <v>0</v>
      </c>
      <c r="BF66" s="197">
        <f t="shared" si="114"/>
        <v>0</v>
      </c>
      <c r="BG66" s="119">
        <f t="shared" si="153"/>
        <v>0</v>
      </c>
      <c r="BH66" s="120">
        <f t="shared" si="153"/>
        <v>0</v>
      </c>
      <c r="BI66" s="120">
        <f t="shared" si="154"/>
        <v>0</v>
      </c>
      <c r="BJ66" s="120">
        <f t="shared" si="155"/>
        <v>0</v>
      </c>
      <c r="BK66" s="120">
        <f t="shared" si="156"/>
        <v>0</v>
      </c>
      <c r="BL66" s="120">
        <f t="shared" si="157"/>
        <v>0</v>
      </c>
      <c r="BM66" s="120">
        <f>0</f>
        <v>0</v>
      </c>
      <c r="BN66" s="120">
        <f t="shared" si="115"/>
        <v>0</v>
      </c>
      <c r="BO66" s="194">
        <f t="shared" si="158"/>
        <v>0</v>
      </c>
      <c r="BP66" s="195">
        <f t="shared" si="158"/>
        <v>0</v>
      </c>
      <c r="BQ66" s="196">
        <f t="shared" si="158"/>
        <v>0</v>
      </c>
      <c r="BR66" s="197">
        <f t="shared" si="116"/>
        <v>0</v>
      </c>
      <c r="BS66" s="197">
        <f t="shared" si="117"/>
        <v>0</v>
      </c>
      <c r="BT66" s="119">
        <f t="shared" si="159"/>
        <v>0</v>
      </c>
      <c r="BU66" s="120">
        <f t="shared" si="159"/>
        <v>0</v>
      </c>
      <c r="BV66" s="120">
        <f t="shared" si="160"/>
        <v>0</v>
      </c>
      <c r="BW66" s="120">
        <f t="shared" si="161"/>
        <v>0</v>
      </c>
      <c r="BX66" s="120">
        <f t="shared" si="162"/>
        <v>0</v>
      </c>
      <c r="BY66" s="120">
        <f t="shared" si="163"/>
        <v>0</v>
      </c>
      <c r="BZ66" s="120">
        <f>0</f>
        <v>0</v>
      </c>
      <c r="CA66" s="120">
        <f t="shared" si="118"/>
        <v>0</v>
      </c>
      <c r="CB66" s="194">
        <f t="shared" si="164"/>
        <v>0</v>
      </c>
      <c r="CC66" s="195">
        <f t="shared" si="164"/>
        <v>0</v>
      </c>
      <c r="CD66" s="196">
        <f t="shared" si="164"/>
        <v>0</v>
      </c>
      <c r="CE66" s="197">
        <f t="shared" si="119"/>
        <v>0</v>
      </c>
      <c r="CF66" s="197">
        <f t="shared" si="120"/>
        <v>0</v>
      </c>
      <c r="CG66" s="119">
        <f t="shared" si="165"/>
        <v>0</v>
      </c>
      <c r="CH66" s="120">
        <f t="shared" si="165"/>
        <v>0</v>
      </c>
      <c r="CI66" s="120">
        <f t="shared" si="166"/>
        <v>0</v>
      </c>
      <c r="CJ66" s="120">
        <f t="shared" si="167"/>
        <v>0</v>
      </c>
      <c r="CK66" s="120">
        <f t="shared" si="168"/>
        <v>0</v>
      </c>
      <c r="CL66" s="120">
        <f t="shared" si="169"/>
        <v>0</v>
      </c>
      <c r="CM66" s="120">
        <f>0</f>
        <v>0</v>
      </c>
      <c r="CN66" s="120">
        <f t="shared" si="121"/>
        <v>0</v>
      </c>
      <c r="CO66" s="194">
        <f t="shared" si="170"/>
        <v>0</v>
      </c>
      <c r="CP66" s="195">
        <f t="shared" si="170"/>
        <v>0</v>
      </c>
      <c r="CQ66" s="196" t="str">
        <f t="shared" si="170"/>
        <v/>
      </c>
      <c r="CR66" s="197" t="str">
        <f t="shared" si="122"/>
        <v/>
      </c>
      <c r="CS66" s="197" t="str">
        <f t="shared" si="123"/>
        <v/>
      </c>
      <c r="CT66" s="119">
        <f t="shared" si="171"/>
        <v>0</v>
      </c>
      <c r="CU66" s="120">
        <f t="shared" si="171"/>
        <v>0</v>
      </c>
      <c r="CV66" s="120" t="str">
        <f t="shared" si="124"/>
        <v/>
      </c>
      <c r="CW66" s="120" t="str">
        <f t="shared" si="125"/>
        <v/>
      </c>
      <c r="CX66" s="120" t="str">
        <f t="shared" si="126"/>
        <v/>
      </c>
      <c r="CY66" s="120" t="str">
        <f t="shared" si="127"/>
        <v/>
      </c>
      <c r="CZ66" s="120">
        <f>0</f>
        <v>0</v>
      </c>
      <c r="DA66" s="120"/>
      <c r="DB66" s="132" t="str">
        <f t="shared" si="172"/>
        <v/>
      </c>
      <c r="DC66" s="133" t="str">
        <f t="shared" si="173"/>
        <v/>
      </c>
    </row>
    <row r="67" spans="1:107">
      <c r="A67" s="199">
        <f t="shared" si="128"/>
        <v>0</v>
      </c>
      <c r="B67" s="194">
        <f t="shared" si="128"/>
        <v>0</v>
      </c>
      <c r="C67" s="195">
        <f t="shared" si="128"/>
        <v>0</v>
      </c>
      <c r="D67" s="196">
        <f t="shared" si="128"/>
        <v>0</v>
      </c>
      <c r="E67" s="197">
        <f t="shared" si="101"/>
        <v>0</v>
      </c>
      <c r="F67" s="197">
        <f t="shared" si="102"/>
        <v>0</v>
      </c>
      <c r="G67" s="119">
        <f t="shared" si="129"/>
        <v>0</v>
      </c>
      <c r="H67" s="120">
        <f t="shared" si="129"/>
        <v>0</v>
      </c>
      <c r="I67" s="120">
        <f t="shared" si="130"/>
        <v>0</v>
      </c>
      <c r="J67" s="120">
        <f t="shared" si="131"/>
        <v>0</v>
      </c>
      <c r="K67" s="120">
        <f t="shared" si="132"/>
        <v>0</v>
      </c>
      <c r="L67" s="120">
        <f t="shared" si="133"/>
        <v>0</v>
      </c>
      <c r="M67" s="120">
        <f>0</f>
        <v>0</v>
      </c>
      <c r="N67" s="121">
        <f t="shared" si="103"/>
        <v>0</v>
      </c>
      <c r="O67" s="194">
        <f t="shared" si="134"/>
        <v>0</v>
      </c>
      <c r="P67" s="195">
        <f t="shared" si="134"/>
        <v>0</v>
      </c>
      <c r="Q67" s="196">
        <f t="shared" si="134"/>
        <v>0</v>
      </c>
      <c r="R67" s="197">
        <f t="shared" si="104"/>
        <v>0</v>
      </c>
      <c r="S67" s="197">
        <f t="shared" si="105"/>
        <v>0</v>
      </c>
      <c r="T67" s="119">
        <f t="shared" si="135"/>
        <v>0</v>
      </c>
      <c r="U67" s="120">
        <f t="shared" si="135"/>
        <v>0</v>
      </c>
      <c r="V67" s="120">
        <f t="shared" si="136"/>
        <v>0</v>
      </c>
      <c r="W67" s="120">
        <f t="shared" si="137"/>
        <v>0</v>
      </c>
      <c r="X67" s="120">
        <f t="shared" si="138"/>
        <v>0</v>
      </c>
      <c r="Y67" s="120">
        <f t="shared" si="139"/>
        <v>0</v>
      </c>
      <c r="Z67" s="120">
        <f>0</f>
        <v>0</v>
      </c>
      <c r="AA67" s="120">
        <f t="shared" si="106"/>
        <v>0</v>
      </c>
      <c r="AB67" s="194">
        <f t="shared" si="140"/>
        <v>0</v>
      </c>
      <c r="AC67" s="195">
        <f t="shared" si="140"/>
        <v>0</v>
      </c>
      <c r="AD67" s="196">
        <f t="shared" si="140"/>
        <v>0</v>
      </c>
      <c r="AE67" s="197">
        <f t="shared" si="107"/>
        <v>0</v>
      </c>
      <c r="AF67" s="197">
        <f t="shared" si="108"/>
        <v>0</v>
      </c>
      <c r="AG67" s="119">
        <f t="shared" si="141"/>
        <v>0</v>
      </c>
      <c r="AH67" s="120">
        <f t="shared" si="141"/>
        <v>0</v>
      </c>
      <c r="AI67" s="120">
        <f t="shared" si="142"/>
        <v>0</v>
      </c>
      <c r="AJ67" s="120">
        <f t="shared" si="143"/>
        <v>0</v>
      </c>
      <c r="AK67" s="120">
        <f t="shared" si="144"/>
        <v>0</v>
      </c>
      <c r="AL67" s="120">
        <f t="shared" si="145"/>
        <v>0</v>
      </c>
      <c r="AM67" s="120">
        <f>0</f>
        <v>0</v>
      </c>
      <c r="AN67" s="120">
        <f t="shared" si="109"/>
        <v>0</v>
      </c>
      <c r="AO67" s="194">
        <f t="shared" si="146"/>
        <v>0</v>
      </c>
      <c r="AP67" s="195">
        <f t="shared" si="146"/>
        <v>0</v>
      </c>
      <c r="AQ67" s="196">
        <f t="shared" si="146"/>
        <v>0</v>
      </c>
      <c r="AR67" s="197">
        <f t="shared" si="110"/>
        <v>0</v>
      </c>
      <c r="AS67" s="197">
        <f t="shared" si="111"/>
        <v>0</v>
      </c>
      <c r="AT67" s="119">
        <f t="shared" si="147"/>
        <v>0</v>
      </c>
      <c r="AU67" s="120">
        <f t="shared" si="147"/>
        <v>0</v>
      </c>
      <c r="AV67" s="120">
        <f t="shared" si="148"/>
        <v>0</v>
      </c>
      <c r="AW67" s="120">
        <f t="shared" si="149"/>
        <v>0</v>
      </c>
      <c r="AX67" s="120">
        <f t="shared" si="150"/>
        <v>0</v>
      </c>
      <c r="AY67" s="120">
        <f t="shared" si="151"/>
        <v>0</v>
      </c>
      <c r="AZ67" s="120">
        <f>0</f>
        <v>0</v>
      </c>
      <c r="BA67" s="120">
        <f t="shared" si="112"/>
        <v>0</v>
      </c>
      <c r="BB67" s="194">
        <f t="shared" si="152"/>
        <v>0</v>
      </c>
      <c r="BC67" s="195">
        <f t="shared" si="152"/>
        <v>0</v>
      </c>
      <c r="BD67" s="196">
        <f t="shared" si="152"/>
        <v>0</v>
      </c>
      <c r="BE67" s="197">
        <f t="shared" si="113"/>
        <v>0</v>
      </c>
      <c r="BF67" s="197">
        <f t="shared" si="114"/>
        <v>0</v>
      </c>
      <c r="BG67" s="119">
        <f t="shared" si="153"/>
        <v>0</v>
      </c>
      <c r="BH67" s="120">
        <f t="shared" si="153"/>
        <v>0</v>
      </c>
      <c r="BI67" s="120">
        <f t="shared" si="154"/>
        <v>0</v>
      </c>
      <c r="BJ67" s="120">
        <f t="shared" si="155"/>
        <v>0</v>
      </c>
      <c r="BK67" s="120">
        <f t="shared" si="156"/>
        <v>0</v>
      </c>
      <c r="BL67" s="120">
        <f t="shared" si="157"/>
        <v>0</v>
      </c>
      <c r="BM67" s="120">
        <f>0</f>
        <v>0</v>
      </c>
      <c r="BN67" s="120">
        <f t="shared" si="115"/>
        <v>0</v>
      </c>
      <c r="BO67" s="194">
        <f t="shared" si="158"/>
        <v>0</v>
      </c>
      <c r="BP67" s="195">
        <f t="shared" si="158"/>
        <v>0</v>
      </c>
      <c r="BQ67" s="196">
        <f t="shared" si="158"/>
        <v>0</v>
      </c>
      <c r="BR67" s="197">
        <f t="shared" si="116"/>
        <v>0</v>
      </c>
      <c r="BS67" s="197">
        <f t="shared" si="117"/>
        <v>0</v>
      </c>
      <c r="BT67" s="119">
        <f t="shared" si="159"/>
        <v>0</v>
      </c>
      <c r="BU67" s="120">
        <f t="shared" si="159"/>
        <v>0</v>
      </c>
      <c r="BV67" s="120">
        <f t="shared" si="160"/>
        <v>0</v>
      </c>
      <c r="BW67" s="120">
        <f t="shared" si="161"/>
        <v>0</v>
      </c>
      <c r="BX67" s="120">
        <f t="shared" si="162"/>
        <v>0</v>
      </c>
      <c r="BY67" s="120">
        <f t="shared" si="163"/>
        <v>0</v>
      </c>
      <c r="BZ67" s="120">
        <f>0</f>
        <v>0</v>
      </c>
      <c r="CA67" s="120">
        <f t="shared" si="118"/>
        <v>0</v>
      </c>
      <c r="CB67" s="194">
        <f t="shared" si="164"/>
        <v>0</v>
      </c>
      <c r="CC67" s="195">
        <f t="shared" si="164"/>
        <v>0</v>
      </c>
      <c r="CD67" s="196">
        <f t="shared" si="164"/>
        <v>0</v>
      </c>
      <c r="CE67" s="197">
        <f t="shared" si="119"/>
        <v>0</v>
      </c>
      <c r="CF67" s="197">
        <f t="shared" si="120"/>
        <v>0</v>
      </c>
      <c r="CG67" s="119">
        <f t="shared" si="165"/>
        <v>0</v>
      </c>
      <c r="CH67" s="120">
        <f t="shared" si="165"/>
        <v>0</v>
      </c>
      <c r="CI67" s="120">
        <f t="shared" si="166"/>
        <v>0</v>
      </c>
      <c r="CJ67" s="120">
        <f t="shared" si="167"/>
        <v>0</v>
      </c>
      <c r="CK67" s="120">
        <f t="shared" si="168"/>
        <v>0</v>
      </c>
      <c r="CL67" s="120">
        <f t="shared" si="169"/>
        <v>0</v>
      </c>
      <c r="CM67" s="120">
        <f>0</f>
        <v>0</v>
      </c>
      <c r="CN67" s="120">
        <f t="shared" si="121"/>
        <v>0</v>
      </c>
      <c r="CO67" s="194">
        <f t="shared" si="170"/>
        <v>0</v>
      </c>
      <c r="CP67" s="195">
        <f t="shared" si="170"/>
        <v>0</v>
      </c>
      <c r="CQ67" s="196" t="str">
        <f t="shared" si="170"/>
        <v/>
      </c>
      <c r="CR67" s="197" t="str">
        <f t="shared" si="122"/>
        <v/>
      </c>
      <c r="CS67" s="197" t="str">
        <f t="shared" si="123"/>
        <v/>
      </c>
      <c r="CT67" s="119">
        <f t="shared" si="171"/>
        <v>0</v>
      </c>
      <c r="CU67" s="120">
        <f t="shared" si="171"/>
        <v>0</v>
      </c>
      <c r="CV67" s="120" t="str">
        <f t="shared" si="124"/>
        <v/>
      </c>
      <c r="CW67" s="120" t="str">
        <f t="shared" si="125"/>
        <v/>
      </c>
      <c r="CX67" s="120" t="str">
        <f t="shared" si="126"/>
        <v/>
      </c>
      <c r="CY67" s="120" t="str">
        <f t="shared" si="127"/>
        <v/>
      </c>
      <c r="CZ67" s="120">
        <f>0</f>
        <v>0</v>
      </c>
      <c r="DA67" s="120"/>
      <c r="DB67" s="132" t="str">
        <f t="shared" si="172"/>
        <v/>
      </c>
      <c r="DC67" s="133" t="str">
        <f t="shared" si="173"/>
        <v/>
      </c>
    </row>
    <row r="68" spans="1:107">
      <c r="A68" s="199">
        <f t="shared" ref="A68:D83" si="174">A24</f>
        <v>0</v>
      </c>
      <c r="B68" s="194">
        <f t="shared" si="174"/>
        <v>0</v>
      </c>
      <c r="C68" s="195">
        <f t="shared" si="174"/>
        <v>0</v>
      </c>
      <c r="D68" s="196">
        <f t="shared" si="174"/>
        <v>0</v>
      </c>
      <c r="E68" s="197">
        <f t="shared" si="101"/>
        <v>0</v>
      </c>
      <c r="F68" s="197">
        <f t="shared" si="102"/>
        <v>0</v>
      </c>
      <c r="G68" s="119">
        <f t="shared" ref="G68:H83" si="175">G24</f>
        <v>0</v>
      </c>
      <c r="H68" s="120">
        <f t="shared" si="175"/>
        <v>0</v>
      </c>
      <c r="I68" s="120">
        <f t="shared" si="130"/>
        <v>0</v>
      </c>
      <c r="J68" s="120">
        <f t="shared" si="131"/>
        <v>0</v>
      </c>
      <c r="K68" s="120">
        <f t="shared" si="132"/>
        <v>0</v>
      </c>
      <c r="L68" s="120">
        <f t="shared" si="133"/>
        <v>0</v>
      </c>
      <c r="M68" s="120">
        <f>0</f>
        <v>0</v>
      </c>
      <c r="N68" s="121">
        <f t="shared" si="103"/>
        <v>0</v>
      </c>
      <c r="O68" s="194">
        <f t="shared" ref="O68:Q83" si="176">O24</f>
        <v>0</v>
      </c>
      <c r="P68" s="195">
        <f t="shared" si="176"/>
        <v>0</v>
      </c>
      <c r="Q68" s="196">
        <f t="shared" si="176"/>
        <v>0</v>
      </c>
      <c r="R68" s="197">
        <f t="shared" si="104"/>
        <v>0</v>
      </c>
      <c r="S68" s="197">
        <f t="shared" si="105"/>
        <v>0</v>
      </c>
      <c r="T68" s="119">
        <f t="shared" ref="T68:U83" si="177">T24</f>
        <v>0</v>
      </c>
      <c r="U68" s="120">
        <f t="shared" si="177"/>
        <v>0</v>
      </c>
      <c r="V68" s="120">
        <f t="shared" si="136"/>
        <v>0</v>
      </c>
      <c r="W68" s="120">
        <f t="shared" si="137"/>
        <v>0</v>
      </c>
      <c r="X68" s="120">
        <f t="shared" si="138"/>
        <v>0</v>
      </c>
      <c r="Y68" s="120">
        <f t="shared" si="139"/>
        <v>0</v>
      </c>
      <c r="Z68" s="120">
        <f>0</f>
        <v>0</v>
      </c>
      <c r="AA68" s="120">
        <f t="shared" si="106"/>
        <v>0</v>
      </c>
      <c r="AB68" s="194">
        <f t="shared" ref="AB68:AD83" si="178">AB24</f>
        <v>0</v>
      </c>
      <c r="AC68" s="195">
        <f t="shared" si="178"/>
        <v>0</v>
      </c>
      <c r="AD68" s="196">
        <f t="shared" si="178"/>
        <v>0</v>
      </c>
      <c r="AE68" s="197">
        <f t="shared" si="107"/>
        <v>0</v>
      </c>
      <c r="AF68" s="197">
        <f t="shared" si="108"/>
        <v>0</v>
      </c>
      <c r="AG68" s="119">
        <f t="shared" ref="AG68:AH83" si="179">AG24</f>
        <v>0</v>
      </c>
      <c r="AH68" s="120">
        <f t="shared" si="179"/>
        <v>0</v>
      </c>
      <c r="AI68" s="120">
        <f t="shared" si="142"/>
        <v>0</v>
      </c>
      <c r="AJ68" s="120">
        <f t="shared" si="143"/>
        <v>0</v>
      </c>
      <c r="AK68" s="120">
        <f t="shared" si="144"/>
        <v>0</v>
      </c>
      <c r="AL68" s="120">
        <f t="shared" si="145"/>
        <v>0</v>
      </c>
      <c r="AM68" s="120">
        <f>0</f>
        <v>0</v>
      </c>
      <c r="AN68" s="120">
        <f t="shared" si="109"/>
        <v>0</v>
      </c>
      <c r="AO68" s="194">
        <f t="shared" ref="AO68:AQ83" si="180">AO24</f>
        <v>0</v>
      </c>
      <c r="AP68" s="195">
        <f t="shared" si="180"/>
        <v>0</v>
      </c>
      <c r="AQ68" s="196">
        <f t="shared" si="180"/>
        <v>0</v>
      </c>
      <c r="AR68" s="197">
        <f t="shared" si="110"/>
        <v>0</v>
      </c>
      <c r="AS68" s="197">
        <f t="shared" si="111"/>
        <v>0</v>
      </c>
      <c r="AT68" s="119">
        <f t="shared" ref="AT68:AU83" si="181">AT24</f>
        <v>0</v>
      </c>
      <c r="AU68" s="120">
        <f t="shared" si="181"/>
        <v>0</v>
      </c>
      <c r="AV68" s="120">
        <f t="shared" si="148"/>
        <v>0</v>
      </c>
      <c r="AW68" s="120">
        <f t="shared" si="149"/>
        <v>0</v>
      </c>
      <c r="AX68" s="120">
        <f t="shared" si="150"/>
        <v>0</v>
      </c>
      <c r="AY68" s="120">
        <f t="shared" si="151"/>
        <v>0</v>
      </c>
      <c r="AZ68" s="120">
        <f>0</f>
        <v>0</v>
      </c>
      <c r="BA68" s="120">
        <f t="shared" si="112"/>
        <v>0</v>
      </c>
      <c r="BB68" s="194">
        <f t="shared" ref="BB68:BD83" si="182">BB24</f>
        <v>0</v>
      </c>
      <c r="BC68" s="195">
        <f t="shared" si="182"/>
        <v>0</v>
      </c>
      <c r="BD68" s="196">
        <f t="shared" si="182"/>
        <v>0</v>
      </c>
      <c r="BE68" s="197">
        <f t="shared" si="113"/>
        <v>0</v>
      </c>
      <c r="BF68" s="197">
        <f t="shared" si="114"/>
        <v>0</v>
      </c>
      <c r="BG68" s="119">
        <f t="shared" ref="BG68:BH83" si="183">BG24</f>
        <v>0</v>
      </c>
      <c r="BH68" s="120">
        <f t="shared" si="183"/>
        <v>0</v>
      </c>
      <c r="BI68" s="120">
        <f t="shared" si="154"/>
        <v>0</v>
      </c>
      <c r="BJ68" s="120">
        <f t="shared" si="155"/>
        <v>0</v>
      </c>
      <c r="BK68" s="120">
        <f t="shared" si="156"/>
        <v>0</v>
      </c>
      <c r="BL68" s="120">
        <f t="shared" si="157"/>
        <v>0</v>
      </c>
      <c r="BM68" s="120">
        <f>0</f>
        <v>0</v>
      </c>
      <c r="BN68" s="120">
        <f t="shared" si="115"/>
        <v>0</v>
      </c>
      <c r="BO68" s="194">
        <f t="shared" ref="BO68:BQ83" si="184">BO24</f>
        <v>0</v>
      </c>
      <c r="BP68" s="195">
        <f t="shared" si="184"/>
        <v>0</v>
      </c>
      <c r="BQ68" s="196">
        <f t="shared" si="184"/>
        <v>0</v>
      </c>
      <c r="BR68" s="197">
        <f t="shared" si="116"/>
        <v>0</v>
      </c>
      <c r="BS68" s="197">
        <f t="shared" si="117"/>
        <v>0</v>
      </c>
      <c r="BT68" s="119">
        <f t="shared" ref="BT68:BU83" si="185">BT24</f>
        <v>0</v>
      </c>
      <c r="BU68" s="120">
        <f t="shared" si="185"/>
        <v>0</v>
      </c>
      <c r="BV68" s="120">
        <f t="shared" si="160"/>
        <v>0</v>
      </c>
      <c r="BW68" s="120">
        <f t="shared" si="161"/>
        <v>0</v>
      </c>
      <c r="BX68" s="120">
        <f t="shared" si="162"/>
        <v>0</v>
      </c>
      <c r="BY68" s="120">
        <f t="shared" si="163"/>
        <v>0</v>
      </c>
      <c r="BZ68" s="120">
        <f>0</f>
        <v>0</v>
      </c>
      <c r="CA68" s="120">
        <f t="shared" si="118"/>
        <v>0</v>
      </c>
      <c r="CB68" s="194">
        <f t="shared" ref="CB68:CD83" si="186">CB24</f>
        <v>0</v>
      </c>
      <c r="CC68" s="195">
        <f t="shared" si="186"/>
        <v>0</v>
      </c>
      <c r="CD68" s="196">
        <f t="shared" si="186"/>
        <v>0</v>
      </c>
      <c r="CE68" s="197">
        <f t="shared" si="119"/>
        <v>0</v>
      </c>
      <c r="CF68" s="197">
        <f t="shared" si="120"/>
        <v>0</v>
      </c>
      <c r="CG68" s="119">
        <f t="shared" ref="CG68:CH83" si="187">CG24</f>
        <v>0</v>
      </c>
      <c r="CH68" s="120">
        <f t="shared" si="187"/>
        <v>0</v>
      </c>
      <c r="CI68" s="120">
        <f t="shared" si="166"/>
        <v>0</v>
      </c>
      <c r="CJ68" s="120">
        <f t="shared" si="167"/>
        <v>0</v>
      </c>
      <c r="CK68" s="120">
        <f t="shared" si="168"/>
        <v>0</v>
      </c>
      <c r="CL68" s="120">
        <f t="shared" si="169"/>
        <v>0</v>
      </c>
      <c r="CM68" s="120">
        <f>0</f>
        <v>0</v>
      </c>
      <c r="CN68" s="120">
        <f t="shared" si="121"/>
        <v>0</v>
      </c>
      <c r="CO68" s="194">
        <f t="shared" ref="CO68:CQ83" si="188">CO24</f>
        <v>0</v>
      </c>
      <c r="CP68" s="195">
        <f t="shared" si="188"/>
        <v>0</v>
      </c>
      <c r="CQ68" s="196" t="str">
        <f t="shared" si="188"/>
        <v/>
      </c>
      <c r="CR68" s="197" t="str">
        <f t="shared" si="122"/>
        <v/>
      </c>
      <c r="CS68" s="197" t="str">
        <f t="shared" si="123"/>
        <v/>
      </c>
      <c r="CT68" s="119">
        <f t="shared" ref="CT68:CU83" si="189">CT24</f>
        <v>0</v>
      </c>
      <c r="CU68" s="120">
        <f t="shared" si="189"/>
        <v>0</v>
      </c>
      <c r="CV68" s="120" t="str">
        <f t="shared" si="124"/>
        <v/>
      </c>
      <c r="CW68" s="120" t="str">
        <f t="shared" si="125"/>
        <v/>
      </c>
      <c r="CX68" s="120" t="str">
        <f t="shared" si="126"/>
        <v/>
      </c>
      <c r="CY68" s="120" t="str">
        <f t="shared" si="127"/>
        <v/>
      </c>
      <c r="CZ68" s="120">
        <f>0</f>
        <v>0</v>
      </c>
      <c r="DA68" s="120"/>
      <c r="DB68" s="132" t="str">
        <f t="shared" si="172"/>
        <v/>
      </c>
      <c r="DC68" s="133" t="str">
        <f t="shared" si="173"/>
        <v/>
      </c>
    </row>
    <row r="69" spans="1:107">
      <c r="A69" s="199">
        <f t="shared" si="174"/>
        <v>0</v>
      </c>
      <c r="B69" s="194">
        <f t="shared" si="174"/>
        <v>0</v>
      </c>
      <c r="C69" s="195">
        <f t="shared" si="174"/>
        <v>0</v>
      </c>
      <c r="D69" s="196">
        <f t="shared" si="174"/>
        <v>0</v>
      </c>
      <c r="E69" s="197">
        <f t="shared" si="101"/>
        <v>0</v>
      </c>
      <c r="F69" s="197">
        <f t="shared" si="102"/>
        <v>0</v>
      </c>
      <c r="G69" s="119">
        <f t="shared" si="175"/>
        <v>0</v>
      </c>
      <c r="H69" s="120">
        <f t="shared" si="175"/>
        <v>0</v>
      </c>
      <c r="I69" s="120">
        <f t="shared" si="130"/>
        <v>0</v>
      </c>
      <c r="J69" s="120">
        <f t="shared" si="131"/>
        <v>0</v>
      </c>
      <c r="K69" s="120">
        <f t="shared" si="132"/>
        <v>0</v>
      </c>
      <c r="L69" s="120">
        <f t="shared" si="133"/>
        <v>0</v>
      </c>
      <c r="M69" s="120">
        <f>0</f>
        <v>0</v>
      </c>
      <c r="N69" s="121">
        <f t="shared" si="103"/>
        <v>0</v>
      </c>
      <c r="O69" s="194">
        <f t="shared" si="176"/>
        <v>0</v>
      </c>
      <c r="P69" s="195">
        <f t="shared" si="176"/>
        <v>0</v>
      </c>
      <c r="Q69" s="196">
        <f t="shared" si="176"/>
        <v>0</v>
      </c>
      <c r="R69" s="197">
        <f t="shared" si="104"/>
        <v>0</v>
      </c>
      <c r="S69" s="197">
        <f t="shared" si="105"/>
        <v>0</v>
      </c>
      <c r="T69" s="119">
        <f t="shared" si="177"/>
        <v>0</v>
      </c>
      <c r="U69" s="120">
        <f t="shared" si="177"/>
        <v>0</v>
      </c>
      <c r="V69" s="120">
        <f t="shared" si="136"/>
        <v>0</v>
      </c>
      <c r="W69" s="120">
        <f t="shared" si="137"/>
        <v>0</v>
      </c>
      <c r="X69" s="120">
        <f t="shared" si="138"/>
        <v>0</v>
      </c>
      <c r="Y69" s="120">
        <f t="shared" si="139"/>
        <v>0</v>
      </c>
      <c r="Z69" s="120">
        <f>0</f>
        <v>0</v>
      </c>
      <c r="AA69" s="120">
        <f t="shared" si="106"/>
        <v>0</v>
      </c>
      <c r="AB69" s="194">
        <f t="shared" si="178"/>
        <v>0</v>
      </c>
      <c r="AC69" s="195">
        <f t="shared" si="178"/>
        <v>0</v>
      </c>
      <c r="AD69" s="196">
        <f t="shared" si="178"/>
        <v>0</v>
      </c>
      <c r="AE69" s="197">
        <f t="shared" si="107"/>
        <v>0</v>
      </c>
      <c r="AF69" s="197">
        <f t="shared" si="108"/>
        <v>0</v>
      </c>
      <c r="AG69" s="119">
        <f t="shared" si="179"/>
        <v>0</v>
      </c>
      <c r="AH69" s="120">
        <f t="shared" si="179"/>
        <v>0</v>
      </c>
      <c r="AI69" s="120">
        <f t="shared" si="142"/>
        <v>0</v>
      </c>
      <c r="AJ69" s="120">
        <f t="shared" si="143"/>
        <v>0</v>
      </c>
      <c r="AK69" s="120">
        <f t="shared" si="144"/>
        <v>0</v>
      </c>
      <c r="AL69" s="120">
        <f t="shared" si="145"/>
        <v>0</v>
      </c>
      <c r="AM69" s="120">
        <f>0</f>
        <v>0</v>
      </c>
      <c r="AN69" s="120">
        <f t="shared" si="109"/>
        <v>0</v>
      </c>
      <c r="AO69" s="194">
        <f t="shared" si="180"/>
        <v>0</v>
      </c>
      <c r="AP69" s="195">
        <f t="shared" si="180"/>
        <v>0</v>
      </c>
      <c r="AQ69" s="196">
        <f t="shared" si="180"/>
        <v>0</v>
      </c>
      <c r="AR69" s="197">
        <f t="shared" si="110"/>
        <v>0</v>
      </c>
      <c r="AS69" s="197">
        <f t="shared" si="111"/>
        <v>0</v>
      </c>
      <c r="AT69" s="119">
        <f t="shared" si="181"/>
        <v>0</v>
      </c>
      <c r="AU69" s="120">
        <f t="shared" si="181"/>
        <v>0</v>
      </c>
      <c r="AV69" s="120">
        <f t="shared" si="148"/>
        <v>0</v>
      </c>
      <c r="AW69" s="120">
        <f t="shared" si="149"/>
        <v>0</v>
      </c>
      <c r="AX69" s="120">
        <f t="shared" si="150"/>
        <v>0</v>
      </c>
      <c r="AY69" s="120">
        <f t="shared" si="151"/>
        <v>0</v>
      </c>
      <c r="AZ69" s="120">
        <f>0</f>
        <v>0</v>
      </c>
      <c r="BA69" s="120">
        <f t="shared" si="112"/>
        <v>0</v>
      </c>
      <c r="BB69" s="194">
        <f t="shared" si="182"/>
        <v>0</v>
      </c>
      <c r="BC69" s="195">
        <f t="shared" si="182"/>
        <v>0</v>
      </c>
      <c r="BD69" s="196">
        <f t="shared" si="182"/>
        <v>0</v>
      </c>
      <c r="BE69" s="197">
        <f t="shared" si="113"/>
        <v>0</v>
      </c>
      <c r="BF69" s="197">
        <f t="shared" si="114"/>
        <v>0</v>
      </c>
      <c r="BG69" s="119">
        <f t="shared" si="183"/>
        <v>0</v>
      </c>
      <c r="BH69" s="120">
        <f t="shared" si="183"/>
        <v>0</v>
      </c>
      <c r="BI69" s="120">
        <f t="shared" si="154"/>
        <v>0</v>
      </c>
      <c r="BJ69" s="120">
        <f t="shared" si="155"/>
        <v>0</v>
      </c>
      <c r="BK69" s="120">
        <f t="shared" si="156"/>
        <v>0</v>
      </c>
      <c r="BL69" s="120">
        <f t="shared" si="157"/>
        <v>0</v>
      </c>
      <c r="BM69" s="120">
        <f>0</f>
        <v>0</v>
      </c>
      <c r="BN69" s="120">
        <f t="shared" si="115"/>
        <v>0</v>
      </c>
      <c r="BO69" s="194">
        <f t="shared" si="184"/>
        <v>0</v>
      </c>
      <c r="BP69" s="195">
        <f t="shared" si="184"/>
        <v>0</v>
      </c>
      <c r="BQ69" s="196">
        <f t="shared" si="184"/>
        <v>0</v>
      </c>
      <c r="BR69" s="197">
        <f t="shared" si="116"/>
        <v>0</v>
      </c>
      <c r="BS69" s="197">
        <f t="shared" si="117"/>
        <v>0</v>
      </c>
      <c r="BT69" s="119">
        <f t="shared" si="185"/>
        <v>0</v>
      </c>
      <c r="BU69" s="120">
        <f t="shared" si="185"/>
        <v>0</v>
      </c>
      <c r="BV69" s="120">
        <f t="shared" si="160"/>
        <v>0</v>
      </c>
      <c r="BW69" s="120">
        <f t="shared" si="161"/>
        <v>0</v>
      </c>
      <c r="BX69" s="120">
        <f t="shared" si="162"/>
        <v>0</v>
      </c>
      <c r="BY69" s="120">
        <f t="shared" si="163"/>
        <v>0</v>
      </c>
      <c r="BZ69" s="120">
        <f>0</f>
        <v>0</v>
      </c>
      <c r="CA69" s="120">
        <f t="shared" si="118"/>
        <v>0</v>
      </c>
      <c r="CB69" s="194">
        <f t="shared" si="186"/>
        <v>0</v>
      </c>
      <c r="CC69" s="195">
        <f t="shared" si="186"/>
        <v>0</v>
      </c>
      <c r="CD69" s="196">
        <f t="shared" si="186"/>
        <v>0</v>
      </c>
      <c r="CE69" s="197">
        <f t="shared" si="119"/>
        <v>0</v>
      </c>
      <c r="CF69" s="197">
        <f t="shared" si="120"/>
        <v>0</v>
      </c>
      <c r="CG69" s="119">
        <f t="shared" si="187"/>
        <v>0</v>
      </c>
      <c r="CH69" s="120">
        <f t="shared" si="187"/>
        <v>0</v>
      </c>
      <c r="CI69" s="120">
        <f t="shared" si="166"/>
        <v>0</v>
      </c>
      <c r="CJ69" s="120">
        <f t="shared" si="167"/>
        <v>0</v>
      </c>
      <c r="CK69" s="120">
        <f t="shared" si="168"/>
        <v>0</v>
      </c>
      <c r="CL69" s="120">
        <f t="shared" si="169"/>
        <v>0</v>
      </c>
      <c r="CM69" s="120">
        <f>0</f>
        <v>0</v>
      </c>
      <c r="CN69" s="120">
        <f t="shared" si="121"/>
        <v>0</v>
      </c>
      <c r="CO69" s="194">
        <f t="shared" si="188"/>
        <v>0</v>
      </c>
      <c r="CP69" s="195">
        <f t="shared" si="188"/>
        <v>0</v>
      </c>
      <c r="CQ69" s="196" t="str">
        <f t="shared" si="188"/>
        <v/>
      </c>
      <c r="CR69" s="197" t="str">
        <f t="shared" si="122"/>
        <v/>
      </c>
      <c r="CS69" s="197" t="str">
        <f t="shared" si="123"/>
        <v/>
      </c>
      <c r="CT69" s="119">
        <f t="shared" si="189"/>
        <v>0</v>
      </c>
      <c r="CU69" s="120">
        <f t="shared" si="189"/>
        <v>0</v>
      </c>
      <c r="CV69" s="120" t="str">
        <f t="shared" si="124"/>
        <v/>
      </c>
      <c r="CW69" s="120" t="str">
        <f t="shared" si="125"/>
        <v/>
      </c>
      <c r="CX69" s="120" t="str">
        <f t="shared" si="126"/>
        <v/>
      </c>
      <c r="CY69" s="120" t="str">
        <f t="shared" si="127"/>
        <v/>
      </c>
      <c r="CZ69" s="120">
        <f>0</f>
        <v>0</v>
      </c>
      <c r="DA69" s="120"/>
      <c r="DB69" s="132" t="str">
        <f t="shared" si="172"/>
        <v/>
      </c>
      <c r="DC69" s="133" t="str">
        <f t="shared" si="173"/>
        <v/>
      </c>
    </row>
    <row r="70" spans="1:107">
      <c r="A70" s="199">
        <f t="shared" si="174"/>
        <v>0</v>
      </c>
      <c r="B70" s="194">
        <f t="shared" si="174"/>
        <v>0</v>
      </c>
      <c r="C70" s="195">
        <f t="shared" si="174"/>
        <v>0</v>
      </c>
      <c r="D70" s="196">
        <f t="shared" si="174"/>
        <v>0</v>
      </c>
      <c r="E70" s="197">
        <f t="shared" si="101"/>
        <v>0</v>
      </c>
      <c r="F70" s="197">
        <f t="shared" si="102"/>
        <v>0</v>
      </c>
      <c r="G70" s="119">
        <f t="shared" si="175"/>
        <v>0</v>
      </c>
      <c r="H70" s="120">
        <f t="shared" si="175"/>
        <v>0</v>
      </c>
      <c r="I70" s="120">
        <f t="shared" si="130"/>
        <v>0</v>
      </c>
      <c r="J70" s="120">
        <f t="shared" si="131"/>
        <v>0</v>
      </c>
      <c r="K70" s="120">
        <f t="shared" si="132"/>
        <v>0</v>
      </c>
      <c r="L70" s="120">
        <f t="shared" si="133"/>
        <v>0</v>
      </c>
      <c r="M70" s="120">
        <f>0</f>
        <v>0</v>
      </c>
      <c r="N70" s="121">
        <f t="shared" si="103"/>
        <v>0</v>
      </c>
      <c r="O70" s="194">
        <f t="shared" si="176"/>
        <v>0</v>
      </c>
      <c r="P70" s="195">
        <f t="shared" si="176"/>
        <v>0</v>
      </c>
      <c r="Q70" s="196">
        <f t="shared" si="176"/>
        <v>0</v>
      </c>
      <c r="R70" s="197">
        <f t="shared" si="104"/>
        <v>0</v>
      </c>
      <c r="S70" s="197">
        <f t="shared" si="105"/>
        <v>0</v>
      </c>
      <c r="T70" s="119">
        <f t="shared" si="177"/>
        <v>0</v>
      </c>
      <c r="U70" s="120">
        <f t="shared" si="177"/>
        <v>0</v>
      </c>
      <c r="V70" s="120">
        <f t="shared" si="136"/>
        <v>0</v>
      </c>
      <c r="W70" s="120">
        <f t="shared" si="137"/>
        <v>0</v>
      </c>
      <c r="X70" s="120">
        <f t="shared" si="138"/>
        <v>0</v>
      </c>
      <c r="Y70" s="120">
        <f t="shared" si="139"/>
        <v>0</v>
      </c>
      <c r="Z70" s="120">
        <f>0</f>
        <v>0</v>
      </c>
      <c r="AA70" s="120">
        <f t="shared" si="106"/>
        <v>0</v>
      </c>
      <c r="AB70" s="194">
        <f t="shared" si="178"/>
        <v>0</v>
      </c>
      <c r="AC70" s="195">
        <f t="shared" si="178"/>
        <v>0</v>
      </c>
      <c r="AD70" s="196">
        <f t="shared" si="178"/>
        <v>0</v>
      </c>
      <c r="AE70" s="197">
        <f t="shared" si="107"/>
        <v>0</v>
      </c>
      <c r="AF70" s="197">
        <f t="shared" si="108"/>
        <v>0</v>
      </c>
      <c r="AG70" s="119">
        <f t="shared" si="179"/>
        <v>0</v>
      </c>
      <c r="AH70" s="120">
        <f t="shared" si="179"/>
        <v>0</v>
      </c>
      <c r="AI70" s="120">
        <f t="shared" si="142"/>
        <v>0</v>
      </c>
      <c r="AJ70" s="120">
        <f t="shared" si="143"/>
        <v>0</v>
      </c>
      <c r="AK70" s="120">
        <f t="shared" si="144"/>
        <v>0</v>
      </c>
      <c r="AL70" s="120">
        <f t="shared" si="145"/>
        <v>0</v>
      </c>
      <c r="AM70" s="120">
        <f>0</f>
        <v>0</v>
      </c>
      <c r="AN70" s="120">
        <f t="shared" si="109"/>
        <v>0</v>
      </c>
      <c r="AO70" s="194">
        <f t="shared" si="180"/>
        <v>0</v>
      </c>
      <c r="AP70" s="195">
        <f t="shared" si="180"/>
        <v>0</v>
      </c>
      <c r="AQ70" s="196">
        <f t="shared" si="180"/>
        <v>0</v>
      </c>
      <c r="AR70" s="197">
        <f t="shared" si="110"/>
        <v>0</v>
      </c>
      <c r="AS70" s="197">
        <f t="shared" si="111"/>
        <v>0</v>
      </c>
      <c r="AT70" s="119">
        <f t="shared" si="181"/>
        <v>0</v>
      </c>
      <c r="AU70" s="120">
        <f t="shared" si="181"/>
        <v>0</v>
      </c>
      <c r="AV70" s="120">
        <f t="shared" si="148"/>
        <v>0</v>
      </c>
      <c r="AW70" s="120">
        <f t="shared" si="149"/>
        <v>0</v>
      </c>
      <c r="AX70" s="120">
        <f t="shared" si="150"/>
        <v>0</v>
      </c>
      <c r="AY70" s="120">
        <f t="shared" si="151"/>
        <v>0</v>
      </c>
      <c r="AZ70" s="120">
        <f>0</f>
        <v>0</v>
      </c>
      <c r="BA70" s="120">
        <f t="shared" si="112"/>
        <v>0</v>
      </c>
      <c r="BB70" s="194">
        <f t="shared" si="182"/>
        <v>0</v>
      </c>
      <c r="BC70" s="195">
        <f t="shared" si="182"/>
        <v>0</v>
      </c>
      <c r="BD70" s="196">
        <f t="shared" si="182"/>
        <v>0</v>
      </c>
      <c r="BE70" s="197">
        <f t="shared" si="113"/>
        <v>0</v>
      </c>
      <c r="BF70" s="197">
        <f t="shared" si="114"/>
        <v>0</v>
      </c>
      <c r="BG70" s="119">
        <f t="shared" si="183"/>
        <v>0</v>
      </c>
      <c r="BH70" s="120">
        <f t="shared" si="183"/>
        <v>0</v>
      </c>
      <c r="BI70" s="120">
        <f t="shared" si="154"/>
        <v>0</v>
      </c>
      <c r="BJ70" s="120">
        <f t="shared" si="155"/>
        <v>0</v>
      </c>
      <c r="BK70" s="120">
        <f t="shared" si="156"/>
        <v>0</v>
      </c>
      <c r="BL70" s="120">
        <f t="shared" si="157"/>
        <v>0</v>
      </c>
      <c r="BM70" s="120">
        <f>0</f>
        <v>0</v>
      </c>
      <c r="BN70" s="120">
        <f t="shared" si="115"/>
        <v>0</v>
      </c>
      <c r="BO70" s="194">
        <f t="shared" si="184"/>
        <v>0</v>
      </c>
      <c r="BP70" s="195">
        <f t="shared" si="184"/>
        <v>0</v>
      </c>
      <c r="BQ70" s="196">
        <f t="shared" si="184"/>
        <v>0</v>
      </c>
      <c r="BR70" s="197">
        <f t="shared" si="116"/>
        <v>0</v>
      </c>
      <c r="BS70" s="197">
        <f t="shared" si="117"/>
        <v>0</v>
      </c>
      <c r="BT70" s="119">
        <f t="shared" si="185"/>
        <v>0</v>
      </c>
      <c r="BU70" s="120">
        <f t="shared" si="185"/>
        <v>0</v>
      </c>
      <c r="BV70" s="120">
        <f t="shared" si="160"/>
        <v>0</v>
      </c>
      <c r="BW70" s="120">
        <f t="shared" si="161"/>
        <v>0</v>
      </c>
      <c r="BX70" s="120">
        <f t="shared" si="162"/>
        <v>0</v>
      </c>
      <c r="BY70" s="120">
        <f t="shared" si="163"/>
        <v>0</v>
      </c>
      <c r="BZ70" s="120">
        <f>0</f>
        <v>0</v>
      </c>
      <c r="CA70" s="120">
        <f t="shared" si="118"/>
        <v>0</v>
      </c>
      <c r="CB70" s="194">
        <f t="shared" si="186"/>
        <v>0</v>
      </c>
      <c r="CC70" s="195">
        <f t="shared" si="186"/>
        <v>0</v>
      </c>
      <c r="CD70" s="196">
        <f t="shared" si="186"/>
        <v>0</v>
      </c>
      <c r="CE70" s="197">
        <f t="shared" si="119"/>
        <v>0</v>
      </c>
      <c r="CF70" s="197">
        <f t="shared" si="120"/>
        <v>0</v>
      </c>
      <c r="CG70" s="119">
        <f t="shared" si="187"/>
        <v>0</v>
      </c>
      <c r="CH70" s="120">
        <f t="shared" si="187"/>
        <v>0</v>
      </c>
      <c r="CI70" s="120">
        <f t="shared" si="166"/>
        <v>0</v>
      </c>
      <c r="CJ70" s="120">
        <f t="shared" si="167"/>
        <v>0</v>
      </c>
      <c r="CK70" s="120">
        <f t="shared" si="168"/>
        <v>0</v>
      </c>
      <c r="CL70" s="120">
        <f t="shared" si="169"/>
        <v>0</v>
      </c>
      <c r="CM70" s="120">
        <f>0</f>
        <v>0</v>
      </c>
      <c r="CN70" s="120">
        <f t="shared" si="121"/>
        <v>0</v>
      </c>
      <c r="CO70" s="194">
        <f t="shared" si="188"/>
        <v>0</v>
      </c>
      <c r="CP70" s="195">
        <f t="shared" si="188"/>
        <v>0</v>
      </c>
      <c r="CQ70" s="196" t="str">
        <f t="shared" si="188"/>
        <v/>
      </c>
      <c r="CR70" s="197" t="str">
        <f t="shared" si="122"/>
        <v/>
      </c>
      <c r="CS70" s="197" t="str">
        <f t="shared" si="123"/>
        <v/>
      </c>
      <c r="CT70" s="119">
        <f t="shared" si="189"/>
        <v>0</v>
      </c>
      <c r="CU70" s="120">
        <f t="shared" si="189"/>
        <v>0</v>
      </c>
      <c r="CV70" s="120" t="str">
        <f t="shared" si="124"/>
        <v/>
      </c>
      <c r="CW70" s="120" t="str">
        <f t="shared" si="125"/>
        <v/>
      </c>
      <c r="CX70" s="120" t="str">
        <f t="shared" si="126"/>
        <v/>
      </c>
      <c r="CY70" s="120" t="str">
        <f t="shared" si="127"/>
        <v/>
      </c>
      <c r="CZ70" s="120">
        <f>0</f>
        <v>0</v>
      </c>
      <c r="DA70" s="120"/>
      <c r="DB70" s="132" t="str">
        <f t="shared" si="172"/>
        <v/>
      </c>
      <c r="DC70" s="133" t="str">
        <f t="shared" si="173"/>
        <v/>
      </c>
    </row>
    <row r="71" spans="1:107">
      <c r="A71" s="199">
        <f t="shared" si="174"/>
        <v>0</v>
      </c>
      <c r="B71" s="194">
        <f t="shared" si="174"/>
        <v>0</v>
      </c>
      <c r="C71" s="195">
        <f t="shared" si="174"/>
        <v>0</v>
      </c>
      <c r="D71" s="196">
        <f t="shared" si="174"/>
        <v>0</v>
      </c>
      <c r="E71" s="197">
        <f t="shared" si="101"/>
        <v>0</v>
      </c>
      <c r="F71" s="197">
        <f t="shared" si="102"/>
        <v>0</v>
      </c>
      <c r="G71" s="119">
        <f t="shared" si="175"/>
        <v>0</v>
      </c>
      <c r="H71" s="120">
        <f t="shared" si="175"/>
        <v>0</v>
      </c>
      <c r="I71" s="120">
        <f t="shared" si="130"/>
        <v>0</v>
      </c>
      <c r="J71" s="120">
        <f t="shared" si="131"/>
        <v>0</v>
      </c>
      <c r="K71" s="120">
        <f t="shared" si="132"/>
        <v>0</v>
      </c>
      <c r="L71" s="120">
        <f t="shared" si="133"/>
        <v>0</v>
      </c>
      <c r="M71" s="120">
        <f>0</f>
        <v>0</v>
      </c>
      <c r="N71" s="121">
        <f t="shared" si="103"/>
        <v>0</v>
      </c>
      <c r="O71" s="194">
        <f t="shared" si="176"/>
        <v>0</v>
      </c>
      <c r="P71" s="195">
        <f t="shared" si="176"/>
        <v>0</v>
      </c>
      <c r="Q71" s="196">
        <f t="shared" si="176"/>
        <v>0</v>
      </c>
      <c r="R71" s="197">
        <f t="shared" si="104"/>
        <v>0</v>
      </c>
      <c r="S71" s="197">
        <f t="shared" si="105"/>
        <v>0</v>
      </c>
      <c r="T71" s="119">
        <f t="shared" si="177"/>
        <v>0</v>
      </c>
      <c r="U71" s="120">
        <f t="shared" si="177"/>
        <v>0</v>
      </c>
      <c r="V71" s="120">
        <f t="shared" si="136"/>
        <v>0</v>
      </c>
      <c r="W71" s="120">
        <f t="shared" si="137"/>
        <v>0</v>
      </c>
      <c r="X71" s="120">
        <f t="shared" si="138"/>
        <v>0</v>
      </c>
      <c r="Y71" s="120">
        <f t="shared" si="139"/>
        <v>0</v>
      </c>
      <c r="Z71" s="120">
        <f>0</f>
        <v>0</v>
      </c>
      <c r="AA71" s="120">
        <f t="shared" si="106"/>
        <v>0</v>
      </c>
      <c r="AB71" s="194">
        <f t="shared" si="178"/>
        <v>0</v>
      </c>
      <c r="AC71" s="195">
        <f t="shared" si="178"/>
        <v>0</v>
      </c>
      <c r="AD71" s="196">
        <f t="shared" si="178"/>
        <v>0</v>
      </c>
      <c r="AE71" s="197">
        <f t="shared" si="107"/>
        <v>0</v>
      </c>
      <c r="AF71" s="197">
        <f t="shared" si="108"/>
        <v>0</v>
      </c>
      <c r="AG71" s="119">
        <f t="shared" si="179"/>
        <v>0</v>
      </c>
      <c r="AH71" s="120">
        <f t="shared" si="179"/>
        <v>0</v>
      </c>
      <c r="AI71" s="120">
        <f t="shared" si="142"/>
        <v>0</v>
      </c>
      <c r="AJ71" s="120">
        <f t="shared" si="143"/>
        <v>0</v>
      </c>
      <c r="AK71" s="120">
        <f t="shared" si="144"/>
        <v>0</v>
      </c>
      <c r="AL71" s="120">
        <f t="shared" si="145"/>
        <v>0</v>
      </c>
      <c r="AM71" s="120">
        <f>0</f>
        <v>0</v>
      </c>
      <c r="AN71" s="120">
        <f t="shared" si="109"/>
        <v>0</v>
      </c>
      <c r="AO71" s="194">
        <f t="shared" si="180"/>
        <v>0</v>
      </c>
      <c r="AP71" s="195">
        <f t="shared" si="180"/>
        <v>0</v>
      </c>
      <c r="AQ71" s="196">
        <f t="shared" si="180"/>
        <v>0</v>
      </c>
      <c r="AR71" s="197">
        <f t="shared" si="110"/>
        <v>0</v>
      </c>
      <c r="AS71" s="197">
        <f t="shared" si="111"/>
        <v>0</v>
      </c>
      <c r="AT71" s="119">
        <f t="shared" si="181"/>
        <v>0</v>
      </c>
      <c r="AU71" s="120">
        <f t="shared" si="181"/>
        <v>0</v>
      </c>
      <c r="AV71" s="120">
        <f t="shared" si="148"/>
        <v>0</v>
      </c>
      <c r="AW71" s="120">
        <f t="shared" si="149"/>
        <v>0</v>
      </c>
      <c r="AX71" s="120">
        <f t="shared" si="150"/>
        <v>0</v>
      </c>
      <c r="AY71" s="120">
        <f t="shared" si="151"/>
        <v>0</v>
      </c>
      <c r="AZ71" s="120">
        <f>0</f>
        <v>0</v>
      </c>
      <c r="BA71" s="120">
        <f t="shared" si="112"/>
        <v>0</v>
      </c>
      <c r="BB71" s="194">
        <f t="shared" si="182"/>
        <v>0</v>
      </c>
      <c r="BC71" s="195">
        <f t="shared" si="182"/>
        <v>0</v>
      </c>
      <c r="BD71" s="196">
        <f t="shared" si="182"/>
        <v>0</v>
      </c>
      <c r="BE71" s="197">
        <f t="shared" si="113"/>
        <v>0</v>
      </c>
      <c r="BF71" s="197">
        <f t="shared" si="114"/>
        <v>0</v>
      </c>
      <c r="BG71" s="119">
        <f t="shared" si="183"/>
        <v>0</v>
      </c>
      <c r="BH71" s="120">
        <f t="shared" si="183"/>
        <v>0</v>
      </c>
      <c r="BI71" s="120">
        <f t="shared" si="154"/>
        <v>0</v>
      </c>
      <c r="BJ71" s="120">
        <f t="shared" si="155"/>
        <v>0</v>
      </c>
      <c r="BK71" s="120">
        <f t="shared" si="156"/>
        <v>0</v>
      </c>
      <c r="BL71" s="120">
        <f t="shared" si="157"/>
        <v>0</v>
      </c>
      <c r="BM71" s="120">
        <f>0</f>
        <v>0</v>
      </c>
      <c r="BN71" s="120">
        <f t="shared" si="115"/>
        <v>0</v>
      </c>
      <c r="BO71" s="194">
        <f t="shared" si="184"/>
        <v>0</v>
      </c>
      <c r="BP71" s="195">
        <f t="shared" si="184"/>
        <v>0</v>
      </c>
      <c r="BQ71" s="196">
        <f t="shared" si="184"/>
        <v>0</v>
      </c>
      <c r="BR71" s="197">
        <f t="shared" si="116"/>
        <v>0</v>
      </c>
      <c r="BS71" s="197">
        <f t="shared" si="117"/>
        <v>0</v>
      </c>
      <c r="BT71" s="119">
        <f t="shared" si="185"/>
        <v>0</v>
      </c>
      <c r="BU71" s="120">
        <f t="shared" si="185"/>
        <v>0</v>
      </c>
      <c r="BV71" s="120">
        <f t="shared" si="160"/>
        <v>0</v>
      </c>
      <c r="BW71" s="120">
        <f t="shared" si="161"/>
        <v>0</v>
      </c>
      <c r="BX71" s="120">
        <f t="shared" si="162"/>
        <v>0</v>
      </c>
      <c r="BY71" s="120">
        <f t="shared" si="163"/>
        <v>0</v>
      </c>
      <c r="BZ71" s="120">
        <f>0</f>
        <v>0</v>
      </c>
      <c r="CA71" s="120">
        <f t="shared" si="118"/>
        <v>0</v>
      </c>
      <c r="CB71" s="194">
        <f t="shared" si="186"/>
        <v>0</v>
      </c>
      <c r="CC71" s="195">
        <f t="shared" si="186"/>
        <v>0</v>
      </c>
      <c r="CD71" s="196">
        <f t="shared" si="186"/>
        <v>0</v>
      </c>
      <c r="CE71" s="197">
        <f t="shared" si="119"/>
        <v>0</v>
      </c>
      <c r="CF71" s="197">
        <f t="shared" si="120"/>
        <v>0</v>
      </c>
      <c r="CG71" s="119">
        <f t="shared" si="187"/>
        <v>0</v>
      </c>
      <c r="CH71" s="120">
        <f t="shared" si="187"/>
        <v>0</v>
      </c>
      <c r="CI71" s="120">
        <f t="shared" si="166"/>
        <v>0</v>
      </c>
      <c r="CJ71" s="120">
        <f t="shared" si="167"/>
        <v>0</v>
      </c>
      <c r="CK71" s="120">
        <f t="shared" si="168"/>
        <v>0</v>
      </c>
      <c r="CL71" s="120">
        <f t="shared" si="169"/>
        <v>0</v>
      </c>
      <c r="CM71" s="120">
        <f>0</f>
        <v>0</v>
      </c>
      <c r="CN71" s="120">
        <f t="shared" si="121"/>
        <v>0</v>
      </c>
      <c r="CO71" s="194">
        <f t="shared" si="188"/>
        <v>0</v>
      </c>
      <c r="CP71" s="195">
        <f t="shared" si="188"/>
        <v>0</v>
      </c>
      <c r="CQ71" s="196" t="str">
        <f t="shared" si="188"/>
        <v/>
      </c>
      <c r="CR71" s="197" t="str">
        <f t="shared" si="122"/>
        <v/>
      </c>
      <c r="CS71" s="197" t="str">
        <f t="shared" si="123"/>
        <v/>
      </c>
      <c r="CT71" s="119">
        <f t="shared" si="189"/>
        <v>0</v>
      </c>
      <c r="CU71" s="120">
        <f t="shared" si="189"/>
        <v>0</v>
      </c>
      <c r="CV71" s="120" t="str">
        <f t="shared" si="124"/>
        <v/>
      </c>
      <c r="CW71" s="120" t="str">
        <f t="shared" si="125"/>
        <v/>
      </c>
      <c r="CX71" s="120" t="str">
        <f t="shared" si="126"/>
        <v/>
      </c>
      <c r="CY71" s="120" t="str">
        <f t="shared" si="127"/>
        <v/>
      </c>
      <c r="CZ71" s="120">
        <f>0</f>
        <v>0</v>
      </c>
      <c r="DA71" s="120"/>
      <c r="DB71" s="132" t="str">
        <f t="shared" si="172"/>
        <v/>
      </c>
      <c r="DC71" s="133" t="str">
        <f t="shared" si="173"/>
        <v/>
      </c>
    </row>
    <row r="72" spans="1:107">
      <c r="A72" s="199">
        <f t="shared" si="174"/>
        <v>0</v>
      </c>
      <c r="B72" s="194">
        <f t="shared" si="174"/>
        <v>0</v>
      </c>
      <c r="C72" s="195">
        <f t="shared" si="174"/>
        <v>0</v>
      </c>
      <c r="D72" s="196">
        <f t="shared" si="174"/>
        <v>0</v>
      </c>
      <c r="E72" s="197">
        <f t="shared" si="101"/>
        <v>0</v>
      </c>
      <c r="F72" s="197">
        <f t="shared" si="102"/>
        <v>0</v>
      </c>
      <c r="G72" s="119">
        <f t="shared" si="175"/>
        <v>0</v>
      </c>
      <c r="H72" s="120">
        <f t="shared" si="175"/>
        <v>0</v>
      </c>
      <c r="I72" s="120">
        <f t="shared" si="130"/>
        <v>0</v>
      </c>
      <c r="J72" s="120">
        <f t="shared" si="131"/>
        <v>0</v>
      </c>
      <c r="K72" s="120">
        <f t="shared" si="132"/>
        <v>0</v>
      </c>
      <c r="L72" s="120">
        <f t="shared" si="133"/>
        <v>0</v>
      </c>
      <c r="M72" s="120">
        <f>0</f>
        <v>0</v>
      </c>
      <c r="N72" s="121">
        <f t="shared" si="103"/>
        <v>0</v>
      </c>
      <c r="O72" s="194">
        <f t="shared" si="176"/>
        <v>0</v>
      </c>
      <c r="P72" s="195">
        <f t="shared" si="176"/>
        <v>0</v>
      </c>
      <c r="Q72" s="196">
        <f t="shared" si="176"/>
        <v>0</v>
      </c>
      <c r="R72" s="197">
        <f t="shared" si="104"/>
        <v>0</v>
      </c>
      <c r="S72" s="197">
        <f t="shared" si="105"/>
        <v>0</v>
      </c>
      <c r="T72" s="119">
        <f t="shared" si="177"/>
        <v>0</v>
      </c>
      <c r="U72" s="120">
        <f t="shared" si="177"/>
        <v>0</v>
      </c>
      <c r="V72" s="120">
        <f t="shared" si="136"/>
        <v>0</v>
      </c>
      <c r="W72" s="120">
        <f t="shared" si="137"/>
        <v>0</v>
      </c>
      <c r="X72" s="120">
        <f t="shared" si="138"/>
        <v>0</v>
      </c>
      <c r="Y72" s="120">
        <f t="shared" si="139"/>
        <v>0</v>
      </c>
      <c r="Z72" s="120">
        <f>0</f>
        <v>0</v>
      </c>
      <c r="AA72" s="120">
        <f t="shared" si="106"/>
        <v>0</v>
      </c>
      <c r="AB72" s="194">
        <f t="shared" si="178"/>
        <v>0</v>
      </c>
      <c r="AC72" s="195">
        <f t="shared" si="178"/>
        <v>0</v>
      </c>
      <c r="AD72" s="196">
        <f t="shared" si="178"/>
        <v>0</v>
      </c>
      <c r="AE72" s="197">
        <f t="shared" si="107"/>
        <v>0</v>
      </c>
      <c r="AF72" s="197">
        <f t="shared" si="108"/>
        <v>0</v>
      </c>
      <c r="AG72" s="119">
        <f t="shared" si="179"/>
        <v>0</v>
      </c>
      <c r="AH72" s="120">
        <f t="shared" si="179"/>
        <v>0</v>
      </c>
      <c r="AI72" s="120">
        <f t="shared" si="142"/>
        <v>0</v>
      </c>
      <c r="AJ72" s="120">
        <f t="shared" si="143"/>
        <v>0</v>
      </c>
      <c r="AK72" s="120">
        <f t="shared" si="144"/>
        <v>0</v>
      </c>
      <c r="AL72" s="120">
        <f t="shared" si="145"/>
        <v>0</v>
      </c>
      <c r="AM72" s="120">
        <f>0</f>
        <v>0</v>
      </c>
      <c r="AN72" s="120">
        <f t="shared" si="109"/>
        <v>0</v>
      </c>
      <c r="AO72" s="194">
        <f t="shared" si="180"/>
        <v>0</v>
      </c>
      <c r="AP72" s="195">
        <f t="shared" si="180"/>
        <v>0</v>
      </c>
      <c r="AQ72" s="196">
        <f t="shared" si="180"/>
        <v>0</v>
      </c>
      <c r="AR72" s="197">
        <f t="shared" si="110"/>
        <v>0</v>
      </c>
      <c r="AS72" s="197">
        <f t="shared" si="111"/>
        <v>0</v>
      </c>
      <c r="AT72" s="119">
        <f t="shared" si="181"/>
        <v>0</v>
      </c>
      <c r="AU72" s="120">
        <f t="shared" si="181"/>
        <v>0</v>
      </c>
      <c r="AV72" s="120">
        <f t="shared" si="148"/>
        <v>0</v>
      </c>
      <c r="AW72" s="120">
        <f t="shared" si="149"/>
        <v>0</v>
      </c>
      <c r="AX72" s="120">
        <f t="shared" si="150"/>
        <v>0</v>
      </c>
      <c r="AY72" s="120">
        <f t="shared" si="151"/>
        <v>0</v>
      </c>
      <c r="AZ72" s="120">
        <f>0</f>
        <v>0</v>
      </c>
      <c r="BA72" s="120">
        <f t="shared" si="112"/>
        <v>0</v>
      </c>
      <c r="BB72" s="194">
        <f t="shared" si="182"/>
        <v>0</v>
      </c>
      <c r="BC72" s="195">
        <f t="shared" si="182"/>
        <v>0</v>
      </c>
      <c r="BD72" s="196">
        <f t="shared" si="182"/>
        <v>0</v>
      </c>
      <c r="BE72" s="197">
        <f t="shared" si="113"/>
        <v>0</v>
      </c>
      <c r="BF72" s="197">
        <f t="shared" si="114"/>
        <v>0</v>
      </c>
      <c r="BG72" s="119">
        <f t="shared" si="183"/>
        <v>0</v>
      </c>
      <c r="BH72" s="120">
        <f t="shared" si="183"/>
        <v>0</v>
      </c>
      <c r="BI72" s="120">
        <f t="shared" si="154"/>
        <v>0</v>
      </c>
      <c r="BJ72" s="120">
        <f t="shared" si="155"/>
        <v>0</v>
      </c>
      <c r="BK72" s="120">
        <f t="shared" si="156"/>
        <v>0</v>
      </c>
      <c r="BL72" s="120">
        <f t="shared" si="157"/>
        <v>0</v>
      </c>
      <c r="BM72" s="120">
        <f>0</f>
        <v>0</v>
      </c>
      <c r="BN72" s="120">
        <f t="shared" si="115"/>
        <v>0</v>
      </c>
      <c r="BO72" s="194">
        <f t="shared" si="184"/>
        <v>0</v>
      </c>
      <c r="BP72" s="195">
        <f t="shared" si="184"/>
        <v>0</v>
      </c>
      <c r="BQ72" s="196">
        <f t="shared" si="184"/>
        <v>0</v>
      </c>
      <c r="BR72" s="197">
        <f t="shared" si="116"/>
        <v>0</v>
      </c>
      <c r="BS72" s="197">
        <f t="shared" si="117"/>
        <v>0</v>
      </c>
      <c r="BT72" s="119">
        <f t="shared" si="185"/>
        <v>0</v>
      </c>
      <c r="BU72" s="120">
        <f t="shared" si="185"/>
        <v>0</v>
      </c>
      <c r="BV72" s="120">
        <f t="shared" si="160"/>
        <v>0</v>
      </c>
      <c r="BW72" s="120">
        <f t="shared" si="161"/>
        <v>0</v>
      </c>
      <c r="BX72" s="120">
        <f t="shared" si="162"/>
        <v>0</v>
      </c>
      <c r="BY72" s="120">
        <f t="shared" si="163"/>
        <v>0</v>
      </c>
      <c r="BZ72" s="120">
        <f>0</f>
        <v>0</v>
      </c>
      <c r="CA72" s="120">
        <f t="shared" si="118"/>
        <v>0</v>
      </c>
      <c r="CB72" s="194">
        <f t="shared" si="186"/>
        <v>0</v>
      </c>
      <c r="CC72" s="195">
        <f t="shared" si="186"/>
        <v>0</v>
      </c>
      <c r="CD72" s="196">
        <f t="shared" si="186"/>
        <v>0</v>
      </c>
      <c r="CE72" s="197">
        <f t="shared" si="119"/>
        <v>0</v>
      </c>
      <c r="CF72" s="197">
        <f t="shared" si="120"/>
        <v>0</v>
      </c>
      <c r="CG72" s="119">
        <f t="shared" si="187"/>
        <v>0</v>
      </c>
      <c r="CH72" s="120">
        <f t="shared" si="187"/>
        <v>0</v>
      </c>
      <c r="CI72" s="120">
        <f t="shared" si="166"/>
        <v>0</v>
      </c>
      <c r="CJ72" s="120">
        <f t="shared" si="167"/>
        <v>0</v>
      </c>
      <c r="CK72" s="120">
        <f t="shared" si="168"/>
        <v>0</v>
      </c>
      <c r="CL72" s="120">
        <f t="shared" si="169"/>
        <v>0</v>
      </c>
      <c r="CM72" s="120">
        <f>0</f>
        <v>0</v>
      </c>
      <c r="CN72" s="120">
        <f t="shared" si="121"/>
        <v>0</v>
      </c>
      <c r="CO72" s="194">
        <f t="shared" si="188"/>
        <v>0</v>
      </c>
      <c r="CP72" s="195">
        <f t="shared" si="188"/>
        <v>0</v>
      </c>
      <c r="CQ72" s="196" t="str">
        <f t="shared" si="188"/>
        <v/>
      </c>
      <c r="CR72" s="197" t="str">
        <f t="shared" si="122"/>
        <v/>
      </c>
      <c r="CS72" s="197" t="str">
        <f t="shared" si="123"/>
        <v/>
      </c>
      <c r="CT72" s="119">
        <f t="shared" si="189"/>
        <v>0</v>
      </c>
      <c r="CU72" s="120">
        <f t="shared" si="189"/>
        <v>0</v>
      </c>
      <c r="CV72" s="120" t="str">
        <f t="shared" si="124"/>
        <v/>
      </c>
      <c r="CW72" s="120" t="str">
        <f t="shared" si="125"/>
        <v/>
      </c>
      <c r="CX72" s="120" t="str">
        <f t="shared" si="126"/>
        <v/>
      </c>
      <c r="CY72" s="120" t="str">
        <f t="shared" si="127"/>
        <v/>
      </c>
      <c r="CZ72" s="120">
        <f>0</f>
        <v>0</v>
      </c>
      <c r="DA72" s="120"/>
      <c r="DB72" s="132" t="str">
        <f t="shared" si="172"/>
        <v/>
      </c>
      <c r="DC72" s="133" t="str">
        <f t="shared" si="173"/>
        <v/>
      </c>
    </row>
    <row r="73" spans="1:107">
      <c r="A73" s="199">
        <f t="shared" si="174"/>
        <v>0</v>
      </c>
      <c r="B73" s="194">
        <f t="shared" si="174"/>
        <v>0</v>
      </c>
      <c r="C73" s="195">
        <f t="shared" si="174"/>
        <v>0</v>
      </c>
      <c r="D73" s="196">
        <f t="shared" si="174"/>
        <v>0</v>
      </c>
      <c r="E73" s="197">
        <f t="shared" si="101"/>
        <v>0</v>
      </c>
      <c r="F73" s="197">
        <f t="shared" si="102"/>
        <v>0</v>
      </c>
      <c r="G73" s="119">
        <f t="shared" si="175"/>
        <v>0</v>
      </c>
      <c r="H73" s="120">
        <f t="shared" si="175"/>
        <v>0</v>
      </c>
      <c r="I73" s="120">
        <f t="shared" si="130"/>
        <v>0</v>
      </c>
      <c r="J73" s="120">
        <f t="shared" si="131"/>
        <v>0</v>
      </c>
      <c r="K73" s="120">
        <f t="shared" si="132"/>
        <v>0</v>
      </c>
      <c r="L73" s="120">
        <f t="shared" si="133"/>
        <v>0</v>
      </c>
      <c r="M73" s="120">
        <f>0</f>
        <v>0</v>
      </c>
      <c r="N73" s="121">
        <f t="shared" si="103"/>
        <v>0</v>
      </c>
      <c r="O73" s="194">
        <f t="shared" si="176"/>
        <v>0</v>
      </c>
      <c r="P73" s="195">
        <f t="shared" si="176"/>
        <v>0</v>
      </c>
      <c r="Q73" s="196">
        <f t="shared" si="176"/>
        <v>0</v>
      </c>
      <c r="R73" s="197">
        <f t="shared" si="104"/>
        <v>0</v>
      </c>
      <c r="S73" s="197">
        <f t="shared" si="105"/>
        <v>0</v>
      </c>
      <c r="T73" s="119">
        <f t="shared" si="177"/>
        <v>0</v>
      </c>
      <c r="U73" s="120">
        <f t="shared" si="177"/>
        <v>0</v>
      </c>
      <c r="V73" s="120">
        <f t="shared" si="136"/>
        <v>0</v>
      </c>
      <c r="W73" s="120">
        <f t="shared" si="137"/>
        <v>0</v>
      </c>
      <c r="X73" s="120">
        <f t="shared" si="138"/>
        <v>0</v>
      </c>
      <c r="Y73" s="120">
        <f t="shared" si="139"/>
        <v>0</v>
      </c>
      <c r="Z73" s="120">
        <f>0</f>
        <v>0</v>
      </c>
      <c r="AA73" s="120">
        <f t="shared" si="106"/>
        <v>0</v>
      </c>
      <c r="AB73" s="194">
        <f t="shared" si="178"/>
        <v>0</v>
      </c>
      <c r="AC73" s="195">
        <f t="shared" si="178"/>
        <v>0</v>
      </c>
      <c r="AD73" s="196">
        <f t="shared" si="178"/>
        <v>0</v>
      </c>
      <c r="AE73" s="197">
        <f t="shared" si="107"/>
        <v>0</v>
      </c>
      <c r="AF73" s="197">
        <f t="shared" si="108"/>
        <v>0</v>
      </c>
      <c r="AG73" s="119">
        <f t="shared" si="179"/>
        <v>0</v>
      </c>
      <c r="AH73" s="120">
        <f t="shared" si="179"/>
        <v>0</v>
      </c>
      <c r="AI73" s="120">
        <f t="shared" si="142"/>
        <v>0</v>
      </c>
      <c r="AJ73" s="120">
        <f t="shared" si="143"/>
        <v>0</v>
      </c>
      <c r="AK73" s="120">
        <f t="shared" si="144"/>
        <v>0</v>
      </c>
      <c r="AL73" s="120">
        <f t="shared" si="145"/>
        <v>0</v>
      </c>
      <c r="AM73" s="120">
        <f>0</f>
        <v>0</v>
      </c>
      <c r="AN73" s="120">
        <f t="shared" si="109"/>
        <v>0</v>
      </c>
      <c r="AO73" s="194">
        <f t="shared" si="180"/>
        <v>0</v>
      </c>
      <c r="AP73" s="195">
        <f t="shared" si="180"/>
        <v>0</v>
      </c>
      <c r="AQ73" s="196">
        <f t="shared" si="180"/>
        <v>0</v>
      </c>
      <c r="AR73" s="197">
        <f t="shared" si="110"/>
        <v>0</v>
      </c>
      <c r="AS73" s="197">
        <f t="shared" si="111"/>
        <v>0</v>
      </c>
      <c r="AT73" s="119">
        <f t="shared" si="181"/>
        <v>0</v>
      </c>
      <c r="AU73" s="120">
        <f t="shared" si="181"/>
        <v>0</v>
      </c>
      <c r="AV73" s="120">
        <f t="shared" si="148"/>
        <v>0</v>
      </c>
      <c r="AW73" s="120">
        <f t="shared" si="149"/>
        <v>0</v>
      </c>
      <c r="AX73" s="120">
        <f t="shared" si="150"/>
        <v>0</v>
      </c>
      <c r="AY73" s="120">
        <f t="shared" si="151"/>
        <v>0</v>
      </c>
      <c r="AZ73" s="120">
        <f>0</f>
        <v>0</v>
      </c>
      <c r="BA73" s="120">
        <f t="shared" si="112"/>
        <v>0</v>
      </c>
      <c r="BB73" s="194">
        <f t="shared" si="182"/>
        <v>0</v>
      </c>
      <c r="BC73" s="195">
        <f t="shared" si="182"/>
        <v>0</v>
      </c>
      <c r="BD73" s="196">
        <f t="shared" si="182"/>
        <v>0</v>
      </c>
      <c r="BE73" s="197">
        <f t="shared" si="113"/>
        <v>0</v>
      </c>
      <c r="BF73" s="197">
        <f t="shared" si="114"/>
        <v>0</v>
      </c>
      <c r="BG73" s="119">
        <f t="shared" si="183"/>
        <v>0</v>
      </c>
      <c r="BH73" s="120">
        <f t="shared" si="183"/>
        <v>0</v>
      </c>
      <c r="BI73" s="120">
        <f t="shared" si="154"/>
        <v>0</v>
      </c>
      <c r="BJ73" s="120">
        <f t="shared" si="155"/>
        <v>0</v>
      </c>
      <c r="BK73" s="120">
        <f t="shared" si="156"/>
        <v>0</v>
      </c>
      <c r="BL73" s="120">
        <f t="shared" si="157"/>
        <v>0</v>
      </c>
      <c r="BM73" s="120">
        <f>0</f>
        <v>0</v>
      </c>
      <c r="BN73" s="120">
        <f t="shared" si="115"/>
        <v>0</v>
      </c>
      <c r="BO73" s="194">
        <f t="shared" si="184"/>
        <v>0</v>
      </c>
      <c r="BP73" s="195">
        <f t="shared" si="184"/>
        <v>0</v>
      </c>
      <c r="BQ73" s="196">
        <f t="shared" si="184"/>
        <v>0</v>
      </c>
      <c r="BR73" s="197">
        <f t="shared" si="116"/>
        <v>0</v>
      </c>
      <c r="BS73" s="197">
        <f t="shared" si="117"/>
        <v>0</v>
      </c>
      <c r="BT73" s="119">
        <f t="shared" si="185"/>
        <v>0</v>
      </c>
      <c r="BU73" s="120">
        <f t="shared" si="185"/>
        <v>0</v>
      </c>
      <c r="BV73" s="120">
        <f t="shared" si="160"/>
        <v>0</v>
      </c>
      <c r="BW73" s="120">
        <f t="shared" si="161"/>
        <v>0</v>
      </c>
      <c r="BX73" s="120">
        <f t="shared" si="162"/>
        <v>0</v>
      </c>
      <c r="BY73" s="120">
        <f t="shared" si="163"/>
        <v>0</v>
      </c>
      <c r="BZ73" s="120">
        <f>0</f>
        <v>0</v>
      </c>
      <c r="CA73" s="120">
        <f t="shared" si="118"/>
        <v>0</v>
      </c>
      <c r="CB73" s="194">
        <f t="shared" si="186"/>
        <v>0</v>
      </c>
      <c r="CC73" s="195">
        <f t="shared" si="186"/>
        <v>0</v>
      </c>
      <c r="CD73" s="196">
        <f t="shared" si="186"/>
        <v>0</v>
      </c>
      <c r="CE73" s="197">
        <f t="shared" si="119"/>
        <v>0</v>
      </c>
      <c r="CF73" s="197">
        <f t="shared" si="120"/>
        <v>0</v>
      </c>
      <c r="CG73" s="119">
        <f t="shared" si="187"/>
        <v>0</v>
      </c>
      <c r="CH73" s="120">
        <f t="shared" si="187"/>
        <v>0</v>
      </c>
      <c r="CI73" s="120">
        <f t="shared" si="166"/>
        <v>0</v>
      </c>
      <c r="CJ73" s="120">
        <f t="shared" si="167"/>
        <v>0</v>
      </c>
      <c r="CK73" s="120">
        <f t="shared" si="168"/>
        <v>0</v>
      </c>
      <c r="CL73" s="120">
        <f t="shared" si="169"/>
        <v>0</v>
      </c>
      <c r="CM73" s="120">
        <f>0</f>
        <v>0</v>
      </c>
      <c r="CN73" s="120">
        <f t="shared" si="121"/>
        <v>0</v>
      </c>
      <c r="CO73" s="194">
        <f t="shared" si="188"/>
        <v>0</v>
      </c>
      <c r="CP73" s="195">
        <f t="shared" si="188"/>
        <v>0</v>
      </c>
      <c r="CQ73" s="196" t="str">
        <f t="shared" si="188"/>
        <v/>
      </c>
      <c r="CR73" s="197" t="str">
        <f t="shared" si="122"/>
        <v/>
      </c>
      <c r="CS73" s="197" t="str">
        <f t="shared" si="123"/>
        <v/>
      </c>
      <c r="CT73" s="119">
        <f t="shared" si="189"/>
        <v>0</v>
      </c>
      <c r="CU73" s="120">
        <f t="shared" si="189"/>
        <v>0</v>
      </c>
      <c r="CV73" s="120" t="str">
        <f t="shared" si="124"/>
        <v/>
      </c>
      <c r="CW73" s="120" t="str">
        <f t="shared" si="125"/>
        <v/>
      </c>
      <c r="CX73" s="120" t="str">
        <f t="shared" si="126"/>
        <v/>
      </c>
      <c r="CY73" s="120" t="str">
        <f t="shared" si="127"/>
        <v/>
      </c>
      <c r="CZ73" s="120">
        <f>0</f>
        <v>0</v>
      </c>
      <c r="DA73" s="120"/>
      <c r="DB73" s="132" t="str">
        <f t="shared" si="172"/>
        <v/>
      </c>
      <c r="DC73" s="133" t="str">
        <f t="shared" si="173"/>
        <v/>
      </c>
    </row>
    <row r="74" spans="1:107">
      <c r="A74" s="199">
        <f t="shared" si="174"/>
        <v>0</v>
      </c>
      <c r="B74" s="194">
        <f t="shared" si="174"/>
        <v>0</v>
      </c>
      <c r="C74" s="195">
        <f t="shared" si="174"/>
        <v>0</v>
      </c>
      <c r="D74" s="196">
        <f t="shared" si="174"/>
        <v>0</v>
      </c>
      <c r="E74" s="197">
        <f t="shared" si="101"/>
        <v>0</v>
      </c>
      <c r="F74" s="197">
        <f t="shared" si="102"/>
        <v>0</v>
      </c>
      <c r="G74" s="119">
        <f t="shared" si="175"/>
        <v>0</v>
      </c>
      <c r="H74" s="120">
        <f t="shared" si="175"/>
        <v>0</v>
      </c>
      <c r="I74" s="120">
        <f t="shared" si="130"/>
        <v>0</v>
      </c>
      <c r="J74" s="120">
        <f t="shared" si="131"/>
        <v>0</v>
      </c>
      <c r="K74" s="120">
        <f t="shared" si="132"/>
        <v>0</v>
      </c>
      <c r="L74" s="120">
        <f t="shared" si="133"/>
        <v>0</v>
      </c>
      <c r="M74" s="120">
        <f>0</f>
        <v>0</v>
      </c>
      <c r="N74" s="121">
        <f t="shared" si="103"/>
        <v>0</v>
      </c>
      <c r="O74" s="194">
        <f t="shared" si="176"/>
        <v>0</v>
      </c>
      <c r="P74" s="195">
        <f t="shared" si="176"/>
        <v>0</v>
      </c>
      <c r="Q74" s="196">
        <f t="shared" si="176"/>
        <v>0</v>
      </c>
      <c r="R74" s="197">
        <f t="shared" si="104"/>
        <v>0</v>
      </c>
      <c r="S74" s="197">
        <f t="shared" si="105"/>
        <v>0</v>
      </c>
      <c r="T74" s="119">
        <f t="shared" si="177"/>
        <v>0</v>
      </c>
      <c r="U74" s="120">
        <f t="shared" si="177"/>
        <v>0</v>
      </c>
      <c r="V74" s="120">
        <f t="shared" si="136"/>
        <v>0</v>
      </c>
      <c r="W74" s="120">
        <f t="shared" si="137"/>
        <v>0</v>
      </c>
      <c r="X74" s="120">
        <f t="shared" si="138"/>
        <v>0</v>
      </c>
      <c r="Y74" s="120">
        <f t="shared" si="139"/>
        <v>0</v>
      </c>
      <c r="Z74" s="120">
        <f>0</f>
        <v>0</v>
      </c>
      <c r="AA74" s="120">
        <f t="shared" si="106"/>
        <v>0</v>
      </c>
      <c r="AB74" s="194">
        <f t="shared" si="178"/>
        <v>0</v>
      </c>
      <c r="AC74" s="195">
        <f t="shared" si="178"/>
        <v>0</v>
      </c>
      <c r="AD74" s="196">
        <f t="shared" si="178"/>
        <v>0</v>
      </c>
      <c r="AE74" s="197">
        <f t="shared" si="107"/>
        <v>0</v>
      </c>
      <c r="AF74" s="197">
        <f t="shared" si="108"/>
        <v>0</v>
      </c>
      <c r="AG74" s="119">
        <f t="shared" si="179"/>
        <v>0</v>
      </c>
      <c r="AH74" s="120">
        <f t="shared" si="179"/>
        <v>0</v>
      </c>
      <c r="AI74" s="120">
        <f t="shared" si="142"/>
        <v>0</v>
      </c>
      <c r="AJ74" s="120">
        <f t="shared" si="143"/>
        <v>0</v>
      </c>
      <c r="AK74" s="120">
        <f t="shared" si="144"/>
        <v>0</v>
      </c>
      <c r="AL74" s="120">
        <f t="shared" si="145"/>
        <v>0</v>
      </c>
      <c r="AM74" s="120">
        <f>0</f>
        <v>0</v>
      </c>
      <c r="AN74" s="120">
        <f t="shared" si="109"/>
        <v>0</v>
      </c>
      <c r="AO74" s="194">
        <f t="shared" si="180"/>
        <v>0</v>
      </c>
      <c r="AP74" s="195">
        <f t="shared" si="180"/>
        <v>0</v>
      </c>
      <c r="AQ74" s="196">
        <f t="shared" si="180"/>
        <v>0</v>
      </c>
      <c r="AR74" s="197">
        <f t="shared" si="110"/>
        <v>0</v>
      </c>
      <c r="AS74" s="197">
        <f t="shared" si="111"/>
        <v>0</v>
      </c>
      <c r="AT74" s="119">
        <f t="shared" si="181"/>
        <v>0</v>
      </c>
      <c r="AU74" s="120">
        <f t="shared" si="181"/>
        <v>0</v>
      </c>
      <c r="AV74" s="120">
        <f t="shared" si="148"/>
        <v>0</v>
      </c>
      <c r="AW74" s="120">
        <f t="shared" si="149"/>
        <v>0</v>
      </c>
      <c r="AX74" s="120">
        <f t="shared" si="150"/>
        <v>0</v>
      </c>
      <c r="AY74" s="120">
        <f t="shared" si="151"/>
        <v>0</v>
      </c>
      <c r="AZ74" s="120">
        <f>0</f>
        <v>0</v>
      </c>
      <c r="BA74" s="120">
        <f t="shared" si="112"/>
        <v>0</v>
      </c>
      <c r="BB74" s="194">
        <f t="shared" si="182"/>
        <v>0</v>
      </c>
      <c r="BC74" s="195">
        <f t="shared" si="182"/>
        <v>0</v>
      </c>
      <c r="BD74" s="196">
        <f t="shared" si="182"/>
        <v>0</v>
      </c>
      <c r="BE74" s="197">
        <f t="shared" si="113"/>
        <v>0</v>
      </c>
      <c r="BF74" s="197">
        <f t="shared" si="114"/>
        <v>0</v>
      </c>
      <c r="BG74" s="119">
        <f t="shared" si="183"/>
        <v>0</v>
      </c>
      <c r="BH74" s="120">
        <f t="shared" si="183"/>
        <v>0</v>
      </c>
      <c r="BI74" s="120">
        <f t="shared" si="154"/>
        <v>0</v>
      </c>
      <c r="BJ74" s="120">
        <f t="shared" si="155"/>
        <v>0</v>
      </c>
      <c r="BK74" s="120">
        <f t="shared" si="156"/>
        <v>0</v>
      </c>
      <c r="BL74" s="120">
        <f t="shared" si="157"/>
        <v>0</v>
      </c>
      <c r="BM74" s="120">
        <f>0</f>
        <v>0</v>
      </c>
      <c r="BN74" s="120">
        <f t="shared" si="115"/>
        <v>0</v>
      </c>
      <c r="BO74" s="194">
        <f t="shared" si="184"/>
        <v>0</v>
      </c>
      <c r="BP74" s="195">
        <f t="shared" si="184"/>
        <v>0</v>
      </c>
      <c r="BQ74" s="196">
        <f t="shared" si="184"/>
        <v>0</v>
      </c>
      <c r="BR74" s="197">
        <f t="shared" si="116"/>
        <v>0</v>
      </c>
      <c r="BS74" s="197">
        <f t="shared" si="117"/>
        <v>0</v>
      </c>
      <c r="BT74" s="119">
        <f t="shared" si="185"/>
        <v>0</v>
      </c>
      <c r="BU74" s="120">
        <f t="shared" si="185"/>
        <v>0</v>
      </c>
      <c r="BV74" s="120">
        <f t="shared" si="160"/>
        <v>0</v>
      </c>
      <c r="BW74" s="120">
        <f t="shared" si="161"/>
        <v>0</v>
      </c>
      <c r="BX74" s="120">
        <f t="shared" si="162"/>
        <v>0</v>
      </c>
      <c r="BY74" s="120">
        <f t="shared" si="163"/>
        <v>0</v>
      </c>
      <c r="BZ74" s="120">
        <f>0</f>
        <v>0</v>
      </c>
      <c r="CA74" s="120">
        <f t="shared" si="118"/>
        <v>0</v>
      </c>
      <c r="CB74" s="194">
        <f t="shared" si="186"/>
        <v>0</v>
      </c>
      <c r="CC74" s="195">
        <f t="shared" si="186"/>
        <v>0</v>
      </c>
      <c r="CD74" s="196">
        <f t="shared" si="186"/>
        <v>0</v>
      </c>
      <c r="CE74" s="197">
        <f t="shared" si="119"/>
        <v>0</v>
      </c>
      <c r="CF74" s="197">
        <f t="shared" si="120"/>
        <v>0</v>
      </c>
      <c r="CG74" s="119">
        <f t="shared" si="187"/>
        <v>0</v>
      </c>
      <c r="CH74" s="120">
        <f t="shared" si="187"/>
        <v>0</v>
      </c>
      <c r="CI74" s="120">
        <f t="shared" si="166"/>
        <v>0</v>
      </c>
      <c r="CJ74" s="120">
        <f t="shared" si="167"/>
        <v>0</v>
      </c>
      <c r="CK74" s="120">
        <f t="shared" si="168"/>
        <v>0</v>
      </c>
      <c r="CL74" s="120">
        <f t="shared" si="169"/>
        <v>0</v>
      </c>
      <c r="CM74" s="120">
        <f>0</f>
        <v>0</v>
      </c>
      <c r="CN74" s="120">
        <f t="shared" si="121"/>
        <v>0</v>
      </c>
      <c r="CO74" s="194">
        <f t="shared" si="188"/>
        <v>0</v>
      </c>
      <c r="CP74" s="195">
        <f t="shared" si="188"/>
        <v>0</v>
      </c>
      <c r="CQ74" s="196" t="str">
        <f t="shared" si="188"/>
        <v/>
      </c>
      <c r="CR74" s="197" t="str">
        <f t="shared" si="122"/>
        <v/>
      </c>
      <c r="CS74" s="197" t="str">
        <f t="shared" si="123"/>
        <v/>
      </c>
      <c r="CT74" s="119">
        <f t="shared" si="189"/>
        <v>0</v>
      </c>
      <c r="CU74" s="120">
        <f t="shared" si="189"/>
        <v>0</v>
      </c>
      <c r="CV74" s="120" t="str">
        <f t="shared" si="124"/>
        <v/>
      </c>
      <c r="CW74" s="120" t="str">
        <f t="shared" si="125"/>
        <v/>
      </c>
      <c r="CX74" s="120" t="str">
        <f t="shared" si="126"/>
        <v/>
      </c>
      <c r="CY74" s="120" t="str">
        <f t="shared" si="127"/>
        <v/>
      </c>
      <c r="CZ74" s="120">
        <f>0</f>
        <v>0</v>
      </c>
      <c r="DA74" s="120"/>
      <c r="DB74" s="132" t="str">
        <f t="shared" si="172"/>
        <v/>
      </c>
      <c r="DC74" s="133" t="str">
        <f t="shared" si="173"/>
        <v/>
      </c>
    </row>
    <row r="75" spans="1:107">
      <c r="A75" s="199">
        <f t="shared" si="174"/>
        <v>0</v>
      </c>
      <c r="B75" s="194">
        <f t="shared" si="174"/>
        <v>0</v>
      </c>
      <c r="C75" s="195">
        <f t="shared" si="174"/>
        <v>0</v>
      </c>
      <c r="D75" s="196">
        <f t="shared" si="174"/>
        <v>0</v>
      </c>
      <c r="E75" s="197">
        <f t="shared" si="101"/>
        <v>0</v>
      </c>
      <c r="F75" s="197">
        <f t="shared" si="102"/>
        <v>0</v>
      </c>
      <c r="G75" s="119">
        <f t="shared" si="175"/>
        <v>0</v>
      </c>
      <c r="H75" s="120">
        <f t="shared" si="175"/>
        <v>0</v>
      </c>
      <c r="I75" s="120">
        <f t="shared" si="130"/>
        <v>0</v>
      </c>
      <c r="J75" s="120">
        <f t="shared" si="131"/>
        <v>0</v>
      </c>
      <c r="K75" s="120">
        <f t="shared" si="132"/>
        <v>0</v>
      </c>
      <c r="L75" s="120">
        <f t="shared" si="133"/>
        <v>0</v>
      </c>
      <c r="M75" s="120">
        <f>0</f>
        <v>0</v>
      </c>
      <c r="N75" s="121">
        <f t="shared" si="103"/>
        <v>0</v>
      </c>
      <c r="O75" s="194">
        <f t="shared" si="176"/>
        <v>0</v>
      </c>
      <c r="P75" s="195">
        <f t="shared" si="176"/>
        <v>0</v>
      </c>
      <c r="Q75" s="196">
        <f t="shared" si="176"/>
        <v>0</v>
      </c>
      <c r="R75" s="197">
        <f t="shared" si="104"/>
        <v>0</v>
      </c>
      <c r="S75" s="197">
        <f t="shared" si="105"/>
        <v>0</v>
      </c>
      <c r="T75" s="119">
        <f t="shared" si="177"/>
        <v>0</v>
      </c>
      <c r="U75" s="120">
        <f t="shared" si="177"/>
        <v>0</v>
      </c>
      <c r="V75" s="120">
        <f t="shared" si="136"/>
        <v>0</v>
      </c>
      <c r="W75" s="120">
        <f t="shared" si="137"/>
        <v>0</v>
      </c>
      <c r="X75" s="120">
        <f t="shared" si="138"/>
        <v>0</v>
      </c>
      <c r="Y75" s="120">
        <f t="shared" si="139"/>
        <v>0</v>
      </c>
      <c r="Z75" s="120">
        <f>0</f>
        <v>0</v>
      </c>
      <c r="AA75" s="120">
        <f t="shared" si="106"/>
        <v>0</v>
      </c>
      <c r="AB75" s="194">
        <f t="shared" si="178"/>
        <v>0</v>
      </c>
      <c r="AC75" s="195">
        <f t="shared" si="178"/>
        <v>0</v>
      </c>
      <c r="AD75" s="196">
        <f t="shared" si="178"/>
        <v>0</v>
      </c>
      <c r="AE75" s="197">
        <f t="shared" si="107"/>
        <v>0</v>
      </c>
      <c r="AF75" s="197">
        <f t="shared" si="108"/>
        <v>0</v>
      </c>
      <c r="AG75" s="119">
        <f t="shared" si="179"/>
        <v>0</v>
      </c>
      <c r="AH75" s="120">
        <f t="shared" si="179"/>
        <v>0</v>
      </c>
      <c r="AI75" s="120">
        <f t="shared" si="142"/>
        <v>0</v>
      </c>
      <c r="AJ75" s="120">
        <f t="shared" si="143"/>
        <v>0</v>
      </c>
      <c r="AK75" s="120">
        <f t="shared" si="144"/>
        <v>0</v>
      </c>
      <c r="AL75" s="120">
        <f t="shared" si="145"/>
        <v>0</v>
      </c>
      <c r="AM75" s="120">
        <f>0</f>
        <v>0</v>
      </c>
      <c r="AN75" s="120">
        <f t="shared" si="109"/>
        <v>0</v>
      </c>
      <c r="AO75" s="194">
        <f t="shared" si="180"/>
        <v>0</v>
      </c>
      <c r="AP75" s="195">
        <f t="shared" si="180"/>
        <v>0</v>
      </c>
      <c r="AQ75" s="196">
        <f t="shared" si="180"/>
        <v>0</v>
      </c>
      <c r="AR75" s="197">
        <f t="shared" si="110"/>
        <v>0</v>
      </c>
      <c r="AS75" s="197">
        <f t="shared" si="111"/>
        <v>0</v>
      </c>
      <c r="AT75" s="119">
        <f t="shared" si="181"/>
        <v>0</v>
      </c>
      <c r="AU75" s="120">
        <f t="shared" si="181"/>
        <v>0</v>
      </c>
      <c r="AV75" s="120">
        <f t="shared" si="148"/>
        <v>0</v>
      </c>
      <c r="AW75" s="120">
        <f t="shared" si="149"/>
        <v>0</v>
      </c>
      <c r="AX75" s="120">
        <f t="shared" si="150"/>
        <v>0</v>
      </c>
      <c r="AY75" s="120">
        <f t="shared" si="151"/>
        <v>0</v>
      </c>
      <c r="AZ75" s="120">
        <f>0</f>
        <v>0</v>
      </c>
      <c r="BA75" s="120">
        <f t="shared" si="112"/>
        <v>0</v>
      </c>
      <c r="BB75" s="194">
        <f t="shared" si="182"/>
        <v>0</v>
      </c>
      <c r="BC75" s="195">
        <f t="shared" si="182"/>
        <v>0</v>
      </c>
      <c r="BD75" s="196">
        <f t="shared" si="182"/>
        <v>0</v>
      </c>
      <c r="BE75" s="197">
        <f t="shared" si="113"/>
        <v>0</v>
      </c>
      <c r="BF75" s="197">
        <f t="shared" si="114"/>
        <v>0</v>
      </c>
      <c r="BG75" s="119">
        <f t="shared" si="183"/>
        <v>0</v>
      </c>
      <c r="BH75" s="120">
        <f t="shared" si="183"/>
        <v>0</v>
      </c>
      <c r="BI75" s="120">
        <f t="shared" si="154"/>
        <v>0</v>
      </c>
      <c r="BJ75" s="120">
        <f t="shared" si="155"/>
        <v>0</v>
      </c>
      <c r="BK75" s="120">
        <f t="shared" si="156"/>
        <v>0</v>
      </c>
      <c r="BL75" s="120">
        <f t="shared" si="157"/>
        <v>0</v>
      </c>
      <c r="BM75" s="120">
        <f>0</f>
        <v>0</v>
      </c>
      <c r="BN75" s="120">
        <f t="shared" si="115"/>
        <v>0</v>
      </c>
      <c r="BO75" s="194">
        <f t="shared" si="184"/>
        <v>0</v>
      </c>
      <c r="BP75" s="195">
        <f t="shared" si="184"/>
        <v>0</v>
      </c>
      <c r="BQ75" s="196">
        <f t="shared" si="184"/>
        <v>0</v>
      </c>
      <c r="BR75" s="197">
        <f t="shared" si="116"/>
        <v>0</v>
      </c>
      <c r="BS75" s="197">
        <f t="shared" si="117"/>
        <v>0</v>
      </c>
      <c r="BT75" s="119">
        <f t="shared" si="185"/>
        <v>0</v>
      </c>
      <c r="BU75" s="120">
        <f t="shared" si="185"/>
        <v>0</v>
      </c>
      <c r="BV75" s="120">
        <f t="shared" si="160"/>
        <v>0</v>
      </c>
      <c r="BW75" s="120">
        <f t="shared" si="161"/>
        <v>0</v>
      </c>
      <c r="BX75" s="120">
        <f t="shared" si="162"/>
        <v>0</v>
      </c>
      <c r="BY75" s="120">
        <f t="shared" si="163"/>
        <v>0</v>
      </c>
      <c r="BZ75" s="120">
        <f>0</f>
        <v>0</v>
      </c>
      <c r="CA75" s="120">
        <f t="shared" si="118"/>
        <v>0</v>
      </c>
      <c r="CB75" s="194">
        <f t="shared" si="186"/>
        <v>0</v>
      </c>
      <c r="CC75" s="195">
        <f t="shared" si="186"/>
        <v>0</v>
      </c>
      <c r="CD75" s="196">
        <f t="shared" si="186"/>
        <v>0</v>
      </c>
      <c r="CE75" s="197">
        <f t="shared" si="119"/>
        <v>0</v>
      </c>
      <c r="CF75" s="197">
        <f t="shared" si="120"/>
        <v>0</v>
      </c>
      <c r="CG75" s="119">
        <f t="shared" si="187"/>
        <v>0</v>
      </c>
      <c r="CH75" s="120">
        <f t="shared" si="187"/>
        <v>0</v>
      </c>
      <c r="CI75" s="120">
        <f t="shared" si="166"/>
        <v>0</v>
      </c>
      <c r="CJ75" s="120">
        <f t="shared" si="167"/>
        <v>0</v>
      </c>
      <c r="CK75" s="120">
        <f t="shared" si="168"/>
        <v>0</v>
      </c>
      <c r="CL75" s="120">
        <f t="shared" si="169"/>
        <v>0</v>
      </c>
      <c r="CM75" s="120">
        <f>0</f>
        <v>0</v>
      </c>
      <c r="CN75" s="120">
        <f t="shared" si="121"/>
        <v>0</v>
      </c>
      <c r="CO75" s="194">
        <f t="shared" si="188"/>
        <v>0</v>
      </c>
      <c r="CP75" s="195">
        <f t="shared" si="188"/>
        <v>0</v>
      </c>
      <c r="CQ75" s="196" t="str">
        <f t="shared" si="188"/>
        <v/>
      </c>
      <c r="CR75" s="197" t="str">
        <f t="shared" si="122"/>
        <v/>
      </c>
      <c r="CS75" s="197" t="str">
        <f t="shared" si="123"/>
        <v/>
      </c>
      <c r="CT75" s="119">
        <f t="shared" si="189"/>
        <v>0</v>
      </c>
      <c r="CU75" s="120">
        <f t="shared" si="189"/>
        <v>0</v>
      </c>
      <c r="CV75" s="120" t="str">
        <f t="shared" si="124"/>
        <v/>
      </c>
      <c r="CW75" s="120" t="str">
        <f t="shared" si="125"/>
        <v/>
      </c>
      <c r="CX75" s="120" t="str">
        <f t="shared" si="126"/>
        <v/>
      </c>
      <c r="CY75" s="120" t="str">
        <f t="shared" si="127"/>
        <v/>
      </c>
      <c r="CZ75" s="120">
        <f>0</f>
        <v>0</v>
      </c>
      <c r="DA75" s="120"/>
      <c r="DB75" s="132" t="str">
        <f t="shared" si="172"/>
        <v/>
      </c>
      <c r="DC75" s="133" t="str">
        <f t="shared" si="173"/>
        <v/>
      </c>
    </row>
    <row r="76" spans="1:107">
      <c r="A76" s="199">
        <f t="shared" si="174"/>
        <v>0</v>
      </c>
      <c r="B76" s="194">
        <f t="shared" si="174"/>
        <v>0</v>
      </c>
      <c r="C76" s="195">
        <f t="shared" si="174"/>
        <v>0</v>
      </c>
      <c r="D76" s="196">
        <f t="shared" si="174"/>
        <v>0</v>
      </c>
      <c r="E76" s="197">
        <f t="shared" si="101"/>
        <v>0</v>
      </c>
      <c r="F76" s="197">
        <f t="shared" si="102"/>
        <v>0</v>
      </c>
      <c r="G76" s="119">
        <f t="shared" si="175"/>
        <v>0</v>
      </c>
      <c r="H76" s="120">
        <f t="shared" si="175"/>
        <v>0</v>
      </c>
      <c r="I76" s="120">
        <f t="shared" si="130"/>
        <v>0</v>
      </c>
      <c r="J76" s="120">
        <f t="shared" si="131"/>
        <v>0</v>
      </c>
      <c r="K76" s="120">
        <f t="shared" si="132"/>
        <v>0</v>
      </c>
      <c r="L76" s="120">
        <f t="shared" si="133"/>
        <v>0</v>
      </c>
      <c r="M76" s="120">
        <f>0</f>
        <v>0</v>
      </c>
      <c r="N76" s="121">
        <f t="shared" si="103"/>
        <v>0</v>
      </c>
      <c r="O76" s="194">
        <f t="shared" si="176"/>
        <v>0</v>
      </c>
      <c r="P76" s="195">
        <f t="shared" si="176"/>
        <v>0</v>
      </c>
      <c r="Q76" s="196">
        <f t="shared" si="176"/>
        <v>0</v>
      </c>
      <c r="R76" s="197">
        <f t="shared" si="104"/>
        <v>0</v>
      </c>
      <c r="S76" s="197">
        <f t="shared" si="105"/>
        <v>0</v>
      </c>
      <c r="T76" s="119">
        <f t="shared" si="177"/>
        <v>0</v>
      </c>
      <c r="U76" s="120">
        <f t="shared" si="177"/>
        <v>0</v>
      </c>
      <c r="V76" s="120">
        <f t="shared" si="136"/>
        <v>0</v>
      </c>
      <c r="W76" s="120">
        <f t="shared" si="137"/>
        <v>0</v>
      </c>
      <c r="X76" s="120">
        <f t="shared" si="138"/>
        <v>0</v>
      </c>
      <c r="Y76" s="120">
        <f t="shared" si="139"/>
        <v>0</v>
      </c>
      <c r="Z76" s="120">
        <f>0</f>
        <v>0</v>
      </c>
      <c r="AA76" s="120">
        <f t="shared" si="106"/>
        <v>0</v>
      </c>
      <c r="AB76" s="194">
        <f t="shared" si="178"/>
        <v>0</v>
      </c>
      <c r="AC76" s="195">
        <f t="shared" si="178"/>
        <v>0</v>
      </c>
      <c r="AD76" s="196">
        <f t="shared" si="178"/>
        <v>0</v>
      </c>
      <c r="AE76" s="197">
        <f t="shared" si="107"/>
        <v>0</v>
      </c>
      <c r="AF76" s="197">
        <f t="shared" si="108"/>
        <v>0</v>
      </c>
      <c r="AG76" s="119">
        <f t="shared" si="179"/>
        <v>0</v>
      </c>
      <c r="AH76" s="120">
        <f t="shared" si="179"/>
        <v>0</v>
      </c>
      <c r="AI76" s="120">
        <f t="shared" si="142"/>
        <v>0</v>
      </c>
      <c r="AJ76" s="120">
        <f t="shared" si="143"/>
        <v>0</v>
      </c>
      <c r="AK76" s="120">
        <f t="shared" si="144"/>
        <v>0</v>
      </c>
      <c r="AL76" s="120">
        <f t="shared" si="145"/>
        <v>0</v>
      </c>
      <c r="AM76" s="120">
        <f>0</f>
        <v>0</v>
      </c>
      <c r="AN76" s="120">
        <f t="shared" si="109"/>
        <v>0</v>
      </c>
      <c r="AO76" s="194">
        <f t="shared" si="180"/>
        <v>0</v>
      </c>
      <c r="AP76" s="195">
        <f t="shared" si="180"/>
        <v>0</v>
      </c>
      <c r="AQ76" s="196">
        <f t="shared" si="180"/>
        <v>0</v>
      </c>
      <c r="AR76" s="197">
        <f t="shared" si="110"/>
        <v>0</v>
      </c>
      <c r="AS76" s="197">
        <f t="shared" si="111"/>
        <v>0</v>
      </c>
      <c r="AT76" s="119">
        <f t="shared" si="181"/>
        <v>0</v>
      </c>
      <c r="AU76" s="120">
        <f t="shared" si="181"/>
        <v>0</v>
      </c>
      <c r="AV76" s="120">
        <f t="shared" si="148"/>
        <v>0</v>
      </c>
      <c r="AW76" s="120">
        <f t="shared" si="149"/>
        <v>0</v>
      </c>
      <c r="AX76" s="120">
        <f t="shared" si="150"/>
        <v>0</v>
      </c>
      <c r="AY76" s="120">
        <f t="shared" si="151"/>
        <v>0</v>
      </c>
      <c r="AZ76" s="120">
        <f>0</f>
        <v>0</v>
      </c>
      <c r="BA76" s="120">
        <f t="shared" si="112"/>
        <v>0</v>
      </c>
      <c r="BB76" s="194">
        <f t="shared" si="182"/>
        <v>0</v>
      </c>
      <c r="BC76" s="195">
        <f t="shared" si="182"/>
        <v>0</v>
      </c>
      <c r="BD76" s="196">
        <f t="shared" si="182"/>
        <v>0</v>
      </c>
      <c r="BE76" s="197">
        <f t="shared" si="113"/>
        <v>0</v>
      </c>
      <c r="BF76" s="197">
        <f t="shared" si="114"/>
        <v>0</v>
      </c>
      <c r="BG76" s="119">
        <f t="shared" si="183"/>
        <v>0</v>
      </c>
      <c r="BH76" s="120">
        <f t="shared" si="183"/>
        <v>0</v>
      </c>
      <c r="BI76" s="120">
        <f t="shared" si="154"/>
        <v>0</v>
      </c>
      <c r="BJ76" s="120">
        <f t="shared" si="155"/>
        <v>0</v>
      </c>
      <c r="BK76" s="120">
        <f t="shared" si="156"/>
        <v>0</v>
      </c>
      <c r="BL76" s="120">
        <f t="shared" si="157"/>
        <v>0</v>
      </c>
      <c r="BM76" s="120">
        <f>0</f>
        <v>0</v>
      </c>
      <c r="BN76" s="120">
        <f t="shared" si="115"/>
        <v>0</v>
      </c>
      <c r="BO76" s="194">
        <f t="shared" si="184"/>
        <v>0</v>
      </c>
      <c r="BP76" s="195">
        <f t="shared" si="184"/>
        <v>0</v>
      </c>
      <c r="BQ76" s="196">
        <f t="shared" si="184"/>
        <v>0</v>
      </c>
      <c r="BR76" s="197">
        <f t="shared" si="116"/>
        <v>0</v>
      </c>
      <c r="BS76" s="197">
        <f t="shared" si="117"/>
        <v>0</v>
      </c>
      <c r="BT76" s="119">
        <f t="shared" si="185"/>
        <v>0</v>
      </c>
      <c r="BU76" s="120">
        <f t="shared" si="185"/>
        <v>0</v>
      </c>
      <c r="BV76" s="120">
        <f t="shared" si="160"/>
        <v>0</v>
      </c>
      <c r="BW76" s="120">
        <f t="shared" si="161"/>
        <v>0</v>
      </c>
      <c r="BX76" s="120">
        <f t="shared" si="162"/>
        <v>0</v>
      </c>
      <c r="BY76" s="120">
        <f t="shared" si="163"/>
        <v>0</v>
      </c>
      <c r="BZ76" s="120">
        <f>0</f>
        <v>0</v>
      </c>
      <c r="CA76" s="120">
        <f t="shared" si="118"/>
        <v>0</v>
      </c>
      <c r="CB76" s="194">
        <f t="shared" si="186"/>
        <v>0</v>
      </c>
      <c r="CC76" s="195">
        <f t="shared" si="186"/>
        <v>0</v>
      </c>
      <c r="CD76" s="196">
        <f t="shared" si="186"/>
        <v>0</v>
      </c>
      <c r="CE76" s="197">
        <f t="shared" si="119"/>
        <v>0</v>
      </c>
      <c r="CF76" s="197">
        <f t="shared" si="120"/>
        <v>0</v>
      </c>
      <c r="CG76" s="119">
        <f t="shared" si="187"/>
        <v>0</v>
      </c>
      <c r="CH76" s="120">
        <f t="shared" si="187"/>
        <v>0</v>
      </c>
      <c r="CI76" s="120">
        <f t="shared" si="166"/>
        <v>0</v>
      </c>
      <c r="CJ76" s="120">
        <f t="shared" si="167"/>
        <v>0</v>
      </c>
      <c r="CK76" s="120">
        <f t="shared" si="168"/>
        <v>0</v>
      </c>
      <c r="CL76" s="120">
        <f t="shared" si="169"/>
        <v>0</v>
      </c>
      <c r="CM76" s="120">
        <f>0</f>
        <v>0</v>
      </c>
      <c r="CN76" s="120">
        <f t="shared" si="121"/>
        <v>0</v>
      </c>
      <c r="CO76" s="194">
        <f t="shared" si="188"/>
        <v>0</v>
      </c>
      <c r="CP76" s="195">
        <f t="shared" si="188"/>
        <v>0</v>
      </c>
      <c r="CQ76" s="196" t="str">
        <f t="shared" si="188"/>
        <v/>
      </c>
      <c r="CR76" s="197" t="str">
        <f t="shared" si="122"/>
        <v/>
      </c>
      <c r="CS76" s="197" t="str">
        <f t="shared" si="123"/>
        <v/>
      </c>
      <c r="CT76" s="119">
        <f t="shared" si="189"/>
        <v>0</v>
      </c>
      <c r="CU76" s="120">
        <f t="shared" si="189"/>
        <v>0</v>
      </c>
      <c r="CV76" s="120" t="str">
        <f t="shared" si="124"/>
        <v/>
      </c>
      <c r="CW76" s="120" t="str">
        <f t="shared" si="125"/>
        <v/>
      </c>
      <c r="CX76" s="120" t="str">
        <f t="shared" si="126"/>
        <v/>
      </c>
      <c r="CY76" s="120" t="str">
        <f t="shared" si="127"/>
        <v/>
      </c>
      <c r="CZ76" s="120">
        <f>0</f>
        <v>0</v>
      </c>
      <c r="DA76" s="120"/>
      <c r="DB76" s="132" t="str">
        <f t="shared" si="172"/>
        <v/>
      </c>
      <c r="DC76" s="133" t="str">
        <f t="shared" si="173"/>
        <v/>
      </c>
    </row>
    <row r="77" spans="1:107">
      <c r="A77" s="199">
        <f t="shared" si="174"/>
        <v>0</v>
      </c>
      <c r="B77" s="194">
        <f t="shared" si="174"/>
        <v>0</v>
      </c>
      <c r="C77" s="195">
        <f t="shared" si="174"/>
        <v>0</v>
      </c>
      <c r="D77" s="196">
        <f t="shared" si="174"/>
        <v>0</v>
      </c>
      <c r="E77" s="197">
        <f t="shared" si="101"/>
        <v>0</v>
      </c>
      <c r="F77" s="197">
        <f t="shared" si="102"/>
        <v>0</v>
      </c>
      <c r="G77" s="119">
        <f t="shared" si="175"/>
        <v>0</v>
      </c>
      <c r="H77" s="120">
        <f t="shared" si="175"/>
        <v>0</v>
      </c>
      <c r="I77" s="120">
        <f t="shared" si="130"/>
        <v>0</v>
      </c>
      <c r="J77" s="120">
        <f t="shared" si="131"/>
        <v>0</v>
      </c>
      <c r="K77" s="120">
        <f t="shared" si="132"/>
        <v>0</v>
      </c>
      <c r="L77" s="120">
        <f t="shared" si="133"/>
        <v>0</v>
      </c>
      <c r="M77" s="120">
        <f>0</f>
        <v>0</v>
      </c>
      <c r="N77" s="121">
        <f t="shared" si="103"/>
        <v>0</v>
      </c>
      <c r="O77" s="194">
        <f t="shared" si="176"/>
        <v>0</v>
      </c>
      <c r="P77" s="195">
        <f t="shared" si="176"/>
        <v>0</v>
      </c>
      <c r="Q77" s="196">
        <f t="shared" si="176"/>
        <v>0</v>
      </c>
      <c r="R77" s="197">
        <f t="shared" si="104"/>
        <v>0</v>
      </c>
      <c r="S77" s="197">
        <f t="shared" si="105"/>
        <v>0</v>
      </c>
      <c r="T77" s="119">
        <f t="shared" si="177"/>
        <v>0</v>
      </c>
      <c r="U77" s="120">
        <f t="shared" si="177"/>
        <v>0</v>
      </c>
      <c r="V77" s="120">
        <f t="shared" si="136"/>
        <v>0</v>
      </c>
      <c r="W77" s="120">
        <f t="shared" si="137"/>
        <v>0</v>
      </c>
      <c r="X77" s="120">
        <f t="shared" si="138"/>
        <v>0</v>
      </c>
      <c r="Y77" s="120">
        <f t="shared" si="139"/>
        <v>0</v>
      </c>
      <c r="Z77" s="120">
        <f>0</f>
        <v>0</v>
      </c>
      <c r="AA77" s="120">
        <f t="shared" si="106"/>
        <v>0</v>
      </c>
      <c r="AB77" s="194">
        <f t="shared" si="178"/>
        <v>0</v>
      </c>
      <c r="AC77" s="195">
        <f t="shared" si="178"/>
        <v>0</v>
      </c>
      <c r="AD77" s="196">
        <f t="shared" si="178"/>
        <v>0</v>
      </c>
      <c r="AE77" s="197">
        <f t="shared" si="107"/>
        <v>0</v>
      </c>
      <c r="AF77" s="197">
        <f t="shared" si="108"/>
        <v>0</v>
      </c>
      <c r="AG77" s="119">
        <f t="shared" si="179"/>
        <v>0</v>
      </c>
      <c r="AH77" s="120">
        <f t="shared" si="179"/>
        <v>0</v>
      </c>
      <c r="AI77" s="120">
        <f t="shared" si="142"/>
        <v>0</v>
      </c>
      <c r="AJ77" s="120">
        <f t="shared" si="143"/>
        <v>0</v>
      </c>
      <c r="AK77" s="120">
        <f t="shared" si="144"/>
        <v>0</v>
      </c>
      <c r="AL77" s="120">
        <f t="shared" si="145"/>
        <v>0</v>
      </c>
      <c r="AM77" s="120">
        <f>0</f>
        <v>0</v>
      </c>
      <c r="AN77" s="120">
        <f t="shared" si="109"/>
        <v>0</v>
      </c>
      <c r="AO77" s="194">
        <f t="shared" si="180"/>
        <v>0</v>
      </c>
      <c r="AP77" s="195">
        <f t="shared" si="180"/>
        <v>0</v>
      </c>
      <c r="AQ77" s="196">
        <f t="shared" si="180"/>
        <v>0</v>
      </c>
      <c r="AR77" s="197">
        <f t="shared" si="110"/>
        <v>0</v>
      </c>
      <c r="AS77" s="197">
        <f t="shared" si="111"/>
        <v>0</v>
      </c>
      <c r="AT77" s="119">
        <f t="shared" si="181"/>
        <v>0</v>
      </c>
      <c r="AU77" s="120">
        <f t="shared" si="181"/>
        <v>0</v>
      </c>
      <c r="AV77" s="120">
        <f t="shared" si="148"/>
        <v>0</v>
      </c>
      <c r="AW77" s="120">
        <f t="shared" si="149"/>
        <v>0</v>
      </c>
      <c r="AX77" s="120">
        <f t="shared" si="150"/>
        <v>0</v>
      </c>
      <c r="AY77" s="120">
        <f t="shared" si="151"/>
        <v>0</v>
      </c>
      <c r="AZ77" s="120">
        <f>0</f>
        <v>0</v>
      </c>
      <c r="BA77" s="120">
        <f t="shared" si="112"/>
        <v>0</v>
      </c>
      <c r="BB77" s="194">
        <f t="shared" si="182"/>
        <v>0</v>
      </c>
      <c r="BC77" s="195">
        <f t="shared" si="182"/>
        <v>0</v>
      </c>
      <c r="BD77" s="196">
        <f t="shared" si="182"/>
        <v>0</v>
      </c>
      <c r="BE77" s="197">
        <f t="shared" si="113"/>
        <v>0</v>
      </c>
      <c r="BF77" s="197">
        <f t="shared" si="114"/>
        <v>0</v>
      </c>
      <c r="BG77" s="119">
        <f t="shared" si="183"/>
        <v>0</v>
      </c>
      <c r="BH77" s="120">
        <f t="shared" si="183"/>
        <v>0</v>
      </c>
      <c r="BI77" s="120">
        <f t="shared" si="154"/>
        <v>0</v>
      </c>
      <c r="BJ77" s="120">
        <f t="shared" si="155"/>
        <v>0</v>
      </c>
      <c r="BK77" s="120">
        <f t="shared" si="156"/>
        <v>0</v>
      </c>
      <c r="BL77" s="120">
        <f t="shared" si="157"/>
        <v>0</v>
      </c>
      <c r="BM77" s="120">
        <f>0</f>
        <v>0</v>
      </c>
      <c r="BN77" s="120">
        <f t="shared" si="115"/>
        <v>0</v>
      </c>
      <c r="BO77" s="194">
        <f t="shared" si="184"/>
        <v>0</v>
      </c>
      <c r="BP77" s="195">
        <f t="shared" si="184"/>
        <v>0</v>
      </c>
      <c r="BQ77" s="196">
        <f t="shared" si="184"/>
        <v>0</v>
      </c>
      <c r="BR77" s="197">
        <f t="shared" si="116"/>
        <v>0</v>
      </c>
      <c r="BS77" s="197">
        <f t="shared" si="117"/>
        <v>0</v>
      </c>
      <c r="BT77" s="119">
        <f t="shared" si="185"/>
        <v>0</v>
      </c>
      <c r="BU77" s="120">
        <f t="shared" si="185"/>
        <v>0</v>
      </c>
      <c r="BV77" s="120">
        <f t="shared" si="160"/>
        <v>0</v>
      </c>
      <c r="BW77" s="120">
        <f t="shared" si="161"/>
        <v>0</v>
      </c>
      <c r="BX77" s="120">
        <f t="shared" si="162"/>
        <v>0</v>
      </c>
      <c r="BY77" s="120">
        <f t="shared" si="163"/>
        <v>0</v>
      </c>
      <c r="BZ77" s="120">
        <f>0</f>
        <v>0</v>
      </c>
      <c r="CA77" s="120">
        <f t="shared" si="118"/>
        <v>0</v>
      </c>
      <c r="CB77" s="194">
        <f t="shared" si="186"/>
        <v>0</v>
      </c>
      <c r="CC77" s="195">
        <f t="shared" si="186"/>
        <v>0</v>
      </c>
      <c r="CD77" s="196">
        <f t="shared" si="186"/>
        <v>0</v>
      </c>
      <c r="CE77" s="197">
        <f t="shared" si="119"/>
        <v>0</v>
      </c>
      <c r="CF77" s="197">
        <f t="shared" si="120"/>
        <v>0</v>
      </c>
      <c r="CG77" s="119">
        <f t="shared" si="187"/>
        <v>0</v>
      </c>
      <c r="CH77" s="120">
        <f t="shared" si="187"/>
        <v>0</v>
      </c>
      <c r="CI77" s="120">
        <f t="shared" si="166"/>
        <v>0</v>
      </c>
      <c r="CJ77" s="120">
        <f t="shared" si="167"/>
        <v>0</v>
      </c>
      <c r="CK77" s="120">
        <f t="shared" si="168"/>
        <v>0</v>
      </c>
      <c r="CL77" s="120">
        <f t="shared" si="169"/>
        <v>0</v>
      </c>
      <c r="CM77" s="120">
        <f>0</f>
        <v>0</v>
      </c>
      <c r="CN77" s="120">
        <f t="shared" si="121"/>
        <v>0</v>
      </c>
      <c r="CO77" s="194">
        <f t="shared" si="188"/>
        <v>0</v>
      </c>
      <c r="CP77" s="195">
        <f t="shared" si="188"/>
        <v>0</v>
      </c>
      <c r="CQ77" s="196" t="str">
        <f t="shared" si="188"/>
        <v/>
      </c>
      <c r="CR77" s="197" t="str">
        <f t="shared" si="122"/>
        <v/>
      </c>
      <c r="CS77" s="197" t="str">
        <f t="shared" si="123"/>
        <v/>
      </c>
      <c r="CT77" s="119">
        <f t="shared" si="189"/>
        <v>0</v>
      </c>
      <c r="CU77" s="120">
        <f t="shared" si="189"/>
        <v>0</v>
      </c>
      <c r="CV77" s="120" t="str">
        <f t="shared" si="124"/>
        <v/>
      </c>
      <c r="CW77" s="120" t="str">
        <f t="shared" si="125"/>
        <v/>
      </c>
      <c r="CX77" s="120" t="str">
        <f t="shared" si="126"/>
        <v/>
      </c>
      <c r="CY77" s="120" t="str">
        <f t="shared" si="127"/>
        <v/>
      </c>
      <c r="CZ77" s="120">
        <f>0</f>
        <v>0</v>
      </c>
      <c r="DA77" s="120"/>
      <c r="DB77" s="132" t="str">
        <f t="shared" si="172"/>
        <v/>
      </c>
      <c r="DC77" s="133" t="str">
        <f t="shared" si="173"/>
        <v/>
      </c>
    </row>
    <row r="78" spans="1:107">
      <c r="A78" s="199">
        <f t="shared" si="174"/>
        <v>0</v>
      </c>
      <c r="B78" s="194">
        <f t="shared" si="174"/>
        <v>0</v>
      </c>
      <c r="C78" s="195">
        <f t="shared" si="174"/>
        <v>0</v>
      </c>
      <c r="D78" s="196">
        <f t="shared" si="174"/>
        <v>0</v>
      </c>
      <c r="E78" s="197">
        <f t="shared" si="101"/>
        <v>0</v>
      </c>
      <c r="F78" s="197">
        <f t="shared" si="102"/>
        <v>0</v>
      </c>
      <c r="G78" s="119">
        <f t="shared" si="175"/>
        <v>0</v>
      </c>
      <c r="H78" s="120">
        <f t="shared" si="175"/>
        <v>0</v>
      </c>
      <c r="I78" s="120">
        <f t="shared" si="130"/>
        <v>0</v>
      </c>
      <c r="J78" s="120">
        <f t="shared" si="131"/>
        <v>0</v>
      </c>
      <c r="K78" s="120">
        <f t="shared" si="132"/>
        <v>0</v>
      </c>
      <c r="L78" s="120">
        <f t="shared" si="133"/>
        <v>0</v>
      </c>
      <c r="M78" s="120">
        <f>0</f>
        <v>0</v>
      </c>
      <c r="N78" s="121">
        <f t="shared" si="103"/>
        <v>0</v>
      </c>
      <c r="O78" s="194">
        <f t="shared" si="176"/>
        <v>0</v>
      </c>
      <c r="P78" s="195">
        <f t="shared" si="176"/>
        <v>0</v>
      </c>
      <c r="Q78" s="196">
        <f t="shared" si="176"/>
        <v>0</v>
      </c>
      <c r="R78" s="197">
        <f t="shared" si="104"/>
        <v>0</v>
      </c>
      <c r="S78" s="197">
        <f t="shared" si="105"/>
        <v>0</v>
      </c>
      <c r="T78" s="119">
        <f t="shared" si="177"/>
        <v>0</v>
      </c>
      <c r="U78" s="120">
        <f t="shared" si="177"/>
        <v>0</v>
      </c>
      <c r="V78" s="120">
        <f t="shared" si="136"/>
        <v>0</v>
      </c>
      <c r="W78" s="120">
        <f t="shared" si="137"/>
        <v>0</v>
      </c>
      <c r="X78" s="120">
        <f t="shared" si="138"/>
        <v>0</v>
      </c>
      <c r="Y78" s="120">
        <f t="shared" si="139"/>
        <v>0</v>
      </c>
      <c r="Z78" s="120">
        <f>0</f>
        <v>0</v>
      </c>
      <c r="AA78" s="120">
        <f t="shared" si="106"/>
        <v>0</v>
      </c>
      <c r="AB78" s="194">
        <f t="shared" si="178"/>
        <v>0</v>
      </c>
      <c r="AC78" s="195">
        <f t="shared" si="178"/>
        <v>0</v>
      </c>
      <c r="AD78" s="196">
        <f t="shared" si="178"/>
        <v>0</v>
      </c>
      <c r="AE78" s="197">
        <f t="shared" si="107"/>
        <v>0</v>
      </c>
      <c r="AF78" s="197">
        <f t="shared" si="108"/>
        <v>0</v>
      </c>
      <c r="AG78" s="119">
        <f t="shared" si="179"/>
        <v>0</v>
      </c>
      <c r="AH78" s="120">
        <f t="shared" si="179"/>
        <v>0</v>
      </c>
      <c r="AI78" s="120">
        <f t="shared" si="142"/>
        <v>0</v>
      </c>
      <c r="AJ78" s="120">
        <f t="shared" si="143"/>
        <v>0</v>
      </c>
      <c r="AK78" s="120">
        <f t="shared" si="144"/>
        <v>0</v>
      </c>
      <c r="AL78" s="120">
        <f t="shared" si="145"/>
        <v>0</v>
      </c>
      <c r="AM78" s="120">
        <f>0</f>
        <v>0</v>
      </c>
      <c r="AN78" s="120">
        <f t="shared" si="109"/>
        <v>0</v>
      </c>
      <c r="AO78" s="194">
        <f t="shared" si="180"/>
        <v>0</v>
      </c>
      <c r="AP78" s="195">
        <f t="shared" si="180"/>
        <v>0</v>
      </c>
      <c r="AQ78" s="196">
        <f t="shared" si="180"/>
        <v>0</v>
      </c>
      <c r="AR78" s="197">
        <f t="shared" si="110"/>
        <v>0</v>
      </c>
      <c r="AS78" s="197">
        <f t="shared" si="111"/>
        <v>0</v>
      </c>
      <c r="AT78" s="119">
        <f t="shared" si="181"/>
        <v>0</v>
      </c>
      <c r="AU78" s="120">
        <f t="shared" si="181"/>
        <v>0</v>
      </c>
      <c r="AV78" s="120">
        <f t="shared" si="148"/>
        <v>0</v>
      </c>
      <c r="AW78" s="120">
        <f t="shared" si="149"/>
        <v>0</v>
      </c>
      <c r="AX78" s="120">
        <f t="shared" si="150"/>
        <v>0</v>
      </c>
      <c r="AY78" s="120">
        <f t="shared" si="151"/>
        <v>0</v>
      </c>
      <c r="AZ78" s="120">
        <f>0</f>
        <v>0</v>
      </c>
      <c r="BA78" s="120">
        <f t="shared" si="112"/>
        <v>0</v>
      </c>
      <c r="BB78" s="194">
        <f t="shared" si="182"/>
        <v>0</v>
      </c>
      <c r="BC78" s="195">
        <f t="shared" si="182"/>
        <v>0</v>
      </c>
      <c r="BD78" s="196">
        <f t="shared" si="182"/>
        <v>0</v>
      </c>
      <c r="BE78" s="197">
        <f t="shared" si="113"/>
        <v>0</v>
      </c>
      <c r="BF78" s="197">
        <f t="shared" si="114"/>
        <v>0</v>
      </c>
      <c r="BG78" s="119">
        <f t="shared" si="183"/>
        <v>0</v>
      </c>
      <c r="BH78" s="120">
        <f t="shared" si="183"/>
        <v>0</v>
      </c>
      <c r="BI78" s="120">
        <f t="shared" si="154"/>
        <v>0</v>
      </c>
      <c r="BJ78" s="120">
        <f t="shared" si="155"/>
        <v>0</v>
      </c>
      <c r="BK78" s="120">
        <f t="shared" si="156"/>
        <v>0</v>
      </c>
      <c r="BL78" s="120">
        <f t="shared" si="157"/>
        <v>0</v>
      </c>
      <c r="BM78" s="120">
        <f>0</f>
        <v>0</v>
      </c>
      <c r="BN78" s="120">
        <f t="shared" si="115"/>
        <v>0</v>
      </c>
      <c r="BO78" s="194">
        <f t="shared" si="184"/>
        <v>0</v>
      </c>
      <c r="BP78" s="195">
        <f t="shared" si="184"/>
        <v>0</v>
      </c>
      <c r="BQ78" s="196">
        <f t="shared" si="184"/>
        <v>0</v>
      </c>
      <c r="BR78" s="197">
        <f t="shared" si="116"/>
        <v>0</v>
      </c>
      <c r="BS78" s="197">
        <f t="shared" si="117"/>
        <v>0</v>
      </c>
      <c r="BT78" s="119">
        <f t="shared" si="185"/>
        <v>0</v>
      </c>
      <c r="BU78" s="120">
        <f t="shared" si="185"/>
        <v>0</v>
      </c>
      <c r="BV78" s="120">
        <f t="shared" si="160"/>
        <v>0</v>
      </c>
      <c r="BW78" s="120">
        <f t="shared" si="161"/>
        <v>0</v>
      </c>
      <c r="BX78" s="120">
        <f t="shared" si="162"/>
        <v>0</v>
      </c>
      <c r="BY78" s="120">
        <f t="shared" si="163"/>
        <v>0</v>
      </c>
      <c r="BZ78" s="120">
        <f>0</f>
        <v>0</v>
      </c>
      <c r="CA78" s="120">
        <f t="shared" si="118"/>
        <v>0</v>
      </c>
      <c r="CB78" s="194">
        <f t="shared" si="186"/>
        <v>0</v>
      </c>
      <c r="CC78" s="195">
        <f t="shared" si="186"/>
        <v>0</v>
      </c>
      <c r="CD78" s="196">
        <f t="shared" si="186"/>
        <v>0</v>
      </c>
      <c r="CE78" s="197">
        <f t="shared" si="119"/>
        <v>0</v>
      </c>
      <c r="CF78" s="197">
        <f t="shared" si="120"/>
        <v>0</v>
      </c>
      <c r="CG78" s="119">
        <f t="shared" si="187"/>
        <v>0</v>
      </c>
      <c r="CH78" s="120">
        <f t="shared" si="187"/>
        <v>0</v>
      </c>
      <c r="CI78" s="120">
        <f t="shared" si="166"/>
        <v>0</v>
      </c>
      <c r="CJ78" s="120">
        <f t="shared" si="167"/>
        <v>0</v>
      </c>
      <c r="CK78" s="120">
        <f t="shared" si="168"/>
        <v>0</v>
      </c>
      <c r="CL78" s="120">
        <f t="shared" si="169"/>
        <v>0</v>
      </c>
      <c r="CM78" s="120">
        <f>0</f>
        <v>0</v>
      </c>
      <c r="CN78" s="120">
        <f t="shared" si="121"/>
        <v>0</v>
      </c>
      <c r="CO78" s="194">
        <f t="shared" si="188"/>
        <v>0</v>
      </c>
      <c r="CP78" s="195">
        <f t="shared" si="188"/>
        <v>0</v>
      </c>
      <c r="CQ78" s="196" t="str">
        <f t="shared" si="188"/>
        <v/>
      </c>
      <c r="CR78" s="197" t="str">
        <f t="shared" si="122"/>
        <v/>
      </c>
      <c r="CS78" s="197" t="str">
        <f t="shared" si="123"/>
        <v/>
      </c>
      <c r="CT78" s="119">
        <f t="shared" si="189"/>
        <v>0</v>
      </c>
      <c r="CU78" s="120">
        <f t="shared" si="189"/>
        <v>0</v>
      </c>
      <c r="CV78" s="120" t="str">
        <f t="shared" si="124"/>
        <v/>
      </c>
      <c r="CW78" s="120" t="str">
        <f t="shared" si="125"/>
        <v/>
      </c>
      <c r="CX78" s="120" t="str">
        <f t="shared" si="126"/>
        <v/>
      </c>
      <c r="CY78" s="120" t="str">
        <f t="shared" si="127"/>
        <v/>
      </c>
      <c r="CZ78" s="120">
        <f>0</f>
        <v>0</v>
      </c>
      <c r="DA78" s="120"/>
      <c r="DB78" s="132" t="str">
        <f t="shared" si="172"/>
        <v/>
      </c>
      <c r="DC78" s="133" t="str">
        <f t="shared" si="173"/>
        <v/>
      </c>
    </row>
    <row r="79" spans="1:107">
      <c r="A79" s="199">
        <f t="shared" si="174"/>
        <v>0</v>
      </c>
      <c r="B79" s="194">
        <f t="shared" si="174"/>
        <v>0</v>
      </c>
      <c r="C79" s="195">
        <f t="shared" si="174"/>
        <v>0</v>
      </c>
      <c r="D79" s="196">
        <f t="shared" si="174"/>
        <v>0</v>
      </c>
      <c r="E79" s="197">
        <f t="shared" si="101"/>
        <v>0</v>
      </c>
      <c r="F79" s="197">
        <f t="shared" si="102"/>
        <v>0</v>
      </c>
      <c r="G79" s="119">
        <f t="shared" si="175"/>
        <v>0</v>
      </c>
      <c r="H79" s="120">
        <f t="shared" si="175"/>
        <v>0</v>
      </c>
      <c r="I79" s="120">
        <f t="shared" si="130"/>
        <v>0</v>
      </c>
      <c r="J79" s="120">
        <f t="shared" si="131"/>
        <v>0</v>
      </c>
      <c r="K79" s="120">
        <f t="shared" si="132"/>
        <v>0</v>
      </c>
      <c r="L79" s="120">
        <f t="shared" si="133"/>
        <v>0</v>
      </c>
      <c r="M79" s="120">
        <f>0</f>
        <v>0</v>
      </c>
      <c r="N79" s="121">
        <f t="shared" si="103"/>
        <v>0</v>
      </c>
      <c r="O79" s="194">
        <f t="shared" si="176"/>
        <v>0</v>
      </c>
      <c r="P79" s="195">
        <f t="shared" si="176"/>
        <v>0</v>
      </c>
      <c r="Q79" s="196">
        <f t="shared" si="176"/>
        <v>0</v>
      </c>
      <c r="R79" s="197">
        <f t="shared" si="104"/>
        <v>0</v>
      </c>
      <c r="S79" s="197">
        <f t="shared" si="105"/>
        <v>0</v>
      </c>
      <c r="T79" s="119">
        <f t="shared" si="177"/>
        <v>0</v>
      </c>
      <c r="U79" s="120">
        <f t="shared" si="177"/>
        <v>0</v>
      </c>
      <c r="V79" s="120">
        <f t="shared" si="136"/>
        <v>0</v>
      </c>
      <c r="W79" s="120">
        <f t="shared" si="137"/>
        <v>0</v>
      </c>
      <c r="X79" s="120">
        <f t="shared" si="138"/>
        <v>0</v>
      </c>
      <c r="Y79" s="120">
        <f t="shared" si="139"/>
        <v>0</v>
      </c>
      <c r="Z79" s="120">
        <f>0</f>
        <v>0</v>
      </c>
      <c r="AA79" s="120">
        <f t="shared" si="106"/>
        <v>0</v>
      </c>
      <c r="AB79" s="194">
        <f t="shared" si="178"/>
        <v>0</v>
      </c>
      <c r="AC79" s="195">
        <f t="shared" si="178"/>
        <v>0</v>
      </c>
      <c r="AD79" s="196">
        <f t="shared" si="178"/>
        <v>0</v>
      </c>
      <c r="AE79" s="197">
        <f t="shared" si="107"/>
        <v>0</v>
      </c>
      <c r="AF79" s="197">
        <f t="shared" si="108"/>
        <v>0</v>
      </c>
      <c r="AG79" s="119">
        <f t="shared" si="179"/>
        <v>0</v>
      </c>
      <c r="AH79" s="120">
        <f t="shared" si="179"/>
        <v>0</v>
      </c>
      <c r="AI79" s="120">
        <f t="shared" si="142"/>
        <v>0</v>
      </c>
      <c r="AJ79" s="120">
        <f t="shared" si="143"/>
        <v>0</v>
      </c>
      <c r="AK79" s="120">
        <f t="shared" si="144"/>
        <v>0</v>
      </c>
      <c r="AL79" s="120">
        <f t="shared" si="145"/>
        <v>0</v>
      </c>
      <c r="AM79" s="120">
        <f>0</f>
        <v>0</v>
      </c>
      <c r="AN79" s="120">
        <f t="shared" si="109"/>
        <v>0</v>
      </c>
      <c r="AO79" s="194">
        <f t="shared" si="180"/>
        <v>0</v>
      </c>
      <c r="AP79" s="195">
        <f t="shared" si="180"/>
        <v>0</v>
      </c>
      <c r="AQ79" s="196">
        <f t="shared" si="180"/>
        <v>0</v>
      </c>
      <c r="AR79" s="197">
        <f t="shared" si="110"/>
        <v>0</v>
      </c>
      <c r="AS79" s="197">
        <f t="shared" si="111"/>
        <v>0</v>
      </c>
      <c r="AT79" s="119">
        <f t="shared" si="181"/>
        <v>0</v>
      </c>
      <c r="AU79" s="120">
        <f t="shared" si="181"/>
        <v>0</v>
      </c>
      <c r="AV79" s="120">
        <f t="shared" si="148"/>
        <v>0</v>
      </c>
      <c r="AW79" s="120">
        <f t="shared" si="149"/>
        <v>0</v>
      </c>
      <c r="AX79" s="120">
        <f t="shared" si="150"/>
        <v>0</v>
      </c>
      <c r="AY79" s="120">
        <f t="shared" si="151"/>
        <v>0</v>
      </c>
      <c r="AZ79" s="120">
        <f>0</f>
        <v>0</v>
      </c>
      <c r="BA79" s="120">
        <f t="shared" si="112"/>
        <v>0</v>
      </c>
      <c r="BB79" s="194">
        <f t="shared" si="182"/>
        <v>0</v>
      </c>
      <c r="BC79" s="195">
        <f t="shared" si="182"/>
        <v>0</v>
      </c>
      <c r="BD79" s="196">
        <f t="shared" si="182"/>
        <v>0</v>
      </c>
      <c r="BE79" s="197">
        <f t="shared" si="113"/>
        <v>0</v>
      </c>
      <c r="BF79" s="197">
        <f t="shared" si="114"/>
        <v>0</v>
      </c>
      <c r="BG79" s="119">
        <f t="shared" si="183"/>
        <v>0</v>
      </c>
      <c r="BH79" s="120">
        <f t="shared" si="183"/>
        <v>0</v>
      </c>
      <c r="BI79" s="120">
        <f t="shared" si="154"/>
        <v>0</v>
      </c>
      <c r="BJ79" s="120">
        <f t="shared" si="155"/>
        <v>0</v>
      </c>
      <c r="BK79" s="120">
        <f t="shared" si="156"/>
        <v>0</v>
      </c>
      <c r="BL79" s="120">
        <f t="shared" si="157"/>
        <v>0</v>
      </c>
      <c r="BM79" s="120">
        <f>0</f>
        <v>0</v>
      </c>
      <c r="BN79" s="120">
        <f t="shared" si="115"/>
        <v>0</v>
      </c>
      <c r="BO79" s="194">
        <f t="shared" si="184"/>
        <v>0</v>
      </c>
      <c r="BP79" s="195">
        <f t="shared" si="184"/>
        <v>0</v>
      </c>
      <c r="BQ79" s="196">
        <f t="shared" si="184"/>
        <v>0</v>
      </c>
      <c r="BR79" s="197">
        <f t="shared" si="116"/>
        <v>0</v>
      </c>
      <c r="BS79" s="197">
        <f t="shared" si="117"/>
        <v>0</v>
      </c>
      <c r="BT79" s="119">
        <f t="shared" si="185"/>
        <v>0</v>
      </c>
      <c r="BU79" s="120">
        <f t="shared" si="185"/>
        <v>0</v>
      </c>
      <c r="BV79" s="120">
        <f t="shared" si="160"/>
        <v>0</v>
      </c>
      <c r="BW79" s="120">
        <f t="shared" si="161"/>
        <v>0</v>
      </c>
      <c r="BX79" s="120">
        <f t="shared" si="162"/>
        <v>0</v>
      </c>
      <c r="BY79" s="120">
        <f t="shared" si="163"/>
        <v>0</v>
      </c>
      <c r="BZ79" s="120">
        <f>0</f>
        <v>0</v>
      </c>
      <c r="CA79" s="120">
        <f t="shared" si="118"/>
        <v>0</v>
      </c>
      <c r="CB79" s="194">
        <f t="shared" si="186"/>
        <v>0</v>
      </c>
      <c r="CC79" s="195">
        <f t="shared" si="186"/>
        <v>0</v>
      </c>
      <c r="CD79" s="196">
        <f t="shared" si="186"/>
        <v>0</v>
      </c>
      <c r="CE79" s="197">
        <f t="shared" si="119"/>
        <v>0</v>
      </c>
      <c r="CF79" s="197">
        <f t="shared" si="120"/>
        <v>0</v>
      </c>
      <c r="CG79" s="119">
        <f t="shared" si="187"/>
        <v>0</v>
      </c>
      <c r="CH79" s="120">
        <f t="shared" si="187"/>
        <v>0</v>
      </c>
      <c r="CI79" s="120">
        <f t="shared" si="166"/>
        <v>0</v>
      </c>
      <c r="CJ79" s="120">
        <f t="shared" si="167"/>
        <v>0</v>
      </c>
      <c r="CK79" s="120">
        <f t="shared" si="168"/>
        <v>0</v>
      </c>
      <c r="CL79" s="120">
        <f t="shared" si="169"/>
        <v>0</v>
      </c>
      <c r="CM79" s="120">
        <f>0</f>
        <v>0</v>
      </c>
      <c r="CN79" s="120">
        <f t="shared" si="121"/>
        <v>0</v>
      </c>
      <c r="CO79" s="194">
        <f t="shared" si="188"/>
        <v>0</v>
      </c>
      <c r="CP79" s="195">
        <f t="shared" si="188"/>
        <v>0</v>
      </c>
      <c r="CQ79" s="196" t="str">
        <f t="shared" si="188"/>
        <v/>
      </c>
      <c r="CR79" s="197" t="str">
        <f t="shared" si="122"/>
        <v/>
      </c>
      <c r="CS79" s="197" t="str">
        <f t="shared" si="123"/>
        <v/>
      </c>
      <c r="CT79" s="119">
        <f t="shared" si="189"/>
        <v>0</v>
      </c>
      <c r="CU79" s="120">
        <f t="shared" si="189"/>
        <v>0</v>
      </c>
      <c r="CV79" s="120" t="str">
        <f t="shared" si="124"/>
        <v/>
      </c>
      <c r="CW79" s="120" t="str">
        <f t="shared" si="125"/>
        <v/>
      </c>
      <c r="CX79" s="120" t="str">
        <f t="shared" si="126"/>
        <v/>
      </c>
      <c r="CY79" s="120" t="str">
        <f t="shared" si="127"/>
        <v/>
      </c>
      <c r="CZ79" s="120">
        <f>0</f>
        <v>0</v>
      </c>
      <c r="DA79" s="120"/>
      <c r="DB79" s="132" t="str">
        <f t="shared" si="172"/>
        <v/>
      </c>
      <c r="DC79" s="133" t="str">
        <f t="shared" si="173"/>
        <v/>
      </c>
    </row>
    <row r="80" spans="1:107">
      <c r="A80" s="199">
        <f t="shared" si="174"/>
        <v>0</v>
      </c>
      <c r="B80" s="194">
        <f t="shared" si="174"/>
        <v>0</v>
      </c>
      <c r="C80" s="195">
        <f t="shared" si="174"/>
        <v>0</v>
      </c>
      <c r="D80" s="196">
        <f t="shared" si="174"/>
        <v>0</v>
      </c>
      <c r="E80" s="197">
        <f t="shared" si="101"/>
        <v>0</v>
      </c>
      <c r="F80" s="197">
        <f t="shared" si="102"/>
        <v>0</v>
      </c>
      <c r="G80" s="119">
        <f t="shared" si="175"/>
        <v>0</v>
      </c>
      <c r="H80" s="120">
        <f t="shared" si="175"/>
        <v>0</v>
      </c>
      <c r="I80" s="120">
        <f t="shared" si="130"/>
        <v>0</v>
      </c>
      <c r="J80" s="120">
        <f t="shared" si="131"/>
        <v>0</v>
      </c>
      <c r="K80" s="120">
        <f t="shared" si="132"/>
        <v>0</v>
      </c>
      <c r="L80" s="120">
        <f t="shared" si="133"/>
        <v>0</v>
      </c>
      <c r="M80" s="120">
        <f>0</f>
        <v>0</v>
      </c>
      <c r="N80" s="121">
        <f t="shared" si="103"/>
        <v>0</v>
      </c>
      <c r="O80" s="194">
        <f t="shared" si="176"/>
        <v>0</v>
      </c>
      <c r="P80" s="195">
        <f t="shared" si="176"/>
        <v>0</v>
      </c>
      <c r="Q80" s="196">
        <f t="shared" si="176"/>
        <v>0</v>
      </c>
      <c r="R80" s="197">
        <f t="shared" si="104"/>
        <v>0</v>
      </c>
      <c r="S80" s="197">
        <f t="shared" si="105"/>
        <v>0</v>
      </c>
      <c r="T80" s="119">
        <f t="shared" si="177"/>
        <v>0</v>
      </c>
      <c r="U80" s="120">
        <f t="shared" si="177"/>
        <v>0</v>
      </c>
      <c r="V80" s="120">
        <f t="shared" si="136"/>
        <v>0</v>
      </c>
      <c r="W80" s="120">
        <f t="shared" si="137"/>
        <v>0</v>
      </c>
      <c r="X80" s="120">
        <f t="shared" si="138"/>
        <v>0</v>
      </c>
      <c r="Y80" s="120">
        <f t="shared" si="139"/>
        <v>0</v>
      </c>
      <c r="Z80" s="120">
        <f>0</f>
        <v>0</v>
      </c>
      <c r="AA80" s="120">
        <f t="shared" si="106"/>
        <v>0</v>
      </c>
      <c r="AB80" s="194">
        <f t="shared" si="178"/>
        <v>0</v>
      </c>
      <c r="AC80" s="195">
        <f t="shared" si="178"/>
        <v>0</v>
      </c>
      <c r="AD80" s="196">
        <f t="shared" si="178"/>
        <v>0</v>
      </c>
      <c r="AE80" s="197">
        <f t="shared" si="107"/>
        <v>0</v>
      </c>
      <c r="AF80" s="197">
        <f t="shared" si="108"/>
        <v>0</v>
      </c>
      <c r="AG80" s="119">
        <f t="shared" si="179"/>
        <v>0</v>
      </c>
      <c r="AH80" s="120">
        <f t="shared" si="179"/>
        <v>0</v>
      </c>
      <c r="AI80" s="120">
        <f t="shared" si="142"/>
        <v>0</v>
      </c>
      <c r="AJ80" s="120">
        <f t="shared" si="143"/>
        <v>0</v>
      </c>
      <c r="AK80" s="120">
        <f t="shared" si="144"/>
        <v>0</v>
      </c>
      <c r="AL80" s="120">
        <f t="shared" si="145"/>
        <v>0</v>
      </c>
      <c r="AM80" s="120">
        <f>0</f>
        <v>0</v>
      </c>
      <c r="AN80" s="120">
        <f t="shared" si="109"/>
        <v>0</v>
      </c>
      <c r="AO80" s="194">
        <f t="shared" si="180"/>
        <v>0</v>
      </c>
      <c r="AP80" s="195">
        <f t="shared" si="180"/>
        <v>0</v>
      </c>
      <c r="AQ80" s="196">
        <f t="shared" si="180"/>
        <v>0</v>
      </c>
      <c r="AR80" s="197">
        <f t="shared" si="110"/>
        <v>0</v>
      </c>
      <c r="AS80" s="197">
        <f t="shared" si="111"/>
        <v>0</v>
      </c>
      <c r="AT80" s="119">
        <f t="shared" si="181"/>
        <v>0</v>
      </c>
      <c r="AU80" s="120">
        <f t="shared" si="181"/>
        <v>0</v>
      </c>
      <c r="AV80" s="120">
        <f t="shared" si="148"/>
        <v>0</v>
      </c>
      <c r="AW80" s="120">
        <f t="shared" si="149"/>
        <v>0</v>
      </c>
      <c r="AX80" s="120">
        <f t="shared" si="150"/>
        <v>0</v>
      </c>
      <c r="AY80" s="120">
        <f t="shared" si="151"/>
        <v>0</v>
      </c>
      <c r="AZ80" s="120">
        <f>0</f>
        <v>0</v>
      </c>
      <c r="BA80" s="120">
        <f t="shared" si="112"/>
        <v>0</v>
      </c>
      <c r="BB80" s="194">
        <f t="shared" si="182"/>
        <v>0</v>
      </c>
      <c r="BC80" s="195">
        <f t="shared" si="182"/>
        <v>0</v>
      </c>
      <c r="BD80" s="196">
        <f t="shared" si="182"/>
        <v>0</v>
      </c>
      <c r="BE80" s="197">
        <f t="shared" si="113"/>
        <v>0</v>
      </c>
      <c r="BF80" s="197">
        <f t="shared" si="114"/>
        <v>0</v>
      </c>
      <c r="BG80" s="119">
        <f t="shared" si="183"/>
        <v>0</v>
      </c>
      <c r="BH80" s="120">
        <f t="shared" si="183"/>
        <v>0</v>
      </c>
      <c r="BI80" s="120">
        <f t="shared" si="154"/>
        <v>0</v>
      </c>
      <c r="BJ80" s="120">
        <f t="shared" si="155"/>
        <v>0</v>
      </c>
      <c r="BK80" s="120">
        <f t="shared" si="156"/>
        <v>0</v>
      </c>
      <c r="BL80" s="120">
        <f t="shared" si="157"/>
        <v>0</v>
      </c>
      <c r="BM80" s="120">
        <f>0</f>
        <v>0</v>
      </c>
      <c r="BN80" s="120">
        <f t="shared" si="115"/>
        <v>0</v>
      </c>
      <c r="BO80" s="194">
        <f t="shared" si="184"/>
        <v>0</v>
      </c>
      <c r="BP80" s="195">
        <f t="shared" si="184"/>
        <v>0</v>
      </c>
      <c r="BQ80" s="196">
        <f t="shared" si="184"/>
        <v>0</v>
      </c>
      <c r="BR80" s="197">
        <f t="shared" si="116"/>
        <v>0</v>
      </c>
      <c r="BS80" s="197">
        <f t="shared" si="117"/>
        <v>0</v>
      </c>
      <c r="BT80" s="119">
        <f t="shared" si="185"/>
        <v>0</v>
      </c>
      <c r="BU80" s="120">
        <f t="shared" si="185"/>
        <v>0</v>
      </c>
      <c r="BV80" s="120">
        <f t="shared" si="160"/>
        <v>0</v>
      </c>
      <c r="BW80" s="120">
        <f t="shared" si="161"/>
        <v>0</v>
      </c>
      <c r="BX80" s="120">
        <f t="shared" si="162"/>
        <v>0</v>
      </c>
      <c r="BY80" s="120">
        <f t="shared" si="163"/>
        <v>0</v>
      </c>
      <c r="BZ80" s="120">
        <f>0</f>
        <v>0</v>
      </c>
      <c r="CA80" s="120">
        <f t="shared" si="118"/>
        <v>0</v>
      </c>
      <c r="CB80" s="194">
        <f t="shared" si="186"/>
        <v>0</v>
      </c>
      <c r="CC80" s="195">
        <f t="shared" si="186"/>
        <v>0</v>
      </c>
      <c r="CD80" s="196">
        <f t="shared" si="186"/>
        <v>0</v>
      </c>
      <c r="CE80" s="197">
        <f t="shared" si="119"/>
        <v>0</v>
      </c>
      <c r="CF80" s="197">
        <f t="shared" si="120"/>
        <v>0</v>
      </c>
      <c r="CG80" s="119">
        <f t="shared" si="187"/>
        <v>0</v>
      </c>
      <c r="CH80" s="120">
        <f t="shared" si="187"/>
        <v>0</v>
      </c>
      <c r="CI80" s="120">
        <f t="shared" si="166"/>
        <v>0</v>
      </c>
      <c r="CJ80" s="120">
        <f t="shared" si="167"/>
        <v>0</v>
      </c>
      <c r="CK80" s="120">
        <f t="shared" si="168"/>
        <v>0</v>
      </c>
      <c r="CL80" s="120">
        <f t="shared" si="169"/>
        <v>0</v>
      </c>
      <c r="CM80" s="120">
        <f>0</f>
        <v>0</v>
      </c>
      <c r="CN80" s="120">
        <f t="shared" si="121"/>
        <v>0</v>
      </c>
      <c r="CO80" s="194">
        <f t="shared" si="188"/>
        <v>0</v>
      </c>
      <c r="CP80" s="195">
        <f t="shared" si="188"/>
        <v>0</v>
      </c>
      <c r="CQ80" s="196" t="str">
        <f t="shared" si="188"/>
        <v/>
      </c>
      <c r="CR80" s="197" t="str">
        <f t="shared" si="122"/>
        <v/>
      </c>
      <c r="CS80" s="197" t="str">
        <f t="shared" si="123"/>
        <v/>
      </c>
      <c r="CT80" s="119">
        <f t="shared" si="189"/>
        <v>0</v>
      </c>
      <c r="CU80" s="120">
        <f t="shared" si="189"/>
        <v>0</v>
      </c>
      <c r="CV80" s="120" t="str">
        <f t="shared" si="124"/>
        <v/>
      </c>
      <c r="CW80" s="120" t="str">
        <f t="shared" si="125"/>
        <v/>
      </c>
      <c r="CX80" s="120" t="str">
        <f t="shared" si="126"/>
        <v/>
      </c>
      <c r="CY80" s="120" t="str">
        <f t="shared" si="127"/>
        <v/>
      </c>
      <c r="CZ80" s="120">
        <f>0</f>
        <v>0</v>
      </c>
      <c r="DA80" s="120"/>
      <c r="DB80" s="132" t="str">
        <f t="shared" si="172"/>
        <v/>
      </c>
      <c r="DC80" s="133" t="str">
        <f t="shared" si="173"/>
        <v/>
      </c>
    </row>
    <row r="81" spans="1:108">
      <c r="A81" s="199">
        <f t="shared" si="174"/>
        <v>0</v>
      </c>
      <c r="B81" s="194">
        <f t="shared" si="174"/>
        <v>0</v>
      </c>
      <c r="C81" s="195">
        <f t="shared" si="174"/>
        <v>0</v>
      </c>
      <c r="D81" s="196">
        <f t="shared" si="174"/>
        <v>0</v>
      </c>
      <c r="E81" s="197">
        <f t="shared" si="101"/>
        <v>0</v>
      </c>
      <c r="F81" s="197">
        <f t="shared" si="102"/>
        <v>0</v>
      </c>
      <c r="G81" s="119">
        <f t="shared" si="175"/>
        <v>0</v>
      </c>
      <c r="H81" s="120">
        <f t="shared" si="175"/>
        <v>0</v>
      </c>
      <c r="I81" s="120">
        <f t="shared" si="130"/>
        <v>0</v>
      </c>
      <c r="J81" s="120">
        <f t="shared" si="131"/>
        <v>0</v>
      </c>
      <c r="K81" s="120">
        <f t="shared" si="132"/>
        <v>0</v>
      </c>
      <c r="L81" s="120">
        <f t="shared" si="133"/>
        <v>0</v>
      </c>
      <c r="M81" s="120">
        <f>0</f>
        <v>0</v>
      </c>
      <c r="N81" s="121">
        <f t="shared" si="103"/>
        <v>0</v>
      </c>
      <c r="O81" s="194">
        <f t="shared" si="176"/>
        <v>0</v>
      </c>
      <c r="P81" s="195">
        <f t="shared" si="176"/>
        <v>0</v>
      </c>
      <c r="Q81" s="196">
        <f t="shared" si="176"/>
        <v>0</v>
      </c>
      <c r="R81" s="197">
        <f t="shared" si="104"/>
        <v>0</v>
      </c>
      <c r="S81" s="197">
        <f t="shared" si="105"/>
        <v>0</v>
      </c>
      <c r="T81" s="119">
        <f t="shared" si="177"/>
        <v>0</v>
      </c>
      <c r="U81" s="120">
        <f t="shared" si="177"/>
        <v>0</v>
      </c>
      <c r="V81" s="120">
        <f t="shared" si="136"/>
        <v>0</v>
      </c>
      <c r="W81" s="120">
        <f t="shared" si="137"/>
        <v>0</v>
      </c>
      <c r="X81" s="120">
        <f t="shared" si="138"/>
        <v>0</v>
      </c>
      <c r="Y81" s="120">
        <f t="shared" si="139"/>
        <v>0</v>
      </c>
      <c r="Z81" s="120">
        <f>0</f>
        <v>0</v>
      </c>
      <c r="AA81" s="120">
        <f t="shared" si="106"/>
        <v>0</v>
      </c>
      <c r="AB81" s="194">
        <f t="shared" si="178"/>
        <v>0</v>
      </c>
      <c r="AC81" s="195">
        <f t="shared" si="178"/>
        <v>0</v>
      </c>
      <c r="AD81" s="196">
        <f t="shared" si="178"/>
        <v>0</v>
      </c>
      <c r="AE81" s="197">
        <f t="shared" si="107"/>
        <v>0</v>
      </c>
      <c r="AF81" s="197">
        <f t="shared" si="108"/>
        <v>0</v>
      </c>
      <c r="AG81" s="119">
        <f t="shared" si="179"/>
        <v>0</v>
      </c>
      <c r="AH81" s="120">
        <f t="shared" si="179"/>
        <v>0</v>
      </c>
      <c r="AI81" s="120">
        <f t="shared" si="142"/>
        <v>0</v>
      </c>
      <c r="AJ81" s="120">
        <f t="shared" si="143"/>
        <v>0</v>
      </c>
      <c r="AK81" s="120">
        <f t="shared" si="144"/>
        <v>0</v>
      </c>
      <c r="AL81" s="120">
        <f t="shared" si="145"/>
        <v>0</v>
      </c>
      <c r="AM81" s="120">
        <f>0</f>
        <v>0</v>
      </c>
      <c r="AN81" s="120">
        <f t="shared" si="109"/>
        <v>0</v>
      </c>
      <c r="AO81" s="194">
        <f t="shared" si="180"/>
        <v>0</v>
      </c>
      <c r="AP81" s="195">
        <f t="shared" si="180"/>
        <v>0</v>
      </c>
      <c r="AQ81" s="196">
        <f t="shared" si="180"/>
        <v>0</v>
      </c>
      <c r="AR81" s="197">
        <f t="shared" si="110"/>
        <v>0</v>
      </c>
      <c r="AS81" s="197">
        <f t="shared" si="111"/>
        <v>0</v>
      </c>
      <c r="AT81" s="119">
        <f t="shared" si="181"/>
        <v>0</v>
      </c>
      <c r="AU81" s="120">
        <f t="shared" si="181"/>
        <v>0</v>
      </c>
      <c r="AV81" s="120">
        <f t="shared" si="148"/>
        <v>0</v>
      </c>
      <c r="AW81" s="120">
        <f t="shared" si="149"/>
        <v>0</v>
      </c>
      <c r="AX81" s="120">
        <f t="shared" si="150"/>
        <v>0</v>
      </c>
      <c r="AY81" s="120">
        <f t="shared" si="151"/>
        <v>0</v>
      </c>
      <c r="AZ81" s="120">
        <f>0</f>
        <v>0</v>
      </c>
      <c r="BA81" s="120">
        <f t="shared" si="112"/>
        <v>0</v>
      </c>
      <c r="BB81" s="194">
        <f t="shared" si="182"/>
        <v>0</v>
      </c>
      <c r="BC81" s="195">
        <f t="shared" si="182"/>
        <v>0</v>
      </c>
      <c r="BD81" s="196">
        <f t="shared" si="182"/>
        <v>0</v>
      </c>
      <c r="BE81" s="197">
        <f t="shared" si="113"/>
        <v>0</v>
      </c>
      <c r="BF81" s="197">
        <f t="shared" si="114"/>
        <v>0</v>
      </c>
      <c r="BG81" s="119">
        <f t="shared" si="183"/>
        <v>0</v>
      </c>
      <c r="BH81" s="120">
        <f t="shared" si="183"/>
        <v>0</v>
      </c>
      <c r="BI81" s="120">
        <f t="shared" si="154"/>
        <v>0</v>
      </c>
      <c r="BJ81" s="120">
        <f t="shared" si="155"/>
        <v>0</v>
      </c>
      <c r="BK81" s="120">
        <f t="shared" si="156"/>
        <v>0</v>
      </c>
      <c r="BL81" s="120">
        <f t="shared" si="157"/>
        <v>0</v>
      </c>
      <c r="BM81" s="120">
        <f>0</f>
        <v>0</v>
      </c>
      <c r="BN81" s="120">
        <f t="shared" si="115"/>
        <v>0</v>
      </c>
      <c r="BO81" s="194">
        <f t="shared" si="184"/>
        <v>0</v>
      </c>
      <c r="BP81" s="195">
        <f t="shared" si="184"/>
        <v>0</v>
      </c>
      <c r="BQ81" s="196">
        <f t="shared" si="184"/>
        <v>0</v>
      </c>
      <c r="BR81" s="197">
        <f t="shared" si="116"/>
        <v>0</v>
      </c>
      <c r="BS81" s="197">
        <f t="shared" si="117"/>
        <v>0</v>
      </c>
      <c r="BT81" s="119">
        <f t="shared" si="185"/>
        <v>0</v>
      </c>
      <c r="BU81" s="120">
        <f t="shared" si="185"/>
        <v>0</v>
      </c>
      <c r="BV81" s="120">
        <f t="shared" si="160"/>
        <v>0</v>
      </c>
      <c r="BW81" s="120">
        <f t="shared" si="161"/>
        <v>0</v>
      </c>
      <c r="BX81" s="120">
        <f t="shared" si="162"/>
        <v>0</v>
      </c>
      <c r="BY81" s="120">
        <f t="shared" si="163"/>
        <v>0</v>
      </c>
      <c r="BZ81" s="120">
        <f>0</f>
        <v>0</v>
      </c>
      <c r="CA81" s="120">
        <f t="shared" si="118"/>
        <v>0</v>
      </c>
      <c r="CB81" s="194">
        <f t="shared" si="186"/>
        <v>0</v>
      </c>
      <c r="CC81" s="195">
        <f t="shared" si="186"/>
        <v>0</v>
      </c>
      <c r="CD81" s="196">
        <f t="shared" si="186"/>
        <v>0</v>
      </c>
      <c r="CE81" s="197">
        <f t="shared" si="119"/>
        <v>0</v>
      </c>
      <c r="CF81" s="197">
        <f t="shared" si="120"/>
        <v>0</v>
      </c>
      <c r="CG81" s="119">
        <f t="shared" si="187"/>
        <v>0</v>
      </c>
      <c r="CH81" s="120">
        <f t="shared" si="187"/>
        <v>0</v>
      </c>
      <c r="CI81" s="120">
        <f t="shared" si="166"/>
        <v>0</v>
      </c>
      <c r="CJ81" s="120">
        <f t="shared" si="167"/>
        <v>0</v>
      </c>
      <c r="CK81" s="120">
        <f t="shared" si="168"/>
        <v>0</v>
      </c>
      <c r="CL81" s="120">
        <f t="shared" si="169"/>
        <v>0</v>
      </c>
      <c r="CM81" s="120">
        <f>0</f>
        <v>0</v>
      </c>
      <c r="CN81" s="120">
        <f t="shared" si="121"/>
        <v>0</v>
      </c>
      <c r="CO81" s="194">
        <f t="shared" si="188"/>
        <v>0</v>
      </c>
      <c r="CP81" s="195">
        <f t="shared" si="188"/>
        <v>0</v>
      </c>
      <c r="CQ81" s="196" t="str">
        <f t="shared" si="188"/>
        <v/>
      </c>
      <c r="CR81" s="197" t="str">
        <f t="shared" si="122"/>
        <v/>
      </c>
      <c r="CS81" s="197" t="str">
        <f t="shared" si="123"/>
        <v/>
      </c>
      <c r="CT81" s="119">
        <f t="shared" si="189"/>
        <v>0</v>
      </c>
      <c r="CU81" s="120">
        <f t="shared" si="189"/>
        <v>0</v>
      </c>
      <c r="CV81" s="120" t="str">
        <f t="shared" si="124"/>
        <v/>
      </c>
      <c r="CW81" s="120" t="str">
        <f t="shared" si="125"/>
        <v/>
      </c>
      <c r="CX81" s="120" t="str">
        <f t="shared" si="126"/>
        <v/>
      </c>
      <c r="CY81" s="120" t="str">
        <f t="shared" si="127"/>
        <v/>
      </c>
      <c r="CZ81" s="120">
        <f>0</f>
        <v>0</v>
      </c>
      <c r="DA81" s="120"/>
      <c r="DB81" s="132" t="str">
        <f t="shared" si="172"/>
        <v/>
      </c>
      <c r="DC81" s="133" t="str">
        <f t="shared" si="173"/>
        <v/>
      </c>
    </row>
    <row r="82" spans="1:108">
      <c r="A82" s="199">
        <f t="shared" si="174"/>
        <v>0</v>
      </c>
      <c r="B82" s="194">
        <f t="shared" si="174"/>
        <v>0</v>
      </c>
      <c r="C82" s="195">
        <f t="shared" si="174"/>
        <v>0</v>
      </c>
      <c r="D82" s="196">
        <f t="shared" si="174"/>
        <v>0</v>
      </c>
      <c r="E82" s="197">
        <f t="shared" si="101"/>
        <v>0</v>
      </c>
      <c r="F82" s="197">
        <f t="shared" si="102"/>
        <v>0</v>
      </c>
      <c r="G82" s="119">
        <f t="shared" si="175"/>
        <v>0</v>
      </c>
      <c r="H82" s="120">
        <f t="shared" si="175"/>
        <v>0</v>
      </c>
      <c r="I82" s="120">
        <f t="shared" si="130"/>
        <v>0</v>
      </c>
      <c r="J82" s="120">
        <f t="shared" si="131"/>
        <v>0</v>
      </c>
      <c r="K82" s="120">
        <f t="shared" si="132"/>
        <v>0</v>
      </c>
      <c r="L82" s="120">
        <f t="shared" si="133"/>
        <v>0</v>
      </c>
      <c r="M82" s="120">
        <f>0</f>
        <v>0</v>
      </c>
      <c r="N82" s="121">
        <f t="shared" si="103"/>
        <v>0</v>
      </c>
      <c r="O82" s="194">
        <f t="shared" si="176"/>
        <v>0</v>
      </c>
      <c r="P82" s="195">
        <f t="shared" si="176"/>
        <v>0</v>
      </c>
      <c r="Q82" s="196">
        <f t="shared" si="176"/>
        <v>0</v>
      </c>
      <c r="R82" s="197">
        <f t="shared" si="104"/>
        <v>0</v>
      </c>
      <c r="S82" s="197">
        <f t="shared" si="105"/>
        <v>0</v>
      </c>
      <c r="T82" s="119">
        <f t="shared" si="177"/>
        <v>0</v>
      </c>
      <c r="U82" s="120">
        <f t="shared" si="177"/>
        <v>0</v>
      </c>
      <c r="V82" s="120">
        <f t="shared" si="136"/>
        <v>0</v>
      </c>
      <c r="W82" s="120">
        <f t="shared" si="137"/>
        <v>0</v>
      </c>
      <c r="X82" s="120">
        <f t="shared" si="138"/>
        <v>0</v>
      </c>
      <c r="Y82" s="120">
        <f t="shared" si="139"/>
        <v>0</v>
      </c>
      <c r="Z82" s="120">
        <f>0</f>
        <v>0</v>
      </c>
      <c r="AA82" s="120">
        <f t="shared" si="106"/>
        <v>0</v>
      </c>
      <c r="AB82" s="194">
        <f t="shared" si="178"/>
        <v>0</v>
      </c>
      <c r="AC82" s="195">
        <f t="shared" si="178"/>
        <v>0</v>
      </c>
      <c r="AD82" s="196">
        <f t="shared" si="178"/>
        <v>0</v>
      </c>
      <c r="AE82" s="197">
        <f t="shared" si="107"/>
        <v>0</v>
      </c>
      <c r="AF82" s="197">
        <f t="shared" si="108"/>
        <v>0</v>
      </c>
      <c r="AG82" s="119">
        <f t="shared" si="179"/>
        <v>0</v>
      </c>
      <c r="AH82" s="120">
        <f t="shared" si="179"/>
        <v>0</v>
      </c>
      <c r="AI82" s="120">
        <f t="shared" si="142"/>
        <v>0</v>
      </c>
      <c r="AJ82" s="120">
        <f t="shared" si="143"/>
        <v>0</v>
      </c>
      <c r="AK82" s="120">
        <f t="shared" si="144"/>
        <v>0</v>
      </c>
      <c r="AL82" s="120">
        <f t="shared" si="145"/>
        <v>0</v>
      </c>
      <c r="AM82" s="120">
        <f>0</f>
        <v>0</v>
      </c>
      <c r="AN82" s="120">
        <f t="shared" si="109"/>
        <v>0</v>
      </c>
      <c r="AO82" s="194">
        <f t="shared" si="180"/>
        <v>0</v>
      </c>
      <c r="AP82" s="195">
        <f t="shared" si="180"/>
        <v>0</v>
      </c>
      <c r="AQ82" s="196">
        <f t="shared" si="180"/>
        <v>0</v>
      </c>
      <c r="AR82" s="197">
        <f t="shared" si="110"/>
        <v>0</v>
      </c>
      <c r="AS82" s="197">
        <f t="shared" si="111"/>
        <v>0</v>
      </c>
      <c r="AT82" s="119">
        <f t="shared" si="181"/>
        <v>0</v>
      </c>
      <c r="AU82" s="120">
        <f t="shared" si="181"/>
        <v>0</v>
      </c>
      <c r="AV82" s="120">
        <f t="shared" si="148"/>
        <v>0</v>
      </c>
      <c r="AW82" s="120">
        <f t="shared" si="149"/>
        <v>0</v>
      </c>
      <c r="AX82" s="120">
        <f t="shared" si="150"/>
        <v>0</v>
      </c>
      <c r="AY82" s="120">
        <f t="shared" si="151"/>
        <v>0</v>
      </c>
      <c r="AZ82" s="120">
        <f>0</f>
        <v>0</v>
      </c>
      <c r="BA82" s="120">
        <f t="shared" si="112"/>
        <v>0</v>
      </c>
      <c r="BB82" s="194">
        <f t="shared" si="182"/>
        <v>0</v>
      </c>
      <c r="BC82" s="195">
        <f t="shared" si="182"/>
        <v>0</v>
      </c>
      <c r="BD82" s="196">
        <f t="shared" si="182"/>
        <v>0</v>
      </c>
      <c r="BE82" s="197">
        <f t="shared" si="113"/>
        <v>0</v>
      </c>
      <c r="BF82" s="197">
        <f t="shared" si="114"/>
        <v>0</v>
      </c>
      <c r="BG82" s="119">
        <f t="shared" si="183"/>
        <v>0</v>
      </c>
      <c r="BH82" s="120">
        <f t="shared" si="183"/>
        <v>0</v>
      </c>
      <c r="BI82" s="120">
        <f t="shared" si="154"/>
        <v>0</v>
      </c>
      <c r="BJ82" s="120">
        <f t="shared" si="155"/>
        <v>0</v>
      </c>
      <c r="BK82" s="120">
        <f t="shared" si="156"/>
        <v>0</v>
      </c>
      <c r="BL82" s="120">
        <f t="shared" si="157"/>
        <v>0</v>
      </c>
      <c r="BM82" s="120">
        <f>0</f>
        <v>0</v>
      </c>
      <c r="BN82" s="120">
        <f t="shared" si="115"/>
        <v>0</v>
      </c>
      <c r="BO82" s="194">
        <f t="shared" si="184"/>
        <v>0</v>
      </c>
      <c r="BP82" s="195">
        <f t="shared" si="184"/>
        <v>0</v>
      </c>
      <c r="BQ82" s="196">
        <f t="shared" si="184"/>
        <v>0</v>
      </c>
      <c r="BR82" s="197">
        <f t="shared" si="116"/>
        <v>0</v>
      </c>
      <c r="BS82" s="197">
        <f t="shared" si="117"/>
        <v>0</v>
      </c>
      <c r="BT82" s="119">
        <f t="shared" si="185"/>
        <v>0</v>
      </c>
      <c r="BU82" s="120">
        <f t="shared" si="185"/>
        <v>0</v>
      </c>
      <c r="BV82" s="120">
        <f t="shared" si="160"/>
        <v>0</v>
      </c>
      <c r="BW82" s="120">
        <f t="shared" si="161"/>
        <v>0</v>
      </c>
      <c r="BX82" s="120">
        <f t="shared" si="162"/>
        <v>0</v>
      </c>
      <c r="BY82" s="120">
        <f t="shared" si="163"/>
        <v>0</v>
      </c>
      <c r="BZ82" s="120">
        <f>0</f>
        <v>0</v>
      </c>
      <c r="CA82" s="120">
        <f t="shared" si="118"/>
        <v>0</v>
      </c>
      <c r="CB82" s="194">
        <f t="shared" si="186"/>
        <v>0</v>
      </c>
      <c r="CC82" s="195">
        <f t="shared" si="186"/>
        <v>0</v>
      </c>
      <c r="CD82" s="196">
        <f t="shared" si="186"/>
        <v>0</v>
      </c>
      <c r="CE82" s="197">
        <f t="shared" si="119"/>
        <v>0</v>
      </c>
      <c r="CF82" s="197">
        <f t="shared" si="120"/>
        <v>0</v>
      </c>
      <c r="CG82" s="119">
        <f t="shared" si="187"/>
        <v>0</v>
      </c>
      <c r="CH82" s="120">
        <f t="shared" si="187"/>
        <v>0</v>
      </c>
      <c r="CI82" s="120">
        <f t="shared" si="166"/>
        <v>0</v>
      </c>
      <c r="CJ82" s="120">
        <f t="shared" si="167"/>
        <v>0</v>
      </c>
      <c r="CK82" s="120">
        <f t="shared" si="168"/>
        <v>0</v>
      </c>
      <c r="CL82" s="120">
        <f t="shared" si="169"/>
        <v>0</v>
      </c>
      <c r="CM82" s="120">
        <f>0</f>
        <v>0</v>
      </c>
      <c r="CN82" s="120">
        <f t="shared" si="121"/>
        <v>0</v>
      </c>
      <c r="CO82" s="194">
        <f t="shared" si="188"/>
        <v>0</v>
      </c>
      <c r="CP82" s="195">
        <f t="shared" si="188"/>
        <v>0</v>
      </c>
      <c r="CQ82" s="196" t="str">
        <f t="shared" si="188"/>
        <v/>
      </c>
      <c r="CR82" s="197" t="str">
        <f t="shared" si="122"/>
        <v/>
      </c>
      <c r="CS82" s="197" t="str">
        <f t="shared" si="123"/>
        <v/>
      </c>
      <c r="CT82" s="119">
        <f t="shared" si="189"/>
        <v>0</v>
      </c>
      <c r="CU82" s="120">
        <f t="shared" si="189"/>
        <v>0</v>
      </c>
      <c r="CV82" s="120" t="str">
        <f t="shared" si="124"/>
        <v/>
      </c>
      <c r="CW82" s="120" t="str">
        <f t="shared" si="125"/>
        <v/>
      </c>
      <c r="CX82" s="120" t="str">
        <f t="shared" si="126"/>
        <v/>
      </c>
      <c r="CY82" s="120" t="str">
        <f t="shared" si="127"/>
        <v/>
      </c>
      <c r="CZ82" s="120">
        <f>0</f>
        <v>0</v>
      </c>
      <c r="DA82" s="120"/>
      <c r="DB82" s="132" t="str">
        <f t="shared" si="172"/>
        <v/>
      </c>
      <c r="DC82" s="133" t="str">
        <f t="shared" si="173"/>
        <v/>
      </c>
    </row>
    <row r="83" spans="1:108">
      <c r="A83" s="199">
        <f t="shared" si="174"/>
        <v>0</v>
      </c>
      <c r="B83" s="194">
        <f t="shared" si="174"/>
        <v>0</v>
      </c>
      <c r="C83" s="195">
        <f t="shared" si="174"/>
        <v>0</v>
      </c>
      <c r="D83" s="196">
        <f t="shared" si="174"/>
        <v>0</v>
      </c>
      <c r="E83" s="197">
        <f t="shared" si="101"/>
        <v>0</v>
      </c>
      <c r="F83" s="197">
        <f t="shared" si="102"/>
        <v>0</v>
      </c>
      <c r="G83" s="119">
        <f t="shared" si="175"/>
        <v>0</v>
      </c>
      <c r="H83" s="120">
        <f t="shared" si="175"/>
        <v>0</v>
      </c>
      <c r="I83" s="120">
        <f t="shared" si="130"/>
        <v>0</v>
      </c>
      <c r="J83" s="120">
        <f t="shared" si="131"/>
        <v>0</v>
      </c>
      <c r="K83" s="120">
        <f t="shared" si="132"/>
        <v>0</v>
      </c>
      <c r="L83" s="120">
        <f t="shared" si="133"/>
        <v>0</v>
      </c>
      <c r="M83" s="120">
        <f>0</f>
        <v>0</v>
      </c>
      <c r="N83" s="121">
        <f t="shared" si="103"/>
        <v>0</v>
      </c>
      <c r="O83" s="194">
        <f t="shared" si="176"/>
        <v>0</v>
      </c>
      <c r="P83" s="195">
        <f t="shared" si="176"/>
        <v>0</v>
      </c>
      <c r="Q83" s="196">
        <f t="shared" si="176"/>
        <v>0</v>
      </c>
      <c r="R83" s="197">
        <f t="shared" si="104"/>
        <v>0</v>
      </c>
      <c r="S83" s="197">
        <f t="shared" si="105"/>
        <v>0</v>
      </c>
      <c r="T83" s="119">
        <f t="shared" si="177"/>
        <v>0</v>
      </c>
      <c r="U83" s="120">
        <f t="shared" si="177"/>
        <v>0</v>
      </c>
      <c r="V83" s="120">
        <f t="shared" si="136"/>
        <v>0</v>
      </c>
      <c r="W83" s="120">
        <f t="shared" si="137"/>
        <v>0</v>
      </c>
      <c r="X83" s="120">
        <f t="shared" si="138"/>
        <v>0</v>
      </c>
      <c r="Y83" s="120">
        <f t="shared" si="139"/>
        <v>0</v>
      </c>
      <c r="Z83" s="120">
        <f>0</f>
        <v>0</v>
      </c>
      <c r="AA83" s="120">
        <f t="shared" si="106"/>
        <v>0</v>
      </c>
      <c r="AB83" s="194">
        <f t="shared" si="178"/>
        <v>0</v>
      </c>
      <c r="AC83" s="195">
        <f t="shared" si="178"/>
        <v>0</v>
      </c>
      <c r="AD83" s="196">
        <f t="shared" si="178"/>
        <v>0</v>
      </c>
      <c r="AE83" s="197">
        <f t="shared" si="107"/>
        <v>0</v>
      </c>
      <c r="AF83" s="197">
        <f t="shared" si="108"/>
        <v>0</v>
      </c>
      <c r="AG83" s="119">
        <f t="shared" si="179"/>
        <v>0</v>
      </c>
      <c r="AH83" s="120">
        <f t="shared" si="179"/>
        <v>0</v>
      </c>
      <c r="AI83" s="120">
        <f t="shared" si="142"/>
        <v>0</v>
      </c>
      <c r="AJ83" s="120">
        <f t="shared" si="143"/>
        <v>0</v>
      </c>
      <c r="AK83" s="120">
        <f t="shared" si="144"/>
        <v>0</v>
      </c>
      <c r="AL83" s="120">
        <f t="shared" si="145"/>
        <v>0</v>
      </c>
      <c r="AM83" s="120">
        <f>0</f>
        <v>0</v>
      </c>
      <c r="AN83" s="120">
        <f t="shared" si="109"/>
        <v>0</v>
      </c>
      <c r="AO83" s="194">
        <f t="shared" si="180"/>
        <v>0</v>
      </c>
      <c r="AP83" s="195">
        <f t="shared" si="180"/>
        <v>0</v>
      </c>
      <c r="AQ83" s="196">
        <f t="shared" si="180"/>
        <v>0</v>
      </c>
      <c r="AR83" s="197">
        <f t="shared" si="110"/>
        <v>0</v>
      </c>
      <c r="AS83" s="197">
        <f t="shared" si="111"/>
        <v>0</v>
      </c>
      <c r="AT83" s="119">
        <f t="shared" si="181"/>
        <v>0</v>
      </c>
      <c r="AU83" s="120">
        <f t="shared" si="181"/>
        <v>0</v>
      </c>
      <c r="AV83" s="120">
        <f t="shared" si="148"/>
        <v>0</v>
      </c>
      <c r="AW83" s="120">
        <f t="shared" si="149"/>
        <v>0</v>
      </c>
      <c r="AX83" s="120">
        <f t="shared" si="150"/>
        <v>0</v>
      </c>
      <c r="AY83" s="120">
        <f t="shared" si="151"/>
        <v>0</v>
      </c>
      <c r="AZ83" s="120">
        <f>0</f>
        <v>0</v>
      </c>
      <c r="BA83" s="120">
        <f t="shared" si="112"/>
        <v>0</v>
      </c>
      <c r="BB83" s="194">
        <f t="shared" si="182"/>
        <v>0</v>
      </c>
      <c r="BC83" s="195">
        <f t="shared" si="182"/>
        <v>0</v>
      </c>
      <c r="BD83" s="196">
        <f t="shared" si="182"/>
        <v>0</v>
      </c>
      <c r="BE83" s="197">
        <f t="shared" si="113"/>
        <v>0</v>
      </c>
      <c r="BF83" s="197">
        <f t="shared" si="114"/>
        <v>0</v>
      </c>
      <c r="BG83" s="119">
        <f t="shared" si="183"/>
        <v>0</v>
      </c>
      <c r="BH83" s="120">
        <f t="shared" si="183"/>
        <v>0</v>
      </c>
      <c r="BI83" s="120">
        <f t="shared" si="154"/>
        <v>0</v>
      </c>
      <c r="BJ83" s="120">
        <f t="shared" si="155"/>
        <v>0</v>
      </c>
      <c r="BK83" s="120">
        <f t="shared" si="156"/>
        <v>0</v>
      </c>
      <c r="BL83" s="120">
        <f t="shared" si="157"/>
        <v>0</v>
      </c>
      <c r="BM83" s="120">
        <f>0</f>
        <v>0</v>
      </c>
      <c r="BN83" s="120">
        <f t="shared" si="115"/>
        <v>0</v>
      </c>
      <c r="BO83" s="194">
        <f t="shared" si="184"/>
        <v>0</v>
      </c>
      <c r="BP83" s="195">
        <f t="shared" si="184"/>
        <v>0</v>
      </c>
      <c r="BQ83" s="196">
        <f t="shared" si="184"/>
        <v>0</v>
      </c>
      <c r="BR83" s="197">
        <f t="shared" si="116"/>
        <v>0</v>
      </c>
      <c r="BS83" s="197">
        <f t="shared" si="117"/>
        <v>0</v>
      </c>
      <c r="BT83" s="119">
        <f t="shared" si="185"/>
        <v>0</v>
      </c>
      <c r="BU83" s="120">
        <f t="shared" si="185"/>
        <v>0</v>
      </c>
      <c r="BV83" s="120">
        <f t="shared" si="160"/>
        <v>0</v>
      </c>
      <c r="BW83" s="120">
        <f t="shared" si="161"/>
        <v>0</v>
      </c>
      <c r="BX83" s="120">
        <f t="shared" si="162"/>
        <v>0</v>
      </c>
      <c r="BY83" s="120">
        <f t="shared" si="163"/>
        <v>0</v>
      </c>
      <c r="BZ83" s="120">
        <f>0</f>
        <v>0</v>
      </c>
      <c r="CA83" s="120">
        <f t="shared" si="118"/>
        <v>0</v>
      </c>
      <c r="CB83" s="194">
        <f t="shared" si="186"/>
        <v>0</v>
      </c>
      <c r="CC83" s="195">
        <f t="shared" si="186"/>
        <v>0</v>
      </c>
      <c r="CD83" s="196">
        <f t="shared" si="186"/>
        <v>0</v>
      </c>
      <c r="CE83" s="197">
        <f t="shared" si="119"/>
        <v>0</v>
      </c>
      <c r="CF83" s="197">
        <f t="shared" si="120"/>
        <v>0</v>
      </c>
      <c r="CG83" s="119">
        <f t="shared" si="187"/>
        <v>0</v>
      </c>
      <c r="CH83" s="120">
        <f t="shared" si="187"/>
        <v>0</v>
      </c>
      <c r="CI83" s="120">
        <f t="shared" si="166"/>
        <v>0</v>
      </c>
      <c r="CJ83" s="120">
        <f t="shared" si="167"/>
        <v>0</v>
      </c>
      <c r="CK83" s="120">
        <f t="shared" si="168"/>
        <v>0</v>
      </c>
      <c r="CL83" s="120">
        <f t="shared" si="169"/>
        <v>0</v>
      </c>
      <c r="CM83" s="120">
        <f>0</f>
        <v>0</v>
      </c>
      <c r="CN83" s="120">
        <f t="shared" si="121"/>
        <v>0</v>
      </c>
      <c r="CO83" s="194">
        <f t="shared" si="188"/>
        <v>0</v>
      </c>
      <c r="CP83" s="195">
        <f t="shared" si="188"/>
        <v>0</v>
      </c>
      <c r="CQ83" s="196" t="str">
        <f t="shared" si="188"/>
        <v/>
      </c>
      <c r="CR83" s="197" t="str">
        <f t="shared" si="122"/>
        <v/>
      </c>
      <c r="CS83" s="197" t="str">
        <f t="shared" si="123"/>
        <v/>
      </c>
      <c r="CT83" s="119">
        <f t="shared" si="189"/>
        <v>0</v>
      </c>
      <c r="CU83" s="120">
        <f t="shared" si="189"/>
        <v>0</v>
      </c>
      <c r="CV83" s="120" t="str">
        <f t="shared" si="124"/>
        <v/>
      </c>
      <c r="CW83" s="120" t="str">
        <f t="shared" si="125"/>
        <v/>
      </c>
      <c r="CX83" s="120" t="str">
        <f t="shared" si="126"/>
        <v/>
      </c>
      <c r="CY83" s="120" t="str">
        <f t="shared" si="127"/>
        <v/>
      </c>
      <c r="CZ83" s="120">
        <f>0</f>
        <v>0</v>
      </c>
      <c r="DA83" s="120"/>
      <c r="DB83" s="132" t="str">
        <f t="shared" si="172"/>
        <v/>
      </c>
      <c r="DC83" s="133" t="str">
        <f t="shared" si="173"/>
        <v/>
      </c>
    </row>
    <row r="84" spans="1:108">
      <c r="A84" s="199">
        <f t="shared" ref="A84:D91" si="190">A40</f>
        <v>0</v>
      </c>
      <c r="B84" s="194">
        <f t="shared" si="190"/>
        <v>0</v>
      </c>
      <c r="C84" s="195">
        <f t="shared" si="190"/>
        <v>0</v>
      </c>
      <c r="D84" s="196">
        <f t="shared" si="190"/>
        <v>0</v>
      </c>
      <c r="E84" s="197">
        <f t="shared" si="101"/>
        <v>0</v>
      </c>
      <c r="F84" s="197">
        <f t="shared" si="102"/>
        <v>0</v>
      </c>
      <c r="G84" s="119">
        <f t="shared" ref="G84:H90" si="191">G40</f>
        <v>0</v>
      </c>
      <c r="H84" s="120">
        <f t="shared" si="191"/>
        <v>0</v>
      </c>
      <c r="I84" s="120">
        <f t="shared" si="130"/>
        <v>0</v>
      </c>
      <c r="J84" s="120">
        <f t="shared" si="131"/>
        <v>0</v>
      </c>
      <c r="K84" s="120">
        <f t="shared" si="132"/>
        <v>0</v>
      </c>
      <c r="L84" s="120">
        <f t="shared" si="133"/>
        <v>0</v>
      </c>
      <c r="M84" s="120">
        <f>0</f>
        <v>0</v>
      </c>
      <c r="N84" s="121">
        <f t="shared" si="103"/>
        <v>0</v>
      </c>
      <c r="O84" s="194">
        <f t="shared" ref="O84:Q91" si="192">O40</f>
        <v>0</v>
      </c>
      <c r="P84" s="195">
        <f t="shared" si="192"/>
        <v>0</v>
      </c>
      <c r="Q84" s="196">
        <f t="shared" si="192"/>
        <v>0</v>
      </c>
      <c r="R84" s="197">
        <f t="shared" si="104"/>
        <v>0</v>
      </c>
      <c r="S84" s="197">
        <f t="shared" si="105"/>
        <v>0</v>
      </c>
      <c r="T84" s="119">
        <f t="shared" ref="T84:U90" si="193">T40</f>
        <v>0</v>
      </c>
      <c r="U84" s="120">
        <f t="shared" si="193"/>
        <v>0</v>
      </c>
      <c r="V84" s="120">
        <f t="shared" si="136"/>
        <v>0</v>
      </c>
      <c r="W84" s="120">
        <f t="shared" si="137"/>
        <v>0</v>
      </c>
      <c r="X84" s="120">
        <f t="shared" si="138"/>
        <v>0</v>
      </c>
      <c r="Y84" s="120">
        <f t="shared" si="139"/>
        <v>0</v>
      </c>
      <c r="Z84" s="120">
        <f>0</f>
        <v>0</v>
      </c>
      <c r="AA84" s="120">
        <f t="shared" si="106"/>
        <v>0</v>
      </c>
      <c r="AB84" s="194">
        <f t="shared" ref="AB84:AD91" si="194">AB40</f>
        <v>0</v>
      </c>
      <c r="AC84" s="195">
        <f t="shared" si="194"/>
        <v>0</v>
      </c>
      <c r="AD84" s="196">
        <f t="shared" si="194"/>
        <v>0</v>
      </c>
      <c r="AE84" s="197">
        <f t="shared" si="107"/>
        <v>0</v>
      </c>
      <c r="AF84" s="197">
        <f t="shared" si="108"/>
        <v>0</v>
      </c>
      <c r="AG84" s="119">
        <f t="shared" ref="AG84:AH90" si="195">AG40</f>
        <v>0</v>
      </c>
      <c r="AH84" s="120">
        <f t="shared" si="195"/>
        <v>0</v>
      </c>
      <c r="AI84" s="120">
        <f t="shared" si="142"/>
        <v>0</v>
      </c>
      <c r="AJ84" s="120">
        <f t="shared" si="143"/>
        <v>0</v>
      </c>
      <c r="AK84" s="120">
        <f t="shared" si="144"/>
        <v>0</v>
      </c>
      <c r="AL84" s="120">
        <f t="shared" si="145"/>
        <v>0</v>
      </c>
      <c r="AM84" s="120">
        <f>0</f>
        <v>0</v>
      </c>
      <c r="AN84" s="120">
        <f t="shared" si="109"/>
        <v>0</v>
      </c>
      <c r="AO84" s="194">
        <f t="shared" ref="AO84:AQ91" si="196">AO40</f>
        <v>0</v>
      </c>
      <c r="AP84" s="195">
        <f t="shared" si="196"/>
        <v>0</v>
      </c>
      <c r="AQ84" s="196">
        <f t="shared" si="196"/>
        <v>0</v>
      </c>
      <c r="AR84" s="197">
        <f t="shared" si="110"/>
        <v>0</v>
      </c>
      <c r="AS84" s="197">
        <f t="shared" si="111"/>
        <v>0</v>
      </c>
      <c r="AT84" s="119">
        <f t="shared" ref="AT84:AU90" si="197">AT40</f>
        <v>0</v>
      </c>
      <c r="AU84" s="120">
        <f t="shared" si="197"/>
        <v>0</v>
      </c>
      <c r="AV84" s="120">
        <f t="shared" si="148"/>
        <v>0</v>
      </c>
      <c r="AW84" s="120">
        <f t="shared" si="149"/>
        <v>0</v>
      </c>
      <c r="AX84" s="120">
        <f t="shared" si="150"/>
        <v>0</v>
      </c>
      <c r="AY84" s="120">
        <f t="shared" si="151"/>
        <v>0</v>
      </c>
      <c r="AZ84" s="120">
        <f>0</f>
        <v>0</v>
      </c>
      <c r="BA84" s="120">
        <f t="shared" si="112"/>
        <v>0</v>
      </c>
      <c r="BB84" s="194">
        <f t="shared" ref="BB84:BD91" si="198">BB40</f>
        <v>0</v>
      </c>
      <c r="BC84" s="195">
        <f t="shared" si="198"/>
        <v>0</v>
      </c>
      <c r="BD84" s="196">
        <f t="shared" si="198"/>
        <v>0</v>
      </c>
      <c r="BE84" s="197">
        <f t="shared" si="113"/>
        <v>0</v>
      </c>
      <c r="BF84" s="197">
        <f t="shared" si="114"/>
        <v>0</v>
      </c>
      <c r="BG84" s="119">
        <f t="shared" ref="BG84:BH90" si="199">BG40</f>
        <v>0</v>
      </c>
      <c r="BH84" s="120">
        <f t="shared" si="199"/>
        <v>0</v>
      </c>
      <c r="BI84" s="120">
        <f t="shared" si="154"/>
        <v>0</v>
      </c>
      <c r="BJ84" s="120">
        <f t="shared" si="155"/>
        <v>0</v>
      </c>
      <c r="BK84" s="120">
        <f t="shared" si="156"/>
        <v>0</v>
      </c>
      <c r="BL84" s="120">
        <f t="shared" si="157"/>
        <v>0</v>
      </c>
      <c r="BM84" s="120">
        <f>0</f>
        <v>0</v>
      </c>
      <c r="BN84" s="120">
        <f t="shared" si="115"/>
        <v>0</v>
      </c>
      <c r="BO84" s="194">
        <f t="shared" ref="BO84:BQ91" si="200">BO40</f>
        <v>0</v>
      </c>
      <c r="BP84" s="195">
        <f t="shared" si="200"/>
        <v>0</v>
      </c>
      <c r="BQ84" s="196">
        <f t="shared" si="200"/>
        <v>0</v>
      </c>
      <c r="BR84" s="197">
        <f t="shared" si="116"/>
        <v>0</v>
      </c>
      <c r="BS84" s="197">
        <f t="shared" si="117"/>
        <v>0</v>
      </c>
      <c r="BT84" s="119">
        <f t="shared" ref="BT84:BU90" si="201">BT40</f>
        <v>0</v>
      </c>
      <c r="BU84" s="120">
        <f t="shared" si="201"/>
        <v>0</v>
      </c>
      <c r="BV84" s="120">
        <f t="shared" si="160"/>
        <v>0</v>
      </c>
      <c r="BW84" s="120">
        <f t="shared" si="161"/>
        <v>0</v>
      </c>
      <c r="BX84" s="120">
        <f t="shared" si="162"/>
        <v>0</v>
      </c>
      <c r="BY84" s="120">
        <f t="shared" si="163"/>
        <v>0</v>
      </c>
      <c r="BZ84" s="120">
        <f>0</f>
        <v>0</v>
      </c>
      <c r="CA84" s="120">
        <f t="shared" si="118"/>
        <v>0</v>
      </c>
      <c r="CB84" s="194">
        <f t="shared" ref="CB84:CD91" si="202">CB40</f>
        <v>0</v>
      </c>
      <c r="CC84" s="195">
        <f t="shared" si="202"/>
        <v>0</v>
      </c>
      <c r="CD84" s="196">
        <f t="shared" si="202"/>
        <v>0</v>
      </c>
      <c r="CE84" s="197">
        <f t="shared" si="119"/>
        <v>0</v>
      </c>
      <c r="CF84" s="197">
        <f t="shared" si="120"/>
        <v>0</v>
      </c>
      <c r="CG84" s="119">
        <f t="shared" ref="CG84:CH90" si="203">CG40</f>
        <v>0</v>
      </c>
      <c r="CH84" s="120">
        <f t="shared" si="203"/>
        <v>0</v>
      </c>
      <c r="CI84" s="120">
        <f t="shared" si="166"/>
        <v>0</v>
      </c>
      <c r="CJ84" s="120">
        <f t="shared" si="167"/>
        <v>0</v>
      </c>
      <c r="CK84" s="120">
        <f t="shared" si="168"/>
        <v>0</v>
      </c>
      <c r="CL84" s="120">
        <f t="shared" si="169"/>
        <v>0</v>
      </c>
      <c r="CM84" s="120">
        <f>0</f>
        <v>0</v>
      </c>
      <c r="CN84" s="120">
        <f t="shared" si="121"/>
        <v>0</v>
      </c>
      <c r="CO84" s="194">
        <f t="shared" ref="CO84:CQ91" si="204">CO40</f>
        <v>0</v>
      </c>
      <c r="CP84" s="195">
        <f t="shared" si="204"/>
        <v>0</v>
      </c>
      <c r="CQ84" s="196" t="str">
        <f t="shared" si="204"/>
        <v/>
      </c>
      <c r="CR84" s="197" t="str">
        <f t="shared" si="122"/>
        <v/>
      </c>
      <c r="CS84" s="197" t="str">
        <f t="shared" si="123"/>
        <v/>
      </c>
      <c r="CT84" s="119">
        <f t="shared" ref="CT84:CU90" si="205">CT40</f>
        <v>0</v>
      </c>
      <c r="CU84" s="120">
        <f t="shared" si="205"/>
        <v>0</v>
      </c>
      <c r="CV84" s="120" t="str">
        <f t="shared" si="124"/>
        <v/>
      </c>
      <c r="CW84" s="120" t="str">
        <f t="shared" si="125"/>
        <v/>
      </c>
      <c r="CX84" s="120" t="str">
        <f t="shared" si="126"/>
        <v/>
      </c>
      <c r="CY84" s="120" t="str">
        <f t="shared" si="127"/>
        <v/>
      </c>
      <c r="CZ84" s="120">
        <f>0</f>
        <v>0</v>
      </c>
      <c r="DA84" s="120"/>
      <c r="DB84" s="132" t="str">
        <f t="shared" si="172"/>
        <v/>
      </c>
      <c r="DC84" s="133" t="str">
        <f t="shared" si="173"/>
        <v/>
      </c>
    </row>
    <row r="85" spans="1:108">
      <c r="A85" s="199">
        <f t="shared" si="190"/>
        <v>0</v>
      </c>
      <c r="B85" s="194">
        <f t="shared" si="190"/>
        <v>0</v>
      </c>
      <c r="C85" s="195">
        <f t="shared" si="190"/>
        <v>0</v>
      </c>
      <c r="D85" s="196">
        <f t="shared" si="190"/>
        <v>0</v>
      </c>
      <c r="E85" s="197">
        <f t="shared" si="101"/>
        <v>0</v>
      </c>
      <c r="F85" s="197">
        <f t="shared" si="102"/>
        <v>0</v>
      </c>
      <c r="G85" s="119">
        <f t="shared" si="191"/>
        <v>0</v>
      </c>
      <c r="H85" s="120">
        <f t="shared" si="191"/>
        <v>0</v>
      </c>
      <c r="I85" s="120">
        <f t="shared" si="130"/>
        <v>0</v>
      </c>
      <c r="J85" s="120">
        <f t="shared" si="131"/>
        <v>0</v>
      </c>
      <c r="K85" s="120">
        <f t="shared" si="132"/>
        <v>0</v>
      </c>
      <c r="L85" s="120">
        <f t="shared" si="133"/>
        <v>0</v>
      </c>
      <c r="M85" s="120">
        <f>0</f>
        <v>0</v>
      </c>
      <c r="N85" s="121">
        <f t="shared" si="103"/>
        <v>0</v>
      </c>
      <c r="O85" s="194">
        <f t="shared" si="192"/>
        <v>0</v>
      </c>
      <c r="P85" s="195">
        <f t="shared" si="192"/>
        <v>0</v>
      </c>
      <c r="Q85" s="196">
        <f t="shared" si="192"/>
        <v>0</v>
      </c>
      <c r="R85" s="197">
        <f t="shared" si="104"/>
        <v>0</v>
      </c>
      <c r="S85" s="197">
        <f t="shared" si="105"/>
        <v>0</v>
      </c>
      <c r="T85" s="119">
        <f t="shared" si="193"/>
        <v>0</v>
      </c>
      <c r="U85" s="120">
        <f t="shared" si="193"/>
        <v>0</v>
      </c>
      <c r="V85" s="120">
        <f t="shared" si="136"/>
        <v>0</v>
      </c>
      <c r="W85" s="120">
        <f t="shared" si="137"/>
        <v>0</v>
      </c>
      <c r="X85" s="120">
        <f t="shared" si="138"/>
        <v>0</v>
      </c>
      <c r="Y85" s="120">
        <f t="shared" si="139"/>
        <v>0</v>
      </c>
      <c r="Z85" s="120">
        <f>0</f>
        <v>0</v>
      </c>
      <c r="AA85" s="120">
        <f t="shared" si="106"/>
        <v>0</v>
      </c>
      <c r="AB85" s="194">
        <f t="shared" si="194"/>
        <v>0</v>
      </c>
      <c r="AC85" s="195">
        <f t="shared" si="194"/>
        <v>0</v>
      </c>
      <c r="AD85" s="196">
        <f t="shared" si="194"/>
        <v>0</v>
      </c>
      <c r="AE85" s="197">
        <f t="shared" si="107"/>
        <v>0</v>
      </c>
      <c r="AF85" s="197">
        <f t="shared" si="108"/>
        <v>0</v>
      </c>
      <c r="AG85" s="119">
        <f t="shared" si="195"/>
        <v>0</v>
      </c>
      <c r="AH85" s="120">
        <f t="shared" si="195"/>
        <v>0</v>
      </c>
      <c r="AI85" s="120">
        <f t="shared" si="142"/>
        <v>0</v>
      </c>
      <c r="AJ85" s="120">
        <f t="shared" si="143"/>
        <v>0</v>
      </c>
      <c r="AK85" s="120">
        <f t="shared" si="144"/>
        <v>0</v>
      </c>
      <c r="AL85" s="120">
        <f t="shared" si="145"/>
        <v>0</v>
      </c>
      <c r="AM85" s="120">
        <f>0</f>
        <v>0</v>
      </c>
      <c r="AN85" s="120">
        <f t="shared" si="109"/>
        <v>0</v>
      </c>
      <c r="AO85" s="194">
        <f t="shared" si="196"/>
        <v>0</v>
      </c>
      <c r="AP85" s="195">
        <f t="shared" si="196"/>
        <v>0</v>
      </c>
      <c r="AQ85" s="196">
        <f t="shared" si="196"/>
        <v>0</v>
      </c>
      <c r="AR85" s="197">
        <f t="shared" si="110"/>
        <v>0</v>
      </c>
      <c r="AS85" s="197">
        <f t="shared" si="111"/>
        <v>0</v>
      </c>
      <c r="AT85" s="119">
        <f t="shared" si="197"/>
        <v>0</v>
      </c>
      <c r="AU85" s="120">
        <f t="shared" si="197"/>
        <v>0</v>
      </c>
      <c r="AV85" s="120">
        <f t="shared" si="148"/>
        <v>0</v>
      </c>
      <c r="AW85" s="120">
        <f t="shared" si="149"/>
        <v>0</v>
      </c>
      <c r="AX85" s="120">
        <f t="shared" si="150"/>
        <v>0</v>
      </c>
      <c r="AY85" s="120">
        <f t="shared" si="151"/>
        <v>0</v>
      </c>
      <c r="AZ85" s="120">
        <f>0</f>
        <v>0</v>
      </c>
      <c r="BA85" s="120">
        <f t="shared" si="112"/>
        <v>0</v>
      </c>
      <c r="BB85" s="194">
        <f t="shared" si="198"/>
        <v>0</v>
      </c>
      <c r="BC85" s="195">
        <f t="shared" si="198"/>
        <v>0</v>
      </c>
      <c r="BD85" s="196">
        <f t="shared" si="198"/>
        <v>0</v>
      </c>
      <c r="BE85" s="197">
        <f t="shared" si="113"/>
        <v>0</v>
      </c>
      <c r="BF85" s="197">
        <f t="shared" si="114"/>
        <v>0</v>
      </c>
      <c r="BG85" s="119">
        <f t="shared" si="199"/>
        <v>0</v>
      </c>
      <c r="BH85" s="120">
        <f t="shared" si="199"/>
        <v>0</v>
      </c>
      <c r="BI85" s="120">
        <f t="shared" si="154"/>
        <v>0</v>
      </c>
      <c r="BJ85" s="120">
        <f t="shared" si="155"/>
        <v>0</v>
      </c>
      <c r="BK85" s="120">
        <f t="shared" si="156"/>
        <v>0</v>
      </c>
      <c r="BL85" s="120">
        <f t="shared" si="157"/>
        <v>0</v>
      </c>
      <c r="BM85" s="120">
        <f>0</f>
        <v>0</v>
      </c>
      <c r="BN85" s="120">
        <f t="shared" si="115"/>
        <v>0</v>
      </c>
      <c r="BO85" s="194">
        <f t="shared" si="200"/>
        <v>0</v>
      </c>
      <c r="BP85" s="195">
        <f t="shared" si="200"/>
        <v>0</v>
      </c>
      <c r="BQ85" s="196">
        <f t="shared" si="200"/>
        <v>0</v>
      </c>
      <c r="BR85" s="197">
        <f t="shared" si="116"/>
        <v>0</v>
      </c>
      <c r="BS85" s="197">
        <f t="shared" si="117"/>
        <v>0</v>
      </c>
      <c r="BT85" s="119">
        <f t="shared" si="201"/>
        <v>0</v>
      </c>
      <c r="BU85" s="120">
        <f t="shared" si="201"/>
        <v>0</v>
      </c>
      <c r="BV85" s="120">
        <f t="shared" si="160"/>
        <v>0</v>
      </c>
      <c r="BW85" s="120">
        <f t="shared" si="161"/>
        <v>0</v>
      </c>
      <c r="BX85" s="120">
        <f t="shared" si="162"/>
        <v>0</v>
      </c>
      <c r="BY85" s="120">
        <f t="shared" si="163"/>
        <v>0</v>
      </c>
      <c r="BZ85" s="120">
        <f>0</f>
        <v>0</v>
      </c>
      <c r="CA85" s="120">
        <f t="shared" si="118"/>
        <v>0</v>
      </c>
      <c r="CB85" s="194">
        <f t="shared" si="202"/>
        <v>0</v>
      </c>
      <c r="CC85" s="195">
        <f t="shared" si="202"/>
        <v>0</v>
      </c>
      <c r="CD85" s="196">
        <f t="shared" si="202"/>
        <v>0</v>
      </c>
      <c r="CE85" s="197">
        <f t="shared" si="119"/>
        <v>0</v>
      </c>
      <c r="CF85" s="197">
        <f t="shared" si="120"/>
        <v>0</v>
      </c>
      <c r="CG85" s="119">
        <f t="shared" si="203"/>
        <v>0</v>
      </c>
      <c r="CH85" s="120">
        <f t="shared" si="203"/>
        <v>0</v>
      </c>
      <c r="CI85" s="120">
        <f t="shared" si="166"/>
        <v>0</v>
      </c>
      <c r="CJ85" s="120">
        <f t="shared" si="167"/>
        <v>0</v>
      </c>
      <c r="CK85" s="120">
        <f t="shared" si="168"/>
        <v>0</v>
      </c>
      <c r="CL85" s="120">
        <f t="shared" si="169"/>
        <v>0</v>
      </c>
      <c r="CM85" s="120">
        <f>0</f>
        <v>0</v>
      </c>
      <c r="CN85" s="120">
        <f t="shared" si="121"/>
        <v>0</v>
      </c>
      <c r="CO85" s="194">
        <f t="shared" si="204"/>
        <v>0</v>
      </c>
      <c r="CP85" s="195">
        <f t="shared" si="204"/>
        <v>0</v>
      </c>
      <c r="CQ85" s="196" t="str">
        <f t="shared" si="204"/>
        <v/>
      </c>
      <c r="CR85" s="197" t="str">
        <f t="shared" si="122"/>
        <v/>
      </c>
      <c r="CS85" s="197" t="str">
        <f t="shared" si="123"/>
        <v/>
      </c>
      <c r="CT85" s="119">
        <f t="shared" si="205"/>
        <v>0</v>
      </c>
      <c r="CU85" s="120">
        <f t="shared" si="205"/>
        <v>0</v>
      </c>
      <c r="CV85" s="120" t="str">
        <f t="shared" si="124"/>
        <v/>
      </c>
      <c r="CW85" s="120" t="str">
        <f t="shared" si="125"/>
        <v/>
      </c>
      <c r="CX85" s="120" t="str">
        <f t="shared" si="126"/>
        <v/>
      </c>
      <c r="CY85" s="120" t="str">
        <f t="shared" si="127"/>
        <v/>
      </c>
      <c r="CZ85" s="120">
        <f>0</f>
        <v>0</v>
      </c>
      <c r="DA85" s="120"/>
      <c r="DB85" s="132" t="str">
        <f t="shared" si="172"/>
        <v/>
      </c>
      <c r="DC85" s="133" t="str">
        <f t="shared" si="173"/>
        <v/>
      </c>
    </row>
    <row r="86" spans="1:108">
      <c r="A86" s="199">
        <f t="shared" si="190"/>
        <v>0</v>
      </c>
      <c r="B86" s="194">
        <f t="shared" si="190"/>
        <v>0</v>
      </c>
      <c r="C86" s="195">
        <f t="shared" si="190"/>
        <v>0</v>
      </c>
      <c r="D86" s="196">
        <f t="shared" si="190"/>
        <v>0</v>
      </c>
      <c r="E86" s="197">
        <f t="shared" si="101"/>
        <v>0</v>
      </c>
      <c r="F86" s="197">
        <f t="shared" si="102"/>
        <v>0</v>
      </c>
      <c r="G86" s="119">
        <f t="shared" si="191"/>
        <v>0</v>
      </c>
      <c r="H86" s="120">
        <f t="shared" si="191"/>
        <v>0</v>
      </c>
      <c r="I86" s="120">
        <f t="shared" si="130"/>
        <v>0</v>
      </c>
      <c r="J86" s="120">
        <f t="shared" si="131"/>
        <v>0</v>
      </c>
      <c r="K86" s="120">
        <f t="shared" si="132"/>
        <v>0</v>
      </c>
      <c r="L86" s="120">
        <f t="shared" si="133"/>
        <v>0</v>
      </c>
      <c r="M86" s="120">
        <f>0</f>
        <v>0</v>
      </c>
      <c r="N86" s="121">
        <f t="shared" si="103"/>
        <v>0</v>
      </c>
      <c r="O86" s="194">
        <f t="shared" si="192"/>
        <v>0</v>
      </c>
      <c r="P86" s="195">
        <f t="shared" si="192"/>
        <v>0</v>
      </c>
      <c r="Q86" s="196">
        <f t="shared" si="192"/>
        <v>0</v>
      </c>
      <c r="R86" s="197">
        <f t="shared" si="104"/>
        <v>0</v>
      </c>
      <c r="S86" s="197">
        <f t="shared" si="105"/>
        <v>0</v>
      </c>
      <c r="T86" s="119">
        <f t="shared" si="193"/>
        <v>0</v>
      </c>
      <c r="U86" s="120">
        <f t="shared" si="193"/>
        <v>0</v>
      </c>
      <c r="V86" s="120">
        <f t="shared" si="136"/>
        <v>0</v>
      </c>
      <c r="W86" s="120">
        <f t="shared" si="137"/>
        <v>0</v>
      </c>
      <c r="X86" s="120">
        <f t="shared" si="138"/>
        <v>0</v>
      </c>
      <c r="Y86" s="120">
        <f t="shared" si="139"/>
        <v>0</v>
      </c>
      <c r="Z86" s="120">
        <f>0</f>
        <v>0</v>
      </c>
      <c r="AA86" s="120">
        <f t="shared" si="106"/>
        <v>0</v>
      </c>
      <c r="AB86" s="194">
        <f t="shared" si="194"/>
        <v>0</v>
      </c>
      <c r="AC86" s="195">
        <f t="shared" si="194"/>
        <v>0</v>
      </c>
      <c r="AD86" s="196">
        <f t="shared" si="194"/>
        <v>0</v>
      </c>
      <c r="AE86" s="197">
        <f t="shared" si="107"/>
        <v>0</v>
      </c>
      <c r="AF86" s="197">
        <f t="shared" si="108"/>
        <v>0</v>
      </c>
      <c r="AG86" s="119">
        <f t="shared" si="195"/>
        <v>0</v>
      </c>
      <c r="AH86" s="120">
        <f t="shared" si="195"/>
        <v>0</v>
      </c>
      <c r="AI86" s="120">
        <f t="shared" si="142"/>
        <v>0</v>
      </c>
      <c r="AJ86" s="120">
        <f t="shared" si="143"/>
        <v>0</v>
      </c>
      <c r="AK86" s="120">
        <f t="shared" si="144"/>
        <v>0</v>
      </c>
      <c r="AL86" s="120">
        <f t="shared" si="145"/>
        <v>0</v>
      </c>
      <c r="AM86" s="120">
        <f>0</f>
        <v>0</v>
      </c>
      <c r="AN86" s="120">
        <f t="shared" si="109"/>
        <v>0</v>
      </c>
      <c r="AO86" s="194">
        <f t="shared" si="196"/>
        <v>0</v>
      </c>
      <c r="AP86" s="195">
        <f t="shared" si="196"/>
        <v>0</v>
      </c>
      <c r="AQ86" s="196">
        <f t="shared" si="196"/>
        <v>0</v>
      </c>
      <c r="AR86" s="197">
        <f t="shared" si="110"/>
        <v>0</v>
      </c>
      <c r="AS86" s="197">
        <f t="shared" si="111"/>
        <v>0</v>
      </c>
      <c r="AT86" s="119">
        <f t="shared" si="197"/>
        <v>0</v>
      </c>
      <c r="AU86" s="120">
        <f t="shared" si="197"/>
        <v>0</v>
      </c>
      <c r="AV86" s="120">
        <f t="shared" si="148"/>
        <v>0</v>
      </c>
      <c r="AW86" s="120">
        <f t="shared" si="149"/>
        <v>0</v>
      </c>
      <c r="AX86" s="120">
        <f t="shared" si="150"/>
        <v>0</v>
      </c>
      <c r="AY86" s="120">
        <f t="shared" si="151"/>
        <v>0</v>
      </c>
      <c r="AZ86" s="120">
        <f>0</f>
        <v>0</v>
      </c>
      <c r="BA86" s="120">
        <f t="shared" si="112"/>
        <v>0</v>
      </c>
      <c r="BB86" s="194">
        <f t="shared" si="198"/>
        <v>0</v>
      </c>
      <c r="BC86" s="195">
        <f t="shared" si="198"/>
        <v>0</v>
      </c>
      <c r="BD86" s="196">
        <f t="shared" si="198"/>
        <v>0</v>
      </c>
      <c r="BE86" s="197">
        <f t="shared" si="113"/>
        <v>0</v>
      </c>
      <c r="BF86" s="197">
        <f t="shared" si="114"/>
        <v>0</v>
      </c>
      <c r="BG86" s="119">
        <f t="shared" si="199"/>
        <v>0</v>
      </c>
      <c r="BH86" s="120">
        <f t="shared" si="199"/>
        <v>0</v>
      </c>
      <c r="BI86" s="120">
        <f t="shared" si="154"/>
        <v>0</v>
      </c>
      <c r="BJ86" s="120">
        <f t="shared" si="155"/>
        <v>0</v>
      </c>
      <c r="BK86" s="120">
        <f t="shared" si="156"/>
        <v>0</v>
      </c>
      <c r="BL86" s="120">
        <f t="shared" si="157"/>
        <v>0</v>
      </c>
      <c r="BM86" s="120">
        <f>0</f>
        <v>0</v>
      </c>
      <c r="BN86" s="120">
        <f t="shared" si="115"/>
        <v>0</v>
      </c>
      <c r="BO86" s="194">
        <f t="shared" si="200"/>
        <v>0</v>
      </c>
      <c r="BP86" s="195">
        <f t="shared" si="200"/>
        <v>0</v>
      </c>
      <c r="BQ86" s="196">
        <f t="shared" si="200"/>
        <v>0</v>
      </c>
      <c r="BR86" s="197">
        <f t="shared" si="116"/>
        <v>0</v>
      </c>
      <c r="BS86" s="197">
        <f t="shared" si="117"/>
        <v>0</v>
      </c>
      <c r="BT86" s="119">
        <f t="shared" si="201"/>
        <v>0</v>
      </c>
      <c r="BU86" s="120">
        <f t="shared" si="201"/>
        <v>0</v>
      </c>
      <c r="BV86" s="120">
        <f t="shared" si="160"/>
        <v>0</v>
      </c>
      <c r="BW86" s="120">
        <f t="shared" si="161"/>
        <v>0</v>
      </c>
      <c r="BX86" s="120">
        <f t="shared" si="162"/>
        <v>0</v>
      </c>
      <c r="BY86" s="120">
        <f t="shared" si="163"/>
        <v>0</v>
      </c>
      <c r="BZ86" s="120">
        <f>0</f>
        <v>0</v>
      </c>
      <c r="CA86" s="120">
        <f t="shared" si="118"/>
        <v>0</v>
      </c>
      <c r="CB86" s="194">
        <f t="shared" si="202"/>
        <v>0</v>
      </c>
      <c r="CC86" s="195">
        <f t="shared" si="202"/>
        <v>0</v>
      </c>
      <c r="CD86" s="196">
        <f t="shared" si="202"/>
        <v>0</v>
      </c>
      <c r="CE86" s="197">
        <f t="shared" si="119"/>
        <v>0</v>
      </c>
      <c r="CF86" s="197">
        <f t="shared" si="120"/>
        <v>0</v>
      </c>
      <c r="CG86" s="119">
        <f t="shared" si="203"/>
        <v>0</v>
      </c>
      <c r="CH86" s="120">
        <f t="shared" si="203"/>
        <v>0</v>
      </c>
      <c r="CI86" s="120">
        <f t="shared" si="166"/>
        <v>0</v>
      </c>
      <c r="CJ86" s="120">
        <f t="shared" si="167"/>
        <v>0</v>
      </c>
      <c r="CK86" s="120">
        <f t="shared" si="168"/>
        <v>0</v>
      </c>
      <c r="CL86" s="120">
        <f t="shared" si="169"/>
        <v>0</v>
      </c>
      <c r="CM86" s="120">
        <f>0</f>
        <v>0</v>
      </c>
      <c r="CN86" s="120">
        <f t="shared" si="121"/>
        <v>0</v>
      </c>
      <c r="CO86" s="194">
        <f t="shared" si="204"/>
        <v>0</v>
      </c>
      <c r="CP86" s="195">
        <f t="shared" si="204"/>
        <v>0</v>
      </c>
      <c r="CQ86" s="196" t="str">
        <f t="shared" si="204"/>
        <v/>
      </c>
      <c r="CR86" s="197" t="str">
        <f t="shared" si="122"/>
        <v/>
      </c>
      <c r="CS86" s="197" t="str">
        <f t="shared" si="123"/>
        <v/>
      </c>
      <c r="CT86" s="119">
        <f t="shared" si="205"/>
        <v>0</v>
      </c>
      <c r="CU86" s="120">
        <f t="shared" si="205"/>
        <v>0</v>
      </c>
      <c r="CV86" s="120" t="str">
        <f t="shared" si="124"/>
        <v/>
      </c>
      <c r="CW86" s="120" t="str">
        <f t="shared" si="125"/>
        <v/>
      </c>
      <c r="CX86" s="120" t="str">
        <f t="shared" si="126"/>
        <v/>
      </c>
      <c r="CY86" s="120" t="str">
        <f t="shared" si="127"/>
        <v/>
      </c>
      <c r="CZ86" s="120">
        <f>0</f>
        <v>0</v>
      </c>
      <c r="DA86" s="120"/>
      <c r="DB86" s="132" t="str">
        <f t="shared" si="172"/>
        <v/>
      </c>
      <c r="DC86" s="133" t="str">
        <f t="shared" si="173"/>
        <v/>
      </c>
    </row>
    <row r="87" spans="1:108">
      <c r="A87" s="199">
        <f t="shared" si="190"/>
        <v>0</v>
      </c>
      <c r="B87" s="194">
        <f t="shared" si="190"/>
        <v>0</v>
      </c>
      <c r="C87" s="195">
        <f t="shared" si="190"/>
        <v>0</v>
      </c>
      <c r="D87" s="196">
        <f t="shared" si="190"/>
        <v>0</v>
      </c>
      <c r="E87" s="197">
        <f t="shared" si="101"/>
        <v>0</v>
      </c>
      <c r="F87" s="197">
        <f t="shared" si="102"/>
        <v>0</v>
      </c>
      <c r="G87" s="119">
        <f t="shared" si="191"/>
        <v>0</v>
      </c>
      <c r="H87" s="120">
        <f t="shared" si="191"/>
        <v>0</v>
      </c>
      <c r="I87" s="120">
        <f t="shared" si="130"/>
        <v>0</v>
      </c>
      <c r="J87" s="120">
        <f t="shared" si="131"/>
        <v>0</v>
      </c>
      <c r="K87" s="120">
        <f t="shared" si="132"/>
        <v>0</v>
      </c>
      <c r="L87" s="120">
        <f t="shared" si="133"/>
        <v>0</v>
      </c>
      <c r="M87" s="120">
        <f>0</f>
        <v>0</v>
      </c>
      <c r="N87" s="121">
        <f t="shared" si="103"/>
        <v>0</v>
      </c>
      <c r="O87" s="194">
        <f t="shared" si="192"/>
        <v>0</v>
      </c>
      <c r="P87" s="195">
        <f t="shared" si="192"/>
        <v>0</v>
      </c>
      <c r="Q87" s="196">
        <f t="shared" si="192"/>
        <v>0</v>
      </c>
      <c r="R87" s="197">
        <f t="shared" si="104"/>
        <v>0</v>
      </c>
      <c r="S87" s="197">
        <f t="shared" si="105"/>
        <v>0</v>
      </c>
      <c r="T87" s="119">
        <f t="shared" si="193"/>
        <v>0</v>
      </c>
      <c r="U87" s="120">
        <f t="shared" si="193"/>
        <v>0</v>
      </c>
      <c r="V87" s="120">
        <f t="shared" si="136"/>
        <v>0</v>
      </c>
      <c r="W87" s="120">
        <f t="shared" si="137"/>
        <v>0</v>
      </c>
      <c r="X87" s="120">
        <f t="shared" si="138"/>
        <v>0</v>
      </c>
      <c r="Y87" s="120">
        <f t="shared" si="139"/>
        <v>0</v>
      </c>
      <c r="Z87" s="120">
        <f>0</f>
        <v>0</v>
      </c>
      <c r="AA87" s="120">
        <f t="shared" si="106"/>
        <v>0</v>
      </c>
      <c r="AB87" s="194">
        <f t="shared" si="194"/>
        <v>0</v>
      </c>
      <c r="AC87" s="195">
        <f t="shared" si="194"/>
        <v>0</v>
      </c>
      <c r="AD87" s="196">
        <f t="shared" si="194"/>
        <v>0</v>
      </c>
      <c r="AE87" s="197">
        <f t="shared" si="107"/>
        <v>0</v>
      </c>
      <c r="AF87" s="197">
        <f t="shared" si="108"/>
        <v>0</v>
      </c>
      <c r="AG87" s="119">
        <f t="shared" si="195"/>
        <v>0</v>
      </c>
      <c r="AH87" s="120">
        <f t="shared" si="195"/>
        <v>0</v>
      </c>
      <c r="AI87" s="120">
        <f t="shared" si="142"/>
        <v>0</v>
      </c>
      <c r="AJ87" s="120">
        <f t="shared" si="143"/>
        <v>0</v>
      </c>
      <c r="AK87" s="120">
        <f t="shared" si="144"/>
        <v>0</v>
      </c>
      <c r="AL87" s="120">
        <f t="shared" si="145"/>
        <v>0</v>
      </c>
      <c r="AM87" s="120">
        <f>0</f>
        <v>0</v>
      </c>
      <c r="AN87" s="120">
        <f t="shared" si="109"/>
        <v>0</v>
      </c>
      <c r="AO87" s="194">
        <f t="shared" si="196"/>
        <v>0</v>
      </c>
      <c r="AP87" s="195">
        <f t="shared" si="196"/>
        <v>0</v>
      </c>
      <c r="AQ87" s="196">
        <f t="shared" si="196"/>
        <v>0</v>
      </c>
      <c r="AR87" s="197">
        <f t="shared" si="110"/>
        <v>0</v>
      </c>
      <c r="AS87" s="197">
        <f t="shared" si="111"/>
        <v>0</v>
      </c>
      <c r="AT87" s="119">
        <f t="shared" si="197"/>
        <v>0</v>
      </c>
      <c r="AU87" s="120">
        <f t="shared" si="197"/>
        <v>0</v>
      </c>
      <c r="AV87" s="120">
        <f t="shared" si="148"/>
        <v>0</v>
      </c>
      <c r="AW87" s="120">
        <f t="shared" si="149"/>
        <v>0</v>
      </c>
      <c r="AX87" s="120">
        <f t="shared" si="150"/>
        <v>0</v>
      </c>
      <c r="AY87" s="120">
        <f t="shared" si="151"/>
        <v>0</v>
      </c>
      <c r="AZ87" s="120">
        <f>0</f>
        <v>0</v>
      </c>
      <c r="BA87" s="120">
        <f t="shared" si="112"/>
        <v>0</v>
      </c>
      <c r="BB87" s="194">
        <f t="shared" si="198"/>
        <v>0</v>
      </c>
      <c r="BC87" s="195">
        <f t="shared" si="198"/>
        <v>0</v>
      </c>
      <c r="BD87" s="196">
        <f t="shared" si="198"/>
        <v>0</v>
      </c>
      <c r="BE87" s="197">
        <f t="shared" si="113"/>
        <v>0</v>
      </c>
      <c r="BF87" s="197">
        <f t="shared" si="114"/>
        <v>0</v>
      </c>
      <c r="BG87" s="119">
        <f t="shared" si="199"/>
        <v>0</v>
      </c>
      <c r="BH87" s="120">
        <f t="shared" si="199"/>
        <v>0</v>
      </c>
      <c r="BI87" s="120">
        <f t="shared" si="154"/>
        <v>0</v>
      </c>
      <c r="BJ87" s="120">
        <f t="shared" si="155"/>
        <v>0</v>
      </c>
      <c r="BK87" s="120">
        <f t="shared" si="156"/>
        <v>0</v>
      </c>
      <c r="BL87" s="120">
        <f t="shared" si="157"/>
        <v>0</v>
      </c>
      <c r="BM87" s="120">
        <f>0</f>
        <v>0</v>
      </c>
      <c r="BN87" s="120">
        <f t="shared" si="115"/>
        <v>0</v>
      </c>
      <c r="BO87" s="194">
        <f t="shared" si="200"/>
        <v>0</v>
      </c>
      <c r="BP87" s="195">
        <f t="shared" si="200"/>
        <v>0</v>
      </c>
      <c r="BQ87" s="196">
        <f t="shared" si="200"/>
        <v>0</v>
      </c>
      <c r="BR87" s="197">
        <f t="shared" si="116"/>
        <v>0</v>
      </c>
      <c r="BS87" s="197">
        <f t="shared" si="117"/>
        <v>0</v>
      </c>
      <c r="BT87" s="119">
        <f t="shared" si="201"/>
        <v>0</v>
      </c>
      <c r="BU87" s="120">
        <f t="shared" si="201"/>
        <v>0</v>
      </c>
      <c r="BV87" s="120">
        <f t="shared" si="160"/>
        <v>0</v>
      </c>
      <c r="BW87" s="120">
        <f t="shared" si="161"/>
        <v>0</v>
      </c>
      <c r="BX87" s="120">
        <f t="shared" si="162"/>
        <v>0</v>
      </c>
      <c r="BY87" s="120">
        <f t="shared" si="163"/>
        <v>0</v>
      </c>
      <c r="BZ87" s="120">
        <f>0</f>
        <v>0</v>
      </c>
      <c r="CA87" s="120">
        <f t="shared" si="118"/>
        <v>0</v>
      </c>
      <c r="CB87" s="194">
        <f t="shared" si="202"/>
        <v>0</v>
      </c>
      <c r="CC87" s="195">
        <f t="shared" si="202"/>
        <v>0</v>
      </c>
      <c r="CD87" s="196">
        <f t="shared" si="202"/>
        <v>0</v>
      </c>
      <c r="CE87" s="197">
        <f t="shared" si="119"/>
        <v>0</v>
      </c>
      <c r="CF87" s="197">
        <f t="shared" si="120"/>
        <v>0</v>
      </c>
      <c r="CG87" s="119">
        <f t="shared" si="203"/>
        <v>0</v>
      </c>
      <c r="CH87" s="120">
        <f t="shared" si="203"/>
        <v>0</v>
      </c>
      <c r="CI87" s="120">
        <f t="shared" si="166"/>
        <v>0</v>
      </c>
      <c r="CJ87" s="120">
        <f t="shared" si="167"/>
        <v>0</v>
      </c>
      <c r="CK87" s="120">
        <f t="shared" si="168"/>
        <v>0</v>
      </c>
      <c r="CL87" s="120">
        <f t="shared" si="169"/>
        <v>0</v>
      </c>
      <c r="CM87" s="120">
        <f>0</f>
        <v>0</v>
      </c>
      <c r="CN87" s="120">
        <f t="shared" si="121"/>
        <v>0</v>
      </c>
      <c r="CO87" s="194">
        <f t="shared" si="204"/>
        <v>0</v>
      </c>
      <c r="CP87" s="195">
        <f t="shared" si="204"/>
        <v>0</v>
      </c>
      <c r="CQ87" s="196" t="str">
        <f t="shared" si="204"/>
        <v/>
      </c>
      <c r="CR87" s="197" t="str">
        <f t="shared" si="122"/>
        <v/>
      </c>
      <c r="CS87" s="197" t="str">
        <f t="shared" si="123"/>
        <v/>
      </c>
      <c r="CT87" s="119">
        <f t="shared" si="205"/>
        <v>0</v>
      </c>
      <c r="CU87" s="120">
        <f t="shared" si="205"/>
        <v>0</v>
      </c>
      <c r="CV87" s="120" t="str">
        <f t="shared" si="124"/>
        <v/>
      </c>
      <c r="CW87" s="120" t="str">
        <f t="shared" si="125"/>
        <v/>
      </c>
      <c r="CX87" s="120" t="str">
        <f t="shared" si="126"/>
        <v/>
      </c>
      <c r="CY87" s="120" t="str">
        <f t="shared" si="127"/>
        <v/>
      </c>
      <c r="CZ87" s="120">
        <f>0</f>
        <v>0</v>
      </c>
      <c r="DA87" s="120"/>
      <c r="DB87" s="132" t="str">
        <f t="shared" si="172"/>
        <v/>
      </c>
      <c r="DC87" s="133" t="str">
        <f t="shared" si="173"/>
        <v/>
      </c>
    </row>
    <row r="88" spans="1:108">
      <c r="A88" s="199">
        <f t="shared" si="190"/>
        <v>0</v>
      </c>
      <c r="B88" s="194">
        <f t="shared" si="190"/>
        <v>0</v>
      </c>
      <c r="C88" s="195">
        <f t="shared" si="190"/>
        <v>0</v>
      </c>
      <c r="D88" s="196">
        <f t="shared" si="190"/>
        <v>0</v>
      </c>
      <c r="E88" s="197">
        <f t="shared" si="101"/>
        <v>0</v>
      </c>
      <c r="F88" s="197">
        <f t="shared" si="102"/>
        <v>0</v>
      </c>
      <c r="G88" s="119">
        <f t="shared" si="191"/>
        <v>0</v>
      </c>
      <c r="H88" s="120">
        <f t="shared" si="191"/>
        <v>0</v>
      </c>
      <c r="I88" s="120">
        <f t="shared" si="130"/>
        <v>0</v>
      </c>
      <c r="J88" s="120">
        <f t="shared" si="131"/>
        <v>0</v>
      </c>
      <c r="K88" s="120">
        <f t="shared" si="132"/>
        <v>0</v>
      </c>
      <c r="L88" s="120">
        <f t="shared" si="133"/>
        <v>0</v>
      </c>
      <c r="M88" s="120">
        <f>0</f>
        <v>0</v>
      </c>
      <c r="N88" s="121">
        <f t="shared" si="103"/>
        <v>0</v>
      </c>
      <c r="O88" s="194">
        <f t="shared" si="192"/>
        <v>0</v>
      </c>
      <c r="P88" s="195">
        <f t="shared" si="192"/>
        <v>0</v>
      </c>
      <c r="Q88" s="196">
        <f t="shared" si="192"/>
        <v>0</v>
      </c>
      <c r="R88" s="197">
        <f t="shared" si="104"/>
        <v>0</v>
      </c>
      <c r="S88" s="197">
        <f t="shared" si="105"/>
        <v>0</v>
      </c>
      <c r="T88" s="119">
        <f t="shared" si="193"/>
        <v>0</v>
      </c>
      <c r="U88" s="120">
        <f t="shared" si="193"/>
        <v>0</v>
      </c>
      <c r="V88" s="120">
        <f t="shared" si="136"/>
        <v>0</v>
      </c>
      <c r="W88" s="120">
        <f t="shared" si="137"/>
        <v>0</v>
      </c>
      <c r="X88" s="120">
        <f t="shared" si="138"/>
        <v>0</v>
      </c>
      <c r="Y88" s="120">
        <f t="shared" si="139"/>
        <v>0</v>
      </c>
      <c r="Z88" s="120">
        <f>0</f>
        <v>0</v>
      </c>
      <c r="AA88" s="120">
        <f t="shared" si="106"/>
        <v>0</v>
      </c>
      <c r="AB88" s="194">
        <f t="shared" si="194"/>
        <v>0</v>
      </c>
      <c r="AC88" s="195">
        <f t="shared" si="194"/>
        <v>0</v>
      </c>
      <c r="AD88" s="196">
        <f t="shared" si="194"/>
        <v>0</v>
      </c>
      <c r="AE88" s="197">
        <f t="shared" si="107"/>
        <v>0</v>
      </c>
      <c r="AF88" s="197">
        <f t="shared" si="108"/>
        <v>0</v>
      </c>
      <c r="AG88" s="119">
        <f t="shared" si="195"/>
        <v>0</v>
      </c>
      <c r="AH88" s="120">
        <f t="shared" si="195"/>
        <v>0</v>
      </c>
      <c r="AI88" s="120">
        <f t="shared" si="142"/>
        <v>0</v>
      </c>
      <c r="AJ88" s="120">
        <f t="shared" si="143"/>
        <v>0</v>
      </c>
      <c r="AK88" s="120">
        <f t="shared" si="144"/>
        <v>0</v>
      </c>
      <c r="AL88" s="120">
        <f t="shared" si="145"/>
        <v>0</v>
      </c>
      <c r="AM88" s="120">
        <f>0</f>
        <v>0</v>
      </c>
      <c r="AN88" s="120">
        <f t="shared" si="109"/>
        <v>0</v>
      </c>
      <c r="AO88" s="194">
        <f t="shared" si="196"/>
        <v>0</v>
      </c>
      <c r="AP88" s="195">
        <f t="shared" si="196"/>
        <v>0</v>
      </c>
      <c r="AQ88" s="196">
        <f t="shared" si="196"/>
        <v>0</v>
      </c>
      <c r="AR88" s="197">
        <f t="shared" si="110"/>
        <v>0</v>
      </c>
      <c r="AS88" s="197">
        <f t="shared" si="111"/>
        <v>0</v>
      </c>
      <c r="AT88" s="119">
        <f t="shared" si="197"/>
        <v>0</v>
      </c>
      <c r="AU88" s="120">
        <f t="shared" si="197"/>
        <v>0</v>
      </c>
      <c r="AV88" s="120">
        <f t="shared" si="148"/>
        <v>0</v>
      </c>
      <c r="AW88" s="120">
        <f t="shared" si="149"/>
        <v>0</v>
      </c>
      <c r="AX88" s="120">
        <f t="shared" si="150"/>
        <v>0</v>
      </c>
      <c r="AY88" s="120">
        <f t="shared" si="151"/>
        <v>0</v>
      </c>
      <c r="AZ88" s="120">
        <f>0</f>
        <v>0</v>
      </c>
      <c r="BA88" s="120">
        <f t="shared" si="112"/>
        <v>0</v>
      </c>
      <c r="BB88" s="194">
        <f t="shared" si="198"/>
        <v>0</v>
      </c>
      <c r="BC88" s="195">
        <f t="shared" si="198"/>
        <v>0</v>
      </c>
      <c r="BD88" s="196">
        <f t="shared" si="198"/>
        <v>0</v>
      </c>
      <c r="BE88" s="197">
        <f t="shared" si="113"/>
        <v>0</v>
      </c>
      <c r="BF88" s="197">
        <f t="shared" si="114"/>
        <v>0</v>
      </c>
      <c r="BG88" s="119">
        <f t="shared" si="199"/>
        <v>0</v>
      </c>
      <c r="BH88" s="120">
        <f t="shared" si="199"/>
        <v>0</v>
      </c>
      <c r="BI88" s="120">
        <f t="shared" si="154"/>
        <v>0</v>
      </c>
      <c r="BJ88" s="120">
        <f t="shared" si="155"/>
        <v>0</v>
      </c>
      <c r="BK88" s="120">
        <f t="shared" si="156"/>
        <v>0</v>
      </c>
      <c r="BL88" s="120">
        <f t="shared" si="157"/>
        <v>0</v>
      </c>
      <c r="BM88" s="120">
        <f>0</f>
        <v>0</v>
      </c>
      <c r="BN88" s="120">
        <f t="shared" si="115"/>
        <v>0</v>
      </c>
      <c r="BO88" s="194">
        <f t="shared" si="200"/>
        <v>0</v>
      </c>
      <c r="BP88" s="195">
        <f t="shared" si="200"/>
        <v>0</v>
      </c>
      <c r="BQ88" s="196">
        <f t="shared" si="200"/>
        <v>0</v>
      </c>
      <c r="BR88" s="197">
        <f t="shared" si="116"/>
        <v>0</v>
      </c>
      <c r="BS88" s="197">
        <f t="shared" si="117"/>
        <v>0</v>
      </c>
      <c r="BT88" s="119">
        <f t="shared" si="201"/>
        <v>0</v>
      </c>
      <c r="BU88" s="120">
        <f t="shared" si="201"/>
        <v>0</v>
      </c>
      <c r="BV88" s="120">
        <f t="shared" si="160"/>
        <v>0</v>
      </c>
      <c r="BW88" s="120">
        <f t="shared" si="161"/>
        <v>0</v>
      </c>
      <c r="BX88" s="120">
        <f t="shared" si="162"/>
        <v>0</v>
      </c>
      <c r="BY88" s="120">
        <f t="shared" si="163"/>
        <v>0</v>
      </c>
      <c r="BZ88" s="120">
        <f>0</f>
        <v>0</v>
      </c>
      <c r="CA88" s="120">
        <f t="shared" si="118"/>
        <v>0</v>
      </c>
      <c r="CB88" s="194">
        <f t="shared" si="202"/>
        <v>0</v>
      </c>
      <c r="CC88" s="195">
        <f t="shared" si="202"/>
        <v>0</v>
      </c>
      <c r="CD88" s="196">
        <f t="shared" si="202"/>
        <v>0</v>
      </c>
      <c r="CE88" s="197">
        <f t="shared" si="119"/>
        <v>0</v>
      </c>
      <c r="CF88" s="197">
        <f t="shared" si="120"/>
        <v>0</v>
      </c>
      <c r="CG88" s="119">
        <f t="shared" si="203"/>
        <v>0</v>
      </c>
      <c r="CH88" s="120">
        <f t="shared" si="203"/>
        <v>0</v>
      </c>
      <c r="CI88" s="120">
        <f t="shared" si="166"/>
        <v>0</v>
      </c>
      <c r="CJ88" s="120">
        <f t="shared" si="167"/>
        <v>0</v>
      </c>
      <c r="CK88" s="120">
        <f t="shared" si="168"/>
        <v>0</v>
      </c>
      <c r="CL88" s="120">
        <f t="shared" si="169"/>
        <v>0</v>
      </c>
      <c r="CM88" s="120">
        <f>0</f>
        <v>0</v>
      </c>
      <c r="CN88" s="120">
        <f t="shared" si="121"/>
        <v>0</v>
      </c>
      <c r="CO88" s="194">
        <f t="shared" si="204"/>
        <v>0</v>
      </c>
      <c r="CP88" s="195">
        <f t="shared" si="204"/>
        <v>0</v>
      </c>
      <c r="CQ88" s="196" t="str">
        <f t="shared" si="204"/>
        <v/>
      </c>
      <c r="CR88" s="197" t="str">
        <f t="shared" si="122"/>
        <v/>
      </c>
      <c r="CS88" s="197" t="str">
        <f t="shared" si="123"/>
        <v/>
      </c>
      <c r="CT88" s="119">
        <f t="shared" si="205"/>
        <v>0</v>
      </c>
      <c r="CU88" s="120">
        <f t="shared" si="205"/>
        <v>0</v>
      </c>
      <c r="CV88" s="120" t="str">
        <f t="shared" si="124"/>
        <v/>
      </c>
      <c r="CW88" s="120" t="str">
        <f t="shared" si="125"/>
        <v/>
      </c>
      <c r="CX88" s="120" t="str">
        <f t="shared" si="126"/>
        <v/>
      </c>
      <c r="CY88" s="120" t="str">
        <f t="shared" si="127"/>
        <v/>
      </c>
      <c r="CZ88" s="120">
        <f>0</f>
        <v>0</v>
      </c>
      <c r="DA88" s="120"/>
      <c r="DB88" s="132" t="str">
        <f t="shared" si="172"/>
        <v/>
      </c>
      <c r="DC88" s="133" t="str">
        <f t="shared" si="173"/>
        <v/>
      </c>
    </row>
    <row r="89" spans="1:108">
      <c r="A89" s="199">
        <f t="shared" si="190"/>
        <v>0</v>
      </c>
      <c r="B89" s="194">
        <f t="shared" si="190"/>
        <v>0</v>
      </c>
      <c r="C89" s="195">
        <f t="shared" si="190"/>
        <v>0</v>
      </c>
      <c r="D89" s="196">
        <f t="shared" si="190"/>
        <v>0</v>
      </c>
      <c r="E89" s="197">
        <f t="shared" si="101"/>
        <v>0</v>
      </c>
      <c r="F89" s="197">
        <f t="shared" si="102"/>
        <v>0</v>
      </c>
      <c r="G89" s="119">
        <f t="shared" si="191"/>
        <v>0</v>
      </c>
      <c r="H89" s="120">
        <f t="shared" si="191"/>
        <v>0</v>
      </c>
      <c r="I89" s="120">
        <f t="shared" si="130"/>
        <v>0</v>
      </c>
      <c r="J89" s="120">
        <f t="shared" si="131"/>
        <v>0</v>
      </c>
      <c r="K89" s="120">
        <f t="shared" si="132"/>
        <v>0</v>
      </c>
      <c r="L89" s="120">
        <f t="shared" si="133"/>
        <v>0</v>
      </c>
      <c r="M89" s="120">
        <f>0</f>
        <v>0</v>
      </c>
      <c r="N89" s="121">
        <f t="shared" si="103"/>
        <v>0</v>
      </c>
      <c r="O89" s="194">
        <f t="shared" si="192"/>
        <v>0</v>
      </c>
      <c r="P89" s="195">
        <f t="shared" si="192"/>
        <v>0</v>
      </c>
      <c r="Q89" s="196">
        <f t="shared" si="192"/>
        <v>0</v>
      </c>
      <c r="R89" s="197">
        <f t="shared" si="104"/>
        <v>0</v>
      </c>
      <c r="S89" s="197">
        <f t="shared" si="105"/>
        <v>0</v>
      </c>
      <c r="T89" s="119">
        <f t="shared" si="193"/>
        <v>0</v>
      </c>
      <c r="U89" s="120">
        <f t="shared" si="193"/>
        <v>0</v>
      </c>
      <c r="V89" s="120">
        <f t="shared" si="136"/>
        <v>0</v>
      </c>
      <c r="W89" s="120">
        <f t="shared" si="137"/>
        <v>0</v>
      </c>
      <c r="X89" s="120">
        <f t="shared" si="138"/>
        <v>0</v>
      </c>
      <c r="Y89" s="120">
        <f t="shared" si="139"/>
        <v>0</v>
      </c>
      <c r="Z89" s="120">
        <f>0</f>
        <v>0</v>
      </c>
      <c r="AA89" s="120">
        <f t="shared" si="106"/>
        <v>0</v>
      </c>
      <c r="AB89" s="194">
        <f t="shared" si="194"/>
        <v>0</v>
      </c>
      <c r="AC89" s="195">
        <f t="shared" si="194"/>
        <v>0</v>
      </c>
      <c r="AD89" s="196">
        <f t="shared" si="194"/>
        <v>0</v>
      </c>
      <c r="AE89" s="197">
        <f t="shared" si="107"/>
        <v>0</v>
      </c>
      <c r="AF89" s="197">
        <f t="shared" si="108"/>
        <v>0</v>
      </c>
      <c r="AG89" s="119">
        <f t="shared" si="195"/>
        <v>0</v>
      </c>
      <c r="AH89" s="120">
        <f t="shared" si="195"/>
        <v>0</v>
      </c>
      <c r="AI89" s="120">
        <f t="shared" si="142"/>
        <v>0</v>
      </c>
      <c r="AJ89" s="120">
        <f t="shared" si="143"/>
        <v>0</v>
      </c>
      <c r="AK89" s="120">
        <f t="shared" si="144"/>
        <v>0</v>
      </c>
      <c r="AL89" s="120">
        <f t="shared" si="145"/>
        <v>0</v>
      </c>
      <c r="AM89" s="120">
        <f>0</f>
        <v>0</v>
      </c>
      <c r="AN89" s="120">
        <f t="shared" si="109"/>
        <v>0</v>
      </c>
      <c r="AO89" s="194">
        <f t="shared" si="196"/>
        <v>0</v>
      </c>
      <c r="AP89" s="195">
        <f t="shared" si="196"/>
        <v>0</v>
      </c>
      <c r="AQ89" s="196">
        <f t="shared" si="196"/>
        <v>0</v>
      </c>
      <c r="AR89" s="197">
        <f t="shared" si="110"/>
        <v>0</v>
      </c>
      <c r="AS89" s="197">
        <f t="shared" si="111"/>
        <v>0</v>
      </c>
      <c r="AT89" s="119">
        <f t="shared" si="197"/>
        <v>0</v>
      </c>
      <c r="AU89" s="120">
        <f t="shared" si="197"/>
        <v>0</v>
      </c>
      <c r="AV89" s="120">
        <f t="shared" si="148"/>
        <v>0</v>
      </c>
      <c r="AW89" s="120">
        <f t="shared" si="149"/>
        <v>0</v>
      </c>
      <c r="AX89" s="120">
        <f t="shared" si="150"/>
        <v>0</v>
      </c>
      <c r="AY89" s="120">
        <f t="shared" si="151"/>
        <v>0</v>
      </c>
      <c r="AZ89" s="120">
        <f>0</f>
        <v>0</v>
      </c>
      <c r="BA89" s="120">
        <f t="shared" si="112"/>
        <v>0</v>
      </c>
      <c r="BB89" s="194">
        <f t="shared" si="198"/>
        <v>0</v>
      </c>
      <c r="BC89" s="195">
        <f t="shared" si="198"/>
        <v>0</v>
      </c>
      <c r="BD89" s="196">
        <f t="shared" si="198"/>
        <v>0</v>
      </c>
      <c r="BE89" s="197">
        <f t="shared" si="113"/>
        <v>0</v>
      </c>
      <c r="BF89" s="197">
        <f t="shared" si="114"/>
        <v>0</v>
      </c>
      <c r="BG89" s="119">
        <f t="shared" si="199"/>
        <v>0</v>
      </c>
      <c r="BH89" s="120">
        <f t="shared" si="199"/>
        <v>0</v>
      </c>
      <c r="BI89" s="120">
        <f t="shared" si="154"/>
        <v>0</v>
      </c>
      <c r="BJ89" s="120">
        <f t="shared" si="155"/>
        <v>0</v>
      </c>
      <c r="BK89" s="120">
        <f t="shared" si="156"/>
        <v>0</v>
      </c>
      <c r="BL89" s="120">
        <f t="shared" si="157"/>
        <v>0</v>
      </c>
      <c r="BM89" s="120">
        <f>0</f>
        <v>0</v>
      </c>
      <c r="BN89" s="120">
        <f t="shared" si="115"/>
        <v>0</v>
      </c>
      <c r="BO89" s="194">
        <f t="shared" si="200"/>
        <v>0</v>
      </c>
      <c r="BP89" s="195">
        <f t="shared" si="200"/>
        <v>0</v>
      </c>
      <c r="BQ89" s="196">
        <f t="shared" si="200"/>
        <v>0</v>
      </c>
      <c r="BR89" s="197">
        <f t="shared" si="116"/>
        <v>0</v>
      </c>
      <c r="BS89" s="197">
        <f t="shared" si="117"/>
        <v>0</v>
      </c>
      <c r="BT89" s="119">
        <f t="shared" si="201"/>
        <v>0</v>
      </c>
      <c r="BU89" s="120">
        <f t="shared" si="201"/>
        <v>0</v>
      </c>
      <c r="BV89" s="120">
        <f t="shared" si="160"/>
        <v>0</v>
      </c>
      <c r="BW89" s="120">
        <f t="shared" si="161"/>
        <v>0</v>
      </c>
      <c r="BX89" s="120">
        <f t="shared" si="162"/>
        <v>0</v>
      </c>
      <c r="BY89" s="120">
        <f t="shared" si="163"/>
        <v>0</v>
      </c>
      <c r="BZ89" s="120">
        <f>0</f>
        <v>0</v>
      </c>
      <c r="CA89" s="120">
        <f t="shared" si="118"/>
        <v>0</v>
      </c>
      <c r="CB89" s="194">
        <f t="shared" si="202"/>
        <v>0</v>
      </c>
      <c r="CC89" s="195">
        <f t="shared" si="202"/>
        <v>0</v>
      </c>
      <c r="CD89" s="196">
        <f t="shared" si="202"/>
        <v>0</v>
      </c>
      <c r="CE89" s="197">
        <f t="shared" si="119"/>
        <v>0</v>
      </c>
      <c r="CF89" s="197">
        <f t="shared" si="120"/>
        <v>0</v>
      </c>
      <c r="CG89" s="119">
        <f t="shared" si="203"/>
        <v>0</v>
      </c>
      <c r="CH89" s="120">
        <f t="shared" si="203"/>
        <v>0</v>
      </c>
      <c r="CI89" s="120">
        <f t="shared" si="166"/>
        <v>0</v>
      </c>
      <c r="CJ89" s="120">
        <f t="shared" si="167"/>
        <v>0</v>
      </c>
      <c r="CK89" s="120">
        <f t="shared" si="168"/>
        <v>0</v>
      </c>
      <c r="CL89" s="120">
        <f t="shared" si="169"/>
        <v>0</v>
      </c>
      <c r="CM89" s="120">
        <f>0</f>
        <v>0</v>
      </c>
      <c r="CN89" s="120">
        <f t="shared" si="121"/>
        <v>0</v>
      </c>
      <c r="CO89" s="194">
        <f t="shared" si="204"/>
        <v>0</v>
      </c>
      <c r="CP89" s="195">
        <f t="shared" si="204"/>
        <v>0</v>
      </c>
      <c r="CQ89" s="196" t="str">
        <f t="shared" si="204"/>
        <v/>
      </c>
      <c r="CR89" s="197" t="str">
        <f t="shared" si="122"/>
        <v/>
      </c>
      <c r="CS89" s="197" t="str">
        <f t="shared" si="123"/>
        <v/>
      </c>
      <c r="CT89" s="119">
        <f t="shared" si="205"/>
        <v>0</v>
      </c>
      <c r="CU89" s="120">
        <f t="shared" si="205"/>
        <v>0</v>
      </c>
      <c r="CV89" s="120" t="str">
        <f t="shared" si="124"/>
        <v/>
      </c>
      <c r="CW89" s="120" t="str">
        <f t="shared" si="125"/>
        <v/>
      </c>
      <c r="CX89" s="120" t="str">
        <f t="shared" si="126"/>
        <v/>
      </c>
      <c r="CY89" s="120" t="str">
        <f t="shared" si="127"/>
        <v/>
      </c>
      <c r="CZ89" s="120">
        <f>0</f>
        <v>0</v>
      </c>
      <c r="DA89" s="120"/>
      <c r="DB89" s="132" t="str">
        <f t="shared" si="172"/>
        <v/>
      </c>
      <c r="DC89" s="133" t="str">
        <f t="shared" si="173"/>
        <v/>
      </c>
    </row>
    <row r="90" spans="1:108">
      <c r="A90" s="252">
        <f t="shared" si="190"/>
        <v>0</v>
      </c>
      <c r="B90" s="281">
        <f t="shared" si="190"/>
        <v>0</v>
      </c>
      <c r="C90" s="276">
        <f t="shared" si="190"/>
        <v>0</v>
      </c>
      <c r="D90" s="277">
        <f t="shared" si="190"/>
        <v>0</v>
      </c>
      <c r="E90" s="278">
        <f t="shared" si="101"/>
        <v>0</v>
      </c>
      <c r="F90" s="278">
        <f t="shared" si="102"/>
        <v>0</v>
      </c>
      <c r="G90" s="282">
        <f t="shared" si="191"/>
        <v>0</v>
      </c>
      <c r="H90" s="279">
        <f t="shared" si="191"/>
        <v>0</v>
      </c>
      <c r="I90" s="279">
        <f t="shared" si="130"/>
        <v>0</v>
      </c>
      <c r="J90" s="279">
        <f t="shared" si="131"/>
        <v>0</v>
      </c>
      <c r="K90" s="104">
        <f t="shared" si="132"/>
        <v>0</v>
      </c>
      <c r="L90" s="104">
        <f t="shared" si="133"/>
        <v>0</v>
      </c>
      <c r="M90" s="104">
        <f>0</f>
        <v>0</v>
      </c>
      <c r="N90" s="279">
        <f t="shared" si="103"/>
        <v>0</v>
      </c>
      <c r="O90" s="281">
        <f t="shared" si="192"/>
        <v>0</v>
      </c>
      <c r="P90" s="276">
        <f t="shared" si="192"/>
        <v>0</v>
      </c>
      <c r="Q90" s="277">
        <f t="shared" si="192"/>
        <v>0</v>
      </c>
      <c r="R90" s="278">
        <f t="shared" si="104"/>
        <v>0</v>
      </c>
      <c r="S90" s="278">
        <f t="shared" si="105"/>
        <v>0</v>
      </c>
      <c r="T90" s="282">
        <f t="shared" si="193"/>
        <v>0</v>
      </c>
      <c r="U90" s="279">
        <f t="shared" si="193"/>
        <v>0</v>
      </c>
      <c r="V90" s="279">
        <f t="shared" si="136"/>
        <v>0</v>
      </c>
      <c r="W90" s="279">
        <f t="shared" si="137"/>
        <v>0</v>
      </c>
      <c r="X90" s="104">
        <f t="shared" si="138"/>
        <v>0</v>
      </c>
      <c r="Y90" s="104">
        <f t="shared" si="139"/>
        <v>0</v>
      </c>
      <c r="Z90" s="104">
        <f>0</f>
        <v>0</v>
      </c>
      <c r="AA90" s="279">
        <f t="shared" si="106"/>
        <v>0</v>
      </c>
      <c r="AB90" s="281">
        <f t="shared" si="194"/>
        <v>0</v>
      </c>
      <c r="AC90" s="276">
        <f t="shared" si="194"/>
        <v>0</v>
      </c>
      <c r="AD90" s="277">
        <f t="shared" si="194"/>
        <v>0</v>
      </c>
      <c r="AE90" s="278">
        <f t="shared" si="107"/>
        <v>0</v>
      </c>
      <c r="AF90" s="278">
        <f t="shared" si="108"/>
        <v>0</v>
      </c>
      <c r="AG90" s="282">
        <f t="shared" si="195"/>
        <v>0</v>
      </c>
      <c r="AH90" s="279">
        <f t="shared" si="195"/>
        <v>0</v>
      </c>
      <c r="AI90" s="279">
        <f t="shared" si="142"/>
        <v>0</v>
      </c>
      <c r="AJ90" s="279">
        <f t="shared" si="143"/>
        <v>0</v>
      </c>
      <c r="AK90" s="104">
        <f t="shared" si="144"/>
        <v>0</v>
      </c>
      <c r="AL90" s="104">
        <f t="shared" si="145"/>
        <v>0</v>
      </c>
      <c r="AM90" s="104">
        <f>0</f>
        <v>0</v>
      </c>
      <c r="AN90" s="279">
        <f t="shared" si="109"/>
        <v>0</v>
      </c>
      <c r="AO90" s="281">
        <f t="shared" si="196"/>
        <v>0</v>
      </c>
      <c r="AP90" s="276">
        <f t="shared" si="196"/>
        <v>0</v>
      </c>
      <c r="AQ90" s="277">
        <f t="shared" si="196"/>
        <v>0</v>
      </c>
      <c r="AR90" s="278">
        <f t="shared" si="110"/>
        <v>0</v>
      </c>
      <c r="AS90" s="278">
        <f t="shared" si="111"/>
        <v>0</v>
      </c>
      <c r="AT90" s="282">
        <f t="shared" si="197"/>
        <v>0</v>
      </c>
      <c r="AU90" s="279">
        <f t="shared" si="197"/>
        <v>0</v>
      </c>
      <c r="AV90" s="279">
        <f t="shared" si="148"/>
        <v>0</v>
      </c>
      <c r="AW90" s="279">
        <f t="shared" si="149"/>
        <v>0</v>
      </c>
      <c r="AX90" s="104">
        <f t="shared" si="150"/>
        <v>0</v>
      </c>
      <c r="AY90" s="104">
        <f t="shared" si="151"/>
        <v>0</v>
      </c>
      <c r="AZ90" s="104">
        <f>0</f>
        <v>0</v>
      </c>
      <c r="BA90" s="279">
        <f t="shared" si="112"/>
        <v>0</v>
      </c>
      <c r="BB90" s="281">
        <f t="shared" si="198"/>
        <v>0</v>
      </c>
      <c r="BC90" s="276">
        <f t="shared" si="198"/>
        <v>0</v>
      </c>
      <c r="BD90" s="277">
        <f t="shared" si="198"/>
        <v>0</v>
      </c>
      <c r="BE90" s="278">
        <f t="shared" si="113"/>
        <v>0</v>
      </c>
      <c r="BF90" s="278">
        <f t="shared" si="114"/>
        <v>0</v>
      </c>
      <c r="BG90" s="282">
        <f t="shared" si="199"/>
        <v>0</v>
      </c>
      <c r="BH90" s="279">
        <f t="shared" si="199"/>
        <v>0</v>
      </c>
      <c r="BI90" s="279">
        <f t="shared" si="154"/>
        <v>0</v>
      </c>
      <c r="BJ90" s="279">
        <f t="shared" si="155"/>
        <v>0</v>
      </c>
      <c r="BK90" s="104">
        <f t="shared" si="156"/>
        <v>0</v>
      </c>
      <c r="BL90" s="104">
        <f t="shared" si="157"/>
        <v>0</v>
      </c>
      <c r="BM90" s="104">
        <f>0</f>
        <v>0</v>
      </c>
      <c r="BN90" s="279">
        <f t="shared" si="115"/>
        <v>0</v>
      </c>
      <c r="BO90" s="281">
        <f t="shared" si="200"/>
        <v>0</v>
      </c>
      <c r="BP90" s="276">
        <f t="shared" si="200"/>
        <v>0</v>
      </c>
      <c r="BQ90" s="277">
        <f t="shared" si="200"/>
        <v>0</v>
      </c>
      <c r="BR90" s="278">
        <f t="shared" si="116"/>
        <v>0</v>
      </c>
      <c r="BS90" s="278">
        <f t="shared" si="117"/>
        <v>0</v>
      </c>
      <c r="BT90" s="282">
        <f t="shared" si="201"/>
        <v>0</v>
      </c>
      <c r="BU90" s="279">
        <f t="shared" si="201"/>
        <v>0</v>
      </c>
      <c r="BV90" s="279">
        <f t="shared" si="160"/>
        <v>0</v>
      </c>
      <c r="BW90" s="279">
        <f t="shared" si="161"/>
        <v>0</v>
      </c>
      <c r="BX90" s="104">
        <f t="shared" si="162"/>
        <v>0</v>
      </c>
      <c r="BY90" s="104">
        <f t="shared" si="163"/>
        <v>0</v>
      </c>
      <c r="BZ90" s="104">
        <f>0</f>
        <v>0</v>
      </c>
      <c r="CA90" s="279">
        <f t="shared" si="118"/>
        <v>0</v>
      </c>
      <c r="CB90" s="281">
        <f t="shared" si="202"/>
        <v>0</v>
      </c>
      <c r="CC90" s="276">
        <f t="shared" si="202"/>
        <v>0</v>
      </c>
      <c r="CD90" s="277">
        <f t="shared" si="202"/>
        <v>0</v>
      </c>
      <c r="CE90" s="278">
        <f t="shared" si="119"/>
        <v>0</v>
      </c>
      <c r="CF90" s="278">
        <f t="shared" si="120"/>
        <v>0</v>
      </c>
      <c r="CG90" s="282">
        <f t="shared" si="203"/>
        <v>0</v>
      </c>
      <c r="CH90" s="279">
        <f t="shared" si="203"/>
        <v>0</v>
      </c>
      <c r="CI90" s="279">
        <f t="shared" si="166"/>
        <v>0</v>
      </c>
      <c r="CJ90" s="279">
        <f t="shared" si="167"/>
        <v>0</v>
      </c>
      <c r="CK90" s="104">
        <f t="shared" si="168"/>
        <v>0</v>
      </c>
      <c r="CL90" s="104">
        <f t="shared" si="169"/>
        <v>0</v>
      </c>
      <c r="CM90" s="104">
        <f>0</f>
        <v>0</v>
      </c>
      <c r="CN90" s="279">
        <f t="shared" si="121"/>
        <v>0</v>
      </c>
      <c r="CO90" s="281">
        <f t="shared" si="204"/>
        <v>0</v>
      </c>
      <c r="CP90" s="276">
        <f t="shared" si="204"/>
        <v>0</v>
      </c>
      <c r="CQ90" s="277" t="str">
        <f t="shared" si="204"/>
        <v/>
      </c>
      <c r="CR90" s="278" t="str">
        <f t="shared" si="122"/>
        <v/>
      </c>
      <c r="CS90" s="278" t="str">
        <f t="shared" si="123"/>
        <v/>
      </c>
      <c r="CT90" s="282">
        <f t="shared" si="205"/>
        <v>0</v>
      </c>
      <c r="CU90" s="279">
        <f t="shared" si="205"/>
        <v>0</v>
      </c>
      <c r="CV90" s="279" t="str">
        <f t="shared" si="124"/>
        <v/>
      </c>
      <c r="CW90" s="279" t="str">
        <f t="shared" si="125"/>
        <v/>
      </c>
      <c r="CX90" s="104" t="str">
        <f t="shared" si="126"/>
        <v/>
      </c>
      <c r="CY90" s="104" t="str">
        <f t="shared" si="127"/>
        <v/>
      </c>
      <c r="CZ90" s="104">
        <f>0</f>
        <v>0</v>
      </c>
      <c r="DA90" s="279"/>
      <c r="DB90" s="370" t="str">
        <f t="shared" si="172"/>
        <v/>
      </c>
      <c r="DC90" s="371" t="str">
        <f t="shared" si="173"/>
        <v/>
      </c>
    </row>
    <row r="91" spans="1:108" s="139" customFormat="1">
      <c r="A91" s="200" t="s">
        <v>156</v>
      </c>
      <c r="B91" s="77">
        <f>SUM(B51:B90)</f>
        <v>0</v>
      </c>
      <c r="C91" s="134">
        <f t="shared" si="190"/>
        <v>0</v>
      </c>
      <c r="D91" s="43">
        <f t="shared" si="190"/>
        <v>0</v>
      </c>
      <c r="E91" s="43">
        <f t="shared" si="101"/>
        <v>0</v>
      </c>
      <c r="F91" s="43">
        <f>(F47*$A$49)+E47</f>
        <v>0</v>
      </c>
      <c r="G91" s="135">
        <f t="shared" ref="G91:M91" si="206">SUM(G51:G90)</f>
        <v>0</v>
      </c>
      <c r="H91" s="78">
        <f t="shared" si="206"/>
        <v>0</v>
      </c>
      <c r="I91" s="78">
        <f t="shared" si="206"/>
        <v>0</v>
      </c>
      <c r="J91" s="78">
        <f t="shared" si="206"/>
        <v>0</v>
      </c>
      <c r="K91" s="78">
        <f t="shared" si="206"/>
        <v>0</v>
      </c>
      <c r="L91" s="78">
        <f t="shared" si="206"/>
        <v>0</v>
      </c>
      <c r="M91" s="78">
        <f t="shared" si="206"/>
        <v>0</v>
      </c>
      <c r="N91" s="136">
        <f>SUM(N53:N90)</f>
        <v>0</v>
      </c>
      <c r="O91" s="77">
        <f>SUM(O51:O90)</f>
        <v>0</v>
      </c>
      <c r="P91" s="134">
        <f t="shared" si="192"/>
        <v>0</v>
      </c>
      <c r="Q91" s="43">
        <f t="shared" si="192"/>
        <v>0</v>
      </c>
      <c r="R91" s="43">
        <f t="shared" si="104"/>
        <v>0</v>
      </c>
      <c r="S91" s="43">
        <f>(S47*$A$49)+R47</f>
        <v>0</v>
      </c>
      <c r="T91" s="135">
        <f t="shared" ref="T91:Z91" si="207">SUM(T51:T90)</f>
        <v>0</v>
      </c>
      <c r="U91" s="78">
        <f t="shared" si="207"/>
        <v>0</v>
      </c>
      <c r="V91" s="78">
        <f t="shared" si="207"/>
        <v>0</v>
      </c>
      <c r="W91" s="78">
        <f t="shared" si="207"/>
        <v>0</v>
      </c>
      <c r="X91" s="78">
        <f t="shared" si="207"/>
        <v>0</v>
      </c>
      <c r="Y91" s="78">
        <f t="shared" si="207"/>
        <v>0</v>
      </c>
      <c r="Z91" s="78">
        <f t="shared" si="207"/>
        <v>0</v>
      </c>
      <c r="AA91" s="136">
        <f>SUM(AA53:AA90)</f>
        <v>0</v>
      </c>
      <c r="AB91" s="77">
        <f>SUM(AB51:AB90)</f>
        <v>0</v>
      </c>
      <c r="AC91" s="134">
        <f t="shared" si="194"/>
        <v>0</v>
      </c>
      <c r="AD91" s="43">
        <f t="shared" si="194"/>
        <v>0</v>
      </c>
      <c r="AE91" s="43">
        <f t="shared" si="107"/>
        <v>0</v>
      </c>
      <c r="AF91" s="43">
        <f>(AF47*$A$49)+AE47</f>
        <v>0</v>
      </c>
      <c r="AG91" s="135">
        <f t="shared" ref="AG91:AM91" si="208">SUM(AG51:AG90)</f>
        <v>0</v>
      </c>
      <c r="AH91" s="78">
        <f t="shared" si="208"/>
        <v>0</v>
      </c>
      <c r="AI91" s="78">
        <f t="shared" si="208"/>
        <v>0</v>
      </c>
      <c r="AJ91" s="78">
        <f t="shared" si="208"/>
        <v>0</v>
      </c>
      <c r="AK91" s="78">
        <f t="shared" si="208"/>
        <v>0</v>
      </c>
      <c r="AL91" s="78">
        <f t="shared" si="208"/>
        <v>0</v>
      </c>
      <c r="AM91" s="78">
        <f t="shared" si="208"/>
        <v>0</v>
      </c>
      <c r="AN91" s="136">
        <f>SUM(AN53:AN90)</f>
        <v>0</v>
      </c>
      <c r="AO91" s="77">
        <f>SUM(AO51:AO90)</f>
        <v>0</v>
      </c>
      <c r="AP91" s="134">
        <f t="shared" si="196"/>
        <v>0</v>
      </c>
      <c r="AQ91" s="43">
        <f t="shared" si="196"/>
        <v>0</v>
      </c>
      <c r="AR91" s="43">
        <f t="shared" si="110"/>
        <v>0</v>
      </c>
      <c r="AS91" s="43">
        <f>(AS47*$A$49)+AR47</f>
        <v>0</v>
      </c>
      <c r="AT91" s="135">
        <f t="shared" ref="AT91:AZ91" si="209">SUM(AT51:AT90)</f>
        <v>0</v>
      </c>
      <c r="AU91" s="78">
        <f t="shared" si="209"/>
        <v>0</v>
      </c>
      <c r="AV91" s="78">
        <f t="shared" si="209"/>
        <v>0</v>
      </c>
      <c r="AW91" s="78">
        <f t="shared" si="209"/>
        <v>0</v>
      </c>
      <c r="AX91" s="78">
        <f t="shared" si="209"/>
        <v>0</v>
      </c>
      <c r="AY91" s="78">
        <f t="shared" si="209"/>
        <v>0</v>
      </c>
      <c r="AZ91" s="78">
        <f t="shared" si="209"/>
        <v>0</v>
      </c>
      <c r="BA91" s="136">
        <f>SUM(BA53:BA90)</f>
        <v>0</v>
      </c>
      <c r="BB91" s="77">
        <f>SUM(BB51:BB90)</f>
        <v>0</v>
      </c>
      <c r="BC91" s="134">
        <f t="shared" si="198"/>
        <v>0</v>
      </c>
      <c r="BD91" s="43">
        <f t="shared" si="198"/>
        <v>0</v>
      </c>
      <c r="BE91" s="43">
        <f t="shared" si="113"/>
        <v>0</v>
      </c>
      <c r="BF91" s="43">
        <f>(BF47*$A$49)+BE47</f>
        <v>0</v>
      </c>
      <c r="BG91" s="135">
        <f t="shared" ref="BG91:BM91" si="210">SUM(BG51:BG90)</f>
        <v>0</v>
      </c>
      <c r="BH91" s="78">
        <f t="shared" si="210"/>
        <v>0</v>
      </c>
      <c r="BI91" s="78">
        <f t="shared" si="210"/>
        <v>0</v>
      </c>
      <c r="BJ91" s="78">
        <f t="shared" si="210"/>
        <v>0</v>
      </c>
      <c r="BK91" s="78">
        <f t="shared" si="210"/>
        <v>0</v>
      </c>
      <c r="BL91" s="78">
        <f t="shared" si="210"/>
        <v>0</v>
      </c>
      <c r="BM91" s="78">
        <f t="shared" si="210"/>
        <v>0</v>
      </c>
      <c r="BN91" s="136">
        <f>SUM(BN53:BN90)</f>
        <v>0</v>
      </c>
      <c r="BO91" s="77">
        <f>SUM(BO51:BO90)</f>
        <v>0</v>
      </c>
      <c r="BP91" s="134">
        <f t="shared" si="200"/>
        <v>0</v>
      </c>
      <c r="BQ91" s="43">
        <f t="shared" si="200"/>
        <v>0</v>
      </c>
      <c r="BR91" s="43">
        <f t="shared" si="116"/>
        <v>0</v>
      </c>
      <c r="BS91" s="43">
        <f>(BS47*$A$49)+BR47</f>
        <v>0</v>
      </c>
      <c r="BT91" s="135">
        <f t="shared" ref="BT91:BZ91" si="211">SUM(BT51:BT90)</f>
        <v>0</v>
      </c>
      <c r="BU91" s="78">
        <f t="shared" si="211"/>
        <v>0</v>
      </c>
      <c r="BV91" s="78">
        <f t="shared" si="211"/>
        <v>0</v>
      </c>
      <c r="BW91" s="78">
        <f t="shared" si="211"/>
        <v>0</v>
      </c>
      <c r="BX91" s="78">
        <f t="shared" si="211"/>
        <v>0</v>
      </c>
      <c r="BY91" s="78">
        <f t="shared" si="211"/>
        <v>0</v>
      </c>
      <c r="BZ91" s="78">
        <f t="shared" si="211"/>
        <v>0</v>
      </c>
      <c r="CA91" s="136">
        <f>SUM(CA53:CA90)</f>
        <v>0</v>
      </c>
      <c r="CB91" s="77">
        <f>SUM(CB51:CB90)</f>
        <v>0</v>
      </c>
      <c r="CC91" s="134">
        <f t="shared" si="202"/>
        <v>0</v>
      </c>
      <c r="CD91" s="43">
        <f t="shared" si="202"/>
        <v>0</v>
      </c>
      <c r="CE91" s="43">
        <f t="shared" si="119"/>
        <v>0</v>
      </c>
      <c r="CF91" s="43">
        <f>(CF47*$A$49)+CE47</f>
        <v>0</v>
      </c>
      <c r="CG91" s="135">
        <f t="shared" ref="CG91:CM91" si="212">SUM(CG51:CG90)</f>
        <v>0</v>
      </c>
      <c r="CH91" s="78">
        <f t="shared" si="212"/>
        <v>0</v>
      </c>
      <c r="CI91" s="78">
        <f t="shared" si="212"/>
        <v>0</v>
      </c>
      <c r="CJ91" s="78">
        <f t="shared" si="212"/>
        <v>0</v>
      </c>
      <c r="CK91" s="78">
        <f t="shared" si="212"/>
        <v>0</v>
      </c>
      <c r="CL91" s="78">
        <f t="shared" si="212"/>
        <v>0</v>
      </c>
      <c r="CM91" s="78">
        <f t="shared" si="212"/>
        <v>0</v>
      </c>
      <c r="CN91" s="136">
        <f>SUM(CN53:CN90)</f>
        <v>0</v>
      </c>
      <c r="CO91" s="77">
        <f>SUM(CO51:CO90)</f>
        <v>0</v>
      </c>
      <c r="CP91" s="134">
        <f t="shared" si="204"/>
        <v>0</v>
      </c>
      <c r="CQ91" s="43">
        <f t="shared" si="204"/>
        <v>0</v>
      </c>
      <c r="CR91" s="43">
        <f t="shared" si="122"/>
        <v>0</v>
      </c>
      <c r="CS91" s="43">
        <f>(CS47*$A$49)+CR47</f>
        <v>0</v>
      </c>
      <c r="CT91" s="135">
        <f t="shared" ref="CT91:CZ91" si="213">SUM(CT51:CT90)</f>
        <v>0</v>
      </c>
      <c r="CU91" s="78">
        <f t="shared" si="213"/>
        <v>0</v>
      </c>
      <c r="CV91" s="78">
        <f t="shared" si="213"/>
        <v>0</v>
      </c>
      <c r="CW91" s="78">
        <f t="shared" si="213"/>
        <v>0</v>
      </c>
      <c r="CX91" s="78">
        <f t="shared" si="213"/>
        <v>0</v>
      </c>
      <c r="CY91" s="78">
        <f t="shared" si="213"/>
        <v>0</v>
      </c>
      <c r="CZ91" s="78">
        <f t="shared" si="213"/>
        <v>0</v>
      </c>
      <c r="DA91" s="136">
        <f>SUM(DA53:DA90)</f>
        <v>0</v>
      </c>
      <c r="DB91" s="137">
        <f>IF(CU91=0,0,CZ91/CU91)</f>
        <v>0</v>
      </c>
      <c r="DC91" s="138">
        <f>IF(CU91=0,0,DA91/CU91)</f>
        <v>0</v>
      </c>
      <c r="DD91" s="349"/>
    </row>
    <row r="92" spans="1:108" s="1" customFormat="1">
      <c r="A92" s="70"/>
      <c r="DD92" s="172"/>
    </row>
    <row r="93" spans="1:108" s="1" customFormat="1">
      <c r="A93" s="70"/>
      <c r="DD93" s="172"/>
    </row>
    <row r="94" spans="1:108" s="1" customFormat="1">
      <c r="A94" s="70"/>
      <c r="DD94" s="172"/>
    </row>
    <row r="95" spans="1:108" s="1" customFormat="1">
      <c r="A95" s="70"/>
      <c r="DD95" s="172"/>
    </row>
    <row r="96" spans="1:108" s="1" customFormat="1">
      <c r="A96" s="70"/>
      <c r="DD96" s="172"/>
    </row>
    <row r="97" spans="1:108" s="1" customFormat="1">
      <c r="A97" s="70"/>
      <c r="DD97" s="172"/>
    </row>
    <row r="98" spans="1:108" s="1" customFormat="1">
      <c r="A98" s="70"/>
      <c r="DD98" s="172"/>
    </row>
    <row r="99" spans="1:108" s="1" customFormat="1">
      <c r="A99" s="70"/>
      <c r="DD99" s="172"/>
    </row>
    <row r="100" spans="1:108" s="1" customFormat="1">
      <c r="A100" s="70"/>
      <c r="DD100" s="172"/>
    </row>
    <row r="101" spans="1:108" s="1" customFormat="1">
      <c r="A101" s="70"/>
      <c r="DD101" s="172"/>
    </row>
    <row r="102" spans="1:108" s="1" customFormat="1">
      <c r="A102" s="70"/>
      <c r="DD102" s="172"/>
    </row>
    <row r="103" spans="1:108" s="1" customFormat="1">
      <c r="A103" s="70"/>
      <c r="DD103" s="172"/>
    </row>
    <row r="104" spans="1:108" s="1" customFormat="1">
      <c r="A104" s="70"/>
      <c r="DD104" s="172"/>
    </row>
    <row r="105" spans="1:108" s="1" customFormat="1">
      <c r="A105" s="70"/>
      <c r="DD105" s="172"/>
    </row>
    <row r="106" spans="1:108" s="1" customFormat="1">
      <c r="A106" s="70"/>
      <c r="DD106" s="172"/>
    </row>
    <row r="107" spans="1:108" s="1" customFormat="1">
      <c r="A107" s="70"/>
      <c r="DD107" s="172"/>
    </row>
    <row r="108" spans="1:108" s="1" customFormat="1">
      <c r="A108" s="70"/>
      <c r="DD108" s="172"/>
    </row>
    <row r="109" spans="1:108" s="1" customFormat="1">
      <c r="A109" s="70"/>
      <c r="DD109" s="172"/>
    </row>
    <row r="110" spans="1:108" s="1" customFormat="1">
      <c r="A110" s="70"/>
      <c r="DD110" s="172"/>
    </row>
    <row r="111" spans="1:108" s="1" customFormat="1">
      <c r="A111" s="70"/>
      <c r="DD111" s="172"/>
    </row>
    <row r="112" spans="1:108" s="1" customFormat="1">
      <c r="A112" s="70"/>
      <c r="DD112" s="172"/>
    </row>
    <row r="113" spans="1:108" s="1" customFormat="1">
      <c r="A113" s="70"/>
      <c r="DD113" s="172"/>
    </row>
    <row r="114" spans="1:108" s="1" customFormat="1">
      <c r="A114" s="70"/>
      <c r="DD114" s="172"/>
    </row>
    <row r="115" spans="1:108" s="1" customFormat="1">
      <c r="A115" s="70"/>
      <c r="DD115" s="172"/>
    </row>
    <row r="116" spans="1:108" s="1" customFormat="1">
      <c r="A116" s="70"/>
      <c r="DD116" s="172"/>
    </row>
    <row r="117" spans="1:108" s="1" customFormat="1">
      <c r="A117" s="70"/>
      <c r="DD117" s="172"/>
    </row>
    <row r="118" spans="1:108" s="1" customFormat="1">
      <c r="A118" s="70"/>
      <c r="DD118" s="172"/>
    </row>
    <row r="119" spans="1:108" s="1" customFormat="1">
      <c r="A119" s="70"/>
      <c r="DD119" s="172"/>
    </row>
    <row r="120" spans="1:108" s="1" customFormat="1">
      <c r="A120" s="70"/>
      <c r="DD120" s="172"/>
    </row>
    <row r="121" spans="1:108" s="1" customFormat="1">
      <c r="A121" s="70"/>
      <c r="DD121" s="172"/>
    </row>
    <row r="122" spans="1:108" s="1" customFormat="1">
      <c r="A122" s="70"/>
      <c r="DD122" s="172"/>
    </row>
    <row r="123" spans="1:108" s="1" customFormat="1">
      <c r="A123" s="70"/>
      <c r="DD123" s="172"/>
    </row>
    <row r="124" spans="1:108" s="1" customFormat="1">
      <c r="A124" s="70"/>
      <c r="DD124" s="172"/>
    </row>
    <row r="125" spans="1:108" s="1" customFormat="1">
      <c r="A125" s="70"/>
      <c r="DD125" s="172"/>
    </row>
    <row r="126" spans="1:108" s="1" customFormat="1">
      <c r="A126" s="70"/>
      <c r="DD126" s="172"/>
    </row>
    <row r="127" spans="1:108" s="1" customFormat="1">
      <c r="A127" s="70"/>
      <c r="DD127" s="172"/>
    </row>
    <row r="128" spans="1:108" s="1" customFormat="1">
      <c r="A128" s="70"/>
      <c r="DD128" s="172"/>
    </row>
    <row r="129" spans="1:108" s="1" customFormat="1">
      <c r="A129" s="70"/>
      <c r="DD129" s="172"/>
    </row>
    <row r="130" spans="1:108" s="1" customFormat="1">
      <c r="A130" s="70"/>
      <c r="DD130" s="172"/>
    </row>
    <row r="131" spans="1:108" s="1" customFormat="1">
      <c r="A131" s="70"/>
      <c r="DD131" s="172"/>
    </row>
    <row r="132" spans="1:108" s="1" customFormat="1">
      <c r="A132" s="70"/>
      <c r="DD132" s="172"/>
    </row>
    <row r="133" spans="1:108" s="1" customFormat="1">
      <c r="A133" s="70"/>
      <c r="DD133" s="172"/>
    </row>
    <row r="134" spans="1:108" s="1" customFormat="1">
      <c r="A134" s="70"/>
      <c r="DD134" s="172"/>
    </row>
    <row r="135" spans="1:108" s="1" customFormat="1">
      <c r="A135" s="70"/>
      <c r="DD135" s="172"/>
    </row>
    <row r="136" spans="1:108" s="1" customFormat="1">
      <c r="A136" s="70"/>
      <c r="DD136" s="172"/>
    </row>
    <row r="137" spans="1:108" s="1" customFormat="1">
      <c r="A137" s="70"/>
      <c r="DD137" s="172"/>
    </row>
    <row r="138" spans="1:108" s="1" customFormat="1">
      <c r="A138" s="70"/>
      <c r="DD138" s="172"/>
    </row>
    <row r="139" spans="1:108" s="1" customFormat="1">
      <c r="A139" s="70"/>
      <c r="DD139" s="172"/>
    </row>
    <row r="140" spans="1:108" s="1" customFormat="1">
      <c r="A140" s="70"/>
      <c r="DD140" s="172"/>
    </row>
    <row r="141" spans="1:108" s="1" customFormat="1">
      <c r="A141" s="70"/>
      <c r="DD141" s="172"/>
    </row>
    <row r="142" spans="1:108" s="1" customFormat="1">
      <c r="A142" s="70"/>
      <c r="DD142" s="172"/>
    </row>
    <row r="143" spans="1:108" s="1" customFormat="1">
      <c r="A143" s="70"/>
      <c r="DD143" s="172"/>
    </row>
    <row r="144" spans="1:108" s="1" customFormat="1">
      <c r="A144" s="70"/>
      <c r="DD144" s="172"/>
    </row>
    <row r="145" spans="1:108" s="1" customFormat="1">
      <c r="A145" s="70"/>
      <c r="DD145" s="172"/>
    </row>
    <row r="146" spans="1:108" s="1" customFormat="1">
      <c r="A146" s="70"/>
      <c r="DD146" s="172"/>
    </row>
    <row r="147" spans="1:108" s="1" customFormat="1">
      <c r="A147" s="70"/>
      <c r="DD147" s="172"/>
    </row>
    <row r="148" spans="1:108" s="1" customFormat="1">
      <c r="A148" s="70"/>
      <c r="DD148" s="172"/>
    </row>
    <row r="149" spans="1:108" s="1" customFormat="1">
      <c r="A149" s="70"/>
      <c r="DD149" s="172"/>
    </row>
    <row r="150" spans="1:108" s="1" customFormat="1">
      <c r="A150" s="70"/>
      <c r="DD150" s="172"/>
    </row>
    <row r="151" spans="1:108" s="1" customFormat="1">
      <c r="A151" s="70"/>
      <c r="DD151" s="172"/>
    </row>
    <row r="152" spans="1:108" s="1" customFormat="1">
      <c r="A152" s="70"/>
      <c r="DD152" s="172"/>
    </row>
    <row r="153" spans="1:108" s="1" customFormat="1">
      <c r="A153" s="70"/>
      <c r="DD153" s="172"/>
    </row>
    <row r="154" spans="1:108" s="1" customFormat="1">
      <c r="A154" s="70"/>
      <c r="DD154" s="172"/>
    </row>
    <row r="155" spans="1:108" s="1" customFormat="1">
      <c r="A155" s="70"/>
      <c r="DD155" s="172"/>
    </row>
    <row r="156" spans="1:108" s="1" customFormat="1">
      <c r="A156" s="70"/>
      <c r="DD156" s="172"/>
    </row>
    <row r="157" spans="1:108" s="1" customFormat="1">
      <c r="A157" s="70"/>
      <c r="DD157" s="172"/>
    </row>
    <row r="158" spans="1:108" s="1" customFormat="1">
      <c r="A158" s="70"/>
      <c r="DD158" s="172"/>
    </row>
    <row r="159" spans="1:108" s="1" customFormat="1">
      <c r="A159" s="70"/>
      <c r="DD159" s="172"/>
    </row>
    <row r="160" spans="1:108" s="1" customFormat="1">
      <c r="A160" s="70"/>
      <c r="DD160" s="172"/>
    </row>
    <row r="161" spans="1:108" s="1" customFormat="1">
      <c r="A161" s="70"/>
      <c r="DD161" s="172"/>
    </row>
    <row r="162" spans="1:108" s="1" customFormat="1">
      <c r="A162" s="70"/>
      <c r="DD162" s="172"/>
    </row>
    <row r="163" spans="1:108" s="1" customFormat="1">
      <c r="A163" s="70"/>
      <c r="DD163" s="172"/>
    </row>
    <row r="164" spans="1:108" s="1" customFormat="1">
      <c r="A164" s="70"/>
      <c r="DD164" s="172"/>
    </row>
    <row r="165" spans="1:108" s="1" customFormat="1">
      <c r="A165" s="70"/>
      <c r="DD165" s="172"/>
    </row>
    <row r="166" spans="1:108" s="1" customFormat="1">
      <c r="A166" s="70"/>
      <c r="DD166" s="172"/>
    </row>
    <row r="167" spans="1:108" s="1" customFormat="1">
      <c r="A167" s="70"/>
      <c r="DD167" s="172"/>
    </row>
    <row r="168" spans="1:108" s="1" customFormat="1">
      <c r="A168" s="70"/>
      <c r="DD168" s="172"/>
    </row>
    <row r="169" spans="1:108" s="1" customFormat="1">
      <c r="A169" s="70"/>
      <c r="DD169" s="172"/>
    </row>
    <row r="170" spans="1:108" s="1" customFormat="1">
      <c r="A170" s="70"/>
      <c r="DD170" s="172"/>
    </row>
    <row r="171" spans="1:108" s="1" customFormat="1">
      <c r="A171" s="70"/>
      <c r="DD171" s="172"/>
    </row>
    <row r="172" spans="1:108" s="1" customFormat="1">
      <c r="A172" s="70"/>
      <c r="DD172" s="172"/>
    </row>
    <row r="173" spans="1:108" s="1" customFormat="1">
      <c r="A173" s="70"/>
      <c r="DD173" s="172"/>
    </row>
    <row r="174" spans="1:108" s="1" customFormat="1">
      <c r="A174" s="70"/>
      <c r="DD174" s="172"/>
    </row>
    <row r="175" spans="1:108" s="1" customFormat="1">
      <c r="A175" s="70"/>
      <c r="DD175" s="172"/>
    </row>
    <row r="176" spans="1:108" s="1" customFormat="1">
      <c r="A176" s="70"/>
      <c r="DD176" s="172"/>
    </row>
    <row r="177" spans="1:108" s="1" customFormat="1">
      <c r="A177" s="70"/>
      <c r="DD177" s="172"/>
    </row>
    <row r="178" spans="1:108" s="1" customFormat="1">
      <c r="A178" s="70"/>
      <c r="DD178" s="172"/>
    </row>
    <row r="179" spans="1:108" s="1" customFormat="1">
      <c r="A179" s="70"/>
      <c r="DD179" s="172"/>
    </row>
    <row r="180" spans="1:108" s="1" customFormat="1">
      <c r="A180" s="70"/>
      <c r="DD180" s="172"/>
    </row>
    <row r="181" spans="1:108" s="1" customFormat="1">
      <c r="A181" s="70"/>
      <c r="DD181" s="172"/>
    </row>
    <row r="182" spans="1:108" s="1" customFormat="1">
      <c r="A182" s="70"/>
      <c r="DD182" s="172"/>
    </row>
    <row r="183" spans="1:108" s="1" customFormat="1">
      <c r="A183" s="70"/>
      <c r="DD183" s="172"/>
    </row>
    <row r="184" spans="1:108" s="1" customFormat="1">
      <c r="A184" s="70"/>
      <c r="DD184" s="172"/>
    </row>
    <row r="185" spans="1:108" s="1" customFormat="1">
      <c r="A185" s="70"/>
      <c r="DD185" s="172"/>
    </row>
    <row r="186" spans="1:108" s="1" customFormat="1">
      <c r="A186" s="70"/>
      <c r="DD186" s="172"/>
    </row>
    <row r="187" spans="1:108" s="1" customFormat="1">
      <c r="A187" s="70"/>
      <c r="DD187" s="172"/>
    </row>
    <row r="188" spans="1:108" s="1" customFormat="1">
      <c r="A188" s="70"/>
      <c r="DD188" s="172"/>
    </row>
    <row r="189" spans="1:108" s="1" customFormat="1">
      <c r="A189" s="70"/>
      <c r="DD189" s="172"/>
    </row>
    <row r="190" spans="1:108" s="1" customFormat="1">
      <c r="A190" s="70"/>
      <c r="DD190" s="172"/>
    </row>
    <row r="191" spans="1:108" s="1" customFormat="1">
      <c r="A191" s="70"/>
      <c r="DD191" s="172"/>
    </row>
    <row r="192" spans="1:108" s="1" customFormat="1">
      <c r="A192" s="70"/>
      <c r="DD192" s="172"/>
    </row>
    <row r="193" spans="1:108" s="1" customFormat="1">
      <c r="A193" s="70"/>
      <c r="DD193" s="172"/>
    </row>
    <row r="194" spans="1:108" s="1" customFormat="1">
      <c r="A194" s="70"/>
      <c r="DD194" s="172"/>
    </row>
    <row r="195" spans="1:108" s="1" customFormat="1">
      <c r="A195" s="70"/>
      <c r="DD195" s="172"/>
    </row>
    <row r="196" spans="1:108" s="1" customFormat="1">
      <c r="A196" s="70"/>
      <c r="DD196" s="172"/>
    </row>
    <row r="197" spans="1:108" s="1" customFormat="1">
      <c r="A197" s="70"/>
      <c r="DD197" s="172"/>
    </row>
    <row r="198" spans="1:108" s="1" customFormat="1">
      <c r="A198" s="70"/>
      <c r="DD198" s="172"/>
    </row>
    <row r="199" spans="1:108" s="1" customFormat="1">
      <c r="A199" s="70"/>
      <c r="DD199" s="172"/>
    </row>
    <row r="200" spans="1:108" s="1" customFormat="1">
      <c r="A200" s="70"/>
      <c r="DD200" s="172"/>
    </row>
    <row r="201" spans="1:108" s="1" customFormat="1">
      <c r="A201" s="70"/>
      <c r="DD201" s="172"/>
    </row>
    <row r="202" spans="1:108" s="1" customFormat="1">
      <c r="A202" s="70"/>
      <c r="DD202" s="172"/>
    </row>
    <row r="203" spans="1:108" s="1" customFormat="1">
      <c r="A203" s="70"/>
      <c r="DD203" s="172"/>
    </row>
    <row r="204" spans="1:108" s="1" customFormat="1">
      <c r="A204" s="70"/>
      <c r="DD204" s="172"/>
    </row>
    <row r="205" spans="1:108" s="1" customFormat="1">
      <c r="A205" s="70"/>
      <c r="DD205" s="172"/>
    </row>
    <row r="206" spans="1:108" s="1" customFormat="1">
      <c r="A206" s="70"/>
      <c r="DD206" s="172"/>
    </row>
    <row r="207" spans="1:108" s="1" customFormat="1">
      <c r="A207" s="70"/>
      <c r="DD207" s="172"/>
    </row>
    <row r="208" spans="1:108" s="1" customFormat="1">
      <c r="A208" s="70"/>
      <c r="DD208" s="172"/>
    </row>
    <row r="209" spans="1:108" s="1" customFormat="1">
      <c r="A209" s="70"/>
      <c r="DD209" s="172"/>
    </row>
    <row r="210" spans="1:108" s="1" customFormat="1">
      <c r="A210" s="70"/>
      <c r="DD210" s="172"/>
    </row>
    <row r="211" spans="1:108" s="1" customFormat="1">
      <c r="A211" s="70"/>
      <c r="DD211" s="172"/>
    </row>
    <row r="212" spans="1:108" s="1" customFormat="1">
      <c r="A212" s="70"/>
      <c r="DD212" s="172"/>
    </row>
    <row r="213" spans="1:108" s="1" customFormat="1">
      <c r="A213" s="70"/>
      <c r="DD213" s="172"/>
    </row>
    <row r="214" spans="1:108" s="1" customFormat="1">
      <c r="A214" s="70"/>
      <c r="DD214" s="172"/>
    </row>
    <row r="215" spans="1:108" s="1" customFormat="1">
      <c r="A215" s="70"/>
      <c r="DD215" s="172"/>
    </row>
    <row r="216" spans="1:108" s="1" customFormat="1">
      <c r="A216" s="70"/>
      <c r="DD216" s="172"/>
    </row>
    <row r="217" spans="1:108" s="1" customFormat="1">
      <c r="A217" s="70"/>
      <c r="DD217" s="172"/>
    </row>
    <row r="218" spans="1:108" s="1" customFormat="1">
      <c r="A218" s="70"/>
      <c r="DD218" s="172"/>
    </row>
    <row r="219" spans="1:108" s="1" customFormat="1">
      <c r="A219" s="70"/>
      <c r="DD219" s="172"/>
    </row>
    <row r="220" spans="1:108" s="1" customFormat="1">
      <c r="A220" s="70"/>
      <c r="DD220" s="172"/>
    </row>
    <row r="221" spans="1:108" s="1" customFormat="1">
      <c r="A221" s="70"/>
      <c r="DD221" s="172"/>
    </row>
    <row r="222" spans="1:108" s="1" customFormat="1">
      <c r="A222" s="70"/>
      <c r="DD222" s="172"/>
    </row>
    <row r="223" spans="1:108" s="1" customFormat="1">
      <c r="A223" s="70"/>
      <c r="DD223" s="172"/>
    </row>
    <row r="224" spans="1:108" s="1" customFormat="1">
      <c r="A224" s="70"/>
      <c r="DD224" s="172"/>
    </row>
    <row r="225" spans="1:108" s="1" customFormat="1">
      <c r="A225" s="70"/>
      <c r="DD225" s="172"/>
    </row>
    <row r="226" spans="1:108" s="1" customFormat="1">
      <c r="A226" s="70"/>
      <c r="DD226" s="172"/>
    </row>
    <row r="227" spans="1:108" s="1" customFormat="1">
      <c r="A227" s="70"/>
      <c r="DD227" s="172"/>
    </row>
    <row r="228" spans="1:108" s="1" customFormat="1">
      <c r="A228" s="70"/>
      <c r="DD228" s="172"/>
    </row>
    <row r="229" spans="1:108" s="1" customFormat="1">
      <c r="A229" s="70"/>
      <c r="DD229" s="172"/>
    </row>
    <row r="230" spans="1:108" s="1" customFormat="1">
      <c r="A230" s="70"/>
      <c r="DD230" s="172"/>
    </row>
    <row r="231" spans="1:108" s="1" customFormat="1">
      <c r="A231" s="70"/>
      <c r="DD231" s="172"/>
    </row>
    <row r="232" spans="1:108" s="1" customFormat="1">
      <c r="A232" s="70"/>
      <c r="DD232" s="172"/>
    </row>
    <row r="233" spans="1:108" s="1" customFormat="1">
      <c r="A233" s="70"/>
      <c r="DD233" s="172"/>
    </row>
    <row r="234" spans="1:108" s="1" customFormat="1">
      <c r="A234" s="70"/>
      <c r="DD234" s="172"/>
    </row>
    <row r="235" spans="1:108" s="1" customFormat="1">
      <c r="A235" s="70"/>
      <c r="DD235" s="172"/>
    </row>
    <row r="236" spans="1:108" s="1" customFormat="1">
      <c r="A236" s="70"/>
      <c r="DD236" s="172"/>
    </row>
    <row r="237" spans="1:108" s="1" customFormat="1">
      <c r="A237" s="70"/>
      <c r="DD237" s="172"/>
    </row>
    <row r="238" spans="1:108" s="1" customFormat="1">
      <c r="A238" s="70"/>
      <c r="DD238" s="172"/>
    </row>
    <row r="239" spans="1:108" s="1" customFormat="1">
      <c r="A239" s="70"/>
      <c r="DD239" s="172"/>
    </row>
    <row r="240" spans="1:108" s="1" customFormat="1">
      <c r="A240" s="70"/>
      <c r="DD240" s="172"/>
    </row>
    <row r="241" spans="1:108" s="1" customFormat="1">
      <c r="A241" s="70"/>
      <c r="DD241" s="172"/>
    </row>
    <row r="242" spans="1:108" s="1" customFormat="1">
      <c r="A242" s="70"/>
      <c r="DD242" s="172"/>
    </row>
    <row r="243" spans="1:108" s="1" customFormat="1">
      <c r="A243" s="70"/>
      <c r="DD243" s="172"/>
    </row>
    <row r="244" spans="1:108" s="1" customFormat="1">
      <c r="A244" s="70"/>
      <c r="DD244" s="172"/>
    </row>
    <row r="245" spans="1:108" s="1" customFormat="1">
      <c r="A245" s="70"/>
      <c r="DD245" s="172"/>
    </row>
    <row r="246" spans="1:108" s="1" customFormat="1">
      <c r="A246" s="70"/>
      <c r="DD246" s="172"/>
    </row>
    <row r="247" spans="1:108" s="1" customFormat="1">
      <c r="A247" s="70"/>
      <c r="DD247" s="172"/>
    </row>
    <row r="248" spans="1:108" s="1" customFormat="1">
      <c r="A248" s="70"/>
      <c r="DD248" s="172"/>
    </row>
    <row r="249" spans="1:108" s="1" customFormat="1">
      <c r="A249" s="70"/>
      <c r="DD249" s="172"/>
    </row>
    <row r="250" spans="1:108" s="1" customFormat="1">
      <c r="A250" s="70"/>
      <c r="DD250" s="172"/>
    </row>
    <row r="251" spans="1:108" s="1" customFormat="1">
      <c r="A251" s="70"/>
      <c r="DD251" s="172"/>
    </row>
    <row r="252" spans="1:108" s="1" customFormat="1">
      <c r="A252" s="70"/>
      <c r="DD252" s="172"/>
    </row>
    <row r="253" spans="1:108" s="1" customFormat="1">
      <c r="A253" s="70"/>
      <c r="DD253" s="172"/>
    </row>
    <row r="254" spans="1:108" s="1" customFormat="1">
      <c r="A254" s="70"/>
      <c r="DD254" s="172"/>
    </row>
    <row r="255" spans="1:108" s="1" customFormat="1">
      <c r="A255" s="70"/>
      <c r="DD255" s="172"/>
    </row>
    <row r="256" spans="1:108" s="1" customFormat="1">
      <c r="A256" s="70"/>
      <c r="DD256" s="172"/>
    </row>
    <row r="257" spans="1:108" s="1" customFormat="1">
      <c r="A257" s="70"/>
      <c r="DD257" s="172"/>
    </row>
    <row r="258" spans="1:108" s="1" customFormat="1">
      <c r="A258" s="70"/>
      <c r="DD258" s="172"/>
    </row>
    <row r="259" spans="1:108" s="1" customFormat="1">
      <c r="A259" s="70"/>
      <c r="DD259" s="172"/>
    </row>
    <row r="260" spans="1:108" s="1" customFormat="1">
      <c r="A260" s="70"/>
      <c r="DD260" s="172"/>
    </row>
    <row r="261" spans="1:108" s="1" customFormat="1">
      <c r="A261" s="70"/>
      <c r="DD261" s="172"/>
    </row>
    <row r="262" spans="1:108" s="1" customFormat="1">
      <c r="A262" s="70"/>
      <c r="DD262" s="172"/>
    </row>
    <row r="263" spans="1:108" s="1" customFormat="1">
      <c r="A263" s="70"/>
      <c r="DD263" s="172"/>
    </row>
    <row r="264" spans="1:108" s="1" customFormat="1">
      <c r="A264" s="70"/>
      <c r="DD264" s="172"/>
    </row>
    <row r="265" spans="1:108" s="1" customFormat="1">
      <c r="A265" s="70"/>
      <c r="DD265" s="172"/>
    </row>
    <row r="266" spans="1:108" s="1" customFormat="1">
      <c r="A266" s="70"/>
      <c r="DD266" s="172"/>
    </row>
    <row r="267" spans="1:108" s="1" customFormat="1">
      <c r="A267" s="70"/>
      <c r="DD267" s="172"/>
    </row>
    <row r="268" spans="1:108" s="1" customFormat="1">
      <c r="A268" s="70"/>
      <c r="DD268" s="172"/>
    </row>
    <row r="269" spans="1:108" s="1" customFormat="1">
      <c r="A269" s="70"/>
      <c r="DD269" s="172"/>
    </row>
    <row r="270" spans="1:108" s="1" customFormat="1">
      <c r="A270" s="70"/>
      <c r="DD270" s="172"/>
    </row>
    <row r="271" spans="1:108" s="1" customFormat="1">
      <c r="A271" s="70"/>
      <c r="DD271" s="172"/>
    </row>
    <row r="272" spans="1:108" s="1" customFormat="1">
      <c r="A272" s="70"/>
      <c r="DD272" s="172"/>
    </row>
    <row r="273" spans="1:108" s="1" customFormat="1">
      <c r="A273" s="70"/>
      <c r="DD273" s="172"/>
    </row>
    <row r="274" spans="1:108" s="1" customFormat="1">
      <c r="A274" s="70"/>
      <c r="DD274" s="172"/>
    </row>
    <row r="275" spans="1:108" s="1" customFormat="1">
      <c r="A275" s="70"/>
      <c r="DD275" s="172"/>
    </row>
    <row r="276" spans="1:108" s="1" customFormat="1">
      <c r="A276" s="70"/>
      <c r="DD276" s="172"/>
    </row>
    <row r="277" spans="1:108" s="1" customFormat="1">
      <c r="A277" s="70"/>
      <c r="DD277" s="172"/>
    </row>
    <row r="278" spans="1:108" s="1" customFormat="1">
      <c r="A278" s="70"/>
      <c r="DD278" s="172"/>
    </row>
    <row r="279" spans="1:108" s="1" customFormat="1">
      <c r="A279" s="70"/>
      <c r="DD279" s="172"/>
    </row>
    <row r="280" spans="1:108" s="1" customFormat="1">
      <c r="A280" s="70"/>
      <c r="DD280" s="172"/>
    </row>
    <row r="281" spans="1:108" s="1" customFormat="1">
      <c r="A281" s="70"/>
      <c r="DD281" s="172"/>
    </row>
    <row r="282" spans="1:108" s="1" customFormat="1">
      <c r="A282" s="70"/>
      <c r="DD282" s="172"/>
    </row>
    <row r="283" spans="1:108" s="1" customFormat="1">
      <c r="A283" s="70"/>
      <c r="DD283" s="172"/>
    </row>
    <row r="284" spans="1:108" s="1" customFormat="1">
      <c r="A284" s="70"/>
      <c r="DD284" s="172"/>
    </row>
    <row r="285" spans="1:108" s="1" customFormat="1">
      <c r="A285" s="70"/>
      <c r="DD285" s="172"/>
    </row>
    <row r="286" spans="1:108" s="1" customFormat="1">
      <c r="A286" s="70"/>
      <c r="DD286" s="172"/>
    </row>
    <row r="287" spans="1:108" s="1" customFormat="1">
      <c r="A287" s="70"/>
      <c r="DD287" s="172"/>
    </row>
    <row r="288" spans="1:108" s="1" customFormat="1">
      <c r="A288" s="70"/>
      <c r="DD288" s="172"/>
    </row>
    <row r="289" spans="1:108" s="1" customFormat="1">
      <c r="A289" s="70"/>
      <c r="DD289" s="172"/>
    </row>
    <row r="290" spans="1:108" s="1" customFormat="1">
      <c r="A290" s="70"/>
      <c r="DD290" s="172"/>
    </row>
    <row r="291" spans="1:108" s="1" customFormat="1">
      <c r="A291" s="70"/>
      <c r="DD291" s="172"/>
    </row>
    <row r="292" spans="1:108" s="1" customFormat="1">
      <c r="A292" s="70"/>
      <c r="DD292" s="172"/>
    </row>
    <row r="293" spans="1:108" s="1" customFormat="1">
      <c r="A293" s="70"/>
      <c r="DD293" s="172"/>
    </row>
    <row r="294" spans="1:108" s="1" customFormat="1">
      <c r="A294" s="70"/>
      <c r="DD294" s="172"/>
    </row>
    <row r="295" spans="1:108" s="1" customFormat="1">
      <c r="A295" s="70"/>
      <c r="DD295" s="172"/>
    </row>
    <row r="296" spans="1:108" s="1" customFormat="1">
      <c r="A296" s="70"/>
      <c r="DD296" s="172"/>
    </row>
    <row r="297" spans="1:108" s="1" customFormat="1">
      <c r="A297" s="70"/>
      <c r="DD297" s="172"/>
    </row>
    <row r="298" spans="1:108" s="1" customFormat="1">
      <c r="A298" s="70"/>
      <c r="DD298" s="172"/>
    </row>
    <row r="299" spans="1:108" s="1" customFormat="1">
      <c r="A299" s="70"/>
      <c r="DD299" s="172"/>
    </row>
    <row r="300" spans="1:108" s="1" customFormat="1">
      <c r="A300" s="70"/>
      <c r="DD300" s="172"/>
    </row>
    <row r="301" spans="1:108" s="1" customFormat="1">
      <c r="A301" s="70"/>
      <c r="DD301" s="172"/>
    </row>
    <row r="302" spans="1:108" s="1" customFormat="1">
      <c r="A302" s="70"/>
      <c r="DD302" s="172"/>
    </row>
    <row r="303" spans="1:108" s="1" customFormat="1">
      <c r="A303" s="70"/>
      <c r="DD303" s="172"/>
    </row>
    <row r="304" spans="1:108" s="1" customFormat="1">
      <c r="A304" s="70"/>
      <c r="DD304" s="172"/>
    </row>
    <row r="305" spans="1:108" s="1" customFormat="1">
      <c r="A305" s="70"/>
      <c r="DD305" s="172"/>
    </row>
    <row r="306" spans="1:108" s="1" customFormat="1">
      <c r="A306" s="70"/>
      <c r="DD306" s="172"/>
    </row>
    <row r="307" spans="1:108" s="1" customFormat="1">
      <c r="A307" s="70"/>
      <c r="DD307" s="172"/>
    </row>
    <row r="308" spans="1:108" s="1" customFormat="1">
      <c r="A308" s="70"/>
      <c r="DD308" s="172"/>
    </row>
    <row r="309" spans="1:108" s="1" customFormat="1">
      <c r="A309" s="70"/>
      <c r="DD309" s="172"/>
    </row>
    <row r="310" spans="1:108" s="1" customFormat="1">
      <c r="A310" s="70"/>
      <c r="DD310" s="172"/>
    </row>
    <row r="311" spans="1:108" s="1" customFormat="1">
      <c r="A311" s="70"/>
      <c r="DD311" s="172"/>
    </row>
    <row r="312" spans="1:108" s="1" customFormat="1">
      <c r="A312" s="70"/>
      <c r="DD312" s="172"/>
    </row>
    <row r="313" spans="1:108" s="1" customFormat="1">
      <c r="A313" s="70"/>
      <c r="DD313" s="172"/>
    </row>
    <row r="314" spans="1:108" s="1" customFormat="1">
      <c r="A314" s="70"/>
      <c r="DD314" s="172"/>
    </row>
    <row r="315" spans="1:108" s="1" customFormat="1">
      <c r="A315" s="70"/>
      <c r="DD315" s="172"/>
    </row>
    <row r="316" spans="1:108" s="1" customFormat="1">
      <c r="A316" s="70"/>
      <c r="DD316" s="172"/>
    </row>
    <row r="317" spans="1:108" s="1" customFormat="1">
      <c r="A317" s="70"/>
      <c r="DD317" s="172"/>
    </row>
    <row r="318" spans="1:108" s="1" customFormat="1">
      <c r="A318" s="70"/>
      <c r="DD318" s="172"/>
    </row>
    <row r="319" spans="1:108" s="1" customFormat="1">
      <c r="A319" s="70"/>
      <c r="DD319" s="172"/>
    </row>
    <row r="320" spans="1:108" s="1" customFormat="1">
      <c r="A320" s="70"/>
      <c r="DD320" s="172"/>
    </row>
    <row r="321" spans="1:108" s="1" customFormat="1">
      <c r="A321" s="70"/>
      <c r="DD321" s="172"/>
    </row>
    <row r="322" spans="1:108" s="1" customFormat="1">
      <c r="A322" s="70"/>
      <c r="DD322" s="172"/>
    </row>
    <row r="323" spans="1:108" s="1" customFormat="1">
      <c r="A323" s="70"/>
      <c r="DD323" s="172"/>
    </row>
    <row r="324" spans="1:108" s="1" customFormat="1">
      <c r="A324" s="70"/>
      <c r="DD324" s="172"/>
    </row>
    <row r="325" spans="1:108" s="1" customFormat="1">
      <c r="A325" s="70"/>
      <c r="DD325" s="172"/>
    </row>
    <row r="326" spans="1:108" s="1" customFormat="1">
      <c r="A326" s="70"/>
      <c r="DD326" s="172"/>
    </row>
    <row r="327" spans="1:108" s="1" customFormat="1">
      <c r="A327" s="70"/>
      <c r="DD327" s="172"/>
    </row>
    <row r="328" spans="1:108" s="1" customFormat="1">
      <c r="A328" s="70"/>
      <c r="DD328" s="172"/>
    </row>
    <row r="329" spans="1:108" s="1" customFormat="1">
      <c r="A329" s="70"/>
      <c r="DD329" s="172"/>
    </row>
    <row r="330" spans="1:108" s="1" customFormat="1">
      <c r="A330" s="70"/>
      <c r="DD330" s="172"/>
    </row>
    <row r="331" spans="1:108" s="1" customFormat="1">
      <c r="A331" s="70"/>
      <c r="DD331" s="172"/>
    </row>
    <row r="332" spans="1:108" s="1" customFormat="1">
      <c r="A332" s="70"/>
      <c r="DD332" s="172"/>
    </row>
    <row r="333" spans="1:108" s="1" customFormat="1">
      <c r="A333" s="70"/>
      <c r="DD333" s="172"/>
    </row>
    <row r="334" spans="1:108" s="1" customFormat="1">
      <c r="A334" s="70"/>
      <c r="DD334" s="172"/>
    </row>
    <row r="335" spans="1:108" s="1" customFormat="1">
      <c r="A335" s="70"/>
      <c r="DD335" s="172"/>
    </row>
    <row r="336" spans="1:108" s="1" customFormat="1">
      <c r="A336" s="70"/>
      <c r="DD336" s="172"/>
    </row>
    <row r="337" spans="1:108" s="1" customFormat="1">
      <c r="A337" s="70"/>
      <c r="DD337" s="172"/>
    </row>
    <row r="338" spans="1:108" s="1" customFormat="1">
      <c r="A338" s="70"/>
      <c r="DD338" s="172"/>
    </row>
    <row r="339" spans="1:108" s="1" customFormat="1">
      <c r="A339" s="70"/>
      <c r="DD339" s="172"/>
    </row>
    <row r="340" spans="1:108" s="1" customFormat="1">
      <c r="A340" s="70"/>
      <c r="DD340" s="172"/>
    </row>
    <row r="341" spans="1:108" s="1" customFormat="1">
      <c r="A341" s="70"/>
      <c r="DD341" s="172"/>
    </row>
    <row r="342" spans="1:108" s="1" customFormat="1">
      <c r="A342" s="70"/>
      <c r="DD342" s="172"/>
    </row>
    <row r="343" spans="1:108" s="1" customFormat="1">
      <c r="A343" s="70"/>
      <c r="DD343" s="172"/>
    </row>
    <row r="344" spans="1:108" s="1" customFormat="1">
      <c r="A344" s="70"/>
      <c r="DD344" s="172"/>
    </row>
    <row r="345" spans="1:108" s="1" customFormat="1">
      <c r="A345" s="70"/>
      <c r="DD345" s="172"/>
    </row>
    <row r="346" spans="1:108" s="1" customFormat="1">
      <c r="A346" s="70"/>
      <c r="DD346" s="172"/>
    </row>
    <row r="347" spans="1:108" s="1" customFormat="1">
      <c r="A347" s="70"/>
      <c r="DD347" s="172"/>
    </row>
    <row r="348" spans="1:108" s="1" customFormat="1">
      <c r="A348" s="70"/>
      <c r="DD348" s="172"/>
    </row>
    <row r="349" spans="1:108" s="1" customFormat="1">
      <c r="A349" s="70"/>
      <c r="DD349" s="172"/>
    </row>
    <row r="350" spans="1:108" s="1" customFormat="1">
      <c r="A350" s="70"/>
      <c r="DD350" s="172"/>
    </row>
    <row r="351" spans="1:108" s="1" customFormat="1">
      <c r="A351" s="70"/>
      <c r="DD351" s="172"/>
    </row>
    <row r="352" spans="1:108" s="1" customFormat="1">
      <c r="A352" s="70"/>
      <c r="DD352" s="172"/>
    </row>
    <row r="353" spans="1:108" s="1" customFormat="1">
      <c r="A353" s="70"/>
      <c r="DD353" s="172"/>
    </row>
    <row r="354" spans="1:108" s="1" customFormat="1">
      <c r="A354" s="70"/>
      <c r="DD354" s="172"/>
    </row>
  </sheetData>
  <mergeCells count="16">
    <mergeCell ref="CB5:CN5"/>
    <mergeCell ref="CO5:DC5"/>
    <mergeCell ref="B49:N49"/>
    <mergeCell ref="O49:AA49"/>
    <mergeCell ref="AB49:AN49"/>
    <mergeCell ref="AO49:BA49"/>
    <mergeCell ref="BB49:BN49"/>
    <mergeCell ref="BO49:CA49"/>
    <mergeCell ref="CB49:CN49"/>
    <mergeCell ref="CO49:DC49"/>
    <mergeCell ref="B5:N5"/>
    <mergeCell ref="O5:AA5"/>
    <mergeCell ref="AB5:AN5"/>
    <mergeCell ref="AO5:BA5"/>
    <mergeCell ref="BB5:BN5"/>
    <mergeCell ref="BO5:CA5"/>
  </mergeCells>
  <phoneticPr fontId="126" type="noConversion"/>
  <pageMargins left="0.19685039370078741" right="0.19685039370078741" top="0.51181102362204722" bottom="0.78740157480314965" header="0.15748031496062992" footer="0.31496062992125984"/>
  <pageSetup paperSize="9" scale="68" orientation="landscape" verticalDpi="4" r:id="rId1"/>
  <colBreaks count="7" manualBreakCount="7">
    <brk id="14" max="1048575" man="1"/>
    <brk id="27" max="1048575" man="1"/>
    <brk id="40" max="1048575" man="1"/>
    <brk id="53" max="1048575" man="1"/>
    <brk id="66" max="1048575" man="1"/>
    <brk id="79" max="1048575" man="1"/>
    <brk id="92" max="1048575" man="1"/>
  </colBreaks>
  <customProperties>
    <customPr name="_pios_id" r:id="rId2"/>
    <customPr name="EpmWorksheetKeyString_GUID" r:id="rId3"/>
  </customProperties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AB8B92-EF6E-412A-BC68-CA6C41BF6564}">
  <sheetPr codeName="Tabelle73">
    <tabColor theme="2" tint="-0.249977111117893"/>
  </sheetPr>
  <dimension ref="A2:K691"/>
  <sheetViews>
    <sheetView showZeros="0" zoomScaleNormal="100" workbookViewId="0">
      <selection sqref="A1:XFD1048576"/>
    </sheetView>
  </sheetViews>
  <sheetFormatPr defaultColWidth="11.375" defaultRowHeight="13.5" outlineLevelRow="1"/>
  <cols>
    <col min="1" max="1" width="34.125" style="1" customWidth="1"/>
    <col min="2" max="2" width="7.625" style="1" customWidth="1"/>
    <col min="3" max="3" width="11.75" style="1" bestFit="1" customWidth="1"/>
    <col min="4" max="9" width="11.375" style="1"/>
    <col min="10" max="10" width="11.375" style="3"/>
    <col min="11" max="11" width="18.375" style="172" bestFit="1" customWidth="1"/>
    <col min="12" max="16384" width="11.375" style="1"/>
  </cols>
  <sheetData>
    <row r="2" spans="1:11" outlineLevel="1">
      <c r="A2" s="264" t="s">
        <v>346</v>
      </c>
      <c r="B2" s="558">
        <f>'Project Costs_MS4'!C3</f>
        <v>0.08</v>
      </c>
      <c r="C2" s="1144" t="s">
        <v>429</v>
      </c>
      <c r="D2" s="1145"/>
      <c r="E2" s="559">
        <f>'Project Costs_MS4'!D18</f>
        <v>0</v>
      </c>
    </row>
    <row r="3" spans="1:11" outlineLevel="1">
      <c r="A3" s="264" t="s">
        <v>348</v>
      </c>
      <c r="B3" s="559">
        <f>'Project Costs_MS4'!C4</f>
        <v>0</v>
      </c>
      <c r="C3" s="1144" t="s">
        <v>350</v>
      </c>
      <c r="D3" s="1145"/>
      <c r="E3" s="560">
        <v>75</v>
      </c>
    </row>
    <row r="5" spans="1:11">
      <c r="C5" s="215">
        <f>'Input Cost_MS4'!D115</f>
        <v>2026</v>
      </c>
      <c r="D5" s="215">
        <f t="shared" ref="D5:I5" si="0">C5+1</f>
        <v>2027</v>
      </c>
      <c r="E5" s="215">
        <f t="shared" si="0"/>
        <v>2028</v>
      </c>
      <c r="F5" s="215">
        <f t="shared" si="0"/>
        <v>2029</v>
      </c>
      <c r="G5" s="215">
        <f t="shared" si="0"/>
        <v>2030</v>
      </c>
      <c r="H5" s="215">
        <f t="shared" si="0"/>
        <v>2031</v>
      </c>
      <c r="I5" s="339">
        <f t="shared" si="0"/>
        <v>2032</v>
      </c>
      <c r="J5" s="202" t="s">
        <v>430</v>
      </c>
    </row>
    <row r="6" spans="1:11">
      <c r="A6" s="1" t="s">
        <v>431</v>
      </c>
      <c r="B6" s="70" t="s">
        <v>86</v>
      </c>
      <c r="C6" s="243">
        <f>('Project Costs_MS4'!J18+'Project Costs_MS4'!J22+'Project Costs_MS4'!J29+'Project Costs_MS4'!J28)/1000</f>
        <v>0</v>
      </c>
      <c r="D6" s="216"/>
      <c r="E6" s="216"/>
      <c r="F6" s="216"/>
      <c r="G6" s="216"/>
      <c r="H6" s="216"/>
      <c r="I6" s="216"/>
      <c r="J6" s="1081">
        <f>SUM(C6:I6)</f>
        <v>0</v>
      </c>
    </row>
    <row r="7" spans="1:11">
      <c r="A7" s="1" t="s">
        <v>432</v>
      </c>
      <c r="B7" s="70" t="s">
        <v>86</v>
      </c>
      <c r="C7" s="243">
        <f>('Project Costs_MS4'!J23+'Project Costs_MS4'!J24+'Project Costs_MS4'!J26)/1000</f>
        <v>0</v>
      </c>
      <c r="D7" s="216"/>
      <c r="E7" s="216"/>
      <c r="F7" s="216"/>
      <c r="G7" s="216"/>
      <c r="H7" s="216"/>
      <c r="I7" s="216"/>
      <c r="J7" s="244">
        <f>SUM(C7:I7)</f>
        <v>0</v>
      </c>
    </row>
    <row r="8" spans="1:11">
      <c r="A8" s="1" t="s">
        <v>433</v>
      </c>
      <c r="B8" s="70" t="s">
        <v>86</v>
      </c>
      <c r="C8" s="243">
        <f>'Project Costs_MS4'!J27/1000</f>
        <v>0</v>
      </c>
      <c r="D8" s="243"/>
      <c r="E8" s="243"/>
      <c r="F8" s="243"/>
      <c r="G8" s="243"/>
      <c r="H8" s="243"/>
      <c r="I8" s="243"/>
      <c r="J8" s="244">
        <f t="shared" ref="J8:J17" si="1">SUM(C8:I8)</f>
        <v>0</v>
      </c>
    </row>
    <row r="9" spans="1:11">
      <c r="A9" s="1" t="s">
        <v>434</v>
      </c>
      <c r="B9" s="70" t="s">
        <v>86</v>
      </c>
      <c r="C9" s="243">
        <f>'Project Costs_MS4'!J25/1000</f>
        <v>0</v>
      </c>
      <c r="D9" s="243"/>
      <c r="E9" s="243"/>
      <c r="F9" s="243"/>
      <c r="G9" s="243"/>
      <c r="H9" s="243"/>
      <c r="I9" s="243"/>
      <c r="J9" s="244">
        <f t="shared" si="1"/>
        <v>0</v>
      </c>
    </row>
    <row r="10" spans="1:11">
      <c r="A10" s="1" t="s">
        <v>267</v>
      </c>
      <c r="B10" s="70" t="s">
        <v>86</v>
      </c>
      <c r="C10" s="243">
        <f>'Project Costs_MS4'!J41/1000</f>
        <v>0</v>
      </c>
      <c r="D10" s="243"/>
      <c r="E10" s="243"/>
      <c r="F10" s="243"/>
      <c r="G10" s="243"/>
      <c r="H10" s="243"/>
      <c r="I10" s="243"/>
      <c r="J10" s="244">
        <f t="shared" si="1"/>
        <v>0</v>
      </c>
    </row>
    <row r="11" spans="1:11">
      <c r="A11" s="86" t="s">
        <v>268</v>
      </c>
      <c r="B11" s="242" t="s">
        <v>86</v>
      </c>
      <c r="C11" s="302">
        <f>SUM(C6:C10)</f>
        <v>0</v>
      </c>
      <c r="D11" s="302">
        <f t="shared" ref="D11:I11" si="2">SUM(D6:D10)</f>
        <v>0</v>
      </c>
      <c r="E11" s="302">
        <f t="shared" si="2"/>
        <v>0</v>
      </c>
      <c r="F11" s="302">
        <f t="shared" si="2"/>
        <v>0</v>
      </c>
      <c r="G11" s="302">
        <f t="shared" si="2"/>
        <v>0</v>
      </c>
      <c r="H11" s="302">
        <f t="shared" si="2"/>
        <v>0</v>
      </c>
      <c r="I11" s="302">
        <f t="shared" si="2"/>
        <v>0</v>
      </c>
      <c r="J11" s="246">
        <f t="shared" si="1"/>
        <v>0</v>
      </c>
    </row>
    <row r="12" spans="1:11" s="3" customFormat="1">
      <c r="A12" s="1" t="s">
        <v>435</v>
      </c>
      <c r="B12" s="70" t="s">
        <v>86</v>
      </c>
      <c r="C12" s="1082">
        <f>'Project Costs_MS4'!D22/1000</f>
        <v>0</v>
      </c>
      <c r="D12" s="1083"/>
      <c r="E12" s="1083"/>
      <c r="F12" s="1083"/>
      <c r="G12" s="1083"/>
      <c r="H12" s="1083"/>
      <c r="I12" s="1084"/>
      <c r="J12" s="1081">
        <f t="shared" si="1"/>
        <v>0</v>
      </c>
      <c r="K12" s="172"/>
    </row>
    <row r="13" spans="1:11" ht="12" customHeight="1">
      <c r="A13" s="1" t="s">
        <v>436</v>
      </c>
      <c r="B13" s="70" t="s">
        <v>86</v>
      </c>
      <c r="C13" s="243">
        <f>'Project Costs_MS4'!D23/1000</f>
        <v>0</v>
      </c>
      <c r="D13" s="243"/>
      <c r="E13" s="243"/>
      <c r="F13" s="243"/>
      <c r="G13" s="243"/>
      <c r="H13" s="243"/>
      <c r="I13" s="243"/>
      <c r="J13" s="244">
        <f t="shared" si="1"/>
        <v>0</v>
      </c>
    </row>
    <row r="14" spans="1:11" ht="14.25" customHeight="1">
      <c r="A14" s="86" t="s">
        <v>271</v>
      </c>
      <c r="B14" s="242" t="s">
        <v>86</v>
      </c>
      <c r="C14" s="302">
        <f t="shared" ref="C14:I14" si="3">SUM(C12:C13)</f>
        <v>0</v>
      </c>
      <c r="D14" s="302">
        <f t="shared" si="3"/>
        <v>0</v>
      </c>
      <c r="E14" s="302">
        <f t="shared" si="3"/>
        <v>0</v>
      </c>
      <c r="F14" s="302">
        <f t="shared" si="3"/>
        <v>0</v>
      </c>
      <c r="G14" s="302">
        <f t="shared" si="3"/>
        <v>0</v>
      </c>
      <c r="H14" s="302">
        <f t="shared" si="3"/>
        <v>0</v>
      </c>
      <c r="I14" s="302">
        <f t="shared" si="3"/>
        <v>0</v>
      </c>
      <c r="J14" s="246">
        <f t="shared" si="1"/>
        <v>0</v>
      </c>
    </row>
    <row r="15" spans="1:11" s="3" customFormat="1">
      <c r="A15" s="86" t="s">
        <v>156</v>
      </c>
      <c r="B15" s="242" t="s">
        <v>86</v>
      </c>
      <c r="C15" s="245">
        <f t="shared" ref="C15:I15" si="4">C14-C11</f>
        <v>0</v>
      </c>
      <c r="D15" s="245">
        <f t="shared" si="4"/>
        <v>0</v>
      </c>
      <c r="E15" s="245">
        <f t="shared" si="4"/>
        <v>0</v>
      </c>
      <c r="F15" s="245">
        <f t="shared" si="4"/>
        <v>0</v>
      </c>
      <c r="G15" s="245">
        <f t="shared" si="4"/>
        <v>0</v>
      </c>
      <c r="H15" s="245">
        <f t="shared" si="4"/>
        <v>0</v>
      </c>
      <c r="I15" s="245">
        <f t="shared" si="4"/>
        <v>0</v>
      </c>
      <c r="J15" s="246">
        <f t="shared" si="1"/>
        <v>0</v>
      </c>
      <c r="K15" s="85"/>
    </row>
    <row r="16" spans="1:11">
      <c r="A16" s="86" t="s">
        <v>226</v>
      </c>
      <c r="B16" s="242" t="s">
        <v>86</v>
      </c>
      <c r="C16" s="245">
        <f>C15</f>
        <v>0</v>
      </c>
      <c r="D16" s="245">
        <f t="shared" ref="D16:I16" si="5">D15</f>
        <v>0</v>
      </c>
      <c r="E16" s="245">
        <f t="shared" si="5"/>
        <v>0</v>
      </c>
      <c r="F16" s="245">
        <f t="shared" si="5"/>
        <v>0</v>
      </c>
      <c r="G16" s="245">
        <f t="shared" si="5"/>
        <v>0</v>
      </c>
      <c r="H16" s="245">
        <f t="shared" si="5"/>
        <v>0</v>
      </c>
      <c r="I16" s="245">
        <f t="shared" si="5"/>
        <v>0</v>
      </c>
      <c r="J16" s="246">
        <f t="shared" si="1"/>
        <v>0</v>
      </c>
    </row>
    <row r="17" spans="1:11">
      <c r="A17" s="86"/>
      <c r="B17" s="242"/>
      <c r="C17" s="245">
        <f>C16*-1</f>
        <v>0</v>
      </c>
      <c r="D17" s="245">
        <f t="shared" ref="D17:I17" si="6">D16*-1</f>
        <v>0</v>
      </c>
      <c r="E17" s="245">
        <f t="shared" si="6"/>
        <v>0</v>
      </c>
      <c r="F17" s="245">
        <f t="shared" si="6"/>
        <v>0</v>
      </c>
      <c r="G17" s="245">
        <f t="shared" si="6"/>
        <v>0</v>
      </c>
      <c r="H17" s="245">
        <f t="shared" si="6"/>
        <v>0</v>
      </c>
      <c r="I17" s="245">
        <f t="shared" si="6"/>
        <v>0</v>
      </c>
      <c r="J17" s="246">
        <f t="shared" si="1"/>
        <v>0</v>
      </c>
    </row>
    <row r="18" spans="1:11">
      <c r="A18" s="190"/>
      <c r="B18" s="190"/>
      <c r="C18" s="1085"/>
      <c r="D18" s="1085"/>
      <c r="E18" s="1085"/>
      <c r="F18" s="1085"/>
      <c r="G18" s="1085"/>
      <c r="H18" s="1085"/>
      <c r="I18" s="1085"/>
      <c r="J18" s="1085"/>
    </row>
    <row r="19" spans="1:11" s="190" customFormat="1" ht="15" customHeight="1" outlineLevel="1">
      <c r="B19" s="203"/>
      <c r="C19" s="215">
        <f t="shared" ref="C19:I19" si="7">C5</f>
        <v>2026</v>
      </c>
      <c r="D19" s="202">
        <f t="shared" si="7"/>
        <v>2027</v>
      </c>
      <c r="E19" s="202">
        <f t="shared" si="7"/>
        <v>2028</v>
      </c>
      <c r="F19" s="202">
        <f t="shared" si="7"/>
        <v>2029</v>
      </c>
      <c r="G19" s="202">
        <f t="shared" si="7"/>
        <v>2030</v>
      </c>
      <c r="H19" s="202">
        <f t="shared" si="7"/>
        <v>2031</v>
      </c>
      <c r="I19" s="204">
        <f t="shared" si="7"/>
        <v>2032</v>
      </c>
      <c r="J19" s="202" t="s">
        <v>430</v>
      </c>
      <c r="K19" s="250"/>
    </row>
    <row r="20" spans="1:11" ht="15" customHeight="1" outlineLevel="1">
      <c r="A20" s="203" t="s">
        <v>437</v>
      </c>
      <c r="J20" s="205"/>
    </row>
    <row r="21" spans="1:11" ht="15" customHeight="1" outlineLevel="1">
      <c r="A21" s="1">
        <f>Kalkulation_MS4!$F$2</f>
        <v>0</v>
      </c>
      <c r="C21" s="172">
        <f>Kalkulation_MS4!$F$10/100*detail_MS4!B7</f>
        <v>0</v>
      </c>
      <c r="D21" s="172">
        <f>Kalkulation_MS4!$F$10/100*detail_MS4!O7</f>
        <v>0</v>
      </c>
      <c r="E21" s="172">
        <f>Kalkulation_MS4!$F$10/100*detail_MS4!AB7</f>
        <v>0</v>
      </c>
      <c r="F21" s="172">
        <f>Kalkulation_MS4!$F$10/100*detail_MS4!AO7</f>
        <v>0</v>
      </c>
      <c r="G21" s="172">
        <f>Kalkulation_MS4!$F$10/100*detail_MS4!BB7</f>
        <v>0</v>
      </c>
      <c r="H21" s="172">
        <f>Kalkulation_MS4!$F$10/100*detail_MS4!BO7</f>
        <v>0</v>
      </c>
      <c r="I21" s="172">
        <f>Kalkulation_MS4!$F$10/100*detail_MS4!CB7</f>
        <v>0</v>
      </c>
      <c r="J21" s="206">
        <f>SUM(C21:I21)</f>
        <v>0</v>
      </c>
    </row>
    <row r="22" spans="1:11" ht="15" customHeight="1" outlineLevel="1">
      <c r="A22" s="1">
        <f>Kalkulation_MS4!$G$2</f>
        <v>0</v>
      </c>
      <c r="C22" s="172">
        <f>Kalkulation_MS4!$G$10/100*detail_MS4!B8</f>
        <v>0</v>
      </c>
      <c r="D22" s="172">
        <f>Kalkulation_MS4!$G$10/100*detail_MS4!O8</f>
        <v>0</v>
      </c>
      <c r="E22" s="172">
        <f>Kalkulation_MS4!$G$10/100*detail_MS4!AB8</f>
        <v>0</v>
      </c>
      <c r="F22" s="172">
        <f>Kalkulation_MS4!$G$10/100*detail_MS4!AO8</f>
        <v>0</v>
      </c>
      <c r="G22" s="172">
        <f>Kalkulation_MS4!$G$10/100*detail_MS4!BB8</f>
        <v>0</v>
      </c>
      <c r="H22" s="172">
        <f>Kalkulation_MS4!$G$10/100*detail_MS4!BO8</f>
        <v>0</v>
      </c>
      <c r="I22" s="172">
        <f>Kalkulation_MS4!$G$10/100*detail_MS4!CB8</f>
        <v>0</v>
      </c>
      <c r="J22" s="206">
        <f t="shared" ref="J22:J235" si="8">SUM(C22:I22)</f>
        <v>0</v>
      </c>
    </row>
    <row r="23" spans="1:11" ht="15" customHeight="1" outlineLevel="1">
      <c r="A23" s="249">
        <f>Kalkulation_MS4!$H$2</f>
        <v>0</v>
      </c>
      <c r="C23" s="172">
        <f>Kalkulation_MS4!$H$10/100*detail_MS4!B9</f>
        <v>0</v>
      </c>
      <c r="D23" s="172">
        <f>Kalkulation_MS4!$H$10/100*detail_MS4!O9</f>
        <v>0</v>
      </c>
      <c r="E23" s="172">
        <f>Kalkulation_MS4!$H$10/100*detail_MS4!AB9</f>
        <v>0</v>
      </c>
      <c r="F23" s="172">
        <f>Kalkulation_MS4!$H$10/100*detail_MS4!AO9</f>
        <v>0</v>
      </c>
      <c r="G23" s="172">
        <f>Kalkulation_MS4!$H$10/100*detail_MS4!BB9</f>
        <v>0</v>
      </c>
      <c r="H23" s="172">
        <f>Kalkulation_MS4!$H$10/100*detail_MS4!BO9</f>
        <v>0</v>
      </c>
      <c r="I23" s="172">
        <f>Kalkulation_MS4!$H$10/100*detail_MS4!CB9</f>
        <v>0</v>
      </c>
      <c r="J23" s="206">
        <f t="shared" si="8"/>
        <v>0</v>
      </c>
    </row>
    <row r="24" spans="1:11" outlineLevel="1">
      <c r="A24" s="1">
        <f>Kalkulation_MS4!$I$2</f>
        <v>0</v>
      </c>
      <c r="C24" s="172">
        <f>Kalkulation_MS4!$I$10/100*detail_MS4!B10</f>
        <v>0</v>
      </c>
      <c r="D24" s="172">
        <f>Kalkulation_MS4!$I$10/100*detail_MS4!O10</f>
        <v>0</v>
      </c>
      <c r="E24" s="172">
        <f>Kalkulation_MS4!$I$10/100*detail_MS4!AB10</f>
        <v>0</v>
      </c>
      <c r="F24" s="172">
        <f>Kalkulation_MS4!$I$10/100*detail_MS4!AO10</f>
        <v>0</v>
      </c>
      <c r="G24" s="172">
        <f>Kalkulation_MS4!$I$10/100*detail_MS4!BB10</f>
        <v>0</v>
      </c>
      <c r="H24" s="172">
        <f>Kalkulation_MS4!$I$10/100*detail_MS4!BO10</f>
        <v>0</v>
      </c>
      <c r="I24" s="172">
        <f>Kalkulation_MS4!$I$10/100*detail_MS4!CB10</f>
        <v>0</v>
      </c>
      <c r="J24" s="206">
        <f t="shared" si="8"/>
        <v>0</v>
      </c>
    </row>
    <row r="25" spans="1:11" outlineLevel="1">
      <c r="A25" s="1">
        <f>Kalkulation_MS4!$J$2</f>
        <v>0</v>
      </c>
      <c r="C25" s="172">
        <f>Kalkulation_MS4!$J$10/100*detail_MS4!B11</f>
        <v>0</v>
      </c>
      <c r="D25" s="172">
        <f>Kalkulation_MS4!$J$10/100*detail_MS4!O11</f>
        <v>0</v>
      </c>
      <c r="E25" s="172">
        <f>Kalkulation_MS4!$J$10/100*detail_MS4!AB11</f>
        <v>0</v>
      </c>
      <c r="F25" s="172">
        <f>Kalkulation_MS4!$J$10/100*detail_MS4!AO11</f>
        <v>0</v>
      </c>
      <c r="G25" s="172">
        <f>Kalkulation_MS4!$J$10/100*detail_MS4!BB11</f>
        <v>0</v>
      </c>
      <c r="H25" s="172">
        <f>Kalkulation_MS4!$J$10/100*detail_MS4!BO11</f>
        <v>0</v>
      </c>
      <c r="I25" s="172">
        <f>Kalkulation_MS4!$J$10/100*detail_MS4!CB11</f>
        <v>0</v>
      </c>
      <c r="J25" s="206">
        <f t="shared" si="8"/>
        <v>0</v>
      </c>
    </row>
    <row r="26" spans="1:11" outlineLevel="1">
      <c r="A26" s="1">
        <f>Kalkulation_MS4!K$2</f>
        <v>0</v>
      </c>
      <c r="C26" s="172">
        <f>Kalkulation_MS4!$K$10/100*detail_MS4!B12</f>
        <v>0</v>
      </c>
      <c r="D26" s="172">
        <f>Kalkulation_MS4!$K$10/100*detail_MS4!O12</f>
        <v>0</v>
      </c>
      <c r="E26" s="172">
        <f>Kalkulation_MS4!$K$10/100*detail_MS4!AB12</f>
        <v>0</v>
      </c>
      <c r="F26" s="172">
        <f>Kalkulation_MS4!$K$10/100*detail_MS4!AO12</f>
        <v>0</v>
      </c>
      <c r="G26" s="172">
        <f>Kalkulation_MS4!$K$10/100*detail_MS4!BB12</f>
        <v>0</v>
      </c>
      <c r="H26" s="172">
        <f>Kalkulation_MS4!$K$10/100*detail_MS4!BO12</f>
        <v>0</v>
      </c>
      <c r="I26" s="172">
        <f>Kalkulation_MS4!$K$10/100*detail_MS4!CB12</f>
        <v>0</v>
      </c>
      <c r="J26" s="206">
        <f t="shared" si="8"/>
        <v>0</v>
      </c>
    </row>
    <row r="27" spans="1:11" outlineLevel="1">
      <c r="A27" s="1">
        <f>Kalkulation_MS4!L$2</f>
        <v>0</v>
      </c>
      <c r="C27" s="172">
        <f>Kalkulation_MS4!$L$10/100*detail_MS4!B13</f>
        <v>0</v>
      </c>
      <c r="D27" s="172">
        <f>Kalkulation_MS4!$L$10/100*detail_MS4!O13</f>
        <v>0</v>
      </c>
      <c r="E27" s="172">
        <f>Kalkulation_MS4!$L$10/100*detail_MS4!AB13</f>
        <v>0</v>
      </c>
      <c r="F27" s="172">
        <f>Kalkulation_MS4!$L$10/100*detail_MS4!AO13</f>
        <v>0</v>
      </c>
      <c r="G27" s="172">
        <f>Kalkulation_MS4!$L$10/100*detail_MS4!BB13</f>
        <v>0</v>
      </c>
      <c r="H27" s="172">
        <f>Kalkulation_MS4!$L$10/100*detail_MS4!BO13</f>
        <v>0</v>
      </c>
      <c r="I27" s="172">
        <f>Kalkulation_MS4!$L$10/100*detail_MS4!CB13</f>
        <v>0</v>
      </c>
      <c r="J27" s="206">
        <f t="shared" si="8"/>
        <v>0</v>
      </c>
    </row>
    <row r="28" spans="1:11" outlineLevel="1">
      <c r="A28" s="1">
        <f>Kalkulation_MS4!M$2</f>
        <v>0</v>
      </c>
      <c r="C28" s="172">
        <f>Kalkulation_MS4!$M$10/100*detail_MS4!B14</f>
        <v>0</v>
      </c>
      <c r="D28" s="172">
        <f>Kalkulation_MS4!$M$10/100*detail_MS4!O14</f>
        <v>0</v>
      </c>
      <c r="E28" s="172">
        <f>Kalkulation_MS4!$M$10/100*detail_MS4!AB14</f>
        <v>0</v>
      </c>
      <c r="F28" s="172">
        <f>Kalkulation_MS4!$M$10/100*detail_MS4!AO14</f>
        <v>0</v>
      </c>
      <c r="G28" s="172">
        <f>Kalkulation_MS4!$M$10/100*detail_MS4!BB14</f>
        <v>0</v>
      </c>
      <c r="H28" s="172">
        <f>Kalkulation_MS4!$M$10/100*detail_MS4!BO14</f>
        <v>0</v>
      </c>
      <c r="I28" s="172">
        <f>Kalkulation_MS4!$M$10/100*detail_MS4!CB14</f>
        <v>0</v>
      </c>
      <c r="J28" s="206">
        <f t="shared" si="8"/>
        <v>0</v>
      </c>
    </row>
    <row r="29" spans="1:11" outlineLevel="1">
      <c r="A29" s="1">
        <f>Kalkulation_MS4!N$2</f>
        <v>0</v>
      </c>
      <c r="C29" s="172">
        <f>Kalkulation_MS4!$N$10/100*detail_MS4!B15</f>
        <v>0</v>
      </c>
      <c r="D29" s="172">
        <f>Kalkulation_MS4!$N$10/100*detail_MS4!O15</f>
        <v>0</v>
      </c>
      <c r="E29" s="172">
        <f>Kalkulation_MS4!$N$10/100*detail_MS4!AB15</f>
        <v>0</v>
      </c>
      <c r="F29" s="172">
        <f>Kalkulation_MS4!$N$10/100*detail_MS4!AO15</f>
        <v>0</v>
      </c>
      <c r="G29" s="172">
        <f>Kalkulation_MS4!$N$10/100*detail_MS4!BB15</f>
        <v>0</v>
      </c>
      <c r="H29" s="172">
        <f>Kalkulation_MS4!$N$10/100*detail_MS4!BO15</f>
        <v>0</v>
      </c>
      <c r="I29" s="172">
        <f>Kalkulation_MS4!$N$10/100*detail_MS4!CB15</f>
        <v>0</v>
      </c>
      <c r="J29" s="206">
        <f t="shared" si="8"/>
        <v>0</v>
      </c>
    </row>
    <row r="30" spans="1:11" outlineLevel="1">
      <c r="A30" s="1">
        <f>Kalkulation_MS4!O$2</f>
        <v>0</v>
      </c>
      <c r="C30" s="172">
        <f>Kalkulation_MS4!$O$10/100*detail_MS4!B16</f>
        <v>0</v>
      </c>
      <c r="D30" s="172">
        <f>Kalkulation_MS4!$O$10/100*detail_MS4!O16</f>
        <v>0</v>
      </c>
      <c r="E30" s="172">
        <f>Kalkulation_MS4!$O$10/100*detail_MS4!AB16</f>
        <v>0</v>
      </c>
      <c r="F30" s="172">
        <f>Kalkulation_MS4!$O$10/100*detail_MS4!AO16</f>
        <v>0</v>
      </c>
      <c r="G30" s="172">
        <f>Kalkulation_MS4!$O$10/100*detail_MS4!BB16</f>
        <v>0</v>
      </c>
      <c r="H30" s="172">
        <f>Kalkulation_MS4!$O$10/100*detail_MS4!BO16</f>
        <v>0</v>
      </c>
      <c r="I30" s="172">
        <f>Kalkulation_MS4!$O$10/100*detail_MS4!CB16</f>
        <v>0</v>
      </c>
      <c r="J30" s="206">
        <f t="shared" si="8"/>
        <v>0</v>
      </c>
    </row>
    <row r="31" spans="1:11" outlineLevel="1">
      <c r="A31" s="1">
        <f>Kalkulation_MS4!Q$2</f>
        <v>0</v>
      </c>
      <c r="C31" s="172">
        <f>Kalkulation_MS4!$P$10/100*detail_MS4!B17</f>
        <v>0</v>
      </c>
      <c r="D31" s="172">
        <f>Kalkulation_MS4!$P$10/100*detail_MS4!O17</f>
        <v>0</v>
      </c>
      <c r="E31" s="172">
        <f>Kalkulation_MS4!$P$10/100*detail_MS4!AB17</f>
        <v>0</v>
      </c>
      <c r="F31" s="172">
        <f>Kalkulation_MS4!$P$10/100*detail_MS4!AO17</f>
        <v>0</v>
      </c>
      <c r="G31" s="172">
        <f>Kalkulation_MS4!$P$10/100*detail_MS4!BB17</f>
        <v>0</v>
      </c>
      <c r="H31" s="172">
        <f>Kalkulation_MS4!$P$10/100*detail_MS4!BO17</f>
        <v>0</v>
      </c>
      <c r="I31" s="172">
        <f>Kalkulation_MS4!$P$10/100*detail_MS4!CB17</f>
        <v>0</v>
      </c>
      <c r="J31" s="206">
        <f t="shared" ref="J31:J60" si="9">SUM(C31:I31)</f>
        <v>0</v>
      </c>
    </row>
    <row r="32" spans="1:11" outlineLevel="1">
      <c r="A32" s="1">
        <f>Kalkulation_MS4!R$2</f>
        <v>0</v>
      </c>
      <c r="C32" s="172">
        <f>Kalkulation_MS4!$Q$10/100*detail_MS4!B18</f>
        <v>0</v>
      </c>
      <c r="D32" s="172">
        <f>Kalkulation_MS4!$Q$10/100*detail_MS4!O18</f>
        <v>0</v>
      </c>
      <c r="E32" s="172">
        <f>Kalkulation_MS4!$Q$10/100*detail_MS4!AB18</f>
        <v>0</v>
      </c>
      <c r="F32" s="172">
        <f>Kalkulation_MS4!$Q$10/100*detail_MS4!AO18</f>
        <v>0</v>
      </c>
      <c r="G32" s="172">
        <f>Kalkulation_MS4!$Q$10/100*detail_MS4!BB18</f>
        <v>0</v>
      </c>
      <c r="H32" s="172">
        <f>Kalkulation_MS4!$Q$10/100*detail_MS4!BO18</f>
        <v>0</v>
      </c>
      <c r="I32" s="172">
        <f>Kalkulation_MS4!$Q$10/100*detail_MS4!CB18</f>
        <v>0</v>
      </c>
      <c r="J32" s="206">
        <f t="shared" si="9"/>
        <v>0</v>
      </c>
    </row>
    <row r="33" spans="1:10" outlineLevel="1">
      <c r="A33" s="1">
        <f>Kalkulation_MS4!S$2</f>
        <v>0</v>
      </c>
      <c r="C33" s="172">
        <f>Kalkulation_MS4!$R$10/100*detail_MS4!B19</f>
        <v>0</v>
      </c>
      <c r="D33" s="172">
        <f>Kalkulation_MS4!$R$10/100*detail_MS4!O19</f>
        <v>0</v>
      </c>
      <c r="E33" s="172">
        <f>Kalkulation_MS4!$R$10/100*detail_MS4!AB19</f>
        <v>0</v>
      </c>
      <c r="F33" s="172">
        <f>Kalkulation_MS4!$R$10/100*detail_MS4!AO19</f>
        <v>0</v>
      </c>
      <c r="G33" s="172">
        <f>Kalkulation_MS4!$R$10/100*detail_MS4!BB19</f>
        <v>0</v>
      </c>
      <c r="H33" s="172">
        <f>Kalkulation_MS4!$R$10/100*detail_MS4!BO19</f>
        <v>0</v>
      </c>
      <c r="I33" s="172">
        <f>Kalkulation_MS4!$R$10/100*detail_MS4!CB19</f>
        <v>0</v>
      </c>
      <c r="J33" s="206">
        <f t="shared" si="9"/>
        <v>0</v>
      </c>
    </row>
    <row r="34" spans="1:10" outlineLevel="1">
      <c r="A34" s="1">
        <f>Kalkulation_MS4!T$2</f>
        <v>0</v>
      </c>
      <c r="C34" s="172">
        <f>Kalkulation_MS4!$S$10/100*detail_MS4!$B20</f>
        <v>0</v>
      </c>
      <c r="D34" s="172">
        <f>Kalkulation_MS4!$S$10/100*detail_MS4!$O20</f>
        <v>0</v>
      </c>
      <c r="E34" s="172">
        <f>Kalkulation_MS4!$S$10/100*detail_MS4!$AB20</f>
        <v>0</v>
      </c>
      <c r="F34" s="172">
        <f>Kalkulation_MS4!$S$10/100*detail_MS4!$AO20</f>
        <v>0</v>
      </c>
      <c r="G34" s="172">
        <f>Kalkulation_MS4!$S$10/100*detail_MS4!$BB20</f>
        <v>0</v>
      </c>
      <c r="H34" s="172">
        <f>Kalkulation_MS4!$S$10/100*detail_MS4!$BO20</f>
        <v>0</v>
      </c>
      <c r="I34" s="172">
        <f>Kalkulation_MS4!$S$10/100*detail_MS4!$CB20</f>
        <v>0</v>
      </c>
      <c r="J34" s="206">
        <f t="shared" si="9"/>
        <v>0</v>
      </c>
    </row>
    <row r="35" spans="1:10" outlineLevel="1">
      <c r="A35" s="1">
        <f>Kalkulation_MS4!U$2</f>
        <v>0</v>
      </c>
      <c r="C35" s="172">
        <f>Kalkulation_MS4!$T$10/100*detail_MS4!$B21</f>
        <v>0</v>
      </c>
      <c r="D35" s="172">
        <f>Kalkulation_MS4!$T$10/100*detail_MS4!$O21</f>
        <v>0</v>
      </c>
      <c r="E35" s="172">
        <f>Kalkulation_MS4!$T$10/100*detail_MS4!$AB21</f>
        <v>0</v>
      </c>
      <c r="F35" s="172">
        <f>Kalkulation_MS4!$T$10/100*detail_MS4!$AO21</f>
        <v>0</v>
      </c>
      <c r="G35" s="172">
        <f>Kalkulation_MS4!$T$10/100*detail_MS4!$BB21</f>
        <v>0</v>
      </c>
      <c r="H35" s="172">
        <f>Kalkulation_MS4!$T$10/100*detail_MS4!$BO21</f>
        <v>0</v>
      </c>
      <c r="I35" s="172">
        <f>Kalkulation_MS4!$T$10/100*detail_MS4!$CB21</f>
        <v>0</v>
      </c>
      <c r="J35" s="206">
        <f t="shared" si="9"/>
        <v>0</v>
      </c>
    </row>
    <row r="36" spans="1:10" outlineLevel="1">
      <c r="A36" s="1">
        <f>Kalkulation_MS4!V$2</f>
        <v>0</v>
      </c>
      <c r="C36" s="172">
        <f>Kalkulation_MS4!$U$10/100*detail_MS4!$B22</f>
        <v>0</v>
      </c>
      <c r="D36" s="172">
        <f>Kalkulation_MS4!$U$10/100*detail_MS4!$O22</f>
        <v>0</v>
      </c>
      <c r="E36" s="172">
        <f>Kalkulation_MS4!$U$10/100*detail_MS4!$AB22</f>
        <v>0</v>
      </c>
      <c r="F36" s="172">
        <f>Kalkulation_MS4!$U$10/100*detail_MS4!$AO22</f>
        <v>0</v>
      </c>
      <c r="G36" s="172">
        <f>Kalkulation_MS4!$U$10/100*detail_MS4!$BB22</f>
        <v>0</v>
      </c>
      <c r="H36" s="172">
        <f>Kalkulation_MS4!$U$10/100*detail_MS4!$BO22</f>
        <v>0</v>
      </c>
      <c r="I36" s="172">
        <f>Kalkulation_MS4!$U$10/100*detail_MS4!$CB22</f>
        <v>0</v>
      </c>
      <c r="J36" s="206">
        <f t="shared" si="9"/>
        <v>0</v>
      </c>
    </row>
    <row r="37" spans="1:10" outlineLevel="1">
      <c r="A37" s="1">
        <f>Kalkulation_MS4!W$2</f>
        <v>0</v>
      </c>
      <c r="C37" s="172">
        <f>Kalkulation_MS4!$V$10/100*detail_MS4!$B23</f>
        <v>0</v>
      </c>
      <c r="D37" s="172">
        <f>Kalkulation_MS4!$V$10/100*detail_MS4!$O23</f>
        <v>0</v>
      </c>
      <c r="E37" s="172">
        <f>Kalkulation_MS4!$V$10/100*detail_MS4!$AB23</f>
        <v>0</v>
      </c>
      <c r="F37" s="172">
        <f>Kalkulation_MS4!$V$10/100*detail_MS4!$AO23</f>
        <v>0</v>
      </c>
      <c r="G37" s="172">
        <f>Kalkulation_MS4!$V$10/100*detail_MS4!$BB23</f>
        <v>0</v>
      </c>
      <c r="H37" s="172">
        <f>Kalkulation_MS4!$V$10/100*detail_MS4!$BO23</f>
        <v>0</v>
      </c>
      <c r="I37" s="172">
        <f>Kalkulation_MS4!$V$10/100*detail_MS4!$CB23</f>
        <v>0</v>
      </c>
      <c r="J37" s="206">
        <f t="shared" si="9"/>
        <v>0</v>
      </c>
    </row>
    <row r="38" spans="1:10" outlineLevel="1">
      <c r="A38" s="1">
        <f>Kalkulation_MS4!X$2</f>
        <v>0</v>
      </c>
      <c r="C38" s="172">
        <f>Kalkulation_MS4!$W$10/100*detail_MS4!$B24</f>
        <v>0</v>
      </c>
      <c r="D38" s="172">
        <f>Kalkulation_MS4!$W$10/100*detail_MS4!$O24</f>
        <v>0</v>
      </c>
      <c r="E38" s="172">
        <f>Kalkulation_MS4!$W$10/100*detail_MS4!$AB24</f>
        <v>0</v>
      </c>
      <c r="F38" s="172">
        <f>Kalkulation_MS4!$W$10/100*detail_MS4!$AO24</f>
        <v>0</v>
      </c>
      <c r="G38" s="172">
        <f>Kalkulation_MS4!$W$10/100*detail_MS4!$BB24</f>
        <v>0</v>
      </c>
      <c r="H38" s="172">
        <f>Kalkulation_MS4!$W$10/100*detail_MS4!$BO24</f>
        <v>0</v>
      </c>
      <c r="I38" s="172">
        <f>Kalkulation_MS4!$W$10/100*detail_MS4!$CB24</f>
        <v>0</v>
      </c>
      <c r="J38" s="206">
        <f t="shared" si="9"/>
        <v>0</v>
      </c>
    </row>
    <row r="39" spans="1:10" outlineLevel="1">
      <c r="A39" s="1">
        <f>Kalkulation_MS4!Y$2</f>
        <v>0</v>
      </c>
      <c r="C39" s="172">
        <f>Kalkulation_MS4!$X$10/100*detail_MS4!$B25</f>
        <v>0</v>
      </c>
      <c r="D39" s="172">
        <f>Kalkulation_MS4!$X$10/100*detail_MS4!$O25</f>
        <v>0</v>
      </c>
      <c r="E39" s="172">
        <f>Kalkulation_MS4!$X$10/100*detail_MS4!$AB25</f>
        <v>0</v>
      </c>
      <c r="F39" s="172">
        <f>Kalkulation_MS4!$X$10/100*detail_MS4!$AO25</f>
        <v>0</v>
      </c>
      <c r="G39" s="172">
        <f>Kalkulation_MS4!$X$10/100*detail_MS4!$BB25</f>
        <v>0</v>
      </c>
      <c r="H39" s="172">
        <f>Kalkulation_MS4!$X$10/100*detail_MS4!$BO25</f>
        <v>0</v>
      </c>
      <c r="I39" s="172">
        <f>Kalkulation_MS4!$X$10/100*detail_MS4!$CB25</f>
        <v>0</v>
      </c>
      <c r="J39" s="206">
        <f t="shared" si="9"/>
        <v>0</v>
      </c>
    </row>
    <row r="40" spans="1:10" outlineLevel="1">
      <c r="A40" s="1">
        <f>Kalkulation_MS4!Z$2</f>
        <v>0</v>
      </c>
      <c r="C40" s="172">
        <f>Kalkulation_MS4!$Y$10/100*detail_MS4!$B26</f>
        <v>0</v>
      </c>
      <c r="D40" s="172">
        <f>Kalkulation_MS4!$Y$10/100*detail_MS4!$O26</f>
        <v>0</v>
      </c>
      <c r="E40" s="172">
        <f>Kalkulation_MS4!$Y$10/100*detail_MS4!$AB26</f>
        <v>0</v>
      </c>
      <c r="F40" s="172">
        <f>Kalkulation_MS4!$Y$10/100*detail_MS4!$AO26</f>
        <v>0</v>
      </c>
      <c r="G40" s="172">
        <f>Kalkulation_MS4!$Y$10/100*detail_MS4!$BB26</f>
        <v>0</v>
      </c>
      <c r="H40" s="172">
        <f>Kalkulation_MS4!$Y$10/100*detail_MS4!$BO26</f>
        <v>0</v>
      </c>
      <c r="I40" s="172">
        <f>Kalkulation_MS4!$Y$10/100*detail_MS4!$CB26</f>
        <v>0</v>
      </c>
      <c r="J40" s="206">
        <f t="shared" si="9"/>
        <v>0</v>
      </c>
    </row>
    <row r="41" spans="1:10" outlineLevel="1">
      <c r="A41" s="1">
        <f>Kalkulation_MS4!AA$2</f>
        <v>0</v>
      </c>
      <c r="C41" s="172">
        <f>Kalkulation_MS4!$Z$10/100*detail_MS4!$B27</f>
        <v>0</v>
      </c>
      <c r="D41" s="172">
        <f>Kalkulation_MS4!$Z$10/100*detail_MS4!$O27</f>
        <v>0</v>
      </c>
      <c r="E41" s="172">
        <f>Kalkulation_MS4!$Z$10/100*detail_MS4!$AB27</f>
        <v>0</v>
      </c>
      <c r="F41" s="172">
        <f>Kalkulation_MS4!$Z$10/100*detail_MS4!$AO27</f>
        <v>0</v>
      </c>
      <c r="G41" s="172">
        <f>Kalkulation_MS4!$Z$10/100*detail_MS4!$BB27</f>
        <v>0</v>
      </c>
      <c r="H41" s="172">
        <f>Kalkulation_MS4!$Z$10/100*detail_MS4!$BO27</f>
        <v>0</v>
      </c>
      <c r="I41" s="172">
        <f>Kalkulation_MS4!$Z$10/100*detail_MS4!$CB27</f>
        <v>0</v>
      </c>
      <c r="J41" s="206">
        <f t="shared" si="9"/>
        <v>0</v>
      </c>
    </row>
    <row r="42" spans="1:10" outlineLevel="1">
      <c r="A42" s="1">
        <f>Kalkulation_MS4!AB$2</f>
        <v>0</v>
      </c>
      <c r="C42" s="172">
        <f>Kalkulation_MS4!$AA$10/100*detail_MS4!$B28</f>
        <v>0</v>
      </c>
      <c r="D42" s="172">
        <f>Kalkulation_MS4!$AA$10/100*detail_MS4!$O28</f>
        <v>0</v>
      </c>
      <c r="E42" s="172">
        <f>Kalkulation_MS4!$AA$10/100*detail_MS4!$AB28</f>
        <v>0</v>
      </c>
      <c r="F42" s="172">
        <f>Kalkulation_MS4!$AA$10/100*detail_MS4!$AO28</f>
        <v>0</v>
      </c>
      <c r="G42" s="172">
        <f>Kalkulation_MS4!$AA$10/100*detail_MS4!$BB28</f>
        <v>0</v>
      </c>
      <c r="H42" s="172">
        <f>Kalkulation_MS4!$AA$10/100*detail_MS4!$BO28</f>
        <v>0</v>
      </c>
      <c r="I42" s="172">
        <f>Kalkulation_MS4!$AA$10/100*detail_MS4!$CB28</f>
        <v>0</v>
      </c>
      <c r="J42" s="206">
        <f t="shared" si="9"/>
        <v>0</v>
      </c>
    </row>
    <row r="43" spans="1:10" outlineLevel="1">
      <c r="A43" s="1">
        <f>Kalkulation_MS4!AC$2</f>
        <v>0</v>
      </c>
      <c r="C43" s="172">
        <f>Kalkulation_MS4!$AB$10/100*detail_MS4!$B29</f>
        <v>0</v>
      </c>
      <c r="D43" s="172">
        <f>Kalkulation_MS4!$AB$10/100*detail_MS4!$O29</f>
        <v>0</v>
      </c>
      <c r="E43" s="172">
        <f>Kalkulation_MS4!$AB$10/100*detail_MS4!$AB29</f>
        <v>0</v>
      </c>
      <c r="F43" s="172">
        <f>Kalkulation_MS4!$AB$10/100*detail_MS4!$AO29</f>
        <v>0</v>
      </c>
      <c r="G43" s="172">
        <f>Kalkulation_MS4!$AB$10/100*detail_MS4!$BB29</f>
        <v>0</v>
      </c>
      <c r="H43" s="172">
        <f>Kalkulation_MS4!$AB$10/100*detail_MS4!$BO29</f>
        <v>0</v>
      </c>
      <c r="I43" s="172">
        <f>Kalkulation_MS4!$AB$10/100*detail_MS4!$CB29</f>
        <v>0</v>
      </c>
      <c r="J43" s="206">
        <f t="shared" si="9"/>
        <v>0</v>
      </c>
    </row>
    <row r="44" spans="1:10" outlineLevel="1">
      <c r="A44" s="1">
        <f>Kalkulation_MS4!AD$2</f>
        <v>0</v>
      </c>
      <c r="C44" s="172">
        <f>Kalkulation_MS4!$AC$10/100*detail_MS4!$B30</f>
        <v>0</v>
      </c>
      <c r="D44" s="172">
        <f>Kalkulation_MS4!$AC$10/100*detail_MS4!$O30</f>
        <v>0</v>
      </c>
      <c r="E44" s="172">
        <f>Kalkulation_MS4!$AC$10/100*detail_MS4!$AB30</f>
        <v>0</v>
      </c>
      <c r="F44" s="172">
        <f>Kalkulation_MS4!$AC$10/100*detail_MS4!$AO30</f>
        <v>0</v>
      </c>
      <c r="G44" s="172">
        <f>Kalkulation_MS4!$AC$10/100*detail_MS4!$BB30</f>
        <v>0</v>
      </c>
      <c r="H44" s="172">
        <f>Kalkulation_MS4!$AC$10/100*detail_MS4!$BO30</f>
        <v>0</v>
      </c>
      <c r="I44" s="172">
        <f>Kalkulation_MS4!$AC$10/100*detail_MS4!$CB30</f>
        <v>0</v>
      </c>
      <c r="J44" s="206">
        <f t="shared" si="9"/>
        <v>0</v>
      </c>
    </row>
    <row r="45" spans="1:10" outlineLevel="1">
      <c r="A45" s="1">
        <f>Kalkulation_MS4!AE$2</f>
        <v>0</v>
      </c>
      <c r="C45" s="172">
        <f>Kalkulation_MS4!$AD$10/100*detail_MS4!$B31</f>
        <v>0</v>
      </c>
      <c r="D45" s="172">
        <f>Kalkulation_MS4!$AD$10/100*detail_MS4!$O31</f>
        <v>0</v>
      </c>
      <c r="E45" s="172">
        <f>Kalkulation_MS4!$AD$10/100*detail_MS4!$AB31</f>
        <v>0</v>
      </c>
      <c r="F45" s="172">
        <f>Kalkulation_MS4!$AD$10/100*detail_MS4!$AO31</f>
        <v>0</v>
      </c>
      <c r="G45" s="172">
        <f>Kalkulation_MS4!$AD$10/100*detail_MS4!$BB31</f>
        <v>0</v>
      </c>
      <c r="H45" s="172">
        <f>Kalkulation_MS4!$AD$10/100*detail_MS4!$BO31</f>
        <v>0</v>
      </c>
      <c r="I45" s="172">
        <f>Kalkulation_MS4!$AD$10/100*detail_MS4!$CB31</f>
        <v>0</v>
      </c>
      <c r="J45" s="206">
        <f t="shared" si="9"/>
        <v>0</v>
      </c>
    </row>
    <row r="46" spans="1:10" outlineLevel="1">
      <c r="A46" s="1">
        <f>Kalkulation_MS4!AF$2</f>
        <v>0</v>
      </c>
      <c r="C46" s="172">
        <f>Kalkulation_MS4!$AE$10/100*detail_MS4!$B32</f>
        <v>0</v>
      </c>
      <c r="D46" s="172">
        <f>Kalkulation_MS4!$AE$10/100*detail_MS4!$O32</f>
        <v>0</v>
      </c>
      <c r="E46" s="172">
        <f>Kalkulation_MS4!$AE$10/100*detail_MS4!$AB32</f>
        <v>0</v>
      </c>
      <c r="F46" s="172">
        <f>Kalkulation_MS4!$AE$10/100*detail_MS4!$AO32</f>
        <v>0</v>
      </c>
      <c r="G46" s="172">
        <f>Kalkulation_MS4!$AE$10/100*detail_MS4!$BB32</f>
        <v>0</v>
      </c>
      <c r="H46" s="172">
        <f>Kalkulation_MS4!$AE$10/100*detail_MS4!$BO32</f>
        <v>0</v>
      </c>
      <c r="I46" s="172">
        <f>Kalkulation_MS4!$AE$10/100*detail_MS4!$CB32</f>
        <v>0</v>
      </c>
      <c r="J46" s="206">
        <f t="shared" si="9"/>
        <v>0</v>
      </c>
    </row>
    <row r="47" spans="1:10" outlineLevel="1">
      <c r="A47" s="1">
        <f>Kalkulation_MS4!AG$2</f>
        <v>0</v>
      </c>
      <c r="C47" s="172">
        <f>Kalkulation_MS4!$AF$10/100*detail_MS4!$B33</f>
        <v>0</v>
      </c>
      <c r="D47" s="172">
        <f>Kalkulation_MS4!$AF$10/100*detail_MS4!$O33</f>
        <v>0</v>
      </c>
      <c r="E47" s="172">
        <f>Kalkulation_MS4!$AF$10/100*detail_MS4!$AB33</f>
        <v>0</v>
      </c>
      <c r="F47" s="172">
        <f>Kalkulation_MS4!$AF$10/100*detail_MS4!$AO33</f>
        <v>0</v>
      </c>
      <c r="G47" s="172">
        <f>Kalkulation_MS4!$AF$10/100*detail_MS4!$BB33</f>
        <v>0</v>
      </c>
      <c r="H47" s="172">
        <f>Kalkulation_MS4!$AF$10/100*detail_MS4!$BO33</f>
        <v>0</v>
      </c>
      <c r="I47" s="172">
        <f>Kalkulation_MS4!$AF$10/100*detail_MS4!$CB33</f>
        <v>0</v>
      </c>
      <c r="J47" s="206">
        <f t="shared" si="9"/>
        <v>0</v>
      </c>
    </row>
    <row r="48" spans="1:10" outlineLevel="1">
      <c r="A48" s="1">
        <f>Kalkulation_MS4!AH$2</f>
        <v>0</v>
      </c>
      <c r="C48" s="172">
        <f>Kalkulation_MS4!$AG$10/100*detail_MS4!$B34</f>
        <v>0</v>
      </c>
      <c r="D48" s="172">
        <f>Kalkulation_MS4!$AG$10/100*detail_MS4!$O34</f>
        <v>0</v>
      </c>
      <c r="E48" s="172">
        <f>Kalkulation_MS4!$AG$10/100*detail_MS4!$AB34</f>
        <v>0</v>
      </c>
      <c r="F48" s="172">
        <f>Kalkulation_MS4!$AG$10/100*detail_MS4!$AO34</f>
        <v>0</v>
      </c>
      <c r="G48" s="172">
        <f>Kalkulation_MS4!$AG$10/100*detail_MS4!$BB34</f>
        <v>0</v>
      </c>
      <c r="H48" s="172">
        <f>Kalkulation_MS4!$AG$10/100*detail_MS4!$BO34</f>
        <v>0</v>
      </c>
      <c r="I48" s="172">
        <f>Kalkulation_MS4!$AG$10/100*detail_MS4!$CB34</f>
        <v>0</v>
      </c>
      <c r="J48" s="206">
        <f t="shared" si="9"/>
        <v>0</v>
      </c>
    </row>
    <row r="49" spans="1:11" outlineLevel="1">
      <c r="A49" s="1">
        <f>Kalkulation_MS4!AI$2</f>
        <v>0</v>
      </c>
      <c r="C49" s="172">
        <f>Kalkulation_MS4!$AH$10/100*detail_MS4!$B35</f>
        <v>0</v>
      </c>
      <c r="D49" s="172">
        <f>Kalkulation_MS4!$AH$10/100*detail_MS4!$O35</f>
        <v>0</v>
      </c>
      <c r="E49" s="172">
        <f>Kalkulation_MS4!$AH$10/100*detail_MS4!$AB35</f>
        <v>0</v>
      </c>
      <c r="F49" s="172">
        <f>Kalkulation_MS4!$AH$10/100*detail_MS4!$AO35</f>
        <v>0</v>
      </c>
      <c r="G49" s="172">
        <f>Kalkulation_MS4!$AH$10/100*detail_MS4!$BB35</f>
        <v>0</v>
      </c>
      <c r="H49" s="172">
        <f>Kalkulation_MS4!$AH$10/100*detail_MS4!$BO35</f>
        <v>0</v>
      </c>
      <c r="I49" s="172">
        <f>Kalkulation_MS4!$AH$10/100*detail_MS4!$CB35</f>
        <v>0</v>
      </c>
      <c r="J49" s="206">
        <f t="shared" si="9"/>
        <v>0</v>
      </c>
    </row>
    <row r="50" spans="1:11" outlineLevel="1">
      <c r="A50" s="1">
        <f>Kalkulation_MS4!AJ$2</f>
        <v>0</v>
      </c>
      <c r="C50" s="172">
        <f>Kalkulation_MS4!$AI$10/100*detail_MS4!$B36</f>
        <v>0</v>
      </c>
      <c r="D50" s="172">
        <f>Kalkulation_MS4!$AI$10/100*detail_MS4!$O36</f>
        <v>0</v>
      </c>
      <c r="E50" s="172">
        <f>Kalkulation_MS4!$AI$10/100*detail_MS4!$AB36</f>
        <v>0</v>
      </c>
      <c r="F50" s="172">
        <f>Kalkulation_MS4!$AI$10/100*detail_MS4!$AO36</f>
        <v>0</v>
      </c>
      <c r="G50" s="172">
        <f>Kalkulation_MS4!$AI$10/100*detail_MS4!$BB36</f>
        <v>0</v>
      </c>
      <c r="H50" s="172">
        <f>Kalkulation_MS4!$AI$10/100*detail_MS4!$BO36</f>
        <v>0</v>
      </c>
      <c r="I50" s="172">
        <f>Kalkulation_MS4!$AI$10/100*detail_MS4!$CB36</f>
        <v>0</v>
      </c>
      <c r="J50" s="206">
        <f t="shared" si="9"/>
        <v>0</v>
      </c>
    </row>
    <row r="51" spans="1:11" outlineLevel="1">
      <c r="A51" s="1">
        <f>Kalkulation_MS4!AK$2</f>
        <v>0</v>
      </c>
      <c r="C51" s="172">
        <f>Kalkulation_MS4!$AJ$10/100*detail_MS4!$B37</f>
        <v>0</v>
      </c>
      <c r="D51" s="172">
        <f>Kalkulation_MS4!$AJ$10/100*detail_MS4!$O37</f>
        <v>0</v>
      </c>
      <c r="E51" s="172">
        <f>Kalkulation_MS4!$AJ$10/100*detail_MS4!$AB37</f>
        <v>0</v>
      </c>
      <c r="F51" s="172">
        <f>Kalkulation_MS4!$AJ$10/100*detail_MS4!$AO37</f>
        <v>0</v>
      </c>
      <c r="G51" s="172">
        <f>Kalkulation_MS4!$AJ$10/100*detail_MS4!$BB37</f>
        <v>0</v>
      </c>
      <c r="H51" s="172">
        <f>Kalkulation_MS4!$AJ$10/100*detail_MS4!$BO37</f>
        <v>0</v>
      </c>
      <c r="I51" s="172">
        <f>Kalkulation_MS4!$AJ$10/100*detail_MS4!$CB37</f>
        <v>0</v>
      </c>
      <c r="J51" s="206">
        <f t="shared" si="9"/>
        <v>0</v>
      </c>
    </row>
    <row r="52" spans="1:11" outlineLevel="1">
      <c r="A52" s="1">
        <f>Kalkulation_MS4!AL$2</f>
        <v>0</v>
      </c>
      <c r="C52" s="172">
        <f>Kalkulation_MS4!$AK$10/100*detail_MS4!$B38</f>
        <v>0</v>
      </c>
      <c r="D52" s="172">
        <f>Kalkulation_MS4!$AK$10/100*detail_MS4!$O38</f>
        <v>0</v>
      </c>
      <c r="E52" s="172">
        <f>Kalkulation_MS4!$AK$10/100*detail_MS4!$AB38</f>
        <v>0</v>
      </c>
      <c r="F52" s="172">
        <f>Kalkulation_MS4!$AK$10/100*detail_MS4!$AO38</f>
        <v>0</v>
      </c>
      <c r="G52" s="172">
        <f>Kalkulation_MS4!$AK$10/100*detail_MS4!$BB38</f>
        <v>0</v>
      </c>
      <c r="H52" s="172">
        <f>Kalkulation_MS4!$AK$10/100*detail_MS4!$BO38</f>
        <v>0</v>
      </c>
      <c r="I52" s="172">
        <f>Kalkulation_MS4!$AK$10/100*detail_MS4!$CB38</f>
        <v>0</v>
      </c>
      <c r="J52" s="206">
        <f t="shared" si="9"/>
        <v>0</v>
      </c>
    </row>
    <row r="53" spans="1:11" outlineLevel="1">
      <c r="A53" s="1">
        <f>Kalkulation_MS4!AM$2</f>
        <v>0</v>
      </c>
      <c r="C53" s="172">
        <f>Kalkulation_MS4!$AL$10/100*detail_MS4!$B39</f>
        <v>0</v>
      </c>
      <c r="D53" s="172">
        <f>Kalkulation_MS4!$AL$10/100*detail_MS4!$O39</f>
        <v>0</v>
      </c>
      <c r="E53" s="172">
        <f>Kalkulation_MS4!$AL$10/100*detail_MS4!$AB39</f>
        <v>0</v>
      </c>
      <c r="F53" s="172">
        <f>Kalkulation_MS4!$AL$10/100*detail_MS4!$AO39</f>
        <v>0</v>
      </c>
      <c r="G53" s="172">
        <f>Kalkulation_MS4!$AL$10/100*detail_MS4!$BB39</f>
        <v>0</v>
      </c>
      <c r="H53" s="172">
        <f>Kalkulation_MS4!$AL$10/100*detail_MS4!$BO39</f>
        <v>0</v>
      </c>
      <c r="I53" s="172">
        <f>Kalkulation_MS4!$AL$10/100*detail_MS4!$CB39</f>
        <v>0</v>
      </c>
      <c r="J53" s="206">
        <f t="shared" si="9"/>
        <v>0</v>
      </c>
    </row>
    <row r="54" spans="1:11" outlineLevel="1">
      <c r="A54" s="1">
        <f>Kalkulation_MS4!AN$2</f>
        <v>0</v>
      </c>
      <c r="C54" s="172">
        <f>Kalkulation_MS4!$AM$10/100*detail_MS4!$B40</f>
        <v>0</v>
      </c>
      <c r="D54" s="172">
        <f>Kalkulation_MS4!$AM$10/100*detail_MS4!$O40</f>
        <v>0</v>
      </c>
      <c r="E54" s="172">
        <f>Kalkulation_MS4!$AM$10/100*detail_MS4!$AB40</f>
        <v>0</v>
      </c>
      <c r="F54" s="172">
        <f>Kalkulation_MS4!$AM$10/100*detail_MS4!$AO40</f>
        <v>0</v>
      </c>
      <c r="G54" s="172">
        <f>Kalkulation_MS4!$AM$10/100*detail_MS4!$BB40</f>
        <v>0</v>
      </c>
      <c r="H54" s="172">
        <f>Kalkulation_MS4!$AM$10/100*detail_MS4!$BO40</f>
        <v>0</v>
      </c>
      <c r="I54" s="172">
        <f>Kalkulation_MS4!$AM$10/100*detail_MS4!$CB40</f>
        <v>0</v>
      </c>
      <c r="J54" s="206">
        <f t="shared" si="9"/>
        <v>0</v>
      </c>
    </row>
    <row r="55" spans="1:11" outlineLevel="1">
      <c r="A55" s="1">
        <f>Kalkulation_MS4!AO$2</f>
        <v>0</v>
      </c>
      <c r="C55" s="172">
        <f>Kalkulation_MS4!$AN$10/100*detail_MS4!$B41</f>
        <v>0</v>
      </c>
      <c r="D55" s="172">
        <f>Kalkulation_MS4!$AN$10/100*detail_MS4!$O41</f>
        <v>0</v>
      </c>
      <c r="E55" s="172">
        <f>Kalkulation_MS4!$AN$10/100*detail_MS4!$AB41</f>
        <v>0</v>
      </c>
      <c r="F55" s="172">
        <f>Kalkulation_MS4!$AN$10/100*detail_MS4!$AO41</f>
        <v>0</v>
      </c>
      <c r="G55" s="172">
        <f>Kalkulation_MS4!$AN$10/100*detail_MS4!$BB41</f>
        <v>0</v>
      </c>
      <c r="H55" s="172">
        <f>Kalkulation_MS4!$AN$10/100*detail_MS4!$BO41</f>
        <v>0</v>
      </c>
      <c r="I55" s="172">
        <f>Kalkulation_MS4!$AN$10/100*detail_MS4!$CB41</f>
        <v>0</v>
      </c>
      <c r="J55" s="206">
        <f t="shared" si="9"/>
        <v>0</v>
      </c>
    </row>
    <row r="56" spans="1:11" outlineLevel="1">
      <c r="A56" s="1">
        <f>Kalkulation_MS4!AP$2</f>
        <v>0</v>
      </c>
      <c r="C56" s="172">
        <f>Kalkulation_MS4!$AO$10/100*detail_MS4!$B42</f>
        <v>0</v>
      </c>
      <c r="D56" s="172">
        <f>Kalkulation_MS4!$AO$10/100*detail_MS4!$O42</f>
        <v>0</v>
      </c>
      <c r="E56" s="172">
        <f>Kalkulation_MS4!$AO$10/100*detail_MS4!$AB42</f>
        <v>0</v>
      </c>
      <c r="F56" s="172">
        <f>Kalkulation_MS4!$AO$10/100*detail_MS4!$AO42</f>
        <v>0</v>
      </c>
      <c r="G56" s="172">
        <f>Kalkulation_MS4!$AO$10/100*detail_MS4!$BB42</f>
        <v>0</v>
      </c>
      <c r="H56" s="172">
        <f>Kalkulation_MS4!$AO$10/100*detail_MS4!$BO42</f>
        <v>0</v>
      </c>
      <c r="I56" s="172">
        <f>Kalkulation_MS4!$AO$10/100*detail_MS4!$CB42</f>
        <v>0</v>
      </c>
      <c r="J56" s="206">
        <f t="shared" si="9"/>
        <v>0</v>
      </c>
    </row>
    <row r="57" spans="1:11" outlineLevel="1">
      <c r="A57" s="1">
        <f>Kalkulation_MS4!AQ$2</f>
        <v>0</v>
      </c>
      <c r="C57" s="172">
        <f>Kalkulation_MS4!$AP$10/100*detail_MS4!$B43</f>
        <v>0</v>
      </c>
      <c r="D57" s="172">
        <f>Kalkulation_MS4!$AP$10/100*detail_MS4!$O43</f>
        <v>0</v>
      </c>
      <c r="E57" s="172">
        <f>Kalkulation_MS4!$AP$10/100*detail_MS4!$AB43</f>
        <v>0</v>
      </c>
      <c r="F57" s="172">
        <f>Kalkulation_MS4!$AP$10/100*detail_MS4!$AO43</f>
        <v>0</v>
      </c>
      <c r="G57" s="172">
        <f>Kalkulation_MS4!$AP$10/100*detail_MS4!$BB43</f>
        <v>0</v>
      </c>
      <c r="H57" s="172">
        <f>Kalkulation_MS4!$AP$10/100*detail_MS4!$BO43</f>
        <v>0</v>
      </c>
      <c r="I57" s="172">
        <f>Kalkulation_MS4!$AP$10/100*detail_MS4!$CB43</f>
        <v>0</v>
      </c>
      <c r="J57" s="206">
        <f t="shared" si="9"/>
        <v>0</v>
      </c>
    </row>
    <row r="58" spans="1:11" outlineLevel="1">
      <c r="A58" s="1">
        <f>Kalkulation_MS4!AR$2</f>
        <v>0</v>
      </c>
      <c r="C58" s="172">
        <f>Kalkulation_MS4!$AQ$10/100*detail_MS4!$B44</f>
        <v>0</v>
      </c>
      <c r="D58" s="172">
        <f>Kalkulation_MS4!$AQ$10/100*detail_MS4!$O44</f>
        <v>0</v>
      </c>
      <c r="E58" s="172">
        <f>Kalkulation_MS4!$AQ$10/100*detail_MS4!$AB44</f>
        <v>0</v>
      </c>
      <c r="F58" s="172">
        <f>Kalkulation_MS4!$AQ$10/100*detail_MS4!$AO44</f>
        <v>0</v>
      </c>
      <c r="G58" s="172">
        <f>Kalkulation_MS4!$AQ$10/100*detail_MS4!$BB44</f>
        <v>0</v>
      </c>
      <c r="H58" s="172">
        <f>Kalkulation_MS4!$AQ$10/100*detail_MS4!$BO44</f>
        <v>0</v>
      </c>
      <c r="I58" s="172">
        <f>Kalkulation_MS4!$AQ$10/100*detail_MS4!$CB44</f>
        <v>0</v>
      </c>
      <c r="J58" s="206">
        <f t="shared" si="9"/>
        <v>0</v>
      </c>
    </row>
    <row r="59" spans="1:11" outlineLevel="1">
      <c r="A59" s="1">
        <f>Kalkulation_MS4!AS$2</f>
        <v>0</v>
      </c>
      <c r="C59" s="172">
        <f>Kalkulation_MS4!$AR$10/100*detail_MS4!$B45</f>
        <v>0</v>
      </c>
      <c r="D59" s="172">
        <f>Kalkulation_MS4!$AR$10/100*detail_MS4!$O45</f>
        <v>0</v>
      </c>
      <c r="E59" s="172">
        <f>Kalkulation_MS4!$AR$10/100*detail_MS4!$AB45</f>
        <v>0</v>
      </c>
      <c r="F59" s="172">
        <f>Kalkulation_MS4!$AR$10/100*detail_MS4!$AO45</f>
        <v>0</v>
      </c>
      <c r="G59" s="172">
        <f>Kalkulation_MS4!$AR$10/100*detail_MS4!$BB45</f>
        <v>0</v>
      </c>
      <c r="H59" s="172">
        <f>Kalkulation_MS4!$AR$10/100*detail_MS4!$BO45</f>
        <v>0</v>
      </c>
      <c r="I59" s="172">
        <f>Kalkulation_MS4!$AR$10/100*detail_MS4!$CB45</f>
        <v>0</v>
      </c>
      <c r="J59" s="206">
        <f t="shared" si="9"/>
        <v>0</v>
      </c>
    </row>
    <row r="60" spans="1:11" outlineLevel="1">
      <c r="A60" s="1">
        <f>Kalkulation_MS4!AS$2</f>
        <v>0</v>
      </c>
      <c r="C60" s="172">
        <f>Kalkulation_MS4!$AS$10/100*detail_MS4!$B46</f>
        <v>0</v>
      </c>
      <c r="D60" s="172">
        <f>Kalkulation_MS4!$AS$10/100*detail_MS4!$O46</f>
        <v>0</v>
      </c>
      <c r="E60" s="172">
        <f>Kalkulation_MS4!$AS$10/100*detail_MS4!$AB46</f>
        <v>0</v>
      </c>
      <c r="F60" s="172">
        <f>Kalkulation_MS4!$AS$10/100*detail_MS4!$AO46</f>
        <v>0</v>
      </c>
      <c r="G60" s="172">
        <f>Kalkulation_MS4!$AS$10/100*detail_MS4!$BB46</f>
        <v>0</v>
      </c>
      <c r="H60" s="172">
        <f>Kalkulation_MS4!$AS$10/100*detail_MS4!$BO46</f>
        <v>0</v>
      </c>
      <c r="I60" s="172">
        <f>Kalkulation_MS4!$AS$10/100*detail_MS4!$CB46</f>
        <v>0</v>
      </c>
      <c r="J60" s="206">
        <f t="shared" si="9"/>
        <v>0</v>
      </c>
    </row>
    <row r="61" spans="1:11" s="3" customFormat="1" outlineLevel="1">
      <c r="A61" s="88" t="s">
        <v>438</v>
      </c>
      <c r="B61" s="88"/>
      <c r="C61" s="201">
        <f t="shared" ref="C61:J61" si="10">SUM(C21:C60)</f>
        <v>0</v>
      </c>
      <c r="D61" s="201">
        <f t="shared" si="10"/>
        <v>0</v>
      </c>
      <c r="E61" s="201">
        <f t="shared" si="10"/>
        <v>0</v>
      </c>
      <c r="F61" s="201">
        <f t="shared" si="10"/>
        <v>0</v>
      </c>
      <c r="G61" s="201">
        <f t="shared" si="10"/>
        <v>0</v>
      </c>
      <c r="H61" s="201">
        <f t="shared" si="10"/>
        <v>0</v>
      </c>
      <c r="I61" s="201">
        <f t="shared" si="10"/>
        <v>0</v>
      </c>
      <c r="J61" s="79">
        <f t="shared" si="10"/>
        <v>0</v>
      </c>
      <c r="K61" s="85"/>
    </row>
    <row r="62" spans="1:11" outlineLevel="1">
      <c r="A62" s="203" t="s">
        <v>439</v>
      </c>
      <c r="J62" s="205">
        <f t="shared" si="8"/>
        <v>0</v>
      </c>
    </row>
    <row r="63" spans="1:11" outlineLevel="1">
      <c r="A63" s="1">
        <f t="shared" ref="A63:A102" si="11">A21</f>
        <v>0</v>
      </c>
      <c r="C63" s="172">
        <f>(Kalkulation_MS4!$F$13+Kalkulation_MS4!$F$14)/100*detail_MS4!B7</f>
        <v>0</v>
      </c>
      <c r="D63" s="172">
        <f>(Kalkulation_MS4!$F$13+Kalkulation_MS4!$F$14)/100*detail_MS4!O7</f>
        <v>0</v>
      </c>
      <c r="E63" s="172">
        <f>(Kalkulation_MS4!$F$13+Kalkulation_MS4!$F$14)/100*detail_MS4!AB7</f>
        <v>0</v>
      </c>
      <c r="F63" s="172">
        <f>(Kalkulation_MS4!$F$13+Kalkulation_MS4!$F$14)/100*detail_MS4!AO7</f>
        <v>0</v>
      </c>
      <c r="G63" s="172">
        <f>(Kalkulation_MS4!$F$13+Kalkulation_MS4!$F$14)/100*detail_MS4!BB7</f>
        <v>0</v>
      </c>
      <c r="H63" s="172">
        <f>(Kalkulation_MS4!$F$13+Kalkulation_MS4!$F$14)/100*detail_MS4!BO7</f>
        <v>0</v>
      </c>
      <c r="I63" s="172">
        <f>(Kalkulation_MS4!$F$13+Kalkulation_MS4!$F$14)/100*detail_MS4!CB7</f>
        <v>0</v>
      </c>
      <c r="J63" s="206">
        <f t="shared" si="8"/>
        <v>0</v>
      </c>
    </row>
    <row r="64" spans="1:11" outlineLevel="1">
      <c r="A64" s="1">
        <f t="shared" si="11"/>
        <v>0</v>
      </c>
      <c r="C64" s="172">
        <f>(Kalkulation_MS4!$G$13+Kalkulation_MS4!$G$14)/100*detail_MS4!B8</f>
        <v>0</v>
      </c>
      <c r="D64" s="172">
        <f>(Kalkulation_MS4!$G$13+Kalkulation_MS4!$G$14)/100*detail_MS4!O8</f>
        <v>0</v>
      </c>
      <c r="E64" s="172">
        <f>(Kalkulation_MS4!$G$13+Kalkulation_MS4!$G$14)/100*detail_MS4!AB8</f>
        <v>0</v>
      </c>
      <c r="F64" s="172">
        <f>(Kalkulation_MS4!$G$13+Kalkulation_MS4!$G$14)/100*detail_MS4!AO8</f>
        <v>0</v>
      </c>
      <c r="G64" s="172">
        <f>(Kalkulation_MS4!$G$13+Kalkulation_MS4!$G$14)/100*detail_MS4!BB8</f>
        <v>0</v>
      </c>
      <c r="H64" s="172">
        <f>(Kalkulation_MS4!$G$13+Kalkulation_MS4!$G$14)/100*detail_MS4!BO8</f>
        <v>0</v>
      </c>
      <c r="I64" s="172">
        <f>(Kalkulation_MS4!$G$13+Kalkulation_MS4!$G$14)/100*detail_MS4!CB8</f>
        <v>0</v>
      </c>
      <c r="J64" s="206">
        <f t="shared" si="8"/>
        <v>0</v>
      </c>
    </row>
    <row r="65" spans="1:10" outlineLevel="1">
      <c r="A65" s="249">
        <f t="shared" si="11"/>
        <v>0</v>
      </c>
      <c r="C65" s="172">
        <f>(Kalkulation_MS4!$H$13+Kalkulation_MS4!$H$14)/100*detail_MS4!B9</f>
        <v>0</v>
      </c>
      <c r="D65" s="172">
        <f>(Kalkulation_MS4!$H$13+Kalkulation_MS4!$H$14)/100*detail_MS4!O9</f>
        <v>0</v>
      </c>
      <c r="E65" s="172">
        <f>(Kalkulation_MS4!$H$13+Kalkulation_MS4!$H$14)/100*detail_MS4!AB9</f>
        <v>0</v>
      </c>
      <c r="F65" s="172">
        <f>(Kalkulation_MS4!$H$13+Kalkulation_MS4!$H$14)/100*detail_MS4!AO9</f>
        <v>0</v>
      </c>
      <c r="G65" s="172">
        <f>(Kalkulation_MS4!$H$13+Kalkulation_MS4!$H$14)/100*detail_MS4!BB9</f>
        <v>0</v>
      </c>
      <c r="H65" s="172">
        <f>(Kalkulation_MS4!$H$13+Kalkulation_MS4!$H$14)/100*detail_MS4!BO9</f>
        <v>0</v>
      </c>
      <c r="I65" s="172">
        <f>(Kalkulation_MS4!$H$13+Kalkulation_MS4!$H$14)/100*detail_MS4!CB9</f>
        <v>0</v>
      </c>
      <c r="J65" s="206">
        <f t="shared" si="8"/>
        <v>0</v>
      </c>
    </row>
    <row r="66" spans="1:10" outlineLevel="1">
      <c r="A66" s="1">
        <f t="shared" si="11"/>
        <v>0</v>
      </c>
      <c r="C66" s="172">
        <f>(Kalkulation_MS4!$I$13+Kalkulation_MS4!$I$14)/100*detail_MS4!B10</f>
        <v>0</v>
      </c>
      <c r="D66" s="172">
        <f>(Kalkulation_MS4!$I$13+Kalkulation_MS4!$I$14)/100*detail_MS4!O10</f>
        <v>0</v>
      </c>
      <c r="E66" s="172">
        <f>(Kalkulation_MS4!$I$13+Kalkulation_MS4!$I$14)/100*detail_MS4!AB10</f>
        <v>0</v>
      </c>
      <c r="F66" s="172">
        <f>(Kalkulation_MS4!$I$13+Kalkulation_MS4!$I$14)/100*detail_MS4!AO10</f>
        <v>0</v>
      </c>
      <c r="G66" s="172">
        <f>(Kalkulation_MS4!$I$13+Kalkulation_MS4!$I$14)/100*detail_MS4!BB10</f>
        <v>0</v>
      </c>
      <c r="H66" s="172">
        <f>(Kalkulation_MS4!$I$13+Kalkulation_MS4!$I$14)/100*detail_MS4!BO10</f>
        <v>0</v>
      </c>
      <c r="I66" s="172">
        <f>(Kalkulation_MS4!$I$13+Kalkulation_MS4!$I$14)/100*detail_MS4!CB10</f>
        <v>0</v>
      </c>
      <c r="J66" s="206">
        <f t="shared" si="8"/>
        <v>0</v>
      </c>
    </row>
    <row r="67" spans="1:10" outlineLevel="1">
      <c r="A67" s="1">
        <f t="shared" si="11"/>
        <v>0</v>
      </c>
      <c r="C67" s="172">
        <f>(Kalkulation_MS4!$J$13+Kalkulation_MS4!$J$14)/100*detail_MS4!B11</f>
        <v>0</v>
      </c>
      <c r="D67" s="172">
        <f>(Kalkulation_MS4!$J$13+Kalkulation_MS4!$J$14)/100*detail_MS4!O11</f>
        <v>0</v>
      </c>
      <c r="E67" s="172">
        <f>(Kalkulation_MS4!$J$13+Kalkulation_MS4!$J$14)/100*detail_MS4!AB11</f>
        <v>0</v>
      </c>
      <c r="F67" s="172">
        <f>(Kalkulation_MS4!$J$13+Kalkulation_MS4!$J$14)/100*detail_MS4!AO11</f>
        <v>0</v>
      </c>
      <c r="G67" s="172">
        <f>(Kalkulation_MS4!$J$13+Kalkulation_MS4!$J$14)/100*detail_MS4!BB11</f>
        <v>0</v>
      </c>
      <c r="H67" s="172">
        <f>(Kalkulation_MS4!$J$13+Kalkulation_MS4!$J$14)/100*detail_MS4!BO11</f>
        <v>0</v>
      </c>
      <c r="I67" s="172">
        <f>(Kalkulation_MS4!$J$13+Kalkulation_MS4!$J$14)/100*detail_MS4!CB11</f>
        <v>0</v>
      </c>
      <c r="J67" s="206">
        <f t="shared" si="8"/>
        <v>0</v>
      </c>
    </row>
    <row r="68" spans="1:10" outlineLevel="1">
      <c r="A68" s="1">
        <f t="shared" si="11"/>
        <v>0</v>
      </c>
      <c r="C68" s="172">
        <f>(Kalkulation_MS4!$K$13+Kalkulation_MS4!$K$14)/100*detail_MS4!B12</f>
        <v>0</v>
      </c>
      <c r="D68" s="172">
        <f>(Kalkulation_MS4!$K$13+Kalkulation_MS4!$K$14)/100*detail_MS4!O12</f>
        <v>0</v>
      </c>
      <c r="E68" s="172">
        <f>(Kalkulation_MS4!$K$13+Kalkulation_MS4!$K$14)/100*detail_MS4!AB12</f>
        <v>0</v>
      </c>
      <c r="F68" s="172">
        <f>(Kalkulation_MS4!$K$13+Kalkulation_MS4!$K$14)/100*detail_MS4!AO12</f>
        <v>0</v>
      </c>
      <c r="G68" s="172">
        <f>(Kalkulation_MS4!$K$13+Kalkulation_MS4!$K$14)/100*detail_MS4!BB12</f>
        <v>0</v>
      </c>
      <c r="H68" s="172">
        <f>(Kalkulation_MS4!$K$13+Kalkulation_MS4!$K$14)/100*detail_MS4!BO12</f>
        <v>0</v>
      </c>
      <c r="I68" s="172">
        <f>(Kalkulation_MS4!$K$13+Kalkulation_MS4!$K$14)/100*detail_MS4!CB12</f>
        <v>0</v>
      </c>
      <c r="J68" s="206">
        <f t="shared" si="8"/>
        <v>0</v>
      </c>
    </row>
    <row r="69" spans="1:10" outlineLevel="1">
      <c r="A69" s="1">
        <f t="shared" si="11"/>
        <v>0</v>
      </c>
      <c r="C69" s="172">
        <f>(Kalkulation_MS4!$L$13+Kalkulation_MS4!$L$14)/100*detail_MS4!B13</f>
        <v>0</v>
      </c>
      <c r="D69" s="172">
        <f>(Kalkulation_MS4!$L$13+Kalkulation_MS4!$L$14)/100*detail_MS4!O13</f>
        <v>0</v>
      </c>
      <c r="E69" s="172">
        <f>(Kalkulation_MS4!$L$13+Kalkulation_MS4!$L$14)/100*detail_MS4!AB13</f>
        <v>0</v>
      </c>
      <c r="F69" s="172">
        <f>(Kalkulation_MS4!$L$13+Kalkulation_MS4!$L$14)/100*detail_MS4!AO13</f>
        <v>0</v>
      </c>
      <c r="G69" s="172">
        <f>(Kalkulation_MS4!$L$13+Kalkulation_MS4!$L$14)/100*detail_MS4!BB13</f>
        <v>0</v>
      </c>
      <c r="H69" s="172">
        <f>(Kalkulation_MS4!$L$13+Kalkulation_MS4!$L$14)/100*detail_MS4!BO13</f>
        <v>0</v>
      </c>
      <c r="I69" s="172">
        <f>(Kalkulation_MS4!$L$13+Kalkulation_MS4!$L$14)/100*detail_MS4!CB13</f>
        <v>0</v>
      </c>
      <c r="J69" s="206">
        <f t="shared" si="8"/>
        <v>0</v>
      </c>
    </row>
    <row r="70" spans="1:10" outlineLevel="1">
      <c r="A70" s="1">
        <f t="shared" si="11"/>
        <v>0</v>
      </c>
      <c r="C70" s="172">
        <f>(Kalkulation_MS4!$M$13+Kalkulation_MS4!$M$14)/100*detail_MS4!B14</f>
        <v>0</v>
      </c>
      <c r="D70" s="172">
        <f>(Kalkulation_MS4!$M$13+Kalkulation_MS4!$M$14)/100*detail_MS4!O14</f>
        <v>0</v>
      </c>
      <c r="E70" s="172">
        <f>(Kalkulation_MS4!$M$13+Kalkulation_MS4!$M$14)/100*detail_MS4!AB14</f>
        <v>0</v>
      </c>
      <c r="F70" s="172">
        <f>(Kalkulation_MS4!$M$13+Kalkulation_MS4!$M$14)/100*detail_MS4!AO14</f>
        <v>0</v>
      </c>
      <c r="G70" s="172">
        <f>(Kalkulation_MS4!$M$13+Kalkulation_MS4!$M$14)/100*detail_MS4!BB14</f>
        <v>0</v>
      </c>
      <c r="H70" s="172">
        <f>(Kalkulation_MS4!$M$13+Kalkulation_MS4!$M$14)/100*detail_MS4!BO14</f>
        <v>0</v>
      </c>
      <c r="I70" s="172">
        <f>(Kalkulation_MS4!$M$13+Kalkulation_MS4!$M$14)/100*detail_MS4!CB14</f>
        <v>0</v>
      </c>
      <c r="J70" s="206">
        <f t="shared" si="8"/>
        <v>0</v>
      </c>
    </row>
    <row r="71" spans="1:10" outlineLevel="1">
      <c r="A71" s="1">
        <f t="shared" si="11"/>
        <v>0</v>
      </c>
      <c r="C71" s="172">
        <f>(Kalkulation_MS4!$N$13+Kalkulation_MS4!$N$14)/100*detail_MS4!B15</f>
        <v>0</v>
      </c>
      <c r="D71" s="172">
        <f>(Kalkulation_MS4!$N$13+Kalkulation_MS4!$N$14)/100*detail_MS4!O15</f>
        <v>0</v>
      </c>
      <c r="E71" s="172">
        <f>(Kalkulation_MS4!$N$13+Kalkulation_MS4!$N$14)/100*detail_MS4!AB15</f>
        <v>0</v>
      </c>
      <c r="F71" s="172">
        <f>(Kalkulation_MS4!$N$13+Kalkulation_MS4!$N$14)/100*detail_MS4!AO15</f>
        <v>0</v>
      </c>
      <c r="G71" s="172">
        <f>(Kalkulation_MS4!$N$13+Kalkulation_MS4!$N$14)/100*detail_MS4!BB15</f>
        <v>0</v>
      </c>
      <c r="H71" s="172">
        <f>(Kalkulation_MS4!$N$13+Kalkulation_MS4!$N$14)/100*detail_MS4!BO15</f>
        <v>0</v>
      </c>
      <c r="I71" s="172">
        <f>(Kalkulation_MS4!$N$13+Kalkulation_MS4!$N$14)/100*detail_MS4!CB15</f>
        <v>0</v>
      </c>
      <c r="J71" s="206">
        <f t="shared" si="8"/>
        <v>0</v>
      </c>
    </row>
    <row r="72" spans="1:10" outlineLevel="1">
      <c r="A72" s="1">
        <f t="shared" si="11"/>
        <v>0</v>
      </c>
      <c r="C72" s="172">
        <f>(Kalkulation_MS4!$O$13+Kalkulation_MS4!$O$14)/100*detail_MS4!B16</f>
        <v>0</v>
      </c>
      <c r="D72" s="172">
        <f>(Kalkulation_MS4!$O$13+Kalkulation_MS4!$O$14)/100*detail_MS4!O16</f>
        <v>0</v>
      </c>
      <c r="E72" s="172">
        <f>(Kalkulation_MS4!$O$13+Kalkulation_MS4!$O$14)/100*detail_MS4!AB16</f>
        <v>0</v>
      </c>
      <c r="F72" s="172">
        <f>(Kalkulation_MS4!$O$13+Kalkulation_MS4!$O$14)/100*detail_MS4!AO16</f>
        <v>0</v>
      </c>
      <c r="G72" s="172">
        <f>(Kalkulation_MS4!$O$13+Kalkulation_MS4!$O$14)/100*detail_MS4!BB16</f>
        <v>0</v>
      </c>
      <c r="H72" s="172">
        <f>(Kalkulation_MS4!$O$13+Kalkulation_MS4!$O$14)/100*detail_MS4!BO16</f>
        <v>0</v>
      </c>
      <c r="I72" s="172">
        <f>(Kalkulation_MS4!$O$13+Kalkulation_MS4!$O$14)/100*detail_MS4!CB16</f>
        <v>0</v>
      </c>
      <c r="J72" s="206">
        <f t="shared" si="8"/>
        <v>0</v>
      </c>
    </row>
    <row r="73" spans="1:10" outlineLevel="1">
      <c r="A73" s="1">
        <f t="shared" si="11"/>
        <v>0</v>
      </c>
      <c r="C73" s="172">
        <f>(Kalkulation_MS4!$P$13+Kalkulation_MS4!$P$14)/100*detail_MS4!B17</f>
        <v>0</v>
      </c>
      <c r="D73" s="172">
        <f>(Kalkulation_MS4!$P$13+Kalkulation_MS4!$P$14)/100*detail_MS4!O17</f>
        <v>0</v>
      </c>
      <c r="E73" s="172">
        <f>(Kalkulation_MS4!$P$13+Kalkulation_MS4!$P$14)/100*detail_MS4!AB17</f>
        <v>0</v>
      </c>
      <c r="F73" s="172">
        <f>(Kalkulation_MS4!$P$13+Kalkulation_MS4!$P$14)/100*detail_MS4!AO17</f>
        <v>0</v>
      </c>
      <c r="G73" s="172">
        <f>(Kalkulation_MS4!$P$13+Kalkulation_MS4!$P$14)/100*detail_MS4!BB17</f>
        <v>0</v>
      </c>
      <c r="H73" s="172">
        <f>(Kalkulation_MS4!$P$13+Kalkulation_MS4!$P$14)/100*detail_MS4!BO17</f>
        <v>0</v>
      </c>
      <c r="I73" s="172">
        <f>(Kalkulation_MS4!$P$13+Kalkulation_MS4!$P$14)/100*detail_MS4!CB17</f>
        <v>0</v>
      </c>
      <c r="J73" s="206">
        <f t="shared" ref="J73:J102" si="12">SUM(C73:I73)</f>
        <v>0</v>
      </c>
    </row>
    <row r="74" spans="1:10" outlineLevel="1">
      <c r="A74" s="1">
        <f t="shared" si="11"/>
        <v>0</v>
      </c>
      <c r="C74" s="172">
        <f>(Kalkulation_MS4!$Q$13+Kalkulation_MS4!$Q$14)/100*detail_MS4!B18</f>
        <v>0</v>
      </c>
      <c r="D74" s="172">
        <f>(Kalkulation_MS4!$Q$13+Kalkulation_MS4!$Q$14)/100*detail_MS4!O18</f>
        <v>0</v>
      </c>
      <c r="E74" s="172">
        <f>(Kalkulation_MS4!$Q$13+Kalkulation_MS4!$Q$14)/100*detail_MS4!AB18</f>
        <v>0</v>
      </c>
      <c r="F74" s="172">
        <f>(Kalkulation_MS4!$Q$13+Kalkulation_MS4!$Q$14)/100*detail_MS4!AO18</f>
        <v>0</v>
      </c>
      <c r="G74" s="172">
        <f>(Kalkulation_MS4!$Q$13+Kalkulation_MS4!$Q$14)/100*detail_MS4!BB18</f>
        <v>0</v>
      </c>
      <c r="H74" s="172">
        <f>(Kalkulation_MS4!$Q$13+Kalkulation_MS4!$Q$14)/100*detail_MS4!BO18</f>
        <v>0</v>
      </c>
      <c r="I74" s="172">
        <f>(Kalkulation_MS4!$Q$13+Kalkulation_MS4!$Q$14)/100*detail_MS4!CB18</f>
        <v>0</v>
      </c>
      <c r="J74" s="206">
        <f t="shared" si="12"/>
        <v>0</v>
      </c>
    </row>
    <row r="75" spans="1:10" outlineLevel="1">
      <c r="A75" s="1">
        <f t="shared" si="11"/>
        <v>0</v>
      </c>
      <c r="C75" s="172">
        <f>(Kalkulation_MS4!$R$13+Kalkulation_MS4!$R$14)/100*detail_MS4!B19</f>
        <v>0</v>
      </c>
      <c r="D75" s="172">
        <f>(Kalkulation_MS4!$R$13+Kalkulation_MS4!$R$14)/100*detail_MS4!O19</f>
        <v>0</v>
      </c>
      <c r="E75" s="172">
        <f>(Kalkulation_MS4!$R$13+Kalkulation_MS4!$R$14)/100*detail_MS4!AB19</f>
        <v>0</v>
      </c>
      <c r="F75" s="172">
        <f>(Kalkulation_MS4!$R$13+Kalkulation_MS4!$R$14)/100*detail_MS4!AO19</f>
        <v>0</v>
      </c>
      <c r="G75" s="172">
        <f>(Kalkulation_MS4!$R$13+Kalkulation_MS4!$R$14)/100*detail_MS4!BB19</f>
        <v>0</v>
      </c>
      <c r="H75" s="172">
        <f>(Kalkulation_MS4!$R$13+Kalkulation_MS4!$R$14)/100*detail_MS4!BO19</f>
        <v>0</v>
      </c>
      <c r="I75" s="172">
        <f>(Kalkulation_MS4!$R$13+Kalkulation_MS4!$R$14)/100*detail_MS4!CB19</f>
        <v>0</v>
      </c>
      <c r="J75" s="206">
        <f t="shared" si="12"/>
        <v>0</v>
      </c>
    </row>
    <row r="76" spans="1:10" outlineLevel="1">
      <c r="A76" s="1">
        <f t="shared" si="11"/>
        <v>0</v>
      </c>
      <c r="C76" s="172">
        <f>(Kalkulation_MS4!$S$13+Kalkulation_MS4!$S$14)/100*detail_MS4!$B20</f>
        <v>0</v>
      </c>
      <c r="D76" s="172">
        <f>(Kalkulation_MS4!$S$13+Kalkulation_MS4!$S$14)/100*detail_MS4!$O20</f>
        <v>0</v>
      </c>
      <c r="E76" s="172">
        <f>(Kalkulation_MS4!$S$13+Kalkulation_MS4!$S$14)/100*detail_MS4!$AB20</f>
        <v>0</v>
      </c>
      <c r="F76" s="172">
        <f>(Kalkulation_MS4!$S$13+Kalkulation_MS4!$S$14)/100*detail_MS4!$AO20</f>
        <v>0</v>
      </c>
      <c r="G76" s="172">
        <f>(Kalkulation_MS4!$S$13+Kalkulation_MS4!$S$14)/100*detail_MS4!$BB20</f>
        <v>0</v>
      </c>
      <c r="H76" s="172">
        <f>(Kalkulation_MS4!$S$13+Kalkulation_MS4!$S$14)/100*detail_MS4!$BO20</f>
        <v>0</v>
      </c>
      <c r="I76" s="172">
        <f>(Kalkulation_MS4!$S$13+Kalkulation_MS4!$S$14)/100*detail_MS4!$CB20</f>
        <v>0</v>
      </c>
      <c r="J76" s="206">
        <f t="shared" si="12"/>
        <v>0</v>
      </c>
    </row>
    <row r="77" spans="1:10" outlineLevel="1">
      <c r="A77" s="1">
        <f t="shared" si="11"/>
        <v>0</v>
      </c>
      <c r="C77" s="172">
        <f>(Kalkulation_MS4!$T$13+Kalkulation_MS4!$T$14)/100*detail_MS4!$B21</f>
        <v>0</v>
      </c>
      <c r="D77" s="172">
        <f>(Kalkulation_MS4!$T$13+Kalkulation_MS4!$T$14)/100*detail_MS4!$O21</f>
        <v>0</v>
      </c>
      <c r="E77" s="172">
        <f>(Kalkulation_MS4!$T$13+Kalkulation_MS4!$T$14)/100*detail_MS4!$AB21</f>
        <v>0</v>
      </c>
      <c r="F77" s="172">
        <f>(Kalkulation_MS4!$T$13+Kalkulation_MS4!$T$14)/100*detail_MS4!$AO21</f>
        <v>0</v>
      </c>
      <c r="G77" s="172">
        <f>(Kalkulation_MS4!$T$13+Kalkulation_MS4!$T$14)/100*detail_MS4!$BB21</f>
        <v>0</v>
      </c>
      <c r="H77" s="172">
        <f>(Kalkulation_MS4!$T$13+Kalkulation_MS4!$T$14)/100*detail_MS4!$BO21</f>
        <v>0</v>
      </c>
      <c r="I77" s="172">
        <f>(Kalkulation_MS4!$T$13+Kalkulation_MS4!$T$14)/100*detail_MS4!$CB21</f>
        <v>0</v>
      </c>
      <c r="J77" s="206">
        <f t="shared" si="12"/>
        <v>0</v>
      </c>
    </row>
    <row r="78" spans="1:10" outlineLevel="1">
      <c r="A78" s="1">
        <f t="shared" si="11"/>
        <v>0</v>
      </c>
      <c r="C78" s="172">
        <f>(Kalkulation_MS4!$U$13+Kalkulation_MS4!$U$14)/100*detail_MS4!$B22</f>
        <v>0</v>
      </c>
      <c r="D78" s="172">
        <f>(Kalkulation_MS4!$U$13+Kalkulation_MS4!$U$14)/100*detail_MS4!$O22</f>
        <v>0</v>
      </c>
      <c r="E78" s="172">
        <f>(Kalkulation_MS4!$U$13+Kalkulation_MS4!$U$14)/100*detail_MS4!$AB22</f>
        <v>0</v>
      </c>
      <c r="F78" s="172">
        <f>(Kalkulation_MS4!$U$13+Kalkulation_MS4!$U$14)/100*detail_MS4!$AO22</f>
        <v>0</v>
      </c>
      <c r="G78" s="172">
        <f>(Kalkulation_MS4!$U$13+Kalkulation_MS4!$U$14)/100*detail_MS4!$BB22</f>
        <v>0</v>
      </c>
      <c r="H78" s="172">
        <f>(Kalkulation_MS4!$U$13+Kalkulation_MS4!$U$14)/100*detail_MS4!$BO22</f>
        <v>0</v>
      </c>
      <c r="I78" s="172">
        <f>(Kalkulation_MS4!$U$13+Kalkulation_MS4!$U$14)/100*detail_MS4!$CB22</f>
        <v>0</v>
      </c>
      <c r="J78" s="206">
        <f t="shared" si="12"/>
        <v>0</v>
      </c>
    </row>
    <row r="79" spans="1:10" outlineLevel="1">
      <c r="A79" s="1">
        <f t="shared" si="11"/>
        <v>0</v>
      </c>
      <c r="C79" s="172">
        <f>(Kalkulation_MS4!$V$13+Kalkulation_MS4!$V$14)/100*detail_MS4!$B23</f>
        <v>0</v>
      </c>
      <c r="D79" s="172">
        <f>(Kalkulation_MS4!$V$13+Kalkulation_MS4!$V$14)/100*detail_MS4!$O23</f>
        <v>0</v>
      </c>
      <c r="E79" s="172">
        <f>(Kalkulation_MS4!$V$13+Kalkulation_MS4!$V$14)/100*detail_MS4!$AB23</f>
        <v>0</v>
      </c>
      <c r="F79" s="172">
        <f>(Kalkulation_MS4!$V$13+Kalkulation_MS4!$V$14)/100*detail_MS4!$AO23</f>
        <v>0</v>
      </c>
      <c r="G79" s="172">
        <f>(Kalkulation_MS4!$V$13+Kalkulation_MS4!$V$14)/100*detail_MS4!$BB23</f>
        <v>0</v>
      </c>
      <c r="H79" s="172">
        <f>(Kalkulation_MS4!$V$13+Kalkulation_MS4!$V$14)/100*detail_MS4!$BO23</f>
        <v>0</v>
      </c>
      <c r="I79" s="172">
        <f>(Kalkulation_MS4!$V$13+Kalkulation_MS4!$V$14)/100*detail_MS4!$CB23</f>
        <v>0</v>
      </c>
      <c r="J79" s="206">
        <f t="shared" si="12"/>
        <v>0</v>
      </c>
    </row>
    <row r="80" spans="1:10" outlineLevel="1">
      <c r="A80" s="1">
        <f t="shared" si="11"/>
        <v>0</v>
      </c>
      <c r="C80" s="172">
        <f>(Kalkulation_MS4!$W$13+Kalkulation_MS4!$W$14)/100*detail_MS4!$B24</f>
        <v>0</v>
      </c>
      <c r="D80" s="172">
        <f>(Kalkulation_MS4!$W$13+Kalkulation_MS4!$W$14)/100*detail_MS4!$O24</f>
        <v>0</v>
      </c>
      <c r="E80" s="172">
        <f>(Kalkulation_MS4!$W$13+Kalkulation_MS4!$W$14)/100*detail_MS4!$AB24</f>
        <v>0</v>
      </c>
      <c r="F80" s="172">
        <f>(Kalkulation_MS4!$W$13+Kalkulation_MS4!$W$14)/100*detail_MS4!$AO24</f>
        <v>0</v>
      </c>
      <c r="G80" s="172">
        <f>(Kalkulation_MS4!$W$13+Kalkulation_MS4!$W$14)/100*detail_MS4!$BB24</f>
        <v>0</v>
      </c>
      <c r="H80" s="172">
        <f>(Kalkulation_MS4!$W$13+Kalkulation_MS4!$W$14)/100*detail_MS4!$BO24</f>
        <v>0</v>
      </c>
      <c r="I80" s="172">
        <f>(Kalkulation_MS4!$W$13+Kalkulation_MS4!$W$14)/100*detail_MS4!$CB24</f>
        <v>0</v>
      </c>
      <c r="J80" s="206">
        <f t="shared" si="12"/>
        <v>0</v>
      </c>
    </row>
    <row r="81" spans="1:10" outlineLevel="1">
      <c r="A81" s="1">
        <f t="shared" si="11"/>
        <v>0</v>
      </c>
      <c r="C81" s="172">
        <f>(Kalkulation_MS4!$X$13+Kalkulation_MS4!$X$14)/100*detail_MS4!$B25</f>
        <v>0</v>
      </c>
      <c r="D81" s="172">
        <f>(Kalkulation_MS4!$X$13+Kalkulation_MS4!$X$14)/100*detail_MS4!$O25</f>
        <v>0</v>
      </c>
      <c r="E81" s="172">
        <f>(Kalkulation_MS4!$X$13+Kalkulation_MS4!$X$14)/100*detail_MS4!$AB25</f>
        <v>0</v>
      </c>
      <c r="F81" s="172">
        <f>(Kalkulation_MS4!$X$13+Kalkulation_MS4!$X$14)/100*detail_MS4!$AO25</f>
        <v>0</v>
      </c>
      <c r="G81" s="172">
        <f>(Kalkulation_MS4!$X$13+Kalkulation_MS4!$X$14)/100*detail_MS4!$BB25</f>
        <v>0</v>
      </c>
      <c r="H81" s="172">
        <f>(Kalkulation_MS4!$X$13+Kalkulation_MS4!$X$14)/100*detail_MS4!$BO25</f>
        <v>0</v>
      </c>
      <c r="I81" s="172">
        <f>(Kalkulation_MS4!$X$13+Kalkulation_MS4!$X$14)/100*detail_MS4!$CB25</f>
        <v>0</v>
      </c>
      <c r="J81" s="206">
        <f t="shared" si="12"/>
        <v>0</v>
      </c>
    </row>
    <row r="82" spans="1:10" outlineLevel="1">
      <c r="A82" s="1">
        <f t="shared" si="11"/>
        <v>0</v>
      </c>
      <c r="C82" s="172">
        <f>(Kalkulation_MS4!$Y$13+Kalkulation_MS4!$Y$14)/100*detail_MS4!$B26</f>
        <v>0</v>
      </c>
      <c r="D82" s="172">
        <f>(Kalkulation_MS4!$Y$13+Kalkulation_MS4!$Y$14)/100*detail_MS4!$O26</f>
        <v>0</v>
      </c>
      <c r="E82" s="172">
        <f>(Kalkulation_MS4!$Y$13+Kalkulation_MS4!$Y$14)/100*detail_MS4!$AB26</f>
        <v>0</v>
      </c>
      <c r="F82" s="172">
        <f>(Kalkulation_MS4!$Y$13+Kalkulation_MS4!$Y$14)/100*detail_MS4!$AO26</f>
        <v>0</v>
      </c>
      <c r="G82" s="172">
        <f>(Kalkulation_MS4!$Y$13+Kalkulation_MS4!$Y$14)/100*detail_MS4!$BB26</f>
        <v>0</v>
      </c>
      <c r="H82" s="172">
        <f>(Kalkulation_MS4!$Y$13+Kalkulation_MS4!$Y$14)/100*detail_MS4!$BO26</f>
        <v>0</v>
      </c>
      <c r="I82" s="172">
        <f>(Kalkulation_MS4!$Y$13+Kalkulation_MS4!$Y$14)/100*detail_MS4!$CB26</f>
        <v>0</v>
      </c>
      <c r="J82" s="206">
        <f t="shared" si="12"/>
        <v>0</v>
      </c>
    </row>
    <row r="83" spans="1:10" outlineLevel="1">
      <c r="A83" s="1">
        <f t="shared" si="11"/>
        <v>0</v>
      </c>
      <c r="C83" s="172">
        <f>(Kalkulation_MS4!$Z$13+Kalkulation_MS4!$Z$14)/100*detail_MS4!$B27</f>
        <v>0</v>
      </c>
      <c r="D83" s="172">
        <f>(Kalkulation_MS4!$Z$13+Kalkulation_MS4!$Z$14)/100*detail_MS4!$O27</f>
        <v>0</v>
      </c>
      <c r="E83" s="172">
        <f>(Kalkulation_MS4!$Z$13+Kalkulation_MS4!$Z$14)/100*detail_MS4!$AB27</f>
        <v>0</v>
      </c>
      <c r="F83" s="172">
        <f>(Kalkulation_MS4!$Z$13+Kalkulation_MS4!$Z$14)/100*detail_MS4!$AO27</f>
        <v>0</v>
      </c>
      <c r="G83" s="172">
        <f>(Kalkulation_MS4!$Z$13+Kalkulation_MS4!$Z$14)/100*detail_MS4!$BB27</f>
        <v>0</v>
      </c>
      <c r="H83" s="172">
        <f>(Kalkulation_MS4!$Z$13+Kalkulation_MS4!$Z$14)/100*detail_MS4!$BO27</f>
        <v>0</v>
      </c>
      <c r="I83" s="172">
        <f>(Kalkulation_MS4!$Z$13+Kalkulation_MS4!$Z$14)/100*detail_MS4!$CB27</f>
        <v>0</v>
      </c>
      <c r="J83" s="206">
        <f t="shared" si="12"/>
        <v>0</v>
      </c>
    </row>
    <row r="84" spans="1:10" outlineLevel="1">
      <c r="A84" s="1">
        <f t="shared" si="11"/>
        <v>0</v>
      </c>
      <c r="C84" s="172">
        <f>(Kalkulation_MS4!$AA$13+Kalkulation_MS4!$AA$14)/100*detail_MS4!$B28</f>
        <v>0</v>
      </c>
      <c r="D84" s="172">
        <f>(Kalkulation_MS4!$AA$13+Kalkulation_MS4!$AA$14)/100*detail_MS4!$O28</f>
        <v>0</v>
      </c>
      <c r="E84" s="172">
        <f>(Kalkulation_MS4!$AA$13+Kalkulation_MS4!$AA$14)/100*detail_MS4!$AB28</f>
        <v>0</v>
      </c>
      <c r="F84" s="172">
        <f>(Kalkulation_MS4!$AA$13+Kalkulation_MS4!$AA$14)/100*detail_MS4!$AO28</f>
        <v>0</v>
      </c>
      <c r="G84" s="172">
        <f>(Kalkulation_MS4!$AA$13+Kalkulation_MS4!$AA$14)/100*detail_MS4!$BB28</f>
        <v>0</v>
      </c>
      <c r="H84" s="172">
        <f>(Kalkulation_MS4!$AA$13+Kalkulation_MS4!$AA$14)/100*detail_MS4!$BO28</f>
        <v>0</v>
      </c>
      <c r="I84" s="172">
        <f>(Kalkulation_MS4!$AA$13+Kalkulation_MS4!$AA$14)/100*detail_MS4!$CB28</f>
        <v>0</v>
      </c>
      <c r="J84" s="206">
        <f t="shared" si="12"/>
        <v>0</v>
      </c>
    </row>
    <row r="85" spans="1:10" outlineLevel="1">
      <c r="A85" s="1">
        <f t="shared" si="11"/>
        <v>0</v>
      </c>
      <c r="C85" s="172">
        <f>(Kalkulation_MS4!$AB$13+Kalkulation_MS4!$AB$14)/100*detail_MS4!$B29</f>
        <v>0</v>
      </c>
      <c r="D85" s="172">
        <f>(Kalkulation_MS4!$AB$13+Kalkulation_MS4!$AB$14)/100*detail_MS4!$O29</f>
        <v>0</v>
      </c>
      <c r="E85" s="172">
        <f>(Kalkulation_MS4!$AB$13+Kalkulation_MS4!$AB$14)/100*detail_MS4!$AB29</f>
        <v>0</v>
      </c>
      <c r="F85" s="172">
        <f>(Kalkulation_MS4!$AB$13+Kalkulation_MS4!$AB$14)/100*detail_MS4!$AO29</f>
        <v>0</v>
      </c>
      <c r="G85" s="172">
        <f>(Kalkulation_MS4!$AB$13+Kalkulation_MS4!$AB$14)/100*detail_MS4!$BB29</f>
        <v>0</v>
      </c>
      <c r="H85" s="172">
        <f>(Kalkulation_MS4!$AB$13+Kalkulation_MS4!$AB$14)/100*detail_MS4!$BO29</f>
        <v>0</v>
      </c>
      <c r="I85" s="172">
        <f>(Kalkulation_MS4!$AB$13+Kalkulation_MS4!$AB$14)/100*detail_MS4!$CB29</f>
        <v>0</v>
      </c>
      <c r="J85" s="206">
        <f t="shared" si="12"/>
        <v>0</v>
      </c>
    </row>
    <row r="86" spans="1:10" outlineLevel="1">
      <c r="A86" s="1">
        <f t="shared" si="11"/>
        <v>0</v>
      </c>
      <c r="C86" s="172">
        <f>(Kalkulation_MS4!$AC$13+Kalkulation_MS4!$AC$14)/100*detail_MS4!$B30</f>
        <v>0</v>
      </c>
      <c r="D86" s="172">
        <f>(Kalkulation_MS4!$AC$13+Kalkulation_MS4!$AC$14)/100*detail_MS4!$O30</f>
        <v>0</v>
      </c>
      <c r="E86" s="172">
        <f>(Kalkulation_MS4!$AC$13+Kalkulation_MS4!$AC$14)/100*detail_MS4!$AB30</f>
        <v>0</v>
      </c>
      <c r="F86" s="172">
        <f>(Kalkulation_MS4!$AC$13+Kalkulation_MS4!$AC$14)/100*detail_MS4!$AO30</f>
        <v>0</v>
      </c>
      <c r="G86" s="172">
        <f>(Kalkulation_MS4!$AC$13+Kalkulation_MS4!$AC$14)/100*detail_MS4!$BB30</f>
        <v>0</v>
      </c>
      <c r="H86" s="172">
        <f>(Kalkulation_MS4!$AC$13+Kalkulation_MS4!$AC$14)/100*detail_MS4!$BO30</f>
        <v>0</v>
      </c>
      <c r="I86" s="172">
        <f>(Kalkulation_MS4!$AC$13+Kalkulation_MS4!$AC$14)/100*detail_MS4!$CB30</f>
        <v>0</v>
      </c>
      <c r="J86" s="206">
        <f t="shared" si="12"/>
        <v>0</v>
      </c>
    </row>
    <row r="87" spans="1:10" outlineLevel="1">
      <c r="A87" s="1">
        <f t="shared" si="11"/>
        <v>0</v>
      </c>
      <c r="C87" s="172">
        <f>(Kalkulation_MS4!$AD$13+Kalkulation_MS4!$AD$14)/100*detail_MS4!$B31</f>
        <v>0</v>
      </c>
      <c r="D87" s="172">
        <f>(Kalkulation_MS4!$AD$13+Kalkulation_MS4!$AD$14)/100*detail_MS4!$O31</f>
        <v>0</v>
      </c>
      <c r="E87" s="172">
        <f>(Kalkulation_MS4!$AD$13+Kalkulation_MS4!$AD$14)/100*detail_MS4!$AB31</f>
        <v>0</v>
      </c>
      <c r="F87" s="172">
        <f>(Kalkulation_MS4!$AD$13+Kalkulation_MS4!$AD$14)/100*detail_MS4!$AO31</f>
        <v>0</v>
      </c>
      <c r="G87" s="172">
        <f>(Kalkulation_MS4!$AD$13+Kalkulation_MS4!$AD$14)/100*detail_MS4!$BB31</f>
        <v>0</v>
      </c>
      <c r="H87" s="172">
        <f>(Kalkulation_MS4!$AD$13+Kalkulation_MS4!$AD$14)/100*detail_MS4!$BO31</f>
        <v>0</v>
      </c>
      <c r="I87" s="172">
        <f>(Kalkulation_MS4!$AD$13+Kalkulation_MS4!$AD$14)/100*detail_MS4!$CB31</f>
        <v>0</v>
      </c>
      <c r="J87" s="206">
        <f t="shared" si="12"/>
        <v>0</v>
      </c>
    </row>
    <row r="88" spans="1:10" outlineLevel="1">
      <c r="A88" s="1">
        <f t="shared" si="11"/>
        <v>0</v>
      </c>
      <c r="C88" s="172">
        <f>(Kalkulation_MS4!$AE$13+Kalkulation_MS4!$AE$14)/100*detail_MS4!$B32</f>
        <v>0</v>
      </c>
      <c r="D88" s="172">
        <f>(Kalkulation_MS4!$AE$13+Kalkulation_MS4!$AE$14)/100*detail_MS4!$O32</f>
        <v>0</v>
      </c>
      <c r="E88" s="172">
        <f>(Kalkulation_MS4!$AE$13+Kalkulation_MS4!$AE$14)/100*detail_MS4!$AB32</f>
        <v>0</v>
      </c>
      <c r="F88" s="172">
        <f>(Kalkulation_MS4!$AE$13+Kalkulation_MS4!$AE$14)/100*detail_MS4!$AO32</f>
        <v>0</v>
      </c>
      <c r="G88" s="172">
        <f>(Kalkulation_MS4!$AE$13+Kalkulation_MS4!$AE$14)/100*detail_MS4!$BB32</f>
        <v>0</v>
      </c>
      <c r="H88" s="172">
        <f>(Kalkulation_MS4!$AE$13+Kalkulation_MS4!$AE$14)/100*detail_MS4!$BO32</f>
        <v>0</v>
      </c>
      <c r="I88" s="172">
        <f>(Kalkulation_MS4!$AE$13+Kalkulation_MS4!$AE$14)/100*detail_MS4!$CB32</f>
        <v>0</v>
      </c>
      <c r="J88" s="206">
        <f t="shared" si="12"/>
        <v>0</v>
      </c>
    </row>
    <row r="89" spans="1:10" outlineLevel="1">
      <c r="A89" s="1">
        <f t="shared" si="11"/>
        <v>0</v>
      </c>
      <c r="C89" s="172">
        <f>(Kalkulation_MS4!$AF$13+Kalkulation_MS4!$AF$14)/100*detail_MS4!$B33</f>
        <v>0</v>
      </c>
      <c r="D89" s="172">
        <f>(Kalkulation_MS4!$AF$13+Kalkulation_MS4!$AF$14)/100*detail_MS4!$O33</f>
        <v>0</v>
      </c>
      <c r="E89" s="172">
        <f>(Kalkulation_MS4!$AF$13+Kalkulation_MS4!$AF$14)/100*detail_MS4!$AB33</f>
        <v>0</v>
      </c>
      <c r="F89" s="172">
        <f>(Kalkulation_MS4!$AF$13+Kalkulation_MS4!$AF$14)/100*detail_MS4!$AO33</f>
        <v>0</v>
      </c>
      <c r="G89" s="172">
        <f>(Kalkulation_MS4!$AF$13+Kalkulation_MS4!$AF$14)/100*detail_MS4!$BB33</f>
        <v>0</v>
      </c>
      <c r="H89" s="172">
        <f>(Kalkulation_MS4!$AF$13+Kalkulation_MS4!$AF$14)/100*detail_MS4!$BO33</f>
        <v>0</v>
      </c>
      <c r="I89" s="172">
        <f>(Kalkulation_MS4!$AF$13+Kalkulation_MS4!$AF$14)/100*detail_MS4!$CB33</f>
        <v>0</v>
      </c>
      <c r="J89" s="206">
        <f t="shared" si="12"/>
        <v>0</v>
      </c>
    </row>
    <row r="90" spans="1:10" outlineLevel="1">
      <c r="A90" s="1">
        <f t="shared" si="11"/>
        <v>0</v>
      </c>
      <c r="C90" s="172">
        <f>(Kalkulation_MS4!$AG$13+Kalkulation_MS4!$AG$14)/100*detail_MS4!$B34</f>
        <v>0</v>
      </c>
      <c r="D90" s="172">
        <f>(Kalkulation_MS4!$AG$13+Kalkulation_MS4!$AG$14)/100*detail_MS4!$O34</f>
        <v>0</v>
      </c>
      <c r="E90" s="172">
        <f>(Kalkulation_MS4!$AG$13+Kalkulation_MS4!$AG$14)/100*detail_MS4!$AB34</f>
        <v>0</v>
      </c>
      <c r="F90" s="172">
        <f>(Kalkulation_MS4!$AG$13+Kalkulation_MS4!$AG$14)/100*detail_MS4!$AO34</f>
        <v>0</v>
      </c>
      <c r="G90" s="172">
        <f>(Kalkulation_MS4!$AG$13+Kalkulation_MS4!$AG$14)/100*detail_MS4!$BB34</f>
        <v>0</v>
      </c>
      <c r="H90" s="172">
        <f>(Kalkulation_MS4!$AG$13+Kalkulation_MS4!$AG$14)/100*detail_MS4!$BO34</f>
        <v>0</v>
      </c>
      <c r="I90" s="172">
        <f>(Kalkulation_MS4!$AG$13+Kalkulation_MS4!$AG$14)/100*detail_MS4!$CB34</f>
        <v>0</v>
      </c>
      <c r="J90" s="206">
        <f t="shared" si="12"/>
        <v>0</v>
      </c>
    </row>
    <row r="91" spans="1:10" outlineLevel="1">
      <c r="A91" s="1">
        <f t="shared" si="11"/>
        <v>0</v>
      </c>
      <c r="C91" s="172">
        <f>(Kalkulation_MS4!$AH$13+Kalkulation_MS4!$AH$14)/100*detail_MS4!$B35</f>
        <v>0</v>
      </c>
      <c r="D91" s="172">
        <f>(Kalkulation_MS4!$AH$13+Kalkulation_MS4!$AH$14)/100*detail_MS4!$O35</f>
        <v>0</v>
      </c>
      <c r="E91" s="172">
        <f>(Kalkulation_MS4!$AH$13+Kalkulation_MS4!$AH$14)/100*detail_MS4!$AB35</f>
        <v>0</v>
      </c>
      <c r="F91" s="172">
        <f>(Kalkulation_MS4!$AH$13+Kalkulation_MS4!$AH$14)/100*detail_MS4!$AO35</f>
        <v>0</v>
      </c>
      <c r="G91" s="172">
        <f>(Kalkulation_MS4!$AH$13+Kalkulation_MS4!$AH$14)/100*detail_MS4!$BB35</f>
        <v>0</v>
      </c>
      <c r="H91" s="172">
        <f>(Kalkulation_MS4!$AH$13+Kalkulation_MS4!$AH$14)/100*detail_MS4!$BO35</f>
        <v>0</v>
      </c>
      <c r="I91" s="172">
        <f>(Kalkulation_MS4!$AH$13+Kalkulation_MS4!$AH$14)/100*detail_MS4!$CB35</f>
        <v>0</v>
      </c>
      <c r="J91" s="206">
        <f t="shared" si="12"/>
        <v>0</v>
      </c>
    </row>
    <row r="92" spans="1:10" outlineLevel="1">
      <c r="A92" s="1">
        <f t="shared" si="11"/>
        <v>0</v>
      </c>
      <c r="C92" s="172">
        <f>(Kalkulation_MS4!$AI$13+Kalkulation_MS4!$AI$14)/100*detail_MS4!$B36</f>
        <v>0</v>
      </c>
      <c r="D92" s="172">
        <f>(Kalkulation_MS4!$AI$13+Kalkulation_MS4!$AI$14)/100*detail_MS4!$O36</f>
        <v>0</v>
      </c>
      <c r="E92" s="172">
        <f>(Kalkulation_MS4!$AI$13+Kalkulation_MS4!$AI$14)/100*detail_MS4!$AB36</f>
        <v>0</v>
      </c>
      <c r="F92" s="172">
        <f>(Kalkulation_MS4!$AI$13+Kalkulation_MS4!$AI$14)/100*detail_MS4!$AO36</f>
        <v>0</v>
      </c>
      <c r="G92" s="172">
        <f>(Kalkulation_MS4!$AI$13+Kalkulation_MS4!$AI$14)/100*detail_MS4!$BB36</f>
        <v>0</v>
      </c>
      <c r="H92" s="172">
        <f>(Kalkulation_MS4!$AI$13+Kalkulation_MS4!$AI$14)/100*detail_MS4!$BO36</f>
        <v>0</v>
      </c>
      <c r="I92" s="172">
        <f>(Kalkulation_MS4!$AI$13+Kalkulation_MS4!$AI$14)/100*detail_MS4!$CB36</f>
        <v>0</v>
      </c>
      <c r="J92" s="206">
        <f t="shared" si="12"/>
        <v>0</v>
      </c>
    </row>
    <row r="93" spans="1:10" outlineLevel="1">
      <c r="A93" s="1">
        <f t="shared" si="11"/>
        <v>0</v>
      </c>
      <c r="C93" s="172">
        <f>(Kalkulation_MS4!$AJ$13+Kalkulation_MS4!$AJ$14)/100*detail_MS4!$B37</f>
        <v>0</v>
      </c>
      <c r="D93" s="172">
        <f>(Kalkulation_MS4!$AJ$13+Kalkulation_MS4!$AJ$14)/100*detail_MS4!$O37</f>
        <v>0</v>
      </c>
      <c r="E93" s="172">
        <f>(Kalkulation_MS4!$AJ$13+Kalkulation_MS4!$AJ$14)/100*detail_MS4!$AB37</f>
        <v>0</v>
      </c>
      <c r="F93" s="172">
        <f>(Kalkulation_MS4!$AJ$13+Kalkulation_MS4!$AJ$14)/100*detail_MS4!$AO37</f>
        <v>0</v>
      </c>
      <c r="G93" s="172">
        <f>(Kalkulation_MS4!$AJ$13+Kalkulation_MS4!$AJ$14)/100*detail_MS4!$BB37</f>
        <v>0</v>
      </c>
      <c r="H93" s="172">
        <f>(Kalkulation_MS4!$AJ$13+Kalkulation_MS4!$AJ$14)/100*detail_MS4!$BO37</f>
        <v>0</v>
      </c>
      <c r="I93" s="172">
        <f>(Kalkulation_MS4!$AJ$13+Kalkulation_MS4!$AJ$14)/100*detail_MS4!$CB37</f>
        <v>0</v>
      </c>
      <c r="J93" s="206">
        <f t="shared" si="12"/>
        <v>0</v>
      </c>
    </row>
    <row r="94" spans="1:10" outlineLevel="1">
      <c r="A94" s="1">
        <f t="shared" si="11"/>
        <v>0</v>
      </c>
      <c r="C94" s="172">
        <f>(Kalkulation_MS4!$AK$13+Kalkulation_MS4!$AK$14)/100*detail_MS4!$B38</f>
        <v>0</v>
      </c>
      <c r="D94" s="172">
        <f>(Kalkulation_MS4!$AK$13+Kalkulation_MS4!$AK$14)/100*detail_MS4!$O38</f>
        <v>0</v>
      </c>
      <c r="E94" s="172">
        <f>(Kalkulation_MS4!$AK$13+Kalkulation_MS4!$AK$14)/100*detail_MS4!$AB38</f>
        <v>0</v>
      </c>
      <c r="F94" s="172">
        <f>(Kalkulation_MS4!$AK$13+Kalkulation_MS4!$AK$14)/100*detail_MS4!$AO38</f>
        <v>0</v>
      </c>
      <c r="G94" s="172">
        <f>(Kalkulation_MS4!$AK$13+Kalkulation_MS4!$AK$14)/100*detail_MS4!$BB38</f>
        <v>0</v>
      </c>
      <c r="H94" s="172">
        <f>(Kalkulation_MS4!$AK$13+Kalkulation_MS4!$AK$14)/100*detail_MS4!$BO38</f>
        <v>0</v>
      </c>
      <c r="I94" s="172">
        <f>(Kalkulation_MS4!$AK$13+Kalkulation_MS4!$AK$14)/100*detail_MS4!$CB38</f>
        <v>0</v>
      </c>
      <c r="J94" s="206">
        <f t="shared" si="12"/>
        <v>0</v>
      </c>
    </row>
    <row r="95" spans="1:10" outlineLevel="1">
      <c r="A95" s="1">
        <f t="shared" si="11"/>
        <v>0</v>
      </c>
      <c r="C95" s="172">
        <f>(Kalkulation_MS4!$AL$13+Kalkulation_MS4!$AL$14)/100*detail_MS4!$B39</f>
        <v>0</v>
      </c>
      <c r="D95" s="172">
        <f>(Kalkulation_MS4!$AL$13+Kalkulation_MS4!$AL$14)/100*detail_MS4!$O39</f>
        <v>0</v>
      </c>
      <c r="E95" s="172">
        <f>(Kalkulation_MS4!$AL$13+Kalkulation_MS4!$AL$14)/100*detail_MS4!$AB39</f>
        <v>0</v>
      </c>
      <c r="F95" s="172">
        <f>(Kalkulation_MS4!$AL$13+Kalkulation_MS4!$AL$14)/100*detail_MS4!$AO39</f>
        <v>0</v>
      </c>
      <c r="G95" s="172">
        <f>(Kalkulation_MS4!$AL$13+Kalkulation_MS4!$AL$14)/100*detail_MS4!$BB39</f>
        <v>0</v>
      </c>
      <c r="H95" s="172">
        <f>(Kalkulation_MS4!$AL$13+Kalkulation_MS4!$AL$14)/100*detail_MS4!$BO39</f>
        <v>0</v>
      </c>
      <c r="I95" s="172">
        <f>(Kalkulation_MS4!$AL$13+Kalkulation_MS4!$AL$14)/100*detail_MS4!$CB39</f>
        <v>0</v>
      </c>
      <c r="J95" s="206">
        <f t="shared" si="12"/>
        <v>0</v>
      </c>
    </row>
    <row r="96" spans="1:10" outlineLevel="1">
      <c r="A96" s="1">
        <f t="shared" si="11"/>
        <v>0</v>
      </c>
      <c r="C96" s="172">
        <f>(Kalkulation_MS4!$AM$13+Kalkulation_MS4!$AM$14)/100*detail_MS4!$B40</f>
        <v>0</v>
      </c>
      <c r="D96" s="172">
        <f>(Kalkulation_MS4!$AM$13+Kalkulation_MS4!$AM$14)/100*detail_MS4!$O40</f>
        <v>0</v>
      </c>
      <c r="E96" s="172">
        <f>(Kalkulation_MS4!$AM$13+Kalkulation_MS4!$AM$14)/100*detail_MS4!$AB40</f>
        <v>0</v>
      </c>
      <c r="F96" s="172">
        <f>(Kalkulation_MS4!$AM$13+Kalkulation_MS4!$AM$14)/100*detail_MS4!$AO40</f>
        <v>0</v>
      </c>
      <c r="G96" s="172">
        <f>(Kalkulation_MS4!$AM$13+Kalkulation_MS4!$AM$14)/100*detail_MS4!$BB40</f>
        <v>0</v>
      </c>
      <c r="H96" s="172">
        <f>(Kalkulation_MS4!$AM$13+Kalkulation_MS4!$AM$14)/100*detail_MS4!$BO40</f>
        <v>0</v>
      </c>
      <c r="I96" s="172">
        <f>(Kalkulation_MS4!$AM$13+Kalkulation_MS4!$AM$14)/100*detail_MS4!$CB40</f>
        <v>0</v>
      </c>
      <c r="J96" s="206">
        <f t="shared" si="12"/>
        <v>0</v>
      </c>
    </row>
    <row r="97" spans="1:11" outlineLevel="1">
      <c r="A97" s="1">
        <f t="shared" si="11"/>
        <v>0</v>
      </c>
      <c r="C97" s="172">
        <f>(Kalkulation_MS4!$AN$13+Kalkulation_MS4!$AN$14)/100*detail_MS4!$B41</f>
        <v>0</v>
      </c>
      <c r="D97" s="172">
        <f>(Kalkulation_MS4!$AN$13+Kalkulation_MS4!$AN$14)/100*detail_MS4!$O41</f>
        <v>0</v>
      </c>
      <c r="E97" s="172">
        <f>(Kalkulation_MS4!$AN$13+Kalkulation_MS4!$AN$14)/100*detail_MS4!$AB41</f>
        <v>0</v>
      </c>
      <c r="F97" s="172">
        <f>(Kalkulation_MS4!$AN$13+Kalkulation_MS4!$AN$14)/100*detail_MS4!$AO41</f>
        <v>0</v>
      </c>
      <c r="G97" s="172">
        <f>(Kalkulation_MS4!$AN$13+Kalkulation_MS4!$AN$14)/100*detail_MS4!$BB41</f>
        <v>0</v>
      </c>
      <c r="H97" s="172">
        <f>(Kalkulation_MS4!$AN$13+Kalkulation_MS4!$AN$14)/100*detail_MS4!$BO41</f>
        <v>0</v>
      </c>
      <c r="I97" s="172">
        <f>(Kalkulation_MS4!$AN$13+Kalkulation_MS4!$AN$14)/100*detail_MS4!$CB41</f>
        <v>0</v>
      </c>
      <c r="J97" s="206">
        <f t="shared" si="12"/>
        <v>0</v>
      </c>
    </row>
    <row r="98" spans="1:11" outlineLevel="1">
      <c r="A98" s="1">
        <f t="shared" si="11"/>
        <v>0</v>
      </c>
      <c r="C98" s="172">
        <f>(Kalkulation_MS4!$AO$13+Kalkulation_MS4!$AO$14)/100*detail_MS4!$B42</f>
        <v>0</v>
      </c>
      <c r="D98" s="172">
        <f>(Kalkulation_MS4!$AO$13+Kalkulation_MS4!$AO$14)/100*detail_MS4!$O42</f>
        <v>0</v>
      </c>
      <c r="E98" s="172">
        <f>(Kalkulation_MS4!$AO$13+Kalkulation_MS4!$AO$14)/100*detail_MS4!$AB42</f>
        <v>0</v>
      </c>
      <c r="F98" s="172">
        <f>(Kalkulation_MS4!$AO$13+Kalkulation_MS4!$AO$14)/100*detail_MS4!$AO42</f>
        <v>0</v>
      </c>
      <c r="G98" s="172">
        <f>(Kalkulation_MS4!$AO$13+Kalkulation_MS4!$AO$14)/100*detail_MS4!$BB42</f>
        <v>0</v>
      </c>
      <c r="H98" s="172">
        <f>(Kalkulation_MS4!$AO$13+Kalkulation_MS4!$AO$14)/100*detail_MS4!$BO42</f>
        <v>0</v>
      </c>
      <c r="I98" s="172">
        <f>(Kalkulation_MS4!$AO$13+Kalkulation_MS4!$AO$14)/100*detail_MS4!$CB42</f>
        <v>0</v>
      </c>
      <c r="J98" s="206">
        <f t="shared" si="12"/>
        <v>0</v>
      </c>
    </row>
    <row r="99" spans="1:11" outlineLevel="1">
      <c r="A99" s="1">
        <f t="shared" si="11"/>
        <v>0</v>
      </c>
      <c r="C99" s="172">
        <f>(Kalkulation_MS4!$AP$13+Kalkulation_MS4!$AP$14)/100*detail_MS4!$B43</f>
        <v>0</v>
      </c>
      <c r="D99" s="172">
        <f>(Kalkulation_MS4!$AP$13+Kalkulation_MS4!$AP$14)/100*detail_MS4!$O43</f>
        <v>0</v>
      </c>
      <c r="E99" s="172">
        <f>(Kalkulation_MS4!$AP$13+Kalkulation_MS4!$AP$14)/100*detail_MS4!$AB43</f>
        <v>0</v>
      </c>
      <c r="F99" s="172">
        <f>(Kalkulation_MS4!$AP$13+Kalkulation_MS4!$AP$14)/100*detail_MS4!$AO43</f>
        <v>0</v>
      </c>
      <c r="G99" s="172">
        <f>(Kalkulation_MS4!$AP$13+Kalkulation_MS4!$AP$14)/100*detail_MS4!$BB43</f>
        <v>0</v>
      </c>
      <c r="H99" s="172">
        <f>(Kalkulation_MS4!$AP$13+Kalkulation_MS4!$AP$14)/100*detail_MS4!$BO43</f>
        <v>0</v>
      </c>
      <c r="I99" s="172">
        <f>(Kalkulation_MS4!$AP$13+Kalkulation_MS4!$AP$14)/100*detail_MS4!$CB43</f>
        <v>0</v>
      </c>
      <c r="J99" s="206">
        <f t="shared" si="12"/>
        <v>0</v>
      </c>
    </row>
    <row r="100" spans="1:11" outlineLevel="1">
      <c r="A100" s="1">
        <f t="shared" si="11"/>
        <v>0</v>
      </c>
      <c r="C100" s="172">
        <f>(Kalkulation_MS4!$AQ$13+Kalkulation_MS4!$AQ$14)/100*detail_MS4!$B44</f>
        <v>0</v>
      </c>
      <c r="D100" s="172">
        <f>(Kalkulation_MS4!$AQ$13+Kalkulation_MS4!$AQ$14)/100*detail_MS4!$O44</f>
        <v>0</v>
      </c>
      <c r="E100" s="172">
        <f>(Kalkulation_MS4!$AQ$13+Kalkulation_MS4!$AQ$14)/100*detail_MS4!$AB44</f>
        <v>0</v>
      </c>
      <c r="F100" s="172">
        <f>(Kalkulation_MS4!$AQ$13+Kalkulation_MS4!$AQ$14)/100*detail_MS4!$AO44</f>
        <v>0</v>
      </c>
      <c r="G100" s="172">
        <f>(Kalkulation_MS4!$AQ$13+Kalkulation_MS4!$AQ$14)/100*detail_MS4!$BB44</f>
        <v>0</v>
      </c>
      <c r="H100" s="172">
        <f>(Kalkulation_MS4!$AQ$13+Kalkulation_MS4!$AQ$14)/100*detail_MS4!$BO44</f>
        <v>0</v>
      </c>
      <c r="I100" s="172">
        <f>(Kalkulation_MS4!$AQ$13+Kalkulation_MS4!$AQ$14)/100*detail_MS4!$CB44</f>
        <v>0</v>
      </c>
      <c r="J100" s="206">
        <f t="shared" si="12"/>
        <v>0</v>
      </c>
    </row>
    <row r="101" spans="1:11" outlineLevel="1">
      <c r="A101" s="1">
        <f t="shared" si="11"/>
        <v>0</v>
      </c>
      <c r="C101" s="172">
        <f>(Kalkulation_MS4!$AR$13+Kalkulation_MS4!$AR$14)/100*detail_MS4!$B45</f>
        <v>0</v>
      </c>
      <c r="D101" s="172">
        <f>(Kalkulation_MS4!$AR$13+Kalkulation_MS4!$AR$14)/100*detail_MS4!$O45</f>
        <v>0</v>
      </c>
      <c r="E101" s="172">
        <f>(Kalkulation_MS4!$AR$13+Kalkulation_MS4!$AR$14)/100*detail_MS4!$AB45</f>
        <v>0</v>
      </c>
      <c r="F101" s="172">
        <f>(Kalkulation_MS4!$AR$13+Kalkulation_MS4!$AR$14)/100*detail_MS4!$AO45</f>
        <v>0</v>
      </c>
      <c r="G101" s="172">
        <f>(Kalkulation_MS4!$AR$13+Kalkulation_MS4!$AR$14)/100*detail_MS4!$BB45</f>
        <v>0</v>
      </c>
      <c r="H101" s="172">
        <f>(Kalkulation_MS4!$AR$13+Kalkulation_MS4!$AR$14)/100*detail_MS4!$BO45</f>
        <v>0</v>
      </c>
      <c r="I101" s="172">
        <f>(Kalkulation_MS4!$AR$13+Kalkulation_MS4!$AR$14)/100*detail_MS4!$CB45</f>
        <v>0</v>
      </c>
      <c r="J101" s="206">
        <f t="shared" si="12"/>
        <v>0</v>
      </c>
    </row>
    <row r="102" spans="1:11" outlineLevel="1">
      <c r="A102" s="1">
        <f t="shared" si="11"/>
        <v>0</v>
      </c>
      <c r="C102" s="172">
        <f>(Kalkulation_MS4!$AS$13+Kalkulation_MS4!$AS$14)/100*detail_MS4!$B46</f>
        <v>0</v>
      </c>
      <c r="D102" s="172">
        <f>(Kalkulation_MS4!$AS$13+Kalkulation_MS4!$AS$14)/100*detail_MS4!$O46</f>
        <v>0</v>
      </c>
      <c r="E102" s="172">
        <f>(Kalkulation_MS4!$AS$13+Kalkulation_MS4!$AS$14)/100*detail_MS4!$AB46</f>
        <v>0</v>
      </c>
      <c r="F102" s="172">
        <f>(Kalkulation_MS4!$AS$13+Kalkulation_MS4!$AS$14)/100*detail_MS4!$AO46</f>
        <v>0</v>
      </c>
      <c r="G102" s="172">
        <f>(Kalkulation_MS4!$AS$13+Kalkulation_MS4!$AS$14)/100*detail_MS4!$BB46</f>
        <v>0</v>
      </c>
      <c r="H102" s="172">
        <f>(Kalkulation_MS4!$AS$13+Kalkulation_MS4!$AS$14)/100*detail_MS4!$BO46</f>
        <v>0</v>
      </c>
      <c r="I102" s="172">
        <f>(Kalkulation_MS4!$AS$13+Kalkulation_MS4!$AS$14)/100*detail_MS4!$CB46</f>
        <v>0</v>
      </c>
      <c r="J102" s="206">
        <f t="shared" si="12"/>
        <v>0</v>
      </c>
    </row>
    <row r="103" spans="1:11" outlineLevel="1">
      <c r="A103" s="88" t="s">
        <v>440</v>
      </c>
      <c r="B103" s="88"/>
      <c r="C103" s="201">
        <f>SUM(C63:C102)</f>
        <v>0</v>
      </c>
      <c r="D103" s="201">
        <f t="shared" ref="D103:J103" si="13">SUM(D63:D102)</f>
        <v>0</v>
      </c>
      <c r="E103" s="201">
        <f t="shared" si="13"/>
        <v>0</v>
      </c>
      <c r="F103" s="201">
        <f t="shared" si="13"/>
        <v>0</v>
      </c>
      <c r="G103" s="201">
        <f t="shared" si="13"/>
        <v>0</v>
      </c>
      <c r="H103" s="201">
        <f t="shared" si="13"/>
        <v>0</v>
      </c>
      <c r="I103" s="201">
        <f t="shared" si="13"/>
        <v>0</v>
      </c>
      <c r="J103" s="79">
        <f t="shared" si="13"/>
        <v>0</v>
      </c>
      <c r="K103" s="172">
        <f>Kalkulation_MS4!AT50*7</f>
        <v>0</v>
      </c>
    </row>
    <row r="104" spans="1:11" outlineLevel="1">
      <c r="A104" s="203" t="s">
        <v>405</v>
      </c>
      <c r="J104" s="205">
        <f t="shared" si="8"/>
        <v>0</v>
      </c>
    </row>
    <row r="105" spans="1:11" outlineLevel="1">
      <c r="A105" s="1">
        <f t="shared" ref="A105:A144" si="14">A63</f>
        <v>0</v>
      </c>
      <c r="C105" s="172">
        <f>(Kalkulation_MS4!$F$16)/100*detail_MS4!B7</f>
        <v>0</v>
      </c>
      <c r="D105" s="172">
        <f>(Kalkulation_MS4!$F$16)/100*detail_MS4!O7</f>
        <v>0</v>
      </c>
      <c r="E105" s="172">
        <f>(Kalkulation_MS4!$F$16)/100*detail_MS4!AB7</f>
        <v>0</v>
      </c>
      <c r="F105" s="172">
        <f>(Kalkulation_MS4!$F$16)/100*detail_MS4!AO7</f>
        <v>0</v>
      </c>
      <c r="G105" s="172">
        <f>(Kalkulation_MS4!$F$16)/100*detail_MS4!BB7</f>
        <v>0</v>
      </c>
      <c r="H105" s="172">
        <f>(Kalkulation_MS4!$F$16)/100*detail_MS4!BO7</f>
        <v>0</v>
      </c>
      <c r="I105" s="172">
        <f>(Kalkulation_MS4!$F$16)/100*detail_MS4!CB7</f>
        <v>0</v>
      </c>
      <c r="J105" s="206">
        <f t="shared" si="8"/>
        <v>0</v>
      </c>
    </row>
    <row r="106" spans="1:11" outlineLevel="1">
      <c r="A106" s="1">
        <f t="shared" si="14"/>
        <v>0</v>
      </c>
      <c r="C106" s="172">
        <f>(Kalkulation_MS4!$G$16)/100*detail_MS4!B8</f>
        <v>0</v>
      </c>
      <c r="D106" s="172">
        <f>(Kalkulation_MS4!$G$16)/100*detail_MS4!O8</f>
        <v>0</v>
      </c>
      <c r="E106" s="172">
        <f>(Kalkulation_MS4!$G$16)/100*detail_MS4!AB8</f>
        <v>0</v>
      </c>
      <c r="F106" s="172">
        <f>(Kalkulation_MS4!$G$16)/100*detail_MS4!AO8</f>
        <v>0</v>
      </c>
      <c r="G106" s="172">
        <f>(Kalkulation_MS4!$G$16)/100*detail_MS4!BB8</f>
        <v>0</v>
      </c>
      <c r="H106" s="172">
        <f>(Kalkulation_MS4!$G$16)/100*detail_MS4!BO8</f>
        <v>0</v>
      </c>
      <c r="I106" s="172">
        <f>(Kalkulation_MS4!$G$16)/100*detail_MS4!CB8</f>
        <v>0</v>
      </c>
      <c r="J106" s="206">
        <f t="shared" si="8"/>
        <v>0</v>
      </c>
    </row>
    <row r="107" spans="1:11" outlineLevel="1">
      <c r="A107" s="1">
        <f t="shared" si="14"/>
        <v>0</v>
      </c>
      <c r="C107" s="172">
        <f>(Kalkulation_MS4!$H$16)/100*detail_MS4!B9</f>
        <v>0</v>
      </c>
      <c r="D107" s="172">
        <f>(Kalkulation_MS4!$H$16)/100*detail_MS4!O9</f>
        <v>0</v>
      </c>
      <c r="E107" s="172">
        <f>(Kalkulation_MS4!$H$16)/100*detail_MS4!AB9</f>
        <v>0</v>
      </c>
      <c r="F107" s="172">
        <f>(Kalkulation_MS4!$H$16)/100*detail_MS4!AO9</f>
        <v>0</v>
      </c>
      <c r="G107" s="172">
        <f>(Kalkulation_MS4!$H$16)/100*detail_MS4!BB9</f>
        <v>0</v>
      </c>
      <c r="H107" s="172">
        <f>(Kalkulation_MS4!$H$16)/100*detail_MS4!BO9</f>
        <v>0</v>
      </c>
      <c r="I107" s="172">
        <f>(Kalkulation_MS4!$H$16)/100*detail_MS4!CB9</f>
        <v>0</v>
      </c>
      <c r="J107" s="206">
        <f t="shared" si="8"/>
        <v>0</v>
      </c>
    </row>
    <row r="108" spans="1:11" outlineLevel="1">
      <c r="A108" s="1">
        <f t="shared" si="14"/>
        <v>0</v>
      </c>
      <c r="C108" s="172">
        <f>(Kalkulation_MS4!$I$16)/100*detail_MS4!B10</f>
        <v>0</v>
      </c>
      <c r="D108" s="172">
        <f>(Kalkulation_MS4!$I$16)/100*detail_MS4!O10</f>
        <v>0</v>
      </c>
      <c r="E108" s="172">
        <f>(Kalkulation_MS4!$I$16)/100*detail_MS4!AB10</f>
        <v>0</v>
      </c>
      <c r="F108" s="172">
        <f>(Kalkulation_MS4!$I$16)/100*detail_MS4!AO10</f>
        <v>0</v>
      </c>
      <c r="G108" s="172">
        <f>(Kalkulation_MS4!$I$16)/100*detail_MS4!BB10</f>
        <v>0</v>
      </c>
      <c r="H108" s="172">
        <f>(Kalkulation_MS4!$I$16)/100*detail_MS4!BO10</f>
        <v>0</v>
      </c>
      <c r="I108" s="172">
        <f>(Kalkulation_MS4!$I$16)/100*detail_MS4!CB10</f>
        <v>0</v>
      </c>
      <c r="J108" s="206">
        <f t="shared" si="8"/>
        <v>0</v>
      </c>
    </row>
    <row r="109" spans="1:11" outlineLevel="1">
      <c r="A109" s="1">
        <f t="shared" si="14"/>
        <v>0</v>
      </c>
      <c r="C109" s="172">
        <f>(Kalkulation_MS4!$J$16)/100*detail_MS4!B11</f>
        <v>0</v>
      </c>
      <c r="D109" s="172">
        <f>(Kalkulation_MS4!$J$16)/100*detail_MS4!O11</f>
        <v>0</v>
      </c>
      <c r="E109" s="172">
        <f>(Kalkulation_MS4!$J$16)/100*detail_MS4!AB11</f>
        <v>0</v>
      </c>
      <c r="F109" s="172">
        <f>(Kalkulation_MS4!$J$16)/100*detail_MS4!AO11</f>
        <v>0</v>
      </c>
      <c r="G109" s="172">
        <f>(Kalkulation_MS4!$J$16)/100*detail_MS4!BB11</f>
        <v>0</v>
      </c>
      <c r="H109" s="172">
        <f>(Kalkulation_MS4!$J$16)/100*detail_MS4!BO11</f>
        <v>0</v>
      </c>
      <c r="I109" s="172">
        <f>(Kalkulation_MS4!$J$16)/100*detail_MS4!CB11</f>
        <v>0</v>
      </c>
      <c r="J109" s="206">
        <f t="shared" si="8"/>
        <v>0</v>
      </c>
    </row>
    <row r="110" spans="1:11" outlineLevel="1">
      <c r="A110" s="1">
        <f t="shared" si="14"/>
        <v>0</v>
      </c>
      <c r="C110" s="172">
        <f>(Kalkulation_MS4!$K$16)/100*detail_MS4!B12</f>
        <v>0</v>
      </c>
      <c r="D110" s="172">
        <f>(Kalkulation_MS4!$K$16)/100*detail_MS4!O12</f>
        <v>0</v>
      </c>
      <c r="E110" s="172">
        <f>(Kalkulation_MS4!$K$16)/100*detail_MS4!AB12</f>
        <v>0</v>
      </c>
      <c r="F110" s="172">
        <f>(Kalkulation_MS4!$K$16)/100*detail_MS4!AO12</f>
        <v>0</v>
      </c>
      <c r="G110" s="172">
        <f>(Kalkulation_MS4!$K$16)/100*detail_MS4!BB12</f>
        <v>0</v>
      </c>
      <c r="H110" s="172">
        <f>(Kalkulation_MS4!$K$16)/100*detail_MS4!BO12</f>
        <v>0</v>
      </c>
      <c r="I110" s="172">
        <f>(Kalkulation_MS4!$K$16)/100*detail_MS4!CB12</f>
        <v>0</v>
      </c>
      <c r="J110" s="206">
        <f t="shared" si="8"/>
        <v>0</v>
      </c>
    </row>
    <row r="111" spans="1:11" outlineLevel="1">
      <c r="A111" s="1">
        <f t="shared" si="14"/>
        <v>0</v>
      </c>
      <c r="C111" s="172">
        <f>(Kalkulation_MS4!$L$16)/100*detail_MS4!B13</f>
        <v>0</v>
      </c>
      <c r="D111" s="172">
        <f>(Kalkulation_MS4!$L$16)/100*detail_MS4!O13</f>
        <v>0</v>
      </c>
      <c r="E111" s="172">
        <f>(Kalkulation_MS4!$L$16)/100*detail_MS4!AB13</f>
        <v>0</v>
      </c>
      <c r="F111" s="172">
        <f>(Kalkulation_MS4!$L$16)/100*detail_MS4!AO13</f>
        <v>0</v>
      </c>
      <c r="G111" s="172">
        <f>(Kalkulation_MS4!$L$16)/100*detail_MS4!BB13</f>
        <v>0</v>
      </c>
      <c r="H111" s="172">
        <f>(Kalkulation_MS4!$L$16)/100*detail_MS4!BO13</f>
        <v>0</v>
      </c>
      <c r="I111" s="172">
        <f>(Kalkulation_MS4!$L$16)/100*detail_MS4!CB13</f>
        <v>0</v>
      </c>
      <c r="J111" s="206">
        <f t="shared" si="8"/>
        <v>0</v>
      </c>
    </row>
    <row r="112" spans="1:11" outlineLevel="1">
      <c r="A112" s="1">
        <f t="shared" si="14"/>
        <v>0</v>
      </c>
      <c r="C112" s="172">
        <f>(Kalkulation_MS4!$M$16)/100*detail_MS4!B14</f>
        <v>0</v>
      </c>
      <c r="D112" s="172">
        <f>(Kalkulation_MS4!$M$16)/100*detail_MS4!O14</f>
        <v>0</v>
      </c>
      <c r="E112" s="172">
        <f>(Kalkulation_MS4!$M$16)/100*detail_MS4!AB14</f>
        <v>0</v>
      </c>
      <c r="F112" s="172">
        <f>(Kalkulation_MS4!$M$16)/100*detail_MS4!AO14</f>
        <v>0</v>
      </c>
      <c r="G112" s="172">
        <f>(Kalkulation_MS4!$M$16)/100*detail_MS4!BB14</f>
        <v>0</v>
      </c>
      <c r="H112" s="172">
        <f>(Kalkulation_MS4!$M$16)/100*detail_MS4!BO14</f>
        <v>0</v>
      </c>
      <c r="I112" s="172">
        <f>(Kalkulation_MS4!$M$16)/100*detail_MS4!CB14</f>
        <v>0</v>
      </c>
      <c r="J112" s="206">
        <f t="shared" si="8"/>
        <v>0</v>
      </c>
    </row>
    <row r="113" spans="1:10" outlineLevel="1">
      <c r="A113" s="1">
        <f t="shared" si="14"/>
        <v>0</v>
      </c>
      <c r="C113" s="172">
        <f>(Kalkulation_MS4!$N$16)/100*detail_MS4!B15</f>
        <v>0</v>
      </c>
      <c r="D113" s="172">
        <f>(Kalkulation_MS4!$N$16)/100*detail_MS4!O15</f>
        <v>0</v>
      </c>
      <c r="E113" s="172">
        <f>(Kalkulation_MS4!$N$16)/100*detail_MS4!AB15</f>
        <v>0</v>
      </c>
      <c r="F113" s="172">
        <f>(Kalkulation_MS4!$N$16)/100*detail_MS4!AO15</f>
        <v>0</v>
      </c>
      <c r="G113" s="172">
        <f>(Kalkulation_MS4!$N$16)/100*detail_MS4!BB15</f>
        <v>0</v>
      </c>
      <c r="H113" s="172">
        <f>(Kalkulation_MS4!$N$16)/100*detail_MS4!BO15</f>
        <v>0</v>
      </c>
      <c r="I113" s="172">
        <f>(Kalkulation_MS4!$N$16)/100*detail_MS4!CB15</f>
        <v>0</v>
      </c>
      <c r="J113" s="206">
        <f t="shared" si="8"/>
        <v>0</v>
      </c>
    </row>
    <row r="114" spans="1:10" outlineLevel="1">
      <c r="A114" s="1">
        <f t="shared" si="14"/>
        <v>0</v>
      </c>
      <c r="C114" s="172">
        <f>(Kalkulation_MS4!$O$16)/100*detail_MS4!B16</f>
        <v>0</v>
      </c>
      <c r="D114" s="172">
        <f>(Kalkulation_MS4!$O$16)/100*detail_MS4!O16</f>
        <v>0</v>
      </c>
      <c r="E114" s="172">
        <f>(Kalkulation_MS4!$O$16)/100*detail_MS4!AB16</f>
        <v>0</v>
      </c>
      <c r="F114" s="172">
        <f>(Kalkulation_MS4!$O$16)/100*detail_MS4!AO16</f>
        <v>0</v>
      </c>
      <c r="G114" s="172">
        <f>(Kalkulation_MS4!$O$16)/100*detail_MS4!BB16</f>
        <v>0</v>
      </c>
      <c r="H114" s="172">
        <f>(Kalkulation_MS4!$O$16)/100*detail_MS4!BO16</f>
        <v>0</v>
      </c>
      <c r="I114" s="172">
        <f>(Kalkulation_MS4!$O$16)/100*detail_MS4!CB16</f>
        <v>0</v>
      </c>
      <c r="J114" s="206">
        <f t="shared" si="8"/>
        <v>0</v>
      </c>
    </row>
    <row r="115" spans="1:10" outlineLevel="1">
      <c r="A115" s="1">
        <f t="shared" si="14"/>
        <v>0</v>
      </c>
      <c r="C115" s="172">
        <f>(Kalkulation_MS4!$P$16)/100*detail_MS4!B17</f>
        <v>0</v>
      </c>
      <c r="D115" s="172">
        <f>(Kalkulation_MS4!$P$16)/100*detail_MS4!O17</f>
        <v>0</v>
      </c>
      <c r="E115" s="172">
        <f>(Kalkulation_MS4!$P$16)/100*detail_MS4!AB17</f>
        <v>0</v>
      </c>
      <c r="F115" s="172">
        <f>(Kalkulation_MS4!$P$16)/100*detail_MS4!AO17</f>
        <v>0</v>
      </c>
      <c r="G115" s="172">
        <f>(Kalkulation_MS4!$P$16)/100*detail_MS4!BB17</f>
        <v>0</v>
      </c>
      <c r="H115" s="172">
        <f>(Kalkulation_MS4!$P$16)/100*detail_MS4!BO17</f>
        <v>0</v>
      </c>
      <c r="I115" s="172">
        <f>(Kalkulation_MS4!$P$16)/100*detail_MS4!CB17</f>
        <v>0</v>
      </c>
      <c r="J115" s="206">
        <f t="shared" ref="J115:J144" si="15">SUM(C115:I115)</f>
        <v>0</v>
      </c>
    </row>
    <row r="116" spans="1:10" outlineLevel="1">
      <c r="A116" s="1">
        <f t="shared" si="14"/>
        <v>0</v>
      </c>
      <c r="C116" s="172">
        <f>(Kalkulation_MS4!$Q$16)/100*detail_MS4!B18</f>
        <v>0</v>
      </c>
      <c r="D116" s="172">
        <f>(Kalkulation_MS4!$Q$16)/100*detail_MS4!O18</f>
        <v>0</v>
      </c>
      <c r="E116" s="172">
        <f>(Kalkulation_MS4!$Q$16)/100*detail_MS4!AB18</f>
        <v>0</v>
      </c>
      <c r="F116" s="172">
        <f>(Kalkulation_MS4!$Q$16)/100*detail_MS4!AO18</f>
        <v>0</v>
      </c>
      <c r="G116" s="172">
        <f>(Kalkulation_MS4!$Q$16)/100*detail_MS4!BB18</f>
        <v>0</v>
      </c>
      <c r="H116" s="172">
        <f>(Kalkulation_MS4!$Q$16)/100*detail_MS4!BO18</f>
        <v>0</v>
      </c>
      <c r="I116" s="172">
        <f>(Kalkulation_MS4!$Q$16)/100*detail_MS4!CB18</f>
        <v>0</v>
      </c>
      <c r="J116" s="206">
        <f t="shared" si="15"/>
        <v>0</v>
      </c>
    </row>
    <row r="117" spans="1:10" outlineLevel="1">
      <c r="A117" s="1">
        <f t="shared" si="14"/>
        <v>0</v>
      </c>
      <c r="C117" s="172">
        <f>(Kalkulation_MS4!$R$16)/100*detail_MS4!B19</f>
        <v>0</v>
      </c>
      <c r="D117" s="172">
        <f>(Kalkulation_MS4!$R$16)/100*detail_MS4!O19</f>
        <v>0</v>
      </c>
      <c r="E117" s="172">
        <f>(Kalkulation_MS4!$R$16)/100*detail_MS4!AB19</f>
        <v>0</v>
      </c>
      <c r="F117" s="172">
        <f>(Kalkulation_MS4!$R$16)/100*detail_MS4!AO19</f>
        <v>0</v>
      </c>
      <c r="G117" s="172">
        <f>(Kalkulation_MS4!$R$16)/100*detail_MS4!BB19</f>
        <v>0</v>
      </c>
      <c r="H117" s="172">
        <f>(Kalkulation_MS4!$R$16)/100*detail_MS4!BO19</f>
        <v>0</v>
      </c>
      <c r="I117" s="172">
        <f>(Kalkulation_MS4!$R$16)/100*detail_MS4!CB19</f>
        <v>0</v>
      </c>
      <c r="J117" s="206">
        <f t="shared" si="15"/>
        <v>0</v>
      </c>
    </row>
    <row r="118" spans="1:10" outlineLevel="1">
      <c r="A118" s="1">
        <f t="shared" si="14"/>
        <v>0</v>
      </c>
      <c r="C118" s="172">
        <f>(Kalkulation_MS4!$S$16)/100*detail_MS4!$B20</f>
        <v>0</v>
      </c>
      <c r="D118" s="172">
        <f>(Kalkulation_MS4!$S$16)/100*detail_MS4!$O20</f>
        <v>0</v>
      </c>
      <c r="E118" s="172">
        <f>(Kalkulation_MS4!$S$16)/100*detail_MS4!$AB20</f>
        <v>0</v>
      </c>
      <c r="F118" s="172">
        <f>(Kalkulation_MS4!$S$16)/100*detail_MS4!$AO20</f>
        <v>0</v>
      </c>
      <c r="G118" s="172">
        <f>(Kalkulation_MS4!$S$16)/100*detail_MS4!$BB20</f>
        <v>0</v>
      </c>
      <c r="H118" s="172">
        <f>(Kalkulation_MS4!$S$16)/100*detail_MS4!$BO20</f>
        <v>0</v>
      </c>
      <c r="I118" s="172">
        <f>(Kalkulation_MS4!$S$16)/100*detail_MS4!$CB20</f>
        <v>0</v>
      </c>
      <c r="J118" s="206">
        <f t="shared" si="15"/>
        <v>0</v>
      </c>
    </row>
    <row r="119" spans="1:10" outlineLevel="1">
      <c r="A119" s="1">
        <f t="shared" si="14"/>
        <v>0</v>
      </c>
      <c r="C119" s="172">
        <f>(Kalkulation_MS4!$T$16)/100*detail_MS4!$B21</f>
        <v>0</v>
      </c>
      <c r="D119" s="172">
        <f>(Kalkulation_MS4!$T$16)/100*detail_MS4!$O21</f>
        <v>0</v>
      </c>
      <c r="E119" s="172">
        <f>(Kalkulation_MS4!$T$16)/100*detail_MS4!$AB21</f>
        <v>0</v>
      </c>
      <c r="F119" s="172">
        <f>(Kalkulation_MS4!$T$16)/100*detail_MS4!$AO21</f>
        <v>0</v>
      </c>
      <c r="G119" s="172">
        <f>(Kalkulation_MS4!$T$16)/100*detail_MS4!$BB21</f>
        <v>0</v>
      </c>
      <c r="H119" s="172">
        <f>(Kalkulation_MS4!$T$16)/100*detail_MS4!$BO21</f>
        <v>0</v>
      </c>
      <c r="I119" s="172">
        <f>(Kalkulation_MS4!$T$16)/100*detail_MS4!$CB21</f>
        <v>0</v>
      </c>
      <c r="J119" s="206">
        <f t="shared" si="15"/>
        <v>0</v>
      </c>
    </row>
    <row r="120" spans="1:10" outlineLevel="1">
      <c r="A120" s="1">
        <f t="shared" si="14"/>
        <v>0</v>
      </c>
      <c r="C120" s="172">
        <f>(Kalkulation_MS4!$U$16)/100*detail_MS4!$B22</f>
        <v>0</v>
      </c>
      <c r="D120" s="172">
        <f>(Kalkulation_MS4!$U$16)/100*detail_MS4!$O22</f>
        <v>0</v>
      </c>
      <c r="E120" s="172">
        <f>(Kalkulation_MS4!$U$16)/100*detail_MS4!$AB22</f>
        <v>0</v>
      </c>
      <c r="F120" s="172">
        <f>(Kalkulation_MS4!$U$16)/100*detail_MS4!$AO22</f>
        <v>0</v>
      </c>
      <c r="G120" s="172">
        <f>(Kalkulation_MS4!$U$16)/100*detail_MS4!$BB22</f>
        <v>0</v>
      </c>
      <c r="H120" s="172">
        <f>(Kalkulation_MS4!$U$16)/100*detail_MS4!$BO22</f>
        <v>0</v>
      </c>
      <c r="I120" s="172">
        <f>(Kalkulation_MS4!$U$16)/100*detail_MS4!$CB22</f>
        <v>0</v>
      </c>
      <c r="J120" s="206">
        <f t="shared" si="15"/>
        <v>0</v>
      </c>
    </row>
    <row r="121" spans="1:10" outlineLevel="1">
      <c r="A121" s="1">
        <f t="shared" si="14"/>
        <v>0</v>
      </c>
      <c r="C121" s="172">
        <f>(Kalkulation_MS4!$V$16)/100*detail_MS4!$B23</f>
        <v>0</v>
      </c>
      <c r="D121" s="172">
        <f>(Kalkulation_MS4!$V$16)/100*detail_MS4!$O23</f>
        <v>0</v>
      </c>
      <c r="E121" s="172">
        <f>(Kalkulation_MS4!$V$16)/100*detail_MS4!$AB23</f>
        <v>0</v>
      </c>
      <c r="F121" s="172">
        <f>(Kalkulation_MS4!$V$16)/100*detail_MS4!$AO23</f>
        <v>0</v>
      </c>
      <c r="G121" s="172">
        <f>(Kalkulation_MS4!$V$16)/100*detail_MS4!$BB23</f>
        <v>0</v>
      </c>
      <c r="H121" s="172">
        <f>(Kalkulation_MS4!$V$16)/100*detail_MS4!$BO23</f>
        <v>0</v>
      </c>
      <c r="I121" s="172">
        <f>(Kalkulation_MS4!$V$16)/100*detail_MS4!$CB23</f>
        <v>0</v>
      </c>
      <c r="J121" s="206">
        <f t="shared" si="15"/>
        <v>0</v>
      </c>
    </row>
    <row r="122" spans="1:10" outlineLevel="1">
      <c r="A122" s="1">
        <f t="shared" si="14"/>
        <v>0</v>
      </c>
      <c r="C122" s="172">
        <f>(Kalkulation_MS4!$W$16)/100*detail_MS4!$B24</f>
        <v>0</v>
      </c>
      <c r="D122" s="172">
        <f>(Kalkulation_MS4!$W$16)/100*detail_MS4!$O24</f>
        <v>0</v>
      </c>
      <c r="E122" s="172">
        <f>(Kalkulation_MS4!$W$16)/100*detail_MS4!$AB24</f>
        <v>0</v>
      </c>
      <c r="F122" s="172">
        <f>(Kalkulation_MS4!$W$16)/100*detail_MS4!$AO24</f>
        <v>0</v>
      </c>
      <c r="G122" s="172">
        <f>(Kalkulation_MS4!$W$16)/100*detail_MS4!$BB24</f>
        <v>0</v>
      </c>
      <c r="H122" s="172">
        <f>(Kalkulation_MS4!$W$16)/100*detail_MS4!$BO24</f>
        <v>0</v>
      </c>
      <c r="I122" s="172">
        <f>(Kalkulation_MS4!$W$16)/100*detail_MS4!$CB24</f>
        <v>0</v>
      </c>
      <c r="J122" s="206">
        <f t="shared" si="15"/>
        <v>0</v>
      </c>
    </row>
    <row r="123" spans="1:10" outlineLevel="1">
      <c r="A123" s="1">
        <f t="shared" si="14"/>
        <v>0</v>
      </c>
      <c r="C123" s="172">
        <f>(Kalkulation_MS4!$X$16)/100*detail_MS4!$B25</f>
        <v>0</v>
      </c>
      <c r="D123" s="172">
        <f>(Kalkulation_MS4!$X$16)/100*detail_MS4!$O25</f>
        <v>0</v>
      </c>
      <c r="E123" s="172">
        <f>(Kalkulation_MS4!$X$16)/100*detail_MS4!$AB25</f>
        <v>0</v>
      </c>
      <c r="F123" s="172">
        <f>(Kalkulation_MS4!$X$16)/100*detail_MS4!$AO25</f>
        <v>0</v>
      </c>
      <c r="G123" s="172">
        <f>(Kalkulation_MS4!$X$16)/100*detail_MS4!$BB25</f>
        <v>0</v>
      </c>
      <c r="H123" s="172">
        <f>(Kalkulation_MS4!$X$16)/100*detail_MS4!$BO25</f>
        <v>0</v>
      </c>
      <c r="I123" s="172">
        <f>(Kalkulation_MS4!$X$16)/100*detail_MS4!$CB25</f>
        <v>0</v>
      </c>
      <c r="J123" s="206">
        <f t="shared" si="15"/>
        <v>0</v>
      </c>
    </row>
    <row r="124" spans="1:10" outlineLevel="1">
      <c r="A124" s="1">
        <f t="shared" si="14"/>
        <v>0</v>
      </c>
      <c r="C124" s="172">
        <f>(Kalkulation_MS4!$Y$16)/100*detail_MS4!$B26</f>
        <v>0</v>
      </c>
      <c r="D124" s="172">
        <f>(Kalkulation_MS4!$Y$16)/100*detail_MS4!$O26</f>
        <v>0</v>
      </c>
      <c r="E124" s="172">
        <f>(Kalkulation_MS4!$Y$16)/100*detail_MS4!$AB26</f>
        <v>0</v>
      </c>
      <c r="F124" s="172">
        <f>(Kalkulation_MS4!$Y$16)/100*detail_MS4!$AO26</f>
        <v>0</v>
      </c>
      <c r="G124" s="172">
        <f>(Kalkulation_MS4!$Y$16)/100*detail_MS4!$BB26</f>
        <v>0</v>
      </c>
      <c r="H124" s="172">
        <f>(Kalkulation_MS4!$Y$16)/100*detail_MS4!$BO26</f>
        <v>0</v>
      </c>
      <c r="I124" s="172">
        <f>(Kalkulation_MS4!$Y$16)/100*detail_MS4!$CB26</f>
        <v>0</v>
      </c>
      <c r="J124" s="206">
        <f t="shared" si="15"/>
        <v>0</v>
      </c>
    </row>
    <row r="125" spans="1:10" outlineLevel="1">
      <c r="A125" s="1">
        <f t="shared" si="14"/>
        <v>0</v>
      </c>
      <c r="C125" s="172">
        <f>(Kalkulation_MS4!$Z$16)/100*detail_MS4!$B27</f>
        <v>0</v>
      </c>
      <c r="D125" s="172">
        <f>(Kalkulation_MS4!$Z$16)/100*detail_MS4!$O27</f>
        <v>0</v>
      </c>
      <c r="E125" s="172">
        <f>(Kalkulation_MS4!$Z$16)/100*detail_MS4!$AB27</f>
        <v>0</v>
      </c>
      <c r="F125" s="172">
        <f>(Kalkulation_MS4!$Z$16)/100*detail_MS4!$AO27</f>
        <v>0</v>
      </c>
      <c r="G125" s="172">
        <f>(Kalkulation_MS4!$Z$16)/100*detail_MS4!$BB27</f>
        <v>0</v>
      </c>
      <c r="H125" s="172">
        <f>(Kalkulation_MS4!$Z$16)/100*detail_MS4!$BO27</f>
        <v>0</v>
      </c>
      <c r="I125" s="172">
        <f>(Kalkulation_MS4!$Z$16)/100*detail_MS4!$CB27</f>
        <v>0</v>
      </c>
      <c r="J125" s="206">
        <f t="shared" si="15"/>
        <v>0</v>
      </c>
    </row>
    <row r="126" spans="1:10" outlineLevel="1">
      <c r="A126" s="1">
        <f t="shared" si="14"/>
        <v>0</v>
      </c>
      <c r="C126" s="172">
        <f>(Kalkulation_MS4!$AA$16)/100*detail_MS4!$B28</f>
        <v>0</v>
      </c>
      <c r="D126" s="172">
        <f>(Kalkulation_MS4!$AA$16)/100*detail_MS4!$O28</f>
        <v>0</v>
      </c>
      <c r="E126" s="172">
        <f>(Kalkulation_MS4!$AA$16)/100*detail_MS4!$AB28</f>
        <v>0</v>
      </c>
      <c r="F126" s="172">
        <f>(Kalkulation_MS4!$AA$16)/100*detail_MS4!$AO28</f>
        <v>0</v>
      </c>
      <c r="G126" s="172">
        <f>(Kalkulation_MS4!$AA$16)/100*detail_MS4!$BB28</f>
        <v>0</v>
      </c>
      <c r="H126" s="172">
        <f>(Kalkulation_MS4!$AA$16)/100*detail_MS4!$BO28</f>
        <v>0</v>
      </c>
      <c r="I126" s="172">
        <f>(Kalkulation_MS4!$AA$16)/100*detail_MS4!$CB28</f>
        <v>0</v>
      </c>
      <c r="J126" s="206">
        <f t="shared" si="15"/>
        <v>0</v>
      </c>
    </row>
    <row r="127" spans="1:10" outlineLevel="1">
      <c r="A127" s="1">
        <f t="shared" si="14"/>
        <v>0</v>
      </c>
      <c r="C127" s="172">
        <f>(Kalkulation_MS4!$AB$16)/100*detail_MS4!$B29</f>
        <v>0</v>
      </c>
      <c r="D127" s="172">
        <f>(Kalkulation_MS4!$AB$16)/100*detail_MS4!$O29</f>
        <v>0</v>
      </c>
      <c r="E127" s="172">
        <f>(Kalkulation_MS4!$AB$16)/100*detail_MS4!$AB29</f>
        <v>0</v>
      </c>
      <c r="F127" s="172">
        <f>(Kalkulation_MS4!$AB$16)/100*detail_MS4!$AO29</f>
        <v>0</v>
      </c>
      <c r="G127" s="172">
        <f>(Kalkulation_MS4!$AB$16)/100*detail_MS4!$BB29</f>
        <v>0</v>
      </c>
      <c r="H127" s="172">
        <f>(Kalkulation_MS4!$AB$16)/100*detail_MS4!$BO29</f>
        <v>0</v>
      </c>
      <c r="I127" s="172">
        <f>(Kalkulation_MS4!$AB$16)/100*detail_MS4!$CB29</f>
        <v>0</v>
      </c>
      <c r="J127" s="206">
        <f t="shared" si="15"/>
        <v>0</v>
      </c>
    </row>
    <row r="128" spans="1:10" outlineLevel="1">
      <c r="A128" s="1">
        <f t="shared" si="14"/>
        <v>0</v>
      </c>
      <c r="C128" s="172">
        <f>(Kalkulation_MS4!$AC$16)/100*detail_MS4!$B30</f>
        <v>0</v>
      </c>
      <c r="D128" s="172">
        <f>(Kalkulation_MS4!$AC$16)/100*detail_MS4!$O30</f>
        <v>0</v>
      </c>
      <c r="E128" s="172">
        <f>(Kalkulation_MS4!$AC$16)/100*detail_MS4!$AB30</f>
        <v>0</v>
      </c>
      <c r="F128" s="172">
        <f>(Kalkulation_MS4!$AC$16)/100*detail_MS4!$AO30</f>
        <v>0</v>
      </c>
      <c r="G128" s="172">
        <f>(Kalkulation_MS4!$AC$16)/100*detail_MS4!$BB30</f>
        <v>0</v>
      </c>
      <c r="H128" s="172">
        <f>(Kalkulation_MS4!$AC$16)/100*detail_MS4!$BO30</f>
        <v>0</v>
      </c>
      <c r="I128" s="172">
        <f>(Kalkulation_MS4!$AC$16)/100*detail_MS4!$CB30</f>
        <v>0</v>
      </c>
      <c r="J128" s="206">
        <f t="shared" si="15"/>
        <v>0</v>
      </c>
    </row>
    <row r="129" spans="1:10" outlineLevel="1">
      <c r="A129" s="1">
        <f t="shared" si="14"/>
        <v>0</v>
      </c>
      <c r="C129" s="172">
        <f>(Kalkulation_MS4!$AD$16)/100*detail_MS4!$B31</f>
        <v>0</v>
      </c>
      <c r="D129" s="172">
        <f>(Kalkulation_MS4!$AD$16)/100*detail_MS4!$O31</f>
        <v>0</v>
      </c>
      <c r="E129" s="172">
        <f>(Kalkulation_MS4!$AD$16)/100*detail_MS4!$AB31</f>
        <v>0</v>
      </c>
      <c r="F129" s="172">
        <f>(Kalkulation_MS4!$AD$16)/100*detail_MS4!$AO31</f>
        <v>0</v>
      </c>
      <c r="G129" s="172">
        <f>(Kalkulation_MS4!$AD$16)/100*detail_MS4!$BB31</f>
        <v>0</v>
      </c>
      <c r="H129" s="172">
        <f>(Kalkulation_MS4!$AD$16)/100*detail_MS4!$BO31</f>
        <v>0</v>
      </c>
      <c r="I129" s="172">
        <f>(Kalkulation_MS4!$AD$16)/100*detail_MS4!$CB31</f>
        <v>0</v>
      </c>
      <c r="J129" s="206">
        <f t="shared" si="15"/>
        <v>0</v>
      </c>
    </row>
    <row r="130" spans="1:10" outlineLevel="1">
      <c r="A130" s="1">
        <f t="shared" si="14"/>
        <v>0</v>
      </c>
      <c r="C130" s="172">
        <f>(Kalkulation_MS4!$AE$16)/100*detail_MS4!$B32</f>
        <v>0</v>
      </c>
      <c r="D130" s="172">
        <f>(Kalkulation_MS4!$AE$16)/100*detail_MS4!$O32</f>
        <v>0</v>
      </c>
      <c r="E130" s="172">
        <f>(Kalkulation_MS4!$AE$16)/100*detail_MS4!$AB32</f>
        <v>0</v>
      </c>
      <c r="F130" s="172">
        <f>(Kalkulation_MS4!$AE$16)/100*detail_MS4!$AO32</f>
        <v>0</v>
      </c>
      <c r="G130" s="172">
        <f>(Kalkulation_MS4!$AE$16)/100*detail_MS4!$BB32</f>
        <v>0</v>
      </c>
      <c r="H130" s="172">
        <f>(Kalkulation_MS4!$AE$16)/100*detail_MS4!$BO32</f>
        <v>0</v>
      </c>
      <c r="I130" s="172">
        <f>(Kalkulation_MS4!$AE$16)/100*detail_MS4!$CB32</f>
        <v>0</v>
      </c>
      <c r="J130" s="206">
        <f t="shared" si="15"/>
        <v>0</v>
      </c>
    </row>
    <row r="131" spans="1:10" outlineLevel="1">
      <c r="A131" s="1">
        <f t="shared" si="14"/>
        <v>0</v>
      </c>
      <c r="C131" s="172">
        <f>(Kalkulation_MS4!$AF$16)/100*detail_MS4!$B33</f>
        <v>0</v>
      </c>
      <c r="D131" s="172">
        <f>(Kalkulation_MS4!$AF$16)/100*detail_MS4!$O33</f>
        <v>0</v>
      </c>
      <c r="E131" s="172">
        <f>(Kalkulation_MS4!$AF$16)/100*detail_MS4!$AB33</f>
        <v>0</v>
      </c>
      <c r="F131" s="172">
        <f>(Kalkulation_MS4!$AF$16)/100*detail_MS4!$AO33</f>
        <v>0</v>
      </c>
      <c r="G131" s="172">
        <f>(Kalkulation_MS4!$AF$16)/100*detail_MS4!$BB33</f>
        <v>0</v>
      </c>
      <c r="H131" s="172">
        <f>(Kalkulation_MS4!$AF$16)/100*detail_MS4!$BO33</f>
        <v>0</v>
      </c>
      <c r="I131" s="172">
        <f>(Kalkulation_MS4!$AF$16)/100*detail_MS4!$CB33</f>
        <v>0</v>
      </c>
      <c r="J131" s="206">
        <f t="shared" si="15"/>
        <v>0</v>
      </c>
    </row>
    <row r="132" spans="1:10" outlineLevel="1">
      <c r="A132" s="1">
        <f t="shared" si="14"/>
        <v>0</v>
      </c>
      <c r="C132" s="172">
        <f>(Kalkulation_MS4!$AG$16)/100*detail_MS4!$B34</f>
        <v>0</v>
      </c>
      <c r="D132" s="172">
        <f>(Kalkulation_MS4!$AG$16)/100*detail_MS4!$O34</f>
        <v>0</v>
      </c>
      <c r="E132" s="172">
        <f>(Kalkulation_MS4!$AG$16)/100*detail_MS4!$AB34</f>
        <v>0</v>
      </c>
      <c r="F132" s="172">
        <f>(Kalkulation_MS4!$AG$16)/100*detail_MS4!$AO34</f>
        <v>0</v>
      </c>
      <c r="G132" s="172">
        <f>(Kalkulation_MS4!$AG$16)/100*detail_MS4!$BB34</f>
        <v>0</v>
      </c>
      <c r="H132" s="172">
        <f>(Kalkulation_MS4!$AG$16)/100*detail_MS4!$BO34</f>
        <v>0</v>
      </c>
      <c r="I132" s="172">
        <f>(Kalkulation_MS4!$AG$16)/100*detail_MS4!$CB34</f>
        <v>0</v>
      </c>
      <c r="J132" s="206">
        <f t="shared" si="15"/>
        <v>0</v>
      </c>
    </row>
    <row r="133" spans="1:10" outlineLevel="1">
      <c r="A133" s="1">
        <f t="shared" si="14"/>
        <v>0</v>
      </c>
      <c r="C133" s="172">
        <f>(Kalkulation_MS4!$AH$16)/100*detail_MS4!$B35</f>
        <v>0</v>
      </c>
      <c r="D133" s="172">
        <f>(Kalkulation_MS4!$AH$16)/100*detail_MS4!$O35</f>
        <v>0</v>
      </c>
      <c r="E133" s="172">
        <f>(Kalkulation_MS4!$AH$16)/100*detail_MS4!$AB35</f>
        <v>0</v>
      </c>
      <c r="F133" s="172">
        <f>(Kalkulation_MS4!$AH$16)/100*detail_MS4!$AO35</f>
        <v>0</v>
      </c>
      <c r="G133" s="172">
        <f>(Kalkulation_MS4!$AH$16)/100*detail_MS4!$BB35</f>
        <v>0</v>
      </c>
      <c r="H133" s="172">
        <f>(Kalkulation_MS4!$AH$16)/100*detail_MS4!$BO35</f>
        <v>0</v>
      </c>
      <c r="I133" s="172">
        <f>(Kalkulation_MS4!$AH$16)/100*detail_MS4!$CB35</f>
        <v>0</v>
      </c>
      <c r="J133" s="206">
        <f t="shared" si="15"/>
        <v>0</v>
      </c>
    </row>
    <row r="134" spans="1:10" outlineLevel="1">
      <c r="A134" s="1">
        <f t="shared" si="14"/>
        <v>0</v>
      </c>
      <c r="C134" s="172">
        <f>(Kalkulation_MS4!$AI$16)/100*detail_MS4!$B36</f>
        <v>0</v>
      </c>
      <c r="D134" s="172">
        <f>(Kalkulation_MS4!$AI$16)/100*detail_MS4!$O36</f>
        <v>0</v>
      </c>
      <c r="E134" s="172">
        <f>(Kalkulation_MS4!$AI$16)/100*detail_MS4!$AB36</f>
        <v>0</v>
      </c>
      <c r="F134" s="172">
        <f>(Kalkulation_MS4!$AI$16)/100*detail_MS4!$AO36</f>
        <v>0</v>
      </c>
      <c r="G134" s="172">
        <f>(Kalkulation_MS4!$AI$16)/100*detail_MS4!$BB36</f>
        <v>0</v>
      </c>
      <c r="H134" s="172">
        <f>(Kalkulation_MS4!$AI$16)/100*detail_MS4!$BO36</f>
        <v>0</v>
      </c>
      <c r="I134" s="172">
        <f>(Kalkulation_MS4!$AI$16)/100*detail_MS4!$CB36</f>
        <v>0</v>
      </c>
      <c r="J134" s="206">
        <f t="shared" si="15"/>
        <v>0</v>
      </c>
    </row>
    <row r="135" spans="1:10" outlineLevel="1">
      <c r="A135" s="1">
        <f t="shared" si="14"/>
        <v>0</v>
      </c>
      <c r="C135" s="172">
        <f>(Kalkulation_MS4!$AJ$16)/100*detail_MS4!$B37</f>
        <v>0</v>
      </c>
      <c r="D135" s="172">
        <f>(Kalkulation_MS4!$AJ$16)/100*detail_MS4!$O37</f>
        <v>0</v>
      </c>
      <c r="E135" s="172">
        <f>(Kalkulation_MS4!$AJ$16)/100*detail_MS4!$AB37</f>
        <v>0</v>
      </c>
      <c r="F135" s="172">
        <f>(Kalkulation_MS4!$AJ$16)/100*detail_MS4!$AO37</f>
        <v>0</v>
      </c>
      <c r="G135" s="172">
        <f>(Kalkulation_MS4!$AJ$16)/100*detail_MS4!$BB37</f>
        <v>0</v>
      </c>
      <c r="H135" s="172">
        <f>(Kalkulation_MS4!$AJ$16)/100*detail_MS4!$BO37</f>
        <v>0</v>
      </c>
      <c r="I135" s="172">
        <f>(Kalkulation_MS4!$AJ$16)/100*detail_MS4!$CB37</f>
        <v>0</v>
      </c>
      <c r="J135" s="206">
        <f t="shared" si="15"/>
        <v>0</v>
      </c>
    </row>
    <row r="136" spans="1:10" outlineLevel="1">
      <c r="A136" s="1">
        <f t="shared" si="14"/>
        <v>0</v>
      </c>
      <c r="C136" s="172">
        <f>(Kalkulation_MS4!$AK$16)/100*detail_MS4!$B38</f>
        <v>0</v>
      </c>
      <c r="D136" s="172">
        <f>(Kalkulation_MS4!$AK$16)/100*detail_MS4!$O38</f>
        <v>0</v>
      </c>
      <c r="E136" s="172">
        <f>(Kalkulation_MS4!$AK$16)/100*detail_MS4!$AB38</f>
        <v>0</v>
      </c>
      <c r="F136" s="172">
        <f>(Kalkulation_MS4!$AK$16)/100*detail_MS4!$AO38</f>
        <v>0</v>
      </c>
      <c r="G136" s="172">
        <f>(Kalkulation_MS4!$AK$16)/100*detail_MS4!$BB38</f>
        <v>0</v>
      </c>
      <c r="H136" s="172">
        <f>(Kalkulation_MS4!$AK$16)/100*detail_MS4!$BO38</f>
        <v>0</v>
      </c>
      <c r="I136" s="172">
        <f>(Kalkulation_MS4!$AK$16)/100*detail_MS4!$CB38</f>
        <v>0</v>
      </c>
      <c r="J136" s="206">
        <f t="shared" si="15"/>
        <v>0</v>
      </c>
    </row>
    <row r="137" spans="1:10" outlineLevel="1">
      <c r="A137" s="1">
        <f t="shared" si="14"/>
        <v>0</v>
      </c>
      <c r="C137" s="172">
        <f>(Kalkulation_MS4!$AL$16)/100*detail_MS4!$B39</f>
        <v>0</v>
      </c>
      <c r="D137" s="172">
        <f>(Kalkulation_MS4!$AL$16)/100*detail_MS4!$O39</f>
        <v>0</v>
      </c>
      <c r="E137" s="172">
        <f>(Kalkulation_MS4!$AL$16)/100*detail_MS4!$AB39</f>
        <v>0</v>
      </c>
      <c r="F137" s="172">
        <f>(Kalkulation_MS4!$AL$16)/100*detail_MS4!$AO39</f>
        <v>0</v>
      </c>
      <c r="G137" s="172">
        <f>(Kalkulation_MS4!$AL$16)/100*detail_MS4!$BB39</f>
        <v>0</v>
      </c>
      <c r="H137" s="172">
        <f>(Kalkulation_MS4!$AL$16)/100*detail_MS4!$BO39</f>
        <v>0</v>
      </c>
      <c r="I137" s="172">
        <f>(Kalkulation_MS4!$AL$16)/100*detail_MS4!$CB39</f>
        <v>0</v>
      </c>
      <c r="J137" s="206">
        <f t="shared" si="15"/>
        <v>0</v>
      </c>
    </row>
    <row r="138" spans="1:10" outlineLevel="1">
      <c r="A138" s="1">
        <f t="shared" si="14"/>
        <v>0</v>
      </c>
      <c r="C138" s="172">
        <f>(Kalkulation_MS4!$AM$16)/100*detail_MS4!$B40</f>
        <v>0</v>
      </c>
      <c r="D138" s="172">
        <f>(Kalkulation_MS4!$AM$16)/100*detail_MS4!$O40</f>
        <v>0</v>
      </c>
      <c r="E138" s="172">
        <f>(Kalkulation_MS4!$AM$16)/100*detail_MS4!$AB40</f>
        <v>0</v>
      </c>
      <c r="F138" s="172">
        <f>(Kalkulation_MS4!$AM$16)/100*detail_MS4!$AO40</f>
        <v>0</v>
      </c>
      <c r="G138" s="172">
        <f>(Kalkulation_MS4!$AM$16)/100*detail_MS4!$BB40</f>
        <v>0</v>
      </c>
      <c r="H138" s="172">
        <f>(Kalkulation_MS4!$AM$16)/100*detail_MS4!$BO40</f>
        <v>0</v>
      </c>
      <c r="I138" s="172">
        <f>(Kalkulation_MS4!$AM$16)/100*detail_MS4!$CB40</f>
        <v>0</v>
      </c>
      <c r="J138" s="206">
        <f t="shared" si="15"/>
        <v>0</v>
      </c>
    </row>
    <row r="139" spans="1:10" outlineLevel="1">
      <c r="A139" s="1">
        <f t="shared" si="14"/>
        <v>0</v>
      </c>
      <c r="C139" s="172">
        <f>(Kalkulation_MS4!$AN$16)/100*detail_MS4!$B41</f>
        <v>0</v>
      </c>
      <c r="D139" s="172">
        <f>(Kalkulation_MS4!$AN$16)/100*detail_MS4!$O41</f>
        <v>0</v>
      </c>
      <c r="E139" s="172">
        <f>(Kalkulation_MS4!$AN$16)/100*detail_MS4!$AB41</f>
        <v>0</v>
      </c>
      <c r="F139" s="172">
        <f>(Kalkulation_MS4!$AN$16)/100*detail_MS4!$AO41</f>
        <v>0</v>
      </c>
      <c r="G139" s="172">
        <f>(Kalkulation_MS4!$AN$16)/100*detail_MS4!$BB41</f>
        <v>0</v>
      </c>
      <c r="H139" s="172">
        <f>(Kalkulation_MS4!$AN$16)/100*detail_MS4!$BO41</f>
        <v>0</v>
      </c>
      <c r="I139" s="172">
        <f>(Kalkulation_MS4!$AN$16)/100*detail_MS4!$CB41</f>
        <v>0</v>
      </c>
      <c r="J139" s="206">
        <f t="shared" si="15"/>
        <v>0</v>
      </c>
    </row>
    <row r="140" spans="1:10" outlineLevel="1">
      <c r="A140" s="1">
        <f t="shared" si="14"/>
        <v>0</v>
      </c>
      <c r="C140" s="172">
        <f>(Kalkulation_MS4!$AO$16)/100*detail_MS4!$B42</f>
        <v>0</v>
      </c>
      <c r="D140" s="172">
        <f>(Kalkulation_MS4!$AO$16)/100*detail_MS4!$O42</f>
        <v>0</v>
      </c>
      <c r="E140" s="172">
        <f>(Kalkulation_MS4!$AO$16)/100*detail_MS4!$AB42</f>
        <v>0</v>
      </c>
      <c r="F140" s="172">
        <f>(Kalkulation_MS4!$AO$16)/100*detail_MS4!$AO42</f>
        <v>0</v>
      </c>
      <c r="G140" s="172">
        <f>(Kalkulation_MS4!$AO$16)/100*detail_MS4!$BB42</f>
        <v>0</v>
      </c>
      <c r="H140" s="172">
        <f>(Kalkulation_MS4!$AO$16)/100*detail_MS4!$BO42</f>
        <v>0</v>
      </c>
      <c r="I140" s="172">
        <f>(Kalkulation_MS4!$AO$16)/100*detail_MS4!$CB42</f>
        <v>0</v>
      </c>
      <c r="J140" s="206">
        <f t="shared" si="15"/>
        <v>0</v>
      </c>
    </row>
    <row r="141" spans="1:10" outlineLevel="1">
      <c r="A141" s="1">
        <f t="shared" si="14"/>
        <v>0</v>
      </c>
      <c r="C141" s="172">
        <f>(Kalkulation_MS4!$AP$16)/100*detail_MS4!$B43</f>
        <v>0</v>
      </c>
      <c r="D141" s="172">
        <f>(Kalkulation_MS4!$AP$16)/100*detail_MS4!$O43</f>
        <v>0</v>
      </c>
      <c r="E141" s="172">
        <f>(Kalkulation_MS4!$AP$16)/100*detail_MS4!$AB43</f>
        <v>0</v>
      </c>
      <c r="F141" s="172">
        <f>(Kalkulation_MS4!$AP$16)/100*detail_MS4!$AO43</f>
        <v>0</v>
      </c>
      <c r="G141" s="172">
        <f>(Kalkulation_MS4!$AP$16)/100*detail_MS4!$BB43</f>
        <v>0</v>
      </c>
      <c r="H141" s="172">
        <f>(Kalkulation_MS4!$AP$16)/100*detail_MS4!$BO43</f>
        <v>0</v>
      </c>
      <c r="I141" s="172">
        <f>(Kalkulation_MS4!$AP$16)/100*detail_MS4!$CB43</f>
        <v>0</v>
      </c>
      <c r="J141" s="206">
        <f t="shared" si="15"/>
        <v>0</v>
      </c>
    </row>
    <row r="142" spans="1:10" outlineLevel="1">
      <c r="A142" s="1">
        <f t="shared" si="14"/>
        <v>0</v>
      </c>
      <c r="C142" s="172">
        <f>(Kalkulation_MS4!$AQ$16)/100*detail_MS4!$B44</f>
        <v>0</v>
      </c>
      <c r="D142" s="172">
        <f>(Kalkulation_MS4!$AQ$16)/100*detail_MS4!$O44</f>
        <v>0</v>
      </c>
      <c r="E142" s="172">
        <f>(Kalkulation_MS4!$AQ$16)/100*detail_MS4!$AB44</f>
        <v>0</v>
      </c>
      <c r="F142" s="172">
        <f>(Kalkulation_MS4!$AQ$16)/100*detail_MS4!$AO44</f>
        <v>0</v>
      </c>
      <c r="G142" s="172">
        <f>(Kalkulation_MS4!$AQ$16)/100*detail_MS4!$BB44</f>
        <v>0</v>
      </c>
      <c r="H142" s="172">
        <f>(Kalkulation_MS4!$AQ$16)/100*detail_MS4!$BO44</f>
        <v>0</v>
      </c>
      <c r="I142" s="172">
        <f>(Kalkulation_MS4!$AQ$16)/100*detail_MS4!$CB44</f>
        <v>0</v>
      </c>
      <c r="J142" s="206">
        <f t="shared" si="15"/>
        <v>0</v>
      </c>
    </row>
    <row r="143" spans="1:10" outlineLevel="1">
      <c r="A143" s="1">
        <f t="shared" si="14"/>
        <v>0</v>
      </c>
      <c r="C143" s="172">
        <f>(Kalkulation_MS4!$AR$16)/100*detail_MS4!$B45</f>
        <v>0</v>
      </c>
      <c r="D143" s="172">
        <f>(Kalkulation_MS4!$AR$16)/100*detail_MS4!$O45</f>
        <v>0</v>
      </c>
      <c r="E143" s="172">
        <f>(Kalkulation_MS4!$AR$16)/100*detail_MS4!$AB45</f>
        <v>0</v>
      </c>
      <c r="F143" s="172">
        <f>(Kalkulation_MS4!$AR$16)/100*detail_MS4!$AO45</f>
        <v>0</v>
      </c>
      <c r="G143" s="172">
        <f>(Kalkulation_MS4!$AR$16)/100*detail_MS4!$BB45</f>
        <v>0</v>
      </c>
      <c r="H143" s="172">
        <f>(Kalkulation_MS4!$AR$16)/100*detail_MS4!$BO45</f>
        <v>0</v>
      </c>
      <c r="I143" s="172">
        <f>(Kalkulation_MS4!$AR$16)/100*detail_MS4!$CB45</f>
        <v>0</v>
      </c>
      <c r="J143" s="206">
        <f t="shared" si="15"/>
        <v>0</v>
      </c>
    </row>
    <row r="144" spans="1:10" outlineLevel="1">
      <c r="A144" s="1">
        <f t="shared" si="14"/>
        <v>0</v>
      </c>
      <c r="C144" s="172">
        <f>(Kalkulation_MS4!$AS$16)/100*detail_MS4!$B46</f>
        <v>0</v>
      </c>
      <c r="D144" s="172">
        <f>(Kalkulation_MS4!$AS$16)/100*detail_MS4!$O46</f>
        <v>0</v>
      </c>
      <c r="E144" s="172">
        <f>(Kalkulation_MS4!$AS$16)/100*detail_MS4!$AB46</f>
        <v>0</v>
      </c>
      <c r="F144" s="172">
        <f>(Kalkulation_MS4!$AS$16)/100*detail_MS4!$AO46</f>
        <v>0</v>
      </c>
      <c r="G144" s="172">
        <f>(Kalkulation_MS4!$AS$16)/100*detail_MS4!$BB46</f>
        <v>0</v>
      </c>
      <c r="H144" s="172">
        <f>(Kalkulation_MS4!$AS$16)/100*detail_MS4!$BO46</f>
        <v>0</v>
      </c>
      <c r="I144" s="172">
        <f>(Kalkulation_MS4!$AS$16)/100*detail_MS4!$CB46</f>
        <v>0</v>
      </c>
      <c r="J144" s="206">
        <f t="shared" si="15"/>
        <v>0</v>
      </c>
    </row>
    <row r="145" spans="1:11" outlineLevel="1">
      <c r="A145" s="88" t="s">
        <v>441</v>
      </c>
      <c r="B145" s="88"/>
      <c r="C145" s="201">
        <f t="shared" ref="C145:J145" si="16">SUM(C105:C144)</f>
        <v>0</v>
      </c>
      <c r="D145" s="201">
        <f t="shared" si="16"/>
        <v>0</v>
      </c>
      <c r="E145" s="201">
        <f t="shared" si="16"/>
        <v>0</v>
      </c>
      <c r="F145" s="201">
        <f t="shared" si="16"/>
        <v>0</v>
      </c>
      <c r="G145" s="201">
        <f t="shared" si="16"/>
        <v>0</v>
      </c>
      <c r="H145" s="201">
        <f t="shared" si="16"/>
        <v>0</v>
      </c>
      <c r="I145" s="201">
        <f t="shared" si="16"/>
        <v>0</v>
      </c>
      <c r="J145" s="79">
        <f t="shared" si="16"/>
        <v>0</v>
      </c>
      <c r="K145" s="172">
        <f>Kalkulation_MS4!AT51*7</f>
        <v>0</v>
      </c>
    </row>
    <row r="146" spans="1:11" outlineLevel="1">
      <c r="A146" s="203" t="s">
        <v>442</v>
      </c>
      <c r="J146" s="205">
        <f t="shared" si="8"/>
        <v>0</v>
      </c>
    </row>
    <row r="147" spans="1:11" outlineLevel="1">
      <c r="A147" s="1">
        <f t="shared" ref="A147:A186" si="17">A63</f>
        <v>0</v>
      </c>
      <c r="C147" s="172">
        <f>(Kalkulation_MS4!$F$22)/100*detail_MS4!B7</f>
        <v>0</v>
      </c>
      <c r="D147" s="172">
        <f>(Kalkulation_MS4!$F$22)/100*detail_MS4!O7</f>
        <v>0</v>
      </c>
      <c r="E147" s="172">
        <f>(Kalkulation_MS4!$F$22)/100*detail_MS4!AB7</f>
        <v>0</v>
      </c>
      <c r="F147" s="172">
        <f>(Kalkulation_MS4!$F$22)/100*detail_MS4!AO7</f>
        <v>0</v>
      </c>
      <c r="G147" s="172">
        <f>(Kalkulation_MS4!$F$22)/100*detail_MS4!BB7</f>
        <v>0</v>
      </c>
      <c r="H147" s="172">
        <f>(Kalkulation_MS4!$F$22)/100*detail_MS4!BO7</f>
        <v>0</v>
      </c>
      <c r="I147" s="172">
        <f>(Kalkulation_MS4!$F$22)/100*detail_MS4!CB7</f>
        <v>0</v>
      </c>
      <c r="J147" s="206">
        <f t="shared" si="8"/>
        <v>0</v>
      </c>
    </row>
    <row r="148" spans="1:11" outlineLevel="1">
      <c r="A148" s="1">
        <f t="shared" si="17"/>
        <v>0</v>
      </c>
      <c r="C148" s="172">
        <f>(Kalkulation_MS4!$G$22)/100*detail_MS4!B8</f>
        <v>0</v>
      </c>
      <c r="D148" s="172">
        <f>(Kalkulation_MS4!$G$22)/100*detail_MS4!O8</f>
        <v>0</v>
      </c>
      <c r="E148" s="172">
        <f>(Kalkulation_MS4!$G$22)/100*detail_MS4!AB8</f>
        <v>0</v>
      </c>
      <c r="F148" s="172">
        <f>(Kalkulation_MS4!$G$22)/100*detail_MS4!AO8</f>
        <v>0</v>
      </c>
      <c r="G148" s="172">
        <f>(Kalkulation_MS4!$G$22)/100*detail_MS4!BB8</f>
        <v>0</v>
      </c>
      <c r="H148" s="172">
        <f>(Kalkulation_MS4!$G$22)/100*detail_MS4!BO8</f>
        <v>0</v>
      </c>
      <c r="I148" s="172">
        <f>(Kalkulation_MS4!$G$22)/100*detail_MS4!CB8</f>
        <v>0</v>
      </c>
      <c r="J148" s="206">
        <f t="shared" si="8"/>
        <v>0</v>
      </c>
    </row>
    <row r="149" spans="1:11" outlineLevel="1">
      <c r="A149" s="249">
        <f t="shared" si="17"/>
        <v>0</v>
      </c>
      <c r="C149" s="172">
        <f>(Kalkulation_MS4!$H$22)/100*detail_MS4!B9</f>
        <v>0</v>
      </c>
      <c r="D149" s="172">
        <f>(Kalkulation_MS4!$H$22)/100*detail_MS4!O9</f>
        <v>0</v>
      </c>
      <c r="E149" s="172">
        <f>(Kalkulation_MS4!$H$22)/100*detail_MS4!AB9</f>
        <v>0</v>
      </c>
      <c r="F149" s="172">
        <f>(Kalkulation_MS4!$H$22)/100*detail_MS4!AO9</f>
        <v>0</v>
      </c>
      <c r="G149" s="172">
        <f>(Kalkulation_MS4!$H$22)/100*detail_MS4!BB9</f>
        <v>0</v>
      </c>
      <c r="H149" s="172">
        <f>(Kalkulation_MS4!$H$22)/100*detail_MS4!BO9</f>
        <v>0</v>
      </c>
      <c r="I149" s="172">
        <f>(Kalkulation_MS4!$H$22)/100*detail_MS4!CB9</f>
        <v>0</v>
      </c>
      <c r="J149" s="206">
        <f t="shared" si="8"/>
        <v>0</v>
      </c>
    </row>
    <row r="150" spans="1:11" outlineLevel="1">
      <c r="A150" s="1">
        <f t="shared" si="17"/>
        <v>0</v>
      </c>
      <c r="C150" s="172">
        <f>(Kalkulation_MS4!$I$22)/100*detail_MS4!B10</f>
        <v>0</v>
      </c>
      <c r="D150" s="172">
        <f>(Kalkulation_MS4!$I$22)/100*detail_MS4!O10</f>
        <v>0</v>
      </c>
      <c r="E150" s="172">
        <f>(Kalkulation_MS4!$I$22)/100*detail_MS4!AB10</f>
        <v>0</v>
      </c>
      <c r="F150" s="172">
        <f>(Kalkulation_MS4!$I$22)/100*detail_MS4!AO10</f>
        <v>0</v>
      </c>
      <c r="G150" s="172">
        <f>(Kalkulation_MS4!$I$22)/100*detail_MS4!BB10</f>
        <v>0</v>
      </c>
      <c r="H150" s="172">
        <f>(Kalkulation_MS4!$I$22)/100*detail_MS4!BO10</f>
        <v>0</v>
      </c>
      <c r="I150" s="172">
        <f>(Kalkulation_MS4!$I$22)/100*detail_MS4!CB10</f>
        <v>0</v>
      </c>
      <c r="J150" s="206">
        <f t="shared" si="8"/>
        <v>0</v>
      </c>
    </row>
    <row r="151" spans="1:11" outlineLevel="1">
      <c r="A151" s="1">
        <f t="shared" si="17"/>
        <v>0</v>
      </c>
      <c r="C151" s="172">
        <f>(Kalkulation_MS4!$J$22)/100*detail_MS4!B11</f>
        <v>0</v>
      </c>
      <c r="D151" s="172">
        <f>(Kalkulation_MS4!$J$22)/100*detail_MS4!O11</f>
        <v>0</v>
      </c>
      <c r="E151" s="172">
        <f>(Kalkulation_MS4!$J$22)/100*detail_MS4!AB11</f>
        <v>0</v>
      </c>
      <c r="F151" s="172">
        <f>(Kalkulation_MS4!$J$22)/100*detail_MS4!AO11</f>
        <v>0</v>
      </c>
      <c r="G151" s="172">
        <f>(Kalkulation_MS4!$J$22)/100*detail_MS4!BB11</f>
        <v>0</v>
      </c>
      <c r="H151" s="172">
        <f>(Kalkulation_MS4!$J$22)/100*detail_MS4!BO11</f>
        <v>0</v>
      </c>
      <c r="I151" s="172">
        <f>(Kalkulation_MS4!$J$22)/100*detail_MS4!CB11</f>
        <v>0</v>
      </c>
      <c r="J151" s="206">
        <f t="shared" si="8"/>
        <v>0</v>
      </c>
    </row>
    <row r="152" spans="1:11" outlineLevel="1">
      <c r="A152" s="1">
        <f t="shared" si="17"/>
        <v>0</v>
      </c>
      <c r="C152" s="172">
        <f>(Kalkulation_MS4!$K$22)/100*detail_MS4!B12</f>
        <v>0</v>
      </c>
      <c r="D152" s="172">
        <f>(Kalkulation_MS4!$K$22)/100*detail_MS4!O12</f>
        <v>0</v>
      </c>
      <c r="E152" s="172">
        <f>(Kalkulation_MS4!$K$22)/100*detail_MS4!AB12</f>
        <v>0</v>
      </c>
      <c r="F152" s="172">
        <f>(Kalkulation_MS4!$K$22)/100*detail_MS4!AO12</f>
        <v>0</v>
      </c>
      <c r="G152" s="172">
        <f>(Kalkulation_MS4!$K$22)/100*detail_MS4!BB12</f>
        <v>0</v>
      </c>
      <c r="H152" s="172">
        <f>(Kalkulation_MS4!$K$22)/100*detail_MS4!BO12</f>
        <v>0</v>
      </c>
      <c r="I152" s="172">
        <f>(Kalkulation_MS4!$K$22)/100*detail_MS4!CB12</f>
        <v>0</v>
      </c>
      <c r="J152" s="206">
        <f t="shared" si="8"/>
        <v>0</v>
      </c>
    </row>
    <row r="153" spans="1:11" outlineLevel="1">
      <c r="A153" s="1">
        <f t="shared" si="17"/>
        <v>0</v>
      </c>
      <c r="C153" s="172">
        <f>(Kalkulation_MS4!$L$22)/100*detail_MS4!B13</f>
        <v>0</v>
      </c>
      <c r="D153" s="172">
        <f>(Kalkulation_MS4!$L$22)/100*detail_MS4!O13</f>
        <v>0</v>
      </c>
      <c r="E153" s="172">
        <f>(Kalkulation_MS4!$L$22)/100*detail_MS4!AB13</f>
        <v>0</v>
      </c>
      <c r="F153" s="172">
        <f>(Kalkulation_MS4!$L$22)/100*detail_MS4!AO13</f>
        <v>0</v>
      </c>
      <c r="G153" s="172">
        <f>(Kalkulation_MS4!$L$22)/100*detail_MS4!BB13</f>
        <v>0</v>
      </c>
      <c r="H153" s="172">
        <f>(Kalkulation_MS4!$L$22)/100*detail_MS4!BO13</f>
        <v>0</v>
      </c>
      <c r="I153" s="172">
        <f>(Kalkulation_MS4!$L$22)/100*detail_MS4!CB13</f>
        <v>0</v>
      </c>
      <c r="J153" s="206">
        <f t="shared" si="8"/>
        <v>0</v>
      </c>
    </row>
    <row r="154" spans="1:11" outlineLevel="1">
      <c r="A154" s="1">
        <f t="shared" si="17"/>
        <v>0</v>
      </c>
      <c r="C154" s="172">
        <f>(Kalkulation_MS4!$M$22)/100*detail_MS4!B14</f>
        <v>0</v>
      </c>
      <c r="D154" s="172">
        <f>(Kalkulation_MS4!$M$22)/100*detail_MS4!O14</f>
        <v>0</v>
      </c>
      <c r="E154" s="172">
        <f>(Kalkulation_MS4!$M$22)/100*detail_MS4!AB14</f>
        <v>0</v>
      </c>
      <c r="F154" s="172">
        <f>(Kalkulation_MS4!$M$22)/100*detail_MS4!AO14</f>
        <v>0</v>
      </c>
      <c r="G154" s="172">
        <f>(Kalkulation_MS4!$M$22)/100*detail_MS4!BB14</f>
        <v>0</v>
      </c>
      <c r="H154" s="172">
        <f>(Kalkulation_MS4!$M$22)/100*detail_MS4!BO14</f>
        <v>0</v>
      </c>
      <c r="I154" s="172">
        <f>(Kalkulation_MS4!$M$22)/100*detail_MS4!CB14</f>
        <v>0</v>
      </c>
      <c r="J154" s="206">
        <f t="shared" si="8"/>
        <v>0</v>
      </c>
    </row>
    <row r="155" spans="1:11" outlineLevel="1">
      <c r="A155" s="1">
        <f t="shared" si="17"/>
        <v>0</v>
      </c>
      <c r="C155" s="172">
        <f>(Kalkulation_MS4!$N$22)/100*detail_MS4!B15</f>
        <v>0</v>
      </c>
      <c r="D155" s="172">
        <f>(Kalkulation_MS4!$N$22)/100*detail_MS4!O15</f>
        <v>0</v>
      </c>
      <c r="E155" s="172">
        <f>(Kalkulation_MS4!$N$22)/100*detail_MS4!AB15</f>
        <v>0</v>
      </c>
      <c r="F155" s="172">
        <f>(Kalkulation_MS4!$N$22)/100*detail_MS4!AO15</f>
        <v>0</v>
      </c>
      <c r="G155" s="172">
        <f>(Kalkulation_MS4!$N$22)/100*detail_MS4!BB15</f>
        <v>0</v>
      </c>
      <c r="H155" s="172">
        <f>(Kalkulation_MS4!$N$22)/100*detail_MS4!BO15</f>
        <v>0</v>
      </c>
      <c r="I155" s="172">
        <f>(Kalkulation_MS4!$N$22)/100*detail_MS4!CB15</f>
        <v>0</v>
      </c>
      <c r="J155" s="206">
        <f t="shared" si="8"/>
        <v>0</v>
      </c>
    </row>
    <row r="156" spans="1:11" outlineLevel="1">
      <c r="A156" s="1">
        <f t="shared" si="17"/>
        <v>0</v>
      </c>
      <c r="C156" s="172">
        <f>(Kalkulation_MS4!$O$22)/100*detail_MS4!B16</f>
        <v>0</v>
      </c>
      <c r="D156" s="172">
        <f>(Kalkulation_MS4!$O$22)/100*detail_MS4!O16</f>
        <v>0</v>
      </c>
      <c r="E156" s="172">
        <f>(Kalkulation_MS4!$O$22)/100*detail_MS4!AB16</f>
        <v>0</v>
      </c>
      <c r="F156" s="172">
        <f>(Kalkulation_MS4!$O$22)/100*detail_MS4!AO16</f>
        <v>0</v>
      </c>
      <c r="G156" s="172">
        <f>(Kalkulation_MS4!$O$22)/100*detail_MS4!BB16</f>
        <v>0</v>
      </c>
      <c r="H156" s="172">
        <f>(Kalkulation_MS4!$O$22)/100*detail_MS4!BO16</f>
        <v>0</v>
      </c>
      <c r="I156" s="172">
        <f>(Kalkulation_MS4!$O$22)/100*detail_MS4!CB16</f>
        <v>0</v>
      </c>
      <c r="J156" s="206">
        <f t="shared" si="8"/>
        <v>0</v>
      </c>
    </row>
    <row r="157" spans="1:11" outlineLevel="1">
      <c r="A157" s="1">
        <f t="shared" si="17"/>
        <v>0</v>
      </c>
      <c r="C157" s="172">
        <f>(Kalkulation_MS4!$P$22)/100*detail_MS4!B17</f>
        <v>0</v>
      </c>
      <c r="D157" s="172">
        <f>(Kalkulation_MS4!$P$22)/100*detail_MS4!O17</f>
        <v>0</v>
      </c>
      <c r="E157" s="172">
        <f>(Kalkulation_MS4!$P$22)/100*detail_MS4!AB17</f>
        <v>0</v>
      </c>
      <c r="F157" s="172">
        <f>(Kalkulation_MS4!$P$22)/100*detail_MS4!AO17</f>
        <v>0</v>
      </c>
      <c r="G157" s="172">
        <f>(Kalkulation_MS4!$P$22)/100*detail_MS4!BB17</f>
        <v>0</v>
      </c>
      <c r="H157" s="172">
        <f>(Kalkulation_MS4!$P$22)/100*detail_MS4!BO17</f>
        <v>0</v>
      </c>
      <c r="I157" s="172">
        <f>(Kalkulation_MS4!$P$22)/100*detail_MS4!CB17</f>
        <v>0</v>
      </c>
      <c r="J157" s="206">
        <f t="shared" ref="J157:J186" si="18">SUM(C157:I157)</f>
        <v>0</v>
      </c>
    </row>
    <row r="158" spans="1:11" outlineLevel="1">
      <c r="A158" s="1">
        <f t="shared" si="17"/>
        <v>0</v>
      </c>
      <c r="C158" s="172">
        <f>(Kalkulation_MS4!$Q$22)/100*detail_MS4!B18</f>
        <v>0</v>
      </c>
      <c r="D158" s="172">
        <f>(Kalkulation_MS4!$Q$22)/100*detail_MS4!O18</f>
        <v>0</v>
      </c>
      <c r="E158" s="172">
        <f>(Kalkulation_MS4!$Q$22)/100*detail_MS4!AB18</f>
        <v>0</v>
      </c>
      <c r="F158" s="172">
        <f>(Kalkulation_MS4!$Q$22)/100*detail_MS4!AO18</f>
        <v>0</v>
      </c>
      <c r="G158" s="172">
        <f>(Kalkulation_MS4!$Q$22)/100*detail_MS4!BB18</f>
        <v>0</v>
      </c>
      <c r="H158" s="172">
        <f>(Kalkulation_MS4!$Q$22)/100*detail_MS4!BO18</f>
        <v>0</v>
      </c>
      <c r="I158" s="172">
        <f>(Kalkulation_MS4!$Q$22)/100*detail_MS4!CB18</f>
        <v>0</v>
      </c>
      <c r="J158" s="206">
        <f t="shared" si="18"/>
        <v>0</v>
      </c>
    </row>
    <row r="159" spans="1:11" outlineLevel="1">
      <c r="A159" s="1">
        <f t="shared" si="17"/>
        <v>0</v>
      </c>
      <c r="C159" s="172">
        <f>(Kalkulation_MS4!$R$22)/100*detail_MS4!B19</f>
        <v>0</v>
      </c>
      <c r="D159" s="172">
        <f>(Kalkulation_MS4!$R$22)/100*detail_MS4!O19</f>
        <v>0</v>
      </c>
      <c r="E159" s="172">
        <f>(Kalkulation_MS4!$R$22)/100*detail_MS4!AB19</f>
        <v>0</v>
      </c>
      <c r="F159" s="172">
        <f>(Kalkulation_MS4!$R$22)/100*detail_MS4!AO19</f>
        <v>0</v>
      </c>
      <c r="G159" s="172">
        <f>(Kalkulation_MS4!$R$22)/100*detail_MS4!BB19</f>
        <v>0</v>
      </c>
      <c r="H159" s="172">
        <f>(Kalkulation_MS4!$R$22)/100*detail_MS4!BO19</f>
        <v>0</v>
      </c>
      <c r="I159" s="172">
        <f>(Kalkulation_MS4!$R$22)/100*detail_MS4!CB19</f>
        <v>0</v>
      </c>
      <c r="J159" s="206">
        <f t="shared" si="18"/>
        <v>0</v>
      </c>
    </row>
    <row r="160" spans="1:11" outlineLevel="1">
      <c r="A160" s="1">
        <f t="shared" si="17"/>
        <v>0</v>
      </c>
      <c r="C160" s="172">
        <f>(Kalkulation_MS4!$S$22)/100*detail_MS4!$B20</f>
        <v>0</v>
      </c>
      <c r="D160" s="172">
        <f>(Kalkulation_MS4!$S$22)/100*detail_MS4!$O20</f>
        <v>0</v>
      </c>
      <c r="E160" s="172">
        <f>(Kalkulation_MS4!$S$22)/100*detail_MS4!$AB20</f>
        <v>0</v>
      </c>
      <c r="F160" s="172">
        <f>(Kalkulation_MS4!$S$22)/100*detail_MS4!$AO20</f>
        <v>0</v>
      </c>
      <c r="G160" s="172">
        <f>(Kalkulation_MS4!$S$22)/100*detail_MS4!$BB20</f>
        <v>0</v>
      </c>
      <c r="H160" s="172">
        <f>(Kalkulation_MS4!$S$22)/100*detail_MS4!$BO20</f>
        <v>0</v>
      </c>
      <c r="I160" s="172">
        <f>(Kalkulation_MS4!$S$22)/100*detail_MS4!$CB20</f>
        <v>0</v>
      </c>
      <c r="J160" s="206">
        <f t="shared" si="18"/>
        <v>0</v>
      </c>
    </row>
    <row r="161" spans="1:10" outlineLevel="1">
      <c r="A161" s="1">
        <f t="shared" si="17"/>
        <v>0</v>
      </c>
      <c r="C161" s="172">
        <f>(Kalkulation_MS4!$T$22)/100*detail_MS4!$B21</f>
        <v>0</v>
      </c>
      <c r="D161" s="172">
        <f>(Kalkulation_MS4!$T$22)/100*detail_MS4!$O21</f>
        <v>0</v>
      </c>
      <c r="E161" s="172">
        <f>(Kalkulation_MS4!$T$22)/100*detail_MS4!$AB21</f>
        <v>0</v>
      </c>
      <c r="F161" s="172">
        <f>(Kalkulation_MS4!$T$22)/100*detail_MS4!$AO21</f>
        <v>0</v>
      </c>
      <c r="G161" s="172">
        <f>(Kalkulation_MS4!$T$22)/100*detail_MS4!$BB21</f>
        <v>0</v>
      </c>
      <c r="H161" s="172">
        <f>(Kalkulation_MS4!$T$22)/100*detail_MS4!$BO21</f>
        <v>0</v>
      </c>
      <c r="I161" s="172">
        <f>(Kalkulation_MS4!$T$22)/100*detail_MS4!$CB21</f>
        <v>0</v>
      </c>
      <c r="J161" s="206">
        <f t="shared" si="18"/>
        <v>0</v>
      </c>
    </row>
    <row r="162" spans="1:10" outlineLevel="1">
      <c r="A162" s="1">
        <f t="shared" si="17"/>
        <v>0</v>
      </c>
      <c r="C162" s="172">
        <f>(Kalkulation_MS4!$U$22)/100*detail_MS4!$B22</f>
        <v>0</v>
      </c>
      <c r="D162" s="172">
        <f>(Kalkulation_MS4!$U$22)/100*detail_MS4!$O22</f>
        <v>0</v>
      </c>
      <c r="E162" s="172">
        <f>(Kalkulation_MS4!$U$22)/100*detail_MS4!$AB22</f>
        <v>0</v>
      </c>
      <c r="F162" s="172">
        <f>(Kalkulation_MS4!$U$22)/100*detail_MS4!$AO22</f>
        <v>0</v>
      </c>
      <c r="G162" s="172">
        <f>(Kalkulation_MS4!$U$22)/100*detail_MS4!$BB22</f>
        <v>0</v>
      </c>
      <c r="H162" s="172">
        <f>(Kalkulation_MS4!$U$22)/100*detail_MS4!$BO22</f>
        <v>0</v>
      </c>
      <c r="I162" s="172">
        <f>(Kalkulation_MS4!$U$22)/100*detail_MS4!$CB22</f>
        <v>0</v>
      </c>
      <c r="J162" s="206">
        <f t="shared" si="18"/>
        <v>0</v>
      </c>
    </row>
    <row r="163" spans="1:10" outlineLevel="1">
      <c r="A163" s="1">
        <f t="shared" si="17"/>
        <v>0</v>
      </c>
      <c r="C163" s="172">
        <f>(Kalkulation_MS4!$V$22)/100*detail_MS4!$B23</f>
        <v>0</v>
      </c>
      <c r="D163" s="172">
        <f>(Kalkulation_MS4!$V$22)/100*detail_MS4!$O23</f>
        <v>0</v>
      </c>
      <c r="E163" s="172">
        <f>(Kalkulation_MS4!$V$22)/100*detail_MS4!$AB23</f>
        <v>0</v>
      </c>
      <c r="F163" s="172">
        <f>(Kalkulation_MS4!$V$22)/100*detail_MS4!$AO23</f>
        <v>0</v>
      </c>
      <c r="G163" s="172">
        <f>(Kalkulation_MS4!$V$22)/100*detail_MS4!$BB23</f>
        <v>0</v>
      </c>
      <c r="H163" s="172">
        <f>(Kalkulation_MS4!$V$22)/100*detail_MS4!$BO23</f>
        <v>0</v>
      </c>
      <c r="I163" s="172">
        <f>(Kalkulation_MS4!$V$22)/100*detail_MS4!$CB23</f>
        <v>0</v>
      </c>
      <c r="J163" s="206">
        <f t="shared" si="18"/>
        <v>0</v>
      </c>
    </row>
    <row r="164" spans="1:10" outlineLevel="1">
      <c r="A164" s="1">
        <f t="shared" si="17"/>
        <v>0</v>
      </c>
      <c r="C164" s="172">
        <f>(Kalkulation_MS4!$W$22)/100*detail_MS4!$B24</f>
        <v>0</v>
      </c>
      <c r="D164" s="172">
        <f>(Kalkulation_MS4!$W$22)/100*detail_MS4!$O24</f>
        <v>0</v>
      </c>
      <c r="E164" s="172">
        <f>(Kalkulation_MS4!$W$22)/100*detail_MS4!$AB24</f>
        <v>0</v>
      </c>
      <c r="F164" s="172">
        <f>(Kalkulation_MS4!$W$22)/100*detail_MS4!$AO24</f>
        <v>0</v>
      </c>
      <c r="G164" s="172">
        <f>(Kalkulation_MS4!$W$22)/100*detail_MS4!$BB24</f>
        <v>0</v>
      </c>
      <c r="H164" s="172">
        <f>(Kalkulation_MS4!$W$22)/100*detail_MS4!$BO24</f>
        <v>0</v>
      </c>
      <c r="I164" s="172">
        <f>(Kalkulation_MS4!$W$22)/100*detail_MS4!$CB24</f>
        <v>0</v>
      </c>
      <c r="J164" s="206">
        <f t="shared" si="18"/>
        <v>0</v>
      </c>
    </row>
    <row r="165" spans="1:10" outlineLevel="1">
      <c r="A165" s="1">
        <f t="shared" si="17"/>
        <v>0</v>
      </c>
      <c r="C165" s="172">
        <f>(Kalkulation_MS4!$X$22)/100*detail_MS4!$B25</f>
        <v>0</v>
      </c>
      <c r="D165" s="172">
        <f>(Kalkulation_MS4!$X$22)/100*detail_MS4!$O25</f>
        <v>0</v>
      </c>
      <c r="E165" s="172">
        <f>(Kalkulation_MS4!$X$22)/100*detail_MS4!$AB25</f>
        <v>0</v>
      </c>
      <c r="F165" s="172">
        <f>(Kalkulation_MS4!$X$22)/100*detail_MS4!$AO25</f>
        <v>0</v>
      </c>
      <c r="G165" s="172">
        <f>(Kalkulation_MS4!$X$22)/100*detail_MS4!$BB25</f>
        <v>0</v>
      </c>
      <c r="H165" s="172">
        <f>(Kalkulation_MS4!$X$22)/100*detail_MS4!$BO25</f>
        <v>0</v>
      </c>
      <c r="I165" s="172">
        <f>(Kalkulation_MS4!$X$22)/100*detail_MS4!$CB25</f>
        <v>0</v>
      </c>
      <c r="J165" s="206">
        <f t="shared" si="18"/>
        <v>0</v>
      </c>
    </row>
    <row r="166" spans="1:10" outlineLevel="1">
      <c r="A166" s="1">
        <f t="shared" si="17"/>
        <v>0</v>
      </c>
      <c r="C166" s="172">
        <f>(Kalkulation_MS4!$Y$22)/100*detail_MS4!$B26</f>
        <v>0</v>
      </c>
      <c r="D166" s="172">
        <f>(Kalkulation_MS4!$Y$22)/100*detail_MS4!$O26</f>
        <v>0</v>
      </c>
      <c r="E166" s="172">
        <f>(Kalkulation_MS4!$Y$22)/100*detail_MS4!$AB26</f>
        <v>0</v>
      </c>
      <c r="F166" s="172">
        <f>(Kalkulation_MS4!$Y$22)/100*detail_MS4!$AO26</f>
        <v>0</v>
      </c>
      <c r="G166" s="172">
        <f>(Kalkulation_MS4!$Y$22)/100*detail_MS4!$BB26</f>
        <v>0</v>
      </c>
      <c r="H166" s="172">
        <f>(Kalkulation_MS4!$Y$22)/100*detail_MS4!$BO26</f>
        <v>0</v>
      </c>
      <c r="I166" s="172">
        <f>(Kalkulation_MS4!$Y$22)/100*detail_MS4!$CB26</f>
        <v>0</v>
      </c>
      <c r="J166" s="206">
        <f t="shared" si="18"/>
        <v>0</v>
      </c>
    </row>
    <row r="167" spans="1:10" outlineLevel="1">
      <c r="A167" s="1">
        <f t="shared" si="17"/>
        <v>0</v>
      </c>
      <c r="C167" s="172">
        <f>(Kalkulation_MS4!$Z$22)/100*detail_MS4!$B27</f>
        <v>0</v>
      </c>
      <c r="D167" s="172">
        <f>(Kalkulation_MS4!$Z$22)/100*detail_MS4!$O27</f>
        <v>0</v>
      </c>
      <c r="E167" s="172">
        <f>(Kalkulation_MS4!$Z$22)/100*detail_MS4!$AB27</f>
        <v>0</v>
      </c>
      <c r="F167" s="172">
        <f>(Kalkulation_MS4!$Z$22)/100*detail_MS4!$AO27</f>
        <v>0</v>
      </c>
      <c r="G167" s="172">
        <f>(Kalkulation_MS4!$Z$22)/100*detail_MS4!$BB27</f>
        <v>0</v>
      </c>
      <c r="H167" s="172">
        <f>(Kalkulation_MS4!$Z$22)/100*detail_MS4!$BO27</f>
        <v>0</v>
      </c>
      <c r="I167" s="172">
        <f>(Kalkulation_MS4!$Z$22)/100*detail_MS4!$CB27</f>
        <v>0</v>
      </c>
      <c r="J167" s="206">
        <f t="shared" si="18"/>
        <v>0</v>
      </c>
    </row>
    <row r="168" spans="1:10" outlineLevel="1">
      <c r="A168" s="1">
        <f t="shared" si="17"/>
        <v>0</v>
      </c>
      <c r="C168" s="172">
        <f>(Kalkulation_MS4!$AA$22)/100*detail_MS4!$B28</f>
        <v>0</v>
      </c>
      <c r="D168" s="172">
        <f>(Kalkulation_MS4!$AA$22)/100*detail_MS4!$O28</f>
        <v>0</v>
      </c>
      <c r="E168" s="172">
        <f>(Kalkulation_MS4!$AA$22)/100*detail_MS4!$AB28</f>
        <v>0</v>
      </c>
      <c r="F168" s="172">
        <f>(Kalkulation_MS4!$AA$22)/100*detail_MS4!$AO28</f>
        <v>0</v>
      </c>
      <c r="G168" s="172">
        <f>(Kalkulation_MS4!$AA$22)/100*detail_MS4!$BB28</f>
        <v>0</v>
      </c>
      <c r="H168" s="172">
        <f>(Kalkulation_MS4!$AA$22)/100*detail_MS4!$BO28</f>
        <v>0</v>
      </c>
      <c r="I168" s="172">
        <f>(Kalkulation_MS4!$AA$22)/100*detail_MS4!$CB28</f>
        <v>0</v>
      </c>
      <c r="J168" s="206">
        <f t="shared" si="18"/>
        <v>0</v>
      </c>
    </row>
    <row r="169" spans="1:10" outlineLevel="1">
      <c r="A169" s="1">
        <f t="shared" si="17"/>
        <v>0</v>
      </c>
      <c r="C169" s="172">
        <f>(Kalkulation_MS4!$AB$22)/100*detail_MS4!$B29</f>
        <v>0</v>
      </c>
      <c r="D169" s="172">
        <f>(Kalkulation_MS4!$AB$22)/100*detail_MS4!$O29</f>
        <v>0</v>
      </c>
      <c r="E169" s="172">
        <f>(Kalkulation_MS4!$AB$22)/100*detail_MS4!$AB29</f>
        <v>0</v>
      </c>
      <c r="F169" s="172">
        <f>(Kalkulation_MS4!$AB$22)/100*detail_MS4!$AO29</f>
        <v>0</v>
      </c>
      <c r="G169" s="172">
        <f>(Kalkulation_MS4!$AB$22)/100*detail_MS4!$BB29</f>
        <v>0</v>
      </c>
      <c r="H169" s="172">
        <f>(Kalkulation_MS4!$AB$22)/100*detail_MS4!$BO29</f>
        <v>0</v>
      </c>
      <c r="I169" s="172">
        <f>(Kalkulation_MS4!$AB$22)/100*detail_MS4!$CB29</f>
        <v>0</v>
      </c>
      <c r="J169" s="206">
        <f t="shared" si="18"/>
        <v>0</v>
      </c>
    </row>
    <row r="170" spans="1:10" outlineLevel="1">
      <c r="A170" s="1">
        <f t="shared" si="17"/>
        <v>0</v>
      </c>
      <c r="C170" s="172">
        <f>(Kalkulation_MS4!$AC$22)/100*detail_MS4!$B30</f>
        <v>0</v>
      </c>
      <c r="D170" s="172">
        <f>(Kalkulation_MS4!$AC$22)/100*detail_MS4!$O30</f>
        <v>0</v>
      </c>
      <c r="E170" s="172">
        <f>(Kalkulation_MS4!$AC$22)/100*detail_MS4!$AB30</f>
        <v>0</v>
      </c>
      <c r="F170" s="172">
        <f>(Kalkulation_MS4!$AC$22)/100*detail_MS4!$AO30</f>
        <v>0</v>
      </c>
      <c r="G170" s="172">
        <f>(Kalkulation_MS4!$AC$22)/100*detail_MS4!$BB30</f>
        <v>0</v>
      </c>
      <c r="H170" s="172">
        <f>(Kalkulation_MS4!$AC$22)/100*detail_MS4!$BO30</f>
        <v>0</v>
      </c>
      <c r="I170" s="172">
        <f>(Kalkulation_MS4!$AC$22)/100*detail_MS4!$CB30</f>
        <v>0</v>
      </c>
      <c r="J170" s="206">
        <f t="shared" si="18"/>
        <v>0</v>
      </c>
    </row>
    <row r="171" spans="1:10" outlineLevel="1">
      <c r="A171" s="1">
        <f t="shared" si="17"/>
        <v>0</v>
      </c>
      <c r="C171" s="172">
        <f>(Kalkulation_MS4!$AD$22)/100*detail_MS4!$B31</f>
        <v>0</v>
      </c>
      <c r="D171" s="172">
        <f>(Kalkulation_MS4!$AD$22)/100*detail_MS4!$O31</f>
        <v>0</v>
      </c>
      <c r="E171" s="172">
        <f>(Kalkulation_MS4!$AD$22)/100*detail_MS4!$AB31</f>
        <v>0</v>
      </c>
      <c r="F171" s="172">
        <f>(Kalkulation_MS4!$AD$22)/100*detail_MS4!$AO31</f>
        <v>0</v>
      </c>
      <c r="G171" s="172">
        <f>(Kalkulation_MS4!$AD$22)/100*detail_MS4!$BB31</f>
        <v>0</v>
      </c>
      <c r="H171" s="172">
        <f>(Kalkulation_MS4!$AD$22)/100*detail_MS4!$BO31</f>
        <v>0</v>
      </c>
      <c r="I171" s="172">
        <f>(Kalkulation_MS4!$AD$22)/100*detail_MS4!$CB31</f>
        <v>0</v>
      </c>
      <c r="J171" s="206">
        <f t="shared" si="18"/>
        <v>0</v>
      </c>
    </row>
    <row r="172" spans="1:10" outlineLevel="1">
      <c r="A172" s="1">
        <f t="shared" si="17"/>
        <v>0</v>
      </c>
      <c r="C172" s="172">
        <f>(Kalkulation_MS4!$AE$22)/100*detail_MS4!$B32</f>
        <v>0</v>
      </c>
      <c r="D172" s="172">
        <f>(Kalkulation_MS4!$AE$22)/100*detail_MS4!$O32</f>
        <v>0</v>
      </c>
      <c r="E172" s="172">
        <f>(Kalkulation_MS4!$AE$22)/100*detail_MS4!$AB32</f>
        <v>0</v>
      </c>
      <c r="F172" s="172">
        <f>(Kalkulation_MS4!$AE$22)/100*detail_MS4!$AO32</f>
        <v>0</v>
      </c>
      <c r="G172" s="172">
        <f>(Kalkulation_MS4!$AE$22)/100*detail_MS4!$BB32</f>
        <v>0</v>
      </c>
      <c r="H172" s="172">
        <f>(Kalkulation_MS4!$AE$22)/100*detail_MS4!$BO32</f>
        <v>0</v>
      </c>
      <c r="I172" s="172">
        <f>(Kalkulation_MS4!$AE$22)/100*detail_MS4!$CB32</f>
        <v>0</v>
      </c>
      <c r="J172" s="206">
        <f t="shared" si="18"/>
        <v>0</v>
      </c>
    </row>
    <row r="173" spans="1:10" outlineLevel="1">
      <c r="A173" s="1">
        <f t="shared" si="17"/>
        <v>0</v>
      </c>
      <c r="C173" s="172">
        <f>(Kalkulation_MS4!$AF$22)/100*detail_MS4!$B33</f>
        <v>0</v>
      </c>
      <c r="D173" s="172">
        <f>(Kalkulation_MS4!$AF$22)/100*detail_MS4!$O33</f>
        <v>0</v>
      </c>
      <c r="E173" s="172">
        <f>(Kalkulation_MS4!$AF$22)/100*detail_MS4!$AB33</f>
        <v>0</v>
      </c>
      <c r="F173" s="172">
        <f>(Kalkulation_MS4!$AF$22)/100*detail_MS4!$AO33</f>
        <v>0</v>
      </c>
      <c r="G173" s="172">
        <f>(Kalkulation_MS4!$AF$22)/100*detail_MS4!$BB33</f>
        <v>0</v>
      </c>
      <c r="H173" s="172">
        <f>(Kalkulation_MS4!$AF$22)/100*detail_MS4!$BO33</f>
        <v>0</v>
      </c>
      <c r="I173" s="172">
        <f>(Kalkulation_MS4!$AF$22)/100*detail_MS4!$CB33</f>
        <v>0</v>
      </c>
      <c r="J173" s="206">
        <f t="shared" si="18"/>
        <v>0</v>
      </c>
    </row>
    <row r="174" spans="1:10" outlineLevel="1">
      <c r="A174" s="1">
        <f t="shared" si="17"/>
        <v>0</v>
      </c>
      <c r="C174" s="172">
        <f>(Kalkulation_MS4!$AG$22)/100*detail_MS4!$B34</f>
        <v>0</v>
      </c>
      <c r="D174" s="172">
        <f>(Kalkulation_MS4!$AG$22)/100*detail_MS4!$O34</f>
        <v>0</v>
      </c>
      <c r="E174" s="172">
        <f>(Kalkulation_MS4!$AG$22)/100*detail_MS4!$AB34</f>
        <v>0</v>
      </c>
      <c r="F174" s="172">
        <f>(Kalkulation_MS4!$AG$22)/100*detail_MS4!$AO34</f>
        <v>0</v>
      </c>
      <c r="G174" s="172">
        <f>(Kalkulation_MS4!$AG$22)/100*detail_MS4!$BB34</f>
        <v>0</v>
      </c>
      <c r="H174" s="172">
        <f>(Kalkulation_MS4!$AG$22)/100*detail_MS4!$BO34</f>
        <v>0</v>
      </c>
      <c r="I174" s="172">
        <f>(Kalkulation_MS4!$AG$22)/100*detail_MS4!$CB34</f>
        <v>0</v>
      </c>
      <c r="J174" s="206">
        <f t="shared" si="18"/>
        <v>0</v>
      </c>
    </row>
    <row r="175" spans="1:10" outlineLevel="1">
      <c r="A175" s="1">
        <f t="shared" si="17"/>
        <v>0</v>
      </c>
      <c r="C175" s="172">
        <f>(Kalkulation_MS4!$AH$22)/100*detail_MS4!$B35</f>
        <v>0</v>
      </c>
      <c r="D175" s="172">
        <f>(Kalkulation_MS4!$AH$22)/100*detail_MS4!$O35</f>
        <v>0</v>
      </c>
      <c r="E175" s="172">
        <f>(Kalkulation_MS4!$AH$22)/100*detail_MS4!$AB35</f>
        <v>0</v>
      </c>
      <c r="F175" s="172">
        <f>(Kalkulation_MS4!$AH$22)/100*detail_MS4!$AO35</f>
        <v>0</v>
      </c>
      <c r="G175" s="172">
        <f>(Kalkulation_MS4!$AH$22)/100*detail_MS4!$BB35</f>
        <v>0</v>
      </c>
      <c r="H175" s="172">
        <f>(Kalkulation_MS4!$AH$22)/100*detail_MS4!$BO35</f>
        <v>0</v>
      </c>
      <c r="I175" s="172">
        <f>(Kalkulation_MS4!$AH$22)/100*detail_MS4!$CB35</f>
        <v>0</v>
      </c>
      <c r="J175" s="206">
        <f t="shared" si="18"/>
        <v>0</v>
      </c>
    </row>
    <row r="176" spans="1:10" outlineLevel="1">
      <c r="A176" s="1">
        <f t="shared" si="17"/>
        <v>0</v>
      </c>
      <c r="C176" s="172">
        <f>(Kalkulation_MS4!$AI$22)/100*detail_MS4!$B36</f>
        <v>0</v>
      </c>
      <c r="D176" s="172">
        <f>(Kalkulation_MS4!$AI$22)/100*detail_MS4!$O36</f>
        <v>0</v>
      </c>
      <c r="E176" s="172">
        <f>(Kalkulation_MS4!$AI$22)/100*detail_MS4!$AB36</f>
        <v>0</v>
      </c>
      <c r="F176" s="172">
        <f>(Kalkulation_MS4!$AI$22)/100*detail_MS4!$AO36</f>
        <v>0</v>
      </c>
      <c r="G176" s="172">
        <f>(Kalkulation_MS4!$AI$22)/100*detail_MS4!$BB36</f>
        <v>0</v>
      </c>
      <c r="H176" s="172">
        <f>(Kalkulation_MS4!$AI$22)/100*detail_MS4!$BO36</f>
        <v>0</v>
      </c>
      <c r="I176" s="172">
        <f>(Kalkulation_MS4!$AI$22)/100*detail_MS4!$CB36</f>
        <v>0</v>
      </c>
      <c r="J176" s="206">
        <f t="shared" si="18"/>
        <v>0</v>
      </c>
    </row>
    <row r="177" spans="1:11" outlineLevel="1">
      <c r="A177" s="1">
        <f t="shared" si="17"/>
        <v>0</v>
      </c>
      <c r="C177" s="172">
        <f>(Kalkulation_MS4!$AJ$22)/100*detail_MS4!$B37</f>
        <v>0</v>
      </c>
      <c r="D177" s="172">
        <f>(Kalkulation_MS4!$AJ$22)/100*detail_MS4!$O37</f>
        <v>0</v>
      </c>
      <c r="E177" s="172">
        <f>(Kalkulation_MS4!$AJ$22)/100*detail_MS4!$AB37</f>
        <v>0</v>
      </c>
      <c r="F177" s="172">
        <f>(Kalkulation_MS4!$AJ$22)/100*detail_MS4!$AO37</f>
        <v>0</v>
      </c>
      <c r="G177" s="172">
        <f>(Kalkulation_MS4!$AJ$22)/100*detail_MS4!$BB37</f>
        <v>0</v>
      </c>
      <c r="H177" s="172">
        <f>(Kalkulation_MS4!$AJ$22)/100*detail_MS4!$BO37</f>
        <v>0</v>
      </c>
      <c r="I177" s="172">
        <f>(Kalkulation_MS4!$AJ$22)/100*detail_MS4!$CB37</f>
        <v>0</v>
      </c>
      <c r="J177" s="206">
        <f t="shared" si="18"/>
        <v>0</v>
      </c>
    </row>
    <row r="178" spans="1:11" outlineLevel="1">
      <c r="A178" s="1">
        <f t="shared" si="17"/>
        <v>0</v>
      </c>
      <c r="C178" s="172">
        <f>(Kalkulation_MS4!$AK$22)/100*detail_MS4!$B38</f>
        <v>0</v>
      </c>
      <c r="D178" s="172">
        <f>(Kalkulation_MS4!$AK$22)/100*detail_MS4!$O38</f>
        <v>0</v>
      </c>
      <c r="E178" s="172">
        <f>(Kalkulation_MS4!$AK$22)/100*detail_MS4!$AB38</f>
        <v>0</v>
      </c>
      <c r="F178" s="172">
        <f>(Kalkulation_MS4!$AK$22)/100*detail_MS4!$AO38</f>
        <v>0</v>
      </c>
      <c r="G178" s="172">
        <f>(Kalkulation_MS4!$AK$22)/100*detail_MS4!$BB38</f>
        <v>0</v>
      </c>
      <c r="H178" s="172">
        <f>(Kalkulation_MS4!$AK$22)/100*detail_MS4!$BO38</f>
        <v>0</v>
      </c>
      <c r="I178" s="172">
        <f>(Kalkulation_MS4!$AK$22)/100*detail_MS4!$CB38</f>
        <v>0</v>
      </c>
      <c r="J178" s="206">
        <f t="shared" si="18"/>
        <v>0</v>
      </c>
    </row>
    <row r="179" spans="1:11" outlineLevel="1">
      <c r="A179" s="1">
        <f t="shared" si="17"/>
        <v>0</v>
      </c>
      <c r="C179" s="172">
        <f>(Kalkulation_MS4!$AL$22)/100*detail_MS4!$B39</f>
        <v>0</v>
      </c>
      <c r="D179" s="172">
        <f>(Kalkulation_MS4!$AL$22)/100*detail_MS4!$O39</f>
        <v>0</v>
      </c>
      <c r="E179" s="172">
        <f>(Kalkulation_MS4!$AL$22)/100*detail_MS4!$AB39</f>
        <v>0</v>
      </c>
      <c r="F179" s="172">
        <f>(Kalkulation_MS4!$AL$22)/100*detail_MS4!$AO39</f>
        <v>0</v>
      </c>
      <c r="G179" s="172">
        <f>(Kalkulation_MS4!$AL$22)/100*detail_MS4!$BB39</f>
        <v>0</v>
      </c>
      <c r="H179" s="172">
        <f>(Kalkulation_MS4!$AL$22)/100*detail_MS4!$BO39</f>
        <v>0</v>
      </c>
      <c r="I179" s="172">
        <f>(Kalkulation_MS4!$AL$22)/100*detail_MS4!$CB39</f>
        <v>0</v>
      </c>
      <c r="J179" s="206">
        <f t="shared" si="18"/>
        <v>0</v>
      </c>
    </row>
    <row r="180" spans="1:11" outlineLevel="1">
      <c r="A180" s="1">
        <f t="shared" si="17"/>
        <v>0</v>
      </c>
      <c r="C180" s="172">
        <f>(Kalkulation_MS4!$AM$22)/100*detail_MS4!$B40</f>
        <v>0</v>
      </c>
      <c r="D180" s="172">
        <f>(Kalkulation_MS4!$AM$22)/100*detail_MS4!$O40</f>
        <v>0</v>
      </c>
      <c r="E180" s="172">
        <f>(Kalkulation_MS4!$AM$22)/100*detail_MS4!$AB40</f>
        <v>0</v>
      </c>
      <c r="F180" s="172">
        <f>(Kalkulation_MS4!$AM$22)/100*detail_MS4!$AO40</f>
        <v>0</v>
      </c>
      <c r="G180" s="172">
        <f>(Kalkulation_MS4!$AM$22)/100*detail_MS4!$BB40</f>
        <v>0</v>
      </c>
      <c r="H180" s="172">
        <f>(Kalkulation_MS4!$AM$22)/100*detail_MS4!$BO40</f>
        <v>0</v>
      </c>
      <c r="I180" s="172">
        <f>(Kalkulation_MS4!$AM$22)/100*detail_MS4!$CB40</f>
        <v>0</v>
      </c>
      <c r="J180" s="206">
        <f t="shared" si="18"/>
        <v>0</v>
      </c>
    </row>
    <row r="181" spans="1:11" outlineLevel="1">
      <c r="A181" s="1">
        <f t="shared" si="17"/>
        <v>0</v>
      </c>
      <c r="C181" s="172">
        <f>(Kalkulation_MS4!$AN$22)/100*detail_MS4!$B41</f>
        <v>0</v>
      </c>
      <c r="D181" s="172">
        <f>(Kalkulation_MS4!$AN$22)/100*detail_MS4!$O41</f>
        <v>0</v>
      </c>
      <c r="E181" s="172">
        <f>(Kalkulation_MS4!$AN$22)/100*detail_MS4!$AB41</f>
        <v>0</v>
      </c>
      <c r="F181" s="172">
        <f>(Kalkulation_MS4!$AN$22)/100*detail_MS4!$AO41</f>
        <v>0</v>
      </c>
      <c r="G181" s="172">
        <f>(Kalkulation_MS4!$AN$22)/100*detail_MS4!$BB41</f>
        <v>0</v>
      </c>
      <c r="H181" s="172">
        <f>(Kalkulation_MS4!$AN$22)/100*detail_MS4!$BO41</f>
        <v>0</v>
      </c>
      <c r="I181" s="172">
        <f>(Kalkulation_MS4!$AN$22)/100*detail_MS4!$CB41</f>
        <v>0</v>
      </c>
      <c r="J181" s="206">
        <f t="shared" si="18"/>
        <v>0</v>
      </c>
    </row>
    <row r="182" spans="1:11" outlineLevel="1">
      <c r="A182" s="1">
        <f t="shared" si="17"/>
        <v>0</v>
      </c>
      <c r="C182" s="172">
        <f>(Kalkulation_MS4!$AO$22)/100*detail_MS4!$B42</f>
        <v>0</v>
      </c>
      <c r="D182" s="172">
        <f>(Kalkulation_MS4!$AO$22)/100*detail_MS4!$O42</f>
        <v>0</v>
      </c>
      <c r="E182" s="172">
        <f>(Kalkulation_MS4!$AO$22)/100*detail_MS4!$AB42</f>
        <v>0</v>
      </c>
      <c r="F182" s="172">
        <f>(Kalkulation_MS4!$AO$22)/100*detail_MS4!$AO42</f>
        <v>0</v>
      </c>
      <c r="G182" s="172">
        <f>(Kalkulation_MS4!$AO$22)/100*detail_MS4!$BB42</f>
        <v>0</v>
      </c>
      <c r="H182" s="172">
        <f>(Kalkulation_MS4!$AO$22)/100*detail_MS4!$BO42</f>
        <v>0</v>
      </c>
      <c r="I182" s="172">
        <f>(Kalkulation_MS4!$AO$22)/100*detail_MS4!$CB42</f>
        <v>0</v>
      </c>
      <c r="J182" s="206">
        <f t="shared" si="18"/>
        <v>0</v>
      </c>
    </row>
    <row r="183" spans="1:11" outlineLevel="1">
      <c r="A183" s="1">
        <f t="shared" si="17"/>
        <v>0</v>
      </c>
      <c r="C183" s="172">
        <f>(Kalkulation_MS4!$AP$22)/100*detail_MS4!$B43</f>
        <v>0</v>
      </c>
      <c r="D183" s="172">
        <f>(Kalkulation_MS4!$AP$22)/100*detail_MS4!$O43</f>
        <v>0</v>
      </c>
      <c r="E183" s="172">
        <f>(Kalkulation_MS4!$AP$22)/100*detail_MS4!$AB43</f>
        <v>0</v>
      </c>
      <c r="F183" s="172">
        <f>(Kalkulation_MS4!$AP$22)/100*detail_MS4!$AO43</f>
        <v>0</v>
      </c>
      <c r="G183" s="172">
        <f>(Kalkulation_MS4!$AP$22)/100*detail_MS4!$BB43</f>
        <v>0</v>
      </c>
      <c r="H183" s="172">
        <f>(Kalkulation_MS4!$AP$22)/100*detail_MS4!$BO43</f>
        <v>0</v>
      </c>
      <c r="I183" s="172">
        <f>(Kalkulation_MS4!$AP$22)/100*detail_MS4!$CB43</f>
        <v>0</v>
      </c>
      <c r="J183" s="206">
        <f t="shared" si="18"/>
        <v>0</v>
      </c>
    </row>
    <row r="184" spans="1:11" outlineLevel="1">
      <c r="A184" s="1">
        <f t="shared" si="17"/>
        <v>0</v>
      </c>
      <c r="C184" s="172">
        <f>(Kalkulation_MS4!$AQ$22)/100*detail_MS4!$B44</f>
        <v>0</v>
      </c>
      <c r="D184" s="172">
        <f>(Kalkulation_MS4!$AQ$22)/100*detail_MS4!$O44</f>
        <v>0</v>
      </c>
      <c r="E184" s="172">
        <f>(Kalkulation_MS4!$AQ$22)/100*detail_MS4!$AB44</f>
        <v>0</v>
      </c>
      <c r="F184" s="172">
        <f>(Kalkulation_MS4!$AQ$22)/100*detail_MS4!$AO44</f>
        <v>0</v>
      </c>
      <c r="G184" s="172">
        <f>(Kalkulation_MS4!$AQ$22)/100*detail_MS4!$BB44</f>
        <v>0</v>
      </c>
      <c r="H184" s="172">
        <f>(Kalkulation_MS4!$AQ$22)/100*detail_MS4!$BO44</f>
        <v>0</v>
      </c>
      <c r="I184" s="172">
        <f>(Kalkulation_MS4!$AQ$22)/100*detail_MS4!$CB44</f>
        <v>0</v>
      </c>
      <c r="J184" s="206">
        <f t="shared" si="18"/>
        <v>0</v>
      </c>
    </row>
    <row r="185" spans="1:11" outlineLevel="1">
      <c r="A185" s="1">
        <f t="shared" si="17"/>
        <v>0</v>
      </c>
      <c r="C185" s="172">
        <f>(Kalkulation_MS4!$AR$22)/100*detail_MS4!$B45</f>
        <v>0</v>
      </c>
      <c r="D185" s="172">
        <f>(Kalkulation_MS4!$AR$22)/100*detail_MS4!$O45</f>
        <v>0</v>
      </c>
      <c r="E185" s="172">
        <f>(Kalkulation_MS4!$AR$22)/100*detail_MS4!$AB45</f>
        <v>0</v>
      </c>
      <c r="F185" s="172">
        <f>(Kalkulation_MS4!$AR$22)/100*detail_MS4!$AO45</f>
        <v>0</v>
      </c>
      <c r="G185" s="172">
        <f>(Kalkulation_MS4!$AR$22)/100*detail_MS4!$BB45</f>
        <v>0</v>
      </c>
      <c r="H185" s="172">
        <f>(Kalkulation_MS4!$AR$22)/100*detail_MS4!$BO45</f>
        <v>0</v>
      </c>
      <c r="I185" s="172">
        <f>(Kalkulation_MS4!$AR$22)/100*detail_MS4!$CB45</f>
        <v>0</v>
      </c>
      <c r="J185" s="206">
        <f t="shared" si="18"/>
        <v>0</v>
      </c>
    </row>
    <row r="186" spans="1:11" outlineLevel="1">
      <c r="A186" s="1">
        <f t="shared" si="17"/>
        <v>0</v>
      </c>
      <c r="C186" s="172">
        <f>(Kalkulation_MS4!$AS$22)/100*detail_MS4!$B46</f>
        <v>0</v>
      </c>
      <c r="D186" s="172">
        <f>(Kalkulation_MS4!$AS$22)/100*detail_MS4!$O46</f>
        <v>0</v>
      </c>
      <c r="E186" s="172">
        <f>(Kalkulation_MS4!$AS$22)/100*detail_MS4!$AB46</f>
        <v>0</v>
      </c>
      <c r="F186" s="172">
        <f>(Kalkulation_MS4!$AS$22)/100*detail_MS4!$AO46</f>
        <v>0</v>
      </c>
      <c r="G186" s="172">
        <f>(Kalkulation_MS4!$AS$22)/100*detail_MS4!$BB46</f>
        <v>0</v>
      </c>
      <c r="H186" s="172">
        <f>(Kalkulation_MS4!$AS$22)/100*detail_MS4!$BO46</f>
        <v>0</v>
      </c>
      <c r="I186" s="172">
        <f>(Kalkulation_MS4!$AS$22)/100*detail_MS4!$CB46</f>
        <v>0</v>
      </c>
      <c r="J186" s="206">
        <f t="shared" si="18"/>
        <v>0</v>
      </c>
    </row>
    <row r="187" spans="1:11" outlineLevel="1">
      <c r="A187" s="88" t="s">
        <v>443</v>
      </c>
      <c r="B187" s="88"/>
      <c r="C187" s="201">
        <f>SUM(C147:C186)</f>
        <v>0</v>
      </c>
      <c r="D187" s="201">
        <f t="shared" ref="D187:J187" si="19">SUM(D147:D186)</f>
        <v>0</v>
      </c>
      <c r="E187" s="201">
        <f t="shared" si="19"/>
        <v>0</v>
      </c>
      <c r="F187" s="201">
        <f t="shared" si="19"/>
        <v>0</v>
      </c>
      <c r="G187" s="201">
        <f t="shared" si="19"/>
        <v>0</v>
      </c>
      <c r="H187" s="201">
        <f t="shared" si="19"/>
        <v>0</v>
      </c>
      <c r="I187" s="201">
        <f t="shared" si="19"/>
        <v>0</v>
      </c>
      <c r="J187" s="79">
        <f t="shared" si="19"/>
        <v>0</v>
      </c>
      <c r="K187" s="172">
        <f>Kalkulation_MS4!AT52*7</f>
        <v>0</v>
      </c>
    </row>
    <row r="188" spans="1:11" outlineLevel="1">
      <c r="A188" s="203" t="s">
        <v>444</v>
      </c>
      <c r="J188" s="205">
        <f t="shared" si="8"/>
        <v>0</v>
      </c>
    </row>
    <row r="189" spans="1:11" outlineLevel="1">
      <c r="A189" s="1">
        <f t="shared" ref="A189:A228" si="20">A147</f>
        <v>0</v>
      </c>
      <c r="C189" s="172">
        <f>(Kalkulation_MS4!$F$23)/100*detail_MS4!B7</f>
        <v>0</v>
      </c>
      <c r="D189" s="172">
        <f>(Kalkulation_MS4!$F$23)/100*detail_MS4!O7</f>
        <v>0</v>
      </c>
      <c r="E189" s="172">
        <f>(Kalkulation_MS4!$F$23)/100*detail_MS4!AB7</f>
        <v>0</v>
      </c>
      <c r="F189" s="172">
        <f>(Kalkulation_MS4!$F$23)/100*detail_MS4!AO7</f>
        <v>0</v>
      </c>
      <c r="G189" s="172">
        <f>(Kalkulation_MS4!$F$23)/100*detail_MS4!BB7</f>
        <v>0</v>
      </c>
      <c r="H189" s="172">
        <f>(Kalkulation_MS4!$F$23)/100*detail_MS4!BO7</f>
        <v>0</v>
      </c>
      <c r="I189" s="172">
        <f>(Kalkulation_MS4!$F$23)/100*detail_MS4!CB7</f>
        <v>0</v>
      </c>
      <c r="J189" s="206">
        <f t="shared" si="8"/>
        <v>0</v>
      </c>
    </row>
    <row r="190" spans="1:11" outlineLevel="1">
      <c r="A190" s="1">
        <f t="shared" si="20"/>
        <v>0</v>
      </c>
      <c r="C190" s="172">
        <f>(Kalkulation_MS4!$G$23)/100*detail_MS4!B8</f>
        <v>0</v>
      </c>
      <c r="D190" s="172">
        <f>(Kalkulation_MS4!$G$23)/100*detail_MS4!O8</f>
        <v>0</v>
      </c>
      <c r="E190" s="172">
        <f>(Kalkulation_MS4!$G$23)/100*detail_MS4!AB8</f>
        <v>0</v>
      </c>
      <c r="F190" s="172">
        <f>(Kalkulation_MS4!$G$23)/100*detail_MS4!AO8</f>
        <v>0</v>
      </c>
      <c r="G190" s="172">
        <f>(Kalkulation_MS4!$G$23)/100*detail_MS4!BB8</f>
        <v>0</v>
      </c>
      <c r="H190" s="172">
        <f>(Kalkulation_MS4!$G$23)/100*detail_MS4!BO8</f>
        <v>0</v>
      </c>
      <c r="I190" s="172">
        <f>(Kalkulation_MS4!$G$23)/100*detail_MS4!CB8</f>
        <v>0</v>
      </c>
      <c r="J190" s="206">
        <f t="shared" si="8"/>
        <v>0</v>
      </c>
    </row>
    <row r="191" spans="1:11" outlineLevel="1">
      <c r="A191" s="249">
        <f t="shared" si="20"/>
        <v>0</v>
      </c>
      <c r="C191" s="172">
        <f>(Kalkulation_MS4!$H$23)/100*detail_MS4!B9</f>
        <v>0</v>
      </c>
      <c r="D191" s="172">
        <f>(Kalkulation_MS4!$H$23)/100*detail_MS4!O9</f>
        <v>0</v>
      </c>
      <c r="E191" s="172">
        <f>(Kalkulation_MS4!$H$23)/100*detail_MS4!AB9</f>
        <v>0</v>
      </c>
      <c r="F191" s="172">
        <f>(Kalkulation_MS4!$H$23)/100*detail_MS4!AO9</f>
        <v>0</v>
      </c>
      <c r="G191" s="172">
        <f>(Kalkulation_MS4!$H$23)/100*detail_MS4!BB9</f>
        <v>0</v>
      </c>
      <c r="H191" s="172">
        <f>(Kalkulation_MS4!$H$23)/100*detail_MS4!BO9</f>
        <v>0</v>
      </c>
      <c r="I191" s="172">
        <f>(Kalkulation_MS4!$H$23)/100*detail_MS4!CB9</f>
        <v>0</v>
      </c>
      <c r="J191" s="206">
        <f t="shared" si="8"/>
        <v>0</v>
      </c>
    </row>
    <row r="192" spans="1:11" outlineLevel="1">
      <c r="A192" s="1">
        <f t="shared" si="20"/>
        <v>0</v>
      </c>
      <c r="C192" s="172">
        <f>(Kalkulation_MS4!$I$23)/100*detail_MS4!B10</f>
        <v>0</v>
      </c>
      <c r="D192" s="172">
        <f>(Kalkulation_MS4!$I$23)/100*detail_MS4!O10</f>
        <v>0</v>
      </c>
      <c r="E192" s="172">
        <f>(Kalkulation_MS4!$I$23)/100*detail_MS4!AB10</f>
        <v>0</v>
      </c>
      <c r="F192" s="172">
        <f>(Kalkulation_MS4!$I$23)/100*detail_MS4!AO10</f>
        <v>0</v>
      </c>
      <c r="G192" s="172">
        <f>(Kalkulation_MS4!$I$23)/100*detail_MS4!BB10</f>
        <v>0</v>
      </c>
      <c r="H192" s="172">
        <f>(Kalkulation_MS4!$I$23)/100*detail_MS4!BO10</f>
        <v>0</v>
      </c>
      <c r="I192" s="172">
        <f>(Kalkulation_MS4!$I$23)/100*detail_MS4!CB10</f>
        <v>0</v>
      </c>
      <c r="J192" s="206">
        <f t="shared" si="8"/>
        <v>0</v>
      </c>
    </row>
    <row r="193" spans="1:10" outlineLevel="1">
      <c r="A193" s="1">
        <f t="shared" si="20"/>
        <v>0</v>
      </c>
      <c r="C193" s="172">
        <f>(Kalkulation_MS4!$J$23)/100*detail_MS4!B11</f>
        <v>0</v>
      </c>
      <c r="D193" s="172">
        <f>(Kalkulation_MS4!$J$23)/100*detail_MS4!O11</f>
        <v>0</v>
      </c>
      <c r="E193" s="172">
        <f>(Kalkulation_MS4!$J$23)/100*detail_MS4!AB11</f>
        <v>0</v>
      </c>
      <c r="F193" s="172">
        <f>(Kalkulation_MS4!$J$23)/100*detail_MS4!AO11</f>
        <v>0</v>
      </c>
      <c r="G193" s="172">
        <f>(Kalkulation_MS4!$J$23)/100*detail_MS4!BB11</f>
        <v>0</v>
      </c>
      <c r="H193" s="172">
        <f>(Kalkulation_MS4!$J$23)/100*detail_MS4!BO11</f>
        <v>0</v>
      </c>
      <c r="I193" s="172">
        <f>(Kalkulation_MS4!$J$23)/100*detail_MS4!CB11</f>
        <v>0</v>
      </c>
      <c r="J193" s="206">
        <f t="shared" si="8"/>
        <v>0</v>
      </c>
    </row>
    <row r="194" spans="1:10" outlineLevel="1">
      <c r="A194" s="1">
        <f t="shared" si="20"/>
        <v>0</v>
      </c>
      <c r="C194" s="172">
        <f>(Kalkulation_MS4!$K$23)/100*detail_MS4!B12</f>
        <v>0</v>
      </c>
      <c r="D194" s="172">
        <f>(Kalkulation_MS4!$K$23)/100*detail_MS4!O12</f>
        <v>0</v>
      </c>
      <c r="E194" s="172">
        <f>(Kalkulation_MS4!$K$23)/100*detail_MS4!AB12</f>
        <v>0</v>
      </c>
      <c r="F194" s="172">
        <f>(Kalkulation_MS4!$K$23)/100*detail_MS4!AO12</f>
        <v>0</v>
      </c>
      <c r="G194" s="172">
        <f>(Kalkulation_MS4!$K$23)/100*detail_MS4!BB12</f>
        <v>0</v>
      </c>
      <c r="H194" s="172">
        <f>(Kalkulation_MS4!$K$23)/100*detail_MS4!BO12</f>
        <v>0</v>
      </c>
      <c r="I194" s="172">
        <f>(Kalkulation_MS4!$K$23)/100*detail_MS4!CB12</f>
        <v>0</v>
      </c>
      <c r="J194" s="206">
        <f t="shared" si="8"/>
        <v>0</v>
      </c>
    </row>
    <row r="195" spans="1:10" outlineLevel="1">
      <c r="A195" s="1">
        <f t="shared" si="20"/>
        <v>0</v>
      </c>
      <c r="C195" s="172">
        <f>(Kalkulation_MS4!$L$23)/100*detail_MS4!B13</f>
        <v>0</v>
      </c>
      <c r="D195" s="172">
        <f>(Kalkulation_MS4!$L$23)/100*detail_MS4!O13</f>
        <v>0</v>
      </c>
      <c r="E195" s="172">
        <f>(Kalkulation_MS4!$L$23)/100*detail_MS4!AB13</f>
        <v>0</v>
      </c>
      <c r="F195" s="172">
        <f>(Kalkulation_MS4!$L$23)/100*detail_MS4!AO13</f>
        <v>0</v>
      </c>
      <c r="G195" s="172">
        <f>(Kalkulation_MS4!$L$23)/100*detail_MS4!BB13</f>
        <v>0</v>
      </c>
      <c r="H195" s="172">
        <f>(Kalkulation_MS4!$L$23)/100*detail_MS4!BO13</f>
        <v>0</v>
      </c>
      <c r="I195" s="172">
        <f>(Kalkulation_MS4!$L$23)/100*detail_MS4!CB13</f>
        <v>0</v>
      </c>
      <c r="J195" s="206">
        <f t="shared" si="8"/>
        <v>0</v>
      </c>
    </row>
    <row r="196" spans="1:10" outlineLevel="1">
      <c r="A196" s="1">
        <f t="shared" si="20"/>
        <v>0</v>
      </c>
      <c r="C196" s="172">
        <f>(Kalkulation_MS4!$M$23)/100*detail_MS4!B14</f>
        <v>0</v>
      </c>
      <c r="D196" s="172">
        <f>(Kalkulation_MS4!$M$23)/100*detail_MS4!O14</f>
        <v>0</v>
      </c>
      <c r="E196" s="172">
        <f>(Kalkulation_MS4!$M$23)/100*detail_MS4!AB14</f>
        <v>0</v>
      </c>
      <c r="F196" s="172">
        <f>(Kalkulation_MS4!$M$23)/100*detail_MS4!AO14</f>
        <v>0</v>
      </c>
      <c r="G196" s="172">
        <f>(Kalkulation_MS4!$M$23)/100*detail_MS4!BB14</f>
        <v>0</v>
      </c>
      <c r="H196" s="172">
        <f>(Kalkulation_MS4!$M$23)/100*detail_MS4!BO14</f>
        <v>0</v>
      </c>
      <c r="I196" s="172">
        <f>(Kalkulation_MS4!$M$23)/100*detail_MS4!CB14</f>
        <v>0</v>
      </c>
      <c r="J196" s="206">
        <f t="shared" si="8"/>
        <v>0</v>
      </c>
    </row>
    <row r="197" spans="1:10" outlineLevel="1">
      <c r="A197" s="1">
        <f t="shared" si="20"/>
        <v>0</v>
      </c>
      <c r="C197" s="172">
        <f>(Kalkulation_MS4!$N$23)/100*detail_MS4!B15</f>
        <v>0</v>
      </c>
      <c r="D197" s="172">
        <f>(Kalkulation_MS4!$N$23)/100*detail_MS4!O15</f>
        <v>0</v>
      </c>
      <c r="E197" s="172">
        <f>(Kalkulation_MS4!$N$23)/100*detail_MS4!AB15</f>
        <v>0</v>
      </c>
      <c r="F197" s="172">
        <f>(Kalkulation_MS4!$N$23)/100*detail_MS4!AO15</f>
        <v>0</v>
      </c>
      <c r="G197" s="172">
        <f>(Kalkulation_MS4!$N$23)/100*detail_MS4!BB15</f>
        <v>0</v>
      </c>
      <c r="H197" s="172">
        <f>(Kalkulation_MS4!$N$23)/100*detail_MS4!BO15</f>
        <v>0</v>
      </c>
      <c r="I197" s="172">
        <f>(Kalkulation_MS4!$N$23)/100*detail_MS4!CB15</f>
        <v>0</v>
      </c>
      <c r="J197" s="206">
        <f t="shared" si="8"/>
        <v>0</v>
      </c>
    </row>
    <row r="198" spans="1:10" outlineLevel="1">
      <c r="A198" s="1">
        <f t="shared" si="20"/>
        <v>0</v>
      </c>
      <c r="C198" s="172">
        <f>(Kalkulation_MS4!$O$23)/100*detail_MS4!B16</f>
        <v>0</v>
      </c>
      <c r="D198" s="172">
        <f>(Kalkulation_MS4!$O$23)/100*detail_MS4!O16</f>
        <v>0</v>
      </c>
      <c r="E198" s="172">
        <f>(Kalkulation_MS4!$O$23)/100*detail_MS4!AB16</f>
        <v>0</v>
      </c>
      <c r="F198" s="172">
        <f>(Kalkulation_MS4!$O$23)/100*detail_MS4!AO16</f>
        <v>0</v>
      </c>
      <c r="G198" s="172">
        <f>(Kalkulation_MS4!$O$23)/100*detail_MS4!BB16</f>
        <v>0</v>
      </c>
      <c r="H198" s="172">
        <f>(Kalkulation_MS4!$O$23)/100*detail_MS4!BO16</f>
        <v>0</v>
      </c>
      <c r="I198" s="172">
        <f>(Kalkulation_MS4!$O$23)/100*detail_MS4!CB16</f>
        <v>0</v>
      </c>
      <c r="J198" s="206">
        <f t="shared" si="8"/>
        <v>0</v>
      </c>
    </row>
    <row r="199" spans="1:10" outlineLevel="1">
      <c r="A199" s="1">
        <f t="shared" si="20"/>
        <v>0</v>
      </c>
      <c r="C199" s="172">
        <f>(Kalkulation_MS4!$P$23)/100*detail_MS4!B17</f>
        <v>0</v>
      </c>
      <c r="D199" s="172">
        <f>(Kalkulation_MS4!$P$23)/100*detail_MS4!O17</f>
        <v>0</v>
      </c>
      <c r="E199" s="172">
        <f>(Kalkulation_MS4!$P$23)/100*detail_MS4!AB17</f>
        <v>0</v>
      </c>
      <c r="F199" s="172">
        <f>(Kalkulation_MS4!$P$23)/100*detail_MS4!AO17</f>
        <v>0</v>
      </c>
      <c r="G199" s="172">
        <f>(Kalkulation_MS4!$P$23)/100*detail_MS4!BB17</f>
        <v>0</v>
      </c>
      <c r="H199" s="172">
        <f>(Kalkulation_MS4!$P$23)/100*detail_MS4!BO17</f>
        <v>0</v>
      </c>
      <c r="I199" s="172">
        <f>(Kalkulation_MS4!$P$23)/100*detail_MS4!CB17</f>
        <v>0</v>
      </c>
      <c r="J199" s="206">
        <f t="shared" ref="J199:J228" si="21">SUM(C199:I199)</f>
        <v>0</v>
      </c>
    </row>
    <row r="200" spans="1:10" outlineLevel="1">
      <c r="A200" s="1">
        <f t="shared" si="20"/>
        <v>0</v>
      </c>
      <c r="C200" s="172">
        <f>(Kalkulation_MS4!$Q$23)/100*detail_MS4!B18</f>
        <v>0</v>
      </c>
      <c r="D200" s="172">
        <f>(Kalkulation_MS4!$Q$23)/100*detail_MS4!O18</f>
        <v>0</v>
      </c>
      <c r="E200" s="172">
        <f>(Kalkulation_MS4!$Q$23)/100*detail_MS4!AB18</f>
        <v>0</v>
      </c>
      <c r="F200" s="172">
        <f>(Kalkulation_MS4!$Q$23)/100*detail_MS4!AO18</f>
        <v>0</v>
      </c>
      <c r="G200" s="172">
        <f>(Kalkulation_MS4!$Q$23)/100*detail_MS4!BB18</f>
        <v>0</v>
      </c>
      <c r="H200" s="172">
        <f>(Kalkulation_MS4!$Q$23)/100*detail_MS4!BO18</f>
        <v>0</v>
      </c>
      <c r="I200" s="172">
        <f>(Kalkulation_MS4!$Q$23)/100*detail_MS4!CB18</f>
        <v>0</v>
      </c>
      <c r="J200" s="206">
        <f t="shared" si="21"/>
        <v>0</v>
      </c>
    </row>
    <row r="201" spans="1:10" outlineLevel="1">
      <c r="A201" s="1">
        <f t="shared" si="20"/>
        <v>0</v>
      </c>
      <c r="C201" s="172">
        <f>(Kalkulation_MS4!$R$23)/100*detail_MS4!B19</f>
        <v>0</v>
      </c>
      <c r="D201" s="172">
        <f>(Kalkulation_MS4!$R$23)/100*detail_MS4!O19</f>
        <v>0</v>
      </c>
      <c r="E201" s="172">
        <f>(Kalkulation_MS4!$R$23)/100*detail_MS4!AB19</f>
        <v>0</v>
      </c>
      <c r="F201" s="172">
        <f>(Kalkulation_MS4!$R$23)/100*detail_MS4!AO19</f>
        <v>0</v>
      </c>
      <c r="G201" s="172">
        <f>(Kalkulation_MS4!$R$23)/100*detail_MS4!BB19</f>
        <v>0</v>
      </c>
      <c r="H201" s="172">
        <f>(Kalkulation_MS4!$R$23)/100*detail_MS4!BO19</f>
        <v>0</v>
      </c>
      <c r="I201" s="172">
        <f>(Kalkulation_MS4!$R$23)/100*detail_MS4!CB19</f>
        <v>0</v>
      </c>
      <c r="J201" s="206">
        <f t="shared" si="21"/>
        <v>0</v>
      </c>
    </row>
    <row r="202" spans="1:10" outlineLevel="1">
      <c r="A202" s="1">
        <f t="shared" si="20"/>
        <v>0</v>
      </c>
      <c r="C202" s="172">
        <f>(Kalkulation_MS4!$S$23)/100*detail_MS4!$B20</f>
        <v>0</v>
      </c>
      <c r="D202" s="172">
        <f>(Kalkulation_MS4!$S$23)/100*detail_MS4!$O20</f>
        <v>0</v>
      </c>
      <c r="E202" s="172">
        <f>(Kalkulation_MS4!$S$23)/100*detail_MS4!$AB20</f>
        <v>0</v>
      </c>
      <c r="F202" s="172">
        <f>(Kalkulation_MS4!$S$23)/100*detail_MS4!$AO20</f>
        <v>0</v>
      </c>
      <c r="G202" s="172">
        <f>(Kalkulation_MS4!$S$23)/100*detail_MS4!$BB20</f>
        <v>0</v>
      </c>
      <c r="H202" s="172">
        <f>(Kalkulation_MS4!$S$23)/100*detail_MS4!$BO20</f>
        <v>0</v>
      </c>
      <c r="I202" s="172">
        <f>(Kalkulation_MS4!$S$23)/100*detail_MS4!$CB20</f>
        <v>0</v>
      </c>
      <c r="J202" s="206">
        <f t="shared" si="21"/>
        <v>0</v>
      </c>
    </row>
    <row r="203" spans="1:10" outlineLevel="1">
      <c r="A203" s="1">
        <f t="shared" si="20"/>
        <v>0</v>
      </c>
      <c r="C203" s="172">
        <f>(Kalkulation_MS4!$T$23)/100*detail_MS4!$B21</f>
        <v>0</v>
      </c>
      <c r="D203" s="172">
        <f>(Kalkulation_MS4!$T$23)/100*detail_MS4!$O21</f>
        <v>0</v>
      </c>
      <c r="E203" s="172">
        <f>(Kalkulation_MS4!$T$23)/100*detail_MS4!$AB21</f>
        <v>0</v>
      </c>
      <c r="F203" s="172">
        <f>(Kalkulation_MS4!$T$23)/100*detail_MS4!$AO21</f>
        <v>0</v>
      </c>
      <c r="G203" s="172">
        <f>(Kalkulation_MS4!$T$23)/100*detail_MS4!$BB21</f>
        <v>0</v>
      </c>
      <c r="H203" s="172">
        <f>(Kalkulation_MS4!$T$23)/100*detail_MS4!$BO21</f>
        <v>0</v>
      </c>
      <c r="I203" s="172">
        <f>(Kalkulation_MS4!$T$23)/100*detail_MS4!$CB21</f>
        <v>0</v>
      </c>
      <c r="J203" s="206">
        <f t="shared" si="21"/>
        <v>0</v>
      </c>
    </row>
    <row r="204" spans="1:10" outlineLevel="1">
      <c r="A204" s="1">
        <f t="shared" si="20"/>
        <v>0</v>
      </c>
      <c r="C204" s="172">
        <f>(Kalkulation_MS4!$U$23)/100*detail_MS4!$B22</f>
        <v>0</v>
      </c>
      <c r="D204" s="172">
        <f>(Kalkulation_MS4!$U$23)/100*detail_MS4!$O22</f>
        <v>0</v>
      </c>
      <c r="E204" s="172">
        <f>(Kalkulation_MS4!$U$23)/100*detail_MS4!$AB22</f>
        <v>0</v>
      </c>
      <c r="F204" s="172">
        <f>(Kalkulation_MS4!$U$23)/100*detail_MS4!$AO22</f>
        <v>0</v>
      </c>
      <c r="G204" s="172">
        <f>(Kalkulation_MS4!$U$23)/100*detail_MS4!$BB22</f>
        <v>0</v>
      </c>
      <c r="H204" s="172">
        <f>(Kalkulation_MS4!$U$23)/100*detail_MS4!$BO22</f>
        <v>0</v>
      </c>
      <c r="I204" s="172">
        <f>(Kalkulation_MS4!$U$23)/100*detail_MS4!$CB22</f>
        <v>0</v>
      </c>
      <c r="J204" s="206">
        <f t="shared" si="21"/>
        <v>0</v>
      </c>
    </row>
    <row r="205" spans="1:10" outlineLevel="1">
      <c r="A205" s="1">
        <f t="shared" si="20"/>
        <v>0</v>
      </c>
      <c r="C205" s="172">
        <f>(Kalkulation_MS4!$V$23)/100*detail_MS4!$B23</f>
        <v>0</v>
      </c>
      <c r="D205" s="172">
        <f>(Kalkulation_MS4!$V$23)/100*detail_MS4!$O23</f>
        <v>0</v>
      </c>
      <c r="E205" s="172">
        <f>(Kalkulation_MS4!$V$23)/100*detail_MS4!$AB23</f>
        <v>0</v>
      </c>
      <c r="F205" s="172">
        <f>(Kalkulation_MS4!$V$23)/100*detail_MS4!$AO23</f>
        <v>0</v>
      </c>
      <c r="G205" s="172">
        <f>(Kalkulation_MS4!$V$23)/100*detail_MS4!$BB23</f>
        <v>0</v>
      </c>
      <c r="H205" s="172">
        <f>(Kalkulation_MS4!$V$23)/100*detail_MS4!$BO23</f>
        <v>0</v>
      </c>
      <c r="I205" s="172">
        <f>(Kalkulation_MS4!$V$23)/100*detail_MS4!$CB23</f>
        <v>0</v>
      </c>
      <c r="J205" s="206">
        <f t="shared" si="21"/>
        <v>0</v>
      </c>
    </row>
    <row r="206" spans="1:10" outlineLevel="1">
      <c r="A206" s="1">
        <f t="shared" si="20"/>
        <v>0</v>
      </c>
      <c r="C206" s="172">
        <f>(Kalkulation_MS4!$W$23)/100*detail_MS4!$B24</f>
        <v>0</v>
      </c>
      <c r="D206" s="172">
        <f>(Kalkulation_MS4!$W$23)/100*detail_MS4!$O24</f>
        <v>0</v>
      </c>
      <c r="E206" s="172">
        <f>(Kalkulation_MS4!$W$23)/100*detail_MS4!$AB24</f>
        <v>0</v>
      </c>
      <c r="F206" s="172">
        <f>(Kalkulation_MS4!$W$23)/100*detail_MS4!$AO24</f>
        <v>0</v>
      </c>
      <c r="G206" s="172">
        <f>(Kalkulation_MS4!$W$23)/100*detail_MS4!$BB24</f>
        <v>0</v>
      </c>
      <c r="H206" s="172">
        <f>(Kalkulation_MS4!$W$23)/100*detail_MS4!$BO24</f>
        <v>0</v>
      </c>
      <c r="I206" s="172">
        <f>(Kalkulation_MS4!$W$23)/100*detail_MS4!$CB24</f>
        <v>0</v>
      </c>
      <c r="J206" s="206">
        <f t="shared" si="21"/>
        <v>0</v>
      </c>
    </row>
    <row r="207" spans="1:10" outlineLevel="1">
      <c r="A207" s="1">
        <f t="shared" si="20"/>
        <v>0</v>
      </c>
      <c r="C207" s="172">
        <f>(Kalkulation_MS4!$X$23)/100*detail_MS4!$B25</f>
        <v>0</v>
      </c>
      <c r="D207" s="172">
        <f>(Kalkulation_MS4!$X$23)/100*detail_MS4!$O25</f>
        <v>0</v>
      </c>
      <c r="E207" s="172">
        <f>(Kalkulation_MS4!$X$23)/100*detail_MS4!$AB25</f>
        <v>0</v>
      </c>
      <c r="F207" s="172">
        <f>(Kalkulation_MS4!$X$23)/100*detail_MS4!$AO25</f>
        <v>0</v>
      </c>
      <c r="G207" s="172">
        <f>(Kalkulation_MS4!$X$23)/100*detail_MS4!$BB25</f>
        <v>0</v>
      </c>
      <c r="H207" s="172">
        <f>(Kalkulation_MS4!$X$23)/100*detail_MS4!$BO25</f>
        <v>0</v>
      </c>
      <c r="I207" s="172">
        <f>(Kalkulation_MS4!$X$23)/100*detail_MS4!$CB25</f>
        <v>0</v>
      </c>
      <c r="J207" s="206">
        <f t="shared" si="21"/>
        <v>0</v>
      </c>
    </row>
    <row r="208" spans="1:10" outlineLevel="1">
      <c r="A208" s="1">
        <f t="shared" si="20"/>
        <v>0</v>
      </c>
      <c r="C208" s="172">
        <f>(Kalkulation_MS4!$Y$23)/100*detail_MS4!$B26</f>
        <v>0</v>
      </c>
      <c r="D208" s="172">
        <f>(Kalkulation_MS4!$Y$23)/100*detail_MS4!$O26</f>
        <v>0</v>
      </c>
      <c r="E208" s="172">
        <f>(Kalkulation_MS4!$Y$23)/100*detail_MS4!$AB26</f>
        <v>0</v>
      </c>
      <c r="F208" s="172">
        <f>(Kalkulation_MS4!$Y$23)/100*detail_MS4!$AO26</f>
        <v>0</v>
      </c>
      <c r="G208" s="172">
        <f>(Kalkulation_MS4!$Y$23)/100*detail_MS4!$BB26</f>
        <v>0</v>
      </c>
      <c r="H208" s="172">
        <f>(Kalkulation_MS4!$Y$23)/100*detail_MS4!$BO26</f>
        <v>0</v>
      </c>
      <c r="I208" s="172">
        <f>(Kalkulation_MS4!$Y$23)/100*detail_MS4!$CB26</f>
        <v>0</v>
      </c>
      <c r="J208" s="206">
        <f t="shared" si="21"/>
        <v>0</v>
      </c>
    </row>
    <row r="209" spans="1:10" outlineLevel="1">
      <c r="A209" s="1">
        <f t="shared" si="20"/>
        <v>0</v>
      </c>
      <c r="C209" s="172">
        <f>(Kalkulation_MS4!$Z$23)/100*detail_MS4!$B27</f>
        <v>0</v>
      </c>
      <c r="D209" s="172">
        <f>(Kalkulation_MS4!$Z$23)/100*detail_MS4!$O27</f>
        <v>0</v>
      </c>
      <c r="E209" s="172">
        <f>(Kalkulation_MS4!$Z$23)/100*detail_MS4!$AB27</f>
        <v>0</v>
      </c>
      <c r="F209" s="172">
        <f>(Kalkulation_MS4!$Z$23)/100*detail_MS4!$AO27</f>
        <v>0</v>
      </c>
      <c r="G209" s="172">
        <f>(Kalkulation_MS4!$Z$23)/100*detail_MS4!$BB27</f>
        <v>0</v>
      </c>
      <c r="H209" s="172">
        <f>(Kalkulation_MS4!$Z$23)/100*detail_MS4!$BO27</f>
        <v>0</v>
      </c>
      <c r="I209" s="172">
        <f>(Kalkulation_MS4!$Z$23)/100*detail_MS4!$CB27</f>
        <v>0</v>
      </c>
      <c r="J209" s="206">
        <f t="shared" si="21"/>
        <v>0</v>
      </c>
    </row>
    <row r="210" spans="1:10" outlineLevel="1">
      <c r="A210" s="1">
        <f t="shared" si="20"/>
        <v>0</v>
      </c>
      <c r="C210" s="172">
        <f>(Kalkulation_MS4!$AA$23)/100*detail_MS4!$B28</f>
        <v>0</v>
      </c>
      <c r="D210" s="172">
        <f>(Kalkulation_MS4!$AA$23)/100*detail_MS4!$O28</f>
        <v>0</v>
      </c>
      <c r="E210" s="172">
        <f>(Kalkulation_MS4!$AA$23)/100*detail_MS4!$AB28</f>
        <v>0</v>
      </c>
      <c r="F210" s="172">
        <f>(Kalkulation_MS4!$AA$23)/100*detail_MS4!$AO28</f>
        <v>0</v>
      </c>
      <c r="G210" s="172">
        <f>(Kalkulation_MS4!$AA$23)/100*detail_MS4!$BB28</f>
        <v>0</v>
      </c>
      <c r="H210" s="172">
        <f>(Kalkulation_MS4!$AA$23)/100*detail_MS4!$BO28</f>
        <v>0</v>
      </c>
      <c r="I210" s="172">
        <f>(Kalkulation_MS4!$AA$23)/100*detail_MS4!$CB28</f>
        <v>0</v>
      </c>
      <c r="J210" s="206">
        <f t="shared" si="21"/>
        <v>0</v>
      </c>
    </row>
    <row r="211" spans="1:10" outlineLevel="1">
      <c r="A211" s="1">
        <f t="shared" si="20"/>
        <v>0</v>
      </c>
      <c r="C211" s="172">
        <f>(Kalkulation_MS4!$AB$23)/100*detail_MS4!$B29</f>
        <v>0</v>
      </c>
      <c r="D211" s="172">
        <f>(Kalkulation_MS4!$AB$23)/100*detail_MS4!$O29</f>
        <v>0</v>
      </c>
      <c r="E211" s="172">
        <f>(Kalkulation_MS4!$AB$23)/100*detail_MS4!$AB29</f>
        <v>0</v>
      </c>
      <c r="F211" s="172">
        <f>(Kalkulation_MS4!$AB$23)/100*detail_MS4!$AO29</f>
        <v>0</v>
      </c>
      <c r="G211" s="172">
        <f>(Kalkulation_MS4!$AB$23)/100*detail_MS4!$BB29</f>
        <v>0</v>
      </c>
      <c r="H211" s="172">
        <f>(Kalkulation_MS4!$AB$23)/100*detail_MS4!$BO29</f>
        <v>0</v>
      </c>
      <c r="I211" s="172">
        <f>(Kalkulation_MS4!$AB$23)/100*detail_MS4!$CB29</f>
        <v>0</v>
      </c>
      <c r="J211" s="206">
        <f t="shared" si="21"/>
        <v>0</v>
      </c>
    </row>
    <row r="212" spans="1:10" outlineLevel="1">
      <c r="A212" s="1">
        <f t="shared" si="20"/>
        <v>0</v>
      </c>
      <c r="C212" s="172">
        <f>(Kalkulation_MS4!$AC$23)/100*detail_MS4!$B30</f>
        <v>0</v>
      </c>
      <c r="D212" s="172">
        <f>(Kalkulation_MS4!$AC$23)/100*detail_MS4!$O30</f>
        <v>0</v>
      </c>
      <c r="E212" s="172">
        <f>(Kalkulation_MS4!$AC$23)/100*detail_MS4!$AB30</f>
        <v>0</v>
      </c>
      <c r="F212" s="172">
        <f>(Kalkulation_MS4!$AC$23)/100*detail_MS4!$AO30</f>
        <v>0</v>
      </c>
      <c r="G212" s="172">
        <f>(Kalkulation_MS4!$AC$23)/100*detail_MS4!$BB30</f>
        <v>0</v>
      </c>
      <c r="H212" s="172">
        <f>(Kalkulation_MS4!$AC$23)/100*detail_MS4!$BO30</f>
        <v>0</v>
      </c>
      <c r="I212" s="172">
        <f>(Kalkulation_MS4!$AC$23)/100*detail_MS4!$CB30</f>
        <v>0</v>
      </c>
      <c r="J212" s="206">
        <f t="shared" si="21"/>
        <v>0</v>
      </c>
    </row>
    <row r="213" spans="1:10" outlineLevel="1">
      <c r="A213" s="1">
        <f t="shared" si="20"/>
        <v>0</v>
      </c>
      <c r="C213" s="172">
        <f>(Kalkulation_MS4!$AD$23)/100*detail_MS4!$B31</f>
        <v>0</v>
      </c>
      <c r="D213" s="172">
        <f>(Kalkulation_MS4!$AD$23)/100*detail_MS4!$O31</f>
        <v>0</v>
      </c>
      <c r="E213" s="172">
        <f>(Kalkulation_MS4!$AD$23)/100*detail_MS4!$AB31</f>
        <v>0</v>
      </c>
      <c r="F213" s="172">
        <f>(Kalkulation_MS4!$AD$23)/100*detail_MS4!$AO31</f>
        <v>0</v>
      </c>
      <c r="G213" s="172">
        <f>(Kalkulation_MS4!$AD$23)/100*detail_MS4!$BB31</f>
        <v>0</v>
      </c>
      <c r="H213" s="172">
        <f>(Kalkulation_MS4!$AD$23)/100*detail_MS4!$BO31</f>
        <v>0</v>
      </c>
      <c r="I213" s="172">
        <f>(Kalkulation_MS4!$AD$23)/100*detail_MS4!$CB31</f>
        <v>0</v>
      </c>
      <c r="J213" s="206">
        <f t="shared" si="21"/>
        <v>0</v>
      </c>
    </row>
    <row r="214" spans="1:10" outlineLevel="1">
      <c r="A214" s="1">
        <f t="shared" si="20"/>
        <v>0</v>
      </c>
      <c r="C214" s="172">
        <f>(Kalkulation_MS4!$AE$23)/100*detail_MS4!$B32</f>
        <v>0</v>
      </c>
      <c r="D214" s="172">
        <f>(Kalkulation_MS4!$AE$23)/100*detail_MS4!$O32</f>
        <v>0</v>
      </c>
      <c r="E214" s="172">
        <f>(Kalkulation_MS4!$AE$23)/100*detail_MS4!$AB32</f>
        <v>0</v>
      </c>
      <c r="F214" s="172">
        <f>(Kalkulation_MS4!$AE$23)/100*detail_MS4!$AO32</f>
        <v>0</v>
      </c>
      <c r="G214" s="172">
        <f>(Kalkulation_MS4!$AE$23)/100*detail_MS4!$BB32</f>
        <v>0</v>
      </c>
      <c r="H214" s="172">
        <f>(Kalkulation_MS4!$AE$23)/100*detail_MS4!$BO32</f>
        <v>0</v>
      </c>
      <c r="I214" s="172">
        <f>(Kalkulation_MS4!$AE$23)/100*detail_MS4!$CB32</f>
        <v>0</v>
      </c>
      <c r="J214" s="206">
        <f t="shared" si="21"/>
        <v>0</v>
      </c>
    </row>
    <row r="215" spans="1:10" outlineLevel="1">
      <c r="A215" s="1">
        <f t="shared" si="20"/>
        <v>0</v>
      </c>
      <c r="C215" s="172">
        <f>(Kalkulation_MS4!$AF$23)/100*detail_MS4!$B33</f>
        <v>0</v>
      </c>
      <c r="D215" s="172">
        <f>(Kalkulation_MS4!$AF$23)/100*detail_MS4!$O33</f>
        <v>0</v>
      </c>
      <c r="E215" s="172">
        <f>(Kalkulation_MS4!$AF$23)/100*detail_MS4!$AB33</f>
        <v>0</v>
      </c>
      <c r="F215" s="172">
        <f>(Kalkulation_MS4!$AF$23)/100*detail_MS4!$AO33</f>
        <v>0</v>
      </c>
      <c r="G215" s="172">
        <f>(Kalkulation_MS4!$AF$23)/100*detail_MS4!$BB33</f>
        <v>0</v>
      </c>
      <c r="H215" s="172">
        <f>(Kalkulation_MS4!$AF$23)/100*detail_MS4!$BO33</f>
        <v>0</v>
      </c>
      <c r="I215" s="172">
        <f>(Kalkulation_MS4!$AF$23)/100*detail_MS4!$CB33</f>
        <v>0</v>
      </c>
      <c r="J215" s="206">
        <f t="shared" si="21"/>
        <v>0</v>
      </c>
    </row>
    <row r="216" spans="1:10" outlineLevel="1">
      <c r="A216" s="1">
        <f t="shared" si="20"/>
        <v>0</v>
      </c>
      <c r="C216" s="172">
        <f>(Kalkulation_MS4!$AG$23)/100*detail_MS4!$B34</f>
        <v>0</v>
      </c>
      <c r="D216" s="172">
        <f>(Kalkulation_MS4!$AG$23)/100*detail_MS4!$O34</f>
        <v>0</v>
      </c>
      <c r="E216" s="172">
        <f>(Kalkulation_MS4!$AG$23)/100*detail_MS4!$AB34</f>
        <v>0</v>
      </c>
      <c r="F216" s="172">
        <f>(Kalkulation_MS4!$AG$23)/100*detail_MS4!$AO34</f>
        <v>0</v>
      </c>
      <c r="G216" s="172">
        <f>(Kalkulation_MS4!$AG$23)/100*detail_MS4!$BB34</f>
        <v>0</v>
      </c>
      <c r="H216" s="172">
        <f>(Kalkulation_MS4!$AG$23)/100*detail_MS4!$BO34</f>
        <v>0</v>
      </c>
      <c r="I216" s="172">
        <f>(Kalkulation_MS4!$AG$23)/100*detail_MS4!$CB34</f>
        <v>0</v>
      </c>
      <c r="J216" s="206">
        <f t="shared" si="21"/>
        <v>0</v>
      </c>
    </row>
    <row r="217" spans="1:10" outlineLevel="1">
      <c r="A217" s="1">
        <f t="shared" si="20"/>
        <v>0</v>
      </c>
      <c r="C217" s="172">
        <f>(Kalkulation_MS4!$AH$23)/100*detail_MS4!$B35</f>
        <v>0</v>
      </c>
      <c r="D217" s="172">
        <f>(Kalkulation_MS4!$AH$23)/100*detail_MS4!$O35</f>
        <v>0</v>
      </c>
      <c r="E217" s="172">
        <f>(Kalkulation_MS4!$AH$23)/100*detail_MS4!$AB35</f>
        <v>0</v>
      </c>
      <c r="F217" s="172">
        <f>(Kalkulation_MS4!$AH$23)/100*detail_MS4!$AO35</f>
        <v>0</v>
      </c>
      <c r="G217" s="172">
        <f>(Kalkulation_MS4!$AH$23)/100*detail_MS4!$BB35</f>
        <v>0</v>
      </c>
      <c r="H217" s="172">
        <f>(Kalkulation_MS4!$AH$23)/100*detail_MS4!$BO35</f>
        <v>0</v>
      </c>
      <c r="I217" s="172">
        <f>(Kalkulation_MS4!$AH$23)/100*detail_MS4!$CB35</f>
        <v>0</v>
      </c>
      <c r="J217" s="206">
        <f t="shared" si="21"/>
        <v>0</v>
      </c>
    </row>
    <row r="218" spans="1:10" outlineLevel="1">
      <c r="A218" s="1">
        <f t="shared" si="20"/>
        <v>0</v>
      </c>
      <c r="C218" s="172">
        <f>(Kalkulation_MS4!$AI$23)/100*detail_MS4!$B36</f>
        <v>0</v>
      </c>
      <c r="D218" s="172">
        <f>(Kalkulation_MS4!$AI$23)/100*detail_MS4!$O36</f>
        <v>0</v>
      </c>
      <c r="E218" s="172">
        <f>(Kalkulation_MS4!$AI$23)/100*detail_MS4!$AB36</f>
        <v>0</v>
      </c>
      <c r="F218" s="172">
        <f>(Kalkulation_MS4!$AI$23)/100*detail_MS4!$AO36</f>
        <v>0</v>
      </c>
      <c r="G218" s="172">
        <f>(Kalkulation_MS4!$AI$23)/100*detail_MS4!$BB36</f>
        <v>0</v>
      </c>
      <c r="H218" s="172">
        <f>(Kalkulation_MS4!$AI$23)/100*detail_MS4!$BO36</f>
        <v>0</v>
      </c>
      <c r="I218" s="172">
        <f>(Kalkulation_MS4!$AI$23)/100*detail_MS4!$CB36</f>
        <v>0</v>
      </c>
      <c r="J218" s="206">
        <f t="shared" si="21"/>
        <v>0</v>
      </c>
    </row>
    <row r="219" spans="1:10" outlineLevel="1">
      <c r="A219" s="1">
        <f t="shared" si="20"/>
        <v>0</v>
      </c>
      <c r="C219" s="172">
        <f>(Kalkulation_MS4!$AJ$23)/100*detail_MS4!$B37</f>
        <v>0</v>
      </c>
      <c r="D219" s="172">
        <f>(Kalkulation_MS4!$AJ$23)/100*detail_MS4!$O37</f>
        <v>0</v>
      </c>
      <c r="E219" s="172">
        <f>(Kalkulation_MS4!$AJ$23)/100*detail_MS4!$AB37</f>
        <v>0</v>
      </c>
      <c r="F219" s="172">
        <f>(Kalkulation_MS4!$AJ$23)/100*detail_MS4!$AO37</f>
        <v>0</v>
      </c>
      <c r="G219" s="172">
        <f>(Kalkulation_MS4!$AJ$23)/100*detail_MS4!$BB37</f>
        <v>0</v>
      </c>
      <c r="H219" s="172">
        <f>(Kalkulation_MS4!$AJ$23)/100*detail_MS4!$BO37</f>
        <v>0</v>
      </c>
      <c r="I219" s="172">
        <f>(Kalkulation_MS4!$AJ$23)/100*detail_MS4!$CB37</f>
        <v>0</v>
      </c>
      <c r="J219" s="206">
        <f t="shared" si="21"/>
        <v>0</v>
      </c>
    </row>
    <row r="220" spans="1:10" outlineLevel="1">
      <c r="A220" s="1">
        <f t="shared" si="20"/>
        <v>0</v>
      </c>
      <c r="C220" s="172">
        <f>(Kalkulation_MS4!$AK$23)/100*detail_MS4!$B38</f>
        <v>0</v>
      </c>
      <c r="D220" s="172">
        <f>(Kalkulation_MS4!$AK$23)/100*detail_MS4!$O38</f>
        <v>0</v>
      </c>
      <c r="E220" s="172">
        <f>(Kalkulation_MS4!$AK$23)/100*detail_MS4!$AB38</f>
        <v>0</v>
      </c>
      <c r="F220" s="172">
        <f>(Kalkulation_MS4!$AK$23)/100*detail_MS4!$AO38</f>
        <v>0</v>
      </c>
      <c r="G220" s="172">
        <f>(Kalkulation_MS4!$AK$23)/100*detail_MS4!$BB38</f>
        <v>0</v>
      </c>
      <c r="H220" s="172">
        <f>(Kalkulation_MS4!$AK$23)/100*detail_MS4!$BO38</f>
        <v>0</v>
      </c>
      <c r="I220" s="172">
        <f>(Kalkulation_MS4!$AK$23)/100*detail_MS4!$CB38</f>
        <v>0</v>
      </c>
      <c r="J220" s="206">
        <f t="shared" si="21"/>
        <v>0</v>
      </c>
    </row>
    <row r="221" spans="1:10" outlineLevel="1">
      <c r="A221" s="1">
        <f t="shared" si="20"/>
        <v>0</v>
      </c>
      <c r="C221" s="172">
        <f>(Kalkulation_MS4!$AL$23)/100*detail_MS4!$B39</f>
        <v>0</v>
      </c>
      <c r="D221" s="172">
        <f>(Kalkulation_MS4!$AL$23)/100*detail_MS4!$O39</f>
        <v>0</v>
      </c>
      <c r="E221" s="172">
        <f>(Kalkulation_MS4!$AL$23)/100*detail_MS4!$AB39</f>
        <v>0</v>
      </c>
      <c r="F221" s="172">
        <f>(Kalkulation_MS4!$AL$23)/100*detail_MS4!$AO39</f>
        <v>0</v>
      </c>
      <c r="G221" s="172">
        <f>(Kalkulation_MS4!$AL$23)/100*detail_MS4!$BB39</f>
        <v>0</v>
      </c>
      <c r="H221" s="172">
        <f>(Kalkulation_MS4!$AL$23)/100*detail_MS4!$BO39</f>
        <v>0</v>
      </c>
      <c r="I221" s="172">
        <f>(Kalkulation_MS4!$AL$23)/100*detail_MS4!$CB39</f>
        <v>0</v>
      </c>
      <c r="J221" s="206">
        <f t="shared" si="21"/>
        <v>0</v>
      </c>
    </row>
    <row r="222" spans="1:10" outlineLevel="1">
      <c r="A222" s="1">
        <f t="shared" si="20"/>
        <v>0</v>
      </c>
      <c r="C222" s="172">
        <f>(Kalkulation_MS4!$AM$23)/100*detail_MS4!$B40</f>
        <v>0</v>
      </c>
      <c r="D222" s="172">
        <f>(Kalkulation_MS4!$AM$23)/100*detail_MS4!$O40</f>
        <v>0</v>
      </c>
      <c r="E222" s="172">
        <f>(Kalkulation_MS4!$AM$23)/100*detail_MS4!$AB40</f>
        <v>0</v>
      </c>
      <c r="F222" s="172">
        <f>(Kalkulation_MS4!$AM$23)/100*detail_MS4!$AO40</f>
        <v>0</v>
      </c>
      <c r="G222" s="172">
        <f>(Kalkulation_MS4!$AM$23)/100*detail_MS4!$BB40</f>
        <v>0</v>
      </c>
      <c r="H222" s="172">
        <f>(Kalkulation_MS4!$AM$23)/100*detail_MS4!$BO40</f>
        <v>0</v>
      </c>
      <c r="I222" s="172">
        <f>(Kalkulation_MS4!$AM$23)/100*detail_MS4!$CB40</f>
        <v>0</v>
      </c>
      <c r="J222" s="206">
        <f t="shared" si="21"/>
        <v>0</v>
      </c>
    </row>
    <row r="223" spans="1:10" outlineLevel="1">
      <c r="A223" s="1">
        <f t="shared" si="20"/>
        <v>0</v>
      </c>
      <c r="C223" s="172">
        <f>(Kalkulation_MS4!$AN$23)/100*detail_MS4!$B41</f>
        <v>0</v>
      </c>
      <c r="D223" s="172">
        <f>(Kalkulation_MS4!$AN$23)/100*detail_MS4!$O41</f>
        <v>0</v>
      </c>
      <c r="E223" s="172">
        <f>(Kalkulation_MS4!$AN$23)/100*detail_MS4!$AB41</f>
        <v>0</v>
      </c>
      <c r="F223" s="172">
        <f>(Kalkulation_MS4!$AN$23)/100*detail_MS4!$AO41</f>
        <v>0</v>
      </c>
      <c r="G223" s="172">
        <f>(Kalkulation_MS4!$AN$23)/100*detail_MS4!$BB41</f>
        <v>0</v>
      </c>
      <c r="H223" s="172">
        <f>(Kalkulation_MS4!$AN$23)/100*detail_MS4!$BO41</f>
        <v>0</v>
      </c>
      <c r="I223" s="172">
        <f>(Kalkulation_MS4!$AN$23)/100*detail_MS4!$CB41</f>
        <v>0</v>
      </c>
      <c r="J223" s="206">
        <f t="shared" si="21"/>
        <v>0</v>
      </c>
    </row>
    <row r="224" spans="1:10" outlineLevel="1">
      <c r="A224" s="1">
        <f t="shared" si="20"/>
        <v>0</v>
      </c>
      <c r="C224" s="172">
        <f>(Kalkulation_MS4!$AO$23)/100*detail_MS4!$B42</f>
        <v>0</v>
      </c>
      <c r="D224" s="172">
        <f>(Kalkulation_MS4!$AO$23)/100*detail_MS4!$O42</f>
        <v>0</v>
      </c>
      <c r="E224" s="172">
        <f>(Kalkulation_MS4!$AO$23)/100*detail_MS4!$AB42</f>
        <v>0</v>
      </c>
      <c r="F224" s="172">
        <f>(Kalkulation_MS4!$AO$23)/100*detail_MS4!$AO42</f>
        <v>0</v>
      </c>
      <c r="G224" s="172">
        <f>(Kalkulation_MS4!$AO$23)/100*detail_MS4!$BB42</f>
        <v>0</v>
      </c>
      <c r="H224" s="172">
        <f>(Kalkulation_MS4!$AO$23)/100*detail_MS4!$BO42</f>
        <v>0</v>
      </c>
      <c r="I224" s="172">
        <f>(Kalkulation_MS4!$AO$23)/100*detail_MS4!$CB42</f>
        <v>0</v>
      </c>
      <c r="J224" s="206">
        <f t="shared" si="21"/>
        <v>0</v>
      </c>
    </row>
    <row r="225" spans="1:11" outlineLevel="1">
      <c r="A225" s="1">
        <f t="shared" si="20"/>
        <v>0</v>
      </c>
      <c r="C225" s="172">
        <f>(Kalkulation_MS4!$AP$23)/100*detail_MS4!$B43</f>
        <v>0</v>
      </c>
      <c r="D225" s="172">
        <f>(Kalkulation_MS4!$AP$23)/100*detail_MS4!$O43</f>
        <v>0</v>
      </c>
      <c r="E225" s="172">
        <f>(Kalkulation_MS4!$AP$23)/100*detail_MS4!$AB43</f>
        <v>0</v>
      </c>
      <c r="F225" s="172">
        <f>(Kalkulation_MS4!$AP$23)/100*detail_MS4!$AO43</f>
        <v>0</v>
      </c>
      <c r="G225" s="172">
        <f>(Kalkulation_MS4!$AP$23)/100*detail_MS4!$BB43</f>
        <v>0</v>
      </c>
      <c r="H225" s="172">
        <f>(Kalkulation_MS4!$AP$23)/100*detail_MS4!$BO43</f>
        <v>0</v>
      </c>
      <c r="I225" s="172">
        <f>(Kalkulation_MS4!$AP$23)/100*detail_MS4!$CB43</f>
        <v>0</v>
      </c>
      <c r="J225" s="206">
        <f t="shared" si="21"/>
        <v>0</v>
      </c>
    </row>
    <row r="226" spans="1:11" outlineLevel="1">
      <c r="A226" s="1">
        <f t="shared" si="20"/>
        <v>0</v>
      </c>
      <c r="C226" s="172">
        <f>(Kalkulation_MS4!$AQ$23)/100*detail_MS4!$B44</f>
        <v>0</v>
      </c>
      <c r="D226" s="172">
        <f>(Kalkulation_MS4!$AQ$23)/100*detail_MS4!$O44</f>
        <v>0</v>
      </c>
      <c r="E226" s="172">
        <f>(Kalkulation_MS4!$AQ$23)/100*detail_MS4!$AB44</f>
        <v>0</v>
      </c>
      <c r="F226" s="172">
        <f>(Kalkulation_MS4!$AQ$23)/100*detail_MS4!$AO44</f>
        <v>0</v>
      </c>
      <c r="G226" s="172">
        <f>(Kalkulation_MS4!$AQ$23)/100*detail_MS4!$BB44</f>
        <v>0</v>
      </c>
      <c r="H226" s="172">
        <f>(Kalkulation_MS4!$AQ$23)/100*detail_MS4!$BO44</f>
        <v>0</v>
      </c>
      <c r="I226" s="172">
        <f>(Kalkulation_MS4!$AQ$23)/100*detail_MS4!$CB44</f>
        <v>0</v>
      </c>
      <c r="J226" s="206">
        <f t="shared" si="21"/>
        <v>0</v>
      </c>
    </row>
    <row r="227" spans="1:11" outlineLevel="1">
      <c r="A227" s="1">
        <f t="shared" si="20"/>
        <v>0</v>
      </c>
      <c r="C227" s="172">
        <f>(Kalkulation_MS4!$AR$23)/100*detail_MS4!$B45</f>
        <v>0</v>
      </c>
      <c r="D227" s="172">
        <f>(Kalkulation_MS4!$AR$23)/100*detail_MS4!$O45</f>
        <v>0</v>
      </c>
      <c r="E227" s="172">
        <f>(Kalkulation_MS4!$AR$23)/100*detail_MS4!$AB45</f>
        <v>0</v>
      </c>
      <c r="F227" s="172">
        <f>(Kalkulation_MS4!$AR$23)/100*detail_MS4!$AO45</f>
        <v>0</v>
      </c>
      <c r="G227" s="172">
        <f>(Kalkulation_MS4!$AR$23)/100*detail_MS4!$BB45</f>
        <v>0</v>
      </c>
      <c r="H227" s="172">
        <f>(Kalkulation_MS4!$AR$23)/100*detail_MS4!$BO45</f>
        <v>0</v>
      </c>
      <c r="I227" s="172">
        <f>(Kalkulation_MS4!$AR$23)/100*detail_MS4!$CB45</f>
        <v>0</v>
      </c>
      <c r="J227" s="206">
        <f t="shared" si="21"/>
        <v>0</v>
      </c>
    </row>
    <row r="228" spans="1:11" outlineLevel="1">
      <c r="A228" s="1">
        <f t="shared" si="20"/>
        <v>0</v>
      </c>
      <c r="C228" s="172">
        <f>(Kalkulation_MS4!$AS$23)/100*detail_MS4!$B46</f>
        <v>0</v>
      </c>
      <c r="D228" s="172">
        <f>(Kalkulation_MS4!$AS$23)/100*detail_MS4!$O46</f>
        <v>0</v>
      </c>
      <c r="E228" s="172">
        <f>(Kalkulation_MS4!$AS$23)/100*detail_MS4!$AB46</f>
        <v>0</v>
      </c>
      <c r="F228" s="172">
        <f>(Kalkulation_MS4!$AS$23)/100*detail_MS4!$AO46</f>
        <v>0</v>
      </c>
      <c r="G228" s="172">
        <f>(Kalkulation_MS4!$AS$23)/100*detail_MS4!$BB46</f>
        <v>0</v>
      </c>
      <c r="H228" s="172">
        <f>(Kalkulation_MS4!$AS$23)/100*detail_MS4!$BO46</f>
        <v>0</v>
      </c>
      <c r="I228" s="172">
        <f>(Kalkulation_MS4!$AS$23)/100*detail_MS4!$CB46</f>
        <v>0</v>
      </c>
      <c r="J228" s="206">
        <f t="shared" si="21"/>
        <v>0</v>
      </c>
    </row>
    <row r="229" spans="1:11" outlineLevel="1">
      <c r="A229" s="88" t="s">
        <v>445</v>
      </c>
      <c r="B229" s="88"/>
      <c r="C229" s="201">
        <f>SUM(C189:C228)</f>
        <v>0</v>
      </c>
      <c r="D229" s="201">
        <f t="shared" ref="D229:J229" si="22">SUM(D189:D228)</f>
        <v>0</v>
      </c>
      <c r="E229" s="201">
        <f t="shared" si="22"/>
        <v>0</v>
      </c>
      <c r="F229" s="201">
        <f t="shared" si="22"/>
        <v>0</v>
      </c>
      <c r="G229" s="201">
        <f t="shared" si="22"/>
        <v>0</v>
      </c>
      <c r="H229" s="201">
        <f t="shared" si="22"/>
        <v>0</v>
      </c>
      <c r="I229" s="201">
        <f t="shared" si="22"/>
        <v>0</v>
      </c>
      <c r="J229" s="79">
        <f t="shared" si="22"/>
        <v>0</v>
      </c>
      <c r="K229" s="172">
        <f>Kalkulation_MS4!AT53*7</f>
        <v>0</v>
      </c>
    </row>
    <row r="230" spans="1:11" outlineLevel="1">
      <c r="A230" s="203" t="s">
        <v>283</v>
      </c>
      <c r="J230" s="205">
        <f t="shared" si="8"/>
        <v>0</v>
      </c>
    </row>
    <row r="231" spans="1:11" outlineLevel="1">
      <c r="A231" s="1">
        <f t="shared" ref="A231:A270" si="23">A189</f>
        <v>0</v>
      </c>
      <c r="C231" s="172">
        <f>(Kalkulation_MS4!$F$24)/100*detail_MS4!B7</f>
        <v>0</v>
      </c>
      <c r="D231" s="172">
        <f>(Kalkulation_MS4!$F$24)/100*detail_MS4!O7</f>
        <v>0</v>
      </c>
      <c r="E231" s="172">
        <f>(Kalkulation_MS4!$F$24)/100*detail_MS4!AB7</f>
        <v>0</v>
      </c>
      <c r="F231" s="172">
        <f>(Kalkulation_MS4!$F$24)/100*detail_MS4!AO7</f>
        <v>0</v>
      </c>
      <c r="G231" s="172">
        <f>(Kalkulation_MS4!$F$24)/100*detail_MS4!BB7</f>
        <v>0</v>
      </c>
      <c r="H231" s="172">
        <f>(Kalkulation_MS4!$F$24)/100*detail_MS4!BO7</f>
        <v>0</v>
      </c>
      <c r="I231" s="172">
        <f>(Kalkulation_MS4!$F$24)/100*detail_MS4!CB7</f>
        <v>0</v>
      </c>
      <c r="J231" s="206">
        <f t="shared" si="8"/>
        <v>0</v>
      </c>
    </row>
    <row r="232" spans="1:11" outlineLevel="1">
      <c r="A232" s="1">
        <f t="shared" si="23"/>
        <v>0</v>
      </c>
      <c r="C232" s="172">
        <f>(Kalkulation_MS4!$G$24)/100*detail_MS4!B8</f>
        <v>0</v>
      </c>
      <c r="D232" s="172">
        <f>(Kalkulation_MS4!$G$24)/100*detail_MS4!O8</f>
        <v>0</v>
      </c>
      <c r="E232" s="172">
        <f>(Kalkulation_MS4!$G$24)/100*detail_MS4!AB8</f>
        <v>0</v>
      </c>
      <c r="F232" s="172">
        <f>(Kalkulation_MS4!$G$24)/100*detail_MS4!AO8</f>
        <v>0</v>
      </c>
      <c r="G232" s="172">
        <f>(Kalkulation_MS4!$G$24)/100*detail_MS4!BB8</f>
        <v>0</v>
      </c>
      <c r="H232" s="172">
        <f>(Kalkulation_MS4!$G$24)/100*detail_MS4!BO8</f>
        <v>0</v>
      </c>
      <c r="I232" s="172">
        <f>(Kalkulation_MS4!$G$24)/100*detail_MS4!CB8</f>
        <v>0</v>
      </c>
      <c r="J232" s="206">
        <f t="shared" si="8"/>
        <v>0</v>
      </c>
    </row>
    <row r="233" spans="1:11" outlineLevel="1">
      <c r="A233" s="249">
        <f t="shared" si="23"/>
        <v>0</v>
      </c>
      <c r="C233" s="172">
        <f>(Kalkulation_MS4!$H$24)/100*detail_MS4!B9</f>
        <v>0</v>
      </c>
      <c r="D233" s="172">
        <f>(Kalkulation_MS4!$H$24)/100*detail_MS4!O9</f>
        <v>0</v>
      </c>
      <c r="E233" s="172">
        <f>(Kalkulation_MS4!$H$24)/100*detail_MS4!AB9</f>
        <v>0</v>
      </c>
      <c r="F233" s="172">
        <f>(Kalkulation_MS4!$H$24)/100*detail_MS4!AO9</f>
        <v>0</v>
      </c>
      <c r="G233" s="172">
        <f>(Kalkulation_MS4!$H$24)/100*detail_MS4!BB9</f>
        <v>0</v>
      </c>
      <c r="H233" s="172">
        <f>(Kalkulation_MS4!$H$24)/100*detail_MS4!BO9</f>
        <v>0</v>
      </c>
      <c r="I233" s="172">
        <f>(Kalkulation_MS4!$H$24)/100*detail_MS4!CB9</f>
        <v>0</v>
      </c>
      <c r="J233" s="206">
        <f t="shared" si="8"/>
        <v>0</v>
      </c>
    </row>
    <row r="234" spans="1:11" outlineLevel="1">
      <c r="A234" s="1">
        <f t="shared" si="23"/>
        <v>0</v>
      </c>
      <c r="C234" s="172">
        <f>(Kalkulation_MS4!$I$24)/100*detail_MS4!B10</f>
        <v>0</v>
      </c>
      <c r="D234" s="172">
        <f>(Kalkulation_MS4!$I$24)/100*detail_MS4!O10</f>
        <v>0</v>
      </c>
      <c r="E234" s="172">
        <f>(Kalkulation_MS4!$I$24)/100*detail_MS4!AB10</f>
        <v>0</v>
      </c>
      <c r="F234" s="172">
        <f>(Kalkulation_MS4!$I$24)/100*detail_MS4!AO10</f>
        <v>0</v>
      </c>
      <c r="G234" s="172">
        <f>(Kalkulation_MS4!$I$24)/100*detail_MS4!BB10</f>
        <v>0</v>
      </c>
      <c r="H234" s="172">
        <f>(Kalkulation_MS4!$I$24)/100*detail_MS4!BO10</f>
        <v>0</v>
      </c>
      <c r="I234" s="172">
        <f>(Kalkulation_MS4!$I$24)/100*detail_MS4!CB10</f>
        <v>0</v>
      </c>
      <c r="J234" s="206">
        <f t="shared" si="8"/>
        <v>0</v>
      </c>
    </row>
    <row r="235" spans="1:11" outlineLevel="1">
      <c r="A235" s="1">
        <f t="shared" si="23"/>
        <v>0</v>
      </c>
      <c r="C235" s="172">
        <f>(Kalkulation_MS4!$J$24)/100*detail_MS4!B11</f>
        <v>0</v>
      </c>
      <c r="D235" s="172">
        <f>(Kalkulation_MS4!$J$24)/100*detail_MS4!O11</f>
        <v>0</v>
      </c>
      <c r="E235" s="172">
        <f>(Kalkulation_MS4!$J$24)/100*detail_MS4!AB11</f>
        <v>0</v>
      </c>
      <c r="F235" s="172">
        <f>(Kalkulation_MS4!$J$24)/100*detail_MS4!AO11</f>
        <v>0</v>
      </c>
      <c r="G235" s="172">
        <f>(Kalkulation_MS4!$J$24)/100*detail_MS4!BB11</f>
        <v>0</v>
      </c>
      <c r="H235" s="172">
        <f>(Kalkulation_MS4!$J$24)/100*detail_MS4!BO11</f>
        <v>0</v>
      </c>
      <c r="I235" s="172">
        <f>(Kalkulation_MS4!$J$24)/100*detail_MS4!CB11</f>
        <v>0</v>
      </c>
      <c r="J235" s="206">
        <f t="shared" si="8"/>
        <v>0</v>
      </c>
    </row>
    <row r="236" spans="1:11" outlineLevel="1">
      <c r="A236" s="1">
        <f t="shared" si="23"/>
        <v>0</v>
      </c>
      <c r="C236" s="172">
        <f>(Kalkulation_MS4!$K$24)/100*detail_MS4!B12</f>
        <v>0</v>
      </c>
      <c r="D236" s="172">
        <f>(Kalkulation_MS4!$K$24)/100*detail_MS4!O12</f>
        <v>0</v>
      </c>
      <c r="E236" s="172">
        <f>(Kalkulation_MS4!$K$24)/100*detail_MS4!AB12</f>
        <v>0</v>
      </c>
      <c r="F236" s="172">
        <f>(Kalkulation_MS4!$K$24)/100*detail_MS4!AO12</f>
        <v>0</v>
      </c>
      <c r="G236" s="172">
        <f>(Kalkulation_MS4!$K$24)/100*detail_MS4!BB12</f>
        <v>0</v>
      </c>
      <c r="H236" s="172">
        <f>(Kalkulation_MS4!$K$24)/100*detail_MS4!BO12</f>
        <v>0</v>
      </c>
      <c r="I236" s="172">
        <f>(Kalkulation_MS4!$K$24)/100*detail_MS4!CB12</f>
        <v>0</v>
      </c>
      <c r="J236" s="206">
        <f t="shared" ref="J236:J408" si="24">SUM(C236:I236)</f>
        <v>0</v>
      </c>
    </row>
    <row r="237" spans="1:11" outlineLevel="1">
      <c r="A237" s="1">
        <f t="shared" si="23"/>
        <v>0</v>
      </c>
      <c r="C237" s="172">
        <f>(Kalkulation_MS4!$L$24)/100*detail_MS4!B13</f>
        <v>0</v>
      </c>
      <c r="D237" s="172">
        <f>(Kalkulation_MS4!$L$24)/100*detail_MS4!O13</f>
        <v>0</v>
      </c>
      <c r="E237" s="172">
        <f>(Kalkulation_MS4!$L$24)/100*detail_MS4!AB13</f>
        <v>0</v>
      </c>
      <c r="F237" s="172">
        <f>(Kalkulation_MS4!$L$24)/100*detail_MS4!AO13</f>
        <v>0</v>
      </c>
      <c r="G237" s="172">
        <f>(Kalkulation_MS4!$L$24)/100*detail_MS4!BB13</f>
        <v>0</v>
      </c>
      <c r="H237" s="172">
        <f>(Kalkulation_MS4!$L$24)/100*detail_MS4!BO13</f>
        <v>0</v>
      </c>
      <c r="I237" s="172">
        <f>(Kalkulation_MS4!$L$24)/100*detail_MS4!CB13</f>
        <v>0</v>
      </c>
      <c r="J237" s="206">
        <f t="shared" si="24"/>
        <v>0</v>
      </c>
    </row>
    <row r="238" spans="1:11" outlineLevel="1">
      <c r="A238" s="1">
        <f t="shared" si="23"/>
        <v>0</v>
      </c>
      <c r="C238" s="172">
        <f>(Kalkulation_MS4!$M$24)/100*detail_MS4!B14</f>
        <v>0</v>
      </c>
      <c r="D238" s="172">
        <f>(Kalkulation_MS4!$M$24)/100*detail_MS4!O14</f>
        <v>0</v>
      </c>
      <c r="E238" s="172">
        <f>(Kalkulation_MS4!$M$24)/100*detail_MS4!AB14</f>
        <v>0</v>
      </c>
      <c r="F238" s="172">
        <f>(Kalkulation_MS4!$M$24)/100*detail_MS4!AO14</f>
        <v>0</v>
      </c>
      <c r="G238" s="172">
        <f>(Kalkulation_MS4!$M$24)/100*detail_MS4!BB14</f>
        <v>0</v>
      </c>
      <c r="H238" s="172">
        <f>(Kalkulation_MS4!$M$24)/100*detail_MS4!BO14</f>
        <v>0</v>
      </c>
      <c r="I238" s="172">
        <f>(Kalkulation_MS4!$M$24)/100*detail_MS4!CB14</f>
        <v>0</v>
      </c>
      <c r="J238" s="206">
        <f t="shared" si="24"/>
        <v>0</v>
      </c>
    </row>
    <row r="239" spans="1:11" outlineLevel="1">
      <c r="A239" s="1">
        <f t="shared" si="23"/>
        <v>0</v>
      </c>
      <c r="C239" s="172">
        <f>(Kalkulation_MS4!$N$24)/100*detail_MS4!B15</f>
        <v>0</v>
      </c>
      <c r="D239" s="172">
        <f>(Kalkulation_MS4!$N$24)/100*detail_MS4!O15</f>
        <v>0</v>
      </c>
      <c r="E239" s="172">
        <f>(Kalkulation_MS4!$N$24)/100*detail_MS4!AB15</f>
        <v>0</v>
      </c>
      <c r="F239" s="172">
        <f>(Kalkulation_MS4!$N$24)/100*detail_MS4!AO15</f>
        <v>0</v>
      </c>
      <c r="G239" s="172">
        <f>(Kalkulation_MS4!$N$24)/100*detail_MS4!BB15</f>
        <v>0</v>
      </c>
      <c r="H239" s="172">
        <f>(Kalkulation_MS4!$N$24)/100*detail_MS4!BO15</f>
        <v>0</v>
      </c>
      <c r="I239" s="172">
        <f>(Kalkulation_MS4!$N$24)/100*detail_MS4!CB15</f>
        <v>0</v>
      </c>
      <c r="J239" s="206">
        <f t="shared" si="24"/>
        <v>0</v>
      </c>
    </row>
    <row r="240" spans="1:11" outlineLevel="1">
      <c r="A240" s="1">
        <f t="shared" si="23"/>
        <v>0</v>
      </c>
      <c r="C240" s="172">
        <f>(Kalkulation_MS4!$O$24)/100*detail_MS4!B16</f>
        <v>0</v>
      </c>
      <c r="D240" s="172">
        <f>(Kalkulation_MS4!$O$24)/100*detail_MS4!O16</f>
        <v>0</v>
      </c>
      <c r="E240" s="172">
        <f>(Kalkulation_MS4!$O$24)/100*detail_MS4!AB16</f>
        <v>0</v>
      </c>
      <c r="F240" s="172">
        <f>(Kalkulation_MS4!$O$24)/100*detail_MS4!AO16</f>
        <v>0</v>
      </c>
      <c r="G240" s="172">
        <f>(Kalkulation_MS4!$O$24)/100*detail_MS4!BB16</f>
        <v>0</v>
      </c>
      <c r="H240" s="172">
        <f>(Kalkulation_MS4!$O$24)/100*detail_MS4!BO16</f>
        <v>0</v>
      </c>
      <c r="I240" s="172">
        <f>(Kalkulation_MS4!$O$24)/100*detail_MS4!CB16</f>
        <v>0</v>
      </c>
      <c r="J240" s="206">
        <f t="shared" si="24"/>
        <v>0</v>
      </c>
    </row>
    <row r="241" spans="1:10" outlineLevel="1">
      <c r="A241" s="1">
        <f t="shared" si="23"/>
        <v>0</v>
      </c>
      <c r="C241" s="172">
        <f>(Kalkulation_MS4!$P$24)/100*detail_MS4!B17</f>
        <v>0</v>
      </c>
      <c r="D241" s="172">
        <f>(Kalkulation_MS4!$P$24)/100*detail_MS4!O17</f>
        <v>0</v>
      </c>
      <c r="E241" s="172">
        <f>(Kalkulation_MS4!$P$24)/100*detail_MS4!AB17</f>
        <v>0</v>
      </c>
      <c r="F241" s="172">
        <f>(Kalkulation_MS4!$P$24)/100*detail_MS4!AO17</f>
        <v>0</v>
      </c>
      <c r="G241" s="172">
        <f>(Kalkulation_MS4!$P$24)/100*detail_MS4!BB17</f>
        <v>0</v>
      </c>
      <c r="H241" s="172">
        <f>(Kalkulation_MS4!$P$24)/100*detail_MS4!BO17</f>
        <v>0</v>
      </c>
      <c r="I241" s="172">
        <f>(Kalkulation_MS4!$P$24)/100*detail_MS4!CB17</f>
        <v>0</v>
      </c>
      <c r="J241" s="206">
        <f t="shared" ref="J241:J270" si="25">SUM(C241:I241)</f>
        <v>0</v>
      </c>
    </row>
    <row r="242" spans="1:10" outlineLevel="1">
      <c r="A242" s="1">
        <f t="shared" si="23"/>
        <v>0</v>
      </c>
      <c r="C242" s="172">
        <f>(Kalkulation_MS4!$Q$24)/100*detail_MS4!B18</f>
        <v>0</v>
      </c>
      <c r="D242" s="172">
        <f>(Kalkulation_MS4!$Q$24)/100*detail_MS4!O18</f>
        <v>0</v>
      </c>
      <c r="E242" s="172">
        <f>(Kalkulation_MS4!$Q$24)/100*detail_MS4!AB18</f>
        <v>0</v>
      </c>
      <c r="F242" s="172">
        <f>(Kalkulation_MS4!$Q$24)/100*detail_MS4!AO18</f>
        <v>0</v>
      </c>
      <c r="G242" s="172">
        <f>(Kalkulation_MS4!$Q$24)/100*detail_MS4!BB18</f>
        <v>0</v>
      </c>
      <c r="H242" s="172">
        <f>(Kalkulation_MS4!$Q$24)/100*detail_MS4!BO18</f>
        <v>0</v>
      </c>
      <c r="I242" s="172">
        <f>(Kalkulation_MS4!$Q$24)/100*detail_MS4!CB18</f>
        <v>0</v>
      </c>
      <c r="J242" s="206">
        <f t="shared" si="25"/>
        <v>0</v>
      </c>
    </row>
    <row r="243" spans="1:10" outlineLevel="1">
      <c r="A243" s="1">
        <f t="shared" si="23"/>
        <v>0</v>
      </c>
      <c r="C243" s="172">
        <f>(Kalkulation_MS4!$R$24)/100*detail_MS4!B19</f>
        <v>0</v>
      </c>
      <c r="D243" s="172">
        <f>(Kalkulation_MS4!$R$24)/100*detail_MS4!O19</f>
        <v>0</v>
      </c>
      <c r="E243" s="172">
        <f>(Kalkulation_MS4!$R$24)/100*detail_MS4!AB19</f>
        <v>0</v>
      </c>
      <c r="F243" s="172">
        <f>(Kalkulation_MS4!$R$24)/100*detail_MS4!AO19</f>
        <v>0</v>
      </c>
      <c r="G243" s="172">
        <f>(Kalkulation_MS4!$R$24)/100*detail_MS4!BB19</f>
        <v>0</v>
      </c>
      <c r="H243" s="172">
        <f>(Kalkulation_MS4!$R$24)/100*detail_MS4!BO19</f>
        <v>0</v>
      </c>
      <c r="I243" s="172">
        <f>(Kalkulation_MS4!$R$24)/100*detail_MS4!CB19</f>
        <v>0</v>
      </c>
      <c r="J243" s="206">
        <f t="shared" si="25"/>
        <v>0</v>
      </c>
    </row>
    <row r="244" spans="1:10" outlineLevel="1">
      <c r="A244" s="1">
        <f t="shared" si="23"/>
        <v>0</v>
      </c>
      <c r="C244" s="172">
        <f>(Kalkulation_MS4!$S$24)/100*detail_MS4!$B20</f>
        <v>0</v>
      </c>
      <c r="D244" s="172">
        <f>(Kalkulation_MS4!$S$24)/100*detail_MS4!$O20</f>
        <v>0</v>
      </c>
      <c r="E244" s="172">
        <f>(Kalkulation_MS4!$S$24)/100*detail_MS4!$AB20</f>
        <v>0</v>
      </c>
      <c r="F244" s="172">
        <f>(Kalkulation_MS4!$S$24)/100*detail_MS4!$AO20</f>
        <v>0</v>
      </c>
      <c r="G244" s="172">
        <f>(Kalkulation_MS4!$S$24)/100*detail_MS4!$BB20</f>
        <v>0</v>
      </c>
      <c r="H244" s="172">
        <f>(Kalkulation_MS4!$S$24)/100*detail_MS4!$BO20</f>
        <v>0</v>
      </c>
      <c r="I244" s="172">
        <f>(Kalkulation_MS4!$S$24)/100*detail_MS4!$CB20</f>
        <v>0</v>
      </c>
      <c r="J244" s="206">
        <f t="shared" si="25"/>
        <v>0</v>
      </c>
    </row>
    <row r="245" spans="1:10" outlineLevel="1">
      <c r="A245" s="1">
        <f t="shared" si="23"/>
        <v>0</v>
      </c>
      <c r="C245" s="172">
        <f>(Kalkulation_MS4!$T$24)/100*detail_MS4!$B21</f>
        <v>0</v>
      </c>
      <c r="D245" s="172">
        <f>(Kalkulation_MS4!$T$24)/100*detail_MS4!$O21</f>
        <v>0</v>
      </c>
      <c r="E245" s="172">
        <f>(Kalkulation_MS4!$T$24)/100*detail_MS4!$AB21</f>
        <v>0</v>
      </c>
      <c r="F245" s="172">
        <f>(Kalkulation_MS4!$T$24)/100*detail_MS4!$AO21</f>
        <v>0</v>
      </c>
      <c r="G245" s="172">
        <f>(Kalkulation_MS4!$T$24)/100*detail_MS4!$BB21</f>
        <v>0</v>
      </c>
      <c r="H245" s="172">
        <f>(Kalkulation_MS4!$T$24)/100*detail_MS4!$BO21</f>
        <v>0</v>
      </c>
      <c r="I245" s="172">
        <f>(Kalkulation_MS4!$T$24)/100*detail_MS4!$CB21</f>
        <v>0</v>
      </c>
      <c r="J245" s="206">
        <f t="shared" si="25"/>
        <v>0</v>
      </c>
    </row>
    <row r="246" spans="1:10" outlineLevel="1">
      <c r="A246" s="1">
        <f t="shared" si="23"/>
        <v>0</v>
      </c>
      <c r="C246" s="172">
        <f>(Kalkulation_MS4!$U$24)/100*detail_MS4!$B22</f>
        <v>0</v>
      </c>
      <c r="D246" s="172">
        <f>(Kalkulation_MS4!$U$24)/100*detail_MS4!$O22</f>
        <v>0</v>
      </c>
      <c r="E246" s="172">
        <f>(Kalkulation_MS4!$U$24)/100*detail_MS4!$AB22</f>
        <v>0</v>
      </c>
      <c r="F246" s="172">
        <f>(Kalkulation_MS4!$U$24)/100*detail_MS4!$AO22</f>
        <v>0</v>
      </c>
      <c r="G246" s="172">
        <f>(Kalkulation_MS4!$U$24)/100*detail_MS4!$BB22</f>
        <v>0</v>
      </c>
      <c r="H246" s="172">
        <f>(Kalkulation_MS4!$U$24)/100*detail_MS4!$BO22</f>
        <v>0</v>
      </c>
      <c r="I246" s="172">
        <f>(Kalkulation_MS4!$U$24)/100*detail_MS4!$CB22</f>
        <v>0</v>
      </c>
      <c r="J246" s="206">
        <f t="shared" si="25"/>
        <v>0</v>
      </c>
    </row>
    <row r="247" spans="1:10" outlineLevel="1">
      <c r="A247" s="1">
        <f t="shared" si="23"/>
        <v>0</v>
      </c>
      <c r="C247" s="172">
        <f>(Kalkulation_MS4!$V$24)/100*detail_MS4!$B23</f>
        <v>0</v>
      </c>
      <c r="D247" s="172">
        <f>(Kalkulation_MS4!$V$24)/100*detail_MS4!$O23</f>
        <v>0</v>
      </c>
      <c r="E247" s="172">
        <f>(Kalkulation_MS4!$V$24)/100*detail_MS4!$AB23</f>
        <v>0</v>
      </c>
      <c r="F247" s="172">
        <f>(Kalkulation_MS4!$V$24)/100*detail_MS4!$AO23</f>
        <v>0</v>
      </c>
      <c r="G247" s="172">
        <f>(Kalkulation_MS4!$V$24)/100*detail_MS4!$BB23</f>
        <v>0</v>
      </c>
      <c r="H247" s="172">
        <f>(Kalkulation_MS4!$V$24)/100*detail_MS4!$BO23</f>
        <v>0</v>
      </c>
      <c r="I247" s="172">
        <f>(Kalkulation_MS4!$V$24)/100*detail_MS4!$CB23</f>
        <v>0</v>
      </c>
      <c r="J247" s="206">
        <f t="shared" si="25"/>
        <v>0</v>
      </c>
    </row>
    <row r="248" spans="1:10" outlineLevel="1">
      <c r="A248" s="1">
        <f t="shared" si="23"/>
        <v>0</v>
      </c>
      <c r="C248" s="172">
        <f>(Kalkulation_MS4!$W$24)/100*detail_MS4!$B24</f>
        <v>0</v>
      </c>
      <c r="D248" s="172">
        <f>(Kalkulation_MS4!$W$24)/100*detail_MS4!$O24</f>
        <v>0</v>
      </c>
      <c r="E248" s="172">
        <f>(Kalkulation_MS4!$W$24)/100*detail_MS4!$AB24</f>
        <v>0</v>
      </c>
      <c r="F248" s="172">
        <f>(Kalkulation_MS4!$W$24)/100*detail_MS4!$AO24</f>
        <v>0</v>
      </c>
      <c r="G248" s="172">
        <f>(Kalkulation_MS4!$W$24)/100*detail_MS4!$BB24</f>
        <v>0</v>
      </c>
      <c r="H248" s="172">
        <f>(Kalkulation_MS4!$W$24)/100*detail_MS4!$BO24</f>
        <v>0</v>
      </c>
      <c r="I248" s="172">
        <f>(Kalkulation_MS4!$W$24)/100*detail_MS4!$CB24</f>
        <v>0</v>
      </c>
      <c r="J248" s="206">
        <f t="shared" si="25"/>
        <v>0</v>
      </c>
    </row>
    <row r="249" spans="1:10" outlineLevel="1">
      <c r="A249" s="1">
        <f t="shared" si="23"/>
        <v>0</v>
      </c>
      <c r="C249" s="172">
        <f>(Kalkulation_MS4!$X$24)/100*detail_MS4!$B25</f>
        <v>0</v>
      </c>
      <c r="D249" s="172">
        <f>(Kalkulation_MS4!$X$24)/100*detail_MS4!$O25</f>
        <v>0</v>
      </c>
      <c r="E249" s="172">
        <f>(Kalkulation_MS4!$X$24)/100*detail_MS4!$AB25</f>
        <v>0</v>
      </c>
      <c r="F249" s="172">
        <f>(Kalkulation_MS4!$X$24)/100*detail_MS4!$AO25</f>
        <v>0</v>
      </c>
      <c r="G249" s="172">
        <f>(Kalkulation_MS4!$X$24)/100*detail_MS4!$BB25</f>
        <v>0</v>
      </c>
      <c r="H249" s="172">
        <f>(Kalkulation_MS4!$X$24)/100*detail_MS4!$BO25</f>
        <v>0</v>
      </c>
      <c r="I249" s="172">
        <f>(Kalkulation_MS4!$X$24)/100*detail_MS4!$CB25</f>
        <v>0</v>
      </c>
      <c r="J249" s="206">
        <f t="shared" si="25"/>
        <v>0</v>
      </c>
    </row>
    <row r="250" spans="1:10" outlineLevel="1">
      <c r="A250" s="1">
        <f t="shared" si="23"/>
        <v>0</v>
      </c>
      <c r="C250" s="172">
        <f>(Kalkulation_MS4!$Y$24)/100*detail_MS4!$B26</f>
        <v>0</v>
      </c>
      <c r="D250" s="172">
        <f>(Kalkulation_MS4!$Y$24)/100*detail_MS4!$O26</f>
        <v>0</v>
      </c>
      <c r="E250" s="172">
        <f>(Kalkulation_MS4!$Y$24)/100*detail_MS4!$AB26</f>
        <v>0</v>
      </c>
      <c r="F250" s="172">
        <f>(Kalkulation_MS4!$Y$24)/100*detail_MS4!$AO26</f>
        <v>0</v>
      </c>
      <c r="G250" s="172">
        <f>(Kalkulation_MS4!$Y$24)/100*detail_MS4!$BB26</f>
        <v>0</v>
      </c>
      <c r="H250" s="172">
        <f>(Kalkulation_MS4!$Y$24)/100*detail_MS4!$BO26</f>
        <v>0</v>
      </c>
      <c r="I250" s="172">
        <f>(Kalkulation_MS4!$Y$24)/100*detail_MS4!$CB26</f>
        <v>0</v>
      </c>
      <c r="J250" s="206">
        <f t="shared" si="25"/>
        <v>0</v>
      </c>
    </row>
    <row r="251" spans="1:10" outlineLevel="1">
      <c r="A251" s="1">
        <f t="shared" si="23"/>
        <v>0</v>
      </c>
      <c r="C251" s="172">
        <f>(Kalkulation_MS4!$Z$24)/100*detail_MS4!$B27</f>
        <v>0</v>
      </c>
      <c r="D251" s="172">
        <f>(Kalkulation_MS4!$Z$24)/100*detail_MS4!$O27</f>
        <v>0</v>
      </c>
      <c r="E251" s="172">
        <f>(Kalkulation_MS4!$Z$24)/100*detail_MS4!$AB27</f>
        <v>0</v>
      </c>
      <c r="F251" s="172">
        <f>(Kalkulation_MS4!$Z$24)/100*detail_MS4!$AO27</f>
        <v>0</v>
      </c>
      <c r="G251" s="172">
        <f>(Kalkulation_MS4!$Z$24)/100*detail_MS4!$BB27</f>
        <v>0</v>
      </c>
      <c r="H251" s="172">
        <f>(Kalkulation_MS4!$Z$24)/100*detail_MS4!$BO27</f>
        <v>0</v>
      </c>
      <c r="I251" s="172">
        <f>(Kalkulation_MS4!$Z$24)/100*detail_MS4!$CB27</f>
        <v>0</v>
      </c>
      <c r="J251" s="206">
        <f t="shared" si="25"/>
        <v>0</v>
      </c>
    </row>
    <row r="252" spans="1:10" outlineLevel="1">
      <c r="A252" s="1">
        <f t="shared" si="23"/>
        <v>0</v>
      </c>
      <c r="C252" s="172">
        <f>(Kalkulation_MS4!$AA$24)/100*detail_MS4!$B28</f>
        <v>0</v>
      </c>
      <c r="D252" s="172">
        <f>(Kalkulation_MS4!$AA$24)/100*detail_MS4!$O28</f>
        <v>0</v>
      </c>
      <c r="E252" s="172">
        <f>(Kalkulation_MS4!$AA$24)/100*detail_MS4!$AB28</f>
        <v>0</v>
      </c>
      <c r="F252" s="172">
        <f>(Kalkulation_MS4!$AA$24)/100*detail_MS4!$AO28</f>
        <v>0</v>
      </c>
      <c r="G252" s="172">
        <f>(Kalkulation_MS4!$AA$24)/100*detail_MS4!$BB28</f>
        <v>0</v>
      </c>
      <c r="H252" s="172">
        <f>(Kalkulation_MS4!$AA$24)/100*detail_MS4!$BO28</f>
        <v>0</v>
      </c>
      <c r="I252" s="172">
        <f>(Kalkulation_MS4!$AA$24)/100*detail_MS4!$CB28</f>
        <v>0</v>
      </c>
      <c r="J252" s="206">
        <f t="shared" si="25"/>
        <v>0</v>
      </c>
    </row>
    <row r="253" spans="1:10" outlineLevel="1">
      <c r="A253" s="1">
        <f t="shared" si="23"/>
        <v>0</v>
      </c>
      <c r="C253" s="172">
        <f>(Kalkulation_MS4!$AB$24)/100*detail_MS4!$B29</f>
        <v>0</v>
      </c>
      <c r="D253" s="172">
        <f>(Kalkulation_MS4!$AB$24)/100*detail_MS4!$O29</f>
        <v>0</v>
      </c>
      <c r="E253" s="172">
        <f>(Kalkulation_MS4!$AB$24)/100*detail_MS4!$AB29</f>
        <v>0</v>
      </c>
      <c r="F253" s="172">
        <f>(Kalkulation_MS4!$AB$24)/100*detail_MS4!$AO29</f>
        <v>0</v>
      </c>
      <c r="G253" s="172">
        <f>(Kalkulation_MS4!$AB$24)/100*detail_MS4!$BB29</f>
        <v>0</v>
      </c>
      <c r="H253" s="172">
        <f>(Kalkulation_MS4!$AB$24)/100*detail_MS4!$BO29</f>
        <v>0</v>
      </c>
      <c r="I253" s="172">
        <f>(Kalkulation_MS4!$AB$24)/100*detail_MS4!$CB29</f>
        <v>0</v>
      </c>
      <c r="J253" s="206">
        <f t="shared" si="25"/>
        <v>0</v>
      </c>
    </row>
    <row r="254" spans="1:10" outlineLevel="1">
      <c r="A254" s="1">
        <f t="shared" si="23"/>
        <v>0</v>
      </c>
      <c r="C254" s="172">
        <f>(Kalkulation_MS4!$AC$24)/100*detail_MS4!$B30</f>
        <v>0</v>
      </c>
      <c r="D254" s="172">
        <f>(Kalkulation_MS4!$AC$24)/100*detail_MS4!$O30</f>
        <v>0</v>
      </c>
      <c r="E254" s="172">
        <f>(Kalkulation_MS4!$AC$24)/100*detail_MS4!$AB30</f>
        <v>0</v>
      </c>
      <c r="F254" s="172">
        <f>(Kalkulation_MS4!$AC$24)/100*detail_MS4!$AO30</f>
        <v>0</v>
      </c>
      <c r="G254" s="172">
        <f>(Kalkulation_MS4!$AC$24)/100*detail_MS4!$BB30</f>
        <v>0</v>
      </c>
      <c r="H254" s="172">
        <f>(Kalkulation_MS4!$AC$24)/100*detail_MS4!$BO30</f>
        <v>0</v>
      </c>
      <c r="I254" s="172">
        <f>(Kalkulation_MS4!$AC$24)/100*detail_MS4!$CB30</f>
        <v>0</v>
      </c>
      <c r="J254" s="206">
        <f t="shared" si="25"/>
        <v>0</v>
      </c>
    </row>
    <row r="255" spans="1:10" outlineLevel="1">
      <c r="A255" s="1">
        <f t="shared" si="23"/>
        <v>0</v>
      </c>
      <c r="C255" s="172">
        <f>(Kalkulation_MS4!$AD$24)/100*detail_MS4!$B31</f>
        <v>0</v>
      </c>
      <c r="D255" s="172">
        <f>(Kalkulation_MS4!$AD$24)/100*detail_MS4!$O31</f>
        <v>0</v>
      </c>
      <c r="E255" s="172">
        <f>(Kalkulation_MS4!$AD$24)/100*detail_MS4!$AB31</f>
        <v>0</v>
      </c>
      <c r="F255" s="172">
        <f>(Kalkulation_MS4!$AD$24)/100*detail_MS4!$AO31</f>
        <v>0</v>
      </c>
      <c r="G255" s="172">
        <f>(Kalkulation_MS4!$AD$24)/100*detail_MS4!$BB31</f>
        <v>0</v>
      </c>
      <c r="H255" s="172">
        <f>(Kalkulation_MS4!$AD$24)/100*detail_MS4!$BO31</f>
        <v>0</v>
      </c>
      <c r="I255" s="172">
        <f>(Kalkulation_MS4!$AD$24)/100*detail_MS4!$CB31</f>
        <v>0</v>
      </c>
      <c r="J255" s="206">
        <f t="shared" si="25"/>
        <v>0</v>
      </c>
    </row>
    <row r="256" spans="1:10" outlineLevel="1">
      <c r="A256" s="1">
        <f t="shared" si="23"/>
        <v>0</v>
      </c>
      <c r="C256" s="172">
        <f>(Kalkulation_MS4!$AE$24)/100*detail_MS4!$B32</f>
        <v>0</v>
      </c>
      <c r="D256" s="172">
        <f>(Kalkulation_MS4!$AE$24)/100*detail_MS4!$O32</f>
        <v>0</v>
      </c>
      <c r="E256" s="172">
        <f>(Kalkulation_MS4!$AE$24)/100*detail_MS4!$AB32</f>
        <v>0</v>
      </c>
      <c r="F256" s="172">
        <f>(Kalkulation_MS4!$AE$24)/100*detail_MS4!$AO32</f>
        <v>0</v>
      </c>
      <c r="G256" s="172">
        <f>(Kalkulation_MS4!$AE$24)/100*detail_MS4!$BB32</f>
        <v>0</v>
      </c>
      <c r="H256" s="172">
        <f>(Kalkulation_MS4!$AE$24)/100*detail_MS4!$BO32</f>
        <v>0</v>
      </c>
      <c r="I256" s="172">
        <f>(Kalkulation_MS4!$AE$24)/100*detail_MS4!$CB32</f>
        <v>0</v>
      </c>
      <c r="J256" s="206">
        <f t="shared" si="25"/>
        <v>0</v>
      </c>
    </row>
    <row r="257" spans="1:11" outlineLevel="1">
      <c r="A257" s="1">
        <f t="shared" si="23"/>
        <v>0</v>
      </c>
      <c r="C257" s="172">
        <f>(Kalkulation_MS4!$AF$24)/100*detail_MS4!$B33</f>
        <v>0</v>
      </c>
      <c r="D257" s="172">
        <f>(Kalkulation_MS4!$AF$24)/100*detail_MS4!$O33</f>
        <v>0</v>
      </c>
      <c r="E257" s="172">
        <f>(Kalkulation_MS4!$AF$24)/100*detail_MS4!$AB33</f>
        <v>0</v>
      </c>
      <c r="F257" s="172">
        <f>(Kalkulation_MS4!$AF$24)/100*detail_MS4!$AO33</f>
        <v>0</v>
      </c>
      <c r="G257" s="172">
        <f>(Kalkulation_MS4!$AF$24)/100*detail_MS4!$BB33</f>
        <v>0</v>
      </c>
      <c r="H257" s="172">
        <f>(Kalkulation_MS4!$AF$24)/100*detail_MS4!$BO33</f>
        <v>0</v>
      </c>
      <c r="I257" s="172">
        <f>(Kalkulation_MS4!$AF$24)/100*detail_MS4!$CB33</f>
        <v>0</v>
      </c>
      <c r="J257" s="206">
        <f t="shared" si="25"/>
        <v>0</v>
      </c>
    </row>
    <row r="258" spans="1:11" outlineLevel="1">
      <c r="A258" s="1">
        <f t="shared" si="23"/>
        <v>0</v>
      </c>
      <c r="C258" s="172">
        <f>(Kalkulation_MS4!$AG$24)/100*detail_MS4!$B34</f>
        <v>0</v>
      </c>
      <c r="D258" s="172">
        <f>(Kalkulation_MS4!$AG$24)/100*detail_MS4!$O34</f>
        <v>0</v>
      </c>
      <c r="E258" s="172">
        <f>(Kalkulation_MS4!$AG$24)/100*detail_MS4!$AB34</f>
        <v>0</v>
      </c>
      <c r="F258" s="172">
        <f>(Kalkulation_MS4!$AG$24)/100*detail_MS4!$AO34</f>
        <v>0</v>
      </c>
      <c r="G258" s="172">
        <f>(Kalkulation_MS4!$AG$24)/100*detail_MS4!$BB34</f>
        <v>0</v>
      </c>
      <c r="H258" s="172">
        <f>(Kalkulation_MS4!$AG$24)/100*detail_MS4!$BO34</f>
        <v>0</v>
      </c>
      <c r="I258" s="172">
        <f>(Kalkulation_MS4!$AG$24)/100*detail_MS4!$CB34</f>
        <v>0</v>
      </c>
      <c r="J258" s="206">
        <f t="shared" si="25"/>
        <v>0</v>
      </c>
    </row>
    <row r="259" spans="1:11" outlineLevel="1">
      <c r="A259" s="1">
        <f t="shared" si="23"/>
        <v>0</v>
      </c>
      <c r="C259" s="172">
        <f>(Kalkulation_MS4!$AH$24)/100*detail_MS4!$B35</f>
        <v>0</v>
      </c>
      <c r="D259" s="172">
        <f>(Kalkulation_MS4!$AH$24)/100*detail_MS4!$O35</f>
        <v>0</v>
      </c>
      <c r="E259" s="172">
        <f>(Kalkulation_MS4!$AH$24)/100*detail_MS4!$AB35</f>
        <v>0</v>
      </c>
      <c r="F259" s="172">
        <f>(Kalkulation_MS4!$AH$24)/100*detail_MS4!$AO35</f>
        <v>0</v>
      </c>
      <c r="G259" s="172">
        <f>(Kalkulation_MS4!$AH$24)/100*detail_MS4!$BB35</f>
        <v>0</v>
      </c>
      <c r="H259" s="172">
        <f>(Kalkulation_MS4!$AH$24)/100*detail_MS4!$BO35</f>
        <v>0</v>
      </c>
      <c r="I259" s="172">
        <f>(Kalkulation_MS4!$AH$24)/100*detail_MS4!$CB35</f>
        <v>0</v>
      </c>
      <c r="J259" s="206">
        <f t="shared" si="25"/>
        <v>0</v>
      </c>
    </row>
    <row r="260" spans="1:11" outlineLevel="1">
      <c r="A260" s="1">
        <f t="shared" si="23"/>
        <v>0</v>
      </c>
      <c r="C260" s="172">
        <f>(Kalkulation_MS4!$AI$24)/100*detail_MS4!$B36</f>
        <v>0</v>
      </c>
      <c r="D260" s="172">
        <f>(Kalkulation_MS4!$AI$24)/100*detail_MS4!$O36</f>
        <v>0</v>
      </c>
      <c r="E260" s="172">
        <f>(Kalkulation_MS4!$AI$24)/100*detail_MS4!$AB36</f>
        <v>0</v>
      </c>
      <c r="F260" s="172">
        <f>(Kalkulation_MS4!$AI$24)/100*detail_MS4!$AO36</f>
        <v>0</v>
      </c>
      <c r="G260" s="172">
        <f>(Kalkulation_MS4!$AI$24)/100*detail_MS4!$BB36</f>
        <v>0</v>
      </c>
      <c r="H260" s="172">
        <f>(Kalkulation_MS4!$AI$24)/100*detail_MS4!$BO36</f>
        <v>0</v>
      </c>
      <c r="I260" s="172">
        <f>(Kalkulation_MS4!$AI$24)/100*detail_MS4!$CB36</f>
        <v>0</v>
      </c>
      <c r="J260" s="206">
        <f t="shared" si="25"/>
        <v>0</v>
      </c>
    </row>
    <row r="261" spans="1:11" outlineLevel="1">
      <c r="A261" s="1">
        <f t="shared" si="23"/>
        <v>0</v>
      </c>
      <c r="C261" s="172">
        <f>(Kalkulation_MS4!$AJ$24)/100*detail_MS4!$B37</f>
        <v>0</v>
      </c>
      <c r="D261" s="172">
        <f>(Kalkulation_MS4!$AJ$24)/100*detail_MS4!$O37</f>
        <v>0</v>
      </c>
      <c r="E261" s="172">
        <f>(Kalkulation_MS4!$AJ$24)/100*detail_MS4!$AB37</f>
        <v>0</v>
      </c>
      <c r="F261" s="172">
        <f>(Kalkulation_MS4!$AJ$24)/100*detail_MS4!$AO37</f>
        <v>0</v>
      </c>
      <c r="G261" s="172">
        <f>(Kalkulation_MS4!$AJ$24)/100*detail_MS4!$BB37</f>
        <v>0</v>
      </c>
      <c r="H261" s="172">
        <f>(Kalkulation_MS4!$AJ$24)/100*detail_MS4!$BO37</f>
        <v>0</v>
      </c>
      <c r="I261" s="172">
        <f>(Kalkulation_MS4!$AJ$24)/100*detail_MS4!$CB37</f>
        <v>0</v>
      </c>
      <c r="J261" s="206">
        <f t="shared" si="25"/>
        <v>0</v>
      </c>
    </row>
    <row r="262" spans="1:11" outlineLevel="1">
      <c r="A262" s="1">
        <f t="shared" si="23"/>
        <v>0</v>
      </c>
      <c r="C262" s="172">
        <f>(Kalkulation_MS4!$AK$24)/100*detail_MS4!$B38</f>
        <v>0</v>
      </c>
      <c r="D262" s="172">
        <f>(Kalkulation_MS4!$AK$24)/100*detail_MS4!$O38</f>
        <v>0</v>
      </c>
      <c r="E262" s="172">
        <f>(Kalkulation_MS4!$AK$24)/100*detail_MS4!$AB38</f>
        <v>0</v>
      </c>
      <c r="F262" s="172">
        <f>(Kalkulation_MS4!$AK$24)/100*detail_MS4!$AO38</f>
        <v>0</v>
      </c>
      <c r="G262" s="172">
        <f>(Kalkulation_MS4!$AK$24)/100*detail_MS4!$BB38</f>
        <v>0</v>
      </c>
      <c r="H262" s="172">
        <f>(Kalkulation_MS4!$AK$24)/100*detail_MS4!$BO38</f>
        <v>0</v>
      </c>
      <c r="I262" s="172">
        <f>(Kalkulation_MS4!$AK$24)/100*detail_MS4!$CB38</f>
        <v>0</v>
      </c>
      <c r="J262" s="206">
        <f t="shared" si="25"/>
        <v>0</v>
      </c>
    </row>
    <row r="263" spans="1:11" outlineLevel="1">
      <c r="A263" s="1">
        <f t="shared" si="23"/>
        <v>0</v>
      </c>
      <c r="C263" s="172">
        <f>(Kalkulation_MS4!$AL$24)/100*detail_MS4!$B39</f>
        <v>0</v>
      </c>
      <c r="D263" s="172">
        <f>(Kalkulation_MS4!$AL$24)/100*detail_MS4!$O39</f>
        <v>0</v>
      </c>
      <c r="E263" s="172">
        <f>(Kalkulation_MS4!$AL$24)/100*detail_MS4!$AB39</f>
        <v>0</v>
      </c>
      <c r="F263" s="172">
        <f>(Kalkulation_MS4!$AL$24)/100*detail_MS4!$AO39</f>
        <v>0</v>
      </c>
      <c r="G263" s="172">
        <f>(Kalkulation_MS4!$AL$24)/100*detail_MS4!$BB39</f>
        <v>0</v>
      </c>
      <c r="H263" s="172">
        <f>(Kalkulation_MS4!$AL$24)/100*detail_MS4!$BO39</f>
        <v>0</v>
      </c>
      <c r="I263" s="172">
        <f>(Kalkulation_MS4!$AL$24)/100*detail_MS4!$CB39</f>
        <v>0</v>
      </c>
      <c r="J263" s="206">
        <f t="shared" si="25"/>
        <v>0</v>
      </c>
    </row>
    <row r="264" spans="1:11" outlineLevel="1">
      <c r="A264" s="1">
        <f t="shared" si="23"/>
        <v>0</v>
      </c>
      <c r="C264" s="172">
        <f>(Kalkulation_MS4!$AM$24)/100*detail_MS4!$B40</f>
        <v>0</v>
      </c>
      <c r="D264" s="172">
        <f>(Kalkulation_MS4!$AM$24)/100*detail_MS4!$O40</f>
        <v>0</v>
      </c>
      <c r="E264" s="172">
        <f>(Kalkulation_MS4!$AM$24)/100*detail_MS4!$AB40</f>
        <v>0</v>
      </c>
      <c r="F264" s="172">
        <f>(Kalkulation_MS4!$AM$24)/100*detail_MS4!$AO40</f>
        <v>0</v>
      </c>
      <c r="G264" s="172">
        <f>(Kalkulation_MS4!$AM$24)/100*detail_MS4!$BB40</f>
        <v>0</v>
      </c>
      <c r="H264" s="172">
        <f>(Kalkulation_MS4!$AM$24)/100*detail_MS4!$BO40</f>
        <v>0</v>
      </c>
      <c r="I264" s="172">
        <f>(Kalkulation_MS4!$AM$24)/100*detail_MS4!$CB40</f>
        <v>0</v>
      </c>
      <c r="J264" s="206">
        <f t="shared" si="25"/>
        <v>0</v>
      </c>
    </row>
    <row r="265" spans="1:11" outlineLevel="1">
      <c r="A265" s="1">
        <f t="shared" si="23"/>
        <v>0</v>
      </c>
      <c r="C265" s="172">
        <f>(Kalkulation_MS4!$AN$24)/100*detail_MS4!$B41</f>
        <v>0</v>
      </c>
      <c r="D265" s="172">
        <f>(Kalkulation_MS4!$AN$24)/100*detail_MS4!$O41</f>
        <v>0</v>
      </c>
      <c r="E265" s="172">
        <f>(Kalkulation_MS4!$AN$24)/100*detail_MS4!$AB41</f>
        <v>0</v>
      </c>
      <c r="F265" s="172">
        <f>(Kalkulation_MS4!$AN$24)/100*detail_MS4!$AO41</f>
        <v>0</v>
      </c>
      <c r="G265" s="172">
        <f>(Kalkulation_MS4!$AN$24)/100*detail_MS4!$BB41</f>
        <v>0</v>
      </c>
      <c r="H265" s="172">
        <f>(Kalkulation_MS4!$AN$24)/100*detail_MS4!$BO41</f>
        <v>0</v>
      </c>
      <c r="I265" s="172">
        <f>(Kalkulation_MS4!$AN$24)/100*detail_MS4!$CB41</f>
        <v>0</v>
      </c>
      <c r="J265" s="206">
        <f t="shared" si="25"/>
        <v>0</v>
      </c>
    </row>
    <row r="266" spans="1:11" outlineLevel="1">
      <c r="A266" s="1">
        <f t="shared" si="23"/>
        <v>0</v>
      </c>
      <c r="C266" s="172">
        <f>(Kalkulation_MS4!$AO$24)/100*detail_MS4!$B42</f>
        <v>0</v>
      </c>
      <c r="D266" s="172">
        <f>(Kalkulation_MS4!$AO$24)/100*detail_MS4!$O42</f>
        <v>0</v>
      </c>
      <c r="E266" s="172">
        <f>(Kalkulation_MS4!$AO$24)/100*detail_MS4!$AB42</f>
        <v>0</v>
      </c>
      <c r="F266" s="172">
        <f>(Kalkulation_MS4!$AO$24)/100*detail_MS4!$AO42</f>
        <v>0</v>
      </c>
      <c r="G266" s="172">
        <f>(Kalkulation_MS4!$AO$24)/100*detail_MS4!$BB42</f>
        <v>0</v>
      </c>
      <c r="H266" s="172">
        <f>(Kalkulation_MS4!$AO$24)/100*detail_MS4!$BO42</f>
        <v>0</v>
      </c>
      <c r="I266" s="172">
        <f>(Kalkulation_MS4!$AO$24)/100*detail_MS4!$CB42</f>
        <v>0</v>
      </c>
      <c r="J266" s="206">
        <f t="shared" si="25"/>
        <v>0</v>
      </c>
    </row>
    <row r="267" spans="1:11" outlineLevel="1">
      <c r="A267" s="1">
        <f t="shared" si="23"/>
        <v>0</v>
      </c>
      <c r="C267" s="172">
        <f>(Kalkulation_MS4!$AP$24)/100*detail_MS4!$B43</f>
        <v>0</v>
      </c>
      <c r="D267" s="172">
        <f>(Kalkulation_MS4!$AP$24)/100*detail_MS4!$O43</f>
        <v>0</v>
      </c>
      <c r="E267" s="172">
        <f>(Kalkulation_MS4!$AP$24)/100*detail_MS4!$AB43</f>
        <v>0</v>
      </c>
      <c r="F267" s="172">
        <f>(Kalkulation_MS4!$AP$24)/100*detail_MS4!$AO43</f>
        <v>0</v>
      </c>
      <c r="G267" s="172">
        <f>(Kalkulation_MS4!$AP$24)/100*detail_MS4!$BB43</f>
        <v>0</v>
      </c>
      <c r="H267" s="172">
        <f>(Kalkulation_MS4!$AP$24)/100*detail_MS4!$BO43</f>
        <v>0</v>
      </c>
      <c r="I267" s="172">
        <f>(Kalkulation_MS4!$AP$24)/100*detail_MS4!$CB43</f>
        <v>0</v>
      </c>
      <c r="J267" s="206">
        <f t="shared" si="25"/>
        <v>0</v>
      </c>
    </row>
    <row r="268" spans="1:11" outlineLevel="1">
      <c r="A268" s="1">
        <f t="shared" si="23"/>
        <v>0</v>
      </c>
      <c r="C268" s="172">
        <f>(Kalkulation_MS4!$AQ$24)/100*detail_MS4!$B44</f>
        <v>0</v>
      </c>
      <c r="D268" s="172">
        <f>(Kalkulation_MS4!$AQ$24)/100*detail_MS4!$O44</f>
        <v>0</v>
      </c>
      <c r="E268" s="172">
        <f>(Kalkulation_MS4!$AQ$24)/100*detail_MS4!$AB44</f>
        <v>0</v>
      </c>
      <c r="F268" s="172">
        <f>(Kalkulation_MS4!$AQ$24)/100*detail_MS4!$AO44</f>
        <v>0</v>
      </c>
      <c r="G268" s="172">
        <f>(Kalkulation_MS4!$AQ$24)/100*detail_MS4!$BB44</f>
        <v>0</v>
      </c>
      <c r="H268" s="172">
        <f>(Kalkulation_MS4!$AQ$24)/100*detail_MS4!$BO44</f>
        <v>0</v>
      </c>
      <c r="I268" s="172">
        <f>(Kalkulation_MS4!$AQ$24)/100*detail_MS4!$CB44</f>
        <v>0</v>
      </c>
      <c r="J268" s="206">
        <f t="shared" si="25"/>
        <v>0</v>
      </c>
    </row>
    <row r="269" spans="1:11" outlineLevel="1">
      <c r="A269" s="1">
        <f t="shared" si="23"/>
        <v>0</v>
      </c>
      <c r="C269" s="172">
        <f>(Kalkulation_MS4!$AR$24)/100*detail_MS4!$B45</f>
        <v>0</v>
      </c>
      <c r="D269" s="172">
        <f>(Kalkulation_MS4!$AR$24)/100*detail_MS4!$O45</f>
        <v>0</v>
      </c>
      <c r="E269" s="172">
        <f>(Kalkulation_MS4!$AR$24)/100*detail_MS4!$AB45</f>
        <v>0</v>
      </c>
      <c r="F269" s="172">
        <f>(Kalkulation_MS4!$AR$24)/100*detail_MS4!$AO45</f>
        <v>0</v>
      </c>
      <c r="G269" s="172">
        <f>(Kalkulation_MS4!$AR$24)/100*detail_MS4!$BB45</f>
        <v>0</v>
      </c>
      <c r="H269" s="172">
        <f>(Kalkulation_MS4!$AR$24)/100*detail_MS4!$BO45</f>
        <v>0</v>
      </c>
      <c r="I269" s="172">
        <f>(Kalkulation_MS4!$AR$24)/100*detail_MS4!$CB45</f>
        <v>0</v>
      </c>
      <c r="J269" s="206">
        <f t="shared" si="25"/>
        <v>0</v>
      </c>
    </row>
    <row r="270" spans="1:11" outlineLevel="1">
      <c r="A270" s="1">
        <f t="shared" si="23"/>
        <v>0</v>
      </c>
      <c r="C270" s="172">
        <f>(Kalkulation_MS4!$AS$24)/100*detail_MS4!$B46</f>
        <v>0</v>
      </c>
      <c r="D270" s="172">
        <f>(Kalkulation_MS4!$AS$24)/100*detail_MS4!$O46</f>
        <v>0</v>
      </c>
      <c r="E270" s="172">
        <f>(Kalkulation_MS4!$AS$24)/100*detail_MS4!$AB46</f>
        <v>0</v>
      </c>
      <c r="F270" s="172">
        <f>(Kalkulation_MS4!$AS$24)/100*detail_MS4!$AO46</f>
        <v>0</v>
      </c>
      <c r="G270" s="172">
        <f>(Kalkulation_MS4!$AS$24)/100*detail_MS4!$BB46</f>
        <v>0</v>
      </c>
      <c r="H270" s="172">
        <f>(Kalkulation_MS4!$AS$24)/100*detail_MS4!$BO46</f>
        <v>0</v>
      </c>
      <c r="I270" s="172">
        <f>(Kalkulation_MS4!$AS$24)/100*detail_MS4!$CB46</f>
        <v>0</v>
      </c>
      <c r="J270" s="206">
        <f t="shared" si="25"/>
        <v>0</v>
      </c>
    </row>
    <row r="271" spans="1:11" outlineLevel="1">
      <c r="A271" s="88" t="s">
        <v>446</v>
      </c>
      <c r="B271" s="88"/>
      <c r="C271" s="201">
        <f>SUM(C231:C270)</f>
        <v>0</v>
      </c>
      <c r="D271" s="201">
        <f t="shared" ref="D271:J271" si="26">SUM(D231:D270)</f>
        <v>0</v>
      </c>
      <c r="E271" s="201">
        <f t="shared" si="26"/>
        <v>0</v>
      </c>
      <c r="F271" s="201">
        <f t="shared" si="26"/>
        <v>0</v>
      </c>
      <c r="G271" s="201">
        <f t="shared" si="26"/>
        <v>0</v>
      </c>
      <c r="H271" s="201">
        <f t="shared" si="26"/>
        <v>0</v>
      </c>
      <c r="I271" s="201">
        <f t="shared" si="26"/>
        <v>0</v>
      </c>
      <c r="J271" s="79">
        <f t="shared" si="26"/>
        <v>0</v>
      </c>
      <c r="K271" s="172">
        <f>Kalkulation_MS4!AT54*7</f>
        <v>0</v>
      </c>
    </row>
    <row r="272" spans="1:11" outlineLevel="1">
      <c r="A272" s="203" t="s">
        <v>34</v>
      </c>
      <c r="J272" s="205">
        <f t="shared" si="24"/>
        <v>0</v>
      </c>
    </row>
    <row r="273" spans="1:10" outlineLevel="1">
      <c r="A273" s="1">
        <f t="shared" ref="A273:A312" si="27">A147</f>
        <v>0</v>
      </c>
      <c r="C273" s="172">
        <f>(Kalkulation_MS4!$F$29)/100*detail_MS4!B7</f>
        <v>0</v>
      </c>
      <c r="D273" s="172">
        <f>(Kalkulation_MS4!$F$29)/100*detail_MS4!O7</f>
        <v>0</v>
      </c>
      <c r="E273" s="172">
        <f>(Kalkulation_MS4!$F$29)/100*detail_MS4!AB7</f>
        <v>0</v>
      </c>
      <c r="F273" s="172">
        <f>(Kalkulation_MS4!$F$29)/100*detail_MS4!AO7</f>
        <v>0</v>
      </c>
      <c r="G273" s="172">
        <f>(Kalkulation_MS4!$F$29)/100*detail_MS4!BB7</f>
        <v>0</v>
      </c>
      <c r="H273" s="172">
        <f>(Kalkulation_MS4!$F$29)/100*detail_MS4!BO7</f>
        <v>0</v>
      </c>
      <c r="I273" s="172">
        <f>(Kalkulation_MS4!$F$29)/100*detail_MS4!CB7</f>
        <v>0</v>
      </c>
      <c r="J273" s="206">
        <f t="shared" si="24"/>
        <v>0</v>
      </c>
    </row>
    <row r="274" spans="1:10" outlineLevel="1">
      <c r="A274" s="1">
        <f t="shared" si="27"/>
        <v>0</v>
      </c>
      <c r="C274" s="172">
        <f>(Kalkulation_MS4!$G$29)/100*detail_MS4!B8</f>
        <v>0</v>
      </c>
      <c r="D274" s="172">
        <f>(Kalkulation_MS4!$G$29)/100*detail_MS4!O8</f>
        <v>0</v>
      </c>
      <c r="E274" s="172">
        <f>(Kalkulation_MS4!$G$29)/100*detail_MS4!AB8</f>
        <v>0</v>
      </c>
      <c r="F274" s="172">
        <f>(Kalkulation_MS4!$G$29)/100*detail_MS4!AO8</f>
        <v>0</v>
      </c>
      <c r="G274" s="172">
        <f>(Kalkulation_MS4!$G$29)/100*detail_MS4!BB8</f>
        <v>0</v>
      </c>
      <c r="H274" s="172">
        <f>(Kalkulation_MS4!$G$29)/100*detail_MS4!BO8</f>
        <v>0</v>
      </c>
      <c r="I274" s="172">
        <f>(Kalkulation_MS4!$G$29)/100*detail_MS4!CB8</f>
        <v>0</v>
      </c>
      <c r="J274" s="206">
        <f t="shared" si="24"/>
        <v>0</v>
      </c>
    </row>
    <row r="275" spans="1:10" outlineLevel="1">
      <c r="A275" s="1">
        <f t="shared" si="27"/>
        <v>0</v>
      </c>
      <c r="C275" s="172">
        <f>(Kalkulation_MS4!$H$29)/100*detail_MS4!B9</f>
        <v>0</v>
      </c>
      <c r="D275" s="172">
        <f>(Kalkulation_MS4!$H$29)/100*detail_MS4!O9</f>
        <v>0</v>
      </c>
      <c r="E275" s="172">
        <f>(Kalkulation_MS4!$H$29)/100*detail_MS4!AB9</f>
        <v>0</v>
      </c>
      <c r="F275" s="172">
        <f>(Kalkulation_MS4!$H$29)/100*detail_MS4!AO9</f>
        <v>0</v>
      </c>
      <c r="G275" s="172">
        <f>(Kalkulation_MS4!$H$29)/100*detail_MS4!BB9</f>
        <v>0</v>
      </c>
      <c r="H275" s="172">
        <f>(Kalkulation_MS4!$H$29)/100*detail_MS4!BO9</f>
        <v>0</v>
      </c>
      <c r="I275" s="172">
        <f>(Kalkulation_MS4!$H$29)/100*detail_MS4!CB9</f>
        <v>0</v>
      </c>
      <c r="J275" s="206">
        <f t="shared" si="24"/>
        <v>0</v>
      </c>
    </row>
    <row r="276" spans="1:10" outlineLevel="1">
      <c r="A276" s="1">
        <f t="shared" si="27"/>
        <v>0</v>
      </c>
      <c r="C276" s="172">
        <f>(Kalkulation_MS4!$I$29)/100*detail_MS4!B10</f>
        <v>0</v>
      </c>
      <c r="D276" s="172">
        <f>(Kalkulation_MS4!$I$29)/100*detail_MS4!O10</f>
        <v>0</v>
      </c>
      <c r="E276" s="172">
        <f>(Kalkulation_MS4!$I$29)/100*detail_MS4!AB10</f>
        <v>0</v>
      </c>
      <c r="F276" s="172">
        <f>(Kalkulation_MS4!$I$29)/100*detail_MS4!AO10</f>
        <v>0</v>
      </c>
      <c r="G276" s="172">
        <f>(Kalkulation_MS4!$I$29)/100*detail_MS4!BB10</f>
        <v>0</v>
      </c>
      <c r="H276" s="172">
        <f>(Kalkulation_MS4!$I$29)/100*detail_MS4!BO10</f>
        <v>0</v>
      </c>
      <c r="I276" s="172">
        <f>(Kalkulation_MS4!$I$29)/100*detail_MS4!CB10</f>
        <v>0</v>
      </c>
      <c r="J276" s="206">
        <f t="shared" si="24"/>
        <v>0</v>
      </c>
    </row>
    <row r="277" spans="1:10" outlineLevel="1">
      <c r="A277" s="1">
        <f t="shared" si="27"/>
        <v>0</v>
      </c>
      <c r="C277" s="172">
        <f>(Kalkulation_MS4!$J$29)/100*detail_MS4!B11</f>
        <v>0</v>
      </c>
      <c r="D277" s="172">
        <f>(Kalkulation_MS4!$J$29)/100*detail_MS4!O11</f>
        <v>0</v>
      </c>
      <c r="E277" s="172">
        <f>(Kalkulation_MS4!$J$29)/100*detail_MS4!AB11</f>
        <v>0</v>
      </c>
      <c r="F277" s="172">
        <f>(Kalkulation_MS4!$J$29)/100*detail_MS4!AO11</f>
        <v>0</v>
      </c>
      <c r="G277" s="172">
        <f>(Kalkulation_MS4!$J$29)/100*detail_MS4!BB11</f>
        <v>0</v>
      </c>
      <c r="H277" s="172">
        <f>(Kalkulation_MS4!$J$29)/100*detail_MS4!BO11</f>
        <v>0</v>
      </c>
      <c r="I277" s="172">
        <f>(Kalkulation_MS4!$J$29)/100*detail_MS4!CB11</f>
        <v>0</v>
      </c>
      <c r="J277" s="206">
        <f t="shared" si="24"/>
        <v>0</v>
      </c>
    </row>
    <row r="278" spans="1:10" outlineLevel="1">
      <c r="A278" s="1">
        <f t="shared" si="27"/>
        <v>0</v>
      </c>
      <c r="C278" s="172">
        <f>(Kalkulation_MS4!$K$29)/100*detail_MS4!B12</f>
        <v>0</v>
      </c>
      <c r="D278" s="172">
        <f>(Kalkulation_MS4!$K$29)/100*detail_MS4!O12</f>
        <v>0</v>
      </c>
      <c r="E278" s="172">
        <f>(Kalkulation_MS4!$K$29)/100*detail_MS4!AB12</f>
        <v>0</v>
      </c>
      <c r="F278" s="172">
        <f>(Kalkulation_MS4!$K$29)/100*detail_MS4!AO12</f>
        <v>0</v>
      </c>
      <c r="G278" s="172">
        <f>(Kalkulation_MS4!$K$29)/100*detail_MS4!BB12</f>
        <v>0</v>
      </c>
      <c r="H278" s="172">
        <f>(Kalkulation_MS4!$K$29)/100*detail_MS4!BO12</f>
        <v>0</v>
      </c>
      <c r="I278" s="172">
        <f>(Kalkulation_MS4!$K$29)/100*detail_MS4!CB12</f>
        <v>0</v>
      </c>
      <c r="J278" s="206">
        <f t="shared" si="24"/>
        <v>0</v>
      </c>
    </row>
    <row r="279" spans="1:10" outlineLevel="1">
      <c r="A279" s="1">
        <f t="shared" si="27"/>
        <v>0</v>
      </c>
      <c r="C279" s="172">
        <f>(Kalkulation_MS4!$L$29)/100*detail_MS4!B13</f>
        <v>0</v>
      </c>
      <c r="D279" s="172">
        <f>(Kalkulation_MS4!$L$29)/100*detail_MS4!O13</f>
        <v>0</v>
      </c>
      <c r="E279" s="172">
        <f>(Kalkulation_MS4!$L$29)/100*detail_MS4!AB13</f>
        <v>0</v>
      </c>
      <c r="F279" s="172">
        <f>(Kalkulation_MS4!$L$29)/100*detail_MS4!AO13</f>
        <v>0</v>
      </c>
      <c r="G279" s="172">
        <f>(Kalkulation_MS4!$L$29)/100*detail_MS4!BB13</f>
        <v>0</v>
      </c>
      <c r="H279" s="172">
        <f>(Kalkulation_MS4!$L$29)/100*detail_MS4!BO13</f>
        <v>0</v>
      </c>
      <c r="I279" s="172">
        <f>(Kalkulation_MS4!$L$29)/100*detail_MS4!CB13</f>
        <v>0</v>
      </c>
      <c r="J279" s="206">
        <f t="shared" si="24"/>
        <v>0</v>
      </c>
    </row>
    <row r="280" spans="1:10" outlineLevel="1">
      <c r="A280" s="1">
        <f t="shared" si="27"/>
        <v>0</v>
      </c>
      <c r="C280" s="172">
        <f>(Kalkulation_MS4!$M$29)/100*detail_MS4!B14</f>
        <v>0</v>
      </c>
      <c r="D280" s="172">
        <f>(Kalkulation_MS4!$M$29)/100*detail_MS4!O14</f>
        <v>0</v>
      </c>
      <c r="E280" s="172">
        <f>(Kalkulation_MS4!$M$29)/100*detail_MS4!AB14</f>
        <v>0</v>
      </c>
      <c r="F280" s="172">
        <f>(Kalkulation_MS4!$M$29)/100*detail_MS4!AO14</f>
        <v>0</v>
      </c>
      <c r="G280" s="172">
        <f>(Kalkulation_MS4!$M$29)/100*detail_MS4!BB14</f>
        <v>0</v>
      </c>
      <c r="H280" s="172">
        <f>(Kalkulation_MS4!$M$29)/100*detail_MS4!BO14</f>
        <v>0</v>
      </c>
      <c r="I280" s="172">
        <f>(Kalkulation_MS4!$M$29)/100*detail_MS4!CB14</f>
        <v>0</v>
      </c>
      <c r="J280" s="206">
        <f t="shared" si="24"/>
        <v>0</v>
      </c>
    </row>
    <row r="281" spans="1:10" outlineLevel="1">
      <c r="A281" s="1">
        <f t="shared" si="27"/>
        <v>0</v>
      </c>
      <c r="C281" s="172">
        <f>(Kalkulation_MS4!$N$29)/100*detail_MS4!B15</f>
        <v>0</v>
      </c>
      <c r="D281" s="172">
        <f>(Kalkulation_MS4!$N$29)/100*detail_MS4!O15</f>
        <v>0</v>
      </c>
      <c r="E281" s="172">
        <f>(Kalkulation_MS4!$N$29)/100*detail_MS4!AB15</f>
        <v>0</v>
      </c>
      <c r="F281" s="172">
        <f>(Kalkulation_MS4!$N$29)/100*detail_MS4!AO15</f>
        <v>0</v>
      </c>
      <c r="G281" s="172">
        <f>(Kalkulation_MS4!$N$29)/100*detail_MS4!BB15</f>
        <v>0</v>
      </c>
      <c r="H281" s="172">
        <f>(Kalkulation_MS4!$N$29)/100*detail_MS4!BO15</f>
        <v>0</v>
      </c>
      <c r="I281" s="172">
        <f>(Kalkulation_MS4!$N$29)/100*detail_MS4!CB15</f>
        <v>0</v>
      </c>
      <c r="J281" s="206">
        <f t="shared" si="24"/>
        <v>0</v>
      </c>
    </row>
    <row r="282" spans="1:10" outlineLevel="1">
      <c r="A282" s="1">
        <f t="shared" si="27"/>
        <v>0</v>
      </c>
      <c r="C282" s="172">
        <f>(Kalkulation_MS4!$O$29)/100*detail_MS4!B16</f>
        <v>0</v>
      </c>
      <c r="D282" s="172">
        <f>(Kalkulation_MS4!$O$29)/100*detail_MS4!O16</f>
        <v>0</v>
      </c>
      <c r="E282" s="172">
        <f>(Kalkulation_MS4!$O$29)/100*detail_MS4!AB16</f>
        <v>0</v>
      </c>
      <c r="F282" s="172">
        <f>(Kalkulation_MS4!$O$29)/100*detail_MS4!AO16</f>
        <v>0</v>
      </c>
      <c r="G282" s="172">
        <f>(Kalkulation_MS4!$O$29)/100*detail_MS4!BB16</f>
        <v>0</v>
      </c>
      <c r="H282" s="172">
        <f>(Kalkulation_MS4!$O$29)/100*detail_MS4!BO16</f>
        <v>0</v>
      </c>
      <c r="I282" s="172">
        <f>(Kalkulation_MS4!$O$29)/100*detail_MS4!CB16</f>
        <v>0</v>
      </c>
      <c r="J282" s="206">
        <f t="shared" si="24"/>
        <v>0</v>
      </c>
    </row>
    <row r="283" spans="1:10" outlineLevel="1">
      <c r="A283" s="1">
        <f t="shared" si="27"/>
        <v>0</v>
      </c>
      <c r="C283" s="172">
        <f>(Kalkulation_MS4!$P$29)/100*detail_MS4!B17</f>
        <v>0</v>
      </c>
      <c r="D283" s="172">
        <f>(Kalkulation_MS4!$P$29)/100*detail_MS4!O17</f>
        <v>0</v>
      </c>
      <c r="E283" s="172">
        <f>(Kalkulation_MS4!$P$29)/100*detail_MS4!AB17</f>
        <v>0</v>
      </c>
      <c r="F283" s="172">
        <f>(Kalkulation_MS4!$P$29)/100*detail_MS4!AO17</f>
        <v>0</v>
      </c>
      <c r="G283" s="172">
        <f>(Kalkulation_MS4!$P$29)/100*detail_MS4!BB17</f>
        <v>0</v>
      </c>
      <c r="H283" s="172">
        <f>(Kalkulation_MS4!$P$29)/100*detail_MS4!BO17</f>
        <v>0</v>
      </c>
      <c r="I283" s="172">
        <f>(Kalkulation_MS4!$P$29)/100*detail_MS4!CB17</f>
        <v>0</v>
      </c>
      <c r="J283" s="206">
        <f t="shared" ref="J283:J312" si="28">SUM(C283:I283)</f>
        <v>0</v>
      </c>
    </row>
    <row r="284" spans="1:10" outlineLevel="1">
      <c r="A284" s="1">
        <f t="shared" si="27"/>
        <v>0</v>
      </c>
      <c r="C284" s="172">
        <f>(Kalkulation_MS4!$Q$29)/100*detail_MS4!B18</f>
        <v>0</v>
      </c>
      <c r="D284" s="172">
        <f>(Kalkulation_MS4!$Q$29)/100*detail_MS4!O18</f>
        <v>0</v>
      </c>
      <c r="E284" s="172">
        <f>(Kalkulation_MS4!$Q$29)/100*detail_MS4!AB18</f>
        <v>0</v>
      </c>
      <c r="F284" s="172">
        <f>(Kalkulation_MS4!$Q$29)/100*detail_MS4!AO18</f>
        <v>0</v>
      </c>
      <c r="G284" s="172">
        <f>(Kalkulation_MS4!$Q$29)/100*detail_MS4!BB18</f>
        <v>0</v>
      </c>
      <c r="H284" s="172">
        <f>(Kalkulation_MS4!$Q$29)/100*detail_MS4!BO18</f>
        <v>0</v>
      </c>
      <c r="I284" s="172">
        <f>(Kalkulation_MS4!$Q$29)/100*detail_MS4!CB18</f>
        <v>0</v>
      </c>
      <c r="J284" s="206">
        <f t="shared" si="28"/>
        <v>0</v>
      </c>
    </row>
    <row r="285" spans="1:10" outlineLevel="1">
      <c r="A285" s="1">
        <f t="shared" si="27"/>
        <v>0</v>
      </c>
      <c r="C285" s="172">
        <f>(Kalkulation_MS4!$R$29)/100*detail_MS4!B19</f>
        <v>0</v>
      </c>
      <c r="D285" s="172">
        <f>(Kalkulation_MS4!$R$29)/100*detail_MS4!O19</f>
        <v>0</v>
      </c>
      <c r="E285" s="172">
        <f>(Kalkulation_MS4!$R$29)/100*detail_MS4!AB19</f>
        <v>0</v>
      </c>
      <c r="F285" s="172">
        <f>(Kalkulation_MS4!$R$29)/100*detail_MS4!AO19</f>
        <v>0</v>
      </c>
      <c r="G285" s="172">
        <f>(Kalkulation_MS4!$R$29)/100*detail_MS4!BB19</f>
        <v>0</v>
      </c>
      <c r="H285" s="172">
        <f>(Kalkulation_MS4!$R$29)/100*detail_MS4!BO19</f>
        <v>0</v>
      </c>
      <c r="I285" s="172">
        <f>(Kalkulation_MS4!$R$29)/100*detail_MS4!CB19</f>
        <v>0</v>
      </c>
      <c r="J285" s="206">
        <f t="shared" si="28"/>
        <v>0</v>
      </c>
    </row>
    <row r="286" spans="1:10" outlineLevel="1">
      <c r="A286" s="1">
        <f t="shared" si="27"/>
        <v>0</v>
      </c>
      <c r="C286" s="172">
        <f>(Kalkulation_MS4!$S$29)/100*detail_MS4!$B20</f>
        <v>0</v>
      </c>
      <c r="D286" s="172">
        <f>(Kalkulation_MS4!$S$29)/100*detail_MS4!$O20</f>
        <v>0</v>
      </c>
      <c r="E286" s="172">
        <f>(Kalkulation_MS4!$S$29)/100*detail_MS4!$AB20</f>
        <v>0</v>
      </c>
      <c r="F286" s="172">
        <f>(Kalkulation_MS4!$S$29)/100*detail_MS4!$AO20</f>
        <v>0</v>
      </c>
      <c r="G286" s="172">
        <f>(Kalkulation_MS4!$S$29)/100*detail_MS4!$BB20</f>
        <v>0</v>
      </c>
      <c r="H286" s="172">
        <f>(Kalkulation_MS4!$S$29)/100*detail_MS4!$BO20</f>
        <v>0</v>
      </c>
      <c r="I286" s="172">
        <f>(Kalkulation_MS4!$S$29)/100*detail_MS4!$CB20</f>
        <v>0</v>
      </c>
      <c r="J286" s="206">
        <f t="shared" si="28"/>
        <v>0</v>
      </c>
    </row>
    <row r="287" spans="1:10" outlineLevel="1">
      <c r="A287" s="1">
        <f t="shared" si="27"/>
        <v>0</v>
      </c>
      <c r="C287" s="172">
        <f>(Kalkulation_MS4!$T$29)/100*detail_MS4!$B21</f>
        <v>0</v>
      </c>
      <c r="D287" s="172">
        <f>(Kalkulation_MS4!$T$29)/100*detail_MS4!$O21</f>
        <v>0</v>
      </c>
      <c r="E287" s="172">
        <f>(Kalkulation_MS4!$T$29)/100*detail_MS4!$AB21</f>
        <v>0</v>
      </c>
      <c r="F287" s="172">
        <f>(Kalkulation_MS4!$T$29)/100*detail_MS4!$AO21</f>
        <v>0</v>
      </c>
      <c r="G287" s="172">
        <f>(Kalkulation_MS4!$T$29)/100*detail_MS4!$BB21</f>
        <v>0</v>
      </c>
      <c r="H287" s="172">
        <f>(Kalkulation_MS4!$T$29)/100*detail_MS4!$BO21</f>
        <v>0</v>
      </c>
      <c r="I287" s="172">
        <f>(Kalkulation_MS4!$T$29)/100*detail_MS4!$CB21</f>
        <v>0</v>
      </c>
      <c r="J287" s="206">
        <f t="shared" si="28"/>
        <v>0</v>
      </c>
    </row>
    <row r="288" spans="1:10" outlineLevel="1">
      <c r="A288" s="1">
        <f t="shared" si="27"/>
        <v>0</v>
      </c>
      <c r="C288" s="172">
        <f>(Kalkulation_MS4!$U$29)/100*detail_MS4!$B22</f>
        <v>0</v>
      </c>
      <c r="D288" s="172">
        <f>(Kalkulation_MS4!$U$29)/100*detail_MS4!$O22</f>
        <v>0</v>
      </c>
      <c r="E288" s="172">
        <f>(Kalkulation_MS4!$U$29)/100*detail_MS4!$AB22</f>
        <v>0</v>
      </c>
      <c r="F288" s="172">
        <f>(Kalkulation_MS4!$U$29)/100*detail_MS4!$AO22</f>
        <v>0</v>
      </c>
      <c r="G288" s="172">
        <f>(Kalkulation_MS4!$U$29)/100*detail_MS4!$BB22</f>
        <v>0</v>
      </c>
      <c r="H288" s="172">
        <f>(Kalkulation_MS4!$U$29)/100*detail_MS4!$BO22</f>
        <v>0</v>
      </c>
      <c r="I288" s="172">
        <f>(Kalkulation_MS4!$U$29)/100*detail_MS4!$CB22</f>
        <v>0</v>
      </c>
      <c r="J288" s="206">
        <f t="shared" si="28"/>
        <v>0</v>
      </c>
    </row>
    <row r="289" spans="1:10" outlineLevel="1">
      <c r="A289" s="1">
        <f t="shared" si="27"/>
        <v>0</v>
      </c>
      <c r="C289" s="172">
        <f>(Kalkulation_MS4!$V$29)/100*detail_MS4!$B23</f>
        <v>0</v>
      </c>
      <c r="D289" s="172">
        <f>(Kalkulation_MS4!$V$29)/100*detail_MS4!$O23</f>
        <v>0</v>
      </c>
      <c r="E289" s="172">
        <f>(Kalkulation_MS4!$V$29)/100*detail_MS4!$AB23</f>
        <v>0</v>
      </c>
      <c r="F289" s="172">
        <f>(Kalkulation_MS4!$V$29)/100*detail_MS4!$AO23</f>
        <v>0</v>
      </c>
      <c r="G289" s="172">
        <f>(Kalkulation_MS4!$V$29)/100*detail_MS4!$BB23</f>
        <v>0</v>
      </c>
      <c r="H289" s="172">
        <f>(Kalkulation_MS4!$V$29)/100*detail_MS4!$BO23</f>
        <v>0</v>
      </c>
      <c r="I289" s="172">
        <f>(Kalkulation_MS4!$V$29)/100*detail_MS4!$CB23</f>
        <v>0</v>
      </c>
      <c r="J289" s="206">
        <f t="shared" si="28"/>
        <v>0</v>
      </c>
    </row>
    <row r="290" spans="1:10" outlineLevel="1">
      <c r="A290" s="1">
        <f t="shared" si="27"/>
        <v>0</v>
      </c>
      <c r="C290" s="172">
        <f>(Kalkulation_MS4!$W$29)/100*detail_MS4!$B24</f>
        <v>0</v>
      </c>
      <c r="D290" s="172">
        <f>(Kalkulation_MS4!$W$29)/100*detail_MS4!$O24</f>
        <v>0</v>
      </c>
      <c r="E290" s="172">
        <f>(Kalkulation_MS4!$W$29)/100*detail_MS4!$AB24</f>
        <v>0</v>
      </c>
      <c r="F290" s="172">
        <f>(Kalkulation_MS4!$W$29)/100*detail_MS4!$AO24</f>
        <v>0</v>
      </c>
      <c r="G290" s="172">
        <f>(Kalkulation_MS4!$W$29)/100*detail_MS4!$BB24</f>
        <v>0</v>
      </c>
      <c r="H290" s="172">
        <f>(Kalkulation_MS4!$W$29)/100*detail_MS4!$BO24</f>
        <v>0</v>
      </c>
      <c r="I290" s="172">
        <f>(Kalkulation_MS4!$W$29)/100*detail_MS4!$CB24</f>
        <v>0</v>
      </c>
      <c r="J290" s="206">
        <f t="shared" si="28"/>
        <v>0</v>
      </c>
    </row>
    <row r="291" spans="1:10" outlineLevel="1">
      <c r="A291" s="1">
        <f t="shared" si="27"/>
        <v>0</v>
      </c>
      <c r="C291" s="172">
        <f>(Kalkulation_MS4!$X$29)/100*detail_MS4!$B25</f>
        <v>0</v>
      </c>
      <c r="D291" s="172">
        <f>(Kalkulation_MS4!$X$29)/100*detail_MS4!$O25</f>
        <v>0</v>
      </c>
      <c r="E291" s="172">
        <f>(Kalkulation_MS4!$X$29)/100*detail_MS4!$AB25</f>
        <v>0</v>
      </c>
      <c r="F291" s="172">
        <f>(Kalkulation_MS4!$X$29)/100*detail_MS4!$AO25</f>
        <v>0</v>
      </c>
      <c r="G291" s="172">
        <f>(Kalkulation_MS4!$X$29)/100*detail_MS4!$BB25</f>
        <v>0</v>
      </c>
      <c r="H291" s="172">
        <f>(Kalkulation_MS4!$X$29)/100*detail_MS4!$BO25</f>
        <v>0</v>
      </c>
      <c r="I291" s="172">
        <f>(Kalkulation_MS4!$X$29)/100*detail_MS4!$CB25</f>
        <v>0</v>
      </c>
      <c r="J291" s="206">
        <f t="shared" si="28"/>
        <v>0</v>
      </c>
    </row>
    <row r="292" spans="1:10" outlineLevel="1">
      <c r="A292" s="1">
        <f t="shared" si="27"/>
        <v>0</v>
      </c>
      <c r="C292" s="172">
        <f>(Kalkulation_MS4!$Y$29)/100*detail_MS4!$B26</f>
        <v>0</v>
      </c>
      <c r="D292" s="172">
        <f>(Kalkulation_MS4!$Y$29)/100*detail_MS4!$O26</f>
        <v>0</v>
      </c>
      <c r="E292" s="172">
        <f>(Kalkulation_MS4!$Y$29)/100*detail_MS4!$AB26</f>
        <v>0</v>
      </c>
      <c r="F292" s="172">
        <f>(Kalkulation_MS4!$Y$29)/100*detail_MS4!$AO26</f>
        <v>0</v>
      </c>
      <c r="G292" s="172">
        <f>(Kalkulation_MS4!$Y$29)/100*detail_MS4!$BB26</f>
        <v>0</v>
      </c>
      <c r="H292" s="172">
        <f>(Kalkulation_MS4!$Y$29)/100*detail_MS4!$BO26</f>
        <v>0</v>
      </c>
      <c r="I292" s="172">
        <f>(Kalkulation_MS4!$Y$29)/100*detail_MS4!$CB26</f>
        <v>0</v>
      </c>
      <c r="J292" s="206">
        <f t="shared" si="28"/>
        <v>0</v>
      </c>
    </row>
    <row r="293" spans="1:10" outlineLevel="1">
      <c r="A293" s="1">
        <f t="shared" si="27"/>
        <v>0</v>
      </c>
      <c r="C293" s="172">
        <f>(Kalkulation_MS4!$Z$29)/100*detail_MS4!$B27</f>
        <v>0</v>
      </c>
      <c r="D293" s="172">
        <f>(Kalkulation_MS4!$Z$29)/100*detail_MS4!$O27</f>
        <v>0</v>
      </c>
      <c r="E293" s="172">
        <f>(Kalkulation_MS4!$Z$29)/100*detail_MS4!$AB27</f>
        <v>0</v>
      </c>
      <c r="F293" s="172">
        <f>(Kalkulation_MS4!$Z$29)/100*detail_MS4!$AO27</f>
        <v>0</v>
      </c>
      <c r="G293" s="172">
        <f>(Kalkulation_MS4!$Z$29)/100*detail_MS4!$BB27</f>
        <v>0</v>
      </c>
      <c r="H293" s="172">
        <f>(Kalkulation_MS4!$Z$29)/100*detail_MS4!$BO27</f>
        <v>0</v>
      </c>
      <c r="I293" s="172">
        <f>(Kalkulation_MS4!$Z$29)/100*detail_MS4!$CB27</f>
        <v>0</v>
      </c>
      <c r="J293" s="206">
        <f t="shared" si="28"/>
        <v>0</v>
      </c>
    </row>
    <row r="294" spans="1:10" outlineLevel="1">
      <c r="A294" s="1">
        <f t="shared" si="27"/>
        <v>0</v>
      </c>
      <c r="C294" s="172">
        <f>(Kalkulation_MS4!$AA$29)/100*detail_MS4!$B28</f>
        <v>0</v>
      </c>
      <c r="D294" s="172">
        <f>(Kalkulation_MS4!$AA$29)/100*detail_MS4!$O28</f>
        <v>0</v>
      </c>
      <c r="E294" s="172">
        <f>(Kalkulation_MS4!$AA$29)/100*detail_MS4!$AB28</f>
        <v>0</v>
      </c>
      <c r="F294" s="172">
        <f>(Kalkulation_MS4!$AA$29)/100*detail_MS4!$AO28</f>
        <v>0</v>
      </c>
      <c r="G294" s="172">
        <f>(Kalkulation_MS4!$AA$29)/100*detail_MS4!$BB28</f>
        <v>0</v>
      </c>
      <c r="H294" s="172">
        <f>(Kalkulation_MS4!$AA$29)/100*detail_MS4!$BO28</f>
        <v>0</v>
      </c>
      <c r="I294" s="172">
        <f>(Kalkulation_MS4!$AA$29)/100*detail_MS4!$CB28</f>
        <v>0</v>
      </c>
      <c r="J294" s="206">
        <f t="shared" si="28"/>
        <v>0</v>
      </c>
    </row>
    <row r="295" spans="1:10" outlineLevel="1">
      <c r="A295" s="1">
        <f t="shared" si="27"/>
        <v>0</v>
      </c>
      <c r="C295" s="172">
        <f>(Kalkulation_MS4!$AB$29)/100*detail_MS4!$B29</f>
        <v>0</v>
      </c>
      <c r="D295" s="172">
        <f>(Kalkulation_MS4!$AB$29)/100*detail_MS4!$O29</f>
        <v>0</v>
      </c>
      <c r="E295" s="172">
        <f>(Kalkulation_MS4!$AB$29)/100*detail_MS4!$AB29</f>
        <v>0</v>
      </c>
      <c r="F295" s="172">
        <f>(Kalkulation_MS4!$AB$29)/100*detail_MS4!$AO29</f>
        <v>0</v>
      </c>
      <c r="G295" s="172">
        <f>(Kalkulation_MS4!$AB$29)/100*detail_MS4!$BB29</f>
        <v>0</v>
      </c>
      <c r="H295" s="172">
        <f>(Kalkulation_MS4!$AB$29)/100*detail_MS4!$BO29</f>
        <v>0</v>
      </c>
      <c r="I295" s="172">
        <f>(Kalkulation_MS4!$AB$29)/100*detail_MS4!$CB29</f>
        <v>0</v>
      </c>
      <c r="J295" s="206">
        <f t="shared" si="28"/>
        <v>0</v>
      </c>
    </row>
    <row r="296" spans="1:10" outlineLevel="1">
      <c r="A296" s="1">
        <f t="shared" si="27"/>
        <v>0</v>
      </c>
      <c r="C296" s="172">
        <f>(Kalkulation_MS4!$AC$29)/100*detail_MS4!$B30</f>
        <v>0</v>
      </c>
      <c r="D296" s="172">
        <f>(Kalkulation_MS4!$AC$29)/100*detail_MS4!$O30</f>
        <v>0</v>
      </c>
      <c r="E296" s="172">
        <f>(Kalkulation_MS4!$AC$29)/100*detail_MS4!$AB30</f>
        <v>0</v>
      </c>
      <c r="F296" s="172">
        <f>(Kalkulation_MS4!$AC$29)/100*detail_MS4!$AO30</f>
        <v>0</v>
      </c>
      <c r="G296" s="172">
        <f>(Kalkulation_MS4!$AC$29)/100*detail_MS4!$BB30</f>
        <v>0</v>
      </c>
      <c r="H296" s="172">
        <f>(Kalkulation_MS4!$AC$29)/100*detail_MS4!$BO30</f>
        <v>0</v>
      </c>
      <c r="I296" s="172">
        <f>(Kalkulation_MS4!$AC$29)/100*detail_MS4!$CB30</f>
        <v>0</v>
      </c>
      <c r="J296" s="206">
        <f t="shared" si="28"/>
        <v>0</v>
      </c>
    </row>
    <row r="297" spans="1:10" outlineLevel="1">
      <c r="A297" s="1">
        <f t="shared" si="27"/>
        <v>0</v>
      </c>
      <c r="C297" s="172">
        <f>(Kalkulation_MS4!$AD$29)/100*detail_MS4!$B31</f>
        <v>0</v>
      </c>
      <c r="D297" s="172">
        <f>(Kalkulation_MS4!$AD$29)/100*detail_MS4!$O31</f>
        <v>0</v>
      </c>
      <c r="E297" s="172">
        <f>(Kalkulation_MS4!$AD$29)/100*detail_MS4!$AB31</f>
        <v>0</v>
      </c>
      <c r="F297" s="172">
        <f>(Kalkulation_MS4!$AD$29)/100*detail_MS4!$AO31</f>
        <v>0</v>
      </c>
      <c r="G297" s="172">
        <f>(Kalkulation_MS4!$AD$29)/100*detail_MS4!$BB31</f>
        <v>0</v>
      </c>
      <c r="H297" s="172">
        <f>(Kalkulation_MS4!$AD$29)/100*detail_MS4!$BO31</f>
        <v>0</v>
      </c>
      <c r="I297" s="172">
        <f>(Kalkulation_MS4!$AD$29)/100*detail_MS4!$CB31</f>
        <v>0</v>
      </c>
      <c r="J297" s="206">
        <f t="shared" si="28"/>
        <v>0</v>
      </c>
    </row>
    <row r="298" spans="1:10" outlineLevel="1">
      <c r="A298" s="1">
        <f t="shared" si="27"/>
        <v>0</v>
      </c>
      <c r="C298" s="172">
        <f>(Kalkulation_MS4!$AE$29)/100*detail_MS4!$B32</f>
        <v>0</v>
      </c>
      <c r="D298" s="172">
        <f>(Kalkulation_MS4!$AE$29)/100*detail_MS4!$O32</f>
        <v>0</v>
      </c>
      <c r="E298" s="172">
        <f>(Kalkulation_MS4!$AE$29)/100*detail_MS4!$AB32</f>
        <v>0</v>
      </c>
      <c r="F298" s="172">
        <f>(Kalkulation_MS4!$AE$29)/100*detail_MS4!$AO32</f>
        <v>0</v>
      </c>
      <c r="G298" s="172">
        <f>(Kalkulation_MS4!$AE$29)/100*detail_MS4!$BB32</f>
        <v>0</v>
      </c>
      <c r="H298" s="172">
        <f>(Kalkulation_MS4!$AE$29)/100*detail_MS4!$BO32</f>
        <v>0</v>
      </c>
      <c r="I298" s="172">
        <f>(Kalkulation_MS4!$AE$29)/100*detail_MS4!$CB32</f>
        <v>0</v>
      </c>
      <c r="J298" s="206">
        <f t="shared" si="28"/>
        <v>0</v>
      </c>
    </row>
    <row r="299" spans="1:10" outlineLevel="1">
      <c r="A299" s="1">
        <f t="shared" si="27"/>
        <v>0</v>
      </c>
      <c r="C299" s="172">
        <f>(Kalkulation_MS4!$AF$29)/100*detail_MS4!$B33</f>
        <v>0</v>
      </c>
      <c r="D299" s="172">
        <f>(Kalkulation_MS4!$AF$29)/100*detail_MS4!$O33</f>
        <v>0</v>
      </c>
      <c r="E299" s="172">
        <f>(Kalkulation_MS4!$AF$29)/100*detail_MS4!$AB33</f>
        <v>0</v>
      </c>
      <c r="F299" s="172">
        <f>(Kalkulation_MS4!$AF$29)/100*detail_MS4!$AO33</f>
        <v>0</v>
      </c>
      <c r="G299" s="172">
        <f>(Kalkulation_MS4!$AF$29)/100*detail_MS4!$BB33</f>
        <v>0</v>
      </c>
      <c r="H299" s="172">
        <f>(Kalkulation_MS4!$AF$29)/100*detail_MS4!$BO33</f>
        <v>0</v>
      </c>
      <c r="I299" s="172">
        <f>(Kalkulation_MS4!$AF$29)/100*detail_MS4!$CB33</f>
        <v>0</v>
      </c>
      <c r="J299" s="206">
        <f t="shared" si="28"/>
        <v>0</v>
      </c>
    </row>
    <row r="300" spans="1:10" outlineLevel="1">
      <c r="A300" s="1">
        <f t="shared" si="27"/>
        <v>0</v>
      </c>
      <c r="C300" s="172">
        <f>(Kalkulation_MS4!$AG$29)/100*detail_MS4!$B34</f>
        <v>0</v>
      </c>
      <c r="D300" s="172">
        <f>(Kalkulation_MS4!$AG$29)/100*detail_MS4!$O34</f>
        <v>0</v>
      </c>
      <c r="E300" s="172">
        <f>(Kalkulation_MS4!$AG$29)/100*detail_MS4!$AB34</f>
        <v>0</v>
      </c>
      <c r="F300" s="172">
        <f>(Kalkulation_MS4!$AG$29)/100*detail_MS4!$AO34</f>
        <v>0</v>
      </c>
      <c r="G300" s="172">
        <f>(Kalkulation_MS4!$AG$29)/100*detail_MS4!$BB34</f>
        <v>0</v>
      </c>
      <c r="H300" s="172">
        <f>(Kalkulation_MS4!$AG$29)/100*detail_MS4!$BO34</f>
        <v>0</v>
      </c>
      <c r="I300" s="172">
        <f>(Kalkulation_MS4!$AG$29)/100*detail_MS4!$CB34</f>
        <v>0</v>
      </c>
      <c r="J300" s="206">
        <f t="shared" si="28"/>
        <v>0</v>
      </c>
    </row>
    <row r="301" spans="1:10" outlineLevel="1">
      <c r="A301" s="1">
        <f t="shared" si="27"/>
        <v>0</v>
      </c>
      <c r="C301" s="172">
        <f>(Kalkulation_MS4!$AH$29)/100*detail_MS4!$B35</f>
        <v>0</v>
      </c>
      <c r="D301" s="172">
        <f>(Kalkulation_MS4!$AH$29)/100*detail_MS4!$O35</f>
        <v>0</v>
      </c>
      <c r="E301" s="172">
        <f>(Kalkulation_MS4!$AH$29)/100*detail_MS4!$AB35</f>
        <v>0</v>
      </c>
      <c r="F301" s="172">
        <f>(Kalkulation_MS4!$AH$29)/100*detail_MS4!$AO35</f>
        <v>0</v>
      </c>
      <c r="G301" s="172">
        <f>(Kalkulation_MS4!$AH$29)/100*detail_MS4!$BB35</f>
        <v>0</v>
      </c>
      <c r="H301" s="172">
        <f>(Kalkulation_MS4!$AH$29)/100*detail_MS4!$BO35</f>
        <v>0</v>
      </c>
      <c r="I301" s="172">
        <f>(Kalkulation_MS4!$AH$29)/100*detail_MS4!$CB35</f>
        <v>0</v>
      </c>
      <c r="J301" s="206">
        <f t="shared" si="28"/>
        <v>0</v>
      </c>
    </row>
    <row r="302" spans="1:10" outlineLevel="1">
      <c r="A302" s="1">
        <f t="shared" si="27"/>
        <v>0</v>
      </c>
      <c r="C302" s="172">
        <f>(Kalkulation_MS4!$AI$29)/100*detail_MS4!$B36</f>
        <v>0</v>
      </c>
      <c r="D302" s="172">
        <f>(Kalkulation_MS4!$AI$29)/100*detail_MS4!$O36</f>
        <v>0</v>
      </c>
      <c r="E302" s="172">
        <f>(Kalkulation_MS4!$AI$29)/100*detail_MS4!$AB36</f>
        <v>0</v>
      </c>
      <c r="F302" s="172">
        <f>(Kalkulation_MS4!$AI$29)/100*detail_MS4!$AO36</f>
        <v>0</v>
      </c>
      <c r="G302" s="172">
        <f>(Kalkulation_MS4!$AI$29)/100*detail_MS4!$BB36</f>
        <v>0</v>
      </c>
      <c r="H302" s="172">
        <f>(Kalkulation_MS4!$AI$29)/100*detail_MS4!$BO36</f>
        <v>0</v>
      </c>
      <c r="I302" s="172">
        <f>(Kalkulation_MS4!$AI$29)/100*detail_MS4!$CB36</f>
        <v>0</v>
      </c>
      <c r="J302" s="206">
        <f t="shared" si="28"/>
        <v>0</v>
      </c>
    </row>
    <row r="303" spans="1:10" outlineLevel="1">
      <c r="A303" s="1">
        <f t="shared" si="27"/>
        <v>0</v>
      </c>
      <c r="C303" s="172">
        <f>(Kalkulation_MS4!$AJ$29)/100*detail_MS4!$B37</f>
        <v>0</v>
      </c>
      <c r="D303" s="172">
        <f>(Kalkulation_MS4!$AJ$29)/100*detail_MS4!$O37</f>
        <v>0</v>
      </c>
      <c r="E303" s="172">
        <f>(Kalkulation_MS4!$AJ$29)/100*detail_MS4!$AB37</f>
        <v>0</v>
      </c>
      <c r="F303" s="172">
        <f>(Kalkulation_MS4!$AJ$29)/100*detail_MS4!$AO37</f>
        <v>0</v>
      </c>
      <c r="G303" s="172">
        <f>(Kalkulation_MS4!$AJ$29)/100*detail_MS4!$BB37</f>
        <v>0</v>
      </c>
      <c r="H303" s="172">
        <f>(Kalkulation_MS4!$AJ$29)/100*detail_MS4!$BO37</f>
        <v>0</v>
      </c>
      <c r="I303" s="172">
        <f>(Kalkulation_MS4!$AJ$29)/100*detail_MS4!$CB37</f>
        <v>0</v>
      </c>
      <c r="J303" s="206">
        <f t="shared" si="28"/>
        <v>0</v>
      </c>
    </row>
    <row r="304" spans="1:10" outlineLevel="1">
      <c r="A304" s="1">
        <f t="shared" si="27"/>
        <v>0</v>
      </c>
      <c r="C304" s="172">
        <f>(Kalkulation_MS4!$AK$29)/100*detail_MS4!$B38</f>
        <v>0</v>
      </c>
      <c r="D304" s="172">
        <f>(Kalkulation_MS4!$AK$29)/100*detail_MS4!$O38</f>
        <v>0</v>
      </c>
      <c r="E304" s="172">
        <f>(Kalkulation_MS4!$AK$29)/100*detail_MS4!$AB38</f>
        <v>0</v>
      </c>
      <c r="F304" s="172">
        <f>(Kalkulation_MS4!$AK$29)/100*detail_MS4!$AO38</f>
        <v>0</v>
      </c>
      <c r="G304" s="172">
        <f>(Kalkulation_MS4!$AK$29)/100*detail_MS4!$BB38</f>
        <v>0</v>
      </c>
      <c r="H304" s="172">
        <f>(Kalkulation_MS4!$AK$29)/100*detail_MS4!$BO38</f>
        <v>0</v>
      </c>
      <c r="I304" s="172">
        <f>(Kalkulation_MS4!$AK$29)/100*detail_MS4!$CB38</f>
        <v>0</v>
      </c>
      <c r="J304" s="206">
        <f t="shared" si="28"/>
        <v>0</v>
      </c>
    </row>
    <row r="305" spans="1:11" outlineLevel="1">
      <c r="A305" s="1">
        <f t="shared" si="27"/>
        <v>0</v>
      </c>
      <c r="C305" s="172">
        <f>(Kalkulation_MS4!$AL$29)/100*detail_MS4!$B39</f>
        <v>0</v>
      </c>
      <c r="D305" s="172">
        <f>(Kalkulation_MS4!$AL$29)/100*detail_MS4!$O39</f>
        <v>0</v>
      </c>
      <c r="E305" s="172">
        <f>(Kalkulation_MS4!$AL$29)/100*detail_MS4!$AB39</f>
        <v>0</v>
      </c>
      <c r="F305" s="172">
        <f>(Kalkulation_MS4!$AL$29)/100*detail_MS4!$AO39</f>
        <v>0</v>
      </c>
      <c r="G305" s="172">
        <f>(Kalkulation_MS4!$AL$29)/100*detail_MS4!$BB39</f>
        <v>0</v>
      </c>
      <c r="H305" s="172">
        <f>(Kalkulation_MS4!$AL$29)/100*detail_MS4!$BO39</f>
        <v>0</v>
      </c>
      <c r="I305" s="172">
        <f>(Kalkulation_MS4!$AL$29)/100*detail_MS4!$CB39</f>
        <v>0</v>
      </c>
      <c r="J305" s="206">
        <f t="shared" si="28"/>
        <v>0</v>
      </c>
    </row>
    <row r="306" spans="1:11" outlineLevel="1">
      <c r="A306" s="1">
        <f t="shared" si="27"/>
        <v>0</v>
      </c>
      <c r="C306" s="172">
        <f>(Kalkulation_MS4!$AM$29)/100*detail_MS4!$B40</f>
        <v>0</v>
      </c>
      <c r="D306" s="172">
        <f>(Kalkulation_MS4!$AM$29)/100*detail_MS4!$O40</f>
        <v>0</v>
      </c>
      <c r="E306" s="172">
        <f>(Kalkulation_MS4!$AM$29)/100*detail_MS4!$AB40</f>
        <v>0</v>
      </c>
      <c r="F306" s="172">
        <f>(Kalkulation_MS4!$AM$29)/100*detail_MS4!$AO40</f>
        <v>0</v>
      </c>
      <c r="G306" s="172">
        <f>(Kalkulation_MS4!$AM$29)/100*detail_MS4!$BB40</f>
        <v>0</v>
      </c>
      <c r="H306" s="172">
        <f>(Kalkulation_MS4!$AM$29)/100*detail_MS4!$BO40</f>
        <v>0</v>
      </c>
      <c r="I306" s="172">
        <f>(Kalkulation_MS4!$AM$29)/100*detail_MS4!$CB40</f>
        <v>0</v>
      </c>
      <c r="J306" s="206">
        <f t="shared" si="28"/>
        <v>0</v>
      </c>
    </row>
    <row r="307" spans="1:11" outlineLevel="1">
      <c r="A307" s="1">
        <f t="shared" si="27"/>
        <v>0</v>
      </c>
      <c r="C307" s="172">
        <f>(Kalkulation_MS4!$AN$29)/100*detail_MS4!$B41</f>
        <v>0</v>
      </c>
      <c r="D307" s="172">
        <f>(Kalkulation_MS4!$AN$29)/100*detail_MS4!$O41</f>
        <v>0</v>
      </c>
      <c r="E307" s="172">
        <f>(Kalkulation_MS4!$AN$29)/100*detail_MS4!$AB41</f>
        <v>0</v>
      </c>
      <c r="F307" s="172">
        <f>(Kalkulation_MS4!$AN$29)/100*detail_MS4!$AO41</f>
        <v>0</v>
      </c>
      <c r="G307" s="172">
        <f>(Kalkulation_MS4!$AN$29)/100*detail_MS4!$BB41</f>
        <v>0</v>
      </c>
      <c r="H307" s="172">
        <f>(Kalkulation_MS4!$AN$29)/100*detail_MS4!$BO41</f>
        <v>0</v>
      </c>
      <c r="I307" s="172">
        <f>(Kalkulation_MS4!$AN$29)/100*detail_MS4!$CB41</f>
        <v>0</v>
      </c>
      <c r="J307" s="206">
        <f t="shared" si="28"/>
        <v>0</v>
      </c>
    </row>
    <row r="308" spans="1:11" outlineLevel="1">
      <c r="A308" s="1">
        <f t="shared" si="27"/>
        <v>0</v>
      </c>
      <c r="C308" s="172">
        <f>(Kalkulation_MS4!$AO$29)/100*detail_MS4!$B42</f>
        <v>0</v>
      </c>
      <c r="D308" s="172">
        <f>(Kalkulation_MS4!$AO$29)/100*detail_MS4!$O42</f>
        <v>0</v>
      </c>
      <c r="E308" s="172">
        <f>(Kalkulation_MS4!$AO$29)/100*detail_MS4!$AB42</f>
        <v>0</v>
      </c>
      <c r="F308" s="172">
        <f>(Kalkulation_MS4!$AO$29)/100*detail_MS4!$AO42</f>
        <v>0</v>
      </c>
      <c r="G308" s="172">
        <f>(Kalkulation_MS4!$AO$29)/100*detail_MS4!$BB42</f>
        <v>0</v>
      </c>
      <c r="H308" s="172">
        <f>(Kalkulation_MS4!$AO$29)/100*detail_MS4!$BO42</f>
        <v>0</v>
      </c>
      <c r="I308" s="172">
        <f>(Kalkulation_MS4!$AO$29)/100*detail_MS4!$CB42</f>
        <v>0</v>
      </c>
      <c r="J308" s="206">
        <f t="shared" si="28"/>
        <v>0</v>
      </c>
    </row>
    <row r="309" spans="1:11" outlineLevel="1">
      <c r="A309" s="1">
        <f t="shared" si="27"/>
        <v>0</v>
      </c>
      <c r="C309" s="172">
        <f>(Kalkulation_MS4!$AP$29)/100*detail_MS4!$B43</f>
        <v>0</v>
      </c>
      <c r="D309" s="172">
        <f>(Kalkulation_MS4!$AP$29)/100*detail_MS4!$O43</f>
        <v>0</v>
      </c>
      <c r="E309" s="172">
        <f>(Kalkulation_MS4!$AP$29)/100*detail_MS4!$AB43</f>
        <v>0</v>
      </c>
      <c r="F309" s="172">
        <f>(Kalkulation_MS4!$AP$29)/100*detail_MS4!$AO43</f>
        <v>0</v>
      </c>
      <c r="G309" s="172">
        <f>(Kalkulation_MS4!$AP$29)/100*detail_MS4!$BB43</f>
        <v>0</v>
      </c>
      <c r="H309" s="172">
        <f>(Kalkulation_MS4!$AP$29)/100*detail_MS4!$BO43</f>
        <v>0</v>
      </c>
      <c r="I309" s="172">
        <f>(Kalkulation_MS4!$AP$29)/100*detail_MS4!$CB43</f>
        <v>0</v>
      </c>
      <c r="J309" s="206">
        <f t="shared" si="28"/>
        <v>0</v>
      </c>
    </row>
    <row r="310" spans="1:11" outlineLevel="1">
      <c r="A310" s="1">
        <f t="shared" si="27"/>
        <v>0</v>
      </c>
      <c r="C310" s="172">
        <f>(Kalkulation_MS4!$AQ$29)/100*detail_MS4!$B44</f>
        <v>0</v>
      </c>
      <c r="D310" s="172">
        <f>(Kalkulation_MS4!$AQ$29)/100*detail_MS4!$O44</f>
        <v>0</v>
      </c>
      <c r="E310" s="172">
        <f>(Kalkulation_MS4!$AQ$29)/100*detail_MS4!$AB44</f>
        <v>0</v>
      </c>
      <c r="F310" s="172">
        <f>(Kalkulation_MS4!$AQ$29)/100*detail_MS4!$AO44</f>
        <v>0</v>
      </c>
      <c r="G310" s="172">
        <f>(Kalkulation_MS4!$AQ$29)/100*detail_MS4!$BB44</f>
        <v>0</v>
      </c>
      <c r="H310" s="172">
        <f>(Kalkulation_MS4!$AQ$29)/100*detail_MS4!$BO44</f>
        <v>0</v>
      </c>
      <c r="I310" s="172">
        <f>(Kalkulation_MS4!$AQ$29)/100*detail_MS4!$CB44</f>
        <v>0</v>
      </c>
      <c r="J310" s="206">
        <f t="shared" si="28"/>
        <v>0</v>
      </c>
    </row>
    <row r="311" spans="1:11" outlineLevel="1">
      <c r="A311" s="1">
        <f t="shared" si="27"/>
        <v>0</v>
      </c>
      <c r="C311" s="172">
        <f>(Kalkulation_MS4!$AR$29)/100*detail_MS4!$B45</f>
        <v>0</v>
      </c>
      <c r="D311" s="172">
        <f>(Kalkulation_MS4!$AR$29)/100*detail_MS4!$O45</f>
        <v>0</v>
      </c>
      <c r="E311" s="172">
        <f>(Kalkulation_MS4!$AR$29)/100*detail_MS4!$AB45</f>
        <v>0</v>
      </c>
      <c r="F311" s="172">
        <f>(Kalkulation_MS4!$AR$29)/100*detail_MS4!$AO45</f>
        <v>0</v>
      </c>
      <c r="G311" s="172">
        <f>(Kalkulation_MS4!$AR$29)/100*detail_MS4!$BB45</f>
        <v>0</v>
      </c>
      <c r="H311" s="172">
        <f>(Kalkulation_MS4!$AR$29)/100*detail_MS4!$BO45</f>
        <v>0</v>
      </c>
      <c r="I311" s="172">
        <f>(Kalkulation_MS4!$AR$29)/100*detail_MS4!$CB45</f>
        <v>0</v>
      </c>
      <c r="J311" s="206">
        <f t="shared" si="28"/>
        <v>0</v>
      </c>
    </row>
    <row r="312" spans="1:11" outlineLevel="1">
      <c r="A312" s="1">
        <f t="shared" si="27"/>
        <v>0</v>
      </c>
      <c r="C312" s="172">
        <f>(Kalkulation_MS4!$AS$29)/100*detail_MS4!$B46</f>
        <v>0</v>
      </c>
      <c r="D312" s="172">
        <f>(Kalkulation_MS4!$AS$29)/100*detail_MS4!$O46</f>
        <v>0</v>
      </c>
      <c r="E312" s="172">
        <f>(Kalkulation_MS4!$AS$29)/100*detail_MS4!$AB46</f>
        <v>0</v>
      </c>
      <c r="F312" s="172">
        <f>(Kalkulation_MS4!$AS$29)/100*detail_MS4!$AO46</f>
        <v>0</v>
      </c>
      <c r="G312" s="172">
        <f>(Kalkulation_MS4!$AS$29)/100*detail_MS4!$BB46</f>
        <v>0</v>
      </c>
      <c r="H312" s="172">
        <f>(Kalkulation_MS4!$AS$29)/100*detail_MS4!$BO46</f>
        <v>0</v>
      </c>
      <c r="I312" s="172">
        <f>(Kalkulation_MS4!$AS$29)/100*detail_MS4!$CB46</f>
        <v>0</v>
      </c>
      <c r="J312" s="206">
        <f t="shared" si="28"/>
        <v>0</v>
      </c>
    </row>
    <row r="313" spans="1:11" outlineLevel="1">
      <c r="A313" s="88" t="s">
        <v>447</v>
      </c>
      <c r="B313" s="88"/>
      <c r="C313" s="201">
        <f>SUM(C273:C312)</f>
        <v>0</v>
      </c>
      <c r="D313" s="201">
        <f t="shared" ref="D313:J313" si="29">SUM(D273:D312)</f>
        <v>0</v>
      </c>
      <c r="E313" s="201">
        <f t="shared" si="29"/>
        <v>0</v>
      </c>
      <c r="F313" s="201">
        <f t="shared" si="29"/>
        <v>0</v>
      </c>
      <c r="G313" s="201">
        <f t="shared" si="29"/>
        <v>0</v>
      </c>
      <c r="H313" s="201">
        <f t="shared" si="29"/>
        <v>0</v>
      </c>
      <c r="I313" s="201">
        <f t="shared" si="29"/>
        <v>0</v>
      </c>
      <c r="J313" s="79">
        <f t="shared" si="29"/>
        <v>0</v>
      </c>
      <c r="K313" s="172">
        <f>Kalkulation_MS4!AT55*7</f>
        <v>0</v>
      </c>
    </row>
    <row r="314" spans="1:11" outlineLevel="1">
      <c r="A314" s="203" t="s">
        <v>35</v>
      </c>
      <c r="J314" s="205">
        <f t="shared" si="24"/>
        <v>0</v>
      </c>
    </row>
    <row r="315" spans="1:11" outlineLevel="1">
      <c r="A315" s="1">
        <f t="shared" ref="A315:A354" si="30">A273</f>
        <v>0</v>
      </c>
      <c r="C315" s="172">
        <f>(Kalkulation_MS4!$F$30)/100*detail_MS4!B7</f>
        <v>0</v>
      </c>
      <c r="D315" s="172">
        <f>(Kalkulation_MS4!$F$30)/100*detail_MS4!O7</f>
        <v>0</v>
      </c>
      <c r="E315" s="172">
        <f>(Kalkulation_MS4!$F$30)/100*detail_MS4!AB7</f>
        <v>0</v>
      </c>
      <c r="F315" s="172">
        <f>(Kalkulation_MS4!$F$30)/100*detail_MS4!AO7</f>
        <v>0</v>
      </c>
      <c r="G315" s="172">
        <f>(Kalkulation_MS4!$F$30)/100*detail_MS4!BB7</f>
        <v>0</v>
      </c>
      <c r="H315" s="172">
        <f>(Kalkulation_MS4!$F$30)/100*detail_MS4!BO7</f>
        <v>0</v>
      </c>
      <c r="I315" s="172">
        <f>(Kalkulation_MS4!$F$30)/100*detail_MS4!CB7</f>
        <v>0</v>
      </c>
      <c r="J315" s="206">
        <f t="shared" si="24"/>
        <v>0</v>
      </c>
    </row>
    <row r="316" spans="1:11" outlineLevel="1">
      <c r="A316" s="1">
        <f t="shared" si="30"/>
        <v>0</v>
      </c>
      <c r="C316" s="172">
        <f>(Kalkulation_MS4!$G$30)/100*detail_MS4!B8</f>
        <v>0</v>
      </c>
      <c r="D316" s="172">
        <f>(Kalkulation_MS4!$G$30)/100*detail_MS4!O8</f>
        <v>0</v>
      </c>
      <c r="E316" s="172">
        <f>(Kalkulation_MS4!$G$30)/100*detail_MS4!AB8</f>
        <v>0</v>
      </c>
      <c r="F316" s="172">
        <f>(Kalkulation_MS4!$G$30)/100*detail_MS4!AO8</f>
        <v>0</v>
      </c>
      <c r="G316" s="172">
        <f>(Kalkulation_MS4!$G$30)/100*detail_MS4!BB8</f>
        <v>0</v>
      </c>
      <c r="H316" s="172">
        <f>(Kalkulation_MS4!$G$30)/100*detail_MS4!BO8</f>
        <v>0</v>
      </c>
      <c r="I316" s="172">
        <f>(Kalkulation_MS4!$G$30)/100*detail_MS4!CB8</f>
        <v>0</v>
      </c>
      <c r="J316" s="206">
        <f t="shared" si="24"/>
        <v>0</v>
      </c>
    </row>
    <row r="317" spans="1:11" outlineLevel="1">
      <c r="A317" s="249">
        <f t="shared" si="30"/>
        <v>0</v>
      </c>
      <c r="C317" s="172">
        <f>(Kalkulation_MS4!$H$30)/100*detail_MS4!B9</f>
        <v>0</v>
      </c>
      <c r="D317" s="172">
        <f>(Kalkulation_MS4!$H$30)/100*detail_MS4!O9</f>
        <v>0</v>
      </c>
      <c r="E317" s="172">
        <f>(Kalkulation_MS4!$H$30)/100*detail_MS4!AB9</f>
        <v>0</v>
      </c>
      <c r="F317" s="172">
        <f>(Kalkulation_MS4!$H$30)/100*detail_MS4!AO9</f>
        <v>0</v>
      </c>
      <c r="G317" s="172">
        <f>(Kalkulation_MS4!$H$30)/100*detail_MS4!BB9</f>
        <v>0</v>
      </c>
      <c r="H317" s="172">
        <f>(Kalkulation_MS4!$H$30)/100*detail_MS4!BO9</f>
        <v>0</v>
      </c>
      <c r="I317" s="172">
        <f>(Kalkulation_MS4!$H$30)/100*detail_MS4!CB9</f>
        <v>0</v>
      </c>
      <c r="J317" s="206">
        <f t="shared" si="24"/>
        <v>0</v>
      </c>
    </row>
    <row r="318" spans="1:11" outlineLevel="1">
      <c r="A318" s="1">
        <f t="shared" si="30"/>
        <v>0</v>
      </c>
      <c r="C318" s="172">
        <f>(Kalkulation_MS4!$I$30)/100*detail_MS4!B10</f>
        <v>0</v>
      </c>
      <c r="D318" s="172">
        <f>(Kalkulation_MS4!$I$30)/100*detail_MS4!O10</f>
        <v>0</v>
      </c>
      <c r="E318" s="172">
        <f>(Kalkulation_MS4!$I$30)/100*detail_MS4!AB10</f>
        <v>0</v>
      </c>
      <c r="F318" s="172">
        <f>(Kalkulation_MS4!$I$30)/100*detail_MS4!AO10</f>
        <v>0</v>
      </c>
      <c r="G318" s="172">
        <f>(Kalkulation_MS4!$I$30)/100*detail_MS4!BB10</f>
        <v>0</v>
      </c>
      <c r="H318" s="172">
        <f>(Kalkulation_MS4!$I$30)/100*detail_MS4!BO10</f>
        <v>0</v>
      </c>
      <c r="I318" s="172">
        <f>(Kalkulation_MS4!$I$30)/100*detail_MS4!CB10</f>
        <v>0</v>
      </c>
      <c r="J318" s="206">
        <f t="shared" si="24"/>
        <v>0</v>
      </c>
    </row>
    <row r="319" spans="1:11" outlineLevel="1">
      <c r="A319" s="1">
        <f t="shared" si="30"/>
        <v>0</v>
      </c>
      <c r="C319" s="172">
        <f>(Kalkulation_MS4!$J$30)/100*detail_MS4!B11</f>
        <v>0</v>
      </c>
      <c r="D319" s="172">
        <f>(Kalkulation_MS4!$J$30)/100*detail_MS4!O11</f>
        <v>0</v>
      </c>
      <c r="E319" s="172">
        <f>(Kalkulation_MS4!$J$30)/100*detail_MS4!AB11</f>
        <v>0</v>
      </c>
      <c r="F319" s="172">
        <f>(Kalkulation_MS4!$J$30)/100*detail_MS4!AO11</f>
        <v>0</v>
      </c>
      <c r="G319" s="172">
        <f>(Kalkulation_MS4!$J$30)/100*detail_MS4!BB11</f>
        <v>0</v>
      </c>
      <c r="H319" s="172">
        <f>(Kalkulation_MS4!$J$30)/100*detail_MS4!BO11</f>
        <v>0</v>
      </c>
      <c r="I319" s="172">
        <f>(Kalkulation_MS4!$J$30)/100*detail_MS4!CB11</f>
        <v>0</v>
      </c>
      <c r="J319" s="206">
        <f t="shared" si="24"/>
        <v>0</v>
      </c>
    </row>
    <row r="320" spans="1:11" outlineLevel="1">
      <c r="A320" s="1">
        <f t="shared" si="30"/>
        <v>0</v>
      </c>
      <c r="C320" s="172">
        <f>(Kalkulation_MS4!$K$30)/100*detail_MS4!B12</f>
        <v>0</v>
      </c>
      <c r="D320" s="172">
        <f>(Kalkulation_MS4!$K$30)/100*detail_MS4!O12</f>
        <v>0</v>
      </c>
      <c r="E320" s="172">
        <f>(Kalkulation_MS4!$K$30)/100*detail_MS4!AB12</f>
        <v>0</v>
      </c>
      <c r="F320" s="172">
        <f>(Kalkulation_MS4!$K$30)/100*detail_MS4!AO12</f>
        <v>0</v>
      </c>
      <c r="G320" s="172">
        <f>(Kalkulation_MS4!$K$30)/100*detail_MS4!BB12</f>
        <v>0</v>
      </c>
      <c r="H320" s="172">
        <f>(Kalkulation_MS4!$K$30)/100*detail_MS4!BO12</f>
        <v>0</v>
      </c>
      <c r="I320" s="172">
        <f>(Kalkulation_MS4!$K$30)/100*detail_MS4!CB12</f>
        <v>0</v>
      </c>
      <c r="J320" s="206">
        <f t="shared" si="24"/>
        <v>0</v>
      </c>
    </row>
    <row r="321" spans="1:10" outlineLevel="1">
      <c r="A321" s="1">
        <f t="shared" si="30"/>
        <v>0</v>
      </c>
      <c r="C321" s="172">
        <f>(Kalkulation_MS4!$L$30)/100*detail_MS4!B13</f>
        <v>0</v>
      </c>
      <c r="D321" s="172">
        <f>(Kalkulation_MS4!$L$30)/100*detail_MS4!O13</f>
        <v>0</v>
      </c>
      <c r="E321" s="172">
        <f>(Kalkulation_MS4!$L$30)/100*detail_MS4!AB13</f>
        <v>0</v>
      </c>
      <c r="F321" s="172">
        <f>(Kalkulation_MS4!$L$30)/100*detail_MS4!AO13</f>
        <v>0</v>
      </c>
      <c r="G321" s="172">
        <f>(Kalkulation_MS4!$L$30)/100*detail_MS4!BB13</f>
        <v>0</v>
      </c>
      <c r="H321" s="172">
        <f>(Kalkulation_MS4!$L$30)/100*detail_MS4!BO13</f>
        <v>0</v>
      </c>
      <c r="I321" s="172">
        <f>(Kalkulation_MS4!$L$30)/100*detail_MS4!CB13</f>
        <v>0</v>
      </c>
      <c r="J321" s="206">
        <f t="shared" si="24"/>
        <v>0</v>
      </c>
    </row>
    <row r="322" spans="1:10" outlineLevel="1">
      <c r="A322" s="1">
        <f t="shared" si="30"/>
        <v>0</v>
      </c>
      <c r="C322" s="172">
        <f>(Kalkulation_MS4!$M$30)/100*detail_MS4!B14</f>
        <v>0</v>
      </c>
      <c r="D322" s="172">
        <f>(Kalkulation_MS4!$M$30)/100*detail_MS4!O14</f>
        <v>0</v>
      </c>
      <c r="E322" s="172">
        <f>(Kalkulation_MS4!$M$30)/100*detail_MS4!AB14</f>
        <v>0</v>
      </c>
      <c r="F322" s="172">
        <f>(Kalkulation_MS4!$M$30)/100*detail_MS4!AO14</f>
        <v>0</v>
      </c>
      <c r="G322" s="172">
        <f>(Kalkulation_MS4!$M$30)/100*detail_MS4!BB14</f>
        <v>0</v>
      </c>
      <c r="H322" s="172">
        <f>(Kalkulation_MS4!$M$30)/100*detail_MS4!BO14</f>
        <v>0</v>
      </c>
      <c r="I322" s="172">
        <f>(Kalkulation_MS4!$M$30)/100*detail_MS4!CB14</f>
        <v>0</v>
      </c>
      <c r="J322" s="206">
        <f t="shared" si="24"/>
        <v>0</v>
      </c>
    </row>
    <row r="323" spans="1:10" outlineLevel="1">
      <c r="A323" s="1">
        <f t="shared" si="30"/>
        <v>0</v>
      </c>
      <c r="C323" s="172">
        <f>(Kalkulation_MS4!$N$30)/100*detail_MS4!B15</f>
        <v>0</v>
      </c>
      <c r="D323" s="172">
        <f>(Kalkulation_MS4!$N$30)/100*detail_MS4!O15</f>
        <v>0</v>
      </c>
      <c r="E323" s="172">
        <f>(Kalkulation_MS4!$N$30)/100*detail_MS4!AB15</f>
        <v>0</v>
      </c>
      <c r="F323" s="172">
        <f>(Kalkulation_MS4!$N$30)/100*detail_MS4!AO15</f>
        <v>0</v>
      </c>
      <c r="G323" s="172">
        <f>(Kalkulation_MS4!$N$30)/100*detail_MS4!BB15</f>
        <v>0</v>
      </c>
      <c r="H323" s="172">
        <f>(Kalkulation_MS4!$N$30)/100*detail_MS4!BO15</f>
        <v>0</v>
      </c>
      <c r="I323" s="172">
        <f>(Kalkulation_MS4!$N$30)/100*detail_MS4!CB15</f>
        <v>0</v>
      </c>
      <c r="J323" s="206">
        <f t="shared" si="24"/>
        <v>0</v>
      </c>
    </row>
    <row r="324" spans="1:10" outlineLevel="1">
      <c r="A324" s="1">
        <f t="shared" si="30"/>
        <v>0</v>
      </c>
      <c r="C324" s="172">
        <f>(Kalkulation_MS4!$O$30)/100*detail_MS4!B16</f>
        <v>0</v>
      </c>
      <c r="D324" s="172">
        <f>(Kalkulation_MS4!$O$30)/100*detail_MS4!O16</f>
        <v>0</v>
      </c>
      <c r="E324" s="172">
        <f>(Kalkulation_MS4!$O$30)/100*detail_MS4!AB16</f>
        <v>0</v>
      </c>
      <c r="F324" s="172">
        <f>(Kalkulation_MS4!$O$30)/100*detail_MS4!AO16</f>
        <v>0</v>
      </c>
      <c r="G324" s="172">
        <f>(Kalkulation_MS4!$O$30)/100*detail_MS4!BB16</f>
        <v>0</v>
      </c>
      <c r="H324" s="172">
        <f>(Kalkulation_MS4!$O$30)/100*detail_MS4!BO16</f>
        <v>0</v>
      </c>
      <c r="I324" s="172">
        <f>(Kalkulation_MS4!$O$30)/100*detail_MS4!CB16</f>
        <v>0</v>
      </c>
      <c r="J324" s="206">
        <f t="shared" si="24"/>
        <v>0</v>
      </c>
    </row>
    <row r="325" spans="1:10" outlineLevel="1">
      <c r="A325" s="1">
        <f t="shared" si="30"/>
        <v>0</v>
      </c>
      <c r="C325" s="172">
        <f>(Kalkulation_MS4!$P$30)/100*detail_MS4!B17</f>
        <v>0</v>
      </c>
      <c r="D325" s="172">
        <f>(Kalkulation_MS4!$P$30)/100*detail_MS4!O17</f>
        <v>0</v>
      </c>
      <c r="E325" s="172">
        <f>(Kalkulation_MS4!$P$30)/100*detail_MS4!AB17</f>
        <v>0</v>
      </c>
      <c r="F325" s="172">
        <f>(Kalkulation_MS4!$P$30)/100*detail_MS4!AO17</f>
        <v>0</v>
      </c>
      <c r="G325" s="172">
        <f>(Kalkulation_MS4!$P$30)/100*detail_MS4!BB17</f>
        <v>0</v>
      </c>
      <c r="H325" s="172">
        <f>(Kalkulation_MS4!$P$30)/100*detail_MS4!BO17</f>
        <v>0</v>
      </c>
      <c r="I325" s="172">
        <f>(Kalkulation_MS4!$P$30)/100*detail_MS4!CB17</f>
        <v>0</v>
      </c>
      <c r="J325" s="206">
        <f t="shared" si="24"/>
        <v>0</v>
      </c>
    </row>
    <row r="326" spans="1:10" outlineLevel="1">
      <c r="A326" s="1">
        <f t="shared" si="30"/>
        <v>0</v>
      </c>
      <c r="C326" s="172">
        <f>(Kalkulation_MS4!$Q$30)/100*detail_MS4!B18</f>
        <v>0</v>
      </c>
      <c r="D326" s="172">
        <f>(Kalkulation_MS4!$Q$30)/100*detail_MS4!O18</f>
        <v>0</v>
      </c>
      <c r="E326" s="172">
        <f>(Kalkulation_MS4!$Q$30)/100*detail_MS4!AB18</f>
        <v>0</v>
      </c>
      <c r="F326" s="172">
        <f>(Kalkulation_MS4!$Q$30)/100*detail_MS4!AO18</f>
        <v>0</v>
      </c>
      <c r="G326" s="172">
        <f>(Kalkulation_MS4!$Q$30)/100*detail_MS4!BB18</f>
        <v>0</v>
      </c>
      <c r="H326" s="172">
        <f>(Kalkulation_MS4!$Q$30)/100*detail_MS4!BO18</f>
        <v>0</v>
      </c>
      <c r="I326" s="172">
        <f>(Kalkulation_MS4!$Q$30)/100*detail_MS4!CB18</f>
        <v>0</v>
      </c>
      <c r="J326" s="206">
        <f t="shared" si="24"/>
        <v>0</v>
      </c>
    </row>
    <row r="327" spans="1:10" outlineLevel="1">
      <c r="A327" s="1">
        <f t="shared" si="30"/>
        <v>0</v>
      </c>
      <c r="C327" s="172">
        <f>(Kalkulation_MS4!$R$30)/100*detail_MS4!B19</f>
        <v>0</v>
      </c>
      <c r="D327" s="172">
        <f>(Kalkulation_MS4!$R$30)/100*detail_MS4!O19</f>
        <v>0</v>
      </c>
      <c r="E327" s="172">
        <f>(Kalkulation_MS4!$R$30)/100*detail_MS4!AB19</f>
        <v>0</v>
      </c>
      <c r="F327" s="172">
        <f>(Kalkulation_MS4!$R$30)/100*detail_MS4!AO19</f>
        <v>0</v>
      </c>
      <c r="G327" s="172">
        <f>(Kalkulation_MS4!$R$30)/100*detail_MS4!BB19</f>
        <v>0</v>
      </c>
      <c r="H327" s="172">
        <f>(Kalkulation_MS4!$R$30)/100*detail_MS4!BO19</f>
        <v>0</v>
      </c>
      <c r="I327" s="172">
        <f>(Kalkulation_MS4!$R$30)/100*detail_MS4!CB19</f>
        <v>0</v>
      </c>
      <c r="J327" s="206">
        <f t="shared" si="24"/>
        <v>0</v>
      </c>
    </row>
    <row r="328" spans="1:10" outlineLevel="1">
      <c r="A328" s="1">
        <f t="shared" si="30"/>
        <v>0</v>
      </c>
      <c r="C328" s="172">
        <f>(Kalkulation_MS4!$S$30)/100*detail_MS4!$B20</f>
        <v>0</v>
      </c>
      <c r="D328" s="172">
        <f>(Kalkulation_MS4!$S$30)/100*detail_MS4!$O20</f>
        <v>0</v>
      </c>
      <c r="E328" s="172">
        <f>(Kalkulation_MS4!$S$30)/100*detail_MS4!$AB20</f>
        <v>0</v>
      </c>
      <c r="F328" s="172">
        <f>(Kalkulation_MS4!$S$30)/100*detail_MS4!$AO20</f>
        <v>0</v>
      </c>
      <c r="G328" s="172">
        <f>(Kalkulation_MS4!$S$30)/100*detail_MS4!$BB20</f>
        <v>0</v>
      </c>
      <c r="H328" s="172">
        <f>(Kalkulation_MS4!$S$30)/100*detail_MS4!$BO20</f>
        <v>0</v>
      </c>
      <c r="I328" s="172">
        <f>(Kalkulation_MS4!$S$30)/100*detail_MS4!$CB20</f>
        <v>0</v>
      </c>
      <c r="J328" s="206">
        <f t="shared" si="24"/>
        <v>0</v>
      </c>
    </row>
    <row r="329" spans="1:10" outlineLevel="1">
      <c r="A329" s="1">
        <f t="shared" si="30"/>
        <v>0</v>
      </c>
      <c r="C329" s="172">
        <f>(Kalkulation_MS4!$T$30)/100*detail_MS4!$B21</f>
        <v>0</v>
      </c>
      <c r="D329" s="172">
        <f>(Kalkulation_MS4!$T$30)/100*detail_MS4!$O21</f>
        <v>0</v>
      </c>
      <c r="E329" s="172">
        <f>(Kalkulation_MS4!$T$30)/100*detail_MS4!$AB21</f>
        <v>0</v>
      </c>
      <c r="F329" s="172">
        <f>(Kalkulation_MS4!$T$30)/100*detail_MS4!$AO21</f>
        <v>0</v>
      </c>
      <c r="G329" s="172">
        <f>(Kalkulation_MS4!$T$30)/100*detail_MS4!$BB21</f>
        <v>0</v>
      </c>
      <c r="H329" s="172">
        <f>(Kalkulation_MS4!$T$30)/100*detail_MS4!$BO21</f>
        <v>0</v>
      </c>
      <c r="I329" s="172">
        <f>(Kalkulation_MS4!$T$30)/100*detail_MS4!$CB21</f>
        <v>0</v>
      </c>
      <c r="J329" s="206">
        <f t="shared" si="24"/>
        <v>0</v>
      </c>
    </row>
    <row r="330" spans="1:10" outlineLevel="1">
      <c r="A330" s="1">
        <f t="shared" si="30"/>
        <v>0</v>
      </c>
      <c r="C330" s="172">
        <f>(Kalkulation_MS4!$U$30)/100*detail_MS4!$B22</f>
        <v>0</v>
      </c>
      <c r="D330" s="172">
        <f>(Kalkulation_MS4!$U$30)/100*detail_MS4!$O22</f>
        <v>0</v>
      </c>
      <c r="E330" s="172">
        <f>(Kalkulation_MS4!$U$30)/100*detail_MS4!$AB22</f>
        <v>0</v>
      </c>
      <c r="F330" s="172">
        <f>(Kalkulation_MS4!$U$30)/100*detail_MS4!$AO22</f>
        <v>0</v>
      </c>
      <c r="G330" s="172">
        <f>(Kalkulation_MS4!$U$30)/100*detail_MS4!$BB22</f>
        <v>0</v>
      </c>
      <c r="H330" s="172">
        <f>(Kalkulation_MS4!$U$30)/100*detail_MS4!$BO22</f>
        <v>0</v>
      </c>
      <c r="I330" s="172">
        <f>(Kalkulation_MS4!$U$30)/100*detail_MS4!$CB22</f>
        <v>0</v>
      </c>
      <c r="J330" s="206">
        <f t="shared" si="24"/>
        <v>0</v>
      </c>
    </row>
    <row r="331" spans="1:10" outlineLevel="1">
      <c r="A331" s="1">
        <f t="shared" si="30"/>
        <v>0</v>
      </c>
      <c r="C331" s="172">
        <f>(Kalkulation_MS4!$V$30)/100*detail_MS4!$B23</f>
        <v>0</v>
      </c>
      <c r="D331" s="172">
        <f>(Kalkulation_MS4!$V$30)/100*detail_MS4!$O23</f>
        <v>0</v>
      </c>
      <c r="E331" s="172">
        <f>(Kalkulation_MS4!$V$30)/100*detail_MS4!$AB23</f>
        <v>0</v>
      </c>
      <c r="F331" s="172">
        <f>(Kalkulation_MS4!$V$30)/100*detail_MS4!$AO23</f>
        <v>0</v>
      </c>
      <c r="G331" s="172">
        <f>(Kalkulation_MS4!$V$30)/100*detail_MS4!$BB23</f>
        <v>0</v>
      </c>
      <c r="H331" s="172">
        <f>(Kalkulation_MS4!$V$30)/100*detail_MS4!$BO23</f>
        <v>0</v>
      </c>
      <c r="I331" s="172">
        <f>(Kalkulation_MS4!$V$30)/100*detail_MS4!$CB23</f>
        <v>0</v>
      </c>
      <c r="J331" s="206">
        <f t="shared" si="24"/>
        <v>0</v>
      </c>
    </row>
    <row r="332" spans="1:10" outlineLevel="1">
      <c r="A332" s="1">
        <f t="shared" si="30"/>
        <v>0</v>
      </c>
      <c r="C332" s="172">
        <f>(Kalkulation_MS4!$W$30)/100*detail_MS4!$B24</f>
        <v>0</v>
      </c>
      <c r="D332" s="172">
        <f>(Kalkulation_MS4!$W$30)/100*detail_MS4!$O24</f>
        <v>0</v>
      </c>
      <c r="E332" s="172">
        <f>(Kalkulation_MS4!$W$30)/100*detail_MS4!$AB24</f>
        <v>0</v>
      </c>
      <c r="F332" s="172">
        <f>(Kalkulation_MS4!$W$30)/100*detail_MS4!$AO24</f>
        <v>0</v>
      </c>
      <c r="G332" s="172">
        <f>(Kalkulation_MS4!$W$30)/100*detail_MS4!$BB24</f>
        <v>0</v>
      </c>
      <c r="H332" s="172">
        <f>(Kalkulation_MS4!$W$30)/100*detail_MS4!$BO24</f>
        <v>0</v>
      </c>
      <c r="I332" s="172">
        <f>(Kalkulation_MS4!$W$30)/100*detail_MS4!$CB24</f>
        <v>0</v>
      </c>
      <c r="J332" s="206">
        <f t="shared" si="24"/>
        <v>0</v>
      </c>
    </row>
    <row r="333" spans="1:10" outlineLevel="1">
      <c r="A333" s="1">
        <f t="shared" si="30"/>
        <v>0</v>
      </c>
      <c r="C333" s="172">
        <f>(Kalkulation_MS4!$X$30)/100*detail_MS4!$B25</f>
        <v>0</v>
      </c>
      <c r="D333" s="172">
        <f>(Kalkulation_MS4!$X$30)/100*detail_MS4!$O25</f>
        <v>0</v>
      </c>
      <c r="E333" s="172">
        <f>(Kalkulation_MS4!$X$30)/100*detail_MS4!$AB25</f>
        <v>0</v>
      </c>
      <c r="F333" s="172">
        <f>(Kalkulation_MS4!$X$30)/100*detail_MS4!$AO25</f>
        <v>0</v>
      </c>
      <c r="G333" s="172">
        <f>(Kalkulation_MS4!$X$30)/100*detail_MS4!$BB25</f>
        <v>0</v>
      </c>
      <c r="H333" s="172">
        <f>(Kalkulation_MS4!$X$30)/100*detail_MS4!$BO25</f>
        <v>0</v>
      </c>
      <c r="I333" s="172">
        <f>(Kalkulation_MS4!$X$30)/100*detail_MS4!$CB25</f>
        <v>0</v>
      </c>
      <c r="J333" s="206">
        <f t="shared" si="24"/>
        <v>0</v>
      </c>
    </row>
    <row r="334" spans="1:10" outlineLevel="1">
      <c r="A334" s="1">
        <f t="shared" si="30"/>
        <v>0</v>
      </c>
      <c r="C334" s="172">
        <f>(Kalkulation_MS4!$Y$30)/100*detail_MS4!$B26</f>
        <v>0</v>
      </c>
      <c r="D334" s="172">
        <f>(Kalkulation_MS4!$Y$30)/100*detail_MS4!$O26</f>
        <v>0</v>
      </c>
      <c r="E334" s="172">
        <f>(Kalkulation_MS4!$Y$30)/100*detail_MS4!$AB26</f>
        <v>0</v>
      </c>
      <c r="F334" s="172">
        <f>(Kalkulation_MS4!$Y$30)/100*detail_MS4!$AO26</f>
        <v>0</v>
      </c>
      <c r="G334" s="172">
        <f>(Kalkulation_MS4!$Y$30)/100*detail_MS4!$BB26</f>
        <v>0</v>
      </c>
      <c r="H334" s="172">
        <f>(Kalkulation_MS4!$Y$30)/100*detail_MS4!$BO26</f>
        <v>0</v>
      </c>
      <c r="I334" s="172">
        <f>(Kalkulation_MS4!$Y$30)/100*detail_MS4!$CB26</f>
        <v>0</v>
      </c>
      <c r="J334" s="206">
        <f t="shared" si="24"/>
        <v>0</v>
      </c>
    </row>
    <row r="335" spans="1:10" outlineLevel="1">
      <c r="A335" s="1">
        <f t="shared" si="30"/>
        <v>0</v>
      </c>
      <c r="C335" s="172">
        <f>(Kalkulation_MS4!$Z$30)/100*detail_MS4!$B27</f>
        <v>0</v>
      </c>
      <c r="D335" s="172">
        <f>(Kalkulation_MS4!$Z$30)/100*detail_MS4!$O27</f>
        <v>0</v>
      </c>
      <c r="E335" s="172">
        <f>(Kalkulation_MS4!$Z$30)/100*detail_MS4!$AB27</f>
        <v>0</v>
      </c>
      <c r="F335" s="172">
        <f>(Kalkulation_MS4!$Z$30)/100*detail_MS4!$AO27</f>
        <v>0</v>
      </c>
      <c r="G335" s="172">
        <f>(Kalkulation_MS4!$Z$30)/100*detail_MS4!$BB27</f>
        <v>0</v>
      </c>
      <c r="H335" s="172">
        <f>(Kalkulation_MS4!$Z$30)/100*detail_MS4!$BO27</f>
        <v>0</v>
      </c>
      <c r="I335" s="172">
        <f>(Kalkulation_MS4!$Z$30)/100*detail_MS4!$CB27</f>
        <v>0</v>
      </c>
      <c r="J335" s="206">
        <f t="shared" si="24"/>
        <v>0</v>
      </c>
    </row>
    <row r="336" spans="1:10" outlineLevel="1">
      <c r="A336" s="1">
        <f t="shared" si="30"/>
        <v>0</v>
      </c>
      <c r="C336" s="172">
        <f>(Kalkulation_MS4!$AA$30)/100*detail_MS4!$B28</f>
        <v>0</v>
      </c>
      <c r="D336" s="172">
        <f>(Kalkulation_MS4!$AA$30)/100*detail_MS4!$O28</f>
        <v>0</v>
      </c>
      <c r="E336" s="172">
        <f>(Kalkulation_MS4!$AA$30)/100*detail_MS4!$AB28</f>
        <v>0</v>
      </c>
      <c r="F336" s="172">
        <f>(Kalkulation_MS4!$AA$30)/100*detail_MS4!$AO28</f>
        <v>0</v>
      </c>
      <c r="G336" s="172">
        <f>(Kalkulation_MS4!$AA$30)/100*detail_MS4!$BB28</f>
        <v>0</v>
      </c>
      <c r="H336" s="172">
        <f>(Kalkulation_MS4!$AA$30)/100*detail_MS4!$BO28</f>
        <v>0</v>
      </c>
      <c r="I336" s="172">
        <f>(Kalkulation_MS4!$AA$30)/100*detail_MS4!$CB28</f>
        <v>0</v>
      </c>
      <c r="J336" s="206">
        <f t="shared" si="24"/>
        <v>0</v>
      </c>
    </row>
    <row r="337" spans="1:10" outlineLevel="1">
      <c r="A337" s="1">
        <f t="shared" si="30"/>
        <v>0</v>
      </c>
      <c r="C337" s="172">
        <f>(Kalkulation_MS4!$AB$30)/100*detail_MS4!$B29</f>
        <v>0</v>
      </c>
      <c r="D337" s="172">
        <f>(Kalkulation_MS4!$AB$30)/100*detail_MS4!$O29</f>
        <v>0</v>
      </c>
      <c r="E337" s="172">
        <f>(Kalkulation_MS4!$AB$30)/100*detail_MS4!$AB29</f>
        <v>0</v>
      </c>
      <c r="F337" s="172">
        <f>(Kalkulation_MS4!$AB$30)/100*detail_MS4!$AO29</f>
        <v>0</v>
      </c>
      <c r="G337" s="172">
        <f>(Kalkulation_MS4!$AB$30)/100*detail_MS4!$BB29</f>
        <v>0</v>
      </c>
      <c r="H337" s="172">
        <f>(Kalkulation_MS4!$AB$30)/100*detail_MS4!$BO29</f>
        <v>0</v>
      </c>
      <c r="I337" s="172">
        <f>(Kalkulation_MS4!$AB$30)/100*detail_MS4!$CB29</f>
        <v>0</v>
      </c>
      <c r="J337" s="206">
        <f t="shared" si="24"/>
        <v>0</v>
      </c>
    </row>
    <row r="338" spans="1:10" outlineLevel="1">
      <c r="A338" s="1">
        <f t="shared" si="30"/>
        <v>0</v>
      </c>
      <c r="C338" s="172">
        <f>(Kalkulation_MS4!$AC$30)/100*detail_MS4!$B30</f>
        <v>0</v>
      </c>
      <c r="D338" s="172">
        <f>(Kalkulation_MS4!$AC$30)/100*detail_MS4!$O30</f>
        <v>0</v>
      </c>
      <c r="E338" s="172">
        <f>(Kalkulation_MS4!$AC$30)/100*detail_MS4!$AB30</f>
        <v>0</v>
      </c>
      <c r="F338" s="172">
        <f>(Kalkulation_MS4!$AC$30)/100*detail_MS4!$AO30</f>
        <v>0</v>
      </c>
      <c r="G338" s="172">
        <f>(Kalkulation_MS4!$AC$30)/100*detail_MS4!$BB30</f>
        <v>0</v>
      </c>
      <c r="H338" s="172">
        <f>(Kalkulation_MS4!$AC$30)/100*detail_MS4!$BO30</f>
        <v>0</v>
      </c>
      <c r="I338" s="172">
        <f>(Kalkulation_MS4!$AC$30)/100*detail_MS4!$CB30</f>
        <v>0</v>
      </c>
      <c r="J338" s="206">
        <f t="shared" si="24"/>
        <v>0</v>
      </c>
    </row>
    <row r="339" spans="1:10" outlineLevel="1">
      <c r="A339" s="1">
        <f t="shared" si="30"/>
        <v>0</v>
      </c>
      <c r="C339" s="172">
        <f>(Kalkulation_MS4!$AD$30)/100*detail_MS4!$B31</f>
        <v>0</v>
      </c>
      <c r="D339" s="172">
        <f>(Kalkulation_MS4!$AD$30)/100*detail_MS4!$O31</f>
        <v>0</v>
      </c>
      <c r="E339" s="172">
        <f>(Kalkulation_MS4!$AD$30)/100*detail_MS4!$AB31</f>
        <v>0</v>
      </c>
      <c r="F339" s="172">
        <f>(Kalkulation_MS4!$AD$30)/100*detail_MS4!$AO31</f>
        <v>0</v>
      </c>
      <c r="G339" s="172">
        <f>(Kalkulation_MS4!$AD$30)/100*detail_MS4!$BB31</f>
        <v>0</v>
      </c>
      <c r="H339" s="172">
        <f>(Kalkulation_MS4!$AD$30)/100*detail_MS4!$BO31</f>
        <v>0</v>
      </c>
      <c r="I339" s="172">
        <f>(Kalkulation_MS4!$AD$30)/100*detail_MS4!$CB31</f>
        <v>0</v>
      </c>
      <c r="J339" s="206">
        <f t="shared" si="24"/>
        <v>0</v>
      </c>
    </row>
    <row r="340" spans="1:10" outlineLevel="1">
      <c r="A340" s="1">
        <f t="shared" si="30"/>
        <v>0</v>
      </c>
      <c r="C340" s="172">
        <f>(Kalkulation_MS4!$AE$30)/100*detail_MS4!$B32</f>
        <v>0</v>
      </c>
      <c r="D340" s="172">
        <f>(Kalkulation_MS4!$AE$30)/100*detail_MS4!$O32</f>
        <v>0</v>
      </c>
      <c r="E340" s="172">
        <f>(Kalkulation_MS4!$AE$30)/100*detail_MS4!$AB32</f>
        <v>0</v>
      </c>
      <c r="F340" s="172">
        <f>(Kalkulation_MS4!$AE$30)/100*detail_MS4!$AO32</f>
        <v>0</v>
      </c>
      <c r="G340" s="172">
        <f>(Kalkulation_MS4!$AE$30)/100*detail_MS4!$BB32</f>
        <v>0</v>
      </c>
      <c r="H340" s="172">
        <f>(Kalkulation_MS4!$AE$30)/100*detail_MS4!$BO32</f>
        <v>0</v>
      </c>
      <c r="I340" s="172">
        <f>(Kalkulation_MS4!$AE$30)/100*detail_MS4!$CB32</f>
        <v>0</v>
      </c>
      <c r="J340" s="206">
        <f t="shared" si="24"/>
        <v>0</v>
      </c>
    </row>
    <row r="341" spans="1:10" outlineLevel="1">
      <c r="A341" s="1">
        <f t="shared" si="30"/>
        <v>0</v>
      </c>
      <c r="C341" s="172">
        <f>(Kalkulation_MS4!$AF$30)/100*detail_MS4!$B33</f>
        <v>0</v>
      </c>
      <c r="D341" s="172">
        <f>(Kalkulation_MS4!$AF$30)/100*detail_MS4!$O33</f>
        <v>0</v>
      </c>
      <c r="E341" s="172">
        <f>(Kalkulation_MS4!$AF$30)/100*detail_MS4!$AB33</f>
        <v>0</v>
      </c>
      <c r="F341" s="172">
        <f>(Kalkulation_MS4!$AF$30)/100*detail_MS4!$AO33</f>
        <v>0</v>
      </c>
      <c r="G341" s="172">
        <f>(Kalkulation_MS4!$AF$30)/100*detail_MS4!$BB33</f>
        <v>0</v>
      </c>
      <c r="H341" s="172">
        <f>(Kalkulation_MS4!$AF$30)/100*detail_MS4!$BO33</f>
        <v>0</v>
      </c>
      <c r="I341" s="172">
        <f>(Kalkulation_MS4!$AF$30)/100*detail_MS4!$CB33</f>
        <v>0</v>
      </c>
      <c r="J341" s="206">
        <f t="shared" si="24"/>
        <v>0</v>
      </c>
    </row>
    <row r="342" spans="1:10" outlineLevel="1">
      <c r="A342" s="1">
        <f t="shared" si="30"/>
        <v>0</v>
      </c>
      <c r="C342" s="172">
        <f>(Kalkulation_MS4!$AG$30)/100*detail_MS4!$B34</f>
        <v>0</v>
      </c>
      <c r="D342" s="172">
        <f>(Kalkulation_MS4!$AG$30)/100*detail_MS4!$O34</f>
        <v>0</v>
      </c>
      <c r="E342" s="172">
        <f>(Kalkulation_MS4!$AG$30)/100*detail_MS4!$AB34</f>
        <v>0</v>
      </c>
      <c r="F342" s="172">
        <f>(Kalkulation_MS4!$AG$30)/100*detail_MS4!$AO34</f>
        <v>0</v>
      </c>
      <c r="G342" s="172">
        <f>(Kalkulation_MS4!$AG$30)/100*detail_MS4!$BB34</f>
        <v>0</v>
      </c>
      <c r="H342" s="172">
        <f>(Kalkulation_MS4!$AG$30)/100*detail_MS4!$BO34</f>
        <v>0</v>
      </c>
      <c r="I342" s="172">
        <f>(Kalkulation_MS4!$AG$30)/100*detail_MS4!$CB34</f>
        <v>0</v>
      </c>
      <c r="J342" s="206">
        <f t="shared" si="24"/>
        <v>0</v>
      </c>
    </row>
    <row r="343" spans="1:10" outlineLevel="1">
      <c r="A343" s="1">
        <f t="shared" si="30"/>
        <v>0</v>
      </c>
      <c r="C343" s="172">
        <f>(Kalkulation_MS4!$AH$30)/100*detail_MS4!$B35</f>
        <v>0</v>
      </c>
      <c r="D343" s="172">
        <f>(Kalkulation_MS4!$AH$30)/100*detail_MS4!$O35</f>
        <v>0</v>
      </c>
      <c r="E343" s="172">
        <f>(Kalkulation_MS4!$AH$30)/100*detail_MS4!$AB35</f>
        <v>0</v>
      </c>
      <c r="F343" s="172">
        <f>(Kalkulation_MS4!$AH$30)/100*detail_MS4!$AO35</f>
        <v>0</v>
      </c>
      <c r="G343" s="172">
        <f>(Kalkulation_MS4!$AH$30)/100*detail_MS4!$BB35</f>
        <v>0</v>
      </c>
      <c r="H343" s="172">
        <f>(Kalkulation_MS4!$AH$30)/100*detail_MS4!$BO35</f>
        <v>0</v>
      </c>
      <c r="I343" s="172">
        <f>(Kalkulation_MS4!$AH$30)/100*detail_MS4!$CB35</f>
        <v>0</v>
      </c>
      <c r="J343" s="206">
        <f t="shared" si="24"/>
        <v>0</v>
      </c>
    </row>
    <row r="344" spans="1:10" outlineLevel="1">
      <c r="A344" s="1">
        <f t="shared" si="30"/>
        <v>0</v>
      </c>
      <c r="C344" s="172">
        <f>(Kalkulation_MS4!$AI$30)/100*detail_MS4!$B36</f>
        <v>0</v>
      </c>
      <c r="D344" s="172">
        <f>(Kalkulation_MS4!$AI$30)/100*detail_MS4!$O36</f>
        <v>0</v>
      </c>
      <c r="E344" s="172">
        <f>(Kalkulation_MS4!$AI$30)/100*detail_MS4!$AB36</f>
        <v>0</v>
      </c>
      <c r="F344" s="172">
        <f>(Kalkulation_MS4!$AI$30)/100*detail_MS4!$AO36</f>
        <v>0</v>
      </c>
      <c r="G344" s="172">
        <f>(Kalkulation_MS4!$AI$30)/100*detail_MS4!$BB36</f>
        <v>0</v>
      </c>
      <c r="H344" s="172">
        <f>(Kalkulation_MS4!$AI$30)/100*detail_MS4!$BO36</f>
        <v>0</v>
      </c>
      <c r="I344" s="172">
        <f>(Kalkulation_MS4!$AI$30)/100*detail_MS4!$CB36</f>
        <v>0</v>
      </c>
      <c r="J344" s="206">
        <f t="shared" si="24"/>
        <v>0</v>
      </c>
    </row>
    <row r="345" spans="1:10" outlineLevel="1">
      <c r="A345" s="1">
        <f t="shared" si="30"/>
        <v>0</v>
      </c>
      <c r="C345" s="172">
        <f>(Kalkulation_MS4!$AJ$30)/100*detail_MS4!$B37</f>
        <v>0</v>
      </c>
      <c r="D345" s="172">
        <f>(Kalkulation_MS4!$AJ$30)/100*detail_MS4!$O37</f>
        <v>0</v>
      </c>
      <c r="E345" s="172">
        <f>(Kalkulation_MS4!$AJ$30)/100*detail_MS4!$AB37</f>
        <v>0</v>
      </c>
      <c r="F345" s="172">
        <f>(Kalkulation_MS4!$AJ$30)/100*detail_MS4!$AO37</f>
        <v>0</v>
      </c>
      <c r="G345" s="172">
        <f>(Kalkulation_MS4!$AJ$30)/100*detail_MS4!$BB37</f>
        <v>0</v>
      </c>
      <c r="H345" s="172">
        <f>(Kalkulation_MS4!$AJ$30)/100*detail_MS4!$BO37</f>
        <v>0</v>
      </c>
      <c r="I345" s="172">
        <f>(Kalkulation_MS4!$AJ$30)/100*detail_MS4!$CB37</f>
        <v>0</v>
      </c>
      <c r="J345" s="206">
        <f t="shared" si="24"/>
        <v>0</v>
      </c>
    </row>
    <row r="346" spans="1:10" outlineLevel="1">
      <c r="A346" s="1">
        <f t="shared" si="30"/>
        <v>0</v>
      </c>
      <c r="C346" s="172">
        <f>(Kalkulation_MS4!$AK$30)/100*detail_MS4!$B38</f>
        <v>0</v>
      </c>
      <c r="D346" s="172">
        <f>(Kalkulation_MS4!$AK$30)/100*detail_MS4!$O38</f>
        <v>0</v>
      </c>
      <c r="E346" s="172">
        <f>(Kalkulation_MS4!$AK$30)/100*detail_MS4!$AB38</f>
        <v>0</v>
      </c>
      <c r="F346" s="172">
        <f>(Kalkulation_MS4!$AK$30)/100*detail_MS4!$AO38</f>
        <v>0</v>
      </c>
      <c r="G346" s="172">
        <f>(Kalkulation_MS4!$AK$30)/100*detail_MS4!$BB38</f>
        <v>0</v>
      </c>
      <c r="H346" s="172">
        <f>(Kalkulation_MS4!$AK$30)/100*detail_MS4!$BO38</f>
        <v>0</v>
      </c>
      <c r="I346" s="172">
        <f>(Kalkulation_MS4!$AK$30)/100*detail_MS4!$CB38</f>
        <v>0</v>
      </c>
      <c r="J346" s="206">
        <f t="shared" si="24"/>
        <v>0</v>
      </c>
    </row>
    <row r="347" spans="1:10" outlineLevel="1">
      <c r="A347" s="1">
        <f t="shared" si="30"/>
        <v>0</v>
      </c>
      <c r="C347" s="172">
        <f>(Kalkulation_MS4!$AL$30)/100*detail_MS4!$B39</f>
        <v>0</v>
      </c>
      <c r="D347" s="172">
        <f>(Kalkulation_MS4!$AL$30)/100*detail_MS4!$O39</f>
        <v>0</v>
      </c>
      <c r="E347" s="172">
        <f>(Kalkulation_MS4!$AL$30)/100*detail_MS4!$AB39</f>
        <v>0</v>
      </c>
      <c r="F347" s="172">
        <f>(Kalkulation_MS4!$AL$30)/100*detail_MS4!$AO39</f>
        <v>0</v>
      </c>
      <c r="G347" s="172">
        <f>(Kalkulation_MS4!$AL$30)/100*detail_MS4!$BB39</f>
        <v>0</v>
      </c>
      <c r="H347" s="172">
        <f>(Kalkulation_MS4!$AL$30)/100*detail_MS4!$BO39</f>
        <v>0</v>
      </c>
      <c r="I347" s="172">
        <f>(Kalkulation_MS4!$AL$30)/100*detail_MS4!$CB39</f>
        <v>0</v>
      </c>
      <c r="J347" s="206">
        <f t="shared" si="24"/>
        <v>0</v>
      </c>
    </row>
    <row r="348" spans="1:10" outlineLevel="1">
      <c r="A348" s="1">
        <f t="shared" si="30"/>
        <v>0</v>
      </c>
      <c r="C348" s="172">
        <f>(Kalkulation_MS4!$AM$30)/100*detail_MS4!$B40</f>
        <v>0</v>
      </c>
      <c r="D348" s="172">
        <f>(Kalkulation_MS4!$AM$30)/100*detail_MS4!$O40</f>
        <v>0</v>
      </c>
      <c r="E348" s="172">
        <f>(Kalkulation_MS4!$AM$30)/100*detail_MS4!$AB40</f>
        <v>0</v>
      </c>
      <c r="F348" s="172">
        <f>(Kalkulation_MS4!$AM$30)/100*detail_MS4!$AO40</f>
        <v>0</v>
      </c>
      <c r="G348" s="172">
        <f>(Kalkulation_MS4!$AM$30)/100*detail_MS4!$BB40</f>
        <v>0</v>
      </c>
      <c r="H348" s="172">
        <f>(Kalkulation_MS4!$AM$30)/100*detail_MS4!$BO40</f>
        <v>0</v>
      </c>
      <c r="I348" s="172">
        <f>(Kalkulation_MS4!$AM$30)/100*detail_MS4!$CB40</f>
        <v>0</v>
      </c>
      <c r="J348" s="206">
        <f t="shared" si="24"/>
        <v>0</v>
      </c>
    </row>
    <row r="349" spans="1:10" outlineLevel="1">
      <c r="A349" s="1">
        <f t="shared" si="30"/>
        <v>0</v>
      </c>
      <c r="C349" s="172">
        <f>(Kalkulation_MS4!$AN$30)/100*detail_MS4!$B41</f>
        <v>0</v>
      </c>
      <c r="D349" s="172">
        <f>(Kalkulation_MS4!$AN$30)/100*detail_MS4!$O41</f>
        <v>0</v>
      </c>
      <c r="E349" s="172">
        <f>(Kalkulation_MS4!$AN$30)/100*detail_MS4!$AB41</f>
        <v>0</v>
      </c>
      <c r="F349" s="172">
        <f>(Kalkulation_MS4!$AN$30)/100*detail_MS4!$AO41</f>
        <v>0</v>
      </c>
      <c r="G349" s="172">
        <f>(Kalkulation_MS4!$AN$30)/100*detail_MS4!$BB41</f>
        <v>0</v>
      </c>
      <c r="H349" s="172">
        <f>(Kalkulation_MS4!$AN$30)/100*detail_MS4!$BO41</f>
        <v>0</v>
      </c>
      <c r="I349" s="172">
        <f>(Kalkulation_MS4!$AN$30)/100*detail_MS4!$CB41</f>
        <v>0</v>
      </c>
      <c r="J349" s="206">
        <f t="shared" si="24"/>
        <v>0</v>
      </c>
    </row>
    <row r="350" spans="1:10" outlineLevel="1">
      <c r="A350" s="1">
        <f t="shared" si="30"/>
        <v>0</v>
      </c>
      <c r="C350" s="172">
        <f>(Kalkulation_MS4!$AO$30)/100*detail_MS4!$B42</f>
        <v>0</v>
      </c>
      <c r="D350" s="172">
        <f>(Kalkulation_MS4!$AO$30)/100*detail_MS4!$O42</f>
        <v>0</v>
      </c>
      <c r="E350" s="172">
        <f>(Kalkulation_MS4!$AO$30)/100*detail_MS4!$AB42</f>
        <v>0</v>
      </c>
      <c r="F350" s="172">
        <f>(Kalkulation_MS4!$AO$30)/100*detail_MS4!$AO42</f>
        <v>0</v>
      </c>
      <c r="G350" s="172">
        <f>(Kalkulation_MS4!$AO$30)/100*detail_MS4!$BB42</f>
        <v>0</v>
      </c>
      <c r="H350" s="172">
        <f>(Kalkulation_MS4!$AO$30)/100*detail_MS4!$BO42</f>
        <v>0</v>
      </c>
      <c r="I350" s="172">
        <f>(Kalkulation_MS4!$AO$30)/100*detail_MS4!$CB42</f>
        <v>0</v>
      </c>
      <c r="J350" s="206">
        <f t="shared" si="24"/>
        <v>0</v>
      </c>
    </row>
    <row r="351" spans="1:10" outlineLevel="1">
      <c r="A351" s="1">
        <f t="shared" si="30"/>
        <v>0</v>
      </c>
      <c r="C351" s="172">
        <f>(Kalkulation_MS4!$AP$30)/100*detail_MS4!$B43</f>
        <v>0</v>
      </c>
      <c r="D351" s="172">
        <f>(Kalkulation_MS4!$AP$30)/100*detail_MS4!$O43</f>
        <v>0</v>
      </c>
      <c r="E351" s="172">
        <f>(Kalkulation_MS4!$AP$30)/100*detail_MS4!$AB43</f>
        <v>0</v>
      </c>
      <c r="F351" s="172">
        <f>(Kalkulation_MS4!$AP$30)/100*detail_MS4!$AO43</f>
        <v>0</v>
      </c>
      <c r="G351" s="172">
        <f>(Kalkulation_MS4!$AP$30)/100*detail_MS4!$BB43</f>
        <v>0</v>
      </c>
      <c r="H351" s="172">
        <f>(Kalkulation_MS4!$AP$30)/100*detail_MS4!$BO43</f>
        <v>0</v>
      </c>
      <c r="I351" s="172">
        <f>(Kalkulation_MS4!$AP$30)/100*detail_MS4!$CB43</f>
        <v>0</v>
      </c>
      <c r="J351" s="206">
        <f t="shared" si="24"/>
        <v>0</v>
      </c>
    </row>
    <row r="352" spans="1:10" outlineLevel="1">
      <c r="A352" s="1">
        <f t="shared" si="30"/>
        <v>0</v>
      </c>
      <c r="C352" s="172">
        <f>(Kalkulation_MS4!$AQ$30)/100*detail_MS4!$B44</f>
        <v>0</v>
      </c>
      <c r="D352" s="172">
        <f>(Kalkulation_MS4!$AQ$30)/100*detail_MS4!$O44</f>
        <v>0</v>
      </c>
      <c r="E352" s="172">
        <f>(Kalkulation_MS4!$AQ$30)/100*detail_MS4!$AB44</f>
        <v>0</v>
      </c>
      <c r="F352" s="172">
        <f>(Kalkulation_MS4!$AQ$30)/100*detail_MS4!$AO44</f>
        <v>0</v>
      </c>
      <c r="G352" s="172">
        <f>(Kalkulation_MS4!$AQ$30)/100*detail_MS4!$BB44</f>
        <v>0</v>
      </c>
      <c r="H352" s="172">
        <f>(Kalkulation_MS4!$AQ$30)/100*detail_MS4!$BO44</f>
        <v>0</v>
      </c>
      <c r="I352" s="172">
        <f>(Kalkulation_MS4!$AQ$30)/100*detail_MS4!$CB44</f>
        <v>0</v>
      </c>
      <c r="J352" s="206">
        <f t="shared" si="24"/>
        <v>0</v>
      </c>
    </row>
    <row r="353" spans="1:11" outlineLevel="1">
      <c r="A353" s="1">
        <f t="shared" si="30"/>
        <v>0</v>
      </c>
      <c r="C353" s="172">
        <f>(Kalkulation_MS4!$AR$30)/100*detail_MS4!$B45</f>
        <v>0</v>
      </c>
      <c r="D353" s="172">
        <f>(Kalkulation_MS4!$AR$30)/100*detail_MS4!$O45</f>
        <v>0</v>
      </c>
      <c r="E353" s="172">
        <f>(Kalkulation_MS4!$AR$30)/100*detail_MS4!$AB45</f>
        <v>0</v>
      </c>
      <c r="F353" s="172">
        <f>(Kalkulation_MS4!$AR$30)/100*detail_MS4!$AO45</f>
        <v>0</v>
      </c>
      <c r="G353" s="172">
        <f>(Kalkulation_MS4!$AR$30)/100*detail_MS4!$BB45</f>
        <v>0</v>
      </c>
      <c r="H353" s="172">
        <f>(Kalkulation_MS4!$AR$30)/100*detail_MS4!$BO45</f>
        <v>0</v>
      </c>
      <c r="I353" s="172">
        <f>(Kalkulation_MS4!$AR$30)/100*detail_MS4!$CB45</f>
        <v>0</v>
      </c>
      <c r="J353" s="206">
        <f t="shared" si="24"/>
        <v>0</v>
      </c>
    </row>
    <row r="354" spans="1:11" outlineLevel="1">
      <c r="A354" s="1">
        <f t="shared" si="30"/>
        <v>0</v>
      </c>
      <c r="C354" s="172">
        <f>(Kalkulation_MS4!$AS$30)/100*detail_MS4!$B46</f>
        <v>0</v>
      </c>
      <c r="D354" s="172">
        <f>(Kalkulation_MS4!$AS$30)/100*detail_MS4!$O46</f>
        <v>0</v>
      </c>
      <c r="E354" s="172">
        <f>(Kalkulation_MS4!$AS$30)/100*detail_MS4!$AB46</f>
        <v>0</v>
      </c>
      <c r="F354" s="172">
        <f>(Kalkulation_MS4!$AS$30)/100*detail_MS4!$AO46</f>
        <v>0</v>
      </c>
      <c r="G354" s="172">
        <f>(Kalkulation_MS4!$AS$30)/100*detail_MS4!$BB46</f>
        <v>0</v>
      </c>
      <c r="H354" s="172">
        <f>(Kalkulation_MS4!$AS$30)/100*detail_MS4!$BO46</f>
        <v>0</v>
      </c>
      <c r="I354" s="172">
        <f>(Kalkulation_MS4!$AS$30)/100*detail_MS4!$CB46</f>
        <v>0</v>
      </c>
      <c r="J354" s="206">
        <f t="shared" si="24"/>
        <v>0</v>
      </c>
    </row>
    <row r="355" spans="1:11" outlineLevel="1">
      <c r="A355" s="88" t="s">
        <v>448</v>
      </c>
      <c r="B355" s="88"/>
      <c r="C355" s="201">
        <f>SUM(C315:C354)</f>
        <v>0</v>
      </c>
      <c r="D355" s="201">
        <f t="shared" ref="D355:J355" si="31">SUM(D315:D354)</f>
        <v>0</v>
      </c>
      <c r="E355" s="201">
        <f t="shared" si="31"/>
        <v>0</v>
      </c>
      <c r="F355" s="201">
        <f t="shared" si="31"/>
        <v>0</v>
      </c>
      <c r="G355" s="201">
        <f t="shared" si="31"/>
        <v>0</v>
      </c>
      <c r="H355" s="201">
        <f t="shared" si="31"/>
        <v>0</v>
      </c>
      <c r="I355" s="201">
        <f t="shared" si="31"/>
        <v>0</v>
      </c>
      <c r="J355" s="79">
        <f t="shared" si="31"/>
        <v>0</v>
      </c>
      <c r="K355" s="172">
        <f>Kalkulation_MS4!AT56*7</f>
        <v>0</v>
      </c>
    </row>
    <row r="356" spans="1:11" outlineLevel="1">
      <c r="A356" s="203" t="s">
        <v>449</v>
      </c>
      <c r="J356" s="205">
        <f t="shared" si="24"/>
        <v>0</v>
      </c>
    </row>
    <row r="357" spans="1:11" outlineLevel="1">
      <c r="A357" s="1">
        <f t="shared" ref="A357:A396" si="32">A315</f>
        <v>0</v>
      </c>
      <c r="C357" s="172">
        <f>(Kalkulation_MS4!$F$31)/100*detail_MS4!B7</f>
        <v>0</v>
      </c>
      <c r="D357" s="172">
        <f>(Kalkulation_MS4!$F$31)/100*detail_MS4!O7</f>
        <v>0</v>
      </c>
      <c r="E357" s="172">
        <f>(Kalkulation_MS4!$F$31)/100*detail_MS4!AB7</f>
        <v>0</v>
      </c>
      <c r="F357" s="172">
        <f>(Kalkulation_MS4!$F$31)/100*detail_MS4!AO7</f>
        <v>0</v>
      </c>
      <c r="G357" s="172">
        <f>(Kalkulation_MS4!$F$31)/100*detail_MS4!BB7</f>
        <v>0</v>
      </c>
      <c r="H357" s="172">
        <f>(Kalkulation_MS4!$F$31)/100*detail_MS4!BO7</f>
        <v>0</v>
      </c>
      <c r="I357" s="172">
        <f>(Kalkulation_MS4!$F$31)/100*detail_MS4!CB7</f>
        <v>0</v>
      </c>
      <c r="J357" s="206">
        <f t="shared" si="24"/>
        <v>0</v>
      </c>
    </row>
    <row r="358" spans="1:11" outlineLevel="1">
      <c r="A358" s="1">
        <f t="shared" si="32"/>
        <v>0</v>
      </c>
      <c r="C358" s="172">
        <f>(Kalkulation_MS4!$G$31)/100*detail_MS4!B8</f>
        <v>0</v>
      </c>
      <c r="D358" s="172">
        <f>(Kalkulation_MS4!$G$31)/100*detail_MS4!O8</f>
        <v>0</v>
      </c>
      <c r="E358" s="172">
        <f>(Kalkulation_MS4!$G$31)/100*detail_MS4!AB8</f>
        <v>0</v>
      </c>
      <c r="F358" s="172">
        <f>(Kalkulation_MS4!$G$31)/100*detail_MS4!AO8</f>
        <v>0</v>
      </c>
      <c r="G358" s="172">
        <f>(Kalkulation_MS4!$G$31)/100*detail_MS4!BB8</f>
        <v>0</v>
      </c>
      <c r="H358" s="172">
        <f>(Kalkulation_MS4!$G$31)/100*detail_MS4!BO8</f>
        <v>0</v>
      </c>
      <c r="I358" s="172">
        <f>(Kalkulation_MS4!$G$31)/100*detail_MS4!CB8</f>
        <v>0</v>
      </c>
      <c r="J358" s="206">
        <f t="shared" si="24"/>
        <v>0</v>
      </c>
    </row>
    <row r="359" spans="1:11" outlineLevel="1">
      <c r="A359" s="1">
        <f t="shared" si="32"/>
        <v>0</v>
      </c>
      <c r="C359" s="172">
        <f>(Kalkulation_MS4!$H$31)/100*detail_MS4!B9</f>
        <v>0</v>
      </c>
      <c r="D359" s="172">
        <f>(Kalkulation_MS4!$H$31)/100*detail_MS4!O9</f>
        <v>0</v>
      </c>
      <c r="E359" s="172">
        <f>(Kalkulation_MS4!$H$31)/100*detail_MS4!AB9</f>
        <v>0</v>
      </c>
      <c r="F359" s="172">
        <f>(Kalkulation_MS4!$H$31)/100*detail_MS4!AO9</f>
        <v>0</v>
      </c>
      <c r="G359" s="172">
        <f>(Kalkulation_MS4!$H$31)/100*detail_MS4!BB9</f>
        <v>0</v>
      </c>
      <c r="H359" s="172">
        <f>(Kalkulation_MS4!$H$31)/100*detail_MS4!BO9</f>
        <v>0</v>
      </c>
      <c r="I359" s="172">
        <f>(Kalkulation_MS4!$H$31)/100*detail_MS4!CB9</f>
        <v>0</v>
      </c>
      <c r="J359" s="206">
        <f t="shared" si="24"/>
        <v>0</v>
      </c>
    </row>
    <row r="360" spans="1:11" outlineLevel="1">
      <c r="A360" s="1">
        <f t="shared" si="32"/>
        <v>0</v>
      </c>
      <c r="C360" s="172">
        <f>(Kalkulation_MS4!$I$31)/100*detail_MS4!B10</f>
        <v>0</v>
      </c>
      <c r="D360" s="172">
        <f>(Kalkulation_MS4!$I$31)/100*detail_MS4!O10</f>
        <v>0</v>
      </c>
      <c r="E360" s="172">
        <f>(Kalkulation_MS4!$I$31)/100*detail_MS4!AB10</f>
        <v>0</v>
      </c>
      <c r="F360" s="172">
        <f>(Kalkulation_MS4!$I$31)/100*detail_MS4!AO10</f>
        <v>0</v>
      </c>
      <c r="G360" s="172">
        <f>(Kalkulation_MS4!$I$31)/100*detail_MS4!BB10</f>
        <v>0</v>
      </c>
      <c r="H360" s="172">
        <f>(Kalkulation_MS4!$I$31)/100*detail_MS4!BO10</f>
        <v>0</v>
      </c>
      <c r="I360" s="172">
        <f>(Kalkulation_MS4!$I$31)/100*detail_MS4!CB10</f>
        <v>0</v>
      </c>
      <c r="J360" s="206">
        <f t="shared" si="24"/>
        <v>0</v>
      </c>
    </row>
    <row r="361" spans="1:11" outlineLevel="1">
      <c r="A361" s="1">
        <f t="shared" si="32"/>
        <v>0</v>
      </c>
      <c r="C361" s="172">
        <f>(Kalkulation_MS4!$J$31)/100*detail_MS4!B11</f>
        <v>0</v>
      </c>
      <c r="D361" s="172">
        <f>(Kalkulation_MS4!$J$31)/100*detail_MS4!O11</f>
        <v>0</v>
      </c>
      <c r="E361" s="172">
        <f>(Kalkulation_MS4!$J$31)/100*detail_MS4!AB11</f>
        <v>0</v>
      </c>
      <c r="F361" s="172">
        <f>(Kalkulation_MS4!$J$31)/100*detail_MS4!AO11</f>
        <v>0</v>
      </c>
      <c r="G361" s="172">
        <f>(Kalkulation_MS4!$J$31)/100*detail_MS4!BB11</f>
        <v>0</v>
      </c>
      <c r="H361" s="172">
        <f>(Kalkulation_MS4!$J$31)/100*detail_MS4!BO11</f>
        <v>0</v>
      </c>
      <c r="I361" s="172">
        <f>(Kalkulation_MS4!$J$31)/100*detail_MS4!CB11</f>
        <v>0</v>
      </c>
      <c r="J361" s="206">
        <f t="shared" si="24"/>
        <v>0</v>
      </c>
    </row>
    <row r="362" spans="1:11" outlineLevel="1">
      <c r="A362" s="1">
        <f t="shared" si="32"/>
        <v>0</v>
      </c>
      <c r="C362" s="172">
        <f>(Kalkulation_MS4!$K$31)/100*detail_MS4!B12</f>
        <v>0</v>
      </c>
      <c r="D362" s="172">
        <f>(Kalkulation_MS4!$K$31)/100*detail_MS4!O12</f>
        <v>0</v>
      </c>
      <c r="E362" s="172">
        <f>(Kalkulation_MS4!$K$31)/100*detail_MS4!AB12</f>
        <v>0</v>
      </c>
      <c r="F362" s="172">
        <f>(Kalkulation_MS4!$K$31)/100*detail_MS4!AO12</f>
        <v>0</v>
      </c>
      <c r="G362" s="172">
        <f>(Kalkulation_MS4!$K$31)/100*detail_MS4!BB12</f>
        <v>0</v>
      </c>
      <c r="H362" s="172">
        <f>(Kalkulation_MS4!$K$31)/100*detail_MS4!BO12</f>
        <v>0</v>
      </c>
      <c r="I362" s="172">
        <f>(Kalkulation_MS4!$K$31)/100*detail_MS4!CB12</f>
        <v>0</v>
      </c>
      <c r="J362" s="206">
        <f t="shared" si="24"/>
        <v>0</v>
      </c>
    </row>
    <row r="363" spans="1:11" outlineLevel="1">
      <c r="A363" s="1">
        <f t="shared" si="32"/>
        <v>0</v>
      </c>
      <c r="C363" s="172">
        <f>(Kalkulation_MS4!$L$31)/100*detail_MS4!B13</f>
        <v>0</v>
      </c>
      <c r="D363" s="172">
        <f>(Kalkulation_MS4!$L$31)/100*detail_MS4!O13</f>
        <v>0</v>
      </c>
      <c r="E363" s="172">
        <f>(Kalkulation_MS4!$L$31)/100*detail_MS4!AB13</f>
        <v>0</v>
      </c>
      <c r="F363" s="172">
        <f>(Kalkulation_MS4!$L$31)/100*detail_MS4!AO13</f>
        <v>0</v>
      </c>
      <c r="G363" s="172">
        <f>(Kalkulation_MS4!$L$31)/100*detail_MS4!BB13</f>
        <v>0</v>
      </c>
      <c r="H363" s="172">
        <f>(Kalkulation_MS4!$L$31)/100*detail_MS4!BO13</f>
        <v>0</v>
      </c>
      <c r="I363" s="172">
        <f>(Kalkulation_MS4!$L$31)/100*detail_MS4!CB13</f>
        <v>0</v>
      </c>
      <c r="J363" s="206">
        <f t="shared" si="24"/>
        <v>0</v>
      </c>
    </row>
    <row r="364" spans="1:11" outlineLevel="1">
      <c r="A364" s="1">
        <f t="shared" si="32"/>
        <v>0</v>
      </c>
      <c r="C364" s="172">
        <f>(Kalkulation_MS4!$M$31)/100*detail_MS4!B14</f>
        <v>0</v>
      </c>
      <c r="D364" s="172">
        <f>(Kalkulation_MS4!$M$31)/100*detail_MS4!O14</f>
        <v>0</v>
      </c>
      <c r="E364" s="172">
        <f>(Kalkulation_MS4!$M$31)/100*detail_MS4!AB14</f>
        <v>0</v>
      </c>
      <c r="F364" s="172">
        <f>(Kalkulation_MS4!$M$31)/100*detail_MS4!AO14</f>
        <v>0</v>
      </c>
      <c r="G364" s="172">
        <f>(Kalkulation_MS4!$M$31)/100*detail_MS4!BB14</f>
        <v>0</v>
      </c>
      <c r="H364" s="172">
        <f>(Kalkulation_MS4!$M$31)/100*detail_MS4!BO14</f>
        <v>0</v>
      </c>
      <c r="I364" s="172">
        <f>(Kalkulation_MS4!$M$31)/100*detail_MS4!CB14</f>
        <v>0</v>
      </c>
      <c r="J364" s="206">
        <f t="shared" si="24"/>
        <v>0</v>
      </c>
    </row>
    <row r="365" spans="1:11" outlineLevel="1">
      <c r="A365" s="1">
        <f t="shared" si="32"/>
        <v>0</v>
      </c>
      <c r="C365" s="172">
        <f>(Kalkulation_MS4!$N$31)/100*detail_MS4!B15</f>
        <v>0</v>
      </c>
      <c r="D365" s="172">
        <f>(Kalkulation_MS4!$N$31)/100*detail_MS4!O15</f>
        <v>0</v>
      </c>
      <c r="E365" s="172">
        <f>(Kalkulation_MS4!$N$31)/100*detail_MS4!AB15</f>
        <v>0</v>
      </c>
      <c r="F365" s="172">
        <f>(Kalkulation_MS4!$N$31)/100*detail_MS4!AO15</f>
        <v>0</v>
      </c>
      <c r="G365" s="172">
        <f>(Kalkulation_MS4!$N$31)/100*detail_MS4!BB15</f>
        <v>0</v>
      </c>
      <c r="H365" s="172">
        <f>(Kalkulation_MS4!$N$31)/100*detail_MS4!BO15</f>
        <v>0</v>
      </c>
      <c r="I365" s="172">
        <f>(Kalkulation_MS4!$N$31)/100*detail_MS4!CB15</f>
        <v>0</v>
      </c>
      <c r="J365" s="206">
        <f t="shared" si="24"/>
        <v>0</v>
      </c>
    </row>
    <row r="366" spans="1:11" outlineLevel="1">
      <c r="A366" s="1">
        <f t="shared" si="32"/>
        <v>0</v>
      </c>
      <c r="C366" s="172">
        <f>(Kalkulation_MS4!$O$31)/100*detail_MS4!B16</f>
        <v>0</v>
      </c>
      <c r="D366" s="172">
        <f>(Kalkulation_MS4!$O$31)/100*detail_MS4!O16</f>
        <v>0</v>
      </c>
      <c r="E366" s="172">
        <f>(Kalkulation_MS4!$O$31)/100*detail_MS4!AB16</f>
        <v>0</v>
      </c>
      <c r="F366" s="172">
        <f>(Kalkulation_MS4!$O$31)/100*detail_MS4!AO16</f>
        <v>0</v>
      </c>
      <c r="G366" s="172">
        <f>(Kalkulation_MS4!$O$31)/100*detail_MS4!BB16</f>
        <v>0</v>
      </c>
      <c r="H366" s="172">
        <f>(Kalkulation_MS4!$O$31)/100*detail_MS4!BO16</f>
        <v>0</v>
      </c>
      <c r="I366" s="172">
        <f>(Kalkulation_MS4!$O$31)/100*detail_MS4!CB16</f>
        <v>0</v>
      </c>
      <c r="J366" s="206">
        <f t="shared" si="24"/>
        <v>0</v>
      </c>
    </row>
    <row r="367" spans="1:11" outlineLevel="1">
      <c r="A367" s="1">
        <f t="shared" si="32"/>
        <v>0</v>
      </c>
      <c r="C367" s="172">
        <f>(Kalkulation_MS4!$P$31)/100*detail_MS4!B17</f>
        <v>0</v>
      </c>
      <c r="D367" s="172">
        <f>(Kalkulation_MS4!$P$31)/100*detail_MS4!O17</f>
        <v>0</v>
      </c>
      <c r="E367" s="172">
        <f>(Kalkulation_MS4!$P$31)/100*detail_MS4!AB17</f>
        <v>0</v>
      </c>
      <c r="F367" s="172">
        <f>(Kalkulation_MS4!$P$31)/100*detail_MS4!AO17</f>
        <v>0</v>
      </c>
      <c r="G367" s="172">
        <f>(Kalkulation_MS4!$P$31)/100*detail_MS4!BB17</f>
        <v>0</v>
      </c>
      <c r="H367" s="172">
        <f>(Kalkulation_MS4!$P$31)/100*detail_MS4!BO17</f>
        <v>0</v>
      </c>
      <c r="I367" s="172">
        <f>(Kalkulation_MS4!$P$31)/100*detail_MS4!CB17</f>
        <v>0</v>
      </c>
      <c r="J367" s="206">
        <f t="shared" ref="J367:J396" si="33">SUM(C367:I367)</f>
        <v>0</v>
      </c>
    </row>
    <row r="368" spans="1:11" outlineLevel="1">
      <c r="A368" s="1">
        <f t="shared" si="32"/>
        <v>0</v>
      </c>
      <c r="C368" s="172">
        <f>(Kalkulation_MS4!$Q$31)/100*detail_MS4!B18</f>
        <v>0</v>
      </c>
      <c r="D368" s="172">
        <f>(Kalkulation_MS4!$Q$31)/100*detail_MS4!O18</f>
        <v>0</v>
      </c>
      <c r="E368" s="172">
        <f>(Kalkulation_MS4!$Q$31)/100*detail_MS4!AB18</f>
        <v>0</v>
      </c>
      <c r="F368" s="172">
        <f>(Kalkulation_MS4!$Q$31)/100*detail_MS4!AO18</f>
        <v>0</v>
      </c>
      <c r="G368" s="172">
        <f>(Kalkulation_MS4!$Q$31)/100*detail_MS4!BB18</f>
        <v>0</v>
      </c>
      <c r="H368" s="172">
        <f>(Kalkulation_MS4!$Q$31)/100*detail_MS4!BO18</f>
        <v>0</v>
      </c>
      <c r="I368" s="172">
        <f>(Kalkulation_MS4!$Q$31)/100*detail_MS4!CB18</f>
        <v>0</v>
      </c>
      <c r="J368" s="206">
        <f t="shared" si="33"/>
        <v>0</v>
      </c>
    </row>
    <row r="369" spans="1:10" outlineLevel="1">
      <c r="A369" s="1">
        <f t="shared" si="32"/>
        <v>0</v>
      </c>
      <c r="C369" s="172">
        <f>(Kalkulation_MS4!$R$31)/100*detail_MS4!B19</f>
        <v>0</v>
      </c>
      <c r="D369" s="172">
        <f>(Kalkulation_MS4!$R$31)/100*detail_MS4!O19</f>
        <v>0</v>
      </c>
      <c r="E369" s="172">
        <f>(Kalkulation_MS4!$R$31)/100*detail_MS4!AB19</f>
        <v>0</v>
      </c>
      <c r="F369" s="172">
        <f>(Kalkulation_MS4!$R$31)/100*detail_MS4!AO19</f>
        <v>0</v>
      </c>
      <c r="G369" s="172">
        <f>(Kalkulation_MS4!$R$31)/100*detail_MS4!BB19</f>
        <v>0</v>
      </c>
      <c r="H369" s="172">
        <f>(Kalkulation_MS4!$R$31)/100*detail_MS4!BO19</f>
        <v>0</v>
      </c>
      <c r="I369" s="172">
        <f>(Kalkulation_MS4!$R$31)/100*detail_MS4!CB19</f>
        <v>0</v>
      </c>
      <c r="J369" s="206">
        <f t="shared" si="33"/>
        <v>0</v>
      </c>
    </row>
    <row r="370" spans="1:10" outlineLevel="1">
      <c r="A370" s="1">
        <f t="shared" si="32"/>
        <v>0</v>
      </c>
      <c r="C370" s="172">
        <f>(Kalkulation_MS4!$S$31)/100*detail_MS4!$B20</f>
        <v>0</v>
      </c>
      <c r="D370" s="172">
        <f>(Kalkulation_MS4!$S$31)/100*detail_MS4!$O20</f>
        <v>0</v>
      </c>
      <c r="E370" s="172">
        <f>(Kalkulation_MS4!$S$31)/100*detail_MS4!$AB20</f>
        <v>0</v>
      </c>
      <c r="F370" s="172">
        <f>(Kalkulation_MS4!$S$31)/100*detail_MS4!$AO20</f>
        <v>0</v>
      </c>
      <c r="G370" s="172">
        <f>(Kalkulation_MS4!$S$31)/100*detail_MS4!$BB20</f>
        <v>0</v>
      </c>
      <c r="H370" s="172">
        <f>(Kalkulation_MS4!$S$31)/100*detail_MS4!$BO20</f>
        <v>0</v>
      </c>
      <c r="I370" s="172">
        <f>(Kalkulation_MS4!$S$31)/100*detail_MS4!$CB20</f>
        <v>0</v>
      </c>
      <c r="J370" s="206">
        <f t="shared" si="33"/>
        <v>0</v>
      </c>
    </row>
    <row r="371" spans="1:10" outlineLevel="1">
      <c r="A371" s="1">
        <f t="shared" si="32"/>
        <v>0</v>
      </c>
      <c r="C371" s="172">
        <f>(Kalkulation_MS4!$T$31)/100*detail_MS4!$B21</f>
        <v>0</v>
      </c>
      <c r="D371" s="172">
        <f>(Kalkulation_MS4!$T$31)/100*detail_MS4!$O21</f>
        <v>0</v>
      </c>
      <c r="E371" s="172">
        <f>(Kalkulation_MS4!$T$31)/100*detail_MS4!$AB21</f>
        <v>0</v>
      </c>
      <c r="F371" s="172">
        <f>(Kalkulation_MS4!$T$31)/100*detail_MS4!$AO21</f>
        <v>0</v>
      </c>
      <c r="G371" s="172">
        <f>(Kalkulation_MS4!$T$31)/100*detail_MS4!$BB21</f>
        <v>0</v>
      </c>
      <c r="H371" s="172">
        <f>(Kalkulation_MS4!$T$31)/100*detail_MS4!$BO21</f>
        <v>0</v>
      </c>
      <c r="I371" s="172">
        <f>(Kalkulation_MS4!$T$31)/100*detail_MS4!$CB21</f>
        <v>0</v>
      </c>
      <c r="J371" s="206">
        <f t="shared" si="33"/>
        <v>0</v>
      </c>
    </row>
    <row r="372" spans="1:10" outlineLevel="1">
      <c r="A372" s="1">
        <f t="shared" si="32"/>
        <v>0</v>
      </c>
      <c r="C372" s="172">
        <f>(Kalkulation_MS4!$U$31)/100*detail_MS4!$B22</f>
        <v>0</v>
      </c>
      <c r="D372" s="172">
        <f>(Kalkulation_MS4!$U$31)/100*detail_MS4!$O22</f>
        <v>0</v>
      </c>
      <c r="E372" s="172">
        <f>(Kalkulation_MS4!$U$31)/100*detail_MS4!$AB22</f>
        <v>0</v>
      </c>
      <c r="F372" s="172">
        <f>(Kalkulation_MS4!$U$31)/100*detail_MS4!$AO22</f>
        <v>0</v>
      </c>
      <c r="G372" s="172">
        <f>(Kalkulation_MS4!$U$31)/100*detail_MS4!$BB22</f>
        <v>0</v>
      </c>
      <c r="H372" s="172">
        <f>(Kalkulation_MS4!$U$31)/100*detail_MS4!$BO22</f>
        <v>0</v>
      </c>
      <c r="I372" s="172">
        <f>(Kalkulation_MS4!$U$31)/100*detail_MS4!$CB22</f>
        <v>0</v>
      </c>
      <c r="J372" s="206">
        <f t="shared" si="33"/>
        <v>0</v>
      </c>
    </row>
    <row r="373" spans="1:10" outlineLevel="1">
      <c r="A373" s="1">
        <f t="shared" si="32"/>
        <v>0</v>
      </c>
      <c r="C373" s="172">
        <f>(Kalkulation_MS4!$V$31)/100*detail_MS4!$B23</f>
        <v>0</v>
      </c>
      <c r="D373" s="172">
        <f>(Kalkulation_MS4!$V$31)/100*detail_MS4!$O23</f>
        <v>0</v>
      </c>
      <c r="E373" s="172">
        <f>(Kalkulation_MS4!$V$31)/100*detail_MS4!$AB23</f>
        <v>0</v>
      </c>
      <c r="F373" s="172">
        <f>(Kalkulation_MS4!$V$31)/100*detail_MS4!$AO23</f>
        <v>0</v>
      </c>
      <c r="G373" s="172">
        <f>(Kalkulation_MS4!$V$31)/100*detail_MS4!$BB23</f>
        <v>0</v>
      </c>
      <c r="H373" s="172">
        <f>(Kalkulation_MS4!$V$31)/100*detail_MS4!$BO23</f>
        <v>0</v>
      </c>
      <c r="I373" s="172">
        <f>(Kalkulation_MS4!$V$31)/100*detail_MS4!$CB23</f>
        <v>0</v>
      </c>
      <c r="J373" s="206">
        <f t="shared" si="33"/>
        <v>0</v>
      </c>
    </row>
    <row r="374" spans="1:10" outlineLevel="1">
      <c r="A374" s="1">
        <f t="shared" si="32"/>
        <v>0</v>
      </c>
      <c r="C374" s="172">
        <f>(Kalkulation_MS4!$W$31)/100*detail_MS4!$B24</f>
        <v>0</v>
      </c>
      <c r="D374" s="172">
        <f>(Kalkulation_MS4!$W$31)/100*detail_MS4!$O24</f>
        <v>0</v>
      </c>
      <c r="E374" s="172">
        <f>(Kalkulation_MS4!$W$31)/100*detail_MS4!$AB24</f>
        <v>0</v>
      </c>
      <c r="F374" s="172">
        <f>(Kalkulation_MS4!$W$31)/100*detail_MS4!$AO24</f>
        <v>0</v>
      </c>
      <c r="G374" s="172">
        <f>(Kalkulation_MS4!$W$31)/100*detail_MS4!$BB24</f>
        <v>0</v>
      </c>
      <c r="H374" s="172">
        <f>(Kalkulation_MS4!$W$31)/100*detail_MS4!$BO24</f>
        <v>0</v>
      </c>
      <c r="I374" s="172">
        <f>(Kalkulation_MS4!$W$31)/100*detail_MS4!$CB24</f>
        <v>0</v>
      </c>
      <c r="J374" s="206">
        <f t="shared" si="33"/>
        <v>0</v>
      </c>
    </row>
    <row r="375" spans="1:10" outlineLevel="1">
      <c r="A375" s="1">
        <f t="shared" si="32"/>
        <v>0</v>
      </c>
      <c r="C375" s="172">
        <f>(Kalkulation_MS4!$X$31)/100*detail_MS4!$B25</f>
        <v>0</v>
      </c>
      <c r="D375" s="172">
        <f>(Kalkulation_MS4!$X$31)/100*detail_MS4!$O25</f>
        <v>0</v>
      </c>
      <c r="E375" s="172">
        <f>(Kalkulation_MS4!$X$31)/100*detail_MS4!$AB25</f>
        <v>0</v>
      </c>
      <c r="F375" s="172">
        <f>(Kalkulation_MS4!$X$31)/100*detail_MS4!$AO25</f>
        <v>0</v>
      </c>
      <c r="G375" s="172">
        <f>(Kalkulation_MS4!$X$31)/100*detail_MS4!$BB25</f>
        <v>0</v>
      </c>
      <c r="H375" s="172">
        <f>(Kalkulation_MS4!$X$31)/100*detail_MS4!$BO25</f>
        <v>0</v>
      </c>
      <c r="I375" s="172">
        <f>(Kalkulation_MS4!$X$31)/100*detail_MS4!$CB25</f>
        <v>0</v>
      </c>
      <c r="J375" s="206">
        <f t="shared" si="33"/>
        <v>0</v>
      </c>
    </row>
    <row r="376" spans="1:10" outlineLevel="1">
      <c r="A376" s="1">
        <f t="shared" si="32"/>
        <v>0</v>
      </c>
      <c r="C376" s="172">
        <f>(Kalkulation_MS4!$Y$31)/100*detail_MS4!$B26</f>
        <v>0</v>
      </c>
      <c r="D376" s="172">
        <f>(Kalkulation_MS4!$Y$31)/100*detail_MS4!$O26</f>
        <v>0</v>
      </c>
      <c r="E376" s="172">
        <f>(Kalkulation_MS4!$Y$31)/100*detail_MS4!$AB26</f>
        <v>0</v>
      </c>
      <c r="F376" s="172">
        <f>(Kalkulation_MS4!$Y$31)/100*detail_MS4!$AO26</f>
        <v>0</v>
      </c>
      <c r="G376" s="172">
        <f>(Kalkulation_MS4!$Y$31)/100*detail_MS4!$BB26</f>
        <v>0</v>
      </c>
      <c r="H376" s="172">
        <f>(Kalkulation_MS4!$Y$31)/100*detail_MS4!$BO26</f>
        <v>0</v>
      </c>
      <c r="I376" s="172">
        <f>(Kalkulation_MS4!$Y$31)/100*detail_MS4!$CB26</f>
        <v>0</v>
      </c>
      <c r="J376" s="206">
        <f t="shared" si="33"/>
        <v>0</v>
      </c>
    </row>
    <row r="377" spans="1:10" outlineLevel="1">
      <c r="A377" s="1">
        <f t="shared" si="32"/>
        <v>0</v>
      </c>
      <c r="C377" s="172">
        <f>(Kalkulation_MS4!$Z$31)/100*detail_MS4!$B27</f>
        <v>0</v>
      </c>
      <c r="D377" s="172">
        <f>(Kalkulation_MS4!$Z$31)/100*detail_MS4!$O27</f>
        <v>0</v>
      </c>
      <c r="E377" s="172">
        <f>(Kalkulation_MS4!$Z$31)/100*detail_MS4!$AB27</f>
        <v>0</v>
      </c>
      <c r="F377" s="172">
        <f>(Kalkulation_MS4!$Z$31)/100*detail_MS4!$AO27</f>
        <v>0</v>
      </c>
      <c r="G377" s="172">
        <f>(Kalkulation_MS4!$Z$31)/100*detail_MS4!$BB27</f>
        <v>0</v>
      </c>
      <c r="H377" s="172">
        <f>(Kalkulation_MS4!$Z$31)/100*detail_MS4!$BO27</f>
        <v>0</v>
      </c>
      <c r="I377" s="172">
        <f>(Kalkulation_MS4!$Z$31)/100*detail_MS4!$CB27</f>
        <v>0</v>
      </c>
      <c r="J377" s="206">
        <f t="shared" si="33"/>
        <v>0</v>
      </c>
    </row>
    <row r="378" spans="1:10" outlineLevel="1">
      <c r="A378" s="1">
        <f t="shared" si="32"/>
        <v>0</v>
      </c>
      <c r="C378" s="172">
        <f>(Kalkulation_MS4!$AA$31)/100*detail_MS4!$B28</f>
        <v>0</v>
      </c>
      <c r="D378" s="172">
        <f>(Kalkulation_MS4!$AA$31)/100*detail_MS4!$O28</f>
        <v>0</v>
      </c>
      <c r="E378" s="172">
        <f>(Kalkulation_MS4!$AA$31)/100*detail_MS4!$AB28</f>
        <v>0</v>
      </c>
      <c r="F378" s="172">
        <f>(Kalkulation_MS4!$AA$31)/100*detail_MS4!$AO28</f>
        <v>0</v>
      </c>
      <c r="G378" s="172">
        <f>(Kalkulation_MS4!$AA$31)/100*detail_MS4!$BB28</f>
        <v>0</v>
      </c>
      <c r="H378" s="172">
        <f>(Kalkulation_MS4!$AA$31)/100*detail_MS4!$BO28</f>
        <v>0</v>
      </c>
      <c r="I378" s="172">
        <f>(Kalkulation_MS4!$AA$31)/100*detail_MS4!$CB28</f>
        <v>0</v>
      </c>
      <c r="J378" s="206">
        <f t="shared" si="33"/>
        <v>0</v>
      </c>
    </row>
    <row r="379" spans="1:10" outlineLevel="1">
      <c r="A379" s="1">
        <f t="shared" si="32"/>
        <v>0</v>
      </c>
      <c r="C379" s="172">
        <f>(Kalkulation_MS4!$AB$31)/100*detail_MS4!$B29</f>
        <v>0</v>
      </c>
      <c r="D379" s="172">
        <f>(Kalkulation_MS4!$AB$31)/100*detail_MS4!$O29</f>
        <v>0</v>
      </c>
      <c r="E379" s="172">
        <f>(Kalkulation_MS4!$AB$31)/100*detail_MS4!$AB29</f>
        <v>0</v>
      </c>
      <c r="F379" s="172">
        <f>(Kalkulation_MS4!$AB$31)/100*detail_MS4!$AO29</f>
        <v>0</v>
      </c>
      <c r="G379" s="172">
        <f>(Kalkulation_MS4!$AB$31)/100*detail_MS4!$BB29</f>
        <v>0</v>
      </c>
      <c r="H379" s="172">
        <f>(Kalkulation_MS4!$AB$31)/100*detail_MS4!$BO29</f>
        <v>0</v>
      </c>
      <c r="I379" s="172">
        <f>(Kalkulation_MS4!$AB$31)/100*detail_MS4!$CB29</f>
        <v>0</v>
      </c>
      <c r="J379" s="206">
        <f t="shared" si="33"/>
        <v>0</v>
      </c>
    </row>
    <row r="380" spans="1:10" outlineLevel="1">
      <c r="A380" s="1">
        <f t="shared" si="32"/>
        <v>0</v>
      </c>
      <c r="C380" s="172">
        <f>(Kalkulation_MS4!$AC$31)/100*detail_MS4!$B30</f>
        <v>0</v>
      </c>
      <c r="D380" s="172">
        <f>(Kalkulation_MS4!$AC$31)/100*detail_MS4!$O30</f>
        <v>0</v>
      </c>
      <c r="E380" s="172">
        <f>(Kalkulation_MS4!$AC$31)/100*detail_MS4!$AB30</f>
        <v>0</v>
      </c>
      <c r="F380" s="172">
        <f>(Kalkulation_MS4!$AC$31)/100*detail_MS4!$AO30</f>
        <v>0</v>
      </c>
      <c r="G380" s="172">
        <f>(Kalkulation_MS4!$AC$31)/100*detail_MS4!$BB30</f>
        <v>0</v>
      </c>
      <c r="H380" s="172">
        <f>(Kalkulation_MS4!$AC$31)/100*detail_MS4!$BO30</f>
        <v>0</v>
      </c>
      <c r="I380" s="172">
        <f>(Kalkulation_MS4!$AC$31)/100*detail_MS4!$CB30</f>
        <v>0</v>
      </c>
      <c r="J380" s="206">
        <f t="shared" si="33"/>
        <v>0</v>
      </c>
    </row>
    <row r="381" spans="1:10" outlineLevel="1">
      <c r="A381" s="1">
        <f t="shared" si="32"/>
        <v>0</v>
      </c>
      <c r="C381" s="172">
        <f>(Kalkulation_MS4!$AD$31)/100*detail_MS4!$B31</f>
        <v>0</v>
      </c>
      <c r="D381" s="172">
        <f>(Kalkulation_MS4!$AD$31)/100*detail_MS4!$O31</f>
        <v>0</v>
      </c>
      <c r="E381" s="172">
        <f>(Kalkulation_MS4!$AD$31)/100*detail_MS4!$AB31</f>
        <v>0</v>
      </c>
      <c r="F381" s="172">
        <f>(Kalkulation_MS4!$AD$31)/100*detail_MS4!$AO31</f>
        <v>0</v>
      </c>
      <c r="G381" s="172">
        <f>(Kalkulation_MS4!$AD$31)/100*detail_MS4!$BB31</f>
        <v>0</v>
      </c>
      <c r="H381" s="172">
        <f>(Kalkulation_MS4!$AD$31)/100*detail_MS4!$BO31</f>
        <v>0</v>
      </c>
      <c r="I381" s="172">
        <f>(Kalkulation_MS4!$AD$31)/100*detail_MS4!$CB31</f>
        <v>0</v>
      </c>
      <c r="J381" s="206">
        <f t="shared" si="33"/>
        <v>0</v>
      </c>
    </row>
    <row r="382" spans="1:10" outlineLevel="1">
      <c r="A382" s="1">
        <f t="shared" si="32"/>
        <v>0</v>
      </c>
      <c r="C382" s="172">
        <f>(Kalkulation_MS4!$AE$31)/100*detail_MS4!$B32</f>
        <v>0</v>
      </c>
      <c r="D382" s="172">
        <f>(Kalkulation_MS4!$AE$31)/100*detail_MS4!$O32</f>
        <v>0</v>
      </c>
      <c r="E382" s="172">
        <f>(Kalkulation_MS4!$AE$31)/100*detail_MS4!$AB32</f>
        <v>0</v>
      </c>
      <c r="F382" s="172">
        <f>(Kalkulation_MS4!$AE$31)/100*detail_MS4!$AO32</f>
        <v>0</v>
      </c>
      <c r="G382" s="172">
        <f>(Kalkulation_MS4!$AE$31)/100*detail_MS4!$BB32</f>
        <v>0</v>
      </c>
      <c r="H382" s="172">
        <f>(Kalkulation_MS4!$AE$31)/100*detail_MS4!$BO32</f>
        <v>0</v>
      </c>
      <c r="I382" s="172">
        <f>(Kalkulation_MS4!$AE$31)/100*detail_MS4!$CB32</f>
        <v>0</v>
      </c>
      <c r="J382" s="206">
        <f t="shared" si="33"/>
        <v>0</v>
      </c>
    </row>
    <row r="383" spans="1:10" outlineLevel="1">
      <c r="A383" s="1">
        <f t="shared" si="32"/>
        <v>0</v>
      </c>
      <c r="C383" s="172">
        <f>(Kalkulation_MS4!$AF$31)/100*detail_MS4!$B33</f>
        <v>0</v>
      </c>
      <c r="D383" s="172">
        <f>(Kalkulation_MS4!$AF$31)/100*detail_MS4!$O33</f>
        <v>0</v>
      </c>
      <c r="E383" s="172">
        <f>(Kalkulation_MS4!$AF$31)/100*detail_MS4!$AB33</f>
        <v>0</v>
      </c>
      <c r="F383" s="172">
        <f>(Kalkulation_MS4!$AF$31)/100*detail_MS4!$AO33</f>
        <v>0</v>
      </c>
      <c r="G383" s="172">
        <f>(Kalkulation_MS4!$AF$31)/100*detail_MS4!$BB33</f>
        <v>0</v>
      </c>
      <c r="H383" s="172">
        <f>(Kalkulation_MS4!$AF$31)/100*detail_MS4!$BO33</f>
        <v>0</v>
      </c>
      <c r="I383" s="172">
        <f>(Kalkulation_MS4!$AF$31)/100*detail_MS4!$CB33</f>
        <v>0</v>
      </c>
      <c r="J383" s="206">
        <f t="shared" si="33"/>
        <v>0</v>
      </c>
    </row>
    <row r="384" spans="1:10" outlineLevel="1">
      <c r="A384" s="1">
        <f t="shared" si="32"/>
        <v>0</v>
      </c>
      <c r="C384" s="172">
        <f>(Kalkulation_MS4!$AG$31)/100*detail_MS4!$B34</f>
        <v>0</v>
      </c>
      <c r="D384" s="172">
        <f>(Kalkulation_MS4!$AG$31)/100*detail_MS4!$O34</f>
        <v>0</v>
      </c>
      <c r="E384" s="172">
        <f>(Kalkulation_MS4!$AG$31)/100*detail_MS4!$AB34</f>
        <v>0</v>
      </c>
      <c r="F384" s="172">
        <f>(Kalkulation_MS4!$AG$31)/100*detail_MS4!$AO34</f>
        <v>0</v>
      </c>
      <c r="G384" s="172">
        <f>(Kalkulation_MS4!$AG$31)/100*detail_MS4!$BB34</f>
        <v>0</v>
      </c>
      <c r="H384" s="172">
        <f>(Kalkulation_MS4!$AG$31)/100*detail_MS4!$BO34</f>
        <v>0</v>
      </c>
      <c r="I384" s="172">
        <f>(Kalkulation_MS4!$AG$31)/100*detail_MS4!$CB34</f>
        <v>0</v>
      </c>
      <c r="J384" s="206">
        <f t="shared" si="33"/>
        <v>0</v>
      </c>
    </row>
    <row r="385" spans="1:11" outlineLevel="1">
      <c r="A385" s="1">
        <f t="shared" si="32"/>
        <v>0</v>
      </c>
      <c r="C385" s="172">
        <f>(Kalkulation_MS4!$AH$31)/100*detail_MS4!$B35</f>
        <v>0</v>
      </c>
      <c r="D385" s="172">
        <f>(Kalkulation_MS4!$AH$31)/100*detail_MS4!$O35</f>
        <v>0</v>
      </c>
      <c r="E385" s="172">
        <f>(Kalkulation_MS4!$AH$31)/100*detail_MS4!$AB35</f>
        <v>0</v>
      </c>
      <c r="F385" s="172">
        <f>(Kalkulation_MS4!$AH$31)/100*detail_MS4!$AO35</f>
        <v>0</v>
      </c>
      <c r="G385" s="172">
        <f>(Kalkulation_MS4!$AH$31)/100*detail_MS4!$BB35</f>
        <v>0</v>
      </c>
      <c r="H385" s="172">
        <f>(Kalkulation_MS4!$AH$31)/100*detail_MS4!$BO35</f>
        <v>0</v>
      </c>
      <c r="I385" s="172">
        <f>(Kalkulation_MS4!$AH$31)/100*detail_MS4!$CB35</f>
        <v>0</v>
      </c>
      <c r="J385" s="206">
        <f t="shared" si="33"/>
        <v>0</v>
      </c>
    </row>
    <row r="386" spans="1:11" outlineLevel="1">
      <c r="A386" s="1">
        <f t="shared" si="32"/>
        <v>0</v>
      </c>
      <c r="C386" s="172">
        <f>(Kalkulation_MS4!$AI$31)/100*detail_MS4!$B36</f>
        <v>0</v>
      </c>
      <c r="D386" s="172">
        <f>(Kalkulation_MS4!$AI$31)/100*detail_MS4!$O36</f>
        <v>0</v>
      </c>
      <c r="E386" s="172">
        <f>(Kalkulation_MS4!$AI$31)/100*detail_MS4!$AB36</f>
        <v>0</v>
      </c>
      <c r="F386" s="172">
        <f>(Kalkulation_MS4!$AI$31)/100*detail_MS4!$AO36</f>
        <v>0</v>
      </c>
      <c r="G386" s="172">
        <f>(Kalkulation_MS4!$AI$31)/100*detail_MS4!$BB36</f>
        <v>0</v>
      </c>
      <c r="H386" s="172">
        <f>(Kalkulation_MS4!$AI$31)/100*detail_MS4!$BO36</f>
        <v>0</v>
      </c>
      <c r="I386" s="172">
        <f>(Kalkulation_MS4!$AI$31)/100*detail_MS4!$CB36</f>
        <v>0</v>
      </c>
      <c r="J386" s="206">
        <f t="shared" si="33"/>
        <v>0</v>
      </c>
    </row>
    <row r="387" spans="1:11" outlineLevel="1">
      <c r="A387" s="1">
        <f t="shared" si="32"/>
        <v>0</v>
      </c>
      <c r="C387" s="172">
        <f>(Kalkulation_MS4!$AJ$31)/100*detail_MS4!$B37</f>
        <v>0</v>
      </c>
      <c r="D387" s="172">
        <f>(Kalkulation_MS4!$AJ$31)/100*detail_MS4!$O37</f>
        <v>0</v>
      </c>
      <c r="E387" s="172">
        <f>(Kalkulation_MS4!$AJ$31)/100*detail_MS4!$AB37</f>
        <v>0</v>
      </c>
      <c r="F387" s="172">
        <f>(Kalkulation_MS4!$AJ$31)/100*detail_MS4!$AO37</f>
        <v>0</v>
      </c>
      <c r="G387" s="172">
        <f>(Kalkulation_MS4!$AJ$31)/100*detail_MS4!$BB37</f>
        <v>0</v>
      </c>
      <c r="H387" s="172">
        <f>(Kalkulation_MS4!$AJ$31)/100*detail_MS4!$BO37</f>
        <v>0</v>
      </c>
      <c r="I387" s="172">
        <f>(Kalkulation_MS4!$AJ$31)/100*detail_MS4!$CB37</f>
        <v>0</v>
      </c>
      <c r="J387" s="206">
        <f t="shared" si="33"/>
        <v>0</v>
      </c>
    </row>
    <row r="388" spans="1:11" outlineLevel="1">
      <c r="A388" s="1">
        <f t="shared" si="32"/>
        <v>0</v>
      </c>
      <c r="C388" s="172">
        <f>(Kalkulation_MS4!$AK$31)/100*detail_MS4!$B38</f>
        <v>0</v>
      </c>
      <c r="D388" s="172">
        <f>(Kalkulation_MS4!$AK$31)/100*detail_MS4!$O38</f>
        <v>0</v>
      </c>
      <c r="E388" s="172">
        <f>(Kalkulation_MS4!$AK$31)/100*detail_MS4!$AB38</f>
        <v>0</v>
      </c>
      <c r="F388" s="172">
        <f>(Kalkulation_MS4!$AK$31)/100*detail_MS4!$AO38</f>
        <v>0</v>
      </c>
      <c r="G388" s="172">
        <f>(Kalkulation_MS4!$AK$31)/100*detail_MS4!$BB38</f>
        <v>0</v>
      </c>
      <c r="H388" s="172">
        <f>(Kalkulation_MS4!$AK$31)/100*detail_MS4!$BO38</f>
        <v>0</v>
      </c>
      <c r="I388" s="172">
        <f>(Kalkulation_MS4!$AK$31)/100*detail_MS4!$CB38</f>
        <v>0</v>
      </c>
      <c r="J388" s="206">
        <f t="shared" si="33"/>
        <v>0</v>
      </c>
    </row>
    <row r="389" spans="1:11" outlineLevel="1">
      <c r="A389" s="1">
        <f t="shared" si="32"/>
        <v>0</v>
      </c>
      <c r="C389" s="172">
        <f>(Kalkulation_MS4!$AL$31)/100*detail_MS4!$B39</f>
        <v>0</v>
      </c>
      <c r="D389" s="172">
        <f>(Kalkulation_MS4!$AL$31)/100*detail_MS4!$O39</f>
        <v>0</v>
      </c>
      <c r="E389" s="172">
        <f>(Kalkulation_MS4!$AL$31)/100*detail_MS4!$AB39</f>
        <v>0</v>
      </c>
      <c r="F389" s="172">
        <f>(Kalkulation_MS4!$AL$31)/100*detail_MS4!$AO39</f>
        <v>0</v>
      </c>
      <c r="G389" s="172">
        <f>(Kalkulation_MS4!$AL$31)/100*detail_MS4!$BB39</f>
        <v>0</v>
      </c>
      <c r="H389" s="172">
        <f>(Kalkulation_MS4!$AL$31)/100*detail_MS4!$BO39</f>
        <v>0</v>
      </c>
      <c r="I389" s="172">
        <f>(Kalkulation_MS4!$AL$31)/100*detail_MS4!$CB39</f>
        <v>0</v>
      </c>
      <c r="J389" s="206">
        <f t="shared" si="33"/>
        <v>0</v>
      </c>
    </row>
    <row r="390" spans="1:11" outlineLevel="1">
      <c r="A390" s="1">
        <f t="shared" si="32"/>
        <v>0</v>
      </c>
      <c r="C390" s="172">
        <f>(Kalkulation_MS4!$AM$31)/100*detail_MS4!$B40</f>
        <v>0</v>
      </c>
      <c r="D390" s="172">
        <f>(Kalkulation_MS4!$AM$31)/100*detail_MS4!$O40</f>
        <v>0</v>
      </c>
      <c r="E390" s="172">
        <f>(Kalkulation_MS4!$AM$31)/100*detail_MS4!$AB40</f>
        <v>0</v>
      </c>
      <c r="F390" s="172">
        <f>(Kalkulation_MS4!$AM$31)/100*detail_MS4!$AO40</f>
        <v>0</v>
      </c>
      <c r="G390" s="172">
        <f>(Kalkulation_MS4!$AM$31)/100*detail_MS4!$BB40</f>
        <v>0</v>
      </c>
      <c r="H390" s="172">
        <f>(Kalkulation_MS4!$AM$31)/100*detail_MS4!$BO40</f>
        <v>0</v>
      </c>
      <c r="I390" s="172">
        <f>(Kalkulation_MS4!$AM$31)/100*detail_MS4!$CB40</f>
        <v>0</v>
      </c>
      <c r="J390" s="206">
        <f t="shared" si="33"/>
        <v>0</v>
      </c>
    </row>
    <row r="391" spans="1:11" outlineLevel="1">
      <c r="A391" s="1">
        <f t="shared" si="32"/>
        <v>0</v>
      </c>
      <c r="C391" s="172">
        <f>(Kalkulation_MS4!$AN$31)/100*detail_MS4!$B41</f>
        <v>0</v>
      </c>
      <c r="D391" s="172">
        <f>(Kalkulation_MS4!$AN$31)/100*detail_MS4!$O41</f>
        <v>0</v>
      </c>
      <c r="E391" s="172">
        <f>(Kalkulation_MS4!$AN$31)/100*detail_MS4!$AB41</f>
        <v>0</v>
      </c>
      <c r="F391" s="172">
        <f>(Kalkulation_MS4!$AN$31)/100*detail_MS4!$AO41</f>
        <v>0</v>
      </c>
      <c r="G391" s="172">
        <f>(Kalkulation_MS4!$AN$31)/100*detail_MS4!$BB41</f>
        <v>0</v>
      </c>
      <c r="H391" s="172">
        <f>(Kalkulation_MS4!$AN$31)/100*detail_MS4!$BO41</f>
        <v>0</v>
      </c>
      <c r="I391" s="172">
        <f>(Kalkulation_MS4!$AN$31)/100*detail_MS4!$CB41</f>
        <v>0</v>
      </c>
      <c r="J391" s="206">
        <f t="shared" si="33"/>
        <v>0</v>
      </c>
    </row>
    <row r="392" spans="1:11" outlineLevel="1">
      <c r="A392" s="1">
        <f t="shared" si="32"/>
        <v>0</v>
      </c>
      <c r="C392" s="172">
        <f>(Kalkulation_MS4!$AO$31)/100*detail_MS4!$B42</f>
        <v>0</v>
      </c>
      <c r="D392" s="172">
        <f>(Kalkulation_MS4!$AO$31)/100*detail_MS4!$O42</f>
        <v>0</v>
      </c>
      <c r="E392" s="172">
        <f>(Kalkulation_MS4!$AO$31)/100*detail_MS4!$AB42</f>
        <v>0</v>
      </c>
      <c r="F392" s="172">
        <f>(Kalkulation_MS4!$AO$31)/100*detail_MS4!$AO42</f>
        <v>0</v>
      </c>
      <c r="G392" s="172">
        <f>(Kalkulation_MS4!$AO$31)/100*detail_MS4!$BB42</f>
        <v>0</v>
      </c>
      <c r="H392" s="172">
        <f>(Kalkulation_MS4!$AO$31)/100*detail_MS4!$BO42</f>
        <v>0</v>
      </c>
      <c r="I392" s="172">
        <f>(Kalkulation_MS4!$AO$31)/100*detail_MS4!$CB42</f>
        <v>0</v>
      </c>
      <c r="J392" s="206">
        <f t="shared" si="33"/>
        <v>0</v>
      </c>
    </row>
    <row r="393" spans="1:11" outlineLevel="1">
      <c r="A393" s="1">
        <f t="shared" si="32"/>
        <v>0</v>
      </c>
      <c r="C393" s="172">
        <f>(Kalkulation_MS4!$AP$31)/100*detail_MS4!$B43</f>
        <v>0</v>
      </c>
      <c r="D393" s="172">
        <f>(Kalkulation_MS4!$AP$31)/100*detail_MS4!$O43</f>
        <v>0</v>
      </c>
      <c r="E393" s="172">
        <f>(Kalkulation_MS4!$AP$31)/100*detail_MS4!$AB43</f>
        <v>0</v>
      </c>
      <c r="F393" s="172">
        <f>(Kalkulation_MS4!$AP$31)/100*detail_MS4!$AO43</f>
        <v>0</v>
      </c>
      <c r="G393" s="172">
        <f>(Kalkulation_MS4!$AP$31)/100*detail_MS4!$BB43</f>
        <v>0</v>
      </c>
      <c r="H393" s="172">
        <f>(Kalkulation_MS4!$AP$31)/100*detail_MS4!$BO43</f>
        <v>0</v>
      </c>
      <c r="I393" s="172">
        <f>(Kalkulation_MS4!$AP$31)/100*detail_MS4!$CB43</f>
        <v>0</v>
      </c>
      <c r="J393" s="206">
        <f t="shared" si="33"/>
        <v>0</v>
      </c>
    </row>
    <row r="394" spans="1:11" outlineLevel="1">
      <c r="A394" s="1">
        <f t="shared" si="32"/>
        <v>0</v>
      </c>
      <c r="C394" s="172">
        <f>(Kalkulation_MS4!$AQ$31)/100*detail_MS4!$B44</f>
        <v>0</v>
      </c>
      <c r="D394" s="172">
        <f>(Kalkulation_MS4!$AQ$31)/100*detail_MS4!$O44</f>
        <v>0</v>
      </c>
      <c r="E394" s="172">
        <f>(Kalkulation_MS4!$AQ$31)/100*detail_MS4!$AB44</f>
        <v>0</v>
      </c>
      <c r="F394" s="172">
        <f>(Kalkulation_MS4!$AQ$31)/100*detail_MS4!$AO44</f>
        <v>0</v>
      </c>
      <c r="G394" s="172">
        <f>(Kalkulation_MS4!$AQ$31)/100*detail_MS4!$BB44</f>
        <v>0</v>
      </c>
      <c r="H394" s="172">
        <f>(Kalkulation_MS4!$AQ$31)/100*detail_MS4!$BO44</f>
        <v>0</v>
      </c>
      <c r="I394" s="172">
        <f>(Kalkulation_MS4!$AQ$31)/100*detail_MS4!$CB44</f>
        <v>0</v>
      </c>
      <c r="J394" s="206">
        <f t="shared" si="33"/>
        <v>0</v>
      </c>
    </row>
    <row r="395" spans="1:11" outlineLevel="1">
      <c r="A395" s="1">
        <f t="shared" si="32"/>
        <v>0</v>
      </c>
      <c r="C395" s="172">
        <f>(Kalkulation_MS4!$AR$31)/100*detail_MS4!$B45</f>
        <v>0</v>
      </c>
      <c r="D395" s="172">
        <f>(Kalkulation_MS4!$AR$31)/100*detail_MS4!$O45</f>
        <v>0</v>
      </c>
      <c r="E395" s="172">
        <f>(Kalkulation_MS4!$AR$31)/100*detail_MS4!$AB45</f>
        <v>0</v>
      </c>
      <c r="F395" s="172">
        <f>(Kalkulation_MS4!$AR$31)/100*detail_MS4!$AO45</f>
        <v>0</v>
      </c>
      <c r="G395" s="172">
        <f>(Kalkulation_MS4!$AR$31)/100*detail_MS4!$BB45</f>
        <v>0</v>
      </c>
      <c r="H395" s="172">
        <f>(Kalkulation_MS4!$AR$31)/100*detail_MS4!$BO45</f>
        <v>0</v>
      </c>
      <c r="I395" s="172">
        <f>(Kalkulation_MS4!$AR$31)/100*detail_MS4!$CB45</f>
        <v>0</v>
      </c>
      <c r="J395" s="206">
        <f t="shared" si="33"/>
        <v>0</v>
      </c>
    </row>
    <row r="396" spans="1:11" outlineLevel="1">
      <c r="A396" s="1">
        <f t="shared" si="32"/>
        <v>0</v>
      </c>
      <c r="C396" s="172">
        <f>(Kalkulation_MS4!$AS$31)/100*detail_MS4!$B46</f>
        <v>0</v>
      </c>
      <c r="D396" s="172">
        <f>(Kalkulation_MS4!$AS$31)/100*detail_MS4!$O46</f>
        <v>0</v>
      </c>
      <c r="E396" s="172">
        <f>(Kalkulation_MS4!$AS$31)/100*detail_MS4!$AB46</f>
        <v>0</v>
      </c>
      <c r="F396" s="172">
        <f>(Kalkulation_MS4!$AS$31)/100*detail_MS4!$AO46</f>
        <v>0</v>
      </c>
      <c r="G396" s="172">
        <f>(Kalkulation_MS4!$AS$31)/100*detail_MS4!$BB46</f>
        <v>0</v>
      </c>
      <c r="H396" s="172">
        <f>(Kalkulation_MS4!$AS$31)/100*detail_MS4!$BO46</f>
        <v>0</v>
      </c>
      <c r="I396" s="172">
        <f>(Kalkulation_MS4!$AS$31)/100*detail_MS4!$CB46</f>
        <v>0</v>
      </c>
      <c r="J396" s="206">
        <f t="shared" si="33"/>
        <v>0</v>
      </c>
    </row>
    <row r="397" spans="1:11" outlineLevel="1">
      <c r="A397" s="88" t="s">
        <v>450</v>
      </c>
      <c r="B397" s="88"/>
      <c r="C397" s="201">
        <f>SUM(C357:C396)</f>
        <v>0</v>
      </c>
      <c r="D397" s="201">
        <f t="shared" ref="D397:J397" si="34">SUM(D357:D396)</f>
        <v>0</v>
      </c>
      <c r="E397" s="201">
        <f t="shared" si="34"/>
        <v>0</v>
      </c>
      <c r="F397" s="201">
        <f t="shared" si="34"/>
        <v>0</v>
      </c>
      <c r="G397" s="201">
        <f t="shared" si="34"/>
        <v>0</v>
      </c>
      <c r="H397" s="201">
        <f t="shared" si="34"/>
        <v>0</v>
      </c>
      <c r="I397" s="201">
        <f t="shared" si="34"/>
        <v>0</v>
      </c>
      <c r="J397" s="79">
        <f t="shared" si="34"/>
        <v>0</v>
      </c>
      <c r="K397" s="172">
        <f>Kalkulation_MS4!AT57*7</f>
        <v>0</v>
      </c>
    </row>
    <row r="398" spans="1:11" outlineLevel="1">
      <c r="A398" s="203" t="s">
        <v>451</v>
      </c>
      <c r="J398" s="205">
        <f t="shared" si="24"/>
        <v>0</v>
      </c>
    </row>
    <row r="399" spans="1:11" outlineLevel="1">
      <c r="A399" s="1">
        <f t="shared" ref="A399:A438" si="35">A357</f>
        <v>0</v>
      </c>
      <c r="C399" s="172">
        <f>(Kalkulation_MS4!$F$33)/100*detail_MS4!B7</f>
        <v>0</v>
      </c>
      <c r="D399" s="172">
        <f>(Kalkulation_MS4!$F$33)/100*detail_MS4!O7</f>
        <v>0</v>
      </c>
      <c r="E399" s="172">
        <f>(Kalkulation_MS4!$F$33)/100*detail_MS4!AB7</f>
        <v>0</v>
      </c>
      <c r="F399" s="172">
        <f>(Kalkulation_MS4!$F$33)/100*detail_MS4!AO7</f>
        <v>0</v>
      </c>
      <c r="G399" s="172">
        <f>(Kalkulation_MS4!$F$33)/100*detail_MS4!BB7</f>
        <v>0</v>
      </c>
      <c r="H399" s="172">
        <f>(Kalkulation_MS4!$F$33)/100*detail_MS4!BO7</f>
        <v>0</v>
      </c>
      <c r="I399" s="172">
        <f>(Kalkulation_MS4!$F$33)/100*detail_MS4!CB7</f>
        <v>0</v>
      </c>
      <c r="J399" s="206">
        <f t="shared" si="24"/>
        <v>0</v>
      </c>
    </row>
    <row r="400" spans="1:11" outlineLevel="1">
      <c r="A400" s="1">
        <f t="shared" si="35"/>
        <v>0</v>
      </c>
      <c r="C400" s="172">
        <f>(Kalkulation_MS4!$G$33)/100*detail_MS4!B8</f>
        <v>0</v>
      </c>
      <c r="D400" s="172">
        <f>(Kalkulation_MS4!$G$33)/100*detail_MS4!O8</f>
        <v>0</v>
      </c>
      <c r="E400" s="172">
        <f>(Kalkulation_MS4!$G$33)/100*detail_MS4!AB8</f>
        <v>0</v>
      </c>
      <c r="F400" s="172">
        <f>(Kalkulation_MS4!$G$33)/100*detail_MS4!AO8</f>
        <v>0</v>
      </c>
      <c r="G400" s="172">
        <f>(Kalkulation_MS4!$G$33)/100*detail_MS4!BB8</f>
        <v>0</v>
      </c>
      <c r="H400" s="172">
        <f>(Kalkulation_MS4!$G$33)/100*detail_MS4!BO8</f>
        <v>0</v>
      </c>
      <c r="I400" s="172">
        <f>(Kalkulation_MS4!$G$33)/100*detail_MS4!CB8</f>
        <v>0</v>
      </c>
      <c r="J400" s="206">
        <f t="shared" si="24"/>
        <v>0</v>
      </c>
    </row>
    <row r="401" spans="1:10" outlineLevel="1">
      <c r="A401" s="1">
        <f t="shared" si="35"/>
        <v>0</v>
      </c>
      <c r="C401" s="172">
        <f>(Kalkulation_MS4!$H$33)/100*detail_MS4!B9</f>
        <v>0</v>
      </c>
      <c r="D401" s="172">
        <f>(Kalkulation_MS4!$H$33)/100*detail_MS4!O9</f>
        <v>0</v>
      </c>
      <c r="E401" s="172">
        <f>(Kalkulation_MS4!$H$33)/100*detail_MS4!AB9</f>
        <v>0</v>
      </c>
      <c r="F401" s="172">
        <f>(Kalkulation_MS4!$H$33)/100*detail_MS4!AO9</f>
        <v>0</v>
      </c>
      <c r="G401" s="172">
        <f>(Kalkulation_MS4!$H$33)/100*detail_MS4!BB9</f>
        <v>0</v>
      </c>
      <c r="H401" s="172">
        <f>(Kalkulation_MS4!$H$33)/100*detail_MS4!BO9</f>
        <v>0</v>
      </c>
      <c r="I401" s="172">
        <f>(Kalkulation_MS4!$H$33)/100*detail_MS4!CB9</f>
        <v>0</v>
      </c>
      <c r="J401" s="206">
        <f t="shared" si="24"/>
        <v>0</v>
      </c>
    </row>
    <row r="402" spans="1:10" outlineLevel="1">
      <c r="A402" s="1">
        <f t="shared" si="35"/>
        <v>0</v>
      </c>
      <c r="C402" s="172">
        <f>(Kalkulation_MS4!$I$33)/100*detail_MS4!B10</f>
        <v>0</v>
      </c>
      <c r="D402" s="172">
        <f>(Kalkulation_MS4!$I$33)/100*detail_MS4!O10</f>
        <v>0</v>
      </c>
      <c r="E402" s="172">
        <f>(Kalkulation_MS4!$I$33)/100*detail_MS4!AB10</f>
        <v>0</v>
      </c>
      <c r="F402" s="172">
        <f>(Kalkulation_MS4!$I$33)/100*detail_MS4!AO10</f>
        <v>0</v>
      </c>
      <c r="G402" s="172">
        <f>(Kalkulation_MS4!$I$33)/100*detail_MS4!BB10</f>
        <v>0</v>
      </c>
      <c r="H402" s="172">
        <f>(Kalkulation_MS4!$I$33)/100*detail_MS4!BO10</f>
        <v>0</v>
      </c>
      <c r="I402" s="172">
        <f>(Kalkulation_MS4!$I$33)/100*detail_MS4!CB10</f>
        <v>0</v>
      </c>
      <c r="J402" s="206">
        <f t="shared" si="24"/>
        <v>0</v>
      </c>
    </row>
    <row r="403" spans="1:10" outlineLevel="1">
      <c r="A403" s="1">
        <f t="shared" si="35"/>
        <v>0</v>
      </c>
      <c r="C403" s="172">
        <f>(Kalkulation_MS4!$J$33)/100*detail_MS4!B11</f>
        <v>0</v>
      </c>
      <c r="D403" s="172">
        <f>(Kalkulation_MS4!$J$33)/100*detail_MS4!O11</f>
        <v>0</v>
      </c>
      <c r="E403" s="172">
        <f>(Kalkulation_MS4!$J$33)/100*detail_MS4!AB11</f>
        <v>0</v>
      </c>
      <c r="F403" s="172">
        <f>(Kalkulation_MS4!$J$33)/100*detail_MS4!AO11</f>
        <v>0</v>
      </c>
      <c r="G403" s="172">
        <f>(Kalkulation_MS4!$J$33)/100*detail_MS4!BB11</f>
        <v>0</v>
      </c>
      <c r="H403" s="172">
        <f>(Kalkulation_MS4!$J$33)/100*detail_MS4!BO11</f>
        <v>0</v>
      </c>
      <c r="I403" s="172">
        <f>(Kalkulation_MS4!$J$33)/100*detail_MS4!CB11</f>
        <v>0</v>
      </c>
      <c r="J403" s="206">
        <f t="shared" si="24"/>
        <v>0</v>
      </c>
    </row>
    <row r="404" spans="1:10" outlineLevel="1">
      <c r="A404" s="1">
        <f t="shared" si="35"/>
        <v>0</v>
      </c>
      <c r="C404" s="172">
        <f>(Kalkulation_MS4!$K$33)/100*detail_MS4!B12</f>
        <v>0</v>
      </c>
      <c r="D404" s="172">
        <f>(Kalkulation_MS4!$K$33)/100*detail_MS4!O12</f>
        <v>0</v>
      </c>
      <c r="E404" s="172">
        <f>(Kalkulation_MS4!$K$33)/100*detail_MS4!AB12</f>
        <v>0</v>
      </c>
      <c r="F404" s="172">
        <f>(Kalkulation_MS4!$K$33)/100*detail_MS4!AO12</f>
        <v>0</v>
      </c>
      <c r="G404" s="172">
        <f>(Kalkulation_MS4!$K$33)/100*detail_MS4!BB12</f>
        <v>0</v>
      </c>
      <c r="H404" s="172">
        <f>(Kalkulation_MS4!$K$33)/100*detail_MS4!BO12</f>
        <v>0</v>
      </c>
      <c r="I404" s="172">
        <f>(Kalkulation_MS4!$K$33)/100*detail_MS4!CB12</f>
        <v>0</v>
      </c>
      <c r="J404" s="206">
        <f t="shared" si="24"/>
        <v>0</v>
      </c>
    </row>
    <row r="405" spans="1:10" outlineLevel="1">
      <c r="A405" s="1">
        <f t="shared" si="35"/>
        <v>0</v>
      </c>
      <c r="C405" s="172">
        <f>(Kalkulation_MS4!$L$33)/100*detail_MS4!B13</f>
        <v>0</v>
      </c>
      <c r="D405" s="172">
        <f>(Kalkulation_MS4!$L$33)/100*detail_MS4!O13</f>
        <v>0</v>
      </c>
      <c r="E405" s="172">
        <f>(Kalkulation_MS4!$L$33)/100*detail_MS4!AB13</f>
        <v>0</v>
      </c>
      <c r="F405" s="172">
        <f>(Kalkulation_MS4!$L$33)/100*detail_MS4!AO13</f>
        <v>0</v>
      </c>
      <c r="G405" s="172">
        <f>(Kalkulation_MS4!$L$33)/100*detail_MS4!BB13</f>
        <v>0</v>
      </c>
      <c r="H405" s="172">
        <f>(Kalkulation_MS4!$L$33)/100*detail_MS4!BO13</f>
        <v>0</v>
      </c>
      <c r="I405" s="172">
        <f>(Kalkulation_MS4!$L$33)/100*detail_MS4!CB13</f>
        <v>0</v>
      </c>
      <c r="J405" s="206">
        <f t="shared" si="24"/>
        <v>0</v>
      </c>
    </row>
    <row r="406" spans="1:10" outlineLevel="1">
      <c r="A406" s="1">
        <f t="shared" si="35"/>
        <v>0</v>
      </c>
      <c r="C406" s="172">
        <f>(Kalkulation_MS4!$M$33)/100*detail_MS4!B14</f>
        <v>0</v>
      </c>
      <c r="D406" s="172">
        <f>(Kalkulation_MS4!$M$33)/100*detail_MS4!O14</f>
        <v>0</v>
      </c>
      <c r="E406" s="172">
        <f>(Kalkulation_MS4!$M$33)/100*detail_MS4!AB14</f>
        <v>0</v>
      </c>
      <c r="F406" s="172">
        <f>(Kalkulation_MS4!$M$33)/100*detail_MS4!AO14</f>
        <v>0</v>
      </c>
      <c r="G406" s="172">
        <f>(Kalkulation_MS4!$M$33)/100*detail_MS4!BB14</f>
        <v>0</v>
      </c>
      <c r="H406" s="172">
        <f>(Kalkulation_MS4!$M$33)/100*detail_MS4!BO14</f>
        <v>0</v>
      </c>
      <c r="I406" s="172">
        <f>(Kalkulation_MS4!$M$33)/100*detail_MS4!CB14</f>
        <v>0</v>
      </c>
      <c r="J406" s="206">
        <f t="shared" si="24"/>
        <v>0</v>
      </c>
    </row>
    <row r="407" spans="1:10" outlineLevel="1">
      <c r="A407" s="1">
        <f t="shared" si="35"/>
        <v>0</v>
      </c>
      <c r="C407" s="172">
        <f>(Kalkulation_MS4!$N$33)/100*detail_MS4!B15</f>
        <v>0</v>
      </c>
      <c r="D407" s="172">
        <f>(Kalkulation_MS4!$N$33)/100*detail_MS4!O15</f>
        <v>0</v>
      </c>
      <c r="E407" s="172">
        <f>(Kalkulation_MS4!$N$33)/100*detail_MS4!AB15</f>
        <v>0</v>
      </c>
      <c r="F407" s="172">
        <f>(Kalkulation_MS4!$N$33)/100*detail_MS4!AO15</f>
        <v>0</v>
      </c>
      <c r="G407" s="172">
        <f>(Kalkulation_MS4!$N$33)/100*detail_MS4!BB15</f>
        <v>0</v>
      </c>
      <c r="H407" s="172">
        <f>(Kalkulation_MS4!$N$33)/100*detail_MS4!BO15</f>
        <v>0</v>
      </c>
      <c r="I407" s="172">
        <f>(Kalkulation_MS4!$N$33)/100*detail_MS4!CB15</f>
        <v>0</v>
      </c>
      <c r="J407" s="206">
        <f t="shared" si="24"/>
        <v>0</v>
      </c>
    </row>
    <row r="408" spans="1:10" outlineLevel="1">
      <c r="A408" s="1">
        <f t="shared" si="35"/>
        <v>0</v>
      </c>
      <c r="C408" s="172">
        <f>(Kalkulation_MS4!$O$33)/100*detail_MS4!B16</f>
        <v>0</v>
      </c>
      <c r="D408" s="172">
        <f>(Kalkulation_MS4!$O$33)/100*detail_MS4!O16</f>
        <v>0</v>
      </c>
      <c r="E408" s="172">
        <f>(Kalkulation_MS4!$O$33)/100*detail_MS4!AB16</f>
        <v>0</v>
      </c>
      <c r="F408" s="172">
        <f>(Kalkulation_MS4!$O$33)/100*detail_MS4!AO16</f>
        <v>0</v>
      </c>
      <c r="G408" s="172">
        <f>(Kalkulation_MS4!$O$33)/100*detail_MS4!BB16</f>
        <v>0</v>
      </c>
      <c r="H408" s="172">
        <f>(Kalkulation_MS4!$O$33)/100*detail_MS4!BO16</f>
        <v>0</v>
      </c>
      <c r="I408" s="172">
        <f>(Kalkulation_MS4!$O$33)/100*detail_MS4!CB16</f>
        <v>0</v>
      </c>
      <c r="J408" s="206">
        <f t="shared" si="24"/>
        <v>0</v>
      </c>
    </row>
    <row r="409" spans="1:10" outlineLevel="1">
      <c r="A409" s="1">
        <f t="shared" si="35"/>
        <v>0</v>
      </c>
      <c r="C409" s="172">
        <f>(Kalkulation_MS4!$P$33)/100*detail_MS4!B17</f>
        <v>0</v>
      </c>
      <c r="D409" s="172">
        <f>(Kalkulation_MS4!$P$33)/100*detail_MS4!O17</f>
        <v>0</v>
      </c>
      <c r="E409" s="172">
        <f>(Kalkulation_MS4!$P$33)/100*detail_MS4!AB17</f>
        <v>0</v>
      </c>
      <c r="F409" s="172">
        <f>(Kalkulation_MS4!$P$33)/100*detail_MS4!AO17</f>
        <v>0</v>
      </c>
      <c r="G409" s="172">
        <f>(Kalkulation_MS4!$P$33)/100*detail_MS4!BB17</f>
        <v>0</v>
      </c>
      <c r="H409" s="172">
        <f>(Kalkulation_MS4!$P$33)/100*detail_MS4!BO17</f>
        <v>0</v>
      </c>
      <c r="I409" s="172">
        <f>(Kalkulation_MS4!$P$33)/100*detail_MS4!CB17</f>
        <v>0</v>
      </c>
      <c r="J409" s="206">
        <f t="shared" ref="J409:J438" si="36">SUM(C409:I409)</f>
        <v>0</v>
      </c>
    </row>
    <row r="410" spans="1:10" outlineLevel="1">
      <c r="A410" s="1">
        <f t="shared" si="35"/>
        <v>0</v>
      </c>
      <c r="C410" s="172">
        <f>(Kalkulation_MS4!$Q$33)/100*detail_MS4!B18</f>
        <v>0</v>
      </c>
      <c r="D410" s="172">
        <f>(Kalkulation_MS4!$Q$33)/100*detail_MS4!O18</f>
        <v>0</v>
      </c>
      <c r="E410" s="172">
        <f>(Kalkulation_MS4!$Q$33)/100*detail_MS4!AB18</f>
        <v>0</v>
      </c>
      <c r="F410" s="172">
        <f>(Kalkulation_MS4!$Q$33)/100*detail_MS4!AO18</f>
        <v>0</v>
      </c>
      <c r="G410" s="172">
        <f>(Kalkulation_MS4!$Q$33)/100*detail_MS4!BB18</f>
        <v>0</v>
      </c>
      <c r="H410" s="172">
        <f>(Kalkulation_MS4!$Q$33)/100*detail_MS4!BO18</f>
        <v>0</v>
      </c>
      <c r="I410" s="172">
        <f>(Kalkulation_MS4!$Q$33)/100*detail_MS4!CB18</f>
        <v>0</v>
      </c>
      <c r="J410" s="206">
        <f t="shared" si="36"/>
        <v>0</v>
      </c>
    </row>
    <row r="411" spans="1:10" outlineLevel="1">
      <c r="A411" s="1">
        <f t="shared" si="35"/>
        <v>0</v>
      </c>
      <c r="C411" s="172">
        <f>(Kalkulation_MS4!$R$33)/100*detail_MS4!B19</f>
        <v>0</v>
      </c>
      <c r="D411" s="172">
        <f>(Kalkulation_MS4!$R$33)/100*detail_MS4!O19</f>
        <v>0</v>
      </c>
      <c r="E411" s="172">
        <f>(Kalkulation_MS4!$R$33)/100*detail_MS4!AB19</f>
        <v>0</v>
      </c>
      <c r="F411" s="172">
        <f>(Kalkulation_MS4!$R$33)/100*detail_MS4!AO19</f>
        <v>0</v>
      </c>
      <c r="G411" s="172">
        <f>(Kalkulation_MS4!$R$33)/100*detail_MS4!BB19</f>
        <v>0</v>
      </c>
      <c r="H411" s="172">
        <f>(Kalkulation_MS4!$R$33)/100*detail_MS4!BO19</f>
        <v>0</v>
      </c>
      <c r="I411" s="172">
        <f>(Kalkulation_MS4!$R$33)/100*detail_MS4!CB19</f>
        <v>0</v>
      </c>
      <c r="J411" s="206">
        <f t="shared" si="36"/>
        <v>0</v>
      </c>
    </row>
    <row r="412" spans="1:10" outlineLevel="1">
      <c r="A412" s="1">
        <f t="shared" si="35"/>
        <v>0</v>
      </c>
      <c r="C412" s="172">
        <f>(Kalkulation_MS4!$S$33)/100*detail_MS4!$B20</f>
        <v>0</v>
      </c>
      <c r="D412" s="172">
        <f>(Kalkulation_MS4!$S$33)/100*detail_MS4!$O20</f>
        <v>0</v>
      </c>
      <c r="E412" s="172">
        <f>(Kalkulation_MS4!$S$33)/100*detail_MS4!$AB20</f>
        <v>0</v>
      </c>
      <c r="F412" s="172">
        <f>(Kalkulation_MS4!$S$33)/100*detail_MS4!$AO20</f>
        <v>0</v>
      </c>
      <c r="G412" s="172">
        <f>(Kalkulation_MS4!$S$33)/100*detail_MS4!$BB20</f>
        <v>0</v>
      </c>
      <c r="H412" s="172">
        <f>(Kalkulation_MS4!$S$33)/100*detail_MS4!$BO20</f>
        <v>0</v>
      </c>
      <c r="I412" s="172">
        <f>(Kalkulation_MS4!$S$33)/100*detail_MS4!$CB20</f>
        <v>0</v>
      </c>
      <c r="J412" s="206">
        <f t="shared" si="36"/>
        <v>0</v>
      </c>
    </row>
    <row r="413" spans="1:10" outlineLevel="1">
      <c r="A413" s="1">
        <f t="shared" si="35"/>
        <v>0</v>
      </c>
      <c r="C413" s="172">
        <f>(Kalkulation_MS4!$T$33)/100*detail_MS4!$B21</f>
        <v>0</v>
      </c>
      <c r="D413" s="172">
        <f>(Kalkulation_MS4!$T$33)/100*detail_MS4!$O21</f>
        <v>0</v>
      </c>
      <c r="E413" s="172">
        <f>(Kalkulation_MS4!$T$33)/100*detail_MS4!$AB21</f>
        <v>0</v>
      </c>
      <c r="F413" s="172">
        <f>(Kalkulation_MS4!$T$33)/100*detail_MS4!$AO21</f>
        <v>0</v>
      </c>
      <c r="G413" s="172">
        <f>(Kalkulation_MS4!$T$33)/100*detail_MS4!$BB21</f>
        <v>0</v>
      </c>
      <c r="H413" s="172">
        <f>(Kalkulation_MS4!$T$33)/100*detail_MS4!$BO21</f>
        <v>0</v>
      </c>
      <c r="I413" s="172">
        <f>(Kalkulation_MS4!$T$33)/100*detail_MS4!$CB21</f>
        <v>0</v>
      </c>
      <c r="J413" s="206">
        <f t="shared" si="36"/>
        <v>0</v>
      </c>
    </row>
    <row r="414" spans="1:10" outlineLevel="1">
      <c r="A414" s="1">
        <f t="shared" si="35"/>
        <v>0</v>
      </c>
      <c r="C414" s="172">
        <f>(Kalkulation_MS4!$U$33)/100*detail_MS4!$B22</f>
        <v>0</v>
      </c>
      <c r="D414" s="172">
        <f>(Kalkulation_MS4!$U$33)/100*detail_MS4!$O22</f>
        <v>0</v>
      </c>
      <c r="E414" s="172">
        <f>(Kalkulation_MS4!$U$33)/100*detail_MS4!$AB22</f>
        <v>0</v>
      </c>
      <c r="F414" s="172">
        <f>(Kalkulation_MS4!$U$33)/100*detail_MS4!$AO22</f>
        <v>0</v>
      </c>
      <c r="G414" s="172">
        <f>(Kalkulation_MS4!$U$33)/100*detail_MS4!$BB22</f>
        <v>0</v>
      </c>
      <c r="H414" s="172">
        <f>(Kalkulation_MS4!$U$33)/100*detail_MS4!$BO22</f>
        <v>0</v>
      </c>
      <c r="I414" s="172">
        <f>(Kalkulation_MS4!$U$33)/100*detail_MS4!$CB22</f>
        <v>0</v>
      </c>
      <c r="J414" s="206">
        <f t="shared" si="36"/>
        <v>0</v>
      </c>
    </row>
    <row r="415" spans="1:10" outlineLevel="1">
      <c r="A415" s="1">
        <f t="shared" si="35"/>
        <v>0</v>
      </c>
      <c r="C415" s="172">
        <f>(Kalkulation_MS4!$V$33)/100*detail_MS4!$B23</f>
        <v>0</v>
      </c>
      <c r="D415" s="172">
        <f>(Kalkulation_MS4!$V$33)/100*detail_MS4!$O23</f>
        <v>0</v>
      </c>
      <c r="E415" s="172">
        <f>(Kalkulation_MS4!$V$33)/100*detail_MS4!$AB23</f>
        <v>0</v>
      </c>
      <c r="F415" s="172">
        <f>(Kalkulation_MS4!$V$33)/100*detail_MS4!$AO23</f>
        <v>0</v>
      </c>
      <c r="G415" s="172">
        <f>(Kalkulation_MS4!$V$33)/100*detail_MS4!$BB23</f>
        <v>0</v>
      </c>
      <c r="H415" s="172">
        <f>(Kalkulation_MS4!$V$33)/100*detail_MS4!$BO23</f>
        <v>0</v>
      </c>
      <c r="I415" s="172">
        <f>(Kalkulation_MS4!$V$33)/100*detail_MS4!$CB23</f>
        <v>0</v>
      </c>
      <c r="J415" s="206">
        <f t="shared" si="36"/>
        <v>0</v>
      </c>
    </row>
    <row r="416" spans="1:10" outlineLevel="1">
      <c r="A416" s="1">
        <f t="shared" si="35"/>
        <v>0</v>
      </c>
      <c r="C416" s="172">
        <f>(Kalkulation_MS4!$W$33)/100*detail_MS4!$B24</f>
        <v>0</v>
      </c>
      <c r="D416" s="172">
        <f>(Kalkulation_MS4!$W$33)/100*detail_MS4!$O24</f>
        <v>0</v>
      </c>
      <c r="E416" s="172">
        <f>(Kalkulation_MS4!$W$33)/100*detail_MS4!$AB24</f>
        <v>0</v>
      </c>
      <c r="F416" s="172">
        <f>(Kalkulation_MS4!$W$33)/100*detail_MS4!$AO24</f>
        <v>0</v>
      </c>
      <c r="G416" s="172">
        <f>(Kalkulation_MS4!$W$33)/100*detail_MS4!$BB24</f>
        <v>0</v>
      </c>
      <c r="H416" s="172">
        <f>(Kalkulation_MS4!$W$33)/100*detail_MS4!$BO24</f>
        <v>0</v>
      </c>
      <c r="I416" s="172">
        <f>(Kalkulation_MS4!$W$33)/100*detail_MS4!$CB24</f>
        <v>0</v>
      </c>
      <c r="J416" s="206">
        <f t="shared" si="36"/>
        <v>0</v>
      </c>
    </row>
    <row r="417" spans="1:10" outlineLevel="1">
      <c r="A417" s="1">
        <f t="shared" si="35"/>
        <v>0</v>
      </c>
      <c r="C417" s="172">
        <f>(Kalkulation_MS4!$X$33)/100*detail_MS4!$B25</f>
        <v>0</v>
      </c>
      <c r="D417" s="172">
        <f>(Kalkulation_MS4!$X$33)/100*detail_MS4!$O25</f>
        <v>0</v>
      </c>
      <c r="E417" s="172">
        <f>(Kalkulation_MS4!$X$33)/100*detail_MS4!$AB25</f>
        <v>0</v>
      </c>
      <c r="F417" s="172">
        <f>(Kalkulation_MS4!$X$33)/100*detail_MS4!$AO25</f>
        <v>0</v>
      </c>
      <c r="G417" s="172">
        <f>(Kalkulation_MS4!$X$33)/100*detail_MS4!$BB25</f>
        <v>0</v>
      </c>
      <c r="H417" s="172">
        <f>(Kalkulation_MS4!$X$33)/100*detail_MS4!$BO25</f>
        <v>0</v>
      </c>
      <c r="I417" s="172">
        <f>(Kalkulation_MS4!$X$33)/100*detail_MS4!$CB25</f>
        <v>0</v>
      </c>
      <c r="J417" s="206">
        <f t="shared" si="36"/>
        <v>0</v>
      </c>
    </row>
    <row r="418" spans="1:10" outlineLevel="1">
      <c r="A418" s="1">
        <f t="shared" si="35"/>
        <v>0</v>
      </c>
      <c r="C418" s="172">
        <f>(Kalkulation_MS4!$Y$33)/100*detail_MS4!$B26</f>
        <v>0</v>
      </c>
      <c r="D418" s="172">
        <f>(Kalkulation_MS4!$Y$33)/100*detail_MS4!$O26</f>
        <v>0</v>
      </c>
      <c r="E418" s="172">
        <f>(Kalkulation_MS4!$Y$33)/100*detail_MS4!$AB26</f>
        <v>0</v>
      </c>
      <c r="F418" s="172">
        <f>(Kalkulation_MS4!$Y$33)/100*detail_MS4!$AO26</f>
        <v>0</v>
      </c>
      <c r="G418" s="172">
        <f>(Kalkulation_MS4!$Y$33)/100*detail_MS4!$BB26</f>
        <v>0</v>
      </c>
      <c r="H418" s="172">
        <f>(Kalkulation_MS4!$Y$33)/100*detail_MS4!$BO26</f>
        <v>0</v>
      </c>
      <c r="I418" s="172">
        <f>(Kalkulation_MS4!$Y$33)/100*detail_MS4!$CB26</f>
        <v>0</v>
      </c>
      <c r="J418" s="206">
        <f t="shared" si="36"/>
        <v>0</v>
      </c>
    </row>
    <row r="419" spans="1:10" outlineLevel="1">
      <c r="A419" s="1">
        <f t="shared" si="35"/>
        <v>0</v>
      </c>
      <c r="C419" s="172">
        <f>(Kalkulation_MS4!$Z$33)/100*detail_MS4!$B27</f>
        <v>0</v>
      </c>
      <c r="D419" s="172">
        <f>(Kalkulation_MS4!$Z$33)/100*detail_MS4!$O27</f>
        <v>0</v>
      </c>
      <c r="E419" s="172">
        <f>(Kalkulation_MS4!$Z$33)/100*detail_MS4!$AB27</f>
        <v>0</v>
      </c>
      <c r="F419" s="172">
        <f>(Kalkulation_MS4!$Z$33)/100*detail_MS4!$AO27</f>
        <v>0</v>
      </c>
      <c r="G419" s="172">
        <f>(Kalkulation_MS4!$Z$33)/100*detail_MS4!$BB27</f>
        <v>0</v>
      </c>
      <c r="H419" s="172">
        <f>(Kalkulation_MS4!$Z$33)/100*detail_MS4!$BO27</f>
        <v>0</v>
      </c>
      <c r="I419" s="172">
        <f>(Kalkulation_MS4!$Z$33)/100*detail_MS4!$CB27</f>
        <v>0</v>
      </c>
      <c r="J419" s="206">
        <f t="shared" si="36"/>
        <v>0</v>
      </c>
    </row>
    <row r="420" spans="1:10" outlineLevel="1">
      <c r="A420" s="1">
        <f t="shared" si="35"/>
        <v>0</v>
      </c>
      <c r="C420" s="172">
        <f>(Kalkulation_MS4!$AA$33)/100*detail_MS4!$B28</f>
        <v>0</v>
      </c>
      <c r="D420" s="172">
        <f>(Kalkulation_MS4!$AA$33)/100*detail_MS4!$O28</f>
        <v>0</v>
      </c>
      <c r="E420" s="172">
        <f>(Kalkulation_MS4!$AA$33)/100*detail_MS4!$AB28</f>
        <v>0</v>
      </c>
      <c r="F420" s="172">
        <f>(Kalkulation_MS4!$AA$33)/100*detail_MS4!$AO28</f>
        <v>0</v>
      </c>
      <c r="G420" s="172">
        <f>(Kalkulation_MS4!$AA$33)/100*detail_MS4!$BB28</f>
        <v>0</v>
      </c>
      <c r="H420" s="172">
        <f>(Kalkulation_MS4!$AA$33)/100*detail_MS4!$BO28</f>
        <v>0</v>
      </c>
      <c r="I420" s="172">
        <f>(Kalkulation_MS4!$AA$33)/100*detail_MS4!$CB28</f>
        <v>0</v>
      </c>
      <c r="J420" s="206">
        <f t="shared" si="36"/>
        <v>0</v>
      </c>
    </row>
    <row r="421" spans="1:10" outlineLevel="1">
      <c r="A421" s="1">
        <f t="shared" si="35"/>
        <v>0</v>
      </c>
      <c r="C421" s="172">
        <f>(Kalkulation_MS4!$AB$33)/100*detail_MS4!$B29</f>
        <v>0</v>
      </c>
      <c r="D421" s="172">
        <f>(Kalkulation_MS4!$AB$33)/100*detail_MS4!$O29</f>
        <v>0</v>
      </c>
      <c r="E421" s="172">
        <f>(Kalkulation_MS4!$AB$33)/100*detail_MS4!$AB29</f>
        <v>0</v>
      </c>
      <c r="F421" s="172">
        <f>(Kalkulation_MS4!$AB$33)/100*detail_MS4!$AO29</f>
        <v>0</v>
      </c>
      <c r="G421" s="172">
        <f>(Kalkulation_MS4!$AB$33)/100*detail_MS4!$BB29</f>
        <v>0</v>
      </c>
      <c r="H421" s="172">
        <f>(Kalkulation_MS4!$AB$33)/100*detail_MS4!$BO29</f>
        <v>0</v>
      </c>
      <c r="I421" s="172">
        <f>(Kalkulation_MS4!$AB$33)/100*detail_MS4!$CB29</f>
        <v>0</v>
      </c>
      <c r="J421" s="206">
        <f t="shared" si="36"/>
        <v>0</v>
      </c>
    </row>
    <row r="422" spans="1:10" outlineLevel="1">
      <c r="A422" s="1">
        <f t="shared" si="35"/>
        <v>0</v>
      </c>
      <c r="C422" s="172">
        <f>(Kalkulation_MS4!$AC$33)/100*detail_MS4!$B30</f>
        <v>0</v>
      </c>
      <c r="D422" s="172">
        <f>(Kalkulation_MS4!$AC$33)/100*detail_MS4!$O30</f>
        <v>0</v>
      </c>
      <c r="E422" s="172">
        <f>(Kalkulation_MS4!$AC$33)/100*detail_MS4!$AB30</f>
        <v>0</v>
      </c>
      <c r="F422" s="172">
        <f>(Kalkulation_MS4!$AC$33)/100*detail_MS4!$AO30</f>
        <v>0</v>
      </c>
      <c r="G422" s="172">
        <f>(Kalkulation_MS4!$AC$33)/100*detail_MS4!$BB30</f>
        <v>0</v>
      </c>
      <c r="H422" s="172">
        <f>(Kalkulation_MS4!$AC$33)/100*detail_MS4!$BO30</f>
        <v>0</v>
      </c>
      <c r="I422" s="172">
        <f>(Kalkulation_MS4!$AC$33)/100*detail_MS4!$CB30</f>
        <v>0</v>
      </c>
      <c r="J422" s="206">
        <f t="shared" si="36"/>
        <v>0</v>
      </c>
    </row>
    <row r="423" spans="1:10" outlineLevel="1">
      <c r="A423" s="1">
        <f t="shared" si="35"/>
        <v>0</v>
      </c>
      <c r="C423" s="172">
        <f>(Kalkulation_MS4!$AD$33)/100*detail_MS4!$B31</f>
        <v>0</v>
      </c>
      <c r="D423" s="172">
        <f>(Kalkulation_MS4!$AD$33)/100*detail_MS4!$O31</f>
        <v>0</v>
      </c>
      <c r="E423" s="172">
        <f>(Kalkulation_MS4!$AD$33)/100*detail_MS4!$AB31</f>
        <v>0</v>
      </c>
      <c r="F423" s="172">
        <f>(Kalkulation_MS4!$AD$33)/100*detail_MS4!$AO31</f>
        <v>0</v>
      </c>
      <c r="G423" s="172">
        <f>(Kalkulation_MS4!$AD$33)/100*detail_MS4!$BB31</f>
        <v>0</v>
      </c>
      <c r="H423" s="172">
        <f>(Kalkulation_MS4!$AD$33)/100*detail_MS4!$BO31</f>
        <v>0</v>
      </c>
      <c r="I423" s="172">
        <f>(Kalkulation_MS4!$AD$33)/100*detail_MS4!$CB31</f>
        <v>0</v>
      </c>
      <c r="J423" s="206">
        <f t="shared" si="36"/>
        <v>0</v>
      </c>
    </row>
    <row r="424" spans="1:10" outlineLevel="1">
      <c r="A424" s="1">
        <f t="shared" si="35"/>
        <v>0</v>
      </c>
      <c r="C424" s="172">
        <f>(Kalkulation_MS4!$AE$33)/100*detail_MS4!$B32</f>
        <v>0</v>
      </c>
      <c r="D424" s="172">
        <f>(Kalkulation_MS4!$AE$33)/100*detail_MS4!$O32</f>
        <v>0</v>
      </c>
      <c r="E424" s="172">
        <f>(Kalkulation_MS4!$AE$33)/100*detail_MS4!$AB32</f>
        <v>0</v>
      </c>
      <c r="F424" s="172">
        <f>(Kalkulation_MS4!$AE$33)/100*detail_MS4!$AO32</f>
        <v>0</v>
      </c>
      <c r="G424" s="172">
        <f>(Kalkulation_MS4!$AE$33)/100*detail_MS4!$BB32</f>
        <v>0</v>
      </c>
      <c r="H424" s="172">
        <f>(Kalkulation_MS4!$AE$33)/100*detail_MS4!$BO32</f>
        <v>0</v>
      </c>
      <c r="I424" s="172">
        <f>(Kalkulation_MS4!$AE$33)/100*detail_MS4!$CB32</f>
        <v>0</v>
      </c>
      <c r="J424" s="206">
        <f t="shared" si="36"/>
        <v>0</v>
      </c>
    </row>
    <row r="425" spans="1:10" outlineLevel="1">
      <c r="A425" s="1">
        <f t="shared" si="35"/>
        <v>0</v>
      </c>
      <c r="C425" s="172">
        <f>(Kalkulation_MS4!$AF$33)/100*detail_MS4!$B33</f>
        <v>0</v>
      </c>
      <c r="D425" s="172">
        <f>(Kalkulation_MS4!$AF$33)/100*detail_MS4!$O33</f>
        <v>0</v>
      </c>
      <c r="E425" s="172">
        <f>(Kalkulation_MS4!$AF$33)/100*detail_MS4!$AB33</f>
        <v>0</v>
      </c>
      <c r="F425" s="172">
        <f>(Kalkulation_MS4!$AF$33)/100*detail_MS4!$AO33</f>
        <v>0</v>
      </c>
      <c r="G425" s="172">
        <f>(Kalkulation_MS4!$AF$33)/100*detail_MS4!$BB33</f>
        <v>0</v>
      </c>
      <c r="H425" s="172">
        <f>(Kalkulation_MS4!$AF$33)/100*detail_MS4!$BO33</f>
        <v>0</v>
      </c>
      <c r="I425" s="172">
        <f>(Kalkulation_MS4!$AF$33)/100*detail_MS4!$CB33</f>
        <v>0</v>
      </c>
      <c r="J425" s="206">
        <f t="shared" si="36"/>
        <v>0</v>
      </c>
    </row>
    <row r="426" spans="1:10" outlineLevel="1">
      <c r="A426" s="1">
        <f t="shared" si="35"/>
        <v>0</v>
      </c>
      <c r="C426" s="172">
        <f>(Kalkulation_MS4!$AG$33)/100*detail_MS4!$B34</f>
        <v>0</v>
      </c>
      <c r="D426" s="172">
        <f>(Kalkulation_MS4!$AG$33)/100*detail_MS4!$O34</f>
        <v>0</v>
      </c>
      <c r="E426" s="172">
        <f>(Kalkulation_MS4!$AG$33)/100*detail_MS4!$AB34</f>
        <v>0</v>
      </c>
      <c r="F426" s="172">
        <f>(Kalkulation_MS4!$AG$33)/100*detail_MS4!$AO34</f>
        <v>0</v>
      </c>
      <c r="G426" s="172">
        <f>(Kalkulation_MS4!$AG$33)/100*detail_MS4!$BB34</f>
        <v>0</v>
      </c>
      <c r="H426" s="172">
        <f>(Kalkulation_MS4!$AG$33)/100*detail_MS4!$BO34</f>
        <v>0</v>
      </c>
      <c r="I426" s="172">
        <f>(Kalkulation_MS4!$AG$33)/100*detail_MS4!$CB34</f>
        <v>0</v>
      </c>
      <c r="J426" s="206">
        <f t="shared" si="36"/>
        <v>0</v>
      </c>
    </row>
    <row r="427" spans="1:10" outlineLevel="1">
      <c r="A427" s="1">
        <f t="shared" si="35"/>
        <v>0</v>
      </c>
      <c r="C427" s="172">
        <f>(Kalkulation_MS4!$AH$33)/100*detail_MS4!$B35</f>
        <v>0</v>
      </c>
      <c r="D427" s="172">
        <f>(Kalkulation_MS4!$AH$33)/100*detail_MS4!$O35</f>
        <v>0</v>
      </c>
      <c r="E427" s="172">
        <f>(Kalkulation_MS4!$AH$33)/100*detail_MS4!$AB35</f>
        <v>0</v>
      </c>
      <c r="F427" s="172">
        <f>(Kalkulation_MS4!$AH$33)/100*detail_MS4!$AO35</f>
        <v>0</v>
      </c>
      <c r="G427" s="172">
        <f>(Kalkulation_MS4!$AH$33)/100*detail_MS4!$BB35</f>
        <v>0</v>
      </c>
      <c r="H427" s="172">
        <f>(Kalkulation_MS4!$AH$33)/100*detail_MS4!$BO35</f>
        <v>0</v>
      </c>
      <c r="I427" s="172">
        <f>(Kalkulation_MS4!$AH$33)/100*detail_MS4!$CB35</f>
        <v>0</v>
      </c>
      <c r="J427" s="206">
        <f t="shared" si="36"/>
        <v>0</v>
      </c>
    </row>
    <row r="428" spans="1:10" outlineLevel="1">
      <c r="A428" s="1">
        <f t="shared" si="35"/>
        <v>0</v>
      </c>
      <c r="C428" s="172">
        <f>(Kalkulation_MS4!$AI$33)/100*detail_MS4!$B36</f>
        <v>0</v>
      </c>
      <c r="D428" s="172">
        <f>(Kalkulation_MS4!$AI$33)/100*detail_MS4!$O36</f>
        <v>0</v>
      </c>
      <c r="E428" s="172">
        <f>(Kalkulation_MS4!$AI$33)/100*detail_MS4!$AB36</f>
        <v>0</v>
      </c>
      <c r="F428" s="172">
        <f>(Kalkulation_MS4!$AI$33)/100*detail_MS4!$AO36</f>
        <v>0</v>
      </c>
      <c r="G428" s="172">
        <f>(Kalkulation_MS4!$AI$33)/100*detail_MS4!$BB36</f>
        <v>0</v>
      </c>
      <c r="H428" s="172">
        <f>(Kalkulation_MS4!$AI$33)/100*detail_MS4!$BO36</f>
        <v>0</v>
      </c>
      <c r="I428" s="172">
        <f>(Kalkulation_MS4!$AI$33)/100*detail_MS4!$CB36</f>
        <v>0</v>
      </c>
      <c r="J428" s="206">
        <f t="shared" si="36"/>
        <v>0</v>
      </c>
    </row>
    <row r="429" spans="1:10" outlineLevel="1">
      <c r="A429" s="1">
        <f t="shared" si="35"/>
        <v>0</v>
      </c>
      <c r="C429" s="172">
        <f>(Kalkulation_MS4!$AJ$33)/100*detail_MS4!$B37</f>
        <v>0</v>
      </c>
      <c r="D429" s="172">
        <f>(Kalkulation_MS4!$AJ$33)/100*detail_MS4!$O37</f>
        <v>0</v>
      </c>
      <c r="E429" s="172">
        <f>(Kalkulation_MS4!$AJ$33)/100*detail_MS4!$AB37</f>
        <v>0</v>
      </c>
      <c r="F429" s="172">
        <f>(Kalkulation_MS4!$AJ$33)/100*detail_MS4!$AO37</f>
        <v>0</v>
      </c>
      <c r="G429" s="172">
        <f>(Kalkulation_MS4!$AJ$33)/100*detail_MS4!$BB37</f>
        <v>0</v>
      </c>
      <c r="H429" s="172">
        <f>(Kalkulation_MS4!$AJ$33)/100*detail_MS4!$BO37</f>
        <v>0</v>
      </c>
      <c r="I429" s="172">
        <f>(Kalkulation_MS4!$AJ$33)/100*detail_MS4!$CB37</f>
        <v>0</v>
      </c>
      <c r="J429" s="206">
        <f t="shared" si="36"/>
        <v>0</v>
      </c>
    </row>
    <row r="430" spans="1:10" outlineLevel="1">
      <c r="A430" s="1">
        <f t="shared" si="35"/>
        <v>0</v>
      </c>
      <c r="C430" s="172">
        <f>(Kalkulation_MS4!$AK$33)/100*detail_MS4!$B38</f>
        <v>0</v>
      </c>
      <c r="D430" s="172">
        <f>(Kalkulation_MS4!$AK$33)/100*detail_MS4!$O38</f>
        <v>0</v>
      </c>
      <c r="E430" s="172">
        <f>(Kalkulation_MS4!$AK$33)/100*detail_MS4!$AB38</f>
        <v>0</v>
      </c>
      <c r="F430" s="172">
        <f>(Kalkulation_MS4!$AK$33)/100*detail_MS4!$AO38</f>
        <v>0</v>
      </c>
      <c r="G430" s="172">
        <f>(Kalkulation_MS4!$AK$33)/100*detail_MS4!$BB38</f>
        <v>0</v>
      </c>
      <c r="H430" s="172">
        <f>(Kalkulation_MS4!$AK$33)/100*detail_MS4!$BO38</f>
        <v>0</v>
      </c>
      <c r="I430" s="172">
        <f>(Kalkulation_MS4!$AK$33)/100*detail_MS4!$CB38</f>
        <v>0</v>
      </c>
      <c r="J430" s="206">
        <f t="shared" si="36"/>
        <v>0</v>
      </c>
    </row>
    <row r="431" spans="1:10" outlineLevel="1">
      <c r="A431" s="1">
        <f t="shared" si="35"/>
        <v>0</v>
      </c>
      <c r="C431" s="172">
        <f>(Kalkulation_MS4!$AL$33)/100*detail_MS4!$B39</f>
        <v>0</v>
      </c>
      <c r="D431" s="172">
        <f>(Kalkulation_MS4!$AL$33)/100*detail_MS4!$O39</f>
        <v>0</v>
      </c>
      <c r="E431" s="172">
        <f>(Kalkulation_MS4!$AL$33)/100*detail_MS4!$AB39</f>
        <v>0</v>
      </c>
      <c r="F431" s="172">
        <f>(Kalkulation_MS4!$AL$33)/100*detail_MS4!$AO39</f>
        <v>0</v>
      </c>
      <c r="G431" s="172">
        <f>(Kalkulation_MS4!$AL$33)/100*detail_MS4!$BB39</f>
        <v>0</v>
      </c>
      <c r="H431" s="172">
        <f>(Kalkulation_MS4!$AL$33)/100*detail_MS4!$BO39</f>
        <v>0</v>
      </c>
      <c r="I431" s="172">
        <f>(Kalkulation_MS4!$AL$33)/100*detail_MS4!$CB39</f>
        <v>0</v>
      </c>
      <c r="J431" s="206">
        <f t="shared" si="36"/>
        <v>0</v>
      </c>
    </row>
    <row r="432" spans="1:10" outlineLevel="1">
      <c r="A432" s="1">
        <f t="shared" si="35"/>
        <v>0</v>
      </c>
      <c r="C432" s="172">
        <f>(Kalkulation_MS4!$AM$33)/100*detail_MS4!$B40</f>
        <v>0</v>
      </c>
      <c r="D432" s="172">
        <f>(Kalkulation_MS4!$AM$33)/100*detail_MS4!$O40</f>
        <v>0</v>
      </c>
      <c r="E432" s="172">
        <f>(Kalkulation_MS4!$AM$33)/100*detail_MS4!$AB40</f>
        <v>0</v>
      </c>
      <c r="F432" s="172">
        <f>(Kalkulation_MS4!$AM$33)/100*detail_MS4!$AO40</f>
        <v>0</v>
      </c>
      <c r="G432" s="172">
        <f>(Kalkulation_MS4!$AM$33)/100*detail_MS4!$BB40</f>
        <v>0</v>
      </c>
      <c r="H432" s="172">
        <f>(Kalkulation_MS4!$AM$33)/100*detail_MS4!$BO40</f>
        <v>0</v>
      </c>
      <c r="I432" s="172">
        <f>(Kalkulation_MS4!$AM$33)/100*detail_MS4!$CB40</f>
        <v>0</v>
      </c>
      <c r="J432" s="206">
        <f t="shared" si="36"/>
        <v>0</v>
      </c>
    </row>
    <row r="433" spans="1:11" outlineLevel="1">
      <c r="A433" s="1">
        <f t="shared" si="35"/>
        <v>0</v>
      </c>
      <c r="C433" s="172">
        <f>(Kalkulation_MS4!$AN$33)/100*detail_MS4!$B41</f>
        <v>0</v>
      </c>
      <c r="D433" s="172">
        <f>(Kalkulation_MS4!$AN$33)/100*detail_MS4!$O41</f>
        <v>0</v>
      </c>
      <c r="E433" s="172">
        <f>(Kalkulation_MS4!$AN$33)/100*detail_MS4!$AB41</f>
        <v>0</v>
      </c>
      <c r="F433" s="172">
        <f>(Kalkulation_MS4!$AN$33)/100*detail_MS4!$AO41</f>
        <v>0</v>
      </c>
      <c r="G433" s="172">
        <f>(Kalkulation_MS4!$AN$33)/100*detail_MS4!$BB41</f>
        <v>0</v>
      </c>
      <c r="H433" s="172">
        <f>(Kalkulation_MS4!$AN$33)/100*detail_MS4!$BO41</f>
        <v>0</v>
      </c>
      <c r="I433" s="172">
        <f>(Kalkulation_MS4!$AN$33)/100*detail_MS4!$CB41</f>
        <v>0</v>
      </c>
      <c r="J433" s="206">
        <f t="shared" si="36"/>
        <v>0</v>
      </c>
    </row>
    <row r="434" spans="1:11" outlineLevel="1">
      <c r="A434" s="1">
        <f t="shared" si="35"/>
        <v>0</v>
      </c>
      <c r="C434" s="172">
        <f>(Kalkulation_MS4!$AO$33)/100*detail_MS4!$B42</f>
        <v>0</v>
      </c>
      <c r="D434" s="172">
        <f>(Kalkulation_MS4!$AO$33)/100*detail_MS4!$O42</f>
        <v>0</v>
      </c>
      <c r="E434" s="172">
        <f>(Kalkulation_MS4!$AO$33)/100*detail_MS4!$AB42</f>
        <v>0</v>
      </c>
      <c r="F434" s="172">
        <f>(Kalkulation_MS4!$AO$33)/100*detail_MS4!$AO42</f>
        <v>0</v>
      </c>
      <c r="G434" s="172">
        <f>(Kalkulation_MS4!$AO$33)/100*detail_MS4!$BB42</f>
        <v>0</v>
      </c>
      <c r="H434" s="172">
        <f>(Kalkulation_MS4!$AO$33)/100*detail_MS4!$BO42</f>
        <v>0</v>
      </c>
      <c r="I434" s="172">
        <f>(Kalkulation_MS4!$AO$33)/100*detail_MS4!$CB42</f>
        <v>0</v>
      </c>
      <c r="J434" s="206">
        <f t="shared" si="36"/>
        <v>0</v>
      </c>
    </row>
    <row r="435" spans="1:11" outlineLevel="1">
      <c r="A435" s="1">
        <f t="shared" si="35"/>
        <v>0</v>
      </c>
      <c r="C435" s="172">
        <f>(Kalkulation_MS4!$AP$33)/100*detail_MS4!$B43</f>
        <v>0</v>
      </c>
      <c r="D435" s="172">
        <f>(Kalkulation_MS4!$AP$33)/100*detail_MS4!$O43</f>
        <v>0</v>
      </c>
      <c r="E435" s="172">
        <f>(Kalkulation_MS4!$AP$33)/100*detail_MS4!$AB43</f>
        <v>0</v>
      </c>
      <c r="F435" s="172">
        <f>(Kalkulation_MS4!$AP$33)/100*detail_MS4!$AO43</f>
        <v>0</v>
      </c>
      <c r="G435" s="172">
        <f>(Kalkulation_MS4!$AP$33)/100*detail_MS4!$BB43</f>
        <v>0</v>
      </c>
      <c r="H435" s="172">
        <f>(Kalkulation_MS4!$AP$33)/100*detail_MS4!$BO43</f>
        <v>0</v>
      </c>
      <c r="I435" s="172">
        <f>(Kalkulation_MS4!$AP$33)/100*detail_MS4!$CB43</f>
        <v>0</v>
      </c>
      <c r="J435" s="206">
        <f t="shared" si="36"/>
        <v>0</v>
      </c>
    </row>
    <row r="436" spans="1:11" outlineLevel="1">
      <c r="A436" s="1">
        <f t="shared" si="35"/>
        <v>0</v>
      </c>
      <c r="C436" s="172">
        <f>(Kalkulation_MS4!$AQ$33)/100*detail_MS4!$B44</f>
        <v>0</v>
      </c>
      <c r="D436" s="172">
        <f>(Kalkulation_MS4!$AQ$33)/100*detail_MS4!$O44</f>
        <v>0</v>
      </c>
      <c r="E436" s="172">
        <f>(Kalkulation_MS4!$AQ$33)/100*detail_MS4!$AB44</f>
        <v>0</v>
      </c>
      <c r="F436" s="172">
        <f>(Kalkulation_MS4!$AQ$33)/100*detail_MS4!$AO44</f>
        <v>0</v>
      </c>
      <c r="G436" s="172">
        <f>(Kalkulation_MS4!$AQ$33)/100*detail_MS4!$BB44</f>
        <v>0</v>
      </c>
      <c r="H436" s="172">
        <f>(Kalkulation_MS4!$AQ$33)/100*detail_MS4!$BO44</f>
        <v>0</v>
      </c>
      <c r="I436" s="172">
        <f>(Kalkulation_MS4!$AQ$33)/100*detail_MS4!$CB44</f>
        <v>0</v>
      </c>
      <c r="J436" s="206">
        <f t="shared" si="36"/>
        <v>0</v>
      </c>
    </row>
    <row r="437" spans="1:11" outlineLevel="1">
      <c r="A437" s="1">
        <f t="shared" si="35"/>
        <v>0</v>
      </c>
      <c r="C437" s="172">
        <f>(Kalkulation_MS4!$AR$33)/100*detail_MS4!$B45</f>
        <v>0</v>
      </c>
      <c r="D437" s="172">
        <f>(Kalkulation_MS4!$AR$33)/100*detail_MS4!$O45</f>
        <v>0</v>
      </c>
      <c r="E437" s="172">
        <f>(Kalkulation_MS4!$AR$33)/100*detail_MS4!$AB45</f>
        <v>0</v>
      </c>
      <c r="F437" s="172">
        <f>(Kalkulation_MS4!$AR$33)/100*detail_MS4!$AO45</f>
        <v>0</v>
      </c>
      <c r="G437" s="172">
        <f>(Kalkulation_MS4!$AR$33)/100*detail_MS4!$BB45</f>
        <v>0</v>
      </c>
      <c r="H437" s="172">
        <f>(Kalkulation_MS4!$AR$33)/100*detail_MS4!$BO45</f>
        <v>0</v>
      </c>
      <c r="I437" s="172">
        <f>(Kalkulation_MS4!$AR$33)/100*detail_MS4!$CB45</f>
        <v>0</v>
      </c>
      <c r="J437" s="206">
        <f t="shared" si="36"/>
        <v>0</v>
      </c>
    </row>
    <row r="438" spans="1:11" outlineLevel="1">
      <c r="A438" s="1">
        <f t="shared" si="35"/>
        <v>0</v>
      </c>
      <c r="C438" s="172">
        <f>(Kalkulation_MS4!$AS$33)/100*detail_MS4!$B46</f>
        <v>0</v>
      </c>
      <c r="D438" s="172">
        <f>(Kalkulation_MS4!$AS$33)/100*detail_MS4!$O46</f>
        <v>0</v>
      </c>
      <c r="E438" s="172">
        <f>(Kalkulation_MS4!$AS$33)/100*detail_MS4!$AB46</f>
        <v>0</v>
      </c>
      <c r="F438" s="172">
        <f>(Kalkulation_MS4!$AS$33)/100*detail_MS4!$AO46</f>
        <v>0</v>
      </c>
      <c r="G438" s="172">
        <f>(Kalkulation_MS4!$AS$33)/100*detail_MS4!$BB46</f>
        <v>0</v>
      </c>
      <c r="H438" s="172">
        <f>(Kalkulation_MS4!$AS$33)/100*detail_MS4!$BO46</f>
        <v>0</v>
      </c>
      <c r="I438" s="172">
        <f>(Kalkulation_MS4!$AS$33)/100*detail_MS4!$CB46</f>
        <v>0</v>
      </c>
      <c r="J438" s="206">
        <f t="shared" si="36"/>
        <v>0</v>
      </c>
    </row>
    <row r="439" spans="1:11" outlineLevel="1">
      <c r="A439" s="88" t="s">
        <v>452</v>
      </c>
      <c r="B439" s="88"/>
      <c r="C439" s="201">
        <f>SUM(C399:C438)</f>
        <v>0</v>
      </c>
      <c r="D439" s="201">
        <f t="shared" ref="D439:J439" si="37">SUM(D399:D438)</f>
        <v>0</v>
      </c>
      <c r="E439" s="201">
        <f t="shared" si="37"/>
        <v>0</v>
      </c>
      <c r="F439" s="201">
        <f t="shared" si="37"/>
        <v>0</v>
      </c>
      <c r="G439" s="201">
        <f t="shared" si="37"/>
        <v>0</v>
      </c>
      <c r="H439" s="201">
        <f t="shared" si="37"/>
        <v>0</v>
      </c>
      <c r="I439" s="201">
        <f t="shared" si="37"/>
        <v>0</v>
      </c>
      <c r="J439" s="79">
        <f t="shared" si="37"/>
        <v>0</v>
      </c>
      <c r="K439" s="172">
        <f>J481+J523+J565+J607+J649+J691</f>
        <v>0</v>
      </c>
    </row>
    <row r="440" spans="1:11" outlineLevel="1">
      <c r="A440" s="203" t="s">
        <v>453</v>
      </c>
      <c r="J440" s="205">
        <f t="shared" ref="J440:J480" si="38">SUM(C440:I440)</f>
        <v>0</v>
      </c>
    </row>
    <row r="441" spans="1:11" outlineLevel="1">
      <c r="A441" s="1">
        <f t="shared" ref="A441:A480" si="39">A399</f>
        <v>0</v>
      </c>
      <c r="C441" s="172">
        <f>Kalkulation_MS4!$F$40/100*detail_MS4!B7</f>
        <v>0</v>
      </c>
      <c r="D441" s="172">
        <f>Kalkulation_MS4!$F$40/100*detail_MS4!O7</f>
        <v>0</v>
      </c>
      <c r="E441" s="172">
        <f>Kalkulation_MS4!$F$40/100*detail_MS4!AB7</f>
        <v>0</v>
      </c>
      <c r="F441" s="172">
        <f>Kalkulation_MS4!$F$40/100*detail_MS4!AO7</f>
        <v>0</v>
      </c>
      <c r="G441" s="172">
        <f>Kalkulation_MS4!$F$40/100*detail_MS4!BB7</f>
        <v>0</v>
      </c>
      <c r="H441" s="172">
        <f>Kalkulation_MS4!$F$40/100*detail_MS4!BO7</f>
        <v>0</v>
      </c>
      <c r="I441" s="172">
        <f>Kalkulation_MS4!$F$40/100*detail_MS4!CB7</f>
        <v>0</v>
      </c>
      <c r="J441" s="206">
        <f t="shared" si="38"/>
        <v>0</v>
      </c>
    </row>
    <row r="442" spans="1:11" outlineLevel="1">
      <c r="A442" s="1">
        <f t="shared" si="39"/>
        <v>0</v>
      </c>
      <c r="C442" s="172">
        <f>Kalkulation_MS4!$G$40/100*detail_MS4!B8</f>
        <v>0</v>
      </c>
      <c r="D442" s="172">
        <f>Kalkulation_MS4!$G$40/100*detail_MS4!O8</f>
        <v>0</v>
      </c>
      <c r="E442" s="172">
        <f>Kalkulation_MS4!$G$40/100*detail_MS4!AB8</f>
        <v>0</v>
      </c>
      <c r="F442" s="172">
        <f>Kalkulation_MS4!$G$40/100*detail_MS4!AO8</f>
        <v>0</v>
      </c>
      <c r="G442" s="172">
        <f>Kalkulation_MS4!$G$40/100*detail_MS4!BB8</f>
        <v>0</v>
      </c>
      <c r="H442" s="172">
        <f>Kalkulation_MS4!$G$40/100*detail_MS4!BO8</f>
        <v>0</v>
      </c>
      <c r="I442" s="172">
        <f>Kalkulation_MS4!$G$40/100*detail_MS4!CB8</f>
        <v>0</v>
      </c>
      <c r="J442" s="206">
        <f t="shared" si="38"/>
        <v>0</v>
      </c>
    </row>
    <row r="443" spans="1:11" outlineLevel="1">
      <c r="A443" s="1">
        <f t="shared" si="39"/>
        <v>0</v>
      </c>
      <c r="C443" s="172">
        <f>Kalkulation_MS4!$H$40/100*detail_MS4!B9</f>
        <v>0</v>
      </c>
      <c r="D443" s="172">
        <f>Kalkulation_MS4!$H$40/100*detail_MS4!O9</f>
        <v>0</v>
      </c>
      <c r="E443" s="172">
        <f>Kalkulation_MS4!$H$40/100*detail_MS4!AB9</f>
        <v>0</v>
      </c>
      <c r="F443" s="172">
        <f>Kalkulation_MS4!$H$40/100*detail_MS4!AO9</f>
        <v>0</v>
      </c>
      <c r="G443" s="172">
        <f>Kalkulation_MS4!$H$40/100*detail_MS4!BB9</f>
        <v>0</v>
      </c>
      <c r="H443" s="172">
        <f>Kalkulation_MS4!$H$40/100*detail_MS4!BO9</f>
        <v>0</v>
      </c>
      <c r="I443" s="172">
        <f>Kalkulation_MS4!$H$40/100*detail_MS4!CB9</f>
        <v>0</v>
      </c>
      <c r="J443" s="206">
        <f t="shared" si="38"/>
        <v>0</v>
      </c>
    </row>
    <row r="444" spans="1:11" outlineLevel="1">
      <c r="A444" s="1">
        <f t="shared" si="39"/>
        <v>0</v>
      </c>
      <c r="C444" s="172">
        <f>Kalkulation_MS4!$I$40/100*detail_MS4!B10</f>
        <v>0</v>
      </c>
      <c r="D444" s="172">
        <f>Kalkulation_MS4!$I$40/100*detail_MS4!O10</f>
        <v>0</v>
      </c>
      <c r="E444" s="172">
        <f>Kalkulation_MS4!$I$40/100*detail_MS4!AB10</f>
        <v>0</v>
      </c>
      <c r="F444" s="172">
        <f>Kalkulation_MS4!$I$40/100*detail_MS4!AO10</f>
        <v>0</v>
      </c>
      <c r="G444" s="172">
        <f>Kalkulation_MS4!$I$40/100*detail_MS4!BB10</f>
        <v>0</v>
      </c>
      <c r="H444" s="172">
        <f>Kalkulation_MS4!$I$40/100*detail_MS4!BO10</f>
        <v>0</v>
      </c>
      <c r="I444" s="172">
        <f>Kalkulation_MS4!$I$40/100*detail_MS4!CB10</f>
        <v>0</v>
      </c>
      <c r="J444" s="206">
        <f t="shared" si="38"/>
        <v>0</v>
      </c>
    </row>
    <row r="445" spans="1:11" outlineLevel="1">
      <c r="A445" s="1">
        <f t="shared" si="39"/>
        <v>0</v>
      </c>
      <c r="C445" s="172">
        <f>Kalkulation_MS4!$J$40/100*detail_MS4!B11</f>
        <v>0</v>
      </c>
      <c r="D445" s="172">
        <f>Kalkulation_MS4!$J$40/100*detail_MS4!O11</f>
        <v>0</v>
      </c>
      <c r="E445" s="172">
        <f>Kalkulation_MS4!$J$40/100*detail_MS4!AB11</f>
        <v>0</v>
      </c>
      <c r="F445" s="172">
        <f>Kalkulation_MS4!$J$40/100*detail_MS4!AO11</f>
        <v>0</v>
      </c>
      <c r="G445" s="172">
        <f>Kalkulation_MS4!$J$40/100*detail_MS4!BB11</f>
        <v>0</v>
      </c>
      <c r="H445" s="172">
        <f>Kalkulation_MS4!$J$40/100*detail_MS4!BO11</f>
        <v>0</v>
      </c>
      <c r="I445" s="172">
        <f>Kalkulation_MS4!$J$40/100*detail_MS4!CB11</f>
        <v>0</v>
      </c>
      <c r="J445" s="206">
        <f t="shared" si="38"/>
        <v>0</v>
      </c>
    </row>
    <row r="446" spans="1:11" outlineLevel="1">
      <c r="A446" s="1">
        <f t="shared" si="39"/>
        <v>0</v>
      </c>
      <c r="C446" s="172">
        <f>Kalkulation_MS4!$K$40/100*detail_MS4!B12</f>
        <v>0</v>
      </c>
      <c r="D446" s="172">
        <f>Kalkulation_MS4!$K$40/100*detail_MS4!O12</f>
        <v>0</v>
      </c>
      <c r="E446" s="172">
        <f>Kalkulation_MS4!$K$40/100*detail_MS4!AB12</f>
        <v>0</v>
      </c>
      <c r="F446" s="172">
        <f>Kalkulation_MS4!$K$40/100*detail_MS4!AO12</f>
        <v>0</v>
      </c>
      <c r="G446" s="172">
        <f>Kalkulation_MS4!$K$40/100*detail_MS4!BB12</f>
        <v>0</v>
      </c>
      <c r="H446" s="172">
        <f>Kalkulation_MS4!$K$40/100*detail_MS4!BO12</f>
        <v>0</v>
      </c>
      <c r="I446" s="172">
        <f>Kalkulation_MS4!$K$40/100*detail_MS4!CB12</f>
        <v>0</v>
      </c>
      <c r="J446" s="206">
        <f t="shared" si="38"/>
        <v>0</v>
      </c>
    </row>
    <row r="447" spans="1:11" outlineLevel="1">
      <c r="A447" s="1">
        <f t="shared" si="39"/>
        <v>0</v>
      </c>
      <c r="C447" s="172">
        <f>Kalkulation_MS4!$L$40/100*detail_MS4!B13</f>
        <v>0</v>
      </c>
      <c r="D447" s="172">
        <f>Kalkulation_MS4!$L$40/100*detail_MS4!O13</f>
        <v>0</v>
      </c>
      <c r="E447" s="172">
        <f>Kalkulation_MS4!$L$40/100*detail_MS4!AB13</f>
        <v>0</v>
      </c>
      <c r="F447" s="172">
        <f>Kalkulation_MS4!$L$40/100*detail_MS4!AO13</f>
        <v>0</v>
      </c>
      <c r="G447" s="172">
        <f>Kalkulation_MS4!$L$40/100*detail_MS4!BB13</f>
        <v>0</v>
      </c>
      <c r="H447" s="172">
        <f>Kalkulation_MS4!$L$40/100*detail_MS4!BO13</f>
        <v>0</v>
      </c>
      <c r="I447" s="172">
        <f>Kalkulation_MS4!$L$40/100*detail_MS4!CB13</f>
        <v>0</v>
      </c>
      <c r="J447" s="206">
        <f t="shared" si="38"/>
        <v>0</v>
      </c>
    </row>
    <row r="448" spans="1:11" outlineLevel="1">
      <c r="A448" s="1">
        <f t="shared" si="39"/>
        <v>0</v>
      </c>
      <c r="C448" s="172">
        <f>Kalkulation_MS4!$M$40/100*detail_MS4!B14</f>
        <v>0</v>
      </c>
      <c r="D448" s="172">
        <f>Kalkulation_MS4!$M$40/100*detail_MS4!O14</f>
        <v>0</v>
      </c>
      <c r="E448" s="172">
        <f>Kalkulation_MS4!$M$40/100*detail_MS4!AB14</f>
        <v>0</v>
      </c>
      <c r="F448" s="172">
        <f>Kalkulation_MS4!$M$40/100*detail_MS4!AO14</f>
        <v>0</v>
      </c>
      <c r="G448" s="172">
        <f>Kalkulation_MS4!$M$40/100*detail_MS4!BB14</f>
        <v>0</v>
      </c>
      <c r="H448" s="172">
        <f>Kalkulation_MS4!$M$40/100*detail_MS4!BO14</f>
        <v>0</v>
      </c>
      <c r="I448" s="172">
        <f>Kalkulation_MS4!$M$40/100*detail_MS4!CB14</f>
        <v>0</v>
      </c>
      <c r="J448" s="206">
        <f t="shared" si="38"/>
        <v>0</v>
      </c>
    </row>
    <row r="449" spans="1:10" outlineLevel="1">
      <c r="A449" s="1">
        <f t="shared" si="39"/>
        <v>0</v>
      </c>
      <c r="C449" s="172">
        <f>Kalkulation_MS4!$N$40/100*detail_MS4!B15</f>
        <v>0</v>
      </c>
      <c r="D449" s="172">
        <f>Kalkulation_MS4!$N$40/100*detail_MS4!O15</f>
        <v>0</v>
      </c>
      <c r="E449" s="172">
        <f>Kalkulation_MS4!$N$40/100*detail_MS4!AB15</f>
        <v>0</v>
      </c>
      <c r="F449" s="172">
        <f>Kalkulation_MS4!$N$40/100*detail_MS4!AO15</f>
        <v>0</v>
      </c>
      <c r="G449" s="172">
        <f>Kalkulation_MS4!$N$40/100*detail_MS4!BB15</f>
        <v>0</v>
      </c>
      <c r="H449" s="172">
        <f>Kalkulation_MS4!$N$40/100*detail_MS4!BO15</f>
        <v>0</v>
      </c>
      <c r="I449" s="172">
        <f>Kalkulation_MS4!$N$40/100*detail_MS4!CB15</f>
        <v>0</v>
      </c>
      <c r="J449" s="206">
        <f t="shared" si="38"/>
        <v>0</v>
      </c>
    </row>
    <row r="450" spans="1:10" outlineLevel="1">
      <c r="A450" s="1">
        <f t="shared" si="39"/>
        <v>0</v>
      </c>
      <c r="C450" s="172">
        <f>Kalkulation_MS4!$O$40/100*detail_MS4!B16</f>
        <v>0</v>
      </c>
      <c r="D450" s="172">
        <f>Kalkulation_MS4!$O$40/100*detail_MS4!O16</f>
        <v>0</v>
      </c>
      <c r="E450" s="172">
        <f>Kalkulation_MS4!$O$40/100*detail_MS4!AB16</f>
        <v>0</v>
      </c>
      <c r="F450" s="172">
        <f>Kalkulation_MS4!$O$40/100*detail_MS4!AO16</f>
        <v>0</v>
      </c>
      <c r="G450" s="172">
        <f>Kalkulation_MS4!$O$40/100*detail_MS4!BB16</f>
        <v>0</v>
      </c>
      <c r="H450" s="172">
        <f>Kalkulation_MS4!$O$40/100*detail_MS4!BO16</f>
        <v>0</v>
      </c>
      <c r="I450" s="172">
        <f>Kalkulation_MS4!$O$40/100*detail_MS4!CB16</f>
        <v>0</v>
      </c>
      <c r="J450" s="206">
        <f t="shared" si="38"/>
        <v>0</v>
      </c>
    </row>
    <row r="451" spans="1:10" outlineLevel="1">
      <c r="A451" s="1">
        <f t="shared" si="39"/>
        <v>0</v>
      </c>
      <c r="C451" s="172">
        <f>Kalkulation_MS4!$P$40/100*detail_MS4!B17</f>
        <v>0</v>
      </c>
      <c r="D451" s="172">
        <f>Kalkulation_MS4!$P$40/100*detail_MS4!O17</f>
        <v>0</v>
      </c>
      <c r="E451" s="172">
        <f>Kalkulation_MS4!$P$40/100*detail_MS4!AB17</f>
        <v>0</v>
      </c>
      <c r="F451" s="172">
        <f>Kalkulation_MS4!$P$40/100*detail_MS4!AO17</f>
        <v>0</v>
      </c>
      <c r="G451" s="172">
        <f>Kalkulation_MS4!$P$40/100*detail_MS4!BB17</f>
        <v>0</v>
      </c>
      <c r="H451" s="172">
        <f>Kalkulation_MS4!$P$40/100*detail_MS4!BO17</f>
        <v>0</v>
      </c>
      <c r="I451" s="172">
        <f>Kalkulation_MS4!$P$40/100*detail_MS4!CB17</f>
        <v>0</v>
      </c>
      <c r="J451" s="206">
        <f t="shared" si="38"/>
        <v>0</v>
      </c>
    </row>
    <row r="452" spans="1:10" outlineLevel="1">
      <c r="A452" s="1">
        <f t="shared" si="39"/>
        <v>0</v>
      </c>
      <c r="C452" s="172">
        <f>Kalkulation_MS4!$Q$40/100*detail_MS4!B18</f>
        <v>0</v>
      </c>
      <c r="D452" s="172">
        <f>Kalkulation_MS4!$Q$40/100*detail_MS4!O18</f>
        <v>0</v>
      </c>
      <c r="E452" s="172">
        <f>Kalkulation_MS4!$Q$40/100*detail_MS4!AB18</f>
        <v>0</v>
      </c>
      <c r="F452" s="172">
        <f>Kalkulation_MS4!$Q$40/100*detail_MS4!AO18</f>
        <v>0</v>
      </c>
      <c r="G452" s="172">
        <f>Kalkulation_MS4!$Q$40/100*detail_MS4!BB18</f>
        <v>0</v>
      </c>
      <c r="H452" s="172">
        <f>Kalkulation_MS4!$Q$40/100*detail_MS4!BO18</f>
        <v>0</v>
      </c>
      <c r="I452" s="172">
        <f>Kalkulation_MS4!$Q$40/100*detail_MS4!CB18</f>
        <v>0</v>
      </c>
      <c r="J452" s="206">
        <f t="shared" si="38"/>
        <v>0</v>
      </c>
    </row>
    <row r="453" spans="1:10" outlineLevel="1">
      <c r="A453" s="1">
        <f t="shared" si="39"/>
        <v>0</v>
      </c>
      <c r="C453" s="172">
        <f>Kalkulation_MS4!$R$40/100*detail_MS4!B19</f>
        <v>0</v>
      </c>
      <c r="D453" s="172">
        <f>Kalkulation_MS4!$R$40/100*detail_MS4!O19</f>
        <v>0</v>
      </c>
      <c r="E453" s="172">
        <f>Kalkulation_MS4!$R$40/100*detail_MS4!AB19</f>
        <v>0</v>
      </c>
      <c r="F453" s="172">
        <f>Kalkulation_MS4!$R$40/100*detail_MS4!AO19</f>
        <v>0</v>
      </c>
      <c r="G453" s="172">
        <f>Kalkulation_MS4!$R$40/100*detail_MS4!BB19</f>
        <v>0</v>
      </c>
      <c r="H453" s="172">
        <f>Kalkulation_MS4!$R$40/100*detail_MS4!BO19</f>
        <v>0</v>
      </c>
      <c r="I453" s="172">
        <f>Kalkulation_MS4!$R$40/100*detail_MS4!CB19</f>
        <v>0</v>
      </c>
      <c r="J453" s="206">
        <f t="shared" si="38"/>
        <v>0</v>
      </c>
    </row>
    <row r="454" spans="1:10" outlineLevel="1">
      <c r="A454" s="1">
        <f t="shared" si="39"/>
        <v>0</v>
      </c>
      <c r="C454" s="172">
        <f>Kalkulation_MS4!$S$40/100*detail_MS4!$B20</f>
        <v>0</v>
      </c>
      <c r="D454" s="172">
        <f>Kalkulation_MS4!$S$40/100*detail_MS4!$O20</f>
        <v>0</v>
      </c>
      <c r="E454" s="172">
        <f>Kalkulation_MS4!$S$40/100*detail_MS4!$AB20</f>
        <v>0</v>
      </c>
      <c r="F454" s="172">
        <f>Kalkulation_MS4!$S$40/100*detail_MS4!$AO20</f>
        <v>0</v>
      </c>
      <c r="G454" s="172">
        <f>Kalkulation_MS4!$S$40/100*detail_MS4!$BB20</f>
        <v>0</v>
      </c>
      <c r="H454" s="172">
        <f>Kalkulation_MS4!$S$40/100*detail_MS4!$BO20</f>
        <v>0</v>
      </c>
      <c r="I454" s="172">
        <f>Kalkulation_MS4!$S$40/100*detail_MS4!$CB20</f>
        <v>0</v>
      </c>
      <c r="J454" s="206">
        <f t="shared" si="38"/>
        <v>0</v>
      </c>
    </row>
    <row r="455" spans="1:10" outlineLevel="1">
      <c r="A455" s="1">
        <f t="shared" si="39"/>
        <v>0</v>
      </c>
      <c r="C455" s="172">
        <f>Kalkulation_MS4!$T$40/100*detail_MS4!$B21</f>
        <v>0</v>
      </c>
      <c r="D455" s="172">
        <f>Kalkulation_MS4!$T$40/100*detail_MS4!$O21</f>
        <v>0</v>
      </c>
      <c r="E455" s="172">
        <f>Kalkulation_MS4!$T$40/100*detail_MS4!$AB21</f>
        <v>0</v>
      </c>
      <c r="F455" s="172">
        <f>Kalkulation_MS4!$T$40/100*detail_MS4!$AO21</f>
        <v>0</v>
      </c>
      <c r="G455" s="172">
        <f>Kalkulation_MS4!$T$40/100*detail_MS4!$BB21</f>
        <v>0</v>
      </c>
      <c r="H455" s="172">
        <f>Kalkulation_MS4!$T$40/100*detail_MS4!$BO21</f>
        <v>0</v>
      </c>
      <c r="I455" s="172">
        <f>Kalkulation_MS4!$T$40/100*detail_MS4!$CB21</f>
        <v>0</v>
      </c>
      <c r="J455" s="206">
        <f t="shared" si="38"/>
        <v>0</v>
      </c>
    </row>
    <row r="456" spans="1:10" outlineLevel="1">
      <c r="A456" s="1">
        <f t="shared" si="39"/>
        <v>0</v>
      </c>
      <c r="C456" s="172">
        <f>Kalkulation_MS4!$U$40/100*detail_MS4!$B22</f>
        <v>0</v>
      </c>
      <c r="D456" s="172">
        <f>Kalkulation_MS4!$U$40/100*detail_MS4!$O22</f>
        <v>0</v>
      </c>
      <c r="E456" s="172">
        <f>Kalkulation_MS4!$U$40/100*detail_MS4!$AB22</f>
        <v>0</v>
      </c>
      <c r="F456" s="172">
        <f>Kalkulation_MS4!$U$40/100*detail_MS4!$AO22</f>
        <v>0</v>
      </c>
      <c r="G456" s="172">
        <f>Kalkulation_MS4!$U$40/100*detail_MS4!$BB22</f>
        <v>0</v>
      </c>
      <c r="H456" s="172">
        <f>Kalkulation_MS4!$U$40/100*detail_MS4!$BO22</f>
        <v>0</v>
      </c>
      <c r="I456" s="172">
        <f>Kalkulation_MS4!$U$40/100*detail_MS4!$CB22</f>
        <v>0</v>
      </c>
      <c r="J456" s="206">
        <f t="shared" si="38"/>
        <v>0</v>
      </c>
    </row>
    <row r="457" spans="1:10" outlineLevel="1">
      <c r="A457" s="1">
        <f t="shared" si="39"/>
        <v>0</v>
      </c>
      <c r="C457" s="172">
        <f>Kalkulation_MS4!$V$40/100*detail_MS4!$B23</f>
        <v>0</v>
      </c>
      <c r="D457" s="172">
        <f>Kalkulation_MS4!$V$40/100*detail_MS4!$O23</f>
        <v>0</v>
      </c>
      <c r="E457" s="172">
        <f>Kalkulation_MS4!$V$40/100*detail_MS4!$AB23</f>
        <v>0</v>
      </c>
      <c r="F457" s="172">
        <f>Kalkulation_MS4!$V$40/100*detail_MS4!$AO23</f>
        <v>0</v>
      </c>
      <c r="G457" s="172">
        <f>Kalkulation_MS4!$V$40/100*detail_MS4!$BB23</f>
        <v>0</v>
      </c>
      <c r="H457" s="172">
        <f>Kalkulation_MS4!$V$40/100*detail_MS4!$BO23</f>
        <v>0</v>
      </c>
      <c r="I457" s="172">
        <f>Kalkulation_MS4!$V$40/100*detail_MS4!$CB23</f>
        <v>0</v>
      </c>
      <c r="J457" s="206">
        <f t="shared" si="38"/>
        <v>0</v>
      </c>
    </row>
    <row r="458" spans="1:10" outlineLevel="1">
      <c r="A458" s="1">
        <f t="shared" si="39"/>
        <v>0</v>
      </c>
      <c r="C458" s="172">
        <f>Kalkulation_MS4!$W$40/100*detail_MS4!$B24</f>
        <v>0</v>
      </c>
      <c r="D458" s="172">
        <f>Kalkulation_MS4!$W$40/100*detail_MS4!$O24</f>
        <v>0</v>
      </c>
      <c r="E458" s="172">
        <f>Kalkulation_MS4!$W$40/100*detail_MS4!$AB24</f>
        <v>0</v>
      </c>
      <c r="F458" s="172">
        <f>Kalkulation_MS4!$W$40/100*detail_MS4!$AO24</f>
        <v>0</v>
      </c>
      <c r="G458" s="172">
        <f>Kalkulation_MS4!$W$40/100*detail_MS4!$BB24</f>
        <v>0</v>
      </c>
      <c r="H458" s="172">
        <f>Kalkulation_MS4!$W$40/100*detail_MS4!$BO24</f>
        <v>0</v>
      </c>
      <c r="I458" s="172">
        <f>Kalkulation_MS4!$W$40/100*detail_MS4!$CB24</f>
        <v>0</v>
      </c>
      <c r="J458" s="206">
        <f t="shared" si="38"/>
        <v>0</v>
      </c>
    </row>
    <row r="459" spans="1:10" outlineLevel="1">
      <c r="A459" s="1">
        <f t="shared" si="39"/>
        <v>0</v>
      </c>
      <c r="C459" s="172">
        <f>Kalkulation_MS4!$X$40/100*detail_MS4!$B25</f>
        <v>0</v>
      </c>
      <c r="D459" s="172">
        <f>Kalkulation_MS4!$X$40/100*detail_MS4!$O25</f>
        <v>0</v>
      </c>
      <c r="E459" s="172">
        <f>Kalkulation_MS4!$X$40/100*detail_MS4!$AB25</f>
        <v>0</v>
      </c>
      <c r="F459" s="172">
        <f>Kalkulation_MS4!$X$40/100*detail_MS4!$AO25</f>
        <v>0</v>
      </c>
      <c r="G459" s="172">
        <f>Kalkulation_MS4!$X$40/100*detail_MS4!$BB25</f>
        <v>0</v>
      </c>
      <c r="H459" s="172">
        <f>Kalkulation_MS4!$X$40/100*detail_MS4!$BO25</f>
        <v>0</v>
      </c>
      <c r="I459" s="172">
        <f>Kalkulation_MS4!$X$40/100*detail_MS4!$CB25</f>
        <v>0</v>
      </c>
      <c r="J459" s="206">
        <f t="shared" si="38"/>
        <v>0</v>
      </c>
    </row>
    <row r="460" spans="1:10" outlineLevel="1">
      <c r="A460" s="1">
        <f t="shared" si="39"/>
        <v>0</v>
      </c>
      <c r="C460" s="172">
        <f>Kalkulation_MS4!$Y$40/100*detail_MS4!$B26</f>
        <v>0</v>
      </c>
      <c r="D460" s="172">
        <f>Kalkulation_MS4!$Y$40/100*detail_MS4!$O26</f>
        <v>0</v>
      </c>
      <c r="E460" s="172">
        <f>Kalkulation_MS4!$Y$40/100*detail_MS4!$AB26</f>
        <v>0</v>
      </c>
      <c r="F460" s="172">
        <f>Kalkulation_MS4!$Y$40/100*detail_MS4!$AO26</f>
        <v>0</v>
      </c>
      <c r="G460" s="172">
        <f>Kalkulation_MS4!$Y$40/100*detail_MS4!$BB26</f>
        <v>0</v>
      </c>
      <c r="H460" s="172">
        <f>Kalkulation_MS4!$Y$40/100*detail_MS4!$BO26</f>
        <v>0</v>
      </c>
      <c r="I460" s="172">
        <f>Kalkulation_MS4!$Y$40/100*detail_MS4!$CB26</f>
        <v>0</v>
      </c>
      <c r="J460" s="206">
        <f t="shared" si="38"/>
        <v>0</v>
      </c>
    </row>
    <row r="461" spans="1:10" outlineLevel="1">
      <c r="A461" s="1">
        <f t="shared" si="39"/>
        <v>0</v>
      </c>
      <c r="C461" s="172">
        <f>Kalkulation_MS4!$Z$40/100*detail_MS4!$B27</f>
        <v>0</v>
      </c>
      <c r="D461" s="172">
        <f>Kalkulation_MS4!$Z$40/100*detail_MS4!$O27</f>
        <v>0</v>
      </c>
      <c r="E461" s="172">
        <f>Kalkulation_MS4!$Z$40/100*detail_MS4!$AB27</f>
        <v>0</v>
      </c>
      <c r="F461" s="172">
        <f>Kalkulation_MS4!$Z$40/100*detail_MS4!$AO27</f>
        <v>0</v>
      </c>
      <c r="G461" s="172">
        <f>Kalkulation_MS4!$Z$40/100*detail_MS4!$BB27</f>
        <v>0</v>
      </c>
      <c r="H461" s="172">
        <f>Kalkulation_MS4!$Z$40/100*detail_MS4!$BO27</f>
        <v>0</v>
      </c>
      <c r="I461" s="172">
        <f>Kalkulation_MS4!$Z$40/100*detail_MS4!$CB27</f>
        <v>0</v>
      </c>
      <c r="J461" s="206">
        <f t="shared" si="38"/>
        <v>0</v>
      </c>
    </row>
    <row r="462" spans="1:10" outlineLevel="1">
      <c r="A462" s="1">
        <f t="shared" si="39"/>
        <v>0</v>
      </c>
      <c r="C462" s="172">
        <f>Kalkulation_MS4!$AA$40/100*detail_MS4!$B28</f>
        <v>0</v>
      </c>
      <c r="D462" s="172">
        <f>Kalkulation_MS4!$AA$40/100*detail_MS4!$O28</f>
        <v>0</v>
      </c>
      <c r="E462" s="172">
        <f>Kalkulation_MS4!$AA$40/100*detail_MS4!$AB28</f>
        <v>0</v>
      </c>
      <c r="F462" s="172">
        <f>Kalkulation_MS4!$AA$40/100*detail_MS4!$AO28</f>
        <v>0</v>
      </c>
      <c r="G462" s="172">
        <f>Kalkulation_MS4!$AA$40/100*detail_MS4!$BB28</f>
        <v>0</v>
      </c>
      <c r="H462" s="172">
        <f>Kalkulation_MS4!$AA$40/100*detail_MS4!$BO28</f>
        <v>0</v>
      </c>
      <c r="I462" s="172">
        <f>Kalkulation_MS4!$AA$40/100*detail_MS4!$CB28</f>
        <v>0</v>
      </c>
      <c r="J462" s="206">
        <f t="shared" si="38"/>
        <v>0</v>
      </c>
    </row>
    <row r="463" spans="1:10" outlineLevel="1">
      <c r="A463" s="1">
        <f t="shared" si="39"/>
        <v>0</v>
      </c>
      <c r="C463" s="172">
        <f>Kalkulation_MS4!$AB$40/100*detail_MS4!$B29</f>
        <v>0</v>
      </c>
      <c r="D463" s="172">
        <f>Kalkulation_MS4!$AB$40/100*detail_MS4!$O29</f>
        <v>0</v>
      </c>
      <c r="E463" s="172">
        <f>Kalkulation_MS4!$AB$40/100*detail_MS4!$AB29</f>
        <v>0</v>
      </c>
      <c r="F463" s="172">
        <f>Kalkulation_MS4!$AB$40/100*detail_MS4!$AO29</f>
        <v>0</v>
      </c>
      <c r="G463" s="172">
        <f>Kalkulation_MS4!$AB$40/100*detail_MS4!$BB29</f>
        <v>0</v>
      </c>
      <c r="H463" s="172">
        <f>Kalkulation_MS4!$AB$40/100*detail_MS4!$BO29</f>
        <v>0</v>
      </c>
      <c r="I463" s="172">
        <f>Kalkulation_MS4!$AB$40/100*detail_MS4!$CB29</f>
        <v>0</v>
      </c>
      <c r="J463" s="206">
        <f t="shared" si="38"/>
        <v>0</v>
      </c>
    </row>
    <row r="464" spans="1:10" outlineLevel="1">
      <c r="A464" s="1">
        <f t="shared" si="39"/>
        <v>0</v>
      </c>
      <c r="C464" s="172">
        <f>Kalkulation_MS4!$AC$40/100*detail_MS4!$B30</f>
        <v>0</v>
      </c>
      <c r="D464" s="172">
        <f>Kalkulation_MS4!$AC$40/100*detail_MS4!$O30</f>
        <v>0</v>
      </c>
      <c r="E464" s="172">
        <f>Kalkulation_MS4!$AC$40/100*detail_MS4!$AB30</f>
        <v>0</v>
      </c>
      <c r="F464" s="172">
        <f>Kalkulation_MS4!$AC$40/100*detail_MS4!$AO30</f>
        <v>0</v>
      </c>
      <c r="G464" s="172">
        <f>Kalkulation_MS4!$AC$40/100*detail_MS4!$BB30</f>
        <v>0</v>
      </c>
      <c r="H464" s="172">
        <f>Kalkulation_MS4!$AC$40/100*detail_MS4!$BO30</f>
        <v>0</v>
      </c>
      <c r="I464" s="172">
        <f>Kalkulation_MS4!$AC$40/100*detail_MS4!$CB30</f>
        <v>0</v>
      </c>
      <c r="J464" s="206">
        <f t="shared" si="38"/>
        <v>0</v>
      </c>
    </row>
    <row r="465" spans="1:10" outlineLevel="1">
      <c r="A465" s="1">
        <f t="shared" si="39"/>
        <v>0</v>
      </c>
      <c r="C465" s="172">
        <f>Kalkulation_MS4!$AD$40/100*detail_MS4!$B31</f>
        <v>0</v>
      </c>
      <c r="D465" s="172">
        <f>Kalkulation_MS4!$AD$40/100*detail_MS4!$O31</f>
        <v>0</v>
      </c>
      <c r="E465" s="172">
        <f>Kalkulation_MS4!$AD$40/100*detail_MS4!$AB31</f>
        <v>0</v>
      </c>
      <c r="F465" s="172">
        <f>Kalkulation_MS4!$AD$40/100*detail_MS4!$AO31</f>
        <v>0</v>
      </c>
      <c r="G465" s="172">
        <f>Kalkulation_MS4!$AD$40/100*detail_MS4!$BB31</f>
        <v>0</v>
      </c>
      <c r="H465" s="172">
        <f>Kalkulation_MS4!$AD$40/100*detail_MS4!$BO31</f>
        <v>0</v>
      </c>
      <c r="I465" s="172">
        <f>Kalkulation_MS4!$AD$40/100*detail_MS4!$CB31</f>
        <v>0</v>
      </c>
      <c r="J465" s="206">
        <f t="shared" si="38"/>
        <v>0</v>
      </c>
    </row>
    <row r="466" spans="1:10" outlineLevel="1">
      <c r="A466" s="1">
        <f t="shared" si="39"/>
        <v>0</v>
      </c>
      <c r="C466" s="172">
        <f>Kalkulation_MS4!$AE$40/100*detail_MS4!$B32</f>
        <v>0</v>
      </c>
      <c r="D466" s="172">
        <f>Kalkulation_MS4!$AE$40/100*detail_MS4!$O32</f>
        <v>0</v>
      </c>
      <c r="E466" s="172">
        <f>Kalkulation_MS4!$AE$40/100*detail_MS4!$AB32</f>
        <v>0</v>
      </c>
      <c r="F466" s="172">
        <f>Kalkulation_MS4!$AE$40/100*detail_MS4!$AO32</f>
        <v>0</v>
      </c>
      <c r="G466" s="172">
        <f>Kalkulation_MS4!$AE$40/100*detail_MS4!$BB32</f>
        <v>0</v>
      </c>
      <c r="H466" s="172">
        <f>Kalkulation_MS4!$AE$40/100*detail_MS4!$BO32</f>
        <v>0</v>
      </c>
      <c r="I466" s="172">
        <f>Kalkulation_MS4!$AE$40/100*detail_MS4!$CB32</f>
        <v>0</v>
      </c>
      <c r="J466" s="206">
        <f t="shared" si="38"/>
        <v>0</v>
      </c>
    </row>
    <row r="467" spans="1:10" outlineLevel="1">
      <c r="A467" s="1">
        <f t="shared" si="39"/>
        <v>0</v>
      </c>
      <c r="C467" s="172">
        <f>Kalkulation_MS4!$AF$40/100*detail_MS4!$B33</f>
        <v>0</v>
      </c>
      <c r="D467" s="172">
        <f>Kalkulation_MS4!$AF$40/100*detail_MS4!$O33</f>
        <v>0</v>
      </c>
      <c r="E467" s="172">
        <f>Kalkulation_MS4!$AF$40/100*detail_MS4!$AB33</f>
        <v>0</v>
      </c>
      <c r="F467" s="172">
        <f>Kalkulation_MS4!$AF$40/100*detail_MS4!$AO33</f>
        <v>0</v>
      </c>
      <c r="G467" s="172">
        <f>Kalkulation_MS4!$AF$40/100*detail_MS4!$BB33</f>
        <v>0</v>
      </c>
      <c r="H467" s="172">
        <f>Kalkulation_MS4!$AF$40/100*detail_MS4!$BO33</f>
        <v>0</v>
      </c>
      <c r="I467" s="172">
        <f>Kalkulation_MS4!$AF$40/100*detail_MS4!$CB33</f>
        <v>0</v>
      </c>
      <c r="J467" s="206">
        <f t="shared" si="38"/>
        <v>0</v>
      </c>
    </row>
    <row r="468" spans="1:10" outlineLevel="1">
      <c r="A468" s="1">
        <f t="shared" si="39"/>
        <v>0</v>
      </c>
      <c r="C468" s="172">
        <f>Kalkulation_MS4!$AG$40/100*detail_MS4!$B34</f>
        <v>0</v>
      </c>
      <c r="D468" s="172">
        <f>Kalkulation_MS4!$AG$40/100*detail_MS4!$O34</f>
        <v>0</v>
      </c>
      <c r="E468" s="172">
        <f>Kalkulation_MS4!$AG$40/100*detail_MS4!$AB34</f>
        <v>0</v>
      </c>
      <c r="F468" s="172">
        <f>Kalkulation_MS4!$AG$40/100*detail_MS4!$AO34</f>
        <v>0</v>
      </c>
      <c r="G468" s="172">
        <f>Kalkulation_MS4!$AG$40/100*detail_MS4!$BB34</f>
        <v>0</v>
      </c>
      <c r="H468" s="172">
        <f>Kalkulation_MS4!$AG$40/100*detail_MS4!$BO34</f>
        <v>0</v>
      </c>
      <c r="I468" s="172">
        <f>Kalkulation_MS4!$AG$40/100*detail_MS4!$CB34</f>
        <v>0</v>
      </c>
      <c r="J468" s="206">
        <f t="shared" si="38"/>
        <v>0</v>
      </c>
    </row>
    <row r="469" spans="1:10" outlineLevel="1">
      <c r="A469" s="1">
        <f t="shared" si="39"/>
        <v>0</v>
      </c>
      <c r="C469" s="172">
        <f>Kalkulation_MS4!$AH$40/100*detail_MS4!$B35</f>
        <v>0</v>
      </c>
      <c r="D469" s="172">
        <f>Kalkulation_MS4!$AH$40/100*detail_MS4!$O35</f>
        <v>0</v>
      </c>
      <c r="E469" s="172">
        <f>Kalkulation_MS4!$AH$40/100*detail_MS4!$AB35</f>
        <v>0</v>
      </c>
      <c r="F469" s="172">
        <f>Kalkulation_MS4!$AH$40/100*detail_MS4!$AO35</f>
        <v>0</v>
      </c>
      <c r="G469" s="172">
        <f>Kalkulation_MS4!$AH$40/100*detail_MS4!$BB35</f>
        <v>0</v>
      </c>
      <c r="H469" s="172">
        <f>Kalkulation_MS4!$AH$40/100*detail_MS4!$BO35</f>
        <v>0</v>
      </c>
      <c r="I469" s="172">
        <f>Kalkulation_MS4!$AH$40/100*detail_MS4!$CB35</f>
        <v>0</v>
      </c>
      <c r="J469" s="206">
        <f t="shared" si="38"/>
        <v>0</v>
      </c>
    </row>
    <row r="470" spans="1:10" outlineLevel="1">
      <c r="A470" s="1">
        <f t="shared" si="39"/>
        <v>0</v>
      </c>
      <c r="C470" s="172">
        <f>Kalkulation_MS4!$AI$40/100*detail_MS4!$B36</f>
        <v>0</v>
      </c>
      <c r="D470" s="172">
        <f>Kalkulation_MS4!$AI$40/100*detail_MS4!$O36</f>
        <v>0</v>
      </c>
      <c r="E470" s="172">
        <f>Kalkulation_MS4!$AI$40/100*detail_MS4!$AB36</f>
        <v>0</v>
      </c>
      <c r="F470" s="172">
        <f>Kalkulation_MS4!$AI$40/100*detail_MS4!$AO36</f>
        <v>0</v>
      </c>
      <c r="G470" s="172">
        <f>Kalkulation_MS4!$AI$40/100*detail_MS4!$BB36</f>
        <v>0</v>
      </c>
      <c r="H470" s="172">
        <f>Kalkulation_MS4!$AI$40/100*detail_MS4!$BO36</f>
        <v>0</v>
      </c>
      <c r="I470" s="172">
        <f>Kalkulation_MS4!$AI$40/100*detail_MS4!$CB36</f>
        <v>0</v>
      </c>
      <c r="J470" s="206">
        <f t="shared" si="38"/>
        <v>0</v>
      </c>
    </row>
    <row r="471" spans="1:10" outlineLevel="1">
      <c r="A471" s="1">
        <f t="shared" si="39"/>
        <v>0</v>
      </c>
      <c r="C471" s="172">
        <f>Kalkulation_MS4!$AJ$40/100*detail_MS4!$B37</f>
        <v>0</v>
      </c>
      <c r="D471" s="172">
        <f>Kalkulation_MS4!$AJ$40/100*detail_MS4!$O37</f>
        <v>0</v>
      </c>
      <c r="E471" s="172">
        <f>Kalkulation_MS4!$AJ$40/100*detail_MS4!$AB37</f>
        <v>0</v>
      </c>
      <c r="F471" s="172">
        <f>Kalkulation_MS4!$AJ$40/100*detail_MS4!$AO37</f>
        <v>0</v>
      </c>
      <c r="G471" s="172">
        <f>Kalkulation_MS4!$AJ$40/100*detail_MS4!$BB37</f>
        <v>0</v>
      </c>
      <c r="H471" s="172">
        <f>Kalkulation_MS4!$AJ$40/100*detail_MS4!$BO37</f>
        <v>0</v>
      </c>
      <c r="I471" s="172">
        <f>Kalkulation_MS4!$AJ$40/100*detail_MS4!$CB37</f>
        <v>0</v>
      </c>
      <c r="J471" s="206">
        <f t="shared" si="38"/>
        <v>0</v>
      </c>
    </row>
    <row r="472" spans="1:10" outlineLevel="1">
      <c r="A472" s="1">
        <f t="shared" si="39"/>
        <v>0</v>
      </c>
      <c r="C472" s="172">
        <f>Kalkulation_MS4!$AK$40/100*detail_MS4!$B38</f>
        <v>0</v>
      </c>
      <c r="D472" s="172">
        <f>Kalkulation_MS4!$AK$40/100*detail_MS4!$O38</f>
        <v>0</v>
      </c>
      <c r="E472" s="172">
        <f>Kalkulation_MS4!$AK$40/100*detail_MS4!$AB38</f>
        <v>0</v>
      </c>
      <c r="F472" s="172">
        <f>Kalkulation_MS4!$AK$40/100*detail_MS4!$AO38</f>
        <v>0</v>
      </c>
      <c r="G472" s="172">
        <f>Kalkulation_MS4!$AK$40/100*detail_MS4!$BB38</f>
        <v>0</v>
      </c>
      <c r="H472" s="172">
        <f>Kalkulation_MS4!$AK$40/100*detail_MS4!$BO38</f>
        <v>0</v>
      </c>
      <c r="I472" s="172">
        <f>Kalkulation_MS4!$AK$40/100*detail_MS4!$CB38</f>
        <v>0</v>
      </c>
      <c r="J472" s="206">
        <f t="shared" si="38"/>
        <v>0</v>
      </c>
    </row>
    <row r="473" spans="1:10" outlineLevel="1">
      <c r="A473" s="1">
        <f t="shared" si="39"/>
        <v>0</v>
      </c>
      <c r="C473" s="172">
        <f>Kalkulation_MS4!$AL$40/100*detail_MS4!$B39</f>
        <v>0</v>
      </c>
      <c r="D473" s="172">
        <f>Kalkulation_MS4!$AL$40/100*detail_MS4!$O39</f>
        <v>0</v>
      </c>
      <c r="E473" s="172">
        <f>Kalkulation_MS4!$AL$40/100*detail_MS4!$AB39</f>
        <v>0</v>
      </c>
      <c r="F473" s="172">
        <f>Kalkulation_MS4!$AL$40/100*detail_MS4!$AO39</f>
        <v>0</v>
      </c>
      <c r="G473" s="172">
        <f>Kalkulation_MS4!$AL$40/100*detail_MS4!$BB39</f>
        <v>0</v>
      </c>
      <c r="H473" s="172">
        <f>Kalkulation_MS4!$AL$40/100*detail_MS4!$BO39</f>
        <v>0</v>
      </c>
      <c r="I473" s="172">
        <f>Kalkulation_MS4!$AL$40/100*detail_MS4!$CB39</f>
        <v>0</v>
      </c>
      <c r="J473" s="206">
        <f t="shared" si="38"/>
        <v>0</v>
      </c>
    </row>
    <row r="474" spans="1:10" outlineLevel="1">
      <c r="A474" s="1">
        <f t="shared" si="39"/>
        <v>0</v>
      </c>
      <c r="C474" s="172">
        <f>Kalkulation_MS4!$AM$40/100*detail_MS4!$B40</f>
        <v>0</v>
      </c>
      <c r="D474" s="172">
        <f>Kalkulation_MS4!$AM$40/100*detail_MS4!$O40</f>
        <v>0</v>
      </c>
      <c r="E474" s="172">
        <f>Kalkulation_MS4!$AM$40/100*detail_MS4!$AB40</f>
        <v>0</v>
      </c>
      <c r="F474" s="172">
        <f>Kalkulation_MS4!$AM$40/100*detail_MS4!$AO40</f>
        <v>0</v>
      </c>
      <c r="G474" s="172">
        <f>Kalkulation_MS4!$AM$40/100*detail_MS4!$BB40</f>
        <v>0</v>
      </c>
      <c r="H474" s="172">
        <f>Kalkulation_MS4!$AM$40/100*detail_MS4!$BO40</f>
        <v>0</v>
      </c>
      <c r="I474" s="172">
        <f>Kalkulation_MS4!$AM$40/100*detail_MS4!$CB40</f>
        <v>0</v>
      </c>
      <c r="J474" s="206">
        <f t="shared" si="38"/>
        <v>0</v>
      </c>
    </row>
    <row r="475" spans="1:10" outlineLevel="1">
      <c r="A475" s="1">
        <f t="shared" si="39"/>
        <v>0</v>
      </c>
      <c r="C475" s="172">
        <f>Kalkulation_MS4!$AN$40/100*detail_MS4!$B41</f>
        <v>0</v>
      </c>
      <c r="D475" s="172">
        <f>Kalkulation_MS4!$AN$40/100*detail_MS4!$O41</f>
        <v>0</v>
      </c>
      <c r="E475" s="172">
        <f>Kalkulation_MS4!$AN$40/100*detail_MS4!$AB41</f>
        <v>0</v>
      </c>
      <c r="F475" s="172">
        <f>Kalkulation_MS4!$AN$40/100*detail_MS4!$AO41</f>
        <v>0</v>
      </c>
      <c r="G475" s="172">
        <f>Kalkulation_MS4!$AN$40/100*detail_MS4!$BB41</f>
        <v>0</v>
      </c>
      <c r="H475" s="172">
        <f>Kalkulation_MS4!$AN$40/100*detail_MS4!$BO41</f>
        <v>0</v>
      </c>
      <c r="I475" s="172">
        <f>Kalkulation_MS4!$AN$40/100*detail_MS4!$CB41</f>
        <v>0</v>
      </c>
      <c r="J475" s="206">
        <f t="shared" si="38"/>
        <v>0</v>
      </c>
    </row>
    <row r="476" spans="1:10" outlineLevel="1">
      <c r="A476" s="1">
        <f t="shared" si="39"/>
        <v>0</v>
      </c>
      <c r="C476" s="172">
        <f>Kalkulation_MS4!$AO$40/100*detail_MS4!$B42</f>
        <v>0</v>
      </c>
      <c r="D476" s="172">
        <f>Kalkulation_MS4!$AO$40/100*detail_MS4!$O42</f>
        <v>0</v>
      </c>
      <c r="E476" s="172">
        <f>Kalkulation_MS4!$AO$40/100*detail_MS4!$AB42</f>
        <v>0</v>
      </c>
      <c r="F476" s="172">
        <f>Kalkulation_MS4!$AO$40/100*detail_MS4!$AO42</f>
        <v>0</v>
      </c>
      <c r="G476" s="172">
        <f>Kalkulation_MS4!$AO$40/100*detail_MS4!$BB42</f>
        <v>0</v>
      </c>
      <c r="H476" s="172">
        <f>Kalkulation_MS4!$AO$40/100*detail_MS4!$BO42</f>
        <v>0</v>
      </c>
      <c r="I476" s="172">
        <f>Kalkulation_MS4!$AO$40/100*detail_MS4!$CB42</f>
        <v>0</v>
      </c>
      <c r="J476" s="206">
        <f t="shared" si="38"/>
        <v>0</v>
      </c>
    </row>
    <row r="477" spans="1:10" outlineLevel="1">
      <c r="A477" s="1">
        <f t="shared" si="39"/>
        <v>0</v>
      </c>
      <c r="C477" s="172">
        <f>Kalkulation_MS4!$AP$40/100*detail_MS4!$B43</f>
        <v>0</v>
      </c>
      <c r="D477" s="172">
        <f>Kalkulation_MS4!$AP$40/100*detail_MS4!$O43</f>
        <v>0</v>
      </c>
      <c r="E477" s="172">
        <f>Kalkulation_MS4!$AP$40/100*detail_MS4!$AB43</f>
        <v>0</v>
      </c>
      <c r="F477" s="172">
        <f>Kalkulation_MS4!$AP$40/100*detail_MS4!$AO43</f>
        <v>0</v>
      </c>
      <c r="G477" s="172">
        <f>Kalkulation_MS4!$AP$40/100*detail_MS4!$BB43</f>
        <v>0</v>
      </c>
      <c r="H477" s="172">
        <f>Kalkulation_MS4!$AP$40/100*detail_MS4!$BO43</f>
        <v>0</v>
      </c>
      <c r="I477" s="172">
        <f>Kalkulation_MS4!$AP$40/100*detail_MS4!$CB43</f>
        <v>0</v>
      </c>
      <c r="J477" s="206">
        <f t="shared" si="38"/>
        <v>0</v>
      </c>
    </row>
    <row r="478" spans="1:10" outlineLevel="1">
      <c r="A478" s="1">
        <f t="shared" si="39"/>
        <v>0</v>
      </c>
      <c r="C478" s="172">
        <f>Kalkulation_MS4!$AQ$40/100*detail_MS4!$B44</f>
        <v>0</v>
      </c>
      <c r="D478" s="172">
        <f>Kalkulation_MS4!$AQ$40/100*detail_MS4!$O44</f>
        <v>0</v>
      </c>
      <c r="E478" s="172">
        <f>Kalkulation_MS4!$AQ$40/100*detail_MS4!$AB44</f>
        <v>0</v>
      </c>
      <c r="F478" s="172">
        <f>Kalkulation_MS4!$AQ$40/100*detail_MS4!$AO44</f>
        <v>0</v>
      </c>
      <c r="G478" s="172">
        <f>Kalkulation_MS4!$AQ$40/100*detail_MS4!$BB44</f>
        <v>0</v>
      </c>
      <c r="H478" s="172">
        <f>Kalkulation_MS4!$AQ$40/100*detail_MS4!$BO44</f>
        <v>0</v>
      </c>
      <c r="I478" s="172">
        <f>Kalkulation_MS4!$AQ$40/100*detail_MS4!$CB44</f>
        <v>0</v>
      </c>
      <c r="J478" s="206">
        <f t="shared" si="38"/>
        <v>0</v>
      </c>
    </row>
    <row r="479" spans="1:10" outlineLevel="1">
      <c r="A479" s="1">
        <f t="shared" si="39"/>
        <v>0</v>
      </c>
      <c r="C479" s="172">
        <f>Kalkulation_MS4!$AR$40/100*detail_MS4!$B45</f>
        <v>0</v>
      </c>
      <c r="D479" s="172">
        <f>Kalkulation_MS4!$AR$40/100*detail_MS4!$O45</f>
        <v>0</v>
      </c>
      <c r="E479" s="172">
        <f>Kalkulation_MS4!$AR$40/100*detail_MS4!$AB45</f>
        <v>0</v>
      </c>
      <c r="F479" s="172">
        <f>Kalkulation_MS4!$AR$40/100*detail_MS4!$AO45</f>
        <v>0</v>
      </c>
      <c r="G479" s="172">
        <f>Kalkulation_MS4!$AR$40/100*detail_MS4!$BB45</f>
        <v>0</v>
      </c>
      <c r="H479" s="172">
        <f>Kalkulation_MS4!$AR$40/100*detail_MS4!$BO45</f>
        <v>0</v>
      </c>
      <c r="I479" s="172">
        <f>Kalkulation_MS4!$AR$40/100*detail_MS4!$CB45</f>
        <v>0</v>
      </c>
      <c r="J479" s="206">
        <f t="shared" si="38"/>
        <v>0</v>
      </c>
    </row>
    <row r="480" spans="1:10" outlineLevel="1">
      <c r="A480" s="1">
        <f t="shared" si="39"/>
        <v>0</v>
      </c>
      <c r="C480" s="172">
        <f>Kalkulation_MS4!$AS$40/100*detail_MS4!$B46</f>
        <v>0</v>
      </c>
      <c r="D480" s="172">
        <f>Kalkulation_MS4!$AS$40/100*detail_MS4!$O46</f>
        <v>0</v>
      </c>
      <c r="E480" s="172">
        <f>Kalkulation_MS4!$AS$40/100*detail_MS4!$AB46</f>
        <v>0</v>
      </c>
      <c r="F480" s="172">
        <f>Kalkulation_MS4!$AS$40/100*detail_MS4!$AO46</f>
        <v>0</v>
      </c>
      <c r="G480" s="172">
        <f>Kalkulation_MS4!$AS$40/100*detail_MS4!$BB46</f>
        <v>0</v>
      </c>
      <c r="H480" s="172">
        <f>Kalkulation_MS4!$AS$40/100*detail_MS4!$BO46</f>
        <v>0</v>
      </c>
      <c r="I480" s="172">
        <f>Kalkulation_MS4!$AS$40/100*detail_MS4!$CB46</f>
        <v>0</v>
      </c>
      <c r="J480" s="206">
        <f t="shared" si="38"/>
        <v>0</v>
      </c>
    </row>
    <row r="481" spans="1:10" outlineLevel="1">
      <c r="A481" s="88" t="s">
        <v>454</v>
      </c>
      <c r="B481" s="88"/>
      <c r="C481" s="201">
        <f>SUM(C441:C480)</f>
        <v>0</v>
      </c>
      <c r="D481" s="201">
        <f t="shared" ref="D481:J481" si="40">SUM(D441:D480)</f>
        <v>0</v>
      </c>
      <c r="E481" s="201">
        <f t="shared" si="40"/>
        <v>0</v>
      </c>
      <c r="F481" s="201">
        <f t="shared" si="40"/>
        <v>0</v>
      </c>
      <c r="G481" s="201">
        <f t="shared" si="40"/>
        <v>0</v>
      </c>
      <c r="H481" s="201">
        <f t="shared" si="40"/>
        <v>0</v>
      </c>
      <c r="I481" s="201">
        <f t="shared" si="40"/>
        <v>0</v>
      </c>
      <c r="J481" s="79">
        <f t="shared" si="40"/>
        <v>0</v>
      </c>
    </row>
    <row r="482" spans="1:10" outlineLevel="1">
      <c r="A482" s="203" t="s">
        <v>455</v>
      </c>
      <c r="J482" s="205">
        <f t="shared" ref="J482:J522" si="41">SUM(C482:I482)</f>
        <v>0</v>
      </c>
    </row>
    <row r="483" spans="1:10" outlineLevel="1">
      <c r="A483" s="1">
        <f t="shared" ref="A483:A522" si="42">A441</f>
        <v>0</v>
      </c>
      <c r="C483" s="172">
        <f>Kalkulation_MS4!$F$41/100*detail_MS4!B7</f>
        <v>0</v>
      </c>
      <c r="D483" s="172">
        <f>Kalkulation_MS4!$F$41/100*detail_MS4!O7</f>
        <v>0</v>
      </c>
      <c r="E483" s="172">
        <f>Kalkulation_MS4!$F$41/100*detail_MS4!AB7</f>
        <v>0</v>
      </c>
      <c r="F483" s="172">
        <f>Kalkulation_MS4!$F$41/100*detail_MS4!AO7</f>
        <v>0</v>
      </c>
      <c r="G483" s="172">
        <f>Kalkulation_MS4!$F$41/100*detail_MS4!BB7</f>
        <v>0</v>
      </c>
      <c r="H483" s="172">
        <f>Kalkulation_MS4!$F$41/100*detail_MS4!BO7</f>
        <v>0</v>
      </c>
      <c r="I483" s="172">
        <f>Kalkulation_MS4!$F$41/100*detail_MS4!CB7</f>
        <v>0</v>
      </c>
      <c r="J483" s="206">
        <f t="shared" si="41"/>
        <v>0</v>
      </c>
    </row>
    <row r="484" spans="1:10" outlineLevel="1">
      <c r="A484" s="1">
        <f t="shared" si="42"/>
        <v>0</v>
      </c>
      <c r="C484" s="172">
        <f>Kalkulation_MS4!$G$41/100*detail_MS4!B8</f>
        <v>0</v>
      </c>
      <c r="D484" s="172">
        <f>Kalkulation_MS4!$G$41/100*detail_MS4!O8</f>
        <v>0</v>
      </c>
      <c r="E484" s="172">
        <f>Kalkulation_MS4!$G$41/100*detail_MS4!AB8</f>
        <v>0</v>
      </c>
      <c r="F484" s="172">
        <f>Kalkulation_MS4!$G$41/100*detail_MS4!AO8</f>
        <v>0</v>
      </c>
      <c r="G484" s="172">
        <f>Kalkulation_MS4!$G$41/100*detail_MS4!BB8</f>
        <v>0</v>
      </c>
      <c r="H484" s="172">
        <f>Kalkulation_MS4!$G$41/100*detail_MS4!BO8</f>
        <v>0</v>
      </c>
      <c r="I484" s="172">
        <f>Kalkulation_MS4!$G$41/100*detail_MS4!CB8</f>
        <v>0</v>
      </c>
      <c r="J484" s="206">
        <f t="shared" si="41"/>
        <v>0</v>
      </c>
    </row>
    <row r="485" spans="1:10" outlineLevel="1">
      <c r="A485" s="249">
        <f t="shared" si="42"/>
        <v>0</v>
      </c>
      <c r="C485" s="172">
        <f>Kalkulation_MS4!$H$41/100*detail_MS4!B9</f>
        <v>0</v>
      </c>
      <c r="D485" s="172">
        <f>Kalkulation_MS4!$H$41/100*detail_MS4!O9</f>
        <v>0</v>
      </c>
      <c r="E485" s="172">
        <f>Kalkulation_MS4!$H$41/100*detail_MS4!AB9</f>
        <v>0</v>
      </c>
      <c r="F485" s="172">
        <f>Kalkulation_MS4!$H$41/100*detail_MS4!AO9</f>
        <v>0</v>
      </c>
      <c r="G485" s="172">
        <f>Kalkulation_MS4!$H$41/100*detail_MS4!BB9</f>
        <v>0</v>
      </c>
      <c r="H485" s="172">
        <f>Kalkulation_MS4!$H$41/100*detail_MS4!BO9</f>
        <v>0</v>
      </c>
      <c r="I485" s="172">
        <f>Kalkulation_MS4!$H$41/100*detail_MS4!CB9</f>
        <v>0</v>
      </c>
      <c r="J485" s="206">
        <f t="shared" si="41"/>
        <v>0</v>
      </c>
    </row>
    <row r="486" spans="1:10" outlineLevel="1">
      <c r="A486" s="1">
        <f t="shared" si="42"/>
        <v>0</v>
      </c>
      <c r="C486" s="172">
        <f>Kalkulation_MS4!$I$41/100*detail_MS4!B10</f>
        <v>0</v>
      </c>
      <c r="D486" s="172">
        <f>Kalkulation_MS4!$I$41/100*detail_MS4!O10</f>
        <v>0</v>
      </c>
      <c r="E486" s="172">
        <f>Kalkulation_MS4!$I$41/100*detail_MS4!AB10</f>
        <v>0</v>
      </c>
      <c r="F486" s="172">
        <f>Kalkulation_MS4!$I$41/100*detail_MS4!AO10</f>
        <v>0</v>
      </c>
      <c r="G486" s="172">
        <f>Kalkulation_MS4!$I$41/100*detail_MS4!BB10</f>
        <v>0</v>
      </c>
      <c r="H486" s="172">
        <f>Kalkulation_MS4!$I$41/100*detail_MS4!BO10</f>
        <v>0</v>
      </c>
      <c r="I486" s="172">
        <f>Kalkulation_MS4!$I$41/100*detail_MS4!CB10</f>
        <v>0</v>
      </c>
      <c r="J486" s="206">
        <f t="shared" si="41"/>
        <v>0</v>
      </c>
    </row>
    <row r="487" spans="1:10" outlineLevel="1">
      <c r="A487" s="1">
        <f t="shared" si="42"/>
        <v>0</v>
      </c>
      <c r="C487" s="172">
        <f>Kalkulation_MS4!$J$41/100*detail_MS4!B11</f>
        <v>0</v>
      </c>
      <c r="D487" s="172">
        <f>Kalkulation_MS4!$J$41/100*detail_MS4!O11</f>
        <v>0</v>
      </c>
      <c r="E487" s="172">
        <f>Kalkulation_MS4!$J$41/100*detail_MS4!AB11</f>
        <v>0</v>
      </c>
      <c r="F487" s="172">
        <f>Kalkulation_MS4!$J$41/100*detail_MS4!AO11</f>
        <v>0</v>
      </c>
      <c r="G487" s="172">
        <f>Kalkulation_MS4!$J$41/100*detail_MS4!BB11</f>
        <v>0</v>
      </c>
      <c r="H487" s="172">
        <f>Kalkulation_MS4!$J$41/100*detail_MS4!BO11</f>
        <v>0</v>
      </c>
      <c r="I487" s="172">
        <f>Kalkulation_MS4!$J$41/100*detail_MS4!CB11</f>
        <v>0</v>
      </c>
      <c r="J487" s="206">
        <f t="shared" si="41"/>
        <v>0</v>
      </c>
    </row>
    <row r="488" spans="1:10" outlineLevel="1">
      <c r="A488" s="1">
        <f t="shared" si="42"/>
        <v>0</v>
      </c>
      <c r="C488" s="172">
        <f>Kalkulation_MS4!$K$41/100*detail_MS4!B12</f>
        <v>0</v>
      </c>
      <c r="D488" s="172">
        <f>Kalkulation_MS4!$K$41/100*detail_MS4!O12</f>
        <v>0</v>
      </c>
      <c r="E488" s="172">
        <f>Kalkulation_MS4!$K$41/100*detail_MS4!AB12</f>
        <v>0</v>
      </c>
      <c r="F488" s="172">
        <f>Kalkulation_MS4!$K$41/100*detail_MS4!AO12</f>
        <v>0</v>
      </c>
      <c r="G488" s="172">
        <f>Kalkulation_MS4!$K$41/100*detail_MS4!BB12</f>
        <v>0</v>
      </c>
      <c r="H488" s="172">
        <f>Kalkulation_MS4!$K$41/100*detail_MS4!BO12</f>
        <v>0</v>
      </c>
      <c r="I488" s="172">
        <f>Kalkulation_MS4!$K$41/100*detail_MS4!CB12</f>
        <v>0</v>
      </c>
      <c r="J488" s="206">
        <f t="shared" si="41"/>
        <v>0</v>
      </c>
    </row>
    <row r="489" spans="1:10" outlineLevel="1">
      <c r="A489" s="1">
        <f t="shared" si="42"/>
        <v>0</v>
      </c>
      <c r="C489" s="172">
        <f>Kalkulation_MS4!$L$41/100*detail_MS4!B13</f>
        <v>0</v>
      </c>
      <c r="D489" s="172">
        <f>Kalkulation_MS4!$L$41/100*detail_MS4!O13</f>
        <v>0</v>
      </c>
      <c r="E489" s="172">
        <f>Kalkulation_MS4!$L$41/100*detail_MS4!AB13</f>
        <v>0</v>
      </c>
      <c r="F489" s="172">
        <f>Kalkulation_MS4!$L$41/100*detail_MS4!AO13</f>
        <v>0</v>
      </c>
      <c r="G489" s="172">
        <f>Kalkulation_MS4!$L$41/100*detail_MS4!BB13</f>
        <v>0</v>
      </c>
      <c r="H489" s="172">
        <f>Kalkulation_MS4!$L$41/100*detail_MS4!BO13</f>
        <v>0</v>
      </c>
      <c r="I489" s="172">
        <f>Kalkulation_MS4!$L$41/100*detail_MS4!CB13</f>
        <v>0</v>
      </c>
      <c r="J489" s="206">
        <f t="shared" si="41"/>
        <v>0</v>
      </c>
    </row>
    <row r="490" spans="1:10" outlineLevel="1">
      <c r="A490" s="1">
        <f t="shared" si="42"/>
        <v>0</v>
      </c>
      <c r="C490" s="172">
        <f>Kalkulation_MS4!$M$41/100*detail_MS4!B14</f>
        <v>0</v>
      </c>
      <c r="D490" s="172">
        <f>Kalkulation_MS4!$M$41/100*detail_MS4!O14</f>
        <v>0</v>
      </c>
      <c r="E490" s="172">
        <f>Kalkulation_MS4!$M$41/100*detail_MS4!AB14</f>
        <v>0</v>
      </c>
      <c r="F490" s="172">
        <f>Kalkulation_MS4!$M$41/100*detail_MS4!AO14</f>
        <v>0</v>
      </c>
      <c r="G490" s="172">
        <f>Kalkulation_MS4!$M$41/100*detail_MS4!BB14</f>
        <v>0</v>
      </c>
      <c r="H490" s="172">
        <f>Kalkulation_MS4!$M$41/100*detail_MS4!BO14</f>
        <v>0</v>
      </c>
      <c r="I490" s="172">
        <f>Kalkulation_MS4!$M$41/100*detail_MS4!CB14</f>
        <v>0</v>
      </c>
      <c r="J490" s="206">
        <f t="shared" si="41"/>
        <v>0</v>
      </c>
    </row>
    <row r="491" spans="1:10" outlineLevel="1">
      <c r="A491" s="1">
        <f t="shared" si="42"/>
        <v>0</v>
      </c>
      <c r="C491" s="172">
        <f>Kalkulation_MS4!$N$41/100*detail_MS4!B15</f>
        <v>0</v>
      </c>
      <c r="D491" s="172">
        <f>Kalkulation_MS4!$N$41/100*detail_MS4!O15</f>
        <v>0</v>
      </c>
      <c r="E491" s="172">
        <f>Kalkulation_MS4!$N$41/100*detail_MS4!AB15</f>
        <v>0</v>
      </c>
      <c r="F491" s="172">
        <f>Kalkulation_MS4!$N$41/100*detail_MS4!AO15</f>
        <v>0</v>
      </c>
      <c r="G491" s="172">
        <f>Kalkulation_MS4!$N$41/100*detail_MS4!BB15</f>
        <v>0</v>
      </c>
      <c r="H491" s="172">
        <f>Kalkulation_MS4!$N$41/100*detail_MS4!BO15</f>
        <v>0</v>
      </c>
      <c r="I491" s="172">
        <f>Kalkulation_MS4!$N$41/100*detail_MS4!CB15</f>
        <v>0</v>
      </c>
      <c r="J491" s="206">
        <f t="shared" si="41"/>
        <v>0</v>
      </c>
    </row>
    <row r="492" spans="1:10" outlineLevel="1">
      <c r="A492" s="1">
        <f t="shared" si="42"/>
        <v>0</v>
      </c>
      <c r="C492" s="172">
        <f>Kalkulation_MS4!$O$41/100*detail_MS4!B16</f>
        <v>0</v>
      </c>
      <c r="D492" s="172">
        <f>Kalkulation_MS4!$O$41/100*detail_MS4!O16</f>
        <v>0</v>
      </c>
      <c r="E492" s="172">
        <f>Kalkulation_MS4!$O$41/100*detail_MS4!AB16</f>
        <v>0</v>
      </c>
      <c r="F492" s="172">
        <f>Kalkulation_MS4!$O$41/100*detail_MS4!AO16</f>
        <v>0</v>
      </c>
      <c r="G492" s="172">
        <f>Kalkulation_MS4!$O$41/100*detail_MS4!BB16</f>
        <v>0</v>
      </c>
      <c r="H492" s="172">
        <f>Kalkulation_MS4!$O$41/100*detail_MS4!BO16</f>
        <v>0</v>
      </c>
      <c r="I492" s="172">
        <f>Kalkulation_MS4!$O$41/100*detail_MS4!CB16</f>
        <v>0</v>
      </c>
      <c r="J492" s="206">
        <f t="shared" si="41"/>
        <v>0</v>
      </c>
    </row>
    <row r="493" spans="1:10" outlineLevel="1">
      <c r="A493" s="1">
        <f t="shared" si="42"/>
        <v>0</v>
      </c>
      <c r="C493" s="172">
        <f>Kalkulation_MS4!$P$41/100*detail_MS4!B17</f>
        <v>0</v>
      </c>
      <c r="D493" s="172">
        <f>Kalkulation_MS4!$P$41/100*detail_MS4!O17</f>
        <v>0</v>
      </c>
      <c r="E493" s="172">
        <f>Kalkulation_MS4!$P$41/100*detail_MS4!AB17</f>
        <v>0</v>
      </c>
      <c r="F493" s="172">
        <f>Kalkulation_MS4!$P$41/100*detail_MS4!AO17</f>
        <v>0</v>
      </c>
      <c r="G493" s="172">
        <f>Kalkulation_MS4!$P$41/100*detail_MS4!BB17</f>
        <v>0</v>
      </c>
      <c r="H493" s="172">
        <f>Kalkulation_MS4!$P$41/100*detail_MS4!BO17</f>
        <v>0</v>
      </c>
      <c r="I493" s="172">
        <f>Kalkulation_MS4!$P$41/100*detail_MS4!CB17</f>
        <v>0</v>
      </c>
      <c r="J493" s="206">
        <f t="shared" si="41"/>
        <v>0</v>
      </c>
    </row>
    <row r="494" spans="1:10" outlineLevel="1">
      <c r="A494" s="1">
        <f t="shared" si="42"/>
        <v>0</v>
      </c>
      <c r="C494" s="172">
        <f>Kalkulation_MS4!$Q$41/100*detail_MS4!B18</f>
        <v>0</v>
      </c>
      <c r="D494" s="172">
        <f>Kalkulation_MS4!$Q$41/100*detail_MS4!O18</f>
        <v>0</v>
      </c>
      <c r="E494" s="172">
        <f>Kalkulation_MS4!$Q$41/100*detail_MS4!AB18</f>
        <v>0</v>
      </c>
      <c r="F494" s="172">
        <f>Kalkulation_MS4!$Q$41/100*detail_MS4!AO18</f>
        <v>0</v>
      </c>
      <c r="G494" s="172">
        <f>Kalkulation_MS4!$Q$41/100*detail_MS4!BB18</f>
        <v>0</v>
      </c>
      <c r="H494" s="172">
        <f>Kalkulation_MS4!$Q$41/100*detail_MS4!BO18</f>
        <v>0</v>
      </c>
      <c r="I494" s="172">
        <f>Kalkulation_MS4!$Q$41/100*detail_MS4!CB18</f>
        <v>0</v>
      </c>
      <c r="J494" s="206">
        <f t="shared" si="41"/>
        <v>0</v>
      </c>
    </row>
    <row r="495" spans="1:10" outlineLevel="1">
      <c r="A495" s="1">
        <f t="shared" si="42"/>
        <v>0</v>
      </c>
      <c r="C495" s="172">
        <f>Kalkulation_MS4!$R$41/100*detail_MS4!B19</f>
        <v>0</v>
      </c>
      <c r="D495" s="172">
        <f>Kalkulation_MS4!$R$41/100*detail_MS4!O19</f>
        <v>0</v>
      </c>
      <c r="E495" s="172">
        <f>Kalkulation_MS4!$R$41/100*detail_MS4!AB19</f>
        <v>0</v>
      </c>
      <c r="F495" s="172">
        <f>Kalkulation_MS4!$R$41/100*detail_MS4!AO19</f>
        <v>0</v>
      </c>
      <c r="G495" s="172">
        <f>Kalkulation_MS4!$R$41/100*detail_MS4!BB19</f>
        <v>0</v>
      </c>
      <c r="H495" s="172">
        <f>Kalkulation_MS4!$R$41/100*detail_MS4!BO19</f>
        <v>0</v>
      </c>
      <c r="I495" s="172">
        <f>Kalkulation_MS4!$R$41/100*detail_MS4!CB19</f>
        <v>0</v>
      </c>
      <c r="J495" s="206">
        <f t="shared" si="41"/>
        <v>0</v>
      </c>
    </row>
    <row r="496" spans="1:10" outlineLevel="1">
      <c r="A496" s="1">
        <f t="shared" si="42"/>
        <v>0</v>
      </c>
      <c r="C496" s="172">
        <f>Kalkulation_MS4!$S$41/100*detail_MS4!$B20</f>
        <v>0</v>
      </c>
      <c r="D496" s="172">
        <f>Kalkulation_MS4!$S$41/100*detail_MS4!$O20</f>
        <v>0</v>
      </c>
      <c r="E496" s="172">
        <f>Kalkulation_MS4!$S$41/100*detail_MS4!$AB20</f>
        <v>0</v>
      </c>
      <c r="F496" s="172">
        <f>Kalkulation_MS4!$S$41/100*detail_MS4!$AO20</f>
        <v>0</v>
      </c>
      <c r="G496" s="172">
        <f>Kalkulation_MS4!$S$41/100*detail_MS4!$BB20</f>
        <v>0</v>
      </c>
      <c r="H496" s="172">
        <f>Kalkulation_MS4!$S$41/100*detail_MS4!$BO20</f>
        <v>0</v>
      </c>
      <c r="I496" s="172">
        <f>Kalkulation_MS4!$S$41/100*detail_MS4!$CB20</f>
        <v>0</v>
      </c>
      <c r="J496" s="206">
        <f t="shared" si="41"/>
        <v>0</v>
      </c>
    </row>
    <row r="497" spans="1:10" outlineLevel="1">
      <c r="A497" s="1">
        <f t="shared" si="42"/>
        <v>0</v>
      </c>
      <c r="C497" s="172">
        <f>Kalkulation_MS4!$T$41/100*detail_MS4!$B21</f>
        <v>0</v>
      </c>
      <c r="D497" s="172">
        <f>Kalkulation_MS4!$T$41/100*detail_MS4!$O21</f>
        <v>0</v>
      </c>
      <c r="E497" s="172">
        <f>Kalkulation_MS4!$T$41/100*detail_MS4!$AB21</f>
        <v>0</v>
      </c>
      <c r="F497" s="172">
        <f>Kalkulation_MS4!$T$41/100*detail_MS4!$AO21</f>
        <v>0</v>
      </c>
      <c r="G497" s="172">
        <f>Kalkulation_MS4!$T$41/100*detail_MS4!$BB21</f>
        <v>0</v>
      </c>
      <c r="H497" s="172">
        <f>Kalkulation_MS4!$T$41/100*detail_MS4!$BO21</f>
        <v>0</v>
      </c>
      <c r="I497" s="172">
        <f>Kalkulation_MS4!$T$41/100*detail_MS4!$CB21</f>
        <v>0</v>
      </c>
      <c r="J497" s="206">
        <f t="shared" si="41"/>
        <v>0</v>
      </c>
    </row>
    <row r="498" spans="1:10" outlineLevel="1">
      <c r="A498" s="1">
        <f t="shared" si="42"/>
        <v>0</v>
      </c>
      <c r="C498" s="172">
        <f>Kalkulation_MS4!$U$41/100*detail_MS4!$B22</f>
        <v>0</v>
      </c>
      <c r="D498" s="172">
        <f>Kalkulation_MS4!$U$41/100*detail_MS4!$O22</f>
        <v>0</v>
      </c>
      <c r="E498" s="172">
        <f>Kalkulation_MS4!$U$41/100*detail_MS4!$AB22</f>
        <v>0</v>
      </c>
      <c r="F498" s="172">
        <f>Kalkulation_MS4!$U$41/100*detail_MS4!$AO22</f>
        <v>0</v>
      </c>
      <c r="G498" s="172">
        <f>Kalkulation_MS4!$U$41/100*detail_MS4!$BB22</f>
        <v>0</v>
      </c>
      <c r="H498" s="172">
        <f>Kalkulation_MS4!$U$41/100*detail_MS4!$BO22</f>
        <v>0</v>
      </c>
      <c r="I498" s="172">
        <f>Kalkulation_MS4!$U$41/100*detail_MS4!$CB22</f>
        <v>0</v>
      </c>
      <c r="J498" s="206">
        <f t="shared" si="41"/>
        <v>0</v>
      </c>
    </row>
    <row r="499" spans="1:10" outlineLevel="1">
      <c r="A499" s="1">
        <f t="shared" si="42"/>
        <v>0</v>
      </c>
      <c r="C499" s="172">
        <f>Kalkulation_MS4!$V$41/100*detail_MS4!$B23</f>
        <v>0</v>
      </c>
      <c r="D499" s="172">
        <f>Kalkulation_MS4!$V$41/100*detail_MS4!$O23</f>
        <v>0</v>
      </c>
      <c r="E499" s="172">
        <f>Kalkulation_MS4!$V$41/100*detail_MS4!$AB23</f>
        <v>0</v>
      </c>
      <c r="F499" s="172">
        <f>Kalkulation_MS4!$V$41/100*detail_MS4!$AO23</f>
        <v>0</v>
      </c>
      <c r="G499" s="172">
        <f>Kalkulation_MS4!$V$41/100*detail_MS4!$BB23</f>
        <v>0</v>
      </c>
      <c r="H499" s="172">
        <f>Kalkulation_MS4!$V$41/100*detail_MS4!$BO23</f>
        <v>0</v>
      </c>
      <c r="I499" s="172">
        <f>Kalkulation_MS4!$V$41/100*detail_MS4!$CB23</f>
        <v>0</v>
      </c>
      <c r="J499" s="206">
        <f t="shared" si="41"/>
        <v>0</v>
      </c>
    </row>
    <row r="500" spans="1:10" outlineLevel="1">
      <c r="A500" s="1">
        <f t="shared" si="42"/>
        <v>0</v>
      </c>
      <c r="C500" s="172">
        <f>Kalkulation_MS4!$W$41/100*detail_MS4!$B24</f>
        <v>0</v>
      </c>
      <c r="D500" s="172">
        <f>Kalkulation_MS4!$W$41/100*detail_MS4!$O24</f>
        <v>0</v>
      </c>
      <c r="E500" s="172">
        <f>Kalkulation_MS4!$W$41/100*detail_MS4!$AB24</f>
        <v>0</v>
      </c>
      <c r="F500" s="172">
        <f>Kalkulation_MS4!$W$41/100*detail_MS4!$AO24</f>
        <v>0</v>
      </c>
      <c r="G500" s="172">
        <f>Kalkulation_MS4!$W$41/100*detail_MS4!$BB24</f>
        <v>0</v>
      </c>
      <c r="H500" s="172">
        <f>Kalkulation_MS4!$W$41/100*detail_MS4!$BO24</f>
        <v>0</v>
      </c>
      <c r="I500" s="172">
        <f>Kalkulation_MS4!$W$41/100*detail_MS4!$CB24</f>
        <v>0</v>
      </c>
      <c r="J500" s="206">
        <f t="shared" si="41"/>
        <v>0</v>
      </c>
    </row>
    <row r="501" spans="1:10" outlineLevel="1">
      <c r="A501" s="1">
        <f t="shared" si="42"/>
        <v>0</v>
      </c>
      <c r="C501" s="172">
        <f>Kalkulation_MS4!$X$41/100*detail_MS4!$B25</f>
        <v>0</v>
      </c>
      <c r="D501" s="172">
        <f>Kalkulation_MS4!$X$41/100*detail_MS4!$O25</f>
        <v>0</v>
      </c>
      <c r="E501" s="172">
        <f>Kalkulation_MS4!$X$41/100*detail_MS4!$AB25</f>
        <v>0</v>
      </c>
      <c r="F501" s="172">
        <f>Kalkulation_MS4!$X$41/100*detail_MS4!$AO25</f>
        <v>0</v>
      </c>
      <c r="G501" s="172">
        <f>Kalkulation_MS4!$X$41/100*detail_MS4!$BB25</f>
        <v>0</v>
      </c>
      <c r="H501" s="172">
        <f>Kalkulation_MS4!$X$41/100*detail_MS4!$BO25</f>
        <v>0</v>
      </c>
      <c r="I501" s="172">
        <f>Kalkulation_MS4!$X$41/100*detail_MS4!$CB25</f>
        <v>0</v>
      </c>
      <c r="J501" s="206">
        <f t="shared" si="41"/>
        <v>0</v>
      </c>
    </row>
    <row r="502" spans="1:10" outlineLevel="1">
      <c r="A502" s="1">
        <f t="shared" si="42"/>
        <v>0</v>
      </c>
      <c r="C502" s="172">
        <f>Kalkulation_MS4!$Y$41/100*detail_MS4!$B26</f>
        <v>0</v>
      </c>
      <c r="D502" s="172">
        <f>Kalkulation_MS4!$Y$41/100*detail_MS4!$O26</f>
        <v>0</v>
      </c>
      <c r="E502" s="172">
        <f>Kalkulation_MS4!$Y$41/100*detail_MS4!$AB26</f>
        <v>0</v>
      </c>
      <c r="F502" s="172">
        <f>Kalkulation_MS4!$Y$41/100*detail_MS4!$AO26</f>
        <v>0</v>
      </c>
      <c r="G502" s="172">
        <f>Kalkulation_MS4!$Y$41/100*detail_MS4!$BB26</f>
        <v>0</v>
      </c>
      <c r="H502" s="172">
        <f>Kalkulation_MS4!$Y$41/100*detail_MS4!$BO26</f>
        <v>0</v>
      </c>
      <c r="I502" s="172">
        <f>Kalkulation_MS4!$Y$41/100*detail_MS4!$CB26</f>
        <v>0</v>
      </c>
      <c r="J502" s="206">
        <f t="shared" si="41"/>
        <v>0</v>
      </c>
    </row>
    <row r="503" spans="1:10" outlineLevel="1">
      <c r="A503" s="1">
        <f t="shared" si="42"/>
        <v>0</v>
      </c>
      <c r="C503" s="172">
        <f>Kalkulation_MS4!$Z$41/100*detail_MS4!$B27</f>
        <v>0</v>
      </c>
      <c r="D503" s="172">
        <f>Kalkulation_MS4!$Z$41/100*detail_MS4!$O27</f>
        <v>0</v>
      </c>
      <c r="E503" s="172">
        <f>Kalkulation_MS4!$Z$41/100*detail_MS4!$AB27</f>
        <v>0</v>
      </c>
      <c r="F503" s="172">
        <f>Kalkulation_MS4!$Z$41/100*detail_MS4!$AO27</f>
        <v>0</v>
      </c>
      <c r="G503" s="172">
        <f>Kalkulation_MS4!$Z$41/100*detail_MS4!$BB27</f>
        <v>0</v>
      </c>
      <c r="H503" s="172">
        <f>Kalkulation_MS4!$Z$41/100*detail_MS4!$BO27</f>
        <v>0</v>
      </c>
      <c r="I503" s="172">
        <f>Kalkulation_MS4!$Z$41/100*detail_MS4!$CB27</f>
        <v>0</v>
      </c>
      <c r="J503" s="206">
        <f t="shared" si="41"/>
        <v>0</v>
      </c>
    </row>
    <row r="504" spans="1:10" outlineLevel="1">
      <c r="A504" s="1">
        <f t="shared" si="42"/>
        <v>0</v>
      </c>
      <c r="C504" s="172">
        <f>Kalkulation_MS4!$AA$41/100*detail_MS4!$B28</f>
        <v>0</v>
      </c>
      <c r="D504" s="172">
        <f>Kalkulation_MS4!$AA$41/100*detail_MS4!$O28</f>
        <v>0</v>
      </c>
      <c r="E504" s="172">
        <f>Kalkulation_MS4!$AA$41/100*detail_MS4!$AB28</f>
        <v>0</v>
      </c>
      <c r="F504" s="172">
        <f>Kalkulation_MS4!$AA$41/100*detail_MS4!$AO28</f>
        <v>0</v>
      </c>
      <c r="G504" s="172">
        <f>Kalkulation_MS4!$AA$41/100*detail_MS4!$BB28</f>
        <v>0</v>
      </c>
      <c r="H504" s="172">
        <f>Kalkulation_MS4!$AA$41/100*detail_MS4!$BO28</f>
        <v>0</v>
      </c>
      <c r="I504" s="172">
        <f>Kalkulation_MS4!$AA$41/100*detail_MS4!$CB28</f>
        <v>0</v>
      </c>
      <c r="J504" s="206">
        <f t="shared" si="41"/>
        <v>0</v>
      </c>
    </row>
    <row r="505" spans="1:10" outlineLevel="1">
      <c r="A505" s="1">
        <f t="shared" si="42"/>
        <v>0</v>
      </c>
      <c r="C505" s="172">
        <f>Kalkulation_MS4!$AB$41/100*detail_MS4!$B29</f>
        <v>0</v>
      </c>
      <c r="D505" s="172">
        <f>Kalkulation_MS4!$AB$41/100*detail_MS4!$O29</f>
        <v>0</v>
      </c>
      <c r="E505" s="172">
        <f>Kalkulation_MS4!$AB$41/100*detail_MS4!$AB29</f>
        <v>0</v>
      </c>
      <c r="F505" s="172">
        <f>Kalkulation_MS4!$AB$41/100*detail_MS4!$AO29</f>
        <v>0</v>
      </c>
      <c r="G505" s="172">
        <f>Kalkulation_MS4!$AB$41/100*detail_MS4!$BB29</f>
        <v>0</v>
      </c>
      <c r="H505" s="172">
        <f>Kalkulation_MS4!$AB$41/100*detail_MS4!$BO29</f>
        <v>0</v>
      </c>
      <c r="I505" s="172">
        <f>Kalkulation_MS4!$AB$41/100*detail_MS4!$CB29</f>
        <v>0</v>
      </c>
      <c r="J505" s="206">
        <f t="shared" si="41"/>
        <v>0</v>
      </c>
    </row>
    <row r="506" spans="1:10" outlineLevel="1">
      <c r="A506" s="1">
        <f t="shared" si="42"/>
        <v>0</v>
      </c>
      <c r="C506" s="172">
        <f>Kalkulation_MS4!$AC$41/100*detail_MS4!$B30</f>
        <v>0</v>
      </c>
      <c r="D506" s="172">
        <f>Kalkulation_MS4!$AC$41/100*detail_MS4!$O30</f>
        <v>0</v>
      </c>
      <c r="E506" s="172">
        <f>Kalkulation_MS4!$AC$41/100*detail_MS4!$AB30</f>
        <v>0</v>
      </c>
      <c r="F506" s="172">
        <f>Kalkulation_MS4!$AC$41/100*detail_MS4!$AO30</f>
        <v>0</v>
      </c>
      <c r="G506" s="172">
        <f>Kalkulation_MS4!$AC$41/100*detail_MS4!$BB30</f>
        <v>0</v>
      </c>
      <c r="H506" s="172">
        <f>Kalkulation_MS4!$AC$41/100*detail_MS4!$BO30</f>
        <v>0</v>
      </c>
      <c r="I506" s="172">
        <f>Kalkulation_MS4!$AC$41/100*detail_MS4!$CB30</f>
        <v>0</v>
      </c>
      <c r="J506" s="206">
        <f t="shared" si="41"/>
        <v>0</v>
      </c>
    </row>
    <row r="507" spans="1:10" outlineLevel="1">
      <c r="A507" s="1">
        <f t="shared" si="42"/>
        <v>0</v>
      </c>
      <c r="C507" s="172">
        <f>Kalkulation_MS4!$AD$41/100*detail_MS4!$B31</f>
        <v>0</v>
      </c>
      <c r="D507" s="172">
        <f>Kalkulation_MS4!$AD$41/100*detail_MS4!$O31</f>
        <v>0</v>
      </c>
      <c r="E507" s="172">
        <f>Kalkulation_MS4!$AD$41/100*detail_MS4!$AB31</f>
        <v>0</v>
      </c>
      <c r="F507" s="172">
        <f>Kalkulation_MS4!$AD$41/100*detail_MS4!$AO31</f>
        <v>0</v>
      </c>
      <c r="G507" s="172">
        <f>Kalkulation_MS4!$AD$41/100*detail_MS4!$BB31</f>
        <v>0</v>
      </c>
      <c r="H507" s="172">
        <f>Kalkulation_MS4!$AD$41/100*detail_MS4!$BO31</f>
        <v>0</v>
      </c>
      <c r="I507" s="172">
        <f>Kalkulation_MS4!$AD$41/100*detail_MS4!$CB31</f>
        <v>0</v>
      </c>
      <c r="J507" s="206">
        <f t="shared" si="41"/>
        <v>0</v>
      </c>
    </row>
    <row r="508" spans="1:10" outlineLevel="1">
      <c r="A508" s="1">
        <f t="shared" si="42"/>
        <v>0</v>
      </c>
      <c r="C508" s="172">
        <f>Kalkulation_MS4!$AE$41/100*detail_MS4!$B32</f>
        <v>0</v>
      </c>
      <c r="D508" s="172">
        <f>Kalkulation_MS4!$AE$41/100*detail_MS4!$O32</f>
        <v>0</v>
      </c>
      <c r="E508" s="172">
        <f>Kalkulation_MS4!$AE$41/100*detail_MS4!$AB32</f>
        <v>0</v>
      </c>
      <c r="F508" s="172">
        <f>Kalkulation_MS4!$AE$41/100*detail_MS4!$AO32</f>
        <v>0</v>
      </c>
      <c r="G508" s="172">
        <f>Kalkulation_MS4!$AE$41/100*detail_MS4!$BB32</f>
        <v>0</v>
      </c>
      <c r="H508" s="172">
        <f>Kalkulation_MS4!$AE$41/100*detail_MS4!$BO32</f>
        <v>0</v>
      </c>
      <c r="I508" s="172">
        <f>Kalkulation_MS4!$AE$41/100*detail_MS4!$CB32</f>
        <v>0</v>
      </c>
      <c r="J508" s="206">
        <f t="shared" si="41"/>
        <v>0</v>
      </c>
    </row>
    <row r="509" spans="1:10" outlineLevel="1">
      <c r="A509" s="1">
        <f t="shared" si="42"/>
        <v>0</v>
      </c>
      <c r="C509" s="172">
        <f>Kalkulation_MS4!$AF$41/100*detail_MS4!$B33</f>
        <v>0</v>
      </c>
      <c r="D509" s="172">
        <f>Kalkulation_MS4!$AF$41/100*detail_MS4!$O33</f>
        <v>0</v>
      </c>
      <c r="E509" s="172">
        <f>Kalkulation_MS4!$AF$41/100*detail_MS4!$AB33</f>
        <v>0</v>
      </c>
      <c r="F509" s="172">
        <f>Kalkulation_MS4!$AF$41/100*detail_MS4!$AO33</f>
        <v>0</v>
      </c>
      <c r="G509" s="172">
        <f>Kalkulation_MS4!$AF$41/100*detail_MS4!$BB33</f>
        <v>0</v>
      </c>
      <c r="H509" s="172">
        <f>Kalkulation_MS4!$AF$41/100*detail_MS4!$BO33</f>
        <v>0</v>
      </c>
      <c r="I509" s="172">
        <f>Kalkulation_MS4!$AF$41/100*detail_MS4!$CB33</f>
        <v>0</v>
      </c>
      <c r="J509" s="206">
        <f t="shared" si="41"/>
        <v>0</v>
      </c>
    </row>
    <row r="510" spans="1:10" outlineLevel="1">
      <c r="A510" s="1">
        <f t="shared" si="42"/>
        <v>0</v>
      </c>
      <c r="C510" s="172">
        <f>Kalkulation_MS4!$AG$41/100*detail_MS4!$B34</f>
        <v>0</v>
      </c>
      <c r="D510" s="172">
        <f>Kalkulation_MS4!$AG$41/100*detail_MS4!$O34</f>
        <v>0</v>
      </c>
      <c r="E510" s="172">
        <f>Kalkulation_MS4!$AG$41/100*detail_MS4!$AB34</f>
        <v>0</v>
      </c>
      <c r="F510" s="172">
        <f>Kalkulation_MS4!$AG$41/100*detail_MS4!$AO34</f>
        <v>0</v>
      </c>
      <c r="G510" s="172">
        <f>Kalkulation_MS4!$AG$41/100*detail_MS4!$BB34</f>
        <v>0</v>
      </c>
      <c r="H510" s="172">
        <f>Kalkulation_MS4!$AG$41/100*detail_MS4!$BO34</f>
        <v>0</v>
      </c>
      <c r="I510" s="172">
        <f>Kalkulation_MS4!$AG$41/100*detail_MS4!$CB34</f>
        <v>0</v>
      </c>
      <c r="J510" s="206">
        <f t="shared" si="41"/>
        <v>0</v>
      </c>
    </row>
    <row r="511" spans="1:10" outlineLevel="1">
      <c r="A511" s="1">
        <f t="shared" si="42"/>
        <v>0</v>
      </c>
      <c r="C511" s="172">
        <f>Kalkulation_MS4!$AH$41/100*detail_MS4!$B35</f>
        <v>0</v>
      </c>
      <c r="D511" s="172">
        <f>Kalkulation_MS4!$AH$41/100*detail_MS4!$O35</f>
        <v>0</v>
      </c>
      <c r="E511" s="172">
        <f>Kalkulation_MS4!$AH$41/100*detail_MS4!$AB35</f>
        <v>0</v>
      </c>
      <c r="F511" s="172">
        <f>Kalkulation_MS4!$AH$41/100*detail_MS4!$AO35</f>
        <v>0</v>
      </c>
      <c r="G511" s="172">
        <f>Kalkulation_MS4!$AH$41/100*detail_MS4!$BB35</f>
        <v>0</v>
      </c>
      <c r="H511" s="172">
        <f>Kalkulation_MS4!$AH$41/100*detail_MS4!$BO35</f>
        <v>0</v>
      </c>
      <c r="I511" s="172">
        <f>Kalkulation_MS4!$AH$41/100*detail_MS4!$CB35</f>
        <v>0</v>
      </c>
      <c r="J511" s="206">
        <f t="shared" si="41"/>
        <v>0</v>
      </c>
    </row>
    <row r="512" spans="1:10" outlineLevel="1">
      <c r="A512" s="1">
        <f t="shared" si="42"/>
        <v>0</v>
      </c>
      <c r="C512" s="172">
        <f>Kalkulation_MS4!$AI$41/100*detail_MS4!$B36</f>
        <v>0</v>
      </c>
      <c r="D512" s="172">
        <f>Kalkulation_MS4!$AI$41/100*detail_MS4!$O36</f>
        <v>0</v>
      </c>
      <c r="E512" s="172">
        <f>Kalkulation_MS4!$AI$41/100*detail_MS4!$AB36</f>
        <v>0</v>
      </c>
      <c r="F512" s="172">
        <f>Kalkulation_MS4!$AI$41/100*detail_MS4!$AO36</f>
        <v>0</v>
      </c>
      <c r="G512" s="172">
        <f>Kalkulation_MS4!$AI$41/100*detail_MS4!$BB36</f>
        <v>0</v>
      </c>
      <c r="H512" s="172">
        <f>Kalkulation_MS4!$AI$41/100*detail_MS4!$BO36</f>
        <v>0</v>
      </c>
      <c r="I512" s="172">
        <f>Kalkulation_MS4!$AI$41/100*detail_MS4!$CB36</f>
        <v>0</v>
      </c>
      <c r="J512" s="206">
        <f t="shared" si="41"/>
        <v>0</v>
      </c>
    </row>
    <row r="513" spans="1:10" outlineLevel="1">
      <c r="A513" s="1">
        <f t="shared" si="42"/>
        <v>0</v>
      </c>
      <c r="C513" s="172">
        <f>Kalkulation_MS4!$AJ$41/100*detail_MS4!$B37</f>
        <v>0</v>
      </c>
      <c r="D513" s="172">
        <f>Kalkulation_MS4!$AJ$41/100*detail_MS4!$O37</f>
        <v>0</v>
      </c>
      <c r="E513" s="172">
        <f>Kalkulation_MS4!$AJ$41/100*detail_MS4!$AB37</f>
        <v>0</v>
      </c>
      <c r="F513" s="172">
        <f>Kalkulation_MS4!$AJ$41/100*detail_MS4!$AO37</f>
        <v>0</v>
      </c>
      <c r="G513" s="172">
        <f>Kalkulation_MS4!$AJ$41/100*detail_MS4!$BB37</f>
        <v>0</v>
      </c>
      <c r="H513" s="172">
        <f>Kalkulation_MS4!$AJ$41/100*detail_MS4!$BO37</f>
        <v>0</v>
      </c>
      <c r="I513" s="172">
        <f>Kalkulation_MS4!$AJ$41/100*detail_MS4!$CB37</f>
        <v>0</v>
      </c>
      <c r="J513" s="206">
        <f t="shared" si="41"/>
        <v>0</v>
      </c>
    </row>
    <row r="514" spans="1:10" outlineLevel="1">
      <c r="A514" s="1">
        <f t="shared" si="42"/>
        <v>0</v>
      </c>
      <c r="C514" s="172">
        <f>Kalkulation_MS4!$AK$41/100*detail_MS4!$B38</f>
        <v>0</v>
      </c>
      <c r="D514" s="172">
        <f>Kalkulation_MS4!$AK$41/100*detail_MS4!$O38</f>
        <v>0</v>
      </c>
      <c r="E514" s="172">
        <f>Kalkulation_MS4!$AK$41/100*detail_MS4!$AB38</f>
        <v>0</v>
      </c>
      <c r="F514" s="172">
        <f>Kalkulation_MS4!$AK$41/100*detail_MS4!$AO38</f>
        <v>0</v>
      </c>
      <c r="G514" s="172">
        <f>Kalkulation_MS4!$AK$41/100*detail_MS4!$BB38</f>
        <v>0</v>
      </c>
      <c r="H514" s="172">
        <f>Kalkulation_MS4!$AK$41/100*detail_MS4!$BO38</f>
        <v>0</v>
      </c>
      <c r="I514" s="172">
        <f>Kalkulation_MS4!$AK$41/100*detail_MS4!$CB38</f>
        <v>0</v>
      </c>
      <c r="J514" s="206">
        <f t="shared" si="41"/>
        <v>0</v>
      </c>
    </row>
    <row r="515" spans="1:10" outlineLevel="1">
      <c r="A515" s="1">
        <f t="shared" si="42"/>
        <v>0</v>
      </c>
      <c r="C515" s="172">
        <f>Kalkulation_MS4!$AL$41/100*detail_MS4!$B39</f>
        <v>0</v>
      </c>
      <c r="D515" s="172">
        <f>Kalkulation_MS4!$AL$41/100*detail_MS4!$O39</f>
        <v>0</v>
      </c>
      <c r="E515" s="172">
        <f>Kalkulation_MS4!$AL$41/100*detail_MS4!$AB39</f>
        <v>0</v>
      </c>
      <c r="F515" s="172">
        <f>Kalkulation_MS4!$AL$41/100*detail_MS4!$AO39</f>
        <v>0</v>
      </c>
      <c r="G515" s="172">
        <f>Kalkulation_MS4!$AL$41/100*detail_MS4!$BB39</f>
        <v>0</v>
      </c>
      <c r="H515" s="172">
        <f>Kalkulation_MS4!$AL$41/100*detail_MS4!$BO39</f>
        <v>0</v>
      </c>
      <c r="I515" s="172">
        <f>Kalkulation_MS4!$AL$41/100*detail_MS4!$CB39</f>
        <v>0</v>
      </c>
      <c r="J515" s="206">
        <f t="shared" si="41"/>
        <v>0</v>
      </c>
    </row>
    <row r="516" spans="1:10" outlineLevel="1">
      <c r="A516" s="1">
        <f t="shared" si="42"/>
        <v>0</v>
      </c>
      <c r="C516" s="172">
        <f>Kalkulation_MS4!$AM$41/100*detail_MS4!$B40</f>
        <v>0</v>
      </c>
      <c r="D516" s="172">
        <f>Kalkulation_MS4!$AM$41/100*detail_MS4!$O40</f>
        <v>0</v>
      </c>
      <c r="E516" s="172">
        <f>Kalkulation_MS4!$AM$41/100*detail_MS4!$AB40</f>
        <v>0</v>
      </c>
      <c r="F516" s="172">
        <f>Kalkulation_MS4!$AM$41/100*detail_MS4!$AO40</f>
        <v>0</v>
      </c>
      <c r="G516" s="172">
        <f>Kalkulation_MS4!$AM$41/100*detail_MS4!$BB40</f>
        <v>0</v>
      </c>
      <c r="H516" s="172">
        <f>Kalkulation_MS4!$AM$41/100*detail_MS4!$BO40</f>
        <v>0</v>
      </c>
      <c r="I516" s="172">
        <f>Kalkulation_MS4!$AM$41/100*detail_MS4!$CB40</f>
        <v>0</v>
      </c>
      <c r="J516" s="206">
        <f t="shared" si="41"/>
        <v>0</v>
      </c>
    </row>
    <row r="517" spans="1:10" outlineLevel="1">
      <c r="A517" s="1">
        <f t="shared" si="42"/>
        <v>0</v>
      </c>
      <c r="C517" s="172">
        <f>Kalkulation_MS4!$AN$41/100*detail_MS4!$B41</f>
        <v>0</v>
      </c>
      <c r="D517" s="172">
        <f>Kalkulation_MS4!$AN$41/100*detail_MS4!$O41</f>
        <v>0</v>
      </c>
      <c r="E517" s="172">
        <f>Kalkulation_MS4!$AN$41/100*detail_MS4!$AB41</f>
        <v>0</v>
      </c>
      <c r="F517" s="172">
        <f>Kalkulation_MS4!$AN$41/100*detail_MS4!$AO41</f>
        <v>0</v>
      </c>
      <c r="G517" s="172">
        <f>Kalkulation_MS4!$AN$41/100*detail_MS4!$BB41</f>
        <v>0</v>
      </c>
      <c r="H517" s="172">
        <f>Kalkulation_MS4!$AN$41/100*detail_MS4!$BO41</f>
        <v>0</v>
      </c>
      <c r="I517" s="172">
        <f>Kalkulation_MS4!$AN$41/100*detail_MS4!$CB41</f>
        <v>0</v>
      </c>
      <c r="J517" s="206">
        <f t="shared" si="41"/>
        <v>0</v>
      </c>
    </row>
    <row r="518" spans="1:10" outlineLevel="1">
      <c r="A518" s="1">
        <f t="shared" si="42"/>
        <v>0</v>
      </c>
      <c r="C518" s="172">
        <f>Kalkulation_MS4!$AO$41/100*detail_MS4!$B42</f>
        <v>0</v>
      </c>
      <c r="D518" s="172">
        <f>Kalkulation_MS4!$AO$41/100*detail_MS4!$O42</f>
        <v>0</v>
      </c>
      <c r="E518" s="172">
        <f>Kalkulation_MS4!$AO$41/100*detail_MS4!$AB42</f>
        <v>0</v>
      </c>
      <c r="F518" s="172">
        <f>Kalkulation_MS4!$AO$41/100*detail_MS4!$AO42</f>
        <v>0</v>
      </c>
      <c r="G518" s="172">
        <f>Kalkulation_MS4!$AO$41/100*detail_MS4!$BB42</f>
        <v>0</v>
      </c>
      <c r="H518" s="172">
        <f>Kalkulation_MS4!$AO$41/100*detail_MS4!$BO42</f>
        <v>0</v>
      </c>
      <c r="I518" s="172">
        <f>Kalkulation_MS4!$AO$41/100*detail_MS4!$CB42</f>
        <v>0</v>
      </c>
      <c r="J518" s="206">
        <f t="shared" si="41"/>
        <v>0</v>
      </c>
    </row>
    <row r="519" spans="1:10" outlineLevel="1">
      <c r="A519" s="1">
        <f t="shared" si="42"/>
        <v>0</v>
      </c>
      <c r="C519" s="172">
        <f>Kalkulation_MS4!$AP$41/100*detail_MS4!$B43</f>
        <v>0</v>
      </c>
      <c r="D519" s="172">
        <f>Kalkulation_MS4!$AP$41/100*detail_MS4!$O43</f>
        <v>0</v>
      </c>
      <c r="E519" s="172">
        <f>Kalkulation_MS4!$AP$41/100*detail_MS4!$AB43</f>
        <v>0</v>
      </c>
      <c r="F519" s="172">
        <f>Kalkulation_MS4!$AP$41/100*detail_MS4!$AO43</f>
        <v>0</v>
      </c>
      <c r="G519" s="172">
        <f>Kalkulation_MS4!$AP$41/100*detail_MS4!$BB43</f>
        <v>0</v>
      </c>
      <c r="H519" s="172">
        <f>Kalkulation_MS4!$AP$41/100*detail_MS4!$BO43</f>
        <v>0</v>
      </c>
      <c r="I519" s="172">
        <f>Kalkulation_MS4!$AP$41/100*detail_MS4!$CB43</f>
        <v>0</v>
      </c>
      <c r="J519" s="206">
        <f t="shared" si="41"/>
        <v>0</v>
      </c>
    </row>
    <row r="520" spans="1:10" outlineLevel="1">
      <c r="A520" s="1">
        <f t="shared" si="42"/>
        <v>0</v>
      </c>
      <c r="C520" s="172">
        <f>Kalkulation_MS4!$AQ$41/100*detail_MS4!$B44</f>
        <v>0</v>
      </c>
      <c r="D520" s="172">
        <f>Kalkulation_MS4!$AQ$41/100*detail_MS4!$O44</f>
        <v>0</v>
      </c>
      <c r="E520" s="172">
        <f>Kalkulation_MS4!$AQ$41/100*detail_MS4!$AB44</f>
        <v>0</v>
      </c>
      <c r="F520" s="172">
        <f>Kalkulation_MS4!$AQ$41/100*detail_MS4!$AO44</f>
        <v>0</v>
      </c>
      <c r="G520" s="172">
        <f>Kalkulation_MS4!$AQ$41/100*detail_MS4!$BB44</f>
        <v>0</v>
      </c>
      <c r="H520" s="172">
        <f>Kalkulation_MS4!$AQ$41/100*detail_MS4!$BO44</f>
        <v>0</v>
      </c>
      <c r="I520" s="172">
        <f>Kalkulation_MS4!$AQ$41/100*detail_MS4!$CB44</f>
        <v>0</v>
      </c>
      <c r="J520" s="206">
        <f t="shared" si="41"/>
        <v>0</v>
      </c>
    </row>
    <row r="521" spans="1:10" outlineLevel="1">
      <c r="A521" s="1">
        <f t="shared" si="42"/>
        <v>0</v>
      </c>
      <c r="C521" s="172">
        <f>Kalkulation_MS4!$AR$41/100*detail_MS4!$B45</f>
        <v>0</v>
      </c>
      <c r="D521" s="172">
        <f>Kalkulation_MS4!$AR$41/100*detail_MS4!$O45</f>
        <v>0</v>
      </c>
      <c r="E521" s="172">
        <f>Kalkulation_MS4!$AR$41/100*detail_MS4!$AB45</f>
        <v>0</v>
      </c>
      <c r="F521" s="172">
        <f>Kalkulation_MS4!$AR$41/100*detail_MS4!$AO45</f>
        <v>0</v>
      </c>
      <c r="G521" s="172">
        <f>Kalkulation_MS4!$AR$41/100*detail_MS4!$BB45</f>
        <v>0</v>
      </c>
      <c r="H521" s="172">
        <f>Kalkulation_MS4!$AR$41/100*detail_MS4!$BO45</f>
        <v>0</v>
      </c>
      <c r="I521" s="172">
        <f>Kalkulation_MS4!$AR$41/100*detail_MS4!$CB45</f>
        <v>0</v>
      </c>
      <c r="J521" s="206">
        <f t="shared" si="41"/>
        <v>0</v>
      </c>
    </row>
    <row r="522" spans="1:10" outlineLevel="1">
      <c r="A522" s="1">
        <f t="shared" si="42"/>
        <v>0</v>
      </c>
      <c r="C522" s="172">
        <f>Kalkulation_MS4!$AS$41/100*detail_MS4!$B46</f>
        <v>0</v>
      </c>
      <c r="D522" s="172">
        <f>Kalkulation_MS4!$AS$41/100*detail_MS4!$O46</f>
        <v>0</v>
      </c>
      <c r="E522" s="172">
        <f>Kalkulation_MS4!$AS$41/100*detail_MS4!$AB46</f>
        <v>0</v>
      </c>
      <c r="F522" s="172">
        <f>Kalkulation_MS4!$AS$41/100*detail_MS4!$AO46</f>
        <v>0</v>
      </c>
      <c r="G522" s="172">
        <f>Kalkulation_MS4!$AS$41/100*detail_MS4!$BB46</f>
        <v>0</v>
      </c>
      <c r="H522" s="172">
        <f>Kalkulation_MS4!$AS$41/100*detail_MS4!$BO46</f>
        <v>0</v>
      </c>
      <c r="I522" s="172">
        <f>Kalkulation_MS4!$AS$41/100*detail_MS4!$CB46</f>
        <v>0</v>
      </c>
      <c r="J522" s="206">
        <f t="shared" si="41"/>
        <v>0</v>
      </c>
    </row>
    <row r="523" spans="1:10" outlineLevel="1">
      <c r="A523" s="88" t="s">
        <v>456</v>
      </c>
      <c r="B523" s="88"/>
      <c r="C523" s="201">
        <f>SUM(C483:C522)</f>
        <v>0</v>
      </c>
      <c r="D523" s="201">
        <f t="shared" ref="D523:J523" si="43">SUM(D483:D522)</f>
        <v>0</v>
      </c>
      <c r="E523" s="201">
        <f t="shared" si="43"/>
        <v>0</v>
      </c>
      <c r="F523" s="201">
        <f t="shared" si="43"/>
        <v>0</v>
      </c>
      <c r="G523" s="201">
        <f t="shared" si="43"/>
        <v>0</v>
      </c>
      <c r="H523" s="201">
        <f t="shared" si="43"/>
        <v>0</v>
      </c>
      <c r="I523" s="201">
        <f t="shared" si="43"/>
        <v>0</v>
      </c>
      <c r="J523" s="79">
        <f t="shared" si="43"/>
        <v>0</v>
      </c>
    </row>
    <row r="524" spans="1:10" outlineLevel="1">
      <c r="A524" s="203" t="s">
        <v>457</v>
      </c>
      <c r="J524" s="205">
        <f t="shared" ref="J524:J564" si="44">SUM(C524:I524)</f>
        <v>0</v>
      </c>
    </row>
    <row r="525" spans="1:10" outlineLevel="1">
      <c r="A525" s="1">
        <f t="shared" ref="A525:A564" si="45">A483</f>
        <v>0</v>
      </c>
      <c r="C525" s="172">
        <f>Kalkulation_MS4!$F$42/100*detail_MS4!B7</f>
        <v>0</v>
      </c>
      <c r="D525" s="172">
        <f>Kalkulation_MS4!$F$42/100*detail_MS4!O7</f>
        <v>0</v>
      </c>
      <c r="E525" s="172">
        <f>Kalkulation_MS4!$F$42/100*detail_MS4!AB7</f>
        <v>0</v>
      </c>
      <c r="F525" s="172">
        <f>Kalkulation_MS4!$F$42/100*detail_MS4!AO7</f>
        <v>0</v>
      </c>
      <c r="G525" s="172">
        <f>Kalkulation_MS4!$F$42/100*detail_MS4!BB7</f>
        <v>0</v>
      </c>
      <c r="H525" s="172">
        <f>Kalkulation_MS4!$F$42/100*detail_MS4!BO7</f>
        <v>0</v>
      </c>
      <c r="I525" s="172">
        <f>Kalkulation_MS4!$F$42/100*detail_MS4!CB7</f>
        <v>0</v>
      </c>
      <c r="J525" s="206">
        <f t="shared" si="44"/>
        <v>0</v>
      </c>
    </row>
    <row r="526" spans="1:10" outlineLevel="1">
      <c r="A526" s="1">
        <f t="shared" si="45"/>
        <v>0</v>
      </c>
      <c r="C526" s="172">
        <f>Kalkulation_MS4!$G$42/100*detail_MS4!B8</f>
        <v>0</v>
      </c>
      <c r="D526" s="172">
        <f>Kalkulation_MS4!$G$42/100*detail_MS4!O8</f>
        <v>0</v>
      </c>
      <c r="E526" s="172">
        <f>Kalkulation_MS4!$G$42/100*detail_MS4!AB8</f>
        <v>0</v>
      </c>
      <c r="F526" s="172">
        <f>Kalkulation_MS4!$G$42/100*detail_MS4!AO8</f>
        <v>0</v>
      </c>
      <c r="G526" s="172">
        <f>Kalkulation_MS4!$G$42/100*detail_MS4!BB8</f>
        <v>0</v>
      </c>
      <c r="H526" s="172">
        <f>Kalkulation_MS4!$G$42/100*detail_MS4!BO8</f>
        <v>0</v>
      </c>
      <c r="I526" s="172">
        <f>Kalkulation_MS4!$G$42/100*detail_MS4!CB8</f>
        <v>0</v>
      </c>
      <c r="J526" s="206">
        <f t="shared" si="44"/>
        <v>0</v>
      </c>
    </row>
    <row r="527" spans="1:10" outlineLevel="1">
      <c r="A527" s="1">
        <f t="shared" si="45"/>
        <v>0</v>
      </c>
      <c r="C527" s="172">
        <f>Kalkulation_MS4!$H$42/100*detail_MS4!B9</f>
        <v>0</v>
      </c>
      <c r="D527" s="172">
        <f>Kalkulation_MS4!$H$42/100*detail_MS4!O9</f>
        <v>0</v>
      </c>
      <c r="E527" s="172">
        <f>Kalkulation_MS4!$H$42/100*detail_MS4!AB9</f>
        <v>0</v>
      </c>
      <c r="F527" s="172">
        <f>Kalkulation_MS4!$H$42/100*detail_MS4!AO9</f>
        <v>0</v>
      </c>
      <c r="G527" s="172">
        <f>Kalkulation_MS4!$H$42/100*detail_MS4!BB9</f>
        <v>0</v>
      </c>
      <c r="H527" s="172">
        <f>Kalkulation_MS4!$H$42/100*detail_MS4!BO9</f>
        <v>0</v>
      </c>
      <c r="I527" s="172">
        <f>Kalkulation_MS4!$H$42/100*detail_MS4!CB9</f>
        <v>0</v>
      </c>
      <c r="J527" s="206">
        <f t="shared" si="44"/>
        <v>0</v>
      </c>
    </row>
    <row r="528" spans="1:10" outlineLevel="1">
      <c r="A528" s="1">
        <f t="shared" si="45"/>
        <v>0</v>
      </c>
      <c r="C528" s="172">
        <f>Kalkulation_MS4!$I$42/100*detail_MS4!B10</f>
        <v>0</v>
      </c>
      <c r="D528" s="172">
        <f>Kalkulation_MS4!$I$42/100*detail_MS4!O10</f>
        <v>0</v>
      </c>
      <c r="E528" s="172">
        <f>Kalkulation_MS4!$I$42/100*detail_MS4!AB10</f>
        <v>0</v>
      </c>
      <c r="F528" s="172">
        <f>Kalkulation_MS4!$I$42/100*detail_MS4!AO10</f>
        <v>0</v>
      </c>
      <c r="G528" s="172">
        <f>Kalkulation_MS4!$I$42/100*detail_MS4!BB10</f>
        <v>0</v>
      </c>
      <c r="H528" s="172">
        <f>Kalkulation_MS4!$I$42/100*detail_MS4!BO10</f>
        <v>0</v>
      </c>
      <c r="I528" s="172">
        <f>Kalkulation_MS4!$I$42/100*detail_MS4!CB10</f>
        <v>0</v>
      </c>
      <c r="J528" s="206">
        <f t="shared" si="44"/>
        <v>0</v>
      </c>
    </row>
    <row r="529" spans="1:10" outlineLevel="1">
      <c r="A529" s="1">
        <f t="shared" si="45"/>
        <v>0</v>
      </c>
      <c r="C529" s="172">
        <f>Kalkulation_MS4!$J$42/100*detail_MS4!B11</f>
        <v>0</v>
      </c>
      <c r="D529" s="172">
        <f>Kalkulation_MS4!$J$42/100*detail_MS4!O11</f>
        <v>0</v>
      </c>
      <c r="E529" s="172">
        <f>Kalkulation_MS4!$J$42/100*detail_MS4!AB11</f>
        <v>0</v>
      </c>
      <c r="F529" s="172">
        <f>Kalkulation_MS4!$J$42/100*detail_MS4!AO11</f>
        <v>0</v>
      </c>
      <c r="G529" s="172">
        <f>Kalkulation_MS4!$J$42/100*detail_MS4!BB11</f>
        <v>0</v>
      </c>
      <c r="H529" s="172">
        <f>Kalkulation_MS4!$J$42/100*detail_MS4!BO11</f>
        <v>0</v>
      </c>
      <c r="I529" s="172">
        <f>Kalkulation_MS4!$J$42/100*detail_MS4!CB11</f>
        <v>0</v>
      </c>
      <c r="J529" s="206">
        <f t="shared" si="44"/>
        <v>0</v>
      </c>
    </row>
    <row r="530" spans="1:10" outlineLevel="1">
      <c r="A530" s="1">
        <f t="shared" si="45"/>
        <v>0</v>
      </c>
      <c r="C530" s="172">
        <f>Kalkulation_MS4!$K$42/100*detail_MS4!B12</f>
        <v>0</v>
      </c>
      <c r="D530" s="172">
        <f>Kalkulation_MS4!$K$42/100*detail_MS4!O12</f>
        <v>0</v>
      </c>
      <c r="E530" s="172">
        <f>Kalkulation_MS4!$K$42/100*detail_MS4!AB12</f>
        <v>0</v>
      </c>
      <c r="F530" s="172">
        <f>Kalkulation_MS4!$K$42/100*detail_MS4!AO12</f>
        <v>0</v>
      </c>
      <c r="G530" s="172">
        <f>Kalkulation_MS4!$K$42/100*detail_MS4!BB12</f>
        <v>0</v>
      </c>
      <c r="H530" s="172">
        <f>Kalkulation_MS4!$K$42/100*detail_MS4!BO12</f>
        <v>0</v>
      </c>
      <c r="I530" s="172">
        <f>Kalkulation_MS4!$K$42/100*detail_MS4!CB12</f>
        <v>0</v>
      </c>
      <c r="J530" s="206">
        <f t="shared" si="44"/>
        <v>0</v>
      </c>
    </row>
    <row r="531" spans="1:10" outlineLevel="1">
      <c r="A531" s="1">
        <f t="shared" si="45"/>
        <v>0</v>
      </c>
      <c r="C531" s="172">
        <f>Kalkulation_MS4!$L$42/100*detail_MS4!B13</f>
        <v>0</v>
      </c>
      <c r="D531" s="172">
        <f>Kalkulation_MS4!$L$42/100*detail_MS4!O13</f>
        <v>0</v>
      </c>
      <c r="E531" s="172">
        <f>Kalkulation_MS4!$L$42/100*detail_MS4!AB13</f>
        <v>0</v>
      </c>
      <c r="F531" s="172">
        <f>Kalkulation_MS4!$L$42/100*detail_MS4!AO13</f>
        <v>0</v>
      </c>
      <c r="G531" s="172">
        <f>Kalkulation_MS4!$L$42/100*detail_MS4!BB13</f>
        <v>0</v>
      </c>
      <c r="H531" s="172">
        <f>Kalkulation_MS4!$L$42/100*detail_MS4!BO13</f>
        <v>0</v>
      </c>
      <c r="I531" s="172">
        <f>Kalkulation_MS4!$L$42/100*detail_MS4!CB13</f>
        <v>0</v>
      </c>
      <c r="J531" s="206">
        <f t="shared" si="44"/>
        <v>0</v>
      </c>
    </row>
    <row r="532" spans="1:10" outlineLevel="1">
      <c r="A532" s="1">
        <f t="shared" si="45"/>
        <v>0</v>
      </c>
      <c r="C532" s="172">
        <f>Kalkulation_MS4!$M$42/100*detail_MS4!B14</f>
        <v>0</v>
      </c>
      <c r="D532" s="172">
        <f>Kalkulation_MS4!$M$42/100*detail_MS4!O14</f>
        <v>0</v>
      </c>
      <c r="E532" s="172">
        <f>Kalkulation_MS4!$M$42/100*detail_MS4!AB14</f>
        <v>0</v>
      </c>
      <c r="F532" s="172">
        <f>Kalkulation_MS4!$M$42/100*detail_MS4!AO14</f>
        <v>0</v>
      </c>
      <c r="G532" s="172">
        <f>Kalkulation_MS4!$M$42/100*detail_MS4!BB14</f>
        <v>0</v>
      </c>
      <c r="H532" s="172">
        <f>Kalkulation_MS4!$M$42/100*detail_MS4!BO14</f>
        <v>0</v>
      </c>
      <c r="I532" s="172">
        <f>Kalkulation_MS4!$M$42/100*detail_MS4!CB14</f>
        <v>0</v>
      </c>
      <c r="J532" s="206">
        <f t="shared" si="44"/>
        <v>0</v>
      </c>
    </row>
    <row r="533" spans="1:10" outlineLevel="1">
      <c r="A533" s="1">
        <f t="shared" si="45"/>
        <v>0</v>
      </c>
      <c r="C533" s="172">
        <f>Kalkulation_MS4!$N$42/100*detail_MS4!B15</f>
        <v>0</v>
      </c>
      <c r="D533" s="172">
        <f>Kalkulation_MS4!$N$42/100*detail_MS4!O15</f>
        <v>0</v>
      </c>
      <c r="E533" s="172">
        <f>Kalkulation_MS4!$N$42/100*detail_MS4!AB15</f>
        <v>0</v>
      </c>
      <c r="F533" s="172">
        <f>Kalkulation_MS4!$N$42/100*detail_MS4!AO15</f>
        <v>0</v>
      </c>
      <c r="G533" s="172">
        <f>Kalkulation_MS4!$N$42/100*detail_MS4!BB15</f>
        <v>0</v>
      </c>
      <c r="H533" s="172">
        <f>Kalkulation_MS4!$N$42/100*detail_MS4!BO15</f>
        <v>0</v>
      </c>
      <c r="I533" s="172">
        <f>Kalkulation_MS4!$N$42/100*detail_MS4!CB15</f>
        <v>0</v>
      </c>
      <c r="J533" s="206">
        <f t="shared" si="44"/>
        <v>0</v>
      </c>
    </row>
    <row r="534" spans="1:10" outlineLevel="1">
      <c r="A534" s="1">
        <f t="shared" si="45"/>
        <v>0</v>
      </c>
      <c r="C534" s="172">
        <f>Kalkulation_MS4!$O$42/100*detail_MS4!B16</f>
        <v>0</v>
      </c>
      <c r="D534" s="172">
        <f>Kalkulation_MS4!$O$42/100*detail_MS4!O16</f>
        <v>0</v>
      </c>
      <c r="E534" s="172">
        <f>Kalkulation_MS4!$O$42/100*detail_MS4!AB16</f>
        <v>0</v>
      </c>
      <c r="F534" s="172">
        <f>Kalkulation_MS4!$O$42/100*detail_MS4!AO16</f>
        <v>0</v>
      </c>
      <c r="G534" s="172">
        <f>Kalkulation_MS4!$O$42/100*detail_MS4!BB16</f>
        <v>0</v>
      </c>
      <c r="H534" s="172">
        <f>Kalkulation_MS4!$O$42/100*detail_MS4!BO16</f>
        <v>0</v>
      </c>
      <c r="I534" s="172">
        <f>Kalkulation_MS4!$O$42/100*detail_MS4!CB16</f>
        <v>0</v>
      </c>
      <c r="J534" s="206">
        <f t="shared" si="44"/>
        <v>0</v>
      </c>
    </row>
    <row r="535" spans="1:10" outlineLevel="1">
      <c r="A535" s="1">
        <f t="shared" si="45"/>
        <v>0</v>
      </c>
      <c r="C535" s="172">
        <f>Kalkulation_MS4!$P$42/100*detail_MS4!B17</f>
        <v>0</v>
      </c>
      <c r="D535" s="172">
        <f>Kalkulation_MS4!$P$42/100*detail_MS4!O17</f>
        <v>0</v>
      </c>
      <c r="E535" s="172">
        <f>Kalkulation_MS4!$P$42/100*detail_MS4!AB17</f>
        <v>0</v>
      </c>
      <c r="F535" s="172">
        <f>Kalkulation_MS4!$P$42/100*detail_MS4!AO17</f>
        <v>0</v>
      </c>
      <c r="G535" s="172">
        <f>Kalkulation_MS4!$P$42/100*detail_MS4!BB17</f>
        <v>0</v>
      </c>
      <c r="H535" s="172">
        <f>Kalkulation_MS4!$P$42/100*detail_MS4!BO17</f>
        <v>0</v>
      </c>
      <c r="I535" s="172">
        <f>Kalkulation_MS4!$P$42/100*detail_MS4!CB17</f>
        <v>0</v>
      </c>
      <c r="J535" s="206">
        <f t="shared" si="44"/>
        <v>0</v>
      </c>
    </row>
    <row r="536" spans="1:10" outlineLevel="1">
      <c r="A536" s="1">
        <f t="shared" si="45"/>
        <v>0</v>
      </c>
      <c r="C536" s="172">
        <f>Kalkulation_MS4!$Q$42/100*detail_MS4!B18</f>
        <v>0</v>
      </c>
      <c r="D536" s="172">
        <f>Kalkulation_MS4!$Q$42/100*detail_MS4!O18</f>
        <v>0</v>
      </c>
      <c r="E536" s="172">
        <f>Kalkulation_MS4!$Q$42/100*detail_MS4!AB18</f>
        <v>0</v>
      </c>
      <c r="F536" s="172">
        <f>Kalkulation_MS4!$Q$42/100*detail_MS4!AO18</f>
        <v>0</v>
      </c>
      <c r="G536" s="172">
        <f>Kalkulation_MS4!$Q$42/100*detail_MS4!BB18</f>
        <v>0</v>
      </c>
      <c r="H536" s="172">
        <f>Kalkulation_MS4!$Q$42/100*detail_MS4!BO18</f>
        <v>0</v>
      </c>
      <c r="I536" s="172">
        <f>Kalkulation_MS4!$Q$42/100*detail_MS4!CB18</f>
        <v>0</v>
      </c>
      <c r="J536" s="206">
        <f t="shared" si="44"/>
        <v>0</v>
      </c>
    </row>
    <row r="537" spans="1:10" outlineLevel="1">
      <c r="A537" s="1">
        <f t="shared" si="45"/>
        <v>0</v>
      </c>
      <c r="C537" s="172">
        <f>Kalkulation_MS4!$R$42/100*detail_MS4!B19</f>
        <v>0</v>
      </c>
      <c r="D537" s="172">
        <f>Kalkulation_MS4!$R$42/100*detail_MS4!O19</f>
        <v>0</v>
      </c>
      <c r="E537" s="172">
        <f>Kalkulation_MS4!$R$42/100*detail_MS4!AB19</f>
        <v>0</v>
      </c>
      <c r="F537" s="172">
        <f>Kalkulation_MS4!$R$42/100*detail_MS4!AO19</f>
        <v>0</v>
      </c>
      <c r="G537" s="172">
        <f>Kalkulation_MS4!$R$42/100*detail_MS4!BB19</f>
        <v>0</v>
      </c>
      <c r="H537" s="172">
        <f>Kalkulation_MS4!$R$42/100*detail_MS4!BO19</f>
        <v>0</v>
      </c>
      <c r="I537" s="172">
        <f>Kalkulation_MS4!$R$42/100*detail_MS4!CB19</f>
        <v>0</v>
      </c>
      <c r="J537" s="206">
        <f t="shared" si="44"/>
        <v>0</v>
      </c>
    </row>
    <row r="538" spans="1:10" outlineLevel="1">
      <c r="A538" s="1">
        <f t="shared" si="45"/>
        <v>0</v>
      </c>
      <c r="C538" s="172">
        <f>Kalkulation_MS4!$S$42/100*detail_MS4!$B20</f>
        <v>0</v>
      </c>
      <c r="D538" s="172">
        <f>Kalkulation_MS4!$S$42/100*detail_MS4!$O20</f>
        <v>0</v>
      </c>
      <c r="E538" s="172">
        <f>Kalkulation_MS4!$S$42/100*detail_MS4!$AB20</f>
        <v>0</v>
      </c>
      <c r="F538" s="172">
        <f>Kalkulation_MS4!$S$42/100*detail_MS4!$AO20</f>
        <v>0</v>
      </c>
      <c r="G538" s="172">
        <f>Kalkulation_MS4!$S$42/100*detail_MS4!$BB20</f>
        <v>0</v>
      </c>
      <c r="H538" s="172">
        <f>Kalkulation_MS4!$S$42/100*detail_MS4!$BO20</f>
        <v>0</v>
      </c>
      <c r="I538" s="172">
        <f>Kalkulation_MS4!$S$42/100*detail_MS4!$CB20</f>
        <v>0</v>
      </c>
      <c r="J538" s="206">
        <f t="shared" si="44"/>
        <v>0</v>
      </c>
    </row>
    <row r="539" spans="1:10" outlineLevel="1">
      <c r="A539" s="1">
        <f t="shared" si="45"/>
        <v>0</v>
      </c>
      <c r="C539" s="172">
        <f>Kalkulation_MS4!$T$42/100*detail_MS4!$B21</f>
        <v>0</v>
      </c>
      <c r="D539" s="172">
        <f>Kalkulation_MS4!$T$42/100*detail_MS4!$O21</f>
        <v>0</v>
      </c>
      <c r="E539" s="172">
        <f>Kalkulation_MS4!$T$42/100*detail_MS4!$AB21</f>
        <v>0</v>
      </c>
      <c r="F539" s="172">
        <f>Kalkulation_MS4!$T$42/100*detail_MS4!$AO21</f>
        <v>0</v>
      </c>
      <c r="G539" s="172">
        <f>Kalkulation_MS4!$T$42/100*detail_MS4!$BB21</f>
        <v>0</v>
      </c>
      <c r="H539" s="172">
        <f>Kalkulation_MS4!$T$42/100*detail_MS4!$BO21</f>
        <v>0</v>
      </c>
      <c r="I539" s="172">
        <f>Kalkulation_MS4!$T$42/100*detail_MS4!$CB21</f>
        <v>0</v>
      </c>
      <c r="J539" s="206">
        <f t="shared" si="44"/>
        <v>0</v>
      </c>
    </row>
    <row r="540" spans="1:10" outlineLevel="1">
      <c r="A540" s="1">
        <f t="shared" si="45"/>
        <v>0</v>
      </c>
      <c r="C540" s="172">
        <f>Kalkulation_MS4!$U$42/100*detail_MS4!$B22</f>
        <v>0</v>
      </c>
      <c r="D540" s="172">
        <f>Kalkulation_MS4!$U$42/100*detail_MS4!$O22</f>
        <v>0</v>
      </c>
      <c r="E540" s="172">
        <f>Kalkulation_MS4!$U$42/100*detail_MS4!$AB22</f>
        <v>0</v>
      </c>
      <c r="F540" s="172">
        <f>Kalkulation_MS4!$U$42/100*detail_MS4!$AO22</f>
        <v>0</v>
      </c>
      <c r="G540" s="172">
        <f>Kalkulation_MS4!$U$42/100*detail_MS4!$BB22</f>
        <v>0</v>
      </c>
      <c r="H540" s="172">
        <f>Kalkulation_MS4!$U$42/100*detail_MS4!$BO22</f>
        <v>0</v>
      </c>
      <c r="I540" s="172">
        <f>Kalkulation_MS4!$U$42/100*detail_MS4!$CB22</f>
        <v>0</v>
      </c>
      <c r="J540" s="206">
        <f t="shared" si="44"/>
        <v>0</v>
      </c>
    </row>
    <row r="541" spans="1:10" outlineLevel="1">
      <c r="A541" s="1">
        <f t="shared" si="45"/>
        <v>0</v>
      </c>
      <c r="C541" s="172">
        <f>Kalkulation_MS4!$V$42/100*detail_MS4!$B23</f>
        <v>0</v>
      </c>
      <c r="D541" s="172">
        <f>Kalkulation_MS4!$V$42/100*detail_MS4!$O23</f>
        <v>0</v>
      </c>
      <c r="E541" s="172">
        <f>Kalkulation_MS4!$V$42/100*detail_MS4!$AB23</f>
        <v>0</v>
      </c>
      <c r="F541" s="172">
        <f>Kalkulation_MS4!$V$42/100*detail_MS4!$AO23</f>
        <v>0</v>
      </c>
      <c r="G541" s="172">
        <f>Kalkulation_MS4!$V$42/100*detail_MS4!$BB23</f>
        <v>0</v>
      </c>
      <c r="H541" s="172">
        <f>Kalkulation_MS4!$V$42/100*detail_MS4!$BO23</f>
        <v>0</v>
      </c>
      <c r="I541" s="172">
        <f>Kalkulation_MS4!$V$42/100*detail_MS4!$CB23</f>
        <v>0</v>
      </c>
      <c r="J541" s="206">
        <f t="shared" si="44"/>
        <v>0</v>
      </c>
    </row>
    <row r="542" spans="1:10" outlineLevel="1">
      <c r="A542" s="1">
        <f t="shared" si="45"/>
        <v>0</v>
      </c>
      <c r="C542" s="172">
        <f>Kalkulation_MS4!$W$42/100*detail_MS4!$B24</f>
        <v>0</v>
      </c>
      <c r="D542" s="172">
        <f>Kalkulation_MS4!$W$42/100*detail_MS4!$O24</f>
        <v>0</v>
      </c>
      <c r="E542" s="172">
        <f>Kalkulation_MS4!$W$42/100*detail_MS4!$AB24</f>
        <v>0</v>
      </c>
      <c r="F542" s="172">
        <f>Kalkulation_MS4!$W$42/100*detail_MS4!$AO24</f>
        <v>0</v>
      </c>
      <c r="G542" s="172">
        <f>Kalkulation_MS4!$W$42/100*detail_MS4!$BB24</f>
        <v>0</v>
      </c>
      <c r="H542" s="172">
        <f>Kalkulation_MS4!$W$42/100*detail_MS4!$BO24</f>
        <v>0</v>
      </c>
      <c r="I542" s="172">
        <f>Kalkulation_MS4!$W$42/100*detail_MS4!$CB24</f>
        <v>0</v>
      </c>
      <c r="J542" s="206">
        <f t="shared" si="44"/>
        <v>0</v>
      </c>
    </row>
    <row r="543" spans="1:10" outlineLevel="1">
      <c r="A543" s="1">
        <f t="shared" si="45"/>
        <v>0</v>
      </c>
      <c r="C543" s="172">
        <f>Kalkulation_MS4!$X$42/100*detail_MS4!$B25</f>
        <v>0</v>
      </c>
      <c r="D543" s="172">
        <f>Kalkulation_MS4!$X$42/100*detail_MS4!$O25</f>
        <v>0</v>
      </c>
      <c r="E543" s="172">
        <f>Kalkulation_MS4!$X$42/100*detail_MS4!$AB25</f>
        <v>0</v>
      </c>
      <c r="F543" s="172">
        <f>Kalkulation_MS4!$X$42/100*detail_MS4!$AO25</f>
        <v>0</v>
      </c>
      <c r="G543" s="172">
        <f>Kalkulation_MS4!$X$42/100*detail_MS4!$BB25</f>
        <v>0</v>
      </c>
      <c r="H543" s="172">
        <f>Kalkulation_MS4!$X$42/100*detail_MS4!$BO25</f>
        <v>0</v>
      </c>
      <c r="I543" s="172">
        <f>Kalkulation_MS4!$X$42/100*detail_MS4!$CB25</f>
        <v>0</v>
      </c>
      <c r="J543" s="206">
        <f t="shared" si="44"/>
        <v>0</v>
      </c>
    </row>
    <row r="544" spans="1:10" outlineLevel="1">
      <c r="A544" s="1">
        <f t="shared" si="45"/>
        <v>0</v>
      </c>
      <c r="C544" s="172">
        <f>Kalkulation_MS4!$Y$42/100*detail_MS4!$B26</f>
        <v>0</v>
      </c>
      <c r="D544" s="172">
        <f>Kalkulation_MS4!$Y$42/100*detail_MS4!$O26</f>
        <v>0</v>
      </c>
      <c r="E544" s="172">
        <f>Kalkulation_MS4!$Y$42/100*detail_MS4!$AB26</f>
        <v>0</v>
      </c>
      <c r="F544" s="172">
        <f>Kalkulation_MS4!$Y$42/100*detail_MS4!$AO26</f>
        <v>0</v>
      </c>
      <c r="G544" s="172">
        <f>Kalkulation_MS4!$Y$42/100*detail_MS4!$BB26</f>
        <v>0</v>
      </c>
      <c r="H544" s="172">
        <f>Kalkulation_MS4!$Y$42/100*detail_MS4!$BO26</f>
        <v>0</v>
      </c>
      <c r="I544" s="172">
        <f>Kalkulation_MS4!$Y$42/100*detail_MS4!$CB26</f>
        <v>0</v>
      </c>
      <c r="J544" s="206">
        <f t="shared" si="44"/>
        <v>0</v>
      </c>
    </row>
    <row r="545" spans="1:10" outlineLevel="1">
      <c r="A545" s="1">
        <f t="shared" si="45"/>
        <v>0</v>
      </c>
      <c r="C545" s="172">
        <f>Kalkulation_MS4!$Z$42/100*detail_MS4!$B27</f>
        <v>0</v>
      </c>
      <c r="D545" s="172">
        <f>Kalkulation_MS4!$Z$42/100*detail_MS4!$O27</f>
        <v>0</v>
      </c>
      <c r="E545" s="172">
        <f>Kalkulation_MS4!$Z$42/100*detail_MS4!$AB27</f>
        <v>0</v>
      </c>
      <c r="F545" s="172">
        <f>Kalkulation_MS4!$Z$42/100*detail_MS4!$AO27</f>
        <v>0</v>
      </c>
      <c r="G545" s="172">
        <f>Kalkulation_MS4!$Z$42/100*detail_MS4!$BB27</f>
        <v>0</v>
      </c>
      <c r="H545" s="172">
        <f>Kalkulation_MS4!$Z$42/100*detail_MS4!$BO27</f>
        <v>0</v>
      </c>
      <c r="I545" s="172">
        <f>Kalkulation_MS4!$Z$42/100*detail_MS4!$CB27</f>
        <v>0</v>
      </c>
      <c r="J545" s="206">
        <f t="shared" si="44"/>
        <v>0</v>
      </c>
    </row>
    <row r="546" spans="1:10" outlineLevel="1">
      <c r="A546" s="1">
        <f t="shared" si="45"/>
        <v>0</v>
      </c>
      <c r="C546" s="172">
        <f>Kalkulation_MS4!$AA$42/100*detail_MS4!$B28</f>
        <v>0</v>
      </c>
      <c r="D546" s="172">
        <f>Kalkulation_MS4!$AA$42/100*detail_MS4!$O28</f>
        <v>0</v>
      </c>
      <c r="E546" s="172">
        <f>Kalkulation_MS4!$AA$42/100*detail_MS4!$AB28</f>
        <v>0</v>
      </c>
      <c r="F546" s="172">
        <f>Kalkulation_MS4!$AA$42/100*detail_MS4!$AO28</f>
        <v>0</v>
      </c>
      <c r="G546" s="172">
        <f>Kalkulation_MS4!$AA$42/100*detail_MS4!$BB28</f>
        <v>0</v>
      </c>
      <c r="H546" s="172">
        <f>Kalkulation_MS4!$AA$42/100*detail_MS4!$BO28</f>
        <v>0</v>
      </c>
      <c r="I546" s="172">
        <f>Kalkulation_MS4!$AA$42/100*detail_MS4!$CB28</f>
        <v>0</v>
      </c>
      <c r="J546" s="206">
        <f t="shared" si="44"/>
        <v>0</v>
      </c>
    </row>
    <row r="547" spans="1:10" outlineLevel="1">
      <c r="A547" s="1">
        <f t="shared" si="45"/>
        <v>0</v>
      </c>
      <c r="C547" s="172">
        <f>Kalkulation_MS4!$AB$42/100*detail_MS4!$B29</f>
        <v>0</v>
      </c>
      <c r="D547" s="172">
        <f>Kalkulation_MS4!$AB$42/100*detail_MS4!$O29</f>
        <v>0</v>
      </c>
      <c r="E547" s="172">
        <f>Kalkulation_MS4!$AB$42/100*detail_MS4!$AB29</f>
        <v>0</v>
      </c>
      <c r="F547" s="172">
        <f>Kalkulation_MS4!$AB$42/100*detail_MS4!$AO29</f>
        <v>0</v>
      </c>
      <c r="G547" s="172">
        <f>Kalkulation_MS4!$AB$42/100*detail_MS4!$BB29</f>
        <v>0</v>
      </c>
      <c r="H547" s="172">
        <f>Kalkulation_MS4!$AB$42/100*detail_MS4!$BO29</f>
        <v>0</v>
      </c>
      <c r="I547" s="172">
        <f>Kalkulation_MS4!$AB$42/100*detail_MS4!$CB29</f>
        <v>0</v>
      </c>
      <c r="J547" s="206">
        <f t="shared" si="44"/>
        <v>0</v>
      </c>
    </row>
    <row r="548" spans="1:10" outlineLevel="1">
      <c r="A548" s="1">
        <f t="shared" si="45"/>
        <v>0</v>
      </c>
      <c r="C548" s="172">
        <f>Kalkulation_MS4!$AC$42/100*detail_MS4!$B30</f>
        <v>0</v>
      </c>
      <c r="D548" s="172">
        <f>Kalkulation_MS4!$AC$42/100*detail_MS4!$O30</f>
        <v>0</v>
      </c>
      <c r="E548" s="172">
        <f>Kalkulation_MS4!$AC$42/100*detail_MS4!$AB30</f>
        <v>0</v>
      </c>
      <c r="F548" s="172">
        <f>Kalkulation_MS4!$AC$42/100*detail_MS4!$AO30</f>
        <v>0</v>
      </c>
      <c r="G548" s="172">
        <f>Kalkulation_MS4!$AC$42/100*detail_MS4!$BB30</f>
        <v>0</v>
      </c>
      <c r="H548" s="172">
        <f>Kalkulation_MS4!$AC$42/100*detail_MS4!$BO30</f>
        <v>0</v>
      </c>
      <c r="I548" s="172">
        <f>Kalkulation_MS4!$AC$42/100*detail_MS4!$CB30</f>
        <v>0</v>
      </c>
      <c r="J548" s="206">
        <f t="shared" si="44"/>
        <v>0</v>
      </c>
    </row>
    <row r="549" spans="1:10" outlineLevel="1">
      <c r="A549" s="1">
        <f t="shared" si="45"/>
        <v>0</v>
      </c>
      <c r="C549" s="172">
        <f>Kalkulation_MS4!$AD$42/100*detail_MS4!$B31</f>
        <v>0</v>
      </c>
      <c r="D549" s="172">
        <f>Kalkulation_MS4!$AD$42/100*detail_MS4!$O31</f>
        <v>0</v>
      </c>
      <c r="E549" s="172">
        <f>Kalkulation_MS4!$AD$42/100*detail_MS4!$AB31</f>
        <v>0</v>
      </c>
      <c r="F549" s="172">
        <f>Kalkulation_MS4!$AD$42/100*detail_MS4!$AO31</f>
        <v>0</v>
      </c>
      <c r="G549" s="172">
        <f>Kalkulation_MS4!$AD$42/100*detail_MS4!$BB31</f>
        <v>0</v>
      </c>
      <c r="H549" s="172">
        <f>Kalkulation_MS4!$AD$42/100*detail_MS4!$BO31</f>
        <v>0</v>
      </c>
      <c r="I549" s="172">
        <f>Kalkulation_MS4!$AD$42/100*detail_MS4!$CB31</f>
        <v>0</v>
      </c>
      <c r="J549" s="206">
        <f t="shared" si="44"/>
        <v>0</v>
      </c>
    </row>
    <row r="550" spans="1:10" outlineLevel="1">
      <c r="A550" s="1">
        <f t="shared" si="45"/>
        <v>0</v>
      </c>
      <c r="C550" s="172">
        <f>Kalkulation_MS4!$AE$42/100*detail_MS4!$B32</f>
        <v>0</v>
      </c>
      <c r="D550" s="172">
        <f>Kalkulation_MS4!$AE$42/100*detail_MS4!$O32</f>
        <v>0</v>
      </c>
      <c r="E550" s="172">
        <f>Kalkulation_MS4!$AE$42/100*detail_MS4!$AB32</f>
        <v>0</v>
      </c>
      <c r="F550" s="172">
        <f>Kalkulation_MS4!$AE$42/100*detail_MS4!$AO32</f>
        <v>0</v>
      </c>
      <c r="G550" s="172">
        <f>Kalkulation_MS4!$AE$42/100*detail_MS4!$BB32</f>
        <v>0</v>
      </c>
      <c r="H550" s="172">
        <f>Kalkulation_MS4!$AE$42/100*detail_MS4!$BO32</f>
        <v>0</v>
      </c>
      <c r="I550" s="172">
        <f>Kalkulation_MS4!$AE$42/100*detail_MS4!$CB32</f>
        <v>0</v>
      </c>
      <c r="J550" s="206">
        <f t="shared" si="44"/>
        <v>0</v>
      </c>
    </row>
    <row r="551" spans="1:10" outlineLevel="1">
      <c r="A551" s="1">
        <f t="shared" si="45"/>
        <v>0</v>
      </c>
      <c r="C551" s="172">
        <f>Kalkulation_MS4!$AF$42/100*detail_MS4!$B33</f>
        <v>0</v>
      </c>
      <c r="D551" s="172">
        <f>Kalkulation_MS4!$AF$42/100*detail_MS4!$O33</f>
        <v>0</v>
      </c>
      <c r="E551" s="172">
        <f>Kalkulation_MS4!$AF$42/100*detail_MS4!$AB33</f>
        <v>0</v>
      </c>
      <c r="F551" s="172">
        <f>Kalkulation_MS4!$AF$42/100*detail_MS4!$AO33</f>
        <v>0</v>
      </c>
      <c r="G551" s="172">
        <f>Kalkulation_MS4!$AF$42/100*detail_MS4!$BB33</f>
        <v>0</v>
      </c>
      <c r="H551" s="172">
        <f>Kalkulation_MS4!$AF$42/100*detail_MS4!$BO33</f>
        <v>0</v>
      </c>
      <c r="I551" s="172">
        <f>Kalkulation_MS4!$AF$42/100*detail_MS4!$CB33</f>
        <v>0</v>
      </c>
      <c r="J551" s="206">
        <f t="shared" si="44"/>
        <v>0</v>
      </c>
    </row>
    <row r="552" spans="1:10" outlineLevel="1">
      <c r="A552" s="1">
        <f t="shared" si="45"/>
        <v>0</v>
      </c>
      <c r="C552" s="172">
        <f>Kalkulation_MS4!$AG$42/100*detail_MS4!$B34</f>
        <v>0</v>
      </c>
      <c r="D552" s="172">
        <f>Kalkulation_MS4!$AG$42/100*detail_MS4!$O34</f>
        <v>0</v>
      </c>
      <c r="E552" s="172">
        <f>Kalkulation_MS4!$AG$42/100*detail_MS4!$AB34</f>
        <v>0</v>
      </c>
      <c r="F552" s="172">
        <f>Kalkulation_MS4!$AG$42/100*detail_MS4!$AO34</f>
        <v>0</v>
      </c>
      <c r="G552" s="172">
        <f>Kalkulation_MS4!$AG$42/100*detail_MS4!$BB34</f>
        <v>0</v>
      </c>
      <c r="H552" s="172">
        <f>Kalkulation_MS4!$AG$42/100*detail_MS4!$BO34</f>
        <v>0</v>
      </c>
      <c r="I552" s="172">
        <f>Kalkulation_MS4!$AG$42/100*detail_MS4!$CB34</f>
        <v>0</v>
      </c>
      <c r="J552" s="206">
        <f t="shared" si="44"/>
        <v>0</v>
      </c>
    </row>
    <row r="553" spans="1:10" outlineLevel="1">
      <c r="A553" s="1">
        <f t="shared" si="45"/>
        <v>0</v>
      </c>
      <c r="C553" s="172">
        <f>Kalkulation_MS4!$AH$42/100*detail_MS4!$B35</f>
        <v>0</v>
      </c>
      <c r="D553" s="172">
        <f>Kalkulation_MS4!$AH$42/100*detail_MS4!$O35</f>
        <v>0</v>
      </c>
      <c r="E553" s="172">
        <f>Kalkulation_MS4!$AH$42/100*detail_MS4!$AB35</f>
        <v>0</v>
      </c>
      <c r="F553" s="172">
        <f>Kalkulation_MS4!$AH$42/100*detail_MS4!$AO35</f>
        <v>0</v>
      </c>
      <c r="G553" s="172">
        <f>Kalkulation_MS4!$AH$42/100*detail_MS4!$BB35</f>
        <v>0</v>
      </c>
      <c r="H553" s="172">
        <f>Kalkulation_MS4!$AH$42/100*detail_MS4!$BO35</f>
        <v>0</v>
      </c>
      <c r="I553" s="172">
        <f>Kalkulation_MS4!$AH$42/100*detail_MS4!$CB35</f>
        <v>0</v>
      </c>
      <c r="J553" s="206">
        <f t="shared" si="44"/>
        <v>0</v>
      </c>
    </row>
    <row r="554" spans="1:10" outlineLevel="1">
      <c r="A554" s="1">
        <f t="shared" si="45"/>
        <v>0</v>
      </c>
      <c r="C554" s="172">
        <f>Kalkulation_MS4!$AI$42/100*detail_MS4!$B36</f>
        <v>0</v>
      </c>
      <c r="D554" s="172">
        <f>Kalkulation_MS4!$AI$42/100*detail_MS4!$O36</f>
        <v>0</v>
      </c>
      <c r="E554" s="172">
        <f>Kalkulation_MS4!$AI$42/100*detail_MS4!$AB36</f>
        <v>0</v>
      </c>
      <c r="F554" s="172">
        <f>Kalkulation_MS4!$AI$42/100*detail_MS4!$AO36</f>
        <v>0</v>
      </c>
      <c r="G554" s="172">
        <f>Kalkulation_MS4!$AI$42/100*detail_MS4!$BB36</f>
        <v>0</v>
      </c>
      <c r="H554" s="172">
        <f>Kalkulation_MS4!$AI$42/100*detail_MS4!$BO36</f>
        <v>0</v>
      </c>
      <c r="I554" s="172">
        <f>Kalkulation_MS4!$AI$42/100*detail_MS4!$CB36</f>
        <v>0</v>
      </c>
      <c r="J554" s="206">
        <f t="shared" si="44"/>
        <v>0</v>
      </c>
    </row>
    <row r="555" spans="1:10" outlineLevel="1">
      <c r="A555" s="1">
        <f t="shared" si="45"/>
        <v>0</v>
      </c>
      <c r="C555" s="172">
        <f>Kalkulation_MS4!$AJ$42/100*detail_MS4!$B37</f>
        <v>0</v>
      </c>
      <c r="D555" s="172">
        <f>Kalkulation_MS4!$AJ$42/100*detail_MS4!$O37</f>
        <v>0</v>
      </c>
      <c r="E555" s="172">
        <f>Kalkulation_MS4!$AJ$42/100*detail_MS4!$AB37</f>
        <v>0</v>
      </c>
      <c r="F555" s="172">
        <f>Kalkulation_MS4!$AJ$42/100*detail_MS4!$AO37</f>
        <v>0</v>
      </c>
      <c r="G555" s="172">
        <f>Kalkulation_MS4!$AJ$42/100*detail_MS4!$BB37</f>
        <v>0</v>
      </c>
      <c r="H555" s="172">
        <f>Kalkulation_MS4!$AJ$42/100*detail_MS4!$BO37</f>
        <v>0</v>
      </c>
      <c r="I555" s="172">
        <f>Kalkulation_MS4!$AJ$42/100*detail_MS4!$CB37</f>
        <v>0</v>
      </c>
      <c r="J555" s="206">
        <f t="shared" si="44"/>
        <v>0</v>
      </c>
    </row>
    <row r="556" spans="1:10" outlineLevel="1">
      <c r="A556" s="1">
        <f t="shared" si="45"/>
        <v>0</v>
      </c>
      <c r="C556" s="172">
        <f>Kalkulation_MS4!$AK$42/100*detail_MS4!$B38</f>
        <v>0</v>
      </c>
      <c r="D556" s="172">
        <f>Kalkulation_MS4!$AK$42/100*detail_MS4!$O38</f>
        <v>0</v>
      </c>
      <c r="E556" s="172">
        <f>Kalkulation_MS4!$AK$42/100*detail_MS4!$AB38</f>
        <v>0</v>
      </c>
      <c r="F556" s="172">
        <f>Kalkulation_MS4!$AK$42/100*detail_MS4!$AO38</f>
        <v>0</v>
      </c>
      <c r="G556" s="172">
        <f>Kalkulation_MS4!$AK$42/100*detail_MS4!$BB38</f>
        <v>0</v>
      </c>
      <c r="H556" s="172">
        <f>Kalkulation_MS4!$AK$42/100*detail_MS4!$BO38</f>
        <v>0</v>
      </c>
      <c r="I556" s="172">
        <f>Kalkulation_MS4!$AK$42/100*detail_MS4!$CB38</f>
        <v>0</v>
      </c>
      <c r="J556" s="206">
        <f t="shared" si="44"/>
        <v>0</v>
      </c>
    </row>
    <row r="557" spans="1:10" outlineLevel="1">
      <c r="A557" s="1">
        <f t="shared" si="45"/>
        <v>0</v>
      </c>
      <c r="C557" s="172">
        <f>Kalkulation_MS4!$AL$42/100*detail_MS4!$B39</f>
        <v>0</v>
      </c>
      <c r="D557" s="172">
        <f>Kalkulation_MS4!$AL$42/100*detail_MS4!$O39</f>
        <v>0</v>
      </c>
      <c r="E557" s="172">
        <f>Kalkulation_MS4!$AL$42/100*detail_MS4!$AB39</f>
        <v>0</v>
      </c>
      <c r="F557" s="172">
        <f>Kalkulation_MS4!$AL$42/100*detail_MS4!$AO39</f>
        <v>0</v>
      </c>
      <c r="G557" s="172">
        <f>Kalkulation_MS4!$AL$42/100*detail_MS4!$BB39</f>
        <v>0</v>
      </c>
      <c r="H557" s="172">
        <f>Kalkulation_MS4!$AL$42/100*detail_MS4!$BO39</f>
        <v>0</v>
      </c>
      <c r="I557" s="172">
        <f>Kalkulation_MS4!$AL$42/100*detail_MS4!$CB39</f>
        <v>0</v>
      </c>
      <c r="J557" s="206">
        <f t="shared" si="44"/>
        <v>0</v>
      </c>
    </row>
    <row r="558" spans="1:10" outlineLevel="1">
      <c r="A558" s="1">
        <f t="shared" si="45"/>
        <v>0</v>
      </c>
      <c r="C558" s="172">
        <f>Kalkulation_MS4!$AM$42/100*detail_MS4!$B40</f>
        <v>0</v>
      </c>
      <c r="D558" s="172">
        <f>Kalkulation_MS4!$AM$42/100*detail_MS4!$O40</f>
        <v>0</v>
      </c>
      <c r="E558" s="172">
        <f>Kalkulation_MS4!$AM$42/100*detail_MS4!$AB40</f>
        <v>0</v>
      </c>
      <c r="F558" s="172">
        <f>Kalkulation_MS4!$AM$42/100*detail_MS4!$AO40</f>
        <v>0</v>
      </c>
      <c r="G558" s="172">
        <f>Kalkulation_MS4!$AM$42/100*detail_MS4!$BB40</f>
        <v>0</v>
      </c>
      <c r="H558" s="172">
        <f>Kalkulation_MS4!$AM$42/100*detail_MS4!$BO40</f>
        <v>0</v>
      </c>
      <c r="I558" s="172">
        <f>Kalkulation_MS4!$AM$42/100*detail_MS4!$CB40</f>
        <v>0</v>
      </c>
      <c r="J558" s="206">
        <f t="shared" si="44"/>
        <v>0</v>
      </c>
    </row>
    <row r="559" spans="1:10" outlineLevel="1">
      <c r="A559" s="1">
        <f t="shared" si="45"/>
        <v>0</v>
      </c>
      <c r="C559" s="172">
        <f>Kalkulation_MS4!$AN$42/100*detail_MS4!$B41</f>
        <v>0</v>
      </c>
      <c r="D559" s="172">
        <f>Kalkulation_MS4!$AN$42/100*detail_MS4!$O41</f>
        <v>0</v>
      </c>
      <c r="E559" s="172">
        <f>Kalkulation_MS4!$AN$42/100*detail_MS4!$AB41</f>
        <v>0</v>
      </c>
      <c r="F559" s="172">
        <f>Kalkulation_MS4!$AN$42/100*detail_MS4!$AO41</f>
        <v>0</v>
      </c>
      <c r="G559" s="172">
        <f>Kalkulation_MS4!$AN$42/100*detail_MS4!$BB41</f>
        <v>0</v>
      </c>
      <c r="H559" s="172">
        <f>Kalkulation_MS4!$AN$42/100*detail_MS4!$BO41</f>
        <v>0</v>
      </c>
      <c r="I559" s="172">
        <f>Kalkulation_MS4!$AN$42/100*detail_MS4!$CB41</f>
        <v>0</v>
      </c>
      <c r="J559" s="206">
        <f t="shared" si="44"/>
        <v>0</v>
      </c>
    </row>
    <row r="560" spans="1:10" outlineLevel="1">
      <c r="A560" s="1">
        <f t="shared" si="45"/>
        <v>0</v>
      </c>
      <c r="C560" s="172">
        <f>Kalkulation_MS4!$AO$42/100*detail_MS4!$B42</f>
        <v>0</v>
      </c>
      <c r="D560" s="172">
        <f>Kalkulation_MS4!$AO$42/100*detail_MS4!$O42</f>
        <v>0</v>
      </c>
      <c r="E560" s="172">
        <f>Kalkulation_MS4!$AO$42/100*detail_MS4!$AB42</f>
        <v>0</v>
      </c>
      <c r="F560" s="172">
        <f>Kalkulation_MS4!$AO$42/100*detail_MS4!$AO42</f>
        <v>0</v>
      </c>
      <c r="G560" s="172">
        <f>Kalkulation_MS4!$AO$42/100*detail_MS4!$BB42</f>
        <v>0</v>
      </c>
      <c r="H560" s="172">
        <f>Kalkulation_MS4!$AO$42/100*detail_MS4!$BO42</f>
        <v>0</v>
      </c>
      <c r="I560" s="172">
        <f>Kalkulation_MS4!$AO$42/100*detail_MS4!$CB42</f>
        <v>0</v>
      </c>
      <c r="J560" s="206">
        <f t="shared" si="44"/>
        <v>0</v>
      </c>
    </row>
    <row r="561" spans="1:10" outlineLevel="1">
      <c r="A561" s="1">
        <f t="shared" si="45"/>
        <v>0</v>
      </c>
      <c r="C561" s="172">
        <f>Kalkulation_MS4!$AP$42/100*detail_MS4!$B43</f>
        <v>0</v>
      </c>
      <c r="D561" s="172">
        <f>Kalkulation_MS4!$AP$42/100*detail_MS4!$O43</f>
        <v>0</v>
      </c>
      <c r="E561" s="172">
        <f>Kalkulation_MS4!$AP$42/100*detail_MS4!$AB43</f>
        <v>0</v>
      </c>
      <c r="F561" s="172">
        <f>Kalkulation_MS4!$AP$42/100*detail_MS4!$AO43</f>
        <v>0</v>
      </c>
      <c r="G561" s="172">
        <f>Kalkulation_MS4!$AP$42/100*detail_MS4!$BB43</f>
        <v>0</v>
      </c>
      <c r="H561" s="172">
        <f>Kalkulation_MS4!$AP$42/100*detail_MS4!$BO43</f>
        <v>0</v>
      </c>
      <c r="I561" s="172">
        <f>Kalkulation_MS4!$AP$42/100*detail_MS4!$CB43</f>
        <v>0</v>
      </c>
      <c r="J561" s="206">
        <f t="shared" si="44"/>
        <v>0</v>
      </c>
    </row>
    <row r="562" spans="1:10" outlineLevel="1">
      <c r="A562" s="1">
        <f t="shared" si="45"/>
        <v>0</v>
      </c>
      <c r="C562" s="172">
        <f>Kalkulation_MS4!$AQ$42/100*detail_MS4!$B44</f>
        <v>0</v>
      </c>
      <c r="D562" s="172">
        <f>Kalkulation_MS4!$AQ$42/100*detail_MS4!$O44</f>
        <v>0</v>
      </c>
      <c r="E562" s="172">
        <f>Kalkulation_MS4!$AQ$42/100*detail_MS4!$AB44</f>
        <v>0</v>
      </c>
      <c r="F562" s="172">
        <f>Kalkulation_MS4!$AQ$42/100*detail_MS4!$AO44</f>
        <v>0</v>
      </c>
      <c r="G562" s="172">
        <f>Kalkulation_MS4!$AQ$42/100*detail_MS4!$BB44</f>
        <v>0</v>
      </c>
      <c r="H562" s="172">
        <f>Kalkulation_MS4!$AQ$42/100*detail_MS4!$BO44</f>
        <v>0</v>
      </c>
      <c r="I562" s="172">
        <f>Kalkulation_MS4!$AQ$42/100*detail_MS4!$CB44</f>
        <v>0</v>
      </c>
      <c r="J562" s="206">
        <f t="shared" si="44"/>
        <v>0</v>
      </c>
    </row>
    <row r="563" spans="1:10" outlineLevel="1">
      <c r="A563" s="1">
        <f t="shared" si="45"/>
        <v>0</v>
      </c>
      <c r="C563" s="172">
        <f>Kalkulation_MS4!$AR$42/100*detail_MS4!$B45</f>
        <v>0</v>
      </c>
      <c r="D563" s="172">
        <f>Kalkulation_MS4!$AR$42/100*detail_MS4!$O45</f>
        <v>0</v>
      </c>
      <c r="E563" s="172">
        <f>Kalkulation_MS4!$AR$42/100*detail_MS4!$AB45</f>
        <v>0</v>
      </c>
      <c r="F563" s="172">
        <f>Kalkulation_MS4!$AR$42/100*detail_MS4!$AO45</f>
        <v>0</v>
      </c>
      <c r="G563" s="172">
        <f>Kalkulation_MS4!$AR$42/100*detail_MS4!$BB45</f>
        <v>0</v>
      </c>
      <c r="H563" s="172">
        <f>Kalkulation_MS4!$AR$42/100*detail_MS4!$BO45</f>
        <v>0</v>
      </c>
      <c r="I563" s="172">
        <f>Kalkulation_MS4!$AR$42/100*detail_MS4!$CB45</f>
        <v>0</v>
      </c>
      <c r="J563" s="206">
        <f t="shared" si="44"/>
        <v>0</v>
      </c>
    </row>
    <row r="564" spans="1:10" outlineLevel="1">
      <c r="A564" s="1">
        <f t="shared" si="45"/>
        <v>0</v>
      </c>
      <c r="C564" s="172">
        <f>Kalkulation_MS4!$AS$42/100*detail_MS4!$B46</f>
        <v>0</v>
      </c>
      <c r="D564" s="172">
        <f>Kalkulation_MS4!$AS$42/100*detail_MS4!$O46</f>
        <v>0</v>
      </c>
      <c r="E564" s="172">
        <f>Kalkulation_MS4!$AS$42/100*detail_MS4!$AB46</f>
        <v>0</v>
      </c>
      <c r="F564" s="172">
        <f>Kalkulation_MS4!$AS$42/100*detail_MS4!$AO46</f>
        <v>0</v>
      </c>
      <c r="G564" s="172">
        <f>Kalkulation_MS4!$AS$42/100*detail_MS4!$BB46</f>
        <v>0</v>
      </c>
      <c r="H564" s="172">
        <f>Kalkulation_MS4!$AS$42/100*detail_MS4!$BO46</f>
        <v>0</v>
      </c>
      <c r="I564" s="172">
        <f>Kalkulation_MS4!$AS$42/100*detail_MS4!$CB46</f>
        <v>0</v>
      </c>
      <c r="J564" s="206">
        <f t="shared" si="44"/>
        <v>0</v>
      </c>
    </row>
    <row r="565" spans="1:10" outlineLevel="1">
      <c r="A565" s="88" t="s">
        <v>458</v>
      </c>
      <c r="B565" s="88"/>
      <c r="C565" s="201">
        <f>SUM(C525:C564)</f>
        <v>0</v>
      </c>
      <c r="D565" s="201">
        <f t="shared" ref="D565:J565" si="46">SUM(D525:D564)</f>
        <v>0</v>
      </c>
      <c r="E565" s="201">
        <f t="shared" si="46"/>
        <v>0</v>
      </c>
      <c r="F565" s="201">
        <f t="shared" si="46"/>
        <v>0</v>
      </c>
      <c r="G565" s="201">
        <f t="shared" si="46"/>
        <v>0</v>
      </c>
      <c r="H565" s="201">
        <f t="shared" si="46"/>
        <v>0</v>
      </c>
      <c r="I565" s="201">
        <f t="shared" si="46"/>
        <v>0</v>
      </c>
      <c r="J565" s="79">
        <f t="shared" si="46"/>
        <v>0</v>
      </c>
    </row>
    <row r="566" spans="1:10" outlineLevel="1">
      <c r="A566" s="203" t="s">
        <v>459</v>
      </c>
      <c r="J566" s="205">
        <f t="shared" ref="J566:J580" si="47">SUM(C566:I566)</f>
        <v>0</v>
      </c>
    </row>
    <row r="567" spans="1:10" outlineLevel="1">
      <c r="A567" s="1">
        <f t="shared" ref="A567:A606" si="48">A525</f>
        <v>0</v>
      </c>
      <c r="C567" s="172">
        <f>Kalkulation_MS4!$F$43/100*detail_MS4!B7</f>
        <v>0</v>
      </c>
      <c r="D567" s="172">
        <f>Kalkulation_MS4!$F$43/100*detail_MS4!O7</f>
        <v>0</v>
      </c>
      <c r="E567" s="172">
        <f>Kalkulation_MS4!$F$43/100*detail_MS4!AB7</f>
        <v>0</v>
      </c>
      <c r="F567" s="172">
        <f>Kalkulation_MS4!$F$43/100*detail_MS4!AO7</f>
        <v>0</v>
      </c>
      <c r="G567" s="172">
        <f>Kalkulation_MS4!$F$43/100*detail_MS4!BB7</f>
        <v>0</v>
      </c>
      <c r="H567" s="172">
        <f>Kalkulation_MS4!$F$43/100*detail_MS4!BO7</f>
        <v>0</v>
      </c>
      <c r="I567" s="172">
        <f>Kalkulation_MS4!$F$43/100*detail_MS4!CB7</f>
        <v>0</v>
      </c>
      <c r="J567" s="206">
        <f t="shared" si="47"/>
        <v>0</v>
      </c>
    </row>
    <row r="568" spans="1:10" outlineLevel="1">
      <c r="A568" s="1">
        <f t="shared" si="48"/>
        <v>0</v>
      </c>
      <c r="C568" s="172">
        <f>Kalkulation_MS4!$G$43/100*detail_MS4!B8</f>
        <v>0</v>
      </c>
      <c r="D568" s="172">
        <f>Kalkulation_MS4!$G$43/100*detail_MS4!O8</f>
        <v>0</v>
      </c>
      <c r="E568" s="172">
        <f>Kalkulation_MS4!$G$43/100*detail_MS4!AB8</f>
        <v>0</v>
      </c>
      <c r="F568" s="172">
        <f>Kalkulation_MS4!$G$43/100*detail_MS4!AO8</f>
        <v>0</v>
      </c>
      <c r="G568" s="172">
        <f>Kalkulation_MS4!$G$43/100*detail_MS4!BB8</f>
        <v>0</v>
      </c>
      <c r="H568" s="172">
        <f>Kalkulation_MS4!$G$43/100*detail_MS4!BO8</f>
        <v>0</v>
      </c>
      <c r="I568" s="172">
        <f>Kalkulation_MS4!$G$43/100*detail_MS4!CB8</f>
        <v>0</v>
      </c>
      <c r="J568" s="206">
        <f t="shared" si="47"/>
        <v>0</v>
      </c>
    </row>
    <row r="569" spans="1:10" outlineLevel="1">
      <c r="A569" s="1">
        <f t="shared" si="48"/>
        <v>0</v>
      </c>
      <c r="C569" s="172">
        <f>Kalkulation_MS4!$H$43/100*detail_MS4!B9</f>
        <v>0</v>
      </c>
      <c r="D569" s="172">
        <f>Kalkulation_MS4!$H$43/100*detail_MS4!O9</f>
        <v>0</v>
      </c>
      <c r="E569" s="172">
        <f>Kalkulation_MS4!$H$43/100*detail_MS4!AB9</f>
        <v>0</v>
      </c>
      <c r="F569" s="172">
        <f>Kalkulation_MS4!$H$43/100*detail_MS4!AO9</f>
        <v>0</v>
      </c>
      <c r="G569" s="172">
        <f>Kalkulation_MS4!$H$43/100*detail_MS4!BB9</f>
        <v>0</v>
      </c>
      <c r="H569" s="172">
        <f>Kalkulation_MS4!$H$43/100*detail_MS4!BO9</f>
        <v>0</v>
      </c>
      <c r="I569" s="172">
        <f>Kalkulation_MS4!$H$43/100*detail_MS4!CB9</f>
        <v>0</v>
      </c>
      <c r="J569" s="206">
        <f t="shared" si="47"/>
        <v>0</v>
      </c>
    </row>
    <row r="570" spans="1:10" outlineLevel="1">
      <c r="A570" s="1">
        <f t="shared" si="48"/>
        <v>0</v>
      </c>
      <c r="C570" s="172">
        <f>Kalkulation_MS4!$I$43/100*detail_MS4!B10</f>
        <v>0</v>
      </c>
      <c r="D570" s="172">
        <f>Kalkulation_MS4!$I$43/100*detail_MS4!O10</f>
        <v>0</v>
      </c>
      <c r="E570" s="172">
        <f>Kalkulation_MS4!$I$43/100*detail_MS4!AB10</f>
        <v>0</v>
      </c>
      <c r="F570" s="172">
        <f>Kalkulation_MS4!$I$43/100*detail_MS4!AO10</f>
        <v>0</v>
      </c>
      <c r="G570" s="172">
        <f>Kalkulation_MS4!$I$43/100*detail_MS4!BB10</f>
        <v>0</v>
      </c>
      <c r="H570" s="172">
        <f>Kalkulation_MS4!$I$43/100*detail_MS4!BO10</f>
        <v>0</v>
      </c>
      <c r="I570" s="172">
        <f>Kalkulation_MS4!$I$43/100*detail_MS4!CB10</f>
        <v>0</v>
      </c>
      <c r="J570" s="206">
        <f t="shared" si="47"/>
        <v>0</v>
      </c>
    </row>
    <row r="571" spans="1:10" outlineLevel="1">
      <c r="A571" s="1">
        <f t="shared" si="48"/>
        <v>0</v>
      </c>
      <c r="C571" s="172">
        <f>Kalkulation_MS4!$J$43/100*detail_MS4!B11</f>
        <v>0</v>
      </c>
      <c r="D571" s="172">
        <f>Kalkulation_MS4!$J$43/100*detail_MS4!O11</f>
        <v>0</v>
      </c>
      <c r="E571" s="172">
        <f>Kalkulation_MS4!$J$43/100*detail_MS4!AB11</f>
        <v>0</v>
      </c>
      <c r="F571" s="172">
        <f>Kalkulation_MS4!$J$43/100*detail_MS4!AO11</f>
        <v>0</v>
      </c>
      <c r="G571" s="172">
        <f>Kalkulation_MS4!$J$43/100*detail_MS4!BB11</f>
        <v>0</v>
      </c>
      <c r="H571" s="172">
        <f>Kalkulation_MS4!$J$43/100*detail_MS4!BO11</f>
        <v>0</v>
      </c>
      <c r="I571" s="172">
        <f>Kalkulation_MS4!$J$43/100*detail_MS4!CB11</f>
        <v>0</v>
      </c>
      <c r="J571" s="206">
        <f t="shared" si="47"/>
        <v>0</v>
      </c>
    </row>
    <row r="572" spans="1:10" outlineLevel="1">
      <c r="A572" s="1">
        <f t="shared" si="48"/>
        <v>0</v>
      </c>
      <c r="C572" s="172">
        <f>Kalkulation_MS4!$K$43/100*detail_MS4!B12</f>
        <v>0</v>
      </c>
      <c r="D572" s="172">
        <f>Kalkulation_MS4!$K$43/100*detail_MS4!O12</f>
        <v>0</v>
      </c>
      <c r="E572" s="172">
        <f>Kalkulation_MS4!$K$43/100*detail_MS4!AB12</f>
        <v>0</v>
      </c>
      <c r="F572" s="172">
        <f>Kalkulation_MS4!$K$43/100*detail_MS4!AO12</f>
        <v>0</v>
      </c>
      <c r="G572" s="172">
        <f>Kalkulation_MS4!$K$43/100*detail_MS4!BB12</f>
        <v>0</v>
      </c>
      <c r="H572" s="172">
        <f>Kalkulation_MS4!$K$43/100*detail_MS4!BO12</f>
        <v>0</v>
      </c>
      <c r="I572" s="172">
        <f>Kalkulation_MS4!$K$43/100*detail_MS4!CB12</f>
        <v>0</v>
      </c>
      <c r="J572" s="206">
        <f t="shared" si="47"/>
        <v>0</v>
      </c>
    </row>
    <row r="573" spans="1:10" outlineLevel="1">
      <c r="A573" s="1">
        <f t="shared" si="48"/>
        <v>0</v>
      </c>
      <c r="C573" s="172">
        <f>Kalkulation_MS4!$L$43/100*detail_MS4!B13</f>
        <v>0</v>
      </c>
      <c r="D573" s="172">
        <f>Kalkulation_MS4!$L$43/100*detail_MS4!O13</f>
        <v>0</v>
      </c>
      <c r="E573" s="172">
        <f>Kalkulation_MS4!$L$43/100*detail_MS4!AB13</f>
        <v>0</v>
      </c>
      <c r="F573" s="172">
        <f>Kalkulation_MS4!$L$43/100*detail_MS4!AO13</f>
        <v>0</v>
      </c>
      <c r="G573" s="172">
        <f>Kalkulation_MS4!$L$43/100*detail_MS4!BB13</f>
        <v>0</v>
      </c>
      <c r="H573" s="172">
        <f>Kalkulation_MS4!$L$43/100*detail_MS4!BO13</f>
        <v>0</v>
      </c>
      <c r="I573" s="172">
        <f>Kalkulation_MS4!$L$43/100*detail_MS4!CB13</f>
        <v>0</v>
      </c>
      <c r="J573" s="206">
        <f t="shared" si="47"/>
        <v>0</v>
      </c>
    </row>
    <row r="574" spans="1:10" outlineLevel="1">
      <c r="A574" s="1">
        <f t="shared" si="48"/>
        <v>0</v>
      </c>
      <c r="C574" s="172">
        <f>Kalkulation_MS4!$M$43/100*detail_MS4!B14</f>
        <v>0</v>
      </c>
      <c r="D574" s="172">
        <f>Kalkulation_MS4!$M$43/100*detail_MS4!O14</f>
        <v>0</v>
      </c>
      <c r="E574" s="172">
        <f>Kalkulation_MS4!$M$43/100*detail_MS4!AB14</f>
        <v>0</v>
      </c>
      <c r="F574" s="172">
        <f>Kalkulation_MS4!$M$43/100*detail_MS4!AO14</f>
        <v>0</v>
      </c>
      <c r="G574" s="172">
        <f>Kalkulation_MS4!$M$43/100*detail_MS4!BB14</f>
        <v>0</v>
      </c>
      <c r="H574" s="172">
        <f>Kalkulation_MS4!$M$43/100*detail_MS4!BO14</f>
        <v>0</v>
      </c>
      <c r="I574" s="172">
        <f>Kalkulation_MS4!$M$43/100*detail_MS4!CB14</f>
        <v>0</v>
      </c>
      <c r="J574" s="206">
        <f t="shared" si="47"/>
        <v>0</v>
      </c>
    </row>
    <row r="575" spans="1:10" outlineLevel="1">
      <c r="A575" s="1">
        <f t="shared" si="48"/>
        <v>0</v>
      </c>
      <c r="C575" s="172">
        <f>Kalkulation_MS4!$N$43/100*detail_MS4!B15</f>
        <v>0</v>
      </c>
      <c r="D575" s="172">
        <f>Kalkulation_MS4!$N$43/100*detail_MS4!O15</f>
        <v>0</v>
      </c>
      <c r="E575" s="172">
        <f>Kalkulation_MS4!$N$43/100*detail_MS4!AB15</f>
        <v>0</v>
      </c>
      <c r="F575" s="172">
        <f>Kalkulation_MS4!$N$43/100*detail_MS4!AO15</f>
        <v>0</v>
      </c>
      <c r="G575" s="172">
        <f>Kalkulation_MS4!$N$43/100*detail_MS4!BB15</f>
        <v>0</v>
      </c>
      <c r="H575" s="172">
        <f>Kalkulation_MS4!$N$43/100*detail_MS4!BO15</f>
        <v>0</v>
      </c>
      <c r="I575" s="172">
        <f>Kalkulation_MS4!$N$43/100*detail_MS4!CB15</f>
        <v>0</v>
      </c>
      <c r="J575" s="206">
        <f t="shared" si="47"/>
        <v>0</v>
      </c>
    </row>
    <row r="576" spans="1:10" outlineLevel="1">
      <c r="A576" s="1">
        <f t="shared" si="48"/>
        <v>0</v>
      </c>
      <c r="C576" s="172">
        <f>Kalkulation_MS4!$O$43/100*detail_MS4!B16</f>
        <v>0</v>
      </c>
      <c r="D576" s="172">
        <f>Kalkulation_MS4!$O$43/100*detail_MS4!O16</f>
        <v>0</v>
      </c>
      <c r="E576" s="172">
        <f>Kalkulation_MS4!$O$43/100*detail_MS4!AB16</f>
        <v>0</v>
      </c>
      <c r="F576" s="172">
        <f>Kalkulation_MS4!$O$43/100*detail_MS4!AO16</f>
        <v>0</v>
      </c>
      <c r="G576" s="172">
        <f>Kalkulation_MS4!$O$43/100*detail_MS4!BB16</f>
        <v>0</v>
      </c>
      <c r="H576" s="172">
        <f>Kalkulation_MS4!$O$43/100*detail_MS4!BO16</f>
        <v>0</v>
      </c>
      <c r="I576" s="172">
        <f>Kalkulation_MS4!$O$43/100*detail_MS4!CB16</f>
        <v>0</v>
      </c>
      <c r="J576" s="206">
        <f t="shared" si="47"/>
        <v>0</v>
      </c>
    </row>
    <row r="577" spans="1:10" outlineLevel="1">
      <c r="A577" s="1">
        <f t="shared" si="48"/>
        <v>0</v>
      </c>
      <c r="C577" s="172">
        <f>Kalkulation_MS4!$P$43/100*detail_MS4!B17</f>
        <v>0</v>
      </c>
      <c r="D577" s="172">
        <f>Kalkulation_MS4!$P$43/100*detail_MS4!O17</f>
        <v>0</v>
      </c>
      <c r="E577" s="172">
        <f>Kalkulation_MS4!$P$43/100*detail_MS4!AB17</f>
        <v>0</v>
      </c>
      <c r="F577" s="172">
        <f>Kalkulation_MS4!$P$43/100*detail_MS4!AO17</f>
        <v>0</v>
      </c>
      <c r="G577" s="172">
        <f>Kalkulation_MS4!$P$43/100*detail_MS4!BB17</f>
        <v>0</v>
      </c>
      <c r="H577" s="172">
        <f>Kalkulation_MS4!$P$43/100*detail_MS4!BO17</f>
        <v>0</v>
      </c>
      <c r="I577" s="172">
        <f>Kalkulation_MS4!$P$43/100*detail_MS4!CB17</f>
        <v>0</v>
      </c>
      <c r="J577" s="206">
        <f t="shared" si="47"/>
        <v>0</v>
      </c>
    </row>
    <row r="578" spans="1:10" outlineLevel="1">
      <c r="A578" s="1">
        <f t="shared" si="48"/>
        <v>0</v>
      </c>
      <c r="C578" s="172">
        <f>Kalkulation_MS4!$Q$43/100*detail_MS4!B18</f>
        <v>0</v>
      </c>
      <c r="D578" s="172">
        <f>Kalkulation_MS4!$Q$43/100*detail_MS4!O18</f>
        <v>0</v>
      </c>
      <c r="E578" s="172">
        <f>Kalkulation_MS4!$Q$43/100*detail_MS4!AB18</f>
        <v>0</v>
      </c>
      <c r="F578" s="172">
        <f>Kalkulation_MS4!$Q$43/100*detail_MS4!AO18</f>
        <v>0</v>
      </c>
      <c r="G578" s="172">
        <f>Kalkulation_MS4!$Q$43/100*detail_MS4!BB18</f>
        <v>0</v>
      </c>
      <c r="H578" s="172">
        <f>Kalkulation_MS4!$Q$43/100*detail_MS4!BO18</f>
        <v>0</v>
      </c>
      <c r="I578" s="172">
        <f>Kalkulation_MS4!$Q$43/100*detail_MS4!CB18</f>
        <v>0</v>
      </c>
      <c r="J578" s="206">
        <f t="shared" si="47"/>
        <v>0</v>
      </c>
    </row>
    <row r="579" spans="1:10" outlineLevel="1">
      <c r="A579" s="1">
        <f t="shared" si="48"/>
        <v>0</v>
      </c>
      <c r="C579" s="172">
        <f>Kalkulation_MS4!$R$43/100*detail_MS4!B19</f>
        <v>0</v>
      </c>
      <c r="D579" s="172">
        <f>Kalkulation_MS4!$R$43/100*detail_MS4!O19</f>
        <v>0</v>
      </c>
      <c r="E579" s="172">
        <f>Kalkulation_MS4!$R$43/100*detail_MS4!AB19</f>
        <v>0</v>
      </c>
      <c r="F579" s="172">
        <f>Kalkulation_MS4!$R$43/100*detail_MS4!AO19</f>
        <v>0</v>
      </c>
      <c r="G579" s="172">
        <f>Kalkulation_MS4!$R$43/100*detail_MS4!BB19</f>
        <v>0</v>
      </c>
      <c r="H579" s="172">
        <f>Kalkulation_MS4!$R$43/100*detail_MS4!BO19</f>
        <v>0</v>
      </c>
      <c r="I579" s="172">
        <f>Kalkulation_MS4!$R$43/100*detail_MS4!CB19</f>
        <v>0</v>
      </c>
      <c r="J579" s="206">
        <f t="shared" si="47"/>
        <v>0</v>
      </c>
    </row>
    <row r="580" spans="1:10" outlineLevel="1">
      <c r="A580" s="1">
        <f t="shared" si="48"/>
        <v>0</v>
      </c>
      <c r="C580" s="172">
        <f>Kalkulation_MS4!$S$43/100*detail_MS4!$B20</f>
        <v>0</v>
      </c>
      <c r="D580" s="172">
        <f>Kalkulation_MS4!$S$43/100*detail_MS4!$O20</f>
        <v>0</v>
      </c>
      <c r="E580" s="172">
        <f>Kalkulation_MS4!$S$43/100*detail_MS4!$AB20</f>
        <v>0</v>
      </c>
      <c r="F580" s="172">
        <f>Kalkulation_MS4!$S$43/100*detail_MS4!$AO20</f>
        <v>0</v>
      </c>
      <c r="G580" s="172">
        <f>Kalkulation_MS4!$S$43/100*detail_MS4!$BB20</f>
        <v>0</v>
      </c>
      <c r="H580" s="172">
        <f>Kalkulation_MS4!$S$43/100*detail_MS4!$BO20</f>
        <v>0</v>
      </c>
      <c r="I580" s="172">
        <f>Kalkulation_MS4!$S$43/100*detail_MS4!$CB20</f>
        <v>0</v>
      </c>
      <c r="J580" s="206">
        <f t="shared" si="47"/>
        <v>0</v>
      </c>
    </row>
    <row r="581" spans="1:10" outlineLevel="1">
      <c r="A581" s="1">
        <f t="shared" si="48"/>
        <v>0</v>
      </c>
      <c r="C581" s="172">
        <f>Kalkulation_MS4!$T$43/100*detail_MS4!$B21</f>
        <v>0</v>
      </c>
      <c r="D581" s="172">
        <f>Kalkulation_MS4!$T$43/100*detail_MS4!$O21</f>
        <v>0</v>
      </c>
      <c r="E581" s="172">
        <f>Kalkulation_MS4!$T$43/100*detail_MS4!$AB21</f>
        <v>0</v>
      </c>
      <c r="F581" s="172">
        <f>Kalkulation_MS4!$T$43/100*detail_MS4!$AO21</f>
        <v>0</v>
      </c>
      <c r="G581" s="172">
        <f>Kalkulation_MS4!$T$43/100*detail_MS4!$BB21</f>
        <v>0</v>
      </c>
      <c r="H581" s="172">
        <f>Kalkulation_MS4!$T$43/100*detail_MS4!$BO21</f>
        <v>0</v>
      </c>
      <c r="I581" s="172">
        <f>Kalkulation_MS4!$T$43/100*detail_MS4!$CB21</f>
        <v>0</v>
      </c>
      <c r="J581" s="206">
        <f t="shared" ref="J581:J606" si="49">SUM(C581:I581)</f>
        <v>0</v>
      </c>
    </row>
    <row r="582" spans="1:10" outlineLevel="1">
      <c r="A582" s="1">
        <f t="shared" si="48"/>
        <v>0</v>
      </c>
      <c r="C582" s="172">
        <f>Kalkulation_MS4!$U$43/100*detail_MS4!$B22</f>
        <v>0</v>
      </c>
      <c r="D582" s="172">
        <f>Kalkulation_MS4!$U$43/100*detail_MS4!$O22</f>
        <v>0</v>
      </c>
      <c r="E582" s="172">
        <f>Kalkulation_MS4!$U$43/100*detail_MS4!$AB22</f>
        <v>0</v>
      </c>
      <c r="F582" s="172">
        <f>Kalkulation_MS4!$U$43/100*detail_MS4!$AO22</f>
        <v>0</v>
      </c>
      <c r="G582" s="172">
        <f>Kalkulation_MS4!$U$43/100*detail_MS4!$BB22</f>
        <v>0</v>
      </c>
      <c r="H582" s="172">
        <f>Kalkulation_MS4!$U$43/100*detail_MS4!$BO22</f>
        <v>0</v>
      </c>
      <c r="I582" s="172">
        <f>Kalkulation_MS4!$U$43/100*detail_MS4!$CB22</f>
        <v>0</v>
      </c>
      <c r="J582" s="206">
        <f t="shared" si="49"/>
        <v>0</v>
      </c>
    </row>
    <row r="583" spans="1:10" outlineLevel="1">
      <c r="A583" s="1">
        <f t="shared" si="48"/>
        <v>0</v>
      </c>
      <c r="C583" s="172">
        <f>Kalkulation_MS4!$V$43/100*detail_MS4!$B23</f>
        <v>0</v>
      </c>
      <c r="D583" s="172">
        <f>Kalkulation_MS4!$V$43/100*detail_MS4!$O23</f>
        <v>0</v>
      </c>
      <c r="E583" s="172">
        <f>Kalkulation_MS4!$V$43/100*detail_MS4!$AB23</f>
        <v>0</v>
      </c>
      <c r="F583" s="172">
        <f>Kalkulation_MS4!$V$43/100*detail_MS4!$AO23</f>
        <v>0</v>
      </c>
      <c r="G583" s="172">
        <f>Kalkulation_MS4!$V$43/100*detail_MS4!$BB23</f>
        <v>0</v>
      </c>
      <c r="H583" s="172">
        <f>Kalkulation_MS4!$V$43/100*detail_MS4!$BO23</f>
        <v>0</v>
      </c>
      <c r="I583" s="172">
        <f>Kalkulation_MS4!$V$43/100*detail_MS4!$CB23</f>
        <v>0</v>
      </c>
      <c r="J583" s="206">
        <f t="shared" si="49"/>
        <v>0</v>
      </c>
    </row>
    <row r="584" spans="1:10" outlineLevel="1">
      <c r="A584" s="1">
        <f t="shared" si="48"/>
        <v>0</v>
      </c>
      <c r="C584" s="172">
        <f>Kalkulation_MS4!$W$43/100*detail_MS4!$B24</f>
        <v>0</v>
      </c>
      <c r="D584" s="172">
        <f>Kalkulation_MS4!$W$43/100*detail_MS4!$O24</f>
        <v>0</v>
      </c>
      <c r="E584" s="172">
        <f>Kalkulation_MS4!$W$43/100*detail_MS4!$AB24</f>
        <v>0</v>
      </c>
      <c r="F584" s="172">
        <f>Kalkulation_MS4!$W$43/100*detail_MS4!$AO24</f>
        <v>0</v>
      </c>
      <c r="G584" s="172">
        <f>Kalkulation_MS4!$W$43/100*detail_MS4!$BB24</f>
        <v>0</v>
      </c>
      <c r="H584" s="172">
        <f>Kalkulation_MS4!$W$43/100*detail_MS4!$BO24</f>
        <v>0</v>
      </c>
      <c r="I584" s="172">
        <f>Kalkulation_MS4!$W$43/100*detail_MS4!$CB24</f>
        <v>0</v>
      </c>
      <c r="J584" s="206">
        <f t="shared" si="49"/>
        <v>0</v>
      </c>
    </row>
    <row r="585" spans="1:10" outlineLevel="1">
      <c r="A585" s="1">
        <f t="shared" si="48"/>
        <v>0</v>
      </c>
      <c r="C585" s="172">
        <f>Kalkulation_MS4!$X$43/100*detail_MS4!$B25</f>
        <v>0</v>
      </c>
      <c r="D585" s="172">
        <f>Kalkulation_MS4!$X$43/100*detail_MS4!$O25</f>
        <v>0</v>
      </c>
      <c r="E585" s="172">
        <f>Kalkulation_MS4!$X$43/100*detail_MS4!$AB25</f>
        <v>0</v>
      </c>
      <c r="F585" s="172">
        <f>Kalkulation_MS4!$X$43/100*detail_MS4!$AO25</f>
        <v>0</v>
      </c>
      <c r="G585" s="172">
        <f>Kalkulation_MS4!$X$43/100*detail_MS4!$BB25</f>
        <v>0</v>
      </c>
      <c r="H585" s="172">
        <f>Kalkulation_MS4!$X$43/100*detail_MS4!$BO25</f>
        <v>0</v>
      </c>
      <c r="I585" s="172">
        <f>Kalkulation_MS4!$X$43/100*detail_MS4!$CB25</f>
        <v>0</v>
      </c>
      <c r="J585" s="206">
        <f t="shared" si="49"/>
        <v>0</v>
      </c>
    </row>
    <row r="586" spans="1:10" outlineLevel="1">
      <c r="A586" s="1">
        <f t="shared" si="48"/>
        <v>0</v>
      </c>
      <c r="C586" s="172">
        <f>Kalkulation_MS4!$Y$43/100*detail_MS4!$B26</f>
        <v>0</v>
      </c>
      <c r="D586" s="172">
        <f>Kalkulation_MS4!$Y$43/100*detail_MS4!$O26</f>
        <v>0</v>
      </c>
      <c r="E586" s="172">
        <f>Kalkulation_MS4!$Y$43/100*detail_MS4!$AB26</f>
        <v>0</v>
      </c>
      <c r="F586" s="172">
        <f>Kalkulation_MS4!$Y$43/100*detail_MS4!$AO26</f>
        <v>0</v>
      </c>
      <c r="G586" s="172">
        <f>Kalkulation_MS4!$Y$43/100*detail_MS4!$BB26</f>
        <v>0</v>
      </c>
      <c r="H586" s="172">
        <f>Kalkulation_MS4!$Y$43/100*detail_MS4!$BO26</f>
        <v>0</v>
      </c>
      <c r="I586" s="172">
        <f>Kalkulation_MS4!$Y$43/100*detail_MS4!$CB26</f>
        <v>0</v>
      </c>
      <c r="J586" s="206">
        <f t="shared" si="49"/>
        <v>0</v>
      </c>
    </row>
    <row r="587" spans="1:10" outlineLevel="1">
      <c r="A587" s="1">
        <f t="shared" si="48"/>
        <v>0</v>
      </c>
      <c r="C587" s="172">
        <f>Kalkulation_MS4!$Z$43/100*detail_MS4!$B27</f>
        <v>0</v>
      </c>
      <c r="D587" s="172">
        <f>Kalkulation_MS4!$Z$43/100*detail_MS4!$O27</f>
        <v>0</v>
      </c>
      <c r="E587" s="172">
        <f>Kalkulation_MS4!$Z$43/100*detail_MS4!$AB27</f>
        <v>0</v>
      </c>
      <c r="F587" s="172">
        <f>Kalkulation_MS4!$Z$43/100*detail_MS4!$AO27</f>
        <v>0</v>
      </c>
      <c r="G587" s="172">
        <f>Kalkulation_MS4!$Z$43/100*detail_MS4!$BB27</f>
        <v>0</v>
      </c>
      <c r="H587" s="172">
        <f>Kalkulation_MS4!$Z$43/100*detail_MS4!$BO27</f>
        <v>0</v>
      </c>
      <c r="I587" s="172">
        <f>Kalkulation_MS4!$Z$43/100*detail_MS4!$CB27</f>
        <v>0</v>
      </c>
      <c r="J587" s="206">
        <f t="shared" si="49"/>
        <v>0</v>
      </c>
    </row>
    <row r="588" spans="1:10" outlineLevel="1">
      <c r="A588" s="1">
        <f t="shared" si="48"/>
        <v>0</v>
      </c>
      <c r="C588" s="172">
        <f>Kalkulation_MS4!$AA$43/100*detail_MS4!$B28</f>
        <v>0</v>
      </c>
      <c r="D588" s="172">
        <f>Kalkulation_MS4!$AA$43/100*detail_MS4!$O28</f>
        <v>0</v>
      </c>
      <c r="E588" s="172">
        <f>Kalkulation_MS4!$AA$43/100*detail_MS4!$AB28</f>
        <v>0</v>
      </c>
      <c r="F588" s="172">
        <f>Kalkulation_MS4!$AA$43/100*detail_MS4!$AO28</f>
        <v>0</v>
      </c>
      <c r="G588" s="172">
        <f>Kalkulation_MS4!$AA$43/100*detail_MS4!$BB28</f>
        <v>0</v>
      </c>
      <c r="H588" s="172">
        <f>Kalkulation_MS4!$AA$43/100*detail_MS4!$BO28</f>
        <v>0</v>
      </c>
      <c r="I588" s="172">
        <f>Kalkulation_MS4!$AA$43/100*detail_MS4!$CB28</f>
        <v>0</v>
      </c>
      <c r="J588" s="206">
        <f t="shared" si="49"/>
        <v>0</v>
      </c>
    </row>
    <row r="589" spans="1:10" outlineLevel="1">
      <c r="A589" s="1">
        <f t="shared" si="48"/>
        <v>0</v>
      </c>
      <c r="C589" s="172">
        <f>Kalkulation_MS4!$AB$43/100*detail_MS4!$B29</f>
        <v>0</v>
      </c>
      <c r="D589" s="172">
        <f>Kalkulation_MS4!$AB$43/100*detail_MS4!$O29</f>
        <v>0</v>
      </c>
      <c r="E589" s="172">
        <f>Kalkulation_MS4!$AB$43/100*detail_MS4!$AB29</f>
        <v>0</v>
      </c>
      <c r="F589" s="172">
        <f>Kalkulation_MS4!$AB$43/100*detail_MS4!$AO29</f>
        <v>0</v>
      </c>
      <c r="G589" s="172">
        <f>Kalkulation_MS4!$AB$43/100*detail_MS4!$BB29</f>
        <v>0</v>
      </c>
      <c r="H589" s="172">
        <f>Kalkulation_MS4!$AB$43/100*detail_MS4!$BO29</f>
        <v>0</v>
      </c>
      <c r="I589" s="172">
        <f>Kalkulation_MS4!$AB$43/100*detail_MS4!$CB29</f>
        <v>0</v>
      </c>
      <c r="J589" s="206">
        <f t="shared" si="49"/>
        <v>0</v>
      </c>
    </row>
    <row r="590" spans="1:10" outlineLevel="1">
      <c r="A590" s="1">
        <f t="shared" si="48"/>
        <v>0</v>
      </c>
      <c r="C590" s="172">
        <f>Kalkulation_MS4!$AC$43/100*detail_MS4!$B30</f>
        <v>0</v>
      </c>
      <c r="D590" s="172">
        <f>Kalkulation_MS4!$AC$43/100*detail_MS4!$O30</f>
        <v>0</v>
      </c>
      <c r="E590" s="172">
        <f>Kalkulation_MS4!$AC$43/100*detail_MS4!$AB30</f>
        <v>0</v>
      </c>
      <c r="F590" s="172">
        <f>Kalkulation_MS4!$AC$43/100*detail_MS4!$AO30</f>
        <v>0</v>
      </c>
      <c r="G590" s="172">
        <f>Kalkulation_MS4!$AC$43/100*detail_MS4!$BB30</f>
        <v>0</v>
      </c>
      <c r="H590" s="172">
        <f>Kalkulation_MS4!$AC$43/100*detail_MS4!$BO30</f>
        <v>0</v>
      </c>
      <c r="I590" s="172">
        <f>Kalkulation_MS4!$AC$43/100*detail_MS4!$CB30</f>
        <v>0</v>
      </c>
      <c r="J590" s="206">
        <f t="shared" si="49"/>
        <v>0</v>
      </c>
    </row>
    <row r="591" spans="1:10" outlineLevel="1">
      <c r="A591" s="1">
        <f t="shared" si="48"/>
        <v>0</v>
      </c>
      <c r="C591" s="172">
        <f>Kalkulation_MS4!$AD$43/100*detail_MS4!$B31</f>
        <v>0</v>
      </c>
      <c r="D591" s="172">
        <f>Kalkulation_MS4!$AD$43/100*detail_MS4!$O31</f>
        <v>0</v>
      </c>
      <c r="E591" s="172">
        <f>Kalkulation_MS4!$AD$43/100*detail_MS4!$AB31</f>
        <v>0</v>
      </c>
      <c r="F591" s="172">
        <f>Kalkulation_MS4!$AD$43/100*detail_MS4!$AO31</f>
        <v>0</v>
      </c>
      <c r="G591" s="172">
        <f>Kalkulation_MS4!$AD$43/100*detail_MS4!$BB31</f>
        <v>0</v>
      </c>
      <c r="H591" s="172">
        <f>Kalkulation_MS4!$AD$43/100*detail_MS4!$BO31</f>
        <v>0</v>
      </c>
      <c r="I591" s="172">
        <f>Kalkulation_MS4!$AD$43/100*detail_MS4!$CB31</f>
        <v>0</v>
      </c>
      <c r="J591" s="206">
        <f t="shared" si="49"/>
        <v>0</v>
      </c>
    </row>
    <row r="592" spans="1:10" outlineLevel="1">
      <c r="A592" s="1">
        <f t="shared" si="48"/>
        <v>0</v>
      </c>
      <c r="C592" s="172">
        <f>Kalkulation_MS4!$AE$43/100*detail_MS4!$B32</f>
        <v>0</v>
      </c>
      <c r="D592" s="172">
        <f>Kalkulation_MS4!$AE$43/100*detail_MS4!$O32</f>
        <v>0</v>
      </c>
      <c r="E592" s="172">
        <f>Kalkulation_MS4!$AE$43/100*detail_MS4!$AB32</f>
        <v>0</v>
      </c>
      <c r="F592" s="172">
        <f>Kalkulation_MS4!$AE$43/100*detail_MS4!$AO32</f>
        <v>0</v>
      </c>
      <c r="G592" s="172">
        <f>Kalkulation_MS4!$AE$43/100*detail_MS4!$BB32</f>
        <v>0</v>
      </c>
      <c r="H592" s="172">
        <f>Kalkulation_MS4!$AE$43/100*detail_MS4!$BO32</f>
        <v>0</v>
      </c>
      <c r="I592" s="172">
        <f>Kalkulation_MS4!$AE$43/100*detail_MS4!$CB32</f>
        <v>0</v>
      </c>
      <c r="J592" s="206">
        <f t="shared" si="49"/>
        <v>0</v>
      </c>
    </row>
    <row r="593" spans="1:10" outlineLevel="1">
      <c r="A593" s="1">
        <f t="shared" si="48"/>
        <v>0</v>
      </c>
      <c r="C593" s="172">
        <f>Kalkulation_MS4!$AF$43/100*detail_MS4!$B33</f>
        <v>0</v>
      </c>
      <c r="D593" s="172">
        <f>Kalkulation_MS4!$AF$43/100*detail_MS4!$O33</f>
        <v>0</v>
      </c>
      <c r="E593" s="172">
        <f>Kalkulation_MS4!$AF$43/100*detail_MS4!$AB33</f>
        <v>0</v>
      </c>
      <c r="F593" s="172">
        <f>Kalkulation_MS4!$AF$43/100*detail_MS4!$AO33</f>
        <v>0</v>
      </c>
      <c r="G593" s="172">
        <f>Kalkulation_MS4!$AF$43/100*detail_MS4!$BB33</f>
        <v>0</v>
      </c>
      <c r="H593" s="172">
        <f>Kalkulation_MS4!$AF$43/100*detail_MS4!$BO33</f>
        <v>0</v>
      </c>
      <c r="I593" s="172">
        <f>Kalkulation_MS4!$AF$43/100*detail_MS4!$CB33</f>
        <v>0</v>
      </c>
      <c r="J593" s="206">
        <f t="shared" si="49"/>
        <v>0</v>
      </c>
    </row>
    <row r="594" spans="1:10" outlineLevel="1">
      <c r="A594" s="1">
        <f t="shared" si="48"/>
        <v>0</v>
      </c>
      <c r="C594" s="172">
        <f>Kalkulation_MS4!$AG$43/100*detail_MS4!$B34</f>
        <v>0</v>
      </c>
      <c r="D594" s="172">
        <f>Kalkulation_MS4!$AG$43/100*detail_MS4!$O34</f>
        <v>0</v>
      </c>
      <c r="E594" s="172">
        <f>Kalkulation_MS4!$AG$43/100*detail_MS4!$AB34</f>
        <v>0</v>
      </c>
      <c r="F594" s="172">
        <f>Kalkulation_MS4!$AG$43/100*detail_MS4!$AO34</f>
        <v>0</v>
      </c>
      <c r="G594" s="172">
        <f>Kalkulation_MS4!$AG$43/100*detail_MS4!$BB34</f>
        <v>0</v>
      </c>
      <c r="H594" s="172">
        <f>Kalkulation_MS4!$AG$43/100*detail_MS4!$BO34</f>
        <v>0</v>
      </c>
      <c r="I594" s="172">
        <f>Kalkulation_MS4!$AG$43/100*detail_MS4!$CB34</f>
        <v>0</v>
      </c>
      <c r="J594" s="206">
        <f t="shared" si="49"/>
        <v>0</v>
      </c>
    </row>
    <row r="595" spans="1:10" outlineLevel="1">
      <c r="A595" s="1">
        <f t="shared" si="48"/>
        <v>0</v>
      </c>
      <c r="C595" s="172">
        <f>Kalkulation_MS4!$AH$43/100*detail_MS4!$B35</f>
        <v>0</v>
      </c>
      <c r="D595" s="172">
        <f>Kalkulation_MS4!$AH$43/100*detail_MS4!$O35</f>
        <v>0</v>
      </c>
      <c r="E595" s="172">
        <f>Kalkulation_MS4!$AH$43/100*detail_MS4!$AB35</f>
        <v>0</v>
      </c>
      <c r="F595" s="172">
        <f>Kalkulation_MS4!$AH$43/100*detail_MS4!$AO35</f>
        <v>0</v>
      </c>
      <c r="G595" s="172">
        <f>Kalkulation_MS4!$AH$43/100*detail_MS4!$BB35</f>
        <v>0</v>
      </c>
      <c r="H595" s="172">
        <f>Kalkulation_MS4!$AH$43/100*detail_MS4!$BO35</f>
        <v>0</v>
      </c>
      <c r="I595" s="172">
        <f>Kalkulation_MS4!$AH$43/100*detail_MS4!$CB35</f>
        <v>0</v>
      </c>
      <c r="J595" s="206">
        <f t="shared" si="49"/>
        <v>0</v>
      </c>
    </row>
    <row r="596" spans="1:10" outlineLevel="1">
      <c r="A596" s="1">
        <f t="shared" si="48"/>
        <v>0</v>
      </c>
      <c r="C596" s="172">
        <f>Kalkulation_MS4!$AI$43/100*detail_MS4!$B36</f>
        <v>0</v>
      </c>
      <c r="D596" s="172">
        <f>Kalkulation_MS4!$AI$43/100*detail_MS4!$O36</f>
        <v>0</v>
      </c>
      <c r="E596" s="172">
        <f>Kalkulation_MS4!$AI$43/100*detail_MS4!$AB36</f>
        <v>0</v>
      </c>
      <c r="F596" s="172">
        <f>Kalkulation_MS4!$AI$43/100*detail_MS4!$AO36</f>
        <v>0</v>
      </c>
      <c r="G596" s="172">
        <f>Kalkulation_MS4!$AI$43/100*detail_MS4!$BB36</f>
        <v>0</v>
      </c>
      <c r="H596" s="172">
        <f>Kalkulation_MS4!$AI$43/100*detail_MS4!$BO36</f>
        <v>0</v>
      </c>
      <c r="I596" s="172">
        <f>Kalkulation_MS4!$AI$43/100*detail_MS4!$CB36</f>
        <v>0</v>
      </c>
      <c r="J596" s="206">
        <f t="shared" si="49"/>
        <v>0</v>
      </c>
    </row>
    <row r="597" spans="1:10" outlineLevel="1">
      <c r="A597" s="1">
        <f t="shared" si="48"/>
        <v>0</v>
      </c>
      <c r="C597" s="172">
        <f>Kalkulation_MS4!$AJ$43/100*detail_MS4!$B37</f>
        <v>0</v>
      </c>
      <c r="D597" s="172">
        <f>Kalkulation_MS4!$AJ$43/100*detail_MS4!$O37</f>
        <v>0</v>
      </c>
      <c r="E597" s="172">
        <f>Kalkulation_MS4!$AJ$43/100*detail_MS4!$AB37</f>
        <v>0</v>
      </c>
      <c r="F597" s="172">
        <f>Kalkulation_MS4!$AJ$43/100*detail_MS4!$AO37</f>
        <v>0</v>
      </c>
      <c r="G597" s="172">
        <f>Kalkulation_MS4!$AJ$43/100*detail_MS4!$BB37</f>
        <v>0</v>
      </c>
      <c r="H597" s="172">
        <f>Kalkulation_MS4!$AJ$43/100*detail_MS4!$BO37</f>
        <v>0</v>
      </c>
      <c r="I597" s="172">
        <f>Kalkulation_MS4!$AJ$43/100*detail_MS4!$CB37</f>
        <v>0</v>
      </c>
      <c r="J597" s="206">
        <f t="shared" si="49"/>
        <v>0</v>
      </c>
    </row>
    <row r="598" spans="1:10" outlineLevel="1">
      <c r="A598" s="1">
        <f t="shared" si="48"/>
        <v>0</v>
      </c>
      <c r="C598" s="172">
        <f>Kalkulation_MS4!$AK$43/100*detail_MS4!$B38</f>
        <v>0</v>
      </c>
      <c r="D598" s="172">
        <f>Kalkulation_MS4!$AK$43/100*detail_MS4!$O38</f>
        <v>0</v>
      </c>
      <c r="E598" s="172">
        <f>Kalkulation_MS4!$AK$43/100*detail_MS4!$AB38</f>
        <v>0</v>
      </c>
      <c r="F598" s="172">
        <f>Kalkulation_MS4!$AK$43/100*detail_MS4!$AO38</f>
        <v>0</v>
      </c>
      <c r="G598" s="172">
        <f>Kalkulation_MS4!$AK$43/100*detail_MS4!$BB38</f>
        <v>0</v>
      </c>
      <c r="H598" s="172">
        <f>Kalkulation_MS4!$AK$43/100*detail_MS4!$BO38</f>
        <v>0</v>
      </c>
      <c r="I598" s="172">
        <f>Kalkulation_MS4!$AK$43/100*detail_MS4!$CB38</f>
        <v>0</v>
      </c>
      <c r="J598" s="206">
        <f t="shared" si="49"/>
        <v>0</v>
      </c>
    </row>
    <row r="599" spans="1:10" outlineLevel="1">
      <c r="A599" s="1">
        <f t="shared" si="48"/>
        <v>0</v>
      </c>
      <c r="C599" s="172">
        <f>Kalkulation_MS4!$AL$43/100*detail_MS4!$B39</f>
        <v>0</v>
      </c>
      <c r="D599" s="172">
        <f>Kalkulation_MS4!$AL$43/100*detail_MS4!$O39</f>
        <v>0</v>
      </c>
      <c r="E599" s="172">
        <f>Kalkulation_MS4!$AL$43/100*detail_MS4!$AB39</f>
        <v>0</v>
      </c>
      <c r="F599" s="172">
        <f>Kalkulation_MS4!$AL$43/100*detail_MS4!$AO39</f>
        <v>0</v>
      </c>
      <c r="G599" s="172">
        <f>Kalkulation_MS4!$AL$43/100*detail_MS4!$BB39</f>
        <v>0</v>
      </c>
      <c r="H599" s="172">
        <f>Kalkulation_MS4!$AL$43/100*detail_MS4!$BO39</f>
        <v>0</v>
      </c>
      <c r="I599" s="172">
        <f>Kalkulation_MS4!$AL$43/100*detail_MS4!$CB39</f>
        <v>0</v>
      </c>
      <c r="J599" s="206">
        <f t="shared" si="49"/>
        <v>0</v>
      </c>
    </row>
    <row r="600" spans="1:10" outlineLevel="1">
      <c r="A600" s="1">
        <f t="shared" si="48"/>
        <v>0</v>
      </c>
      <c r="C600" s="172">
        <f>Kalkulation_MS4!$AM$43/100*detail_MS4!$B40</f>
        <v>0</v>
      </c>
      <c r="D600" s="172">
        <f>Kalkulation_MS4!$AM$43/100*detail_MS4!$O40</f>
        <v>0</v>
      </c>
      <c r="E600" s="172">
        <f>Kalkulation_MS4!$AM$43/100*detail_MS4!$AB40</f>
        <v>0</v>
      </c>
      <c r="F600" s="172">
        <f>Kalkulation_MS4!$AM$43/100*detail_MS4!$AO40</f>
        <v>0</v>
      </c>
      <c r="G600" s="172">
        <f>Kalkulation_MS4!$AM$43/100*detail_MS4!$BB40</f>
        <v>0</v>
      </c>
      <c r="H600" s="172">
        <f>Kalkulation_MS4!$AM$43/100*detail_MS4!$BO40</f>
        <v>0</v>
      </c>
      <c r="I600" s="172">
        <f>Kalkulation_MS4!$AM$43/100*detail_MS4!$CB40</f>
        <v>0</v>
      </c>
      <c r="J600" s="206">
        <f t="shared" si="49"/>
        <v>0</v>
      </c>
    </row>
    <row r="601" spans="1:10" outlineLevel="1">
      <c r="A601" s="1">
        <f t="shared" si="48"/>
        <v>0</v>
      </c>
      <c r="C601" s="172">
        <f>Kalkulation_MS4!$AN$43/100*detail_MS4!$B41</f>
        <v>0</v>
      </c>
      <c r="D601" s="172">
        <f>Kalkulation_MS4!$AN$43/100*detail_MS4!$O41</f>
        <v>0</v>
      </c>
      <c r="E601" s="172">
        <f>Kalkulation_MS4!$AN$43/100*detail_MS4!$AB41</f>
        <v>0</v>
      </c>
      <c r="F601" s="172">
        <f>Kalkulation_MS4!$AN$43/100*detail_MS4!$AO41</f>
        <v>0</v>
      </c>
      <c r="G601" s="172">
        <f>Kalkulation_MS4!$AN$43/100*detail_MS4!$BB41</f>
        <v>0</v>
      </c>
      <c r="H601" s="172">
        <f>Kalkulation_MS4!$AN$43/100*detail_MS4!$BO41</f>
        <v>0</v>
      </c>
      <c r="I601" s="172">
        <f>Kalkulation_MS4!$AN$43/100*detail_MS4!$CB41</f>
        <v>0</v>
      </c>
      <c r="J601" s="206">
        <f t="shared" si="49"/>
        <v>0</v>
      </c>
    </row>
    <row r="602" spans="1:10" outlineLevel="1">
      <c r="A602" s="1">
        <f t="shared" si="48"/>
        <v>0</v>
      </c>
      <c r="C602" s="172">
        <f>Kalkulation_MS4!$AO$43/100*detail_MS4!$B42</f>
        <v>0</v>
      </c>
      <c r="D602" s="172">
        <f>Kalkulation_MS4!$AO$43/100*detail_MS4!$O42</f>
        <v>0</v>
      </c>
      <c r="E602" s="172">
        <f>Kalkulation_MS4!$AO$43/100*detail_MS4!$AB42</f>
        <v>0</v>
      </c>
      <c r="F602" s="172">
        <f>Kalkulation_MS4!$AO$43/100*detail_MS4!$AO42</f>
        <v>0</v>
      </c>
      <c r="G602" s="172">
        <f>Kalkulation_MS4!$AO$43/100*detail_MS4!$BB42</f>
        <v>0</v>
      </c>
      <c r="H602" s="172">
        <f>Kalkulation_MS4!$AO$43/100*detail_MS4!$BO42</f>
        <v>0</v>
      </c>
      <c r="I602" s="172">
        <f>Kalkulation_MS4!$AO$43/100*detail_MS4!$CB42</f>
        <v>0</v>
      </c>
      <c r="J602" s="206">
        <f t="shared" si="49"/>
        <v>0</v>
      </c>
    </row>
    <row r="603" spans="1:10" outlineLevel="1">
      <c r="A603" s="1">
        <f t="shared" si="48"/>
        <v>0</v>
      </c>
      <c r="C603" s="172">
        <f>Kalkulation_MS4!$AP$43/100*detail_MS4!$B43</f>
        <v>0</v>
      </c>
      <c r="D603" s="172">
        <f>Kalkulation_MS4!$AP$43/100*detail_MS4!$O43</f>
        <v>0</v>
      </c>
      <c r="E603" s="172">
        <f>Kalkulation_MS4!$AP$43/100*detail_MS4!$AB43</f>
        <v>0</v>
      </c>
      <c r="F603" s="172">
        <f>Kalkulation_MS4!$AP$43/100*detail_MS4!$AO43</f>
        <v>0</v>
      </c>
      <c r="G603" s="172">
        <f>Kalkulation_MS4!$AP$43/100*detail_MS4!$BB43</f>
        <v>0</v>
      </c>
      <c r="H603" s="172">
        <f>Kalkulation_MS4!$AP$43/100*detail_MS4!$BO43</f>
        <v>0</v>
      </c>
      <c r="I603" s="172">
        <f>Kalkulation_MS4!$AP$43/100*detail_MS4!$CB43</f>
        <v>0</v>
      </c>
      <c r="J603" s="206">
        <f t="shared" si="49"/>
        <v>0</v>
      </c>
    </row>
    <row r="604" spans="1:10" outlineLevel="1">
      <c r="A604" s="1">
        <f t="shared" si="48"/>
        <v>0</v>
      </c>
      <c r="C604" s="172">
        <f>Kalkulation_MS4!$AQ$43/100*detail_MS4!$B44</f>
        <v>0</v>
      </c>
      <c r="D604" s="172">
        <f>Kalkulation_MS4!$AQ$43/100*detail_MS4!$O44</f>
        <v>0</v>
      </c>
      <c r="E604" s="172">
        <f>Kalkulation_MS4!$AQ$43/100*detail_MS4!$AB44</f>
        <v>0</v>
      </c>
      <c r="F604" s="172">
        <f>Kalkulation_MS4!$AQ$43/100*detail_MS4!$AO44</f>
        <v>0</v>
      </c>
      <c r="G604" s="172">
        <f>Kalkulation_MS4!$AQ$43/100*detail_MS4!$BB44</f>
        <v>0</v>
      </c>
      <c r="H604" s="172">
        <f>Kalkulation_MS4!$AQ$43/100*detail_MS4!$BO44</f>
        <v>0</v>
      </c>
      <c r="I604" s="172">
        <f>Kalkulation_MS4!$AQ$43/100*detail_MS4!$CB44</f>
        <v>0</v>
      </c>
      <c r="J604" s="206">
        <f t="shared" si="49"/>
        <v>0</v>
      </c>
    </row>
    <row r="605" spans="1:10" outlineLevel="1">
      <c r="A605" s="1">
        <f t="shared" si="48"/>
        <v>0</v>
      </c>
      <c r="C605" s="172">
        <f>Kalkulation_MS4!$AR$43/100*detail_MS4!$B45</f>
        <v>0</v>
      </c>
      <c r="D605" s="172">
        <f>Kalkulation_MS4!$AR$43/100*detail_MS4!$O45</f>
        <v>0</v>
      </c>
      <c r="E605" s="172">
        <f>Kalkulation_MS4!$AR$43/100*detail_MS4!$AB45</f>
        <v>0</v>
      </c>
      <c r="F605" s="172">
        <f>Kalkulation_MS4!$AR$43/100*detail_MS4!$AO45</f>
        <v>0</v>
      </c>
      <c r="G605" s="172">
        <f>Kalkulation_MS4!$AR$43/100*detail_MS4!$BB45</f>
        <v>0</v>
      </c>
      <c r="H605" s="172">
        <f>Kalkulation_MS4!$AR$43/100*detail_MS4!$BO45</f>
        <v>0</v>
      </c>
      <c r="I605" s="172">
        <f>Kalkulation_MS4!$AR$43/100*detail_MS4!$CB45</f>
        <v>0</v>
      </c>
      <c r="J605" s="206">
        <f t="shared" si="49"/>
        <v>0</v>
      </c>
    </row>
    <row r="606" spans="1:10" outlineLevel="1">
      <c r="A606" s="1">
        <f t="shared" si="48"/>
        <v>0</v>
      </c>
      <c r="C606" s="172">
        <f>Kalkulation_MS4!$AS$43/100*detail_MS4!$B46</f>
        <v>0</v>
      </c>
      <c r="D606" s="172">
        <f>Kalkulation_MS4!$AS$43/100*detail_MS4!$O46</f>
        <v>0</v>
      </c>
      <c r="E606" s="172">
        <f>Kalkulation_MS4!$AS$43/100*detail_MS4!$AB46</f>
        <v>0</v>
      </c>
      <c r="F606" s="172">
        <f>Kalkulation_MS4!$AS$43/100*detail_MS4!$AO46</f>
        <v>0</v>
      </c>
      <c r="G606" s="172">
        <f>Kalkulation_MS4!$AS$43/100*detail_MS4!$BB46</f>
        <v>0</v>
      </c>
      <c r="H606" s="172">
        <f>Kalkulation_MS4!$AS$43/100*detail_MS4!$BO46</f>
        <v>0</v>
      </c>
      <c r="I606" s="172">
        <f>Kalkulation_MS4!$AS$43/100*detail_MS4!$CB46</f>
        <v>0</v>
      </c>
      <c r="J606" s="206">
        <f t="shared" si="49"/>
        <v>0</v>
      </c>
    </row>
    <row r="607" spans="1:10" outlineLevel="1">
      <c r="A607" s="88" t="s">
        <v>460</v>
      </c>
      <c r="B607" s="88"/>
      <c r="C607" s="201">
        <f>SUM(C567:C606)</f>
        <v>0</v>
      </c>
      <c r="D607" s="201">
        <f t="shared" ref="D607:J607" si="50">SUM(D567:D606)</f>
        <v>0</v>
      </c>
      <c r="E607" s="201">
        <f t="shared" si="50"/>
        <v>0</v>
      </c>
      <c r="F607" s="201">
        <f t="shared" si="50"/>
        <v>0</v>
      </c>
      <c r="G607" s="201">
        <f t="shared" si="50"/>
        <v>0</v>
      </c>
      <c r="H607" s="201">
        <f t="shared" si="50"/>
        <v>0</v>
      </c>
      <c r="I607" s="201">
        <f t="shared" si="50"/>
        <v>0</v>
      </c>
      <c r="J607" s="79">
        <f t="shared" si="50"/>
        <v>0</v>
      </c>
    </row>
    <row r="608" spans="1:10" outlineLevel="1">
      <c r="A608" s="203" t="s">
        <v>461</v>
      </c>
      <c r="J608" s="205">
        <f t="shared" ref="J608:J618" si="51">SUM(C608:I608)</f>
        <v>0</v>
      </c>
    </row>
    <row r="609" spans="1:10" outlineLevel="1">
      <c r="A609" s="1">
        <f t="shared" ref="A609:A648" si="52">A567</f>
        <v>0</v>
      </c>
      <c r="C609" s="172">
        <f>Kalkulation_MS4!$F$44/100*detail_MS4!B7</f>
        <v>0</v>
      </c>
      <c r="D609" s="172">
        <f>Kalkulation_MS4!$F$44/100*detail_MS4!O7</f>
        <v>0</v>
      </c>
      <c r="E609" s="172">
        <f>Kalkulation_MS4!$F$44/100*detail_MS4!AB7</f>
        <v>0</v>
      </c>
      <c r="F609" s="172">
        <f>Kalkulation_MS4!$F$44/100*detail_MS4!AO7</f>
        <v>0</v>
      </c>
      <c r="G609" s="172">
        <f>Kalkulation_MS4!$F$44/100*detail_MS4!BB7</f>
        <v>0</v>
      </c>
      <c r="H609" s="172">
        <f>Kalkulation_MS4!$F$44/100*detail_MS4!BO7</f>
        <v>0</v>
      </c>
      <c r="I609" s="172">
        <f>Kalkulation_MS4!$F$44/100*detail_MS4!CB7</f>
        <v>0</v>
      </c>
      <c r="J609" s="206">
        <f t="shared" si="51"/>
        <v>0</v>
      </c>
    </row>
    <row r="610" spans="1:10" outlineLevel="1">
      <c r="A610" s="1">
        <f t="shared" si="52"/>
        <v>0</v>
      </c>
      <c r="C610" s="172">
        <f>Kalkulation_MS4!$G$44/100*detail_MS4!B8</f>
        <v>0</v>
      </c>
      <c r="D610" s="172">
        <f>Kalkulation_MS4!$G$44/100*detail_MS4!O8</f>
        <v>0</v>
      </c>
      <c r="E610" s="172">
        <f>Kalkulation_MS4!$G$44/100*detail_MS4!AB8</f>
        <v>0</v>
      </c>
      <c r="F610" s="172">
        <f>Kalkulation_MS4!$G$44/100*detail_MS4!AO8</f>
        <v>0</v>
      </c>
      <c r="G610" s="172">
        <f>Kalkulation_MS4!$G$44/100*detail_MS4!BB8</f>
        <v>0</v>
      </c>
      <c r="H610" s="172">
        <f>Kalkulation_MS4!$G$44/100*detail_MS4!BO8</f>
        <v>0</v>
      </c>
      <c r="I610" s="172">
        <f>Kalkulation_MS4!$G$44/100*detail_MS4!CB8</f>
        <v>0</v>
      </c>
      <c r="J610" s="206">
        <f t="shared" si="51"/>
        <v>0</v>
      </c>
    </row>
    <row r="611" spans="1:10" outlineLevel="1">
      <c r="A611" s="249">
        <f t="shared" si="52"/>
        <v>0</v>
      </c>
      <c r="C611" s="172">
        <f>Kalkulation_MS4!$H$44/100*detail_MS4!B9</f>
        <v>0</v>
      </c>
      <c r="D611" s="172">
        <f>Kalkulation_MS4!$H$44/100*detail_MS4!O9</f>
        <v>0</v>
      </c>
      <c r="E611" s="172">
        <f>Kalkulation_MS4!$H$44/100*detail_MS4!AB9</f>
        <v>0</v>
      </c>
      <c r="F611" s="172">
        <f>Kalkulation_MS4!$H$44/100*detail_MS4!AO9</f>
        <v>0</v>
      </c>
      <c r="G611" s="172">
        <f>Kalkulation_MS4!$H$44/100*detail_MS4!BB9</f>
        <v>0</v>
      </c>
      <c r="H611" s="172">
        <f>Kalkulation_MS4!$H$44/100*detail_MS4!BO9</f>
        <v>0</v>
      </c>
      <c r="I611" s="172">
        <f>Kalkulation_MS4!$H$44/100*detail_MS4!CB9</f>
        <v>0</v>
      </c>
      <c r="J611" s="206">
        <f t="shared" si="51"/>
        <v>0</v>
      </c>
    </row>
    <row r="612" spans="1:10" outlineLevel="1">
      <c r="A612" s="1">
        <f t="shared" si="52"/>
        <v>0</v>
      </c>
      <c r="C612" s="172">
        <f>Kalkulation_MS4!$I$44/100*detail_MS4!B10</f>
        <v>0</v>
      </c>
      <c r="D612" s="172">
        <f>Kalkulation_MS4!$I$44/100*detail_MS4!O10</f>
        <v>0</v>
      </c>
      <c r="E612" s="172">
        <f>Kalkulation_MS4!$I$44/100*detail_MS4!AB10</f>
        <v>0</v>
      </c>
      <c r="F612" s="172">
        <f>Kalkulation_MS4!$I$44/100*detail_MS4!AO10</f>
        <v>0</v>
      </c>
      <c r="G612" s="172">
        <f>Kalkulation_MS4!$I$44/100*detail_MS4!BB10</f>
        <v>0</v>
      </c>
      <c r="H612" s="172">
        <f>Kalkulation_MS4!$I$44/100*detail_MS4!BO10</f>
        <v>0</v>
      </c>
      <c r="I612" s="172">
        <f>Kalkulation_MS4!$I$44/100*detail_MS4!CB10</f>
        <v>0</v>
      </c>
      <c r="J612" s="206">
        <f t="shared" si="51"/>
        <v>0</v>
      </c>
    </row>
    <row r="613" spans="1:10" outlineLevel="1">
      <c r="A613" s="1">
        <f t="shared" si="52"/>
        <v>0</v>
      </c>
      <c r="C613" s="172">
        <f>Kalkulation_MS4!$J$44/100*detail_MS4!B11</f>
        <v>0</v>
      </c>
      <c r="D613" s="172">
        <f>Kalkulation_MS4!$J$44/100*detail_MS4!O11</f>
        <v>0</v>
      </c>
      <c r="E613" s="172">
        <f>Kalkulation_MS4!$J$44/100*detail_MS4!AB11</f>
        <v>0</v>
      </c>
      <c r="F613" s="172">
        <f>Kalkulation_MS4!$J$44/100*detail_MS4!AO11</f>
        <v>0</v>
      </c>
      <c r="G613" s="172">
        <f>Kalkulation_MS4!$J$44/100*detail_MS4!BB11</f>
        <v>0</v>
      </c>
      <c r="H613" s="172">
        <f>Kalkulation_MS4!$J$44/100*detail_MS4!BO11</f>
        <v>0</v>
      </c>
      <c r="I613" s="172">
        <f>Kalkulation_MS4!$J$44/100*detail_MS4!CB11</f>
        <v>0</v>
      </c>
      <c r="J613" s="206">
        <f t="shared" si="51"/>
        <v>0</v>
      </c>
    </row>
    <row r="614" spans="1:10" outlineLevel="1">
      <c r="A614" s="1">
        <f t="shared" si="52"/>
        <v>0</v>
      </c>
      <c r="C614" s="172">
        <f>Kalkulation_MS4!$K$44/100*detail_MS4!B12</f>
        <v>0</v>
      </c>
      <c r="D614" s="172">
        <f>Kalkulation_MS4!$K$44/100*detail_MS4!O12</f>
        <v>0</v>
      </c>
      <c r="E614" s="172">
        <f>Kalkulation_MS4!$K$44/100*detail_MS4!AB12</f>
        <v>0</v>
      </c>
      <c r="F614" s="172">
        <f>Kalkulation_MS4!$K$44/100*detail_MS4!AO12</f>
        <v>0</v>
      </c>
      <c r="G614" s="172">
        <f>Kalkulation_MS4!$K$44/100*detail_MS4!BB12</f>
        <v>0</v>
      </c>
      <c r="H614" s="172">
        <f>Kalkulation_MS4!$K$44/100*detail_MS4!BO12</f>
        <v>0</v>
      </c>
      <c r="I614" s="172">
        <f>Kalkulation_MS4!$K$44/100*detail_MS4!CB12</f>
        <v>0</v>
      </c>
      <c r="J614" s="206">
        <f t="shared" si="51"/>
        <v>0</v>
      </c>
    </row>
    <row r="615" spans="1:10" outlineLevel="1">
      <c r="A615" s="1">
        <f t="shared" si="52"/>
        <v>0</v>
      </c>
      <c r="C615" s="172">
        <f>Kalkulation_MS4!$L$44/100*detail_MS4!B13</f>
        <v>0</v>
      </c>
      <c r="D615" s="172">
        <f>Kalkulation_MS4!$L$44/100*detail_MS4!O13</f>
        <v>0</v>
      </c>
      <c r="E615" s="172">
        <f>Kalkulation_MS4!$L$44/100*detail_MS4!AB13</f>
        <v>0</v>
      </c>
      <c r="F615" s="172">
        <f>Kalkulation_MS4!$L$44/100*detail_MS4!AO13</f>
        <v>0</v>
      </c>
      <c r="G615" s="172">
        <f>Kalkulation_MS4!$L$44/100*detail_MS4!BB13</f>
        <v>0</v>
      </c>
      <c r="H615" s="172">
        <f>Kalkulation_MS4!$L$44/100*detail_MS4!BO13</f>
        <v>0</v>
      </c>
      <c r="I615" s="172">
        <f>Kalkulation_MS4!$L$44/100*detail_MS4!CB13</f>
        <v>0</v>
      </c>
      <c r="J615" s="206">
        <f t="shared" si="51"/>
        <v>0</v>
      </c>
    </row>
    <row r="616" spans="1:10" outlineLevel="1">
      <c r="A616" s="1">
        <f t="shared" si="52"/>
        <v>0</v>
      </c>
      <c r="C616" s="172">
        <f>Kalkulation_MS4!$M$44/100*detail_MS4!B14</f>
        <v>0</v>
      </c>
      <c r="D616" s="172">
        <f>Kalkulation_MS4!$M$44/100*detail_MS4!O14</f>
        <v>0</v>
      </c>
      <c r="E616" s="172">
        <f>Kalkulation_MS4!$M$44/100*detail_MS4!AB14</f>
        <v>0</v>
      </c>
      <c r="F616" s="172">
        <f>Kalkulation_MS4!$M$44/100*detail_MS4!AO14</f>
        <v>0</v>
      </c>
      <c r="G616" s="172">
        <f>Kalkulation_MS4!$M$44/100*detail_MS4!BB14</f>
        <v>0</v>
      </c>
      <c r="H616" s="172">
        <f>Kalkulation_MS4!$M$44/100*detail_MS4!BO14</f>
        <v>0</v>
      </c>
      <c r="I616" s="172">
        <f>Kalkulation_MS4!$M$44/100*detail_MS4!CB14</f>
        <v>0</v>
      </c>
      <c r="J616" s="206">
        <f t="shared" si="51"/>
        <v>0</v>
      </c>
    </row>
    <row r="617" spans="1:10" outlineLevel="1">
      <c r="A617" s="1">
        <f t="shared" si="52"/>
        <v>0</v>
      </c>
      <c r="C617" s="172">
        <f>Kalkulation_MS4!$N$44/100*detail_MS4!B15</f>
        <v>0</v>
      </c>
      <c r="D617" s="172">
        <f>Kalkulation_MS4!$N$44/100*detail_MS4!O15</f>
        <v>0</v>
      </c>
      <c r="E617" s="172">
        <f>Kalkulation_MS4!$N$44/100*detail_MS4!AB15</f>
        <v>0</v>
      </c>
      <c r="F617" s="172">
        <f>Kalkulation_MS4!$N$44/100*detail_MS4!AO15</f>
        <v>0</v>
      </c>
      <c r="G617" s="172">
        <f>Kalkulation_MS4!$N$44/100*detail_MS4!BB15</f>
        <v>0</v>
      </c>
      <c r="H617" s="172">
        <f>Kalkulation_MS4!$N$44/100*detail_MS4!BO15</f>
        <v>0</v>
      </c>
      <c r="I617" s="172">
        <f>Kalkulation_MS4!$N$44/100*detail_MS4!CB15</f>
        <v>0</v>
      </c>
      <c r="J617" s="206">
        <f t="shared" si="51"/>
        <v>0</v>
      </c>
    </row>
    <row r="618" spans="1:10" outlineLevel="1">
      <c r="A618" s="1">
        <f t="shared" si="52"/>
        <v>0</v>
      </c>
      <c r="C618" s="172">
        <f>Kalkulation_MS4!$O$44/100*detail_MS4!B16</f>
        <v>0</v>
      </c>
      <c r="D618" s="172">
        <f>Kalkulation_MS4!$O$44/100*detail_MS4!O16</f>
        <v>0</v>
      </c>
      <c r="E618" s="172">
        <f>Kalkulation_MS4!$O$44/100*detail_MS4!AB16</f>
        <v>0</v>
      </c>
      <c r="F618" s="172">
        <f>Kalkulation_MS4!$O$44/100*detail_MS4!AO16</f>
        <v>0</v>
      </c>
      <c r="G618" s="172">
        <f>Kalkulation_MS4!$O$44/100*detail_MS4!BB16</f>
        <v>0</v>
      </c>
      <c r="H618" s="172">
        <f>Kalkulation_MS4!$O$44/100*detail_MS4!BO16</f>
        <v>0</v>
      </c>
      <c r="I618" s="172">
        <f>Kalkulation_MS4!$O$44/100*detail_MS4!CB16</f>
        <v>0</v>
      </c>
      <c r="J618" s="206">
        <f t="shared" si="51"/>
        <v>0</v>
      </c>
    </row>
    <row r="619" spans="1:10" outlineLevel="1">
      <c r="A619" s="1">
        <f t="shared" si="52"/>
        <v>0</v>
      </c>
      <c r="C619" s="172">
        <f>Kalkulation_MS4!$P$44/100*detail_MS4!B17</f>
        <v>0</v>
      </c>
      <c r="D619" s="172">
        <f>Kalkulation_MS4!$P$44/100*detail_MS4!O17</f>
        <v>0</v>
      </c>
      <c r="E619" s="172">
        <f>Kalkulation_MS4!$P$44/100*detail_MS4!AB17</f>
        <v>0</v>
      </c>
      <c r="F619" s="172">
        <f>Kalkulation_MS4!$P$44/100*detail_MS4!AO17</f>
        <v>0</v>
      </c>
      <c r="G619" s="172">
        <f>Kalkulation_MS4!$P$44/100*detail_MS4!BB17</f>
        <v>0</v>
      </c>
      <c r="H619" s="172">
        <f>Kalkulation_MS4!$P$44/100*detail_MS4!BO17</f>
        <v>0</v>
      </c>
      <c r="I619" s="172">
        <f>Kalkulation_MS4!$P$44/100*detail_MS4!CB17</f>
        <v>0</v>
      </c>
      <c r="J619" s="206">
        <f t="shared" ref="J619:J622" si="53">SUM(C619:I619)</f>
        <v>0</v>
      </c>
    </row>
    <row r="620" spans="1:10" outlineLevel="1">
      <c r="A620" s="1">
        <f t="shared" si="52"/>
        <v>0</v>
      </c>
      <c r="C620" s="172">
        <f>Kalkulation_MS4!$Q$44/100*detail_MS4!B18</f>
        <v>0</v>
      </c>
      <c r="D620" s="172">
        <f>Kalkulation_MS4!$Q$44/100*detail_MS4!O18</f>
        <v>0</v>
      </c>
      <c r="E620" s="172">
        <f>Kalkulation_MS4!$Q$44/100*detail_MS4!AB18</f>
        <v>0</v>
      </c>
      <c r="F620" s="172">
        <f>Kalkulation_MS4!$Q$44/100*detail_MS4!AO18</f>
        <v>0</v>
      </c>
      <c r="G620" s="172">
        <f>Kalkulation_MS4!$Q$44/100*detail_MS4!BB18</f>
        <v>0</v>
      </c>
      <c r="H620" s="172">
        <f>Kalkulation_MS4!$Q$44/100*detail_MS4!BO18</f>
        <v>0</v>
      </c>
      <c r="I620" s="172">
        <f>Kalkulation_MS4!$Q$44/100*detail_MS4!CB18</f>
        <v>0</v>
      </c>
      <c r="J620" s="206">
        <f t="shared" si="53"/>
        <v>0</v>
      </c>
    </row>
    <row r="621" spans="1:10" outlineLevel="1">
      <c r="A621" s="1">
        <f t="shared" si="52"/>
        <v>0</v>
      </c>
      <c r="C621" s="172">
        <f>Kalkulation_MS4!$R$44/100*detail_MS4!B19</f>
        <v>0</v>
      </c>
      <c r="D621" s="172">
        <f>Kalkulation_MS4!$R$44/100*detail_MS4!O19</f>
        <v>0</v>
      </c>
      <c r="E621" s="172">
        <f>Kalkulation_MS4!$R$44/100*detail_MS4!AB19</f>
        <v>0</v>
      </c>
      <c r="F621" s="172">
        <f>Kalkulation_MS4!$R$44/100*detail_MS4!AO19</f>
        <v>0</v>
      </c>
      <c r="G621" s="172">
        <f>Kalkulation_MS4!$R$44/100*detail_MS4!BB19</f>
        <v>0</v>
      </c>
      <c r="H621" s="172">
        <f>Kalkulation_MS4!$R$44/100*detail_MS4!BO19</f>
        <v>0</v>
      </c>
      <c r="I621" s="172">
        <f>Kalkulation_MS4!$R$44/100*detail_MS4!CB19</f>
        <v>0</v>
      </c>
      <c r="J621" s="206">
        <f t="shared" si="53"/>
        <v>0</v>
      </c>
    </row>
    <row r="622" spans="1:10" outlineLevel="1">
      <c r="A622" s="1">
        <f t="shared" si="52"/>
        <v>0</v>
      </c>
      <c r="C622" s="172">
        <f>Kalkulation_MS4!$S$44/100*detail_MS4!$B20</f>
        <v>0</v>
      </c>
      <c r="D622" s="172">
        <f>Kalkulation_MS4!$S$44/100*detail_MS4!$O20</f>
        <v>0</v>
      </c>
      <c r="E622" s="172">
        <f>Kalkulation_MS4!$S$44/100*detail_MS4!$AB20</f>
        <v>0</v>
      </c>
      <c r="F622" s="172">
        <f>Kalkulation_MS4!$S$44/100*detail_MS4!$AO20</f>
        <v>0</v>
      </c>
      <c r="G622" s="172">
        <f>Kalkulation_MS4!$S$44/100*detail_MS4!$BB20</f>
        <v>0</v>
      </c>
      <c r="H622" s="172">
        <f>Kalkulation_MS4!$S$44/100*detail_MS4!$BO20</f>
        <v>0</v>
      </c>
      <c r="I622" s="172">
        <f>Kalkulation_MS4!$S$44/100*detail_MS4!$CB20</f>
        <v>0</v>
      </c>
      <c r="J622" s="206">
        <f t="shared" si="53"/>
        <v>0</v>
      </c>
    </row>
    <row r="623" spans="1:10" outlineLevel="1">
      <c r="A623" s="1">
        <f t="shared" si="52"/>
        <v>0</v>
      </c>
      <c r="C623" s="172">
        <f>Kalkulation_MS4!$T$44/100*detail_MS4!$B21</f>
        <v>0</v>
      </c>
      <c r="D623" s="172">
        <f>Kalkulation_MS4!$T$44/100*detail_MS4!$O21</f>
        <v>0</v>
      </c>
      <c r="E623" s="172">
        <f>Kalkulation_MS4!$T$44/100*detail_MS4!$AB21</f>
        <v>0</v>
      </c>
      <c r="F623" s="172">
        <f>Kalkulation_MS4!$T$44/100*detail_MS4!$AO21</f>
        <v>0</v>
      </c>
      <c r="G623" s="172">
        <f>Kalkulation_MS4!$T$44/100*detail_MS4!$BB21</f>
        <v>0</v>
      </c>
      <c r="H623" s="172">
        <f>Kalkulation_MS4!$T$44/100*detail_MS4!$BO21</f>
        <v>0</v>
      </c>
      <c r="I623" s="172">
        <f>Kalkulation_MS4!$T$44/100*detail_MS4!$CB21</f>
        <v>0</v>
      </c>
      <c r="J623" s="206">
        <f t="shared" ref="J623:J648" si="54">SUM(C623:I623)</f>
        <v>0</v>
      </c>
    </row>
    <row r="624" spans="1:10" outlineLevel="1">
      <c r="A624" s="1">
        <f t="shared" si="52"/>
        <v>0</v>
      </c>
      <c r="C624" s="172">
        <f>Kalkulation_MS4!$U$44/100*detail_MS4!$B22</f>
        <v>0</v>
      </c>
      <c r="D624" s="172">
        <f>Kalkulation_MS4!$U$44/100*detail_MS4!$O22</f>
        <v>0</v>
      </c>
      <c r="E624" s="172">
        <f>Kalkulation_MS4!$U$44/100*detail_MS4!$AB22</f>
        <v>0</v>
      </c>
      <c r="F624" s="172">
        <f>Kalkulation_MS4!$U$44/100*detail_MS4!$AO22</f>
        <v>0</v>
      </c>
      <c r="G624" s="172">
        <f>Kalkulation_MS4!$U$44/100*detail_MS4!$BB22</f>
        <v>0</v>
      </c>
      <c r="H624" s="172">
        <f>Kalkulation_MS4!$U$44/100*detail_MS4!$BO22</f>
        <v>0</v>
      </c>
      <c r="I624" s="172">
        <f>Kalkulation_MS4!$U$44/100*detail_MS4!$CB22</f>
        <v>0</v>
      </c>
      <c r="J624" s="206">
        <f t="shared" si="54"/>
        <v>0</v>
      </c>
    </row>
    <row r="625" spans="1:10" outlineLevel="1">
      <c r="A625" s="1">
        <f t="shared" si="52"/>
        <v>0</v>
      </c>
      <c r="C625" s="172">
        <f>Kalkulation_MS4!$V$44/100*detail_MS4!$B23</f>
        <v>0</v>
      </c>
      <c r="D625" s="172">
        <f>Kalkulation_MS4!$V$44/100*detail_MS4!$O23</f>
        <v>0</v>
      </c>
      <c r="E625" s="172">
        <f>Kalkulation_MS4!$V$44/100*detail_MS4!$AB23</f>
        <v>0</v>
      </c>
      <c r="F625" s="172">
        <f>Kalkulation_MS4!$V$44/100*detail_MS4!$AO23</f>
        <v>0</v>
      </c>
      <c r="G625" s="172">
        <f>Kalkulation_MS4!$V$44/100*detail_MS4!$BB23</f>
        <v>0</v>
      </c>
      <c r="H625" s="172">
        <f>Kalkulation_MS4!$V$44/100*detail_MS4!$BO23</f>
        <v>0</v>
      </c>
      <c r="I625" s="172">
        <f>Kalkulation_MS4!$V$44/100*detail_MS4!$CB23</f>
        <v>0</v>
      </c>
      <c r="J625" s="206">
        <f t="shared" si="54"/>
        <v>0</v>
      </c>
    </row>
    <row r="626" spans="1:10" outlineLevel="1">
      <c r="A626" s="1">
        <f t="shared" si="52"/>
        <v>0</v>
      </c>
      <c r="C626" s="172">
        <f>Kalkulation_MS4!$W$44/100*detail_MS4!$B24</f>
        <v>0</v>
      </c>
      <c r="D626" s="172">
        <f>Kalkulation_MS4!$W$44/100*detail_MS4!$O24</f>
        <v>0</v>
      </c>
      <c r="E626" s="172">
        <f>Kalkulation_MS4!$W$44/100*detail_MS4!$AB24</f>
        <v>0</v>
      </c>
      <c r="F626" s="172">
        <f>Kalkulation_MS4!$W$44/100*detail_MS4!$AO24</f>
        <v>0</v>
      </c>
      <c r="G626" s="172">
        <f>Kalkulation_MS4!$W$44/100*detail_MS4!$BB24</f>
        <v>0</v>
      </c>
      <c r="H626" s="172">
        <f>Kalkulation_MS4!$W$44/100*detail_MS4!$BO24</f>
        <v>0</v>
      </c>
      <c r="I626" s="172">
        <f>Kalkulation_MS4!$W$44/100*detail_MS4!$CB24</f>
        <v>0</v>
      </c>
      <c r="J626" s="206">
        <f t="shared" si="54"/>
        <v>0</v>
      </c>
    </row>
    <row r="627" spans="1:10" outlineLevel="1">
      <c r="A627" s="1">
        <f t="shared" si="52"/>
        <v>0</v>
      </c>
      <c r="C627" s="172">
        <f>Kalkulation_MS4!$X$44/100*detail_MS4!$B25</f>
        <v>0</v>
      </c>
      <c r="D627" s="172">
        <f>Kalkulation_MS4!$X$44/100*detail_MS4!$O25</f>
        <v>0</v>
      </c>
      <c r="E627" s="172">
        <f>Kalkulation_MS4!$X$44/100*detail_MS4!$AB25</f>
        <v>0</v>
      </c>
      <c r="F627" s="172">
        <f>Kalkulation_MS4!$X$44/100*detail_MS4!$AO25</f>
        <v>0</v>
      </c>
      <c r="G627" s="172">
        <f>Kalkulation_MS4!$X$44/100*detail_MS4!$BB25</f>
        <v>0</v>
      </c>
      <c r="H627" s="172">
        <f>Kalkulation_MS4!$X$44/100*detail_MS4!$BO25</f>
        <v>0</v>
      </c>
      <c r="I627" s="172">
        <f>Kalkulation_MS4!$X$44/100*detail_MS4!$CB25</f>
        <v>0</v>
      </c>
      <c r="J627" s="206">
        <f t="shared" si="54"/>
        <v>0</v>
      </c>
    </row>
    <row r="628" spans="1:10" outlineLevel="1">
      <c r="A628" s="1">
        <f t="shared" si="52"/>
        <v>0</v>
      </c>
      <c r="C628" s="172">
        <f>Kalkulation_MS4!$Y$44/100*detail_MS4!$B26</f>
        <v>0</v>
      </c>
      <c r="D628" s="172">
        <f>Kalkulation_MS4!$Y$44/100*detail_MS4!$O26</f>
        <v>0</v>
      </c>
      <c r="E628" s="172">
        <f>Kalkulation_MS4!$Y$44/100*detail_MS4!$AB26</f>
        <v>0</v>
      </c>
      <c r="F628" s="172">
        <f>Kalkulation_MS4!$Y$44/100*detail_MS4!$AO26</f>
        <v>0</v>
      </c>
      <c r="G628" s="172">
        <f>Kalkulation_MS4!$Y$44/100*detail_MS4!$BB26</f>
        <v>0</v>
      </c>
      <c r="H628" s="172">
        <f>Kalkulation_MS4!$Y$44/100*detail_MS4!$BO26</f>
        <v>0</v>
      </c>
      <c r="I628" s="172">
        <f>Kalkulation_MS4!$Y$44/100*detail_MS4!$CB26</f>
        <v>0</v>
      </c>
      <c r="J628" s="206">
        <f t="shared" si="54"/>
        <v>0</v>
      </c>
    </row>
    <row r="629" spans="1:10" outlineLevel="1">
      <c r="A629" s="1">
        <f t="shared" si="52"/>
        <v>0</v>
      </c>
      <c r="C629" s="172">
        <f>Kalkulation_MS4!$Z$44/100*detail_MS4!$B27</f>
        <v>0</v>
      </c>
      <c r="D629" s="172">
        <f>Kalkulation_MS4!$Z$44/100*detail_MS4!$O27</f>
        <v>0</v>
      </c>
      <c r="E629" s="172">
        <f>Kalkulation_MS4!$Z$44/100*detail_MS4!$AB27</f>
        <v>0</v>
      </c>
      <c r="F629" s="172">
        <f>Kalkulation_MS4!$Z$44/100*detail_MS4!$AO27</f>
        <v>0</v>
      </c>
      <c r="G629" s="172">
        <f>Kalkulation_MS4!$Z$44/100*detail_MS4!$BB27</f>
        <v>0</v>
      </c>
      <c r="H629" s="172">
        <f>Kalkulation_MS4!$Z$44/100*detail_MS4!$BO27</f>
        <v>0</v>
      </c>
      <c r="I629" s="172">
        <f>Kalkulation_MS4!$Z$44/100*detail_MS4!$CB27</f>
        <v>0</v>
      </c>
      <c r="J629" s="206">
        <f t="shared" si="54"/>
        <v>0</v>
      </c>
    </row>
    <row r="630" spans="1:10" outlineLevel="1">
      <c r="A630" s="1">
        <f t="shared" si="52"/>
        <v>0</v>
      </c>
      <c r="C630" s="172">
        <f>Kalkulation_MS4!$AA$44/100*detail_MS4!$B28</f>
        <v>0</v>
      </c>
      <c r="D630" s="172">
        <f>Kalkulation_MS4!$AA$44/100*detail_MS4!$O28</f>
        <v>0</v>
      </c>
      <c r="E630" s="172">
        <f>Kalkulation_MS4!$AA$44/100*detail_MS4!$AB28</f>
        <v>0</v>
      </c>
      <c r="F630" s="172">
        <f>Kalkulation_MS4!$AA$44/100*detail_MS4!$AO28</f>
        <v>0</v>
      </c>
      <c r="G630" s="172">
        <f>Kalkulation_MS4!$AA$44/100*detail_MS4!$BB28</f>
        <v>0</v>
      </c>
      <c r="H630" s="172">
        <f>Kalkulation_MS4!$AA$44/100*detail_MS4!$BO28</f>
        <v>0</v>
      </c>
      <c r="I630" s="172">
        <f>Kalkulation_MS4!$AA$44/100*detail_MS4!$CB28</f>
        <v>0</v>
      </c>
      <c r="J630" s="206">
        <f t="shared" si="54"/>
        <v>0</v>
      </c>
    </row>
    <row r="631" spans="1:10" outlineLevel="1">
      <c r="A631" s="1">
        <f t="shared" si="52"/>
        <v>0</v>
      </c>
      <c r="C631" s="172">
        <f>Kalkulation_MS4!$AB$44/100*detail_MS4!$B29</f>
        <v>0</v>
      </c>
      <c r="D631" s="172">
        <f>Kalkulation_MS4!$AB$44/100*detail_MS4!$O29</f>
        <v>0</v>
      </c>
      <c r="E631" s="172">
        <f>Kalkulation_MS4!$AB$44/100*detail_MS4!$AB29</f>
        <v>0</v>
      </c>
      <c r="F631" s="172">
        <f>Kalkulation_MS4!$AB$44/100*detail_MS4!$AO29</f>
        <v>0</v>
      </c>
      <c r="G631" s="172">
        <f>Kalkulation_MS4!$AB$44/100*detail_MS4!$BB29</f>
        <v>0</v>
      </c>
      <c r="H631" s="172">
        <f>Kalkulation_MS4!$AB$44/100*detail_MS4!$BO29</f>
        <v>0</v>
      </c>
      <c r="I631" s="172">
        <f>Kalkulation_MS4!$AB$44/100*detail_MS4!$CB29</f>
        <v>0</v>
      </c>
      <c r="J631" s="206">
        <f t="shared" si="54"/>
        <v>0</v>
      </c>
    </row>
    <row r="632" spans="1:10" outlineLevel="1">
      <c r="A632" s="1">
        <f t="shared" si="52"/>
        <v>0</v>
      </c>
      <c r="C632" s="172">
        <f>Kalkulation_MS4!$AC$44/100*detail_MS4!$B30</f>
        <v>0</v>
      </c>
      <c r="D632" s="172">
        <f>Kalkulation_MS4!$AC$44/100*detail_MS4!$O30</f>
        <v>0</v>
      </c>
      <c r="E632" s="172">
        <f>Kalkulation_MS4!$AC$44/100*detail_MS4!$AB30</f>
        <v>0</v>
      </c>
      <c r="F632" s="172">
        <f>Kalkulation_MS4!$AC$44/100*detail_MS4!$AO30</f>
        <v>0</v>
      </c>
      <c r="G632" s="172">
        <f>Kalkulation_MS4!$AC$44/100*detail_MS4!$BB30</f>
        <v>0</v>
      </c>
      <c r="H632" s="172">
        <f>Kalkulation_MS4!$AC$44/100*detail_MS4!$BO30</f>
        <v>0</v>
      </c>
      <c r="I632" s="172">
        <f>Kalkulation_MS4!$AC$44/100*detail_MS4!$CB30</f>
        <v>0</v>
      </c>
      <c r="J632" s="206">
        <f t="shared" si="54"/>
        <v>0</v>
      </c>
    </row>
    <row r="633" spans="1:10" outlineLevel="1">
      <c r="A633" s="1">
        <f t="shared" si="52"/>
        <v>0</v>
      </c>
      <c r="C633" s="172">
        <f>Kalkulation_MS4!$AD$44/100*detail_MS4!$B31</f>
        <v>0</v>
      </c>
      <c r="D633" s="172">
        <f>Kalkulation_MS4!$AD$44/100*detail_MS4!$O31</f>
        <v>0</v>
      </c>
      <c r="E633" s="172">
        <f>Kalkulation_MS4!$AD$44/100*detail_MS4!$AB31</f>
        <v>0</v>
      </c>
      <c r="F633" s="172">
        <f>Kalkulation_MS4!$AD$44/100*detail_MS4!$AO31</f>
        <v>0</v>
      </c>
      <c r="G633" s="172">
        <f>Kalkulation_MS4!$AD$44/100*detail_MS4!$BB31</f>
        <v>0</v>
      </c>
      <c r="H633" s="172">
        <f>Kalkulation_MS4!$AD$44/100*detail_MS4!$BO31</f>
        <v>0</v>
      </c>
      <c r="I633" s="172">
        <f>Kalkulation_MS4!$AD$44/100*detail_MS4!$CB31</f>
        <v>0</v>
      </c>
      <c r="J633" s="206">
        <f t="shared" si="54"/>
        <v>0</v>
      </c>
    </row>
    <row r="634" spans="1:10" outlineLevel="1">
      <c r="A634" s="1">
        <f t="shared" si="52"/>
        <v>0</v>
      </c>
      <c r="C634" s="172">
        <f>Kalkulation_MS4!$AE$44/100*detail_MS4!$B32</f>
        <v>0</v>
      </c>
      <c r="D634" s="172">
        <f>Kalkulation_MS4!$AE$44/100*detail_MS4!$O32</f>
        <v>0</v>
      </c>
      <c r="E634" s="172">
        <f>Kalkulation_MS4!$AE$44/100*detail_MS4!$AB32</f>
        <v>0</v>
      </c>
      <c r="F634" s="172">
        <f>Kalkulation_MS4!$AE$44/100*detail_MS4!$AO32</f>
        <v>0</v>
      </c>
      <c r="G634" s="172">
        <f>Kalkulation_MS4!$AE$44/100*detail_MS4!$BB32</f>
        <v>0</v>
      </c>
      <c r="H634" s="172">
        <f>Kalkulation_MS4!$AE$44/100*detail_MS4!$BO32</f>
        <v>0</v>
      </c>
      <c r="I634" s="172">
        <f>Kalkulation_MS4!$AE$44/100*detail_MS4!$CB32</f>
        <v>0</v>
      </c>
      <c r="J634" s="206">
        <f t="shared" si="54"/>
        <v>0</v>
      </c>
    </row>
    <row r="635" spans="1:10" outlineLevel="1">
      <c r="A635" s="1">
        <f t="shared" si="52"/>
        <v>0</v>
      </c>
      <c r="C635" s="172">
        <f>Kalkulation_MS4!$AF$44/100*detail_MS4!$B33</f>
        <v>0</v>
      </c>
      <c r="D635" s="172">
        <f>Kalkulation_MS4!$AF$44/100*detail_MS4!$O33</f>
        <v>0</v>
      </c>
      <c r="E635" s="172">
        <f>Kalkulation_MS4!$AF$44/100*detail_MS4!$AB33</f>
        <v>0</v>
      </c>
      <c r="F635" s="172">
        <f>Kalkulation_MS4!$AF$44/100*detail_MS4!$AO33</f>
        <v>0</v>
      </c>
      <c r="G635" s="172">
        <f>Kalkulation_MS4!$AF$44/100*detail_MS4!$BB33</f>
        <v>0</v>
      </c>
      <c r="H635" s="172">
        <f>Kalkulation_MS4!$AF$44/100*detail_MS4!$BO33</f>
        <v>0</v>
      </c>
      <c r="I635" s="172">
        <f>Kalkulation_MS4!$AF$44/100*detail_MS4!$CB33</f>
        <v>0</v>
      </c>
      <c r="J635" s="206">
        <f t="shared" si="54"/>
        <v>0</v>
      </c>
    </row>
    <row r="636" spans="1:10" outlineLevel="1">
      <c r="A636" s="1">
        <f t="shared" si="52"/>
        <v>0</v>
      </c>
      <c r="C636" s="172">
        <f>Kalkulation_MS4!$AG$44/100*detail_MS4!$B34</f>
        <v>0</v>
      </c>
      <c r="D636" s="172">
        <f>Kalkulation_MS4!$AG$44/100*detail_MS4!$O34</f>
        <v>0</v>
      </c>
      <c r="E636" s="172">
        <f>Kalkulation_MS4!$AG$44/100*detail_MS4!$AB34</f>
        <v>0</v>
      </c>
      <c r="F636" s="172">
        <f>Kalkulation_MS4!$AG$44/100*detail_MS4!$AO34</f>
        <v>0</v>
      </c>
      <c r="G636" s="172">
        <f>Kalkulation_MS4!$AG$44/100*detail_MS4!$BB34</f>
        <v>0</v>
      </c>
      <c r="H636" s="172">
        <f>Kalkulation_MS4!$AG$44/100*detail_MS4!$BO34</f>
        <v>0</v>
      </c>
      <c r="I636" s="172">
        <f>Kalkulation_MS4!$AG$44/100*detail_MS4!$CB34</f>
        <v>0</v>
      </c>
      <c r="J636" s="206">
        <f t="shared" si="54"/>
        <v>0</v>
      </c>
    </row>
    <row r="637" spans="1:10" outlineLevel="1">
      <c r="A637" s="1">
        <f t="shared" si="52"/>
        <v>0</v>
      </c>
      <c r="C637" s="172">
        <f>Kalkulation_MS4!$AH$44/100*detail_MS4!$B35</f>
        <v>0</v>
      </c>
      <c r="D637" s="172">
        <f>Kalkulation_MS4!$AH$44/100*detail_MS4!$O35</f>
        <v>0</v>
      </c>
      <c r="E637" s="172">
        <f>Kalkulation_MS4!$AH$44/100*detail_MS4!$AB35</f>
        <v>0</v>
      </c>
      <c r="F637" s="172">
        <f>Kalkulation_MS4!$AH$44/100*detail_MS4!$AO35</f>
        <v>0</v>
      </c>
      <c r="G637" s="172">
        <f>Kalkulation_MS4!$AH$44/100*detail_MS4!$BB35</f>
        <v>0</v>
      </c>
      <c r="H637" s="172">
        <f>Kalkulation_MS4!$AH$44/100*detail_MS4!$BO35</f>
        <v>0</v>
      </c>
      <c r="I637" s="172">
        <f>Kalkulation_MS4!$AH$44/100*detail_MS4!$CB35</f>
        <v>0</v>
      </c>
      <c r="J637" s="206">
        <f t="shared" si="54"/>
        <v>0</v>
      </c>
    </row>
    <row r="638" spans="1:10" outlineLevel="1">
      <c r="A638" s="1">
        <f t="shared" si="52"/>
        <v>0</v>
      </c>
      <c r="C638" s="172">
        <f>Kalkulation_MS4!$AI$44/100*detail_MS4!$B36</f>
        <v>0</v>
      </c>
      <c r="D638" s="172">
        <f>Kalkulation_MS4!$AI$44/100*detail_MS4!$O36</f>
        <v>0</v>
      </c>
      <c r="E638" s="172">
        <f>Kalkulation_MS4!$AI$44/100*detail_MS4!$AB36</f>
        <v>0</v>
      </c>
      <c r="F638" s="172">
        <f>Kalkulation_MS4!$AI$44/100*detail_MS4!$AO36</f>
        <v>0</v>
      </c>
      <c r="G638" s="172">
        <f>Kalkulation_MS4!$AI$44/100*detail_MS4!$BB36</f>
        <v>0</v>
      </c>
      <c r="H638" s="172">
        <f>Kalkulation_MS4!$AI$44/100*detail_MS4!$BO36</f>
        <v>0</v>
      </c>
      <c r="I638" s="172">
        <f>Kalkulation_MS4!$AI$44/100*detail_MS4!$CB36</f>
        <v>0</v>
      </c>
      <c r="J638" s="206">
        <f t="shared" si="54"/>
        <v>0</v>
      </c>
    </row>
    <row r="639" spans="1:10" outlineLevel="1">
      <c r="A639" s="1">
        <f t="shared" si="52"/>
        <v>0</v>
      </c>
      <c r="C639" s="172">
        <f>Kalkulation_MS4!$AJ$44/100*detail_MS4!$B37</f>
        <v>0</v>
      </c>
      <c r="D639" s="172">
        <f>Kalkulation_MS4!$AJ$44/100*detail_MS4!$O37</f>
        <v>0</v>
      </c>
      <c r="E639" s="172">
        <f>Kalkulation_MS4!$AJ$44/100*detail_MS4!$AB37</f>
        <v>0</v>
      </c>
      <c r="F639" s="172">
        <f>Kalkulation_MS4!$AJ$44/100*detail_MS4!$AO37</f>
        <v>0</v>
      </c>
      <c r="G639" s="172">
        <f>Kalkulation_MS4!$AJ$44/100*detail_MS4!$BB37</f>
        <v>0</v>
      </c>
      <c r="H639" s="172">
        <f>Kalkulation_MS4!$AJ$44/100*detail_MS4!$BO37</f>
        <v>0</v>
      </c>
      <c r="I639" s="172">
        <f>Kalkulation_MS4!$AJ$44/100*detail_MS4!$CB37</f>
        <v>0</v>
      </c>
      <c r="J639" s="206">
        <f t="shared" si="54"/>
        <v>0</v>
      </c>
    </row>
    <row r="640" spans="1:10" outlineLevel="1">
      <c r="A640" s="1">
        <f t="shared" si="52"/>
        <v>0</v>
      </c>
      <c r="C640" s="172">
        <f>Kalkulation_MS4!$AK$44/100*detail_MS4!$B38</f>
        <v>0</v>
      </c>
      <c r="D640" s="172">
        <f>Kalkulation_MS4!$AK$44/100*detail_MS4!$O38</f>
        <v>0</v>
      </c>
      <c r="E640" s="172">
        <f>Kalkulation_MS4!$AK$44/100*detail_MS4!$AB38</f>
        <v>0</v>
      </c>
      <c r="F640" s="172">
        <f>Kalkulation_MS4!$AK$44/100*detail_MS4!$AO38</f>
        <v>0</v>
      </c>
      <c r="G640" s="172">
        <f>Kalkulation_MS4!$AK$44/100*detail_MS4!$BB38</f>
        <v>0</v>
      </c>
      <c r="H640" s="172">
        <f>Kalkulation_MS4!$AK$44/100*detail_MS4!$BO38</f>
        <v>0</v>
      </c>
      <c r="I640" s="172">
        <f>Kalkulation_MS4!$AK$44/100*detail_MS4!$CB38</f>
        <v>0</v>
      </c>
      <c r="J640" s="206">
        <f t="shared" si="54"/>
        <v>0</v>
      </c>
    </row>
    <row r="641" spans="1:10" outlineLevel="1">
      <c r="A641" s="1">
        <f t="shared" si="52"/>
        <v>0</v>
      </c>
      <c r="C641" s="172">
        <f>Kalkulation_MS4!$AL$44/100*detail_MS4!$B39</f>
        <v>0</v>
      </c>
      <c r="D641" s="172">
        <f>Kalkulation_MS4!$AL$44/100*detail_MS4!$O39</f>
        <v>0</v>
      </c>
      <c r="E641" s="172">
        <f>Kalkulation_MS4!$AL$44/100*detail_MS4!$AB39</f>
        <v>0</v>
      </c>
      <c r="F641" s="172">
        <f>Kalkulation_MS4!$AL$44/100*detail_MS4!$AO39</f>
        <v>0</v>
      </c>
      <c r="G641" s="172">
        <f>Kalkulation_MS4!$AL$44/100*detail_MS4!$BB39</f>
        <v>0</v>
      </c>
      <c r="H641" s="172">
        <f>Kalkulation_MS4!$AL$44/100*detail_MS4!$BO39</f>
        <v>0</v>
      </c>
      <c r="I641" s="172">
        <f>Kalkulation_MS4!$AL$44/100*detail_MS4!$CB39</f>
        <v>0</v>
      </c>
      <c r="J641" s="206">
        <f t="shared" si="54"/>
        <v>0</v>
      </c>
    </row>
    <row r="642" spans="1:10" outlineLevel="1">
      <c r="A642" s="1">
        <f t="shared" si="52"/>
        <v>0</v>
      </c>
      <c r="C642" s="172">
        <f>Kalkulation_MS4!$AM$44/100*detail_MS4!$B40</f>
        <v>0</v>
      </c>
      <c r="D642" s="172">
        <f>Kalkulation_MS4!$AM$44/100*detail_MS4!$O40</f>
        <v>0</v>
      </c>
      <c r="E642" s="172">
        <f>Kalkulation_MS4!$AM$44/100*detail_MS4!$AB40</f>
        <v>0</v>
      </c>
      <c r="F642" s="172">
        <f>Kalkulation_MS4!$AM$44/100*detail_MS4!$AO40</f>
        <v>0</v>
      </c>
      <c r="G642" s="172">
        <f>Kalkulation_MS4!$AM$44/100*detail_MS4!$BB40</f>
        <v>0</v>
      </c>
      <c r="H642" s="172">
        <f>Kalkulation_MS4!$AM$44/100*detail_MS4!$BO40</f>
        <v>0</v>
      </c>
      <c r="I642" s="172">
        <f>Kalkulation_MS4!$AM$44/100*detail_MS4!$CB40</f>
        <v>0</v>
      </c>
      <c r="J642" s="206">
        <f t="shared" si="54"/>
        <v>0</v>
      </c>
    </row>
    <row r="643" spans="1:10" outlineLevel="1">
      <c r="A643" s="1">
        <f t="shared" si="52"/>
        <v>0</v>
      </c>
      <c r="C643" s="172">
        <f>Kalkulation_MS4!$AN$44/100*detail_MS4!$B41</f>
        <v>0</v>
      </c>
      <c r="D643" s="172">
        <f>Kalkulation_MS4!$AN$44/100*detail_MS4!$O41</f>
        <v>0</v>
      </c>
      <c r="E643" s="172">
        <f>Kalkulation_MS4!$AN$44/100*detail_MS4!$AB41</f>
        <v>0</v>
      </c>
      <c r="F643" s="172">
        <f>Kalkulation_MS4!$AN$44/100*detail_MS4!$AO41</f>
        <v>0</v>
      </c>
      <c r="G643" s="172">
        <f>Kalkulation_MS4!$AN$44/100*detail_MS4!$BB41</f>
        <v>0</v>
      </c>
      <c r="H643" s="172">
        <f>Kalkulation_MS4!$AN$44/100*detail_MS4!$BO41</f>
        <v>0</v>
      </c>
      <c r="I643" s="172">
        <f>Kalkulation_MS4!$AN$44/100*detail_MS4!$CB41</f>
        <v>0</v>
      </c>
      <c r="J643" s="206">
        <f t="shared" si="54"/>
        <v>0</v>
      </c>
    </row>
    <row r="644" spans="1:10" outlineLevel="1">
      <c r="A644" s="1">
        <f t="shared" si="52"/>
        <v>0</v>
      </c>
      <c r="C644" s="172">
        <f>Kalkulation_MS4!$AO$44/100*detail_MS4!$B42</f>
        <v>0</v>
      </c>
      <c r="D644" s="172">
        <f>Kalkulation_MS4!$AO$44/100*detail_MS4!$O42</f>
        <v>0</v>
      </c>
      <c r="E644" s="172">
        <f>Kalkulation_MS4!$AO$44/100*detail_MS4!$AB42</f>
        <v>0</v>
      </c>
      <c r="F644" s="172">
        <f>Kalkulation_MS4!$AO$44/100*detail_MS4!$AO42</f>
        <v>0</v>
      </c>
      <c r="G644" s="172">
        <f>Kalkulation_MS4!$AO$44/100*detail_MS4!$BB42</f>
        <v>0</v>
      </c>
      <c r="H644" s="172">
        <f>Kalkulation_MS4!$AO$44/100*detail_MS4!$BO42</f>
        <v>0</v>
      </c>
      <c r="I644" s="172">
        <f>Kalkulation_MS4!$AO$44/100*detail_MS4!$CB42</f>
        <v>0</v>
      </c>
      <c r="J644" s="206">
        <f t="shared" si="54"/>
        <v>0</v>
      </c>
    </row>
    <row r="645" spans="1:10" outlineLevel="1">
      <c r="A645" s="1">
        <f t="shared" si="52"/>
        <v>0</v>
      </c>
      <c r="C645" s="172">
        <f>Kalkulation_MS4!$AP$44/100*detail_MS4!$B43</f>
        <v>0</v>
      </c>
      <c r="D645" s="172">
        <f>Kalkulation_MS4!$AP$44/100*detail_MS4!$O43</f>
        <v>0</v>
      </c>
      <c r="E645" s="172">
        <f>Kalkulation_MS4!$AP$44/100*detail_MS4!$AB43</f>
        <v>0</v>
      </c>
      <c r="F645" s="172">
        <f>Kalkulation_MS4!$AP$44/100*detail_MS4!$AO43</f>
        <v>0</v>
      </c>
      <c r="G645" s="172">
        <f>Kalkulation_MS4!$AP$44/100*detail_MS4!$BB43</f>
        <v>0</v>
      </c>
      <c r="H645" s="172">
        <f>Kalkulation_MS4!$AP$44/100*detail_MS4!$BO43</f>
        <v>0</v>
      </c>
      <c r="I645" s="172">
        <f>Kalkulation_MS4!$AP$44/100*detail_MS4!$CB43</f>
        <v>0</v>
      </c>
      <c r="J645" s="206">
        <f t="shared" si="54"/>
        <v>0</v>
      </c>
    </row>
    <row r="646" spans="1:10" outlineLevel="1">
      <c r="A646" s="1">
        <f t="shared" si="52"/>
        <v>0</v>
      </c>
      <c r="C646" s="172">
        <f>Kalkulation_MS4!$AQ$44/100*detail_MS4!$B44</f>
        <v>0</v>
      </c>
      <c r="D646" s="172">
        <f>Kalkulation_MS4!$AQ$44/100*detail_MS4!$O44</f>
        <v>0</v>
      </c>
      <c r="E646" s="172">
        <f>Kalkulation_MS4!$AQ$44/100*detail_MS4!$AB44</f>
        <v>0</v>
      </c>
      <c r="F646" s="172">
        <f>Kalkulation_MS4!$AQ$44/100*detail_MS4!$AO44</f>
        <v>0</v>
      </c>
      <c r="G646" s="172">
        <f>Kalkulation_MS4!$AQ$44/100*detail_MS4!$BB44</f>
        <v>0</v>
      </c>
      <c r="H646" s="172">
        <f>Kalkulation_MS4!$AQ$44/100*detail_MS4!$BO44</f>
        <v>0</v>
      </c>
      <c r="I646" s="172">
        <f>Kalkulation_MS4!$AQ$44/100*detail_MS4!$CB44</f>
        <v>0</v>
      </c>
      <c r="J646" s="206">
        <f t="shared" si="54"/>
        <v>0</v>
      </c>
    </row>
    <row r="647" spans="1:10" outlineLevel="1">
      <c r="A647" s="1">
        <f t="shared" si="52"/>
        <v>0</v>
      </c>
      <c r="C647" s="172">
        <f>Kalkulation_MS4!$AR$44/100*detail_MS4!$B45</f>
        <v>0</v>
      </c>
      <c r="D647" s="172">
        <f>Kalkulation_MS4!$AR$44/100*detail_MS4!$O45</f>
        <v>0</v>
      </c>
      <c r="E647" s="172">
        <f>Kalkulation_MS4!$AR$44/100*detail_MS4!$AB45</f>
        <v>0</v>
      </c>
      <c r="F647" s="172">
        <f>Kalkulation_MS4!$AR$44/100*detail_MS4!$AO45</f>
        <v>0</v>
      </c>
      <c r="G647" s="172">
        <f>Kalkulation_MS4!$AR$44/100*detail_MS4!$BB45</f>
        <v>0</v>
      </c>
      <c r="H647" s="172">
        <f>Kalkulation_MS4!$AR$44/100*detail_MS4!$BO45</f>
        <v>0</v>
      </c>
      <c r="I647" s="172">
        <f>Kalkulation_MS4!$AR$44/100*detail_MS4!$CB45</f>
        <v>0</v>
      </c>
      <c r="J647" s="206">
        <f t="shared" si="54"/>
        <v>0</v>
      </c>
    </row>
    <row r="648" spans="1:10" outlineLevel="1">
      <c r="A648" s="1">
        <f t="shared" si="52"/>
        <v>0</v>
      </c>
      <c r="C648" s="172">
        <f>Kalkulation_MS4!$AS$44/100*detail_MS4!$B46</f>
        <v>0</v>
      </c>
      <c r="D648" s="172">
        <f>Kalkulation_MS4!$AS$44/100*detail_MS4!$O46</f>
        <v>0</v>
      </c>
      <c r="E648" s="172">
        <f>Kalkulation_MS4!$AS$44/100*detail_MS4!$AB46</f>
        <v>0</v>
      </c>
      <c r="F648" s="172">
        <f>Kalkulation_MS4!$AS$44/100*detail_MS4!$AO46</f>
        <v>0</v>
      </c>
      <c r="G648" s="172">
        <f>Kalkulation_MS4!$AS$44/100*detail_MS4!$BB46</f>
        <v>0</v>
      </c>
      <c r="H648" s="172">
        <f>Kalkulation_MS4!$AS$44/100*detail_MS4!$BO46</f>
        <v>0</v>
      </c>
      <c r="I648" s="172">
        <f>Kalkulation_MS4!$AS$44/100*detail_MS4!$CB46</f>
        <v>0</v>
      </c>
      <c r="J648" s="206">
        <f t="shared" si="54"/>
        <v>0</v>
      </c>
    </row>
    <row r="649" spans="1:10" outlineLevel="1">
      <c r="A649" s="88" t="s">
        <v>462</v>
      </c>
      <c r="B649" s="88"/>
      <c r="C649" s="201">
        <f>SUM(C609:C648)</f>
        <v>0</v>
      </c>
      <c r="D649" s="201">
        <f t="shared" ref="D649:J649" si="55">SUM(D609:D648)</f>
        <v>0</v>
      </c>
      <c r="E649" s="201">
        <f t="shared" si="55"/>
        <v>0</v>
      </c>
      <c r="F649" s="201">
        <f t="shared" si="55"/>
        <v>0</v>
      </c>
      <c r="G649" s="201">
        <f t="shared" si="55"/>
        <v>0</v>
      </c>
      <c r="H649" s="201">
        <f t="shared" si="55"/>
        <v>0</v>
      </c>
      <c r="I649" s="201">
        <f t="shared" si="55"/>
        <v>0</v>
      </c>
      <c r="J649" s="79">
        <f t="shared" si="55"/>
        <v>0</v>
      </c>
    </row>
    <row r="650" spans="1:10" outlineLevel="1">
      <c r="A650" s="203" t="s">
        <v>463</v>
      </c>
      <c r="J650" s="205">
        <f t="shared" ref="J650:J660" si="56">SUM(C650:I650)</f>
        <v>0</v>
      </c>
    </row>
    <row r="651" spans="1:10" outlineLevel="1">
      <c r="A651" s="1">
        <f t="shared" ref="A651:A690" si="57">A609</f>
        <v>0</v>
      </c>
      <c r="C651" s="172">
        <f>Kalkulation_MS4!$F$45/100*detail_MS4!B7</f>
        <v>0</v>
      </c>
      <c r="D651" s="172">
        <f>Kalkulation_MS4!$F$45/100*detail_MS4!O7</f>
        <v>0</v>
      </c>
      <c r="E651" s="172">
        <f>Kalkulation_MS4!$F$45/100*detail_MS4!AB7</f>
        <v>0</v>
      </c>
      <c r="F651" s="172">
        <f>Kalkulation_MS4!$F$45/100*detail_MS4!AO7</f>
        <v>0</v>
      </c>
      <c r="G651" s="172">
        <f>Kalkulation_MS4!$F$45/100*detail_MS4!BB7</f>
        <v>0</v>
      </c>
      <c r="H651" s="172">
        <f>Kalkulation_MS4!$F$45/100*detail_MS4!BO7</f>
        <v>0</v>
      </c>
      <c r="I651" s="172">
        <f>Kalkulation_MS4!$F$45/100*detail_MS4!CB7</f>
        <v>0</v>
      </c>
      <c r="J651" s="206">
        <f t="shared" si="56"/>
        <v>0</v>
      </c>
    </row>
    <row r="652" spans="1:10" outlineLevel="1">
      <c r="A652" s="1">
        <f t="shared" si="57"/>
        <v>0</v>
      </c>
      <c r="C652" s="172">
        <f>Kalkulation_MS4!$G$45/100*detail_MS4!B8</f>
        <v>0</v>
      </c>
      <c r="D652" s="172">
        <f>Kalkulation_MS4!$G$45/100*detail_MS4!O8</f>
        <v>0</v>
      </c>
      <c r="E652" s="172">
        <f>Kalkulation_MS4!$G$45/100*detail_MS4!AB8</f>
        <v>0</v>
      </c>
      <c r="F652" s="172">
        <f>Kalkulation_MS4!$G$45/100*detail_MS4!AO8</f>
        <v>0</v>
      </c>
      <c r="G652" s="172">
        <f>Kalkulation_MS4!$G$45/100*detail_MS4!BB8</f>
        <v>0</v>
      </c>
      <c r="H652" s="172">
        <f>Kalkulation_MS4!$G$45/100*detail_MS4!BO8</f>
        <v>0</v>
      </c>
      <c r="I652" s="172">
        <f>Kalkulation_MS4!$G$45/100*detail_MS4!CB8</f>
        <v>0</v>
      </c>
      <c r="J652" s="206">
        <f t="shared" si="56"/>
        <v>0</v>
      </c>
    </row>
    <row r="653" spans="1:10" outlineLevel="1">
      <c r="A653" s="1">
        <f t="shared" si="57"/>
        <v>0</v>
      </c>
      <c r="C653" s="172">
        <f>Kalkulation_MS4!$H$45/100*detail_MS4!B9</f>
        <v>0</v>
      </c>
      <c r="D653" s="172">
        <f>Kalkulation_MS4!$H$45/100*detail_MS4!O9</f>
        <v>0</v>
      </c>
      <c r="E653" s="172">
        <f>Kalkulation_MS4!$H$45/100*detail_MS4!AB9</f>
        <v>0</v>
      </c>
      <c r="F653" s="172">
        <f>Kalkulation_MS4!$H$45/100*detail_MS4!AO9</f>
        <v>0</v>
      </c>
      <c r="G653" s="172">
        <f>Kalkulation_MS4!$H$45/100*detail_MS4!BB9</f>
        <v>0</v>
      </c>
      <c r="H653" s="172">
        <f>Kalkulation_MS4!$H$45/100*detail_MS4!BO9</f>
        <v>0</v>
      </c>
      <c r="I653" s="172">
        <f>Kalkulation_MS4!$H$45/100*detail_MS4!CB9</f>
        <v>0</v>
      </c>
      <c r="J653" s="206">
        <f t="shared" si="56"/>
        <v>0</v>
      </c>
    </row>
    <row r="654" spans="1:10" outlineLevel="1">
      <c r="A654" s="1">
        <f t="shared" si="57"/>
        <v>0</v>
      </c>
      <c r="C654" s="172">
        <f>Kalkulation_MS4!$I$45/100*detail_MS4!B10</f>
        <v>0</v>
      </c>
      <c r="D654" s="172">
        <f>Kalkulation_MS4!$I$45/100*detail_MS4!O10</f>
        <v>0</v>
      </c>
      <c r="E654" s="172">
        <f>Kalkulation_MS4!$I$45/100*detail_MS4!AB10</f>
        <v>0</v>
      </c>
      <c r="F654" s="172">
        <f>Kalkulation_MS4!$I$45/100*detail_MS4!AO10</f>
        <v>0</v>
      </c>
      <c r="G654" s="172">
        <f>Kalkulation_MS4!$I$45/100*detail_MS4!BB10</f>
        <v>0</v>
      </c>
      <c r="H654" s="172">
        <f>Kalkulation_MS4!$I$45/100*detail_MS4!BO10</f>
        <v>0</v>
      </c>
      <c r="I654" s="172">
        <f>Kalkulation_MS4!$I$45/100*detail_MS4!CB10</f>
        <v>0</v>
      </c>
      <c r="J654" s="206">
        <f t="shared" si="56"/>
        <v>0</v>
      </c>
    </row>
    <row r="655" spans="1:10" outlineLevel="1">
      <c r="A655" s="1">
        <f t="shared" si="57"/>
        <v>0</v>
      </c>
      <c r="C655" s="172">
        <f>Kalkulation_MS4!$J$45/100*detail_MS4!B11</f>
        <v>0</v>
      </c>
      <c r="D655" s="172">
        <f>Kalkulation_MS4!$J$45/100*detail_MS4!O11</f>
        <v>0</v>
      </c>
      <c r="E655" s="172">
        <f>Kalkulation_MS4!$J$45/100*detail_MS4!AB11</f>
        <v>0</v>
      </c>
      <c r="F655" s="172">
        <f>Kalkulation_MS4!$J$45/100*detail_MS4!AO11</f>
        <v>0</v>
      </c>
      <c r="G655" s="172">
        <f>Kalkulation_MS4!$J$45/100*detail_MS4!BB11</f>
        <v>0</v>
      </c>
      <c r="H655" s="172">
        <f>Kalkulation_MS4!$J$45/100*detail_MS4!BO11</f>
        <v>0</v>
      </c>
      <c r="I655" s="172">
        <f>Kalkulation_MS4!$J$45/100*detail_MS4!CB11</f>
        <v>0</v>
      </c>
      <c r="J655" s="206">
        <f t="shared" si="56"/>
        <v>0</v>
      </c>
    </row>
    <row r="656" spans="1:10" outlineLevel="1">
      <c r="A656" s="1">
        <f t="shared" si="57"/>
        <v>0</v>
      </c>
      <c r="C656" s="172">
        <f>Kalkulation_MS4!$K$45/100*detail_MS4!B12</f>
        <v>0</v>
      </c>
      <c r="D656" s="172">
        <f>Kalkulation_MS4!$K$45/100*detail_MS4!O12</f>
        <v>0</v>
      </c>
      <c r="E656" s="172">
        <f>Kalkulation_MS4!$K$45/100*detail_MS4!AB12</f>
        <v>0</v>
      </c>
      <c r="F656" s="172">
        <f>Kalkulation_MS4!$K$45/100*detail_MS4!AO12</f>
        <v>0</v>
      </c>
      <c r="G656" s="172">
        <f>Kalkulation_MS4!$K$45/100*detail_MS4!BB12</f>
        <v>0</v>
      </c>
      <c r="H656" s="172">
        <f>Kalkulation_MS4!$K$45/100*detail_MS4!BO12</f>
        <v>0</v>
      </c>
      <c r="I656" s="172">
        <f>Kalkulation_MS4!$K$45/100*detail_MS4!CB12</f>
        <v>0</v>
      </c>
      <c r="J656" s="206">
        <f t="shared" si="56"/>
        <v>0</v>
      </c>
    </row>
    <row r="657" spans="1:10" outlineLevel="1">
      <c r="A657" s="1">
        <f t="shared" si="57"/>
        <v>0</v>
      </c>
      <c r="C657" s="172">
        <f>Kalkulation_MS4!$L$45/100*detail_MS4!B13</f>
        <v>0</v>
      </c>
      <c r="D657" s="172">
        <f>Kalkulation_MS4!$L$45/100*detail_MS4!O13</f>
        <v>0</v>
      </c>
      <c r="E657" s="172">
        <f>Kalkulation_MS4!$L$45/100*detail_MS4!AB13</f>
        <v>0</v>
      </c>
      <c r="F657" s="172">
        <f>Kalkulation_MS4!$L$45/100*detail_MS4!AO13</f>
        <v>0</v>
      </c>
      <c r="G657" s="172">
        <f>Kalkulation_MS4!$L$45/100*detail_MS4!BB13</f>
        <v>0</v>
      </c>
      <c r="H657" s="172">
        <f>Kalkulation_MS4!$L$45/100*detail_MS4!BO13</f>
        <v>0</v>
      </c>
      <c r="I657" s="172">
        <f>Kalkulation_MS4!$L$45/100*detail_MS4!CB13</f>
        <v>0</v>
      </c>
      <c r="J657" s="206">
        <f t="shared" si="56"/>
        <v>0</v>
      </c>
    </row>
    <row r="658" spans="1:10" outlineLevel="1">
      <c r="A658" s="1">
        <f t="shared" si="57"/>
        <v>0</v>
      </c>
      <c r="C658" s="172">
        <f>Kalkulation_MS4!$M$45/100*detail_MS4!B14</f>
        <v>0</v>
      </c>
      <c r="D658" s="172">
        <f>Kalkulation_MS4!$M$45/100*detail_MS4!O14</f>
        <v>0</v>
      </c>
      <c r="E658" s="172">
        <f>Kalkulation_MS4!$M$45/100*detail_MS4!AB14</f>
        <v>0</v>
      </c>
      <c r="F658" s="172">
        <f>Kalkulation_MS4!$M$45/100*detail_MS4!AO14</f>
        <v>0</v>
      </c>
      <c r="G658" s="172">
        <f>Kalkulation_MS4!$M$45/100*detail_MS4!BB14</f>
        <v>0</v>
      </c>
      <c r="H658" s="172">
        <f>Kalkulation_MS4!$M$45/100*detail_MS4!BO14</f>
        <v>0</v>
      </c>
      <c r="I658" s="172">
        <f>Kalkulation_MS4!$M$45/100*detail_MS4!CB14</f>
        <v>0</v>
      </c>
      <c r="J658" s="206">
        <f t="shared" si="56"/>
        <v>0</v>
      </c>
    </row>
    <row r="659" spans="1:10" outlineLevel="1">
      <c r="A659" s="1">
        <f t="shared" si="57"/>
        <v>0</v>
      </c>
      <c r="C659" s="172">
        <f>Kalkulation_MS4!$N$45/100*detail_MS4!B15</f>
        <v>0</v>
      </c>
      <c r="D659" s="172">
        <f>Kalkulation_MS4!$N$45/100*detail_MS4!O15</f>
        <v>0</v>
      </c>
      <c r="E659" s="172">
        <f>Kalkulation_MS4!$N$45/100*detail_MS4!AB15</f>
        <v>0</v>
      </c>
      <c r="F659" s="172">
        <f>Kalkulation_MS4!$N$45/100*detail_MS4!AO15</f>
        <v>0</v>
      </c>
      <c r="G659" s="172">
        <f>Kalkulation_MS4!$N$45/100*detail_MS4!BB15</f>
        <v>0</v>
      </c>
      <c r="H659" s="172">
        <f>Kalkulation_MS4!$N$45/100*detail_MS4!BO15</f>
        <v>0</v>
      </c>
      <c r="I659" s="172">
        <f>Kalkulation_MS4!$N$45/100*detail_MS4!CB15</f>
        <v>0</v>
      </c>
      <c r="J659" s="206">
        <f t="shared" si="56"/>
        <v>0</v>
      </c>
    </row>
    <row r="660" spans="1:10" outlineLevel="1">
      <c r="A660" s="1">
        <f t="shared" si="57"/>
        <v>0</v>
      </c>
      <c r="C660" s="172">
        <f>Kalkulation_MS4!$O$45/100*detail_MS4!B16</f>
        <v>0</v>
      </c>
      <c r="D660" s="172">
        <f>Kalkulation_MS4!$O$45/100*detail_MS4!O16</f>
        <v>0</v>
      </c>
      <c r="E660" s="172">
        <f>Kalkulation_MS4!$O$45/100*detail_MS4!AB16</f>
        <v>0</v>
      </c>
      <c r="F660" s="172">
        <f>Kalkulation_MS4!$O$45/100*detail_MS4!AO16</f>
        <v>0</v>
      </c>
      <c r="G660" s="172">
        <f>Kalkulation_MS4!$O$45/100*detail_MS4!BB16</f>
        <v>0</v>
      </c>
      <c r="H660" s="172">
        <f>Kalkulation_MS4!$O$45/100*detail_MS4!BO16</f>
        <v>0</v>
      </c>
      <c r="I660" s="172">
        <f>Kalkulation_MS4!$O$45/100*detail_MS4!CB16</f>
        <v>0</v>
      </c>
      <c r="J660" s="206">
        <f t="shared" si="56"/>
        <v>0</v>
      </c>
    </row>
    <row r="661" spans="1:10" outlineLevel="1">
      <c r="A661" s="1">
        <f t="shared" si="57"/>
        <v>0</v>
      </c>
      <c r="C661" s="172">
        <f>Kalkulation_MS4!$P$45/100*detail_MS4!B17</f>
        <v>0</v>
      </c>
      <c r="D661" s="172">
        <f>Kalkulation_MS4!$P$45/100*detail_MS4!O17</f>
        <v>0</v>
      </c>
      <c r="E661" s="172">
        <f>Kalkulation_MS4!$P$45/100*detail_MS4!AB17</f>
        <v>0</v>
      </c>
      <c r="F661" s="172">
        <f>Kalkulation_MS4!$P$45/100*detail_MS4!AO17</f>
        <v>0</v>
      </c>
      <c r="G661" s="172">
        <f>Kalkulation_MS4!$P$45/100*detail_MS4!BB17</f>
        <v>0</v>
      </c>
      <c r="H661" s="172">
        <f>Kalkulation_MS4!$P$45/100*detail_MS4!BO17</f>
        <v>0</v>
      </c>
      <c r="I661" s="172">
        <f>Kalkulation_MS4!$P$45/100*detail_MS4!CB17</f>
        <v>0</v>
      </c>
      <c r="J661" s="206">
        <f t="shared" ref="J661:J664" si="58">SUM(C661:I661)</f>
        <v>0</v>
      </c>
    </row>
    <row r="662" spans="1:10" outlineLevel="1">
      <c r="A662" s="1">
        <f t="shared" si="57"/>
        <v>0</v>
      </c>
      <c r="C662" s="172">
        <f>Kalkulation_MS4!$Q$45/100*detail_MS4!B18</f>
        <v>0</v>
      </c>
      <c r="D662" s="172">
        <f>Kalkulation_MS4!$Q$45/100*detail_MS4!O18</f>
        <v>0</v>
      </c>
      <c r="E662" s="172">
        <f>Kalkulation_MS4!$Q$45/100*detail_MS4!AB18</f>
        <v>0</v>
      </c>
      <c r="F662" s="172">
        <f>Kalkulation_MS4!$Q$45/100*detail_MS4!AO18</f>
        <v>0</v>
      </c>
      <c r="G662" s="172">
        <f>Kalkulation_MS4!$Q$45/100*detail_MS4!BB18</f>
        <v>0</v>
      </c>
      <c r="H662" s="172">
        <f>Kalkulation_MS4!$Q$45/100*detail_MS4!BO18</f>
        <v>0</v>
      </c>
      <c r="I662" s="172">
        <f>Kalkulation_MS4!$Q$45/100*detail_MS4!CB18</f>
        <v>0</v>
      </c>
      <c r="J662" s="206">
        <f t="shared" si="58"/>
        <v>0</v>
      </c>
    </row>
    <row r="663" spans="1:10" outlineLevel="1">
      <c r="A663" s="1">
        <f t="shared" si="57"/>
        <v>0</v>
      </c>
      <c r="C663" s="172">
        <f>Kalkulation_MS4!$R$45/100*detail_MS4!B19</f>
        <v>0</v>
      </c>
      <c r="D663" s="172">
        <f>Kalkulation_MS4!$R$45/100*detail_MS4!O19</f>
        <v>0</v>
      </c>
      <c r="E663" s="172">
        <f>Kalkulation_MS4!$R$45/100*detail_MS4!AB19</f>
        <v>0</v>
      </c>
      <c r="F663" s="172">
        <f>Kalkulation_MS4!$R$45/100*detail_MS4!AO19</f>
        <v>0</v>
      </c>
      <c r="G663" s="172">
        <f>Kalkulation_MS4!$R$45/100*detail_MS4!BB19</f>
        <v>0</v>
      </c>
      <c r="H663" s="172">
        <f>Kalkulation_MS4!$R$45/100*detail_MS4!BO19</f>
        <v>0</v>
      </c>
      <c r="I663" s="172">
        <f>Kalkulation_MS4!$R$45/100*detail_MS4!CB19</f>
        <v>0</v>
      </c>
      <c r="J663" s="206">
        <f t="shared" si="58"/>
        <v>0</v>
      </c>
    </row>
    <row r="664" spans="1:10" outlineLevel="1">
      <c r="A664" s="1">
        <f t="shared" si="57"/>
        <v>0</v>
      </c>
      <c r="C664" s="172">
        <f>Kalkulation_MS4!$S$45/100*detail_MS4!$B20</f>
        <v>0</v>
      </c>
      <c r="D664" s="172">
        <f>Kalkulation_MS4!$S$45/100*detail_MS4!$O20</f>
        <v>0</v>
      </c>
      <c r="E664" s="172">
        <f>Kalkulation_MS4!$S$45/100*detail_MS4!$AB20</f>
        <v>0</v>
      </c>
      <c r="F664" s="172">
        <f>Kalkulation_MS4!$S$45/100*detail_MS4!$AO20</f>
        <v>0</v>
      </c>
      <c r="G664" s="172">
        <f>Kalkulation_MS4!$S$45/100*detail_MS4!$BB20</f>
        <v>0</v>
      </c>
      <c r="H664" s="172">
        <f>Kalkulation_MS4!$S$45/100*detail_MS4!$BO20</f>
        <v>0</v>
      </c>
      <c r="I664" s="172">
        <f>Kalkulation_MS4!$S$45/100*detail_MS4!$CB20</f>
        <v>0</v>
      </c>
      <c r="J664" s="206">
        <f t="shared" si="58"/>
        <v>0</v>
      </c>
    </row>
    <row r="665" spans="1:10" outlineLevel="1">
      <c r="A665" s="1">
        <f t="shared" si="57"/>
        <v>0</v>
      </c>
      <c r="C665" s="172">
        <f>Kalkulation_MS4!$T$45/100*detail_MS4!$B21</f>
        <v>0</v>
      </c>
      <c r="D665" s="172">
        <f>Kalkulation_MS4!$T$45/100*detail_MS4!$O21</f>
        <v>0</v>
      </c>
      <c r="E665" s="172">
        <f>Kalkulation_MS4!$T$45/100*detail_MS4!$AB21</f>
        <v>0</v>
      </c>
      <c r="F665" s="172">
        <f>Kalkulation_MS4!$T$45/100*detail_MS4!$AO21</f>
        <v>0</v>
      </c>
      <c r="G665" s="172">
        <f>Kalkulation_MS4!$T$45/100*detail_MS4!$BB21</f>
        <v>0</v>
      </c>
      <c r="H665" s="172">
        <f>Kalkulation_MS4!$T$45/100*detail_MS4!$BO21</f>
        <v>0</v>
      </c>
      <c r="I665" s="172">
        <f>Kalkulation_MS4!$T$45/100*detail_MS4!$CB21</f>
        <v>0</v>
      </c>
      <c r="J665" s="206">
        <f t="shared" ref="J665:J690" si="59">SUM(C665:I665)</f>
        <v>0</v>
      </c>
    </row>
    <row r="666" spans="1:10" outlineLevel="1">
      <c r="A666" s="1">
        <f t="shared" si="57"/>
        <v>0</v>
      </c>
      <c r="C666" s="172">
        <f>Kalkulation_MS4!$U$45/100*detail_MS4!$B22</f>
        <v>0</v>
      </c>
      <c r="D666" s="172">
        <f>Kalkulation_MS4!$U$45/100*detail_MS4!$O22</f>
        <v>0</v>
      </c>
      <c r="E666" s="172">
        <f>Kalkulation_MS4!$U$45/100*detail_MS4!$AB22</f>
        <v>0</v>
      </c>
      <c r="F666" s="172">
        <f>Kalkulation_MS4!$U$45/100*detail_MS4!$AO22</f>
        <v>0</v>
      </c>
      <c r="G666" s="172">
        <f>Kalkulation_MS4!$U$45/100*detail_MS4!$BB22</f>
        <v>0</v>
      </c>
      <c r="H666" s="172">
        <f>Kalkulation_MS4!$U$45/100*detail_MS4!$BO22</f>
        <v>0</v>
      </c>
      <c r="I666" s="172">
        <f>Kalkulation_MS4!$U$45/100*detail_MS4!$CB22</f>
        <v>0</v>
      </c>
      <c r="J666" s="206">
        <f t="shared" si="59"/>
        <v>0</v>
      </c>
    </row>
    <row r="667" spans="1:10" outlineLevel="1">
      <c r="A667" s="1">
        <f t="shared" si="57"/>
        <v>0</v>
      </c>
      <c r="C667" s="172">
        <f>Kalkulation_MS4!$V$45/100*detail_MS4!$B23</f>
        <v>0</v>
      </c>
      <c r="D667" s="172">
        <f>Kalkulation_MS4!$V$45/100*detail_MS4!$O23</f>
        <v>0</v>
      </c>
      <c r="E667" s="172">
        <f>Kalkulation_MS4!$V$45/100*detail_MS4!$AB23</f>
        <v>0</v>
      </c>
      <c r="F667" s="172">
        <f>Kalkulation_MS4!$V$45/100*detail_MS4!$AO23</f>
        <v>0</v>
      </c>
      <c r="G667" s="172">
        <f>Kalkulation_MS4!$V$45/100*detail_MS4!$BB23</f>
        <v>0</v>
      </c>
      <c r="H667" s="172">
        <f>Kalkulation_MS4!$V$45/100*detail_MS4!$BO23</f>
        <v>0</v>
      </c>
      <c r="I667" s="172">
        <f>Kalkulation_MS4!$V$45/100*detail_MS4!$CB23</f>
        <v>0</v>
      </c>
      <c r="J667" s="206">
        <f t="shared" si="59"/>
        <v>0</v>
      </c>
    </row>
    <row r="668" spans="1:10" outlineLevel="1">
      <c r="A668" s="1">
        <f t="shared" si="57"/>
        <v>0</v>
      </c>
      <c r="C668" s="172">
        <f>Kalkulation_MS4!$W$45/100*detail_MS4!$B24</f>
        <v>0</v>
      </c>
      <c r="D668" s="172">
        <f>Kalkulation_MS4!$W$45/100*detail_MS4!$O24</f>
        <v>0</v>
      </c>
      <c r="E668" s="172">
        <f>Kalkulation_MS4!$W$45/100*detail_MS4!$AB24</f>
        <v>0</v>
      </c>
      <c r="F668" s="172">
        <f>Kalkulation_MS4!$W$45/100*detail_MS4!$AO24</f>
        <v>0</v>
      </c>
      <c r="G668" s="172">
        <f>Kalkulation_MS4!$W$45/100*detail_MS4!$BB24</f>
        <v>0</v>
      </c>
      <c r="H668" s="172">
        <f>Kalkulation_MS4!$W$45/100*detail_MS4!$BO24</f>
        <v>0</v>
      </c>
      <c r="I668" s="172">
        <f>Kalkulation_MS4!$W$45/100*detail_MS4!$CB24</f>
        <v>0</v>
      </c>
      <c r="J668" s="206">
        <f t="shared" si="59"/>
        <v>0</v>
      </c>
    </row>
    <row r="669" spans="1:10" outlineLevel="1">
      <c r="A669" s="1">
        <f t="shared" si="57"/>
        <v>0</v>
      </c>
      <c r="C669" s="172">
        <f>Kalkulation_MS4!$X$45/100*detail_MS4!$B25</f>
        <v>0</v>
      </c>
      <c r="D669" s="172">
        <f>Kalkulation_MS4!$X$45/100*detail_MS4!$O25</f>
        <v>0</v>
      </c>
      <c r="E669" s="172">
        <f>Kalkulation_MS4!$X$45/100*detail_MS4!$AB25</f>
        <v>0</v>
      </c>
      <c r="F669" s="172">
        <f>Kalkulation_MS4!$X$45/100*detail_MS4!$AO25</f>
        <v>0</v>
      </c>
      <c r="G669" s="172">
        <f>Kalkulation_MS4!$X$45/100*detail_MS4!$BB25</f>
        <v>0</v>
      </c>
      <c r="H669" s="172">
        <f>Kalkulation_MS4!$X$45/100*detail_MS4!$BO25</f>
        <v>0</v>
      </c>
      <c r="I669" s="172">
        <f>Kalkulation_MS4!$X$45/100*detail_MS4!$CB25</f>
        <v>0</v>
      </c>
      <c r="J669" s="206">
        <f t="shared" si="59"/>
        <v>0</v>
      </c>
    </row>
    <row r="670" spans="1:10" outlineLevel="1">
      <c r="A670" s="1">
        <f t="shared" si="57"/>
        <v>0</v>
      </c>
      <c r="C670" s="172">
        <f>Kalkulation_MS4!$Y$45/100*detail_MS4!$B26</f>
        <v>0</v>
      </c>
      <c r="D670" s="172">
        <f>Kalkulation_MS4!$Y$45/100*detail_MS4!$O26</f>
        <v>0</v>
      </c>
      <c r="E670" s="172">
        <f>Kalkulation_MS4!$Y$45/100*detail_MS4!$AB26</f>
        <v>0</v>
      </c>
      <c r="F670" s="172">
        <f>Kalkulation_MS4!$Y$45/100*detail_MS4!$AO26</f>
        <v>0</v>
      </c>
      <c r="G670" s="172">
        <f>Kalkulation_MS4!$Y$45/100*detail_MS4!$BB26</f>
        <v>0</v>
      </c>
      <c r="H670" s="172">
        <f>Kalkulation_MS4!$Y$45/100*detail_MS4!$BO26</f>
        <v>0</v>
      </c>
      <c r="I670" s="172">
        <f>Kalkulation_MS4!$Y$45/100*detail_MS4!$CB26</f>
        <v>0</v>
      </c>
      <c r="J670" s="206">
        <f t="shared" si="59"/>
        <v>0</v>
      </c>
    </row>
    <row r="671" spans="1:10" outlineLevel="1">
      <c r="A671" s="1">
        <f t="shared" si="57"/>
        <v>0</v>
      </c>
      <c r="C671" s="172">
        <f>Kalkulation_MS4!$Z$45/100*detail_MS4!$B27</f>
        <v>0</v>
      </c>
      <c r="D671" s="172">
        <f>Kalkulation_MS4!$Z$45/100*detail_MS4!$O27</f>
        <v>0</v>
      </c>
      <c r="E671" s="172">
        <f>Kalkulation_MS4!$Z$45/100*detail_MS4!$AB27</f>
        <v>0</v>
      </c>
      <c r="F671" s="172">
        <f>Kalkulation_MS4!$Z$45/100*detail_MS4!$AO27</f>
        <v>0</v>
      </c>
      <c r="G671" s="172">
        <f>Kalkulation_MS4!$Z$45/100*detail_MS4!$BB27</f>
        <v>0</v>
      </c>
      <c r="H671" s="172">
        <f>Kalkulation_MS4!$Z$45/100*detail_MS4!$BO27</f>
        <v>0</v>
      </c>
      <c r="I671" s="172">
        <f>Kalkulation_MS4!$Z$45/100*detail_MS4!$CB27</f>
        <v>0</v>
      </c>
      <c r="J671" s="206">
        <f t="shared" si="59"/>
        <v>0</v>
      </c>
    </row>
    <row r="672" spans="1:10" outlineLevel="1">
      <c r="A672" s="1">
        <f t="shared" si="57"/>
        <v>0</v>
      </c>
      <c r="C672" s="172">
        <f>Kalkulation_MS4!$AA$45/100*detail_MS4!$B28</f>
        <v>0</v>
      </c>
      <c r="D672" s="172">
        <f>Kalkulation_MS4!$AA$45/100*detail_MS4!$O28</f>
        <v>0</v>
      </c>
      <c r="E672" s="172">
        <f>Kalkulation_MS4!$AA$45/100*detail_MS4!$AB28</f>
        <v>0</v>
      </c>
      <c r="F672" s="172">
        <f>Kalkulation_MS4!$AA$45/100*detail_MS4!$AO28</f>
        <v>0</v>
      </c>
      <c r="G672" s="172">
        <f>Kalkulation_MS4!$AA$45/100*detail_MS4!$BB28</f>
        <v>0</v>
      </c>
      <c r="H672" s="172">
        <f>Kalkulation_MS4!$AA$45/100*detail_MS4!$BO28</f>
        <v>0</v>
      </c>
      <c r="I672" s="172">
        <f>Kalkulation_MS4!$AA$45/100*detail_MS4!$CB28</f>
        <v>0</v>
      </c>
      <c r="J672" s="206">
        <f t="shared" si="59"/>
        <v>0</v>
      </c>
    </row>
    <row r="673" spans="1:10" outlineLevel="1">
      <c r="A673" s="1">
        <f t="shared" si="57"/>
        <v>0</v>
      </c>
      <c r="C673" s="172">
        <f>Kalkulation_MS4!$AB$45/100*detail_MS4!$B29</f>
        <v>0</v>
      </c>
      <c r="D673" s="172">
        <f>Kalkulation_MS4!$AB$45/100*detail_MS4!$O29</f>
        <v>0</v>
      </c>
      <c r="E673" s="172">
        <f>Kalkulation_MS4!$AB$45/100*detail_MS4!$AB29</f>
        <v>0</v>
      </c>
      <c r="F673" s="172">
        <f>Kalkulation_MS4!$AB$45/100*detail_MS4!$AO29</f>
        <v>0</v>
      </c>
      <c r="G673" s="172">
        <f>Kalkulation_MS4!$AB$45/100*detail_MS4!$BB29</f>
        <v>0</v>
      </c>
      <c r="H673" s="172">
        <f>Kalkulation_MS4!$AB$45/100*detail_MS4!$BO29</f>
        <v>0</v>
      </c>
      <c r="I673" s="172">
        <f>Kalkulation_MS4!$AB$45/100*detail_MS4!$CB29</f>
        <v>0</v>
      </c>
      <c r="J673" s="206">
        <f t="shared" si="59"/>
        <v>0</v>
      </c>
    </row>
    <row r="674" spans="1:10" outlineLevel="1">
      <c r="A674" s="1">
        <f t="shared" si="57"/>
        <v>0</v>
      </c>
      <c r="C674" s="172">
        <f>Kalkulation_MS4!$AC$45/100*detail_MS4!$B30</f>
        <v>0</v>
      </c>
      <c r="D674" s="172">
        <f>Kalkulation_MS4!$AC$45/100*detail_MS4!$O30</f>
        <v>0</v>
      </c>
      <c r="E674" s="172">
        <f>Kalkulation_MS4!$AC$45/100*detail_MS4!$AB30</f>
        <v>0</v>
      </c>
      <c r="F674" s="172">
        <f>Kalkulation_MS4!$AC$45/100*detail_MS4!$AO30</f>
        <v>0</v>
      </c>
      <c r="G674" s="172">
        <f>Kalkulation_MS4!$AC$45/100*detail_MS4!$BB30</f>
        <v>0</v>
      </c>
      <c r="H674" s="172">
        <f>Kalkulation_MS4!$AC$45/100*detail_MS4!$BO30</f>
        <v>0</v>
      </c>
      <c r="I674" s="172">
        <f>Kalkulation_MS4!$AC$45/100*detail_MS4!$CB30</f>
        <v>0</v>
      </c>
      <c r="J674" s="206">
        <f t="shared" si="59"/>
        <v>0</v>
      </c>
    </row>
    <row r="675" spans="1:10" outlineLevel="1">
      <c r="A675" s="1">
        <f t="shared" si="57"/>
        <v>0</v>
      </c>
      <c r="C675" s="172">
        <f>Kalkulation_MS4!$AD$45/100*detail_MS4!$B31</f>
        <v>0</v>
      </c>
      <c r="D675" s="172">
        <f>Kalkulation_MS4!$AD$45/100*detail_MS4!$O31</f>
        <v>0</v>
      </c>
      <c r="E675" s="172">
        <f>Kalkulation_MS4!$AD$45/100*detail_MS4!$AB31</f>
        <v>0</v>
      </c>
      <c r="F675" s="172">
        <f>Kalkulation_MS4!$AD$45/100*detail_MS4!$AO31</f>
        <v>0</v>
      </c>
      <c r="G675" s="172">
        <f>Kalkulation_MS4!$AD$45/100*detail_MS4!$BB31</f>
        <v>0</v>
      </c>
      <c r="H675" s="172">
        <f>Kalkulation_MS4!$AD$45/100*detail_MS4!$BO31</f>
        <v>0</v>
      </c>
      <c r="I675" s="172">
        <f>Kalkulation_MS4!$AD$45/100*detail_MS4!$CB31</f>
        <v>0</v>
      </c>
      <c r="J675" s="206">
        <f t="shared" si="59"/>
        <v>0</v>
      </c>
    </row>
    <row r="676" spans="1:10" outlineLevel="1">
      <c r="A676" s="1">
        <f t="shared" si="57"/>
        <v>0</v>
      </c>
      <c r="C676" s="172">
        <f>Kalkulation_MS4!$AE$45/100*detail_MS4!$B32</f>
        <v>0</v>
      </c>
      <c r="D676" s="172">
        <f>Kalkulation_MS4!$AE$45/100*detail_MS4!$O32</f>
        <v>0</v>
      </c>
      <c r="E676" s="172">
        <f>Kalkulation_MS4!$AE$45/100*detail_MS4!$AB32</f>
        <v>0</v>
      </c>
      <c r="F676" s="172">
        <f>Kalkulation_MS4!$AE$45/100*detail_MS4!$AO32</f>
        <v>0</v>
      </c>
      <c r="G676" s="172">
        <f>Kalkulation_MS4!$AE$45/100*detail_MS4!$BB32</f>
        <v>0</v>
      </c>
      <c r="H676" s="172">
        <f>Kalkulation_MS4!$AE$45/100*detail_MS4!$BO32</f>
        <v>0</v>
      </c>
      <c r="I676" s="172">
        <f>Kalkulation_MS4!$AE$45/100*detail_MS4!$CB32</f>
        <v>0</v>
      </c>
      <c r="J676" s="206">
        <f t="shared" si="59"/>
        <v>0</v>
      </c>
    </row>
    <row r="677" spans="1:10" outlineLevel="1">
      <c r="A677" s="1">
        <f t="shared" si="57"/>
        <v>0</v>
      </c>
      <c r="C677" s="172">
        <f>Kalkulation_MS4!$AF$45/100*detail_MS4!$B33</f>
        <v>0</v>
      </c>
      <c r="D677" s="172">
        <f>Kalkulation_MS4!$AF$45/100*detail_MS4!$O33</f>
        <v>0</v>
      </c>
      <c r="E677" s="172">
        <f>Kalkulation_MS4!$AF$45/100*detail_MS4!$AB33</f>
        <v>0</v>
      </c>
      <c r="F677" s="172">
        <f>Kalkulation_MS4!$AF$45/100*detail_MS4!$AO33</f>
        <v>0</v>
      </c>
      <c r="G677" s="172">
        <f>Kalkulation_MS4!$AF$45/100*detail_MS4!$BB33</f>
        <v>0</v>
      </c>
      <c r="H677" s="172">
        <f>Kalkulation_MS4!$AF$45/100*detail_MS4!$BO33</f>
        <v>0</v>
      </c>
      <c r="I677" s="172">
        <f>Kalkulation_MS4!$AF$45/100*detail_MS4!$CB33</f>
        <v>0</v>
      </c>
      <c r="J677" s="206">
        <f t="shared" si="59"/>
        <v>0</v>
      </c>
    </row>
    <row r="678" spans="1:10" outlineLevel="1">
      <c r="A678" s="1">
        <f t="shared" si="57"/>
        <v>0</v>
      </c>
      <c r="C678" s="172">
        <f>Kalkulation_MS4!$AG$45/100*detail_MS4!$B34</f>
        <v>0</v>
      </c>
      <c r="D678" s="172">
        <f>Kalkulation_MS4!$AG$45/100*detail_MS4!$O34</f>
        <v>0</v>
      </c>
      <c r="E678" s="172">
        <f>Kalkulation_MS4!$AG$45/100*detail_MS4!$AB34</f>
        <v>0</v>
      </c>
      <c r="F678" s="172">
        <f>Kalkulation_MS4!$AG$45/100*detail_MS4!$AO34</f>
        <v>0</v>
      </c>
      <c r="G678" s="172">
        <f>Kalkulation_MS4!$AG$45/100*detail_MS4!$BB34</f>
        <v>0</v>
      </c>
      <c r="H678" s="172">
        <f>Kalkulation_MS4!$AG$45/100*detail_MS4!$BO34</f>
        <v>0</v>
      </c>
      <c r="I678" s="172">
        <f>Kalkulation_MS4!$AG$45/100*detail_MS4!$CB34</f>
        <v>0</v>
      </c>
      <c r="J678" s="206">
        <f t="shared" si="59"/>
        <v>0</v>
      </c>
    </row>
    <row r="679" spans="1:10" outlineLevel="1">
      <c r="A679" s="1">
        <f t="shared" si="57"/>
        <v>0</v>
      </c>
      <c r="C679" s="172">
        <f>Kalkulation_MS4!$AH$45/100*detail_MS4!$B35</f>
        <v>0</v>
      </c>
      <c r="D679" s="172">
        <f>Kalkulation_MS4!$AH$45/100*detail_MS4!$O35</f>
        <v>0</v>
      </c>
      <c r="E679" s="172">
        <f>Kalkulation_MS4!$AH$45/100*detail_MS4!$AB35</f>
        <v>0</v>
      </c>
      <c r="F679" s="172">
        <f>Kalkulation_MS4!$AH$45/100*detail_MS4!$AO35</f>
        <v>0</v>
      </c>
      <c r="G679" s="172">
        <f>Kalkulation_MS4!$AH$45/100*detail_MS4!$BB35</f>
        <v>0</v>
      </c>
      <c r="H679" s="172">
        <f>Kalkulation_MS4!$AH$45/100*detail_MS4!$BO35</f>
        <v>0</v>
      </c>
      <c r="I679" s="172">
        <f>Kalkulation_MS4!$AH$45/100*detail_MS4!$CB35</f>
        <v>0</v>
      </c>
      <c r="J679" s="206">
        <f t="shared" si="59"/>
        <v>0</v>
      </c>
    </row>
    <row r="680" spans="1:10" outlineLevel="1">
      <c r="A680" s="1">
        <f t="shared" si="57"/>
        <v>0</v>
      </c>
      <c r="C680" s="172">
        <f>Kalkulation_MS4!$AI$45/100*detail_MS4!$B36</f>
        <v>0</v>
      </c>
      <c r="D680" s="172">
        <f>Kalkulation_MS4!$AI$45/100*detail_MS4!$O36</f>
        <v>0</v>
      </c>
      <c r="E680" s="172">
        <f>Kalkulation_MS4!$AI$45/100*detail_MS4!$AB36</f>
        <v>0</v>
      </c>
      <c r="F680" s="172">
        <f>Kalkulation_MS4!$AI$45/100*detail_MS4!$AO36</f>
        <v>0</v>
      </c>
      <c r="G680" s="172">
        <f>Kalkulation_MS4!$AI$45/100*detail_MS4!$BB36</f>
        <v>0</v>
      </c>
      <c r="H680" s="172">
        <f>Kalkulation_MS4!$AI$45/100*detail_MS4!$BO36</f>
        <v>0</v>
      </c>
      <c r="I680" s="172">
        <f>Kalkulation_MS4!$AI$45/100*detail_MS4!$CB36</f>
        <v>0</v>
      </c>
      <c r="J680" s="206">
        <f t="shared" si="59"/>
        <v>0</v>
      </c>
    </row>
    <row r="681" spans="1:10" outlineLevel="1">
      <c r="A681" s="1">
        <f t="shared" si="57"/>
        <v>0</v>
      </c>
      <c r="C681" s="172">
        <f>Kalkulation_MS4!$AJ$45/100*detail_MS4!$B37</f>
        <v>0</v>
      </c>
      <c r="D681" s="172">
        <f>Kalkulation_MS4!$AJ$45/100*detail_MS4!$O37</f>
        <v>0</v>
      </c>
      <c r="E681" s="172">
        <f>Kalkulation_MS4!$AJ$45/100*detail_MS4!$AB37</f>
        <v>0</v>
      </c>
      <c r="F681" s="172">
        <f>Kalkulation_MS4!$AJ$45/100*detail_MS4!$AO37</f>
        <v>0</v>
      </c>
      <c r="G681" s="172">
        <f>Kalkulation_MS4!$AJ$45/100*detail_MS4!$BB37</f>
        <v>0</v>
      </c>
      <c r="H681" s="172">
        <f>Kalkulation_MS4!$AJ$45/100*detail_MS4!$BO37</f>
        <v>0</v>
      </c>
      <c r="I681" s="172">
        <f>Kalkulation_MS4!$AJ$45/100*detail_MS4!$CB37</f>
        <v>0</v>
      </c>
      <c r="J681" s="206">
        <f t="shared" si="59"/>
        <v>0</v>
      </c>
    </row>
    <row r="682" spans="1:10" outlineLevel="1">
      <c r="A682" s="1">
        <f t="shared" si="57"/>
        <v>0</v>
      </c>
      <c r="C682" s="172">
        <f>Kalkulation_MS4!$AK$45/100*detail_MS4!$B38</f>
        <v>0</v>
      </c>
      <c r="D682" s="172">
        <f>Kalkulation_MS4!$AK$45/100*detail_MS4!$O38</f>
        <v>0</v>
      </c>
      <c r="E682" s="172">
        <f>Kalkulation_MS4!$AK$45/100*detail_MS4!$AB38</f>
        <v>0</v>
      </c>
      <c r="F682" s="172">
        <f>Kalkulation_MS4!$AK$45/100*detail_MS4!$AO38</f>
        <v>0</v>
      </c>
      <c r="G682" s="172">
        <f>Kalkulation_MS4!$AK$45/100*detail_MS4!$BB38</f>
        <v>0</v>
      </c>
      <c r="H682" s="172">
        <f>Kalkulation_MS4!$AK$45/100*detail_MS4!$BO38</f>
        <v>0</v>
      </c>
      <c r="I682" s="172">
        <f>Kalkulation_MS4!$AK$45/100*detail_MS4!$CB38</f>
        <v>0</v>
      </c>
      <c r="J682" s="206">
        <f t="shared" si="59"/>
        <v>0</v>
      </c>
    </row>
    <row r="683" spans="1:10" outlineLevel="1">
      <c r="A683" s="1">
        <f t="shared" si="57"/>
        <v>0</v>
      </c>
      <c r="C683" s="172">
        <f>Kalkulation_MS4!$AL$45/100*detail_MS4!$B39</f>
        <v>0</v>
      </c>
      <c r="D683" s="172">
        <f>Kalkulation_MS4!$AL$45/100*detail_MS4!$O39</f>
        <v>0</v>
      </c>
      <c r="E683" s="172">
        <f>Kalkulation_MS4!$AL$45/100*detail_MS4!$AB39</f>
        <v>0</v>
      </c>
      <c r="F683" s="172">
        <f>Kalkulation_MS4!$AL$45/100*detail_MS4!$AO39</f>
        <v>0</v>
      </c>
      <c r="G683" s="172">
        <f>Kalkulation_MS4!$AL$45/100*detail_MS4!$BB39</f>
        <v>0</v>
      </c>
      <c r="H683" s="172">
        <f>Kalkulation_MS4!$AL$45/100*detail_MS4!$BO39</f>
        <v>0</v>
      </c>
      <c r="I683" s="172">
        <f>Kalkulation_MS4!$AL$45/100*detail_MS4!$CB39</f>
        <v>0</v>
      </c>
      <c r="J683" s="206">
        <f t="shared" si="59"/>
        <v>0</v>
      </c>
    </row>
    <row r="684" spans="1:10" outlineLevel="1">
      <c r="A684" s="1">
        <f t="shared" si="57"/>
        <v>0</v>
      </c>
      <c r="C684" s="172">
        <f>Kalkulation_MS4!$AM$45/100*detail_MS4!$B40</f>
        <v>0</v>
      </c>
      <c r="D684" s="172">
        <f>Kalkulation_MS4!$AM$45/100*detail_MS4!$O40</f>
        <v>0</v>
      </c>
      <c r="E684" s="172">
        <f>Kalkulation_MS4!$AM$45/100*detail_MS4!$AB40</f>
        <v>0</v>
      </c>
      <c r="F684" s="172">
        <f>Kalkulation_MS4!$AM$45/100*detail_MS4!$AO40</f>
        <v>0</v>
      </c>
      <c r="G684" s="172">
        <f>Kalkulation_MS4!$AM$45/100*detail_MS4!$BB40</f>
        <v>0</v>
      </c>
      <c r="H684" s="172">
        <f>Kalkulation_MS4!$AM$45/100*detail_MS4!$BO40</f>
        <v>0</v>
      </c>
      <c r="I684" s="172">
        <f>Kalkulation_MS4!$AM$45/100*detail_MS4!$CB40</f>
        <v>0</v>
      </c>
      <c r="J684" s="206">
        <f t="shared" si="59"/>
        <v>0</v>
      </c>
    </row>
    <row r="685" spans="1:10" outlineLevel="1">
      <c r="A685" s="1">
        <f t="shared" si="57"/>
        <v>0</v>
      </c>
      <c r="C685" s="172">
        <f>Kalkulation_MS4!$AN$45/100*detail_MS4!$B41</f>
        <v>0</v>
      </c>
      <c r="D685" s="172">
        <f>Kalkulation_MS4!$AN$45/100*detail_MS4!$O41</f>
        <v>0</v>
      </c>
      <c r="E685" s="172">
        <f>Kalkulation_MS4!$AN$45/100*detail_MS4!$AB41</f>
        <v>0</v>
      </c>
      <c r="F685" s="172">
        <f>Kalkulation_MS4!$AN$45/100*detail_MS4!$AO41</f>
        <v>0</v>
      </c>
      <c r="G685" s="172">
        <f>Kalkulation_MS4!$AN$45/100*detail_MS4!$BB41</f>
        <v>0</v>
      </c>
      <c r="H685" s="172">
        <f>Kalkulation_MS4!$AN$45/100*detail_MS4!$BO41</f>
        <v>0</v>
      </c>
      <c r="I685" s="172">
        <f>Kalkulation_MS4!$AN$45/100*detail_MS4!$CB41</f>
        <v>0</v>
      </c>
      <c r="J685" s="206">
        <f t="shared" si="59"/>
        <v>0</v>
      </c>
    </row>
    <row r="686" spans="1:10" outlineLevel="1">
      <c r="A686" s="1">
        <f t="shared" si="57"/>
        <v>0</v>
      </c>
      <c r="C686" s="172">
        <f>Kalkulation_MS4!$AO$45/100*detail_MS4!$B42</f>
        <v>0</v>
      </c>
      <c r="D686" s="172">
        <f>Kalkulation_MS4!$AO$45/100*detail_MS4!$O42</f>
        <v>0</v>
      </c>
      <c r="E686" s="172">
        <f>Kalkulation_MS4!$AO$45/100*detail_MS4!$AB42</f>
        <v>0</v>
      </c>
      <c r="F686" s="172">
        <f>Kalkulation_MS4!$AO$45/100*detail_MS4!$AO42</f>
        <v>0</v>
      </c>
      <c r="G686" s="172">
        <f>Kalkulation_MS4!$AO$45/100*detail_MS4!$BB42</f>
        <v>0</v>
      </c>
      <c r="H686" s="172">
        <f>Kalkulation_MS4!$AO$45/100*detail_MS4!$BO42</f>
        <v>0</v>
      </c>
      <c r="I686" s="172">
        <f>Kalkulation_MS4!$AO$45/100*detail_MS4!$CB42</f>
        <v>0</v>
      </c>
      <c r="J686" s="206">
        <f t="shared" si="59"/>
        <v>0</v>
      </c>
    </row>
    <row r="687" spans="1:10" outlineLevel="1">
      <c r="A687" s="1">
        <f t="shared" si="57"/>
        <v>0</v>
      </c>
      <c r="C687" s="172">
        <f>Kalkulation_MS4!$AP$45/100*detail_MS4!$B43</f>
        <v>0</v>
      </c>
      <c r="D687" s="172">
        <f>Kalkulation_MS4!$AP$45/100*detail_MS4!$O43</f>
        <v>0</v>
      </c>
      <c r="E687" s="172">
        <f>Kalkulation_MS4!$AP$45/100*detail_MS4!$AB43</f>
        <v>0</v>
      </c>
      <c r="F687" s="172">
        <f>Kalkulation_MS4!$AP$45/100*detail_MS4!$AO43</f>
        <v>0</v>
      </c>
      <c r="G687" s="172">
        <f>Kalkulation_MS4!$AP$45/100*detail_MS4!$BB43</f>
        <v>0</v>
      </c>
      <c r="H687" s="172">
        <f>Kalkulation_MS4!$AP$45/100*detail_MS4!$BO43</f>
        <v>0</v>
      </c>
      <c r="I687" s="172">
        <f>Kalkulation_MS4!$AP$45/100*detail_MS4!$CB43</f>
        <v>0</v>
      </c>
      <c r="J687" s="206">
        <f t="shared" si="59"/>
        <v>0</v>
      </c>
    </row>
    <row r="688" spans="1:10" outlineLevel="1">
      <c r="A688" s="1">
        <f t="shared" si="57"/>
        <v>0</v>
      </c>
      <c r="C688" s="172">
        <f>Kalkulation_MS4!$AQ$45/100*detail_MS4!$B44</f>
        <v>0</v>
      </c>
      <c r="D688" s="172">
        <f>Kalkulation_MS4!$AQ$45/100*detail_MS4!$O44</f>
        <v>0</v>
      </c>
      <c r="E688" s="172">
        <f>Kalkulation_MS4!$AQ$45/100*detail_MS4!$AB44</f>
        <v>0</v>
      </c>
      <c r="F688" s="172">
        <f>Kalkulation_MS4!$AQ$45/100*detail_MS4!$AO44</f>
        <v>0</v>
      </c>
      <c r="G688" s="172">
        <f>Kalkulation_MS4!$AQ$45/100*detail_MS4!$BB44</f>
        <v>0</v>
      </c>
      <c r="H688" s="172">
        <f>Kalkulation_MS4!$AQ$45/100*detail_MS4!$BO44</f>
        <v>0</v>
      </c>
      <c r="I688" s="172">
        <f>Kalkulation_MS4!$AQ$45/100*detail_MS4!$CB44</f>
        <v>0</v>
      </c>
      <c r="J688" s="206">
        <f t="shared" si="59"/>
        <v>0</v>
      </c>
    </row>
    <row r="689" spans="1:10" outlineLevel="1">
      <c r="A689" s="1">
        <f t="shared" si="57"/>
        <v>0</v>
      </c>
      <c r="C689" s="172">
        <f>Kalkulation_MS4!$AR$45/100*detail_MS4!$B45</f>
        <v>0</v>
      </c>
      <c r="D689" s="172">
        <f>Kalkulation_MS4!$AR$45/100*detail_MS4!$O45</f>
        <v>0</v>
      </c>
      <c r="E689" s="172">
        <f>Kalkulation_MS4!$AR$45/100*detail_MS4!$AB45</f>
        <v>0</v>
      </c>
      <c r="F689" s="172">
        <f>Kalkulation_MS4!$AR$45/100*detail_MS4!$AO45</f>
        <v>0</v>
      </c>
      <c r="G689" s="172">
        <f>Kalkulation_MS4!$AR$45/100*detail_MS4!$BB45</f>
        <v>0</v>
      </c>
      <c r="H689" s="172">
        <f>Kalkulation_MS4!$AR$45/100*detail_MS4!$BO45</f>
        <v>0</v>
      </c>
      <c r="I689" s="172">
        <f>Kalkulation_MS4!$AR$45/100*detail_MS4!$CB45</f>
        <v>0</v>
      </c>
      <c r="J689" s="206">
        <f t="shared" si="59"/>
        <v>0</v>
      </c>
    </row>
    <row r="690" spans="1:10" outlineLevel="1">
      <c r="A690" s="1">
        <f t="shared" si="57"/>
        <v>0</v>
      </c>
      <c r="C690" s="172">
        <f>Kalkulation_MS4!$AS$45/100*detail_MS4!$B46</f>
        <v>0</v>
      </c>
      <c r="D690" s="172">
        <f>Kalkulation_MS4!$AS$45/100*detail_MS4!$O46</f>
        <v>0</v>
      </c>
      <c r="E690" s="172">
        <f>Kalkulation_MS4!$AS$45/100*detail_MS4!$AB46</f>
        <v>0</v>
      </c>
      <c r="F690" s="172">
        <f>Kalkulation_MS4!$AS$45/100*detail_MS4!$AO46</f>
        <v>0</v>
      </c>
      <c r="G690" s="172">
        <f>Kalkulation_MS4!$AS$45/100*detail_MS4!$BB46</f>
        <v>0</v>
      </c>
      <c r="H690" s="172">
        <f>Kalkulation_MS4!$AS$45/100*detail_MS4!$BO46</f>
        <v>0</v>
      </c>
      <c r="I690" s="172">
        <f>Kalkulation_MS4!$AS$45/100*detail_MS4!$CB46</f>
        <v>0</v>
      </c>
      <c r="J690" s="206">
        <f t="shared" si="59"/>
        <v>0</v>
      </c>
    </row>
    <row r="691" spans="1:10" outlineLevel="1">
      <c r="A691" s="88" t="s">
        <v>464</v>
      </c>
      <c r="B691" s="88"/>
      <c r="C691" s="201">
        <f>SUM(C651:C690)</f>
        <v>0</v>
      </c>
      <c r="D691" s="201">
        <f t="shared" ref="D691:J691" si="60">SUM(D651:D690)</f>
        <v>0</v>
      </c>
      <c r="E691" s="201">
        <f t="shared" si="60"/>
        <v>0</v>
      </c>
      <c r="F691" s="201">
        <f t="shared" si="60"/>
        <v>0</v>
      </c>
      <c r="G691" s="201">
        <f t="shared" si="60"/>
        <v>0</v>
      </c>
      <c r="H691" s="201">
        <f t="shared" si="60"/>
        <v>0</v>
      </c>
      <c r="I691" s="201">
        <f t="shared" si="60"/>
        <v>0</v>
      </c>
      <c r="J691" s="79">
        <f t="shared" si="60"/>
        <v>0</v>
      </c>
    </row>
  </sheetData>
  <mergeCells count="2">
    <mergeCell ref="C2:D2"/>
    <mergeCell ref="C3:D3"/>
  </mergeCells>
  <phoneticPr fontId="126" type="noConversion"/>
  <pageMargins left="0.7" right="0.7" top="0.78740157499999996" bottom="0.78740157499999996" header="0.3" footer="0.3"/>
  <pageSetup paperSize="8" orientation="portrait" r:id="rId1"/>
  <customProperties>
    <customPr name="_pios_id" r:id="rId2"/>
    <customPr name="EpmWorksheetKeyString_GUID" r:id="rId3"/>
  </customProperties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1698CA-3073-4596-9CE9-1B03F6C656FC}">
  <sheetPr codeName="Tabelle74">
    <tabColor theme="2" tint="-0.249977111117893"/>
  </sheetPr>
  <dimension ref="A1:N17"/>
  <sheetViews>
    <sheetView workbookViewId="0">
      <selection sqref="A1:XFD1048576"/>
    </sheetView>
  </sheetViews>
  <sheetFormatPr defaultColWidth="11.375" defaultRowHeight="13.5"/>
  <cols>
    <col min="1" max="1" width="20" style="1" bestFit="1" customWidth="1"/>
    <col min="2" max="2" width="5.875" style="1" customWidth="1"/>
    <col min="3" max="9" width="11.375" style="1"/>
    <col min="10" max="11" width="14.75" style="1" customWidth="1"/>
    <col min="12" max="16384" width="11.375" style="1"/>
  </cols>
  <sheetData>
    <row r="1" spans="1:14">
      <c r="C1" s="1148" t="s">
        <v>210</v>
      </c>
      <c r="D1" s="1149"/>
      <c r="E1" s="1149"/>
      <c r="F1" s="1149"/>
      <c r="G1" s="1149"/>
      <c r="H1" s="1149"/>
      <c r="I1" s="1149"/>
      <c r="J1" s="1149"/>
      <c r="K1" s="1150"/>
    </row>
    <row r="2" spans="1:14" ht="14.25">
      <c r="C2" s="265">
        <f>'Income Statement_MS4'!C19</f>
        <v>2026</v>
      </c>
      <c r="D2" s="266">
        <f t="shared" ref="D2:I2" si="0">C2+1</f>
        <v>2027</v>
      </c>
      <c r="E2" s="266">
        <f t="shared" si="0"/>
        <v>2028</v>
      </c>
      <c r="F2" s="266">
        <f t="shared" si="0"/>
        <v>2029</v>
      </c>
      <c r="G2" s="266">
        <f t="shared" si="0"/>
        <v>2030</v>
      </c>
      <c r="H2" s="266">
        <f t="shared" si="0"/>
        <v>2031</v>
      </c>
      <c r="I2" s="267">
        <f t="shared" si="0"/>
        <v>2032</v>
      </c>
      <c r="J2" s="268" t="s">
        <v>465</v>
      </c>
      <c r="K2" s="269" t="s">
        <v>466</v>
      </c>
      <c r="M2" s="1144" t="s">
        <v>467</v>
      </c>
      <c r="N2" s="1145"/>
    </row>
    <row r="3" spans="1:14" ht="14.25">
      <c r="A3" s="70" t="s">
        <v>157</v>
      </c>
      <c r="C3" s="286">
        <f>'Income Statement_MS4'!C87</f>
        <v>0</v>
      </c>
      <c r="D3" s="287">
        <f>'Income Statement_MS4'!D87</f>
        <v>0</v>
      </c>
      <c r="E3" s="287">
        <f>'Income Statement_MS4'!E87</f>
        <v>0</v>
      </c>
      <c r="F3" s="287">
        <f>'Income Statement_MS4'!F87</f>
        <v>0</v>
      </c>
      <c r="G3" s="287">
        <f>'Income Statement_MS4'!G87</f>
        <v>0</v>
      </c>
      <c r="H3" s="287">
        <f>'Income Statement_MS4'!H87</f>
        <v>0</v>
      </c>
      <c r="I3" s="287">
        <f>'Income Statement_MS4'!I87</f>
        <v>0</v>
      </c>
      <c r="J3" s="286"/>
      <c r="K3" s="289"/>
      <c r="L3" s="172"/>
      <c r="M3" s="1146">
        <f>'Income Statement_MS4'!M13</f>
        <v>0</v>
      </c>
      <c r="N3" s="1147"/>
    </row>
    <row r="4" spans="1:14" ht="14.25">
      <c r="A4" s="70">
        <v>2</v>
      </c>
      <c r="C4" s="286" t="str">
        <f>IF(AND(C6=0,B6&lt;&gt;0),C3,"")</f>
        <v/>
      </c>
      <c r="D4" s="287" t="str">
        <f t="shared" ref="D4:I4" si="1">IF(AND(D6=0,C6&lt;&gt;0),D3,"")</f>
        <v/>
      </c>
      <c r="E4" s="287" t="str">
        <f t="shared" si="1"/>
        <v/>
      </c>
      <c r="F4" s="287" t="str">
        <f t="shared" si="1"/>
        <v/>
      </c>
      <c r="G4" s="287" t="str">
        <f t="shared" si="1"/>
        <v/>
      </c>
      <c r="H4" s="287" t="str">
        <f t="shared" si="1"/>
        <v/>
      </c>
      <c r="I4" s="287" t="str">
        <f t="shared" si="1"/>
        <v/>
      </c>
      <c r="J4" s="290">
        <f>SUM(C4:I4)</f>
        <v>0</v>
      </c>
      <c r="K4" s="289"/>
      <c r="L4" s="172"/>
      <c r="M4" s="172"/>
    </row>
    <row r="5" spans="1:14" ht="15">
      <c r="A5" s="70">
        <v>3</v>
      </c>
      <c r="C5" s="290" t="str">
        <f>IF(C3&lt;M3,C3,"")</f>
        <v/>
      </c>
      <c r="D5" s="291" t="str">
        <f>IF(C3+D3&lt;M3,C3+D3,"")</f>
        <v/>
      </c>
      <c r="E5" s="291" t="str">
        <f>IF(C3+D3+E3&lt;M3,C3+D3+E3,"")</f>
        <v/>
      </c>
      <c r="F5" s="291" t="str">
        <f>IF(C3+D3+E3+F3&lt;M3,C3+D3+E3+F3,"")</f>
        <v/>
      </c>
      <c r="G5" s="291" t="str">
        <f>IF(C3+D3+E3+F3+G3&lt;M3,C3+D3+E3+F3+G3,"")</f>
        <v/>
      </c>
      <c r="H5" s="291" t="str">
        <f>IF(C3+D3+E3+F3+G3+H3&lt;M3,C3+D3+E3+F3+G3+H3,"")</f>
        <v/>
      </c>
      <c r="I5" s="292" t="str">
        <f>IF(C3+D3+E3+F3+G3+H3+I3&lt;M3,C3+D3+E3+F3+G3+H3+I3,"")</f>
        <v/>
      </c>
      <c r="J5" s="288">
        <f>COUNT(C5:I5)</f>
        <v>0</v>
      </c>
      <c r="K5" s="294"/>
    </row>
    <row r="6" spans="1:14" ht="14.25">
      <c r="A6" s="70">
        <v>4</v>
      </c>
      <c r="C6" s="290">
        <f t="shared" ref="C6:I6" si="2">IF(C5="",0,C5-B5)</f>
        <v>0</v>
      </c>
      <c r="D6" s="291">
        <f t="shared" si="2"/>
        <v>0</v>
      </c>
      <c r="E6" s="291">
        <f t="shared" si="2"/>
        <v>0</v>
      </c>
      <c r="F6" s="291">
        <f t="shared" si="2"/>
        <v>0</v>
      </c>
      <c r="G6" s="291">
        <f t="shared" si="2"/>
        <v>0</v>
      </c>
      <c r="H6" s="291">
        <f t="shared" si="2"/>
        <v>0</v>
      </c>
      <c r="I6" s="292">
        <f t="shared" si="2"/>
        <v>0</v>
      </c>
      <c r="J6" s="290">
        <f>SUM(C6:I6)</f>
        <v>0</v>
      </c>
      <c r="K6" s="294">
        <f>M3-J6</f>
        <v>0</v>
      </c>
    </row>
    <row r="7" spans="1:14" ht="15">
      <c r="C7" s="293"/>
      <c r="D7" s="295"/>
      <c r="E7" s="295"/>
      <c r="F7" s="295"/>
      <c r="G7" s="295"/>
      <c r="H7" s="295"/>
      <c r="I7" s="296"/>
      <c r="J7" s="293"/>
      <c r="K7" s="749" t="str">
        <f>IF(J5=7,"&gt;7",L7)</f>
        <v>&lt;1,0</v>
      </c>
      <c r="L7" s="297" t="str">
        <f>IF(J5=0,"&lt;1,0",1/J4*K6)</f>
        <v>&lt;1,0</v>
      </c>
    </row>
    <row r="8" spans="1:14" ht="15">
      <c r="A8" s="1" t="s">
        <v>468</v>
      </c>
      <c r="C8" s="298"/>
      <c r="D8" s="299"/>
      <c r="E8" s="299"/>
      <c r="F8" s="299"/>
      <c r="G8" s="299"/>
      <c r="H8" s="299"/>
      <c r="I8" s="300"/>
      <c r="J8" s="298"/>
      <c r="K8" s="661" t="str">
        <f>IF(J5=7,K7,L8)</f>
        <v>&lt;1,0</v>
      </c>
      <c r="L8" s="660" t="str">
        <f>IF(L7="&lt;1,0","&lt;1,0",L7+J5)</f>
        <v>&lt;1,0</v>
      </c>
    </row>
    <row r="10" spans="1:14">
      <c r="C10" s="1148" t="s">
        <v>201</v>
      </c>
      <c r="D10" s="1149"/>
      <c r="E10" s="1149"/>
      <c r="F10" s="1149"/>
      <c r="G10" s="1149"/>
      <c r="H10" s="1149"/>
      <c r="I10" s="1149"/>
      <c r="J10" s="1149"/>
      <c r="K10" s="1150"/>
    </row>
    <row r="11" spans="1:14" ht="14.25">
      <c r="C11" s="265">
        <f>'Income Statement_MS4'!C27</f>
        <v>0</v>
      </c>
      <c r="D11" s="266">
        <f t="shared" ref="D11:I11" si="3">C11+1</f>
        <v>1</v>
      </c>
      <c r="E11" s="266">
        <f t="shared" si="3"/>
        <v>2</v>
      </c>
      <c r="F11" s="266">
        <f t="shared" si="3"/>
        <v>3</v>
      </c>
      <c r="G11" s="266">
        <f t="shared" si="3"/>
        <v>4</v>
      </c>
      <c r="H11" s="266">
        <f t="shared" si="3"/>
        <v>5</v>
      </c>
      <c r="I11" s="267">
        <f t="shared" si="3"/>
        <v>6</v>
      </c>
      <c r="J11" s="268" t="s">
        <v>465</v>
      </c>
      <c r="K11" s="269" t="s">
        <v>466</v>
      </c>
      <c r="M11" s="1144" t="s">
        <v>467</v>
      </c>
      <c r="N11" s="1145"/>
    </row>
    <row r="12" spans="1:14" ht="14.25">
      <c r="A12" s="70" t="s">
        <v>157</v>
      </c>
      <c r="C12" s="286">
        <f>'Income Statement_MS4'!C94</f>
        <v>0</v>
      </c>
      <c r="D12" s="287">
        <f>'Income Statement_MS4'!D94</f>
        <v>0</v>
      </c>
      <c r="E12" s="287">
        <f>'Income Statement_MS4'!E94</f>
        <v>0</v>
      </c>
      <c r="F12" s="287">
        <f>'Income Statement_MS4'!F94</f>
        <v>0</v>
      </c>
      <c r="G12" s="287">
        <f>'Income Statement_MS4'!G94</f>
        <v>0</v>
      </c>
      <c r="H12" s="287">
        <f>'Income Statement_MS4'!H94</f>
        <v>0</v>
      </c>
      <c r="I12" s="287">
        <f>'Income Statement_MS4'!I94</f>
        <v>0</v>
      </c>
      <c r="J12" s="286"/>
      <c r="K12" s="289"/>
      <c r="L12" s="172"/>
      <c r="M12" s="1146">
        <f>M3</f>
        <v>0</v>
      </c>
      <c r="N12" s="1147"/>
    </row>
    <row r="13" spans="1:14" ht="14.25">
      <c r="A13" s="70">
        <v>2</v>
      </c>
      <c r="C13" s="286" t="str">
        <f>IF(AND(C15=0,B15&lt;&gt;0),C12,"")</f>
        <v/>
      </c>
      <c r="D13" s="287" t="str">
        <f t="shared" ref="D13:I13" si="4">IF(AND(D15=0,C15&lt;&gt;0),D12,"")</f>
        <v/>
      </c>
      <c r="E13" s="287" t="str">
        <f t="shared" si="4"/>
        <v/>
      </c>
      <c r="F13" s="287" t="str">
        <f t="shared" si="4"/>
        <v/>
      </c>
      <c r="G13" s="287" t="str">
        <f t="shared" si="4"/>
        <v/>
      </c>
      <c r="H13" s="287" t="str">
        <f t="shared" si="4"/>
        <v/>
      </c>
      <c r="I13" s="287" t="str">
        <f t="shared" si="4"/>
        <v/>
      </c>
      <c r="J13" s="290">
        <f>SUM(C13:I13)</f>
        <v>0</v>
      </c>
      <c r="K13" s="289"/>
      <c r="L13" s="172"/>
      <c r="M13" s="172"/>
    </row>
    <row r="14" spans="1:14" ht="15">
      <c r="A14" s="70">
        <v>3</v>
      </c>
      <c r="C14" s="290" t="str">
        <f>IF(C12&lt;M12,C12,"")</f>
        <v/>
      </c>
      <c r="D14" s="291" t="str">
        <f>IF(C12+D12&lt;M12,C12+D12,"")</f>
        <v/>
      </c>
      <c r="E14" s="291" t="str">
        <f>IF(C12+D12+E12&lt;M12,C12+D12+E12,"")</f>
        <v/>
      </c>
      <c r="F14" s="291" t="str">
        <f>IF(C12+D12+E12+F12&lt;M12,C12+D12+E12+F12,"")</f>
        <v/>
      </c>
      <c r="G14" s="291" t="str">
        <f>IF(C12+D12+E12+F12+G12&lt;M12,C12+D12+E12+F12+G12,"")</f>
        <v/>
      </c>
      <c r="H14" s="291" t="str">
        <f>IF(C12+D12+E12+F12+G12+H12&lt;M12,C12+D12+E12+F12+G12+H12,"")</f>
        <v/>
      </c>
      <c r="I14" s="292" t="str">
        <f>IF(C12+D12+E12+F12+G12+H12+I12&lt;M12,C12+D12+E12+F12+G12+H12+I12,"")</f>
        <v/>
      </c>
      <c r="J14" s="288">
        <f>COUNT(C14:I14)</f>
        <v>0</v>
      </c>
      <c r="K14" s="294"/>
    </row>
    <row r="15" spans="1:14" ht="14.25">
      <c r="A15" s="70">
        <v>4</v>
      </c>
      <c r="C15" s="290">
        <f t="shared" ref="C15:I15" si="5">IF(C14="",0,C14-B14)</f>
        <v>0</v>
      </c>
      <c r="D15" s="291">
        <f t="shared" si="5"/>
        <v>0</v>
      </c>
      <c r="E15" s="291">
        <f t="shared" si="5"/>
        <v>0</v>
      </c>
      <c r="F15" s="291">
        <f t="shared" si="5"/>
        <v>0</v>
      </c>
      <c r="G15" s="291">
        <f t="shared" si="5"/>
        <v>0</v>
      </c>
      <c r="H15" s="291">
        <f t="shared" si="5"/>
        <v>0</v>
      </c>
      <c r="I15" s="292">
        <f t="shared" si="5"/>
        <v>0</v>
      </c>
      <c r="J15" s="290">
        <f>SUM(C15:I15)</f>
        <v>0</v>
      </c>
      <c r="K15" s="294">
        <f>M12-J15</f>
        <v>0</v>
      </c>
    </row>
    <row r="16" spans="1:14" ht="15">
      <c r="C16" s="293"/>
      <c r="D16" s="295"/>
      <c r="E16" s="295"/>
      <c r="F16" s="295"/>
      <c r="G16" s="295"/>
      <c r="H16" s="295"/>
      <c r="I16" s="296"/>
      <c r="J16" s="293"/>
      <c r="K16" s="749" t="str">
        <f>IF(J14=7,"&gt;7",L16)</f>
        <v>&lt;1,0</v>
      </c>
      <c r="L16" s="297" t="str">
        <f>IF(J14=0,"&lt;1,0",1/J13*K15)</f>
        <v>&lt;1,0</v>
      </c>
    </row>
    <row r="17" spans="1:12" ht="15">
      <c r="A17" s="1" t="s">
        <v>468</v>
      </c>
      <c r="C17" s="298"/>
      <c r="D17" s="299"/>
      <c r="E17" s="299"/>
      <c r="F17" s="299"/>
      <c r="G17" s="299"/>
      <c r="H17" s="299"/>
      <c r="I17" s="300"/>
      <c r="J17" s="298"/>
      <c r="K17" s="661" t="str">
        <f>IF(J14=7,K16,L17)</f>
        <v>&lt;1,0</v>
      </c>
      <c r="L17" s="660" t="str">
        <f>IF(L16="&lt;1,0","&lt;1,0",L16+J14)</f>
        <v>&lt;1,0</v>
      </c>
    </row>
  </sheetData>
  <mergeCells count="6">
    <mergeCell ref="M12:N12"/>
    <mergeCell ref="C1:K1"/>
    <mergeCell ref="M2:N2"/>
    <mergeCell ref="M3:N3"/>
    <mergeCell ref="C10:K10"/>
    <mergeCell ref="M11:N11"/>
  </mergeCells>
  <phoneticPr fontId="126" type="noConversion"/>
  <pageMargins left="0.7" right="0.7" top="0.78740157499999996" bottom="0.78740157499999996" header="0.3" footer="0.3"/>
  <pageSetup paperSize="9" orientation="portrait" r:id="rId1"/>
  <customProperties>
    <customPr name="_pios_id" r:id="rId2"/>
    <customPr name="EpmWorksheetKeyString_GUID" r:id="rId3"/>
  </customProperties>
</worksheet>
</file>

<file path=xl/worksheets/sheet4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74B256-5BCA-49DB-A97A-E70F76A0ECC5}">
  <sheetPr codeName="Tabelle31">
    <tabColor theme="8" tint="0.59999389629810485"/>
    <pageSetUpPr fitToPage="1"/>
  </sheetPr>
  <dimension ref="A1:AR130"/>
  <sheetViews>
    <sheetView showZeros="0" zoomScale="80" zoomScaleNormal="80" workbookViewId="0">
      <pane xSplit="3" ySplit="12" topLeftCell="D45" activePane="bottomRight" state="frozen"/>
      <selection pane="topRight" sqref="A1:XFD1048576"/>
      <selection pane="bottomLeft" sqref="A1:XFD1048576"/>
      <selection pane="bottomRight" activeCell="A2" sqref="A2:A8"/>
    </sheetView>
  </sheetViews>
  <sheetFormatPr defaultColWidth="11.375" defaultRowHeight="13.5" outlineLevelRow="1"/>
  <cols>
    <col min="1" max="1" width="48.75" style="1" bestFit="1" customWidth="1"/>
    <col min="2" max="2" width="10" style="1" customWidth="1"/>
    <col min="3" max="3" width="9.25" style="1" customWidth="1"/>
    <col min="4" max="11" width="11.75" style="1" customWidth="1"/>
    <col min="12" max="43" width="11.875" style="1" customWidth="1"/>
    <col min="44" max="16384" width="11.375" style="1"/>
  </cols>
  <sheetData>
    <row r="1" spans="1:43" ht="22.5">
      <c r="A1" s="1111" t="s">
        <v>285</v>
      </c>
      <c r="B1" s="1112"/>
      <c r="C1" s="1112"/>
      <c r="D1" s="1112"/>
      <c r="E1" s="1112"/>
      <c r="F1" s="1112"/>
      <c r="G1" s="1112"/>
      <c r="H1" s="1112"/>
      <c r="I1" s="1112"/>
      <c r="J1" s="1112"/>
      <c r="K1" s="1112"/>
      <c r="L1" s="1112"/>
      <c r="M1" s="1112"/>
      <c r="N1" s="1112"/>
      <c r="O1" s="1112"/>
      <c r="P1" s="1112"/>
      <c r="Q1" s="1112"/>
      <c r="R1" s="1112"/>
      <c r="S1" s="1112"/>
      <c r="T1" s="1112"/>
      <c r="U1" s="1112"/>
      <c r="V1" s="1112"/>
      <c r="W1" s="1112"/>
      <c r="X1" s="1112"/>
      <c r="Y1" s="1112"/>
      <c r="Z1" s="1112"/>
      <c r="AA1" s="1112"/>
      <c r="AB1" s="1112"/>
      <c r="AC1" s="1112"/>
      <c r="AD1" s="1112"/>
      <c r="AE1" s="1112"/>
      <c r="AF1" s="1112"/>
      <c r="AG1" s="1112"/>
      <c r="AH1" s="1112"/>
      <c r="AI1" s="1112"/>
      <c r="AJ1" s="1112"/>
      <c r="AK1" s="1112"/>
      <c r="AL1" s="1112"/>
      <c r="AM1" s="1112"/>
      <c r="AN1" s="1112"/>
      <c r="AO1" s="1112"/>
      <c r="AP1" s="1112"/>
      <c r="AQ1" s="1113"/>
    </row>
    <row r="2" spans="1:43" ht="16.5" customHeight="1">
      <c r="A2" s="561" t="s">
        <v>286</v>
      </c>
      <c r="B2" s="1120"/>
      <c r="C2" s="1121"/>
      <c r="D2" s="1059"/>
      <c r="E2" s="1060"/>
      <c r="F2" s="1116"/>
      <c r="G2" s="1060"/>
      <c r="H2" s="1060"/>
      <c r="I2" s="1060"/>
      <c r="J2" s="1060"/>
      <c r="K2" s="1060"/>
      <c r="L2" s="1060"/>
      <c r="M2" s="1060"/>
      <c r="N2" s="1060"/>
      <c r="O2" s="1060"/>
      <c r="P2" s="1060"/>
      <c r="Q2" s="1060"/>
      <c r="R2" s="1060"/>
      <c r="S2" s="1060"/>
      <c r="T2" s="1060"/>
      <c r="U2" s="1060"/>
      <c r="V2" s="1060"/>
      <c r="W2" s="1060"/>
      <c r="X2" s="1060"/>
      <c r="Y2" s="1060"/>
      <c r="Z2" s="1060"/>
      <c r="AA2" s="1060"/>
      <c r="AB2" s="1060"/>
      <c r="AC2" s="1060"/>
      <c r="AD2" s="1060"/>
      <c r="AE2" s="1060"/>
      <c r="AF2" s="1060"/>
      <c r="AG2" s="1060"/>
      <c r="AH2" s="1060"/>
      <c r="AI2" s="1060"/>
      <c r="AJ2" s="1060"/>
      <c r="AK2" s="1060"/>
      <c r="AL2" s="1060"/>
      <c r="AM2" s="1060"/>
      <c r="AN2" s="1060"/>
      <c r="AO2" s="1060"/>
      <c r="AP2" s="1060"/>
      <c r="AQ2" s="1061"/>
    </row>
    <row r="3" spans="1:43" s="74" customFormat="1" ht="16.5" customHeight="1">
      <c r="A3" s="561" t="s">
        <v>287</v>
      </c>
      <c r="B3" s="861"/>
      <c r="C3" s="862"/>
      <c r="D3" s="335"/>
      <c r="E3" s="247"/>
      <c r="F3" s="1117"/>
      <c r="G3" s="335"/>
      <c r="H3" s="335"/>
      <c r="I3" s="335"/>
      <c r="J3" s="335"/>
      <c r="K3" s="335"/>
      <c r="L3" s="335"/>
      <c r="M3" s="335"/>
      <c r="N3" s="335"/>
      <c r="O3" s="335"/>
      <c r="P3" s="335"/>
      <c r="Q3" s="335"/>
      <c r="R3" s="335"/>
      <c r="S3" s="335"/>
      <c r="T3" s="335"/>
      <c r="U3" s="335"/>
      <c r="V3" s="335"/>
      <c r="W3" s="335"/>
      <c r="X3" s="335"/>
      <c r="Y3" s="335"/>
      <c r="Z3" s="335"/>
      <c r="AA3" s="335"/>
      <c r="AB3" s="335"/>
      <c r="AC3" s="335"/>
      <c r="AD3" s="335"/>
      <c r="AE3" s="335"/>
      <c r="AF3" s="335"/>
      <c r="AG3" s="335"/>
      <c r="AH3" s="335"/>
      <c r="AI3" s="335"/>
      <c r="AJ3" s="335"/>
      <c r="AK3" s="335"/>
      <c r="AL3" s="335"/>
      <c r="AM3" s="335"/>
      <c r="AN3" s="335"/>
      <c r="AO3" s="335"/>
      <c r="AP3" s="335"/>
      <c r="AQ3" s="336"/>
    </row>
    <row r="4" spans="1:43" s="74" customFormat="1" ht="16.5" customHeight="1">
      <c r="A4" s="561" t="s">
        <v>288</v>
      </c>
      <c r="B4" s="863"/>
      <c r="C4" s="864"/>
      <c r="D4" s="335"/>
      <c r="E4" s="247"/>
      <c r="F4" s="1117"/>
      <c r="G4" s="335"/>
      <c r="H4" s="335"/>
      <c r="I4" s="335"/>
      <c r="J4" s="335"/>
      <c r="K4" s="335"/>
      <c r="L4" s="335"/>
      <c r="M4" s="335"/>
      <c r="N4" s="335"/>
      <c r="O4" s="335"/>
      <c r="P4" s="335"/>
      <c r="Q4" s="335"/>
      <c r="R4" s="335"/>
      <c r="S4" s="335"/>
      <c r="T4" s="335"/>
      <c r="U4" s="335"/>
      <c r="V4" s="335"/>
      <c r="W4" s="335"/>
      <c r="X4" s="335"/>
      <c r="Y4" s="335"/>
      <c r="Z4" s="335"/>
      <c r="AA4" s="335"/>
      <c r="AB4" s="335"/>
      <c r="AC4" s="335"/>
      <c r="AD4" s="335"/>
      <c r="AE4" s="335"/>
      <c r="AF4" s="335"/>
      <c r="AG4" s="335"/>
      <c r="AH4" s="335"/>
      <c r="AI4" s="335"/>
      <c r="AJ4" s="335"/>
      <c r="AK4" s="335"/>
      <c r="AL4" s="335"/>
      <c r="AM4" s="335"/>
      <c r="AN4" s="335"/>
      <c r="AO4" s="335"/>
      <c r="AP4" s="335"/>
      <c r="AQ4" s="336"/>
    </row>
    <row r="5" spans="1:43" s="74" customFormat="1" ht="16.5" customHeight="1">
      <c r="A5" s="561" t="s">
        <v>289</v>
      </c>
      <c r="B5" s="863"/>
      <c r="C5" s="864"/>
      <c r="D5" s="335"/>
      <c r="E5" s="247"/>
      <c r="F5" s="1117"/>
      <c r="G5" s="335"/>
      <c r="H5" s="335"/>
      <c r="I5" s="335"/>
      <c r="J5" s="335"/>
      <c r="K5" s="335"/>
      <c r="L5" s="335"/>
      <c r="M5" s="335"/>
      <c r="N5" s="335"/>
      <c r="O5" s="335"/>
      <c r="P5" s="335"/>
      <c r="Q5" s="335"/>
      <c r="R5" s="335"/>
      <c r="S5" s="335"/>
      <c r="T5" s="335"/>
      <c r="U5" s="335"/>
      <c r="V5" s="335"/>
      <c r="W5" s="335"/>
      <c r="X5" s="335"/>
      <c r="Y5" s="335"/>
      <c r="Z5" s="335"/>
      <c r="AA5" s="335"/>
      <c r="AB5" s="335"/>
      <c r="AC5" s="335"/>
      <c r="AD5" s="335"/>
      <c r="AE5" s="335"/>
      <c r="AF5" s="335"/>
      <c r="AG5" s="335"/>
      <c r="AH5" s="335"/>
      <c r="AI5" s="335"/>
      <c r="AJ5" s="335"/>
      <c r="AK5" s="335"/>
      <c r="AL5" s="335"/>
      <c r="AM5" s="335"/>
      <c r="AN5" s="335"/>
      <c r="AO5" s="335"/>
      <c r="AP5" s="335"/>
      <c r="AQ5" s="336"/>
    </row>
    <row r="6" spans="1:43" s="74" customFormat="1" ht="16.5" customHeight="1">
      <c r="A6" s="561" t="s">
        <v>61</v>
      </c>
      <c r="B6" s="1122"/>
      <c r="C6" s="1123"/>
      <c r="D6" s="247"/>
      <c r="E6" s="247"/>
      <c r="F6" s="1117"/>
      <c r="G6" s="247"/>
      <c r="H6" s="247"/>
      <c r="I6" s="247"/>
      <c r="J6" s="247"/>
      <c r="K6" s="247"/>
      <c r="L6" s="247"/>
      <c r="M6" s="247"/>
      <c r="N6" s="247"/>
      <c r="O6" s="247"/>
      <c r="P6" s="247"/>
      <c r="Q6" s="247"/>
      <c r="R6" s="247"/>
      <c r="S6" s="247"/>
      <c r="T6" s="247"/>
      <c r="U6" s="247"/>
      <c r="V6" s="247"/>
      <c r="W6" s="247"/>
      <c r="X6" s="247"/>
      <c r="Y6" s="247"/>
      <c r="Z6" s="247"/>
      <c r="AA6" s="247"/>
      <c r="AB6" s="247"/>
      <c r="AC6" s="247"/>
      <c r="AD6" s="247"/>
      <c r="AE6" s="247"/>
      <c r="AF6" s="247"/>
      <c r="AG6" s="247"/>
      <c r="AH6" s="247"/>
      <c r="AI6" s="247"/>
      <c r="AJ6" s="247"/>
      <c r="AK6" s="247"/>
      <c r="AL6" s="247"/>
      <c r="AM6" s="247"/>
      <c r="AN6" s="247"/>
      <c r="AO6" s="247"/>
      <c r="AP6" s="247"/>
      <c r="AQ6" s="248"/>
    </row>
    <row r="7" spans="1:43" s="74" customFormat="1" ht="16.5" customHeight="1">
      <c r="A7" s="561" t="s">
        <v>290</v>
      </c>
      <c r="B7" s="860">
        <f>COUNT(D13:D19)</f>
        <v>0</v>
      </c>
      <c r="C7" s="561"/>
      <c r="D7" s="247"/>
      <c r="E7" s="247"/>
      <c r="F7" s="857"/>
      <c r="G7" s="247"/>
      <c r="H7" s="247"/>
      <c r="I7" s="247"/>
      <c r="J7" s="247"/>
      <c r="K7" s="247"/>
      <c r="L7" s="247"/>
      <c r="M7" s="247"/>
      <c r="N7" s="247"/>
      <c r="O7" s="247"/>
      <c r="P7" s="247"/>
      <c r="Q7" s="247"/>
      <c r="R7" s="247"/>
      <c r="S7" s="247"/>
      <c r="T7" s="247"/>
      <c r="U7" s="247"/>
      <c r="V7" s="247"/>
      <c r="W7" s="247"/>
      <c r="X7" s="247"/>
      <c r="Y7" s="247"/>
      <c r="Z7" s="247"/>
      <c r="AA7" s="247"/>
      <c r="AB7" s="247"/>
      <c r="AC7" s="247"/>
      <c r="AD7" s="247"/>
      <c r="AE7" s="247"/>
      <c r="AF7" s="247"/>
      <c r="AG7" s="247"/>
      <c r="AH7" s="247"/>
      <c r="AI7" s="247"/>
      <c r="AJ7" s="247"/>
      <c r="AK7" s="247"/>
      <c r="AL7" s="247"/>
      <c r="AM7" s="247"/>
      <c r="AN7" s="247"/>
      <c r="AO7" s="247"/>
      <c r="AP7" s="247"/>
      <c r="AQ7" s="248"/>
    </row>
    <row r="8" spans="1:43" s="74" customFormat="1" ht="16.5" customHeight="1">
      <c r="A8" s="561" t="s">
        <v>291</v>
      </c>
      <c r="B8" s="1124"/>
      <c r="C8" s="1125"/>
      <c r="D8" s="247"/>
      <c r="E8" s="247"/>
      <c r="F8" s="247"/>
      <c r="G8" s="247"/>
      <c r="H8" s="247"/>
      <c r="I8" s="247"/>
      <c r="J8" s="247"/>
      <c r="K8" s="247"/>
      <c r="L8" s="247"/>
      <c r="M8" s="247"/>
      <c r="N8" s="247"/>
      <c r="O8" s="247"/>
      <c r="P8" s="247"/>
      <c r="Q8" s="247"/>
      <c r="R8" s="247"/>
      <c r="S8" s="247"/>
      <c r="T8" s="247"/>
      <c r="U8" s="247"/>
      <c r="V8" s="247"/>
      <c r="W8" s="247"/>
      <c r="X8" s="247"/>
      <c r="Y8" s="247"/>
      <c r="Z8" s="247"/>
      <c r="AA8" s="392"/>
      <c r="AB8" s="392"/>
      <c r="AC8" s="392"/>
      <c r="AD8" s="392"/>
      <c r="AE8" s="392"/>
      <c r="AF8" s="392"/>
      <c r="AG8" s="392"/>
      <c r="AH8" s="392"/>
      <c r="AI8" s="392"/>
      <c r="AJ8" s="392"/>
      <c r="AK8" s="392"/>
      <c r="AL8" s="392"/>
      <c r="AM8" s="392"/>
      <c r="AN8" s="392"/>
      <c r="AO8" s="392"/>
      <c r="AP8" s="392"/>
      <c r="AQ8" s="393"/>
    </row>
    <row r="9" spans="1:43" s="74" customFormat="1" ht="16.5" customHeight="1">
      <c r="A9" s="561" t="s">
        <v>292</v>
      </c>
      <c r="B9" s="1124"/>
      <c r="C9" s="1125"/>
      <c r="D9" s="476"/>
      <c r="E9" s="476"/>
      <c r="F9" s="476"/>
      <c r="G9" s="476"/>
      <c r="H9" s="476"/>
      <c r="I9" s="476"/>
      <c r="J9" s="476"/>
      <c r="K9" s="476"/>
      <c r="L9" s="247"/>
      <c r="M9" s="247"/>
      <c r="N9" s="247"/>
      <c r="O9" s="247"/>
      <c r="P9" s="247"/>
      <c r="Q9" s="247"/>
      <c r="R9" s="247"/>
      <c r="S9" s="247"/>
      <c r="T9" s="247"/>
      <c r="U9" s="247"/>
      <c r="V9" s="247"/>
      <c r="W9" s="247"/>
      <c r="X9" s="247"/>
      <c r="Y9" s="247"/>
      <c r="Z9" s="247"/>
      <c r="AA9" s="392"/>
      <c r="AB9" s="392"/>
      <c r="AC9" s="392"/>
      <c r="AD9" s="392"/>
      <c r="AE9" s="392"/>
      <c r="AF9" s="392"/>
      <c r="AG9" s="392"/>
      <c r="AH9" s="392"/>
      <c r="AI9" s="392"/>
      <c r="AJ9" s="392"/>
      <c r="AK9" s="392"/>
      <c r="AL9" s="392"/>
      <c r="AM9" s="392"/>
      <c r="AN9" s="392"/>
      <c r="AO9" s="392"/>
      <c r="AP9" s="392"/>
      <c r="AQ9" s="393"/>
    </row>
    <row r="10" spans="1:43" s="74" customFormat="1" ht="16.5" customHeight="1">
      <c r="A10" s="561" t="s">
        <v>62</v>
      </c>
      <c r="B10" s="1126"/>
      <c r="C10" s="1127"/>
      <c r="D10" s="394">
        <v>1</v>
      </c>
      <c r="E10" s="394">
        <f>D10+1</f>
        <v>2</v>
      </c>
      <c r="F10" s="394">
        <f t="shared" ref="F10:AQ10" si="0">E10+1</f>
        <v>3</v>
      </c>
      <c r="G10" s="394">
        <f t="shared" si="0"/>
        <v>4</v>
      </c>
      <c r="H10" s="394">
        <f t="shared" si="0"/>
        <v>5</v>
      </c>
      <c r="I10" s="394">
        <f t="shared" si="0"/>
        <v>6</v>
      </c>
      <c r="J10" s="394">
        <f t="shared" si="0"/>
        <v>7</v>
      </c>
      <c r="K10" s="394">
        <f t="shared" si="0"/>
        <v>8</v>
      </c>
      <c r="L10" s="394">
        <f t="shared" si="0"/>
        <v>9</v>
      </c>
      <c r="M10" s="394">
        <f t="shared" si="0"/>
        <v>10</v>
      </c>
      <c r="N10" s="394">
        <f t="shared" si="0"/>
        <v>11</v>
      </c>
      <c r="O10" s="394">
        <f t="shared" si="0"/>
        <v>12</v>
      </c>
      <c r="P10" s="394">
        <f t="shared" si="0"/>
        <v>13</v>
      </c>
      <c r="Q10" s="394">
        <f t="shared" si="0"/>
        <v>14</v>
      </c>
      <c r="R10" s="394">
        <f t="shared" si="0"/>
        <v>15</v>
      </c>
      <c r="S10" s="394">
        <f t="shared" si="0"/>
        <v>16</v>
      </c>
      <c r="T10" s="394">
        <f t="shared" si="0"/>
        <v>17</v>
      </c>
      <c r="U10" s="394">
        <f t="shared" si="0"/>
        <v>18</v>
      </c>
      <c r="V10" s="394">
        <f t="shared" si="0"/>
        <v>19</v>
      </c>
      <c r="W10" s="394">
        <f t="shared" si="0"/>
        <v>20</v>
      </c>
      <c r="X10" s="394">
        <f t="shared" si="0"/>
        <v>21</v>
      </c>
      <c r="Y10" s="394">
        <f t="shared" si="0"/>
        <v>22</v>
      </c>
      <c r="Z10" s="394">
        <f t="shared" si="0"/>
        <v>23</v>
      </c>
      <c r="AA10" s="394">
        <f t="shared" si="0"/>
        <v>24</v>
      </c>
      <c r="AB10" s="394">
        <f t="shared" si="0"/>
        <v>25</v>
      </c>
      <c r="AC10" s="394">
        <f t="shared" si="0"/>
        <v>26</v>
      </c>
      <c r="AD10" s="394">
        <f t="shared" si="0"/>
        <v>27</v>
      </c>
      <c r="AE10" s="394">
        <f t="shared" si="0"/>
        <v>28</v>
      </c>
      <c r="AF10" s="394">
        <f t="shared" si="0"/>
        <v>29</v>
      </c>
      <c r="AG10" s="394">
        <f t="shared" si="0"/>
        <v>30</v>
      </c>
      <c r="AH10" s="394">
        <f t="shared" si="0"/>
        <v>31</v>
      </c>
      <c r="AI10" s="394">
        <f t="shared" si="0"/>
        <v>32</v>
      </c>
      <c r="AJ10" s="394">
        <f t="shared" si="0"/>
        <v>33</v>
      </c>
      <c r="AK10" s="394">
        <f t="shared" si="0"/>
        <v>34</v>
      </c>
      <c r="AL10" s="394">
        <f t="shared" si="0"/>
        <v>35</v>
      </c>
      <c r="AM10" s="394">
        <f t="shared" si="0"/>
        <v>36</v>
      </c>
      <c r="AN10" s="394">
        <f t="shared" si="0"/>
        <v>37</v>
      </c>
      <c r="AO10" s="394">
        <f t="shared" si="0"/>
        <v>38</v>
      </c>
      <c r="AP10" s="394">
        <f t="shared" si="0"/>
        <v>39</v>
      </c>
      <c r="AQ10" s="395">
        <f t="shared" si="0"/>
        <v>40</v>
      </c>
    </row>
    <row r="11" spans="1:43" s="3" customFormat="1" ht="21" customHeight="1">
      <c r="A11" s="1118" t="s">
        <v>469</v>
      </c>
      <c r="B11" s="1062" t="s">
        <v>294</v>
      </c>
      <c r="C11" s="1063"/>
      <c r="D11" s="1064"/>
      <c r="E11" s="570"/>
      <c r="F11" s="570"/>
      <c r="G11" s="570"/>
      <c r="H11" s="570"/>
      <c r="I11" s="570"/>
      <c r="J11" s="570"/>
      <c r="K11" s="570"/>
      <c r="L11" s="570"/>
      <c r="M11" s="570"/>
      <c r="N11" s="570"/>
      <c r="O11" s="570"/>
      <c r="P11" s="570"/>
      <c r="Q11" s="570"/>
      <c r="R11" s="570"/>
      <c r="S11" s="570"/>
      <c r="T11" s="570"/>
      <c r="U11" s="570"/>
      <c r="V11" s="570"/>
      <c r="W11" s="570"/>
      <c r="X11" s="570"/>
      <c r="Y11" s="570"/>
      <c r="Z11" s="570"/>
      <c r="AA11" s="570"/>
      <c r="AB11" s="570"/>
      <c r="AC11" s="570"/>
      <c r="AD11" s="570"/>
      <c r="AE11" s="570"/>
      <c r="AF11" s="570"/>
      <c r="AG11" s="570"/>
      <c r="AH11" s="570"/>
      <c r="AI11" s="570"/>
      <c r="AJ11" s="570"/>
      <c r="AK11" s="570"/>
      <c r="AL11" s="570"/>
      <c r="AM11" s="570"/>
      <c r="AN11" s="570"/>
      <c r="AO11" s="570"/>
      <c r="AP11" s="570"/>
      <c r="AQ11" s="713"/>
    </row>
    <row r="12" spans="1:43" ht="21" customHeight="1">
      <c r="A12" s="1119"/>
      <c r="B12" s="562" t="s">
        <v>295</v>
      </c>
      <c r="C12" s="563"/>
      <c r="D12" s="571"/>
      <c r="E12" s="572"/>
      <c r="F12" s="573"/>
      <c r="G12" s="572"/>
      <c r="H12" s="572"/>
      <c r="I12" s="573"/>
      <c r="J12" s="573"/>
      <c r="K12" s="573"/>
      <c r="L12" s="573"/>
      <c r="M12" s="573"/>
      <c r="N12" s="573"/>
      <c r="O12" s="573"/>
      <c r="P12" s="573"/>
      <c r="Q12" s="573"/>
      <c r="R12" s="573"/>
      <c r="S12" s="573"/>
      <c r="T12" s="573"/>
      <c r="U12" s="573"/>
      <c r="V12" s="574"/>
      <c r="W12" s="574"/>
      <c r="X12" s="574"/>
      <c r="Y12" s="574"/>
      <c r="Z12" s="574"/>
      <c r="AA12" s="574"/>
      <c r="AB12" s="574"/>
      <c r="AC12" s="573"/>
      <c r="AD12" s="574"/>
      <c r="AE12" s="574"/>
      <c r="AF12" s="574"/>
      <c r="AG12" s="574"/>
      <c r="AH12" s="574"/>
      <c r="AI12" s="574"/>
      <c r="AJ12" s="574"/>
      <c r="AK12" s="574"/>
      <c r="AL12" s="574"/>
      <c r="AM12" s="574"/>
      <c r="AN12" s="574"/>
      <c r="AO12" s="574"/>
      <c r="AP12" s="574"/>
      <c r="AQ12" s="575"/>
    </row>
    <row r="13" spans="1:43" ht="15.75" customHeight="1">
      <c r="A13" s="567" t="s">
        <v>296</v>
      </c>
      <c r="B13" s="568">
        <f>A22</f>
        <v>2026</v>
      </c>
      <c r="C13" s="569"/>
      <c r="D13" s="576"/>
      <c r="E13" s="577"/>
      <c r="F13" s="577"/>
      <c r="G13" s="578"/>
      <c r="H13" s="577"/>
      <c r="I13" s="577"/>
      <c r="J13" s="577"/>
      <c r="K13" s="577"/>
      <c r="L13" s="577"/>
      <c r="M13" s="577"/>
      <c r="N13" s="577"/>
      <c r="O13" s="577"/>
      <c r="P13" s="577"/>
      <c r="Q13" s="577"/>
      <c r="R13" s="577"/>
      <c r="S13" s="577"/>
      <c r="T13" s="577"/>
      <c r="U13" s="577"/>
      <c r="V13" s="577"/>
      <c r="W13" s="577"/>
      <c r="X13" s="577"/>
      <c r="Y13" s="577"/>
      <c r="Z13" s="577"/>
      <c r="AA13" s="577"/>
      <c r="AB13" s="577"/>
      <c r="AC13" s="577"/>
      <c r="AD13" s="577"/>
      <c r="AE13" s="577"/>
      <c r="AF13" s="577"/>
      <c r="AG13" s="577"/>
      <c r="AH13" s="577"/>
      <c r="AI13" s="577"/>
      <c r="AJ13" s="577"/>
      <c r="AK13" s="577"/>
      <c r="AL13" s="577"/>
      <c r="AM13" s="577"/>
      <c r="AN13" s="577"/>
      <c r="AO13" s="577"/>
      <c r="AP13" s="577"/>
      <c r="AQ13" s="579"/>
    </row>
    <row r="14" spans="1:43" ht="15.75" customHeight="1">
      <c r="A14" s="567" t="s">
        <v>296</v>
      </c>
      <c r="B14" s="568">
        <f>A23</f>
        <v>2027</v>
      </c>
      <c r="C14" s="569"/>
      <c r="D14" s="576"/>
      <c r="E14" s="577"/>
      <c r="F14" s="577"/>
      <c r="G14" s="578"/>
      <c r="H14" s="577"/>
      <c r="I14" s="577"/>
      <c r="J14" s="577"/>
      <c r="K14" s="577"/>
      <c r="L14" s="577"/>
      <c r="M14" s="577"/>
      <c r="N14" s="577"/>
      <c r="O14" s="577"/>
      <c r="P14" s="577"/>
      <c r="Q14" s="577"/>
      <c r="R14" s="577"/>
      <c r="S14" s="577"/>
      <c r="T14" s="577"/>
      <c r="U14" s="577"/>
      <c r="V14" s="577"/>
      <c r="W14" s="577"/>
      <c r="X14" s="577"/>
      <c r="Y14" s="577"/>
      <c r="Z14" s="577"/>
      <c r="AA14" s="577"/>
      <c r="AB14" s="577"/>
      <c r="AC14" s="577"/>
      <c r="AD14" s="577"/>
      <c r="AE14" s="577"/>
      <c r="AF14" s="577"/>
      <c r="AG14" s="577"/>
      <c r="AH14" s="577"/>
      <c r="AI14" s="577"/>
      <c r="AJ14" s="577"/>
      <c r="AK14" s="577"/>
      <c r="AL14" s="577"/>
      <c r="AM14" s="577"/>
      <c r="AN14" s="577"/>
      <c r="AO14" s="577"/>
      <c r="AP14" s="577"/>
      <c r="AQ14" s="579"/>
    </row>
    <row r="15" spans="1:43" ht="15.75" customHeight="1">
      <c r="A15" s="567" t="s">
        <v>296</v>
      </c>
      <c r="B15" s="568">
        <f>A24</f>
        <v>2028</v>
      </c>
      <c r="C15" s="569"/>
      <c r="D15" s="576"/>
      <c r="E15" s="577"/>
      <c r="F15" s="577"/>
      <c r="G15" s="578"/>
      <c r="H15" s="577"/>
      <c r="I15" s="577"/>
      <c r="J15" s="577"/>
      <c r="K15" s="577"/>
      <c r="L15" s="577"/>
      <c r="M15" s="577"/>
      <c r="N15" s="577"/>
      <c r="O15" s="577"/>
      <c r="P15" s="577"/>
      <c r="Q15" s="577"/>
      <c r="R15" s="577"/>
      <c r="S15" s="577"/>
      <c r="T15" s="577"/>
      <c r="U15" s="577"/>
      <c r="V15" s="577"/>
      <c r="W15" s="577"/>
      <c r="X15" s="577"/>
      <c r="Y15" s="577"/>
      <c r="Z15" s="577"/>
      <c r="AA15" s="577"/>
      <c r="AB15" s="577"/>
      <c r="AC15" s="577"/>
      <c r="AD15" s="577"/>
      <c r="AE15" s="577"/>
      <c r="AF15" s="577"/>
      <c r="AG15" s="577"/>
      <c r="AH15" s="577"/>
      <c r="AI15" s="577"/>
      <c r="AJ15" s="577"/>
      <c r="AK15" s="577"/>
      <c r="AL15" s="577"/>
      <c r="AM15" s="577"/>
      <c r="AN15" s="577"/>
      <c r="AO15" s="577"/>
      <c r="AP15" s="577"/>
      <c r="AQ15" s="579"/>
    </row>
    <row r="16" spans="1:43" ht="15.75" customHeight="1">
      <c r="A16" s="567" t="s">
        <v>296</v>
      </c>
      <c r="B16" s="568">
        <f>A25</f>
        <v>2029</v>
      </c>
      <c r="C16" s="569"/>
      <c r="D16" s="576"/>
      <c r="E16" s="577"/>
      <c r="F16" s="577"/>
      <c r="G16" s="578"/>
      <c r="H16" s="577"/>
      <c r="I16" s="577"/>
      <c r="J16" s="577"/>
      <c r="K16" s="577"/>
      <c r="L16" s="577"/>
      <c r="M16" s="577"/>
      <c r="N16" s="577"/>
      <c r="O16" s="577"/>
      <c r="P16" s="577"/>
      <c r="Q16" s="577"/>
      <c r="R16" s="577"/>
      <c r="S16" s="577"/>
      <c r="T16" s="577"/>
      <c r="U16" s="577"/>
      <c r="V16" s="577"/>
      <c r="W16" s="577"/>
      <c r="X16" s="577"/>
      <c r="Y16" s="577"/>
      <c r="Z16" s="577"/>
      <c r="AA16" s="577"/>
      <c r="AB16" s="577"/>
      <c r="AC16" s="577"/>
      <c r="AD16" s="577"/>
      <c r="AE16" s="577"/>
      <c r="AF16" s="577"/>
      <c r="AG16" s="577"/>
      <c r="AH16" s="577"/>
      <c r="AI16" s="577"/>
      <c r="AJ16" s="577"/>
      <c r="AK16" s="577"/>
      <c r="AL16" s="577"/>
      <c r="AM16" s="577"/>
      <c r="AN16" s="577"/>
      <c r="AO16" s="577"/>
      <c r="AP16" s="577"/>
      <c r="AQ16" s="579"/>
    </row>
    <row r="17" spans="1:43" ht="15.75" customHeight="1">
      <c r="A17" s="567" t="s">
        <v>296</v>
      </c>
      <c r="B17" s="568">
        <f>A26</f>
        <v>2030</v>
      </c>
      <c r="C17" s="569"/>
      <c r="D17" s="576"/>
      <c r="E17" s="577"/>
      <c r="F17" s="577"/>
      <c r="G17" s="578"/>
      <c r="H17" s="577"/>
      <c r="I17" s="577"/>
      <c r="J17" s="577"/>
      <c r="K17" s="577"/>
      <c r="L17" s="577"/>
      <c r="M17" s="577"/>
      <c r="N17" s="577"/>
      <c r="O17" s="577"/>
      <c r="P17" s="577"/>
      <c r="Q17" s="577"/>
      <c r="R17" s="577"/>
      <c r="S17" s="577"/>
      <c r="T17" s="577"/>
      <c r="U17" s="577"/>
      <c r="V17" s="577"/>
      <c r="W17" s="577"/>
      <c r="X17" s="577"/>
      <c r="Y17" s="577"/>
      <c r="Z17" s="577"/>
      <c r="AA17" s="577"/>
      <c r="AB17" s="577"/>
      <c r="AC17" s="577"/>
      <c r="AD17" s="577"/>
      <c r="AE17" s="577"/>
      <c r="AF17" s="577"/>
      <c r="AG17" s="577"/>
      <c r="AH17" s="577"/>
      <c r="AI17" s="577"/>
      <c r="AJ17" s="577"/>
      <c r="AK17" s="577"/>
      <c r="AL17" s="577"/>
      <c r="AM17" s="577"/>
      <c r="AN17" s="577"/>
      <c r="AO17" s="577"/>
      <c r="AP17" s="577"/>
      <c r="AQ17" s="579"/>
    </row>
    <row r="18" spans="1:43" ht="15.75" customHeight="1">
      <c r="A18" s="567" t="s">
        <v>296</v>
      </c>
      <c r="B18" s="568">
        <f t="shared" ref="B18:B19" si="1">A27</f>
        <v>2031</v>
      </c>
      <c r="C18" s="569"/>
      <c r="D18" s="576"/>
      <c r="E18" s="577"/>
      <c r="F18" s="577"/>
      <c r="G18" s="578"/>
      <c r="H18" s="577"/>
      <c r="I18" s="577"/>
      <c r="J18" s="577"/>
      <c r="K18" s="577"/>
      <c r="L18" s="577"/>
      <c r="M18" s="577"/>
      <c r="N18" s="577"/>
      <c r="O18" s="577"/>
      <c r="P18" s="577"/>
      <c r="Q18" s="577"/>
      <c r="R18" s="577"/>
      <c r="S18" s="577"/>
      <c r="T18" s="577"/>
      <c r="U18" s="577"/>
      <c r="V18" s="577"/>
      <c r="W18" s="577"/>
      <c r="X18" s="577"/>
      <c r="Y18" s="577"/>
      <c r="Z18" s="577"/>
      <c r="AA18" s="577"/>
      <c r="AB18" s="577"/>
      <c r="AC18" s="577"/>
      <c r="AD18" s="577"/>
      <c r="AE18" s="577"/>
      <c r="AF18" s="577"/>
      <c r="AG18" s="577"/>
      <c r="AH18" s="577"/>
      <c r="AI18" s="577"/>
      <c r="AJ18" s="577"/>
      <c r="AK18" s="577"/>
      <c r="AL18" s="577"/>
      <c r="AM18" s="577"/>
      <c r="AN18" s="577"/>
      <c r="AO18" s="577"/>
      <c r="AP18" s="577"/>
      <c r="AQ18" s="579"/>
    </row>
    <row r="19" spans="1:43" ht="15.75" customHeight="1">
      <c r="A19" s="564" t="s">
        <v>296</v>
      </c>
      <c r="B19" s="565">
        <f t="shared" si="1"/>
        <v>2032</v>
      </c>
      <c r="C19" s="566"/>
      <c r="D19" s="580"/>
      <c r="E19" s="581"/>
      <c r="F19" s="581"/>
      <c r="G19" s="582"/>
      <c r="H19" s="581"/>
      <c r="I19" s="581"/>
      <c r="J19" s="581"/>
      <c r="K19" s="581"/>
      <c r="L19" s="581"/>
      <c r="M19" s="581"/>
      <c r="N19" s="581"/>
      <c r="O19" s="581"/>
      <c r="P19" s="581"/>
      <c r="Q19" s="581"/>
      <c r="R19" s="581"/>
      <c r="S19" s="581"/>
      <c r="T19" s="581"/>
      <c r="U19" s="581"/>
      <c r="V19" s="581"/>
      <c r="W19" s="581"/>
      <c r="X19" s="581"/>
      <c r="Y19" s="581"/>
      <c r="Z19" s="581"/>
      <c r="AA19" s="581"/>
      <c r="AB19" s="581"/>
      <c r="AC19" s="581"/>
      <c r="AD19" s="581"/>
      <c r="AE19" s="581"/>
      <c r="AF19" s="581"/>
      <c r="AG19" s="581"/>
      <c r="AH19" s="581"/>
      <c r="AI19" s="581"/>
      <c r="AJ19" s="581"/>
      <c r="AK19" s="581"/>
      <c r="AL19" s="581"/>
      <c r="AM19" s="581"/>
      <c r="AN19" s="581"/>
      <c r="AO19" s="581"/>
      <c r="AP19" s="581"/>
      <c r="AQ19" s="583"/>
    </row>
    <row r="20" spans="1:43" ht="14.25" customHeight="1">
      <c r="A20" s="64"/>
      <c r="B20" s="65"/>
      <c r="C20" s="65"/>
      <c r="D20" s="718">
        <f>SUM(D13:D19)</f>
        <v>0</v>
      </c>
      <c r="E20" s="718">
        <f>SUM(E13:E19)</f>
        <v>0</v>
      </c>
      <c r="F20" s="718">
        <f t="shared" ref="F20:AQ20" si="2">SUM(F13:F19)</f>
        <v>0</v>
      </c>
      <c r="G20" s="718">
        <f t="shared" si="2"/>
        <v>0</v>
      </c>
      <c r="H20" s="718">
        <f t="shared" si="2"/>
        <v>0</v>
      </c>
      <c r="I20" s="718">
        <f t="shared" si="2"/>
        <v>0</v>
      </c>
      <c r="J20" s="718">
        <f t="shared" si="2"/>
        <v>0</v>
      </c>
      <c r="K20" s="718">
        <f t="shared" si="2"/>
        <v>0</v>
      </c>
      <c r="L20" s="718">
        <f t="shared" si="2"/>
        <v>0</v>
      </c>
      <c r="M20" s="718">
        <f t="shared" si="2"/>
        <v>0</v>
      </c>
      <c r="N20" s="718">
        <f t="shared" si="2"/>
        <v>0</v>
      </c>
      <c r="O20" s="718">
        <f t="shared" si="2"/>
        <v>0</v>
      </c>
      <c r="P20" s="718">
        <f t="shared" si="2"/>
        <v>0</v>
      </c>
      <c r="Q20" s="718">
        <f t="shared" si="2"/>
        <v>0</v>
      </c>
      <c r="R20" s="718">
        <f t="shared" si="2"/>
        <v>0</v>
      </c>
      <c r="S20" s="718">
        <f t="shared" si="2"/>
        <v>0</v>
      </c>
      <c r="T20" s="718">
        <f t="shared" si="2"/>
        <v>0</v>
      </c>
      <c r="U20" s="718">
        <f t="shared" si="2"/>
        <v>0</v>
      </c>
      <c r="V20" s="718">
        <f t="shared" si="2"/>
        <v>0</v>
      </c>
      <c r="W20" s="718">
        <f t="shared" si="2"/>
        <v>0</v>
      </c>
      <c r="X20" s="718">
        <f t="shared" si="2"/>
        <v>0</v>
      </c>
      <c r="Y20" s="718">
        <f t="shared" si="2"/>
        <v>0</v>
      </c>
      <c r="Z20" s="718">
        <f t="shared" si="2"/>
        <v>0</v>
      </c>
      <c r="AA20" s="718">
        <f t="shared" si="2"/>
        <v>0</v>
      </c>
      <c r="AB20" s="718">
        <f t="shared" si="2"/>
        <v>0</v>
      </c>
      <c r="AC20" s="718">
        <f t="shared" si="2"/>
        <v>0</v>
      </c>
      <c r="AD20" s="718">
        <f t="shared" si="2"/>
        <v>0</v>
      </c>
      <c r="AE20" s="718">
        <f t="shared" si="2"/>
        <v>0</v>
      </c>
      <c r="AF20" s="718">
        <f t="shared" si="2"/>
        <v>0</v>
      </c>
      <c r="AG20" s="718">
        <f t="shared" si="2"/>
        <v>0</v>
      </c>
      <c r="AH20" s="718">
        <f t="shared" si="2"/>
        <v>0</v>
      </c>
      <c r="AI20" s="718">
        <f t="shared" si="2"/>
        <v>0</v>
      </c>
      <c r="AJ20" s="718">
        <f t="shared" si="2"/>
        <v>0</v>
      </c>
      <c r="AK20" s="718">
        <f t="shared" si="2"/>
        <v>0</v>
      </c>
      <c r="AL20" s="718">
        <f t="shared" si="2"/>
        <v>0</v>
      </c>
      <c r="AM20" s="718">
        <f t="shared" si="2"/>
        <v>0</v>
      </c>
      <c r="AN20" s="718">
        <f t="shared" si="2"/>
        <v>0</v>
      </c>
      <c r="AO20" s="718">
        <f t="shared" si="2"/>
        <v>0</v>
      </c>
      <c r="AP20" s="718">
        <f t="shared" si="2"/>
        <v>0</v>
      </c>
      <c r="AQ20" s="718">
        <f t="shared" si="2"/>
        <v>0</v>
      </c>
    </row>
    <row r="21" spans="1:43" ht="22.5">
      <c r="A21" s="377" t="s">
        <v>297</v>
      </c>
      <c r="B21" s="378"/>
      <c r="C21" s="378"/>
      <c r="D21" s="396"/>
      <c r="E21" s="378"/>
      <c r="F21" s="378"/>
      <c r="G21" s="378"/>
      <c r="H21" s="378"/>
      <c r="I21" s="378"/>
      <c r="J21" s="378"/>
      <c r="K21" s="378"/>
      <c r="L21" s="378"/>
      <c r="M21" s="378"/>
      <c r="N21" s="378"/>
      <c r="O21" s="378"/>
      <c r="P21" s="378"/>
      <c r="Q21" s="378"/>
      <c r="R21" s="378"/>
      <c r="S21" s="378"/>
      <c r="T21" s="378"/>
      <c r="U21" s="378"/>
      <c r="V21" s="378"/>
      <c r="W21" s="378"/>
      <c r="X21" s="378"/>
      <c r="Y21" s="378"/>
      <c r="Z21" s="378"/>
      <c r="AA21" s="378"/>
      <c r="AB21" s="378"/>
      <c r="AC21" s="378"/>
      <c r="AD21" s="378"/>
      <c r="AE21" s="378"/>
      <c r="AF21" s="378"/>
      <c r="AG21" s="378"/>
      <c r="AH21" s="378"/>
      <c r="AI21" s="378"/>
      <c r="AJ21" s="378"/>
      <c r="AK21" s="378"/>
      <c r="AL21" s="378"/>
      <c r="AM21" s="378"/>
      <c r="AN21" s="378"/>
      <c r="AO21" s="378"/>
      <c r="AP21" s="378"/>
      <c r="AQ21" s="379"/>
    </row>
    <row r="22" spans="1:43" s="74" customFormat="1" ht="15" customHeight="1">
      <c r="A22" s="1065">
        <f>D115</f>
        <v>2026</v>
      </c>
      <c r="B22" s="1066" t="s">
        <v>98</v>
      </c>
      <c r="C22" s="584"/>
      <c r="D22" s="1067">
        <f t="shared" ref="D22:AQ22" si="3">IF(D39&gt;0,$C$22,0)</f>
        <v>0</v>
      </c>
      <c r="E22" s="586">
        <f t="shared" si="3"/>
        <v>0</v>
      </c>
      <c r="F22" s="586">
        <f t="shared" si="3"/>
        <v>0</v>
      </c>
      <c r="G22" s="881">
        <f t="shared" si="3"/>
        <v>0</v>
      </c>
      <c r="H22" s="586">
        <f t="shared" si="3"/>
        <v>0</v>
      </c>
      <c r="I22" s="586">
        <f t="shared" si="3"/>
        <v>0</v>
      </c>
      <c r="J22" s="586">
        <f t="shared" si="3"/>
        <v>0</v>
      </c>
      <c r="K22" s="586">
        <f t="shared" si="3"/>
        <v>0</v>
      </c>
      <c r="L22" s="586">
        <f t="shared" si="3"/>
        <v>0</v>
      </c>
      <c r="M22" s="586">
        <f t="shared" si="3"/>
        <v>0</v>
      </c>
      <c r="N22" s="586">
        <f t="shared" si="3"/>
        <v>0</v>
      </c>
      <c r="O22" s="586">
        <f t="shared" si="3"/>
        <v>0</v>
      </c>
      <c r="P22" s="586">
        <f t="shared" si="3"/>
        <v>0</v>
      </c>
      <c r="Q22" s="586">
        <f t="shared" si="3"/>
        <v>0</v>
      </c>
      <c r="R22" s="586">
        <f t="shared" si="3"/>
        <v>0</v>
      </c>
      <c r="S22" s="586">
        <f t="shared" si="3"/>
        <v>0</v>
      </c>
      <c r="T22" s="586">
        <f t="shared" si="3"/>
        <v>0</v>
      </c>
      <c r="U22" s="586">
        <f t="shared" si="3"/>
        <v>0</v>
      </c>
      <c r="V22" s="586">
        <f t="shared" si="3"/>
        <v>0</v>
      </c>
      <c r="W22" s="586">
        <f t="shared" si="3"/>
        <v>0</v>
      </c>
      <c r="X22" s="586">
        <f t="shared" si="3"/>
        <v>0</v>
      </c>
      <c r="Y22" s="586">
        <f t="shared" si="3"/>
        <v>0</v>
      </c>
      <c r="Z22" s="586">
        <f t="shared" si="3"/>
        <v>0</v>
      </c>
      <c r="AA22" s="586">
        <f t="shared" si="3"/>
        <v>0</v>
      </c>
      <c r="AB22" s="586">
        <f t="shared" si="3"/>
        <v>0</v>
      </c>
      <c r="AC22" s="586">
        <f t="shared" si="3"/>
        <v>0</v>
      </c>
      <c r="AD22" s="586">
        <f t="shared" si="3"/>
        <v>0</v>
      </c>
      <c r="AE22" s="586">
        <f t="shared" si="3"/>
        <v>0</v>
      </c>
      <c r="AF22" s="586">
        <f t="shared" si="3"/>
        <v>0</v>
      </c>
      <c r="AG22" s="586">
        <f t="shared" si="3"/>
        <v>0</v>
      </c>
      <c r="AH22" s="586">
        <f t="shared" si="3"/>
        <v>0</v>
      </c>
      <c r="AI22" s="586">
        <f t="shared" si="3"/>
        <v>0</v>
      </c>
      <c r="AJ22" s="586">
        <f t="shared" si="3"/>
        <v>0</v>
      </c>
      <c r="AK22" s="586">
        <f t="shared" si="3"/>
        <v>0</v>
      </c>
      <c r="AL22" s="586">
        <f t="shared" si="3"/>
        <v>0</v>
      </c>
      <c r="AM22" s="586">
        <f t="shared" si="3"/>
        <v>0</v>
      </c>
      <c r="AN22" s="586">
        <f t="shared" si="3"/>
        <v>0</v>
      </c>
      <c r="AO22" s="586">
        <f t="shared" si="3"/>
        <v>0</v>
      </c>
      <c r="AP22" s="586">
        <f t="shared" si="3"/>
        <v>0</v>
      </c>
      <c r="AQ22" s="587">
        <f t="shared" si="3"/>
        <v>0</v>
      </c>
    </row>
    <row r="23" spans="1:43" s="74" customFormat="1" ht="15" customHeight="1">
      <c r="A23" s="597">
        <f>A22+1</f>
        <v>2027</v>
      </c>
      <c r="B23" s="598" t="s">
        <v>98</v>
      </c>
      <c r="C23" s="584"/>
      <c r="D23" s="588">
        <f t="shared" ref="D23:AQ23" si="4">IF(D39&gt;0,$C$23,0)</f>
        <v>0</v>
      </c>
      <c r="E23" s="589">
        <f t="shared" si="4"/>
        <v>0</v>
      </c>
      <c r="F23" s="589">
        <f t="shared" si="4"/>
        <v>0</v>
      </c>
      <c r="G23" s="590">
        <f t="shared" si="4"/>
        <v>0</v>
      </c>
      <c r="H23" s="589">
        <f t="shared" si="4"/>
        <v>0</v>
      </c>
      <c r="I23" s="589">
        <f t="shared" si="4"/>
        <v>0</v>
      </c>
      <c r="J23" s="589">
        <f t="shared" si="4"/>
        <v>0</v>
      </c>
      <c r="K23" s="589">
        <f t="shared" si="4"/>
        <v>0</v>
      </c>
      <c r="L23" s="589">
        <f t="shared" si="4"/>
        <v>0</v>
      </c>
      <c r="M23" s="589">
        <f t="shared" si="4"/>
        <v>0</v>
      </c>
      <c r="N23" s="589">
        <f t="shared" si="4"/>
        <v>0</v>
      </c>
      <c r="O23" s="589">
        <f t="shared" si="4"/>
        <v>0</v>
      </c>
      <c r="P23" s="589">
        <f t="shared" si="4"/>
        <v>0</v>
      </c>
      <c r="Q23" s="589">
        <f t="shared" si="4"/>
        <v>0</v>
      </c>
      <c r="R23" s="589">
        <f t="shared" si="4"/>
        <v>0</v>
      </c>
      <c r="S23" s="589">
        <f t="shared" si="4"/>
        <v>0</v>
      </c>
      <c r="T23" s="589">
        <f t="shared" si="4"/>
        <v>0</v>
      </c>
      <c r="U23" s="589">
        <f t="shared" si="4"/>
        <v>0</v>
      </c>
      <c r="V23" s="589">
        <f t="shared" si="4"/>
        <v>0</v>
      </c>
      <c r="W23" s="589">
        <f t="shared" si="4"/>
        <v>0</v>
      </c>
      <c r="X23" s="589">
        <f t="shared" si="4"/>
        <v>0</v>
      </c>
      <c r="Y23" s="589">
        <f t="shared" si="4"/>
        <v>0</v>
      </c>
      <c r="Z23" s="589">
        <f t="shared" si="4"/>
        <v>0</v>
      </c>
      <c r="AA23" s="589">
        <f t="shared" si="4"/>
        <v>0</v>
      </c>
      <c r="AB23" s="589">
        <f t="shared" si="4"/>
        <v>0</v>
      </c>
      <c r="AC23" s="589">
        <f t="shared" si="4"/>
        <v>0</v>
      </c>
      <c r="AD23" s="589">
        <f t="shared" si="4"/>
        <v>0</v>
      </c>
      <c r="AE23" s="589">
        <f t="shared" si="4"/>
        <v>0</v>
      </c>
      <c r="AF23" s="589">
        <f t="shared" si="4"/>
        <v>0</v>
      </c>
      <c r="AG23" s="589">
        <f t="shared" si="4"/>
        <v>0</v>
      </c>
      <c r="AH23" s="589">
        <f t="shared" si="4"/>
        <v>0</v>
      </c>
      <c r="AI23" s="589">
        <f t="shared" si="4"/>
        <v>0</v>
      </c>
      <c r="AJ23" s="589">
        <f t="shared" si="4"/>
        <v>0</v>
      </c>
      <c r="AK23" s="589">
        <f t="shared" si="4"/>
        <v>0</v>
      </c>
      <c r="AL23" s="589">
        <f t="shared" si="4"/>
        <v>0</v>
      </c>
      <c r="AM23" s="589">
        <f t="shared" si="4"/>
        <v>0</v>
      </c>
      <c r="AN23" s="589">
        <f t="shared" si="4"/>
        <v>0</v>
      </c>
      <c r="AO23" s="589">
        <f t="shared" si="4"/>
        <v>0</v>
      </c>
      <c r="AP23" s="589">
        <f t="shared" si="4"/>
        <v>0</v>
      </c>
      <c r="AQ23" s="591">
        <f t="shared" si="4"/>
        <v>0</v>
      </c>
    </row>
    <row r="24" spans="1:43" s="74" customFormat="1" ht="15" customHeight="1">
      <c r="A24" s="597">
        <f t="shared" ref="A24:A28" si="5">A23+1</f>
        <v>2028</v>
      </c>
      <c r="B24" s="598" t="s">
        <v>98</v>
      </c>
      <c r="C24" s="584"/>
      <c r="D24" s="588">
        <f t="shared" ref="D24:AQ24" si="6">IF(D39&gt;0,$C$24,0)</f>
        <v>0</v>
      </c>
      <c r="E24" s="589">
        <f t="shared" si="6"/>
        <v>0</v>
      </c>
      <c r="F24" s="589">
        <f t="shared" si="6"/>
        <v>0</v>
      </c>
      <c r="G24" s="590">
        <f t="shared" si="6"/>
        <v>0</v>
      </c>
      <c r="H24" s="589">
        <f t="shared" si="6"/>
        <v>0</v>
      </c>
      <c r="I24" s="589">
        <f t="shared" si="6"/>
        <v>0</v>
      </c>
      <c r="J24" s="589">
        <f t="shared" si="6"/>
        <v>0</v>
      </c>
      <c r="K24" s="589">
        <f t="shared" si="6"/>
        <v>0</v>
      </c>
      <c r="L24" s="589">
        <f t="shared" si="6"/>
        <v>0</v>
      </c>
      <c r="M24" s="589">
        <f t="shared" si="6"/>
        <v>0</v>
      </c>
      <c r="N24" s="589">
        <f t="shared" si="6"/>
        <v>0</v>
      </c>
      <c r="O24" s="589">
        <f t="shared" si="6"/>
        <v>0</v>
      </c>
      <c r="P24" s="589">
        <f t="shared" si="6"/>
        <v>0</v>
      </c>
      <c r="Q24" s="589">
        <f t="shared" si="6"/>
        <v>0</v>
      </c>
      <c r="R24" s="589">
        <f t="shared" si="6"/>
        <v>0</v>
      </c>
      <c r="S24" s="589">
        <f t="shared" si="6"/>
        <v>0</v>
      </c>
      <c r="T24" s="589">
        <f t="shared" si="6"/>
        <v>0</v>
      </c>
      <c r="U24" s="589">
        <f t="shared" si="6"/>
        <v>0</v>
      </c>
      <c r="V24" s="589">
        <f t="shared" si="6"/>
        <v>0</v>
      </c>
      <c r="W24" s="589">
        <f t="shared" si="6"/>
        <v>0</v>
      </c>
      <c r="X24" s="589">
        <f t="shared" si="6"/>
        <v>0</v>
      </c>
      <c r="Y24" s="589">
        <f t="shared" si="6"/>
        <v>0</v>
      </c>
      <c r="Z24" s="589">
        <f t="shared" si="6"/>
        <v>0</v>
      </c>
      <c r="AA24" s="589">
        <f t="shared" si="6"/>
        <v>0</v>
      </c>
      <c r="AB24" s="589">
        <f t="shared" si="6"/>
        <v>0</v>
      </c>
      <c r="AC24" s="589">
        <f t="shared" si="6"/>
        <v>0</v>
      </c>
      <c r="AD24" s="589">
        <f t="shared" si="6"/>
        <v>0</v>
      </c>
      <c r="AE24" s="589">
        <f t="shared" si="6"/>
        <v>0</v>
      </c>
      <c r="AF24" s="589">
        <f t="shared" si="6"/>
        <v>0</v>
      </c>
      <c r="AG24" s="589">
        <f t="shared" si="6"/>
        <v>0</v>
      </c>
      <c r="AH24" s="589">
        <f t="shared" si="6"/>
        <v>0</v>
      </c>
      <c r="AI24" s="589">
        <f t="shared" si="6"/>
        <v>0</v>
      </c>
      <c r="AJ24" s="589">
        <f t="shared" si="6"/>
        <v>0</v>
      </c>
      <c r="AK24" s="589">
        <f t="shared" si="6"/>
        <v>0</v>
      </c>
      <c r="AL24" s="589">
        <f t="shared" si="6"/>
        <v>0</v>
      </c>
      <c r="AM24" s="589">
        <f t="shared" si="6"/>
        <v>0</v>
      </c>
      <c r="AN24" s="589">
        <f t="shared" si="6"/>
        <v>0</v>
      </c>
      <c r="AO24" s="589">
        <f t="shared" si="6"/>
        <v>0</v>
      </c>
      <c r="AP24" s="589">
        <f t="shared" si="6"/>
        <v>0</v>
      </c>
      <c r="AQ24" s="591">
        <f t="shared" si="6"/>
        <v>0</v>
      </c>
    </row>
    <row r="25" spans="1:43" s="74" customFormat="1" ht="15" customHeight="1">
      <c r="A25" s="597">
        <f t="shared" si="5"/>
        <v>2029</v>
      </c>
      <c r="B25" s="598" t="s">
        <v>98</v>
      </c>
      <c r="C25" s="584"/>
      <c r="D25" s="588">
        <f t="shared" ref="D25:AQ25" si="7">IF(D39&gt;0,$C$25,0)</f>
        <v>0</v>
      </c>
      <c r="E25" s="589">
        <f t="shared" si="7"/>
        <v>0</v>
      </c>
      <c r="F25" s="589">
        <f t="shared" si="7"/>
        <v>0</v>
      </c>
      <c r="G25" s="590">
        <f t="shared" si="7"/>
        <v>0</v>
      </c>
      <c r="H25" s="589">
        <f t="shared" si="7"/>
        <v>0</v>
      </c>
      <c r="I25" s="589">
        <f t="shared" si="7"/>
        <v>0</v>
      </c>
      <c r="J25" s="589">
        <f t="shared" si="7"/>
        <v>0</v>
      </c>
      <c r="K25" s="589">
        <f t="shared" si="7"/>
        <v>0</v>
      </c>
      <c r="L25" s="589">
        <f t="shared" si="7"/>
        <v>0</v>
      </c>
      <c r="M25" s="589">
        <f t="shared" si="7"/>
        <v>0</v>
      </c>
      <c r="N25" s="589">
        <f t="shared" si="7"/>
        <v>0</v>
      </c>
      <c r="O25" s="589">
        <f t="shared" si="7"/>
        <v>0</v>
      </c>
      <c r="P25" s="589">
        <f t="shared" si="7"/>
        <v>0</v>
      </c>
      <c r="Q25" s="589">
        <f t="shared" si="7"/>
        <v>0</v>
      </c>
      <c r="R25" s="589">
        <f t="shared" si="7"/>
        <v>0</v>
      </c>
      <c r="S25" s="589">
        <f t="shared" si="7"/>
        <v>0</v>
      </c>
      <c r="T25" s="589">
        <f t="shared" si="7"/>
        <v>0</v>
      </c>
      <c r="U25" s="589">
        <f t="shared" si="7"/>
        <v>0</v>
      </c>
      <c r="V25" s="589">
        <f t="shared" si="7"/>
        <v>0</v>
      </c>
      <c r="W25" s="589">
        <f t="shared" si="7"/>
        <v>0</v>
      </c>
      <c r="X25" s="589">
        <f t="shared" si="7"/>
        <v>0</v>
      </c>
      <c r="Y25" s="589">
        <f t="shared" si="7"/>
        <v>0</v>
      </c>
      <c r="Z25" s="589">
        <f t="shared" si="7"/>
        <v>0</v>
      </c>
      <c r="AA25" s="589">
        <f t="shared" si="7"/>
        <v>0</v>
      </c>
      <c r="AB25" s="589">
        <f t="shared" si="7"/>
        <v>0</v>
      </c>
      <c r="AC25" s="589">
        <f t="shared" si="7"/>
        <v>0</v>
      </c>
      <c r="AD25" s="589">
        <f t="shared" si="7"/>
        <v>0</v>
      </c>
      <c r="AE25" s="589">
        <f t="shared" si="7"/>
        <v>0</v>
      </c>
      <c r="AF25" s="589">
        <f t="shared" si="7"/>
        <v>0</v>
      </c>
      <c r="AG25" s="589">
        <f t="shared" si="7"/>
        <v>0</v>
      </c>
      <c r="AH25" s="589">
        <f t="shared" si="7"/>
        <v>0</v>
      </c>
      <c r="AI25" s="589">
        <f t="shared" si="7"/>
        <v>0</v>
      </c>
      <c r="AJ25" s="589">
        <f t="shared" si="7"/>
        <v>0</v>
      </c>
      <c r="AK25" s="589">
        <f t="shared" si="7"/>
        <v>0</v>
      </c>
      <c r="AL25" s="589">
        <f t="shared" si="7"/>
        <v>0</v>
      </c>
      <c r="AM25" s="589">
        <f t="shared" si="7"/>
        <v>0</v>
      </c>
      <c r="AN25" s="589">
        <f t="shared" si="7"/>
        <v>0</v>
      </c>
      <c r="AO25" s="589">
        <f t="shared" si="7"/>
        <v>0</v>
      </c>
      <c r="AP25" s="589">
        <f t="shared" si="7"/>
        <v>0</v>
      </c>
      <c r="AQ25" s="591">
        <f t="shared" si="7"/>
        <v>0</v>
      </c>
    </row>
    <row r="26" spans="1:43" s="74" customFormat="1" ht="15" customHeight="1">
      <c r="A26" s="597">
        <f t="shared" si="5"/>
        <v>2030</v>
      </c>
      <c r="B26" s="598" t="s">
        <v>98</v>
      </c>
      <c r="C26" s="584"/>
      <c r="D26" s="588">
        <f t="shared" ref="D26:AQ26" si="8">IF(D39&gt;0,$C$26,0)</f>
        <v>0</v>
      </c>
      <c r="E26" s="589">
        <f t="shared" si="8"/>
        <v>0</v>
      </c>
      <c r="F26" s="589">
        <f t="shared" si="8"/>
        <v>0</v>
      </c>
      <c r="G26" s="592">
        <f t="shared" si="8"/>
        <v>0</v>
      </c>
      <c r="H26" s="589">
        <f t="shared" si="8"/>
        <v>0</v>
      </c>
      <c r="I26" s="589">
        <f t="shared" si="8"/>
        <v>0</v>
      </c>
      <c r="J26" s="589">
        <f t="shared" si="8"/>
        <v>0</v>
      </c>
      <c r="K26" s="589">
        <f t="shared" si="8"/>
        <v>0</v>
      </c>
      <c r="L26" s="589">
        <f t="shared" si="8"/>
        <v>0</v>
      </c>
      <c r="M26" s="589">
        <f t="shared" si="8"/>
        <v>0</v>
      </c>
      <c r="N26" s="589">
        <f t="shared" si="8"/>
        <v>0</v>
      </c>
      <c r="O26" s="589">
        <f t="shared" si="8"/>
        <v>0</v>
      </c>
      <c r="P26" s="589">
        <f t="shared" si="8"/>
        <v>0</v>
      </c>
      <c r="Q26" s="589">
        <f t="shared" si="8"/>
        <v>0</v>
      </c>
      <c r="R26" s="589">
        <f t="shared" si="8"/>
        <v>0</v>
      </c>
      <c r="S26" s="589">
        <f t="shared" si="8"/>
        <v>0</v>
      </c>
      <c r="T26" s="589">
        <f t="shared" si="8"/>
        <v>0</v>
      </c>
      <c r="U26" s="589">
        <f t="shared" si="8"/>
        <v>0</v>
      </c>
      <c r="V26" s="589">
        <f t="shared" si="8"/>
        <v>0</v>
      </c>
      <c r="W26" s="589">
        <f t="shared" si="8"/>
        <v>0</v>
      </c>
      <c r="X26" s="589">
        <f t="shared" si="8"/>
        <v>0</v>
      </c>
      <c r="Y26" s="589">
        <f t="shared" si="8"/>
        <v>0</v>
      </c>
      <c r="Z26" s="589">
        <f t="shared" si="8"/>
        <v>0</v>
      </c>
      <c r="AA26" s="589">
        <f t="shared" si="8"/>
        <v>0</v>
      </c>
      <c r="AB26" s="589">
        <f t="shared" si="8"/>
        <v>0</v>
      </c>
      <c r="AC26" s="589">
        <f t="shared" si="8"/>
        <v>0</v>
      </c>
      <c r="AD26" s="589">
        <f t="shared" si="8"/>
        <v>0</v>
      </c>
      <c r="AE26" s="589">
        <f t="shared" si="8"/>
        <v>0</v>
      </c>
      <c r="AF26" s="589">
        <f t="shared" si="8"/>
        <v>0</v>
      </c>
      <c r="AG26" s="589">
        <f t="shared" si="8"/>
        <v>0</v>
      </c>
      <c r="AH26" s="589">
        <f t="shared" si="8"/>
        <v>0</v>
      </c>
      <c r="AI26" s="589">
        <f t="shared" si="8"/>
        <v>0</v>
      </c>
      <c r="AJ26" s="589">
        <f t="shared" si="8"/>
        <v>0</v>
      </c>
      <c r="AK26" s="589">
        <f t="shared" si="8"/>
        <v>0</v>
      </c>
      <c r="AL26" s="589">
        <f t="shared" si="8"/>
        <v>0</v>
      </c>
      <c r="AM26" s="589">
        <f t="shared" si="8"/>
        <v>0</v>
      </c>
      <c r="AN26" s="589">
        <f t="shared" si="8"/>
        <v>0</v>
      </c>
      <c r="AO26" s="589">
        <f t="shared" si="8"/>
        <v>0</v>
      </c>
      <c r="AP26" s="589">
        <f t="shared" si="8"/>
        <v>0</v>
      </c>
      <c r="AQ26" s="591">
        <f t="shared" si="8"/>
        <v>0</v>
      </c>
    </row>
    <row r="27" spans="1:43" s="74" customFormat="1" ht="15" customHeight="1">
      <c r="A27" s="597">
        <f t="shared" si="5"/>
        <v>2031</v>
      </c>
      <c r="B27" s="598" t="s">
        <v>98</v>
      </c>
      <c r="C27" s="584"/>
      <c r="D27" s="588">
        <f t="shared" ref="D27:AQ27" si="9">IF(D39&gt;0,$C$27,0)</f>
        <v>0</v>
      </c>
      <c r="E27" s="589">
        <f t="shared" si="9"/>
        <v>0</v>
      </c>
      <c r="F27" s="589">
        <f t="shared" si="9"/>
        <v>0</v>
      </c>
      <c r="G27" s="590">
        <f t="shared" si="9"/>
        <v>0</v>
      </c>
      <c r="H27" s="589">
        <f t="shared" si="9"/>
        <v>0</v>
      </c>
      <c r="I27" s="589">
        <f t="shared" si="9"/>
        <v>0</v>
      </c>
      <c r="J27" s="589">
        <f t="shared" si="9"/>
        <v>0</v>
      </c>
      <c r="K27" s="589">
        <f t="shared" si="9"/>
        <v>0</v>
      </c>
      <c r="L27" s="589">
        <f t="shared" si="9"/>
        <v>0</v>
      </c>
      <c r="M27" s="589">
        <f t="shared" si="9"/>
        <v>0</v>
      </c>
      <c r="N27" s="589">
        <f t="shared" si="9"/>
        <v>0</v>
      </c>
      <c r="O27" s="589">
        <f t="shared" si="9"/>
        <v>0</v>
      </c>
      <c r="P27" s="589">
        <f t="shared" si="9"/>
        <v>0</v>
      </c>
      <c r="Q27" s="589">
        <f t="shared" si="9"/>
        <v>0</v>
      </c>
      <c r="R27" s="589">
        <f t="shared" si="9"/>
        <v>0</v>
      </c>
      <c r="S27" s="589">
        <f t="shared" si="9"/>
        <v>0</v>
      </c>
      <c r="T27" s="589">
        <f t="shared" si="9"/>
        <v>0</v>
      </c>
      <c r="U27" s="589">
        <f t="shared" si="9"/>
        <v>0</v>
      </c>
      <c r="V27" s="589">
        <f t="shared" si="9"/>
        <v>0</v>
      </c>
      <c r="W27" s="589">
        <f t="shared" si="9"/>
        <v>0</v>
      </c>
      <c r="X27" s="589">
        <f t="shared" si="9"/>
        <v>0</v>
      </c>
      <c r="Y27" s="589">
        <f t="shared" si="9"/>
        <v>0</v>
      </c>
      <c r="Z27" s="589">
        <f t="shared" si="9"/>
        <v>0</v>
      </c>
      <c r="AA27" s="589">
        <f t="shared" si="9"/>
        <v>0</v>
      </c>
      <c r="AB27" s="589">
        <f t="shared" si="9"/>
        <v>0</v>
      </c>
      <c r="AC27" s="589">
        <f t="shared" si="9"/>
        <v>0</v>
      </c>
      <c r="AD27" s="589">
        <f t="shared" si="9"/>
        <v>0</v>
      </c>
      <c r="AE27" s="589">
        <f t="shared" si="9"/>
        <v>0</v>
      </c>
      <c r="AF27" s="589">
        <f t="shared" si="9"/>
        <v>0</v>
      </c>
      <c r="AG27" s="589">
        <f t="shared" si="9"/>
        <v>0</v>
      </c>
      <c r="AH27" s="589">
        <f t="shared" si="9"/>
        <v>0</v>
      </c>
      <c r="AI27" s="589">
        <f t="shared" si="9"/>
        <v>0</v>
      </c>
      <c r="AJ27" s="589">
        <f t="shared" si="9"/>
        <v>0</v>
      </c>
      <c r="AK27" s="589">
        <f t="shared" si="9"/>
        <v>0</v>
      </c>
      <c r="AL27" s="589">
        <f t="shared" si="9"/>
        <v>0</v>
      </c>
      <c r="AM27" s="589">
        <f t="shared" si="9"/>
        <v>0</v>
      </c>
      <c r="AN27" s="589">
        <f t="shared" si="9"/>
        <v>0</v>
      </c>
      <c r="AO27" s="589">
        <f t="shared" si="9"/>
        <v>0</v>
      </c>
      <c r="AP27" s="589">
        <f t="shared" si="9"/>
        <v>0</v>
      </c>
      <c r="AQ27" s="591">
        <f t="shared" si="9"/>
        <v>0</v>
      </c>
    </row>
    <row r="28" spans="1:43" s="74" customFormat="1" ht="15" customHeight="1">
      <c r="A28" s="341">
        <f t="shared" si="5"/>
        <v>2032</v>
      </c>
      <c r="B28" s="599" t="s">
        <v>98</v>
      </c>
      <c r="C28" s="585"/>
      <c r="D28" s="593">
        <f t="shared" ref="D28:AQ28" si="10">IF(D39&gt;0,$C$28,0)</f>
        <v>0</v>
      </c>
      <c r="E28" s="594">
        <f t="shared" si="10"/>
        <v>0</v>
      </c>
      <c r="F28" s="594">
        <f t="shared" si="10"/>
        <v>0</v>
      </c>
      <c r="G28" s="595">
        <f t="shared" si="10"/>
        <v>0</v>
      </c>
      <c r="H28" s="594">
        <f t="shared" si="10"/>
        <v>0</v>
      </c>
      <c r="I28" s="594">
        <f t="shared" si="10"/>
        <v>0</v>
      </c>
      <c r="J28" s="594">
        <f t="shared" si="10"/>
        <v>0</v>
      </c>
      <c r="K28" s="594">
        <f t="shared" si="10"/>
        <v>0</v>
      </c>
      <c r="L28" s="594">
        <f t="shared" si="10"/>
        <v>0</v>
      </c>
      <c r="M28" s="594">
        <f t="shared" si="10"/>
        <v>0</v>
      </c>
      <c r="N28" s="594">
        <f t="shared" si="10"/>
        <v>0</v>
      </c>
      <c r="O28" s="594">
        <f t="shared" si="10"/>
        <v>0</v>
      </c>
      <c r="P28" s="594">
        <f t="shared" si="10"/>
        <v>0</v>
      </c>
      <c r="Q28" s="594">
        <f t="shared" si="10"/>
        <v>0</v>
      </c>
      <c r="R28" s="594">
        <f t="shared" si="10"/>
        <v>0</v>
      </c>
      <c r="S28" s="594">
        <f t="shared" si="10"/>
        <v>0</v>
      </c>
      <c r="T28" s="594">
        <f t="shared" si="10"/>
        <v>0</v>
      </c>
      <c r="U28" s="594">
        <f t="shared" si="10"/>
        <v>0</v>
      </c>
      <c r="V28" s="594">
        <f t="shared" si="10"/>
        <v>0</v>
      </c>
      <c r="W28" s="594">
        <f t="shared" si="10"/>
        <v>0</v>
      </c>
      <c r="X28" s="594">
        <f t="shared" si="10"/>
        <v>0</v>
      </c>
      <c r="Y28" s="594">
        <f t="shared" si="10"/>
        <v>0</v>
      </c>
      <c r="Z28" s="594">
        <f t="shared" si="10"/>
        <v>0</v>
      </c>
      <c r="AA28" s="594">
        <f t="shared" si="10"/>
        <v>0</v>
      </c>
      <c r="AB28" s="594">
        <f t="shared" si="10"/>
        <v>0</v>
      </c>
      <c r="AC28" s="594">
        <f t="shared" si="10"/>
        <v>0</v>
      </c>
      <c r="AD28" s="594">
        <f t="shared" si="10"/>
        <v>0</v>
      </c>
      <c r="AE28" s="594">
        <f t="shared" si="10"/>
        <v>0</v>
      </c>
      <c r="AF28" s="594">
        <f t="shared" si="10"/>
        <v>0</v>
      </c>
      <c r="AG28" s="594">
        <f t="shared" si="10"/>
        <v>0</v>
      </c>
      <c r="AH28" s="594">
        <f t="shared" si="10"/>
        <v>0</v>
      </c>
      <c r="AI28" s="594">
        <f t="shared" si="10"/>
        <v>0</v>
      </c>
      <c r="AJ28" s="594">
        <f t="shared" si="10"/>
        <v>0</v>
      </c>
      <c r="AK28" s="594">
        <f t="shared" si="10"/>
        <v>0</v>
      </c>
      <c r="AL28" s="594">
        <f t="shared" si="10"/>
        <v>0</v>
      </c>
      <c r="AM28" s="594">
        <f t="shared" si="10"/>
        <v>0</v>
      </c>
      <c r="AN28" s="594">
        <f t="shared" si="10"/>
        <v>0</v>
      </c>
      <c r="AO28" s="594">
        <f t="shared" si="10"/>
        <v>0</v>
      </c>
      <c r="AP28" s="594">
        <f t="shared" si="10"/>
        <v>0</v>
      </c>
      <c r="AQ28" s="596">
        <f t="shared" si="10"/>
        <v>0</v>
      </c>
    </row>
    <row r="29" spans="1:43" s="74" customFormat="1" ht="10.5" customHeight="1">
      <c r="A29" s="341"/>
      <c r="B29" s="342"/>
      <c r="C29" s="343"/>
      <c r="D29" s="344"/>
      <c r="E29" s="344"/>
      <c r="F29" s="344"/>
      <c r="G29" s="344"/>
      <c r="H29" s="344"/>
      <c r="I29" s="344"/>
      <c r="J29" s="344"/>
      <c r="K29" s="344"/>
      <c r="L29" s="344"/>
      <c r="M29" s="344"/>
      <c r="N29" s="344"/>
      <c r="O29" s="344"/>
      <c r="P29" s="344"/>
      <c r="Q29" s="344"/>
      <c r="R29" s="344"/>
      <c r="S29" s="344"/>
      <c r="T29" s="344"/>
      <c r="U29" s="344"/>
      <c r="V29" s="344"/>
      <c r="W29" s="344"/>
      <c r="X29" s="344"/>
      <c r="Y29" s="344"/>
      <c r="Z29" s="344"/>
      <c r="AA29" s="344"/>
      <c r="AB29" s="344"/>
      <c r="AC29" s="344"/>
      <c r="AD29" s="344"/>
      <c r="AE29" s="344"/>
      <c r="AF29" s="344"/>
      <c r="AG29" s="344"/>
      <c r="AH29" s="344"/>
      <c r="AI29" s="344"/>
      <c r="AJ29" s="344"/>
      <c r="AK29" s="344"/>
      <c r="AL29" s="344"/>
      <c r="AM29" s="344"/>
      <c r="AN29" s="344"/>
      <c r="AO29" s="344"/>
      <c r="AP29" s="344"/>
      <c r="AQ29" s="345"/>
    </row>
    <row r="30" spans="1:43" ht="22.5">
      <c r="A30" s="377" t="s">
        <v>13</v>
      </c>
      <c r="B30" s="378"/>
      <c r="C30" s="378"/>
      <c r="D30" s="396"/>
      <c r="E30" s="378"/>
      <c r="F30" s="378"/>
      <c r="G30" s="378"/>
      <c r="H30" s="378"/>
      <c r="I30" s="378"/>
      <c r="J30" s="378"/>
      <c r="K30" s="378"/>
      <c r="L30" s="378"/>
      <c r="M30" s="378"/>
      <c r="N30" s="378"/>
      <c r="O30" s="378"/>
      <c r="P30" s="378"/>
      <c r="Q30" s="378"/>
      <c r="R30" s="378"/>
      <c r="S30" s="378"/>
      <c r="T30" s="378"/>
      <c r="U30" s="378"/>
      <c r="V30" s="378"/>
      <c r="W30" s="378"/>
      <c r="X30" s="378"/>
      <c r="Y30" s="378"/>
      <c r="Z30" s="378"/>
      <c r="AA30" s="378"/>
      <c r="AB30" s="378"/>
      <c r="AC30" s="378"/>
      <c r="AD30" s="378"/>
      <c r="AE30" s="378"/>
      <c r="AF30" s="378"/>
      <c r="AG30" s="378"/>
      <c r="AH30" s="378"/>
      <c r="AI30" s="378"/>
      <c r="AJ30" s="378"/>
      <c r="AK30" s="378"/>
      <c r="AL30" s="378"/>
      <c r="AM30" s="378"/>
      <c r="AN30" s="378"/>
      <c r="AO30" s="378"/>
      <c r="AP30" s="378"/>
      <c r="AQ30" s="379"/>
    </row>
    <row r="31" spans="1:43" s="74" customFormat="1" ht="16.5" customHeight="1">
      <c r="A31" s="606" t="s">
        <v>298</v>
      </c>
      <c r="B31" s="607" t="s">
        <v>299</v>
      </c>
      <c r="C31" s="602"/>
      <c r="D31" s="68">
        <f>D39</f>
        <v>0</v>
      </c>
      <c r="E31" s="68">
        <f t="shared" ref="E31:AQ31" si="11">E39</f>
        <v>0</v>
      </c>
      <c r="F31" s="68">
        <f t="shared" si="11"/>
        <v>0</v>
      </c>
      <c r="G31" s="68">
        <f t="shared" si="11"/>
        <v>0</v>
      </c>
      <c r="H31" s="68">
        <f t="shared" si="11"/>
        <v>0</v>
      </c>
      <c r="I31" s="68">
        <f t="shared" si="11"/>
        <v>0</v>
      </c>
      <c r="J31" s="68">
        <f t="shared" si="11"/>
        <v>0</v>
      </c>
      <c r="K31" s="68">
        <f t="shared" si="11"/>
        <v>0</v>
      </c>
      <c r="L31" s="68">
        <f t="shared" si="11"/>
        <v>0</v>
      </c>
      <c r="M31" s="68">
        <f t="shared" si="11"/>
        <v>0</v>
      </c>
      <c r="N31" s="68">
        <f t="shared" si="11"/>
        <v>0</v>
      </c>
      <c r="O31" s="68">
        <f t="shared" si="11"/>
        <v>0</v>
      </c>
      <c r="P31" s="68">
        <f t="shared" si="11"/>
        <v>0</v>
      </c>
      <c r="Q31" s="68">
        <f t="shared" si="11"/>
        <v>0</v>
      </c>
      <c r="R31" s="68">
        <f t="shared" si="11"/>
        <v>0</v>
      </c>
      <c r="S31" s="68">
        <f t="shared" si="11"/>
        <v>0</v>
      </c>
      <c r="T31" s="68">
        <f t="shared" si="11"/>
        <v>0</v>
      </c>
      <c r="U31" s="68">
        <f t="shared" si="11"/>
        <v>0</v>
      </c>
      <c r="V31" s="68">
        <f t="shared" si="11"/>
        <v>0</v>
      </c>
      <c r="W31" s="68">
        <f t="shared" si="11"/>
        <v>0</v>
      </c>
      <c r="X31" s="616">
        <f t="shared" si="11"/>
        <v>0</v>
      </c>
      <c r="Y31" s="68">
        <f t="shared" si="11"/>
        <v>0</v>
      </c>
      <c r="Z31" s="68">
        <f t="shared" si="11"/>
        <v>0</v>
      </c>
      <c r="AA31" s="68">
        <f t="shared" si="11"/>
        <v>0</v>
      </c>
      <c r="AB31" s="68">
        <f t="shared" si="11"/>
        <v>0</v>
      </c>
      <c r="AC31" s="68">
        <f t="shared" si="11"/>
        <v>0</v>
      </c>
      <c r="AD31" s="68">
        <f t="shared" si="11"/>
        <v>0</v>
      </c>
      <c r="AE31" s="68">
        <f t="shared" si="11"/>
        <v>0</v>
      </c>
      <c r="AF31" s="68">
        <f t="shared" si="11"/>
        <v>0</v>
      </c>
      <c r="AG31" s="68">
        <f t="shared" si="11"/>
        <v>0</v>
      </c>
      <c r="AH31" s="68">
        <f t="shared" si="11"/>
        <v>0</v>
      </c>
      <c r="AI31" s="68">
        <f t="shared" si="11"/>
        <v>0</v>
      </c>
      <c r="AJ31" s="68">
        <f t="shared" si="11"/>
        <v>0</v>
      </c>
      <c r="AK31" s="68">
        <f t="shared" si="11"/>
        <v>0</v>
      </c>
      <c r="AL31" s="68">
        <f t="shared" si="11"/>
        <v>0</v>
      </c>
      <c r="AM31" s="68">
        <f t="shared" si="11"/>
        <v>0</v>
      </c>
      <c r="AN31" s="68">
        <f t="shared" si="11"/>
        <v>0</v>
      </c>
      <c r="AO31" s="68">
        <f t="shared" si="11"/>
        <v>0</v>
      </c>
      <c r="AP31" s="68">
        <f t="shared" si="11"/>
        <v>0</v>
      </c>
      <c r="AQ31" s="69">
        <f t="shared" si="11"/>
        <v>0</v>
      </c>
    </row>
    <row r="32" spans="1:43" s="74" customFormat="1" ht="16.5" customHeight="1">
      <c r="A32" s="606" t="s">
        <v>300</v>
      </c>
      <c r="B32" s="607" t="s">
        <v>299</v>
      </c>
      <c r="C32" s="602"/>
      <c r="D32" s="624"/>
      <c r="E32" s="624"/>
      <c r="F32" s="624"/>
      <c r="G32" s="624"/>
      <c r="H32" s="624"/>
      <c r="I32" s="624"/>
      <c r="J32" s="624"/>
      <c r="K32" s="624"/>
      <c r="L32" s="624"/>
      <c r="M32" s="624"/>
      <c r="N32" s="624"/>
      <c r="O32" s="624"/>
      <c r="P32" s="624"/>
      <c r="Q32" s="624"/>
      <c r="R32" s="624"/>
      <c r="S32" s="624"/>
      <c r="T32" s="624"/>
      <c r="U32" s="624"/>
      <c r="V32" s="624"/>
      <c r="W32" s="624"/>
      <c r="X32" s="625"/>
      <c r="Y32" s="624"/>
      <c r="Z32" s="624"/>
      <c r="AA32" s="624"/>
      <c r="AB32" s="624"/>
      <c r="AC32" s="624"/>
      <c r="AD32" s="624"/>
      <c r="AE32" s="624"/>
      <c r="AF32" s="624"/>
      <c r="AG32" s="624"/>
      <c r="AH32" s="624"/>
      <c r="AI32" s="624"/>
      <c r="AJ32" s="624"/>
      <c r="AK32" s="624"/>
      <c r="AL32" s="624"/>
      <c r="AM32" s="624"/>
      <c r="AN32" s="624"/>
      <c r="AO32" s="624"/>
      <c r="AP32" s="624"/>
      <c r="AQ32" s="626"/>
    </row>
    <row r="33" spans="1:44" s="74" customFormat="1" ht="16.5" customHeight="1">
      <c r="A33" s="606" t="s">
        <v>301</v>
      </c>
      <c r="B33" s="607" t="s">
        <v>299</v>
      </c>
      <c r="C33" s="602"/>
      <c r="D33" s="624"/>
      <c r="E33" s="624"/>
      <c r="F33" s="624"/>
      <c r="G33" s="624"/>
      <c r="H33" s="624"/>
      <c r="I33" s="624"/>
      <c r="J33" s="624"/>
      <c r="K33" s="624"/>
      <c r="L33" s="624"/>
      <c r="M33" s="624"/>
      <c r="N33" s="624"/>
      <c r="O33" s="624"/>
      <c r="P33" s="624"/>
      <c r="Q33" s="624"/>
      <c r="R33" s="624"/>
      <c r="S33" s="624"/>
      <c r="T33" s="624"/>
      <c r="U33" s="624"/>
      <c r="V33" s="624"/>
      <c r="W33" s="624"/>
      <c r="X33" s="625"/>
      <c r="Y33" s="624"/>
      <c r="Z33" s="624"/>
      <c r="AA33" s="624"/>
      <c r="AB33" s="624"/>
      <c r="AC33" s="624"/>
      <c r="AD33" s="624"/>
      <c r="AE33" s="624"/>
      <c r="AF33" s="624"/>
      <c r="AG33" s="624"/>
      <c r="AH33" s="624"/>
      <c r="AI33" s="624"/>
      <c r="AJ33" s="624"/>
      <c r="AK33" s="624"/>
      <c r="AL33" s="624"/>
      <c r="AM33" s="624"/>
      <c r="AN33" s="624"/>
      <c r="AO33" s="624"/>
      <c r="AP33" s="624"/>
      <c r="AQ33" s="626"/>
    </row>
    <row r="34" spans="1:44" s="74" customFormat="1" ht="16.5" customHeight="1">
      <c r="A34" s="608" t="s">
        <v>302</v>
      </c>
      <c r="B34" s="609" t="s">
        <v>299</v>
      </c>
      <c r="C34" s="610"/>
      <c r="D34" s="627"/>
      <c r="E34" s="627"/>
      <c r="F34" s="627"/>
      <c r="G34" s="627"/>
      <c r="H34" s="627"/>
      <c r="I34" s="627"/>
      <c r="J34" s="627"/>
      <c r="K34" s="627"/>
      <c r="L34" s="627"/>
      <c r="M34" s="627"/>
      <c r="N34" s="627"/>
      <c r="O34" s="627"/>
      <c r="P34" s="627"/>
      <c r="Q34" s="627"/>
      <c r="R34" s="627"/>
      <c r="S34" s="627"/>
      <c r="T34" s="627"/>
      <c r="U34" s="627"/>
      <c r="V34" s="627"/>
      <c r="W34" s="627"/>
      <c r="X34" s="628"/>
      <c r="Y34" s="627"/>
      <c r="Z34" s="627"/>
      <c r="AA34" s="627"/>
      <c r="AB34" s="627"/>
      <c r="AC34" s="627"/>
      <c r="AD34" s="627"/>
      <c r="AE34" s="627"/>
      <c r="AF34" s="627"/>
      <c r="AG34" s="627"/>
      <c r="AH34" s="627"/>
      <c r="AI34" s="627"/>
      <c r="AJ34" s="627"/>
      <c r="AK34" s="627"/>
      <c r="AL34" s="627"/>
      <c r="AM34" s="627"/>
      <c r="AN34" s="627"/>
      <c r="AO34" s="627"/>
      <c r="AP34" s="627"/>
      <c r="AQ34" s="629"/>
    </row>
    <row r="35" spans="1:44" s="74" customFormat="1" ht="10.5" customHeight="1">
      <c r="A35" s="341"/>
      <c r="B35" s="342"/>
      <c r="C35" s="343"/>
      <c r="D35" s="344"/>
      <c r="E35" s="344"/>
      <c r="F35" s="344"/>
      <c r="G35" s="344"/>
      <c r="H35" s="344"/>
      <c r="I35" s="344"/>
      <c r="J35" s="344"/>
      <c r="K35" s="344"/>
      <c r="L35" s="344"/>
      <c r="M35" s="344"/>
      <c r="N35" s="344"/>
      <c r="O35" s="344"/>
      <c r="P35" s="344"/>
      <c r="Q35" s="344"/>
      <c r="R35" s="344"/>
      <c r="S35" s="344"/>
      <c r="T35" s="344"/>
      <c r="U35" s="344"/>
      <c r="V35" s="344"/>
      <c r="W35" s="344"/>
      <c r="X35" s="344"/>
      <c r="Y35" s="344"/>
      <c r="Z35" s="344"/>
      <c r="AA35" s="344"/>
      <c r="AB35" s="344"/>
      <c r="AC35" s="344"/>
      <c r="AD35" s="344"/>
      <c r="AE35" s="344"/>
      <c r="AF35" s="344"/>
      <c r="AG35" s="344"/>
      <c r="AH35" s="344"/>
      <c r="AI35" s="344"/>
      <c r="AJ35" s="344"/>
      <c r="AK35" s="344"/>
      <c r="AL35" s="344"/>
      <c r="AM35" s="344"/>
      <c r="AN35" s="344"/>
      <c r="AO35" s="344"/>
      <c r="AP35" s="344"/>
      <c r="AQ35" s="345"/>
    </row>
    <row r="36" spans="1:44" ht="22.5">
      <c r="A36" s="377" t="s">
        <v>303</v>
      </c>
      <c r="B36" s="378"/>
      <c r="C36" s="378"/>
      <c r="D36" s="378"/>
      <c r="E36" s="378"/>
      <c r="F36" s="378"/>
      <c r="G36" s="378"/>
      <c r="H36" s="378"/>
      <c r="I36" s="378"/>
      <c r="J36" s="378"/>
      <c r="K36" s="378"/>
      <c r="L36" s="378"/>
      <c r="M36" s="378"/>
      <c r="N36" s="378"/>
      <c r="O36" s="378"/>
      <c r="P36" s="378"/>
      <c r="Q36" s="378"/>
      <c r="R36" s="378"/>
      <c r="S36" s="378"/>
      <c r="T36" s="378"/>
      <c r="U36" s="378"/>
      <c r="V36" s="378"/>
      <c r="W36" s="378"/>
      <c r="X36" s="378"/>
      <c r="Y36" s="378"/>
      <c r="Z36" s="378"/>
      <c r="AA36" s="378"/>
      <c r="AB36" s="378"/>
      <c r="AC36" s="378"/>
      <c r="AD36" s="378"/>
      <c r="AE36" s="378"/>
      <c r="AF36" s="378"/>
      <c r="AG36" s="378"/>
      <c r="AH36" s="378"/>
      <c r="AI36" s="378"/>
      <c r="AJ36" s="378"/>
      <c r="AK36" s="378"/>
      <c r="AL36" s="378"/>
      <c r="AM36" s="378"/>
      <c r="AN36" s="378"/>
      <c r="AO36" s="378"/>
      <c r="AP36" s="378"/>
      <c r="AQ36" s="379"/>
    </row>
    <row r="37" spans="1:44" ht="16.5" customHeight="1">
      <c r="A37" s="1068" t="s">
        <v>304</v>
      </c>
      <c r="B37" s="600"/>
      <c r="C37" s="600"/>
      <c r="D37" s="620">
        <v>2026</v>
      </c>
      <c r="E37" s="612">
        <f t="shared" ref="E37:H38" si="12">D37</f>
        <v>2026</v>
      </c>
      <c r="F37" s="612">
        <f t="shared" si="12"/>
        <v>2026</v>
      </c>
      <c r="G37" s="612">
        <f t="shared" si="12"/>
        <v>2026</v>
      </c>
      <c r="H37" s="612">
        <f t="shared" si="12"/>
        <v>2026</v>
      </c>
      <c r="I37" s="612">
        <f>H37</f>
        <v>2026</v>
      </c>
      <c r="J37" s="612">
        <f t="shared" ref="J37:K38" si="13">I37</f>
        <v>2026</v>
      </c>
      <c r="K37" s="612">
        <f t="shared" si="13"/>
        <v>2026</v>
      </c>
      <c r="L37" s="612">
        <f>K37</f>
        <v>2026</v>
      </c>
      <c r="M37" s="612">
        <f t="shared" ref="M37:N38" si="14">L37</f>
        <v>2026</v>
      </c>
      <c r="N37" s="612">
        <f t="shared" si="14"/>
        <v>2026</v>
      </c>
      <c r="O37" s="612">
        <f>N37</f>
        <v>2026</v>
      </c>
      <c r="P37" s="612">
        <f t="shared" ref="P37:AE38" si="15">O37</f>
        <v>2026</v>
      </c>
      <c r="Q37" s="612">
        <f t="shared" si="15"/>
        <v>2026</v>
      </c>
      <c r="R37" s="612">
        <f t="shared" si="15"/>
        <v>2026</v>
      </c>
      <c r="S37" s="612">
        <f t="shared" si="15"/>
        <v>2026</v>
      </c>
      <c r="T37" s="612">
        <f t="shared" si="15"/>
        <v>2026</v>
      </c>
      <c r="U37" s="612">
        <f t="shared" si="15"/>
        <v>2026</v>
      </c>
      <c r="V37" s="612">
        <f t="shared" si="15"/>
        <v>2026</v>
      </c>
      <c r="W37" s="612">
        <f t="shared" si="15"/>
        <v>2026</v>
      </c>
      <c r="X37" s="882">
        <f t="shared" si="15"/>
        <v>2026</v>
      </c>
      <c r="Y37" s="612">
        <f t="shared" si="15"/>
        <v>2026</v>
      </c>
      <c r="Z37" s="612">
        <f t="shared" si="15"/>
        <v>2026</v>
      </c>
      <c r="AA37" s="612">
        <f t="shared" si="15"/>
        <v>2026</v>
      </c>
      <c r="AB37" s="612">
        <f t="shared" si="15"/>
        <v>2026</v>
      </c>
      <c r="AC37" s="612">
        <f t="shared" si="15"/>
        <v>2026</v>
      </c>
      <c r="AD37" s="612">
        <f t="shared" si="15"/>
        <v>2026</v>
      </c>
      <c r="AE37" s="612">
        <f t="shared" si="15"/>
        <v>2026</v>
      </c>
      <c r="AF37" s="612">
        <f t="shared" ref="AC37:AQ38" si="16">AE37</f>
        <v>2026</v>
      </c>
      <c r="AG37" s="612">
        <f t="shared" si="16"/>
        <v>2026</v>
      </c>
      <c r="AH37" s="612">
        <f t="shared" si="16"/>
        <v>2026</v>
      </c>
      <c r="AI37" s="612">
        <f t="shared" si="16"/>
        <v>2026</v>
      </c>
      <c r="AJ37" s="612">
        <f t="shared" si="16"/>
        <v>2026</v>
      </c>
      <c r="AK37" s="612">
        <f t="shared" si="16"/>
        <v>2026</v>
      </c>
      <c r="AL37" s="612">
        <f t="shared" si="16"/>
        <v>2026</v>
      </c>
      <c r="AM37" s="612">
        <f t="shared" si="16"/>
        <v>2026</v>
      </c>
      <c r="AN37" s="612">
        <f t="shared" si="16"/>
        <v>2026</v>
      </c>
      <c r="AO37" s="612">
        <f t="shared" si="16"/>
        <v>2026</v>
      </c>
      <c r="AP37" s="612">
        <f t="shared" si="16"/>
        <v>2026</v>
      </c>
      <c r="AQ37" s="613">
        <f t="shared" si="16"/>
        <v>2026</v>
      </c>
    </row>
    <row r="38" spans="1:44" ht="16.5" customHeight="1">
      <c r="A38" s="601" t="s">
        <v>305</v>
      </c>
      <c r="B38" s="602"/>
      <c r="C38" s="602"/>
      <c r="D38" s="611" t="s">
        <v>306</v>
      </c>
      <c r="E38" s="611" t="str">
        <f t="shared" si="12"/>
        <v>EUR</v>
      </c>
      <c r="F38" s="611" t="str">
        <f t="shared" si="12"/>
        <v>EUR</v>
      </c>
      <c r="G38" s="611" t="str">
        <f t="shared" si="12"/>
        <v>EUR</v>
      </c>
      <c r="H38" s="611" t="str">
        <f t="shared" si="12"/>
        <v>EUR</v>
      </c>
      <c r="I38" s="611" t="str">
        <f>H38</f>
        <v>EUR</v>
      </c>
      <c r="J38" s="611" t="str">
        <f t="shared" si="13"/>
        <v>EUR</v>
      </c>
      <c r="K38" s="611" t="str">
        <f t="shared" si="13"/>
        <v>EUR</v>
      </c>
      <c r="L38" s="611" t="str">
        <f>K38</f>
        <v>EUR</v>
      </c>
      <c r="M38" s="611" t="str">
        <f t="shared" si="14"/>
        <v>EUR</v>
      </c>
      <c r="N38" s="611" t="str">
        <f t="shared" si="14"/>
        <v>EUR</v>
      </c>
      <c r="O38" s="611" t="str">
        <f>N38</f>
        <v>EUR</v>
      </c>
      <c r="P38" s="611" t="str">
        <f t="shared" si="15"/>
        <v>EUR</v>
      </c>
      <c r="Q38" s="611" t="str">
        <f t="shared" si="15"/>
        <v>EUR</v>
      </c>
      <c r="R38" s="611" t="str">
        <f t="shared" si="15"/>
        <v>EUR</v>
      </c>
      <c r="S38" s="611" t="str">
        <f t="shared" si="15"/>
        <v>EUR</v>
      </c>
      <c r="T38" s="611" t="str">
        <f t="shared" si="15"/>
        <v>EUR</v>
      </c>
      <c r="U38" s="611" t="str">
        <f t="shared" si="15"/>
        <v>EUR</v>
      </c>
      <c r="V38" s="611" t="str">
        <f t="shared" si="15"/>
        <v>EUR</v>
      </c>
      <c r="W38" s="611" t="str">
        <f t="shared" si="15"/>
        <v>EUR</v>
      </c>
      <c r="X38" s="614" t="str">
        <f t="shared" si="15"/>
        <v>EUR</v>
      </c>
      <c r="Y38" s="611" t="str">
        <f t="shared" si="15"/>
        <v>EUR</v>
      </c>
      <c r="Z38" s="611" t="str">
        <f t="shared" si="15"/>
        <v>EUR</v>
      </c>
      <c r="AA38" s="611" t="str">
        <f t="shared" si="15"/>
        <v>EUR</v>
      </c>
      <c r="AB38" s="611" t="str">
        <f t="shared" si="15"/>
        <v>EUR</v>
      </c>
      <c r="AC38" s="611" t="str">
        <f t="shared" si="16"/>
        <v>EUR</v>
      </c>
      <c r="AD38" s="611" t="str">
        <f t="shared" si="16"/>
        <v>EUR</v>
      </c>
      <c r="AE38" s="611" t="str">
        <f t="shared" si="16"/>
        <v>EUR</v>
      </c>
      <c r="AF38" s="611" t="str">
        <f t="shared" si="16"/>
        <v>EUR</v>
      </c>
      <c r="AG38" s="611" t="str">
        <f t="shared" si="16"/>
        <v>EUR</v>
      </c>
      <c r="AH38" s="611" t="str">
        <f t="shared" si="16"/>
        <v>EUR</v>
      </c>
      <c r="AI38" s="611" t="str">
        <f t="shared" si="16"/>
        <v>EUR</v>
      </c>
      <c r="AJ38" s="611" t="str">
        <f t="shared" si="16"/>
        <v>EUR</v>
      </c>
      <c r="AK38" s="611" t="str">
        <f t="shared" si="16"/>
        <v>EUR</v>
      </c>
      <c r="AL38" s="611" t="str">
        <f t="shared" si="16"/>
        <v>EUR</v>
      </c>
      <c r="AM38" s="611" t="str">
        <f t="shared" si="16"/>
        <v>EUR</v>
      </c>
      <c r="AN38" s="611" t="str">
        <f t="shared" si="16"/>
        <v>EUR</v>
      </c>
      <c r="AO38" s="611" t="str">
        <f t="shared" si="16"/>
        <v>EUR</v>
      </c>
      <c r="AP38" s="611" t="str">
        <f t="shared" si="16"/>
        <v>EUR</v>
      </c>
      <c r="AQ38" s="615" t="str">
        <f t="shared" si="16"/>
        <v>EUR</v>
      </c>
    </row>
    <row r="39" spans="1:44" s="83" customFormat="1" ht="16.5" customHeight="1">
      <c r="A39" s="603" t="s">
        <v>13</v>
      </c>
      <c r="B39" s="604" t="str">
        <f>IF(D38="PLN","PLN/100","€/100")</f>
        <v>€/100</v>
      </c>
      <c r="C39" s="605"/>
      <c r="D39" s="621"/>
      <c r="E39" s="621"/>
      <c r="F39" s="621"/>
      <c r="G39" s="621"/>
      <c r="H39" s="621"/>
      <c r="I39" s="621"/>
      <c r="J39" s="621"/>
      <c r="K39" s="621"/>
      <c r="L39" s="621"/>
      <c r="M39" s="621"/>
      <c r="N39" s="621"/>
      <c r="O39" s="621"/>
      <c r="P39" s="621"/>
      <c r="Q39" s="621"/>
      <c r="R39" s="621"/>
      <c r="S39" s="621"/>
      <c r="T39" s="621"/>
      <c r="U39" s="621"/>
      <c r="V39" s="621"/>
      <c r="W39" s="621"/>
      <c r="X39" s="622"/>
      <c r="Y39" s="621"/>
      <c r="Z39" s="621"/>
      <c r="AA39" s="621"/>
      <c r="AB39" s="621"/>
      <c r="AC39" s="621"/>
      <c r="AD39" s="621"/>
      <c r="AE39" s="621"/>
      <c r="AF39" s="621"/>
      <c r="AG39" s="621"/>
      <c r="AH39" s="621"/>
      <c r="AI39" s="621"/>
      <c r="AJ39" s="621"/>
      <c r="AK39" s="621"/>
      <c r="AL39" s="621"/>
      <c r="AM39" s="621"/>
      <c r="AN39" s="621"/>
      <c r="AO39" s="621"/>
      <c r="AP39" s="621"/>
      <c r="AQ39" s="623"/>
    </row>
    <row r="40" spans="1:44" s="74" customFormat="1" ht="16.5" customHeight="1">
      <c r="A40" s="606" t="s">
        <v>307</v>
      </c>
      <c r="B40" s="607" t="str">
        <f>IF(D37="PLN","PLN/100","€/100")</f>
        <v>€/100</v>
      </c>
      <c r="C40" s="602"/>
      <c r="D40" s="624"/>
      <c r="E40" s="624"/>
      <c r="F40" s="624"/>
      <c r="G40" s="624"/>
      <c r="H40" s="624"/>
      <c r="I40" s="624"/>
      <c r="J40" s="624"/>
      <c r="K40" s="624"/>
      <c r="L40" s="624"/>
      <c r="M40" s="624"/>
      <c r="N40" s="624"/>
      <c r="O40" s="624"/>
      <c r="P40" s="624"/>
      <c r="Q40" s="624"/>
      <c r="R40" s="624"/>
      <c r="S40" s="624"/>
      <c r="T40" s="624"/>
      <c r="U40" s="624"/>
      <c r="V40" s="624"/>
      <c r="W40" s="624"/>
      <c r="X40" s="625"/>
      <c r="Y40" s="624"/>
      <c r="Z40" s="624"/>
      <c r="AA40" s="624"/>
      <c r="AB40" s="624"/>
      <c r="AC40" s="624"/>
      <c r="AD40" s="624"/>
      <c r="AE40" s="624"/>
      <c r="AF40" s="624"/>
      <c r="AG40" s="624"/>
      <c r="AH40" s="624"/>
      <c r="AI40" s="624"/>
      <c r="AJ40" s="624"/>
      <c r="AK40" s="624"/>
      <c r="AL40" s="624"/>
      <c r="AM40" s="624"/>
      <c r="AN40" s="624"/>
      <c r="AO40" s="624"/>
      <c r="AP40" s="624"/>
      <c r="AQ40" s="626"/>
    </row>
    <row r="41" spans="1:44" s="74" customFormat="1" ht="16.5" customHeight="1">
      <c r="A41" s="606" t="s">
        <v>308</v>
      </c>
      <c r="B41" s="607" t="str">
        <f>IF(D38="PLN","PLN/100","€/100")</f>
        <v>€/100</v>
      </c>
      <c r="C41" s="602"/>
      <c r="D41" s="617">
        <f>D40-D42</f>
        <v>0</v>
      </c>
      <c r="E41" s="617">
        <f>E40-E42</f>
        <v>0</v>
      </c>
      <c r="F41" s="617">
        <f>F40-F42</f>
        <v>0</v>
      </c>
      <c r="G41" s="617">
        <f>G40-G42</f>
        <v>0</v>
      </c>
      <c r="H41" s="617">
        <f t="shared" ref="H41" si="17">H40-H42</f>
        <v>0</v>
      </c>
      <c r="I41" s="617">
        <f>I40-I42</f>
        <v>0</v>
      </c>
      <c r="J41" s="617">
        <f t="shared" ref="J41:AQ41" si="18">J40-J42</f>
        <v>0</v>
      </c>
      <c r="K41" s="617">
        <f t="shared" si="18"/>
        <v>0</v>
      </c>
      <c r="L41" s="617">
        <f t="shared" si="18"/>
        <v>0</v>
      </c>
      <c r="M41" s="617">
        <f t="shared" si="18"/>
        <v>0</v>
      </c>
      <c r="N41" s="617">
        <f t="shared" si="18"/>
        <v>0</v>
      </c>
      <c r="O41" s="617">
        <f t="shared" si="18"/>
        <v>0</v>
      </c>
      <c r="P41" s="617">
        <f t="shared" si="18"/>
        <v>0</v>
      </c>
      <c r="Q41" s="617">
        <f t="shared" si="18"/>
        <v>0</v>
      </c>
      <c r="R41" s="617">
        <f t="shared" si="18"/>
        <v>0</v>
      </c>
      <c r="S41" s="617">
        <f t="shared" si="18"/>
        <v>0</v>
      </c>
      <c r="T41" s="617">
        <f t="shared" si="18"/>
        <v>0</v>
      </c>
      <c r="U41" s="617">
        <f t="shared" si="18"/>
        <v>0</v>
      </c>
      <c r="V41" s="617">
        <f t="shared" si="18"/>
        <v>0</v>
      </c>
      <c r="W41" s="617">
        <f t="shared" si="18"/>
        <v>0</v>
      </c>
      <c r="X41" s="618">
        <f t="shared" si="18"/>
        <v>0</v>
      </c>
      <c r="Y41" s="617">
        <f t="shared" si="18"/>
        <v>0</v>
      </c>
      <c r="Z41" s="617">
        <f t="shared" si="18"/>
        <v>0</v>
      </c>
      <c r="AA41" s="617">
        <f t="shared" si="18"/>
        <v>0</v>
      </c>
      <c r="AB41" s="617">
        <f t="shared" si="18"/>
        <v>0</v>
      </c>
      <c r="AC41" s="617">
        <f t="shared" si="18"/>
        <v>0</v>
      </c>
      <c r="AD41" s="617">
        <f t="shared" si="18"/>
        <v>0</v>
      </c>
      <c r="AE41" s="617">
        <f t="shared" si="18"/>
        <v>0</v>
      </c>
      <c r="AF41" s="617">
        <f t="shared" si="18"/>
        <v>0</v>
      </c>
      <c r="AG41" s="617">
        <f t="shared" si="18"/>
        <v>0</v>
      </c>
      <c r="AH41" s="617">
        <f t="shared" si="18"/>
        <v>0</v>
      </c>
      <c r="AI41" s="617">
        <f t="shared" si="18"/>
        <v>0</v>
      </c>
      <c r="AJ41" s="617">
        <f t="shared" si="18"/>
        <v>0</v>
      </c>
      <c r="AK41" s="617">
        <f t="shared" si="18"/>
        <v>0</v>
      </c>
      <c r="AL41" s="617">
        <f t="shared" si="18"/>
        <v>0</v>
      </c>
      <c r="AM41" s="617">
        <f t="shared" si="18"/>
        <v>0</v>
      </c>
      <c r="AN41" s="617">
        <f t="shared" si="18"/>
        <v>0</v>
      </c>
      <c r="AO41" s="617">
        <f t="shared" si="18"/>
        <v>0</v>
      </c>
      <c r="AP41" s="617">
        <f t="shared" si="18"/>
        <v>0</v>
      </c>
      <c r="AQ41" s="619">
        <f t="shared" si="18"/>
        <v>0</v>
      </c>
      <c r="AR41" s="1"/>
    </row>
    <row r="42" spans="1:44" s="74" customFormat="1" ht="16.5" customHeight="1">
      <c r="A42" s="606" t="s">
        <v>309</v>
      </c>
      <c r="B42" s="607" t="str">
        <f>IF(D38="PLN","PLN/100","€/100")</f>
        <v>€/100</v>
      </c>
      <c r="C42" s="602"/>
      <c r="D42" s="624"/>
      <c r="E42" s="624"/>
      <c r="F42" s="624"/>
      <c r="G42" s="624"/>
      <c r="H42" s="624"/>
      <c r="I42" s="624"/>
      <c r="J42" s="624"/>
      <c r="K42" s="624"/>
      <c r="L42" s="624"/>
      <c r="M42" s="624"/>
      <c r="N42" s="624"/>
      <c r="O42" s="624"/>
      <c r="P42" s="624"/>
      <c r="Q42" s="624"/>
      <c r="R42" s="624"/>
      <c r="S42" s="624"/>
      <c r="T42" s="624"/>
      <c r="U42" s="624"/>
      <c r="V42" s="624"/>
      <c r="W42" s="624"/>
      <c r="X42" s="625"/>
      <c r="Y42" s="624"/>
      <c r="Z42" s="624"/>
      <c r="AA42" s="624"/>
      <c r="AB42" s="624"/>
      <c r="AC42" s="624"/>
      <c r="AD42" s="624"/>
      <c r="AE42" s="624"/>
      <c r="AF42" s="624"/>
      <c r="AG42" s="624"/>
      <c r="AH42" s="624"/>
      <c r="AI42" s="624"/>
      <c r="AJ42" s="624"/>
      <c r="AK42" s="624"/>
      <c r="AL42" s="624"/>
      <c r="AM42" s="624"/>
      <c r="AN42" s="624"/>
      <c r="AO42" s="624"/>
      <c r="AP42" s="624"/>
      <c r="AQ42" s="626"/>
      <c r="AR42" s="1"/>
    </row>
    <row r="43" spans="1:44" s="74" customFormat="1" ht="16.5" customHeight="1">
      <c r="A43" s="606" t="s">
        <v>310</v>
      </c>
      <c r="B43" s="607" t="str">
        <f>IF(D38="PLN","PLN/100","€/100")</f>
        <v>€/100</v>
      </c>
      <c r="C43" s="602"/>
      <c r="D43" s="624"/>
      <c r="E43" s="624"/>
      <c r="F43" s="624"/>
      <c r="G43" s="624"/>
      <c r="H43" s="624"/>
      <c r="I43" s="624"/>
      <c r="J43" s="624"/>
      <c r="K43" s="624"/>
      <c r="L43" s="624"/>
      <c r="M43" s="624"/>
      <c r="N43" s="624"/>
      <c r="O43" s="624"/>
      <c r="P43" s="624"/>
      <c r="Q43" s="624"/>
      <c r="R43" s="624"/>
      <c r="S43" s="624"/>
      <c r="T43" s="624"/>
      <c r="U43" s="624"/>
      <c r="V43" s="624"/>
      <c r="W43" s="624"/>
      <c r="X43" s="625"/>
      <c r="Y43" s="624"/>
      <c r="Z43" s="624"/>
      <c r="AA43" s="624"/>
      <c r="AB43" s="624"/>
      <c r="AC43" s="624"/>
      <c r="AD43" s="624"/>
      <c r="AE43" s="624"/>
      <c r="AF43" s="624"/>
      <c r="AG43" s="624"/>
      <c r="AH43" s="624"/>
      <c r="AI43" s="624"/>
      <c r="AJ43" s="624"/>
      <c r="AK43" s="624"/>
      <c r="AL43" s="624"/>
      <c r="AM43" s="624"/>
      <c r="AN43" s="624"/>
      <c r="AO43" s="624"/>
      <c r="AP43" s="624"/>
      <c r="AQ43" s="626"/>
      <c r="AR43" s="1"/>
    </row>
    <row r="44" spans="1:44" s="74" customFormat="1" ht="16.5" customHeight="1">
      <c r="A44" s="606" t="s">
        <v>311</v>
      </c>
      <c r="B44" s="607" t="str">
        <f>IF(D39="PLN","PLN/100","€/100")</f>
        <v>€/100</v>
      </c>
      <c r="C44" s="602"/>
      <c r="D44" s="624"/>
      <c r="E44" s="624"/>
      <c r="F44" s="624"/>
      <c r="G44" s="624"/>
      <c r="H44" s="624"/>
      <c r="I44" s="624"/>
      <c r="J44" s="624"/>
      <c r="K44" s="624"/>
      <c r="L44" s="624"/>
      <c r="M44" s="624"/>
      <c r="N44" s="624"/>
      <c r="O44" s="624"/>
      <c r="P44" s="624"/>
      <c r="Q44" s="624"/>
      <c r="R44" s="624"/>
      <c r="S44" s="624"/>
      <c r="T44" s="624"/>
      <c r="U44" s="624"/>
      <c r="V44" s="624"/>
      <c r="W44" s="624"/>
      <c r="X44" s="625"/>
      <c r="Y44" s="624"/>
      <c r="Z44" s="624"/>
      <c r="AA44" s="624"/>
      <c r="AB44" s="624"/>
      <c r="AC44" s="624"/>
      <c r="AD44" s="624"/>
      <c r="AE44" s="624"/>
      <c r="AF44" s="624"/>
      <c r="AG44" s="624"/>
      <c r="AH44" s="624"/>
      <c r="AI44" s="624"/>
      <c r="AJ44" s="624"/>
      <c r="AK44" s="624"/>
      <c r="AL44" s="624"/>
      <c r="AM44" s="624"/>
      <c r="AN44" s="624"/>
      <c r="AO44" s="624"/>
      <c r="AP44" s="624"/>
      <c r="AQ44" s="626"/>
      <c r="AR44" s="1"/>
    </row>
    <row r="45" spans="1:44" s="74" customFormat="1" ht="16.5" customHeight="1">
      <c r="A45" s="606" t="s">
        <v>312</v>
      </c>
      <c r="B45" s="607" t="str">
        <f>IF(D40="PLN","PLN/100","€/100")</f>
        <v>€/100</v>
      </c>
      <c r="C45" s="630"/>
      <c r="D45" s="624"/>
      <c r="E45" s="624"/>
      <c r="F45" s="624"/>
      <c r="G45" s="624"/>
      <c r="H45" s="624"/>
      <c r="I45" s="624"/>
      <c r="J45" s="624"/>
      <c r="K45" s="624"/>
      <c r="L45" s="624"/>
      <c r="M45" s="624"/>
      <c r="N45" s="624"/>
      <c r="O45" s="624"/>
      <c r="P45" s="624"/>
      <c r="Q45" s="624"/>
      <c r="R45" s="624"/>
      <c r="S45" s="624"/>
      <c r="T45" s="624"/>
      <c r="U45" s="624"/>
      <c r="V45" s="624"/>
      <c r="W45" s="624"/>
      <c r="X45" s="625"/>
      <c r="Y45" s="624"/>
      <c r="Z45" s="624"/>
      <c r="AA45" s="624"/>
      <c r="AB45" s="624"/>
      <c r="AC45" s="624"/>
      <c r="AD45" s="624"/>
      <c r="AE45" s="624"/>
      <c r="AF45" s="624"/>
      <c r="AG45" s="624"/>
      <c r="AH45" s="624"/>
      <c r="AI45" s="624"/>
      <c r="AJ45" s="624"/>
      <c r="AK45" s="624"/>
      <c r="AL45" s="624"/>
      <c r="AM45" s="624"/>
      <c r="AN45" s="624"/>
      <c r="AO45" s="624"/>
      <c r="AP45" s="624"/>
      <c r="AQ45" s="626"/>
      <c r="AR45" s="1"/>
    </row>
    <row r="46" spans="1:44" s="74" customFormat="1" ht="16.5" customHeight="1">
      <c r="A46" s="606" t="s">
        <v>313</v>
      </c>
      <c r="B46" s="607" t="str">
        <f>IF(D38="PLN","PLN/100","€/100")</f>
        <v>€/100</v>
      </c>
      <c r="C46" s="602"/>
      <c r="D46" s="624"/>
      <c r="E46" s="624"/>
      <c r="F46" s="624"/>
      <c r="G46" s="624"/>
      <c r="H46" s="624"/>
      <c r="I46" s="624"/>
      <c r="J46" s="624"/>
      <c r="K46" s="624"/>
      <c r="L46" s="624"/>
      <c r="M46" s="624"/>
      <c r="N46" s="624"/>
      <c r="O46" s="624"/>
      <c r="P46" s="624"/>
      <c r="Q46" s="624"/>
      <c r="R46" s="624"/>
      <c r="S46" s="624"/>
      <c r="T46" s="624"/>
      <c r="U46" s="624"/>
      <c r="V46" s="624"/>
      <c r="W46" s="624"/>
      <c r="X46" s="625"/>
      <c r="Y46" s="624"/>
      <c r="Z46" s="624"/>
      <c r="AA46" s="624"/>
      <c r="AB46" s="624"/>
      <c r="AC46" s="624"/>
      <c r="AD46" s="624"/>
      <c r="AE46" s="624"/>
      <c r="AF46" s="624"/>
      <c r="AG46" s="624"/>
      <c r="AH46" s="624"/>
      <c r="AI46" s="624"/>
      <c r="AJ46" s="624"/>
      <c r="AK46" s="624"/>
      <c r="AL46" s="624"/>
      <c r="AM46" s="624"/>
      <c r="AN46" s="624"/>
      <c r="AO46" s="624"/>
      <c r="AP46" s="624"/>
      <c r="AQ46" s="626"/>
      <c r="AR46" s="1"/>
    </row>
    <row r="47" spans="1:44" s="74" customFormat="1" ht="16.5" hidden="1" customHeight="1">
      <c r="A47" s="606" t="s">
        <v>314</v>
      </c>
      <c r="B47" s="607" t="str">
        <f>IF(D38="PLN","PLN/100","€/100")</f>
        <v>€/100</v>
      </c>
      <c r="C47" s="602"/>
      <c r="D47" s="624"/>
      <c r="E47" s="624"/>
      <c r="F47" s="624"/>
      <c r="G47" s="624"/>
      <c r="H47" s="624"/>
      <c r="I47" s="624"/>
      <c r="J47" s="624"/>
      <c r="K47" s="624"/>
      <c r="L47" s="624"/>
      <c r="M47" s="624"/>
      <c r="N47" s="624"/>
      <c r="O47" s="624"/>
      <c r="P47" s="624"/>
      <c r="Q47" s="624"/>
      <c r="R47" s="624"/>
      <c r="S47" s="624"/>
      <c r="T47" s="624"/>
      <c r="U47" s="624"/>
      <c r="V47" s="624"/>
      <c r="W47" s="624"/>
      <c r="X47" s="624"/>
      <c r="Y47" s="625"/>
      <c r="Z47" s="624"/>
      <c r="AA47" s="624"/>
      <c r="AB47" s="624"/>
      <c r="AC47" s="624"/>
      <c r="AD47" s="625"/>
      <c r="AE47" s="624"/>
      <c r="AF47" s="624"/>
      <c r="AG47" s="624"/>
      <c r="AH47" s="624"/>
      <c r="AI47" s="624"/>
      <c r="AJ47" s="624"/>
      <c r="AK47" s="624"/>
      <c r="AL47" s="624"/>
      <c r="AM47" s="624"/>
      <c r="AN47" s="624"/>
      <c r="AO47" s="624"/>
      <c r="AP47" s="624"/>
      <c r="AQ47" s="626"/>
    </row>
    <row r="48" spans="1:44" s="74" customFormat="1" ht="16.5" hidden="1" customHeight="1">
      <c r="A48" s="606" t="s">
        <v>315</v>
      </c>
      <c r="B48" s="607" t="str">
        <f>IF(D38="PLN","PLN/100","€/100")</f>
        <v>€/100</v>
      </c>
      <c r="C48" s="602"/>
      <c r="D48" s="624"/>
      <c r="E48" s="624"/>
      <c r="F48" s="624"/>
      <c r="G48" s="624"/>
      <c r="H48" s="624"/>
      <c r="I48" s="624"/>
      <c r="J48" s="624"/>
      <c r="K48" s="624"/>
      <c r="L48" s="624"/>
      <c r="M48" s="624"/>
      <c r="N48" s="624"/>
      <c r="O48" s="624"/>
      <c r="P48" s="624"/>
      <c r="Q48" s="624"/>
      <c r="R48" s="624"/>
      <c r="S48" s="624"/>
      <c r="T48" s="624"/>
      <c r="U48" s="624"/>
      <c r="V48" s="624"/>
      <c r="W48" s="624"/>
      <c r="X48" s="624"/>
      <c r="Y48" s="625"/>
      <c r="Z48" s="624"/>
      <c r="AA48" s="624"/>
      <c r="AB48" s="624"/>
      <c r="AC48" s="624"/>
      <c r="AD48" s="625"/>
      <c r="AE48" s="624"/>
      <c r="AF48" s="624"/>
      <c r="AG48" s="624"/>
      <c r="AH48" s="624"/>
      <c r="AI48" s="624"/>
      <c r="AJ48" s="624"/>
      <c r="AK48" s="624"/>
      <c r="AL48" s="624"/>
      <c r="AM48" s="624"/>
      <c r="AN48" s="624"/>
      <c r="AO48" s="624"/>
      <c r="AP48" s="624"/>
      <c r="AQ48" s="626"/>
    </row>
    <row r="49" spans="1:43" s="74" customFormat="1" ht="16.5" customHeight="1" collapsed="1">
      <c r="A49" s="608" t="s">
        <v>78</v>
      </c>
      <c r="B49" s="609" t="str">
        <f>IF(D38="PLN","PLN/100","€/100")</f>
        <v>€/100</v>
      </c>
      <c r="C49" s="610"/>
      <c r="D49" s="627"/>
      <c r="E49" s="627"/>
      <c r="F49" s="627"/>
      <c r="G49" s="627"/>
      <c r="H49" s="627"/>
      <c r="I49" s="627"/>
      <c r="J49" s="627"/>
      <c r="K49" s="627"/>
      <c r="L49" s="627"/>
      <c r="M49" s="627"/>
      <c r="N49" s="627"/>
      <c r="O49" s="627"/>
      <c r="P49" s="627"/>
      <c r="Q49" s="627"/>
      <c r="R49" s="627"/>
      <c r="S49" s="627"/>
      <c r="T49" s="627"/>
      <c r="U49" s="627"/>
      <c r="V49" s="627"/>
      <c r="W49" s="627"/>
      <c r="X49" s="627"/>
      <c r="Y49" s="628"/>
      <c r="Z49" s="627"/>
      <c r="AA49" s="627"/>
      <c r="AB49" s="627"/>
      <c r="AC49" s="627"/>
      <c r="AD49" s="628"/>
      <c r="AE49" s="627"/>
      <c r="AF49" s="627"/>
      <c r="AG49" s="627"/>
      <c r="AH49" s="627"/>
      <c r="AI49" s="627"/>
      <c r="AJ49" s="627"/>
      <c r="AK49" s="627"/>
      <c r="AL49" s="627"/>
      <c r="AM49" s="627"/>
      <c r="AN49" s="627"/>
      <c r="AO49" s="627"/>
      <c r="AP49" s="627"/>
      <c r="AQ49" s="629"/>
    </row>
    <row r="50" spans="1:43" ht="22.5" hidden="1">
      <c r="A50" s="1114" t="s">
        <v>316</v>
      </c>
      <c r="B50" s="1115"/>
      <c r="C50" s="1115"/>
      <c r="D50" s="1115"/>
      <c r="E50" s="1115"/>
      <c r="F50" s="1115"/>
      <c r="G50" s="1115"/>
      <c r="H50" s="1115"/>
      <c r="I50" s="1115"/>
      <c r="J50" s="1115"/>
      <c r="K50" s="1115"/>
      <c r="L50" s="1115"/>
      <c r="M50" s="1115"/>
    </row>
    <row r="51" spans="1:43" ht="18.75" hidden="1" customHeight="1">
      <c r="A51" s="385" t="s">
        <v>317</v>
      </c>
      <c r="B51" s="386" t="s">
        <v>318</v>
      </c>
      <c r="C51" s="386"/>
      <c r="D51" s="387">
        <v>2013</v>
      </c>
      <c r="E51" s="388">
        <f>D51</f>
        <v>2013</v>
      </c>
      <c r="F51" s="388">
        <f t="shared" ref="F51:Q52" si="19">E51</f>
        <v>2013</v>
      </c>
      <c r="G51" s="388">
        <f t="shared" si="19"/>
        <v>2013</v>
      </c>
      <c r="H51" s="388">
        <f t="shared" si="19"/>
        <v>2013</v>
      </c>
      <c r="I51" s="388">
        <f t="shared" si="19"/>
        <v>2013</v>
      </c>
      <c r="J51" s="388">
        <f t="shared" si="19"/>
        <v>2013</v>
      </c>
      <c r="K51" s="388">
        <f t="shared" si="19"/>
        <v>2013</v>
      </c>
      <c r="L51" s="388">
        <f t="shared" si="19"/>
        <v>2013</v>
      </c>
      <c r="M51" s="388">
        <f t="shared" si="19"/>
        <v>2013</v>
      </c>
      <c r="N51" s="1069">
        <f t="shared" si="19"/>
        <v>2013</v>
      </c>
      <c r="O51" s="75">
        <f t="shared" si="19"/>
        <v>2013</v>
      </c>
      <c r="P51" s="75">
        <f t="shared" si="19"/>
        <v>2013</v>
      </c>
      <c r="Q51" s="75">
        <f t="shared" si="19"/>
        <v>2013</v>
      </c>
      <c r="R51" s="75"/>
      <c r="S51" s="75"/>
      <c r="T51" s="75"/>
      <c r="U51" s="75"/>
      <c r="V51" s="75"/>
      <c r="W51" s="75"/>
      <c r="X51" s="75"/>
      <c r="Y51" s="75"/>
      <c r="Z51" s="75"/>
      <c r="AA51" s="75"/>
      <c r="AB51" s="75"/>
      <c r="AC51" s="75"/>
      <c r="AD51" s="75"/>
      <c r="AE51" s="75"/>
      <c r="AF51" s="75"/>
      <c r="AG51" s="75"/>
      <c r="AH51" s="75"/>
      <c r="AI51" s="75"/>
      <c r="AJ51" s="75"/>
      <c r="AK51" s="75"/>
      <c r="AL51" s="75"/>
      <c r="AM51" s="75"/>
      <c r="AN51" s="75"/>
      <c r="AO51" s="75"/>
      <c r="AP51" s="75"/>
      <c r="AQ51" s="75">
        <f>Q51</f>
        <v>2013</v>
      </c>
    </row>
    <row r="52" spans="1:43" ht="18.75" hidden="1" customHeight="1">
      <c r="A52" s="385" t="s">
        <v>319</v>
      </c>
      <c r="B52" s="386"/>
      <c r="C52" s="386"/>
      <c r="D52" s="384" t="s">
        <v>320</v>
      </c>
      <c r="E52" s="66" t="str">
        <f>D52</f>
        <v>USD</v>
      </c>
      <c r="F52" s="66" t="str">
        <f t="shared" si="19"/>
        <v>USD</v>
      </c>
      <c r="G52" s="66" t="str">
        <f t="shared" si="19"/>
        <v>USD</v>
      </c>
      <c r="H52" s="66" t="str">
        <f t="shared" si="19"/>
        <v>USD</v>
      </c>
      <c r="I52" s="66" t="str">
        <f t="shared" si="19"/>
        <v>USD</v>
      </c>
      <c r="J52" s="66" t="str">
        <f t="shared" si="19"/>
        <v>USD</v>
      </c>
      <c r="K52" s="66" t="str">
        <f t="shared" si="19"/>
        <v>USD</v>
      </c>
      <c r="L52" s="66" t="str">
        <f t="shared" si="19"/>
        <v>USD</v>
      </c>
      <c r="M52" s="66" t="str">
        <f t="shared" si="19"/>
        <v>USD</v>
      </c>
      <c r="N52" s="381" t="str">
        <f t="shared" si="19"/>
        <v>USD</v>
      </c>
      <c r="O52" s="67" t="str">
        <f t="shared" si="19"/>
        <v>USD</v>
      </c>
      <c r="P52" s="67" t="str">
        <f t="shared" si="19"/>
        <v>USD</v>
      </c>
      <c r="Q52" s="67" t="str">
        <f t="shared" si="19"/>
        <v>USD</v>
      </c>
      <c r="R52" s="67"/>
      <c r="S52" s="67"/>
      <c r="T52" s="67"/>
      <c r="U52" s="67"/>
      <c r="V52" s="67"/>
      <c r="W52" s="67"/>
      <c r="X52" s="67"/>
      <c r="Y52" s="67"/>
      <c r="Z52" s="67"/>
      <c r="AA52" s="67"/>
      <c r="AB52" s="67"/>
      <c r="AC52" s="67"/>
      <c r="AD52" s="67"/>
      <c r="AE52" s="67"/>
      <c r="AF52" s="67"/>
      <c r="AG52" s="67"/>
      <c r="AH52" s="67"/>
      <c r="AI52" s="67"/>
      <c r="AJ52" s="67"/>
      <c r="AK52" s="67"/>
      <c r="AL52" s="67"/>
      <c r="AM52" s="67"/>
      <c r="AN52" s="67"/>
      <c r="AO52" s="67"/>
      <c r="AP52" s="67"/>
      <c r="AQ52" s="67" t="str">
        <f>Q52</f>
        <v>USD</v>
      </c>
    </row>
    <row r="53" spans="1:43" ht="18.75" hidden="1" customHeight="1">
      <c r="A53" s="385" t="s">
        <v>321</v>
      </c>
      <c r="B53" s="386" t="s">
        <v>318</v>
      </c>
      <c r="C53" s="386"/>
      <c r="D53" s="68"/>
      <c r="E53" s="68"/>
      <c r="F53" s="68"/>
      <c r="G53" s="68"/>
      <c r="H53" s="68"/>
      <c r="I53" s="68"/>
      <c r="J53" s="68"/>
      <c r="K53" s="68"/>
      <c r="L53" s="68"/>
      <c r="M53" s="68"/>
      <c r="N53" s="382"/>
      <c r="O53" s="69"/>
      <c r="P53" s="69"/>
      <c r="Q53" s="69"/>
      <c r="R53" s="69"/>
      <c r="S53" s="69"/>
      <c r="T53" s="69"/>
      <c r="U53" s="69"/>
      <c r="V53" s="69"/>
      <c r="W53" s="69"/>
      <c r="X53" s="69"/>
      <c r="Y53" s="69"/>
      <c r="Z53" s="69"/>
      <c r="AA53" s="69"/>
      <c r="AB53" s="69"/>
      <c r="AC53" s="69"/>
      <c r="AD53" s="69"/>
      <c r="AE53" s="69"/>
      <c r="AF53" s="69"/>
      <c r="AG53" s="69"/>
      <c r="AH53" s="69"/>
      <c r="AI53" s="69"/>
      <c r="AJ53" s="69"/>
      <c r="AK53" s="69"/>
      <c r="AL53" s="69"/>
      <c r="AM53" s="69"/>
      <c r="AN53" s="69"/>
      <c r="AO53" s="69"/>
      <c r="AP53" s="69"/>
      <c r="AQ53" s="69"/>
    </row>
    <row r="54" spans="1:43" ht="18.75" hidden="1" customHeight="1">
      <c r="A54" s="385" t="s">
        <v>322</v>
      </c>
      <c r="B54" s="386" t="str">
        <f>IF(D52="USD","USD/h","€/h")</f>
        <v>USD/h</v>
      </c>
      <c r="C54" s="386"/>
      <c r="D54" s="68"/>
      <c r="E54" s="68"/>
      <c r="F54" s="68"/>
      <c r="G54" s="68"/>
      <c r="H54" s="68"/>
      <c r="I54" s="68"/>
      <c r="J54" s="68"/>
      <c r="K54" s="68"/>
      <c r="L54" s="68"/>
      <c r="M54" s="68"/>
      <c r="N54" s="382"/>
      <c r="O54" s="69"/>
      <c r="P54" s="69"/>
      <c r="Q54" s="69"/>
      <c r="R54" s="69"/>
      <c r="S54" s="69"/>
      <c r="T54" s="69"/>
      <c r="U54" s="69"/>
      <c r="V54" s="69"/>
      <c r="W54" s="69"/>
      <c r="X54" s="69"/>
      <c r="Y54" s="69"/>
      <c r="Z54" s="69"/>
      <c r="AA54" s="69"/>
      <c r="AB54" s="69"/>
      <c r="AC54" s="69"/>
      <c r="AD54" s="69"/>
      <c r="AE54" s="69"/>
      <c r="AF54" s="69"/>
      <c r="AG54" s="69"/>
      <c r="AH54" s="69"/>
      <c r="AI54" s="69"/>
      <c r="AJ54" s="69"/>
      <c r="AK54" s="69"/>
      <c r="AL54" s="69"/>
      <c r="AM54" s="69"/>
      <c r="AN54" s="69"/>
      <c r="AO54" s="69"/>
      <c r="AP54" s="69"/>
      <c r="AQ54" s="69"/>
    </row>
    <row r="55" spans="1:43" ht="18.75" hidden="1" customHeight="1">
      <c r="A55" s="385" t="s">
        <v>323</v>
      </c>
      <c r="B55" s="386" t="s">
        <v>324</v>
      </c>
      <c r="C55" s="386"/>
      <c r="D55" s="68"/>
      <c r="E55" s="68"/>
      <c r="F55" s="68"/>
      <c r="G55" s="68"/>
      <c r="H55" s="68"/>
      <c r="I55" s="68"/>
      <c r="J55" s="68"/>
      <c r="K55" s="68"/>
      <c r="L55" s="68"/>
      <c r="M55" s="68"/>
      <c r="N55" s="382"/>
      <c r="O55" s="69"/>
      <c r="P55" s="69"/>
      <c r="Q55" s="69"/>
      <c r="R55" s="69"/>
      <c r="S55" s="69"/>
      <c r="T55" s="69"/>
      <c r="U55" s="69"/>
      <c r="V55" s="69"/>
      <c r="W55" s="69"/>
      <c r="X55" s="69"/>
      <c r="Y55" s="69"/>
      <c r="Z55" s="69"/>
      <c r="AA55" s="69"/>
      <c r="AB55" s="69"/>
      <c r="AC55" s="69"/>
      <c r="AD55" s="69"/>
      <c r="AE55" s="69"/>
      <c r="AF55" s="69"/>
      <c r="AG55" s="69"/>
      <c r="AH55" s="69"/>
      <c r="AI55" s="69"/>
      <c r="AJ55" s="69"/>
      <c r="AK55" s="69"/>
      <c r="AL55" s="69"/>
      <c r="AM55" s="69"/>
      <c r="AN55" s="69"/>
      <c r="AO55" s="69"/>
      <c r="AP55" s="69"/>
      <c r="AQ55" s="69"/>
    </row>
    <row r="56" spans="1:43" ht="18.75" hidden="1" customHeight="1">
      <c r="A56" s="385" t="s">
        <v>325</v>
      </c>
      <c r="B56" s="386" t="str">
        <f>IF(D52="USD","USD/100","€/100")</f>
        <v>USD/100</v>
      </c>
      <c r="C56" s="389"/>
      <c r="D56" s="68"/>
      <c r="E56" s="68"/>
      <c r="F56" s="68"/>
      <c r="G56" s="68"/>
      <c r="H56" s="68"/>
      <c r="I56" s="68"/>
      <c r="J56" s="68"/>
      <c r="K56" s="68"/>
      <c r="L56" s="68"/>
      <c r="M56" s="68"/>
      <c r="N56" s="382"/>
      <c r="O56" s="69"/>
      <c r="P56" s="69"/>
      <c r="Q56" s="69"/>
      <c r="R56" s="69"/>
      <c r="S56" s="69"/>
      <c r="T56" s="69"/>
      <c r="U56" s="69"/>
      <c r="V56" s="69"/>
      <c r="W56" s="69"/>
      <c r="X56" s="69"/>
      <c r="Y56" s="69"/>
      <c r="Z56" s="69"/>
      <c r="AA56" s="69"/>
      <c r="AB56" s="69"/>
      <c r="AC56" s="69"/>
      <c r="AD56" s="69"/>
      <c r="AE56" s="69"/>
      <c r="AF56" s="69"/>
      <c r="AG56" s="69"/>
      <c r="AH56" s="69"/>
      <c r="AI56" s="69"/>
      <c r="AJ56" s="69"/>
      <c r="AK56" s="69"/>
      <c r="AL56" s="69"/>
      <c r="AM56" s="69"/>
      <c r="AN56" s="69"/>
      <c r="AO56" s="69"/>
      <c r="AP56" s="69"/>
      <c r="AQ56" s="69"/>
    </row>
    <row r="57" spans="1:43" ht="18.75" hidden="1" customHeight="1">
      <c r="A57" s="385" t="s">
        <v>326</v>
      </c>
      <c r="B57" s="386" t="str">
        <f t="shared" ref="B57:B63" si="20">B56</f>
        <v>USD/100</v>
      </c>
      <c r="C57" s="389"/>
      <c r="D57" s="68"/>
      <c r="E57" s="68"/>
      <c r="F57" s="68"/>
      <c r="G57" s="68"/>
      <c r="H57" s="68"/>
      <c r="I57" s="68"/>
      <c r="J57" s="68"/>
      <c r="K57" s="68"/>
      <c r="L57" s="68"/>
      <c r="M57" s="68"/>
      <c r="N57" s="382"/>
      <c r="O57" s="69"/>
      <c r="P57" s="69"/>
      <c r="Q57" s="69"/>
      <c r="R57" s="69"/>
      <c r="S57" s="69"/>
      <c r="T57" s="69"/>
      <c r="U57" s="69"/>
      <c r="V57" s="69"/>
      <c r="W57" s="69"/>
      <c r="X57" s="69"/>
      <c r="Y57" s="69"/>
      <c r="Z57" s="69"/>
      <c r="AA57" s="69"/>
      <c r="AB57" s="69"/>
      <c r="AC57" s="69"/>
      <c r="AD57" s="69"/>
      <c r="AE57" s="69"/>
      <c r="AF57" s="69"/>
      <c r="AG57" s="69"/>
      <c r="AH57" s="69"/>
      <c r="AI57" s="69"/>
      <c r="AJ57" s="69"/>
      <c r="AK57" s="69"/>
      <c r="AL57" s="69"/>
      <c r="AM57" s="69"/>
      <c r="AN57" s="69"/>
      <c r="AO57" s="69"/>
      <c r="AP57" s="69"/>
      <c r="AQ57" s="69"/>
    </row>
    <row r="58" spans="1:43" ht="18.75" hidden="1" customHeight="1">
      <c r="A58" s="385" t="s">
        <v>327</v>
      </c>
      <c r="B58" s="386" t="str">
        <f t="shared" si="20"/>
        <v>USD/100</v>
      </c>
      <c r="C58" s="389"/>
      <c r="D58" s="68"/>
      <c r="E58" s="68"/>
      <c r="F58" s="68"/>
      <c r="G58" s="68"/>
      <c r="H58" s="68"/>
      <c r="I58" s="68"/>
      <c r="J58" s="68"/>
      <c r="K58" s="68"/>
      <c r="L58" s="68"/>
      <c r="M58" s="68"/>
      <c r="N58" s="382"/>
      <c r="O58" s="69"/>
      <c r="P58" s="69"/>
      <c r="Q58" s="69"/>
      <c r="R58" s="69"/>
      <c r="S58" s="69"/>
      <c r="T58" s="69"/>
      <c r="U58" s="69"/>
      <c r="V58" s="69"/>
      <c r="W58" s="69"/>
      <c r="X58" s="69"/>
      <c r="Y58" s="69"/>
      <c r="Z58" s="69"/>
      <c r="AA58" s="69"/>
      <c r="AB58" s="69"/>
      <c r="AC58" s="69"/>
      <c r="AD58" s="69"/>
      <c r="AE58" s="69"/>
      <c r="AF58" s="69"/>
      <c r="AG58" s="69"/>
      <c r="AH58" s="69"/>
      <c r="AI58" s="69"/>
      <c r="AJ58" s="69"/>
      <c r="AK58" s="69"/>
      <c r="AL58" s="69"/>
      <c r="AM58" s="69"/>
      <c r="AN58" s="69"/>
      <c r="AO58" s="69"/>
      <c r="AP58" s="69"/>
      <c r="AQ58" s="69"/>
    </row>
    <row r="59" spans="1:43" s="74" customFormat="1" ht="18.75" hidden="1" customHeight="1">
      <c r="A59" s="390" t="s">
        <v>328</v>
      </c>
      <c r="B59" s="391" t="str">
        <f t="shared" si="20"/>
        <v>USD/100</v>
      </c>
      <c r="C59" s="389"/>
      <c r="D59" s="68"/>
      <c r="E59" s="68"/>
      <c r="F59" s="68"/>
      <c r="G59" s="68"/>
      <c r="H59" s="68"/>
      <c r="I59" s="68"/>
      <c r="J59" s="68"/>
      <c r="K59" s="68"/>
      <c r="L59" s="68"/>
      <c r="M59" s="68"/>
      <c r="N59" s="382"/>
      <c r="O59" s="69"/>
      <c r="P59" s="69"/>
      <c r="Q59" s="69"/>
      <c r="R59" s="69"/>
      <c r="S59" s="69"/>
      <c r="T59" s="69"/>
      <c r="U59" s="69"/>
      <c r="V59" s="69"/>
      <c r="W59" s="69"/>
      <c r="X59" s="69"/>
      <c r="Y59" s="69"/>
      <c r="Z59" s="69"/>
      <c r="AA59" s="69"/>
      <c r="AB59" s="69"/>
      <c r="AC59" s="69"/>
      <c r="AD59" s="69"/>
      <c r="AE59" s="69"/>
      <c r="AF59" s="69"/>
      <c r="AG59" s="69"/>
      <c r="AH59" s="69"/>
      <c r="AI59" s="69"/>
      <c r="AJ59" s="69"/>
      <c r="AK59" s="69"/>
      <c r="AL59" s="69"/>
      <c r="AM59" s="69"/>
      <c r="AN59" s="69"/>
      <c r="AO59" s="69"/>
      <c r="AP59" s="69"/>
      <c r="AQ59" s="69"/>
    </row>
    <row r="60" spans="1:43" s="74" customFormat="1" ht="18.75" hidden="1" customHeight="1">
      <c r="A60" s="390" t="s">
        <v>329</v>
      </c>
      <c r="B60" s="391" t="str">
        <f t="shared" si="20"/>
        <v>USD/100</v>
      </c>
      <c r="C60" s="389"/>
      <c r="D60" s="68"/>
      <c r="E60" s="68"/>
      <c r="F60" s="68"/>
      <c r="G60" s="68"/>
      <c r="H60" s="68"/>
      <c r="I60" s="68"/>
      <c r="J60" s="68"/>
      <c r="K60" s="68"/>
      <c r="L60" s="68"/>
      <c r="M60" s="68"/>
      <c r="N60" s="382"/>
      <c r="O60" s="69"/>
      <c r="P60" s="69"/>
      <c r="Q60" s="69"/>
      <c r="R60" s="69"/>
      <c r="S60" s="69"/>
      <c r="T60" s="69"/>
      <c r="U60" s="69"/>
      <c r="V60" s="69"/>
      <c r="W60" s="69"/>
      <c r="X60" s="69"/>
      <c r="Y60" s="69"/>
      <c r="Z60" s="69"/>
      <c r="AA60" s="69"/>
      <c r="AB60" s="69"/>
      <c r="AC60" s="69"/>
      <c r="AD60" s="69"/>
      <c r="AE60" s="69"/>
      <c r="AF60" s="69"/>
      <c r="AG60" s="69"/>
      <c r="AH60" s="69"/>
      <c r="AI60" s="69"/>
      <c r="AJ60" s="69"/>
      <c r="AK60" s="69"/>
      <c r="AL60" s="69"/>
      <c r="AM60" s="69"/>
      <c r="AN60" s="69"/>
      <c r="AO60" s="69"/>
      <c r="AP60" s="69"/>
      <c r="AQ60" s="69"/>
    </row>
    <row r="61" spans="1:43" ht="18.75" hidden="1" customHeight="1">
      <c r="A61" s="385" t="s">
        <v>314</v>
      </c>
      <c r="B61" s="386" t="str">
        <f t="shared" si="20"/>
        <v>USD/100</v>
      </c>
      <c r="C61" s="389"/>
      <c r="D61" s="68"/>
      <c r="E61" s="68"/>
      <c r="F61" s="68"/>
      <c r="G61" s="68"/>
      <c r="H61" s="68"/>
      <c r="I61" s="68"/>
      <c r="J61" s="68"/>
      <c r="K61" s="68"/>
      <c r="L61" s="68"/>
      <c r="M61" s="68"/>
      <c r="N61" s="382"/>
      <c r="O61" s="69"/>
      <c r="P61" s="69"/>
      <c r="Q61" s="69"/>
      <c r="R61" s="69"/>
      <c r="S61" s="69"/>
      <c r="T61" s="69"/>
      <c r="U61" s="69"/>
      <c r="V61" s="69"/>
      <c r="W61" s="69"/>
      <c r="X61" s="69"/>
      <c r="Y61" s="69"/>
      <c r="Z61" s="69"/>
      <c r="AA61" s="69"/>
      <c r="AB61" s="69"/>
      <c r="AC61" s="69"/>
      <c r="AD61" s="69"/>
      <c r="AE61" s="69"/>
      <c r="AF61" s="69"/>
      <c r="AG61" s="69"/>
      <c r="AH61" s="69"/>
      <c r="AI61" s="69"/>
      <c r="AJ61" s="69"/>
      <c r="AK61" s="69"/>
      <c r="AL61" s="69"/>
      <c r="AM61" s="69"/>
      <c r="AN61" s="69"/>
      <c r="AO61" s="69"/>
      <c r="AP61" s="69"/>
      <c r="AQ61" s="69"/>
    </row>
    <row r="62" spans="1:43" ht="18.75" hidden="1" customHeight="1">
      <c r="A62" s="385" t="s">
        <v>315</v>
      </c>
      <c r="B62" s="386" t="str">
        <f t="shared" si="20"/>
        <v>USD/100</v>
      </c>
      <c r="C62" s="389"/>
      <c r="D62" s="68"/>
      <c r="E62" s="68"/>
      <c r="F62" s="68"/>
      <c r="G62" s="68"/>
      <c r="H62" s="68"/>
      <c r="I62" s="68"/>
      <c r="J62" s="68"/>
      <c r="K62" s="68"/>
      <c r="L62" s="68"/>
      <c r="M62" s="68"/>
      <c r="N62" s="382"/>
      <c r="O62" s="69"/>
      <c r="P62" s="69"/>
      <c r="Q62" s="69"/>
      <c r="R62" s="69"/>
      <c r="S62" s="69"/>
      <c r="T62" s="69"/>
      <c r="U62" s="69"/>
      <c r="V62" s="69"/>
      <c r="W62" s="69"/>
      <c r="X62" s="69"/>
      <c r="Y62" s="69"/>
      <c r="Z62" s="69"/>
      <c r="AA62" s="69"/>
      <c r="AB62" s="69"/>
      <c r="AC62" s="69"/>
      <c r="AD62" s="69"/>
      <c r="AE62" s="69"/>
      <c r="AF62" s="69"/>
      <c r="AG62" s="69"/>
      <c r="AH62" s="69"/>
      <c r="AI62" s="69"/>
      <c r="AJ62" s="69"/>
      <c r="AK62" s="69"/>
      <c r="AL62" s="69"/>
      <c r="AM62" s="69"/>
      <c r="AN62" s="69"/>
      <c r="AO62" s="69"/>
      <c r="AP62" s="69"/>
      <c r="AQ62" s="69"/>
    </row>
    <row r="63" spans="1:43" ht="18.75" hidden="1" customHeight="1">
      <c r="A63" s="385" t="s">
        <v>330</v>
      </c>
      <c r="B63" s="386" t="str">
        <f t="shared" si="20"/>
        <v>USD/100</v>
      </c>
      <c r="C63" s="389"/>
      <c r="D63" s="68"/>
      <c r="E63" s="68"/>
      <c r="F63" s="68"/>
      <c r="G63" s="68"/>
      <c r="H63" s="68"/>
      <c r="I63" s="68"/>
      <c r="J63" s="68"/>
      <c r="K63" s="68"/>
      <c r="L63" s="68"/>
      <c r="M63" s="68"/>
      <c r="N63" s="383"/>
      <c r="O63" s="84"/>
      <c r="P63" s="84"/>
      <c r="Q63" s="84"/>
      <c r="R63" s="84"/>
      <c r="S63" s="84"/>
      <c r="T63" s="84"/>
      <c r="U63" s="84"/>
      <c r="V63" s="84"/>
      <c r="W63" s="84"/>
      <c r="X63" s="84"/>
      <c r="Y63" s="84"/>
      <c r="Z63" s="84"/>
      <c r="AA63" s="84"/>
      <c r="AB63" s="84"/>
      <c r="AC63" s="84"/>
      <c r="AD63" s="84"/>
      <c r="AE63" s="84"/>
      <c r="AF63" s="84"/>
      <c r="AG63" s="84"/>
      <c r="AH63" s="84"/>
      <c r="AI63" s="84"/>
      <c r="AJ63" s="84"/>
      <c r="AK63" s="84"/>
      <c r="AL63" s="84"/>
      <c r="AM63" s="84"/>
      <c r="AN63" s="84"/>
      <c r="AO63" s="84"/>
      <c r="AP63" s="84"/>
      <c r="AQ63" s="84"/>
    </row>
    <row r="64" spans="1:43" ht="22.5" hidden="1">
      <c r="A64" s="1114" t="s">
        <v>331</v>
      </c>
      <c r="B64" s="1115"/>
      <c r="C64" s="1115"/>
      <c r="D64" s="1115"/>
      <c r="E64" s="1115"/>
      <c r="F64" s="1115"/>
      <c r="G64" s="1115"/>
      <c r="H64" s="1115"/>
      <c r="I64" s="1115"/>
      <c r="J64" s="1115"/>
      <c r="K64" s="1115"/>
      <c r="L64" s="1115"/>
      <c r="M64" s="1115"/>
    </row>
    <row r="65" spans="1:43" ht="18.75" hidden="1" customHeight="1">
      <c r="A65" s="385" t="s">
        <v>317</v>
      </c>
      <c r="B65" s="386" t="s">
        <v>318</v>
      </c>
      <c r="C65" s="386"/>
      <c r="D65" s="387"/>
      <c r="E65" s="388">
        <f>D65</f>
        <v>0</v>
      </c>
      <c r="F65" s="388">
        <f t="shared" ref="F65:Q66" si="21">E65</f>
        <v>0</v>
      </c>
      <c r="G65" s="388">
        <f t="shared" si="21"/>
        <v>0</v>
      </c>
      <c r="H65" s="388">
        <f t="shared" si="21"/>
        <v>0</v>
      </c>
      <c r="I65" s="388">
        <f t="shared" si="21"/>
        <v>0</v>
      </c>
      <c r="J65" s="388">
        <f t="shared" si="21"/>
        <v>0</v>
      </c>
      <c r="K65" s="388">
        <f t="shared" si="21"/>
        <v>0</v>
      </c>
      <c r="L65" s="388">
        <f t="shared" si="21"/>
        <v>0</v>
      </c>
      <c r="M65" s="388">
        <f t="shared" si="21"/>
        <v>0</v>
      </c>
      <c r="N65" s="1069">
        <f t="shared" si="21"/>
        <v>0</v>
      </c>
      <c r="O65" s="75">
        <f t="shared" si="21"/>
        <v>0</v>
      </c>
      <c r="P65" s="75">
        <f t="shared" si="21"/>
        <v>0</v>
      </c>
      <c r="Q65" s="75">
        <f t="shared" si="21"/>
        <v>0</v>
      </c>
      <c r="R65" s="75"/>
      <c r="S65" s="75"/>
      <c r="T65" s="75"/>
      <c r="U65" s="75"/>
      <c r="V65" s="75"/>
      <c r="W65" s="75"/>
      <c r="X65" s="75"/>
      <c r="Y65" s="75"/>
      <c r="Z65" s="75"/>
      <c r="AA65" s="75"/>
      <c r="AB65" s="75"/>
      <c r="AC65" s="75"/>
      <c r="AD65" s="75"/>
      <c r="AE65" s="75"/>
      <c r="AF65" s="75"/>
      <c r="AG65" s="75"/>
      <c r="AH65" s="75"/>
      <c r="AI65" s="75"/>
      <c r="AJ65" s="75"/>
      <c r="AK65" s="75"/>
      <c r="AL65" s="75"/>
      <c r="AM65" s="75"/>
      <c r="AN65" s="75"/>
      <c r="AO65" s="75"/>
      <c r="AP65" s="75"/>
      <c r="AQ65" s="75">
        <f>Q65</f>
        <v>0</v>
      </c>
    </row>
    <row r="66" spans="1:43" ht="18.75" hidden="1" customHeight="1">
      <c r="A66" s="385" t="s">
        <v>319</v>
      </c>
      <c r="B66" s="386"/>
      <c r="C66" s="386"/>
      <c r="D66" s="384" t="s">
        <v>332</v>
      </c>
      <c r="E66" s="66" t="str">
        <f>D66</f>
        <v>CNY</v>
      </c>
      <c r="F66" s="66" t="str">
        <f t="shared" si="21"/>
        <v>CNY</v>
      </c>
      <c r="G66" s="66" t="str">
        <f t="shared" si="21"/>
        <v>CNY</v>
      </c>
      <c r="H66" s="66" t="str">
        <f t="shared" si="21"/>
        <v>CNY</v>
      </c>
      <c r="I66" s="66" t="str">
        <f t="shared" si="21"/>
        <v>CNY</v>
      </c>
      <c r="J66" s="66" t="str">
        <f t="shared" si="21"/>
        <v>CNY</v>
      </c>
      <c r="K66" s="66" t="str">
        <f t="shared" si="21"/>
        <v>CNY</v>
      </c>
      <c r="L66" s="66" t="str">
        <f t="shared" si="21"/>
        <v>CNY</v>
      </c>
      <c r="M66" s="66" t="str">
        <f t="shared" si="21"/>
        <v>CNY</v>
      </c>
      <c r="N66" s="381" t="str">
        <f t="shared" si="21"/>
        <v>CNY</v>
      </c>
      <c r="O66" s="67" t="str">
        <f t="shared" si="21"/>
        <v>CNY</v>
      </c>
      <c r="P66" s="67" t="str">
        <f t="shared" si="21"/>
        <v>CNY</v>
      </c>
      <c r="Q66" s="67" t="str">
        <f t="shared" si="21"/>
        <v>CNY</v>
      </c>
      <c r="R66" s="67"/>
      <c r="S66" s="67"/>
      <c r="T66" s="67"/>
      <c r="U66" s="67"/>
      <c r="V66" s="67"/>
      <c r="W66" s="67"/>
      <c r="X66" s="67"/>
      <c r="Y66" s="67"/>
      <c r="Z66" s="67"/>
      <c r="AA66" s="67"/>
      <c r="AB66" s="67"/>
      <c r="AC66" s="67"/>
      <c r="AD66" s="67"/>
      <c r="AE66" s="67"/>
      <c r="AF66" s="67"/>
      <c r="AG66" s="67"/>
      <c r="AH66" s="67"/>
      <c r="AI66" s="67"/>
      <c r="AJ66" s="67"/>
      <c r="AK66" s="67"/>
      <c r="AL66" s="67"/>
      <c r="AM66" s="67"/>
      <c r="AN66" s="67"/>
      <c r="AO66" s="67"/>
      <c r="AP66" s="67"/>
      <c r="AQ66" s="67" t="str">
        <f>Q66</f>
        <v>CNY</v>
      </c>
    </row>
    <row r="67" spans="1:43" ht="18.75" hidden="1" customHeight="1">
      <c r="A67" s="385" t="s">
        <v>321</v>
      </c>
      <c r="B67" s="386" t="s">
        <v>318</v>
      </c>
      <c r="C67" s="386"/>
      <c r="D67" s="68"/>
      <c r="E67" s="68"/>
      <c r="F67" s="68"/>
      <c r="G67" s="68"/>
      <c r="H67" s="68"/>
      <c r="I67" s="68"/>
      <c r="J67" s="68"/>
      <c r="K67" s="68"/>
      <c r="L67" s="68"/>
      <c r="M67" s="68"/>
      <c r="N67" s="382"/>
      <c r="O67" s="69"/>
      <c r="P67" s="69"/>
      <c r="Q67" s="69"/>
      <c r="R67" s="69"/>
      <c r="S67" s="69"/>
      <c r="T67" s="69"/>
      <c r="U67" s="69"/>
      <c r="V67" s="69"/>
      <c r="W67" s="69"/>
      <c r="X67" s="69"/>
      <c r="Y67" s="69"/>
      <c r="Z67" s="69"/>
      <c r="AA67" s="69"/>
      <c r="AB67" s="69"/>
      <c r="AC67" s="69"/>
      <c r="AD67" s="69"/>
      <c r="AE67" s="69"/>
      <c r="AF67" s="69"/>
      <c r="AG67" s="69"/>
      <c r="AH67" s="69"/>
      <c r="AI67" s="69"/>
      <c r="AJ67" s="69"/>
      <c r="AK67" s="69"/>
      <c r="AL67" s="69"/>
      <c r="AM67" s="69"/>
      <c r="AN67" s="69"/>
      <c r="AO67" s="69"/>
      <c r="AP67" s="69"/>
      <c r="AQ67" s="69"/>
    </row>
    <row r="68" spans="1:43" ht="18.75" hidden="1" customHeight="1">
      <c r="A68" s="385" t="s">
        <v>322</v>
      </c>
      <c r="B68" s="386" t="str">
        <f>IF(D66="CNY","CNY/h","€/h")</f>
        <v>CNY/h</v>
      </c>
      <c r="C68" s="386"/>
      <c r="D68" s="68"/>
      <c r="E68" s="68"/>
      <c r="F68" s="68"/>
      <c r="G68" s="68"/>
      <c r="H68" s="68"/>
      <c r="I68" s="68"/>
      <c r="J68" s="68"/>
      <c r="K68" s="68"/>
      <c r="L68" s="68"/>
      <c r="M68" s="68"/>
      <c r="N68" s="382"/>
      <c r="O68" s="69"/>
      <c r="P68" s="69"/>
      <c r="Q68" s="69"/>
      <c r="R68" s="69"/>
      <c r="S68" s="69"/>
      <c r="T68" s="69"/>
      <c r="U68" s="69"/>
      <c r="V68" s="69"/>
      <c r="W68" s="69"/>
      <c r="X68" s="69"/>
      <c r="Y68" s="69"/>
      <c r="Z68" s="69"/>
      <c r="AA68" s="69"/>
      <c r="AB68" s="69"/>
      <c r="AC68" s="69"/>
      <c r="AD68" s="69"/>
      <c r="AE68" s="69"/>
      <c r="AF68" s="69"/>
      <c r="AG68" s="69"/>
      <c r="AH68" s="69"/>
      <c r="AI68" s="69"/>
      <c r="AJ68" s="69"/>
      <c r="AK68" s="69"/>
      <c r="AL68" s="69"/>
      <c r="AM68" s="69"/>
      <c r="AN68" s="69"/>
      <c r="AO68" s="69"/>
      <c r="AP68" s="69"/>
      <c r="AQ68" s="69"/>
    </row>
    <row r="69" spans="1:43" ht="18.75" hidden="1" customHeight="1">
      <c r="A69" s="385" t="s">
        <v>323</v>
      </c>
      <c r="B69" s="386" t="s">
        <v>324</v>
      </c>
      <c r="C69" s="386"/>
      <c r="D69" s="68"/>
      <c r="E69" s="68"/>
      <c r="F69" s="68"/>
      <c r="G69" s="68"/>
      <c r="H69" s="68"/>
      <c r="I69" s="68"/>
      <c r="J69" s="68"/>
      <c r="K69" s="68"/>
      <c r="L69" s="68"/>
      <c r="M69" s="68"/>
      <c r="N69" s="382"/>
      <c r="O69" s="69"/>
      <c r="P69" s="69"/>
      <c r="Q69" s="69"/>
      <c r="R69" s="69"/>
      <c r="S69" s="69"/>
      <c r="T69" s="69"/>
      <c r="U69" s="69"/>
      <c r="V69" s="69"/>
      <c r="W69" s="69"/>
      <c r="X69" s="69"/>
      <c r="Y69" s="69"/>
      <c r="Z69" s="69"/>
      <c r="AA69" s="69"/>
      <c r="AB69" s="69"/>
      <c r="AC69" s="69"/>
      <c r="AD69" s="69"/>
      <c r="AE69" s="69"/>
      <c r="AF69" s="69"/>
      <c r="AG69" s="69"/>
      <c r="AH69" s="69"/>
      <c r="AI69" s="69"/>
      <c r="AJ69" s="69"/>
      <c r="AK69" s="69"/>
      <c r="AL69" s="69"/>
      <c r="AM69" s="69"/>
      <c r="AN69" s="69"/>
      <c r="AO69" s="69"/>
      <c r="AP69" s="69"/>
      <c r="AQ69" s="69"/>
    </row>
    <row r="70" spans="1:43" ht="18.75" hidden="1" customHeight="1">
      <c r="A70" s="385" t="s">
        <v>325</v>
      </c>
      <c r="B70" s="386" t="str">
        <f>IF(D66="CNY","CNY/100","€/100")</f>
        <v>CNY/100</v>
      </c>
      <c r="C70" s="389"/>
      <c r="D70" s="68"/>
      <c r="E70" s="68"/>
      <c r="F70" s="68"/>
      <c r="G70" s="68"/>
      <c r="H70" s="68"/>
      <c r="I70" s="68"/>
      <c r="J70" s="68"/>
      <c r="K70" s="68"/>
      <c r="L70" s="68"/>
      <c r="M70" s="68"/>
      <c r="N70" s="382"/>
      <c r="O70" s="69"/>
      <c r="P70" s="69"/>
      <c r="Q70" s="69"/>
      <c r="R70" s="69"/>
      <c r="S70" s="69"/>
      <c r="T70" s="69"/>
      <c r="U70" s="69"/>
      <c r="V70" s="69"/>
      <c r="W70" s="69"/>
      <c r="X70" s="69"/>
      <c r="Y70" s="69"/>
      <c r="Z70" s="69"/>
      <c r="AA70" s="69"/>
      <c r="AB70" s="69"/>
      <c r="AC70" s="69"/>
      <c r="AD70" s="69"/>
      <c r="AE70" s="69"/>
      <c r="AF70" s="69"/>
      <c r="AG70" s="69"/>
      <c r="AH70" s="69"/>
      <c r="AI70" s="69"/>
      <c r="AJ70" s="69"/>
      <c r="AK70" s="69"/>
      <c r="AL70" s="69"/>
      <c r="AM70" s="69"/>
      <c r="AN70" s="69"/>
      <c r="AO70" s="69"/>
      <c r="AP70" s="69"/>
      <c r="AQ70" s="69"/>
    </row>
    <row r="71" spans="1:43" ht="18.75" hidden="1" customHeight="1">
      <c r="A71" s="385" t="s">
        <v>326</v>
      </c>
      <c r="B71" s="386" t="str">
        <f t="shared" ref="B71:B77" si="22">B70</f>
        <v>CNY/100</v>
      </c>
      <c r="C71" s="389"/>
      <c r="D71" s="68"/>
      <c r="E71" s="68"/>
      <c r="F71" s="68"/>
      <c r="G71" s="68"/>
      <c r="H71" s="68"/>
      <c r="I71" s="68"/>
      <c r="J71" s="68"/>
      <c r="K71" s="68"/>
      <c r="L71" s="68"/>
      <c r="M71" s="68"/>
      <c r="N71" s="382"/>
      <c r="O71" s="69"/>
      <c r="P71" s="69"/>
      <c r="Q71" s="69"/>
      <c r="R71" s="69"/>
      <c r="S71" s="69"/>
      <c r="T71" s="69"/>
      <c r="U71" s="69"/>
      <c r="V71" s="69"/>
      <c r="W71" s="69"/>
      <c r="X71" s="69"/>
      <c r="Y71" s="69"/>
      <c r="Z71" s="69"/>
      <c r="AA71" s="69"/>
      <c r="AB71" s="69"/>
      <c r="AC71" s="69"/>
      <c r="AD71" s="69"/>
      <c r="AE71" s="69"/>
      <c r="AF71" s="69"/>
      <c r="AG71" s="69"/>
      <c r="AH71" s="69"/>
      <c r="AI71" s="69"/>
      <c r="AJ71" s="69"/>
      <c r="AK71" s="69"/>
      <c r="AL71" s="69"/>
      <c r="AM71" s="69"/>
      <c r="AN71" s="69"/>
      <c r="AO71" s="69"/>
      <c r="AP71" s="69"/>
      <c r="AQ71" s="69"/>
    </row>
    <row r="72" spans="1:43" ht="18.75" hidden="1" customHeight="1">
      <c r="A72" s="385" t="s">
        <v>327</v>
      </c>
      <c r="B72" s="386" t="str">
        <f t="shared" si="22"/>
        <v>CNY/100</v>
      </c>
      <c r="C72" s="389"/>
      <c r="D72" s="68"/>
      <c r="E72" s="68"/>
      <c r="F72" s="68"/>
      <c r="G72" s="68"/>
      <c r="H72" s="68"/>
      <c r="I72" s="68"/>
      <c r="J72" s="68"/>
      <c r="K72" s="68"/>
      <c r="L72" s="68"/>
      <c r="M72" s="68"/>
      <c r="N72" s="382"/>
      <c r="O72" s="69"/>
      <c r="P72" s="69"/>
      <c r="Q72" s="69"/>
      <c r="R72" s="69"/>
      <c r="S72" s="69"/>
      <c r="T72" s="69"/>
      <c r="U72" s="69"/>
      <c r="V72" s="69"/>
      <c r="W72" s="69"/>
      <c r="X72" s="69"/>
      <c r="Y72" s="69"/>
      <c r="Z72" s="69"/>
      <c r="AA72" s="69"/>
      <c r="AB72" s="69"/>
      <c r="AC72" s="69"/>
      <c r="AD72" s="69"/>
      <c r="AE72" s="69"/>
      <c r="AF72" s="69"/>
      <c r="AG72" s="69"/>
      <c r="AH72" s="69"/>
      <c r="AI72" s="69"/>
      <c r="AJ72" s="69"/>
      <c r="AK72" s="69"/>
      <c r="AL72" s="69"/>
      <c r="AM72" s="69"/>
      <c r="AN72" s="69"/>
      <c r="AO72" s="69"/>
      <c r="AP72" s="69"/>
      <c r="AQ72" s="69"/>
    </row>
    <row r="73" spans="1:43" s="74" customFormat="1" ht="18.75" hidden="1" customHeight="1">
      <c r="A73" s="390" t="s">
        <v>328</v>
      </c>
      <c r="B73" s="391" t="str">
        <f t="shared" si="22"/>
        <v>CNY/100</v>
      </c>
      <c r="C73" s="389"/>
      <c r="D73" s="68"/>
      <c r="E73" s="68"/>
      <c r="F73" s="68"/>
      <c r="G73" s="68"/>
      <c r="H73" s="68"/>
      <c r="I73" s="68"/>
      <c r="J73" s="68"/>
      <c r="K73" s="68"/>
      <c r="L73" s="68"/>
      <c r="M73" s="68"/>
      <c r="N73" s="382"/>
      <c r="O73" s="69"/>
      <c r="P73" s="69"/>
      <c r="Q73" s="69"/>
      <c r="R73" s="69"/>
      <c r="S73" s="69"/>
      <c r="T73" s="69"/>
      <c r="U73" s="69"/>
      <c r="V73" s="69"/>
      <c r="W73" s="69"/>
      <c r="X73" s="69"/>
      <c r="Y73" s="69"/>
      <c r="Z73" s="69"/>
      <c r="AA73" s="69"/>
      <c r="AB73" s="69"/>
      <c r="AC73" s="69"/>
      <c r="AD73" s="69"/>
      <c r="AE73" s="69"/>
      <c r="AF73" s="69"/>
      <c r="AG73" s="69"/>
      <c r="AH73" s="69"/>
      <c r="AI73" s="69"/>
      <c r="AJ73" s="69"/>
      <c r="AK73" s="69"/>
      <c r="AL73" s="69"/>
      <c r="AM73" s="69"/>
      <c r="AN73" s="69"/>
      <c r="AO73" s="69"/>
      <c r="AP73" s="69"/>
      <c r="AQ73" s="69"/>
    </row>
    <row r="74" spans="1:43" s="74" customFormat="1" ht="18.75" hidden="1" customHeight="1">
      <c r="A74" s="390" t="s">
        <v>329</v>
      </c>
      <c r="B74" s="391" t="str">
        <f t="shared" si="22"/>
        <v>CNY/100</v>
      </c>
      <c r="C74" s="389"/>
      <c r="D74" s="68"/>
      <c r="E74" s="68"/>
      <c r="F74" s="68"/>
      <c r="G74" s="68"/>
      <c r="H74" s="68"/>
      <c r="I74" s="68"/>
      <c r="J74" s="68"/>
      <c r="K74" s="68"/>
      <c r="L74" s="68"/>
      <c r="M74" s="68"/>
      <c r="N74" s="382"/>
      <c r="O74" s="69"/>
      <c r="P74" s="69"/>
      <c r="Q74" s="69"/>
      <c r="R74" s="69"/>
      <c r="S74" s="69"/>
      <c r="T74" s="69"/>
      <c r="U74" s="69"/>
      <c r="V74" s="69"/>
      <c r="W74" s="69"/>
      <c r="X74" s="69"/>
      <c r="Y74" s="69"/>
      <c r="Z74" s="69"/>
      <c r="AA74" s="69"/>
      <c r="AB74" s="69"/>
      <c r="AC74" s="69"/>
      <c r="AD74" s="69"/>
      <c r="AE74" s="69"/>
      <c r="AF74" s="69"/>
      <c r="AG74" s="69"/>
      <c r="AH74" s="69"/>
      <c r="AI74" s="69"/>
      <c r="AJ74" s="69"/>
      <c r="AK74" s="69"/>
      <c r="AL74" s="69"/>
      <c r="AM74" s="69"/>
      <c r="AN74" s="69"/>
      <c r="AO74" s="69"/>
      <c r="AP74" s="69"/>
      <c r="AQ74" s="69"/>
    </row>
    <row r="75" spans="1:43" ht="18.75" hidden="1" customHeight="1">
      <c r="A75" s="385" t="s">
        <v>314</v>
      </c>
      <c r="B75" s="386" t="str">
        <f t="shared" si="22"/>
        <v>CNY/100</v>
      </c>
      <c r="C75" s="389"/>
      <c r="D75" s="68"/>
      <c r="E75" s="68"/>
      <c r="F75" s="68"/>
      <c r="G75" s="68"/>
      <c r="H75" s="68"/>
      <c r="I75" s="68"/>
      <c r="J75" s="68"/>
      <c r="K75" s="68"/>
      <c r="L75" s="68"/>
      <c r="M75" s="68"/>
      <c r="N75" s="382"/>
      <c r="O75" s="69"/>
      <c r="P75" s="69"/>
      <c r="Q75" s="69"/>
      <c r="R75" s="69"/>
      <c r="S75" s="69"/>
      <c r="T75" s="69"/>
      <c r="U75" s="69"/>
      <c r="V75" s="69"/>
      <c r="W75" s="69"/>
      <c r="X75" s="69"/>
      <c r="Y75" s="69"/>
      <c r="Z75" s="69"/>
      <c r="AA75" s="69"/>
      <c r="AB75" s="69"/>
      <c r="AC75" s="69"/>
      <c r="AD75" s="69"/>
      <c r="AE75" s="69"/>
      <c r="AF75" s="69"/>
      <c r="AG75" s="69"/>
      <c r="AH75" s="69"/>
      <c r="AI75" s="69"/>
      <c r="AJ75" s="69"/>
      <c r="AK75" s="69"/>
      <c r="AL75" s="69"/>
      <c r="AM75" s="69"/>
      <c r="AN75" s="69"/>
      <c r="AO75" s="69"/>
      <c r="AP75" s="69"/>
      <c r="AQ75" s="69"/>
    </row>
    <row r="76" spans="1:43" ht="18.75" hidden="1" customHeight="1">
      <c r="A76" s="385" t="s">
        <v>315</v>
      </c>
      <c r="B76" s="386" t="str">
        <f t="shared" si="22"/>
        <v>CNY/100</v>
      </c>
      <c r="C76" s="389"/>
      <c r="D76" s="68"/>
      <c r="E76" s="68"/>
      <c r="F76" s="68"/>
      <c r="G76" s="68"/>
      <c r="H76" s="68"/>
      <c r="I76" s="68"/>
      <c r="J76" s="68"/>
      <c r="K76" s="68"/>
      <c r="L76" s="68"/>
      <c r="M76" s="68"/>
      <c r="N76" s="382"/>
      <c r="O76" s="69"/>
      <c r="P76" s="69"/>
      <c r="Q76" s="69"/>
      <c r="R76" s="69"/>
      <c r="S76" s="69"/>
      <c r="T76" s="69"/>
      <c r="U76" s="69"/>
      <c r="V76" s="69"/>
      <c r="W76" s="69"/>
      <c r="X76" s="69"/>
      <c r="Y76" s="69"/>
      <c r="Z76" s="69"/>
      <c r="AA76" s="69"/>
      <c r="AB76" s="69"/>
      <c r="AC76" s="69"/>
      <c r="AD76" s="69"/>
      <c r="AE76" s="69"/>
      <c r="AF76" s="69"/>
      <c r="AG76" s="69"/>
      <c r="AH76" s="69"/>
      <c r="AI76" s="69"/>
      <c r="AJ76" s="69"/>
      <c r="AK76" s="69"/>
      <c r="AL76" s="69"/>
      <c r="AM76" s="69"/>
      <c r="AN76" s="69"/>
      <c r="AO76" s="69"/>
      <c r="AP76" s="69"/>
      <c r="AQ76" s="69"/>
    </row>
    <row r="77" spans="1:43" ht="18.75" hidden="1" customHeight="1">
      <c r="A77" s="385" t="s">
        <v>330</v>
      </c>
      <c r="B77" s="386" t="str">
        <f t="shared" si="22"/>
        <v>CNY/100</v>
      </c>
      <c r="C77" s="389"/>
      <c r="D77" s="68"/>
      <c r="E77" s="68"/>
      <c r="F77" s="68"/>
      <c r="G77" s="68"/>
      <c r="H77" s="68"/>
      <c r="I77" s="68"/>
      <c r="J77" s="68"/>
      <c r="K77" s="68"/>
      <c r="L77" s="68"/>
      <c r="M77" s="68"/>
      <c r="N77" s="383"/>
      <c r="O77" s="84"/>
      <c r="P77" s="84"/>
      <c r="Q77" s="84"/>
      <c r="R77" s="84"/>
      <c r="S77" s="84"/>
      <c r="T77" s="84"/>
      <c r="U77" s="84"/>
      <c r="V77" s="84"/>
      <c r="W77" s="84"/>
      <c r="X77" s="84"/>
      <c r="Y77" s="84"/>
      <c r="Z77" s="84"/>
      <c r="AA77" s="84"/>
      <c r="AB77" s="84"/>
      <c r="AC77" s="84"/>
      <c r="AD77" s="84"/>
      <c r="AE77" s="84"/>
      <c r="AF77" s="84"/>
      <c r="AG77" s="84"/>
      <c r="AH77" s="84"/>
      <c r="AI77" s="84"/>
      <c r="AJ77" s="84"/>
      <c r="AK77" s="84"/>
      <c r="AL77" s="84"/>
      <c r="AM77" s="84"/>
      <c r="AN77" s="84"/>
      <c r="AO77" s="84"/>
      <c r="AP77" s="84"/>
      <c r="AQ77" s="84"/>
    </row>
    <row r="78" spans="1:43" ht="22.5" hidden="1">
      <c r="A78" s="1114" t="s">
        <v>333</v>
      </c>
      <c r="B78" s="1115"/>
      <c r="C78" s="1115"/>
      <c r="D78" s="1115"/>
      <c r="E78" s="1115"/>
      <c r="F78" s="1115"/>
      <c r="G78" s="1115"/>
      <c r="H78" s="1115"/>
      <c r="I78" s="1115"/>
      <c r="J78" s="1115"/>
      <c r="K78" s="1115"/>
      <c r="L78" s="1115"/>
      <c r="M78" s="1115"/>
    </row>
    <row r="79" spans="1:43" ht="18.75" hidden="1" customHeight="1">
      <c r="A79" s="385" t="s">
        <v>317</v>
      </c>
      <c r="B79" s="386" t="s">
        <v>318</v>
      </c>
      <c r="C79" s="386"/>
      <c r="D79" s="387"/>
      <c r="E79" s="388">
        <f>D79</f>
        <v>0</v>
      </c>
      <c r="F79" s="388">
        <f t="shared" ref="F79:Q80" si="23">E79</f>
        <v>0</v>
      </c>
      <c r="G79" s="388">
        <f t="shared" si="23"/>
        <v>0</v>
      </c>
      <c r="H79" s="388">
        <f t="shared" si="23"/>
        <v>0</v>
      </c>
      <c r="I79" s="388">
        <f t="shared" si="23"/>
        <v>0</v>
      </c>
      <c r="J79" s="388">
        <f t="shared" si="23"/>
        <v>0</v>
      </c>
      <c r="K79" s="388">
        <f t="shared" si="23"/>
        <v>0</v>
      </c>
      <c r="L79" s="388">
        <f t="shared" si="23"/>
        <v>0</v>
      </c>
      <c r="M79" s="388">
        <f t="shared" si="23"/>
        <v>0</v>
      </c>
      <c r="N79" s="1069">
        <f t="shared" si="23"/>
        <v>0</v>
      </c>
      <c r="O79" s="75">
        <f t="shared" si="23"/>
        <v>0</v>
      </c>
      <c r="P79" s="75">
        <f t="shared" si="23"/>
        <v>0</v>
      </c>
      <c r="Q79" s="75">
        <f t="shared" si="23"/>
        <v>0</v>
      </c>
      <c r="R79" s="75"/>
      <c r="S79" s="75"/>
      <c r="T79" s="75"/>
      <c r="U79" s="75"/>
      <c r="V79" s="75"/>
      <c r="W79" s="75"/>
      <c r="X79" s="75"/>
      <c r="Y79" s="75"/>
      <c r="Z79" s="75"/>
      <c r="AA79" s="75"/>
      <c r="AB79" s="75"/>
      <c r="AC79" s="75"/>
      <c r="AD79" s="75"/>
      <c r="AE79" s="75"/>
      <c r="AF79" s="75"/>
      <c r="AG79" s="75"/>
      <c r="AH79" s="75"/>
      <c r="AI79" s="75"/>
      <c r="AJ79" s="75"/>
      <c r="AK79" s="75"/>
      <c r="AL79" s="75"/>
      <c r="AM79" s="75"/>
      <c r="AN79" s="75"/>
      <c r="AO79" s="75"/>
      <c r="AP79" s="75"/>
      <c r="AQ79" s="75">
        <f>Q79</f>
        <v>0</v>
      </c>
    </row>
    <row r="80" spans="1:43" ht="18.75" hidden="1" customHeight="1">
      <c r="A80" s="385" t="s">
        <v>319</v>
      </c>
      <c r="B80" s="386"/>
      <c r="C80" s="386"/>
      <c r="D80" s="384" t="s">
        <v>334</v>
      </c>
      <c r="E80" s="66" t="str">
        <f>D80</f>
        <v>BRL</v>
      </c>
      <c r="F80" s="66" t="str">
        <f t="shared" si="23"/>
        <v>BRL</v>
      </c>
      <c r="G80" s="66" t="str">
        <f t="shared" si="23"/>
        <v>BRL</v>
      </c>
      <c r="H80" s="66" t="str">
        <f t="shared" si="23"/>
        <v>BRL</v>
      </c>
      <c r="I80" s="66" t="str">
        <f t="shared" si="23"/>
        <v>BRL</v>
      </c>
      <c r="J80" s="66" t="str">
        <f t="shared" si="23"/>
        <v>BRL</v>
      </c>
      <c r="K80" s="66" t="str">
        <f t="shared" si="23"/>
        <v>BRL</v>
      </c>
      <c r="L80" s="66" t="str">
        <f t="shared" si="23"/>
        <v>BRL</v>
      </c>
      <c r="M80" s="66" t="str">
        <f t="shared" si="23"/>
        <v>BRL</v>
      </c>
      <c r="N80" s="381" t="str">
        <f t="shared" si="23"/>
        <v>BRL</v>
      </c>
      <c r="O80" s="67" t="str">
        <f t="shared" si="23"/>
        <v>BRL</v>
      </c>
      <c r="P80" s="67" t="str">
        <f t="shared" si="23"/>
        <v>BRL</v>
      </c>
      <c r="Q80" s="67" t="str">
        <f t="shared" si="23"/>
        <v>BRL</v>
      </c>
      <c r="R80" s="67"/>
      <c r="S80" s="67"/>
      <c r="T80" s="67"/>
      <c r="U80" s="67"/>
      <c r="V80" s="67"/>
      <c r="W80" s="67"/>
      <c r="X80" s="67"/>
      <c r="Y80" s="67"/>
      <c r="Z80" s="67"/>
      <c r="AA80" s="67"/>
      <c r="AB80" s="67"/>
      <c r="AC80" s="67"/>
      <c r="AD80" s="67"/>
      <c r="AE80" s="67"/>
      <c r="AF80" s="67"/>
      <c r="AG80" s="67"/>
      <c r="AH80" s="67"/>
      <c r="AI80" s="67"/>
      <c r="AJ80" s="67"/>
      <c r="AK80" s="67"/>
      <c r="AL80" s="67"/>
      <c r="AM80" s="67"/>
      <c r="AN80" s="67"/>
      <c r="AO80" s="67"/>
      <c r="AP80" s="67"/>
      <c r="AQ80" s="67" t="str">
        <f>Q80</f>
        <v>BRL</v>
      </c>
    </row>
    <row r="81" spans="1:43" ht="18.75" hidden="1" customHeight="1">
      <c r="A81" s="385" t="s">
        <v>321</v>
      </c>
      <c r="B81" s="386" t="s">
        <v>318</v>
      </c>
      <c r="C81" s="386"/>
      <c r="D81" s="68"/>
      <c r="E81" s="68"/>
      <c r="F81" s="68"/>
      <c r="G81" s="68"/>
      <c r="H81" s="68"/>
      <c r="I81" s="68"/>
      <c r="J81" s="68"/>
      <c r="K81" s="68"/>
      <c r="L81" s="68"/>
      <c r="M81" s="68"/>
      <c r="N81" s="382"/>
      <c r="O81" s="69"/>
      <c r="P81" s="69"/>
      <c r="Q81" s="69"/>
      <c r="R81" s="69"/>
      <c r="S81" s="69"/>
      <c r="T81" s="69"/>
      <c r="U81" s="69"/>
      <c r="V81" s="69"/>
      <c r="W81" s="69"/>
      <c r="X81" s="69"/>
      <c r="Y81" s="69"/>
      <c r="Z81" s="69"/>
      <c r="AA81" s="69"/>
      <c r="AB81" s="69"/>
      <c r="AC81" s="69"/>
      <c r="AD81" s="69"/>
      <c r="AE81" s="69"/>
      <c r="AF81" s="69"/>
      <c r="AG81" s="69"/>
      <c r="AH81" s="69"/>
      <c r="AI81" s="69"/>
      <c r="AJ81" s="69"/>
      <c r="AK81" s="69"/>
      <c r="AL81" s="69"/>
      <c r="AM81" s="69"/>
      <c r="AN81" s="69"/>
      <c r="AO81" s="69"/>
      <c r="AP81" s="69"/>
      <c r="AQ81" s="69"/>
    </row>
    <row r="82" spans="1:43" ht="18.75" hidden="1" customHeight="1">
      <c r="A82" s="385" t="s">
        <v>322</v>
      </c>
      <c r="B82" s="386" t="str">
        <f>IF(D80="BRL","BRL/h","€/h")</f>
        <v>BRL/h</v>
      </c>
      <c r="C82" s="386"/>
      <c r="D82" s="68"/>
      <c r="E82" s="68"/>
      <c r="F82" s="68"/>
      <c r="G82" s="68"/>
      <c r="H82" s="68"/>
      <c r="I82" s="68"/>
      <c r="J82" s="68"/>
      <c r="K82" s="68"/>
      <c r="L82" s="68"/>
      <c r="M82" s="68"/>
      <c r="N82" s="382"/>
      <c r="O82" s="69"/>
      <c r="P82" s="69"/>
      <c r="Q82" s="69"/>
      <c r="R82" s="69"/>
      <c r="S82" s="69"/>
      <c r="T82" s="69"/>
      <c r="U82" s="69"/>
      <c r="V82" s="69"/>
      <c r="W82" s="69"/>
      <c r="X82" s="69"/>
      <c r="Y82" s="69"/>
      <c r="Z82" s="69"/>
      <c r="AA82" s="69"/>
      <c r="AB82" s="69"/>
      <c r="AC82" s="69"/>
      <c r="AD82" s="69"/>
      <c r="AE82" s="69"/>
      <c r="AF82" s="69"/>
      <c r="AG82" s="69"/>
      <c r="AH82" s="69"/>
      <c r="AI82" s="69"/>
      <c r="AJ82" s="69"/>
      <c r="AK82" s="69"/>
      <c r="AL82" s="69"/>
      <c r="AM82" s="69"/>
      <c r="AN82" s="69"/>
      <c r="AO82" s="69"/>
      <c r="AP82" s="69"/>
      <c r="AQ82" s="69"/>
    </row>
    <row r="83" spans="1:43" ht="18.75" hidden="1" customHeight="1">
      <c r="A83" s="385" t="s">
        <v>323</v>
      </c>
      <c r="B83" s="386" t="s">
        <v>324</v>
      </c>
      <c r="C83" s="386"/>
      <c r="D83" s="68"/>
      <c r="E83" s="68"/>
      <c r="F83" s="68"/>
      <c r="G83" s="68"/>
      <c r="H83" s="68"/>
      <c r="I83" s="68"/>
      <c r="J83" s="68"/>
      <c r="K83" s="68"/>
      <c r="L83" s="68"/>
      <c r="M83" s="68"/>
      <c r="N83" s="382"/>
      <c r="O83" s="69"/>
      <c r="P83" s="69"/>
      <c r="Q83" s="69"/>
      <c r="R83" s="69"/>
      <c r="S83" s="69"/>
      <c r="T83" s="69"/>
      <c r="U83" s="69"/>
      <c r="V83" s="69"/>
      <c r="W83" s="69"/>
      <c r="X83" s="69"/>
      <c r="Y83" s="69"/>
      <c r="Z83" s="69"/>
      <c r="AA83" s="69"/>
      <c r="AB83" s="69"/>
      <c r="AC83" s="69"/>
      <c r="AD83" s="69"/>
      <c r="AE83" s="69"/>
      <c r="AF83" s="69"/>
      <c r="AG83" s="69"/>
      <c r="AH83" s="69"/>
      <c r="AI83" s="69"/>
      <c r="AJ83" s="69"/>
      <c r="AK83" s="69"/>
      <c r="AL83" s="69"/>
      <c r="AM83" s="69"/>
      <c r="AN83" s="69"/>
      <c r="AO83" s="69"/>
      <c r="AP83" s="69"/>
      <c r="AQ83" s="69"/>
    </row>
    <row r="84" spans="1:43" ht="18.75" hidden="1" customHeight="1">
      <c r="A84" s="385" t="s">
        <v>325</v>
      </c>
      <c r="B84" s="386" t="str">
        <f>IF(D80="BRL","BRL/100","€/100")</f>
        <v>BRL/100</v>
      </c>
      <c r="C84" s="389"/>
      <c r="D84" s="68"/>
      <c r="E84" s="68"/>
      <c r="F84" s="68"/>
      <c r="G84" s="68"/>
      <c r="H84" s="68"/>
      <c r="I84" s="68"/>
      <c r="J84" s="68"/>
      <c r="K84" s="68"/>
      <c r="L84" s="68"/>
      <c r="M84" s="68"/>
      <c r="N84" s="382"/>
      <c r="O84" s="69"/>
      <c r="P84" s="69"/>
      <c r="Q84" s="69"/>
      <c r="R84" s="69"/>
      <c r="S84" s="69"/>
      <c r="T84" s="69"/>
      <c r="U84" s="69"/>
      <c r="V84" s="69"/>
      <c r="W84" s="69"/>
      <c r="X84" s="69"/>
      <c r="Y84" s="69"/>
      <c r="Z84" s="69"/>
      <c r="AA84" s="69"/>
      <c r="AB84" s="69"/>
      <c r="AC84" s="69"/>
      <c r="AD84" s="69"/>
      <c r="AE84" s="69"/>
      <c r="AF84" s="69"/>
      <c r="AG84" s="69"/>
      <c r="AH84" s="69"/>
      <c r="AI84" s="69"/>
      <c r="AJ84" s="69"/>
      <c r="AK84" s="69"/>
      <c r="AL84" s="69"/>
      <c r="AM84" s="69"/>
      <c r="AN84" s="69"/>
      <c r="AO84" s="69"/>
      <c r="AP84" s="69"/>
      <c r="AQ84" s="69"/>
    </row>
    <row r="85" spans="1:43" ht="18.75" hidden="1" customHeight="1">
      <c r="A85" s="385" t="s">
        <v>326</v>
      </c>
      <c r="B85" s="386" t="str">
        <f t="shared" ref="B85:B91" si="24">B84</f>
        <v>BRL/100</v>
      </c>
      <c r="C85" s="389"/>
      <c r="D85" s="68"/>
      <c r="E85" s="68"/>
      <c r="F85" s="68"/>
      <c r="G85" s="68"/>
      <c r="H85" s="68"/>
      <c r="I85" s="68"/>
      <c r="J85" s="68"/>
      <c r="K85" s="68"/>
      <c r="L85" s="68"/>
      <c r="M85" s="68"/>
      <c r="N85" s="382"/>
      <c r="O85" s="69"/>
      <c r="P85" s="69"/>
      <c r="Q85" s="69"/>
      <c r="R85" s="69"/>
      <c r="S85" s="69"/>
      <c r="T85" s="69"/>
      <c r="U85" s="69"/>
      <c r="V85" s="69"/>
      <c r="W85" s="69"/>
      <c r="X85" s="69"/>
      <c r="Y85" s="69"/>
      <c r="Z85" s="69"/>
      <c r="AA85" s="69"/>
      <c r="AB85" s="69"/>
      <c r="AC85" s="69"/>
      <c r="AD85" s="69"/>
      <c r="AE85" s="69"/>
      <c r="AF85" s="69"/>
      <c r="AG85" s="69"/>
      <c r="AH85" s="69"/>
      <c r="AI85" s="69"/>
      <c r="AJ85" s="69"/>
      <c r="AK85" s="69"/>
      <c r="AL85" s="69"/>
      <c r="AM85" s="69"/>
      <c r="AN85" s="69"/>
      <c r="AO85" s="69"/>
      <c r="AP85" s="69"/>
      <c r="AQ85" s="69"/>
    </row>
    <row r="86" spans="1:43" ht="18.75" hidden="1" customHeight="1">
      <c r="A86" s="385" t="s">
        <v>327</v>
      </c>
      <c r="B86" s="386" t="str">
        <f t="shared" si="24"/>
        <v>BRL/100</v>
      </c>
      <c r="C86" s="389"/>
      <c r="D86" s="68"/>
      <c r="E86" s="68"/>
      <c r="F86" s="68"/>
      <c r="G86" s="68"/>
      <c r="H86" s="68"/>
      <c r="I86" s="68"/>
      <c r="J86" s="68"/>
      <c r="K86" s="68"/>
      <c r="L86" s="68"/>
      <c r="M86" s="68"/>
      <c r="N86" s="382"/>
      <c r="O86" s="69"/>
      <c r="P86" s="69"/>
      <c r="Q86" s="69"/>
      <c r="R86" s="69"/>
      <c r="S86" s="69"/>
      <c r="T86" s="69"/>
      <c r="U86" s="69"/>
      <c r="V86" s="69"/>
      <c r="W86" s="69"/>
      <c r="X86" s="69"/>
      <c r="Y86" s="69"/>
      <c r="Z86" s="69"/>
      <c r="AA86" s="69"/>
      <c r="AB86" s="69"/>
      <c r="AC86" s="69"/>
      <c r="AD86" s="69"/>
      <c r="AE86" s="69"/>
      <c r="AF86" s="69"/>
      <c r="AG86" s="69"/>
      <c r="AH86" s="69"/>
      <c r="AI86" s="69"/>
      <c r="AJ86" s="69"/>
      <c r="AK86" s="69"/>
      <c r="AL86" s="69"/>
      <c r="AM86" s="69"/>
      <c r="AN86" s="69"/>
      <c r="AO86" s="69"/>
      <c r="AP86" s="69"/>
      <c r="AQ86" s="69"/>
    </row>
    <row r="87" spans="1:43" ht="18.75" hidden="1" customHeight="1">
      <c r="A87" s="385" t="s">
        <v>328</v>
      </c>
      <c r="B87" s="386" t="str">
        <f t="shared" si="24"/>
        <v>BRL/100</v>
      </c>
      <c r="C87" s="389"/>
      <c r="D87" s="68"/>
      <c r="E87" s="68"/>
      <c r="F87" s="68"/>
      <c r="G87" s="68"/>
      <c r="H87" s="68"/>
      <c r="I87" s="68"/>
      <c r="J87" s="68"/>
      <c r="K87" s="68"/>
      <c r="L87" s="68"/>
      <c r="M87" s="68"/>
      <c r="N87" s="382"/>
      <c r="O87" s="69"/>
      <c r="P87" s="69"/>
      <c r="Q87" s="69"/>
      <c r="R87" s="69"/>
      <c r="S87" s="69"/>
      <c r="T87" s="69"/>
      <c r="U87" s="69"/>
      <c r="V87" s="69"/>
      <c r="W87" s="69"/>
      <c r="X87" s="69"/>
      <c r="Y87" s="69"/>
      <c r="Z87" s="69"/>
      <c r="AA87" s="69"/>
      <c r="AB87" s="69"/>
      <c r="AC87" s="69"/>
      <c r="AD87" s="69"/>
      <c r="AE87" s="69"/>
      <c r="AF87" s="69"/>
      <c r="AG87" s="69"/>
      <c r="AH87" s="69"/>
      <c r="AI87" s="69"/>
      <c r="AJ87" s="69"/>
      <c r="AK87" s="69"/>
      <c r="AL87" s="69"/>
      <c r="AM87" s="69"/>
      <c r="AN87" s="69"/>
      <c r="AO87" s="69"/>
      <c r="AP87" s="69"/>
      <c r="AQ87" s="69"/>
    </row>
    <row r="88" spans="1:43" s="74" customFormat="1" ht="18.75" hidden="1" customHeight="1">
      <c r="A88" s="390" t="s">
        <v>329</v>
      </c>
      <c r="B88" s="391" t="str">
        <f t="shared" si="24"/>
        <v>BRL/100</v>
      </c>
      <c r="C88" s="389"/>
      <c r="D88" s="68"/>
      <c r="E88" s="68"/>
      <c r="F88" s="68"/>
      <c r="G88" s="68"/>
      <c r="H88" s="68"/>
      <c r="I88" s="68"/>
      <c r="J88" s="68"/>
      <c r="K88" s="68"/>
      <c r="L88" s="68"/>
      <c r="M88" s="68"/>
      <c r="N88" s="382"/>
      <c r="O88" s="69"/>
      <c r="P88" s="69"/>
      <c r="Q88" s="69"/>
      <c r="R88" s="69"/>
      <c r="S88" s="69"/>
      <c r="T88" s="69"/>
      <c r="U88" s="69"/>
      <c r="V88" s="69"/>
      <c r="W88" s="69"/>
      <c r="X88" s="69"/>
      <c r="Y88" s="69"/>
      <c r="Z88" s="69"/>
      <c r="AA88" s="69"/>
      <c r="AB88" s="69"/>
      <c r="AC88" s="69"/>
      <c r="AD88" s="69"/>
      <c r="AE88" s="69"/>
      <c r="AF88" s="69"/>
      <c r="AG88" s="69"/>
      <c r="AH88" s="69"/>
      <c r="AI88" s="69"/>
      <c r="AJ88" s="69"/>
      <c r="AK88" s="69"/>
      <c r="AL88" s="69"/>
      <c r="AM88" s="69"/>
      <c r="AN88" s="69"/>
      <c r="AO88" s="69"/>
      <c r="AP88" s="69"/>
      <c r="AQ88" s="69"/>
    </row>
    <row r="89" spans="1:43" ht="18.75" hidden="1" customHeight="1">
      <c r="A89" s="385" t="s">
        <v>314</v>
      </c>
      <c r="B89" s="386" t="str">
        <f t="shared" si="24"/>
        <v>BRL/100</v>
      </c>
      <c r="C89" s="389"/>
      <c r="D89" s="68"/>
      <c r="E89" s="68"/>
      <c r="F89" s="68"/>
      <c r="G89" s="68"/>
      <c r="H89" s="68"/>
      <c r="I89" s="68"/>
      <c r="J89" s="68"/>
      <c r="K89" s="68"/>
      <c r="L89" s="68"/>
      <c r="M89" s="68"/>
      <c r="N89" s="382"/>
      <c r="O89" s="69"/>
      <c r="P89" s="69"/>
      <c r="Q89" s="69"/>
      <c r="R89" s="69"/>
      <c r="S89" s="69"/>
      <c r="T89" s="69"/>
      <c r="U89" s="69"/>
      <c r="V89" s="69"/>
      <c r="W89" s="69"/>
      <c r="X89" s="69"/>
      <c r="Y89" s="69"/>
      <c r="Z89" s="69"/>
      <c r="AA89" s="69"/>
      <c r="AB89" s="69"/>
      <c r="AC89" s="69"/>
      <c r="AD89" s="69"/>
      <c r="AE89" s="69"/>
      <c r="AF89" s="69"/>
      <c r="AG89" s="69"/>
      <c r="AH89" s="69"/>
      <c r="AI89" s="69"/>
      <c r="AJ89" s="69"/>
      <c r="AK89" s="69"/>
      <c r="AL89" s="69"/>
      <c r="AM89" s="69"/>
      <c r="AN89" s="69"/>
      <c r="AO89" s="69"/>
      <c r="AP89" s="69"/>
      <c r="AQ89" s="69"/>
    </row>
    <row r="90" spans="1:43" ht="18.75" hidden="1" customHeight="1">
      <c r="A90" s="385" t="s">
        <v>315</v>
      </c>
      <c r="B90" s="386" t="str">
        <f t="shared" si="24"/>
        <v>BRL/100</v>
      </c>
      <c r="C90" s="389"/>
      <c r="D90" s="68"/>
      <c r="E90" s="68"/>
      <c r="F90" s="68"/>
      <c r="G90" s="68"/>
      <c r="H90" s="68"/>
      <c r="I90" s="68"/>
      <c r="J90" s="68"/>
      <c r="K90" s="68"/>
      <c r="L90" s="68"/>
      <c r="M90" s="68"/>
      <c r="N90" s="382"/>
      <c r="O90" s="69"/>
      <c r="P90" s="69"/>
      <c r="Q90" s="69"/>
      <c r="R90" s="69"/>
      <c r="S90" s="69"/>
      <c r="T90" s="69"/>
      <c r="U90" s="69"/>
      <c r="V90" s="69"/>
      <c r="W90" s="69"/>
      <c r="X90" s="69"/>
      <c r="Y90" s="69"/>
      <c r="Z90" s="69"/>
      <c r="AA90" s="69"/>
      <c r="AB90" s="69"/>
      <c r="AC90" s="69"/>
      <c r="AD90" s="69"/>
      <c r="AE90" s="69"/>
      <c r="AF90" s="69"/>
      <c r="AG90" s="69"/>
      <c r="AH90" s="69"/>
      <c r="AI90" s="69"/>
      <c r="AJ90" s="69"/>
      <c r="AK90" s="69"/>
      <c r="AL90" s="69"/>
      <c r="AM90" s="69"/>
      <c r="AN90" s="69"/>
      <c r="AO90" s="69"/>
      <c r="AP90" s="69"/>
      <c r="AQ90" s="69"/>
    </row>
    <row r="91" spans="1:43" ht="18.75" hidden="1" customHeight="1">
      <c r="A91" s="385" t="s">
        <v>330</v>
      </c>
      <c r="B91" s="386" t="str">
        <f t="shared" si="24"/>
        <v>BRL/100</v>
      </c>
      <c r="C91" s="389"/>
      <c r="D91" s="68"/>
      <c r="E91" s="68"/>
      <c r="F91" s="68"/>
      <c r="G91" s="68"/>
      <c r="H91" s="68"/>
      <c r="I91" s="68"/>
      <c r="J91" s="68"/>
      <c r="K91" s="68"/>
      <c r="L91" s="68"/>
      <c r="M91" s="68"/>
      <c r="N91" s="383"/>
      <c r="O91" s="84"/>
      <c r="P91" s="84"/>
      <c r="Q91" s="84"/>
      <c r="R91" s="84"/>
      <c r="S91" s="84"/>
      <c r="T91" s="84"/>
      <c r="U91" s="84"/>
      <c r="V91" s="84"/>
      <c r="W91" s="84"/>
      <c r="X91" s="84"/>
      <c r="Y91" s="84"/>
      <c r="Z91" s="84"/>
      <c r="AA91" s="84"/>
      <c r="AB91" s="84"/>
      <c r="AC91" s="84"/>
      <c r="AD91" s="84"/>
      <c r="AE91" s="84"/>
      <c r="AF91" s="84"/>
      <c r="AG91" s="84"/>
      <c r="AH91" s="84"/>
      <c r="AI91" s="84"/>
      <c r="AJ91" s="84"/>
      <c r="AK91" s="84"/>
      <c r="AL91" s="84"/>
      <c r="AM91" s="84"/>
      <c r="AN91" s="84"/>
      <c r="AO91" s="84"/>
      <c r="AP91" s="84"/>
      <c r="AQ91" s="84"/>
    </row>
    <row r="92" spans="1:43" ht="22.5" hidden="1">
      <c r="A92" s="1114" t="s">
        <v>335</v>
      </c>
      <c r="B92" s="1115"/>
      <c r="C92" s="1115"/>
      <c r="D92" s="1115"/>
      <c r="E92" s="1115"/>
      <c r="F92" s="1115"/>
      <c r="G92" s="1115"/>
      <c r="H92" s="1115"/>
      <c r="I92" s="1115"/>
      <c r="J92" s="1115"/>
      <c r="K92" s="1115"/>
      <c r="L92" s="1115"/>
      <c r="M92" s="1115"/>
    </row>
    <row r="93" spans="1:43" ht="18.75" hidden="1" customHeight="1">
      <c r="A93" s="385" t="s">
        <v>317</v>
      </c>
      <c r="B93" s="386" t="s">
        <v>318</v>
      </c>
      <c r="C93" s="386"/>
      <c r="D93" s="387"/>
      <c r="E93" s="388">
        <f>D93</f>
        <v>0</v>
      </c>
      <c r="F93" s="388">
        <f t="shared" ref="F93:Q94" si="25">E93</f>
        <v>0</v>
      </c>
      <c r="G93" s="388">
        <f t="shared" si="25"/>
        <v>0</v>
      </c>
      <c r="H93" s="388">
        <f t="shared" si="25"/>
        <v>0</v>
      </c>
      <c r="I93" s="388">
        <f t="shared" si="25"/>
        <v>0</v>
      </c>
      <c r="J93" s="388">
        <f t="shared" si="25"/>
        <v>0</v>
      </c>
      <c r="K93" s="388">
        <f t="shared" si="25"/>
        <v>0</v>
      </c>
      <c r="L93" s="388">
        <f t="shared" si="25"/>
        <v>0</v>
      </c>
      <c r="M93" s="388">
        <f t="shared" si="25"/>
        <v>0</v>
      </c>
      <c r="N93" s="1069">
        <f t="shared" si="25"/>
        <v>0</v>
      </c>
      <c r="O93" s="75">
        <f t="shared" si="25"/>
        <v>0</v>
      </c>
      <c r="P93" s="75">
        <f t="shared" si="25"/>
        <v>0</v>
      </c>
      <c r="Q93" s="75">
        <f t="shared" si="25"/>
        <v>0</v>
      </c>
      <c r="R93" s="75"/>
      <c r="S93" s="75"/>
      <c r="T93" s="75"/>
      <c r="U93" s="75"/>
      <c r="V93" s="75"/>
      <c r="W93" s="75"/>
      <c r="X93" s="75"/>
      <c r="Y93" s="75"/>
      <c r="Z93" s="75"/>
      <c r="AA93" s="75"/>
      <c r="AB93" s="75"/>
      <c r="AC93" s="75"/>
      <c r="AD93" s="75"/>
      <c r="AE93" s="75"/>
      <c r="AF93" s="75"/>
      <c r="AG93" s="75"/>
      <c r="AH93" s="75"/>
      <c r="AI93" s="75"/>
      <c r="AJ93" s="75"/>
      <c r="AK93" s="75"/>
      <c r="AL93" s="75"/>
      <c r="AM93" s="75"/>
      <c r="AN93" s="75"/>
      <c r="AO93" s="75"/>
      <c r="AP93" s="75"/>
      <c r="AQ93" s="75">
        <f>Q93</f>
        <v>0</v>
      </c>
    </row>
    <row r="94" spans="1:43" ht="18.75" hidden="1" customHeight="1">
      <c r="A94" s="385" t="s">
        <v>319</v>
      </c>
      <c r="B94" s="386"/>
      <c r="C94" s="386"/>
      <c r="D94" s="384" t="s">
        <v>336</v>
      </c>
      <c r="E94" s="66" t="str">
        <f>D94</f>
        <v>INR</v>
      </c>
      <c r="F94" s="66" t="str">
        <f t="shared" si="25"/>
        <v>INR</v>
      </c>
      <c r="G94" s="66" t="str">
        <f t="shared" si="25"/>
        <v>INR</v>
      </c>
      <c r="H94" s="66" t="str">
        <f t="shared" si="25"/>
        <v>INR</v>
      </c>
      <c r="I94" s="66" t="str">
        <f t="shared" si="25"/>
        <v>INR</v>
      </c>
      <c r="J94" s="66" t="str">
        <f t="shared" si="25"/>
        <v>INR</v>
      </c>
      <c r="K94" s="66" t="str">
        <f t="shared" si="25"/>
        <v>INR</v>
      </c>
      <c r="L94" s="66" t="str">
        <f t="shared" si="25"/>
        <v>INR</v>
      </c>
      <c r="M94" s="66" t="str">
        <f t="shared" si="25"/>
        <v>INR</v>
      </c>
      <c r="N94" s="381" t="str">
        <f t="shared" si="25"/>
        <v>INR</v>
      </c>
      <c r="O94" s="67" t="str">
        <f t="shared" si="25"/>
        <v>INR</v>
      </c>
      <c r="P94" s="67" t="str">
        <f t="shared" si="25"/>
        <v>INR</v>
      </c>
      <c r="Q94" s="67" t="str">
        <f t="shared" si="25"/>
        <v>INR</v>
      </c>
      <c r="R94" s="67"/>
      <c r="S94" s="67"/>
      <c r="T94" s="67"/>
      <c r="U94" s="67"/>
      <c r="V94" s="67"/>
      <c r="W94" s="67"/>
      <c r="X94" s="67"/>
      <c r="Y94" s="67"/>
      <c r="Z94" s="67"/>
      <c r="AA94" s="67"/>
      <c r="AB94" s="67"/>
      <c r="AC94" s="67"/>
      <c r="AD94" s="67"/>
      <c r="AE94" s="67"/>
      <c r="AF94" s="67"/>
      <c r="AG94" s="67"/>
      <c r="AH94" s="67"/>
      <c r="AI94" s="67"/>
      <c r="AJ94" s="67"/>
      <c r="AK94" s="67"/>
      <c r="AL94" s="67"/>
      <c r="AM94" s="67"/>
      <c r="AN94" s="67"/>
      <c r="AO94" s="67"/>
      <c r="AP94" s="67"/>
      <c r="AQ94" s="67" t="str">
        <f>Q94</f>
        <v>INR</v>
      </c>
    </row>
    <row r="95" spans="1:43" ht="18.75" hidden="1" customHeight="1">
      <c r="A95" s="385" t="s">
        <v>321</v>
      </c>
      <c r="B95" s="386" t="s">
        <v>318</v>
      </c>
      <c r="C95" s="386"/>
      <c r="D95" s="68"/>
      <c r="E95" s="68"/>
      <c r="F95" s="68"/>
      <c r="G95" s="68"/>
      <c r="H95" s="68"/>
      <c r="I95" s="68"/>
      <c r="J95" s="68"/>
      <c r="K95" s="68"/>
      <c r="L95" s="68"/>
      <c r="M95" s="68"/>
      <c r="N95" s="382"/>
      <c r="O95" s="69"/>
      <c r="P95" s="69"/>
      <c r="Q95" s="69"/>
      <c r="R95" s="69"/>
      <c r="S95" s="69"/>
      <c r="T95" s="69"/>
      <c r="U95" s="69"/>
      <c r="V95" s="69"/>
      <c r="W95" s="69"/>
      <c r="X95" s="69"/>
      <c r="Y95" s="69"/>
      <c r="Z95" s="69"/>
      <c r="AA95" s="69"/>
      <c r="AB95" s="69"/>
      <c r="AC95" s="69"/>
      <c r="AD95" s="69"/>
      <c r="AE95" s="69"/>
      <c r="AF95" s="69"/>
      <c r="AG95" s="69"/>
      <c r="AH95" s="69"/>
      <c r="AI95" s="69"/>
      <c r="AJ95" s="69"/>
      <c r="AK95" s="69"/>
      <c r="AL95" s="69"/>
      <c r="AM95" s="69"/>
      <c r="AN95" s="69"/>
      <c r="AO95" s="69"/>
      <c r="AP95" s="69"/>
      <c r="AQ95" s="69"/>
    </row>
    <row r="96" spans="1:43" ht="18.75" hidden="1" customHeight="1">
      <c r="A96" s="385" t="s">
        <v>322</v>
      </c>
      <c r="B96" s="386" t="str">
        <f>IF(D94="INR","INR/h","€/h")</f>
        <v>INR/h</v>
      </c>
      <c r="C96" s="386"/>
      <c r="D96" s="68"/>
      <c r="E96" s="68"/>
      <c r="F96" s="68"/>
      <c r="G96" s="68"/>
      <c r="H96" s="68"/>
      <c r="I96" s="68"/>
      <c r="J96" s="68"/>
      <c r="K96" s="68"/>
      <c r="L96" s="68"/>
      <c r="M96" s="68"/>
      <c r="N96" s="382"/>
      <c r="O96" s="69"/>
      <c r="P96" s="69"/>
      <c r="Q96" s="69"/>
      <c r="R96" s="69"/>
      <c r="S96" s="69"/>
      <c r="T96" s="69"/>
      <c r="U96" s="69"/>
      <c r="V96" s="69"/>
      <c r="W96" s="69"/>
      <c r="X96" s="69"/>
      <c r="Y96" s="69"/>
      <c r="Z96" s="69"/>
      <c r="AA96" s="69"/>
      <c r="AB96" s="69"/>
      <c r="AC96" s="69"/>
      <c r="AD96" s="69"/>
      <c r="AE96" s="69"/>
      <c r="AF96" s="69"/>
      <c r="AG96" s="69"/>
      <c r="AH96" s="69"/>
      <c r="AI96" s="69"/>
      <c r="AJ96" s="69"/>
      <c r="AK96" s="69"/>
      <c r="AL96" s="69"/>
      <c r="AM96" s="69"/>
      <c r="AN96" s="69"/>
      <c r="AO96" s="69"/>
      <c r="AP96" s="69"/>
      <c r="AQ96" s="69"/>
    </row>
    <row r="97" spans="1:43" ht="18.75" hidden="1" customHeight="1">
      <c r="A97" s="385" t="s">
        <v>323</v>
      </c>
      <c r="B97" s="386" t="s">
        <v>324</v>
      </c>
      <c r="C97" s="386"/>
      <c r="D97" s="68"/>
      <c r="E97" s="68"/>
      <c r="F97" s="68"/>
      <c r="G97" s="68"/>
      <c r="H97" s="68"/>
      <c r="I97" s="68"/>
      <c r="J97" s="68"/>
      <c r="K97" s="68"/>
      <c r="L97" s="68"/>
      <c r="M97" s="68"/>
      <c r="N97" s="382"/>
      <c r="O97" s="69"/>
      <c r="P97" s="69"/>
      <c r="Q97" s="69"/>
      <c r="R97" s="69"/>
      <c r="S97" s="69"/>
      <c r="T97" s="69"/>
      <c r="U97" s="69"/>
      <c r="V97" s="69"/>
      <c r="W97" s="69"/>
      <c r="X97" s="69"/>
      <c r="Y97" s="69"/>
      <c r="Z97" s="69"/>
      <c r="AA97" s="69"/>
      <c r="AB97" s="69"/>
      <c r="AC97" s="69"/>
      <c r="AD97" s="69"/>
      <c r="AE97" s="69"/>
      <c r="AF97" s="69"/>
      <c r="AG97" s="69"/>
      <c r="AH97" s="69"/>
      <c r="AI97" s="69"/>
      <c r="AJ97" s="69"/>
      <c r="AK97" s="69"/>
      <c r="AL97" s="69"/>
      <c r="AM97" s="69"/>
      <c r="AN97" s="69"/>
      <c r="AO97" s="69"/>
      <c r="AP97" s="69"/>
      <c r="AQ97" s="69"/>
    </row>
    <row r="98" spans="1:43" ht="18.75" hidden="1" customHeight="1">
      <c r="A98" s="385" t="s">
        <v>325</v>
      </c>
      <c r="B98" s="386" t="str">
        <f>IF(D94="INR","INR/100","€/100")</f>
        <v>INR/100</v>
      </c>
      <c r="C98" s="389"/>
      <c r="D98" s="68"/>
      <c r="E98" s="68"/>
      <c r="F98" s="68"/>
      <c r="G98" s="68"/>
      <c r="H98" s="68"/>
      <c r="I98" s="68"/>
      <c r="J98" s="68"/>
      <c r="K98" s="68"/>
      <c r="L98" s="68"/>
      <c r="M98" s="68"/>
      <c r="N98" s="382"/>
      <c r="O98" s="69"/>
      <c r="P98" s="69"/>
      <c r="Q98" s="69"/>
      <c r="R98" s="69"/>
      <c r="S98" s="69"/>
      <c r="T98" s="69"/>
      <c r="U98" s="69"/>
      <c r="V98" s="69"/>
      <c r="W98" s="69"/>
      <c r="X98" s="69"/>
      <c r="Y98" s="69"/>
      <c r="Z98" s="69"/>
      <c r="AA98" s="69"/>
      <c r="AB98" s="69"/>
      <c r="AC98" s="69"/>
      <c r="AD98" s="69"/>
      <c r="AE98" s="69"/>
      <c r="AF98" s="69"/>
      <c r="AG98" s="69"/>
      <c r="AH98" s="69"/>
      <c r="AI98" s="69"/>
      <c r="AJ98" s="69"/>
      <c r="AK98" s="69"/>
      <c r="AL98" s="69"/>
      <c r="AM98" s="69"/>
      <c r="AN98" s="69"/>
      <c r="AO98" s="69"/>
      <c r="AP98" s="69"/>
      <c r="AQ98" s="69"/>
    </row>
    <row r="99" spans="1:43" ht="18.75" hidden="1" customHeight="1">
      <c r="A99" s="385" t="s">
        <v>326</v>
      </c>
      <c r="B99" s="386" t="str">
        <f t="shared" ref="B99:B105" si="26">B98</f>
        <v>INR/100</v>
      </c>
      <c r="C99" s="389"/>
      <c r="D99" s="68"/>
      <c r="E99" s="68"/>
      <c r="F99" s="68"/>
      <c r="G99" s="68"/>
      <c r="H99" s="68"/>
      <c r="I99" s="68"/>
      <c r="J99" s="68"/>
      <c r="K99" s="68"/>
      <c r="L99" s="68"/>
      <c r="M99" s="68"/>
      <c r="N99" s="382"/>
      <c r="O99" s="69"/>
      <c r="P99" s="69"/>
      <c r="Q99" s="69"/>
      <c r="R99" s="69"/>
      <c r="S99" s="69"/>
      <c r="T99" s="69"/>
      <c r="U99" s="69"/>
      <c r="V99" s="69"/>
      <c r="W99" s="69"/>
      <c r="X99" s="69"/>
      <c r="Y99" s="69"/>
      <c r="Z99" s="69"/>
      <c r="AA99" s="69"/>
      <c r="AB99" s="69"/>
      <c r="AC99" s="69"/>
      <c r="AD99" s="69"/>
      <c r="AE99" s="69"/>
      <c r="AF99" s="69"/>
      <c r="AG99" s="69"/>
      <c r="AH99" s="69"/>
      <c r="AI99" s="69"/>
      <c r="AJ99" s="69"/>
      <c r="AK99" s="69"/>
      <c r="AL99" s="69"/>
      <c r="AM99" s="69"/>
      <c r="AN99" s="69"/>
      <c r="AO99" s="69"/>
      <c r="AP99" s="69"/>
      <c r="AQ99" s="69"/>
    </row>
    <row r="100" spans="1:43" ht="18.75" hidden="1" customHeight="1">
      <c r="A100" s="385" t="s">
        <v>327</v>
      </c>
      <c r="B100" s="386" t="str">
        <f t="shared" si="26"/>
        <v>INR/100</v>
      </c>
      <c r="C100" s="389"/>
      <c r="D100" s="68"/>
      <c r="E100" s="68"/>
      <c r="F100" s="68"/>
      <c r="G100" s="68"/>
      <c r="H100" s="68"/>
      <c r="I100" s="68"/>
      <c r="J100" s="68"/>
      <c r="K100" s="68"/>
      <c r="L100" s="68"/>
      <c r="M100" s="68"/>
      <c r="N100" s="382"/>
      <c r="O100" s="69"/>
      <c r="P100" s="69"/>
      <c r="Q100" s="69"/>
      <c r="R100" s="69"/>
      <c r="S100" s="69"/>
      <c r="T100" s="69"/>
      <c r="U100" s="69"/>
      <c r="V100" s="69"/>
      <c r="W100" s="69"/>
      <c r="X100" s="69"/>
      <c r="Y100" s="69"/>
      <c r="Z100" s="69"/>
      <c r="AA100" s="69"/>
      <c r="AB100" s="69"/>
      <c r="AC100" s="69"/>
      <c r="AD100" s="69"/>
      <c r="AE100" s="69"/>
      <c r="AF100" s="69"/>
      <c r="AG100" s="69"/>
      <c r="AH100" s="69"/>
      <c r="AI100" s="69"/>
      <c r="AJ100" s="69"/>
      <c r="AK100" s="69"/>
      <c r="AL100" s="69"/>
      <c r="AM100" s="69"/>
      <c r="AN100" s="69"/>
      <c r="AO100" s="69"/>
      <c r="AP100" s="69"/>
      <c r="AQ100" s="69"/>
    </row>
    <row r="101" spans="1:43" ht="18.75" hidden="1" customHeight="1">
      <c r="A101" s="385" t="s">
        <v>328</v>
      </c>
      <c r="B101" s="386" t="str">
        <f t="shared" si="26"/>
        <v>INR/100</v>
      </c>
      <c r="C101" s="389"/>
      <c r="D101" s="68"/>
      <c r="E101" s="68"/>
      <c r="F101" s="68"/>
      <c r="G101" s="68"/>
      <c r="H101" s="68"/>
      <c r="I101" s="68"/>
      <c r="J101" s="68"/>
      <c r="K101" s="68"/>
      <c r="L101" s="68"/>
      <c r="M101" s="68"/>
      <c r="N101" s="382"/>
      <c r="O101" s="69"/>
      <c r="P101" s="69"/>
      <c r="Q101" s="69"/>
      <c r="R101" s="69"/>
      <c r="S101" s="69"/>
      <c r="T101" s="69"/>
      <c r="U101" s="69"/>
      <c r="V101" s="69"/>
      <c r="W101" s="69"/>
      <c r="X101" s="69"/>
      <c r="Y101" s="69"/>
      <c r="Z101" s="69"/>
      <c r="AA101" s="69"/>
      <c r="AB101" s="69"/>
      <c r="AC101" s="69"/>
      <c r="AD101" s="69"/>
      <c r="AE101" s="69"/>
      <c r="AF101" s="69"/>
      <c r="AG101" s="69"/>
      <c r="AH101" s="69"/>
      <c r="AI101" s="69"/>
      <c r="AJ101" s="69"/>
      <c r="AK101" s="69"/>
      <c r="AL101" s="69"/>
      <c r="AM101" s="69"/>
      <c r="AN101" s="69"/>
      <c r="AO101" s="69"/>
      <c r="AP101" s="69"/>
      <c r="AQ101" s="69"/>
    </row>
    <row r="102" spans="1:43" s="74" customFormat="1" ht="18.75" hidden="1" customHeight="1">
      <c r="A102" s="390" t="s">
        <v>329</v>
      </c>
      <c r="B102" s="391" t="str">
        <f t="shared" si="26"/>
        <v>INR/100</v>
      </c>
      <c r="C102" s="389"/>
      <c r="D102" s="68"/>
      <c r="E102" s="68"/>
      <c r="F102" s="68"/>
      <c r="G102" s="68"/>
      <c r="H102" s="68"/>
      <c r="I102" s="68"/>
      <c r="J102" s="68"/>
      <c r="K102" s="68"/>
      <c r="L102" s="68"/>
      <c r="M102" s="68"/>
      <c r="N102" s="382"/>
      <c r="O102" s="69"/>
      <c r="P102" s="69"/>
      <c r="Q102" s="69"/>
      <c r="R102" s="69"/>
      <c r="S102" s="69"/>
      <c r="T102" s="69"/>
      <c r="U102" s="69"/>
      <c r="V102" s="69"/>
      <c r="W102" s="69"/>
      <c r="X102" s="69"/>
      <c r="Y102" s="69"/>
      <c r="Z102" s="69"/>
      <c r="AA102" s="69"/>
      <c r="AB102" s="69"/>
      <c r="AC102" s="69"/>
      <c r="AD102" s="69"/>
      <c r="AE102" s="69"/>
      <c r="AF102" s="69"/>
      <c r="AG102" s="69"/>
      <c r="AH102" s="69"/>
      <c r="AI102" s="69"/>
      <c r="AJ102" s="69"/>
      <c r="AK102" s="69"/>
      <c r="AL102" s="69"/>
      <c r="AM102" s="69"/>
      <c r="AN102" s="69"/>
      <c r="AO102" s="69"/>
      <c r="AP102" s="69"/>
      <c r="AQ102" s="69"/>
    </row>
    <row r="103" spans="1:43" ht="18.75" hidden="1" customHeight="1">
      <c r="A103" s="385" t="s">
        <v>314</v>
      </c>
      <c r="B103" s="386" t="str">
        <f t="shared" si="26"/>
        <v>INR/100</v>
      </c>
      <c r="C103" s="389"/>
      <c r="D103" s="68"/>
      <c r="E103" s="68"/>
      <c r="F103" s="68"/>
      <c r="G103" s="68"/>
      <c r="H103" s="68"/>
      <c r="I103" s="68"/>
      <c r="J103" s="68"/>
      <c r="K103" s="68"/>
      <c r="L103" s="68"/>
      <c r="M103" s="68"/>
      <c r="N103" s="382"/>
      <c r="O103" s="69"/>
      <c r="P103" s="69"/>
      <c r="Q103" s="69"/>
      <c r="R103" s="69"/>
      <c r="S103" s="69"/>
      <c r="T103" s="69"/>
      <c r="U103" s="69"/>
      <c r="V103" s="69"/>
      <c r="W103" s="69"/>
      <c r="X103" s="69"/>
      <c r="Y103" s="69"/>
      <c r="Z103" s="69"/>
      <c r="AA103" s="69"/>
      <c r="AB103" s="69"/>
      <c r="AC103" s="69"/>
      <c r="AD103" s="69"/>
      <c r="AE103" s="69"/>
      <c r="AF103" s="69"/>
      <c r="AG103" s="69"/>
      <c r="AH103" s="69"/>
      <c r="AI103" s="69"/>
      <c r="AJ103" s="69"/>
      <c r="AK103" s="69"/>
      <c r="AL103" s="69"/>
      <c r="AM103" s="69"/>
      <c r="AN103" s="69"/>
      <c r="AO103" s="69"/>
      <c r="AP103" s="69"/>
      <c r="AQ103" s="69"/>
    </row>
    <row r="104" spans="1:43" ht="18.75" hidden="1" customHeight="1">
      <c r="A104" s="385" t="s">
        <v>315</v>
      </c>
      <c r="B104" s="386" t="str">
        <f t="shared" si="26"/>
        <v>INR/100</v>
      </c>
      <c r="C104" s="389"/>
      <c r="D104" s="68"/>
      <c r="E104" s="68"/>
      <c r="F104" s="68"/>
      <c r="G104" s="68"/>
      <c r="H104" s="68"/>
      <c r="I104" s="68"/>
      <c r="J104" s="68"/>
      <c r="K104" s="68"/>
      <c r="L104" s="68"/>
      <c r="M104" s="68"/>
      <c r="N104" s="382"/>
      <c r="O104" s="69"/>
      <c r="P104" s="69"/>
      <c r="Q104" s="69"/>
      <c r="R104" s="69"/>
      <c r="S104" s="69"/>
      <c r="T104" s="69"/>
      <c r="U104" s="69"/>
      <c r="V104" s="69"/>
      <c r="W104" s="69"/>
      <c r="X104" s="69"/>
      <c r="Y104" s="69"/>
      <c r="Z104" s="69"/>
      <c r="AA104" s="69"/>
      <c r="AB104" s="69"/>
      <c r="AC104" s="69"/>
      <c r="AD104" s="69"/>
      <c r="AE104" s="69"/>
      <c r="AF104" s="69"/>
      <c r="AG104" s="69"/>
      <c r="AH104" s="69"/>
      <c r="AI104" s="69"/>
      <c r="AJ104" s="69"/>
      <c r="AK104" s="69"/>
      <c r="AL104" s="69"/>
      <c r="AM104" s="69"/>
      <c r="AN104" s="69"/>
      <c r="AO104" s="69"/>
      <c r="AP104" s="69"/>
      <c r="AQ104" s="69"/>
    </row>
    <row r="105" spans="1:43" ht="18.75" hidden="1" customHeight="1">
      <c r="A105" s="385" t="s">
        <v>330</v>
      </c>
      <c r="B105" s="386" t="str">
        <f t="shared" si="26"/>
        <v>INR/100</v>
      </c>
      <c r="C105" s="389"/>
      <c r="D105" s="68"/>
      <c r="E105" s="68"/>
      <c r="F105" s="68"/>
      <c r="G105" s="68"/>
      <c r="H105" s="68"/>
      <c r="I105" s="68"/>
      <c r="J105" s="68"/>
      <c r="K105" s="68"/>
      <c r="L105" s="68"/>
      <c r="M105" s="68"/>
      <c r="N105" s="383"/>
      <c r="O105" s="84"/>
      <c r="P105" s="84"/>
      <c r="Q105" s="84"/>
      <c r="R105" s="84"/>
      <c r="S105" s="84"/>
      <c r="T105" s="84"/>
      <c r="U105" s="84"/>
      <c r="V105" s="84"/>
      <c r="W105" s="84"/>
      <c r="X105" s="84"/>
      <c r="Y105" s="84"/>
      <c r="Z105" s="84"/>
      <c r="AA105" s="84"/>
      <c r="AB105" s="84"/>
      <c r="AC105" s="84"/>
      <c r="AD105" s="84"/>
      <c r="AE105" s="84"/>
      <c r="AF105" s="84"/>
      <c r="AG105" s="84"/>
      <c r="AH105" s="84"/>
      <c r="AI105" s="84"/>
      <c r="AJ105" s="84"/>
      <c r="AK105" s="84"/>
      <c r="AL105" s="84"/>
      <c r="AM105" s="84"/>
      <c r="AN105" s="84"/>
      <c r="AO105" s="84"/>
      <c r="AP105" s="84"/>
      <c r="AQ105" s="84"/>
    </row>
    <row r="106" spans="1:43" ht="9" customHeight="1">
      <c r="A106" s="10"/>
      <c r="B106" s="11"/>
      <c r="C106" s="11"/>
      <c r="D106" s="11"/>
      <c r="E106" s="11"/>
      <c r="F106" s="11"/>
      <c r="G106" s="11"/>
      <c r="H106" s="11"/>
      <c r="I106" s="11"/>
      <c r="J106" s="11"/>
      <c r="K106" s="11"/>
      <c r="L106" s="11"/>
      <c r="M106" s="11"/>
    </row>
    <row r="107" spans="1:43" ht="22.5">
      <c r="A107" s="377" t="s">
        <v>337</v>
      </c>
      <c r="B107" s="378"/>
      <c r="C107" s="378"/>
      <c r="D107" s="380"/>
      <c r="E107" s="378"/>
      <c r="F107" s="378"/>
      <c r="G107" s="378"/>
      <c r="H107" s="378"/>
      <c r="I107" s="378"/>
      <c r="J107" s="378"/>
      <c r="K107" s="378"/>
      <c r="L107" s="378"/>
      <c r="M107" s="378"/>
      <c r="N107" s="378"/>
      <c r="O107" s="378"/>
      <c r="P107" s="378"/>
      <c r="Q107" s="378"/>
      <c r="R107" s="378"/>
      <c r="S107" s="378"/>
      <c r="T107" s="378"/>
      <c r="U107" s="378"/>
      <c r="V107" s="378"/>
      <c r="W107" s="378"/>
      <c r="X107" s="378"/>
      <c r="Y107" s="378"/>
      <c r="Z107" s="378"/>
      <c r="AA107" s="378"/>
      <c r="AB107" s="378"/>
      <c r="AC107" s="378"/>
      <c r="AD107" s="378"/>
      <c r="AE107" s="378"/>
      <c r="AF107" s="378"/>
      <c r="AG107" s="378"/>
      <c r="AH107" s="378"/>
      <c r="AI107" s="378"/>
      <c r="AJ107" s="378"/>
      <c r="AK107" s="378"/>
      <c r="AL107" s="378"/>
      <c r="AM107" s="378"/>
      <c r="AN107" s="378"/>
      <c r="AO107" s="378"/>
      <c r="AP107" s="378"/>
      <c r="AQ107" s="379"/>
    </row>
    <row r="108" spans="1:43" s="74" customFormat="1" ht="17.25" customHeight="1">
      <c r="A108" s="1065" t="s">
        <v>13</v>
      </c>
      <c r="B108" s="1066" t="s">
        <v>98</v>
      </c>
      <c r="C108" s="1070"/>
      <c r="D108" s="1067" t="str">
        <f>IF(D39&gt;0,$C$108,"")</f>
        <v/>
      </c>
      <c r="E108" s="586" t="str">
        <f t="shared" ref="E108:AQ108" si="27">IF(E39&gt;0,$C$108,"")</f>
        <v/>
      </c>
      <c r="F108" s="586" t="str">
        <f t="shared" si="27"/>
        <v/>
      </c>
      <c r="G108" s="586" t="str">
        <f t="shared" si="27"/>
        <v/>
      </c>
      <c r="H108" s="586" t="str">
        <f t="shared" si="27"/>
        <v/>
      </c>
      <c r="I108" s="586" t="str">
        <f t="shared" si="27"/>
        <v/>
      </c>
      <c r="J108" s="586" t="str">
        <f t="shared" si="27"/>
        <v/>
      </c>
      <c r="K108" s="586" t="str">
        <f t="shared" si="27"/>
        <v/>
      </c>
      <c r="L108" s="586" t="str">
        <f t="shared" si="27"/>
        <v/>
      </c>
      <c r="M108" s="586" t="str">
        <f t="shared" si="27"/>
        <v/>
      </c>
      <c r="N108" s="586" t="str">
        <f t="shared" si="27"/>
        <v/>
      </c>
      <c r="O108" s="586" t="str">
        <f t="shared" si="27"/>
        <v/>
      </c>
      <c r="P108" s="586" t="str">
        <f t="shared" si="27"/>
        <v/>
      </c>
      <c r="Q108" s="586" t="str">
        <f t="shared" si="27"/>
        <v/>
      </c>
      <c r="R108" s="586" t="str">
        <f t="shared" si="27"/>
        <v/>
      </c>
      <c r="S108" s="586" t="str">
        <f t="shared" si="27"/>
        <v/>
      </c>
      <c r="T108" s="586" t="str">
        <f t="shared" si="27"/>
        <v/>
      </c>
      <c r="U108" s="586" t="str">
        <f t="shared" si="27"/>
        <v/>
      </c>
      <c r="V108" s="586" t="str">
        <f t="shared" si="27"/>
        <v/>
      </c>
      <c r="W108" s="586" t="str">
        <f t="shared" si="27"/>
        <v/>
      </c>
      <c r="X108" s="586" t="str">
        <f t="shared" si="27"/>
        <v/>
      </c>
      <c r="Y108" s="586" t="str">
        <f t="shared" si="27"/>
        <v/>
      </c>
      <c r="Z108" s="586" t="str">
        <f t="shared" si="27"/>
        <v/>
      </c>
      <c r="AA108" s="586" t="str">
        <f t="shared" si="27"/>
        <v/>
      </c>
      <c r="AB108" s="586" t="str">
        <f t="shared" si="27"/>
        <v/>
      </c>
      <c r="AC108" s="586" t="str">
        <f t="shared" si="27"/>
        <v/>
      </c>
      <c r="AD108" s="586" t="str">
        <f t="shared" si="27"/>
        <v/>
      </c>
      <c r="AE108" s="586" t="str">
        <f t="shared" si="27"/>
        <v/>
      </c>
      <c r="AF108" s="586" t="str">
        <f t="shared" si="27"/>
        <v/>
      </c>
      <c r="AG108" s="586" t="str">
        <f t="shared" si="27"/>
        <v/>
      </c>
      <c r="AH108" s="586" t="str">
        <f t="shared" si="27"/>
        <v/>
      </c>
      <c r="AI108" s="586" t="str">
        <f t="shared" si="27"/>
        <v/>
      </c>
      <c r="AJ108" s="586" t="str">
        <f t="shared" si="27"/>
        <v/>
      </c>
      <c r="AK108" s="586" t="str">
        <f t="shared" si="27"/>
        <v/>
      </c>
      <c r="AL108" s="586" t="str">
        <f t="shared" si="27"/>
        <v/>
      </c>
      <c r="AM108" s="586" t="str">
        <f t="shared" si="27"/>
        <v/>
      </c>
      <c r="AN108" s="586" t="str">
        <f t="shared" si="27"/>
        <v/>
      </c>
      <c r="AO108" s="586" t="str">
        <f t="shared" si="27"/>
        <v/>
      </c>
      <c r="AP108" s="586" t="str">
        <f t="shared" si="27"/>
        <v/>
      </c>
      <c r="AQ108" s="587" t="str">
        <f t="shared" si="27"/>
        <v/>
      </c>
    </row>
    <row r="109" spans="1:43" s="74" customFormat="1" ht="17.25" customHeight="1">
      <c r="A109" s="606" t="s">
        <v>308</v>
      </c>
      <c r="B109" s="598" t="s">
        <v>299</v>
      </c>
      <c r="C109" s="633"/>
      <c r="D109" s="988"/>
      <c r="E109" s="624"/>
      <c r="F109" s="624"/>
      <c r="G109" s="624"/>
      <c r="H109" s="624"/>
      <c r="I109" s="624"/>
      <c r="J109" s="624"/>
      <c r="K109" s="624"/>
      <c r="L109" s="624"/>
      <c r="M109" s="624"/>
      <c r="N109" s="624"/>
      <c r="O109" s="624"/>
      <c r="P109" s="624"/>
      <c r="Q109" s="624"/>
      <c r="R109" s="624"/>
      <c r="S109" s="624"/>
      <c r="T109" s="624"/>
      <c r="U109" s="624"/>
      <c r="V109" s="624"/>
      <c r="W109" s="624"/>
      <c r="X109" s="624"/>
      <c r="Y109" s="624"/>
      <c r="Z109" s="624"/>
      <c r="AA109" s="624"/>
      <c r="AB109" s="624"/>
      <c r="AC109" s="624"/>
      <c r="AD109" s="624"/>
      <c r="AE109" s="624"/>
      <c r="AF109" s="624"/>
      <c r="AG109" s="624"/>
      <c r="AH109" s="624"/>
      <c r="AI109" s="624"/>
      <c r="AJ109" s="624"/>
      <c r="AK109" s="624"/>
      <c r="AL109" s="624"/>
      <c r="AM109" s="624"/>
      <c r="AN109" s="624"/>
      <c r="AO109" s="624"/>
      <c r="AP109" s="624"/>
      <c r="AQ109" s="626"/>
    </row>
    <row r="110" spans="1:43" s="74" customFormat="1" ht="17.25" customHeight="1">
      <c r="A110" s="606" t="s">
        <v>309</v>
      </c>
      <c r="B110" s="598" t="s">
        <v>299</v>
      </c>
      <c r="C110" s="633"/>
      <c r="D110" s="988"/>
      <c r="E110" s="624"/>
      <c r="F110" s="624"/>
      <c r="G110" s="624"/>
      <c r="H110" s="624"/>
      <c r="I110" s="624"/>
      <c r="J110" s="624"/>
      <c r="K110" s="624"/>
      <c r="L110" s="625"/>
      <c r="M110" s="624"/>
      <c r="N110" s="624"/>
      <c r="O110" s="624"/>
      <c r="P110" s="624"/>
      <c r="Q110" s="624"/>
      <c r="R110" s="624"/>
      <c r="S110" s="624"/>
      <c r="T110" s="624"/>
      <c r="U110" s="624"/>
      <c r="V110" s="624"/>
      <c r="W110" s="624"/>
      <c r="X110" s="624"/>
      <c r="Y110" s="624"/>
      <c r="Z110" s="624"/>
      <c r="AA110" s="624"/>
      <c r="AB110" s="624"/>
      <c r="AC110" s="624"/>
      <c r="AD110" s="624"/>
      <c r="AE110" s="624"/>
      <c r="AF110" s="624"/>
      <c r="AG110" s="624"/>
      <c r="AH110" s="624"/>
      <c r="AI110" s="624"/>
      <c r="AJ110" s="624"/>
      <c r="AK110" s="624"/>
      <c r="AL110" s="624"/>
      <c r="AM110" s="624"/>
      <c r="AN110" s="624"/>
      <c r="AO110" s="624"/>
      <c r="AP110" s="624"/>
      <c r="AQ110" s="626"/>
    </row>
    <row r="111" spans="1:43" s="74" customFormat="1" ht="17.25" customHeight="1">
      <c r="A111" s="606" t="s">
        <v>310</v>
      </c>
      <c r="B111" s="598" t="s">
        <v>299</v>
      </c>
      <c r="C111" s="633"/>
      <c r="D111" s="631"/>
      <c r="E111" s="624"/>
      <c r="F111" s="624"/>
      <c r="G111" s="624"/>
      <c r="H111" s="624"/>
      <c r="I111" s="624"/>
      <c r="J111" s="624"/>
      <c r="K111" s="624"/>
      <c r="L111" s="625"/>
      <c r="M111" s="624"/>
      <c r="N111" s="624"/>
      <c r="O111" s="624"/>
      <c r="P111" s="624"/>
      <c r="Q111" s="624"/>
      <c r="R111" s="624"/>
      <c r="S111" s="624"/>
      <c r="T111" s="624"/>
      <c r="U111" s="624"/>
      <c r="V111" s="624"/>
      <c r="W111" s="624"/>
      <c r="X111" s="624"/>
      <c r="Y111" s="624"/>
      <c r="Z111" s="624"/>
      <c r="AA111" s="624"/>
      <c r="AB111" s="624"/>
      <c r="AC111" s="624"/>
      <c r="AD111" s="624"/>
      <c r="AE111" s="624"/>
      <c r="AF111" s="624"/>
      <c r="AG111" s="624"/>
      <c r="AH111" s="624"/>
      <c r="AI111" s="624"/>
      <c r="AJ111" s="624"/>
      <c r="AK111" s="624"/>
      <c r="AL111" s="624"/>
      <c r="AM111" s="624"/>
      <c r="AN111" s="624"/>
      <c r="AO111" s="624"/>
      <c r="AP111" s="624"/>
      <c r="AQ111" s="626"/>
    </row>
    <row r="112" spans="1:43" s="74" customFormat="1" ht="17.25" customHeight="1">
      <c r="A112" s="341" t="s">
        <v>313</v>
      </c>
      <c r="B112" s="599" t="s">
        <v>299</v>
      </c>
      <c r="C112" s="634"/>
      <c r="D112" s="632"/>
      <c r="E112" s="627"/>
      <c r="F112" s="627"/>
      <c r="G112" s="627"/>
      <c r="H112" s="627"/>
      <c r="I112" s="627"/>
      <c r="J112" s="627"/>
      <c r="K112" s="627"/>
      <c r="L112" s="628"/>
      <c r="M112" s="627"/>
      <c r="N112" s="627"/>
      <c r="O112" s="627"/>
      <c r="P112" s="627"/>
      <c r="Q112" s="627"/>
      <c r="R112" s="627"/>
      <c r="S112" s="627"/>
      <c r="T112" s="627"/>
      <c r="U112" s="627"/>
      <c r="V112" s="627"/>
      <c r="W112" s="627"/>
      <c r="X112" s="627"/>
      <c r="Y112" s="627"/>
      <c r="Z112" s="627"/>
      <c r="AA112" s="627"/>
      <c r="AB112" s="627"/>
      <c r="AC112" s="627"/>
      <c r="AD112" s="627"/>
      <c r="AE112" s="627"/>
      <c r="AF112" s="627"/>
      <c r="AG112" s="627"/>
      <c r="AH112" s="627"/>
      <c r="AI112" s="627"/>
      <c r="AJ112" s="627"/>
      <c r="AK112" s="627"/>
      <c r="AL112" s="627"/>
      <c r="AM112" s="627"/>
      <c r="AN112" s="627"/>
      <c r="AO112" s="627"/>
      <c r="AP112" s="627"/>
      <c r="AQ112" s="629"/>
    </row>
    <row r="113" spans="1:44" ht="9" customHeight="1"/>
    <row r="114" spans="1:44" ht="22.5" outlineLevel="1">
      <c r="A114" s="377" t="s">
        <v>338</v>
      </c>
      <c r="B114" s="378"/>
      <c r="C114" s="378"/>
      <c r="D114" s="378"/>
      <c r="E114" s="378"/>
      <c r="F114" s="378"/>
      <c r="G114" s="378"/>
      <c r="H114" s="378"/>
      <c r="I114" s="378"/>
      <c r="J114" s="378"/>
      <c r="K114" s="378"/>
      <c r="L114" s="378"/>
      <c r="M114" s="378"/>
      <c r="N114" s="378"/>
      <c r="O114" s="378"/>
      <c r="P114" s="378"/>
      <c r="Q114" s="378"/>
      <c r="R114" s="378"/>
      <c r="S114" s="378"/>
      <c r="T114" s="378"/>
      <c r="U114" s="378"/>
      <c r="V114" s="378"/>
      <c r="W114" s="378"/>
      <c r="X114" s="378"/>
      <c r="Y114" s="378"/>
      <c r="Z114" s="378"/>
      <c r="AA114" s="378"/>
      <c r="AB114" s="378"/>
      <c r="AC114" s="378"/>
      <c r="AD114" s="378"/>
      <c r="AE114" s="378"/>
      <c r="AF114" s="378"/>
      <c r="AG114" s="378"/>
      <c r="AH114" s="378"/>
      <c r="AI114" s="378"/>
      <c r="AJ114" s="378"/>
      <c r="AK114" s="378"/>
      <c r="AL114" s="378"/>
      <c r="AM114" s="378"/>
      <c r="AN114" s="378"/>
      <c r="AO114" s="378"/>
      <c r="AP114" s="378"/>
      <c r="AQ114" s="379"/>
    </row>
    <row r="115" spans="1:44" ht="16.5" customHeight="1" outlineLevel="1">
      <c r="A115" s="635" t="s">
        <v>304</v>
      </c>
      <c r="B115" s="633"/>
      <c r="C115" s="636"/>
      <c r="D115" s="612">
        <f>D37</f>
        <v>2026</v>
      </c>
      <c r="E115" s="612">
        <f>D115</f>
        <v>2026</v>
      </c>
      <c r="F115" s="612">
        <f t="shared" ref="F115:U116" si="28">E115</f>
        <v>2026</v>
      </c>
      <c r="G115" s="612">
        <f t="shared" si="28"/>
        <v>2026</v>
      </c>
      <c r="H115" s="612">
        <f t="shared" si="28"/>
        <v>2026</v>
      </c>
      <c r="I115" s="612">
        <f t="shared" si="28"/>
        <v>2026</v>
      </c>
      <c r="J115" s="612">
        <f t="shared" si="28"/>
        <v>2026</v>
      </c>
      <c r="K115" s="612">
        <f t="shared" si="28"/>
        <v>2026</v>
      </c>
      <c r="L115" s="612">
        <f t="shared" si="28"/>
        <v>2026</v>
      </c>
      <c r="M115" s="612">
        <f t="shared" si="28"/>
        <v>2026</v>
      </c>
      <c r="N115" s="612">
        <f t="shared" si="28"/>
        <v>2026</v>
      </c>
      <c r="O115" s="612">
        <f t="shared" si="28"/>
        <v>2026</v>
      </c>
      <c r="P115" s="612">
        <f t="shared" si="28"/>
        <v>2026</v>
      </c>
      <c r="Q115" s="612">
        <f t="shared" si="28"/>
        <v>2026</v>
      </c>
      <c r="R115" s="612">
        <f t="shared" si="28"/>
        <v>2026</v>
      </c>
      <c r="S115" s="612">
        <f t="shared" si="28"/>
        <v>2026</v>
      </c>
      <c r="T115" s="612">
        <f t="shared" si="28"/>
        <v>2026</v>
      </c>
      <c r="U115" s="612">
        <f t="shared" si="28"/>
        <v>2026</v>
      </c>
      <c r="V115" s="612">
        <f t="shared" ref="V115:AK116" si="29">U115</f>
        <v>2026</v>
      </c>
      <c r="W115" s="612">
        <f t="shared" si="29"/>
        <v>2026</v>
      </c>
      <c r="X115" s="612">
        <f t="shared" si="29"/>
        <v>2026</v>
      </c>
      <c r="Y115" s="612">
        <f t="shared" si="29"/>
        <v>2026</v>
      </c>
      <c r="Z115" s="612">
        <f t="shared" si="29"/>
        <v>2026</v>
      </c>
      <c r="AA115" s="612">
        <f t="shared" si="29"/>
        <v>2026</v>
      </c>
      <c r="AB115" s="612">
        <f t="shared" si="29"/>
        <v>2026</v>
      </c>
      <c r="AC115" s="612">
        <f t="shared" si="29"/>
        <v>2026</v>
      </c>
      <c r="AD115" s="612">
        <f t="shared" si="29"/>
        <v>2026</v>
      </c>
      <c r="AE115" s="612">
        <f t="shared" si="29"/>
        <v>2026</v>
      </c>
      <c r="AF115" s="612">
        <f t="shared" si="29"/>
        <v>2026</v>
      </c>
      <c r="AG115" s="612">
        <f t="shared" si="29"/>
        <v>2026</v>
      </c>
      <c r="AH115" s="612">
        <f t="shared" si="29"/>
        <v>2026</v>
      </c>
      <c r="AI115" s="612">
        <f t="shared" si="29"/>
        <v>2026</v>
      </c>
      <c r="AJ115" s="612">
        <f t="shared" si="29"/>
        <v>2026</v>
      </c>
      <c r="AK115" s="612">
        <f t="shared" si="29"/>
        <v>2026</v>
      </c>
      <c r="AL115" s="612">
        <f t="shared" ref="AL115:AQ116" si="30">AK115</f>
        <v>2026</v>
      </c>
      <c r="AM115" s="612">
        <f t="shared" si="30"/>
        <v>2026</v>
      </c>
      <c r="AN115" s="612">
        <f t="shared" si="30"/>
        <v>2026</v>
      </c>
      <c r="AO115" s="612">
        <f t="shared" si="30"/>
        <v>2026</v>
      </c>
      <c r="AP115" s="612">
        <f t="shared" si="30"/>
        <v>2026</v>
      </c>
      <c r="AQ115" s="613">
        <f t="shared" si="30"/>
        <v>2026</v>
      </c>
    </row>
    <row r="116" spans="1:44" ht="16.5" customHeight="1" outlineLevel="1">
      <c r="A116" s="635" t="s">
        <v>305</v>
      </c>
      <c r="B116" s="633"/>
      <c r="C116" s="636"/>
      <c r="D116" s="611" t="s">
        <v>306</v>
      </c>
      <c r="E116" s="611" t="str">
        <f>D116</f>
        <v>EUR</v>
      </c>
      <c r="F116" s="611" t="str">
        <f t="shared" si="28"/>
        <v>EUR</v>
      </c>
      <c r="G116" s="611" t="str">
        <f t="shared" si="28"/>
        <v>EUR</v>
      </c>
      <c r="H116" s="611" t="str">
        <f t="shared" si="28"/>
        <v>EUR</v>
      </c>
      <c r="I116" s="611" t="str">
        <f t="shared" si="28"/>
        <v>EUR</v>
      </c>
      <c r="J116" s="611" t="str">
        <f t="shared" si="28"/>
        <v>EUR</v>
      </c>
      <c r="K116" s="611" t="str">
        <f t="shared" si="28"/>
        <v>EUR</v>
      </c>
      <c r="L116" s="611" t="str">
        <f t="shared" si="28"/>
        <v>EUR</v>
      </c>
      <c r="M116" s="611" t="str">
        <f t="shared" si="28"/>
        <v>EUR</v>
      </c>
      <c r="N116" s="611" t="str">
        <f t="shared" si="28"/>
        <v>EUR</v>
      </c>
      <c r="O116" s="611" t="str">
        <f t="shared" si="28"/>
        <v>EUR</v>
      </c>
      <c r="P116" s="611" t="str">
        <f t="shared" si="28"/>
        <v>EUR</v>
      </c>
      <c r="Q116" s="611" t="str">
        <f t="shared" si="28"/>
        <v>EUR</v>
      </c>
      <c r="R116" s="611" t="str">
        <f t="shared" si="28"/>
        <v>EUR</v>
      </c>
      <c r="S116" s="611" t="str">
        <f t="shared" si="28"/>
        <v>EUR</v>
      </c>
      <c r="T116" s="611" t="str">
        <f t="shared" si="28"/>
        <v>EUR</v>
      </c>
      <c r="U116" s="611" t="str">
        <f t="shared" si="28"/>
        <v>EUR</v>
      </c>
      <c r="V116" s="611" t="str">
        <f t="shared" si="29"/>
        <v>EUR</v>
      </c>
      <c r="W116" s="611" t="str">
        <f t="shared" si="29"/>
        <v>EUR</v>
      </c>
      <c r="X116" s="611" t="str">
        <f t="shared" si="29"/>
        <v>EUR</v>
      </c>
      <c r="Y116" s="611" t="str">
        <f t="shared" si="29"/>
        <v>EUR</v>
      </c>
      <c r="Z116" s="611" t="str">
        <f t="shared" si="29"/>
        <v>EUR</v>
      </c>
      <c r="AA116" s="611" t="str">
        <f t="shared" si="29"/>
        <v>EUR</v>
      </c>
      <c r="AB116" s="611" t="str">
        <f t="shared" si="29"/>
        <v>EUR</v>
      </c>
      <c r="AC116" s="611" t="str">
        <f t="shared" si="29"/>
        <v>EUR</v>
      </c>
      <c r="AD116" s="611" t="str">
        <f t="shared" si="29"/>
        <v>EUR</v>
      </c>
      <c r="AE116" s="611" t="str">
        <f t="shared" si="29"/>
        <v>EUR</v>
      </c>
      <c r="AF116" s="611" t="str">
        <f t="shared" si="29"/>
        <v>EUR</v>
      </c>
      <c r="AG116" s="611" t="str">
        <f t="shared" si="29"/>
        <v>EUR</v>
      </c>
      <c r="AH116" s="611" t="str">
        <f t="shared" si="29"/>
        <v>EUR</v>
      </c>
      <c r="AI116" s="611" t="str">
        <f t="shared" si="29"/>
        <v>EUR</v>
      </c>
      <c r="AJ116" s="611" t="str">
        <f t="shared" si="29"/>
        <v>EUR</v>
      </c>
      <c r="AK116" s="611" t="str">
        <f t="shared" si="29"/>
        <v>EUR</v>
      </c>
      <c r="AL116" s="611" t="str">
        <f t="shared" si="30"/>
        <v>EUR</v>
      </c>
      <c r="AM116" s="611" t="str">
        <f t="shared" si="30"/>
        <v>EUR</v>
      </c>
      <c r="AN116" s="611" t="str">
        <f t="shared" si="30"/>
        <v>EUR</v>
      </c>
      <c r="AO116" s="611" t="str">
        <f t="shared" si="30"/>
        <v>EUR</v>
      </c>
      <c r="AP116" s="611" t="str">
        <f t="shared" si="30"/>
        <v>EUR</v>
      </c>
      <c r="AQ116" s="615" t="str">
        <f t="shared" si="30"/>
        <v>EUR</v>
      </c>
    </row>
    <row r="117" spans="1:44" s="74" customFormat="1" ht="16.5" customHeight="1" outlineLevel="1">
      <c r="A117" s="637" t="s">
        <v>13</v>
      </c>
      <c r="B117" s="598" t="str">
        <f>IF(D116="PLN","PLN/100","€/100")</f>
        <v>€/100</v>
      </c>
      <c r="C117" s="636"/>
      <c r="D117" s="606">
        <f t="shared" ref="D117:AQ117" si="31">IF(D39=0,0,D39*(1+D108))</f>
        <v>0</v>
      </c>
      <c r="E117" s="68">
        <f t="shared" si="31"/>
        <v>0</v>
      </c>
      <c r="F117" s="68">
        <f t="shared" si="31"/>
        <v>0</v>
      </c>
      <c r="G117" s="68">
        <f t="shared" si="31"/>
        <v>0</v>
      </c>
      <c r="H117" s="68">
        <f t="shared" si="31"/>
        <v>0</v>
      </c>
      <c r="I117" s="68">
        <f t="shared" si="31"/>
        <v>0</v>
      </c>
      <c r="J117" s="68">
        <f t="shared" si="31"/>
        <v>0</v>
      </c>
      <c r="K117" s="68">
        <f t="shared" si="31"/>
        <v>0</v>
      </c>
      <c r="L117" s="68">
        <f t="shared" si="31"/>
        <v>0</v>
      </c>
      <c r="M117" s="68">
        <f t="shared" si="31"/>
        <v>0</v>
      </c>
      <c r="N117" s="68">
        <f t="shared" si="31"/>
        <v>0</v>
      </c>
      <c r="O117" s="68">
        <f t="shared" si="31"/>
        <v>0</v>
      </c>
      <c r="P117" s="68">
        <f t="shared" si="31"/>
        <v>0</v>
      </c>
      <c r="Q117" s="68">
        <f t="shared" si="31"/>
        <v>0</v>
      </c>
      <c r="R117" s="68">
        <f t="shared" si="31"/>
        <v>0</v>
      </c>
      <c r="S117" s="68">
        <f t="shared" si="31"/>
        <v>0</v>
      </c>
      <c r="T117" s="68">
        <f t="shared" si="31"/>
        <v>0</v>
      </c>
      <c r="U117" s="68">
        <f t="shared" si="31"/>
        <v>0</v>
      </c>
      <c r="V117" s="68">
        <f t="shared" si="31"/>
        <v>0</v>
      </c>
      <c r="W117" s="68">
        <f t="shared" si="31"/>
        <v>0</v>
      </c>
      <c r="X117" s="68">
        <f t="shared" si="31"/>
        <v>0</v>
      </c>
      <c r="Y117" s="68">
        <f t="shared" si="31"/>
        <v>0</v>
      </c>
      <c r="Z117" s="68">
        <f t="shared" si="31"/>
        <v>0</v>
      </c>
      <c r="AA117" s="68">
        <f t="shared" si="31"/>
        <v>0</v>
      </c>
      <c r="AB117" s="68">
        <f t="shared" si="31"/>
        <v>0</v>
      </c>
      <c r="AC117" s="68">
        <f t="shared" si="31"/>
        <v>0</v>
      </c>
      <c r="AD117" s="68">
        <f t="shared" si="31"/>
        <v>0</v>
      </c>
      <c r="AE117" s="68">
        <f t="shared" si="31"/>
        <v>0</v>
      </c>
      <c r="AF117" s="68">
        <f t="shared" si="31"/>
        <v>0</v>
      </c>
      <c r="AG117" s="68">
        <f t="shared" si="31"/>
        <v>0</v>
      </c>
      <c r="AH117" s="68">
        <f t="shared" si="31"/>
        <v>0</v>
      </c>
      <c r="AI117" s="68">
        <f t="shared" si="31"/>
        <v>0</v>
      </c>
      <c r="AJ117" s="68">
        <f t="shared" si="31"/>
        <v>0</v>
      </c>
      <c r="AK117" s="68">
        <f t="shared" si="31"/>
        <v>0</v>
      </c>
      <c r="AL117" s="68">
        <f t="shared" si="31"/>
        <v>0</v>
      </c>
      <c r="AM117" s="68">
        <f t="shared" si="31"/>
        <v>0</v>
      </c>
      <c r="AN117" s="68">
        <f t="shared" si="31"/>
        <v>0</v>
      </c>
      <c r="AO117" s="68">
        <f t="shared" si="31"/>
        <v>0</v>
      </c>
      <c r="AP117" s="68">
        <f t="shared" si="31"/>
        <v>0</v>
      </c>
      <c r="AQ117" s="69">
        <f t="shared" si="31"/>
        <v>0</v>
      </c>
    </row>
    <row r="118" spans="1:44" s="74" customFormat="1" ht="16.5" customHeight="1" outlineLevel="1">
      <c r="A118" s="637" t="s">
        <v>308</v>
      </c>
      <c r="B118" s="598" t="str">
        <f>IF(D116="PLN","PLN/100","€/100")</f>
        <v>€/100</v>
      </c>
      <c r="C118" s="636"/>
      <c r="D118" s="606">
        <f t="shared" ref="D118:AQ119" si="32">D41+D109</f>
        <v>0</v>
      </c>
      <c r="E118" s="68">
        <f t="shared" si="32"/>
        <v>0</v>
      </c>
      <c r="F118" s="68">
        <f t="shared" si="32"/>
        <v>0</v>
      </c>
      <c r="G118" s="68">
        <f t="shared" si="32"/>
        <v>0</v>
      </c>
      <c r="H118" s="68">
        <f t="shared" si="32"/>
        <v>0</v>
      </c>
      <c r="I118" s="68">
        <f t="shared" si="32"/>
        <v>0</v>
      </c>
      <c r="J118" s="68">
        <f t="shared" si="32"/>
        <v>0</v>
      </c>
      <c r="K118" s="68">
        <f t="shared" si="32"/>
        <v>0</v>
      </c>
      <c r="L118" s="68">
        <f t="shared" si="32"/>
        <v>0</v>
      </c>
      <c r="M118" s="68">
        <f t="shared" si="32"/>
        <v>0</v>
      </c>
      <c r="N118" s="68">
        <f t="shared" si="32"/>
        <v>0</v>
      </c>
      <c r="O118" s="68">
        <f t="shared" si="32"/>
        <v>0</v>
      </c>
      <c r="P118" s="68">
        <f t="shared" si="32"/>
        <v>0</v>
      </c>
      <c r="Q118" s="68">
        <f t="shared" si="32"/>
        <v>0</v>
      </c>
      <c r="R118" s="68">
        <f t="shared" si="32"/>
        <v>0</v>
      </c>
      <c r="S118" s="68">
        <f t="shared" si="32"/>
        <v>0</v>
      </c>
      <c r="T118" s="68">
        <f t="shared" si="32"/>
        <v>0</v>
      </c>
      <c r="U118" s="68">
        <f t="shared" si="32"/>
        <v>0</v>
      </c>
      <c r="V118" s="68">
        <f t="shared" si="32"/>
        <v>0</v>
      </c>
      <c r="W118" s="68">
        <f t="shared" si="32"/>
        <v>0</v>
      </c>
      <c r="X118" s="68">
        <f t="shared" si="32"/>
        <v>0</v>
      </c>
      <c r="Y118" s="68">
        <f t="shared" si="32"/>
        <v>0</v>
      </c>
      <c r="Z118" s="68">
        <f t="shared" si="32"/>
        <v>0</v>
      </c>
      <c r="AA118" s="68">
        <f t="shared" si="32"/>
        <v>0</v>
      </c>
      <c r="AB118" s="68">
        <f t="shared" si="32"/>
        <v>0</v>
      </c>
      <c r="AC118" s="68">
        <f t="shared" si="32"/>
        <v>0</v>
      </c>
      <c r="AD118" s="68">
        <f t="shared" si="32"/>
        <v>0</v>
      </c>
      <c r="AE118" s="68">
        <f t="shared" si="32"/>
        <v>0</v>
      </c>
      <c r="AF118" s="68">
        <f t="shared" si="32"/>
        <v>0</v>
      </c>
      <c r="AG118" s="68">
        <f t="shared" si="32"/>
        <v>0</v>
      </c>
      <c r="AH118" s="68">
        <f t="shared" si="32"/>
        <v>0</v>
      </c>
      <c r="AI118" s="68">
        <f t="shared" si="32"/>
        <v>0</v>
      </c>
      <c r="AJ118" s="68">
        <f t="shared" si="32"/>
        <v>0</v>
      </c>
      <c r="AK118" s="68">
        <f t="shared" si="32"/>
        <v>0</v>
      </c>
      <c r="AL118" s="68">
        <f t="shared" si="32"/>
        <v>0</v>
      </c>
      <c r="AM118" s="68">
        <f t="shared" si="32"/>
        <v>0</v>
      </c>
      <c r="AN118" s="68">
        <f t="shared" si="32"/>
        <v>0</v>
      </c>
      <c r="AO118" s="68">
        <f t="shared" si="32"/>
        <v>0</v>
      </c>
      <c r="AP118" s="68">
        <f t="shared" si="32"/>
        <v>0</v>
      </c>
      <c r="AQ118" s="69">
        <f t="shared" si="32"/>
        <v>0</v>
      </c>
      <c r="AR118" s="1"/>
    </row>
    <row r="119" spans="1:44" s="74" customFormat="1" ht="16.5" customHeight="1" outlineLevel="1">
      <c r="A119" s="637" t="s">
        <v>309</v>
      </c>
      <c r="B119" s="598" t="str">
        <f>IF(D116="PLN","PLN/100","€/100")</f>
        <v>€/100</v>
      </c>
      <c r="C119" s="636"/>
      <c r="D119" s="606">
        <f t="shared" si="32"/>
        <v>0</v>
      </c>
      <c r="E119" s="616">
        <f t="shared" si="32"/>
        <v>0</v>
      </c>
      <c r="F119" s="68">
        <f t="shared" si="32"/>
        <v>0</v>
      </c>
      <c r="G119" s="68">
        <f t="shared" si="32"/>
        <v>0</v>
      </c>
      <c r="H119" s="68">
        <f t="shared" si="32"/>
        <v>0</v>
      </c>
      <c r="I119" s="68">
        <f t="shared" si="32"/>
        <v>0</v>
      </c>
      <c r="J119" s="68">
        <f t="shared" si="32"/>
        <v>0</v>
      </c>
      <c r="K119" s="68">
        <f t="shared" si="32"/>
        <v>0</v>
      </c>
      <c r="L119" s="68">
        <f t="shared" si="32"/>
        <v>0</v>
      </c>
      <c r="M119" s="68">
        <f t="shared" si="32"/>
        <v>0</v>
      </c>
      <c r="N119" s="68">
        <f t="shared" si="32"/>
        <v>0</v>
      </c>
      <c r="O119" s="68">
        <f t="shared" si="32"/>
        <v>0</v>
      </c>
      <c r="P119" s="68">
        <f t="shared" si="32"/>
        <v>0</v>
      </c>
      <c r="Q119" s="68">
        <f t="shared" si="32"/>
        <v>0</v>
      </c>
      <c r="R119" s="68">
        <f t="shared" si="32"/>
        <v>0</v>
      </c>
      <c r="S119" s="68">
        <f t="shared" si="32"/>
        <v>0</v>
      </c>
      <c r="T119" s="68">
        <f t="shared" si="32"/>
        <v>0</v>
      </c>
      <c r="U119" s="68">
        <f t="shared" si="32"/>
        <v>0</v>
      </c>
      <c r="V119" s="68">
        <f t="shared" si="32"/>
        <v>0</v>
      </c>
      <c r="W119" s="68">
        <f t="shared" si="32"/>
        <v>0</v>
      </c>
      <c r="X119" s="68">
        <f t="shared" si="32"/>
        <v>0</v>
      </c>
      <c r="Y119" s="68">
        <f t="shared" si="32"/>
        <v>0</v>
      </c>
      <c r="Z119" s="68">
        <f t="shared" si="32"/>
        <v>0</v>
      </c>
      <c r="AA119" s="68">
        <f t="shared" si="32"/>
        <v>0</v>
      </c>
      <c r="AB119" s="68">
        <f t="shared" si="32"/>
        <v>0</v>
      </c>
      <c r="AC119" s="68">
        <f t="shared" si="32"/>
        <v>0</v>
      </c>
      <c r="AD119" s="68">
        <f t="shared" si="32"/>
        <v>0</v>
      </c>
      <c r="AE119" s="68">
        <f t="shared" si="32"/>
        <v>0</v>
      </c>
      <c r="AF119" s="68">
        <f t="shared" si="32"/>
        <v>0</v>
      </c>
      <c r="AG119" s="68">
        <f t="shared" si="32"/>
        <v>0</v>
      </c>
      <c r="AH119" s="68">
        <f t="shared" si="32"/>
        <v>0</v>
      </c>
      <c r="AI119" s="68">
        <f t="shared" si="32"/>
        <v>0</v>
      </c>
      <c r="AJ119" s="68">
        <f t="shared" si="32"/>
        <v>0</v>
      </c>
      <c r="AK119" s="68">
        <f t="shared" si="32"/>
        <v>0</v>
      </c>
      <c r="AL119" s="68">
        <f t="shared" si="32"/>
        <v>0</v>
      </c>
      <c r="AM119" s="68">
        <f t="shared" si="32"/>
        <v>0</v>
      </c>
      <c r="AN119" s="68">
        <f t="shared" si="32"/>
        <v>0</v>
      </c>
      <c r="AO119" s="68">
        <f t="shared" si="32"/>
        <v>0</v>
      </c>
      <c r="AP119" s="68">
        <f t="shared" si="32"/>
        <v>0</v>
      </c>
      <c r="AQ119" s="69">
        <f t="shared" si="32"/>
        <v>0</v>
      </c>
      <c r="AR119" s="1"/>
    </row>
    <row r="120" spans="1:44" s="74" customFormat="1" ht="16.5" customHeight="1" outlineLevel="1">
      <c r="A120" s="606" t="s">
        <v>311</v>
      </c>
      <c r="B120" s="598" t="str">
        <f t="shared" ref="B120:B121" si="33">IF(D117="PLN","PLN/100","€/100")</f>
        <v>€/100</v>
      </c>
      <c r="C120" s="636"/>
      <c r="D120" s="606">
        <f>D44</f>
        <v>0</v>
      </c>
      <c r="E120" s="616">
        <f t="shared" ref="E120:AQ121" si="34">E44</f>
        <v>0</v>
      </c>
      <c r="F120" s="68">
        <f t="shared" si="34"/>
        <v>0</v>
      </c>
      <c r="G120" s="68">
        <f t="shared" si="34"/>
        <v>0</v>
      </c>
      <c r="H120" s="68">
        <f t="shared" si="34"/>
        <v>0</v>
      </c>
      <c r="I120" s="68">
        <f t="shared" si="34"/>
        <v>0</v>
      </c>
      <c r="J120" s="68">
        <f t="shared" si="34"/>
        <v>0</v>
      </c>
      <c r="K120" s="68">
        <f t="shared" si="34"/>
        <v>0</v>
      </c>
      <c r="L120" s="68">
        <f t="shared" si="34"/>
        <v>0</v>
      </c>
      <c r="M120" s="68">
        <f t="shared" si="34"/>
        <v>0</v>
      </c>
      <c r="N120" s="68">
        <f t="shared" si="34"/>
        <v>0</v>
      </c>
      <c r="O120" s="68">
        <f t="shared" si="34"/>
        <v>0</v>
      </c>
      <c r="P120" s="68">
        <f t="shared" si="34"/>
        <v>0</v>
      </c>
      <c r="Q120" s="68">
        <f t="shared" si="34"/>
        <v>0</v>
      </c>
      <c r="R120" s="68">
        <f t="shared" si="34"/>
        <v>0</v>
      </c>
      <c r="S120" s="68">
        <f t="shared" si="34"/>
        <v>0</v>
      </c>
      <c r="T120" s="68">
        <f t="shared" si="34"/>
        <v>0</v>
      </c>
      <c r="U120" s="68">
        <f t="shared" si="34"/>
        <v>0</v>
      </c>
      <c r="V120" s="68">
        <f t="shared" si="34"/>
        <v>0</v>
      </c>
      <c r="W120" s="68">
        <f t="shared" si="34"/>
        <v>0</v>
      </c>
      <c r="X120" s="68">
        <f t="shared" si="34"/>
        <v>0</v>
      </c>
      <c r="Y120" s="68">
        <f t="shared" si="34"/>
        <v>0</v>
      </c>
      <c r="Z120" s="68">
        <f t="shared" si="34"/>
        <v>0</v>
      </c>
      <c r="AA120" s="68">
        <f t="shared" si="34"/>
        <v>0</v>
      </c>
      <c r="AB120" s="68">
        <f t="shared" si="34"/>
        <v>0</v>
      </c>
      <c r="AC120" s="68">
        <f t="shared" si="34"/>
        <v>0</v>
      </c>
      <c r="AD120" s="68">
        <f t="shared" si="34"/>
        <v>0</v>
      </c>
      <c r="AE120" s="68">
        <f t="shared" si="34"/>
        <v>0</v>
      </c>
      <c r="AF120" s="68">
        <f t="shared" si="34"/>
        <v>0</v>
      </c>
      <c r="AG120" s="68">
        <f t="shared" si="34"/>
        <v>0</v>
      </c>
      <c r="AH120" s="68">
        <f t="shared" si="34"/>
        <v>0</v>
      </c>
      <c r="AI120" s="68">
        <f t="shared" si="34"/>
        <v>0</v>
      </c>
      <c r="AJ120" s="68">
        <f t="shared" si="34"/>
        <v>0</v>
      </c>
      <c r="AK120" s="68">
        <f t="shared" si="34"/>
        <v>0</v>
      </c>
      <c r="AL120" s="68">
        <f t="shared" si="34"/>
        <v>0</v>
      </c>
      <c r="AM120" s="68">
        <f t="shared" si="34"/>
        <v>0</v>
      </c>
      <c r="AN120" s="68">
        <f t="shared" si="34"/>
        <v>0</v>
      </c>
      <c r="AO120" s="68">
        <f t="shared" si="34"/>
        <v>0</v>
      </c>
      <c r="AP120" s="68">
        <f t="shared" si="34"/>
        <v>0</v>
      </c>
      <c r="AQ120" s="69">
        <f t="shared" si="34"/>
        <v>0</v>
      </c>
      <c r="AR120" s="1"/>
    </row>
    <row r="121" spans="1:44" s="74" customFormat="1" ht="16.5" customHeight="1" outlineLevel="1">
      <c r="A121" s="606" t="s">
        <v>312</v>
      </c>
      <c r="B121" s="598" t="str">
        <f t="shared" si="33"/>
        <v>€/100</v>
      </c>
      <c r="C121" s="636"/>
      <c r="D121" s="606">
        <f>D45</f>
        <v>0</v>
      </c>
      <c r="E121" s="616">
        <f t="shared" si="34"/>
        <v>0</v>
      </c>
      <c r="F121" s="68">
        <f t="shared" si="34"/>
        <v>0</v>
      </c>
      <c r="G121" s="68">
        <f t="shared" si="34"/>
        <v>0</v>
      </c>
      <c r="H121" s="68">
        <f t="shared" si="34"/>
        <v>0</v>
      </c>
      <c r="I121" s="68">
        <f t="shared" si="34"/>
        <v>0</v>
      </c>
      <c r="J121" s="68">
        <f t="shared" si="34"/>
        <v>0</v>
      </c>
      <c r="K121" s="68">
        <f t="shared" si="34"/>
        <v>0</v>
      </c>
      <c r="L121" s="68">
        <f t="shared" si="34"/>
        <v>0</v>
      </c>
      <c r="M121" s="68">
        <f t="shared" si="34"/>
        <v>0</v>
      </c>
      <c r="N121" s="68">
        <f t="shared" si="34"/>
        <v>0</v>
      </c>
      <c r="O121" s="68">
        <f t="shared" si="34"/>
        <v>0</v>
      </c>
      <c r="P121" s="68">
        <f t="shared" si="34"/>
        <v>0</v>
      </c>
      <c r="Q121" s="68">
        <f t="shared" si="34"/>
        <v>0</v>
      </c>
      <c r="R121" s="68">
        <f t="shared" si="34"/>
        <v>0</v>
      </c>
      <c r="S121" s="68">
        <f t="shared" si="34"/>
        <v>0</v>
      </c>
      <c r="T121" s="68">
        <f t="shared" si="34"/>
        <v>0</v>
      </c>
      <c r="U121" s="68">
        <f t="shared" si="34"/>
        <v>0</v>
      </c>
      <c r="V121" s="68">
        <f t="shared" si="34"/>
        <v>0</v>
      </c>
      <c r="W121" s="68">
        <f t="shared" si="34"/>
        <v>0</v>
      </c>
      <c r="X121" s="68">
        <f t="shared" si="34"/>
        <v>0</v>
      </c>
      <c r="Y121" s="68">
        <f t="shared" si="34"/>
        <v>0</v>
      </c>
      <c r="Z121" s="68">
        <f t="shared" si="34"/>
        <v>0</v>
      </c>
      <c r="AA121" s="68">
        <f t="shared" si="34"/>
        <v>0</v>
      </c>
      <c r="AB121" s="68">
        <f t="shared" si="34"/>
        <v>0</v>
      </c>
      <c r="AC121" s="68">
        <f t="shared" si="34"/>
        <v>0</v>
      </c>
      <c r="AD121" s="68">
        <f t="shared" si="34"/>
        <v>0</v>
      </c>
      <c r="AE121" s="68">
        <f t="shared" si="34"/>
        <v>0</v>
      </c>
      <c r="AF121" s="68">
        <f t="shared" si="34"/>
        <v>0</v>
      </c>
      <c r="AG121" s="68">
        <f t="shared" si="34"/>
        <v>0</v>
      </c>
      <c r="AH121" s="68">
        <f t="shared" si="34"/>
        <v>0</v>
      </c>
      <c r="AI121" s="68">
        <f t="shared" si="34"/>
        <v>0</v>
      </c>
      <c r="AJ121" s="68">
        <f t="shared" si="34"/>
        <v>0</v>
      </c>
      <c r="AK121" s="68">
        <f t="shared" si="34"/>
        <v>0</v>
      </c>
      <c r="AL121" s="68">
        <f t="shared" si="34"/>
        <v>0</v>
      </c>
      <c r="AM121" s="68">
        <f t="shared" si="34"/>
        <v>0</v>
      </c>
      <c r="AN121" s="68">
        <f t="shared" si="34"/>
        <v>0</v>
      </c>
      <c r="AO121" s="68">
        <f t="shared" si="34"/>
        <v>0</v>
      </c>
      <c r="AP121" s="68">
        <f t="shared" si="34"/>
        <v>0</v>
      </c>
      <c r="AQ121" s="69">
        <f t="shared" si="34"/>
        <v>0</v>
      </c>
      <c r="AR121" s="1"/>
    </row>
    <row r="122" spans="1:44" s="74" customFormat="1" ht="16.5" customHeight="1" outlineLevel="1">
      <c r="A122" s="637" t="s">
        <v>310</v>
      </c>
      <c r="B122" s="598" t="str">
        <f>IF(D116="PLN","PLN/100","€/100")</f>
        <v>€/100</v>
      </c>
      <c r="C122" s="636"/>
      <c r="D122" s="606">
        <f t="shared" ref="D122:AQ122" si="35">D43+D111</f>
        <v>0</v>
      </c>
      <c r="E122" s="616">
        <f t="shared" si="35"/>
        <v>0</v>
      </c>
      <c r="F122" s="68">
        <f t="shared" si="35"/>
        <v>0</v>
      </c>
      <c r="G122" s="68">
        <f t="shared" si="35"/>
        <v>0</v>
      </c>
      <c r="H122" s="68">
        <f t="shared" si="35"/>
        <v>0</v>
      </c>
      <c r="I122" s="68">
        <f t="shared" si="35"/>
        <v>0</v>
      </c>
      <c r="J122" s="68">
        <f t="shared" si="35"/>
        <v>0</v>
      </c>
      <c r="K122" s="68">
        <f t="shared" si="35"/>
        <v>0</v>
      </c>
      <c r="L122" s="68">
        <f t="shared" si="35"/>
        <v>0</v>
      </c>
      <c r="M122" s="68">
        <f t="shared" si="35"/>
        <v>0</v>
      </c>
      <c r="N122" s="68">
        <f t="shared" si="35"/>
        <v>0</v>
      </c>
      <c r="O122" s="68">
        <f t="shared" si="35"/>
        <v>0</v>
      </c>
      <c r="P122" s="68">
        <f t="shared" si="35"/>
        <v>0</v>
      </c>
      <c r="Q122" s="68">
        <f t="shared" si="35"/>
        <v>0</v>
      </c>
      <c r="R122" s="68">
        <f t="shared" si="35"/>
        <v>0</v>
      </c>
      <c r="S122" s="68">
        <f t="shared" si="35"/>
        <v>0</v>
      </c>
      <c r="T122" s="68">
        <f t="shared" si="35"/>
        <v>0</v>
      </c>
      <c r="U122" s="68">
        <f t="shared" si="35"/>
        <v>0</v>
      </c>
      <c r="V122" s="68">
        <f t="shared" si="35"/>
        <v>0</v>
      </c>
      <c r="W122" s="68">
        <f t="shared" si="35"/>
        <v>0</v>
      </c>
      <c r="X122" s="68">
        <f t="shared" si="35"/>
        <v>0</v>
      </c>
      <c r="Y122" s="68">
        <f t="shared" si="35"/>
        <v>0</v>
      </c>
      <c r="Z122" s="68">
        <f t="shared" si="35"/>
        <v>0</v>
      </c>
      <c r="AA122" s="68">
        <f t="shared" si="35"/>
        <v>0</v>
      </c>
      <c r="AB122" s="68">
        <f t="shared" si="35"/>
        <v>0</v>
      </c>
      <c r="AC122" s="68">
        <f t="shared" si="35"/>
        <v>0</v>
      </c>
      <c r="AD122" s="68">
        <f t="shared" si="35"/>
        <v>0</v>
      </c>
      <c r="AE122" s="68">
        <f t="shared" si="35"/>
        <v>0</v>
      </c>
      <c r="AF122" s="68">
        <f t="shared" si="35"/>
        <v>0</v>
      </c>
      <c r="AG122" s="68">
        <f t="shared" si="35"/>
        <v>0</v>
      </c>
      <c r="AH122" s="68">
        <f t="shared" si="35"/>
        <v>0</v>
      </c>
      <c r="AI122" s="68">
        <f t="shared" si="35"/>
        <v>0</v>
      </c>
      <c r="AJ122" s="68">
        <f t="shared" si="35"/>
        <v>0</v>
      </c>
      <c r="AK122" s="68">
        <f t="shared" si="35"/>
        <v>0</v>
      </c>
      <c r="AL122" s="68">
        <f t="shared" si="35"/>
        <v>0</v>
      </c>
      <c r="AM122" s="68">
        <f t="shared" si="35"/>
        <v>0</v>
      </c>
      <c r="AN122" s="68">
        <f t="shared" si="35"/>
        <v>0</v>
      </c>
      <c r="AO122" s="68">
        <f t="shared" si="35"/>
        <v>0</v>
      </c>
      <c r="AP122" s="68">
        <f t="shared" si="35"/>
        <v>0</v>
      </c>
      <c r="AQ122" s="69">
        <f t="shared" si="35"/>
        <v>0</v>
      </c>
      <c r="AR122" s="1"/>
    </row>
    <row r="123" spans="1:44" s="74" customFormat="1" ht="16.5" customHeight="1" outlineLevel="1">
      <c r="A123" s="637" t="s">
        <v>313</v>
      </c>
      <c r="B123" s="598" t="str">
        <f>IF(D116="PLN","PLN/100","€/100")</f>
        <v>€/100</v>
      </c>
      <c r="C123" s="636"/>
      <c r="D123" s="606">
        <f t="shared" ref="D123:AQ123" si="36">D46+D112</f>
        <v>0</v>
      </c>
      <c r="E123" s="68">
        <f t="shared" si="36"/>
        <v>0</v>
      </c>
      <c r="F123" s="68">
        <f t="shared" si="36"/>
        <v>0</v>
      </c>
      <c r="G123" s="68">
        <f t="shared" si="36"/>
        <v>0</v>
      </c>
      <c r="H123" s="68">
        <f t="shared" si="36"/>
        <v>0</v>
      </c>
      <c r="I123" s="68">
        <f t="shared" si="36"/>
        <v>0</v>
      </c>
      <c r="J123" s="68">
        <f t="shared" si="36"/>
        <v>0</v>
      </c>
      <c r="K123" s="68">
        <f t="shared" si="36"/>
        <v>0</v>
      </c>
      <c r="L123" s="68">
        <f t="shared" si="36"/>
        <v>0</v>
      </c>
      <c r="M123" s="68">
        <f t="shared" si="36"/>
        <v>0</v>
      </c>
      <c r="N123" s="68">
        <f t="shared" si="36"/>
        <v>0</v>
      </c>
      <c r="O123" s="68">
        <f t="shared" si="36"/>
        <v>0</v>
      </c>
      <c r="P123" s="68">
        <f t="shared" si="36"/>
        <v>0</v>
      </c>
      <c r="Q123" s="68">
        <f t="shared" si="36"/>
        <v>0</v>
      </c>
      <c r="R123" s="68">
        <f t="shared" si="36"/>
        <v>0</v>
      </c>
      <c r="S123" s="68">
        <f t="shared" si="36"/>
        <v>0</v>
      </c>
      <c r="T123" s="68">
        <f t="shared" si="36"/>
        <v>0</v>
      </c>
      <c r="U123" s="68">
        <f t="shared" si="36"/>
        <v>0</v>
      </c>
      <c r="V123" s="68">
        <f t="shared" si="36"/>
        <v>0</v>
      </c>
      <c r="W123" s="68">
        <f t="shared" si="36"/>
        <v>0</v>
      </c>
      <c r="X123" s="68">
        <f t="shared" si="36"/>
        <v>0</v>
      </c>
      <c r="Y123" s="68">
        <f t="shared" si="36"/>
        <v>0</v>
      </c>
      <c r="Z123" s="68">
        <f t="shared" si="36"/>
        <v>0</v>
      </c>
      <c r="AA123" s="68">
        <f t="shared" si="36"/>
        <v>0</v>
      </c>
      <c r="AB123" s="68">
        <f t="shared" si="36"/>
        <v>0</v>
      </c>
      <c r="AC123" s="68">
        <f t="shared" si="36"/>
        <v>0</v>
      </c>
      <c r="AD123" s="68">
        <f t="shared" si="36"/>
        <v>0</v>
      </c>
      <c r="AE123" s="68">
        <f t="shared" si="36"/>
        <v>0</v>
      </c>
      <c r="AF123" s="68">
        <f t="shared" si="36"/>
        <v>0</v>
      </c>
      <c r="AG123" s="68">
        <f t="shared" si="36"/>
        <v>0</v>
      </c>
      <c r="AH123" s="68">
        <f t="shared" si="36"/>
        <v>0</v>
      </c>
      <c r="AI123" s="68">
        <f t="shared" si="36"/>
        <v>0</v>
      </c>
      <c r="AJ123" s="68">
        <f t="shared" si="36"/>
        <v>0</v>
      </c>
      <c r="AK123" s="68">
        <f t="shared" si="36"/>
        <v>0</v>
      </c>
      <c r="AL123" s="68">
        <f t="shared" si="36"/>
        <v>0</v>
      </c>
      <c r="AM123" s="68">
        <f t="shared" si="36"/>
        <v>0</v>
      </c>
      <c r="AN123" s="68">
        <f t="shared" si="36"/>
        <v>0</v>
      </c>
      <c r="AO123" s="68">
        <f t="shared" si="36"/>
        <v>0</v>
      </c>
      <c r="AP123" s="68">
        <f t="shared" si="36"/>
        <v>0</v>
      </c>
      <c r="AQ123" s="69">
        <f t="shared" si="36"/>
        <v>0</v>
      </c>
      <c r="AR123" s="1"/>
    </row>
    <row r="124" spans="1:44" s="74" customFormat="1" ht="16.5" customHeight="1" outlineLevel="1">
      <c r="A124" s="637" t="s">
        <v>339</v>
      </c>
      <c r="B124" s="598" t="str">
        <f>IF(D116="PLN","PLN/100","€/100")</f>
        <v>€/100</v>
      </c>
      <c r="C124" s="636"/>
      <c r="D124" s="606"/>
      <c r="E124" s="68"/>
      <c r="F124" s="68"/>
      <c r="G124" s="68"/>
      <c r="H124" s="68"/>
      <c r="I124" s="68"/>
      <c r="J124" s="68"/>
      <c r="K124" s="68"/>
      <c r="L124" s="68"/>
      <c r="M124" s="68"/>
      <c r="N124" s="68"/>
      <c r="O124" s="68"/>
      <c r="P124" s="68"/>
      <c r="Q124" s="68"/>
      <c r="R124" s="68"/>
      <c r="S124" s="68"/>
      <c r="T124" s="68"/>
      <c r="U124" s="68"/>
      <c r="V124" s="68"/>
      <c r="W124" s="68"/>
      <c r="X124" s="68"/>
      <c r="Y124" s="68"/>
      <c r="Z124" s="68"/>
      <c r="AA124" s="68"/>
      <c r="AB124" s="68"/>
      <c r="AC124" s="68"/>
      <c r="AD124" s="68"/>
      <c r="AE124" s="68"/>
      <c r="AF124" s="68"/>
      <c r="AG124" s="68"/>
      <c r="AH124" s="68"/>
      <c r="AI124" s="68"/>
      <c r="AJ124" s="68"/>
      <c r="AK124" s="68"/>
      <c r="AL124" s="68"/>
      <c r="AM124" s="68"/>
      <c r="AN124" s="68"/>
      <c r="AO124" s="68"/>
      <c r="AP124" s="68"/>
      <c r="AQ124" s="69"/>
    </row>
    <row r="125" spans="1:44" s="74" customFormat="1" ht="16.5" customHeight="1" outlineLevel="1">
      <c r="A125" s="637" t="s">
        <v>340</v>
      </c>
      <c r="B125" s="598" t="str">
        <f>IF(D116="PLN","PLN/100","€/100")</f>
        <v>€/100</v>
      </c>
      <c r="C125" s="636"/>
      <c r="D125" s="606"/>
      <c r="E125" s="68"/>
      <c r="F125" s="68"/>
      <c r="G125" s="68"/>
      <c r="H125" s="68"/>
      <c r="I125" s="68"/>
      <c r="J125" s="68"/>
      <c r="K125" s="68"/>
      <c r="L125" s="68"/>
      <c r="M125" s="68"/>
      <c r="N125" s="68"/>
      <c r="O125" s="68"/>
      <c r="P125" s="68"/>
      <c r="Q125" s="68"/>
      <c r="R125" s="68"/>
      <c r="S125" s="68"/>
      <c r="T125" s="68"/>
      <c r="U125" s="68"/>
      <c r="V125" s="68"/>
      <c r="W125" s="68"/>
      <c r="X125" s="68"/>
      <c r="Y125" s="68"/>
      <c r="Z125" s="68"/>
      <c r="AA125" s="68"/>
      <c r="AB125" s="68"/>
      <c r="AC125" s="68"/>
      <c r="AD125" s="68"/>
      <c r="AE125" s="68"/>
      <c r="AF125" s="68"/>
      <c r="AG125" s="68"/>
      <c r="AH125" s="68"/>
      <c r="AI125" s="68"/>
      <c r="AJ125" s="68"/>
      <c r="AK125" s="68"/>
      <c r="AL125" s="68"/>
      <c r="AM125" s="68"/>
      <c r="AN125" s="68"/>
      <c r="AO125" s="68"/>
      <c r="AP125" s="68"/>
      <c r="AQ125" s="69"/>
    </row>
    <row r="126" spans="1:44" s="74" customFormat="1" ht="16.5" customHeight="1" outlineLevel="1">
      <c r="A126" s="638" t="s">
        <v>341</v>
      </c>
      <c r="B126" s="599" t="str">
        <f>IF(D116="PLN","PLN/100","€/100")</f>
        <v>€/100</v>
      </c>
      <c r="C126" s="639"/>
      <c r="D126" s="608">
        <f>D49</f>
        <v>0</v>
      </c>
      <c r="E126" s="640">
        <f t="shared" ref="E126:AQ126" si="37">E49</f>
        <v>0</v>
      </c>
      <c r="F126" s="640">
        <f t="shared" si="37"/>
        <v>0</v>
      </c>
      <c r="G126" s="640">
        <f t="shared" si="37"/>
        <v>0</v>
      </c>
      <c r="H126" s="640">
        <f t="shared" si="37"/>
        <v>0</v>
      </c>
      <c r="I126" s="640">
        <f t="shared" si="37"/>
        <v>0</v>
      </c>
      <c r="J126" s="640">
        <f t="shared" si="37"/>
        <v>0</v>
      </c>
      <c r="K126" s="640">
        <f t="shared" si="37"/>
        <v>0</v>
      </c>
      <c r="L126" s="640">
        <f t="shared" si="37"/>
        <v>0</v>
      </c>
      <c r="M126" s="640">
        <f t="shared" si="37"/>
        <v>0</v>
      </c>
      <c r="N126" s="640">
        <f t="shared" si="37"/>
        <v>0</v>
      </c>
      <c r="O126" s="640">
        <f t="shared" si="37"/>
        <v>0</v>
      </c>
      <c r="P126" s="640">
        <f t="shared" si="37"/>
        <v>0</v>
      </c>
      <c r="Q126" s="640">
        <f t="shared" si="37"/>
        <v>0</v>
      </c>
      <c r="R126" s="640">
        <f t="shared" si="37"/>
        <v>0</v>
      </c>
      <c r="S126" s="640">
        <f t="shared" si="37"/>
        <v>0</v>
      </c>
      <c r="T126" s="640">
        <f t="shared" si="37"/>
        <v>0</v>
      </c>
      <c r="U126" s="640">
        <f t="shared" si="37"/>
        <v>0</v>
      </c>
      <c r="V126" s="640">
        <f t="shared" si="37"/>
        <v>0</v>
      </c>
      <c r="W126" s="640">
        <f t="shared" si="37"/>
        <v>0</v>
      </c>
      <c r="X126" s="640">
        <f t="shared" si="37"/>
        <v>0</v>
      </c>
      <c r="Y126" s="640">
        <f t="shared" si="37"/>
        <v>0</v>
      </c>
      <c r="Z126" s="640">
        <f t="shared" si="37"/>
        <v>0</v>
      </c>
      <c r="AA126" s="640">
        <f t="shared" si="37"/>
        <v>0</v>
      </c>
      <c r="AB126" s="640">
        <f t="shared" si="37"/>
        <v>0</v>
      </c>
      <c r="AC126" s="640">
        <f t="shared" si="37"/>
        <v>0</v>
      </c>
      <c r="AD126" s="640">
        <f t="shared" si="37"/>
        <v>0</v>
      </c>
      <c r="AE126" s="640">
        <f t="shared" si="37"/>
        <v>0</v>
      </c>
      <c r="AF126" s="640">
        <f t="shared" si="37"/>
        <v>0</v>
      </c>
      <c r="AG126" s="640">
        <f t="shared" si="37"/>
        <v>0</v>
      </c>
      <c r="AH126" s="640">
        <f t="shared" si="37"/>
        <v>0</v>
      </c>
      <c r="AI126" s="640">
        <f t="shared" si="37"/>
        <v>0</v>
      </c>
      <c r="AJ126" s="640">
        <f t="shared" si="37"/>
        <v>0</v>
      </c>
      <c r="AK126" s="640">
        <f t="shared" si="37"/>
        <v>0</v>
      </c>
      <c r="AL126" s="640">
        <f t="shared" si="37"/>
        <v>0</v>
      </c>
      <c r="AM126" s="640">
        <f t="shared" si="37"/>
        <v>0</v>
      </c>
      <c r="AN126" s="640">
        <f t="shared" si="37"/>
        <v>0</v>
      </c>
      <c r="AO126" s="640">
        <f t="shared" si="37"/>
        <v>0</v>
      </c>
      <c r="AP126" s="640">
        <f t="shared" si="37"/>
        <v>0</v>
      </c>
      <c r="AQ126" s="84">
        <f t="shared" si="37"/>
        <v>0</v>
      </c>
    </row>
    <row r="128" spans="1:44">
      <c r="A128" s="1057" t="s">
        <v>254</v>
      </c>
      <c r="B128" s="1071"/>
      <c r="C128" s="1071"/>
      <c r="D128" s="1072">
        <f>Kalkulation_MS5!F26</f>
        <v>0</v>
      </c>
      <c r="E128" s="1073">
        <f>Kalkulation_MS5!G26</f>
        <v>0</v>
      </c>
      <c r="F128" s="1073">
        <f>Kalkulation_MS5!H26</f>
        <v>0</v>
      </c>
      <c r="G128" s="1073">
        <f>Kalkulation_MS5!I26</f>
        <v>0</v>
      </c>
      <c r="H128" s="1073">
        <f>Kalkulation_MS5!J26</f>
        <v>0</v>
      </c>
      <c r="I128" s="1073">
        <f>Kalkulation_MS5!K26</f>
        <v>0</v>
      </c>
      <c r="J128" s="1073">
        <f>Kalkulation_MS5!L26</f>
        <v>0</v>
      </c>
      <c r="K128" s="1073">
        <f>Kalkulation_MS5!M26</f>
        <v>0</v>
      </c>
      <c r="L128" s="1073">
        <f>Kalkulation_MS5!N26</f>
        <v>0</v>
      </c>
      <c r="M128" s="1073">
        <f>Kalkulation_MS5!O26</f>
        <v>0</v>
      </c>
      <c r="N128" s="1073">
        <f>Kalkulation_MS5!P26</f>
        <v>0</v>
      </c>
      <c r="O128" s="1073">
        <f>Kalkulation_MS5!Q26</f>
        <v>0</v>
      </c>
      <c r="P128" s="1073">
        <f>Kalkulation_MS5!R26</f>
        <v>0</v>
      </c>
      <c r="Q128" s="1073">
        <f>Kalkulation_MS5!S26</f>
        <v>0</v>
      </c>
      <c r="R128" s="1073">
        <f>Kalkulation_MS5!T26</f>
        <v>0</v>
      </c>
      <c r="S128" s="1073">
        <f>Kalkulation_MS5!U26</f>
        <v>0</v>
      </c>
      <c r="T128" s="1073">
        <f>Kalkulation_MS5!V26</f>
        <v>0</v>
      </c>
      <c r="U128" s="1073">
        <f>Kalkulation_MS5!W26</f>
        <v>0</v>
      </c>
      <c r="V128" s="1073">
        <f>Kalkulation_MS5!X26</f>
        <v>0</v>
      </c>
      <c r="W128" s="1073">
        <f>Kalkulation_MS5!Y26</f>
        <v>0</v>
      </c>
      <c r="X128" s="1073">
        <f>Kalkulation_MS5!Z26</f>
        <v>0</v>
      </c>
      <c r="Y128" s="1073">
        <f>Kalkulation_MS5!AA26</f>
        <v>0</v>
      </c>
      <c r="Z128" s="1073">
        <f>Kalkulation_MS5!AB26</f>
        <v>0</v>
      </c>
      <c r="AA128" s="1073">
        <f>Kalkulation_MS5!AC26</f>
        <v>0</v>
      </c>
      <c r="AB128" s="1073">
        <f>Kalkulation_MS5!AD26</f>
        <v>0</v>
      </c>
      <c r="AC128" s="1073">
        <f>Kalkulation_MS5!AE26</f>
        <v>0</v>
      </c>
      <c r="AD128" s="1073">
        <f>Kalkulation_MS5!AF26</f>
        <v>0</v>
      </c>
      <c r="AE128" s="1073">
        <f>Kalkulation_MS5!AG26</f>
        <v>0</v>
      </c>
      <c r="AF128" s="1073">
        <f>Kalkulation_MS5!AH26</f>
        <v>0</v>
      </c>
      <c r="AG128" s="1073">
        <f>Kalkulation_MS5!AI26</f>
        <v>0</v>
      </c>
      <c r="AH128" s="1073">
        <f>Kalkulation_MS5!AJ26</f>
        <v>0</v>
      </c>
      <c r="AI128" s="1073">
        <f>Kalkulation_MS5!AK26</f>
        <v>0</v>
      </c>
      <c r="AJ128" s="1073">
        <f>Kalkulation_MS5!AL26</f>
        <v>0</v>
      </c>
      <c r="AK128" s="1073">
        <f>Kalkulation_MS5!AM26</f>
        <v>0</v>
      </c>
      <c r="AL128" s="1073">
        <f>Kalkulation_MS5!AN26</f>
        <v>0</v>
      </c>
      <c r="AM128" s="1073">
        <f>Kalkulation_MS5!AO26</f>
        <v>0</v>
      </c>
      <c r="AN128" s="1073">
        <f>Kalkulation_MS5!AP26</f>
        <v>0</v>
      </c>
      <c r="AO128" s="1073">
        <f>Kalkulation_MS5!AQ26</f>
        <v>0</v>
      </c>
      <c r="AP128" s="1073">
        <f>Kalkulation_MS5!AR26</f>
        <v>0</v>
      </c>
      <c r="AQ128" s="1074">
        <f>Kalkulation_MS5!AS26</f>
        <v>0</v>
      </c>
    </row>
    <row r="129" spans="1:43">
      <c r="A129" s="221" t="s">
        <v>102</v>
      </c>
      <c r="D129" s="454">
        <f>Kalkulation_MS5!F35</f>
        <v>0</v>
      </c>
      <c r="E129" s="74">
        <f>Kalkulation_MS5!G35</f>
        <v>0</v>
      </c>
      <c r="F129" s="74">
        <f>Kalkulation_MS5!H35</f>
        <v>0</v>
      </c>
      <c r="G129" s="74">
        <f>Kalkulation_MS5!I35</f>
        <v>0</v>
      </c>
      <c r="H129" s="74">
        <f>Kalkulation_MS5!J35</f>
        <v>0</v>
      </c>
      <c r="I129" s="74">
        <f>Kalkulation_MS5!K35</f>
        <v>0</v>
      </c>
      <c r="J129" s="74">
        <f>Kalkulation_MS5!L35</f>
        <v>0</v>
      </c>
      <c r="K129" s="74">
        <f>Kalkulation_MS5!M35</f>
        <v>0</v>
      </c>
      <c r="L129" s="74">
        <f>Kalkulation_MS5!N35</f>
        <v>0</v>
      </c>
      <c r="M129" s="74">
        <f>Kalkulation_MS5!O35</f>
        <v>0</v>
      </c>
      <c r="N129" s="74">
        <f>Kalkulation_MS5!P35</f>
        <v>0</v>
      </c>
      <c r="O129" s="74">
        <f>Kalkulation_MS5!Q35</f>
        <v>0</v>
      </c>
      <c r="P129" s="74">
        <f>Kalkulation_MS5!R35</f>
        <v>0</v>
      </c>
      <c r="Q129" s="74">
        <f>Kalkulation_MS5!S35</f>
        <v>0</v>
      </c>
      <c r="R129" s="74">
        <f>Kalkulation_MS5!T35</f>
        <v>0</v>
      </c>
      <c r="S129" s="74">
        <f>Kalkulation_MS5!U35</f>
        <v>0</v>
      </c>
      <c r="T129" s="74">
        <f>Kalkulation_MS5!V35</f>
        <v>0</v>
      </c>
      <c r="U129" s="74">
        <f>Kalkulation_MS5!W35</f>
        <v>0</v>
      </c>
      <c r="V129" s="74">
        <f>Kalkulation_MS5!X35</f>
        <v>0</v>
      </c>
      <c r="W129" s="74">
        <f>Kalkulation_MS5!Y35</f>
        <v>0</v>
      </c>
      <c r="X129" s="74">
        <f>Kalkulation_MS5!Z35</f>
        <v>0</v>
      </c>
      <c r="Y129" s="74">
        <f>Kalkulation_MS5!AA35</f>
        <v>0</v>
      </c>
      <c r="Z129" s="74">
        <f>Kalkulation_MS5!AB35</f>
        <v>0</v>
      </c>
      <c r="AA129" s="74">
        <f>Kalkulation_MS5!AC35</f>
        <v>0</v>
      </c>
      <c r="AB129" s="74">
        <f>Kalkulation_MS5!AD35</f>
        <v>0</v>
      </c>
      <c r="AC129" s="74">
        <f>Kalkulation_MS5!AE35</f>
        <v>0</v>
      </c>
      <c r="AD129" s="74">
        <f>Kalkulation_MS5!AF35</f>
        <v>0</v>
      </c>
      <c r="AE129" s="74">
        <f>Kalkulation_MS5!AG35</f>
        <v>0</v>
      </c>
      <c r="AF129" s="74">
        <f>Kalkulation_MS5!AH35</f>
        <v>0</v>
      </c>
      <c r="AG129" s="74">
        <f>Kalkulation_MS5!AI35</f>
        <v>0</v>
      </c>
      <c r="AH129" s="74">
        <f>Kalkulation_MS5!AJ35</f>
        <v>0</v>
      </c>
      <c r="AI129" s="74">
        <f>Kalkulation_MS5!AK35</f>
        <v>0</v>
      </c>
      <c r="AJ129" s="74">
        <f>Kalkulation_MS5!AL35</f>
        <v>0</v>
      </c>
      <c r="AK129" s="74">
        <f>Kalkulation_MS5!AM35</f>
        <v>0</v>
      </c>
      <c r="AL129" s="74">
        <f>Kalkulation_MS5!AN35</f>
        <v>0</v>
      </c>
      <c r="AM129" s="74">
        <f>Kalkulation_MS5!AO35</f>
        <v>0</v>
      </c>
      <c r="AN129" s="74">
        <f>Kalkulation_MS5!AP35</f>
        <v>0</v>
      </c>
      <c r="AO129" s="74">
        <f>Kalkulation_MS5!AQ35</f>
        <v>0</v>
      </c>
      <c r="AP129" s="74">
        <f>Kalkulation_MS5!AR35</f>
        <v>0</v>
      </c>
      <c r="AQ129" s="455">
        <f>Kalkulation_MS5!AS35</f>
        <v>0</v>
      </c>
    </row>
    <row r="130" spans="1:43" s="340" customFormat="1">
      <c r="A130" s="456" t="s">
        <v>342</v>
      </c>
      <c r="B130" s="457"/>
      <c r="C130" s="457"/>
      <c r="D130" s="456">
        <f>Kalkulation_MS5!F37</f>
        <v>0</v>
      </c>
      <c r="E130" s="457">
        <f>Kalkulation_MS5!G37</f>
        <v>0</v>
      </c>
      <c r="F130" s="457">
        <f>Kalkulation_MS5!H37</f>
        <v>0</v>
      </c>
      <c r="G130" s="457">
        <f>Kalkulation_MS5!I37</f>
        <v>0</v>
      </c>
      <c r="H130" s="457">
        <f>Kalkulation_MS5!J37</f>
        <v>0</v>
      </c>
      <c r="I130" s="457">
        <f>Kalkulation_MS5!K37</f>
        <v>0</v>
      </c>
      <c r="J130" s="457">
        <f>Kalkulation_MS5!L37</f>
        <v>0</v>
      </c>
      <c r="K130" s="457">
        <f>Kalkulation_MS5!M37</f>
        <v>0</v>
      </c>
      <c r="L130" s="457">
        <f>Kalkulation_MS5!N37</f>
        <v>0</v>
      </c>
      <c r="M130" s="457">
        <f>Kalkulation_MS5!O37</f>
        <v>0</v>
      </c>
      <c r="N130" s="457">
        <f>Kalkulation_MS5!P37</f>
        <v>0</v>
      </c>
      <c r="O130" s="457">
        <f>Kalkulation_MS5!Q37</f>
        <v>0</v>
      </c>
      <c r="P130" s="457">
        <f>Kalkulation_MS5!R37</f>
        <v>0</v>
      </c>
      <c r="Q130" s="457">
        <f>Kalkulation_MS5!S37</f>
        <v>0</v>
      </c>
      <c r="R130" s="457">
        <f>Kalkulation_MS5!T37</f>
        <v>0</v>
      </c>
      <c r="S130" s="457">
        <f>Kalkulation_MS5!U37</f>
        <v>0</v>
      </c>
      <c r="T130" s="457">
        <f>Kalkulation_MS5!V37</f>
        <v>0</v>
      </c>
      <c r="U130" s="457">
        <f>Kalkulation_MS5!W37</f>
        <v>0</v>
      </c>
      <c r="V130" s="457">
        <f>Kalkulation_MS5!X37</f>
        <v>0</v>
      </c>
      <c r="W130" s="457">
        <f>Kalkulation_MS5!Y37</f>
        <v>0</v>
      </c>
      <c r="X130" s="457">
        <f>Kalkulation_MS5!Z37</f>
        <v>0</v>
      </c>
      <c r="Y130" s="457">
        <f>Kalkulation_MS5!AA37</f>
        <v>0</v>
      </c>
      <c r="Z130" s="457">
        <f>Kalkulation_MS5!AB37</f>
        <v>0</v>
      </c>
      <c r="AA130" s="457">
        <f>Kalkulation_MS5!AC37</f>
        <v>0</v>
      </c>
      <c r="AB130" s="457">
        <f>Kalkulation_MS5!AD37</f>
        <v>0</v>
      </c>
      <c r="AC130" s="457">
        <f>Kalkulation_MS5!AE37</f>
        <v>0</v>
      </c>
      <c r="AD130" s="457">
        <f>Kalkulation_MS5!AF37</f>
        <v>0</v>
      </c>
      <c r="AE130" s="457">
        <f>Kalkulation_MS5!AG37</f>
        <v>0</v>
      </c>
      <c r="AF130" s="457">
        <f>Kalkulation_MS5!AH37</f>
        <v>0</v>
      </c>
      <c r="AG130" s="457">
        <f>Kalkulation_MS5!AI37</f>
        <v>0</v>
      </c>
      <c r="AH130" s="457">
        <f>Kalkulation_MS5!AJ37</f>
        <v>0</v>
      </c>
      <c r="AI130" s="457">
        <f>Kalkulation_MS5!AK37</f>
        <v>0</v>
      </c>
      <c r="AJ130" s="457">
        <f>Kalkulation_MS5!AL37</f>
        <v>0</v>
      </c>
      <c r="AK130" s="457">
        <f>Kalkulation_MS5!AM37</f>
        <v>0</v>
      </c>
      <c r="AL130" s="457">
        <f>Kalkulation_MS5!AN37</f>
        <v>0</v>
      </c>
      <c r="AM130" s="457">
        <f>Kalkulation_MS5!AO37</f>
        <v>0</v>
      </c>
      <c r="AN130" s="457">
        <f>Kalkulation_MS5!AP37</f>
        <v>0</v>
      </c>
      <c r="AO130" s="457">
        <f>Kalkulation_MS5!AQ37</f>
        <v>0</v>
      </c>
      <c r="AP130" s="457">
        <f>Kalkulation_MS5!AR37</f>
        <v>0</v>
      </c>
      <c r="AQ130" s="458">
        <f>Kalkulation_MS5!AS37</f>
        <v>0</v>
      </c>
    </row>
  </sheetData>
  <mergeCells count="12">
    <mergeCell ref="A92:M92"/>
    <mergeCell ref="A1:AQ1"/>
    <mergeCell ref="B2:C2"/>
    <mergeCell ref="F2:F6"/>
    <mergeCell ref="B6:C6"/>
    <mergeCell ref="B8:C8"/>
    <mergeCell ref="B9:C9"/>
    <mergeCell ref="B10:C10"/>
    <mergeCell ref="A11:A12"/>
    <mergeCell ref="A50:M50"/>
    <mergeCell ref="A64:M64"/>
    <mergeCell ref="A78:M78"/>
  </mergeCells>
  <phoneticPr fontId="126" type="noConversion"/>
  <pageMargins left="0.19685039370078741" right="0.11811023622047245" top="0.27559055118110237" bottom="0.23622047244094491" header="0.15748031496062992" footer="0.11811023622047245"/>
  <pageSetup paperSize="9" scale="26" orientation="landscape" verticalDpi="4" r:id="rId1"/>
  <customProperties>
    <customPr name="_pios_id" r:id="rId2"/>
    <customPr name="EpmWorksheetKeyString_GUID" r:id="rId3"/>
  </customProperties>
  <legacyDrawing r:id="rId4"/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2CB7D301-85C7-4042-A86A-8AB2FF2CC9F3}">
          <x14:formula1>
            <xm:f>Währung!$A$2:$A$3</xm:f>
          </x14:formula1>
          <xm:sqref>D52</xm:sqref>
        </x14:dataValidation>
        <x14:dataValidation type="list" allowBlank="1" showInputMessage="1" showErrorMessage="1" xr:uid="{B6FC33B7-9540-40E9-8937-9B8FFDFB0140}">
          <x14:formula1>
            <xm:f>Währung!$A$4:$A$5</xm:f>
          </x14:formula1>
          <xm:sqref>D66</xm:sqref>
        </x14:dataValidation>
        <x14:dataValidation type="list" allowBlank="1" showInputMessage="1" showErrorMessage="1" xr:uid="{0AEA276F-E4F7-4984-8F92-61DB71CE1D60}">
          <x14:formula1>
            <xm:f>Währung!$A$6:$A$7</xm:f>
          </x14:formula1>
          <xm:sqref>D80</xm:sqref>
        </x14:dataValidation>
        <x14:dataValidation type="list" allowBlank="1" showInputMessage="1" showErrorMessage="1" xr:uid="{E1E9E90F-8C25-4F48-88C5-C4CD15AEFC61}">
          <x14:formula1>
            <xm:f>Währung!$A$10:$A$11</xm:f>
          </x14:formula1>
          <xm:sqref>D94</xm:sqref>
        </x14:dataValidation>
        <x14:dataValidation type="list" allowBlank="1" showInputMessage="1" showErrorMessage="1" xr:uid="{0016A645-46EF-4798-98E1-C5F94F8F9E13}">
          <x14:formula1>
            <xm:f>Währung!$A$12:$A$13</xm:f>
          </x14:formula1>
          <xm:sqref>D116</xm:sqref>
        </x14:dataValidation>
        <x14:dataValidation type="list" allowBlank="1" showInputMessage="1" showErrorMessage="1" xr:uid="{854FD1F6-716A-4345-9FD2-4BC1AFE2435F}">
          <x14:formula1>
            <xm:f>Liste!$A$1:$A$6</xm:f>
          </x14:formula1>
          <xm:sqref>B4</xm:sqref>
        </x14:dataValidation>
        <x14:dataValidation type="list" allowBlank="1" showInputMessage="1" showErrorMessage="1" xr:uid="{4C05C7F1-8033-40FA-80C7-8873F6671774}">
          <x14:formula1>
            <xm:f>Grunddaten!$A$13:$A$23</xm:f>
          </x14:formula1>
          <xm:sqref>B5</xm:sqref>
        </x14:dataValidation>
      </x14:dataValidations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2CADCB-403F-4F21-A6AE-FC5CDF410057}">
  <sheetPr codeName="Tabelle32">
    <tabColor theme="8" tint="0.59999389629810485"/>
  </sheetPr>
  <dimension ref="B1:Q52"/>
  <sheetViews>
    <sheetView showGridLines="0" zoomScale="90" zoomScaleNormal="90" workbookViewId="0">
      <selection activeCell="N12" sqref="N12:Q12"/>
    </sheetView>
  </sheetViews>
  <sheetFormatPr defaultColWidth="11.375" defaultRowHeight="13.5"/>
  <cols>
    <col min="1" max="1" width="2.375" customWidth="1"/>
    <col min="2" max="2" width="28.375" customWidth="1"/>
    <col min="3" max="3" width="14.25" style="102" bestFit="1" customWidth="1"/>
    <col min="4" max="4" width="11.25" customWidth="1"/>
    <col min="5" max="6" width="11.125" customWidth="1"/>
    <col min="7" max="7" width="2.375" customWidth="1"/>
    <col min="8" max="8" width="51.25" customWidth="1"/>
    <col min="9" max="9" width="6.25" customWidth="1"/>
    <col min="10" max="12" width="11.75" customWidth="1"/>
    <col min="13" max="13" width="4.625" customWidth="1"/>
    <col min="14" max="15" width="13.25" customWidth="1"/>
    <col min="16" max="16" width="7.375" customWidth="1"/>
    <col min="17" max="17" width="15.375" style="789" customWidth="1"/>
  </cols>
  <sheetData>
    <row r="1" spans="2:17" ht="27">
      <c r="D1" s="876"/>
      <c r="E1" s="877" t="s">
        <v>343</v>
      </c>
      <c r="F1" s="877" t="s">
        <v>344</v>
      </c>
    </row>
    <row r="2" spans="2:17" ht="14.25">
      <c r="B2" s="470" t="s">
        <v>138</v>
      </c>
      <c r="C2" s="865">
        <f>'Input Cost_MS5'!B7</f>
        <v>0</v>
      </c>
      <c r="D2" s="72" t="s">
        <v>345</v>
      </c>
      <c r="E2" s="883"/>
      <c r="F2" s="872">
        <v>80</v>
      </c>
    </row>
    <row r="3" spans="2:17" ht="14.25">
      <c r="B3" s="470" t="s">
        <v>346</v>
      </c>
      <c r="C3" s="866">
        <f>Grunddaten!B48</f>
        <v>0.08</v>
      </c>
      <c r="D3" s="72" t="s">
        <v>347</v>
      </c>
      <c r="E3" s="883"/>
      <c r="F3" s="872">
        <v>30</v>
      </c>
    </row>
    <row r="4" spans="2:17" ht="14.25">
      <c r="B4" s="470" t="s">
        <v>348</v>
      </c>
      <c r="C4" s="867">
        <f>'Input Cost_MS5'!B7</f>
        <v>0</v>
      </c>
      <c r="D4" s="870" t="s">
        <v>349</v>
      </c>
      <c r="E4" s="883"/>
      <c r="F4" s="872">
        <v>20</v>
      </c>
    </row>
    <row r="5" spans="2:17" ht="14.25">
      <c r="B5" s="470" t="s">
        <v>350</v>
      </c>
      <c r="C5" s="868">
        <f>IF('Input Cost_MS5'!$B$5=Grunddaten!$A$36,Grunddaten!$B$36,Grunddaten!$B$37)</f>
        <v>80</v>
      </c>
      <c r="D5" s="870" t="s">
        <v>470</v>
      </c>
      <c r="E5" s="883"/>
      <c r="F5" s="873">
        <v>55</v>
      </c>
      <c r="G5" s="468"/>
      <c r="J5" s="468"/>
      <c r="K5" s="468"/>
      <c r="L5" s="468"/>
    </row>
    <row r="6" spans="2:17" ht="14.25">
      <c r="B6" s="470" t="s">
        <v>351</v>
      </c>
      <c r="C6" s="869">
        <f>IF('Input Cost_MS5'!$B$5=Grunddaten!$A$32,Grunddaten!$B$32,Grunddaten!$B$33)</f>
        <v>0.04</v>
      </c>
      <c r="D6" s="870" t="s">
        <v>352</v>
      </c>
      <c r="E6" s="883"/>
      <c r="F6" s="873">
        <v>20</v>
      </c>
      <c r="G6" s="468"/>
      <c r="J6" s="468"/>
      <c r="K6" s="468"/>
      <c r="L6" s="468"/>
    </row>
    <row r="7" spans="2:17" ht="14.25">
      <c r="B7" s="470" t="s">
        <v>353</v>
      </c>
      <c r="C7" s="868">
        <f>'Income Statement_MS5'!J57*1000</f>
        <v>0</v>
      </c>
      <c r="D7" s="870" t="s">
        <v>354</v>
      </c>
      <c r="E7" s="883"/>
      <c r="F7" s="873">
        <v>20</v>
      </c>
      <c r="G7" s="468"/>
      <c r="J7" s="468"/>
      <c r="K7" s="468"/>
      <c r="L7" s="468"/>
    </row>
    <row r="8" spans="2:17" ht="14.25">
      <c r="B8" s="470" t="s">
        <v>355</v>
      </c>
      <c r="C8" s="868">
        <f>MAX('Income Statement_MS5'!C37:I37)*1000</f>
        <v>0</v>
      </c>
      <c r="D8" s="870" t="s">
        <v>356</v>
      </c>
      <c r="E8" s="883"/>
      <c r="F8" s="873">
        <v>28</v>
      </c>
      <c r="G8" s="468"/>
      <c r="J8" s="468"/>
      <c r="K8" s="468"/>
      <c r="L8" s="468"/>
    </row>
    <row r="9" spans="2:17" ht="14.25">
      <c r="B9" s="1010"/>
      <c r="C9" s="1011"/>
      <c r="D9" s="871" t="s">
        <v>357</v>
      </c>
      <c r="E9" s="884"/>
      <c r="F9" s="874">
        <v>51</v>
      </c>
      <c r="G9" s="468"/>
      <c r="J9" s="468"/>
      <c r="K9" s="468"/>
      <c r="L9" s="468"/>
    </row>
    <row r="10" spans="2:17" ht="7.5" customHeight="1">
      <c r="B10" s="468"/>
      <c r="C10" s="469"/>
      <c r="D10" s="468"/>
      <c r="E10" s="468"/>
      <c r="F10" s="468"/>
      <c r="G10" s="468"/>
      <c r="H10" s="468"/>
      <c r="I10" s="468"/>
      <c r="J10" s="468"/>
      <c r="K10" s="468"/>
      <c r="L10" s="468"/>
    </row>
    <row r="11" spans="2:17" ht="14.25">
      <c r="B11" s="1128" t="s">
        <v>358</v>
      </c>
      <c r="C11" s="1129"/>
      <c r="D11" s="1129"/>
      <c r="E11" s="1129"/>
      <c r="F11" s="1130"/>
      <c r="G11" s="468"/>
      <c r="H11" s="1128" t="s">
        <v>359</v>
      </c>
      <c r="I11" s="1129"/>
      <c r="J11" s="1129"/>
      <c r="K11" s="1129"/>
      <c r="L11" s="1130"/>
    </row>
    <row r="12" spans="2:17" s="780" customFormat="1" ht="42.75">
      <c r="B12" s="777" t="s">
        <v>360</v>
      </c>
      <c r="C12" s="778"/>
      <c r="D12" s="781" t="s">
        <v>211</v>
      </c>
      <c r="E12" s="781" t="s">
        <v>212</v>
      </c>
      <c r="F12" s="782" t="s">
        <v>213</v>
      </c>
      <c r="G12" s="779"/>
      <c r="H12" s="777" t="s">
        <v>360</v>
      </c>
      <c r="I12" s="778"/>
      <c r="J12" s="781" t="s">
        <v>211</v>
      </c>
      <c r="K12" s="781" t="s">
        <v>212</v>
      </c>
      <c r="L12" s="782" t="s">
        <v>213</v>
      </c>
      <c r="N12" s="791" t="s">
        <v>361</v>
      </c>
      <c r="O12" s="792" t="s">
        <v>362</v>
      </c>
      <c r="P12" s="793" t="s">
        <v>363</v>
      </c>
      <c r="Q12" s="792" t="s">
        <v>364</v>
      </c>
    </row>
    <row r="13" spans="2:17" ht="14.45" customHeight="1">
      <c r="B13" s="471" t="s">
        <v>220</v>
      </c>
      <c r="C13" s="472" t="s">
        <v>120</v>
      </c>
      <c r="D13" s="875"/>
      <c r="E13" s="473"/>
      <c r="F13" s="783"/>
      <c r="G13" s="468"/>
      <c r="H13" s="471" t="str">
        <f>B13</f>
        <v>A-EE</v>
      </c>
      <c r="I13" s="472" t="s">
        <v>365</v>
      </c>
      <c r="J13" s="473"/>
      <c r="K13" s="473"/>
      <c r="L13" s="783"/>
      <c r="N13" s="798">
        <v>0</v>
      </c>
      <c r="O13" s="790">
        <v>1000000</v>
      </c>
      <c r="P13" s="794">
        <v>7</v>
      </c>
      <c r="Q13" s="790">
        <f>IF(AND($C$8&gt;=N13,$C$8&lt;O13),$C$8*P13/1000,"")</f>
        <v>0</v>
      </c>
    </row>
    <row r="14" spans="2:17" ht="14.45" customHeight="1">
      <c r="B14" s="471" t="s">
        <v>222</v>
      </c>
      <c r="C14" s="472" t="s">
        <v>120</v>
      </c>
      <c r="D14" s="875"/>
      <c r="E14" s="473"/>
      <c r="F14" s="783"/>
      <c r="G14" s="468"/>
      <c r="H14" s="471" t="str">
        <f>B14</f>
        <v>A-PI</v>
      </c>
      <c r="I14" s="472" t="s">
        <v>365</v>
      </c>
      <c r="J14" s="473"/>
      <c r="K14" s="473"/>
      <c r="L14" s="783"/>
      <c r="N14" s="798">
        <v>1000000</v>
      </c>
      <c r="O14" s="790">
        <v>2000000</v>
      </c>
      <c r="P14" s="794">
        <v>5</v>
      </c>
      <c r="Q14" s="790" t="str">
        <f t="shared" ref="Q14:Q17" si="0">IF(AND($C$8&gt;=N14,$C$8&lt;O14),$C$8*P14/1000,"")</f>
        <v/>
      </c>
    </row>
    <row r="15" spans="2:17" ht="14.45" customHeight="1">
      <c r="B15" s="471" t="s">
        <v>223</v>
      </c>
      <c r="C15" s="472" t="s">
        <v>120</v>
      </c>
      <c r="D15" s="875"/>
      <c r="E15" s="473"/>
      <c r="F15" s="783"/>
      <c r="G15" s="468"/>
      <c r="H15" s="471" t="str">
        <f>B15</f>
        <v>A-PIK</v>
      </c>
      <c r="I15" s="472" t="s">
        <v>365</v>
      </c>
      <c r="J15" s="473"/>
      <c r="K15" s="473"/>
      <c r="L15" s="783"/>
      <c r="N15" s="798">
        <v>2000000</v>
      </c>
      <c r="O15" s="790">
        <v>3000000</v>
      </c>
      <c r="P15" s="794">
        <v>3</v>
      </c>
      <c r="Q15" s="790" t="str">
        <f t="shared" si="0"/>
        <v/>
      </c>
    </row>
    <row r="16" spans="2:17" ht="14.45" customHeight="1">
      <c r="B16" s="471" t="s">
        <v>225</v>
      </c>
      <c r="C16" s="472" t="s">
        <v>120</v>
      </c>
      <c r="D16" s="875"/>
      <c r="E16" s="473"/>
      <c r="F16" s="783"/>
      <c r="G16" s="468"/>
      <c r="H16" s="471" t="str">
        <f>B16</f>
        <v>A-ZQ</v>
      </c>
      <c r="I16" s="472" t="s">
        <v>365</v>
      </c>
      <c r="J16" s="473"/>
      <c r="K16" s="473"/>
      <c r="L16" s="783"/>
      <c r="N16" s="798">
        <v>3000000</v>
      </c>
      <c r="O16" s="790">
        <v>4000000</v>
      </c>
      <c r="P16" s="794">
        <v>2</v>
      </c>
      <c r="Q16" s="790" t="str">
        <f t="shared" si="0"/>
        <v/>
      </c>
    </row>
    <row r="17" spans="2:17" ht="14.45" customHeight="1">
      <c r="B17" s="471" t="s">
        <v>52</v>
      </c>
      <c r="C17" s="472" t="s">
        <v>120</v>
      </c>
      <c r="D17" s="875">
        <f>SUM(E2:E8)</f>
        <v>0</v>
      </c>
      <c r="E17" s="473">
        <f>Q19</f>
        <v>0</v>
      </c>
      <c r="F17" s="783">
        <f>IF(C7=0,0,C7*C6/C5)</f>
        <v>0</v>
      </c>
      <c r="G17" s="468"/>
      <c r="H17" s="471" t="str">
        <f>B17</f>
        <v>Other</v>
      </c>
      <c r="I17" s="472" t="s">
        <v>365</v>
      </c>
      <c r="J17" s="923">
        <f>(E2*F2)+(E3*F3)+(E4*F4)+(E5*F5)+(E6*F6)+(E7*F7)+(E8*F8)+(E9*F9)</f>
        <v>0</v>
      </c>
      <c r="K17" s="473">
        <f t="shared" ref="K17:L17" si="1">$C$5*E17</f>
        <v>0</v>
      </c>
      <c r="L17" s="783">
        <f t="shared" si="1"/>
        <v>0</v>
      </c>
      <c r="N17" s="798">
        <v>4000000</v>
      </c>
      <c r="O17" s="790">
        <v>5000000</v>
      </c>
      <c r="P17" s="794">
        <v>2</v>
      </c>
      <c r="Q17" s="790" t="str">
        <f t="shared" si="0"/>
        <v/>
      </c>
    </row>
    <row r="18" spans="2:17" ht="14.45" customHeight="1">
      <c r="B18" s="30" t="s">
        <v>156</v>
      </c>
      <c r="C18" s="82" t="s">
        <v>120</v>
      </c>
      <c r="D18" s="80">
        <f>SUM(D13:D17)</f>
        <v>0</v>
      </c>
      <c r="E18" s="80">
        <f>SUM(E13:E17)</f>
        <v>0</v>
      </c>
      <c r="F18" s="81">
        <f>SUM(F13:F17)</f>
        <v>0</v>
      </c>
      <c r="G18" s="468"/>
      <c r="H18" s="30" t="s">
        <v>156</v>
      </c>
      <c r="I18" s="82" t="s">
        <v>365</v>
      </c>
      <c r="J18" s="80">
        <f>SUM(J13:J17)</f>
        <v>0</v>
      </c>
      <c r="K18" s="80">
        <f>SUM(K13:K17)</f>
        <v>0</v>
      </c>
      <c r="L18" s="81">
        <f>SUM(L13:L17)</f>
        <v>0</v>
      </c>
      <c r="N18" s="798">
        <v>5000000</v>
      </c>
      <c r="O18" s="790">
        <v>100000000</v>
      </c>
      <c r="P18" s="794">
        <v>2</v>
      </c>
      <c r="Q18" s="790" t="str">
        <f>IF($C$8&gt;=N18,$C$8*P18/1000,"")</f>
        <v/>
      </c>
    </row>
    <row r="19" spans="2:17" ht="14.25" customHeight="1">
      <c r="B19" s="468"/>
      <c r="C19" s="469"/>
      <c r="D19" s="475"/>
      <c r="E19" s="468"/>
      <c r="F19" s="468"/>
      <c r="G19" s="468"/>
      <c r="H19" s="468"/>
      <c r="I19" s="468"/>
      <c r="J19" s="468"/>
      <c r="K19" s="468"/>
      <c r="L19" s="784"/>
      <c r="N19" s="799" t="s">
        <v>156</v>
      </c>
      <c r="O19" s="795"/>
      <c r="P19" s="796"/>
      <c r="Q19" s="797">
        <f>SUM(Q13:Q18)</f>
        <v>0</v>
      </c>
    </row>
    <row r="20" spans="2:17" ht="14.25">
      <c r="B20" s="1128" t="s">
        <v>366</v>
      </c>
      <c r="C20" s="1129"/>
      <c r="D20" s="1129"/>
      <c r="E20" s="1129"/>
      <c r="F20" s="1130"/>
      <c r="G20" s="468"/>
      <c r="H20" s="1128" t="s">
        <v>367</v>
      </c>
      <c r="I20" s="1129"/>
      <c r="J20" s="1129"/>
      <c r="K20" s="1129"/>
      <c r="L20" s="1130"/>
    </row>
    <row r="21" spans="2:17" s="556" customFormat="1" ht="42.75">
      <c r="B21" s="785"/>
      <c r="C21" s="781"/>
      <c r="D21" s="781" t="s">
        <v>211</v>
      </c>
      <c r="E21" s="781" t="s">
        <v>212</v>
      </c>
      <c r="F21" s="782" t="s">
        <v>213</v>
      </c>
      <c r="G21" s="786"/>
      <c r="H21" s="785"/>
      <c r="I21" s="781"/>
      <c r="J21" s="781" t="s">
        <v>211</v>
      </c>
      <c r="K21" s="781" t="s">
        <v>212</v>
      </c>
      <c r="L21" s="782" t="s">
        <v>213</v>
      </c>
    </row>
    <row r="22" spans="2:17" ht="15.95" customHeight="1">
      <c r="B22" s="1075" t="s">
        <v>368</v>
      </c>
      <c r="C22" s="642" t="s">
        <v>365</v>
      </c>
      <c r="D22" s="645"/>
      <c r="E22" s="801"/>
      <c r="F22" s="788"/>
      <c r="G22" s="468"/>
      <c r="H22" s="1075" t="s">
        <v>369</v>
      </c>
      <c r="I22" s="642" t="s">
        <v>365</v>
      </c>
      <c r="J22" s="645"/>
      <c r="K22" s="801"/>
      <c r="L22" s="788"/>
    </row>
    <row r="23" spans="2:17" ht="15.95" customHeight="1">
      <c r="B23" s="643" t="s">
        <v>370</v>
      </c>
      <c r="C23" s="644" t="s">
        <v>365</v>
      </c>
      <c r="D23" s="646"/>
      <c r="E23" s="802"/>
      <c r="F23" s="803"/>
      <c r="H23" s="662" t="s">
        <v>371</v>
      </c>
      <c r="I23" s="663" t="s">
        <v>365</v>
      </c>
      <c r="J23" s="664"/>
      <c r="K23" s="804"/>
      <c r="L23" s="805"/>
    </row>
    <row r="24" spans="2:17" ht="15.95" customHeight="1">
      <c r="B24" s="649" t="s">
        <v>156</v>
      </c>
      <c r="C24" s="650"/>
      <c r="D24" s="651">
        <f>SUM(D22:D23)</f>
        <v>0</v>
      </c>
      <c r="E24" s="651">
        <f t="shared" ref="E24:F24" si="2">SUM(E22:E23)</f>
        <v>0</v>
      </c>
      <c r="F24" s="652">
        <f t="shared" si="2"/>
        <v>0</v>
      </c>
      <c r="H24" s="662" t="s">
        <v>372</v>
      </c>
      <c r="I24" s="663" t="s">
        <v>365</v>
      </c>
      <c r="J24" s="664"/>
      <c r="K24" s="804"/>
      <c r="L24" s="805"/>
    </row>
    <row r="25" spans="2:17" ht="15.95" customHeight="1">
      <c r="H25" s="662" t="s">
        <v>373</v>
      </c>
      <c r="I25" s="663" t="s">
        <v>365</v>
      </c>
      <c r="J25" s="664"/>
      <c r="K25" s="804"/>
      <c r="L25" s="805"/>
    </row>
    <row r="26" spans="2:17" ht="15.95" customHeight="1">
      <c r="H26" s="662" t="s">
        <v>374</v>
      </c>
      <c r="I26" s="663" t="s">
        <v>365</v>
      </c>
      <c r="J26" s="664"/>
      <c r="K26" s="804"/>
      <c r="L26" s="805"/>
    </row>
    <row r="27" spans="2:17" ht="15.95" customHeight="1">
      <c r="H27" s="662" t="s">
        <v>375</v>
      </c>
      <c r="I27" s="663" t="s">
        <v>365</v>
      </c>
      <c r="J27" s="967"/>
      <c r="K27" s="804"/>
      <c r="L27" s="805"/>
    </row>
    <row r="28" spans="2:17" s="557" customFormat="1" ht="44.1" customHeight="1">
      <c r="H28" s="665" t="s">
        <v>376</v>
      </c>
      <c r="I28" s="666" t="s">
        <v>365</v>
      </c>
      <c r="J28" s="667"/>
      <c r="K28" s="806"/>
      <c r="L28" s="807"/>
    </row>
    <row r="29" spans="2:17" ht="19.5" customHeight="1">
      <c r="H29" s="643" t="s">
        <v>377</v>
      </c>
      <c r="I29" s="644" t="s">
        <v>365</v>
      </c>
      <c r="J29" s="646"/>
      <c r="K29" s="802"/>
      <c r="L29" s="803"/>
    </row>
    <row r="30" spans="2:17" ht="14.25">
      <c r="H30" s="649" t="s">
        <v>156</v>
      </c>
      <c r="I30" s="650"/>
      <c r="J30" s="651">
        <f>SUM(J22:J29)</f>
        <v>0</v>
      </c>
      <c r="K30" s="651">
        <f t="shared" ref="K30:L30" si="3">SUM(K22:K29)</f>
        <v>0</v>
      </c>
      <c r="L30" s="81">
        <f t="shared" si="3"/>
        <v>0</v>
      </c>
    </row>
    <row r="32" spans="2:17" ht="14.25">
      <c r="H32" s="1128" t="s">
        <v>267</v>
      </c>
      <c r="I32" s="1129"/>
      <c r="J32" s="1129"/>
      <c r="K32" s="1129"/>
      <c r="L32" s="1130"/>
    </row>
    <row r="33" spans="8:12" s="556" customFormat="1" ht="42.75">
      <c r="H33" s="785"/>
      <c r="I33" s="781"/>
      <c r="J33" s="781" t="s">
        <v>211</v>
      </c>
      <c r="K33" s="781" t="s">
        <v>212</v>
      </c>
      <c r="L33" s="782" t="s">
        <v>213</v>
      </c>
    </row>
    <row r="34" spans="8:12" ht="14.25">
      <c r="H34" s="1076">
        <f>'Input Cost_MS5'!B13</f>
        <v>2026</v>
      </c>
      <c r="I34" s="642" t="s">
        <v>365</v>
      </c>
      <c r="J34" s="645"/>
      <c r="K34" s="801"/>
      <c r="L34" s="788"/>
    </row>
    <row r="35" spans="8:12" ht="14.25">
      <c r="H35" s="647">
        <f>'Input Cost_MS5'!B14</f>
        <v>2027</v>
      </c>
      <c r="I35" s="472" t="s">
        <v>365</v>
      </c>
      <c r="J35" s="641"/>
      <c r="K35" s="473"/>
      <c r="L35" s="783"/>
    </row>
    <row r="36" spans="8:12" ht="14.25">
      <c r="H36" s="647">
        <f>'Input Cost_MS5'!B15</f>
        <v>2028</v>
      </c>
      <c r="I36" s="472" t="s">
        <v>365</v>
      </c>
      <c r="J36" s="641"/>
      <c r="K36" s="473"/>
      <c r="L36" s="783"/>
    </row>
    <row r="37" spans="8:12" ht="14.25">
      <c r="H37" s="647">
        <f>'Input Cost_MS5'!B16</f>
        <v>2029</v>
      </c>
      <c r="I37" s="472" t="s">
        <v>365</v>
      </c>
      <c r="J37" s="641"/>
      <c r="K37" s="473"/>
      <c r="L37" s="783"/>
    </row>
    <row r="38" spans="8:12" ht="14.25">
      <c r="H38" s="647">
        <f>'Input Cost_MS5'!B17</f>
        <v>2030</v>
      </c>
      <c r="I38" s="472" t="s">
        <v>365</v>
      </c>
      <c r="J38" s="641"/>
      <c r="K38" s="473"/>
      <c r="L38" s="783"/>
    </row>
    <row r="39" spans="8:12" ht="14.25">
      <c r="H39" s="647">
        <f>'Input Cost_MS5'!B18</f>
        <v>2031</v>
      </c>
      <c r="I39" s="472" t="s">
        <v>365</v>
      </c>
      <c r="J39" s="641"/>
      <c r="K39" s="473"/>
      <c r="L39" s="783"/>
    </row>
    <row r="40" spans="8:12" ht="14.25">
      <c r="H40" s="648">
        <f>'Input Cost_MS5'!B19</f>
        <v>2032</v>
      </c>
      <c r="I40" s="644" t="s">
        <v>365</v>
      </c>
      <c r="J40" s="646"/>
      <c r="K40" s="802"/>
      <c r="L40" s="803"/>
    </row>
    <row r="41" spans="8:12" ht="14.25">
      <c r="H41" s="653" t="s">
        <v>156</v>
      </c>
      <c r="I41" s="650"/>
      <c r="J41" s="651">
        <f>SUM(J34:J40)</f>
        <v>0</v>
      </c>
      <c r="K41" s="651">
        <f>SUM(K34:K40)</f>
        <v>0</v>
      </c>
      <c r="L41" s="81">
        <f>SUM(L34:L40)</f>
        <v>0</v>
      </c>
    </row>
    <row r="43" spans="8:12" ht="14.25">
      <c r="H43" s="1128" t="s">
        <v>378</v>
      </c>
      <c r="I43" s="1129"/>
      <c r="J43" s="1129"/>
      <c r="K43" s="1129"/>
      <c r="L43" s="1130"/>
    </row>
    <row r="44" spans="8:12" s="556" customFormat="1" ht="42.75">
      <c r="H44" s="785"/>
      <c r="I44" s="781"/>
      <c r="J44" s="781" t="s">
        <v>211</v>
      </c>
      <c r="K44" s="781" t="s">
        <v>212</v>
      </c>
      <c r="L44" s="782" t="s">
        <v>213</v>
      </c>
    </row>
    <row r="45" spans="8:12" ht="14.25">
      <c r="H45" s="1076">
        <f>H34</f>
        <v>2026</v>
      </c>
      <c r="I45" s="642" t="s">
        <v>365</v>
      </c>
      <c r="J45" s="645"/>
      <c r="K45" s="801"/>
      <c r="L45" s="788"/>
    </row>
    <row r="46" spans="8:12" ht="14.25">
      <c r="H46" s="647">
        <f t="shared" ref="H46:H50" si="4">H35</f>
        <v>2027</v>
      </c>
      <c r="I46" s="472" t="s">
        <v>365</v>
      </c>
      <c r="J46" s="641"/>
      <c r="K46" s="473"/>
      <c r="L46" s="783"/>
    </row>
    <row r="47" spans="8:12" ht="14.25">
      <c r="H47" s="647">
        <f t="shared" si="4"/>
        <v>2028</v>
      </c>
      <c r="I47" s="472" t="s">
        <v>365</v>
      </c>
      <c r="J47" s="641"/>
      <c r="K47" s="473"/>
      <c r="L47" s="783"/>
    </row>
    <row r="48" spans="8:12" ht="14.25">
      <c r="H48" s="647">
        <f t="shared" si="4"/>
        <v>2029</v>
      </c>
      <c r="I48" s="472" t="s">
        <v>365</v>
      </c>
      <c r="J48" s="641"/>
      <c r="K48" s="473"/>
      <c r="L48" s="783"/>
    </row>
    <row r="49" spans="8:12" ht="14.25">
      <c r="H49" s="647">
        <f t="shared" si="4"/>
        <v>2030</v>
      </c>
      <c r="I49" s="472" t="s">
        <v>365</v>
      </c>
      <c r="J49" s="641"/>
      <c r="K49" s="473"/>
      <c r="L49" s="783"/>
    </row>
    <row r="50" spans="8:12" ht="14.25">
      <c r="H50" s="647">
        <f t="shared" si="4"/>
        <v>2031</v>
      </c>
      <c r="I50" s="472" t="s">
        <v>365</v>
      </c>
      <c r="J50" s="641"/>
      <c r="K50" s="473"/>
      <c r="L50" s="783"/>
    </row>
    <row r="51" spans="8:12" ht="14.25">
      <c r="H51" s="648">
        <f>H40</f>
        <v>2032</v>
      </c>
      <c r="I51" s="644" t="s">
        <v>365</v>
      </c>
      <c r="J51" s="646"/>
      <c r="K51" s="802"/>
      <c r="L51" s="803"/>
    </row>
    <row r="52" spans="8:12" ht="14.25">
      <c r="H52" s="653" t="s">
        <v>156</v>
      </c>
      <c r="I52" s="650"/>
      <c r="J52" s="651">
        <f>SUM(J45:J50)</f>
        <v>0</v>
      </c>
      <c r="K52" s="651">
        <f>SUM(K45:K50)</f>
        <v>0</v>
      </c>
      <c r="L52" s="81">
        <f>SUM(L45:L50)</f>
        <v>0</v>
      </c>
    </row>
  </sheetData>
  <mergeCells count="6">
    <mergeCell ref="H43:L43"/>
    <mergeCell ref="B11:F11"/>
    <mergeCell ref="H11:L11"/>
    <mergeCell ref="B20:F20"/>
    <mergeCell ref="H20:L20"/>
    <mergeCell ref="H32:L32"/>
  </mergeCells>
  <phoneticPr fontId="126" type="noConversion"/>
  <dataValidations count="2">
    <dataValidation type="custom" errorStyle="warning" allowBlank="1" showInputMessage="1" showErrorMessage="1" error="Test" sqref="D18" xr:uid="{90641710-9D60-421C-AFA7-348A3045F8FF}">
      <formula1>"summe(D6:D10)&lt;=0"</formula1>
    </dataValidation>
    <dataValidation type="custom" errorStyle="warning" allowBlank="1" showInputMessage="1" showErrorMessage="1" error="test" sqref="D19" xr:uid="{EDE2952E-65ED-4684-AF0D-67DA553BFB5E}">
      <formula1>"summe(D6:D10)&lt;=0"</formula1>
    </dataValidation>
  </dataValidations>
  <pageMargins left="0.7" right="0.7" top="0.78740157499999996" bottom="0.78740157499999996" header="0.3" footer="0.3"/>
  <pageSetup paperSize="9" orientation="portrait" horizontalDpi="4294967293" verticalDpi="0" r:id="rId1"/>
  <customProperties>
    <customPr name="_pios_id" r:id="rId2"/>
    <customPr name="EpmWorksheetKeyString_GUID" r:id="rId3"/>
  </customProperties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C42111-98A1-4360-AC32-FDE6AE23C495}">
  <sheetPr codeName="Tabelle75">
    <tabColor theme="8" tint="0.59999389629810485"/>
    <pageSetUpPr fitToPage="1"/>
  </sheetPr>
  <dimension ref="A1:AT65"/>
  <sheetViews>
    <sheetView showZeros="0" zoomScale="90" zoomScaleNormal="90" workbookViewId="0">
      <pane xSplit="5" ySplit="4" topLeftCell="F5" activePane="bottomRight" state="frozen"/>
      <selection pane="topRight" sqref="A1:XFD1048576"/>
      <selection pane="bottomLeft" sqref="A1:XFD1048576"/>
      <selection pane="bottomRight" activeCell="A33" sqref="A33"/>
    </sheetView>
  </sheetViews>
  <sheetFormatPr defaultColWidth="11.375" defaultRowHeight="13.5" outlineLevelRow="2"/>
  <cols>
    <col min="1" max="1" width="34.25" style="1" customWidth="1"/>
    <col min="2" max="2" width="7.125" style="1" customWidth="1"/>
    <col min="3" max="5" width="9.125" style="1" customWidth="1"/>
    <col min="6" max="6" width="21.25" style="1" bestFit="1" customWidth="1"/>
    <col min="7" max="8" width="20.75" style="1" bestFit="1" customWidth="1"/>
    <col min="9" max="9" width="23.125" style="1" bestFit="1" customWidth="1"/>
    <col min="10" max="10" width="22.375" style="1" bestFit="1" customWidth="1"/>
    <col min="11" max="46" width="17.75" style="1" customWidth="1"/>
    <col min="47" max="16384" width="11.375" style="1"/>
  </cols>
  <sheetData>
    <row r="1" spans="1:46" ht="20.25">
      <c r="A1" s="751" t="s">
        <v>379</v>
      </c>
      <c r="B1" s="751"/>
      <c r="C1" s="751"/>
      <c r="D1" s="751"/>
      <c r="E1" s="751"/>
      <c r="F1" s="751"/>
      <c r="G1" s="751"/>
      <c r="H1" s="751"/>
      <c r="I1" s="751"/>
      <c r="J1" s="751"/>
      <c r="K1" s="751"/>
      <c r="L1" s="751"/>
      <c r="M1" s="751"/>
      <c r="N1" s="751"/>
      <c r="O1" s="751"/>
      <c r="P1" s="751"/>
      <c r="Q1" s="751"/>
      <c r="R1" s="751"/>
      <c r="S1" s="751"/>
      <c r="T1" s="751"/>
      <c r="U1" s="751"/>
      <c r="V1" s="751"/>
      <c r="W1" s="751"/>
      <c r="X1" s="751"/>
      <c r="Y1" s="751"/>
      <c r="Z1" s="751"/>
      <c r="AA1" s="751"/>
      <c r="AB1" s="751"/>
      <c r="AC1" s="751"/>
      <c r="AD1" s="751"/>
      <c r="AE1" s="751"/>
      <c r="AF1" s="751"/>
      <c r="AG1" s="751"/>
      <c r="AH1" s="751"/>
      <c r="AI1" s="751"/>
      <c r="AJ1" s="751"/>
      <c r="AK1" s="751"/>
      <c r="AL1" s="751"/>
      <c r="AM1" s="751"/>
      <c r="AN1" s="751"/>
      <c r="AO1" s="751"/>
      <c r="AP1" s="751"/>
      <c r="AQ1" s="751"/>
      <c r="AR1" s="751"/>
      <c r="AS1" s="751"/>
      <c r="AT1" s="751"/>
    </row>
    <row r="2" spans="1:46" s="71" customFormat="1" ht="52.5" customHeight="1">
      <c r="A2" s="1131" t="s">
        <v>380</v>
      </c>
      <c r="B2" s="1134" t="s">
        <v>381</v>
      </c>
      <c r="C2" s="1131" t="s">
        <v>382</v>
      </c>
      <c r="D2" s="1136" t="s">
        <v>383</v>
      </c>
      <c r="E2" s="766" t="s">
        <v>384</v>
      </c>
      <c r="F2" s="441">
        <f>'Input Cost_MS5'!D11</f>
        <v>0</v>
      </c>
      <c r="G2" s="442">
        <f>'Input Cost_MS5'!E11</f>
        <v>0</v>
      </c>
      <c r="H2" s="442">
        <f>'Input Cost_MS5'!F11</f>
        <v>0</v>
      </c>
      <c r="I2" s="442">
        <f>'Input Cost_MS5'!G11</f>
        <v>0</v>
      </c>
      <c r="J2" s="442">
        <f>'Input Cost_MS5'!H11</f>
        <v>0</v>
      </c>
      <c r="K2" s="443">
        <f>'Input Cost_MS5'!I11</f>
        <v>0</v>
      </c>
      <c r="L2" s="443">
        <f>'Input Cost_MS5'!J11</f>
        <v>0</v>
      </c>
      <c r="M2" s="443">
        <f>'Input Cost_MS5'!K11</f>
        <v>0</v>
      </c>
      <c r="N2" s="443">
        <f>'Input Cost_MS5'!L11</f>
        <v>0</v>
      </c>
      <c r="O2" s="443">
        <f>'Input Cost_MS5'!M11</f>
        <v>0</v>
      </c>
      <c r="P2" s="443">
        <f>'Input Cost_MS5'!N11</f>
        <v>0</v>
      </c>
      <c r="Q2" s="443">
        <f>'Input Cost_MS5'!O11</f>
        <v>0</v>
      </c>
      <c r="R2" s="443">
        <f>'Input Cost_MS5'!P11</f>
        <v>0</v>
      </c>
      <c r="S2" s="443">
        <f>'Input Cost_MS5'!Q11</f>
        <v>0</v>
      </c>
      <c r="T2" s="443">
        <f>'Input Cost_MS5'!R11</f>
        <v>0</v>
      </c>
      <c r="U2" s="443">
        <f>'Input Cost_MS5'!S11</f>
        <v>0</v>
      </c>
      <c r="V2" s="443">
        <f>'Input Cost_MS5'!T11</f>
        <v>0</v>
      </c>
      <c r="W2" s="443">
        <f>'Input Cost_MS5'!U11</f>
        <v>0</v>
      </c>
      <c r="X2" s="443">
        <f>'Input Cost_MS5'!V11</f>
        <v>0</v>
      </c>
      <c r="Y2" s="443">
        <f>'Input Cost_MS5'!W11</f>
        <v>0</v>
      </c>
      <c r="Z2" s="443">
        <f>'Input Cost_MS5'!X11</f>
        <v>0</v>
      </c>
      <c r="AA2" s="443">
        <f>'Input Cost_MS5'!Y11</f>
        <v>0</v>
      </c>
      <c r="AB2" s="443">
        <f>'Input Cost_MS5'!Z11</f>
        <v>0</v>
      </c>
      <c r="AC2" s="443">
        <f>'Input Cost_MS5'!AA11</f>
        <v>0</v>
      </c>
      <c r="AD2" s="443">
        <f>'Input Cost_MS5'!AB11</f>
        <v>0</v>
      </c>
      <c r="AE2" s="443">
        <f>'Input Cost_MS5'!AC11</f>
        <v>0</v>
      </c>
      <c r="AF2" s="443">
        <f>'Input Cost_MS5'!AD11</f>
        <v>0</v>
      </c>
      <c r="AG2" s="443">
        <f>'Input Cost_MS5'!AE11</f>
        <v>0</v>
      </c>
      <c r="AH2" s="443">
        <f>'Input Cost_MS5'!AF11</f>
        <v>0</v>
      </c>
      <c r="AI2" s="443">
        <f>'Input Cost_MS5'!AG11</f>
        <v>0</v>
      </c>
      <c r="AJ2" s="443">
        <f>'Input Cost_MS5'!AH11</f>
        <v>0</v>
      </c>
      <c r="AK2" s="443">
        <f>'Input Cost_MS5'!AI11</f>
        <v>0</v>
      </c>
      <c r="AL2" s="443">
        <f>'Input Cost_MS5'!AJ11</f>
        <v>0</v>
      </c>
      <c r="AM2" s="443">
        <f>'Input Cost_MS5'!AK11</f>
        <v>0</v>
      </c>
      <c r="AN2" s="443">
        <f>'Input Cost_MS5'!AL11</f>
        <v>0</v>
      </c>
      <c r="AO2" s="443">
        <f>'Input Cost_MS5'!AM11</f>
        <v>0</v>
      </c>
      <c r="AP2" s="443">
        <f>'Input Cost_MS5'!AN11</f>
        <v>0</v>
      </c>
      <c r="AQ2" s="443">
        <f>'Input Cost_MS5'!AO11</f>
        <v>0</v>
      </c>
      <c r="AR2" s="443">
        <f>'Input Cost_MS5'!AP11</f>
        <v>0</v>
      </c>
      <c r="AS2" s="443">
        <f>'Input Cost_MS5'!AQ11</f>
        <v>0</v>
      </c>
      <c r="AT2" s="444" t="s">
        <v>385</v>
      </c>
    </row>
    <row r="3" spans="1:46" ht="12" customHeight="1">
      <c r="A3" s="1132"/>
      <c r="B3" s="1135"/>
      <c r="C3" s="1132"/>
      <c r="D3" s="1137"/>
      <c r="E3" s="755"/>
      <c r="F3" s="53">
        <f>'Input Cost_MS5'!D12</f>
        <v>0</v>
      </c>
      <c r="G3" s="54">
        <f>'Input Cost_MS5'!E12</f>
        <v>0</v>
      </c>
      <c r="H3" s="54">
        <f>'Input Cost_MS5'!F12</f>
        <v>0</v>
      </c>
      <c r="I3" s="54">
        <f>'Input Cost_MS5'!G12</f>
        <v>0</v>
      </c>
      <c r="J3" s="54">
        <f>'Input Cost_MS5'!H12</f>
        <v>0</v>
      </c>
      <c r="K3" s="55">
        <f>'Input Cost_MS5'!I12</f>
        <v>0</v>
      </c>
      <c r="L3" s="55">
        <f>'Input Cost_MS5'!J12</f>
        <v>0</v>
      </c>
      <c r="M3" s="55">
        <f>'Input Cost_MS5'!K12</f>
        <v>0</v>
      </c>
      <c r="N3" s="55">
        <f>'Input Cost_MS5'!L12</f>
        <v>0</v>
      </c>
      <c r="O3" s="55">
        <f>'Input Cost_MS5'!M12</f>
        <v>0</v>
      </c>
      <c r="P3" s="55">
        <f>'Input Cost_MS5'!N12</f>
        <v>0</v>
      </c>
      <c r="Q3" s="55">
        <f>'Input Cost_MS5'!O12</f>
        <v>0</v>
      </c>
      <c r="R3" s="55">
        <f>'Input Cost_MS5'!P12</f>
        <v>0</v>
      </c>
      <c r="S3" s="55">
        <f>'Input Cost_MS5'!Q12</f>
        <v>0</v>
      </c>
      <c r="T3" s="55">
        <f>'Input Cost_MS5'!R12</f>
        <v>0</v>
      </c>
      <c r="U3" s="55">
        <f>'Input Cost_MS5'!S12</f>
        <v>0</v>
      </c>
      <c r="V3" s="55">
        <f>'Input Cost_MS5'!T12</f>
        <v>0</v>
      </c>
      <c r="W3" s="55">
        <f>'Input Cost_MS5'!U12</f>
        <v>0</v>
      </c>
      <c r="X3" s="55">
        <f>'Input Cost_MS5'!V12</f>
        <v>0</v>
      </c>
      <c r="Y3" s="55">
        <f>'Input Cost_MS5'!W12</f>
        <v>0</v>
      </c>
      <c r="Z3" s="55">
        <f>'Input Cost_MS5'!X12</f>
        <v>0</v>
      </c>
      <c r="AA3" s="55">
        <f>'Input Cost_MS5'!Y12</f>
        <v>0</v>
      </c>
      <c r="AB3" s="55">
        <f>'Input Cost_MS5'!Z12</f>
        <v>0</v>
      </c>
      <c r="AC3" s="55">
        <f>'Input Cost_MS5'!AA12</f>
        <v>0</v>
      </c>
      <c r="AD3" s="55">
        <f>'Input Cost_MS5'!AB12</f>
        <v>0</v>
      </c>
      <c r="AE3" s="55">
        <f>'Input Cost_MS5'!AC12</f>
        <v>0</v>
      </c>
      <c r="AF3" s="55">
        <f>'Input Cost_MS5'!AD12</f>
        <v>0</v>
      </c>
      <c r="AG3" s="55">
        <f>'Input Cost_MS5'!AE12</f>
        <v>0</v>
      </c>
      <c r="AH3" s="55">
        <f>'Input Cost_MS5'!AF12</f>
        <v>0</v>
      </c>
      <c r="AI3" s="55">
        <f>'Input Cost_MS5'!AG12</f>
        <v>0</v>
      </c>
      <c r="AJ3" s="55">
        <f>'Input Cost_MS5'!AH12</f>
        <v>0</v>
      </c>
      <c r="AK3" s="55">
        <f>'Input Cost_MS5'!AI12</f>
        <v>0</v>
      </c>
      <c r="AL3" s="55">
        <f>'Input Cost_MS5'!AJ12</f>
        <v>0</v>
      </c>
      <c r="AM3" s="55">
        <f>'Input Cost_MS5'!AK12</f>
        <v>0</v>
      </c>
      <c r="AN3" s="55">
        <f>'Input Cost_MS5'!AL12</f>
        <v>0</v>
      </c>
      <c r="AO3" s="55">
        <f>'Input Cost_MS5'!AM12</f>
        <v>0</v>
      </c>
      <c r="AP3" s="55">
        <f>'Input Cost_MS5'!AN12</f>
        <v>0</v>
      </c>
      <c r="AQ3" s="55">
        <f>'Input Cost_MS5'!AO12</f>
        <v>0</v>
      </c>
      <c r="AR3" s="55">
        <f>'Input Cost_MS5'!AP12</f>
        <v>0</v>
      </c>
      <c r="AS3" s="55">
        <f>'Input Cost_MS5'!AQ12</f>
        <v>0</v>
      </c>
      <c r="AT3" s="55"/>
    </row>
    <row r="4" spans="1:46">
      <c r="A4" s="20" t="s">
        <v>386</v>
      </c>
      <c r="B4" s="757"/>
      <c r="C4" s="20"/>
      <c r="D4" s="21"/>
      <c r="E4" s="22"/>
      <c r="F4" s="856">
        <f>'Input Cost_MS5'!B5</f>
        <v>0</v>
      </c>
      <c r="G4" s="36">
        <f t="shared" ref="G4:AS4" si="0">F4</f>
        <v>0</v>
      </c>
      <c r="H4" s="36">
        <f t="shared" si="0"/>
        <v>0</v>
      </c>
      <c r="I4" s="36">
        <f t="shared" si="0"/>
        <v>0</v>
      </c>
      <c r="J4" s="36">
        <f t="shared" si="0"/>
        <v>0</v>
      </c>
      <c r="K4" s="36">
        <f t="shared" si="0"/>
        <v>0</v>
      </c>
      <c r="L4" s="36">
        <f t="shared" si="0"/>
        <v>0</v>
      </c>
      <c r="M4" s="37">
        <f t="shared" si="0"/>
        <v>0</v>
      </c>
      <c r="N4" s="37">
        <f t="shared" si="0"/>
        <v>0</v>
      </c>
      <c r="O4" s="37">
        <f t="shared" si="0"/>
        <v>0</v>
      </c>
      <c r="P4" s="37">
        <f t="shared" si="0"/>
        <v>0</v>
      </c>
      <c r="Q4" s="37">
        <f t="shared" si="0"/>
        <v>0</v>
      </c>
      <c r="R4" s="37">
        <f t="shared" si="0"/>
        <v>0</v>
      </c>
      <c r="S4" s="37">
        <f t="shared" si="0"/>
        <v>0</v>
      </c>
      <c r="T4" s="37">
        <f t="shared" si="0"/>
        <v>0</v>
      </c>
      <c r="U4" s="37">
        <f t="shared" si="0"/>
        <v>0</v>
      </c>
      <c r="V4" s="37">
        <f t="shared" si="0"/>
        <v>0</v>
      </c>
      <c r="W4" s="37">
        <f t="shared" si="0"/>
        <v>0</v>
      </c>
      <c r="X4" s="37">
        <f t="shared" si="0"/>
        <v>0</v>
      </c>
      <c r="Y4" s="37">
        <f t="shared" si="0"/>
        <v>0</v>
      </c>
      <c r="Z4" s="37">
        <f t="shared" si="0"/>
        <v>0</v>
      </c>
      <c r="AA4" s="37">
        <f t="shared" si="0"/>
        <v>0</v>
      </c>
      <c r="AB4" s="37">
        <f t="shared" si="0"/>
        <v>0</v>
      </c>
      <c r="AC4" s="37">
        <f t="shared" si="0"/>
        <v>0</v>
      </c>
      <c r="AD4" s="37">
        <f t="shared" si="0"/>
        <v>0</v>
      </c>
      <c r="AE4" s="37">
        <f t="shared" si="0"/>
        <v>0</v>
      </c>
      <c r="AF4" s="37">
        <f t="shared" si="0"/>
        <v>0</v>
      </c>
      <c r="AG4" s="37">
        <f t="shared" si="0"/>
        <v>0</v>
      </c>
      <c r="AH4" s="37">
        <f t="shared" si="0"/>
        <v>0</v>
      </c>
      <c r="AI4" s="37">
        <f t="shared" si="0"/>
        <v>0</v>
      </c>
      <c r="AJ4" s="37">
        <f t="shared" si="0"/>
        <v>0</v>
      </c>
      <c r="AK4" s="37">
        <f t="shared" si="0"/>
        <v>0</v>
      </c>
      <c r="AL4" s="37">
        <f t="shared" si="0"/>
        <v>0</v>
      </c>
      <c r="AM4" s="37">
        <f t="shared" si="0"/>
        <v>0</v>
      </c>
      <c r="AN4" s="37">
        <f t="shared" si="0"/>
        <v>0</v>
      </c>
      <c r="AO4" s="37">
        <f t="shared" si="0"/>
        <v>0</v>
      </c>
      <c r="AP4" s="37">
        <f t="shared" si="0"/>
        <v>0</v>
      </c>
      <c r="AQ4" s="37">
        <f t="shared" si="0"/>
        <v>0</v>
      </c>
      <c r="AR4" s="37">
        <f t="shared" si="0"/>
        <v>0</v>
      </c>
      <c r="AS4" s="37">
        <f t="shared" si="0"/>
        <v>0</v>
      </c>
      <c r="AT4" s="26">
        <f>K4</f>
        <v>0</v>
      </c>
    </row>
    <row r="5" spans="1:46" ht="17.25" customHeight="1">
      <c r="A5" s="7" t="s">
        <v>387</v>
      </c>
      <c r="B5" s="271" t="s">
        <v>215</v>
      </c>
      <c r="C5" s="7"/>
      <c r="D5" s="8"/>
      <c r="E5" s="9"/>
      <c r="F5" s="38">
        <f>'Input Cost_MS5'!D13</f>
        <v>0</v>
      </c>
      <c r="G5" s="38">
        <f>'Input Cost_MS5'!E13</f>
        <v>0</v>
      </c>
      <c r="H5" s="38">
        <f>'Input Cost_MS5'!F13</f>
        <v>0</v>
      </c>
      <c r="I5" s="38">
        <f>'Input Cost_MS5'!G13</f>
        <v>0</v>
      </c>
      <c r="J5" s="38">
        <f>'Input Cost_MS5'!H13</f>
        <v>0</v>
      </c>
      <c r="K5" s="38">
        <f>'Input Cost_MS5'!I13</f>
        <v>0</v>
      </c>
      <c r="L5" s="38">
        <f>'Input Cost_MS5'!J13</f>
        <v>0</v>
      </c>
      <c r="M5" s="38">
        <f>'Input Cost_MS5'!K13</f>
        <v>0</v>
      </c>
      <c r="N5" s="38">
        <f>'Input Cost_MS5'!L13</f>
        <v>0</v>
      </c>
      <c r="O5" s="38">
        <f>'Input Cost_MS5'!M13</f>
        <v>0</v>
      </c>
      <c r="P5" s="38">
        <f>'Input Cost_MS5'!N13</f>
        <v>0</v>
      </c>
      <c r="Q5" s="38">
        <f>'Input Cost_MS5'!O13</f>
        <v>0</v>
      </c>
      <c r="R5" s="38">
        <f>'Input Cost_MS5'!P13</f>
        <v>0</v>
      </c>
      <c r="S5" s="38">
        <f>'Input Cost_MS5'!Q13</f>
        <v>0</v>
      </c>
      <c r="T5" s="38">
        <f>'Input Cost_MS5'!R13</f>
        <v>0</v>
      </c>
      <c r="U5" s="38">
        <f>'Input Cost_MS5'!S13</f>
        <v>0</v>
      </c>
      <c r="V5" s="38">
        <f>'Input Cost_MS5'!T13</f>
        <v>0</v>
      </c>
      <c r="W5" s="38">
        <f>'Input Cost_MS5'!U13</f>
        <v>0</v>
      </c>
      <c r="X5" s="38">
        <f>'Input Cost_MS5'!V13</f>
        <v>0</v>
      </c>
      <c r="Y5" s="38">
        <f>'Input Cost_MS5'!W13</f>
        <v>0</v>
      </c>
      <c r="Z5" s="38">
        <f>'Input Cost_MS5'!X13</f>
        <v>0</v>
      </c>
      <c r="AA5" s="38">
        <f>'Input Cost_MS5'!Y13</f>
        <v>0</v>
      </c>
      <c r="AB5" s="38">
        <f>'Input Cost_MS5'!Z13</f>
        <v>0</v>
      </c>
      <c r="AC5" s="38">
        <f>'Input Cost_MS5'!AA13</f>
        <v>0</v>
      </c>
      <c r="AD5" s="38">
        <f>'Input Cost_MS5'!AB13</f>
        <v>0</v>
      </c>
      <c r="AE5" s="38">
        <f>'Input Cost_MS5'!AC13</f>
        <v>0</v>
      </c>
      <c r="AF5" s="38">
        <f>'Input Cost_MS5'!AD13</f>
        <v>0</v>
      </c>
      <c r="AG5" s="38">
        <f>'Input Cost_MS5'!AE13</f>
        <v>0</v>
      </c>
      <c r="AH5" s="38">
        <f>'Input Cost_MS5'!AF13</f>
        <v>0</v>
      </c>
      <c r="AI5" s="38">
        <f>'Input Cost_MS5'!AG13</f>
        <v>0</v>
      </c>
      <c r="AJ5" s="38">
        <f>'Input Cost_MS5'!AH13</f>
        <v>0</v>
      </c>
      <c r="AK5" s="38">
        <f>'Input Cost_MS5'!AI13</f>
        <v>0</v>
      </c>
      <c r="AL5" s="38">
        <f>'Input Cost_MS5'!AJ13</f>
        <v>0</v>
      </c>
      <c r="AM5" s="38">
        <f>'Input Cost_MS5'!AK13</f>
        <v>0</v>
      </c>
      <c r="AN5" s="38">
        <f>'Input Cost_MS5'!AL13</f>
        <v>0</v>
      </c>
      <c r="AO5" s="38">
        <f>'Input Cost_MS5'!AM13</f>
        <v>0</v>
      </c>
      <c r="AP5" s="38">
        <f>'Input Cost_MS5'!AN13</f>
        <v>0</v>
      </c>
      <c r="AQ5" s="38">
        <f>'Input Cost_MS5'!AO13</f>
        <v>0</v>
      </c>
      <c r="AR5" s="38">
        <f>'Input Cost_MS5'!AP13</f>
        <v>0</v>
      </c>
      <c r="AS5" s="38">
        <f>'Input Cost_MS5'!AQ13</f>
        <v>0</v>
      </c>
      <c r="AT5" s="38">
        <f>'Input Cost_MS5'!AR13</f>
        <v>0</v>
      </c>
    </row>
    <row r="6" spans="1:46" ht="16.5" customHeight="1">
      <c r="A6" s="27" t="s">
        <v>13</v>
      </c>
      <c r="B6" s="758" t="s">
        <v>299</v>
      </c>
      <c r="C6" s="27"/>
      <c r="D6" s="28"/>
      <c r="E6" s="29"/>
      <c r="F6" s="42">
        <f>IF('Input Cost_MS5'!$D$116="PLN",'Input Cost_MS5'!D117*Währung!$B$13,'Input Cost_MS5'!D117)*(1+'Input Cost_MS5'!$C$117)</f>
        <v>0</v>
      </c>
      <c r="G6" s="42">
        <f>IF('Input Cost_MS5'!$D$116="PLN",'Input Cost_MS5'!E117*Währung!$B$13,'Input Cost_MS5'!E117)*(1+'Input Cost_MS5'!$C$117)</f>
        <v>0</v>
      </c>
      <c r="H6" s="42">
        <f>IF('Input Cost_MS5'!$D$116="PLN",'Input Cost_MS5'!F117*Währung!$B$13,'Input Cost_MS5'!F117)*(1+'Input Cost_MS5'!$C$117)</f>
        <v>0</v>
      </c>
      <c r="I6" s="42">
        <f>IF('Input Cost_MS5'!$D$116="PLN",'Input Cost_MS5'!G117*Währung!$B$13,'Input Cost_MS5'!G117)*(1+'Input Cost_MS5'!$C$117)</f>
        <v>0</v>
      </c>
      <c r="J6" s="42">
        <f>IF('Input Cost_MS5'!$D$116="PLN",'Input Cost_MS5'!H117*Währung!$B$13,'Input Cost_MS5'!H117)*(1+'Input Cost_MS5'!$C$117)</f>
        <v>0</v>
      </c>
      <c r="K6" s="42">
        <f>IF('Input Cost_MS5'!$D$116="PLN",'Input Cost_MS5'!I117*Währung!$B$13,'Input Cost_MS5'!I117)*(1+'Input Cost_MS5'!$C$117)</f>
        <v>0</v>
      </c>
      <c r="L6" s="42">
        <f>IF('Input Cost_MS5'!$D$116="PLN",'Input Cost_MS5'!J117*Währung!$B$13,'Input Cost_MS5'!J117)*(1+'Input Cost_MS5'!$C$117)</f>
        <v>0</v>
      </c>
      <c r="M6" s="42">
        <f>IF('Input Cost_MS5'!$D$116="PLN",'Input Cost_MS5'!K117*Währung!$B$13,'Input Cost_MS5'!K117)*(1+'Input Cost_MS5'!$C$117)</f>
        <v>0</v>
      </c>
      <c r="N6" s="42">
        <f>IF('Input Cost_MS5'!$D$116="PLN",'Input Cost_MS5'!L117*Währung!$B$13,'Input Cost_MS5'!L117)*(1+'Input Cost_MS5'!$C$117)</f>
        <v>0</v>
      </c>
      <c r="O6" s="42">
        <f>IF('Input Cost_MS5'!$D$116="PLN",'Input Cost_MS5'!M117*Währung!$B$13,'Input Cost_MS5'!M117)*(1+'Input Cost_MS5'!$C$117)</f>
        <v>0</v>
      </c>
      <c r="P6" s="42">
        <f>IF('Input Cost_MS5'!$D$116="PLN",'Input Cost_MS5'!N117*Währung!$B$13,'Input Cost_MS5'!N117)*(1+'Input Cost_MS5'!$C$117)</f>
        <v>0</v>
      </c>
      <c r="Q6" s="42">
        <f>IF('Input Cost_MS5'!$D$116="PLN",'Input Cost_MS5'!O117*Währung!$B$13,'Input Cost_MS5'!O117)*(1+'Input Cost_MS5'!$C$117)</f>
        <v>0</v>
      </c>
      <c r="R6" s="42">
        <f>IF('Input Cost_MS5'!$D$116="PLN",'Input Cost_MS5'!P117*Währung!$B$13,'Input Cost_MS5'!P117)*(1+'Input Cost_MS5'!$C$117)</f>
        <v>0</v>
      </c>
      <c r="S6" s="42">
        <f>IF('Input Cost_MS5'!$D$116="PLN",'Input Cost_MS5'!Q117*Währung!$B$13,'Input Cost_MS5'!Q117)*(1+'Input Cost_MS5'!$C$117)</f>
        <v>0</v>
      </c>
      <c r="T6" s="42">
        <f>IF('Input Cost_MS5'!$D$116="PLN",'Input Cost_MS5'!R117*Währung!$B$13,'Input Cost_MS5'!R117)*(1+'Input Cost_MS5'!$C$117)</f>
        <v>0</v>
      </c>
      <c r="U6" s="42">
        <f>IF('Input Cost_MS5'!$D$116="PLN",'Input Cost_MS5'!S117*Währung!$B$13,'Input Cost_MS5'!S117)*(1+'Input Cost_MS5'!$C$117)</f>
        <v>0</v>
      </c>
      <c r="V6" s="42">
        <f>IF('Input Cost_MS5'!$D$116="PLN",'Input Cost_MS5'!T117*Währung!$B$13,'Input Cost_MS5'!T117)*(1+'Input Cost_MS5'!$C$117)</f>
        <v>0</v>
      </c>
      <c r="W6" s="42">
        <f>IF('Input Cost_MS5'!$D$116="PLN",'Input Cost_MS5'!U117*Währung!$B$13,'Input Cost_MS5'!U117)*(1+'Input Cost_MS5'!$C$117)</f>
        <v>0</v>
      </c>
      <c r="X6" s="42">
        <f>IF('Input Cost_MS5'!$D$116="PLN",'Input Cost_MS5'!V117*Währung!$B$13,'Input Cost_MS5'!V117)*(1+'Input Cost_MS5'!$C$117)</f>
        <v>0</v>
      </c>
      <c r="Y6" s="42">
        <f>IF('Input Cost_MS5'!$D$116="PLN",'Input Cost_MS5'!W117*Währung!$B$13,'Input Cost_MS5'!W117)*(1+'Input Cost_MS5'!$C$117)</f>
        <v>0</v>
      </c>
      <c r="Z6" s="42">
        <f>IF('Input Cost_MS5'!$D$116="PLN",'Input Cost_MS5'!X117*Währung!$B$13,'Input Cost_MS5'!X117)*(1+'Input Cost_MS5'!$C$117)</f>
        <v>0</v>
      </c>
      <c r="AA6" s="42">
        <f>IF('Input Cost_MS5'!$D$116="PLN",'Input Cost_MS5'!Y117*Währung!$B$13,'Input Cost_MS5'!Y117)*(1+'Input Cost_MS5'!$C$117)</f>
        <v>0</v>
      </c>
      <c r="AB6" s="42">
        <f>IF('Input Cost_MS5'!$D$116="PLN",'Input Cost_MS5'!Z117*Währung!$B$13,'Input Cost_MS5'!Z117)*(1+'Input Cost_MS5'!$C$117)</f>
        <v>0</v>
      </c>
      <c r="AC6" s="42">
        <f>IF('Input Cost_MS5'!$D$116="PLN",'Input Cost_MS5'!AA117*Währung!$B$13,'Input Cost_MS5'!AA117)*(1+'Input Cost_MS5'!$C$117)</f>
        <v>0</v>
      </c>
      <c r="AD6" s="42">
        <f>IF('Input Cost_MS5'!$D$116="PLN",'Input Cost_MS5'!AB117*Währung!$B$13,'Input Cost_MS5'!AB117)*(1+'Input Cost_MS5'!$C$117)</f>
        <v>0</v>
      </c>
      <c r="AE6" s="42">
        <f>IF('Input Cost_MS5'!$D$116="PLN",'Input Cost_MS5'!AC117*Währung!$B$13,'Input Cost_MS5'!AC117)*(1+'Input Cost_MS5'!$C$117)</f>
        <v>0</v>
      </c>
      <c r="AF6" s="42">
        <f>IF('Input Cost_MS5'!$D$116="PLN",'Input Cost_MS5'!AD117*Währung!$B$13,'Input Cost_MS5'!AD117)*(1+'Input Cost_MS5'!$C$117)</f>
        <v>0</v>
      </c>
      <c r="AG6" s="42">
        <f>IF('Input Cost_MS5'!$D$116="PLN",'Input Cost_MS5'!AE117*Währung!$B$13,'Input Cost_MS5'!AE117)*(1+'Input Cost_MS5'!$C$117)</f>
        <v>0</v>
      </c>
      <c r="AH6" s="42">
        <f>IF('Input Cost_MS5'!$D$116="PLN",'Input Cost_MS5'!AF117*Währung!$B$13,'Input Cost_MS5'!AF117)*(1+'Input Cost_MS5'!$C$117)</f>
        <v>0</v>
      </c>
      <c r="AI6" s="42">
        <f>IF('Input Cost_MS5'!$D$116="PLN",'Input Cost_MS5'!AG117*Währung!$B$13,'Input Cost_MS5'!AG117)*(1+'Input Cost_MS5'!$C$117)</f>
        <v>0</v>
      </c>
      <c r="AJ6" s="42">
        <f>IF('Input Cost_MS5'!$D$116="PLN",'Input Cost_MS5'!AH117*Währung!$B$13,'Input Cost_MS5'!AH117)*(1+'Input Cost_MS5'!$C$117)</f>
        <v>0</v>
      </c>
      <c r="AK6" s="42">
        <f>IF('Input Cost_MS5'!$D$116="PLN",'Input Cost_MS5'!AI117*Währung!$B$13,'Input Cost_MS5'!AI117)*(1+'Input Cost_MS5'!$C$117)</f>
        <v>0</v>
      </c>
      <c r="AL6" s="42">
        <f>IF('Input Cost_MS5'!$D$116="PLN",'Input Cost_MS5'!AJ117*Währung!$B$13,'Input Cost_MS5'!AJ117)*(1+'Input Cost_MS5'!$C$117)</f>
        <v>0</v>
      </c>
      <c r="AM6" s="42">
        <f>IF('Input Cost_MS5'!$D$116="PLN",'Input Cost_MS5'!AK117*Währung!$B$13,'Input Cost_MS5'!AK117)*(1+'Input Cost_MS5'!$C$117)</f>
        <v>0</v>
      </c>
      <c r="AN6" s="42">
        <f>IF('Input Cost_MS5'!$D$116="PLN",'Input Cost_MS5'!AL117*Währung!$B$13,'Input Cost_MS5'!AL117)*(1+'Input Cost_MS5'!$C$117)</f>
        <v>0</v>
      </c>
      <c r="AO6" s="42">
        <f>IF('Input Cost_MS5'!$D$116="PLN",'Input Cost_MS5'!AM117*Währung!$B$13,'Input Cost_MS5'!AM117)*(1+'Input Cost_MS5'!$C$117)</f>
        <v>0</v>
      </c>
      <c r="AP6" s="42">
        <f>IF('Input Cost_MS5'!$D$116="PLN",'Input Cost_MS5'!AN117*Währung!$B$13,'Input Cost_MS5'!AN117)*(1+'Input Cost_MS5'!$C$117)</f>
        <v>0</v>
      </c>
      <c r="AQ6" s="42">
        <f>IF('Input Cost_MS5'!$D$116="PLN",'Input Cost_MS5'!AO117*Währung!$B$13,'Input Cost_MS5'!AO117)*(1+'Input Cost_MS5'!$C$117)</f>
        <v>0</v>
      </c>
      <c r="AR6" s="42">
        <f>IF('Input Cost_MS5'!$D$116="PLN",'Input Cost_MS5'!AP117*Währung!$B$13,'Input Cost_MS5'!AP117)*(1+'Input Cost_MS5'!$C$117)</f>
        <v>0</v>
      </c>
      <c r="AS6" s="42">
        <f>IF('Input Cost_MS5'!$D$116="PLN",'Input Cost_MS5'!AQ117*Währung!$B$13,'Input Cost_MS5'!AQ117)*(1+'Input Cost_MS5'!$C$117)</f>
        <v>0</v>
      </c>
      <c r="AT6" s="42">
        <f>IF('Input Cost_MS5'!$D$116="PLN",'Input Cost_MS5'!AR117*Währung!$B$13,'Input Cost_MS5'!AR117)*(1+'Input Cost_MS5'!$C$117)</f>
        <v>0</v>
      </c>
    </row>
    <row r="7" spans="1:46" ht="8.25" customHeight="1">
      <c r="A7" s="7"/>
      <c r="B7" s="271"/>
      <c r="C7" s="7"/>
      <c r="D7" s="8"/>
      <c r="E7" s="9"/>
      <c r="F7" s="39"/>
      <c r="G7" s="39"/>
      <c r="H7" s="39"/>
      <c r="I7" s="39"/>
      <c r="J7" s="39"/>
      <c r="K7" s="39"/>
      <c r="L7" s="39"/>
      <c r="M7" s="39"/>
      <c r="N7" s="39"/>
      <c r="O7" s="39"/>
      <c r="P7" s="39"/>
      <c r="Q7" s="39"/>
      <c r="R7" s="39"/>
      <c r="S7" s="39"/>
      <c r="T7" s="39"/>
      <c r="U7" s="39"/>
      <c r="V7" s="39"/>
      <c r="W7" s="39"/>
      <c r="X7" s="39"/>
      <c r="Y7" s="39"/>
      <c r="Z7" s="39"/>
      <c r="AA7" s="39"/>
      <c r="AB7" s="39"/>
      <c r="AC7" s="39"/>
      <c r="AD7" s="39"/>
      <c r="AE7" s="39"/>
      <c r="AF7" s="39"/>
      <c r="AG7" s="39"/>
      <c r="AH7" s="39"/>
      <c r="AI7" s="39"/>
      <c r="AJ7" s="39"/>
      <c r="AK7" s="39"/>
      <c r="AL7" s="39"/>
      <c r="AM7" s="39"/>
      <c r="AN7" s="39"/>
      <c r="AO7" s="39"/>
      <c r="AP7" s="39"/>
      <c r="AQ7" s="39"/>
      <c r="AR7" s="39"/>
      <c r="AS7" s="39"/>
      <c r="AT7" s="39"/>
    </row>
    <row r="8" spans="1:46" ht="16.5" customHeight="1">
      <c r="A8" s="7" t="s">
        <v>388</v>
      </c>
      <c r="B8" s="271" t="s">
        <v>299</v>
      </c>
      <c r="C8" s="7"/>
      <c r="D8" s="8"/>
      <c r="E8" s="9"/>
      <c r="F8" s="39">
        <f>IF('Input Cost_MS5'!$D$116="PLN",'Input Cost_MS5'!D118*Währung!$B$13,'Input Cost_MS5'!D118)*(1+'Input Cost_MS5'!$C$118)</f>
        <v>0</v>
      </c>
      <c r="G8" s="39">
        <f>IF('Input Cost_MS5'!$D$116="PLN",'Input Cost_MS5'!E118*Währung!$B$13,'Input Cost_MS5'!E118)*(1+'Input Cost_MS5'!$C$118)</f>
        <v>0</v>
      </c>
      <c r="H8" s="39">
        <f>IF('Input Cost_MS5'!$D$116="PLN",'Input Cost_MS5'!F118*Währung!$B$13,'Input Cost_MS5'!F118)*(1+'Input Cost_MS5'!$C$118)</f>
        <v>0</v>
      </c>
      <c r="I8" s="39">
        <f>IF('Input Cost_MS5'!$D$116="PLN",'Input Cost_MS5'!G118*Währung!$B$13,'Input Cost_MS5'!G118)*(1+'Input Cost_MS5'!$C$118)</f>
        <v>0</v>
      </c>
      <c r="J8" s="39">
        <f>IF('Input Cost_MS5'!$D$116="PLN",'Input Cost_MS5'!H118*Währung!$B$13,'Input Cost_MS5'!H118)*(1+'Input Cost_MS5'!$C$118)</f>
        <v>0</v>
      </c>
      <c r="K8" s="39">
        <f>IF('Input Cost_MS5'!$D$116="PLN",'Input Cost_MS5'!I118*Währung!$B$13,'Input Cost_MS5'!I118)*(1+'Input Cost_MS5'!$C$118)</f>
        <v>0</v>
      </c>
      <c r="L8" s="39">
        <f>IF('Input Cost_MS5'!$D$116="PLN",'Input Cost_MS5'!J118*Währung!$B$13,'Input Cost_MS5'!J118)*(1+'Input Cost_MS5'!$C$118)</f>
        <v>0</v>
      </c>
      <c r="M8" s="39">
        <f>IF('Input Cost_MS5'!$D$116="PLN",'Input Cost_MS5'!K118*Währung!$B$13,'Input Cost_MS5'!K118)*(1+'Input Cost_MS5'!$C$118)</f>
        <v>0</v>
      </c>
      <c r="N8" s="39">
        <f>IF('Input Cost_MS5'!$D$116="PLN",'Input Cost_MS5'!L118*Währung!$B$13,'Input Cost_MS5'!L118)*(1+'Input Cost_MS5'!$C$118)</f>
        <v>0</v>
      </c>
      <c r="O8" s="39">
        <f>IF('Input Cost_MS5'!$D$116="PLN",'Input Cost_MS5'!M118*Währung!$B$13,'Input Cost_MS5'!M118)*(1+'Input Cost_MS5'!$C$118)</f>
        <v>0</v>
      </c>
      <c r="P8" s="39">
        <f>IF('Input Cost_MS5'!$D$116="PLN",'Input Cost_MS5'!N118*Währung!$B$13,'Input Cost_MS5'!N118)*(1+'Input Cost_MS5'!$C$118)</f>
        <v>0</v>
      </c>
      <c r="Q8" s="39">
        <f>IF('Input Cost_MS5'!$D$116="PLN",'Input Cost_MS5'!O118*Währung!$B$13,'Input Cost_MS5'!O118)*(1+'Input Cost_MS5'!$C$118)</f>
        <v>0</v>
      </c>
      <c r="R8" s="39">
        <f>IF('Input Cost_MS5'!$D$116="PLN",'Input Cost_MS5'!P118*Währung!$B$13,'Input Cost_MS5'!P118)*(1+'Input Cost_MS5'!$C$118)</f>
        <v>0</v>
      </c>
      <c r="S8" s="39">
        <f>IF('Input Cost_MS5'!$D$116="PLN",'Input Cost_MS5'!Q118*Währung!$B$13,'Input Cost_MS5'!Q118)*(1+'Input Cost_MS5'!$C$118)</f>
        <v>0</v>
      </c>
      <c r="T8" s="39">
        <f>IF('Input Cost_MS5'!$D$116="PLN",'Input Cost_MS5'!R118*Währung!$B$13,'Input Cost_MS5'!R118)*(1+'Input Cost_MS5'!$C$118)</f>
        <v>0</v>
      </c>
      <c r="U8" s="39">
        <f>IF('Input Cost_MS5'!$D$116="PLN",'Input Cost_MS5'!S118*Währung!$B$13,'Input Cost_MS5'!S118)*(1+'Input Cost_MS5'!$C$118)</f>
        <v>0</v>
      </c>
      <c r="V8" s="39">
        <f>IF('Input Cost_MS5'!$D$116="PLN",'Input Cost_MS5'!T118*Währung!$B$13,'Input Cost_MS5'!T118)*(1+'Input Cost_MS5'!$C$118)</f>
        <v>0</v>
      </c>
      <c r="W8" s="39">
        <f>IF('Input Cost_MS5'!$D$116="PLN",'Input Cost_MS5'!U118*Währung!$B$13,'Input Cost_MS5'!U118)*(1+'Input Cost_MS5'!$C$118)</f>
        <v>0</v>
      </c>
      <c r="X8" s="39">
        <f>IF('Input Cost_MS5'!$D$116="PLN",'Input Cost_MS5'!V118*Währung!$B$13,'Input Cost_MS5'!V118)*(1+'Input Cost_MS5'!$C$118)</f>
        <v>0</v>
      </c>
      <c r="Y8" s="39">
        <f>IF('Input Cost_MS5'!$D$116="PLN",'Input Cost_MS5'!W118*Währung!$B$13,'Input Cost_MS5'!W118)*(1+'Input Cost_MS5'!$C$118)</f>
        <v>0</v>
      </c>
      <c r="Z8" s="39">
        <f>IF('Input Cost_MS5'!$D$116="PLN",'Input Cost_MS5'!X118*Währung!$B$13,'Input Cost_MS5'!X118)*(1+'Input Cost_MS5'!$C$118)</f>
        <v>0</v>
      </c>
      <c r="AA8" s="39">
        <f>IF('Input Cost_MS5'!$D$116="PLN",'Input Cost_MS5'!Y118*Währung!$B$13,'Input Cost_MS5'!Y118)*(1+'Input Cost_MS5'!$C$118)</f>
        <v>0</v>
      </c>
      <c r="AB8" s="39">
        <f>IF('Input Cost_MS5'!$D$116="PLN",'Input Cost_MS5'!Z118*Währung!$B$13,'Input Cost_MS5'!Z118)*(1+'Input Cost_MS5'!$C$118)</f>
        <v>0</v>
      </c>
      <c r="AC8" s="39">
        <f>IF('Input Cost_MS5'!$D$116="PLN",'Input Cost_MS5'!AA118*Währung!$B$13,'Input Cost_MS5'!AA118)*(1+'Input Cost_MS5'!$C$118)</f>
        <v>0</v>
      </c>
      <c r="AD8" s="39">
        <f>IF('Input Cost_MS5'!$D$116="PLN",'Input Cost_MS5'!AB118*Währung!$B$13,'Input Cost_MS5'!AB118)*(1+'Input Cost_MS5'!$C$118)</f>
        <v>0</v>
      </c>
      <c r="AE8" s="39">
        <f>IF('Input Cost_MS5'!$D$116="PLN",'Input Cost_MS5'!AC118*Währung!$B$13,'Input Cost_MS5'!AC118)*(1+'Input Cost_MS5'!$C$118)</f>
        <v>0</v>
      </c>
      <c r="AF8" s="39">
        <f>IF('Input Cost_MS5'!$D$116="PLN",'Input Cost_MS5'!AD118*Währung!$B$13,'Input Cost_MS5'!AD118)*(1+'Input Cost_MS5'!$C$118)</f>
        <v>0</v>
      </c>
      <c r="AG8" s="39">
        <f>IF('Input Cost_MS5'!$D$116="PLN",'Input Cost_MS5'!AE118*Währung!$B$13,'Input Cost_MS5'!AE118)*(1+'Input Cost_MS5'!$C$118)</f>
        <v>0</v>
      </c>
      <c r="AH8" s="39">
        <f>IF('Input Cost_MS5'!$D$116="PLN",'Input Cost_MS5'!AF118*Währung!$B$13,'Input Cost_MS5'!AF118)*(1+'Input Cost_MS5'!$C$118)</f>
        <v>0</v>
      </c>
      <c r="AI8" s="39">
        <f>IF('Input Cost_MS5'!$D$116="PLN",'Input Cost_MS5'!AG118*Währung!$B$13,'Input Cost_MS5'!AG118)*(1+'Input Cost_MS5'!$C$118)</f>
        <v>0</v>
      </c>
      <c r="AJ8" s="39">
        <f>IF('Input Cost_MS5'!$D$116="PLN",'Input Cost_MS5'!AH118*Währung!$B$13,'Input Cost_MS5'!AH118)*(1+'Input Cost_MS5'!$C$118)</f>
        <v>0</v>
      </c>
      <c r="AK8" s="39">
        <f>IF('Input Cost_MS5'!$D$116="PLN",'Input Cost_MS5'!AI118*Währung!$B$13,'Input Cost_MS5'!AI118)*(1+'Input Cost_MS5'!$C$118)</f>
        <v>0</v>
      </c>
      <c r="AL8" s="39">
        <f>IF('Input Cost_MS5'!$D$116="PLN",'Input Cost_MS5'!AJ118*Währung!$B$13,'Input Cost_MS5'!AJ118)*(1+'Input Cost_MS5'!$C$118)</f>
        <v>0</v>
      </c>
      <c r="AM8" s="39">
        <f>IF('Input Cost_MS5'!$D$116="PLN",'Input Cost_MS5'!AK118*Währung!$B$13,'Input Cost_MS5'!AK118)*(1+'Input Cost_MS5'!$C$118)</f>
        <v>0</v>
      </c>
      <c r="AN8" s="39">
        <f>IF('Input Cost_MS5'!$D$116="PLN",'Input Cost_MS5'!AL118*Währung!$B$13,'Input Cost_MS5'!AL118)*(1+'Input Cost_MS5'!$C$118)</f>
        <v>0</v>
      </c>
      <c r="AO8" s="39">
        <f>IF('Input Cost_MS5'!$D$116="PLN",'Input Cost_MS5'!AM118*Währung!$B$13,'Input Cost_MS5'!AM118)*(1+'Input Cost_MS5'!$C$118)</f>
        <v>0</v>
      </c>
      <c r="AP8" s="39">
        <f>IF('Input Cost_MS5'!$D$116="PLN",'Input Cost_MS5'!AN118*Währung!$B$13,'Input Cost_MS5'!AN118)*(1+'Input Cost_MS5'!$C$118)</f>
        <v>0</v>
      </c>
      <c r="AQ8" s="39">
        <f>IF('Input Cost_MS5'!$D$116="PLN",'Input Cost_MS5'!AO118*Währung!$B$13,'Input Cost_MS5'!AO118)*(1+'Input Cost_MS5'!$C$118)</f>
        <v>0</v>
      </c>
      <c r="AR8" s="39">
        <f>IF('Input Cost_MS5'!$D$116="PLN",'Input Cost_MS5'!AP118*Währung!$B$13,'Input Cost_MS5'!AP118)*(1+'Input Cost_MS5'!$C$118)</f>
        <v>0</v>
      </c>
      <c r="AS8" s="39">
        <f>IF('Input Cost_MS5'!$D$116="PLN",'Input Cost_MS5'!AQ118*Währung!$B$13,'Input Cost_MS5'!AQ118)*(1+'Input Cost_MS5'!$C$118)</f>
        <v>0</v>
      </c>
      <c r="AT8" s="39">
        <f>IF('Input Cost_MS5'!$D$116="PLN",'Input Cost_MS5'!AR118*Währung!$B$13,'Input Cost_MS5'!AR118)*(1+'Input Cost_MS5'!$C$118)</f>
        <v>0</v>
      </c>
    </row>
    <row r="9" spans="1:46" ht="16.5" customHeight="1">
      <c r="A9" s="7" t="s">
        <v>389</v>
      </c>
      <c r="B9" s="271" t="s">
        <v>299</v>
      </c>
      <c r="C9" s="7"/>
      <c r="D9" s="8"/>
      <c r="E9" s="9"/>
      <c r="F9" s="41">
        <f>IF('Input Cost_MS5'!$D$116="PLN",'Input Cost_MS5'!D119*Währung!$B$13,'Input Cost_MS5'!D119)*(1+'Input Cost_MS5'!$C$119)</f>
        <v>0</v>
      </c>
      <c r="G9" s="41">
        <f>IF('Input Cost_MS5'!$D$116="PLN",'Input Cost_MS5'!E119*Währung!$B$13,'Input Cost_MS5'!E119)*(1+'Input Cost_MS5'!$C$119)</f>
        <v>0</v>
      </c>
      <c r="H9" s="41">
        <f>IF('Input Cost_MS5'!$D$116="PLN",'Input Cost_MS5'!F119*Währung!$B$13,'Input Cost_MS5'!F119)*(1+'Input Cost_MS5'!$C$119)</f>
        <v>0</v>
      </c>
      <c r="I9" s="41">
        <f>IF('Input Cost_MS5'!$D$116="PLN",'Input Cost_MS5'!G119*Währung!$B$13,'Input Cost_MS5'!G119)*(1+'Input Cost_MS5'!$C$119)</f>
        <v>0</v>
      </c>
      <c r="J9" s="41">
        <f>IF('Input Cost_MS5'!$D$116="PLN",'Input Cost_MS5'!H119*Währung!$B$13,'Input Cost_MS5'!H119)*(1+'Input Cost_MS5'!$C$119)</f>
        <v>0</v>
      </c>
      <c r="K9" s="41">
        <f>IF('Input Cost_MS5'!$D$116="PLN",'Input Cost_MS5'!I119*Währung!$B$13,'Input Cost_MS5'!I119)*(1+'Input Cost_MS5'!$C$119)</f>
        <v>0</v>
      </c>
      <c r="L9" s="41">
        <f>IF('Input Cost_MS5'!$D$116="PLN",'Input Cost_MS5'!J119*Währung!$B$13,'Input Cost_MS5'!J119)*(1+'Input Cost_MS5'!$C$119)</f>
        <v>0</v>
      </c>
      <c r="M9" s="41">
        <f>IF('Input Cost_MS5'!$D$116="PLN",'Input Cost_MS5'!K119*Währung!$B$13,'Input Cost_MS5'!K119)*(1+'Input Cost_MS5'!$C$119)</f>
        <v>0</v>
      </c>
      <c r="N9" s="41">
        <f>IF('Input Cost_MS5'!$D$116="PLN",'Input Cost_MS5'!L119*Währung!$B$13,'Input Cost_MS5'!L119)*(1+'Input Cost_MS5'!$C$119)</f>
        <v>0</v>
      </c>
      <c r="O9" s="41">
        <f>IF('Input Cost_MS5'!$D$116="PLN",'Input Cost_MS5'!M119*Währung!$B$13,'Input Cost_MS5'!M119)*(1+'Input Cost_MS5'!$C$119)</f>
        <v>0</v>
      </c>
      <c r="P9" s="41">
        <f>IF('Input Cost_MS5'!$D$116="PLN",'Input Cost_MS5'!N119*Währung!$B$13,'Input Cost_MS5'!N119)*(1+'Input Cost_MS5'!$C$119)</f>
        <v>0</v>
      </c>
      <c r="Q9" s="41">
        <f>IF('Input Cost_MS5'!$D$116="PLN",'Input Cost_MS5'!O119*Währung!$B$13,'Input Cost_MS5'!O119)*(1+'Input Cost_MS5'!$C$119)</f>
        <v>0</v>
      </c>
      <c r="R9" s="41">
        <f>IF('Input Cost_MS5'!$D$116="PLN",'Input Cost_MS5'!P119*Währung!$B$13,'Input Cost_MS5'!P119)*(1+'Input Cost_MS5'!$C$119)</f>
        <v>0</v>
      </c>
      <c r="S9" s="41">
        <f>IF('Input Cost_MS5'!$D$116="PLN",'Input Cost_MS5'!Q119*Währung!$B$13,'Input Cost_MS5'!Q119)*(1+'Input Cost_MS5'!$C$119)</f>
        <v>0</v>
      </c>
      <c r="T9" s="41">
        <f>IF('Input Cost_MS5'!$D$116="PLN",'Input Cost_MS5'!R119*Währung!$B$13,'Input Cost_MS5'!R119)*(1+'Input Cost_MS5'!$C$119)</f>
        <v>0</v>
      </c>
      <c r="U9" s="41">
        <f>IF('Input Cost_MS5'!$D$116="PLN",'Input Cost_MS5'!S119*Währung!$B$13,'Input Cost_MS5'!S119)*(1+'Input Cost_MS5'!$C$119)</f>
        <v>0</v>
      </c>
      <c r="V9" s="41">
        <f>IF('Input Cost_MS5'!$D$116="PLN",'Input Cost_MS5'!T119*Währung!$B$13,'Input Cost_MS5'!T119)*(1+'Input Cost_MS5'!$C$119)</f>
        <v>0</v>
      </c>
      <c r="W9" s="41">
        <f>IF('Input Cost_MS5'!$D$116="PLN",'Input Cost_MS5'!U119*Währung!$B$13,'Input Cost_MS5'!U119)*(1+'Input Cost_MS5'!$C$119)</f>
        <v>0</v>
      </c>
      <c r="X9" s="41">
        <f>IF('Input Cost_MS5'!$D$116="PLN",'Input Cost_MS5'!V119*Währung!$B$13,'Input Cost_MS5'!V119)*(1+'Input Cost_MS5'!$C$119)</f>
        <v>0</v>
      </c>
      <c r="Y9" s="41">
        <f>IF('Input Cost_MS5'!$D$116="PLN",'Input Cost_MS5'!W119*Währung!$B$13,'Input Cost_MS5'!W119)*(1+'Input Cost_MS5'!$C$119)</f>
        <v>0</v>
      </c>
      <c r="Z9" s="41">
        <f>IF('Input Cost_MS5'!$D$116="PLN",'Input Cost_MS5'!X119*Währung!$B$13,'Input Cost_MS5'!X119)*(1+'Input Cost_MS5'!$C$119)</f>
        <v>0</v>
      </c>
      <c r="AA9" s="41">
        <f>IF('Input Cost_MS5'!$D$116="PLN",'Input Cost_MS5'!Y119*Währung!$B$13,'Input Cost_MS5'!Y119)*(1+'Input Cost_MS5'!$C$119)</f>
        <v>0</v>
      </c>
      <c r="AB9" s="41">
        <f>IF('Input Cost_MS5'!$D$116="PLN",'Input Cost_MS5'!Z119*Währung!$B$13,'Input Cost_MS5'!Z119)*(1+'Input Cost_MS5'!$C$119)</f>
        <v>0</v>
      </c>
      <c r="AC9" s="41">
        <f>IF('Input Cost_MS5'!$D$116="PLN",'Input Cost_MS5'!AA119*Währung!$B$13,'Input Cost_MS5'!AA119)*(1+'Input Cost_MS5'!$C$119)</f>
        <v>0</v>
      </c>
      <c r="AD9" s="41">
        <f>IF('Input Cost_MS5'!$D$116="PLN",'Input Cost_MS5'!AB119*Währung!$B$13,'Input Cost_MS5'!AB119)*(1+'Input Cost_MS5'!$C$119)</f>
        <v>0</v>
      </c>
      <c r="AE9" s="41">
        <f>IF('Input Cost_MS5'!$D$116="PLN",'Input Cost_MS5'!AC119*Währung!$B$13,'Input Cost_MS5'!AC119)*(1+'Input Cost_MS5'!$C$119)</f>
        <v>0</v>
      </c>
      <c r="AF9" s="41">
        <f>IF('Input Cost_MS5'!$D$116="PLN",'Input Cost_MS5'!AD119*Währung!$B$13,'Input Cost_MS5'!AD119)*(1+'Input Cost_MS5'!$C$119)</f>
        <v>0</v>
      </c>
      <c r="AG9" s="41">
        <f>IF('Input Cost_MS5'!$D$116="PLN",'Input Cost_MS5'!AE119*Währung!$B$13,'Input Cost_MS5'!AE119)*(1+'Input Cost_MS5'!$C$119)</f>
        <v>0</v>
      </c>
      <c r="AH9" s="41">
        <f>IF('Input Cost_MS5'!$D$116="PLN",'Input Cost_MS5'!AF119*Währung!$B$13,'Input Cost_MS5'!AF119)*(1+'Input Cost_MS5'!$C$119)</f>
        <v>0</v>
      </c>
      <c r="AI9" s="41">
        <f>IF('Input Cost_MS5'!$D$116="PLN",'Input Cost_MS5'!AG119*Währung!$B$13,'Input Cost_MS5'!AG119)*(1+'Input Cost_MS5'!$C$119)</f>
        <v>0</v>
      </c>
      <c r="AJ9" s="41">
        <f>IF('Input Cost_MS5'!$D$116="PLN",'Input Cost_MS5'!AH119*Währung!$B$13,'Input Cost_MS5'!AH119)*(1+'Input Cost_MS5'!$C$119)</f>
        <v>0</v>
      </c>
      <c r="AK9" s="41">
        <f>IF('Input Cost_MS5'!$D$116="PLN",'Input Cost_MS5'!AI119*Währung!$B$13,'Input Cost_MS5'!AI119)*(1+'Input Cost_MS5'!$C$119)</f>
        <v>0</v>
      </c>
      <c r="AL9" s="41">
        <f>IF('Input Cost_MS5'!$D$116="PLN",'Input Cost_MS5'!AJ119*Währung!$B$13,'Input Cost_MS5'!AJ119)*(1+'Input Cost_MS5'!$C$119)</f>
        <v>0</v>
      </c>
      <c r="AM9" s="41">
        <f>IF('Input Cost_MS5'!$D$116="PLN",'Input Cost_MS5'!AK119*Währung!$B$13,'Input Cost_MS5'!AK119)*(1+'Input Cost_MS5'!$C$119)</f>
        <v>0</v>
      </c>
      <c r="AN9" s="41">
        <f>IF('Input Cost_MS5'!$D$116="PLN",'Input Cost_MS5'!AL119*Währung!$B$13,'Input Cost_MS5'!AL119)*(1+'Input Cost_MS5'!$C$119)</f>
        <v>0</v>
      </c>
      <c r="AO9" s="41">
        <f>IF('Input Cost_MS5'!$D$116="PLN",'Input Cost_MS5'!AM119*Währung!$B$13,'Input Cost_MS5'!AM119)*(1+'Input Cost_MS5'!$C$119)</f>
        <v>0</v>
      </c>
      <c r="AP9" s="41">
        <f>IF('Input Cost_MS5'!$D$116="PLN",'Input Cost_MS5'!AN119*Währung!$B$13,'Input Cost_MS5'!AN119)*(1+'Input Cost_MS5'!$C$119)</f>
        <v>0</v>
      </c>
      <c r="AQ9" s="41">
        <f>IF('Input Cost_MS5'!$D$116="PLN",'Input Cost_MS5'!AO119*Währung!$B$13,'Input Cost_MS5'!AO119)*(1+'Input Cost_MS5'!$C$119)</f>
        <v>0</v>
      </c>
      <c r="AR9" s="41">
        <f>IF('Input Cost_MS5'!$D$116="PLN",'Input Cost_MS5'!AP119*Währung!$B$13,'Input Cost_MS5'!AP119)*(1+'Input Cost_MS5'!$C$119)</f>
        <v>0</v>
      </c>
      <c r="AS9" s="41">
        <f>IF('Input Cost_MS5'!$D$116="PLN",'Input Cost_MS5'!AQ119*Währung!$B$13,'Input Cost_MS5'!AQ119)*(1+'Input Cost_MS5'!$C$119)</f>
        <v>0</v>
      </c>
      <c r="AT9" s="41">
        <f>IF('Input Cost_MS5'!$D$116="PLN",'Input Cost_MS5'!AR119*Währung!$B$13,'Input Cost_MS5'!AR119)*(1+'Input Cost_MS5'!$C$119)</f>
        <v>0</v>
      </c>
    </row>
    <row r="10" spans="1:46" ht="16.5" customHeight="1">
      <c r="A10" s="4" t="s">
        <v>390</v>
      </c>
      <c r="B10" s="759" t="s">
        <v>299</v>
      </c>
      <c r="C10" s="4"/>
      <c r="D10" s="19"/>
      <c r="E10" s="5"/>
      <c r="F10" s="44">
        <f>F9+F8</f>
        <v>0</v>
      </c>
      <c r="G10" s="44">
        <f t="shared" ref="G10:AT10" si="1">G9+G8</f>
        <v>0</v>
      </c>
      <c r="H10" s="44">
        <f t="shared" si="1"/>
        <v>0</v>
      </c>
      <c r="I10" s="44">
        <f t="shared" si="1"/>
        <v>0</v>
      </c>
      <c r="J10" s="44">
        <f t="shared" si="1"/>
        <v>0</v>
      </c>
      <c r="K10" s="44">
        <f t="shared" si="1"/>
        <v>0</v>
      </c>
      <c r="L10" s="44">
        <f t="shared" si="1"/>
        <v>0</v>
      </c>
      <c r="M10" s="44">
        <f t="shared" si="1"/>
        <v>0</v>
      </c>
      <c r="N10" s="44">
        <f t="shared" si="1"/>
        <v>0</v>
      </c>
      <c r="O10" s="44">
        <f t="shared" si="1"/>
        <v>0</v>
      </c>
      <c r="P10" s="44">
        <f t="shared" si="1"/>
        <v>0</v>
      </c>
      <c r="Q10" s="44">
        <f t="shared" si="1"/>
        <v>0</v>
      </c>
      <c r="R10" s="44">
        <f t="shared" si="1"/>
        <v>0</v>
      </c>
      <c r="S10" s="44">
        <f t="shared" si="1"/>
        <v>0</v>
      </c>
      <c r="T10" s="44">
        <f t="shared" si="1"/>
        <v>0</v>
      </c>
      <c r="U10" s="44">
        <f t="shared" si="1"/>
        <v>0</v>
      </c>
      <c r="V10" s="44">
        <f t="shared" si="1"/>
        <v>0</v>
      </c>
      <c r="W10" s="44">
        <f t="shared" si="1"/>
        <v>0</v>
      </c>
      <c r="X10" s="44">
        <f t="shared" si="1"/>
        <v>0</v>
      </c>
      <c r="Y10" s="44">
        <f t="shared" si="1"/>
        <v>0</v>
      </c>
      <c r="Z10" s="44">
        <f t="shared" si="1"/>
        <v>0</v>
      </c>
      <c r="AA10" s="44">
        <f t="shared" si="1"/>
        <v>0</v>
      </c>
      <c r="AB10" s="44">
        <f t="shared" si="1"/>
        <v>0</v>
      </c>
      <c r="AC10" s="44">
        <f t="shared" si="1"/>
        <v>0</v>
      </c>
      <c r="AD10" s="44">
        <f t="shared" si="1"/>
        <v>0</v>
      </c>
      <c r="AE10" s="44">
        <f t="shared" si="1"/>
        <v>0</v>
      </c>
      <c r="AF10" s="44">
        <f t="shared" si="1"/>
        <v>0</v>
      </c>
      <c r="AG10" s="44">
        <f t="shared" si="1"/>
        <v>0</v>
      </c>
      <c r="AH10" s="44">
        <f t="shared" si="1"/>
        <v>0</v>
      </c>
      <c r="AI10" s="44">
        <f t="shared" si="1"/>
        <v>0</v>
      </c>
      <c r="AJ10" s="44">
        <f t="shared" si="1"/>
        <v>0</v>
      </c>
      <c r="AK10" s="44">
        <f t="shared" si="1"/>
        <v>0</v>
      </c>
      <c r="AL10" s="44">
        <f t="shared" si="1"/>
        <v>0</v>
      </c>
      <c r="AM10" s="44">
        <f t="shared" si="1"/>
        <v>0</v>
      </c>
      <c r="AN10" s="44">
        <f t="shared" si="1"/>
        <v>0</v>
      </c>
      <c r="AO10" s="44">
        <f t="shared" si="1"/>
        <v>0</v>
      </c>
      <c r="AP10" s="44">
        <f t="shared" si="1"/>
        <v>0</v>
      </c>
      <c r="AQ10" s="44">
        <f t="shared" si="1"/>
        <v>0</v>
      </c>
      <c r="AR10" s="44">
        <f t="shared" si="1"/>
        <v>0</v>
      </c>
      <c r="AS10" s="44">
        <f t="shared" si="1"/>
        <v>0</v>
      </c>
      <c r="AT10" s="44">
        <f t="shared" si="1"/>
        <v>0</v>
      </c>
    </row>
    <row r="11" spans="1:46" ht="16.5" customHeight="1">
      <c r="A11" s="13" t="s">
        <v>248</v>
      </c>
      <c r="B11" s="760" t="s">
        <v>299</v>
      </c>
      <c r="C11" s="13"/>
      <c r="D11" s="14"/>
      <c r="E11" s="15"/>
      <c r="F11" s="45">
        <f t="shared" ref="F11:AT11" si="2">F6-F10</f>
        <v>0</v>
      </c>
      <c r="G11" s="45">
        <f t="shared" si="2"/>
        <v>0</v>
      </c>
      <c r="H11" s="45">
        <f t="shared" si="2"/>
        <v>0</v>
      </c>
      <c r="I11" s="45">
        <f t="shared" si="2"/>
        <v>0</v>
      </c>
      <c r="J11" s="45">
        <f t="shared" si="2"/>
        <v>0</v>
      </c>
      <c r="K11" s="45">
        <f t="shared" si="2"/>
        <v>0</v>
      </c>
      <c r="L11" s="45">
        <f t="shared" si="2"/>
        <v>0</v>
      </c>
      <c r="M11" s="45">
        <f t="shared" si="2"/>
        <v>0</v>
      </c>
      <c r="N11" s="45">
        <f t="shared" si="2"/>
        <v>0</v>
      </c>
      <c r="O11" s="45">
        <f t="shared" si="2"/>
        <v>0</v>
      </c>
      <c r="P11" s="45">
        <f t="shared" si="2"/>
        <v>0</v>
      </c>
      <c r="Q11" s="45">
        <f t="shared" si="2"/>
        <v>0</v>
      </c>
      <c r="R11" s="45">
        <f t="shared" si="2"/>
        <v>0</v>
      </c>
      <c r="S11" s="45">
        <f t="shared" si="2"/>
        <v>0</v>
      </c>
      <c r="T11" s="45">
        <f t="shared" si="2"/>
        <v>0</v>
      </c>
      <c r="U11" s="45">
        <f t="shared" si="2"/>
        <v>0</v>
      </c>
      <c r="V11" s="45">
        <f t="shared" si="2"/>
        <v>0</v>
      </c>
      <c r="W11" s="45">
        <f t="shared" si="2"/>
        <v>0</v>
      </c>
      <c r="X11" s="45">
        <f t="shared" si="2"/>
        <v>0</v>
      </c>
      <c r="Y11" s="45">
        <f t="shared" si="2"/>
        <v>0</v>
      </c>
      <c r="Z11" s="45">
        <f t="shared" si="2"/>
        <v>0</v>
      </c>
      <c r="AA11" s="45">
        <f t="shared" si="2"/>
        <v>0</v>
      </c>
      <c r="AB11" s="45">
        <f t="shared" si="2"/>
        <v>0</v>
      </c>
      <c r="AC11" s="45">
        <f t="shared" si="2"/>
        <v>0</v>
      </c>
      <c r="AD11" s="45">
        <f t="shared" si="2"/>
        <v>0</v>
      </c>
      <c r="AE11" s="45">
        <f t="shared" si="2"/>
        <v>0</v>
      </c>
      <c r="AF11" s="45">
        <f t="shared" si="2"/>
        <v>0</v>
      </c>
      <c r="AG11" s="45">
        <f t="shared" si="2"/>
        <v>0</v>
      </c>
      <c r="AH11" s="45">
        <f t="shared" si="2"/>
        <v>0</v>
      </c>
      <c r="AI11" s="45">
        <f t="shared" si="2"/>
        <v>0</v>
      </c>
      <c r="AJ11" s="45">
        <f t="shared" si="2"/>
        <v>0</v>
      </c>
      <c r="AK11" s="45">
        <f t="shared" si="2"/>
        <v>0</v>
      </c>
      <c r="AL11" s="45">
        <f t="shared" si="2"/>
        <v>0</v>
      </c>
      <c r="AM11" s="45">
        <f t="shared" si="2"/>
        <v>0</v>
      </c>
      <c r="AN11" s="45">
        <f t="shared" si="2"/>
        <v>0</v>
      </c>
      <c r="AO11" s="45">
        <f t="shared" si="2"/>
        <v>0</v>
      </c>
      <c r="AP11" s="45">
        <f t="shared" si="2"/>
        <v>0</v>
      </c>
      <c r="AQ11" s="45">
        <f t="shared" si="2"/>
        <v>0</v>
      </c>
      <c r="AR11" s="45">
        <f t="shared" si="2"/>
        <v>0</v>
      </c>
      <c r="AS11" s="45">
        <f t="shared" si="2"/>
        <v>0</v>
      </c>
      <c r="AT11" s="45">
        <f t="shared" si="2"/>
        <v>0</v>
      </c>
    </row>
    <row r="12" spans="1:46" s="6" customFormat="1" ht="16.5" customHeight="1">
      <c r="A12" s="16" t="s">
        <v>248</v>
      </c>
      <c r="B12" s="761" t="s">
        <v>98</v>
      </c>
      <c r="C12" s="16"/>
      <c r="D12" s="17"/>
      <c r="E12" s="18"/>
      <c r="F12" s="46">
        <f>IF(F6=0,0,F11/F6)</f>
        <v>0</v>
      </c>
      <c r="G12" s="46">
        <f t="shared" ref="G12:AT12" si="3">IF(G6=0,0,G11/G6)</f>
        <v>0</v>
      </c>
      <c r="H12" s="46">
        <f t="shared" si="3"/>
        <v>0</v>
      </c>
      <c r="I12" s="46">
        <f t="shared" si="3"/>
        <v>0</v>
      </c>
      <c r="J12" s="46">
        <f t="shared" si="3"/>
        <v>0</v>
      </c>
      <c r="K12" s="46">
        <f t="shared" si="3"/>
        <v>0</v>
      </c>
      <c r="L12" s="46">
        <f t="shared" si="3"/>
        <v>0</v>
      </c>
      <c r="M12" s="46">
        <f t="shared" si="3"/>
        <v>0</v>
      </c>
      <c r="N12" s="46">
        <f t="shared" si="3"/>
        <v>0</v>
      </c>
      <c r="O12" s="46">
        <f t="shared" si="3"/>
        <v>0</v>
      </c>
      <c r="P12" s="46">
        <f t="shared" si="3"/>
        <v>0</v>
      </c>
      <c r="Q12" s="46">
        <f t="shared" si="3"/>
        <v>0</v>
      </c>
      <c r="R12" s="46">
        <f t="shared" si="3"/>
        <v>0</v>
      </c>
      <c r="S12" s="46">
        <f t="shared" si="3"/>
        <v>0</v>
      </c>
      <c r="T12" s="46">
        <f t="shared" si="3"/>
        <v>0</v>
      </c>
      <c r="U12" s="46">
        <f t="shared" si="3"/>
        <v>0</v>
      </c>
      <c r="V12" s="46">
        <f t="shared" si="3"/>
        <v>0</v>
      </c>
      <c r="W12" s="46">
        <f t="shared" si="3"/>
        <v>0</v>
      </c>
      <c r="X12" s="46">
        <f t="shared" si="3"/>
        <v>0</v>
      </c>
      <c r="Y12" s="46">
        <f t="shared" si="3"/>
        <v>0</v>
      </c>
      <c r="Z12" s="46">
        <f t="shared" si="3"/>
        <v>0</v>
      </c>
      <c r="AA12" s="46">
        <f t="shared" si="3"/>
        <v>0</v>
      </c>
      <c r="AB12" s="46">
        <f t="shared" si="3"/>
        <v>0</v>
      </c>
      <c r="AC12" s="46">
        <f t="shared" si="3"/>
        <v>0</v>
      </c>
      <c r="AD12" s="46">
        <f t="shared" si="3"/>
        <v>0</v>
      </c>
      <c r="AE12" s="46">
        <f t="shared" si="3"/>
        <v>0</v>
      </c>
      <c r="AF12" s="46">
        <f t="shared" si="3"/>
        <v>0</v>
      </c>
      <c r="AG12" s="46">
        <f t="shared" si="3"/>
        <v>0</v>
      </c>
      <c r="AH12" s="46">
        <f t="shared" si="3"/>
        <v>0</v>
      </c>
      <c r="AI12" s="46">
        <f t="shared" si="3"/>
        <v>0</v>
      </c>
      <c r="AJ12" s="46">
        <f t="shared" si="3"/>
        <v>0</v>
      </c>
      <c r="AK12" s="46">
        <f t="shared" si="3"/>
        <v>0</v>
      </c>
      <c r="AL12" s="46">
        <f t="shared" si="3"/>
        <v>0</v>
      </c>
      <c r="AM12" s="46">
        <f t="shared" si="3"/>
        <v>0</v>
      </c>
      <c r="AN12" s="46">
        <f t="shared" si="3"/>
        <v>0</v>
      </c>
      <c r="AO12" s="46">
        <f t="shared" si="3"/>
        <v>0</v>
      </c>
      <c r="AP12" s="46">
        <f t="shared" si="3"/>
        <v>0</v>
      </c>
      <c r="AQ12" s="46">
        <f t="shared" si="3"/>
        <v>0</v>
      </c>
      <c r="AR12" s="46">
        <f t="shared" si="3"/>
        <v>0</v>
      </c>
      <c r="AS12" s="46">
        <f t="shared" si="3"/>
        <v>0</v>
      </c>
      <c r="AT12" s="46">
        <f t="shared" si="3"/>
        <v>0</v>
      </c>
    </row>
    <row r="13" spans="1:46" s="74" customFormat="1" ht="16.5" customHeight="1">
      <c r="A13" s="39" t="s">
        <v>7</v>
      </c>
      <c r="B13" s="270" t="s">
        <v>299</v>
      </c>
      <c r="C13" s="39"/>
      <c r="D13" s="2"/>
      <c r="E13" s="40"/>
      <c r="F13" s="1077">
        <f>IF('Input Cost_MS5'!$D$116="PLN",'Input Cost_MS5'!D122*Währung!$B$13,'Input Cost_MS5'!D122)*(1+'Input Cost_MS5'!$C$122)</f>
        <v>0</v>
      </c>
      <c r="G13" s="1077">
        <f>IF('Input Cost_MS5'!$D$116="PLN",'Input Cost_MS5'!E122*Währung!$B$13,'Input Cost_MS5'!E122)*(1+'Input Cost_MS5'!$C$122)</f>
        <v>0</v>
      </c>
      <c r="H13" s="1077">
        <f>IF('Input Cost_MS5'!$D$116="PLN",'Input Cost_MS5'!F122*Währung!$B$13,'Input Cost_MS5'!F122)*(1+'Input Cost_MS5'!$C$122)</f>
        <v>0</v>
      </c>
      <c r="I13" s="1077">
        <f>IF('Input Cost_MS5'!$D$116="PLN",'Input Cost_MS5'!G122*Währung!$B$13,'Input Cost_MS5'!G122)*(1+'Input Cost_MS5'!$C$122)</f>
        <v>0</v>
      </c>
      <c r="J13" s="1077">
        <f>IF('Input Cost_MS5'!$D$116="PLN",'Input Cost_MS5'!H122*Währung!$B$13,'Input Cost_MS5'!H122)*(1+'Input Cost_MS5'!$C$122)</f>
        <v>0</v>
      </c>
      <c r="K13" s="1077">
        <f>IF('Input Cost_MS5'!$D$116="PLN",'Input Cost_MS5'!I122*Währung!$B$13,'Input Cost_MS5'!I122)*(1+'Input Cost_MS5'!$C$122)</f>
        <v>0</v>
      </c>
      <c r="L13" s="1077">
        <f>IF('Input Cost_MS5'!$D$116="PLN",'Input Cost_MS5'!J122*Währung!$B$13,'Input Cost_MS5'!J122)*(1+'Input Cost_MS5'!$C$122)</f>
        <v>0</v>
      </c>
      <c r="M13" s="1077">
        <f>IF('Input Cost_MS5'!$D$116="PLN",'Input Cost_MS5'!K122*Währung!$B$13,'Input Cost_MS5'!K122)*(1+'Input Cost_MS5'!$C$122)</f>
        <v>0</v>
      </c>
      <c r="N13" s="1077">
        <f>IF('Input Cost_MS5'!$D$116="PLN",'Input Cost_MS5'!L122*Währung!$B$13,'Input Cost_MS5'!L122)*(1+'Input Cost_MS5'!$C$122)</f>
        <v>0</v>
      </c>
      <c r="O13" s="1077">
        <f>IF('Input Cost_MS5'!$D$116="PLN",'Input Cost_MS5'!M122*Währung!$B$13,'Input Cost_MS5'!M122)*(1+'Input Cost_MS5'!$C$122)</f>
        <v>0</v>
      </c>
      <c r="P13" s="1077">
        <f>IF('Input Cost_MS5'!$D$116="PLN",'Input Cost_MS5'!N122*Währung!$B$13,'Input Cost_MS5'!N122)*(1+'Input Cost_MS5'!$C$122)</f>
        <v>0</v>
      </c>
      <c r="Q13" s="1077">
        <f>IF('Input Cost_MS5'!$D$116="PLN",'Input Cost_MS5'!O122*Währung!$B$13,'Input Cost_MS5'!O122)*(1+'Input Cost_MS5'!$C$122)</f>
        <v>0</v>
      </c>
      <c r="R13" s="1077">
        <f>IF('Input Cost_MS5'!$D$116="PLN",'Input Cost_MS5'!P122*Währung!$B$13,'Input Cost_MS5'!P122)*(1+'Input Cost_MS5'!$C$122)</f>
        <v>0</v>
      </c>
      <c r="S13" s="1077">
        <f>IF('Input Cost_MS5'!$D$116="PLN",'Input Cost_MS5'!Q122*Währung!$B$13,'Input Cost_MS5'!Q122)*(1+'Input Cost_MS5'!$C$122)</f>
        <v>0</v>
      </c>
      <c r="T13" s="1077">
        <f>IF('Input Cost_MS5'!$D$116="PLN",'Input Cost_MS5'!R122*Währung!$B$13,'Input Cost_MS5'!R122)*(1+'Input Cost_MS5'!$C$122)</f>
        <v>0</v>
      </c>
      <c r="U13" s="1077">
        <f>IF('Input Cost_MS5'!$D$116="PLN",'Input Cost_MS5'!S122*Währung!$B$13,'Input Cost_MS5'!S122)*(1+'Input Cost_MS5'!$C$122)</f>
        <v>0</v>
      </c>
      <c r="V13" s="1077">
        <f>IF('Input Cost_MS5'!$D$116="PLN",'Input Cost_MS5'!T122*Währung!$B$13,'Input Cost_MS5'!T122)*(1+'Input Cost_MS5'!$C$122)</f>
        <v>0</v>
      </c>
      <c r="W13" s="1077">
        <f>IF('Input Cost_MS5'!$D$116="PLN",'Input Cost_MS5'!U122*Währung!$B$13,'Input Cost_MS5'!U122)*(1+'Input Cost_MS5'!$C$122)</f>
        <v>0</v>
      </c>
      <c r="X13" s="1077">
        <f>IF('Input Cost_MS5'!$D$116="PLN",'Input Cost_MS5'!V122*Währung!$B$13,'Input Cost_MS5'!V122)*(1+'Input Cost_MS5'!$C$122)</f>
        <v>0</v>
      </c>
      <c r="Y13" s="1077">
        <f>IF('Input Cost_MS5'!$D$116="PLN",'Input Cost_MS5'!W122*Währung!$B$13,'Input Cost_MS5'!W122)*(1+'Input Cost_MS5'!$C$122)</f>
        <v>0</v>
      </c>
      <c r="Z13" s="1077">
        <f>IF('Input Cost_MS5'!$D$116="PLN",'Input Cost_MS5'!X122*Währung!$B$13,'Input Cost_MS5'!X122)*(1+'Input Cost_MS5'!$C$122)</f>
        <v>0</v>
      </c>
      <c r="AA13" s="1077">
        <f>IF('Input Cost_MS5'!$D$116="PLN",'Input Cost_MS5'!Y122*Währung!$B$13,'Input Cost_MS5'!Y122)*(1+'Input Cost_MS5'!$C$122)</f>
        <v>0</v>
      </c>
      <c r="AB13" s="1077">
        <f>IF('Input Cost_MS5'!$D$116="PLN",'Input Cost_MS5'!Z122*Währung!$B$13,'Input Cost_MS5'!Z122)*(1+'Input Cost_MS5'!$C$122)</f>
        <v>0</v>
      </c>
      <c r="AC13" s="1077">
        <f>IF('Input Cost_MS5'!$D$116="PLN",'Input Cost_MS5'!AA122*Währung!$B$13,'Input Cost_MS5'!AA122)*(1+'Input Cost_MS5'!$C$122)</f>
        <v>0</v>
      </c>
      <c r="AD13" s="1077">
        <f>IF('Input Cost_MS5'!$D$116="PLN",'Input Cost_MS5'!AB122*Währung!$B$13,'Input Cost_MS5'!AB122)*(1+'Input Cost_MS5'!$C$122)</f>
        <v>0</v>
      </c>
      <c r="AE13" s="1077">
        <f>IF('Input Cost_MS5'!$D$116="PLN",'Input Cost_MS5'!AC122*Währung!$B$13,'Input Cost_MS5'!AC122)*(1+'Input Cost_MS5'!$C$122)</f>
        <v>0</v>
      </c>
      <c r="AF13" s="1077">
        <f>IF('Input Cost_MS5'!$D$116="PLN",'Input Cost_MS5'!AD122*Währung!$B$13,'Input Cost_MS5'!AD122)*(1+'Input Cost_MS5'!$C$122)</f>
        <v>0</v>
      </c>
      <c r="AG13" s="1077">
        <f>IF('Input Cost_MS5'!$D$116="PLN",'Input Cost_MS5'!AE122*Währung!$B$13,'Input Cost_MS5'!AE122)*(1+'Input Cost_MS5'!$C$122)</f>
        <v>0</v>
      </c>
      <c r="AH13" s="1077">
        <f>IF('Input Cost_MS5'!$D$116="PLN",'Input Cost_MS5'!AF122*Währung!$B$13,'Input Cost_MS5'!AF122)*(1+'Input Cost_MS5'!$C$122)</f>
        <v>0</v>
      </c>
      <c r="AI13" s="1077">
        <f>IF('Input Cost_MS5'!$D$116="PLN",'Input Cost_MS5'!AG122*Währung!$B$13,'Input Cost_MS5'!AG122)*(1+'Input Cost_MS5'!$C$122)</f>
        <v>0</v>
      </c>
      <c r="AJ13" s="1077">
        <f>IF('Input Cost_MS5'!$D$116="PLN",'Input Cost_MS5'!AH122*Währung!$B$13,'Input Cost_MS5'!AH122)*(1+'Input Cost_MS5'!$C$122)</f>
        <v>0</v>
      </c>
      <c r="AK13" s="1077">
        <f>IF('Input Cost_MS5'!$D$116="PLN",'Input Cost_MS5'!AI122*Währung!$B$13,'Input Cost_MS5'!AI122)*(1+'Input Cost_MS5'!$C$122)</f>
        <v>0</v>
      </c>
      <c r="AL13" s="1077">
        <f>IF('Input Cost_MS5'!$D$116="PLN",'Input Cost_MS5'!AJ122*Währung!$B$13,'Input Cost_MS5'!AJ122)*(1+'Input Cost_MS5'!$C$122)</f>
        <v>0</v>
      </c>
      <c r="AM13" s="1077">
        <f>IF('Input Cost_MS5'!$D$116="PLN",'Input Cost_MS5'!AK122*Währung!$B$13,'Input Cost_MS5'!AK122)*(1+'Input Cost_MS5'!$C$122)</f>
        <v>0</v>
      </c>
      <c r="AN13" s="1077">
        <f>IF('Input Cost_MS5'!$D$116="PLN",'Input Cost_MS5'!AL122*Währung!$B$13,'Input Cost_MS5'!AL122)*(1+'Input Cost_MS5'!$C$122)</f>
        <v>0</v>
      </c>
      <c r="AO13" s="1077">
        <f>IF('Input Cost_MS5'!$D$116="PLN",'Input Cost_MS5'!AM122*Währung!$B$13,'Input Cost_MS5'!AM122)*(1+'Input Cost_MS5'!$C$122)</f>
        <v>0</v>
      </c>
      <c r="AP13" s="1077">
        <f>IF('Input Cost_MS5'!$D$116="PLN",'Input Cost_MS5'!AN122*Währung!$B$13,'Input Cost_MS5'!AN122)*(1+'Input Cost_MS5'!$C$122)</f>
        <v>0</v>
      </c>
      <c r="AQ13" s="1077">
        <f>IF('Input Cost_MS5'!$D$116="PLN",'Input Cost_MS5'!AO122*Währung!$B$13,'Input Cost_MS5'!AO122)*(1+'Input Cost_MS5'!$C$122)</f>
        <v>0</v>
      </c>
      <c r="AR13" s="1077">
        <f>IF('Input Cost_MS5'!$D$116="PLN",'Input Cost_MS5'!AP122*Währung!$B$13,'Input Cost_MS5'!AP122)*(1+'Input Cost_MS5'!$C$122)</f>
        <v>0</v>
      </c>
      <c r="AS13" s="1077">
        <f>IF('Input Cost_MS5'!$D$116="PLN",'Input Cost_MS5'!AQ122*Währung!$B$13,'Input Cost_MS5'!AQ122)*(1+'Input Cost_MS5'!$C$122)</f>
        <v>0</v>
      </c>
      <c r="AT13" s="1077">
        <f>IF('Input Cost_MS5'!$D$116="PLN",'Input Cost_MS5'!AR122*Währung!$B$13,'Input Cost_MS5'!AR122)*(1+'Input Cost_MS5'!$C$122)</f>
        <v>0</v>
      </c>
    </row>
    <row r="14" spans="1:46" s="74" customFormat="1" ht="16.5" customHeight="1">
      <c r="A14" s="39" t="s">
        <v>391</v>
      </c>
      <c r="B14" s="270" t="s">
        <v>299</v>
      </c>
      <c r="C14" s="39"/>
      <c r="D14" s="2"/>
      <c r="E14" s="40"/>
      <c r="F14" s="39">
        <f>IF('Input Cost_MS5'!$D$116="PLN",'Input Cost_MS5'!D123*Währung!$B$13,'Input Cost_MS5'!D123)*(1+'Input Cost_MS5'!$C$123)</f>
        <v>0</v>
      </c>
      <c r="G14" s="39">
        <f>IF('Input Cost_MS5'!$D$116="PLN",'Input Cost_MS5'!E123*Währung!$B$13,'Input Cost_MS5'!E123)*(1+'Input Cost_MS5'!$C$123)</f>
        <v>0</v>
      </c>
      <c r="H14" s="39">
        <f>IF('Input Cost_MS5'!$D$116="PLN",'Input Cost_MS5'!F123*Währung!$B$13,'Input Cost_MS5'!F123)*(1+'Input Cost_MS5'!$C$123)</f>
        <v>0</v>
      </c>
      <c r="I14" s="39">
        <f>IF('Input Cost_MS5'!$D$116="PLN",'Input Cost_MS5'!G123*Währung!$B$13,'Input Cost_MS5'!G123)*(1+'Input Cost_MS5'!$C$123)</f>
        <v>0</v>
      </c>
      <c r="J14" s="39">
        <f>IF('Input Cost_MS5'!$D$116="PLN",'Input Cost_MS5'!H123*Währung!$B$13,'Input Cost_MS5'!H123)*(1+'Input Cost_MS5'!$C$123)</f>
        <v>0</v>
      </c>
      <c r="K14" s="39">
        <f>IF('Input Cost_MS5'!$D$116="PLN",'Input Cost_MS5'!I123*Währung!$B$13,'Input Cost_MS5'!I123)*(1+'Input Cost_MS5'!$C$123)</f>
        <v>0</v>
      </c>
      <c r="L14" s="39">
        <f>IF('Input Cost_MS5'!$D$116="PLN",'Input Cost_MS5'!J123*Währung!$B$13,'Input Cost_MS5'!J123)*(1+'Input Cost_MS5'!$C$123)</f>
        <v>0</v>
      </c>
      <c r="M14" s="39">
        <f>IF('Input Cost_MS5'!$D$116="PLN",'Input Cost_MS5'!K123*Währung!$B$13,'Input Cost_MS5'!K123)*(1+'Input Cost_MS5'!$C$123)</f>
        <v>0</v>
      </c>
      <c r="N14" s="39">
        <f>IF('Input Cost_MS5'!$D$116="PLN",'Input Cost_MS5'!L123*Währung!$B$13,'Input Cost_MS5'!L123)*(1+'Input Cost_MS5'!$C$123)</f>
        <v>0</v>
      </c>
      <c r="O14" s="39">
        <f>IF('Input Cost_MS5'!$D$116="PLN",'Input Cost_MS5'!M123*Währung!$B$13,'Input Cost_MS5'!M123)*(1+'Input Cost_MS5'!$C$123)</f>
        <v>0</v>
      </c>
      <c r="P14" s="39">
        <f>IF('Input Cost_MS5'!$D$116="PLN",'Input Cost_MS5'!N123*Währung!$B$13,'Input Cost_MS5'!N123)*(1+'Input Cost_MS5'!$C$123)</f>
        <v>0</v>
      </c>
      <c r="Q14" s="39">
        <f>IF('Input Cost_MS5'!$D$116="PLN",'Input Cost_MS5'!O123*Währung!$B$13,'Input Cost_MS5'!O123)*(1+'Input Cost_MS5'!$C$123)</f>
        <v>0</v>
      </c>
      <c r="R14" s="39">
        <f>IF('Input Cost_MS5'!$D$116="PLN",'Input Cost_MS5'!P123*Währung!$B$13,'Input Cost_MS5'!P123)*(1+'Input Cost_MS5'!$C$123)</f>
        <v>0</v>
      </c>
      <c r="S14" s="39">
        <f>IF('Input Cost_MS5'!$D$116="PLN",'Input Cost_MS5'!Q123*Währung!$B$13,'Input Cost_MS5'!Q123)*(1+'Input Cost_MS5'!$C$123)</f>
        <v>0</v>
      </c>
      <c r="T14" s="39">
        <f>IF('Input Cost_MS5'!$D$116="PLN",'Input Cost_MS5'!R123*Währung!$B$13,'Input Cost_MS5'!R123)*(1+'Input Cost_MS5'!$C$123)</f>
        <v>0</v>
      </c>
      <c r="U14" s="39">
        <f>IF('Input Cost_MS5'!$D$116="PLN",'Input Cost_MS5'!S123*Währung!$B$13,'Input Cost_MS5'!S123)*(1+'Input Cost_MS5'!$C$123)</f>
        <v>0</v>
      </c>
      <c r="V14" s="39">
        <f>IF('Input Cost_MS5'!$D$116="PLN",'Input Cost_MS5'!T123*Währung!$B$13,'Input Cost_MS5'!T123)*(1+'Input Cost_MS5'!$C$123)</f>
        <v>0</v>
      </c>
      <c r="W14" s="39">
        <f>IF('Input Cost_MS5'!$D$116="PLN",'Input Cost_MS5'!U123*Währung!$B$13,'Input Cost_MS5'!U123)*(1+'Input Cost_MS5'!$C$123)</f>
        <v>0</v>
      </c>
      <c r="X14" s="39">
        <f>IF('Input Cost_MS5'!$D$116="PLN",'Input Cost_MS5'!V123*Währung!$B$13,'Input Cost_MS5'!V123)*(1+'Input Cost_MS5'!$C$123)</f>
        <v>0</v>
      </c>
      <c r="Y14" s="39">
        <f>IF('Input Cost_MS5'!$D$116="PLN",'Input Cost_MS5'!W123*Währung!$B$13,'Input Cost_MS5'!W123)*(1+'Input Cost_MS5'!$C$123)</f>
        <v>0</v>
      </c>
      <c r="Z14" s="39">
        <f>IF('Input Cost_MS5'!$D$116="PLN",'Input Cost_MS5'!X123*Währung!$B$13,'Input Cost_MS5'!X123)*(1+'Input Cost_MS5'!$C$123)</f>
        <v>0</v>
      </c>
      <c r="AA14" s="39">
        <f>IF('Input Cost_MS5'!$D$116="PLN",'Input Cost_MS5'!Y123*Währung!$B$13,'Input Cost_MS5'!Y123)*(1+'Input Cost_MS5'!$C$123)</f>
        <v>0</v>
      </c>
      <c r="AB14" s="39">
        <f>IF('Input Cost_MS5'!$D$116="PLN",'Input Cost_MS5'!Z123*Währung!$B$13,'Input Cost_MS5'!Z123)*(1+'Input Cost_MS5'!$C$123)</f>
        <v>0</v>
      </c>
      <c r="AC14" s="39">
        <f>IF('Input Cost_MS5'!$D$116="PLN",'Input Cost_MS5'!AA123*Währung!$B$13,'Input Cost_MS5'!AA123)*(1+'Input Cost_MS5'!$C$123)</f>
        <v>0</v>
      </c>
      <c r="AD14" s="39">
        <f>IF('Input Cost_MS5'!$D$116="PLN",'Input Cost_MS5'!AB123*Währung!$B$13,'Input Cost_MS5'!AB123)*(1+'Input Cost_MS5'!$C$123)</f>
        <v>0</v>
      </c>
      <c r="AE14" s="39">
        <f>IF('Input Cost_MS5'!$D$116="PLN",'Input Cost_MS5'!AC123*Währung!$B$13,'Input Cost_MS5'!AC123)*(1+'Input Cost_MS5'!$C$123)</f>
        <v>0</v>
      </c>
      <c r="AF14" s="39">
        <f>IF('Input Cost_MS5'!$D$116="PLN",'Input Cost_MS5'!AD123*Währung!$B$13,'Input Cost_MS5'!AD123)*(1+'Input Cost_MS5'!$C$123)</f>
        <v>0</v>
      </c>
      <c r="AG14" s="39">
        <f>IF('Input Cost_MS5'!$D$116="PLN",'Input Cost_MS5'!AE123*Währung!$B$13,'Input Cost_MS5'!AE123)*(1+'Input Cost_MS5'!$C$123)</f>
        <v>0</v>
      </c>
      <c r="AH14" s="39">
        <f>IF('Input Cost_MS5'!$D$116="PLN",'Input Cost_MS5'!AF123*Währung!$B$13,'Input Cost_MS5'!AF123)*(1+'Input Cost_MS5'!$C$123)</f>
        <v>0</v>
      </c>
      <c r="AI14" s="39">
        <f>IF('Input Cost_MS5'!$D$116="PLN",'Input Cost_MS5'!AG123*Währung!$B$13,'Input Cost_MS5'!AG123)*(1+'Input Cost_MS5'!$C$123)</f>
        <v>0</v>
      </c>
      <c r="AJ14" s="39">
        <f>IF('Input Cost_MS5'!$D$116="PLN",'Input Cost_MS5'!AH123*Währung!$B$13,'Input Cost_MS5'!AH123)*(1+'Input Cost_MS5'!$C$123)</f>
        <v>0</v>
      </c>
      <c r="AK14" s="39">
        <f>IF('Input Cost_MS5'!$D$116="PLN",'Input Cost_MS5'!AI123*Währung!$B$13,'Input Cost_MS5'!AI123)*(1+'Input Cost_MS5'!$C$123)</f>
        <v>0</v>
      </c>
      <c r="AL14" s="39">
        <f>IF('Input Cost_MS5'!$D$116="PLN",'Input Cost_MS5'!AJ123*Währung!$B$13,'Input Cost_MS5'!AJ123)*(1+'Input Cost_MS5'!$C$123)</f>
        <v>0</v>
      </c>
      <c r="AM14" s="39">
        <f>IF('Input Cost_MS5'!$D$116="PLN",'Input Cost_MS5'!AK123*Währung!$B$13,'Input Cost_MS5'!AK123)*(1+'Input Cost_MS5'!$C$123)</f>
        <v>0</v>
      </c>
      <c r="AN14" s="39">
        <f>IF('Input Cost_MS5'!$D$116="PLN",'Input Cost_MS5'!AL123*Währung!$B$13,'Input Cost_MS5'!AL123)*(1+'Input Cost_MS5'!$C$123)</f>
        <v>0</v>
      </c>
      <c r="AO14" s="39">
        <f>IF('Input Cost_MS5'!$D$116="PLN",'Input Cost_MS5'!AM123*Währung!$B$13,'Input Cost_MS5'!AM123)*(1+'Input Cost_MS5'!$C$123)</f>
        <v>0</v>
      </c>
      <c r="AP14" s="39">
        <f>IF('Input Cost_MS5'!$D$116="PLN",'Input Cost_MS5'!AN123*Währung!$B$13,'Input Cost_MS5'!AN123)*(1+'Input Cost_MS5'!$C$123)</f>
        <v>0</v>
      </c>
      <c r="AQ14" s="39">
        <f>IF('Input Cost_MS5'!$D$116="PLN",'Input Cost_MS5'!AO123*Währung!$B$13,'Input Cost_MS5'!AO123)*(1+'Input Cost_MS5'!$C$123)</f>
        <v>0</v>
      </c>
      <c r="AR14" s="39">
        <f>IF('Input Cost_MS5'!$D$116="PLN",'Input Cost_MS5'!AP123*Währung!$B$13,'Input Cost_MS5'!AP123)*(1+'Input Cost_MS5'!$C$123)</f>
        <v>0</v>
      </c>
      <c r="AS14" s="39">
        <f>IF('Input Cost_MS5'!$D$116="PLN",'Input Cost_MS5'!AQ123*Währung!$B$13,'Input Cost_MS5'!AQ123)*(1+'Input Cost_MS5'!$C$123)</f>
        <v>0</v>
      </c>
      <c r="AT14" s="39">
        <f>IF('Input Cost_MS5'!$D$116="PLN",'Input Cost_MS5'!AR123*Währung!$B$13,'Input Cost_MS5'!AR123)*(1+'Input Cost_MS5'!$C$123)</f>
        <v>0</v>
      </c>
    </row>
    <row r="15" spans="1:46" s="3" customFormat="1" ht="16.5" customHeight="1">
      <c r="A15" s="4" t="s">
        <v>392</v>
      </c>
      <c r="B15" s="762" t="s">
        <v>299</v>
      </c>
      <c r="C15" s="4"/>
      <c r="D15" s="19"/>
      <c r="E15" s="5"/>
      <c r="F15" s="44">
        <f>F10+F14+F13</f>
        <v>0</v>
      </c>
      <c r="G15" s="44">
        <f t="shared" ref="G15:AT15" si="4">G10+G14+G13</f>
        <v>0</v>
      </c>
      <c r="H15" s="44">
        <f t="shared" si="4"/>
        <v>0</v>
      </c>
      <c r="I15" s="44">
        <f t="shared" si="4"/>
        <v>0</v>
      </c>
      <c r="J15" s="44">
        <f t="shared" si="4"/>
        <v>0</v>
      </c>
      <c r="K15" s="44">
        <f t="shared" si="4"/>
        <v>0</v>
      </c>
      <c r="L15" s="44">
        <f t="shared" si="4"/>
        <v>0</v>
      </c>
      <c r="M15" s="44">
        <f t="shared" si="4"/>
        <v>0</v>
      </c>
      <c r="N15" s="44">
        <f t="shared" si="4"/>
        <v>0</v>
      </c>
      <c r="O15" s="44">
        <f t="shared" si="4"/>
        <v>0</v>
      </c>
      <c r="P15" s="44">
        <f t="shared" si="4"/>
        <v>0</v>
      </c>
      <c r="Q15" s="44">
        <f t="shared" si="4"/>
        <v>0</v>
      </c>
      <c r="R15" s="44">
        <f t="shared" si="4"/>
        <v>0</v>
      </c>
      <c r="S15" s="44">
        <f t="shared" si="4"/>
        <v>0</v>
      </c>
      <c r="T15" s="44">
        <f t="shared" si="4"/>
        <v>0</v>
      </c>
      <c r="U15" s="44">
        <f t="shared" si="4"/>
        <v>0</v>
      </c>
      <c r="V15" s="44">
        <f t="shared" si="4"/>
        <v>0</v>
      </c>
      <c r="W15" s="44">
        <f t="shared" si="4"/>
        <v>0</v>
      </c>
      <c r="X15" s="44">
        <f t="shared" si="4"/>
        <v>0</v>
      </c>
      <c r="Y15" s="44">
        <f t="shared" si="4"/>
        <v>0</v>
      </c>
      <c r="Z15" s="44">
        <f t="shared" si="4"/>
        <v>0</v>
      </c>
      <c r="AA15" s="44">
        <f t="shared" si="4"/>
        <v>0</v>
      </c>
      <c r="AB15" s="44">
        <f t="shared" si="4"/>
        <v>0</v>
      </c>
      <c r="AC15" s="44">
        <f t="shared" si="4"/>
        <v>0</v>
      </c>
      <c r="AD15" s="44">
        <f t="shared" si="4"/>
        <v>0</v>
      </c>
      <c r="AE15" s="44">
        <f t="shared" si="4"/>
        <v>0</v>
      </c>
      <c r="AF15" s="44">
        <f t="shared" si="4"/>
        <v>0</v>
      </c>
      <c r="AG15" s="44">
        <f t="shared" si="4"/>
        <v>0</v>
      </c>
      <c r="AH15" s="44">
        <f t="shared" si="4"/>
        <v>0</v>
      </c>
      <c r="AI15" s="44">
        <f t="shared" si="4"/>
        <v>0</v>
      </c>
      <c r="AJ15" s="44">
        <f t="shared" si="4"/>
        <v>0</v>
      </c>
      <c r="AK15" s="44">
        <f t="shared" si="4"/>
        <v>0</v>
      </c>
      <c r="AL15" s="44">
        <f t="shared" si="4"/>
        <v>0</v>
      </c>
      <c r="AM15" s="44">
        <f t="shared" si="4"/>
        <v>0</v>
      </c>
      <c r="AN15" s="44">
        <f t="shared" si="4"/>
        <v>0</v>
      </c>
      <c r="AO15" s="44">
        <f t="shared" si="4"/>
        <v>0</v>
      </c>
      <c r="AP15" s="44">
        <f t="shared" si="4"/>
        <v>0</v>
      </c>
      <c r="AQ15" s="44">
        <f t="shared" si="4"/>
        <v>0</v>
      </c>
      <c r="AR15" s="44">
        <f t="shared" si="4"/>
        <v>0</v>
      </c>
      <c r="AS15" s="44">
        <f t="shared" si="4"/>
        <v>0</v>
      </c>
      <c r="AT15" s="44">
        <f t="shared" si="4"/>
        <v>0</v>
      </c>
    </row>
    <row r="16" spans="1:46" ht="16.5" customHeight="1">
      <c r="A16" s="7" t="s">
        <v>250</v>
      </c>
      <c r="B16" s="271" t="s">
        <v>299</v>
      </c>
      <c r="C16" s="767">
        <f>SUMIF(Grunddaten!$A$13:$A$23,$F$4,Grunddaten!$D$13:$D$23)</f>
        <v>0</v>
      </c>
      <c r="D16" s="768">
        <f>SUMIF(Grunddaten!$A$13:$A$23,$F$4,Grunddaten!$S$13:$S$23)</f>
        <v>0</v>
      </c>
      <c r="E16" s="12">
        <f>SUMIF(Grunddaten!$A$13:$A$23,$F$4,Grunddaten!$L$13:$L$23)</f>
        <v>0</v>
      </c>
      <c r="F16" s="47">
        <f>($C$16*(F8+F13+F14-'Input Cost_MS5'!D120))+('Input Cost_MS5'!D120*Kalkulation_MS5!$D$16)</f>
        <v>0</v>
      </c>
      <c r="G16" s="47">
        <f>($C$16*(G8+G13+G14-'Input Cost_MS5'!E120))+('Input Cost_MS5'!E120*Kalkulation_MS5!$D$16)</f>
        <v>0</v>
      </c>
      <c r="H16" s="47">
        <f>($C$16*(H8+H13+H14-'Input Cost_MS5'!F120))+('Input Cost_MS5'!F120*Kalkulation_MS5!$D$16)</f>
        <v>0</v>
      </c>
      <c r="I16" s="47">
        <f>($C$16*(I8+I13+I14-'Input Cost_MS5'!G120))+('Input Cost_MS5'!G120*Kalkulation_MS5!$D$16)</f>
        <v>0</v>
      </c>
      <c r="J16" s="47">
        <f>($C$16*(J8+J13+J14-'Input Cost_MS5'!H120))+('Input Cost_MS5'!H120*Kalkulation_MS5!$D$16)</f>
        <v>0</v>
      </c>
      <c r="K16" s="47">
        <f>($C$16*(K8+K13+K14-'Input Cost_MS5'!I120))+('Input Cost_MS5'!I120*Kalkulation_MS5!$D$16)</f>
        <v>0</v>
      </c>
      <c r="L16" s="47">
        <f>($C$16*(L8+L13+L14-'Input Cost_MS5'!J120))+('Input Cost_MS5'!J120*Kalkulation_MS5!$D$16)</f>
        <v>0</v>
      </c>
      <c r="M16" s="47">
        <f>($C$16*(M8+M13+M14-'Input Cost_MS5'!K120))+('Input Cost_MS5'!K120*Kalkulation_MS5!$D$16)</f>
        <v>0</v>
      </c>
      <c r="N16" s="47">
        <f>($C$16*(N8+N13+N14-'Input Cost_MS5'!L120))+('Input Cost_MS5'!L120*Kalkulation_MS5!$D$16)</f>
        <v>0</v>
      </c>
      <c r="O16" s="47">
        <f>($C$16*(O8+O13+O14-'Input Cost_MS5'!M120))+('Input Cost_MS5'!M120*Kalkulation_MS5!$D$16)</f>
        <v>0</v>
      </c>
      <c r="P16" s="47">
        <f>($C$16*(P8+P13+P14-'Input Cost_MS5'!N120))+('Input Cost_MS5'!N120*Kalkulation_MS5!$D$16)</f>
        <v>0</v>
      </c>
      <c r="Q16" s="47">
        <f>($C$16*(Q8+Q13+Q14-'Input Cost_MS5'!O120))+('Input Cost_MS5'!O120*Kalkulation_MS5!$D$16)</f>
        <v>0</v>
      </c>
      <c r="R16" s="47">
        <f>($C$16*(R8+R13+R14-'Input Cost_MS5'!P120))+('Input Cost_MS5'!P120*Kalkulation_MS5!$D$16)</f>
        <v>0</v>
      </c>
      <c r="S16" s="47">
        <f>($C$16*(S8+S13+S14-'Input Cost_MS5'!Q120))+('Input Cost_MS5'!Q120*Kalkulation_MS5!$D$16)</f>
        <v>0</v>
      </c>
      <c r="T16" s="47">
        <f>($C$16*(T8+T13+T14-'Input Cost_MS5'!R120))+('Input Cost_MS5'!R120*Kalkulation_MS5!$D$16)</f>
        <v>0</v>
      </c>
      <c r="U16" s="47">
        <f>($C$16*(U8+U13+U14-'Input Cost_MS5'!S120))+('Input Cost_MS5'!S120*Kalkulation_MS5!$D$16)</f>
        <v>0</v>
      </c>
      <c r="V16" s="47">
        <f>($C$16*(V8+V13+V14-'Input Cost_MS5'!T120))+('Input Cost_MS5'!T120*Kalkulation_MS5!$D$16)</f>
        <v>0</v>
      </c>
      <c r="W16" s="47">
        <f>($C$16*(W8+W13+W14-'Input Cost_MS5'!U120))+('Input Cost_MS5'!U120*Kalkulation_MS5!$D$16)</f>
        <v>0</v>
      </c>
      <c r="X16" s="47">
        <f>($C$16*(X8+X13+X14-'Input Cost_MS5'!V120))+('Input Cost_MS5'!V120*Kalkulation_MS5!$D$16)</f>
        <v>0</v>
      </c>
      <c r="Y16" s="47">
        <f>($C$16*(Y8+Y13+Y14-'Input Cost_MS5'!W120))+('Input Cost_MS5'!W120*Kalkulation_MS5!$D$16)</f>
        <v>0</v>
      </c>
      <c r="Z16" s="47">
        <f>($C$16*(Z8+Z13+Z14-'Input Cost_MS5'!X120))+('Input Cost_MS5'!X120*Kalkulation_MS5!$D$16)</f>
        <v>0</v>
      </c>
      <c r="AA16" s="47">
        <f>($C$16*(AA8+AA13+AA14-'Input Cost_MS5'!Y120))+('Input Cost_MS5'!Y120*Kalkulation_MS5!$D$16)</f>
        <v>0</v>
      </c>
      <c r="AB16" s="47">
        <f>($C$16*(AB8+AB13+AB14-'Input Cost_MS5'!Z120))+('Input Cost_MS5'!Z120*Kalkulation_MS5!$D$16)</f>
        <v>0</v>
      </c>
      <c r="AC16" s="47">
        <f>($C$16*(AC8+AC13+AC14-'Input Cost_MS5'!AA120))+('Input Cost_MS5'!AA120*Kalkulation_MS5!$D$16)</f>
        <v>0</v>
      </c>
      <c r="AD16" s="47">
        <f>($C$16*(AD8+AD13+AD14-'Input Cost_MS5'!AB120))+('Input Cost_MS5'!AB120*Kalkulation_MS5!$D$16)</f>
        <v>0</v>
      </c>
      <c r="AE16" s="47">
        <f>($C$16*(AE8+AE13+AE14-'Input Cost_MS5'!AC120))+('Input Cost_MS5'!AC120*Kalkulation_MS5!$D$16)</f>
        <v>0</v>
      </c>
      <c r="AF16" s="47">
        <f>($C$16*(AF8+AF13+AF14-'Input Cost_MS5'!AD120))+('Input Cost_MS5'!AD120*Kalkulation_MS5!$D$16)</f>
        <v>0</v>
      </c>
      <c r="AG16" s="47">
        <f>($C$16*(AG8+AG13+AG14-'Input Cost_MS5'!AE120))+('Input Cost_MS5'!AE120*Kalkulation_MS5!$D$16)</f>
        <v>0</v>
      </c>
      <c r="AH16" s="47">
        <f>($C$16*(AH8+AH13+AH14-'Input Cost_MS5'!AF120))+('Input Cost_MS5'!AF120*Kalkulation_MS5!$D$16)</f>
        <v>0</v>
      </c>
      <c r="AI16" s="47">
        <f>($C$16*(AI8+AI13+AI14-'Input Cost_MS5'!AG120))+('Input Cost_MS5'!AG120*Kalkulation_MS5!$D$16)</f>
        <v>0</v>
      </c>
      <c r="AJ16" s="47">
        <f>($C$16*(AJ8+AJ13+AJ14-'Input Cost_MS5'!AH120))+('Input Cost_MS5'!AH120*Kalkulation_MS5!$D$16)</f>
        <v>0</v>
      </c>
      <c r="AK16" s="47">
        <f>($C$16*(AK8+AK13+AK14-'Input Cost_MS5'!AI120))+('Input Cost_MS5'!AI120*Kalkulation_MS5!$D$16)</f>
        <v>0</v>
      </c>
      <c r="AL16" s="47">
        <f>($C$16*(AL8+AL13+AL14-'Input Cost_MS5'!AJ120))+('Input Cost_MS5'!AJ120*Kalkulation_MS5!$D$16)</f>
        <v>0</v>
      </c>
      <c r="AM16" s="47">
        <f>($C$16*(AM8+AM13+AM14-'Input Cost_MS5'!AK120))+('Input Cost_MS5'!AK120*Kalkulation_MS5!$D$16)</f>
        <v>0</v>
      </c>
      <c r="AN16" s="47">
        <f>($C$16*(AN8+AN13+AN14-'Input Cost_MS5'!AL120))+('Input Cost_MS5'!AL120*Kalkulation_MS5!$D$16)</f>
        <v>0</v>
      </c>
      <c r="AO16" s="47">
        <f>($C$16*(AO8+AO13+AO14-'Input Cost_MS5'!AM120))+('Input Cost_MS5'!AM120*Kalkulation_MS5!$D$16)</f>
        <v>0</v>
      </c>
      <c r="AP16" s="47">
        <f>($C$16*(AP8+AP13+AP14-'Input Cost_MS5'!AN120))+('Input Cost_MS5'!AN120*Kalkulation_MS5!$D$16)</f>
        <v>0</v>
      </c>
      <c r="AQ16" s="47">
        <f>($C$16*(AQ8+AQ13+AQ14-'Input Cost_MS5'!AO120))+('Input Cost_MS5'!AO120*Kalkulation_MS5!$D$16)</f>
        <v>0</v>
      </c>
      <c r="AR16" s="47">
        <f>($C$16*(AR8+AR13+AR14-'Input Cost_MS5'!AP120))+('Input Cost_MS5'!AP120*Kalkulation_MS5!$D$16)</f>
        <v>0</v>
      </c>
      <c r="AS16" s="47">
        <f>($C$16*(AS8+AS13+AS14-'Input Cost_MS5'!AQ120))+('Input Cost_MS5'!AQ120*Kalkulation_MS5!$D$16)</f>
        <v>0</v>
      </c>
      <c r="AT16" s="47">
        <f>($C$16*(AT8+AT13+AT14-'Input Cost_MS5'!AR120))+('Input Cost_MS5'!AR120*Kalkulation_MS5!$D$16)</f>
        <v>0</v>
      </c>
    </row>
    <row r="17" spans="1:46" ht="16.5" customHeight="1">
      <c r="A17" s="7" t="s">
        <v>393</v>
      </c>
      <c r="B17" s="271" t="s">
        <v>299</v>
      </c>
      <c r="C17" s="7"/>
      <c r="D17" s="8"/>
      <c r="E17" s="9"/>
      <c r="F17" s="47">
        <f>IF('Input Cost_MS5'!$D$116="PLN",'Input Cost_MS5'!D124*Währung!$B$13,'Input Cost_MS5'!D124)*(1+'Input Cost_MS5'!$C$124)</f>
        <v>0</v>
      </c>
      <c r="G17" s="47">
        <f>IF('Input Cost_MS5'!$D$116="PLN",'Input Cost_MS5'!E124*Währung!$B$13,'Input Cost_MS5'!E124)*(1+'Input Cost_MS5'!$C$124)</f>
        <v>0</v>
      </c>
      <c r="H17" s="47">
        <f>IF('Input Cost_MS5'!$D$116="PLN",'Input Cost_MS5'!F124*Währung!$B$13,'Input Cost_MS5'!F124)*(1+'Input Cost_MS5'!$C$124)</f>
        <v>0</v>
      </c>
      <c r="I17" s="47">
        <f>IF('Input Cost_MS5'!$D$116="PLN",'Input Cost_MS5'!G124*Währung!$B$13,'Input Cost_MS5'!G124)*(1+'Input Cost_MS5'!$C$124)</f>
        <v>0</v>
      </c>
      <c r="J17" s="47">
        <f>IF('Input Cost_MS5'!$D$116="PLN",'Input Cost_MS5'!H124*Währung!$B$13,'Input Cost_MS5'!H124)*(1+'Input Cost_MS5'!$C$124)</f>
        <v>0</v>
      </c>
      <c r="K17" s="47">
        <f>IF('Input Cost_MS5'!$D$116="PLN",'Input Cost_MS5'!I124*Währung!$B$13,'Input Cost_MS5'!I124)*(1+'Input Cost_MS5'!$C$124)</f>
        <v>0</v>
      </c>
      <c r="L17" s="47">
        <f>IF('Input Cost_MS5'!$D$116="PLN",'Input Cost_MS5'!J124*Währung!$B$13,'Input Cost_MS5'!J124)*(1+'Input Cost_MS5'!$C$124)</f>
        <v>0</v>
      </c>
      <c r="M17" s="47">
        <f>IF('Input Cost_MS5'!$D$116="PLN",'Input Cost_MS5'!K124*Währung!$B$13,'Input Cost_MS5'!K124)*(1+'Input Cost_MS5'!$C$124)</f>
        <v>0</v>
      </c>
      <c r="N17" s="47">
        <f>IF('Input Cost_MS5'!$D$116="PLN",'Input Cost_MS5'!L124*Währung!$B$13,'Input Cost_MS5'!L124)*(1+'Input Cost_MS5'!$C$124)</f>
        <v>0</v>
      </c>
      <c r="O17" s="47">
        <f>IF('Input Cost_MS5'!$D$116="PLN",'Input Cost_MS5'!M124*Währung!$B$13,'Input Cost_MS5'!M124)*(1+'Input Cost_MS5'!$C$124)</f>
        <v>0</v>
      </c>
      <c r="P17" s="47">
        <f>IF('Input Cost_MS5'!$D$116="PLN",'Input Cost_MS5'!N124*Währung!$B$13,'Input Cost_MS5'!N124)*(1+'Input Cost_MS5'!$C$124)</f>
        <v>0</v>
      </c>
      <c r="Q17" s="47">
        <f>IF('Input Cost_MS5'!$D$116="PLN",'Input Cost_MS5'!O124*Währung!$B$13,'Input Cost_MS5'!O124)*(1+'Input Cost_MS5'!$C$124)</f>
        <v>0</v>
      </c>
      <c r="R17" s="47">
        <f>IF('Input Cost_MS5'!$D$116="PLN",'Input Cost_MS5'!P124*Währung!$B$13,'Input Cost_MS5'!P124)*(1+'Input Cost_MS5'!$C$124)</f>
        <v>0</v>
      </c>
      <c r="S17" s="47">
        <f>IF('Input Cost_MS5'!$D$116="PLN",'Input Cost_MS5'!Q124*Währung!$B$13,'Input Cost_MS5'!Q124)*(1+'Input Cost_MS5'!$C$124)</f>
        <v>0</v>
      </c>
      <c r="T17" s="47">
        <f>IF('Input Cost_MS5'!$D$116="PLN",'Input Cost_MS5'!R124*Währung!$B$13,'Input Cost_MS5'!R124)*(1+'Input Cost_MS5'!$C$124)</f>
        <v>0</v>
      </c>
      <c r="U17" s="47">
        <f>IF('Input Cost_MS5'!$D$116="PLN",'Input Cost_MS5'!S124*Währung!$B$13,'Input Cost_MS5'!S124)*(1+'Input Cost_MS5'!$C$124)</f>
        <v>0</v>
      </c>
      <c r="V17" s="47">
        <f>IF('Input Cost_MS5'!$D$116="PLN",'Input Cost_MS5'!T124*Währung!$B$13,'Input Cost_MS5'!T124)*(1+'Input Cost_MS5'!$C$124)</f>
        <v>0</v>
      </c>
      <c r="W17" s="47">
        <f>IF('Input Cost_MS5'!$D$116="PLN",'Input Cost_MS5'!U124*Währung!$B$13,'Input Cost_MS5'!U124)*(1+'Input Cost_MS5'!$C$124)</f>
        <v>0</v>
      </c>
      <c r="X17" s="47">
        <f>IF('Input Cost_MS5'!$D$116="PLN",'Input Cost_MS5'!V124*Währung!$B$13,'Input Cost_MS5'!V124)*(1+'Input Cost_MS5'!$C$124)</f>
        <v>0</v>
      </c>
      <c r="Y17" s="47">
        <f>IF('Input Cost_MS5'!$D$116="PLN",'Input Cost_MS5'!W124*Währung!$B$13,'Input Cost_MS5'!W124)*(1+'Input Cost_MS5'!$C$124)</f>
        <v>0</v>
      </c>
      <c r="Z17" s="47">
        <f>IF('Input Cost_MS5'!$D$116="PLN",'Input Cost_MS5'!X124*Währung!$B$13,'Input Cost_MS5'!X124)*(1+'Input Cost_MS5'!$C$124)</f>
        <v>0</v>
      </c>
      <c r="AA17" s="47">
        <f>IF('Input Cost_MS5'!$D$116="PLN",'Input Cost_MS5'!Y124*Währung!$B$13,'Input Cost_MS5'!Y124)*(1+'Input Cost_MS5'!$C$124)</f>
        <v>0</v>
      </c>
      <c r="AB17" s="47">
        <f>IF('Input Cost_MS5'!$D$116="PLN",'Input Cost_MS5'!Z124*Währung!$B$13,'Input Cost_MS5'!Z124)*(1+'Input Cost_MS5'!$C$124)</f>
        <v>0</v>
      </c>
      <c r="AC17" s="47">
        <f>IF('Input Cost_MS5'!$D$116="PLN",'Input Cost_MS5'!AA124*Währung!$B$13,'Input Cost_MS5'!AA124)*(1+'Input Cost_MS5'!$C$124)</f>
        <v>0</v>
      </c>
      <c r="AD17" s="47">
        <f>IF('Input Cost_MS5'!$D$116="PLN",'Input Cost_MS5'!AB124*Währung!$B$13,'Input Cost_MS5'!AB124)*(1+'Input Cost_MS5'!$C$124)</f>
        <v>0</v>
      </c>
      <c r="AE17" s="47">
        <f>IF('Input Cost_MS5'!$D$116="PLN",'Input Cost_MS5'!AC124*Währung!$B$13,'Input Cost_MS5'!AC124)*(1+'Input Cost_MS5'!$C$124)</f>
        <v>0</v>
      </c>
      <c r="AF17" s="47">
        <f>IF('Input Cost_MS5'!$D$116="PLN",'Input Cost_MS5'!AD124*Währung!$B$13,'Input Cost_MS5'!AD124)*(1+'Input Cost_MS5'!$C$124)</f>
        <v>0</v>
      </c>
      <c r="AG17" s="47">
        <f>IF('Input Cost_MS5'!$D$116="PLN",'Input Cost_MS5'!AE124*Währung!$B$13,'Input Cost_MS5'!AE124)*(1+'Input Cost_MS5'!$C$124)</f>
        <v>0</v>
      </c>
      <c r="AH17" s="47">
        <f>IF('Input Cost_MS5'!$D$116="PLN",'Input Cost_MS5'!AF124*Währung!$B$13,'Input Cost_MS5'!AF124)*(1+'Input Cost_MS5'!$C$124)</f>
        <v>0</v>
      </c>
      <c r="AI17" s="47">
        <f>IF('Input Cost_MS5'!$D$116="PLN",'Input Cost_MS5'!AG124*Währung!$B$13,'Input Cost_MS5'!AG124)*(1+'Input Cost_MS5'!$C$124)</f>
        <v>0</v>
      </c>
      <c r="AJ17" s="47">
        <f>IF('Input Cost_MS5'!$D$116="PLN",'Input Cost_MS5'!AH124*Währung!$B$13,'Input Cost_MS5'!AH124)*(1+'Input Cost_MS5'!$C$124)</f>
        <v>0</v>
      </c>
      <c r="AK17" s="47">
        <f>IF('Input Cost_MS5'!$D$116="PLN",'Input Cost_MS5'!AI124*Währung!$B$13,'Input Cost_MS5'!AI124)*(1+'Input Cost_MS5'!$C$124)</f>
        <v>0</v>
      </c>
      <c r="AL17" s="47">
        <f>IF('Input Cost_MS5'!$D$116="PLN",'Input Cost_MS5'!AJ124*Währung!$B$13,'Input Cost_MS5'!AJ124)*(1+'Input Cost_MS5'!$C$124)</f>
        <v>0</v>
      </c>
      <c r="AM17" s="47">
        <f>IF('Input Cost_MS5'!$D$116="PLN",'Input Cost_MS5'!AK124*Währung!$B$13,'Input Cost_MS5'!AK124)*(1+'Input Cost_MS5'!$C$124)</f>
        <v>0</v>
      </c>
      <c r="AN17" s="47">
        <f>IF('Input Cost_MS5'!$D$116="PLN",'Input Cost_MS5'!AL124*Währung!$B$13,'Input Cost_MS5'!AL124)*(1+'Input Cost_MS5'!$C$124)</f>
        <v>0</v>
      </c>
      <c r="AO17" s="47">
        <f>IF('Input Cost_MS5'!$D$116="PLN",'Input Cost_MS5'!AM124*Währung!$B$13,'Input Cost_MS5'!AM124)*(1+'Input Cost_MS5'!$C$124)</f>
        <v>0</v>
      </c>
      <c r="AP17" s="47">
        <f>IF('Input Cost_MS5'!$D$116="PLN",'Input Cost_MS5'!AN124*Währung!$B$13,'Input Cost_MS5'!AN124)*(1+'Input Cost_MS5'!$C$124)</f>
        <v>0</v>
      </c>
      <c r="AQ17" s="47">
        <f>IF('Input Cost_MS5'!$D$116="PLN",'Input Cost_MS5'!AO124*Währung!$B$13,'Input Cost_MS5'!AO124)*(1+'Input Cost_MS5'!$C$124)</f>
        <v>0</v>
      </c>
      <c r="AR17" s="47">
        <f>IF('Input Cost_MS5'!$D$116="PLN",'Input Cost_MS5'!AP124*Währung!$B$13,'Input Cost_MS5'!AP124)*(1+'Input Cost_MS5'!$C$124)</f>
        <v>0</v>
      </c>
      <c r="AS17" s="47">
        <f>IF('Input Cost_MS5'!$D$116="PLN",'Input Cost_MS5'!AQ124*Währung!$B$13,'Input Cost_MS5'!AQ124)*(1+'Input Cost_MS5'!$C$124)</f>
        <v>0</v>
      </c>
      <c r="AT17" s="47">
        <f>IF('Input Cost_MS5'!$D$116="PLN",'Input Cost_MS5'!AR124*Währung!$B$13,'Input Cost_MS5'!AR124)*(1+'Input Cost_MS5'!$C$124)</f>
        <v>0</v>
      </c>
    </row>
    <row r="18" spans="1:46" ht="16.5" customHeight="1">
      <c r="A18" s="7" t="s">
        <v>394</v>
      </c>
      <c r="B18" s="271" t="s">
        <v>299</v>
      </c>
      <c r="C18" s="7"/>
      <c r="D18" s="8"/>
      <c r="E18" s="9"/>
      <c r="F18" s="241">
        <f>IF('Input Cost_MS5'!$D$116="PLN",'Input Cost_MS5'!D125*Währung!$B$13,'Input Cost_MS5'!D125)*(1+'Input Cost_MS5'!$C$125)</f>
        <v>0</v>
      </c>
      <c r="G18" s="241">
        <f>IF('Input Cost_MS5'!$D$116="PLN",'Input Cost_MS5'!E125*Währung!$B$13,'Input Cost_MS5'!E125)*(1+'Input Cost_MS5'!$C$125)</f>
        <v>0</v>
      </c>
      <c r="H18" s="241">
        <f>IF('Input Cost_MS5'!$D$116="PLN",'Input Cost_MS5'!F125*Währung!$B$13,'Input Cost_MS5'!F125)*(1+'Input Cost_MS5'!$C$125)</f>
        <v>0</v>
      </c>
      <c r="I18" s="241">
        <f>IF('Input Cost_MS5'!$D$116="PLN",'Input Cost_MS5'!G125*Währung!$B$13,'Input Cost_MS5'!G125)*(1+'Input Cost_MS5'!$C$125)</f>
        <v>0</v>
      </c>
      <c r="J18" s="241">
        <f>IF('Input Cost_MS5'!$D$116="PLN",'Input Cost_MS5'!H125*Währung!$B$13,'Input Cost_MS5'!H125)*(1+'Input Cost_MS5'!$C$125)</f>
        <v>0</v>
      </c>
      <c r="K18" s="241">
        <f>IF('Input Cost_MS5'!$D$116="PLN",'Input Cost_MS5'!I125*Währung!$B$13,'Input Cost_MS5'!I125)*(1+'Input Cost_MS5'!$C$125)</f>
        <v>0</v>
      </c>
      <c r="L18" s="241">
        <f>IF('Input Cost_MS5'!$D$116="PLN",'Input Cost_MS5'!J125*Währung!$B$13,'Input Cost_MS5'!J125)*(1+'Input Cost_MS5'!$C$125)</f>
        <v>0</v>
      </c>
      <c r="M18" s="241">
        <f>IF('Input Cost_MS5'!$D$116="PLN",'Input Cost_MS5'!K125*Währung!$B$13,'Input Cost_MS5'!K125)*(1+'Input Cost_MS5'!$C$125)</f>
        <v>0</v>
      </c>
      <c r="N18" s="241">
        <f>IF('Input Cost_MS5'!$D$116="PLN",'Input Cost_MS5'!L125*Währung!$B$13,'Input Cost_MS5'!L125)*(1+'Input Cost_MS5'!$C$125)</f>
        <v>0</v>
      </c>
      <c r="O18" s="241">
        <f>IF('Input Cost_MS5'!$D$116="PLN",'Input Cost_MS5'!M125*Währung!$B$13,'Input Cost_MS5'!M125)*(1+'Input Cost_MS5'!$C$125)</f>
        <v>0</v>
      </c>
      <c r="P18" s="241">
        <f>IF('Input Cost_MS5'!$D$116="PLN",'Input Cost_MS5'!N125*Währung!$B$13,'Input Cost_MS5'!N125)*(1+'Input Cost_MS5'!$C$125)</f>
        <v>0</v>
      </c>
      <c r="Q18" s="241">
        <f>IF('Input Cost_MS5'!$D$116="PLN",'Input Cost_MS5'!O125*Währung!$B$13,'Input Cost_MS5'!O125)*(1+'Input Cost_MS5'!$C$125)</f>
        <v>0</v>
      </c>
      <c r="R18" s="241">
        <f>IF('Input Cost_MS5'!$D$116="PLN",'Input Cost_MS5'!P125*Währung!$B$13,'Input Cost_MS5'!P125)*(1+'Input Cost_MS5'!$C$125)</f>
        <v>0</v>
      </c>
      <c r="S18" s="241">
        <f>IF('Input Cost_MS5'!$D$116="PLN",'Input Cost_MS5'!Q125*Währung!$B$13,'Input Cost_MS5'!Q125)*(1+'Input Cost_MS5'!$C$125)</f>
        <v>0</v>
      </c>
      <c r="T18" s="241">
        <f>IF('Input Cost_MS5'!$D$116="PLN",'Input Cost_MS5'!R125*Währung!$B$13,'Input Cost_MS5'!R125)*(1+'Input Cost_MS5'!$C$125)</f>
        <v>0</v>
      </c>
      <c r="U18" s="241">
        <f>IF('Input Cost_MS5'!$D$116="PLN",'Input Cost_MS5'!S125*Währung!$B$13,'Input Cost_MS5'!S125)*(1+'Input Cost_MS5'!$C$125)</f>
        <v>0</v>
      </c>
      <c r="V18" s="241">
        <f>IF('Input Cost_MS5'!$D$116="PLN",'Input Cost_MS5'!T125*Währung!$B$13,'Input Cost_MS5'!T125)*(1+'Input Cost_MS5'!$C$125)</f>
        <v>0</v>
      </c>
      <c r="W18" s="241">
        <f>IF('Input Cost_MS5'!$D$116="PLN",'Input Cost_MS5'!U125*Währung!$B$13,'Input Cost_MS5'!U125)*(1+'Input Cost_MS5'!$C$125)</f>
        <v>0</v>
      </c>
      <c r="X18" s="241">
        <f>IF('Input Cost_MS5'!$D$116="PLN",'Input Cost_MS5'!V125*Währung!$B$13,'Input Cost_MS5'!V125)*(1+'Input Cost_MS5'!$C$125)</f>
        <v>0</v>
      </c>
      <c r="Y18" s="241">
        <f>IF('Input Cost_MS5'!$D$116="PLN",'Input Cost_MS5'!W125*Währung!$B$13,'Input Cost_MS5'!W125)*(1+'Input Cost_MS5'!$C$125)</f>
        <v>0</v>
      </c>
      <c r="Z18" s="241">
        <f>IF('Input Cost_MS5'!$D$116="PLN",'Input Cost_MS5'!X125*Währung!$B$13,'Input Cost_MS5'!X125)*(1+'Input Cost_MS5'!$C$125)</f>
        <v>0</v>
      </c>
      <c r="AA18" s="241">
        <f>IF('Input Cost_MS5'!$D$116="PLN",'Input Cost_MS5'!Y125*Währung!$B$13,'Input Cost_MS5'!Y125)*(1+'Input Cost_MS5'!$C$125)</f>
        <v>0</v>
      </c>
      <c r="AB18" s="241">
        <f>IF('Input Cost_MS5'!$D$116="PLN",'Input Cost_MS5'!Z125*Währung!$B$13,'Input Cost_MS5'!Z125)*(1+'Input Cost_MS5'!$C$125)</f>
        <v>0</v>
      </c>
      <c r="AC18" s="241">
        <f>IF('Input Cost_MS5'!$D$116="PLN",'Input Cost_MS5'!AA125*Währung!$B$13,'Input Cost_MS5'!AA125)*(1+'Input Cost_MS5'!$C$125)</f>
        <v>0</v>
      </c>
      <c r="AD18" s="241">
        <f>IF('Input Cost_MS5'!$D$116="PLN",'Input Cost_MS5'!AB125*Währung!$B$13,'Input Cost_MS5'!AB125)*(1+'Input Cost_MS5'!$C$125)</f>
        <v>0</v>
      </c>
      <c r="AE18" s="241">
        <f>IF('Input Cost_MS5'!$D$116="PLN",'Input Cost_MS5'!AC125*Währung!$B$13,'Input Cost_MS5'!AC125)*(1+'Input Cost_MS5'!$C$125)</f>
        <v>0</v>
      </c>
      <c r="AF18" s="241">
        <f>IF('Input Cost_MS5'!$D$116="PLN",'Input Cost_MS5'!AD125*Währung!$B$13,'Input Cost_MS5'!AD125)*(1+'Input Cost_MS5'!$C$125)</f>
        <v>0</v>
      </c>
      <c r="AG18" s="241">
        <f>IF('Input Cost_MS5'!$D$116="PLN",'Input Cost_MS5'!AE125*Währung!$B$13,'Input Cost_MS5'!AE125)*(1+'Input Cost_MS5'!$C$125)</f>
        <v>0</v>
      </c>
      <c r="AH18" s="241">
        <f>IF('Input Cost_MS5'!$D$116="PLN",'Input Cost_MS5'!AF125*Währung!$B$13,'Input Cost_MS5'!AF125)*(1+'Input Cost_MS5'!$C$125)</f>
        <v>0</v>
      </c>
      <c r="AI18" s="241">
        <f>IF('Input Cost_MS5'!$D$116="PLN",'Input Cost_MS5'!AG125*Währung!$B$13,'Input Cost_MS5'!AG125)*(1+'Input Cost_MS5'!$C$125)</f>
        <v>0</v>
      </c>
      <c r="AJ18" s="241">
        <f>IF('Input Cost_MS5'!$D$116="PLN",'Input Cost_MS5'!AH125*Währung!$B$13,'Input Cost_MS5'!AH125)*(1+'Input Cost_MS5'!$C$125)</f>
        <v>0</v>
      </c>
      <c r="AK18" s="241">
        <f>IF('Input Cost_MS5'!$D$116="PLN",'Input Cost_MS5'!AI125*Währung!$B$13,'Input Cost_MS5'!AI125)*(1+'Input Cost_MS5'!$C$125)</f>
        <v>0</v>
      </c>
      <c r="AL18" s="241">
        <f>IF('Input Cost_MS5'!$D$116="PLN",'Input Cost_MS5'!AJ125*Währung!$B$13,'Input Cost_MS5'!AJ125)*(1+'Input Cost_MS5'!$C$125)</f>
        <v>0</v>
      </c>
      <c r="AM18" s="241">
        <f>IF('Input Cost_MS5'!$D$116="PLN",'Input Cost_MS5'!AK125*Währung!$B$13,'Input Cost_MS5'!AK125)*(1+'Input Cost_MS5'!$C$125)</f>
        <v>0</v>
      </c>
      <c r="AN18" s="241">
        <f>IF('Input Cost_MS5'!$D$116="PLN",'Input Cost_MS5'!AL125*Währung!$B$13,'Input Cost_MS5'!AL125)*(1+'Input Cost_MS5'!$C$125)</f>
        <v>0</v>
      </c>
      <c r="AO18" s="241">
        <f>IF('Input Cost_MS5'!$D$116="PLN",'Input Cost_MS5'!AM125*Währung!$B$13,'Input Cost_MS5'!AM125)*(1+'Input Cost_MS5'!$C$125)</f>
        <v>0</v>
      </c>
      <c r="AP18" s="241">
        <f>IF('Input Cost_MS5'!$D$116="PLN",'Input Cost_MS5'!AN125*Währung!$B$13,'Input Cost_MS5'!AN125)*(1+'Input Cost_MS5'!$C$125)</f>
        <v>0</v>
      </c>
      <c r="AQ18" s="241">
        <f>IF('Input Cost_MS5'!$D$116="PLN",'Input Cost_MS5'!AO125*Währung!$B$13,'Input Cost_MS5'!AO125)*(1+'Input Cost_MS5'!$C$125)</f>
        <v>0</v>
      </c>
      <c r="AR18" s="241">
        <f>IF('Input Cost_MS5'!$D$116="PLN",'Input Cost_MS5'!AP125*Währung!$B$13,'Input Cost_MS5'!AP125)*(1+'Input Cost_MS5'!$C$125)</f>
        <v>0</v>
      </c>
      <c r="AS18" s="241">
        <f>IF('Input Cost_MS5'!$D$116="PLN",'Input Cost_MS5'!AQ125*Währung!$B$13,'Input Cost_MS5'!AQ125)*(1+'Input Cost_MS5'!$C$125)</f>
        <v>0</v>
      </c>
      <c r="AT18" s="241">
        <f>IF('Input Cost_MS5'!$D$116="PLN",'Input Cost_MS5'!AR125*Währung!$B$13,'Input Cost_MS5'!AR125)*(1+'Input Cost_MS5'!$C$125)</f>
        <v>0</v>
      </c>
    </row>
    <row r="19" spans="1:46" s="83" customFormat="1" ht="16.5" customHeight="1">
      <c r="A19" s="44" t="s">
        <v>395</v>
      </c>
      <c r="B19" s="762" t="s">
        <v>299</v>
      </c>
      <c r="C19" s="44"/>
      <c r="D19" s="48"/>
      <c r="E19" s="49"/>
      <c r="F19" s="44">
        <f>F15+F16+F17+F17</f>
        <v>0</v>
      </c>
      <c r="G19" s="44">
        <f t="shared" ref="G19:AT19" si="5">G15+G16+G17+G17</f>
        <v>0</v>
      </c>
      <c r="H19" s="44">
        <f t="shared" si="5"/>
        <v>0</v>
      </c>
      <c r="I19" s="44">
        <f t="shared" si="5"/>
        <v>0</v>
      </c>
      <c r="J19" s="44">
        <f t="shared" si="5"/>
        <v>0</v>
      </c>
      <c r="K19" s="44">
        <f t="shared" si="5"/>
        <v>0</v>
      </c>
      <c r="L19" s="44">
        <f t="shared" si="5"/>
        <v>0</v>
      </c>
      <c r="M19" s="44">
        <f t="shared" si="5"/>
        <v>0</v>
      </c>
      <c r="N19" s="44">
        <f t="shared" si="5"/>
        <v>0</v>
      </c>
      <c r="O19" s="44">
        <f t="shared" si="5"/>
        <v>0</v>
      </c>
      <c r="P19" s="44">
        <f t="shared" si="5"/>
        <v>0</v>
      </c>
      <c r="Q19" s="44">
        <f t="shared" si="5"/>
        <v>0</v>
      </c>
      <c r="R19" s="44">
        <f t="shared" si="5"/>
        <v>0</v>
      </c>
      <c r="S19" s="44">
        <f t="shared" si="5"/>
        <v>0</v>
      </c>
      <c r="T19" s="44">
        <f t="shared" si="5"/>
        <v>0</v>
      </c>
      <c r="U19" s="44">
        <f t="shared" si="5"/>
        <v>0</v>
      </c>
      <c r="V19" s="44">
        <f t="shared" si="5"/>
        <v>0</v>
      </c>
      <c r="W19" s="44">
        <f t="shared" si="5"/>
        <v>0</v>
      </c>
      <c r="X19" s="44">
        <f t="shared" si="5"/>
        <v>0</v>
      </c>
      <c r="Y19" s="44">
        <f t="shared" si="5"/>
        <v>0</v>
      </c>
      <c r="Z19" s="44">
        <f t="shared" si="5"/>
        <v>0</v>
      </c>
      <c r="AA19" s="44">
        <f t="shared" si="5"/>
        <v>0</v>
      </c>
      <c r="AB19" s="44">
        <f t="shared" si="5"/>
        <v>0</v>
      </c>
      <c r="AC19" s="44">
        <f t="shared" si="5"/>
        <v>0</v>
      </c>
      <c r="AD19" s="44">
        <f t="shared" si="5"/>
        <v>0</v>
      </c>
      <c r="AE19" s="44">
        <f t="shared" si="5"/>
        <v>0</v>
      </c>
      <c r="AF19" s="44">
        <f t="shared" si="5"/>
        <v>0</v>
      </c>
      <c r="AG19" s="44">
        <f t="shared" si="5"/>
        <v>0</v>
      </c>
      <c r="AH19" s="44">
        <f t="shared" si="5"/>
        <v>0</v>
      </c>
      <c r="AI19" s="44">
        <f t="shared" si="5"/>
        <v>0</v>
      </c>
      <c r="AJ19" s="44">
        <f t="shared" si="5"/>
        <v>0</v>
      </c>
      <c r="AK19" s="44">
        <f t="shared" si="5"/>
        <v>0</v>
      </c>
      <c r="AL19" s="44">
        <f t="shared" si="5"/>
        <v>0</v>
      </c>
      <c r="AM19" s="44">
        <f t="shared" si="5"/>
        <v>0</v>
      </c>
      <c r="AN19" s="44">
        <f t="shared" si="5"/>
        <v>0</v>
      </c>
      <c r="AO19" s="44">
        <f t="shared" si="5"/>
        <v>0</v>
      </c>
      <c r="AP19" s="44">
        <f t="shared" si="5"/>
        <v>0</v>
      </c>
      <c r="AQ19" s="44">
        <f t="shared" si="5"/>
        <v>0</v>
      </c>
      <c r="AR19" s="44">
        <f t="shared" si="5"/>
        <v>0</v>
      </c>
      <c r="AS19" s="44">
        <f t="shared" si="5"/>
        <v>0</v>
      </c>
      <c r="AT19" s="44">
        <f t="shared" si="5"/>
        <v>0</v>
      </c>
    </row>
    <row r="20" spans="1:46" s="3" customFormat="1" ht="16.5" customHeight="1">
      <c r="A20" s="13" t="s">
        <v>396</v>
      </c>
      <c r="B20" s="760" t="s">
        <v>299</v>
      </c>
      <c r="C20" s="13"/>
      <c r="D20" s="14"/>
      <c r="E20" s="15"/>
      <c r="F20" s="45">
        <f t="shared" ref="F20:AT20" si="6">F11-F19</f>
        <v>0</v>
      </c>
      <c r="G20" s="45">
        <f t="shared" si="6"/>
        <v>0</v>
      </c>
      <c r="H20" s="45">
        <f t="shared" si="6"/>
        <v>0</v>
      </c>
      <c r="I20" s="45">
        <f t="shared" si="6"/>
        <v>0</v>
      </c>
      <c r="J20" s="45">
        <f t="shared" si="6"/>
        <v>0</v>
      </c>
      <c r="K20" s="45">
        <f t="shared" si="6"/>
        <v>0</v>
      </c>
      <c r="L20" s="45">
        <f t="shared" si="6"/>
        <v>0</v>
      </c>
      <c r="M20" s="45">
        <f t="shared" si="6"/>
        <v>0</v>
      </c>
      <c r="N20" s="45">
        <f t="shared" si="6"/>
        <v>0</v>
      </c>
      <c r="O20" s="45">
        <f t="shared" si="6"/>
        <v>0</v>
      </c>
      <c r="P20" s="45">
        <f t="shared" si="6"/>
        <v>0</v>
      </c>
      <c r="Q20" s="45">
        <f t="shared" si="6"/>
        <v>0</v>
      </c>
      <c r="R20" s="45">
        <f t="shared" si="6"/>
        <v>0</v>
      </c>
      <c r="S20" s="45">
        <f t="shared" si="6"/>
        <v>0</v>
      </c>
      <c r="T20" s="45">
        <f t="shared" si="6"/>
        <v>0</v>
      </c>
      <c r="U20" s="45">
        <f t="shared" si="6"/>
        <v>0</v>
      </c>
      <c r="V20" s="45">
        <f t="shared" si="6"/>
        <v>0</v>
      </c>
      <c r="W20" s="45">
        <f t="shared" si="6"/>
        <v>0</v>
      </c>
      <c r="X20" s="45">
        <f t="shared" si="6"/>
        <v>0</v>
      </c>
      <c r="Y20" s="45">
        <f t="shared" si="6"/>
        <v>0</v>
      </c>
      <c r="Z20" s="45">
        <f t="shared" si="6"/>
        <v>0</v>
      </c>
      <c r="AA20" s="45">
        <f t="shared" si="6"/>
        <v>0</v>
      </c>
      <c r="AB20" s="45">
        <f t="shared" si="6"/>
        <v>0</v>
      </c>
      <c r="AC20" s="45">
        <f t="shared" si="6"/>
        <v>0</v>
      </c>
      <c r="AD20" s="45">
        <f t="shared" si="6"/>
        <v>0</v>
      </c>
      <c r="AE20" s="45">
        <f t="shared" si="6"/>
        <v>0</v>
      </c>
      <c r="AF20" s="45">
        <f t="shared" si="6"/>
        <v>0</v>
      </c>
      <c r="AG20" s="45">
        <f t="shared" si="6"/>
        <v>0</v>
      </c>
      <c r="AH20" s="45">
        <f t="shared" si="6"/>
        <v>0</v>
      </c>
      <c r="AI20" s="45">
        <f t="shared" si="6"/>
        <v>0</v>
      </c>
      <c r="AJ20" s="45">
        <f t="shared" si="6"/>
        <v>0</v>
      </c>
      <c r="AK20" s="45">
        <f t="shared" si="6"/>
        <v>0</v>
      </c>
      <c r="AL20" s="45">
        <f t="shared" si="6"/>
        <v>0</v>
      </c>
      <c r="AM20" s="45">
        <f t="shared" si="6"/>
        <v>0</v>
      </c>
      <c r="AN20" s="45">
        <f t="shared" si="6"/>
        <v>0</v>
      </c>
      <c r="AO20" s="45">
        <f t="shared" si="6"/>
        <v>0</v>
      </c>
      <c r="AP20" s="45">
        <f t="shared" si="6"/>
        <v>0</v>
      </c>
      <c r="AQ20" s="45">
        <f t="shared" si="6"/>
        <v>0</v>
      </c>
      <c r="AR20" s="45">
        <f t="shared" si="6"/>
        <v>0</v>
      </c>
      <c r="AS20" s="45">
        <f t="shared" si="6"/>
        <v>0</v>
      </c>
      <c r="AT20" s="45">
        <f t="shared" si="6"/>
        <v>0</v>
      </c>
    </row>
    <row r="21" spans="1:46" s="3" customFormat="1" ht="16.5" customHeight="1">
      <c r="A21" s="16" t="s">
        <v>396</v>
      </c>
      <c r="B21" s="761" t="s">
        <v>98</v>
      </c>
      <c r="C21" s="16"/>
      <c r="D21" s="17"/>
      <c r="E21" s="18"/>
      <c r="F21" s="46">
        <f>IF(F6=0,0,F20/F6)</f>
        <v>0</v>
      </c>
      <c r="G21" s="46">
        <f t="shared" ref="G21:AT21" si="7">IF(G6=0,0,G20/G6)</f>
        <v>0</v>
      </c>
      <c r="H21" s="46">
        <f t="shared" si="7"/>
        <v>0</v>
      </c>
      <c r="I21" s="46">
        <f t="shared" si="7"/>
        <v>0</v>
      </c>
      <c r="J21" s="46">
        <f t="shared" si="7"/>
        <v>0</v>
      </c>
      <c r="K21" s="46">
        <f t="shared" si="7"/>
        <v>0</v>
      </c>
      <c r="L21" s="46">
        <f t="shared" si="7"/>
        <v>0</v>
      </c>
      <c r="M21" s="46">
        <f t="shared" si="7"/>
        <v>0</v>
      </c>
      <c r="N21" s="46">
        <f t="shared" si="7"/>
        <v>0</v>
      </c>
      <c r="O21" s="46">
        <f t="shared" si="7"/>
        <v>0</v>
      </c>
      <c r="P21" s="46">
        <f t="shared" si="7"/>
        <v>0</v>
      </c>
      <c r="Q21" s="46">
        <f t="shared" si="7"/>
        <v>0</v>
      </c>
      <c r="R21" s="46">
        <f t="shared" si="7"/>
        <v>0</v>
      </c>
      <c r="S21" s="46">
        <f t="shared" si="7"/>
        <v>0</v>
      </c>
      <c r="T21" s="46">
        <f t="shared" si="7"/>
        <v>0</v>
      </c>
      <c r="U21" s="46">
        <f t="shared" si="7"/>
        <v>0</v>
      </c>
      <c r="V21" s="46">
        <f t="shared" si="7"/>
        <v>0</v>
      </c>
      <c r="W21" s="46">
        <f t="shared" si="7"/>
        <v>0</v>
      </c>
      <c r="X21" s="46">
        <f t="shared" si="7"/>
        <v>0</v>
      </c>
      <c r="Y21" s="46">
        <f t="shared" si="7"/>
        <v>0</v>
      </c>
      <c r="Z21" s="46">
        <f t="shared" si="7"/>
        <v>0</v>
      </c>
      <c r="AA21" s="46">
        <f t="shared" si="7"/>
        <v>0</v>
      </c>
      <c r="AB21" s="46">
        <f t="shared" si="7"/>
        <v>0</v>
      </c>
      <c r="AC21" s="46">
        <f t="shared" si="7"/>
        <v>0</v>
      </c>
      <c r="AD21" s="46">
        <f t="shared" si="7"/>
        <v>0</v>
      </c>
      <c r="AE21" s="46">
        <f t="shared" si="7"/>
        <v>0</v>
      </c>
      <c r="AF21" s="46">
        <f t="shared" si="7"/>
        <v>0</v>
      </c>
      <c r="AG21" s="46">
        <f t="shared" si="7"/>
        <v>0</v>
      </c>
      <c r="AH21" s="46">
        <f t="shared" si="7"/>
        <v>0</v>
      </c>
      <c r="AI21" s="46">
        <f t="shared" si="7"/>
        <v>0</v>
      </c>
      <c r="AJ21" s="46">
        <f t="shared" si="7"/>
        <v>0</v>
      </c>
      <c r="AK21" s="46">
        <f t="shared" si="7"/>
        <v>0</v>
      </c>
      <c r="AL21" s="46">
        <f t="shared" si="7"/>
        <v>0</v>
      </c>
      <c r="AM21" s="46">
        <f t="shared" si="7"/>
        <v>0</v>
      </c>
      <c r="AN21" s="46">
        <f t="shared" si="7"/>
        <v>0</v>
      </c>
      <c r="AO21" s="46">
        <f t="shared" si="7"/>
        <v>0</v>
      </c>
      <c r="AP21" s="46">
        <f t="shared" si="7"/>
        <v>0</v>
      </c>
      <c r="AQ21" s="46">
        <f t="shared" si="7"/>
        <v>0</v>
      </c>
      <c r="AR21" s="46">
        <f t="shared" si="7"/>
        <v>0</v>
      </c>
      <c r="AS21" s="46">
        <f t="shared" si="7"/>
        <v>0</v>
      </c>
      <c r="AT21" s="46">
        <f t="shared" si="7"/>
        <v>0</v>
      </c>
    </row>
    <row r="22" spans="1:46" ht="16.5" customHeight="1">
      <c r="A22" s="7" t="s">
        <v>251</v>
      </c>
      <c r="B22" s="271" t="s">
        <v>299</v>
      </c>
      <c r="C22" s="767">
        <f>SUMIF(Grunddaten!$A$13:$A$23,$F$4,Grunddaten!$B$13:$B$23)</f>
        <v>0</v>
      </c>
      <c r="D22" s="768">
        <f>SUMIF(Grunddaten!$A$13:$A$23,$F$4,Grunddaten!$Q$13:$Q$23)</f>
        <v>0</v>
      </c>
      <c r="E22" s="12">
        <f>SUMIF(Grunddaten!$A$13:$A$23,$F$4,Grunddaten!$J$13:$J$23)</f>
        <v>0</v>
      </c>
      <c r="F22" s="39">
        <f>($C$22*(F8-'Input Cost_MS5'!D120))+('Input Cost_MS5'!D120*Kalkulation_MS5!$D$22)</f>
        <v>0</v>
      </c>
      <c r="G22" s="39">
        <f>($C$22*(G8-'Input Cost_MS5'!E120))+('Input Cost_MS5'!E120*Kalkulation_MS5!$D$22)</f>
        <v>0</v>
      </c>
      <c r="H22" s="39">
        <f>($C$22*(H8-'Input Cost_MS5'!F120))+('Input Cost_MS5'!F120*Kalkulation_MS5!$D$22)</f>
        <v>0</v>
      </c>
      <c r="I22" s="39">
        <f>($C$22*(I8-'Input Cost_MS5'!G120))+('Input Cost_MS5'!G120*Kalkulation_MS5!$D$22)</f>
        <v>0</v>
      </c>
      <c r="J22" s="39">
        <f>($C$22*(J8-'Input Cost_MS5'!H120))+('Input Cost_MS5'!H120*Kalkulation_MS5!$D$22)</f>
        <v>0</v>
      </c>
      <c r="K22" s="39">
        <f>($C$22*(K8-'Input Cost_MS5'!I120))+('Input Cost_MS5'!I120*Kalkulation_MS5!$D$22)</f>
        <v>0</v>
      </c>
      <c r="L22" s="39">
        <f>($C$22*(L8-'Input Cost_MS5'!J120))+('Input Cost_MS5'!J120*Kalkulation_MS5!$D$22)</f>
        <v>0</v>
      </c>
      <c r="M22" s="39">
        <f>($C$22*(M8-'Input Cost_MS5'!K120))+('Input Cost_MS5'!K120*Kalkulation_MS5!$D$22)</f>
        <v>0</v>
      </c>
      <c r="N22" s="39">
        <f>($C$22*(N8-'Input Cost_MS5'!L120))+('Input Cost_MS5'!L120*Kalkulation_MS5!$D$22)</f>
        <v>0</v>
      </c>
      <c r="O22" s="39">
        <f>($C$22*(O8-'Input Cost_MS5'!M120))+('Input Cost_MS5'!M120*Kalkulation_MS5!$D$22)</f>
        <v>0</v>
      </c>
      <c r="P22" s="39">
        <f>($C$22*(P8-'Input Cost_MS5'!N120))+('Input Cost_MS5'!N120*Kalkulation_MS5!$D$22)</f>
        <v>0</v>
      </c>
      <c r="Q22" s="39">
        <f>($C$22*(Q8-'Input Cost_MS5'!O120))+('Input Cost_MS5'!O120*Kalkulation_MS5!$D$22)</f>
        <v>0</v>
      </c>
      <c r="R22" s="39">
        <f>($C$22*(R8-'Input Cost_MS5'!P120))+('Input Cost_MS5'!P120*Kalkulation_MS5!$D$22)</f>
        <v>0</v>
      </c>
      <c r="S22" s="39">
        <f>($C$22*(S8-'Input Cost_MS5'!Q120))+('Input Cost_MS5'!Q120*Kalkulation_MS5!$D$22)</f>
        <v>0</v>
      </c>
      <c r="T22" s="39">
        <f>($C$22*(T8-'Input Cost_MS5'!R120))+('Input Cost_MS5'!R120*Kalkulation_MS5!$D$22)</f>
        <v>0</v>
      </c>
      <c r="U22" s="39">
        <f>($C$22*(U8-'Input Cost_MS5'!S120))+('Input Cost_MS5'!S120*Kalkulation_MS5!$D$22)</f>
        <v>0</v>
      </c>
      <c r="V22" s="39">
        <f>($C$22*(V8-'Input Cost_MS5'!T120))+('Input Cost_MS5'!T120*Kalkulation_MS5!$D$22)</f>
        <v>0</v>
      </c>
      <c r="W22" s="39">
        <f>($C$22*(W8-'Input Cost_MS5'!U120))+('Input Cost_MS5'!U120*Kalkulation_MS5!$D$22)</f>
        <v>0</v>
      </c>
      <c r="X22" s="39">
        <f>($C$22*(X8-'Input Cost_MS5'!V120))+('Input Cost_MS5'!V120*Kalkulation_MS5!$D$22)</f>
        <v>0</v>
      </c>
      <c r="Y22" s="39">
        <f>($C$22*(Y8-'Input Cost_MS5'!W120))+('Input Cost_MS5'!W120*Kalkulation_MS5!$D$22)</f>
        <v>0</v>
      </c>
      <c r="Z22" s="39">
        <f>($C$22*(Z8-'Input Cost_MS5'!X120))+('Input Cost_MS5'!X120*Kalkulation_MS5!$D$22)</f>
        <v>0</v>
      </c>
      <c r="AA22" s="39">
        <f>($C$22*(AA8-'Input Cost_MS5'!Y120))+('Input Cost_MS5'!Y120*Kalkulation_MS5!$D$22)</f>
        <v>0</v>
      </c>
      <c r="AB22" s="39">
        <f>($C$22*(AB8-'Input Cost_MS5'!Z120))+('Input Cost_MS5'!Z120*Kalkulation_MS5!$D$22)</f>
        <v>0</v>
      </c>
      <c r="AC22" s="39">
        <f>($C$22*(AC8-'Input Cost_MS5'!AA120))+('Input Cost_MS5'!AA120*Kalkulation_MS5!$D$22)</f>
        <v>0</v>
      </c>
      <c r="AD22" s="39">
        <f>($C$22*(AD8-'Input Cost_MS5'!AB120))+('Input Cost_MS5'!AB120*Kalkulation_MS5!$D$22)</f>
        <v>0</v>
      </c>
      <c r="AE22" s="39">
        <f>($C$22*(AE8-'Input Cost_MS5'!AC120))+('Input Cost_MS5'!AC120*Kalkulation_MS5!$D$22)</f>
        <v>0</v>
      </c>
      <c r="AF22" s="39">
        <f>($C$22*(AF8-'Input Cost_MS5'!AD120))+('Input Cost_MS5'!AD120*Kalkulation_MS5!$D$22)</f>
        <v>0</v>
      </c>
      <c r="AG22" s="39">
        <f>($C$22*(AG8-'Input Cost_MS5'!AE120))+('Input Cost_MS5'!AE120*Kalkulation_MS5!$D$22)</f>
        <v>0</v>
      </c>
      <c r="AH22" s="39">
        <f>($C$22*(AH8-'Input Cost_MS5'!AF120))+('Input Cost_MS5'!AF120*Kalkulation_MS5!$D$22)</f>
        <v>0</v>
      </c>
      <c r="AI22" s="39">
        <f>($C$22*(AI8-'Input Cost_MS5'!AG120))+('Input Cost_MS5'!AG120*Kalkulation_MS5!$D$22)</f>
        <v>0</v>
      </c>
      <c r="AJ22" s="39">
        <f>($C$22*(AJ8-'Input Cost_MS5'!AH120))+('Input Cost_MS5'!AH120*Kalkulation_MS5!$D$22)</f>
        <v>0</v>
      </c>
      <c r="AK22" s="39">
        <f>($C$22*(AK8-'Input Cost_MS5'!AI120))+('Input Cost_MS5'!AI120*Kalkulation_MS5!$D$22)</f>
        <v>0</v>
      </c>
      <c r="AL22" s="39">
        <f>($C$22*(AL8-'Input Cost_MS5'!AJ120))+('Input Cost_MS5'!AJ120*Kalkulation_MS5!$D$22)</f>
        <v>0</v>
      </c>
      <c r="AM22" s="39">
        <f>($C$22*(AM8-'Input Cost_MS5'!AK120))+('Input Cost_MS5'!AK120*Kalkulation_MS5!$D$22)</f>
        <v>0</v>
      </c>
      <c r="AN22" s="39">
        <f>($C$22*(AN8-'Input Cost_MS5'!AL120))+('Input Cost_MS5'!AL120*Kalkulation_MS5!$D$22)</f>
        <v>0</v>
      </c>
      <c r="AO22" s="39">
        <f>($C$22*(AO8-'Input Cost_MS5'!AM120))+('Input Cost_MS5'!AM120*Kalkulation_MS5!$D$22)</f>
        <v>0</v>
      </c>
      <c r="AP22" s="39">
        <f>($C$22*(AP8-'Input Cost_MS5'!AN120))+('Input Cost_MS5'!AN120*Kalkulation_MS5!$D$22)</f>
        <v>0</v>
      </c>
      <c r="AQ22" s="39">
        <f>($C$22*(AQ8-'Input Cost_MS5'!AO120))+('Input Cost_MS5'!AO120*Kalkulation_MS5!$D$22)</f>
        <v>0</v>
      </c>
      <c r="AR22" s="39">
        <f>($C$22*(AR8-'Input Cost_MS5'!AP120))+('Input Cost_MS5'!AP120*Kalkulation_MS5!$D$22)</f>
        <v>0</v>
      </c>
      <c r="AS22" s="39">
        <f>($C$22*(AS8-'Input Cost_MS5'!AQ120))+('Input Cost_MS5'!AQ120*Kalkulation_MS5!$D$22)</f>
        <v>0</v>
      </c>
      <c r="AT22" s="39">
        <f>($C$22*(AT8-'Input Cost_MS5'!AR120))+('Input Cost_MS5'!AR120*Kalkulation_MS5!$D$22)</f>
        <v>0</v>
      </c>
    </row>
    <row r="23" spans="1:46" ht="16.5" customHeight="1">
      <c r="A23" s="7" t="s">
        <v>471</v>
      </c>
      <c r="B23" s="271" t="s">
        <v>299</v>
      </c>
      <c r="C23" s="767">
        <f>SUMIF(Grunddaten!$A$13:$A$23,$F$4,Grunddaten!$C$13:$C$23)</f>
        <v>0</v>
      </c>
      <c r="D23" s="768"/>
      <c r="E23" s="12">
        <f>SUMIF(Grunddaten!$A$13:$A$23,$F$4,Grunddaten!$K$13:$K$23)</f>
        <v>0</v>
      </c>
      <c r="F23" s="39">
        <f t="shared" ref="F23:AT23" si="8">$C$23*(F13+F14)</f>
        <v>0</v>
      </c>
      <c r="G23" s="39">
        <f t="shared" si="8"/>
        <v>0</v>
      </c>
      <c r="H23" s="39">
        <f t="shared" si="8"/>
        <v>0</v>
      </c>
      <c r="I23" s="39">
        <f t="shared" si="8"/>
        <v>0</v>
      </c>
      <c r="J23" s="39">
        <f t="shared" si="8"/>
        <v>0</v>
      </c>
      <c r="K23" s="39">
        <f t="shared" si="8"/>
        <v>0</v>
      </c>
      <c r="L23" s="39">
        <f t="shared" si="8"/>
        <v>0</v>
      </c>
      <c r="M23" s="39">
        <f t="shared" si="8"/>
        <v>0</v>
      </c>
      <c r="N23" s="39">
        <f t="shared" si="8"/>
        <v>0</v>
      </c>
      <c r="O23" s="39">
        <f t="shared" si="8"/>
        <v>0</v>
      </c>
      <c r="P23" s="39">
        <f t="shared" si="8"/>
        <v>0</v>
      </c>
      <c r="Q23" s="39">
        <f t="shared" si="8"/>
        <v>0</v>
      </c>
      <c r="R23" s="39">
        <f t="shared" si="8"/>
        <v>0</v>
      </c>
      <c r="S23" s="39">
        <f t="shared" si="8"/>
        <v>0</v>
      </c>
      <c r="T23" s="39">
        <f t="shared" si="8"/>
        <v>0</v>
      </c>
      <c r="U23" s="39">
        <f t="shared" si="8"/>
        <v>0</v>
      </c>
      <c r="V23" s="39">
        <f t="shared" si="8"/>
        <v>0</v>
      </c>
      <c r="W23" s="39">
        <f t="shared" si="8"/>
        <v>0</v>
      </c>
      <c r="X23" s="39">
        <f t="shared" si="8"/>
        <v>0</v>
      </c>
      <c r="Y23" s="39">
        <f t="shared" si="8"/>
        <v>0</v>
      </c>
      <c r="Z23" s="39">
        <f t="shared" si="8"/>
        <v>0</v>
      </c>
      <c r="AA23" s="39">
        <f t="shared" si="8"/>
        <v>0</v>
      </c>
      <c r="AB23" s="39">
        <f t="shared" si="8"/>
        <v>0</v>
      </c>
      <c r="AC23" s="39">
        <f t="shared" si="8"/>
        <v>0</v>
      </c>
      <c r="AD23" s="39">
        <f t="shared" si="8"/>
        <v>0</v>
      </c>
      <c r="AE23" s="39">
        <f t="shared" si="8"/>
        <v>0</v>
      </c>
      <c r="AF23" s="39">
        <f t="shared" si="8"/>
        <v>0</v>
      </c>
      <c r="AG23" s="39">
        <f t="shared" si="8"/>
        <v>0</v>
      </c>
      <c r="AH23" s="39">
        <f t="shared" si="8"/>
        <v>0</v>
      </c>
      <c r="AI23" s="39">
        <f t="shared" si="8"/>
        <v>0</v>
      </c>
      <c r="AJ23" s="39">
        <f t="shared" si="8"/>
        <v>0</v>
      </c>
      <c r="AK23" s="39">
        <f t="shared" si="8"/>
        <v>0</v>
      </c>
      <c r="AL23" s="39">
        <f t="shared" si="8"/>
        <v>0</v>
      </c>
      <c r="AM23" s="39">
        <f t="shared" si="8"/>
        <v>0</v>
      </c>
      <c r="AN23" s="39">
        <f t="shared" si="8"/>
        <v>0</v>
      </c>
      <c r="AO23" s="39">
        <f t="shared" si="8"/>
        <v>0</v>
      </c>
      <c r="AP23" s="39">
        <f t="shared" si="8"/>
        <v>0</v>
      </c>
      <c r="AQ23" s="39">
        <f t="shared" si="8"/>
        <v>0</v>
      </c>
      <c r="AR23" s="39">
        <f t="shared" si="8"/>
        <v>0</v>
      </c>
      <c r="AS23" s="39">
        <f t="shared" si="8"/>
        <v>0</v>
      </c>
      <c r="AT23" s="39">
        <f t="shared" si="8"/>
        <v>0</v>
      </c>
    </row>
    <row r="24" spans="1:46" ht="16.5" customHeight="1">
      <c r="A24" s="7" t="s">
        <v>283</v>
      </c>
      <c r="B24" s="271" t="s">
        <v>299</v>
      </c>
      <c r="C24" s="767">
        <f>SUMIF(Grunddaten!$A$13:$A$23,$F$4,Grunddaten!$E$13:$E$23)</f>
        <v>0</v>
      </c>
      <c r="D24" s="768">
        <f>SUMIF(Grunddaten!$A$13:$A$23,$F$4,Grunddaten!$T$13:$T$23)</f>
        <v>0</v>
      </c>
      <c r="E24" s="12">
        <f>SUMIF(Grunddaten!$A$13:$A$23,$F$4,Grunddaten!$M$13:$M$23)</f>
        <v>0</v>
      </c>
      <c r="F24" s="39">
        <f>($C$24*(F8-'Input Cost_MS5'!D120))+($C$24*F13)+($C$24*F14)+($C$24*(F16-('Input Cost_MS5'!D120*$D$16)))+($C$24*(F22-('Input Cost_MS5'!D120*$D$22)))+($C$24*F23)+('Input Cost_MS5'!D120*Kalkulation_MS5!$D$24)+(('Input Cost_MS5'!D120*Kalkulation_MS5!$D$16)*Kalkulation_MS5!$D$24)+(('Input Cost_MS5'!D120*Kalkulation_MS5!$D$22)*Kalkulation_MS5!$D$24)</f>
        <v>0</v>
      </c>
      <c r="G24" s="39">
        <f>($C$24*(G8-'Input Cost_MS5'!E120))+($C$24*G13)+($C$24*G14)+($C$24*(G16-('Input Cost_MS5'!E120*$D$16)))+($C$24*(G22-('Input Cost_MS5'!E120*$D$22)))+($C$24*G23)+('Input Cost_MS5'!E120*Kalkulation_MS5!$D$24)+(('Input Cost_MS5'!E120*Kalkulation_MS5!$D$16)*Kalkulation_MS5!$D$24)+(('Input Cost_MS5'!E120*Kalkulation_MS5!$D$22)*Kalkulation_MS5!$D$24)</f>
        <v>0</v>
      </c>
      <c r="H24" s="39">
        <f>($C$24*(H8-'Input Cost_MS5'!F120))+($C$24*H13)+($C$24*H14)+($C$24*(H16-('Input Cost_MS5'!F120*$D$16)))+($C$24*(H22-('Input Cost_MS5'!F120*$D$22)))+($C$24*H23)+('Input Cost_MS5'!F120*Kalkulation_MS5!$D$24)+(('Input Cost_MS5'!F120*Kalkulation_MS5!$D$16)*Kalkulation_MS5!$D$24)+(('Input Cost_MS5'!F120*Kalkulation_MS5!$D$22)*Kalkulation_MS5!$D$24)</f>
        <v>0</v>
      </c>
      <c r="I24" s="39">
        <f>($C$24*(I8-'Input Cost_MS5'!G120))+($C$24*I13)+($C$24*I14)+($C$24*(I16-('Input Cost_MS5'!G120*$D$16)))+($C$24*(I22-('Input Cost_MS5'!G120*$D$22)))+($C$24*I23)+('Input Cost_MS5'!G120*Kalkulation_MS5!$D$24)+(('Input Cost_MS5'!G120*Kalkulation_MS5!$D$16)*Kalkulation_MS5!$D$24)+(('Input Cost_MS5'!G120*Kalkulation_MS5!$D$22)*Kalkulation_MS5!$D$24)</f>
        <v>0</v>
      </c>
      <c r="J24" s="39">
        <f>($C$24*(J8-'Input Cost_MS5'!H120))+($C$24*J13)+($C$24*J14)+($C$24*(J16-('Input Cost_MS5'!H120*$D$16)))+($C$24*(J22-('Input Cost_MS5'!H120*$D$22)))+($C$24*J23)+('Input Cost_MS5'!H120*Kalkulation_MS5!$D$24)+(('Input Cost_MS5'!H120*Kalkulation_MS5!$D$16)*Kalkulation_MS5!$D$24)+(('Input Cost_MS5'!H120*Kalkulation_MS5!$D$22)*Kalkulation_MS5!$D$24)</f>
        <v>0</v>
      </c>
      <c r="K24" s="39">
        <f>($C$24*(K8-'Input Cost_MS5'!I120))+($C$24*K13)+($C$24*K14)+($C$24*(K16-('Input Cost_MS5'!I120*$D$16)))+($C$24*(K22-('Input Cost_MS5'!I120*$D$22)))+($C$24*K23)+('Input Cost_MS5'!I120*Kalkulation_MS5!$D$24)+(('Input Cost_MS5'!I120*Kalkulation_MS5!$D$16)*Kalkulation_MS5!$D$24)+(('Input Cost_MS5'!I120*Kalkulation_MS5!$D$22)*Kalkulation_MS5!$D$24)</f>
        <v>0</v>
      </c>
      <c r="L24" s="39">
        <f>($C$24*(L8-'Input Cost_MS5'!J120))+($C$24*L13)+($C$24*L14)+($C$24*(L16-('Input Cost_MS5'!J120*$D$16)))+($C$24*(L22-('Input Cost_MS5'!J120*$D$22)))+($C$24*L23)+('Input Cost_MS5'!J120*Kalkulation_MS5!$D$24)+(('Input Cost_MS5'!J120*Kalkulation_MS5!$D$16)*Kalkulation_MS5!$D$24)+(('Input Cost_MS5'!J120*Kalkulation_MS5!$D$22)*Kalkulation_MS5!$D$24)</f>
        <v>0</v>
      </c>
      <c r="M24" s="39">
        <f>($C$24*(M8-'Input Cost_MS5'!K120))+($C$24*M13)+($C$24*M14)+($C$24*(M16-('Input Cost_MS5'!K120*$D$16)))+($C$24*(M22-('Input Cost_MS5'!K120*$D$22)))+($C$24*M23)+('Input Cost_MS5'!K120*Kalkulation_MS5!$D$24)+(('Input Cost_MS5'!K120*Kalkulation_MS5!$D$16)*Kalkulation_MS5!$D$24)+(('Input Cost_MS5'!K120*Kalkulation_MS5!$D$22)*Kalkulation_MS5!$D$24)</f>
        <v>0</v>
      </c>
      <c r="N24" s="39">
        <f>($C$24*(N8-'Input Cost_MS5'!L120))+($C$24*N13)+($C$24*N14)+($C$24*(N16-('Input Cost_MS5'!L120*$D$16)))+($C$24*(N22-('Input Cost_MS5'!L120*$D$22)))+($C$24*N23)+('Input Cost_MS5'!L120*Kalkulation_MS5!$D$24)+(('Input Cost_MS5'!L120*Kalkulation_MS5!$D$16)*Kalkulation_MS5!$D$24)+(('Input Cost_MS5'!L120*Kalkulation_MS5!$D$22)*Kalkulation_MS5!$D$24)</f>
        <v>0</v>
      </c>
      <c r="O24" s="39">
        <f>($C$24*(O8-'Input Cost_MS5'!M120))+($C$24*O13)+($C$24*O14)+($C$24*(O16-('Input Cost_MS5'!M120*$D$16)))+($C$24*(O22-('Input Cost_MS5'!M120*$D$22)))+($C$24*O23)+('Input Cost_MS5'!M120*Kalkulation_MS5!$D$24)+(('Input Cost_MS5'!M120*Kalkulation_MS5!$D$16)*Kalkulation_MS5!$D$24)+(('Input Cost_MS5'!M120*Kalkulation_MS5!$D$22)*Kalkulation_MS5!$D$24)</f>
        <v>0</v>
      </c>
      <c r="P24" s="39">
        <f>($C$24*(P8-'Input Cost_MS5'!N120))+($C$24*P13)+($C$24*P14)+($C$24*(P16-('Input Cost_MS5'!N120*$D$16)))+($C$24*(P22-('Input Cost_MS5'!N120*$D$22)))+($C$24*P23)+('Input Cost_MS5'!N120*Kalkulation_MS5!$D$24)+(('Input Cost_MS5'!N120*Kalkulation_MS5!$D$16)*Kalkulation_MS5!$D$24)+(('Input Cost_MS5'!N120*Kalkulation_MS5!$D$22)*Kalkulation_MS5!$D$24)</f>
        <v>0</v>
      </c>
      <c r="Q24" s="39">
        <f>($C$24*(Q8-'Input Cost_MS5'!O120))+($C$24*Q13)+($C$24*Q14)+($C$24*(Q16-('Input Cost_MS5'!O120*$D$16)))+($C$24*(Q22-('Input Cost_MS5'!O120*$D$22)))+($C$24*Q23)+('Input Cost_MS5'!O120*Kalkulation_MS5!$D$24)+(('Input Cost_MS5'!O120*Kalkulation_MS5!$D$16)*Kalkulation_MS5!$D$24)+(('Input Cost_MS5'!O120*Kalkulation_MS5!$D$22)*Kalkulation_MS5!$D$24)</f>
        <v>0</v>
      </c>
      <c r="R24" s="39">
        <f>($C$24*(R8-'Input Cost_MS5'!P120))+($C$24*R13)+($C$24*R14)+($C$24*(R16-('Input Cost_MS5'!P120*$D$16)))+($C$24*(R22-('Input Cost_MS5'!P120*$D$22)))+($C$24*R23)+('Input Cost_MS5'!P120*Kalkulation_MS5!$D$24)+(('Input Cost_MS5'!P120*Kalkulation_MS5!$D$16)*Kalkulation_MS5!$D$24)+(('Input Cost_MS5'!P120*Kalkulation_MS5!$D$22)*Kalkulation_MS5!$D$24)</f>
        <v>0</v>
      </c>
      <c r="S24" s="39">
        <f>($C$24*(S8-'Input Cost_MS5'!Q120))+($C$24*S13)+($C$24*S14)+($C$24*(S16-('Input Cost_MS5'!Q120*$D$16)))+($C$24*(S22-('Input Cost_MS5'!Q120*$D$22)))+($C$24*S23)+('Input Cost_MS5'!Q120*Kalkulation_MS5!$D$24)+(('Input Cost_MS5'!Q120*Kalkulation_MS5!$D$16)*Kalkulation_MS5!$D$24)+(('Input Cost_MS5'!Q120*Kalkulation_MS5!$D$22)*Kalkulation_MS5!$D$24)</f>
        <v>0</v>
      </c>
      <c r="T24" s="39">
        <f>($C$24*(T8-'Input Cost_MS5'!R120))+($C$24*T13)+($C$24*T14)+($C$24*(T16-('Input Cost_MS5'!R120*$D$16)))+($C$24*(T22-('Input Cost_MS5'!R120*$D$22)))+($C$24*T23)+('Input Cost_MS5'!R120*Kalkulation_MS5!$D$24)+(('Input Cost_MS5'!R120*Kalkulation_MS5!$D$16)*Kalkulation_MS5!$D$24)+(('Input Cost_MS5'!R120*Kalkulation_MS5!$D$22)*Kalkulation_MS5!$D$24)</f>
        <v>0</v>
      </c>
      <c r="U24" s="39">
        <f>($C$24*(U8-'Input Cost_MS5'!S120))+($C$24*U13)+($C$24*U14)+($C$24*(U16-('Input Cost_MS5'!S120*$D$16)))+($C$24*(U22-('Input Cost_MS5'!S120*$D$22)))+($C$24*U23)+('Input Cost_MS5'!S120*Kalkulation_MS5!$D$24)+(('Input Cost_MS5'!S120*Kalkulation_MS5!$D$16)*Kalkulation_MS5!$D$24)+(('Input Cost_MS5'!S120*Kalkulation_MS5!$D$22)*Kalkulation_MS5!$D$24)</f>
        <v>0</v>
      </c>
      <c r="V24" s="39">
        <f>($C$24*(V8-'Input Cost_MS5'!T120))+($C$24*V13)+($C$24*V14)+($C$24*(V16-('Input Cost_MS5'!T120*$D$16)))+($C$24*(V22-('Input Cost_MS5'!T120*$D$22)))+($C$24*V23)+('Input Cost_MS5'!T120*Kalkulation_MS5!$D$24)+(('Input Cost_MS5'!T120*Kalkulation_MS5!$D$16)*Kalkulation_MS5!$D$24)+(('Input Cost_MS5'!T120*Kalkulation_MS5!$D$22)*Kalkulation_MS5!$D$24)</f>
        <v>0</v>
      </c>
      <c r="W24" s="39">
        <f>($C$24*(W8-'Input Cost_MS5'!U120))+($C$24*W13)+($C$24*W14)+($C$24*(W16-('Input Cost_MS5'!U120*$D$16)))+($C$24*(W22-('Input Cost_MS5'!U120*$D$22)))+($C$24*W23)+('Input Cost_MS5'!U120*Kalkulation_MS5!$D$24)+(('Input Cost_MS5'!U120*Kalkulation_MS5!$D$16)*Kalkulation_MS5!$D$24)+(('Input Cost_MS5'!U120*Kalkulation_MS5!$D$22)*Kalkulation_MS5!$D$24)</f>
        <v>0</v>
      </c>
      <c r="X24" s="39">
        <f>($C$24*(X8-'Input Cost_MS5'!V120))+($C$24*X13)+($C$24*X14)+($C$24*(X16-('Input Cost_MS5'!V120*$D$16)))+($C$24*(X22-('Input Cost_MS5'!V120*$D$22)))+($C$24*X23)+('Input Cost_MS5'!V120*Kalkulation_MS5!$D$24)+(('Input Cost_MS5'!V120*Kalkulation_MS5!$D$16)*Kalkulation_MS5!$D$24)+(('Input Cost_MS5'!V120*Kalkulation_MS5!$D$22)*Kalkulation_MS5!$D$24)</f>
        <v>0</v>
      </c>
      <c r="Y24" s="39">
        <f>($C$24*(Y8-'Input Cost_MS5'!W120))+($C$24*Y13)+($C$24*Y14)+($C$24*(Y16-('Input Cost_MS5'!W120*$D$16)))+($C$24*(Y22-('Input Cost_MS5'!W120*$D$22)))+($C$24*Y23)+('Input Cost_MS5'!W120*Kalkulation_MS5!$D$24)+(('Input Cost_MS5'!W120*Kalkulation_MS5!$D$16)*Kalkulation_MS5!$D$24)+(('Input Cost_MS5'!W120*Kalkulation_MS5!$D$22)*Kalkulation_MS5!$D$24)</f>
        <v>0</v>
      </c>
      <c r="Z24" s="39">
        <f>($C$24*(Z8-'Input Cost_MS5'!X120))+($C$24*Z13)+($C$24*Z14)+($C$24*(Z16-('Input Cost_MS5'!X120*$D$16)))+($C$24*(Z22-('Input Cost_MS5'!X120*$D$22)))+($C$24*Z23)+('Input Cost_MS5'!X120*Kalkulation_MS5!$D$24)+(('Input Cost_MS5'!X120*Kalkulation_MS5!$D$16)*Kalkulation_MS5!$D$24)+(('Input Cost_MS5'!X120*Kalkulation_MS5!$D$22)*Kalkulation_MS5!$D$24)</f>
        <v>0</v>
      </c>
      <c r="AA24" s="39">
        <f>($C$24*(AA8-'Input Cost_MS5'!Y120))+($C$24*AA13)+($C$24*AA14)+($C$24*(AA16-('Input Cost_MS5'!Y120*$D$16)))+($C$24*(AA22-('Input Cost_MS5'!Y120*$D$22)))+($C$24*AA23)+('Input Cost_MS5'!Y120*Kalkulation_MS5!$D$24)+(('Input Cost_MS5'!Y120*Kalkulation_MS5!$D$16)*Kalkulation_MS5!$D$24)+(('Input Cost_MS5'!Y120*Kalkulation_MS5!$D$22)*Kalkulation_MS5!$D$24)</f>
        <v>0</v>
      </c>
      <c r="AB24" s="39">
        <f>($C$24*(AB8-'Input Cost_MS5'!Z120))+($C$24*AB13)+($C$24*AB14)+($C$24*(AB16-('Input Cost_MS5'!Z120*$D$16)))+($C$24*(AB22-('Input Cost_MS5'!Z120*$D$22)))+($C$24*AB23)+('Input Cost_MS5'!Z120*Kalkulation_MS5!$D$24)+(('Input Cost_MS5'!Z120*Kalkulation_MS5!$D$16)*Kalkulation_MS5!$D$24)+(('Input Cost_MS5'!Z120*Kalkulation_MS5!$D$22)*Kalkulation_MS5!$D$24)</f>
        <v>0</v>
      </c>
      <c r="AC24" s="39">
        <f>($C$24*(AC8-'Input Cost_MS5'!AA120))+($C$24*AC13)+($C$24*AC14)+($C$24*(AC16-('Input Cost_MS5'!AA120*$D$16)))+($C$24*(AC22-('Input Cost_MS5'!AA120*$D$22)))+($C$24*AC23)+('Input Cost_MS5'!AA120*Kalkulation_MS5!$D$24)+(('Input Cost_MS5'!AA120*Kalkulation_MS5!$D$16)*Kalkulation_MS5!$D$24)+(('Input Cost_MS5'!AA120*Kalkulation_MS5!$D$22)*Kalkulation_MS5!$D$24)</f>
        <v>0</v>
      </c>
      <c r="AD24" s="39">
        <f>($C$24*(AD8-'Input Cost_MS5'!AB120))+($C$24*AD13)+($C$24*AD14)+($C$24*(AD16-('Input Cost_MS5'!AB120*$D$16)))+($C$24*(AD22-('Input Cost_MS5'!AB120*$D$22)))+($C$24*AD23)+('Input Cost_MS5'!AB120*Kalkulation_MS5!$D$24)+(('Input Cost_MS5'!AB120*Kalkulation_MS5!$D$16)*Kalkulation_MS5!$D$24)+(('Input Cost_MS5'!AB120*Kalkulation_MS5!$D$22)*Kalkulation_MS5!$D$24)</f>
        <v>0</v>
      </c>
      <c r="AE24" s="39">
        <f>($C$24*(AE8-'Input Cost_MS5'!AC120))+($C$24*AE13)+($C$24*AE14)+($C$24*(AE16-('Input Cost_MS5'!AC120*$D$16)))+($C$24*(AE22-('Input Cost_MS5'!AC120*$D$22)))+($C$24*AE23)+('Input Cost_MS5'!AC120*Kalkulation_MS5!$D$24)+(('Input Cost_MS5'!AC120*Kalkulation_MS5!$D$16)*Kalkulation_MS5!$D$24)+(('Input Cost_MS5'!AC120*Kalkulation_MS5!$D$22)*Kalkulation_MS5!$D$24)</f>
        <v>0</v>
      </c>
      <c r="AF24" s="39">
        <f>($C$24*(AF8-'Input Cost_MS5'!AD120))+($C$24*AF13)+($C$24*AF14)+($C$24*(AF16-('Input Cost_MS5'!AD120*$D$16)))+($C$24*(AF22-('Input Cost_MS5'!AD120*$D$22)))+($C$24*AF23)+('Input Cost_MS5'!AD120*Kalkulation_MS5!$D$24)+(('Input Cost_MS5'!AD120*Kalkulation_MS5!$D$16)*Kalkulation_MS5!$D$24)+(('Input Cost_MS5'!AD120*Kalkulation_MS5!$D$22)*Kalkulation_MS5!$D$24)</f>
        <v>0</v>
      </c>
      <c r="AG24" s="39">
        <f>($C$24*(AG8-'Input Cost_MS5'!AE120))+($C$24*AG13)+($C$24*AG14)+($C$24*(AG16-('Input Cost_MS5'!AE120*$D$16)))+($C$24*(AG22-('Input Cost_MS5'!AE120*$D$22)))+($C$24*AG23)+('Input Cost_MS5'!AE120*Kalkulation_MS5!$D$24)+(('Input Cost_MS5'!AE120*Kalkulation_MS5!$D$16)*Kalkulation_MS5!$D$24)+(('Input Cost_MS5'!AE120*Kalkulation_MS5!$D$22)*Kalkulation_MS5!$D$24)</f>
        <v>0</v>
      </c>
      <c r="AH24" s="39">
        <f>($C$24*(AH8-'Input Cost_MS5'!AF120))+($C$24*AH13)+($C$24*AH14)+($C$24*(AH16-('Input Cost_MS5'!AF120*$D$16)))+($C$24*(AH22-('Input Cost_MS5'!AF120*$D$22)))+($C$24*AH23)+('Input Cost_MS5'!AF120*Kalkulation_MS5!$D$24)+(('Input Cost_MS5'!AF120*Kalkulation_MS5!$D$16)*Kalkulation_MS5!$D$24)+(('Input Cost_MS5'!AF120*Kalkulation_MS5!$D$22)*Kalkulation_MS5!$D$24)</f>
        <v>0</v>
      </c>
      <c r="AI24" s="39">
        <f>($C$24*(AI8-'Input Cost_MS5'!AG120))+($C$24*AI13)+($C$24*AI14)+($C$24*(AI16-('Input Cost_MS5'!AG120*$D$16)))+($C$24*(AI22-('Input Cost_MS5'!AG120*$D$22)))+($C$24*AI23)+('Input Cost_MS5'!AG120*Kalkulation_MS5!$D$24)+(('Input Cost_MS5'!AG120*Kalkulation_MS5!$D$16)*Kalkulation_MS5!$D$24)+(('Input Cost_MS5'!AG120*Kalkulation_MS5!$D$22)*Kalkulation_MS5!$D$24)</f>
        <v>0</v>
      </c>
      <c r="AJ24" s="39">
        <f>($C$24*(AJ8-'Input Cost_MS5'!AH120))+($C$24*AJ13)+($C$24*AJ14)+($C$24*(AJ16-('Input Cost_MS5'!AH120*$D$16)))+($C$24*(AJ22-('Input Cost_MS5'!AH120*$D$22)))+($C$24*AJ23)+('Input Cost_MS5'!AH120*Kalkulation_MS5!$D$24)+(('Input Cost_MS5'!AH120*Kalkulation_MS5!$D$16)*Kalkulation_MS5!$D$24)+(('Input Cost_MS5'!AH120*Kalkulation_MS5!$D$22)*Kalkulation_MS5!$D$24)</f>
        <v>0</v>
      </c>
      <c r="AK24" s="39">
        <f>($C$24*(AK8-'Input Cost_MS5'!AI120))+($C$24*AK13)+($C$24*AK14)+($C$24*(AK16-('Input Cost_MS5'!AI120*$D$16)))+($C$24*(AK22-('Input Cost_MS5'!AI120*$D$22)))+($C$24*AK23)+('Input Cost_MS5'!AI120*Kalkulation_MS5!$D$24)+(('Input Cost_MS5'!AI120*Kalkulation_MS5!$D$16)*Kalkulation_MS5!$D$24)+(('Input Cost_MS5'!AI120*Kalkulation_MS5!$D$22)*Kalkulation_MS5!$D$24)</f>
        <v>0</v>
      </c>
      <c r="AL24" s="39">
        <f>($C$24*(AL8-'Input Cost_MS5'!AJ120))+($C$24*AL13)+($C$24*AL14)+($C$24*(AL16-('Input Cost_MS5'!AJ120*$D$16)))+($C$24*(AL22-('Input Cost_MS5'!AJ120*$D$22)))+($C$24*AL23)+('Input Cost_MS5'!AJ120*Kalkulation_MS5!$D$24)+(('Input Cost_MS5'!AJ120*Kalkulation_MS5!$D$16)*Kalkulation_MS5!$D$24)+(('Input Cost_MS5'!AJ120*Kalkulation_MS5!$D$22)*Kalkulation_MS5!$D$24)</f>
        <v>0</v>
      </c>
      <c r="AM24" s="39">
        <f>($C$24*(AM8-'Input Cost_MS5'!AK120))+($C$24*AM13)+($C$24*AM14)+($C$24*(AM16-('Input Cost_MS5'!AK120*$D$16)))+($C$24*(AM22-('Input Cost_MS5'!AK120*$D$22)))+($C$24*AM23)+('Input Cost_MS5'!AK120*Kalkulation_MS5!$D$24)+(('Input Cost_MS5'!AK120*Kalkulation_MS5!$D$16)*Kalkulation_MS5!$D$24)+(('Input Cost_MS5'!AK120*Kalkulation_MS5!$D$22)*Kalkulation_MS5!$D$24)</f>
        <v>0</v>
      </c>
      <c r="AN24" s="39">
        <f>($C$24*(AN8-'Input Cost_MS5'!AL120))+($C$24*AN13)+($C$24*AN14)+($C$24*(AN16-('Input Cost_MS5'!AL120*$D$16)))+($C$24*(AN22-('Input Cost_MS5'!AL120*$D$22)))+($C$24*AN23)+('Input Cost_MS5'!AL120*Kalkulation_MS5!$D$24)+(('Input Cost_MS5'!AL120*Kalkulation_MS5!$D$16)*Kalkulation_MS5!$D$24)+(('Input Cost_MS5'!AL120*Kalkulation_MS5!$D$22)*Kalkulation_MS5!$D$24)</f>
        <v>0</v>
      </c>
      <c r="AO24" s="39">
        <f>($C$24*(AO8-'Input Cost_MS5'!AM120))+($C$24*AO13)+($C$24*AO14)+($C$24*(AO16-('Input Cost_MS5'!AM120*$D$16)))+($C$24*(AO22-('Input Cost_MS5'!AM120*$D$22)))+($C$24*AO23)+('Input Cost_MS5'!AM120*Kalkulation_MS5!$D$24)+(('Input Cost_MS5'!AM120*Kalkulation_MS5!$D$16)*Kalkulation_MS5!$D$24)+(('Input Cost_MS5'!AM120*Kalkulation_MS5!$D$22)*Kalkulation_MS5!$D$24)</f>
        <v>0</v>
      </c>
      <c r="AP24" s="39">
        <f>($C$24*(AP8-'Input Cost_MS5'!AN120))+($C$24*AP13)+($C$24*AP14)+($C$24*(AP16-('Input Cost_MS5'!AN120*$D$16)))+($C$24*(AP22-('Input Cost_MS5'!AN120*$D$22)))+($C$24*AP23)+('Input Cost_MS5'!AN120*Kalkulation_MS5!$D$24)+(('Input Cost_MS5'!AN120*Kalkulation_MS5!$D$16)*Kalkulation_MS5!$D$24)+(('Input Cost_MS5'!AN120*Kalkulation_MS5!$D$22)*Kalkulation_MS5!$D$24)</f>
        <v>0</v>
      </c>
      <c r="AQ24" s="39">
        <f>($C$24*(AQ8-'Input Cost_MS5'!AO120))+($C$24*AQ13)+($C$24*AQ14)+($C$24*(AQ16-('Input Cost_MS5'!AO120*$D$16)))+($C$24*(AQ22-('Input Cost_MS5'!AO120*$D$22)))+($C$24*AQ23)+('Input Cost_MS5'!AO120*Kalkulation_MS5!$D$24)+(('Input Cost_MS5'!AO120*Kalkulation_MS5!$D$16)*Kalkulation_MS5!$D$24)+(('Input Cost_MS5'!AO120*Kalkulation_MS5!$D$22)*Kalkulation_MS5!$D$24)</f>
        <v>0</v>
      </c>
      <c r="AR24" s="39">
        <f>($C$24*(AR8-'Input Cost_MS5'!AP120))+($C$24*AR13)+($C$24*AR14)+($C$24*(AR16-('Input Cost_MS5'!AP120*$D$16)))+($C$24*(AR22-('Input Cost_MS5'!AP120*$D$22)))+($C$24*AR23)+('Input Cost_MS5'!AP120*Kalkulation_MS5!$D$24)+(('Input Cost_MS5'!AP120*Kalkulation_MS5!$D$16)*Kalkulation_MS5!$D$24)+(('Input Cost_MS5'!AP120*Kalkulation_MS5!$D$22)*Kalkulation_MS5!$D$24)</f>
        <v>0</v>
      </c>
      <c r="AS24" s="39">
        <f>($C$24*(AS8-'Input Cost_MS5'!AQ120))+($C$24*AS13)+($C$24*AS14)+($C$24*(AS16-('Input Cost_MS5'!AQ120*$D$16)))+($C$24*(AS22-('Input Cost_MS5'!AQ120*$D$22)))+($C$24*AS23)+('Input Cost_MS5'!AQ120*Kalkulation_MS5!$D$24)+(('Input Cost_MS5'!AQ120*Kalkulation_MS5!$D$16)*Kalkulation_MS5!$D$24)+(('Input Cost_MS5'!AQ120*Kalkulation_MS5!$D$22)*Kalkulation_MS5!$D$24)</f>
        <v>0</v>
      </c>
      <c r="AT24" s="39">
        <f>($C$24*(AT8-'Input Cost_MS5'!AR120))+($C$24*AT13)+($C$24*AT14)+($C$24*(AT16-('Input Cost_MS5'!AR120*$D$16)))+($C$24*(AT22-('Input Cost_MS5'!AR120*$D$22)))+($C$24*AT23)+('Input Cost_MS5'!AR120*Kalkulation_MS5!$D$24)+(('Input Cost_MS5'!AR120*Kalkulation_MS5!$D$16)*Kalkulation_MS5!$D$24)+(('Input Cost_MS5'!AR120*Kalkulation_MS5!$D$22)*Kalkulation_MS5!$D$24)</f>
        <v>0</v>
      </c>
    </row>
    <row r="25" spans="1:46" s="83" customFormat="1" ht="16.5" customHeight="1">
      <c r="A25" s="44" t="s">
        <v>397</v>
      </c>
      <c r="B25" s="762" t="s">
        <v>299</v>
      </c>
      <c r="C25" s="44"/>
      <c r="D25" s="48"/>
      <c r="E25" s="49"/>
      <c r="F25" s="44">
        <f>SUM(F22:F24)</f>
        <v>0</v>
      </c>
      <c r="G25" s="44">
        <f t="shared" ref="G25:AT25" si="9">SUM(G22:G24)</f>
        <v>0</v>
      </c>
      <c r="H25" s="44">
        <f t="shared" si="9"/>
        <v>0</v>
      </c>
      <c r="I25" s="44">
        <f t="shared" si="9"/>
        <v>0</v>
      </c>
      <c r="J25" s="44">
        <f t="shared" si="9"/>
        <v>0</v>
      </c>
      <c r="K25" s="44">
        <f t="shared" si="9"/>
        <v>0</v>
      </c>
      <c r="L25" s="44">
        <f t="shared" si="9"/>
        <v>0</v>
      </c>
      <c r="M25" s="44">
        <f t="shared" si="9"/>
        <v>0</v>
      </c>
      <c r="N25" s="44">
        <f t="shared" si="9"/>
        <v>0</v>
      </c>
      <c r="O25" s="44">
        <f t="shared" si="9"/>
        <v>0</v>
      </c>
      <c r="P25" s="44">
        <f t="shared" si="9"/>
        <v>0</v>
      </c>
      <c r="Q25" s="44">
        <f t="shared" si="9"/>
        <v>0</v>
      </c>
      <c r="R25" s="44">
        <f t="shared" si="9"/>
        <v>0</v>
      </c>
      <c r="S25" s="44">
        <f t="shared" si="9"/>
        <v>0</v>
      </c>
      <c r="T25" s="44">
        <f t="shared" si="9"/>
        <v>0</v>
      </c>
      <c r="U25" s="44">
        <f t="shared" si="9"/>
        <v>0</v>
      </c>
      <c r="V25" s="44">
        <f t="shared" si="9"/>
        <v>0</v>
      </c>
      <c r="W25" s="44">
        <f t="shared" si="9"/>
        <v>0</v>
      </c>
      <c r="X25" s="44">
        <f t="shared" si="9"/>
        <v>0</v>
      </c>
      <c r="Y25" s="44">
        <f t="shared" si="9"/>
        <v>0</v>
      </c>
      <c r="Z25" s="44">
        <f t="shared" si="9"/>
        <v>0</v>
      </c>
      <c r="AA25" s="44">
        <f t="shared" si="9"/>
        <v>0</v>
      </c>
      <c r="AB25" s="44">
        <f t="shared" si="9"/>
        <v>0</v>
      </c>
      <c r="AC25" s="44">
        <f t="shared" si="9"/>
        <v>0</v>
      </c>
      <c r="AD25" s="44">
        <f t="shared" si="9"/>
        <v>0</v>
      </c>
      <c r="AE25" s="44">
        <f t="shared" si="9"/>
        <v>0</v>
      </c>
      <c r="AF25" s="44">
        <f t="shared" si="9"/>
        <v>0</v>
      </c>
      <c r="AG25" s="44">
        <f t="shared" si="9"/>
        <v>0</v>
      </c>
      <c r="AH25" s="44">
        <f t="shared" si="9"/>
        <v>0</v>
      </c>
      <c r="AI25" s="44">
        <f t="shared" si="9"/>
        <v>0</v>
      </c>
      <c r="AJ25" s="44">
        <f t="shared" si="9"/>
        <v>0</v>
      </c>
      <c r="AK25" s="44">
        <f t="shared" si="9"/>
        <v>0</v>
      </c>
      <c r="AL25" s="44">
        <f t="shared" si="9"/>
        <v>0</v>
      </c>
      <c r="AM25" s="44">
        <f t="shared" si="9"/>
        <v>0</v>
      </c>
      <c r="AN25" s="44">
        <f t="shared" si="9"/>
        <v>0</v>
      </c>
      <c r="AO25" s="44">
        <f t="shared" si="9"/>
        <v>0</v>
      </c>
      <c r="AP25" s="44">
        <f t="shared" si="9"/>
        <v>0</v>
      </c>
      <c r="AQ25" s="44">
        <f t="shared" si="9"/>
        <v>0</v>
      </c>
      <c r="AR25" s="44">
        <f t="shared" si="9"/>
        <v>0</v>
      </c>
      <c r="AS25" s="44">
        <f t="shared" si="9"/>
        <v>0</v>
      </c>
      <c r="AT25" s="44">
        <f t="shared" si="9"/>
        <v>0</v>
      </c>
    </row>
    <row r="26" spans="1:46" s="3" customFormat="1" ht="16.5" customHeight="1">
      <c r="A26" s="20" t="s">
        <v>254</v>
      </c>
      <c r="B26" s="757" t="s">
        <v>299</v>
      </c>
      <c r="C26" s="20"/>
      <c r="D26" s="21"/>
      <c r="E26" s="22"/>
      <c r="F26" s="358">
        <f>F19+F25+F34</f>
        <v>0</v>
      </c>
      <c r="G26" s="358">
        <f t="shared" ref="G26:AT26" si="10">G19+G25+G34</f>
        <v>0</v>
      </c>
      <c r="H26" s="358">
        <f t="shared" si="10"/>
        <v>0</v>
      </c>
      <c r="I26" s="358">
        <f t="shared" si="10"/>
        <v>0</v>
      </c>
      <c r="J26" s="358">
        <f t="shared" si="10"/>
        <v>0</v>
      </c>
      <c r="K26" s="358">
        <f t="shared" si="10"/>
        <v>0</v>
      </c>
      <c r="L26" s="358">
        <f t="shared" si="10"/>
        <v>0</v>
      </c>
      <c r="M26" s="358">
        <f t="shared" si="10"/>
        <v>0</v>
      </c>
      <c r="N26" s="358">
        <f t="shared" si="10"/>
        <v>0</v>
      </c>
      <c r="O26" s="358">
        <f t="shared" si="10"/>
        <v>0</v>
      </c>
      <c r="P26" s="358">
        <f t="shared" si="10"/>
        <v>0</v>
      </c>
      <c r="Q26" s="358">
        <f t="shared" si="10"/>
        <v>0</v>
      </c>
      <c r="R26" s="358">
        <f t="shared" si="10"/>
        <v>0</v>
      </c>
      <c r="S26" s="358">
        <f t="shared" si="10"/>
        <v>0</v>
      </c>
      <c r="T26" s="358">
        <f t="shared" si="10"/>
        <v>0</v>
      </c>
      <c r="U26" s="358">
        <f t="shared" si="10"/>
        <v>0</v>
      </c>
      <c r="V26" s="358">
        <f t="shared" si="10"/>
        <v>0</v>
      </c>
      <c r="W26" s="358">
        <f t="shared" si="10"/>
        <v>0</v>
      </c>
      <c r="X26" s="358">
        <f t="shared" si="10"/>
        <v>0</v>
      </c>
      <c r="Y26" s="358">
        <f t="shared" si="10"/>
        <v>0</v>
      </c>
      <c r="Z26" s="358">
        <f t="shared" si="10"/>
        <v>0</v>
      </c>
      <c r="AA26" s="358">
        <f t="shared" si="10"/>
        <v>0</v>
      </c>
      <c r="AB26" s="358">
        <f t="shared" si="10"/>
        <v>0</v>
      </c>
      <c r="AC26" s="358">
        <f t="shared" si="10"/>
        <v>0</v>
      </c>
      <c r="AD26" s="358">
        <f t="shared" si="10"/>
        <v>0</v>
      </c>
      <c r="AE26" s="358">
        <f t="shared" si="10"/>
        <v>0</v>
      </c>
      <c r="AF26" s="358">
        <f t="shared" si="10"/>
        <v>0</v>
      </c>
      <c r="AG26" s="358">
        <f t="shared" si="10"/>
        <v>0</v>
      </c>
      <c r="AH26" s="358">
        <f t="shared" si="10"/>
        <v>0</v>
      </c>
      <c r="AI26" s="358">
        <f t="shared" si="10"/>
        <v>0</v>
      </c>
      <c r="AJ26" s="358">
        <f t="shared" si="10"/>
        <v>0</v>
      </c>
      <c r="AK26" s="358">
        <f t="shared" si="10"/>
        <v>0</v>
      </c>
      <c r="AL26" s="358">
        <f t="shared" si="10"/>
        <v>0</v>
      </c>
      <c r="AM26" s="358">
        <f t="shared" si="10"/>
        <v>0</v>
      </c>
      <c r="AN26" s="358">
        <f t="shared" si="10"/>
        <v>0</v>
      </c>
      <c r="AO26" s="358">
        <f t="shared" si="10"/>
        <v>0</v>
      </c>
      <c r="AP26" s="358">
        <f t="shared" si="10"/>
        <v>0</v>
      </c>
      <c r="AQ26" s="358">
        <f t="shared" si="10"/>
        <v>0</v>
      </c>
      <c r="AR26" s="358">
        <f t="shared" si="10"/>
        <v>0</v>
      </c>
      <c r="AS26" s="358">
        <f t="shared" si="10"/>
        <v>0</v>
      </c>
      <c r="AT26" s="358">
        <f t="shared" si="10"/>
        <v>0</v>
      </c>
    </row>
    <row r="27" spans="1:46" s="3" customFormat="1" ht="16.5" customHeight="1">
      <c r="A27" s="13" t="s">
        <v>398</v>
      </c>
      <c r="B27" s="760" t="s">
        <v>299</v>
      </c>
      <c r="C27" s="13"/>
      <c r="D27" s="14"/>
      <c r="E27" s="15"/>
      <c r="F27" s="45">
        <f>F6-F26</f>
        <v>0</v>
      </c>
      <c r="G27" s="45">
        <f t="shared" ref="G27:AT27" si="11">G6-G26</f>
        <v>0</v>
      </c>
      <c r="H27" s="45">
        <f t="shared" si="11"/>
        <v>0</v>
      </c>
      <c r="I27" s="45">
        <f t="shared" si="11"/>
        <v>0</v>
      </c>
      <c r="J27" s="45">
        <f t="shared" si="11"/>
        <v>0</v>
      </c>
      <c r="K27" s="45">
        <f t="shared" si="11"/>
        <v>0</v>
      </c>
      <c r="L27" s="45">
        <f t="shared" si="11"/>
        <v>0</v>
      </c>
      <c r="M27" s="45">
        <f t="shared" si="11"/>
        <v>0</v>
      </c>
      <c r="N27" s="45">
        <f t="shared" si="11"/>
        <v>0</v>
      </c>
      <c r="O27" s="45">
        <f t="shared" si="11"/>
        <v>0</v>
      </c>
      <c r="P27" s="45">
        <f t="shared" si="11"/>
        <v>0</v>
      </c>
      <c r="Q27" s="45">
        <f t="shared" si="11"/>
        <v>0</v>
      </c>
      <c r="R27" s="45">
        <f t="shared" si="11"/>
        <v>0</v>
      </c>
      <c r="S27" s="45">
        <f t="shared" si="11"/>
        <v>0</v>
      </c>
      <c r="T27" s="45">
        <f t="shared" si="11"/>
        <v>0</v>
      </c>
      <c r="U27" s="45">
        <f t="shared" si="11"/>
        <v>0</v>
      </c>
      <c r="V27" s="45">
        <f t="shared" si="11"/>
        <v>0</v>
      </c>
      <c r="W27" s="45">
        <f t="shared" si="11"/>
        <v>0</v>
      </c>
      <c r="X27" s="45">
        <f t="shared" si="11"/>
        <v>0</v>
      </c>
      <c r="Y27" s="45">
        <f t="shared" si="11"/>
        <v>0</v>
      </c>
      <c r="Z27" s="45">
        <f t="shared" si="11"/>
        <v>0</v>
      </c>
      <c r="AA27" s="45">
        <f t="shared" si="11"/>
        <v>0</v>
      </c>
      <c r="AB27" s="45">
        <f t="shared" si="11"/>
        <v>0</v>
      </c>
      <c r="AC27" s="45">
        <f t="shared" si="11"/>
        <v>0</v>
      </c>
      <c r="AD27" s="45">
        <f t="shared" si="11"/>
        <v>0</v>
      </c>
      <c r="AE27" s="45">
        <f t="shared" si="11"/>
        <v>0</v>
      </c>
      <c r="AF27" s="45">
        <f t="shared" si="11"/>
        <v>0</v>
      </c>
      <c r="AG27" s="45">
        <f t="shared" si="11"/>
        <v>0</v>
      </c>
      <c r="AH27" s="45">
        <f t="shared" si="11"/>
        <v>0</v>
      </c>
      <c r="AI27" s="45">
        <f t="shared" si="11"/>
        <v>0</v>
      </c>
      <c r="AJ27" s="45">
        <f t="shared" si="11"/>
        <v>0</v>
      </c>
      <c r="AK27" s="45">
        <f t="shared" si="11"/>
        <v>0</v>
      </c>
      <c r="AL27" s="45">
        <f t="shared" si="11"/>
        <v>0</v>
      </c>
      <c r="AM27" s="45">
        <f t="shared" si="11"/>
        <v>0</v>
      </c>
      <c r="AN27" s="45">
        <f t="shared" si="11"/>
        <v>0</v>
      </c>
      <c r="AO27" s="45">
        <f t="shared" si="11"/>
        <v>0</v>
      </c>
      <c r="AP27" s="45">
        <f t="shared" si="11"/>
        <v>0</v>
      </c>
      <c r="AQ27" s="45">
        <f t="shared" si="11"/>
        <v>0</v>
      </c>
      <c r="AR27" s="45">
        <f t="shared" si="11"/>
        <v>0</v>
      </c>
      <c r="AS27" s="45">
        <f t="shared" si="11"/>
        <v>0</v>
      </c>
      <c r="AT27" s="45">
        <f t="shared" si="11"/>
        <v>0</v>
      </c>
    </row>
    <row r="28" spans="1:46" s="3" customFormat="1" ht="16.5" customHeight="1">
      <c r="A28" s="16" t="s">
        <v>398</v>
      </c>
      <c r="B28" s="761" t="s">
        <v>98</v>
      </c>
      <c r="C28" s="16"/>
      <c r="D28" s="17"/>
      <c r="E28" s="18"/>
      <c r="F28" s="46">
        <f>IF(F6=0,0,F27/F6)</f>
        <v>0</v>
      </c>
      <c r="G28" s="46">
        <f t="shared" ref="G28:AT28" si="12">IF(G6=0,0,G27/G6)</f>
        <v>0</v>
      </c>
      <c r="H28" s="46">
        <f t="shared" si="12"/>
        <v>0</v>
      </c>
      <c r="I28" s="46">
        <f t="shared" si="12"/>
        <v>0</v>
      </c>
      <c r="J28" s="46">
        <f t="shared" si="12"/>
        <v>0</v>
      </c>
      <c r="K28" s="46">
        <f t="shared" si="12"/>
        <v>0</v>
      </c>
      <c r="L28" s="46">
        <f t="shared" si="12"/>
        <v>0</v>
      </c>
      <c r="M28" s="46">
        <f t="shared" si="12"/>
        <v>0</v>
      </c>
      <c r="N28" s="46">
        <f t="shared" si="12"/>
        <v>0</v>
      </c>
      <c r="O28" s="46">
        <f t="shared" si="12"/>
        <v>0</v>
      </c>
      <c r="P28" s="46">
        <f t="shared" si="12"/>
        <v>0</v>
      </c>
      <c r="Q28" s="46">
        <f t="shared" si="12"/>
        <v>0</v>
      </c>
      <c r="R28" s="46">
        <f t="shared" si="12"/>
        <v>0</v>
      </c>
      <c r="S28" s="46">
        <f t="shared" si="12"/>
        <v>0</v>
      </c>
      <c r="T28" s="46">
        <f t="shared" si="12"/>
        <v>0</v>
      </c>
      <c r="U28" s="46">
        <f t="shared" si="12"/>
        <v>0</v>
      </c>
      <c r="V28" s="46">
        <f t="shared" si="12"/>
        <v>0</v>
      </c>
      <c r="W28" s="46">
        <f t="shared" si="12"/>
        <v>0</v>
      </c>
      <c r="X28" s="46">
        <f t="shared" si="12"/>
        <v>0</v>
      </c>
      <c r="Y28" s="46">
        <f t="shared" si="12"/>
        <v>0</v>
      </c>
      <c r="Z28" s="46">
        <f t="shared" si="12"/>
        <v>0</v>
      </c>
      <c r="AA28" s="46">
        <f t="shared" si="12"/>
        <v>0</v>
      </c>
      <c r="AB28" s="46">
        <f t="shared" si="12"/>
        <v>0</v>
      </c>
      <c r="AC28" s="46">
        <f t="shared" si="12"/>
        <v>0</v>
      </c>
      <c r="AD28" s="46">
        <f t="shared" si="12"/>
        <v>0</v>
      </c>
      <c r="AE28" s="46">
        <f t="shared" si="12"/>
        <v>0</v>
      </c>
      <c r="AF28" s="46">
        <f t="shared" si="12"/>
        <v>0</v>
      </c>
      <c r="AG28" s="46">
        <f t="shared" si="12"/>
        <v>0</v>
      </c>
      <c r="AH28" s="46">
        <f t="shared" si="12"/>
        <v>0</v>
      </c>
      <c r="AI28" s="46">
        <f t="shared" si="12"/>
        <v>0</v>
      </c>
      <c r="AJ28" s="46">
        <f t="shared" si="12"/>
        <v>0</v>
      </c>
      <c r="AK28" s="46">
        <f t="shared" si="12"/>
        <v>0</v>
      </c>
      <c r="AL28" s="46">
        <f t="shared" si="12"/>
        <v>0</v>
      </c>
      <c r="AM28" s="46">
        <f t="shared" si="12"/>
        <v>0</v>
      </c>
      <c r="AN28" s="46">
        <f t="shared" si="12"/>
        <v>0</v>
      </c>
      <c r="AO28" s="46">
        <f t="shared" si="12"/>
        <v>0</v>
      </c>
      <c r="AP28" s="46">
        <f t="shared" si="12"/>
        <v>0</v>
      </c>
      <c r="AQ28" s="46">
        <f t="shared" si="12"/>
        <v>0</v>
      </c>
      <c r="AR28" s="46">
        <f t="shared" si="12"/>
        <v>0</v>
      </c>
      <c r="AS28" s="46">
        <f t="shared" si="12"/>
        <v>0</v>
      </c>
      <c r="AT28" s="46">
        <f t="shared" si="12"/>
        <v>0</v>
      </c>
    </row>
    <row r="29" spans="1:46" ht="16.5" customHeight="1">
      <c r="A29" s="7" t="s">
        <v>256</v>
      </c>
      <c r="B29" s="271" t="s">
        <v>299</v>
      </c>
      <c r="C29" s="767">
        <f>SUMIF(Grunddaten!$A$13:$A$23,$F$4,Grunddaten!$F$13:$F$23)</f>
        <v>0</v>
      </c>
      <c r="D29" s="768">
        <f>SUMIF(Grunddaten!$A$13:$A$23,$F$4,Grunddaten!$U$13:$U$23)</f>
        <v>0</v>
      </c>
      <c r="E29" s="12">
        <f>SUMIF(Grunddaten!$A$13:$A$23,$F$4,Grunddaten!$N$13:$N$23)</f>
        <v>0</v>
      </c>
      <c r="F29" s="47">
        <f>($C$29*(F26-F34-'Input Cost_MS5'!D121))+('Input Cost_MS5'!D121*Kalkulation_MS5!$D$29)</f>
        <v>0</v>
      </c>
      <c r="G29" s="47">
        <f>($C$29*(G26-G34-'Input Cost_MS5'!E121))+('Input Cost_MS5'!E121*Kalkulation_MS5!$D$29)</f>
        <v>0</v>
      </c>
      <c r="H29" s="47">
        <f>($C$29*(H26-H34-'Input Cost_MS5'!F121))+('Input Cost_MS5'!F121*Kalkulation_MS5!$D$29)</f>
        <v>0</v>
      </c>
      <c r="I29" s="47">
        <f>($C$29*(I26-I34-'Input Cost_MS5'!G121))+('Input Cost_MS5'!G121*Kalkulation_MS5!$D$29)</f>
        <v>0</v>
      </c>
      <c r="J29" s="47">
        <f>($C$29*(J26-J34-'Input Cost_MS5'!H121))+('Input Cost_MS5'!H121*Kalkulation_MS5!$D$29)</f>
        <v>0</v>
      </c>
      <c r="K29" s="47">
        <f>($C$29*(K26-K34-'Input Cost_MS5'!I121))+('Input Cost_MS5'!I121*Kalkulation_MS5!$D$29)</f>
        <v>0</v>
      </c>
      <c r="L29" s="47">
        <f>($C$29*(L26-L34-'Input Cost_MS5'!J121))+('Input Cost_MS5'!J121*Kalkulation_MS5!$D$29)</f>
        <v>0</v>
      </c>
      <c r="M29" s="47">
        <f>($C$29*(M26-M34-'Input Cost_MS5'!K121))+('Input Cost_MS5'!K121*Kalkulation_MS5!$D$29)</f>
        <v>0</v>
      </c>
      <c r="N29" s="47">
        <f>($C$29*(N26-N34-'Input Cost_MS5'!L121))+('Input Cost_MS5'!L121*Kalkulation_MS5!$D$29)</f>
        <v>0</v>
      </c>
      <c r="O29" s="47">
        <f>($C$29*(O26-O34-'Input Cost_MS5'!M121))+('Input Cost_MS5'!M121*Kalkulation_MS5!$D$29)</f>
        <v>0</v>
      </c>
      <c r="P29" s="47">
        <f>($C$29*(P26-P34-'Input Cost_MS5'!N121))+('Input Cost_MS5'!N121*Kalkulation_MS5!$D$29)</f>
        <v>0</v>
      </c>
      <c r="Q29" s="47">
        <f>($C$29*(Q26-Q34-'Input Cost_MS5'!O121))+('Input Cost_MS5'!O121*Kalkulation_MS5!$D$29)</f>
        <v>0</v>
      </c>
      <c r="R29" s="47">
        <f>($C$29*(R26-R34-'Input Cost_MS5'!P121))+('Input Cost_MS5'!P121*Kalkulation_MS5!$D$29)</f>
        <v>0</v>
      </c>
      <c r="S29" s="47">
        <f>($C$29*(S26-S34-'Input Cost_MS5'!Q121))+('Input Cost_MS5'!Q121*Kalkulation_MS5!$D$29)</f>
        <v>0</v>
      </c>
      <c r="T29" s="47">
        <f>($C$29*(T26-T34-'Input Cost_MS5'!R121))+('Input Cost_MS5'!R121*Kalkulation_MS5!$D$29)</f>
        <v>0</v>
      </c>
      <c r="U29" s="47">
        <f>($C$29*(U26-U34-'Input Cost_MS5'!S121))+('Input Cost_MS5'!S121*Kalkulation_MS5!$D$29)</f>
        <v>0</v>
      </c>
      <c r="V29" s="47">
        <f>($C$29*(V26-V34-'Input Cost_MS5'!T121))+('Input Cost_MS5'!T121*Kalkulation_MS5!$D$29)</f>
        <v>0</v>
      </c>
      <c r="W29" s="47">
        <f>($C$29*(W26-W34-'Input Cost_MS5'!U121))+('Input Cost_MS5'!U121*Kalkulation_MS5!$D$29)</f>
        <v>0</v>
      </c>
      <c r="X29" s="47">
        <f>($C$29*(X26-X34-'Input Cost_MS5'!V121))+('Input Cost_MS5'!V121*Kalkulation_MS5!$D$29)</f>
        <v>0</v>
      </c>
      <c r="Y29" s="47">
        <f>($C$29*(Y26-Y34-'Input Cost_MS5'!W121))+('Input Cost_MS5'!W121*Kalkulation_MS5!$D$29)</f>
        <v>0</v>
      </c>
      <c r="Z29" s="47">
        <f>($C$29*(Z26-Z34-'Input Cost_MS5'!X121))+('Input Cost_MS5'!X121*Kalkulation_MS5!$D$29)</f>
        <v>0</v>
      </c>
      <c r="AA29" s="47">
        <f>($C$29*(AA26-AA34-'Input Cost_MS5'!Y121))+('Input Cost_MS5'!Y121*Kalkulation_MS5!$D$29)</f>
        <v>0</v>
      </c>
      <c r="AB29" s="47">
        <f>($C$29*(AB26-AB34-'Input Cost_MS5'!Z121))+('Input Cost_MS5'!Z121*Kalkulation_MS5!$D$29)</f>
        <v>0</v>
      </c>
      <c r="AC29" s="47">
        <f>($C$29*(AC26-AC34-'Input Cost_MS5'!AA121))+('Input Cost_MS5'!AA121*Kalkulation_MS5!$D$29)</f>
        <v>0</v>
      </c>
      <c r="AD29" s="47">
        <f>($C$29*(AD26-AD34-'Input Cost_MS5'!AB121))+('Input Cost_MS5'!AB121*Kalkulation_MS5!$D$29)</f>
        <v>0</v>
      </c>
      <c r="AE29" s="47">
        <f>($C$29*(AE26-AE34-'Input Cost_MS5'!AC121))+('Input Cost_MS5'!AC121*Kalkulation_MS5!$D$29)</f>
        <v>0</v>
      </c>
      <c r="AF29" s="47">
        <f>($C$29*(AF26-AF34-'Input Cost_MS5'!AD121))+('Input Cost_MS5'!AD121*Kalkulation_MS5!$D$29)</f>
        <v>0</v>
      </c>
      <c r="AG29" s="47">
        <f>($C$29*(AG26-AG34-'Input Cost_MS5'!AE121))+('Input Cost_MS5'!AE121*Kalkulation_MS5!$D$29)</f>
        <v>0</v>
      </c>
      <c r="AH29" s="47">
        <f>($C$29*(AH26-AH34-'Input Cost_MS5'!AF121))+('Input Cost_MS5'!AF121*Kalkulation_MS5!$D$29)</f>
        <v>0</v>
      </c>
      <c r="AI29" s="47">
        <f>($C$29*(AI26-AI34-'Input Cost_MS5'!AG121))+('Input Cost_MS5'!AG121*Kalkulation_MS5!$D$29)</f>
        <v>0</v>
      </c>
      <c r="AJ29" s="47">
        <f>($C$29*(AJ26-AJ34-'Input Cost_MS5'!AH121))+('Input Cost_MS5'!AH121*Kalkulation_MS5!$D$29)</f>
        <v>0</v>
      </c>
      <c r="AK29" s="47">
        <f>($C$29*(AK26-AK34-'Input Cost_MS5'!AI121))+('Input Cost_MS5'!AI121*Kalkulation_MS5!$D$29)</f>
        <v>0</v>
      </c>
      <c r="AL29" s="47">
        <f>($C$29*(AL26-AL34-'Input Cost_MS5'!AJ121))+('Input Cost_MS5'!AJ121*Kalkulation_MS5!$D$29)</f>
        <v>0</v>
      </c>
      <c r="AM29" s="47">
        <f>($C$29*(AM26-AM34-'Input Cost_MS5'!AK121))+('Input Cost_MS5'!AK121*Kalkulation_MS5!$D$29)</f>
        <v>0</v>
      </c>
      <c r="AN29" s="47">
        <f>($C$29*(AN26-AN34-'Input Cost_MS5'!AL121))+('Input Cost_MS5'!AL121*Kalkulation_MS5!$D$29)</f>
        <v>0</v>
      </c>
      <c r="AO29" s="47">
        <f>($C$29*(AO26-AO34-'Input Cost_MS5'!AM121))+('Input Cost_MS5'!AM121*Kalkulation_MS5!$D$29)</f>
        <v>0</v>
      </c>
      <c r="AP29" s="47">
        <f>($C$29*(AP26-AP34-'Input Cost_MS5'!AN121))+('Input Cost_MS5'!AN121*Kalkulation_MS5!$D$29)</f>
        <v>0</v>
      </c>
      <c r="AQ29" s="47">
        <f>($C$29*(AQ26-AQ34-'Input Cost_MS5'!AO121))+('Input Cost_MS5'!AO121*Kalkulation_MS5!$D$29)</f>
        <v>0</v>
      </c>
      <c r="AR29" s="47">
        <f>($C$29*(AR26-AR34-'Input Cost_MS5'!AP121))+('Input Cost_MS5'!AP121*Kalkulation_MS5!$D$29)</f>
        <v>0</v>
      </c>
      <c r="AS29" s="47">
        <f>($C$29*(AS26-AS34-'Input Cost_MS5'!AQ121))+('Input Cost_MS5'!AQ121*Kalkulation_MS5!$D$29)</f>
        <v>0</v>
      </c>
      <c r="AT29" s="47">
        <f>($C$29*(AT26-AT34-'Input Cost_MS5'!AR121))+('Input Cost_MS5'!AR121*Kalkulation_MS5!$D$29)</f>
        <v>0</v>
      </c>
    </row>
    <row r="30" spans="1:46" ht="16.5" customHeight="1">
      <c r="A30" s="7" t="s">
        <v>257</v>
      </c>
      <c r="B30" s="271" t="s">
        <v>299</v>
      </c>
      <c r="C30" s="767">
        <f>SUMIF(Grunddaten!$A$13:$A$23,$F$4,Grunddaten!$G$13:$G$23)</f>
        <v>0</v>
      </c>
      <c r="D30" s="768">
        <f>SUMIF(Grunddaten!$A$13:$A$23,$F$4,Grunddaten!$V$13:$V$23)</f>
        <v>0</v>
      </c>
      <c r="E30" s="12">
        <f>SUMIF(Grunddaten!$A$13:$A$23,$F$4,Grunddaten!$O$13:$O$23)</f>
        <v>0</v>
      </c>
      <c r="F30" s="39">
        <f>($C$30*(F26-F34-'Input Cost_MS5'!D121))+('Input Cost_MS5'!D121*Kalkulation_MS5!$D$30)</f>
        <v>0</v>
      </c>
      <c r="G30" s="39">
        <f>($C$30*(G26-G34-'Input Cost_MS5'!E121))+('Input Cost_MS5'!E121*Kalkulation_MS5!$D$30)</f>
        <v>0</v>
      </c>
      <c r="H30" s="39">
        <f>($C$30*(H26-H34-'Input Cost_MS5'!F121))+('Input Cost_MS5'!F121*Kalkulation_MS5!$D$30)</f>
        <v>0</v>
      </c>
      <c r="I30" s="39">
        <f>($C$30*(I26-I34-'Input Cost_MS5'!G121))+('Input Cost_MS5'!G121*Kalkulation_MS5!$D$30)</f>
        <v>0</v>
      </c>
      <c r="J30" s="39">
        <f>($C$30*(J26-J34-'Input Cost_MS5'!H121))+('Input Cost_MS5'!H121*Kalkulation_MS5!$D$30)</f>
        <v>0</v>
      </c>
      <c r="K30" s="39">
        <f>($C$30*(K26-K34-'Input Cost_MS5'!I121))+('Input Cost_MS5'!I121*Kalkulation_MS5!$D$30)</f>
        <v>0</v>
      </c>
      <c r="L30" s="39">
        <f>($C$30*(L26-L34-'Input Cost_MS5'!J121))+('Input Cost_MS5'!J121*Kalkulation_MS5!$D$30)</f>
        <v>0</v>
      </c>
      <c r="M30" s="39">
        <f>($C$30*(M26-M34-'Input Cost_MS5'!K121))+('Input Cost_MS5'!K121*Kalkulation_MS5!$D$30)</f>
        <v>0</v>
      </c>
      <c r="N30" s="39">
        <f>($C$30*(N26-N34-'Input Cost_MS5'!L121))+('Input Cost_MS5'!L121*Kalkulation_MS5!$D$30)</f>
        <v>0</v>
      </c>
      <c r="O30" s="39">
        <f>($C$30*(O26-O34-'Input Cost_MS5'!M121))+('Input Cost_MS5'!M121*Kalkulation_MS5!$D$30)</f>
        <v>0</v>
      </c>
      <c r="P30" s="39">
        <f>($C$30*(P26-P34-'Input Cost_MS5'!N121))+('Input Cost_MS5'!N121*Kalkulation_MS5!$D$30)</f>
        <v>0</v>
      </c>
      <c r="Q30" s="39">
        <f>($C$30*(Q26-Q34-'Input Cost_MS5'!O121))+('Input Cost_MS5'!O121*Kalkulation_MS5!$D$30)</f>
        <v>0</v>
      </c>
      <c r="R30" s="39">
        <f>($C$30*(R26-R34-'Input Cost_MS5'!P121))+('Input Cost_MS5'!P121*Kalkulation_MS5!$D$30)</f>
        <v>0</v>
      </c>
      <c r="S30" s="39">
        <f>($C$30*(S26-S34-'Input Cost_MS5'!Q121))+('Input Cost_MS5'!Q121*Kalkulation_MS5!$D$30)</f>
        <v>0</v>
      </c>
      <c r="T30" s="39">
        <f>($C$30*(T26-T34-'Input Cost_MS5'!R121))+('Input Cost_MS5'!R121*Kalkulation_MS5!$D$30)</f>
        <v>0</v>
      </c>
      <c r="U30" s="39">
        <f>($C$30*(U26-U34-'Input Cost_MS5'!S121))+('Input Cost_MS5'!S121*Kalkulation_MS5!$D$30)</f>
        <v>0</v>
      </c>
      <c r="V30" s="39">
        <f>($C$30*(V26-V34-'Input Cost_MS5'!T121))+('Input Cost_MS5'!T121*Kalkulation_MS5!$D$30)</f>
        <v>0</v>
      </c>
      <c r="W30" s="39">
        <f>($C$30*(W26-W34-'Input Cost_MS5'!U121))+('Input Cost_MS5'!U121*Kalkulation_MS5!$D$30)</f>
        <v>0</v>
      </c>
      <c r="X30" s="39">
        <f>($C$30*(X26-X34-'Input Cost_MS5'!V121))+('Input Cost_MS5'!V121*Kalkulation_MS5!$D$30)</f>
        <v>0</v>
      </c>
      <c r="Y30" s="39">
        <f>($C$30*(Y26-Y34-'Input Cost_MS5'!W121))+('Input Cost_MS5'!W121*Kalkulation_MS5!$D$30)</f>
        <v>0</v>
      </c>
      <c r="Z30" s="39">
        <f>($C$30*(Z26-Z34-'Input Cost_MS5'!X121))+('Input Cost_MS5'!X121*Kalkulation_MS5!$D$30)</f>
        <v>0</v>
      </c>
      <c r="AA30" s="39">
        <f>($C$30*(AA26-AA34-'Input Cost_MS5'!Y121))+('Input Cost_MS5'!Y121*Kalkulation_MS5!$D$30)</f>
        <v>0</v>
      </c>
      <c r="AB30" s="39">
        <f>($C$30*(AB26-AB34-'Input Cost_MS5'!Z121))+('Input Cost_MS5'!Z121*Kalkulation_MS5!$D$30)</f>
        <v>0</v>
      </c>
      <c r="AC30" s="39">
        <f>($C$30*(AC26-AC34-'Input Cost_MS5'!AA121))+('Input Cost_MS5'!AA121*Kalkulation_MS5!$D$30)</f>
        <v>0</v>
      </c>
      <c r="AD30" s="39">
        <f>($C$30*(AD26-AD34-'Input Cost_MS5'!AB121))+('Input Cost_MS5'!AB121*Kalkulation_MS5!$D$30)</f>
        <v>0</v>
      </c>
      <c r="AE30" s="39">
        <f>($C$30*(AE26-AE34-'Input Cost_MS5'!AC121))+('Input Cost_MS5'!AC121*Kalkulation_MS5!$D$30)</f>
        <v>0</v>
      </c>
      <c r="AF30" s="39">
        <f>($C$30*(AF26-AF34-'Input Cost_MS5'!AD121))+('Input Cost_MS5'!AD121*Kalkulation_MS5!$D$30)</f>
        <v>0</v>
      </c>
      <c r="AG30" s="39">
        <f>($C$30*(AG26-AG34-'Input Cost_MS5'!AE121))+('Input Cost_MS5'!AE121*Kalkulation_MS5!$D$30)</f>
        <v>0</v>
      </c>
      <c r="AH30" s="39">
        <f>($C$30*(AH26-AH34-'Input Cost_MS5'!AF121))+('Input Cost_MS5'!AF121*Kalkulation_MS5!$D$30)</f>
        <v>0</v>
      </c>
      <c r="AI30" s="39">
        <f>($C$30*(AI26-AI34-'Input Cost_MS5'!AG121))+('Input Cost_MS5'!AG121*Kalkulation_MS5!$D$30)</f>
        <v>0</v>
      </c>
      <c r="AJ30" s="39">
        <f>($C$30*(AJ26-AJ34-'Input Cost_MS5'!AH121))+('Input Cost_MS5'!AH121*Kalkulation_MS5!$D$30)</f>
        <v>0</v>
      </c>
      <c r="AK30" s="39">
        <f>($C$30*(AK26-AK34-'Input Cost_MS5'!AI121))+('Input Cost_MS5'!AI121*Kalkulation_MS5!$D$30)</f>
        <v>0</v>
      </c>
      <c r="AL30" s="39">
        <f>($C$30*(AL26-AL34-'Input Cost_MS5'!AJ121))+('Input Cost_MS5'!AJ121*Kalkulation_MS5!$D$30)</f>
        <v>0</v>
      </c>
      <c r="AM30" s="39">
        <f>($C$30*(AM26-AM34-'Input Cost_MS5'!AK121))+('Input Cost_MS5'!AK121*Kalkulation_MS5!$D$30)</f>
        <v>0</v>
      </c>
      <c r="AN30" s="39">
        <f>($C$30*(AN26-AN34-'Input Cost_MS5'!AL121))+('Input Cost_MS5'!AL121*Kalkulation_MS5!$D$30)</f>
        <v>0</v>
      </c>
      <c r="AO30" s="39">
        <f>($C$30*(AO26-AO34-'Input Cost_MS5'!AM121))+('Input Cost_MS5'!AM121*Kalkulation_MS5!$D$30)</f>
        <v>0</v>
      </c>
      <c r="AP30" s="39">
        <f>($C$30*(AP26-AP34-'Input Cost_MS5'!AN121))+('Input Cost_MS5'!AN121*Kalkulation_MS5!$D$30)</f>
        <v>0</v>
      </c>
      <c r="AQ30" s="39">
        <f>($C$30*(AQ26-AQ34-'Input Cost_MS5'!AO121))+('Input Cost_MS5'!AO121*Kalkulation_MS5!$D$30)</f>
        <v>0</v>
      </c>
      <c r="AR30" s="39">
        <f>($C$30*(AR26-AR34-'Input Cost_MS5'!AP121))+('Input Cost_MS5'!AP121*Kalkulation_MS5!$D$30)</f>
        <v>0</v>
      </c>
      <c r="AS30" s="39">
        <f>($C$30*(AS26-AS34-'Input Cost_MS5'!AQ121))+('Input Cost_MS5'!AQ121*Kalkulation_MS5!$D$30)</f>
        <v>0</v>
      </c>
      <c r="AT30" s="39">
        <f>($C$30*(AT26-AT34-'Input Cost_MS5'!AR121))+('Input Cost_MS5'!AR121*Kalkulation_MS5!$D$30)</f>
        <v>0</v>
      </c>
    </row>
    <row r="31" spans="1:46" ht="16.5" customHeight="1">
      <c r="A31" s="7" t="s">
        <v>258</v>
      </c>
      <c r="B31" s="271" t="s">
        <v>299</v>
      </c>
      <c r="C31" s="767">
        <f>SUMIF(Grunddaten!$A$13:$A$23,$F$4,Grunddaten!$H$13:$H$23)</f>
        <v>0</v>
      </c>
      <c r="D31" s="768">
        <f>SUMIF(Grunddaten!$A$13:$A$23,$F$4,Grunddaten!$W$13:$W$23)</f>
        <v>0</v>
      </c>
      <c r="E31" s="12">
        <f>SUMIF(Grunddaten!$A$13:$A$23,$F$4,Grunddaten!$P$13:$P$23)</f>
        <v>0</v>
      </c>
      <c r="F31" s="39">
        <f>($C$31*(F26-F34-'Input Cost_MS5'!D121))+('Input Cost_MS5'!D121*Kalkulation_MS5!$D$31)</f>
        <v>0</v>
      </c>
      <c r="G31" s="39">
        <f>($C$31*(G26-G34-'Input Cost_MS5'!E121))+('Input Cost_MS5'!E121*Kalkulation_MS5!$D$31)</f>
        <v>0</v>
      </c>
      <c r="H31" s="39">
        <f>($C$31*(H26-H34-'Input Cost_MS5'!F121))+('Input Cost_MS5'!F121*Kalkulation_MS5!$D$31)</f>
        <v>0</v>
      </c>
      <c r="I31" s="39">
        <f>($C$31*(I26-I34-'Input Cost_MS5'!G121))+('Input Cost_MS5'!G121*Kalkulation_MS5!$D$31)</f>
        <v>0</v>
      </c>
      <c r="J31" s="39">
        <f>($C$31*(J26-J34-'Input Cost_MS5'!H121))+('Input Cost_MS5'!H121*Kalkulation_MS5!$D$31)</f>
        <v>0</v>
      </c>
      <c r="K31" s="39">
        <f>($C$31*(K26-K34-'Input Cost_MS5'!I121))+('Input Cost_MS5'!I121*Kalkulation_MS5!$D$31)</f>
        <v>0</v>
      </c>
      <c r="L31" s="39">
        <f>($C$31*(L26-L34-'Input Cost_MS5'!J121))+('Input Cost_MS5'!J121*Kalkulation_MS5!$D$31)</f>
        <v>0</v>
      </c>
      <c r="M31" s="39">
        <f>($C$31*(M26-M34-'Input Cost_MS5'!K121))+('Input Cost_MS5'!K121*Kalkulation_MS5!$D$31)</f>
        <v>0</v>
      </c>
      <c r="N31" s="39">
        <f>($C$31*(N26-N34-'Input Cost_MS5'!L121))+('Input Cost_MS5'!L121*Kalkulation_MS5!$D$31)</f>
        <v>0</v>
      </c>
      <c r="O31" s="39">
        <f>($C$31*(O26-O34-'Input Cost_MS5'!M121))+('Input Cost_MS5'!M121*Kalkulation_MS5!$D$31)</f>
        <v>0</v>
      </c>
      <c r="P31" s="39">
        <f>($C$31*(P26-P34-'Input Cost_MS5'!N121))+('Input Cost_MS5'!N121*Kalkulation_MS5!$D$31)</f>
        <v>0</v>
      </c>
      <c r="Q31" s="39">
        <f>($C$31*(Q26-Q34-'Input Cost_MS5'!O121))+('Input Cost_MS5'!O121*Kalkulation_MS5!$D$31)</f>
        <v>0</v>
      </c>
      <c r="R31" s="39">
        <f>($C$31*(R26-R34-'Input Cost_MS5'!P121))+('Input Cost_MS5'!P121*Kalkulation_MS5!$D$31)</f>
        <v>0</v>
      </c>
      <c r="S31" s="39">
        <f>($C$31*(S26-S34-'Input Cost_MS5'!Q121))+('Input Cost_MS5'!Q121*Kalkulation_MS5!$D$31)</f>
        <v>0</v>
      </c>
      <c r="T31" s="39">
        <f>($C$31*(T26-T34-'Input Cost_MS5'!R121))+('Input Cost_MS5'!R121*Kalkulation_MS5!$D$31)</f>
        <v>0</v>
      </c>
      <c r="U31" s="39">
        <f>($C$31*(U26-U34-'Input Cost_MS5'!S121))+('Input Cost_MS5'!S121*Kalkulation_MS5!$D$31)</f>
        <v>0</v>
      </c>
      <c r="V31" s="39">
        <f>($C$31*(V26-V34-'Input Cost_MS5'!T121))+('Input Cost_MS5'!T121*Kalkulation_MS5!$D$31)</f>
        <v>0</v>
      </c>
      <c r="W31" s="39">
        <f>($C$31*(W26-W34-'Input Cost_MS5'!U121))+('Input Cost_MS5'!U121*Kalkulation_MS5!$D$31)</f>
        <v>0</v>
      </c>
      <c r="X31" s="39">
        <f>($C$31*(X26-X34-'Input Cost_MS5'!V121))+('Input Cost_MS5'!V121*Kalkulation_MS5!$D$31)</f>
        <v>0</v>
      </c>
      <c r="Y31" s="39">
        <f>($C$31*(Y26-Y34-'Input Cost_MS5'!W121))+('Input Cost_MS5'!W121*Kalkulation_MS5!$D$31)</f>
        <v>0</v>
      </c>
      <c r="Z31" s="39">
        <f>($C$31*(Z26-Z34-'Input Cost_MS5'!X121))+('Input Cost_MS5'!X121*Kalkulation_MS5!$D$31)</f>
        <v>0</v>
      </c>
      <c r="AA31" s="39">
        <f>($C$31*(AA26-AA34-'Input Cost_MS5'!Y121))+('Input Cost_MS5'!Y121*Kalkulation_MS5!$D$31)</f>
        <v>0</v>
      </c>
      <c r="AB31" s="39">
        <f>($C$31*(AB26-AB34-'Input Cost_MS5'!Z121))+('Input Cost_MS5'!Z121*Kalkulation_MS5!$D$31)</f>
        <v>0</v>
      </c>
      <c r="AC31" s="39">
        <f>($C$31*(AC26-AC34-'Input Cost_MS5'!AA121))+('Input Cost_MS5'!AA121*Kalkulation_MS5!$D$31)</f>
        <v>0</v>
      </c>
      <c r="AD31" s="39">
        <f>($C$31*(AD26-AD34-'Input Cost_MS5'!AB121))+('Input Cost_MS5'!AB121*Kalkulation_MS5!$D$31)</f>
        <v>0</v>
      </c>
      <c r="AE31" s="39">
        <f>($C$31*(AE26-AE34-'Input Cost_MS5'!AC121))+('Input Cost_MS5'!AC121*Kalkulation_MS5!$D$31)</f>
        <v>0</v>
      </c>
      <c r="AF31" s="39">
        <f>($C$31*(AF26-AF34-'Input Cost_MS5'!AD121))+('Input Cost_MS5'!AD121*Kalkulation_MS5!$D$31)</f>
        <v>0</v>
      </c>
      <c r="AG31" s="39">
        <f>($C$31*(AG26-AG34-'Input Cost_MS5'!AE121))+('Input Cost_MS5'!AE121*Kalkulation_MS5!$D$31)</f>
        <v>0</v>
      </c>
      <c r="AH31" s="39">
        <f>($C$31*(AH26-AH34-'Input Cost_MS5'!AF121))+('Input Cost_MS5'!AF121*Kalkulation_MS5!$D$31)</f>
        <v>0</v>
      </c>
      <c r="AI31" s="39">
        <f>($C$31*(AI26-AI34-'Input Cost_MS5'!AG121))+('Input Cost_MS5'!AG121*Kalkulation_MS5!$D$31)</f>
        <v>0</v>
      </c>
      <c r="AJ31" s="39">
        <f>($C$31*(AJ26-AJ34-'Input Cost_MS5'!AH121))+('Input Cost_MS5'!AH121*Kalkulation_MS5!$D$31)</f>
        <v>0</v>
      </c>
      <c r="AK31" s="39">
        <f>($C$31*(AK26-AK34-'Input Cost_MS5'!AI121))+('Input Cost_MS5'!AI121*Kalkulation_MS5!$D$31)</f>
        <v>0</v>
      </c>
      <c r="AL31" s="39">
        <f>($C$31*(AL26-AL34-'Input Cost_MS5'!AJ121))+('Input Cost_MS5'!AJ121*Kalkulation_MS5!$D$31)</f>
        <v>0</v>
      </c>
      <c r="AM31" s="39">
        <f>($C$31*(AM26-AM34-'Input Cost_MS5'!AK121))+('Input Cost_MS5'!AK121*Kalkulation_MS5!$D$31)</f>
        <v>0</v>
      </c>
      <c r="AN31" s="39">
        <f>($C$31*(AN26-AN34-'Input Cost_MS5'!AL121))+('Input Cost_MS5'!AL121*Kalkulation_MS5!$D$31)</f>
        <v>0</v>
      </c>
      <c r="AO31" s="39">
        <f>($C$31*(AO26-AO34-'Input Cost_MS5'!AM121))+('Input Cost_MS5'!AM121*Kalkulation_MS5!$D$31)</f>
        <v>0</v>
      </c>
      <c r="AP31" s="39">
        <f>($C$31*(AP26-AP34-'Input Cost_MS5'!AN121))+('Input Cost_MS5'!AN121*Kalkulation_MS5!$D$31)</f>
        <v>0</v>
      </c>
      <c r="AQ31" s="39">
        <f>($C$31*(AQ26-AQ34-'Input Cost_MS5'!AO121))+('Input Cost_MS5'!AO121*Kalkulation_MS5!$D$31)</f>
        <v>0</v>
      </c>
      <c r="AR31" s="39">
        <f>($C$31*(AR26-AR34-'Input Cost_MS5'!AP121))+('Input Cost_MS5'!AP121*Kalkulation_MS5!$D$31)</f>
        <v>0</v>
      </c>
      <c r="AS31" s="39">
        <f>($C$31*(AS26-AS34-'Input Cost_MS5'!AQ121))+('Input Cost_MS5'!AQ121*Kalkulation_MS5!$D$31)</f>
        <v>0</v>
      </c>
      <c r="AT31" s="39">
        <f>($C$31*(AT26-AT34-'Input Cost_MS5'!AR121))+('Input Cost_MS5'!AR121*Kalkulation_MS5!$D$31)</f>
        <v>0</v>
      </c>
    </row>
    <row r="32" spans="1:46" s="3" customFormat="1" ht="16.5" customHeight="1">
      <c r="A32" s="4" t="s">
        <v>259</v>
      </c>
      <c r="B32" s="759" t="s">
        <v>299</v>
      </c>
      <c r="C32" s="4"/>
      <c r="D32" s="19"/>
      <c r="E32" s="5"/>
      <c r="F32" s="44">
        <f>F31+F26+F29+F30</f>
        <v>0</v>
      </c>
      <c r="G32" s="44">
        <f t="shared" ref="G32:AT32" si="13">G31+G26+G29+G30</f>
        <v>0</v>
      </c>
      <c r="H32" s="44">
        <f t="shared" si="13"/>
        <v>0</v>
      </c>
      <c r="I32" s="44">
        <f t="shared" si="13"/>
        <v>0</v>
      </c>
      <c r="J32" s="44">
        <f t="shared" si="13"/>
        <v>0</v>
      </c>
      <c r="K32" s="44">
        <f t="shared" si="13"/>
        <v>0</v>
      </c>
      <c r="L32" s="44">
        <f t="shared" si="13"/>
        <v>0</v>
      </c>
      <c r="M32" s="44">
        <f t="shared" si="13"/>
        <v>0</v>
      </c>
      <c r="N32" s="44">
        <f t="shared" si="13"/>
        <v>0</v>
      </c>
      <c r="O32" s="44">
        <f t="shared" si="13"/>
        <v>0</v>
      </c>
      <c r="P32" s="44">
        <f t="shared" si="13"/>
        <v>0</v>
      </c>
      <c r="Q32" s="44">
        <f t="shared" si="13"/>
        <v>0</v>
      </c>
      <c r="R32" s="44">
        <f t="shared" si="13"/>
        <v>0</v>
      </c>
      <c r="S32" s="44">
        <f t="shared" si="13"/>
        <v>0</v>
      </c>
      <c r="T32" s="44">
        <f t="shared" si="13"/>
        <v>0</v>
      </c>
      <c r="U32" s="44">
        <f t="shared" si="13"/>
        <v>0</v>
      </c>
      <c r="V32" s="44">
        <f t="shared" si="13"/>
        <v>0</v>
      </c>
      <c r="W32" s="44">
        <f t="shared" si="13"/>
        <v>0</v>
      </c>
      <c r="X32" s="44">
        <f t="shared" si="13"/>
        <v>0</v>
      </c>
      <c r="Y32" s="44">
        <f t="shared" si="13"/>
        <v>0</v>
      </c>
      <c r="Z32" s="44">
        <f t="shared" si="13"/>
        <v>0</v>
      </c>
      <c r="AA32" s="44">
        <f t="shared" si="13"/>
        <v>0</v>
      </c>
      <c r="AB32" s="44">
        <f t="shared" si="13"/>
        <v>0</v>
      </c>
      <c r="AC32" s="44">
        <f t="shared" si="13"/>
        <v>0</v>
      </c>
      <c r="AD32" s="44">
        <f t="shared" si="13"/>
        <v>0</v>
      </c>
      <c r="AE32" s="44">
        <f t="shared" si="13"/>
        <v>0</v>
      </c>
      <c r="AF32" s="44">
        <f t="shared" si="13"/>
        <v>0</v>
      </c>
      <c r="AG32" s="44">
        <f t="shared" si="13"/>
        <v>0</v>
      </c>
      <c r="AH32" s="44">
        <f t="shared" si="13"/>
        <v>0</v>
      </c>
      <c r="AI32" s="44">
        <f t="shared" si="13"/>
        <v>0</v>
      </c>
      <c r="AJ32" s="44">
        <f t="shared" si="13"/>
        <v>0</v>
      </c>
      <c r="AK32" s="44">
        <f t="shared" si="13"/>
        <v>0</v>
      </c>
      <c r="AL32" s="44">
        <f t="shared" si="13"/>
        <v>0</v>
      </c>
      <c r="AM32" s="44">
        <f t="shared" si="13"/>
        <v>0</v>
      </c>
      <c r="AN32" s="44">
        <f t="shared" si="13"/>
        <v>0</v>
      </c>
      <c r="AO32" s="44">
        <f t="shared" si="13"/>
        <v>0</v>
      </c>
      <c r="AP32" s="44">
        <f t="shared" si="13"/>
        <v>0</v>
      </c>
      <c r="AQ32" s="44">
        <f t="shared" si="13"/>
        <v>0</v>
      </c>
      <c r="AR32" s="44">
        <f t="shared" si="13"/>
        <v>0</v>
      </c>
      <c r="AS32" s="44">
        <f t="shared" si="13"/>
        <v>0</v>
      </c>
      <c r="AT32" s="44">
        <f t="shared" si="13"/>
        <v>0</v>
      </c>
    </row>
    <row r="33" spans="1:46" ht="16.5" customHeight="1">
      <c r="A33" s="7" t="s">
        <v>451</v>
      </c>
      <c r="B33" s="271" t="s">
        <v>299</v>
      </c>
      <c r="C33" s="767">
        <f>SUMIF(Grunddaten!$A$13:$A$23,$F$4,Grunddaten!$I$13:$I$23)</f>
        <v>0</v>
      </c>
      <c r="D33" s="768">
        <f>SUMIF(Grunddaten!$A$13:$A$23,$F$4,Grunddaten!$X$13:$X$23)</f>
        <v>0</v>
      </c>
      <c r="E33" s="12"/>
      <c r="F33" s="39">
        <f>($C$33*(F32-'Input Cost_MS5'!D45-('Input Cost_MS5'!D121*Kalkulation_MS5!$D$31)))+((('Input Cost_MS5'!D45+('Input Cost_MS5'!D45*Kalkulation_MS5!$D$31))*Kalkulation_MS5!$D$33))</f>
        <v>0</v>
      </c>
      <c r="G33" s="39">
        <f>($C$33*(G32-'Input Cost_MS5'!E45-('Input Cost_MS5'!E121*Kalkulation_MS5!$D$31)))+((('Input Cost_MS5'!E45+('Input Cost_MS5'!E45*Kalkulation_MS5!$D$31))*Kalkulation_MS5!$D$33))</f>
        <v>0</v>
      </c>
      <c r="H33" s="39">
        <f>($C$33*(H32-'Input Cost_MS5'!F45-('Input Cost_MS5'!F121*Kalkulation_MS5!$D$31)))+((('Input Cost_MS5'!F45+('Input Cost_MS5'!F45*Kalkulation_MS5!$D$31))*Kalkulation_MS5!$D$33))</f>
        <v>0</v>
      </c>
      <c r="I33" s="39">
        <f>($C$33*(I32-'Input Cost_MS5'!G45-('Input Cost_MS5'!G121*Kalkulation_MS5!$D$31)))+((('Input Cost_MS5'!G45+('Input Cost_MS5'!G45*Kalkulation_MS5!$D$31))*Kalkulation_MS5!$D$33))</f>
        <v>0</v>
      </c>
      <c r="J33" s="39">
        <f>($C$33*(J32-'Input Cost_MS5'!H45-('Input Cost_MS5'!H121*Kalkulation_MS5!$D$31)))+((('Input Cost_MS5'!H45+('Input Cost_MS5'!H45*Kalkulation_MS5!$D$31))*Kalkulation_MS5!$D$33))</f>
        <v>0</v>
      </c>
      <c r="K33" s="39">
        <f>($C$33*(K32-'Input Cost_MS5'!I45-('Input Cost_MS5'!I121*Kalkulation_MS5!$D$31)))+((('Input Cost_MS5'!I45+('Input Cost_MS5'!I45*Kalkulation_MS5!$D$31))*Kalkulation_MS5!$D$33))</f>
        <v>0</v>
      </c>
      <c r="L33" s="39">
        <f>($C$33*(L32-'Input Cost_MS5'!J45-('Input Cost_MS5'!J121*Kalkulation_MS5!$D$31)))+((('Input Cost_MS5'!J45+('Input Cost_MS5'!J45*Kalkulation_MS5!$D$31))*Kalkulation_MS5!$D$33))</f>
        <v>0</v>
      </c>
      <c r="M33" s="39">
        <f>($C$33*(M32-'Input Cost_MS5'!K45-('Input Cost_MS5'!K121*Kalkulation_MS5!$D$31)))+((('Input Cost_MS5'!K45+('Input Cost_MS5'!K45*Kalkulation_MS5!$D$31))*Kalkulation_MS5!$D$33))</f>
        <v>0</v>
      </c>
      <c r="N33" s="39">
        <f>($C$33*(N32-'Input Cost_MS5'!L45-('Input Cost_MS5'!L121*Kalkulation_MS5!$D$31)))+((('Input Cost_MS5'!L45+('Input Cost_MS5'!L45*Kalkulation_MS5!$D$31))*Kalkulation_MS5!$D$33))</f>
        <v>0</v>
      </c>
      <c r="O33" s="39">
        <f>($C$33*(O32-'Input Cost_MS5'!M45-('Input Cost_MS5'!M121*Kalkulation_MS5!$D$31)))+((('Input Cost_MS5'!M45+('Input Cost_MS5'!M45*Kalkulation_MS5!$D$31))*Kalkulation_MS5!$D$33))</f>
        <v>0</v>
      </c>
      <c r="P33" s="39">
        <f>($C$33*(P32-'Input Cost_MS5'!N45-('Input Cost_MS5'!N121*Kalkulation_MS5!$D$31)))+((('Input Cost_MS5'!N45+('Input Cost_MS5'!N45*Kalkulation_MS5!$D$31))*Kalkulation_MS5!$D$33))</f>
        <v>0</v>
      </c>
      <c r="Q33" s="39">
        <f>($C$33*(Q32-'Input Cost_MS5'!O45-('Input Cost_MS5'!O121*Kalkulation_MS5!$D$31)))+((('Input Cost_MS5'!O45+('Input Cost_MS5'!O45*Kalkulation_MS5!$D$31))*Kalkulation_MS5!$D$33))</f>
        <v>0</v>
      </c>
      <c r="R33" s="39">
        <f>($C$33*(R32-'Input Cost_MS5'!P45-('Input Cost_MS5'!P121*Kalkulation_MS5!$D$31)))+((('Input Cost_MS5'!P45+('Input Cost_MS5'!P45*Kalkulation_MS5!$D$31))*Kalkulation_MS5!$D$33))</f>
        <v>0</v>
      </c>
      <c r="S33" s="39">
        <f>($C$33*(S32-'Input Cost_MS5'!Q45-('Input Cost_MS5'!Q121*Kalkulation_MS5!$D$31)))+((('Input Cost_MS5'!Q45+('Input Cost_MS5'!Q45*Kalkulation_MS5!$D$31))*Kalkulation_MS5!$D$33))</f>
        <v>0</v>
      </c>
      <c r="T33" s="39">
        <f>($C$33*(T32-'Input Cost_MS5'!R45-('Input Cost_MS5'!R121*Kalkulation_MS5!$D$31)))+((('Input Cost_MS5'!R45+('Input Cost_MS5'!R45*Kalkulation_MS5!$D$31))*Kalkulation_MS5!$D$33))</f>
        <v>0</v>
      </c>
      <c r="U33" s="39">
        <f>($C$33*(U32-'Input Cost_MS5'!S45-('Input Cost_MS5'!S121*Kalkulation_MS5!$D$31)))+((('Input Cost_MS5'!S45+('Input Cost_MS5'!S45*Kalkulation_MS5!$D$31))*Kalkulation_MS5!$D$33))</f>
        <v>0</v>
      </c>
      <c r="V33" s="39">
        <f>($C$33*(V32-'Input Cost_MS5'!T45-('Input Cost_MS5'!T121*Kalkulation_MS5!$D$31)))+((('Input Cost_MS5'!T45+('Input Cost_MS5'!T45*Kalkulation_MS5!$D$31))*Kalkulation_MS5!$D$33))</f>
        <v>0</v>
      </c>
      <c r="W33" s="39">
        <f>($C$33*(W32-'Input Cost_MS5'!U45-('Input Cost_MS5'!U121*Kalkulation_MS5!$D$31)))+((('Input Cost_MS5'!U45+('Input Cost_MS5'!U45*Kalkulation_MS5!$D$31))*Kalkulation_MS5!$D$33))</f>
        <v>0</v>
      </c>
      <c r="X33" s="39">
        <f>($C$33*(X32-'Input Cost_MS5'!V45-('Input Cost_MS5'!V121*Kalkulation_MS5!$D$31)))+((('Input Cost_MS5'!V45+('Input Cost_MS5'!V45*Kalkulation_MS5!$D$31))*Kalkulation_MS5!$D$33))</f>
        <v>0</v>
      </c>
      <c r="Y33" s="39">
        <f>($C$33*(Y32-'Input Cost_MS5'!W45-('Input Cost_MS5'!W121*Kalkulation_MS5!$D$31)))+((('Input Cost_MS5'!W45+('Input Cost_MS5'!W45*Kalkulation_MS5!$D$31))*Kalkulation_MS5!$D$33))</f>
        <v>0</v>
      </c>
      <c r="Z33" s="39">
        <f>($C$33*(Z32-'Input Cost_MS5'!X45-('Input Cost_MS5'!X121*Kalkulation_MS5!$D$31)))+((('Input Cost_MS5'!X45+('Input Cost_MS5'!X45*Kalkulation_MS5!$D$31))*Kalkulation_MS5!$D$33))</f>
        <v>0</v>
      </c>
      <c r="AA33" s="39">
        <f>($C$33*(AA32-'Input Cost_MS5'!Y45-('Input Cost_MS5'!Y121*Kalkulation_MS5!$D$31)))+((('Input Cost_MS5'!Y45+('Input Cost_MS5'!Y45*Kalkulation_MS5!$D$31))*Kalkulation_MS5!$D$33))</f>
        <v>0</v>
      </c>
      <c r="AB33" s="39">
        <f>($C$33*(AB32-'Input Cost_MS5'!Z45-('Input Cost_MS5'!Z121*Kalkulation_MS5!$D$31)))+((('Input Cost_MS5'!Z45+('Input Cost_MS5'!Z45*Kalkulation_MS5!$D$31))*Kalkulation_MS5!$D$33))</f>
        <v>0</v>
      </c>
      <c r="AC33" s="39">
        <f>($C$33*(AC32-'Input Cost_MS5'!AA45-('Input Cost_MS5'!AA121*Kalkulation_MS5!$D$31)))+((('Input Cost_MS5'!AA45+('Input Cost_MS5'!AA45*Kalkulation_MS5!$D$31))*Kalkulation_MS5!$D$33))</f>
        <v>0</v>
      </c>
      <c r="AD33" s="39">
        <f>($C$33*(AD32-'Input Cost_MS5'!AB45-('Input Cost_MS5'!AB121*Kalkulation_MS5!$D$31)))+((('Input Cost_MS5'!AB45+('Input Cost_MS5'!AB45*Kalkulation_MS5!$D$31))*Kalkulation_MS5!$D$33))</f>
        <v>0</v>
      </c>
      <c r="AE33" s="39">
        <f>($C$33*(AE32-'Input Cost_MS5'!AC45-('Input Cost_MS5'!AC121*Kalkulation_MS5!$D$31)))+((('Input Cost_MS5'!AC45+('Input Cost_MS5'!AC45*Kalkulation_MS5!$D$31))*Kalkulation_MS5!$D$33))</f>
        <v>0</v>
      </c>
      <c r="AF33" s="39">
        <f>($C$33*(AF32-'Input Cost_MS5'!AD45-('Input Cost_MS5'!AD121*Kalkulation_MS5!$D$31)))+((('Input Cost_MS5'!AD45+('Input Cost_MS5'!AD45*Kalkulation_MS5!$D$31))*Kalkulation_MS5!$D$33))</f>
        <v>0</v>
      </c>
      <c r="AG33" s="39">
        <f>($C$33*(AG32-'Input Cost_MS5'!AE45-('Input Cost_MS5'!AE121*Kalkulation_MS5!$D$31)))+((('Input Cost_MS5'!AE45+('Input Cost_MS5'!AE45*Kalkulation_MS5!$D$31))*Kalkulation_MS5!$D$33))</f>
        <v>0</v>
      </c>
      <c r="AH33" s="39">
        <f>($C$33*(AH32-'Input Cost_MS5'!AF45-('Input Cost_MS5'!AF121*Kalkulation_MS5!$D$31)))+((('Input Cost_MS5'!AF45+('Input Cost_MS5'!AF45*Kalkulation_MS5!$D$31))*Kalkulation_MS5!$D$33))</f>
        <v>0</v>
      </c>
      <c r="AI33" s="39">
        <f>($C$33*(AI32-'Input Cost_MS5'!AG45-('Input Cost_MS5'!AG121*Kalkulation_MS5!$D$31)))+((('Input Cost_MS5'!AG45+('Input Cost_MS5'!AG45*Kalkulation_MS5!$D$31))*Kalkulation_MS5!$D$33))</f>
        <v>0</v>
      </c>
      <c r="AJ33" s="39">
        <f>($C$33*(AJ32-'Input Cost_MS5'!AH45-('Input Cost_MS5'!AH121*Kalkulation_MS5!$D$31)))+((('Input Cost_MS5'!AH45+('Input Cost_MS5'!AH45*Kalkulation_MS5!$D$31))*Kalkulation_MS5!$D$33))</f>
        <v>0</v>
      </c>
      <c r="AK33" s="39">
        <f>($C$33*(AK32-'Input Cost_MS5'!AI45-('Input Cost_MS5'!AI121*Kalkulation_MS5!$D$29)))+((('Input Cost_MS5'!AI45+('Input Cost_MS5'!AI45*Kalkulation_MS5!$D$29))*Kalkulation_MS5!$D$33))</f>
        <v>0</v>
      </c>
      <c r="AL33" s="39">
        <f>($C$33*(AL32-'Input Cost_MS5'!AJ45-('Input Cost_MS5'!AJ121*Kalkulation_MS5!$D$29)))+((('Input Cost_MS5'!AJ45+('Input Cost_MS5'!AJ45*Kalkulation_MS5!$D$29))*Kalkulation_MS5!$D$33))</f>
        <v>0</v>
      </c>
      <c r="AM33" s="39">
        <f>($C$33*(AM32-'Input Cost_MS5'!AK45-('Input Cost_MS5'!AK121*Kalkulation_MS5!$D$29)))+((('Input Cost_MS5'!AK45+('Input Cost_MS5'!AK45*Kalkulation_MS5!$D$29))*Kalkulation_MS5!$D$33))</f>
        <v>0</v>
      </c>
      <c r="AN33" s="39">
        <f>($C$33*(AN32-'Input Cost_MS5'!AL45-('Input Cost_MS5'!AL121*Kalkulation_MS5!$D$29)))+((('Input Cost_MS5'!AL45+('Input Cost_MS5'!AL45*Kalkulation_MS5!$D$29))*Kalkulation_MS5!$D$33))</f>
        <v>0</v>
      </c>
      <c r="AO33" s="39">
        <f>($C$33*(AO32-'Input Cost_MS5'!AM45-('Input Cost_MS5'!AM121*Kalkulation_MS5!$D$29)))+((('Input Cost_MS5'!AM45+('Input Cost_MS5'!AM45*Kalkulation_MS5!$D$29))*Kalkulation_MS5!$D$33))</f>
        <v>0</v>
      </c>
      <c r="AP33" s="39">
        <f>($C$33*(AP32-'Input Cost_MS5'!AN45-('Input Cost_MS5'!AN121*Kalkulation_MS5!$D$29)))+((('Input Cost_MS5'!AN45+('Input Cost_MS5'!AN45*Kalkulation_MS5!$D$29))*Kalkulation_MS5!$D$33))</f>
        <v>0</v>
      </c>
      <c r="AQ33" s="39">
        <f>($C$33*(AQ32-'Input Cost_MS5'!AO45-('Input Cost_MS5'!AO121*Kalkulation_MS5!$D$29)))+((('Input Cost_MS5'!AO45+('Input Cost_MS5'!AO45*Kalkulation_MS5!$D$29))*Kalkulation_MS5!$D$33))</f>
        <v>0</v>
      </c>
      <c r="AR33" s="39">
        <f>($C$33*(AR32-'Input Cost_MS5'!AP45-('Input Cost_MS5'!AP121*Kalkulation_MS5!$D$29)))+((('Input Cost_MS5'!AP45+('Input Cost_MS5'!AP45*Kalkulation_MS5!$D$29))*Kalkulation_MS5!$D$33))</f>
        <v>0</v>
      </c>
      <c r="AS33" s="39">
        <f>($C$33*(AS32-'Input Cost_MS5'!AQ45-('Input Cost_MS5'!AQ121*Kalkulation_MS5!$D$29)))+((('Input Cost_MS5'!AQ45+('Input Cost_MS5'!AQ45*Kalkulation_MS5!$D$29))*Kalkulation_MS5!$D$33))</f>
        <v>0</v>
      </c>
      <c r="AT33" s="39">
        <f>($C$33*(AT32-'Input Cost_MS5'!AR45-('Input Cost_MS5'!AR121*Kalkulation_MS5!$D$29)))+((('Input Cost_MS5'!AR45+('Input Cost_MS5'!AR45*Kalkulation_MS5!$D$29))*Kalkulation_MS5!$D$33))</f>
        <v>0</v>
      </c>
    </row>
    <row r="34" spans="1:46" s="74" customFormat="1" ht="16.5" customHeight="1">
      <c r="A34" s="39" t="s">
        <v>78</v>
      </c>
      <c r="B34" s="270" t="s">
        <v>299</v>
      </c>
      <c r="C34" s="39"/>
      <c r="D34" s="2"/>
      <c r="E34" s="40"/>
      <c r="F34" s="41">
        <f>'Input Cost_MS5'!D49</f>
        <v>0</v>
      </c>
      <c r="G34" s="41">
        <f>'Input Cost_MS5'!E49</f>
        <v>0</v>
      </c>
      <c r="H34" s="41">
        <f>'Input Cost_MS5'!F49</f>
        <v>0</v>
      </c>
      <c r="I34" s="41">
        <f>'Input Cost_MS5'!G49</f>
        <v>0</v>
      </c>
      <c r="J34" s="41">
        <f>'Input Cost_MS5'!H49</f>
        <v>0</v>
      </c>
      <c r="K34" s="41">
        <f>'Input Cost_MS5'!I49</f>
        <v>0</v>
      </c>
      <c r="L34" s="41">
        <f>'Input Cost_MS5'!J49</f>
        <v>0</v>
      </c>
      <c r="M34" s="41">
        <f>'Input Cost_MS5'!K49</f>
        <v>0</v>
      </c>
      <c r="N34" s="41">
        <f>'Input Cost_MS5'!L49</f>
        <v>0</v>
      </c>
      <c r="O34" s="41">
        <f>'Input Cost_MS5'!M49</f>
        <v>0</v>
      </c>
      <c r="P34" s="41">
        <f>'Input Cost_MS5'!N49</f>
        <v>0</v>
      </c>
      <c r="Q34" s="41">
        <f>'Input Cost_MS5'!O49</f>
        <v>0</v>
      </c>
      <c r="R34" s="41">
        <f>'Input Cost_MS5'!P49</f>
        <v>0</v>
      </c>
      <c r="S34" s="41">
        <f>'Input Cost_MS5'!Q49</f>
        <v>0</v>
      </c>
      <c r="T34" s="41">
        <f>'Input Cost_MS5'!R49</f>
        <v>0</v>
      </c>
      <c r="U34" s="41">
        <f>'Input Cost_MS5'!S49</f>
        <v>0</v>
      </c>
      <c r="V34" s="41">
        <f>'Input Cost_MS5'!T49</f>
        <v>0</v>
      </c>
      <c r="W34" s="41">
        <f>'Input Cost_MS5'!U49</f>
        <v>0</v>
      </c>
      <c r="X34" s="41">
        <f>'Input Cost_MS5'!V49</f>
        <v>0</v>
      </c>
      <c r="Y34" s="41">
        <f>'Input Cost_MS5'!W49</f>
        <v>0</v>
      </c>
      <c r="Z34" s="41">
        <f>'Input Cost_MS5'!X49</f>
        <v>0</v>
      </c>
      <c r="AA34" s="41">
        <f>'Input Cost_MS5'!Y49</f>
        <v>0</v>
      </c>
      <c r="AB34" s="41">
        <f>'Input Cost_MS5'!Z49</f>
        <v>0</v>
      </c>
      <c r="AC34" s="41">
        <f>'Input Cost_MS5'!AA49</f>
        <v>0</v>
      </c>
      <c r="AD34" s="41">
        <f>'Input Cost_MS5'!AB49</f>
        <v>0</v>
      </c>
      <c r="AE34" s="41">
        <f>'Input Cost_MS5'!AC49</f>
        <v>0</v>
      </c>
      <c r="AF34" s="41">
        <f>'Input Cost_MS5'!AD49</f>
        <v>0</v>
      </c>
      <c r="AG34" s="41">
        <f>'Input Cost_MS5'!AE49</f>
        <v>0</v>
      </c>
      <c r="AH34" s="41">
        <f>'Input Cost_MS5'!AF49</f>
        <v>0</v>
      </c>
      <c r="AI34" s="41">
        <f>'Input Cost_MS5'!AG49</f>
        <v>0</v>
      </c>
      <c r="AJ34" s="41">
        <f>'Input Cost_MS5'!AH49</f>
        <v>0</v>
      </c>
      <c r="AK34" s="41">
        <f>'Input Cost_MS5'!AI49</f>
        <v>0</v>
      </c>
      <c r="AL34" s="41">
        <f>'Input Cost_MS5'!AJ49</f>
        <v>0</v>
      </c>
      <c r="AM34" s="41">
        <f>'Input Cost_MS5'!AK49</f>
        <v>0</v>
      </c>
      <c r="AN34" s="41">
        <f>'Input Cost_MS5'!AL49</f>
        <v>0</v>
      </c>
      <c r="AO34" s="41">
        <f>'Input Cost_MS5'!AM49</f>
        <v>0</v>
      </c>
      <c r="AP34" s="41">
        <f>'Input Cost_MS5'!AN49</f>
        <v>0</v>
      </c>
      <c r="AQ34" s="41">
        <f>'Input Cost_MS5'!AO49</f>
        <v>0</v>
      </c>
      <c r="AR34" s="41">
        <f>'Input Cost_MS5'!AP49</f>
        <v>0</v>
      </c>
      <c r="AS34" s="41">
        <f>'Input Cost_MS5'!AQ49</f>
        <v>0</v>
      </c>
      <c r="AT34" s="41">
        <f>'Input Cost_MS5'!AR49</f>
        <v>0</v>
      </c>
    </row>
    <row r="35" spans="1:46" s="3" customFormat="1" ht="16.5" customHeight="1">
      <c r="A35" s="30" t="s">
        <v>400</v>
      </c>
      <c r="B35" s="763" t="s">
        <v>299</v>
      </c>
      <c r="C35" s="30"/>
      <c r="D35" s="31"/>
      <c r="E35" s="32"/>
      <c r="F35" s="50">
        <f>F32+F33</f>
        <v>0</v>
      </c>
      <c r="G35" s="50">
        <f t="shared" ref="G35:AT35" si="14">G32+G33</f>
        <v>0</v>
      </c>
      <c r="H35" s="50">
        <f t="shared" si="14"/>
        <v>0</v>
      </c>
      <c r="I35" s="50">
        <f t="shared" si="14"/>
        <v>0</v>
      </c>
      <c r="J35" s="50">
        <f t="shared" si="14"/>
        <v>0</v>
      </c>
      <c r="K35" s="50">
        <f t="shared" si="14"/>
        <v>0</v>
      </c>
      <c r="L35" s="50">
        <f t="shared" si="14"/>
        <v>0</v>
      </c>
      <c r="M35" s="50">
        <f t="shared" si="14"/>
        <v>0</v>
      </c>
      <c r="N35" s="50">
        <f t="shared" si="14"/>
        <v>0</v>
      </c>
      <c r="O35" s="50">
        <f t="shared" si="14"/>
        <v>0</v>
      </c>
      <c r="P35" s="50">
        <f t="shared" si="14"/>
        <v>0</v>
      </c>
      <c r="Q35" s="50">
        <f t="shared" si="14"/>
        <v>0</v>
      </c>
      <c r="R35" s="50">
        <f t="shared" si="14"/>
        <v>0</v>
      </c>
      <c r="S35" s="50">
        <f t="shared" si="14"/>
        <v>0</v>
      </c>
      <c r="T35" s="50">
        <f t="shared" si="14"/>
        <v>0</v>
      </c>
      <c r="U35" s="50">
        <f t="shared" si="14"/>
        <v>0</v>
      </c>
      <c r="V35" s="50">
        <f t="shared" si="14"/>
        <v>0</v>
      </c>
      <c r="W35" s="50">
        <f t="shared" si="14"/>
        <v>0</v>
      </c>
      <c r="X35" s="50">
        <f t="shared" si="14"/>
        <v>0</v>
      </c>
      <c r="Y35" s="50">
        <f t="shared" si="14"/>
        <v>0</v>
      </c>
      <c r="Z35" s="50">
        <f t="shared" si="14"/>
        <v>0</v>
      </c>
      <c r="AA35" s="50">
        <f t="shared" si="14"/>
        <v>0</v>
      </c>
      <c r="AB35" s="50">
        <f t="shared" si="14"/>
        <v>0</v>
      </c>
      <c r="AC35" s="50">
        <f t="shared" si="14"/>
        <v>0</v>
      </c>
      <c r="AD35" s="50">
        <f t="shared" si="14"/>
        <v>0</v>
      </c>
      <c r="AE35" s="50">
        <f t="shared" si="14"/>
        <v>0</v>
      </c>
      <c r="AF35" s="50">
        <f t="shared" si="14"/>
        <v>0</v>
      </c>
      <c r="AG35" s="50">
        <f t="shared" si="14"/>
        <v>0</v>
      </c>
      <c r="AH35" s="50">
        <f t="shared" si="14"/>
        <v>0</v>
      </c>
      <c r="AI35" s="50">
        <f t="shared" si="14"/>
        <v>0</v>
      </c>
      <c r="AJ35" s="50">
        <f t="shared" si="14"/>
        <v>0</v>
      </c>
      <c r="AK35" s="50">
        <f t="shared" si="14"/>
        <v>0</v>
      </c>
      <c r="AL35" s="50">
        <f t="shared" si="14"/>
        <v>0</v>
      </c>
      <c r="AM35" s="50">
        <f t="shared" si="14"/>
        <v>0</v>
      </c>
      <c r="AN35" s="50">
        <f t="shared" si="14"/>
        <v>0</v>
      </c>
      <c r="AO35" s="50">
        <f t="shared" si="14"/>
        <v>0</v>
      </c>
      <c r="AP35" s="50">
        <f t="shared" si="14"/>
        <v>0</v>
      </c>
      <c r="AQ35" s="50">
        <f t="shared" si="14"/>
        <v>0</v>
      </c>
      <c r="AR35" s="50">
        <f t="shared" si="14"/>
        <v>0</v>
      </c>
      <c r="AS35" s="50">
        <f t="shared" si="14"/>
        <v>0</v>
      </c>
      <c r="AT35" s="50">
        <f t="shared" si="14"/>
        <v>0</v>
      </c>
    </row>
    <row r="36" spans="1:46" s="3" customFormat="1" ht="16.5" customHeight="1">
      <c r="A36" s="23" t="s">
        <v>401</v>
      </c>
      <c r="B36" s="764" t="s">
        <v>299</v>
      </c>
      <c r="C36" s="23"/>
      <c r="D36" s="24"/>
      <c r="E36" s="25"/>
      <c r="F36" s="51">
        <f t="shared" ref="F36:AT36" si="15">F6-F35</f>
        <v>0</v>
      </c>
      <c r="G36" s="51">
        <f t="shared" si="15"/>
        <v>0</v>
      </c>
      <c r="H36" s="51">
        <f t="shared" si="15"/>
        <v>0</v>
      </c>
      <c r="I36" s="51">
        <f t="shared" si="15"/>
        <v>0</v>
      </c>
      <c r="J36" s="51">
        <f t="shared" si="15"/>
        <v>0</v>
      </c>
      <c r="K36" s="51">
        <f t="shared" si="15"/>
        <v>0</v>
      </c>
      <c r="L36" s="51">
        <f t="shared" si="15"/>
        <v>0</v>
      </c>
      <c r="M36" s="51">
        <f t="shared" si="15"/>
        <v>0</v>
      </c>
      <c r="N36" s="51">
        <f t="shared" si="15"/>
        <v>0</v>
      </c>
      <c r="O36" s="51">
        <f t="shared" si="15"/>
        <v>0</v>
      </c>
      <c r="P36" s="51">
        <f t="shared" si="15"/>
        <v>0</v>
      </c>
      <c r="Q36" s="51">
        <f t="shared" si="15"/>
        <v>0</v>
      </c>
      <c r="R36" s="51">
        <f t="shared" si="15"/>
        <v>0</v>
      </c>
      <c r="S36" s="51">
        <f t="shared" si="15"/>
        <v>0</v>
      </c>
      <c r="T36" s="51">
        <f t="shared" si="15"/>
        <v>0</v>
      </c>
      <c r="U36" s="51">
        <f t="shared" si="15"/>
        <v>0</v>
      </c>
      <c r="V36" s="51">
        <f t="shared" si="15"/>
        <v>0</v>
      </c>
      <c r="W36" s="51">
        <f t="shared" si="15"/>
        <v>0</v>
      </c>
      <c r="X36" s="51">
        <f t="shared" si="15"/>
        <v>0</v>
      </c>
      <c r="Y36" s="51">
        <f t="shared" si="15"/>
        <v>0</v>
      </c>
      <c r="Z36" s="51">
        <f t="shared" si="15"/>
        <v>0</v>
      </c>
      <c r="AA36" s="51">
        <f t="shared" si="15"/>
        <v>0</v>
      </c>
      <c r="AB36" s="51">
        <f t="shared" si="15"/>
        <v>0</v>
      </c>
      <c r="AC36" s="51">
        <f t="shared" si="15"/>
        <v>0</v>
      </c>
      <c r="AD36" s="51">
        <f t="shared" si="15"/>
        <v>0</v>
      </c>
      <c r="AE36" s="51">
        <f t="shared" si="15"/>
        <v>0</v>
      </c>
      <c r="AF36" s="51">
        <f t="shared" si="15"/>
        <v>0</v>
      </c>
      <c r="AG36" s="51">
        <f t="shared" si="15"/>
        <v>0</v>
      </c>
      <c r="AH36" s="51">
        <f t="shared" si="15"/>
        <v>0</v>
      </c>
      <c r="AI36" s="51">
        <f t="shared" si="15"/>
        <v>0</v>
      </c>
      <c r="AJ36" s="51">
        <f t="shared" si="15"/>
        <v>0</v>
      </c>
      <c r="AK36" s="51">
        <f t="shared" si="15"/>
        <v>0</v>
      </c>
      <c r="AL36" s="51">
        <f t="shared" si="15"/>
        <v>0</v>
      </c>
      <c r="AM36" s="51">
        <f t="shared" si="15"/>
        <v>0</v>
      </c>
      <c r="AN36" s="51">
        <f t="shared" si="15"/>
        <v>0</v>
      </c>
      <c r="AO36" s="51">
        <f t="shared" si="15"/>
        <v>0</v>
      </c>
      <c r="AP36" s="51">
        <f t="shared" si="15"/>
        <v>0</v>
      </c>
      <c r="AQ36" s="51">
        <f t="shared" si="15"/>
        <v>0</v>
      </c>
      <c r="AR36" s="51">
        <f t="shared" si="15"/>
        <v>0</v>
      </c>
      <c r="AS36" s="51">
        <f t="shared" si="15"/>
        <v>0</v>
      </c>
      <c r="AT36" s="51">
        <f t="shared" si="15"/>
        <v>0</v>
      </c>
    </row>
    <row r="37" spans="1:46" s="3" customFormat="1" ht="16.5" customHeight="1">
      <c r="A37" s="33" t="s">
        <v>401</v>
      </c>
      <c r="B37" s="765" t="s">
        <v>98</v>
      </c>
      <c r="C37" s="33"/>
      <c r="D37" s="34"/>
      <c r="E37" s="35"/>
      <c r="F37" s="52">
        <f t="shared" ref="F37:AT37" si="16">IF(F6=0,0,F36/F6)</f>
        <v>0</v>
      </c>
      <c r="G37" s="52">
        <f t="shared" si="16"/>
        <v>0</v>
      </c>
      <c r="H37" s="52">
        <f t="shared" si="16"/>
        <v>0</v>
      </c>
      <c r="I37" s="52">
        <f t="shared" si="16"/>
        <v>0</v>
      </c>
      <c r="J37" s="52">
        <f t="shared" si="16"/>
        <v>0</v>
      </c>
      <c r="K37" s="52">
        <f t="shared" si="16"/>
        <v>0</v>
      </c>
      <c r="L37" s="52">
        <f t="shared" si="16"/>
        <v>0</v>
      </c>
      <c r="M37" s="52">
        <f t="shared" si="16"/>
        <v>0</v>
      </c>
      <c r="N37" s="52">
        <f t="shared" si="16"/>
        <v>0</v>
      </c>
      <c r="O37" s="52">
        <f t="shared" si="16"/>
        <v>0</v>
      </c>
      <c r="P37" s="52">
        <f t="shared" si="16"/>
        <v>0</v>
      </c>
      <c r="Q37" s="52">
        <f t="shared" si="16"/>
        <v>0</v>
      </c>
      <c r="R37" s="52">
        <f t="shared" si="16"/>
        <v>0</v>
      </c>
      <c r="S37" s="52">
        <f t="shared" si="16"/>
        <v>0</v>
      </c>
      <c r="T37" s="52">
        <f t="shared" si="16"/>
        <v>0</v>
      </c>
      <c r="U37" s="52">
        <f t="shared" si="16"/>
        <v>0</v>
      </c>
      <c r="V37" s="52">
        <f t="shared" si="16"/>
        <v>0</v>
      </c>
      <c r="W37" s="52">
        <f t="shared" si="16"/>
        <v>0</v>
      </c>
      <c r="X37" s="52">
        <f t="shared" si="16"/>
        <v>0</v>
      </c>
      <c r="Y37" s="52">
        <f t="shared" si="16"/>
        <v>0</v>
      </c>
      <c r="Z37" s="52">
        <f t="shared" si="16"/>
        <v>0</v>
      </c>
      <c r="AA37" s="52">
        <f t="shared" si="16"/>
        <v>0</v>
      </c>
      <c r="AB37" s="52">
        <f t="shared" si="16"/>
        <v>0</v>
      </c>
      <c r="AC37" s="52">
        <f t="shared" si="16"/>
        <v>0</v>
      </c>
      <c r="AD37" s="52">
        <f t="shared" si="16"/>
        <v>0</v>
      </c>
      <c r="AE37" s="52">
        <f t="shared" si="16"/>
        <v>0</v>
      </c>
      <c r="AF37" s="52">
        <f t="shared" si="16"/>
        <v>0</v>
      </c>
      <c r="AG37" s="52">
        <f t="shared" si="16"/>
        <v>0</v>
      </c>
      <c r="AH37" s="52">
        <f t="shared" si="16"/>
        <v>0</v>
      </c>
      <c r="AI37" s="52">
        <f t="shared" si="16"/>
        <v>0</v>
      </c>
      <c r="AJ37" s="52">
        <f t="shared" si="16"/>
        <v>0</v>
      </c>
      <c r="AK37" s="52">
        <f t="shared" si="16"/>
        <v>0</v>
      </c>
      <c r="AL37" s="52">
        <f t="shared" si="16"/>
        <v>0</v>
      </c>
      <c r="AM37" s="52">
        <f t="shared" si="16"/>
        <v>0</v>
      </c>
      <c r="AN37" s="52">
        <f t="shared" si="16"/>
        <v>0</v>
      </c>
      <c r="AO37" s="52">
        <f t="shared" si="16"/>
        <v>0</v>
      </c>
      <c r="AP37" s="52">
        <f t="shared" si="16"/>
        <v>0</v>
      </c>
      <c r="AQ37" s="52">
        <f t="shared" si="16"/>
        <v>0</v>
      </c>
      <c r="AR37" s="52">
        <f t="shared" si="16"/>
        <v>0</v>
      </c>
      <c r="AS37" s="52">
        <f t="shared" si="16"/>
        <v>0</v>
      </c>
      <c r="AT37" s="52">
        <f t="shared" si="16"/>
        <v>0</v>
      </c>
    </row>
    <row r="38" spans="1:46" ht="15" customHeight="1"/>
    <row r="39" spans="1:46" ht="24" hidden="1" customHeight="1" outlineLevel="1">
      <c r="A39" s="752" t="s">
        <v>402</v>
      </c>
      <c r="B39" s="752"/>
      <c r="C39" s="752"/>
      <c r="D39" s="752"/>
      <c r="E39" s="752"/>
      <c r="F39" s="752"/>
      <c r="G39" s="752"/>
      <c r="H39" s="752"/>
      <c r="I39" s="752"/>
      <c r="J39" s="752"/>
      <c r="K39" s="752"/>
      <c r="L39" s="752"/>
      <c r="M39" s="752"/>
      <c r="N39" s="752"/>
      <c r="O39" s="752"/>
      <c r="P39" s="752"/>
      <c r="Q39" s="752"/>
      <c r="R39" s="752"/>
      <c r="S39" s="752"/>
      <c r="T39" s="752"/>
      <c r="U39" s="752"/>
      <c r="V39" s="752"/>
      <c r="W39" s="752"/>
      <c r="X39" s="752"/>
      <c r="Y39" s="752"/>
      <c r="Z39" s="752"/>
      <c r="AA39" s="752"/>
      <c r="AB39" s="752"/>
      <c r="AC39" s="752"/>
      <c r="AD39" s="752"/>
      <c r="AE39" s="752"/>
      <c r="AF39" s="752"/>
      <c r="AG39" s="752"/>
      <c r="AH39" s="752"/>
      <c r="AI39" s="752"/>
      <c r="AJ39" s="752"/>
      <c r="AK39" s="752"/>
      <c r="AL39" s="752"/>
      <c r="AM39" s="752"/>
      <c r="AN39" s="752"/>
      <c r="AO39" s="752"/>
      <c r="AP39" s="752"/>
      <c r="AQ39" s="752"/>
      <c r="AR39" s="752"/>
      <c r="AS39" s="752"/>
      <c r="AT39" s="752"/>
    </row>
    <row r="40" spans="1:46" ht="16.5" hidden="1" customHeight="1" outlineLevel="1">
      <c r="A40" s="1078" t="s">
        <v>250</v>
      </c>
      <c r="B40" s="1071"/>
      <c r="C40" s="1071"/>
      <c r="D40" s="1071"/>
      <c r="E40" s="1071"/>
      <c r="F40" s="1079">
        <f>$E$16*F32</f>
        <v>0</v>
      </c>
      <c r="G40" s="1079">
        <f t="shared" ref="G40:AT40" si="17">$E$16*G32</f>
        <v>0</v>
      </c>
      <c r="H40" s="1079">
        <f t="shared" si="17"/>
        <v>0</v>
      </c>
      <c r="I40" s="1079">
        <f t="shared" si="17"/>
        <v>0</v>
      </c>
      <c r="J40" s="1079">
        <f t="shared" si="17"/>
        <v>0</v>
      </c>
      <c r="K40" s="1079">
        <f t="shared" si="17"/>
        <v>0</v>
      </c>
      <c r="L40" s="1079">
        <f t="shared" si="17"/>
        <v>0</v>
      </c>
      <c r="M40" s="1079">
        <f t="shared" si="17"/>
        <v>0</v>
      </c>
      <c r="N40" s="1079">
        <f t="shared" si="17"/>
        <v>0</v>
      </c>
      <c r="O40" s="1079">
        <f t="shared" si="17"/>
        <v>0</v>
      </c>
      <c r="P40" s="1079">
        <f t="shared" si="17"/>
        <v>0</v>
      </c>
      <c r="Q40" s="1079">
        <f t="shared" si="17"/>
        <v>0</v>
      </c>
      <c r="R40" s="1079">
        <f t="shared" si="17"/>
        <v>0</v>
      </c>
      <c r="S40" s="1079">
        <f t="shared" si="17"/>
        <v>0</v>
      </c>
      <c r="T40" s="1079">
        <f t="shared" si="17"/>
        <v>0</v>
      </c>
      <c r="U40" s="1079">
        <f t="shared" si="17"/>
        <v>0</v>
      </c>
      <c r="V40" s="1079">
        <f t="shared" si="17"/>
        <v>0</v>
      </c>
      <c r="W40" s="1079">
        <f t="shared" si="17"/>
        <v>0</v>
      </c>
      <c r="X40" s="1079">
        <f t="shared" si="17"/>
        <v>0</v>
      </c>
      <c r="Y40" s="1079">
        <f t="shared" si="17"/>
        <v>0</v>
      </c>
      <c r="Z40" s="1079">
        <f t="shared" si="17"/>
        <v>0</v>
      </c>
      <c r="AA40" s="1079">
        <f t="shared" si="17"/>
        <v>0</v>
      </c>
      <c r="AB40" s="1079">
        <f t="shared" si="17"/>
        <v>0</v>
      </c>
      <c r="AC40" s="1079">
        <f t="shared" si="17"/>
        <v>0</v>
      </c>
      <c r="AD40" s="1079">
        <f t="shared" si="17"/>
        <v>0</v>
      </c>
      <c r="AE40" s="1079">
        <f t="shared" si="17"/>
        <v>0</v>
      </c>
      <c r="AF40" s="1079">
        <f t="shared" si="17"/>
        <v>0</v>
      </c>
      <c r="AG40" s="1079">
        <f t="shared" si="17"/>
        <v>0</v>
      </c>
      <c r="AH40" s="1079">
        <f t="shared" si="17"/>
        <v>0</v>
      </c>
      <c r="AI40" s="1079">
        <f t="shared" si="17"/>
        <v>0</v>
      </c>
      <c r="AJ40" s="1079">
        <f t="shared" si="17"/>
        <v>0</v>
      </c>
      <c r="AK40" s="1079">
        <f t="shared" si="17"/>
        <v>0</v>
      </c>
      <c r="AL40" s="1079">
        <f t="shared" si="17"/>
        <v>0</v>
      </c>
      <c r="AM40" s="1079">
        <f t="shared" si="17"/>
        <v>0</v>
      </c>
      <c r="AN40" s="1079">
        <f t="shared" si="17"/>
        <v>0</v>
      </c>
      <c r="AO40" s="1079">
        <f t="shared" si="17"/>
        <v>0</v>
      </c>
      <c r="AP40" s="1079">
        <f t="shared" si="17"/>
        <v>0</v>
      </c>
      <c r="AQ40" s="1079">
        <f t="shared" si="17"/>
        <v>0</v>
      </c>
      <c r="AR40" s="1079">
        <f t="shared" si="17"/>
        <v>0</v>
      </c>
      <c r="AS40" s="1079">
        <f t="shared" si="17"/>
        <v>0</v>
      </c>
      <c r="AT40" s="1079">
        <f t="shared" si="17"/>
        <v>0</v>
      </c>
    </row>
    <row r="41" spans="1:46" ht="16.5" hidden="1" customHeight="1" outlineLevel="1">
      <c r="A41" s="7" t="s">
        <v>251</v>
      </c>
      <c r="F41" s="141">
        <f>$E$22*F32</f>
        <v>0</v>
      </c>
      <c r="G41" s="141">
        <f t="shared" ref="G41:AT41" si="18">$E$22*G32</f>
        <v>0</v>
      </c>
      <c r="H41" s="141">
        <f t="shared" si="18"/>
        <v>0</v>
      </c>
      <c r="I41" s="141">
        <f t="shared" si="18"/>
        <v>0</v>
      </c>
      <c r="J41" s="141">
        <f t="shared" si="18"/>
        <v>0</v>
      </c>
      <c r="K41" s="141">
        <f t="shared" si="18"/>
        <v>0</v>
      </c>
      <c r="L41" s="141">
        <f t="shared" si="18"/>
        <v>0</v>
      </c>
      <c r="M41" s="141">
        <f t="shared" si="18"/>
        <v>0</v>
      </c>
      <c r="N41" s="141">
        <f t="shared" si="18"/>
        <v>0</v>
      </c>
      <c r="O41" s="141">
        <f t="shared" si="18"/>
        <v>0</v>
      </c>
      <c r="P41" s="141">
        <f t="shared" si="18"/>
        <v>0</v>
      </c>
      <c r="Q41" s="141">
        <f t="shared" si="18"/>
        <v>0</v>
      </c>
      <c r="R41" s="141">
        <f t="shared" si="18"/>
        <v>0</v>
      </c>
      <c r="S41" s="141">
        <f t="shared" si="18"/>
        <v>0</v>
      </c>
      <c r="T41" s="141">
        <f t="shared" si="18"/>
        <v>0</v>
      </c>
      <c r="U41" s="141">
        <f t="shared" si="18"/>
        <v>0</v>
      </c>
      <c r="V41" s="141">
        <f t="shared" si="18"/>
        <v>0</v>
      </c>
      <c r="W41" s="141">
        <f t="shared" si="18"/>
        <v>0</v>
      </c>
      <c r="X41" s="141">
        <f t="shared" si="18"/>
        <v>0</v>
      </c>
      <c r="Y41" s="141">
        <f t="shared" si="18"/>
        <v>0</v>
      </c>
      <c r="Z41" s="141">
        <f t="shared" si="18"/>
        <v>0</v>
      </c>
      <c r="AA41" s="141">
        <f t="shared" si="18"/>
        <v>0</v>
      </c>
      <c r="AB41" s="141">
        <f t="shared" si="18"/>
        <v>0</v>
      </c>
      <c r="AC41" s="141">
        <f t="shared" si="18"/>
        <v>0</v>
      </c>
      <c r="AD41" s="141">
        <f t="shared" si="18"/>
        <v>0</v>
      </c>
      <c r="AE41" s="141">
        <f t="shared" si="18"/>
        <v>0</v>
      </c>
      <c r="AF41" s="141">
        <f t="shared" si="18"/>
        <v>0</v>
      </c>
      <c r="AG41" s="141">
        <f t="shared" si="18"/>
        <v>0</v>
      </c>
      <c r="AH41" s="141">
        <f t="shared" si="18"/>
        <v>0</v>
      </c>
      <c r="AI41" s="141">
        <f t="shared" si="18"/>
        <v>0</v>
      </c>
      <c r="AJ41" s="141">
        <f t="shared" si="18"/>
        <v>0</v>
      </c>
      <c r="AK41" s="141">
        <f t="shared" si="18"/>
        <v>0</v>
      </c>
      <c r="AL41" s="141">
        <f t="shared" si="18"/>
        <v>0</v>
      </c>
      <c r="AM41" s="141">
        <f t="shared" si="18"/>
        <v>0</v>
      </c>
      <c r="AN41" s="141">
        <f t="shared" si="18"/>
        <v>0</v>
      </c>
      <c r="AO41" s="141">
        <f t="shared" si="18"/>
        <v>0</v>
      </c>
      <c r="AP41" s="141">
        <f t="shared" si="18"/>
        <v>0</v>
      </c>
      <c r="AQ41" s="141">
        <f t="shared" si="18"/>
        <v>0</v>
      </c>
      <c r="AR41" s="141">
        <f t="shared" si="18"/>
        <v>0</v>
      </c>
      <c r="AS41" s="141">
        <f t="shared" si="18"/>
        <v>0</v>
      </c>
      <c r="AT41" s="141">
        <f t="shared" si="18"/>
        <v>0</v>
      </c>
    </row>
    <row r="42" spans="1:46" ht="16.5" hidden="1" customHeight="1" outlineLevel="1">
      <c r="A42" s="7" t="s">
        <v>283</v>
      </c>
      <c r="F42" s="141">
        <f>(F32+F40+F41)*$E$24</f>
        <v>0</v>
      </c>
      <c r="G42" s="141">
        <f t="shared" ref="G42:AT42" si="19">(G32+G40+G41)*$E$24</f>
        <v>0</v>
      </c>
      <c r="H42" s="141">
        <f t="shared" si="19"/>
        <v>0</v>
      </c>
      <c r="I42" s="141">
        <f t="shared" si="19"/>
        <v>0</v>
      </c>
      <c r="J42" s="141">
        <f t="shared" si="19"/>
        <v>0</v>
      </c>
      <c r="K42" s="141">
        <f t="shared" si="19"/>
        <v>0</v>
      </c>
      <c r="L42" s="141">
        <f t="shared" si="19"/>
        <v>0</v>
      </c>
      <c r="M42" s="141">
        <f t="shared" si="19"/>
        <v>0</v>
      </c>
      <c r="N42" s="141">
        <f t="shared" si="19"/>
        <v>0</v>
      </c>
      <c r="O42" s="141">
        <f t="shared" si="19"/>
        <v>0</v>
      </c>
      <c r="P42" s="141">
        <f t="shared" si="19"/>
        <v>0</v>
      </c>
      <c r="Q42" s="141">
        <f t="shared" si="19"/>
        <v>0</v>
      </c>
      <c r="R42" s="141">
        <f t="shared" si="19"/>
        <v>0</v>
      </c>
      <c r="S42" s="141">
        <f t="shared" si="19"/>
        <v>0</v>
      </c>
      <c r="T42" s="141">
        <f t="shared" si="19"/>
        <v>0</v>
      </c>
      <c r="U42" s="141">
        <f t="shared" si="19"/>
        <v>0</v>
      </c>
      <c r="V42" s="141">
        <f t="shared" si="19"/>
        <v>0</v>
      </c>
      <c r="W42" s="141">
        <f t="shared" si="19"/>
        <v>0</v>
      </c>
      <c r="X42" s="141">
        <f t="shared" si="19"/>
        <v>0</v>
      </c>
      <c r="Y42" s="141">
        <f t="shared" si="19"/>
        <v>0</v>
      </c>
      <c r="Z42" s="141">
        <f t="shared" si="19"/>
        <v>0</v>
      </c>
      <c r="AA42" s="141">
        <f t="shared" si="19"/>
        <v>0</v>
      </c>
      <c r="AB42" s="141">
        <f t="shared" si="19"/>
        <v>0</v>
      </c>
      <c r="AC42" s="141">
        <f t="shared" si="19"/>
        <v>0</v>
      </c>
      <c r="AD42" s="141">
        <f t="shared" si="19"/>
        <v>0</v>
      </c>
      <c r="AE42" s="141">
        <f t="shared" si="19"/>
        <v>0</v>
      </c>
      <c r="AF42" s="141">
        <f t="shared" si="19"/>
        <v>0</v>
      </c>
      <c r="AG42" s="141">
        <f t="shared" si="19"/>
        <v>0</v>
      </c>
      <c r="AH42" s="141">
        <f t="shared" si="19"/>
        <v>0</v>
      </c>
      <c r="AI42" s="141">
        <f t="shared" si="19"/>
        <v>0</v>
      </c>
      <c r="AJ42" s="141">
        <f t="shared" si="19"/>
        <v>0</v>
      </c>
      <c r="AK42" s="141">
        <f t="shared" si="19"/>
        <v>0</v>
      </c>
      <c r="AL42" s="141">
        <f t="shared" si="19"/>
        <v>0</v>
      </c>
      <c r="AM42" s="141">
        <f t="shared" si="19"/>
        <v>0</v>
      </c>
      <c r="AN42" s="141">
        <f t="shared" si="19"/>
        <v>0</v>
      </c>
      <c r="AO42" s="141">
        <f t="shared" si="19"/>
        <v>0</v>
      </c>
      <c r="AP42" s="141">
        <f t="shared" si="19"/>
        <v>0</v>
      </c>
      <c r="AQ42" s="141">
        <f t="shared" si="19"/>
        <v>0</v>
      </c>
      <c r="AR42" s="141">
        <f t="shared" si="19"/>
        <v>0</v>
      </c>
      <c r="AS42" s="141">
        <f t="shared" si="19"/>
        <v>0</v>
      </c>
      <c r="AT42" s="141">
        <f t="shared" si="19"/>
        <v>0</v>
      </c>
    </row>
    <row r="43" spans="1:46" ht="16.5" hidden="1" customHeight="1" outlineLevel="1">
      <c r="A43" s="7" t="s">
        <v>256</v>
      </c>
      <c r="F43" s="141">
        <f>(F32+F40+F41+F42)*$E$29</f>
        <v>0</v>
      </c>
      <c r="G43" s="141">
        <f t="shared" ref="G43:AT43" si="20">(G32+G40+G41+G42)*$E$29</f>
        <v>0</v>
      </c>
      <c r="H43" s="141">
        <f t="shared" si="20"/>
        <v>0</v>
      </c>
      <c r="I43" s="141">
        <f t="shared" si="20"/>
        <v>0</v>
      </c>
      <c r="J43" s="141">
        <f t="shared" si="20"/>
        <v>0</v>
      </c>
      <c r="K43" s="141">
        <f t="shared" si="20"/>
        <v>0</v>
      </c>
      <c r="L43" s="141">
        <f t="shared" si="20"/>
        <v>0</v>
      </c>
      <c r="M43" s="141">
        <f t="shared" si="20"/>
        <v>0</v>
      </c>
      <c r="N43" s="141">
        <f t="shared" si="20"/>
        <v>0</v>
      </c>
      <c r="O43" s="141">
        <f t="shared" si="20"/>
        <v>0</v>
      </c>
      <c r="P43" s="141">
        <f t="shared" si="20"/>
        <v>0</v>
      </c>
      <c r="Q43" s="141">
        <f t="shared" si="20"/>
        <v>0</v>
      </c>
      <c r="R43" s="141">
        <f t="shared" si="20"/>
        <v>0</v>
      </c>
      <c r="S43" s="141">
        <f t="shared" si="20"/>
        <v>0</v>
      </c>
      <c r="T43" s="141">
        <f t="shared" si="20"/>
        <v>0</v>
      </c>
      <c r="U43" s="141">
        <f t="shared" si="20"/>
        <v>0</v>
      </c>
      <c r="V43" s="141">
        <f t="shared" si="20"/>
        <v>0</v>
      </c>
      <c r="W43" s="141">
        <f t="shared" si="20"/>
        <v>0</v>
      </c>
      <c r="X43" s="141">
        <f t="shared" si="20"/>
        <v>0</v>
      </c>
      <c r="Y43" s="141">
        <f t="shared" si="20"/>
        <v>0</v>
      </c>
      <c r="Z43" s="141">
        <f t="shared" si="20"/>
        <v>0</v>
      </c>
      <c r="AA43" s="141">
        <f t="shared" si="20"/>
        <v>0</v>
      </c>
      <c r="AB43" s="141">
        <f t="shared" si="20"/>
        <v>0</v>
      </c>
      <c r="AC43" s="141">
        <f t="shared" si="20"/>
        <v>0</v>
      </c>
      <c r="AD43" s="141">
        <f t="shared" si="20"/>
        <v>0</v>
      </c>
      <c r="AE43" s="141">
        <f t="shared" si="20"/>
        <v>0</v>
      </c>
      <c r="AF43" s="141">
        <f t="shared" si="20"/>
        <v>0</v>
      </c>
      <c r="AG43" s="141">
        <f t="shared" si="20"/>
        <v>0</v>
      </c>
      <c r="AH43" s="141">
        <f t="shared" si="20"/>
        <v>0</v>
      </c>
      <c r="AI43" s="141">
        <f t="shared" si="20"/>
        <v>0</v>
      </c>
      <c r="AJ43" s="141">
        <f t="shared" si="20"/>
        <v>0</v>
      </c>
      <c r="AK43" s="141">
        <f t="shared" si="20"/>
        <v>0</v>
      </c>
      <c r="AL43" s="141">
        <f t="shared" si="20"/>
        <v>0</v>
      </c>
      <c r="AM43" s="141">
        <f t="shared" si="20"/>
        <v>0</v>
      </c>
      <c r="AN43" s="141">
        <f t="shared" si="20"/>
        <v>0</v>
      </c>
      <c r="AO43" s="141">
        <f t="shared" si="20"/>
        <v>0</v>
      </c>
      <c r="AP43" s="141">
        <f t="shared" si="20"/>
        <v>0</v>
      </c>
      <c r="AQ43" s="141">
        <f t="shared" si="20"/>
        <v>0</v>
      </c>
      <c r="AR43" s="141">
        <f t="shared" si="20"/>
        <v>0</v>
      </c>
      <c r="AS43" s="141">
        <f t="shared" si="20"/>
        <v>0</v>
      </c>
      <c r="AT43" s="141">
        <f t="shared" si="20"/>
        <v>0</v>
      </c>
    </row>
    <row r="44" spans="1:46" ht="16.5" hidden="1" customHeight="1" outlineLevel="1">
      <c r="A44" s="7" t="s">
        <v>257</v>
      </c>
      <c r="F44" s="141">
        <f>(F32+F40+F41+F42)*$E$30</f>
        <v>0</v>
      </c>
      <c r="G44" s="141">
        <f t="shared" ref="G44:AT44" si="21">(G32+G40+G41+G42)*$E$30</f>
        <v>0</v>
      </c>
      <c r="H44" s="141">
        <f t="shared" si="21"/>
        <v>0</v>
      </c>
      <c r="I44" s="141">
        <f t="shared" si="21"/>
        <v>0</v>
      </c>
      <c r="J44" s="141">
        <f t="shared" si="21"/>
        <v>0</v>
      </c>
      <c r="K44" s="141">
        <f t="shared" si="21"/>
        <v>0</v>
      </c>
      <c r="L44" s="141">
        <f t="shared" si="21"/>
        <v>0</v>
      </c>
      <c r="M44" s="141">
        <f t="shared" si="21"/>
        <v>0</v>
      </c>
      <c r="N44" s="141">
        <f t="shared" si="21"/>
        <v>0</v>
      </c>
      <c r="O44" s="141">
        <f t="shared" si="21"/>
        <v>0</v>
      </c>
      <c r="P44" s="141">
        <f t="shared" si="21"/>
        <v>0</v>
      </c>
      <c r="Q44" s="141">
        <f t="shared" si="21"/>
        <v>0</v>
      </c>
      <c r="R44" s="141">
        <f t="shared" si="21"/>
        <v>0</v>
      </c>
      <c r="S44" s="141">
        <f t="shared" si="21"/>
        <v>0</v>
      </c>
      <c r="T44" s="141">
        <f t="shared" si="21"/>
        <v>0</v>
      </c>
      <c r="U44" s="141">
        <f t="shared" si="21"/>
        <v>0</v>
      </c>
      <c r="V44" s="141">
        <f t="shared" si="21"/>
        <v>0</v>
      </c>
      <c r="W44" s="141">
        <f t="shared" si="21"/>
        <v>0</v>
      </c>
      <c r="X44" s="141">
        <f t="shared" si="21"/>
        <v>0</v>
      </c>
      <c r="Y44" s="141">
        <f t="shared" si="21"/>
        <v>0</v>
      </c>
      <c r="Z44" s="141">
        <f t="shared" si="21"/>
        <v>0</v>
      </c>
      <c r="AA44" s="141">
        <f t="shared" si="21"/>
        <v>0</v>
      </c>
      <c r="AB44" s="141">
        <f t="shared" si="21"/>
        <v>0</v>
      </c>
      <c r="AC44" s="141">
        <f t="shared" si="21"/>
        <v>0</v>
      </c>
      <c r="AD44" s="141">
        <f t="shared" si="21"/>
        <v>0</v>
      </c>
      <c r="AE44" s="141">
        <f t="shared" si="21"/>
        <v>0</v>
      </c>
      <c r="AF44" s="141">
        <f t="shared" si="21"/>
        <v>0</v>
      </c>
      <c r="AG44" s="141">
        <f t="shared" si="21"/>
        <v>0</v>
      </c>
      <c r="AH44" s="141">
        <f t="shared" si="21"/>
        <v>0</v>
      </c>
      <c r="AI44" s="141">
        <f t="shared" si="21"/>
        <v>0</v>
      </c>
      <c r="AJ44" s="141">
        <f t="shared" si="21"/>
        <v>0</v>
      </c>
      <c r="AK44" s="141">
        <f t="shared" si="21"/>
        <v>0</v>
      </c>
      <c r="AL44" s="141">
        <f t="shared" si="21"/>
        <v>0</v>
      </c>
      <c r="AM44" s="141">
        <f t="shared" si="21"/>
        <v>0</v>
      </c>
      <c r="AN44" s="141">
        <f t="shared" si="21"/>
        <v>0</v>
      </c>
      <c r="AO44" s="141">
        <f t="shared" si="21"/>
        <v>0</v>
      </c>
      <c r="AP44" s="141">
        <f t="shared" si="21"/>
        <v>0</v>
      </c>
      <c r="AQ44" s="141">
        <f t="shared" si="21"/>
        <v>0</v>
      </c>
      <c r="AR44" s="141">
        <f t="shared" si="21"/>
        <v>0</v>
      </c>
      <c r="AS44" s="141">
        <f t="shared" si="21"/>
        <v>0</v>
      </c>
      <c r="AT44" s="141">
        <f t="shared" si="21"/>
        <v>0</v>
      </c>
    </row>
    <row r="45" spans="1:46" ht="16.5" hidden="1" customHeight="1" outlineLevel="1">
      <c r="A45" s="10" t="s">
        <v>258</v>
      </c>
      <c r="B45" s="87"/>
      <c r="C45" s="87"/>
      <c r="D45" s="87"/>
      <c r="E45" s="87"/>
      <c r="F45" s="142">
        <f>(F32+F40+F41+F42)*$E$31</f>
        <v>0</v>
      </c>
      <c r="G45" s="142">
        <f t="shared" ref="G45:AT45" si="22">(G32+G40+G41+G42)*$E$31</f>
        <v>0</v>
      </c>
      <c r="H45" s="142">
        <f t="shared" si="22"/>
        <v>0</v>
      </c>
      <c r="I45" s="142">
        <f t="shared" si="22"/>
        <v>0</v>
      </c>
      <c r="J45" s="142">
        <f t="shared" si="22"/>
        <v>0</v>
      </c>
      <c r="K45" s="142">
        <f t="shared" si="22"/>
        <v>0</v>
      </c>
      <c r="L45" s="142">
        <f t="shared" si="22"/>
        <v>0</v>
      </c>
      <c r="M45" s="142">
        <f t="shared" si="22"/>
        <v>0</v>
      </c>
      <c r="N45" s="142">
        <f t="shared" si="22"/>
        <v>0</v>
      </c>
      <c r="O45" s="142">
        <f t="shared" si="22"/>
        <v>0</v>
      </c>
      <c r="P45" s="142">
        <f t="shared" si="22"/>
        <v>0</v>
      </c>
      <c r="Q45" s="142">
        <f t="shared" si="22"/>
        <v>0</v>
      </c>
      <c r="R45" s="142">
        <f t="shared" si="22"/>
        <v>0</v>
      </c>
      <c r="S45" s="142">
        <f t="shared" si="22"/>
        <v>0</v>
      </c>
      <c r="T45" s="142">
        <f t="shared" si="22"/>
        <v>0</v>
      </c>
      <c r="U45" s="142">
        <f t="shared" si="22"/>
        <v>0</v>
      </c>
      <c r="V45" s="142">
        <f t="shared" si="22"/>
        <v>0</v>
      </c>
      <c r="W45" s="142">
        <f t="shared" si="22"/>
        <v>0</v>
      </c>
      <c r="X45" s="142">
        <f t="shared" si="22"/>
        <v>0</v>
      </c>
      <c r="Y45" s="142">
        <f t="shared" si="22"/>
        <v>0</v>
      </c>
      <c r="Z45" s="142">
        <f t="shared" si="22"/>
        <v>0</v>
      </c>
      <c r="AA45" s="142">
        <f t="shared" si="22"/>
        <v>0</v>
      </c>
      <c r="AB45" s="142">
        <f t="shared" si="22"/>
        <v>0</v>
      </c>
      <c r="AC45" s="142">
        <f t="shared" si="22"/>
        <v>0</v>
      </c>
      <c r="AD45" s="142">
        <f t="shared" si="22"/>
        <v>0</v>
      </c>
      <c r="AE45" s="142">
        <f t="shared" si="22"/>
        <v>0</v>
      </c>
      <c r="AF45" s="142">
        <f t="shared" si="22"/>
        <v>0</v>
      </c>
      <c r="AG45" s="142">
        <f t="shared" si="22"/>
        <v>0</v>
      </c>
      <c r="AH45" s="142">
        <f t="shared" si="22"/>
        <v>0</v>
      </c>
      <c r="AI45" s="142">
        <f t="shared" si="22"/>
        <v>0</v>
      </c>
      <c r="AJ45" s="142">
        <f t="shared" si="22"/>
        <v>0</v>
      </c>
      <c r="AK45" s="142">
        <f t="shared" si="22"/>
        <v>0</v>
      </c>
      <c r="AL45" s="142">
        <f t="shared" si="22"/>
        <v>0</v>
      </c>
      <c r="AM45" s="142">
        <f t="shared" si="22"/>
        <v>0</v>
      </c>
      <c r="AN45" s="142">
        <f t="shared" si="22"/>
        <v>0</v>
      </c>
      <c r="AO45" s="142">
        <f t="shared" si="22"/>
        <v>0</v>
      </c>
      <c r="AP45" s="142">
        <f t="shared" si="22"/>
        <v>0</v>
      </c>
      <c r="AQ45" s="142">
        <f t="shared" si="22"/>
        <v>0</v>
      </c>
      <c r="AR45" s="142">
        <f t="shared" si="22"/>
        <v>0</v>
      </c>
      <c r="AS45" s="142">
        <f t="shared" si="22"/>
        <v>0</v>
      </c>
      <c r="AT45" s="142">
        <f t="shared" si="22"/>
        <v>0</v>
      </c>
    </row>
    <row r="46" spans="1:46" ht="16.5" hidden="1" customHeight="1" outlineLevel="1">
      <c r="F46" s="239">
        <f t="shared" ref="F46:N46" si="23">SUM(F40:F45)</f>
        <v>0</v>
      </c>
      <c r="G46" s="239">
        <f t="shared" si="23"/>
        <v>0</v>
      </c>
      <c r="H46" s="239">
        <f t="shared" si="23"/>
        <v>0</v>
      </c>
      <c r="I46" s="239">
        <f t="shared" si="23"/>
        <v>0</v>
      </c>
      <c r="J46" s="239">
        <f t="shared" si="23"/>
        <v>0</v>
      </c>
      <c r="K46" s="239">
        <f t="shared" si="23"/>
        <v>0</v>
      </c>
      <c r="L46" s="239">
        <f t="shared" si="23"/>
        <v>0</v>
      </c>
      <c r="M46" s="239">
        <f t="shared" si="23"/>
        <v>0</v>
      </c>
      <c r="N46" s="239">
        <f t="shared" si="23"/>
        <v>0</v>
      </c>
      <c r="O46" s="239">
        <f>SUM(O40:O45)</f>
        <v>0</v>
      </c>
      <c r="P46" s="239">
        <f t="shared" ref="P46:AT46" si="24">SUM(P40:P45)</f>
        <v>0</v>
      </c>
      <c r="Q46" s="239">
        <f t="shared" si="24"/>
        <v>0</v>
      </c>
      <c r="R46" s="239">
        <f t="shared" si="24"/>
        <v>0</v>
      </c>
      <c r="S46" s="239">
        <f t="shared" si="24"/>
        <v>0</v>
      </c>
      <c r="T46" s="239">
        <f t="shared" si="24"/>
        <v>0</v>
      </c>
      <c r="U46" s="239">
        <f t="shared" si="24"/>
        <v>0</v>
      </c>
      <c r="V46" s="239">
        <f t="shared" si="24"/>
        <v>0</v>
      </c>
      <c r="W46" s="239">
        <f t="shared" si="24"/>
        <v>0</v>
      </c>
      <c r="X46" s="239">
        <f t="shared" si="24"/>
        <v>0</v>
      </c>
      <c r="Y46" s="239">
        <f t="shared" si="24"/>
        <v>0</v>
      </c>
      <c r="Z46" s="239">
        <f t="shared" si="24"/>
        <v>0</v>
      </c>
      <c r="AA46" s="239">
        <f t="shared" si="24"/>
        <v>0</v>
      </c>
      <c r="AB46" s="239">
        <f t="shared" si="24"/>
        <v>0</v>
      </c>
      <c r="AC46" s="239">
        <f t="shared" si="24"/>
        <v>0</v>
      </c>
      <c r="AD46" s="239">
        <f t="shared" si="24"/>
        <v>0</v>
      </c>
      <c r="AE46" s="239">
        <f t="shared" si="24"/>
        <v>0</v>
      </c>
      <c r="AF46" s="239">
        <f t="shared" si="24"/>
        <v>0</v>
      </c>
      <c r="AG46" s="239">
        <f t="shared" si="24"/>
        <v>0</v>
      </c>
      <c r="AH46" s="239">
        <f t="shared" si="24"/>
        <v>0</v>
      </c>
      <c r="AI46" s="239">
        <f t="shared" si="24"/>
        <v>0</v>
      </c>
      <c r="AJ46" s="239">
        <f t="shared" si="24"/>
        <v>0</v>
      </c>
      <c r="AK46" s="239">
        <f t="shared" si="24"/>
        <v>0</v>
      </c>
      <c r="AL46" s="239">
        <f t="shared" si="24"/>
        <v>0</v>
      </c>
      <c r="AM46" s="239">
        <f t="shared" si="24"/>
        <v>0</v>
      </c>
      <c r="AN46" s="239">
        <f t="shared" si="24"/>
        <v>0</v>
      </c>
      <c r="AO46" s="239">
        <f t="shared" si="24"/>
        <v>0</v>
      </c>
      <c r="AP46" s="239">
        <f t="shared" si="24"/>
        <v>0</v>
      </c>
      <c r="AQ46" s="239">
        <f t="shared" si="24"/>
        <v>0</v>
      </c>
      <c r="AR46" s="239">
        <f t="shared" si="24"/>
        <v>0</v>
      </c>
      <c r="AS46" s="239">
        <f t="shared" si="24"/>
        <v>0</v>
      </c>
      <c r="AT46" s="239">
        <f t="shared" si="24"/>
        <v>0</v>
      </c>
    </row>
    <row r="47" spans="1:46" ht="11.25" hidden="1" customHeight="1" outlineLevel="1">
      <c r="F47" s="74">
        <f t="shared" ref="F47:N47" si="25">F46-F33</f>
        <v>0</v>
      </c>
      <c r="G47" s="74">
        <f t="shared" si="25"/>
        <v>0</v>
      </c>
      <c r="H47" s="74">
        <f t="shared" si="25"/>
        <v>0</v>
      </c>
      <c r="I47" s="74">
        <f t="shared" si="25"/>
        <v>0</v>
      </c>
      <c r="J47" s="74">
        <f t="shared" si="25"/>
        <v>0</v>
      </c>
      <c r="K47" s="74">
        <f t="shared" si="25"/>
        <v>0</v>
      </c>
      <c r="L47" s="74">
        <f t="shared" si="25"/>
        <v>0</v>
      </c>
      <c r="M47" s="74">
        <f t="shared" si="25"/>
        <v>0</v>
      </c>
      <c r="N47" s="74">
        <f t="shared" si="25"/>
        <v>0</v>
      </c>
      <c r="O47" s="74">
        <f>O46-O33</f>
        <v>0</v>
      </c>
      <c r="P47" s="74">
        <f t="shared" ref="P47:S47" si="26">P46-P33</f>
        <v>0</v>
      </c>
      <c r="Q47" s="74">
        <f t="shared" si="26"/>
        <v>0</v>
      </c>
      <c r="R47" s="74">
        <f t="shared" si="26"/>
        <v>0</v>
      </c>
      <c r="S47" s="74">
        <f t="shared" si="26"/>
        <v>0</v>
      </c>
      <c r="T47" s="74"/>
      <c r="U47" s="74"/>
      <c r="V47" s="74"/>
      <c r="W47" s="74"/>
      <c r="X47" s="74"/>
      <c r="Y47" s="74"/>
      <c r="Z47" s="74">
        <f>Z46-Z33</f>
        <v>0</v>
      </c>
      <c r="AA47" s="74">
        <f t="shared" ref="AA47:AT47" si="27">AA46-AA33</f>
        <v>0</v>
      </c>
      <c r="AB47" s="74">
        <f t="shared" si="27"/>
        <v>0</v>
      </c>
      <c r="AC47" s="74">
        <f t="shared" si="27"/>
        <v>0</v>
      </c>
      <c r="AD47" s="74">
        <f t="shared" si="27"/>
        <v>0</v>
      </c>
      <c r="AE47" s="74">
        <f t="shared" si="27"/>
        <v>0</v>
      </c>
      <c r="AF47" s="74">
        <f t="shared" si="27"/>
        <v>0</v>
      </c>
      <c r="AG47" s="74">
        <f t="shared" si="27"/>
        <v>0</v>
      </c>
      <c r="AH47" s="74">
        <f t="shared" si="27"/>
        <v>0</v>
      </c>
      <c r="AI47" s="74">
        <f t="shared" si="27"/>
        <v>0</v>
      </c>
      <c r="AJ47" s="74">
        <f t="shared" si="27"/>
        <v>0</v>
      </c>
      <c r="AK47" s="74">
        <f t="shared" si="27"/>
        <v>0</v>
      </c>
      <c r="AL47" s="74">
        <f t="shared" si="27"/>
        <v>0</v>
      </c>
      <c r="AM47" s="74">
        <f t="shared" si="27"/>
        <v>0</v>
      </c>
      <c r="AN47" s="74">
        <f t="shared" si="27"/>
        <v>0</v>
      </c>
      <c r="AO47" s="74">
        <f t="shared" si="27"/>
        <v>0</v>
      </c>
      <c r="AP47" s="74">
        <f t="shared" si="27"/>
        <v>0</v>
      </c>
      <c r="AQ47" s="74">
        <f t="shared" si="27"/>
        <v>0</v>
      </c>
      <c r="AR47" s="74">
        <f t="shared" si="27"/>
        <v>0</v>
      </c>
      <c r="AS47" s="74">
        <f t="shared" si="27"/>
        <v>0</v>
      </c>
      <c r="AT47" s="74">
        <f t="shared" si="27"/>
        <v>0</v>
      </c>
    </row>
    <row r="48" spans="1:46" ht="20.25" hidden="1" outlineLevel="2">
      <c r="A48" s="1133" t="s">
        <v>403</v>
      </c>
      <c r="B48" s="1133"/>
      <c r="C48" s="1133"/>
      <c r="D48" s="1133"/>
      <c r="E48" s="1133"/>
      <c r="F48" s="1133"/>
      <c r="G48" s="1133"/>
      <c r="H48" s="1133"/>
      <c r="I48" s="1133"/>
      <c r="J48" s="1133"/>
      <c r="K48" s="1133"/>
      <c r="L48" s="1133"/>
      <c r="M48" s="1133"/>
      <c r="N48" s="1133"/>
      <c r="O48" s="1133"/>
      <c r="P48" s="1133"/>
      <c r="Q48" s="1133"/>
      <c r="R48" s="1133"/>
      <c r="S48" s="1133"/>
      <c r="T48" s="1133"/>
      <c r="U48" s="1133"/>
      <c r="V48" s="1133"/>
      <c r="W48" s="1133"/>
      <c r="X48" s="1133"/>
      <c r="Y48" s="1133"/>
      <c r="Z48" s="1133"/>
      <c r="AA48" s="1133"/>
      <c r="AB48" s="1133"/>
      <c r="AC48" s="1133"/>
      <c r="AD48" s="1133"/>
      <c r="AE48" s="1133"/>
      <c r="AF48" s="1133"/>
      <c r="AG48" s="1133"/>
      <c r="AH48" s="1133"/>
      <c r="AI48" s="1133"/>
      <c r="AJ48" s="1133"/>
      <c r="AK48" s="1133"/>
      <c r="AL48" s="1133"/>
      <c r="AM48" s="1133"/>
      <c r="AN48" s="1133"/>
      <c r="AO48" s="1133"/>
      <c r="AP48" s="1133"/>
      <c r="AQ48" s="1133"/>
      <c r="AR48" s="1133"/>
      <c r="AS48" s="1133"/>
      <c r="AT48" s="1133"/>
    </row>
    <row r="49" spans="1:46" ht="18.75" hidden="1" customHeight="1" outlineLevel="2">
      <c r="A49" s="207" t="s">
        <v>247</v>
      </c>
      <c r="B49" s="208"/>
      <c r="C49" s="207"/>
      <c r="D49" s="207"/>
      <c r="E49" s="207"/>
      <c r="F49" s="209">
        <f t="shared" ref="F49:AS49" si="28">F10/100*F5</f>
        <v>0</v>
      </c>
      <c r="G49" s="210">
        <f t="shared" si="28"/>
        <v>0</v>
      </c>
      <c r="H49" s="210">
        <f t="shared" si="28"/>
        <v>0</v>
      </c>
      <c r="I49" s="210">
        <f t="shared" si="28"/>
        <v>0</v>
      </c>
      <c r="J49" s="210">
        <f t="shared" si="28"/>
        <v>0</v>
      </c>
      <c r="K49" s="211">
        <f t="shared" si="28"/>
        <v>0</v>
      </c>
      <c r="L49" s="211">
        <f t="shared" si="28"/>
        <v>0</v>
      </c>
      <c r="M49" s="211">
        <f t="shared" si="28"/>
        <v>0</v>
      </c>
      <c r="N49" s="211">
        <f t="shared" si="28"/>
        <v>0</v>
      </c>
      <c r="O49" s="211">
        <f t="shared" si="28"/>
        <v>0</v>
      </c>
      <c r="P49" s="211">
        <f t="shared" si="28"/>
        <v>0</v>
      </c>
      <c r="Q49" s="211">
        <f t="shared" si="28"/>
        <v>0</v>
      </c>
      <c r="R49" s="211">
        <f t="shared" si="28"/>
        <v>0</v>
      </c>
      <c r="S49" s="211">
        <f t="shared" si="28"/>
        <v>0</v>
      </c>
      <c r="T49" s="211"/>
      <c r="U49" s="211"/>
      <c r="V49" s="211"/>
      <c r="W49" s="211"/>
      <c r="X49" s="211"/>
      <c r="Y49" s="211"/>
      <c r="Z49" s="211"/>
      <c r="AA49" s="211"/>
      <c r="AB49" s="211"/>
      <c r="AC49" s="211"/>
      <c r="AD49" s="211"/>
      <c r="AE49" s="211"/>
      <c r="AF49" s="211"/>
      <c r="AG49" s="211"/>
      <c r="AH49" s="211"/>
      <c r="AI49" s="211"/>
      <c r="AJ49" s="211"/>
      <c r="AK49" s="211"/>
      <c r="AL49" s="211"/>
      <c r="AM49" s="211"/>
      <c r="AN49" s="211"/>
      <c r="AO49" s="211"/>
      <c r="AP49" s="211"/>
      <c r="AQ49" s="211"/>
      <c r="AR49" s="211"/>
      <c r="AS49" s="211">
        <f t="shared" si="28"/>
        <v>0</v>
      </c>
      <c r="AT49" s="212">
        <f t="shared" ref="AT49:AT59" si="29">SUM(F49:AS49)</f>
        <v>0</v>
      </c>
    </row>
    <row r="50" spans="1:46" ht="18.75" hidden="1" customHeight="1" outlineLevel="2">
      <c r="A50" s="207" t="s">
        <v>404</v>
      </c>
      <c r="B50" s="208"/>
      <c r="C50" s="207"/>
      <c r="D50" s="207"/>
      <c r="E50" s="207"/>
      <c r="F50" s="209">
        <f t="shared" ref="F50:AS50" si="30">((F14+F13)/100)*F5</f>
        <v>0</v>
      </c>
      <c r="G50" s="209">
        <f t="shared" si="30"/>
        <v>0</v>
      </c>
      <c r="H50" s="209">
        <f t="shared" si="30"/>
        <v>0</v>
      </c>
      <c r="I50" s="209">
        <f t="shared" si="30"/>
        <v>0</v>
      </c>
      <c r="J50" s="209">
        <f t="shared" si="30"/>
        <v>0</v>
      </c>
      <c r="K50" s="209">
        <f t="shared" si="30"/>
        <v>0</v>
      </c>
      <c r="L50" s="209">
        <f t="shared" si="30"/>
        <v>0</v>
      </c>
      <c r="M50" s="209">
        <f t="shared" si="30"/>
        <v>0</v>
      </c>
      <c r="N50" s="209">
        <f t="shared" si="30"/>
        <v>0</v>
      </c>
      <c r="O50" s="209">
        <f t="shared" si="30"/>
        <v>0</v>
      </c>
      <c r="P50" s="209">
        <f t="shared" si="30"/>
        <v>0</v>
      </c>
      <c r="Q50" s="209">
        <f t="shared" si="30"/>
        <v>0</v>
      </c>
      <c r="R50" s="209">
        <f t="shared" si="30"/>
        <v>0</v>
      </c>
      <c r="S50" s="209">
        <f t="shared" si="30"/>
        <v>0</v>
      </c>
      <c r="T50" s="209"/>
      <c r="U50" s="209"/>
      <c r="V50" s="209"/>
      <c r="W50" s="209"/>
      <c r="X50" s="209"/>
      <c r="Y50" s="209"/>
      <c r="Z50" s="209"/>
      <c r="AA50" s="209"/>
      <c r="AB50" s="209"/>
      <c r="AC50" s="209"/>
      <c r="AD50" s="209"/>
      <c r="AE50" s="209"/>
      <c r="AF50" s="209"/>
      <c r="AG50" s="209"/>
      <c r="AH50" s="209"/>
      <c r="AI50" s="209"/>
      <c r="AJ50" s="209"/>
      <c r="AK50" s="209"/>
      <c r="AL50" s="209"/>
      <c r="AM50" s="209"/>
      <c r="AN50" s="209"/>
      <c r="AO50" s="209"/>
      <c r="AP50" s="209"/>
      <c r="AQ50" s="209"/>
      <c r="AR50" s="209"/>
      <c r="AS50" s="209">
        <f t="shared" si="30"/>
        <v>0</v>
      </c>
      <c r="AT50" s="212">
        <f t="shared" si="29"/>
        <v>0</v>
      </c>
    </row>
    <row r="51" spans="1:46" ht="18.75" hidden="1" customHeight="1" outlineLevel="2">
      <c r="A51" s="207" t="s">
        <v>405</v>
      </c>
      <c r="B51" s="208"/>
      <c r="C51" s="207"/>
      <c r="D51" s="207"/>
      <c r="E51" s="207"/>
      <c r="F51" s="209">
        <f t="shared" ref="F51:AS51" si="31">F16/100*F5</f>
        <v>0</v>
      </c>
      <c r="G51" s="209">
        <f t="shared" si="31"/>
        <v>0</v>
      </c>
      <c r="H51" s="209">
        <f t="shared" si="31"/>
        <v>0</v>
      </c>
      <c r="I51" s="209">
        <f t="shared" si="31"/>
        <v>0</v>
      </c>
      <c r="J51" s="209">
        <f t="shared" si="31"/>
        <v>0</v>
      </c>
      <c r="K51" s="209">
        <f t="shared" si="31"/>
        <v>0</v>
      </c>
      <c r="L51" s="209">
        <f t="shared" si="31"/>
        <v>0</v>
      </c>
      <c r="M51" s="209">
        <f t="shared" si="31"/>
        <v>0</v>
      </c>
      <c r="N51" s="209">
        <f t="shared" si="31"/>
        <v>0</v>
      </c>
      <c r="O51" s="209">
        <f t="shared" si="31"/>
        <v>0</v>
      </c>
      <c r="P51" s="209">
        <f t="shared" si="31"/>
        <v>0</v>
      </c>
      <c r="Q51" s="209">
        <f t="shared" si="31"/>
        <v>0</v>
      </c>
      <c r="R51" s="209">
        <f t="shared" si="31"/>
        <v>0</v>
      </c>
      <c r="S51" s="209">
        <f t="shared" si="31"/>
        <v>0</v>
      </c>
      <c r="T51" s="209"/>
      <c r="U51" s="209"/>
      <c r="V51" s="209"/>
      <c r="W51" s="209"/>
      <c r="X51" s="209"/>
      <c r="Y51" s="209"/>
      <c r="Z51" s="209"/>
      <c r="AA51" s="209"/>
      <c r="AB51" s="209"/>
      <c r="AC51" s="209"/>
      <c r="AD51" s="209"/>
      <c r="AE51" s="209"/>
      <c r="AF51" s="209"/>
      <c r="AG51" s="209"/>
      <c r="AH51" s="209"/>
      <c r="AI51" s="209"/>
      <c r="AJ51" s="209"/>
      <c r="AK51" s="209"/>
      <c r="AL51" s="209"/>
      <c r="AM51" s="209"/>
      <c r="AN51" s="209"/>
      <c r="AO51" s="209"/>
      <c r="AP51" s="209"/>
      <c r="AQ51" s="209"/>
      <c r="AR51" s="209"/>
      <c r="AS51" s="209">
        <f t="shared" si="31"/>
        <v>0</v>
      </c>
      <c r="AT51" s="212">
        <f t="shared" si="29"/>
        <v>0</v>
      </c>
    </row>
    <row r="52" spans="1:46" ht="18.75" hidden="1" customHeight="1" outlineLevel="2">
      <c r="A52" s="207" t="s">
        <v>17</v>
      </c>
      <c r="B52" s="208"/>
      <c r="C52" s="207"/>
      <c r="D52" s="207"/>
      <c r="E52" s="207"/>
      <c r="F52" s="209">
        <f t="shared" ref="F52:AS52" si="32">F22/100*F5</f>
        <v>0</v>
      </c>
      <c r="G52" s="209">
        <f t="shared" si="32"/>
        <v>0</v>
      </c>
      <c r="H52" s="209">
        <f t="shared" si="32"/>
        <v>0</v>
      </c>
      <c r="I52" s="209">
        <f t="shared" si="32"/>
        <v>0</v>
      </c>
      <c r="J52" s="209">
        <f t="shared" si="32"/>
        <v>0</v>
      </c>
      <c r="K52" s="209">
        <f t="shared" si="32"/>
        <v>0</v>
      </c>
      <c r="L52" s="209">
        <f t="shared" si="32"/>
        <v>0</v>
      </c>
      <c r="M52" s="209">
        <f t="shared" si="32"/>
        <v>0</v>
      </c>
      <c r="N52" s="209">
        <f t="shared" si="32"/>
        <v>0</v>
      </c>
      <c r="O52" s="209">
        <f t="shared" si="32"/>
        <v>0</v>
      </c>
      <c r="P52" s="209">
        <f t="shared" si="32"/>
        <v>0</v>
      </c>
      <c r="Q52" s="209">
        <f t="shared" si="32"/>
        <v>0</v>
      </c>
      <c r="R52" s="209">
        <f t="shared" si="32"/>
        <v>0</v>
      </c>
      <c r="S52" s="209">
        <f t="shared" si="32"/>
        <v>0</v>
      </c>
      <c r="T52" s="209"/>
      <c r="U52" s="209"/>
      <c r="V52" s="209"/>
      <c r="W52" s="209"/>
      <c r="X52" s="209"/>
      <c r="Y52" s="209"/>
      <c r="Z52" s="209"/>
      <c r="AA52" s="209"/>
      <c r="AB52" s="209"/>
      <c r="AC52" s="209"/>
      <c r="AD52" s="209"/>
      <c r="AE52" s="209"/>
      <c r="AF52" s="209"/>
      <c r="AG52" s="209"/>
      <c r="AH52" s="209"/>
      <c r="AI52" s="209"/>
      <c r="AJ52" s="209"/>
      <c r="AK52" s="209"/>
      <c r="AL52" s="209"/>
      <c r="AM52" s="209"/>
      <c r="AN52" s="209"/>
      <c r="AO52" s="209"/>
      <c r="AP52" s="209"/>
      <c r="AQ52" s="209"/>
      <c r="AR52" s="209"/>
      <c r="AS52" s="209">
        <f t="shared" si="32"/>
        <v>0</v>
      </c>
      <c r="AT52" s="212">
        <f t="shared" si="29"/>
        <v>0</v>
      </c>
    </row>
    <row r="53" spans="1:46" ht="18.75" hidden="1" customHeight="1" outlineLevel="2">
      <c r="A53" s="207" t="s">
        <v>18</v>
      </c>
      <c r="B53" s="208"/>
      <c r="C53" s="207"/>
      <c r="D53" s="207"/>
      <c r="E53" s="207"/>
      <c r="F53" s="209">
        <f t="shared" ref="F53:AS53" si="33">F23/100*F5</f>
        <v>0</v>
      </c>
      <c r="G53" s="209">
        <f t="shared" si="33"/>
        <v>0</v>
      </c>
      <c r="H53" s="209">
        <f t="shared" si="33"/>
        <v>0</v>
      </c>
      <c r="I53" s="209">
        <f t="shared" si="33"/>
        <v>0</v>
      </c>
      <c r="J53" s="209">
        <f t="shared" si="33"/>
        <v>0</v>
      </c>
      <c r="K53" s="209">
        <f t="shared" si="33"/>
        <v>0</v>
      </c>
      <c r="L53" s="209">
        <f t="shared" si="33"/>
        <v>0</v>
      </c>
      <c r="M53" s="209">
        <f t="shared" si="33"/>
        <v>0</v>
      </c>
      <c r="N53" s="209">
        <f t="shared" si="33"/>
        <v>0</v>
      </c>
      <c r="O53" s="209">
        <f t="shared" si="33"/>
        <v>0</v>
      </c>
      <c r="P53" s="209">
        <f t="shared" si="33"/>
        <v>0</v>
      </c>
      <c r="Q53" s="209">
        <f t="shared" si="33"/>
        <v>0</v>
      </c>
      <c r="R53" s="209">
        <f t="shared" si="33"/>
        <v>0</v>
      </c>
      <c r="S53" s="209">
        <f t="shared" si="33"/>
        <v>0</v>
      </c>
      <c r="T53" s="209"/>
      <c r="U53" s="209"/>
      <c r="V53" s="209"/>
      <c r="W53" s="209"/>
      <c r="X53" s="209"/>
      <c r="Y53" s="209"/>
      <c r="Z53" s="209"/>
      <c r="AA53" s="209"/>
      <c r="AB53" s="209"/>
      <c r="AC53" s="209"/>
      <c r="AD53" s="209"/>
      <c r="AE53" s="209"/>
      <c r="AF53" s="209"/>
      <c r="AG53" s="209"/>
      <c r="AH53" s="209"/>
      <c r="AI53" s="209"/>
      <c r="AJ53" s="209"/>
      <c r="AK53" s="209"/>
      <c r="AL53" s="209"/>
      <c r="AM53" s="209"/>
      <c r="AN53" s="209"/>
      <c r="AO53" s="209"/>
      <c r="AP53" s="209"/>
      <c r="AQ53" s="209"/>
      <c r="AR53" s="209"/>
      <c r="AS53" s="209">
        <f t="shared" si="33"/>
        <v>0</v>
      </c>
      <c r="AT53" s="212">
        <f t="shared" si="29"/>
        <v>0</v>
      </c>
    </row>
    <row r="54" spans="1:46" ht="18.75" hidden="1" customHeight="1" outlineLevel="2">
      <c r="A54" s="207" t="s">
        <v>283</v>
      </c>
      <c r="B54" s="208"/>
      <c r="C54" s="207"/>
      <c r="D54" s="207"/>
      <c r="E54" s="207"/>
      <c r="F54" s="209">
        <f t="shared" ref="F54:AS54" si="34">F24/100*F5</f>
        <v>0</v>
      </c>
      <c r="G54" s="209">
        <f t="shared" si="34"/>
        <v>0</v>
      </c>
      <c r="H54" s="209">
        <f t="shared" si="34"/>
        <v>0</v>
      </c>
      <c r="I54" s="209">
        <f t="shared" si="34"/>
        <v>0</v>
      </c>
      <c r="J54" s="209">
        <f t="shared" si="34"/>
        <v>0</v>
      </c>
      <c r="K54" s="209">
        <f t="shared" si="34"/>
        <v>0</v>
      </c>
      <c r="L54" s="209">
        <f t="shared" si="34"/>
        <v>0</v>
      </c>
      <c r="M54" s="209">
        <f t="shared" si="34"/>
        <v>0</v>
      </c>
      <c r="N54" s="209">
        <f t="shared" si="34"/>
        <v>0</v>
      </c>
      <c r="O54" s="209">
        <f t="shared" si="34"/>
        <v>0</v>
      </c>
      <c r="P54" s="209">
        <f t="shared" si="34"/>
        <v>0</v>
      </c>
      <c r="Q54" s="209">
        <f t="shared" si="34"/>
        <v>0</v>
      </c>
      <c r="R54" s="209">
        <f t="shared" si="34"/>
        <v>0</v>
      </c>
      <c r="S54" s="209">
        <f t="shared" si="34"/>
        <v>0</v>
      </c>
      <c r="T54" s="209"/>
      <c r="U54" s="209"/>
      <c r="V54" s="209"/>
      <c r="W54" s="209"/>
      <c r="X54" s="209"/>
      <c r="Y54" s="209"/>
      <c r="Z54" s="209"/>
      <c r="AA54" s="209"/>
      <c r="AB54" s="209"/>
      <c r="AC54" s="209"/>
      <c r="AD54" s="209"/>
      <c r="AE54" s="209"/>
      <c r="AF54" s="209"/>
      <c r="AG54" s="209"/>
      <c r="AH54" s="209"/>
      <c r="AI54" s="209"/>
      <c r="AJ54" s="209"/>
      <c r="AK54" s="209"/>
      <c r="AL54" s="209"/>
      <c r="AM54" s="209"/>
      <c r="AN54" s="209"/>
      <c r="AO54" s="209"/>
      <c r="AP54" s="209"/>
      <c r="AQ54" s="209"/>
      <c r="AR54" s="209"/>
      <c r="AS54" s="209">
        <f t="shared" si="34"/>
        <v>0</v>
      </c>
      <c r="AT54" s="212">
        <f t="shared" si="29"/>
        <v>0</v>
      </c>
    </row>
    <row r="55" spans="1:46" ht="18.75" hidden="1" customHeight="1" outlineLevel="2">
      <c r="A55" s="207" t="s">
        <v>34</v>
      </c>
      <c r="B55" s="208"/>
      <c r="C55" s="207"/>
      <c r="D55" s="207"/>
      <c r="E55" s="207"/>
      <c r="F55" s="209">
        <f t="shared" ref="F55:AS55" si="35">F29/100*F5</f>
        <v>0</v>
      </c>
      <c r="G55" s="209">
        <f t="shared" si="35"/>
        <v>0</v>
      </c>
      <c r="H55" s="209">
        <f t="shared" si="35"/>
        <v>0</v>
      </c>
      <c r="I55" s="209">
        <f t="shared" si="35"/>
        <v>0</v>
      </c>
      <c r="J55" s="209">
        <f t="shared" si="35"/>
        <v>0</v>
      </c>
      <c r="K55" s="209">
        <f t="shared" si="35"/>
        <v>0</v>
      </c>
      <c r="L55" s="209">
        <f t="shared" si="35"/>
        <v>0</v>
      </c>
      <c r="M55" s="209">
        <f t="shared" si="35"/>
        <v>0</v>
      </c>
      <c r="N55" s="209">
        <f t="shared" si="35"/>
        <v>0</v>
      </c>
      <c r="O55" s="209">
        <f t="shared" si="35"/>
        <v>0</v>
      </c>
      <c r="P55" s="209">
        <f t="shared" si="35"/>
        <v>0</v>
      </c>
      <c r="Q55" s="209">
        <f t="shared" si="35"/>
        <v>0</v>
      </c>
      <c r="R55" s="209">
        <f t="shared" si="35"/>
        <v>0</v>
      </c>
      <c r="S55" s="209">
        <f t="shared" si="35"/>
        <v>0</v>
      </c>
      <c r="T55" s="209"/>
      <c r="U55" s="209"/>
      <c r="V55" s="209"/>
      <c r="W55" s="209"/>
      <c r="X55" s="209"/>
      <c r="Y55" s="209"/>
      <c r="Z55" s="209"/>
      <c r="AA55" s="209"/>
      <c r="AB55" s="209"/>
      <c r="AC55" s="209"/>
      <c r="AD55" s="209"/>
      <c r="AE55" s="209"/>
      <c r="AF55" s="209"/>
      <c r="AG55" s="209"/>
      <c r="AH55" s="209"/>
      <c r="AI55" s="209"/>
      <c r="AJ55" s="209"/>
      <c r="AK55" s="209"/>
      <c r="AL55" s="209"/>
      <c r="AM55" s="209"/>
      <c r="AN55" s="209"/>
      <c r="AO55" s="209"/>
      <c r="AP55" s="209"/>
      <c r="AQ55" s="209"/>
      <c r="AR55" s="209"/>
      <c r="AS55" s="209">
        <f t="shared" si="35"/>
        <v>0</v>
      </c>
      <c r="AT55" s="212">
        <f t="shared" si="29"/>
        <v>0</v>
      </c>
    </row>
    <row r="56" spans="1:46" ht="18.75" hidden="1" customHeight="1" outlineLevel="2">
      <c r="A56" s="207" t="s">
        <v>406</v>
      </c>
      <c r="B56" s="208"/>
      <c r="C56" s="207"/>
      <c r="D56" s="207"/>
      <c r="E56" s="207"/>
      <c r="F56" s="209">
        <f t="shared" ref="F56:AS56" si="36">F30/100*F5</f>
        <v>0</v>
      </c>
      <c r="G56" s="209">
        <f t="shared" si="36"/>
        <v>0</v>
      </c>
      <c r="H56" s="209">
        <f t="shared" si="36"/>
        <v>0</v>
      </c>
      <c r="I56" s="209">
        <f t="shared" si="36"/>
        <v>0</v>
      </c>
      <c r="J56" s="209">
        <f t="shared" si="36"/>
        <v>0</v>
      </c>
      <c r="K56" s="209">
        <f t="shared" si="36"/>
        <v>0</v>
      </c>
      <c r="L56" s="209">
        <f t="shared" si="36"/>
        <v>0</v>
      </c>
      <c r="M56" s="209">
        <f t="shared" si="36"/>
        <v>0</v>
      </c>
      <c r="N56" s="209">
        <f t="shared" si="36"/>
        <v>0</v>
      </c>
      <c r="O56" s="209">
        <f t="shared" si="36"/>
        <v>0</v>
      </c>
      <c r="P56" s="209">
        <f t="shared" si="36"/>
        <v>0</v>
      </c>
      <c r="Q56" s="209">
        <f t="shared" si="36"/>
        <v>0</v>
      </c>
      <c r="R56" s="209">
        <f t="shared" si="36"/>
        <v>0</v>
      </c>
      <c r="S56" s="209">
        <f t="shared" si="36"/>
        <v>0</v>
      </c>
      <c r="T56" s="209"/>
      <c r="U56" s="209"/>
      <c r="V56" s="209"/>
      <c r="W56" s="209"/>
      <c r="X56" s="209"/>
      <c r="Y56" s="209"/>
      <c r="Z56" s="209"/>
      <c r="AA56" s="209"/>
      <c r="AB56" s="209"/>
      <c r="AC56" s="209"/>
      <c r="AD56" s="209"/>
      <c r="AE56" s="209"/>
      <c r="AF56" s="209"/>
      <c r="AG56" s="209"/>
      <c r="AH56" s="209"/>
      <c r="AI56" s="209"/>
      <c r="AJ56" s="209"/>
      <c r="AK56" s="209"/>
      <c r="AL56" s="209"/>
      <c r="AM56" s="209"/>
      <c r="AN56" s="209"/>
      <c r="AO56" s="209"/>
      <c r="AP56" s="209"/>
      <c r="AQ56" s="209"/>
      <c r="AR56" s="209"/>
      <c r="AS56" s="209">
        <f t="shared" si="36"/>
        <v>0</v>
      </c>
      <c r="AT56" s="212">
        <f t="shared" si="29"/>
        <v>0</v>
      </c>
    </row>
    <row r="57" spans="1:46" ht="18.75" hidden="1" customHeight="1" outlineLevel="2">
      <c r="A57" s="207" t="s">
        <v>407</v>
      </c>
      <c r="B57" s="208"/>
      <c r="C57" s="207"/>
      <c r="D57" s="207"/>
      <c r="E57" s="207"/>
      <c r="F57" s="209">
        <f t="shared" ref="F57:AS57" si="37">F31/100*F5</f>
        <v>0</v>
      </c>
      <c r="G57" s="209">
        <f t="shared" si="37"/>
        <v>0</v>
      </c>
      <c r="H57" s="209">
        <f t="shared" si="37"/>
        <v>0</v>
      </c>
      <c r="I57" s="209">
        <f t="shared" si="37"/>
        <v>0</v>
      </c>
      <c r="J57" s="209">
        <f t="shared" si="37"/>
        <v>0</v>
      </c>
      <c r="K57" s="209">
        <f t="shared" si="37"/>
        <v>0</v>
      </c>
      <c r="L57" s="209">
        <f t="shared" si="37"/>
        <v>0</v>
      </c>
      <c r="M57" s="209">
        <f t="shared" si="37"/>
        <v>0</v>
      </c>
      <c r="N57" s="209">
        <f t="shared" si="37"/>
        <v>0</v>
      </c>
      <c r="O57" s="209">
        <f t="shared" si="37"/>
        <v>0</v>
      </c>
      <c r="P57" s="209">
        <f t="shared" si="37"/>
        <v>0</v>
      </c>
      <c r="Q57" s="209">
        <f t="shared" si="37"/>
        <v>0</v>
      </c>
      <c r="R57" s="209">
        <f t="shared" si="37"/>
        <v>0</v>
      </c>
      <c r="S57" s="209">
        <f t="shared" si="37"/>
        <v>0</v>
      </c>
      <c r="T57" s="209"/>
      <c r="U57" s="209"/>
      <c r="V57" s="209"/>
      <c r="W57" s="209"/>
      <c r="X57" s="209"/>
      <c r="Y57" s="209"/>
      <c r="Z57" s="209"/>
      <c r="AA57" s="209"/>
      <c r="AB57" s="209"/>
      <c r="AC57" s="209"/>
      <c r="AD57" s="209"/>
      <c r="AE57" s="209"/>
      <c r="AF57" s="209"/>
      <c r="AG57" s="209"/>
      <c r="AH57" s="209"/>
      <c r="AI57" s="209"/>
      <c r="AJ57" s="209"/>
      <c r="AK57" s="209"/>
      <c r="AL57" s="209"/>
      <c r="AM57" s="209"/>
      <c r="AN57" s="209"/>
      <c r="AO57" s="209"/>
      <c r="AP57" s="209"/>
      <c r="AQ57" s="209"/>
      <c r="AR57" s="209"/>
      <c r="AS57" s="209">
        <f t="shared" si="37"/>
        <v>0</v>
      </c>
      <c r="AT57" s="212">
        <f t="shared" si="29"/>
        <v>0</v>
      </c>
    </row>
    <row r="58" spans="1:46" ht="18.75" hidden="1" customHeight="1" outlineLevel="2">
      <c r="A58" s="207" t="s">
        <v>21</v>
      </c>
      <c r="B58" s="208"/>
      <c r="C58" s="207"/>
      <c r="D58" s="207"/>
      <c r="E58" s="207"/>
      <c r="F58" s="209">
        <f t="shared" ref="F58:AS58" si="38">F33/100*F5</f>
        <v>0</v>
      </c>
      <c r="G58" s="209">
        <f t="shared" si="38"/>
        <v>0</v>
      </c>
      <c r="H58" s="209">
        <f t="shared" si="38"/>
        <v>0</v>
      </c>
      <c r="I58" s="209">
        <f t="shared" si="38"/>
        <v>0</v>
      </c>
      <c r="J58" s="209">
        <f t="shared" si="38"/>
        <v>0</v>
      </c>
      <c r="K58" s="209">
        <f t="shared" si="38"/>
        <v>0</v>
      </c>
      <c r="L58" s="209">
        <f t="shared" si="38"/>
        <v>0</v>
      </c>
      <c r="M58" s="209">
        <f t="shared" si="38"/>
        <v>0</v>
      </c>
      <c r="N58" s="209">
        <f t="shared" si="38"/>
        <v>0</v>
      </c>
      <c r="O58" s="209">
        <f t="shared" si="38"/>
        <v>0</v>
      </c>
      <c r="P58" s="209">
        <f t="shared" si="38"/>
        <v>0</v>
      </c>
      <c r="Q58" s="209">
        <f t="shared" si="38"/>
        <v>0</v>
      </c>
      <c r="R58" s="209">
        <f t="shared" si="38"/>
        <v>0</v>
      </c>
      <c r="S58" s="209">
        <f t="shared" si="38"/>
        <v>0</v>
      </c>
      <c r="T58" s="209"/>
      <c r="U58" s="209"/>
      <c r="V58" s="209"/>
      <c r="W58" s="209"/>
      <c r="X58" s="209"/>
      <c r="Y58" s="209"/>
      <c r="Z58" s="209"/>
      <c r="AA58" s="209"/>
      <c r="AB58" s="209"/>
      <c r="AC58" s="209"/>
      <c r="AD58" s="209"/>
      <c r="AE58" s="209"/>
      <c r="AF58" s="209"/>
      <c r="AG58" s="209"/>
      <c r="AH58" s="209"/>
      <c r="AI58" s="209"/>
      <c r="AJ58" s="209"/>
      <c r="AK58" s="209"/>
      <c r="AL58" s="209"/>
      <c r="AM58" s="209"/>
      <c r="AN58" s="209"/>
      <c r="AO58" s="209"/>
      <c r="AP58" s="209"/>
      <c r="AQ58" s="209"/>
      <c r="AR58" s="209"/>
      <c r="AS58" s="209">
        <f t="shared" si="38"/>
        <v>0</v>
      </c>
      <c r="AT58" s="212">
        <f t="shared" si="29"/>
        <v>0</v>
      </c>
    </row>
    <row r="59" spans="1:46" ht="18.75" hidden="1" customHeight="1" outlineLevel="2">
      <c r="A59" s="207" t="s">
        <v>102</v>
      </c>
      <c r="B59" s="208"/>
      <c r="C59" s="207"/>
      <c r="D59" s="207"/>
      <c r="E59" s="207"/>
      <c r="F59" s="209">
        <f>F32/100*F5</f>
        <v>0</v>
      </c>
      <c r="G59" s="209">
        <f t="shared" ref="G59:AS59" si="39">G32/100*G5</f>
        <v>0</v>
      </c>
      <c r="H59" s="209">
        <f t="shared" si="39"/>
        <v>0</v>
      </c>
      <c r="I59" s="209">
        <f t="shared" si="39"/>
        <v>0</v>
      </c>
      <c r="J59" s="209">
        <f t="shared" si="39"/>
        <v>0</v>
      </c>
      <c r="K59" s="209">
        <f t="shared" si="39"/>
        <v>0</v>
      </c>
      <c r="L59" s="209">
        <f t="shared" si="39"/>
        <v>0</v>
      </c>
      <c r="M59" s="209">
        <f t="shared" si="39"/>
        <v>0</v>
      </c>
      <c r="N59" s="209">
        <f t="shared" si="39"/>
        <v>0</v>
      </c>
      <c r="O59" s="209">
        <f t="shared" si="39"/>
        <v>0</v>
      </c>
      <c r="P59" s="209">
        <f t="shared" si="39"/>
        <v>0</v>
      </c>
      <c r="Q59" s="209">
        <f t="shared" si="39"/>
        <v>0</v>
      </c>
      <c r="R59" s="209">
        <f t="shared" si="39"/>
        <v>0</v>
      </c>
      <c r="S59" s="209">
        <f t="shared" si="39"/>
        <v>0</v>
      </c>
      <c r="T59" s="209"/>
      <c r="U59" s="209"/>
      <c r="V59" s="209"/>
      <c r="W59" s="209"/>
      <c r="X59" s="209"/>
      <c r="Y59" s="209"/>
      <c r="Z59" s="209"/>
      <c r="AA59" s="209"/>
      <c r="AB59" s="209"/>
      <c r="AC59" s="209"/>
      <c r="AD59" s="209"/>
      <c r="AE59" s="209"/>
      <c r="AF59" s="209"/>
      <c r="AG59" s="209"/>
      <c r="AH59" s="209"/>
      <c r="AI59" s="209"/>
      <c r="AJ59" s="209"/>
      <c r="AK59" s="209"/>
      <c r="AL59" s="209"/>
      <c r="AM59" s="209"/>
      <c r="AN59" s="209"/>
      <c r="AO59" s="209"/>
      <c r="AP59" s="209"/>
      <c r="AQ59" s="209"/>
      <c r="AR59" s="209"/>
      <c r="AS59" s="209">
        <f t="shared" si="39"/>
        <v>0</v>
      </c>
      <c r="AT59" s="212">
        <f t="shared" si="29"/>
        <v>0</v>
      </c>
    </row>
    <row r="60" spans="1:46" hidden="1" outlineLevel="1" collapsed="1"/>
    <row r="61" spans="1:46" hidden="1" outlineLevel="1">
      <c r="F61" s="74"/>
      <c r="G61" s="74"/>
      <c r="H61" s="74"/>
      <c r="I61" s="74"/>
      <c r="J61" s="74"/>
      <c r="K61" s="74"/>
      <c r="L61" s="74"/>
      <c r="M61" s="74"/>
      <c r="N61" s="74"/>
      <c r="O61" s="74"/>
      <c r="P61" s="74"/>
      <c r="Q61" s="74"/>
      <c r="R61" s="74"/>
      <c r="S61" s="74"/>
      <c r="T61" s="74"/>
      <c r="U61" s="74"/>
      <c r="V61" s="74"/>
      <c r="W61" s="74"/>
      <c r="X61" s="74"/>
      <c r="Y61" s="74"/>
      <c r="Z61" s="74"/>
      <c r="AA61" s="74"/>
      <c r="AB61" s="74"/>
      <c r="AC61" s="74"/>
      <c r="AD61" s="74"/>
      <c r="AE61" s="74"/>
      <c r="AF61" s="74"/>
      <c r="AG61" s="74"/>
      <c r="AH61" s="74"/>
      <c r="AI61" s="74"/>
      <c r="AJ61" s="74"/>
      <c r="AK61" s="74"/>
      <c r="AL61" s="74"/>
      <c r="AM61" s="74"/>
      <c r="AN61" s="74"/>
      <c r="AO61" s="74"/>
      <c r="AP61" s="74"/>
      <c r="AQ61" s="74"/>
      <c r="AR61" s="74"/>
      <c r="AS61" s="74"/>
      <c r="AT61" s="74"/>
    </row>
    <row r="62" spans="1:46" ht="20.25" hidden="1" outlineLevel="1">
      <c r="A62" s="753" t="s">
        <v>408</v>
      </c>
      <c r="B62" s="753"/>
      <c r="C62" s="753"/>
      <c r="D62" s="753"/>
      <c r="E62" s="753"/>
      <c r="F62" s="753"/>
      <c r="G62" s="753"/>
      <c r="H62" s="753"/>
      <c r="I62" s="753"/>
      <c r="J62" s="753"/>
      <c r="K62" s="753"/>
      <c r="L62" s="753"/>
      <c r="M62" s="753"/>
      <c r="N62" s="753"/>
      <c r="O62" s="753"/>
      <c r="P62" s="753"/>
      <c r="Q62" s="753"/>
      <c r="R62" s="753"/>
      <c r="S62" s="753"/>
      <c r="T62" s="753"/>
      <c r="U62" s="753"/>
      <c r="V62" s="753"/>
      <c r="W62" s="753"/>
      <c r="X62" s="753"/>
      <c r="Y62" s="753"/>
      <c r="Z62" s="753"/>
      <c r="AA62" s="753"/>
      <c r="AB62" s="753"/>
      <c r="AC62" s="753"/>
      <c r="AD62" s="753"/>
      <c r="AE62" s="753"/>
      <c r="AF62" s="753"/>
      <c r="AG62" s="753"/>
      <c r="AH62" s="753"/>
      <c r="AI62" s="753"/>
      <c r="AJ62" s="753"/>
      <c r="AK62" s="753"/>
      <c r="AL62" s="753"/>
      <c r="AM62" s="753"/>
      <c r="AN62" s="753"/>
      <c r="AO62" s="753"/>
      <c r="AP62" s="753"/>
      <c r="AQ62" s="753"/>
      <c r="AR62" s="753"/>
      <c r="AS62" s="753"/>
      <c r="AT62" s="753"/>
    </row>
    <row r="63" spans="1:46" ht="14.25" hidden="1" outlineLevel="1">
      <c r="A63" s="207" t="s">
        <v>409</v>
      </c>
      <c r="B63" s="208" t="s">
        <v>299</v>
      </c>
      <c r="C63" s="207"/>
      <c r="D63" s="207"/>
      <c r="E63" s="207"/>
      <c r="F63" s="272">
        <f>F35</f>
        <v>0</v>
      </c>
      <c r="G63" s="272">
        <f t="shared" ref="G63:AT63" si="40">G35</f>
        <v>0</v>
      </c>
      <c r="H63" s="272">
        <f t="shared" si="40"/>
        <v>0</v>
      </c>
      <c r="I63" s="272">
        <f t="shared" si="40"/>
        <v>0</v>
      </c>
      <c r="J63" s="272">
        <f t="shared" si="40"/>
        <v>0</v>
      </c>
      <c r="K63" s="272">
        <f t="shared" si="40"/>
        <v>0</v>
      </c>
      <c r="L63" s="272">
        <f t="shared" si="40"/>
        <v>0</v>
      </c>
      <c r="M63" s="272">
        <f t="shared" si="40"/>
        <v>0</v>
      </c>
      <c r="N63" s="272">
        <f t="shared" si="40"/>
        <v>0</v>
      </c>
      <c r="O63" s="272">
        <f t="shared" si="40"/>
        <v>0</v>
      </c>
      <c r="P63" s="272">
        <f t="shared" si="40"/>
        <v>0</v>
      </c>
      <c r="Q63" s="272">
        <f t="shared" si="40"/>
        <v>0</v>
      </c>
      <c r="R63" s="272">
        <f t="shared" si="40"/>
        <v>0</v>
      </c>
      <c r="S63" s="272">
        <f t="shared" si="40"/>
        <v>0</v>
      </c>
      <c r="T63" s="272">
        <f t="shared" si="40"/>
        <v>0</v>
      </c>
      <c r="U63" s="272">
        <f t="shared" si="40"/>
        <v>0</v>
      </c>
      <c r="V63" s="272">
        <f t="shared" si="40"/>
        <v>0</v>
      </c>
      <c r="W63" s="272">
        <f t="shared" si="40"/>
        <v>0</v>
      </c>
      <c r="X63" s="272">
        <f t="shared" si="40"/>
        <v>0</v>
      </c>
      <c r="Y63" s="272">
        <f t="shared" si="40"/>
        <v>0</v>
      </c>
      <c r="Z63" s="272">
        <f t="shared" si="40"/>
        <v>0</v>
      </c>
      <c r="AA63" s="272">
        <f t="shared" si="40"/>
        <v>0</v>
      </c>
      <c r="AB63" s="272">
        <f t="shared" si="40"/>
        <v>0</v>
      </c>
      <c r="AC63" s="272">
        <f t="shared" si="40"/>
        <v>0</v>
      </c>
      <c r="AD63" s="272">
        <f t="shared" si="40"/>
        <v>0</v>
      </c>
      <c r="AE63" s="272">
        <f t="shared" si="40"/>
        <v>0</v>
      </c>
      <c r="AF63" s="272">
        <f t="shared" si="40"/>
        <v>0</v>
      </c>
      <c r="AG63" s="272">
        <f t="shared" si="40"/>
        <v>0</v>
      </c>
      <c r="AH63" s="272">
        <f t="shared" si="40"/>
        <v>0</v>
      </c>
      <c r="AI63" s="272">
        <f t="shared" si="40"/>
        <v>0</v>
      </c>
      <c r="AJ63" s="272">
        <f t="shared" si="40"/>
        <v>0</v>
      </c>
      <c r="AK63" s="272">
        <f t="shared" si="40"/>
        <v>0</v>
      </c>
      <c r="AL63" s="272">
        <f t="shared" si="40"/>
        <v>0</v>
      </c>
      <c r="AM63" s="272">
        <f t="shared" si="40"/>
        <v>0</v>
      </c>
      <c r="AN63" s="272">
        <f t="shared" si="40"/>
        <v>0</v>
      </c>
      <c r="AO63" s="272">
        <f t="shared" si="40"/>
        <v>0</v>
      </c>
      <c r="AP63" s="272">
        <f t="shared" si="40"/>
        <v>0</v>
      </c>
      <c r="AQ63" s="272">
        <f t="shared" si="40"/>
        <v>0</v>
      </c>
      <c r="AR63" s="272">
        <f t="shared" si="40"/>
        <v>0</v>
      </c>
      <c r="AS63" s="272">
        <f t="shared" si="40"/>
        <v>0</v>
      </c>
      <c r="AT63" s="272">
        <f t="shared" si="40"/>
        <v>0</v>
      </c>
    </row>
    <row r="64" spans="1:46" ht="14.25" hidden="1" outlineLevel="1">
      <c r="A64" s="207" t="s">
        <v>410</v>
      </c>
      <c r="B64" s="208" t="s">
        <v>299</v>
      </c>
      <c r="C64" s="273">
        <v>0.13800000000000001</v>
      </c>
      <c r="D64" s="273"/>
      <c r="E64" s="207"/>
      <c r="F64" s="272">
        <f>($C$64*F35)+F26</f>
        <v>0</v>
      </c>
      <c r="G64" s="272">
        <f t="shared" ref="G64:AT64" si="41">($C$64*G35)+G26</f>
        <v>0</v>
      </c>
      <c r="H64" s="272">
        <f t="shared" si="41"/>
        <v>0</v>
      </c>
      <c r="I64" s="272">
        <f t="shared" si="41"/>
        <v>0</v>
      </c>
      <c r="J64" s="272">
        <f t="shared" si="41"/>
        <v>0</v>
      </c>
      <c r="K64" s="272">
        <f t="shared" si="41"/>
        <v>0</v>
      </c>
      <c r="L64" s="272">
        <f t="shared" si="41"/>
        <v>0</v>
      </c>
      <c r="M64" s="272">
        <f t="shared" si="41"/>
        <v>0</v>
      </c>
      <c r="N64" s="272">
        <f t="shared" si="41"/>
        <v>0</v>
      </c>
      <c r="O64" s="272">
        <f t="shared" si="41"/>
        <v>0</v>
      </c>
      <c r="P64" s="272">
        <f t="shared" si="41"/>
        <v>0</v>
      </c>
      <c r="Q64" s="272">
        <f t="shared" si="41"/>
        <v>0</v>
      </c>
      <c r="R64" s="272">
        <f t="shared" si="41"/>
        <v>0</v>
      </c>
      <c r="S64" s="272">
        <f t="shared" si="41"/>
        <v>0</v>
      </c>
      <c r="T64" s="272">
        <f t="shared" si="41"/>
        <v>0</v>
      </c>
      <c r="U64" s="272">
        <f t="shared" si="41"/>
        <v>0</v>
      </c>
      <c r="V64" s="272">
        <f t="shared" si="41"/>
        <v>0</v>
      </c>
      <c r="W64" s="272">
        <f t="shared" si="41"/>
        <v>0</v>
      </c>
      <c r="X64" s="272">
        <f t="shared" si="41"/>
        <v>0</v>
      </c>
      <c r="Y64" s="272">
        <f t="shared" si="41"/>
        <v>0</v>
      </c>
      <c r="Z64" s="272">
        <f t="shared" si="41"/>
        <v>0</v>
      </c>
      <c r="AA64" s="272">
        <f t="shared" si="41"/>
        <v>0</v>
      </c>
      <c r="AB64" s="272">
        <f t="shared" si="41"/>
        <v>0</v>
      </c>
      <c r="AC64" s="272">
        <f t="shared" si="41"/>
        <v>0</v>
      </c>
      <c r="AD64" s="272">
        <f t="shared" si="41"/>
        <v>0</v>
      </c>
      <c r="AE64" s="272">
        <f t="shared" si="41"/>
        <v>0</v>
      </c>
      <c r="AF64" s="272">
        <f t="shared" si="41"/>
        <v>0</v>
      </c>
      <c r="AG64" s="272">
        <f t="shared" si="41"/>
        <v>0</v>
      </c>
      <c r="AH64" s="272">
        <f t="shared" si="41"/>
        <v>0</v>
      </c>
      <c r="AI64" s="272">
        <f t="shared" si="41"/>
        <v>0</v>
      </c>
      <c r="AJ64" s="272">
        <f t="shared" si="41"/>
        <v>0</v>
      </c>
      <c r="AK64" s="272">
        <f t="shared" si="41"/>
        <v>0</v>
      </c>
      <c r="AL64" s="272">
        <f t="shared" si="41"/>
        <v>0</v>
      </c>
      <c r="AM64" s="272">
        <f t="shared" si="41"/>
        <v>0</v>
      </c>
      <c r="AN64" s="272">
        <f t="shared" si="41"/>
        <v>0</v>
      </c>
      <c r="AO64" s="272">
        <f t="shared" si="41"/>
        <v>0</v>
      </c>
      <c r="AP64" s="272">
        <f t="shared" si="41"/>
        <v>0</v>
      </c>
      <c r="AQ64" s="272">
        <f t="shared" si="41"/>
        <v>0</v>
      </c>
      <c r="AR64" s="272">
        <f t="shared" si="41"/>
        <v>0</v>
      </c>
      <c r="AS64" s="272">
        <f t="shared" si="41"/>
        <v>0</v>
      </c>
      <c r="AT64" s="272">
        <f t="shared" si="41"/>
        <v>0</v>
      </c>
    </row>
    <row r="65" collapsed="1"/>
  </sheetData>
  <mergeCells count="5">
    <mergeCell ref="A2:A3"/>
    <mergeCell ref="B2:B3"/>
    <mergeCell ref="C2:C3"/>
    <mergeCell ref="D2:D3"/>
    <mergeCell ref="A48:AT48"/>
  </mergeCells>
  <phoneticPr fontId="126" type="noConversion"/>
  <pageMargins left="0.19685039370078741" right="0.11811023622047245" top="0.27559055118110237" bottom="0.23622047244094491" header="0.15748031496062992" footer="0.11811023622047245"/>
  <pageSetup paperSize="9" scale="12" orientation="portrait" r:id="rId1"/>
  <headerFooter>
    <oddFooter>&amp;LSales Controlling&amp;R&amp;D</oddFooter>
  </headerFooter>
  <customProperties>
    <customPr name="_pios_id" r:id="rId2"/>
    <customPr name="EpmWorksheetKeyString_GUID" r:id="rId3"/>
  </customProperties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9D6D46-F239-48AB-A98A-7442469271F8}">
  <sheetPr codeName="Tabelle76">
    <tabColor theme="8" tint="0.59999389629810485"/>
  </sheetPr>
  <dimension ref="A1:DE354"/>
  <sheetViews>
    <sheetView showZeros="0" zoomScale="90" zoomScaleNormal="90" workbookViewId="0">
      <selection activeCell="E2" sqref="E2"/>
    </sheetView>
  </sheetViews>
  <sheetFormatPr defaultColWidth="11.375" defaultRowHeight="13.5" outlineLevelCol="1"/>
  <cols>
    <col min="1" max="1" width="42.75" style="102" bestFit="1" customWidth="1"/>
    <col min="2" max="2" width="9.75" customWidth="1"/>
    <col min="3" max="3" width="10.375" customWidth="1" outlineLevel="1"/>
    <col min="4" max="6" width="9.75" customWidth="1" outlineLevel="1"/>
    <col min="7" max="7" width="10.75" customWidth="1" outlineLevel="1"/>
    <col min="8" max="8" width="9.875" customWidth="1" outlineLevel="1"/>
    <col min="9" max="10" width="10.375" customWidth="1" outlineLevel="1"/>
    <col min="11" max="11" width="11.625" customWidth="1" outlineLevel="1"/>
    <col min="12" max="12" width="11" customWidth="1" outlineLevel="1"/>
    <col min="13" max="13" width="11.75" customWidth="1" outlineLevel="1"/>
    <col min="14" max="14" width="14.25" customWidth="1" outlineLevel="1"/>
    <col min="15" max="15" width="10.375" bestFit="1" customWidth="1"/>
    <col min="16" max="16" width="10.375" customWidth="1" outlineLevel="1"/>
    <col min="17" max="19" width="9.75" customWidth="1" outlineLevel="1"/>
    <col min="20" max="20" width="10.375" customWidth="1" outlineLevel="1"/>
    <col min="21" max="21" width="10.25" customWidth="1" outlineLevel="1"/>
    <col min="22" max="25" width="9.75" customWidth="1" outlineLevel="1"/>
    <col min="26" max="26" width="10.625" customWidth="1" outlineLevel="1"/>
    <col min="27" max="27" width="10.25" customWidth="1" outlineLevel="1"/>
    <col min="28" max="28" width="9.75" customWidth="1"/>
    <col min="29" max="29" width="11.25" customWidth="1" outlineLevel="1"/>
    <col min="30" max="32" width="9.75" customWidth="1" outlineLevel="1"/>
    <col min="33" max="33" width="11" customWidth="1" outlineLevel="1"/>
    <col min="34" max="34" width="10.25" customWidth="1" outlineLevel="1"/>
    <col min="35" max="38" width="9.75" customWidth="1" outlineLevel="1"/>
    <col min="39" max="39" width="10.625" customWidth="1" outlineLevel="1"/>
    <col min="40" max="40" width="10.25" customWidth="1" outlineLevel="1"/>
    <col min="41" max="41" width="11.625" bestFit="1" customWidth="1"/>
    <col min="42" max="42" width="11.25" customWidth="1" outlineLevel="1"/>
    <col min="43" max="45" width="9.75" customWidth="1" outlineLevel="1"/>
    <col min="46" max="46" width="11.625" customWidth="1" outlineLevel="1"/>
    <col min="47" max="47" width="10.25" customWidth="1" outlineLevel="1"/>
    <col min="48" max="48" width="9.75" customWidth="1" outlineLevel="1"/>
    <col min="49" max="49" width="10.375" customWidth="1" outlineLevel="1"/>
    <col min="50" max="51" width="9.75" customWidth="1" outlineLevel="1"/>
    <col min="52" max="52" width="10.625" customWidth="1" outlineLevel="1"/>
    <col min="53" max="53" width="10.25" customWidth="1" outlineLevel="1"/>
    <col min="54" max="54" width="9.75" customWidth="1"/>
    <col min="55" max="55" width="11.75" customWidth="1" outlineLevel="1"/>
    <col min="56" max="58" width="9.75" customWidth="1" outlineLevel="1"/>
    <col min="59" max="59" width="11.625" customWidth="1" outlineLevel="1"/>
    <col min="60" max="60" width="10.25" customWidth="1" outlineLevel="1"/>
    <col min="61" max="61" width="9.75" customWidth="1" outlineLevel="1"/>
    <col min="62" max="62" width="10.375" customWidth="1" outlineLevel="1"/>
    <col min="63" max="64" width="9.75" customWidth="1" outlineLevel="1"/>
    <col min="65" max="65" width="10.625" customWidth="1" outlineLevel="1"/>
    <col min="66" max="66" width="10.25" customWidth="1" outlineLevel="1"/>
    <col min="67" max="67" width="9.75" customWidth="1"/>
    <col min="68" max="68" width="11.375" customWidth="1" outlineLevel="1"/>
    <col min="69" max="71" width="9.75" customWidth="1" outlineLevel="1"/>
    <col min="72" max="72" width="11.625" customWidth="1" outlineLevel="1"/>
    <col min="73" max="73" width="10.25" customWidth="1" outlineLevel="1"/>
    <col min="74" max="74" width="9.75" customWidth="1" outlineLevel="1"/>
    <col min="75" max="75" width="10.375" customWidth="1" outlineLevel="1"/>
    <col min="76" max="77" width="9.75" customWidth="1" outlineLevel="1"/>
    <col min="78" max="78" width="10.625" customWidth="1" outlineLevel="1"/>
    <col min="79" max="79" width="10.25" customWidth="1" outlineLevel="1"/>
    <col min="80" max="80" width="9.75" customWidth="1"/>
    <col min="81" max="81" width="11.25" customWidth="1" outlineLevel="1"/>
    <col min="82" max="84" width="9.75" customWidth="1" outlineLevel="1"/>
    <col min="85" max="85" width="11.625" customWidth="1" outlineLevel="1"/>
    <col min="86" max="86" width="10.25" customWidth="1" outlineLevel="1"/>
    <col min="87" max="87" width="9.75" customWidth="1" outlineLevel="1"/>
    <col min="88" max="88" width="10.375" customWidth="1" outlineLevel="1"/>
    <col min="89" max="89" width="9.75" customWidth="1" outlineLevel="1"/>
    <col min="90" max="90" width="9.875" customWidth="1" outlineLevel="1"/>
    <col min="91" max="91" width="10.625" customWidth="1" outlineLevel="1"/>
    <col min="92" max="92" width="10.25" customWidth="1" outlineLevel="1"/>
    <col min="93" max="93" width="11" bestFit="1" customWidth="1"/>
    <col min="94" max="94" width="10.75" bestFit="1" customWidth="1"/>
    <col min="95" max="97" width="9.75" customWidth="1"/>
    <col min="98" max="98" width="11.625" bestFit="1" customWidth="1"/>
    <col min="99" max="99" width="11" bestFit="1" customWidth="1"/>
    <col min="100" max="100" width="11.25" bestFit="1" customWidth="1"/>
    <col min="101" max="101" width="10.875" bestFit="1" customWidth="1"/>
    <col min="102" max="104" width="11" bestFit="1" customWidth="1"/>
    <col min="105" max="105" width="11.25" bestFit="1" customWidth="1"/>
    <col min="106" max="107" width="9.75" customWidth="1"/>
    <col min="108" max="108" width="12.75" style="348" bestFit="1" customWidth="1"/>
    <col min="109" max="109" width="12.75" bestFit="1" customWidth="1"/>
  </cols>
  <sheetData>
    <row r="1" spans="1:109" s="1" customFormat="1" ht="22.5">
      <c r="A1" s="89" t="s">
        <v>411</v>
      </c>
      <c r="DD1" s="172"/>
    </row>
    <row r="2" spans="1:109" s="1" customFormat="1" ht="16.5" customHeight="1">
      <c r="A2" s="714" t="s">
        <v>412</v>
      </c>
      <c r="B2" s="990"/>
      <c r="DD2" s="172"/>
    </row>
    <row r="3" spans="1:109" s="1" customFormat="1">
      <c r="A3" s="714" t="s">
        <v>413</v>
      </c>
      <c r="B3" s="990"/>
      <c r="DD3" s="172"/>
    </row>
    <row r="4" spans="1:109" s="1" customFormat="1" ht="22.5">
      <c r="A4" s="70"/>
      <c r="B4" s="90" t="s">
        <v>414</v>
      </c>
      <c r="C4" s="91"/>
      <c r="D4" s="91"/>
      <c r="E4" s="91"/>
      <c r="F4" s="91"/>
      <c r="G4" s="91"/>
      <c r="H4" s="91"/>
      <c r="I4" s="91"/>
      <c r="DA4" s="92"/>
      <c r="DD4" s="172"/>
    </row>
    <row r="5" spans="1:109" s="94" customFormat="1" ht="18.75">
      <c r="A5" s="93"/>
      <c r="B5" s="1138">
        <f>'Input Cost_MS5'!A22</f>
        <v>2026</v>
      </c>
      <c r="C5" s="1139"/>
      <c r="D5" s="1139"/>
      <c r="E5" s="1139"/>
      <c r="F5" s="1139"/>
      <c r="G5" s="1139"/>
      <c r="H5" s="1139"/>
      <c r="I5" s="1139"/>
      <c r="J5" s="1139"/>
      <c r="K5" s="1139"/>
      <c r="L5" s="1139"/>
      <c r="M5" s="1139"/>
      <c r="N5" s="1140"/>
      <c r="O5" s="1138">
        <f>B5+1</f>
        <v>2027</v>
      </c>
      <c r="P5" s="1139"/>
      <c r="Q5" s="1139"/>
      <c r="R5" s="1139"/>
      <c r="S5" s="1139"/>
      <c r="T5" s="1139"/>
      <c r="U5" s="1139"/>
      <c r="V5" s="1139"/>
      <c r="W5" s="1139"/>
      <c r="X5" s="1139"/>
      <c r="Y5" s="1139"/>
      <c r="Z5" s="1139"/>
      <c r="AA5" s="1140"/>
      <c r="AB5" s="1138">
        <f>O5+1</f>
        <v>2028</v>
      </c>
      <c r="AC5" s="1139"/>
      <c r="AD5" s="1139"/>
      <c r="AE5" s="1139"/>
      <c r="AF5" s="1139"/>
      <c r="AG5" s="1139"/>
      <c r="AH5" s="1139"/>
      <c r="AI5" s="1139"/>
      <c r="AJ5" s="1139"/>
      <c r="AK5" s="1139"/>
      <c r="AL5" s="1139"/>
      <c r="AM5" s="1139"/>
      <c r="AN5" s="1140"/>
      <c r="AO5" s="1138">
        <f>AB5+1</f>
        <v>2029</v>
      </c>
      <c r="AP5" s="1139"/>
      <c r="AQ5" s="1139"/>
      <c r="AR5" s="1139"/>
      <c r="AS5" s="1139"/>
      <c r="AT5" s="1139"/>
      <c r="AU5" s="1139"/>
      <c r="AV5" s="1139"/>
      <c r="AW5" s="1139"/>
      <c r="AX5" s="1139"/>
      <c r="AY5" s="1139"/>
      <c r="AZ5" s="1139"/>
      <c r="BA5" s="1140"/>
      <c r="BB5" s="1138">
        <f>AO5+1</f>
        <v>2030</v>
      </c>
      <c r="BC5" s="1139"/>
      <c r="BD5" s="1139"/>
      <c r="BE5" s="1139"/>
      <c r="BF5" s="1139"/>
      <c r="BG5" s="1139"/>
      <c r="BH5" s="1139"/>
      <c r="BI5" s="1139"/>
      <c r="BJ5" s="1139"/>
      <c r="BK5" s="1139"/>
      <c r="BL5" s="1139"/>
      <c r="BM5" s="1139"/>
      <c r="BN5" s="1140"/>
      <c r="BO5" s="1138">
        <f>BB5+1</f>
        <v>2031</v>
      </c>
      <c r="BP5" s="1139"/>
      <c r="BQ5" s="1139"/>
      <c r="BR5" s="1139"/>
      <c r="BS5" s="1139"/>
      <c r="BT5" s="1139"/>
      <c r="BU5" s="1139"/>
      <c r="BV5" s="1139"/>
      <c r="BW5" s="1139"/>
      <c r="BX5" s="1139"/>
      <c r="BY5" s="1139"/>
      <c r="BZ5" s="1139"/>
      <c r="CA5" s="1140"/>
      <c r="CB5" s="1138">
        <f>BO5+1</f>
        <v>2032</v>
      </c>
      <c r="CC5" s="1139"/>
      <c r="CD5" s="1139"/>
      <c r="CE5" s="1139"/>
      <c r="CF5" s="1139"/>
      <c r="CG5" s="1139"/>
      <c r="CH5" s="1139"/>
      <c r="CI5" s="1139"/>
      <c r="CJ5" s="1139"/>
      <c r="CK5" s="1139"/>
      <c r="CL5" s="1139"/>
      <c r="CM5" s="1139"/>
      <c r="CN5" s="1140"/>
      <c r="CO5" s="1141" t="s">
        <v>156</v>
      </c>
      <c r="CP5" s="1142"/>
      <c r="CQ5" s="1142"/>
      <c r="CR5" s="1142"/>
      <c r="CS5" s="1142"/>
      <c r="CT5" s="1142"/>
      <c r="CU5" s="1142"/>
      <c r="CV5" s="1142"/>
      <c r="CW5" s="1142"/>
      <c r="CX5" s="1142"/>
      <c r="CY5" s="1142"/>
      <c r="CZ5" s="1142"/>
      <c r="DA5" s="1142"/>
      <c r="DB5" s="1142"/>
      <c r="DC5" s="1143"/>
      <c r="DD5" s="346"/>
    </row>
    <row r="6" spans="1:109" s="101" customFormat="1" ht="54">
      <c r="A6" s="198" t="s">
        <v>293</v>
      </c>
      <c r="B6" s="95" t="s">
        <v>415</v>
      </c>
      <c r="C6" s="96" t="s">
        <v>416</v>
      </c>
      <c r="D6" s="97" t="s">
        <v>131</v>
      </c>
      <c r="E6" s="97" t="s">
        <v>417</v>
      </c>
      <c r="F6" s="97" t="s">
        <v>418</v>
      </c>
      <c r="G6" s="98" t="s">
        <v>419</v>
      </c>
      <c r="H6" s="97" t="s">
        <v>420</v>
      </c>
      <c r="I6" s="97" t="s">
        <v>421</v>
      </c>
      <c r="J6" s="97" t="s">
        <v>422</v>
      </c>
      <c r="K6" s="97" t="s">
        <v>254</v>
      </c>
      <c r="L6" s="97" t="s">
        <v>102</v>
      </c>
      <c r="M6" s="97" t="s">
        <v>398</v>
      </c>
      <c r="N6" s="99" t="s">
        <v>423</v>
      </c>
      <c r="O6" s="95" t="str">
        <f>B6</f>
        <v>Volume Product</v>
      </c>
      <c r="P6" s="96" t="str">
        <f t="shared" ref="P6:AA6" si="0">C6</f>
        <v>Price/pcs. (w/o reduction)</v>
      </c>
      <c r="Q6" s="97" t="str">
        <f t="shared" si="0"/>
        <v>Price/pcs.</v>
      </c>
      <c r="R6" s="97" t="str">
        <f t="shared" si="0"/>
        <v>HK3/pcs.</v>
      </c>
      <c r="S6" s="97" t="str">
        <f t="shared" si="0"/>
        <v>SK/pcs.</v>
      </c>
      <c r="T6" s="98" t="str">
        <f t="shared" si="0"/>
        <v>Sales (w/o reduction)</v>
      </c>
      <c r="U6" s="97" t="str">
        <f t="shared" si="0"/>
        <v>Sales</v>
      </c>
      <c r="V6" s="97" t="str">
        <f t="shared" si="0"/>
        <v>Ratio</v>
      </c>
      <c r="W6" s="97" t="str">
        <f t="shared" si="0"/>
        <v>Ratio kum.</v>
      </c>
      <c r="X6" s="97" t="str">
        <f t="shared" si="0"/>
        <v>HK3</v>
      </c>
      <c r="Y6" s="97" t="str">
        <f t="shared" si="0"/>
        <v>SK</v>
      </c>
      <c r="Z6" s="97" t="str">
        <f t="shared" si="0"/>
        <v>DB1</v>
      </c>
      <c r="AA6" s="99" t="str">
        <f t="shared" si="0"/>
        <v>DB4</v>
      </c>
      <c r="AB6" s="95" t="str">
        <f>O6</f>
        <v>Volume Product</v>
      </c>
      <c r="AC6" s="96" t="str">
        <f t="shared" ref="AC6:AN6" si="1">P6</f>
        <v>Price/pcs. (w/o reduction)</v>
      </c>
      <c r="AD6" s="97" t="str">
        <f t="shared" si="1"/>
        <v>Price/pcs.</v>
      </c>
      <c r="AE6" s="97" t="str">
        <f t="shared" si="1"/>
        <v>HK3/pcs.</v>
      </c>
      <c r="AF6" s="100" t="str">
        <f t="shared" si="1"/>
        <v>SK/pcs.</v>
      </c>
      <c r="AG6" s="98" t="str">
        <f t="shared" si="1"/>
        <v>Sales (w/o reduction)</v>
      </c>
      <c r="AH6" s="97" t="str">
        <f t="shared" si="1"/>
        <v>Sales</v>
      </c>
      <c r="AI6" s="97" t="str">
        <f t="shared" si="1"/>
        <v>Ratio</v>
      </c>
      <c r="AJ6" s="97" t="str">
        <f t="shared" si="1"/>
        <v>Ratio kum.</v>
      </c>
      <c r="AK6" s="97" t="str">
        <f t="shared" si="1"/>
        <v>HK3</v>
      </c>
      <c r="AL6" s="97" t="str">
        <f t="shared" si="1"/>
        <v>SK</v>
      </c>
      <c r="AM6" s="97" t="str">
        <f t="shared" si="1"/>
        <v>DB1</v>
      </c>
      <c r="AN6" s="99" t="str">
        <f t="shared" si="1"/>
        <v>DB4</v>
      </c>
      <c r="AO6" s="95" t="str">
        <f>AB6</f>
        <v>Volume Product</v>
      </c>
      <c r="AP6" s="96" t="str">
        <f t="shared" ref="AP6:BA6" si="2">AC6</f>
        <v>Price/pcs. (w/o reduction)</v>
      </c>
      <c r="AQ6" s="97" t="str">
        <f t="shared" si="2"/>
        <v>Price/pcs.</v>
      </c>
      <c r="AR6" s="97" t="str">
        <f t="shared" si="2"/>
        <v>HK3/pcs.</v>
      </c>
      <c r="AS6" s="97" t="str">
        <f t="shared" si="2"/>
        <v>SK/pcs.</v>
      </c>
      <c r="AT6" s="98" t="str">
        <f t="shared" si="2"/>
        <v>Sales (w/o reduction)</v>
      </c>
      <c r="AU6" s="97" t="str">
        <f t="shared" si="2"/>
        <v>Sales</v>
      </c>
      <c r="AV6" s="97" t="str">
        <f t="shared" si="2"/>
        <v>Ratio</v>
      </c>
      <c r="AW6" s="97" t="str">
        <f t="shared" si="2"/>
        <v>Ratio kum.</v>
      </c>
      <c r="AX6" s="97" t="str">
        <f t="shared" si="2"/>
        <v>HK3</v>
      </c>
      <c r="AY6" s="97" t="str">
        <f t="shared" si="2"/>
        <v>SK</v>
      </c>
      <c r="AZ6" s="97" t="str">
        <f t="shared" si="2"/>
        <v>DB1</v>
      </c>
      <c r="BA6" s="99" t="str">
        <f t="shared" si="2"/>
        <v>DB4</v>
      </c>
      <c r="BB6" s="95" t="str">
        <f>AO6</f>
        <v>Volume Product</v>
      </c>
      <c r="BC6" s="96" t="str">
        <f t="shared" ref="BC6:BN6" si="3">AP6</f>
        <v>Price/pcs. (w/o reduction)</v>
      </c>
      <c r="BD6" s="97" t="str">
        <f t="shared" si="3"/>
        <v>Price/pcs.</v>
      </c>
      <c r="BE6" s="97" t="str">
        <f t="shared" si="3"/>
        <v>HK3/pcs.</v>
      </c>
      <c r="BF6" s="97" t="str">
        <f t="shared" si="3"/>
        <v>SK/pcs.</v>
      </c>
      <c r="BG6" s="98" t="str">
        <f t="shared" si="3"/>
        <v>Sales (w/o reduction)</v>
      </c>
      <c r="BH6" s="97" t="str">
        <f t="shared" si="3"/>
        <v>Sales</v>
      </c>
      <c r="BI6" s="97" t="str">
        <f t="shared" si="3"/>
        <v>Ratio</v>
      </c>
      <c r="BJ6" s="97" t="str">
        <f t="shared" si="3"/>
        <v>Ratio kum.</v>
      </c>
      <c r="BK6" s="97" t="str">
        <f t="shared" si="3"/>
        <v>HK3</v>
      </c>
      <c r="BL6" s="97" t="str">
        <f t="shared" si="3"/>
        <v>SK</v>
      </c>
      <c r="BM6" s="97" t="str">
        <f t="shared" si="3"/>
        <v>DB1</v>
      </c>
      <c r="BN6" s="99" t="str">
        <f t="shared" si="3"/>
        <v>DB4</v>
      </c>
      <c r="BO6" s="95" t="str">
        <f>BB6</f>
        <v>Volume Product</v>
      </c>
      <c r="BP6" s="96" t="str">
        <f t="shared" ref="BP6:CA6" si="4">BC6</f>
        <v>Price/pcs. (w/o reduction)</v>
      </c>
      <c r="BQ6" s="97" t="str">
        <f t="shared" si="4"/>
        <v>Price/pcs.</v>
      </c>
      <c r="BR6" s="97" t="str">
        <f t="shared" si="4"/>
        <v>HK3/pcs.</v>
      </c>
      <c r="BS6" s="97" t="str">
        <f t="shared" si="4"/>
        <v>SK/pcs.</v>
      </c>
      <c r="BT6" s="98" t="str">
        <f t="shared" si="4"/>
        <v>Sales (w/o reduction)</v>
      </c>
      <c r="BU6" s="97" t="str">
        <f t="shared" si="4"/>
        <v>Sales</v>
      </c>
      <c r="BV6" s="97" t="str">
        <f t="shared" si="4"/>
        <v>Ratio</v>
      </c>
      <c r="BW6" s="97" t="str">
        <f t="shared" si="4"/>
        <v>Ratio kum.</v>
      </c>
      <c r="BX6" s="97" t="str">
        <f t="shared" si="4"/>
        <v>HK3</v>
      </c>
      <c r="BY6" s="97" t="str">
        <f t="shared" si="4"/>
        <v>SK</v>
      </c>
      <c r="BZ6" s="97" t="str">
        <f t="shared" si="4"/>
        <v>DB1</v>
      </c>
      <c r="CA6" s="99" t="str">
        <f t="shared" si="4"/>
        <v>DB4</v>
      </c>
      <c r="CB6" s="95" t="str">
        <f>BO6</f>
        <v>Volume Product</v>
      </c>
      <c r="CC6" s="96" t="str">
        <f t="shared" ref="CC6:CN6" si="5">BP6</f>
        <v>Price/pcs. (w/o reduction)</v>
      </c>
      <c r="CD6" s="97" t="str">
        <f t="shared" si="5"/>
        <v>Price/pcs.</v>
      </c>
      <c r="CE6" s="97" t="str">
        <f t="shared" si="5"/>
        <v>HK3/pcs.</v>
      </c>
      <c r="CF6" s="97" t="str">
        <f t="shared" si="5"/>
        <v>SK/pcs.</v>
      </c>
      <c r="CG6" s="98" t="str">
        <f t="shared" si="5"/>
        <v>Sales (w/o reduction)</v>
      </c>
      <c r="CH6" s="97" t="str">
        <f t="shared" si="5"/>
        <v>Sales</v>
      </c>
      <c r="CI6" s="97" t="str">
        <f t="shared" si="5"/>
        <v>Ratio</v>
      </c>
      <c r="CJ6" s="97" t="str">
        <f t="shared" si="5"/>
        <v>Ratio kum.</v>
      </c>
      <c r="CK6" s="97" t="str">
        <f t="shared" si="5"/>
        <v>HK3</v>
      </c>
      <c r="CL6" s="97" t="str">
        <f t="shared" si="5"/>
        <v>SK</v>
      </c>
      <c r="CM6" s="97" t="str">
        <f t="shared" si="5"/>
        <v>DB1</v>
      </c>
      <c r="CN6" s="99" t="str">
        <f t="shared" si="5"/>
        <v>DB4</v>
      </c>
      <c r="CO6" s="95" t="str">
        <f>CB6</f>
        <v>Volume Product</v>
      </c>
      <c r="CP6" s="96" t="str">
        <f t="shared" ref="CP6:DA6" si="6">CC6</f>
        <v>Price/pcs. (w/o reduction)</v>
      </c>
      <c r="CQ6" s="97" t="str">
        <f t="shared" si="6"/>
        <v>Price/pcs.</v>
      </c>
      <c r="CR6" s="97" t="str">
        <f t="shared" si="6"/>
        <v>HK3/pcs.</v>
      </c>
      <c r="CS6" s="97" t="str">
        <f t="shared" si="6"/>
        <v>SK/pcs.</v>
      </c>
      <c r="CT6" s="98" t="str">
        <f t="shared" si="6"/>
        <v>Sales (w/o reduction)</v>
      </c>
      <c r="CU6" s="97" t="str">
        <f t="shared" si="6"/>
        <v>Sales</v>
      </c>
      <c r="CV6" s="97" t="str">
        <f t="shared" si="6"/>
        <v>Ratio</v>
      </c>
      <c r="CW6" s="97" t="str">
        <f t="shared" si="6"/>
        <v>Ratio kum.</v>
      </c>
      <c r="CX6" s="97" t="str">
        <f t="shared" si="6"/>
        <v>HK3</v>
      </c>
      <c r="CY6" s="97" t="str">
        <f t="shared" si="6"/>
        <v>SK</v>
      </c>
      <c r="CZ6" s="97" t="str">
        <f t="shared" si="6"/>
        <v>DB1</v>
      </c>
      <c r="DA6" s="99" t="str">
        <f t="shared" si="6"/>
        <v>DB4</v>
      </c>
      <c r="DB6" s="97" t="str">
        <f>CZ6</f>
        <v>DB1</v>
      </c>
      <c r="DC6" s="99" t="str">
        <f>DA6</f>
        <v>DB4</v>
      </c>
      <c r="DD6" s="347"/>
    </row>
    <row r="7" spans="1:109">
      <c r="A7" s="446">
        <f>'Input Cost_MS5'!$D$11</f>
        <v>0</v>
      </c>
      <c r="B7" s="1080">
        <f>'Input Cost_MS5'!D$13</f>
        <v>0</v>
      </c>
      <c r="C7" s="656">
        <f>'Input Cost_MS5'!D$117/100</f>
        <v>0</v>
      </c>
      <c r="D7" s="969">
        <f>((C7-B2)*(1+'Input Cost_MS5'!D$22))+B2</f>
        <v>0</v>
      </c>
      <c r="E7" s="275">
        <f>(Kalkulation_MS5!$F$26)/100</f>
        <v>0</v>
      </c>
      <c r="F7" s="275">
        <f>(Kalkulation_MS5!$F$35)/100</f>
        <v>0</v>
      </c>
      <c r="G7" s="103">
        <f>B7*C7</f>
        <v>0</v>
      </c>
      <c r="H7" s="104">
        <f>B7*D7</f>
        <v>0</v>
      </c>
      <c r="I7" s="104">
        <f>H7-G7</f>
        <v>0</v>
      </c>
      <c r="J7" s="104">
        <f>I7</f>
        <v>0</v>
      </c>
      <c r="K7" s="104">
        <f>B7*E7</f>
        <v>0</v>
      </c>
      <c r="L7" s="104">
        <f>B7*F7</f>
        <v>0</v>
      </c>
      <c r="M7" s="104">
        <f>H7-K7</f>
        <v>0</v>
      </c>
      <c r="N7" s="105">
        <f>H7-L7</f>
        <v>0</v>
      </c>
      <c r="O7" s="38">
        <f>'Input Cost_MS5'!D$14</f>
        <v>0</v>
      </c>
      <c r="P7" s="122">
        <f>C7</f>
        <v>0</v>
      </c>
      <c r="Q7" s="971">
        <f>((D7-B2)*(1+'Input Cost_MS5'!$D23))+B2</f>
        <v>0</v>
      </c>
      <c r="R7" s="108">
        <f>E7</f>
        <v>0</v>
      </c>
      <c r="S7" s="108">
        <f>F7</f>
        <v>0</v>
      </c>
      <c r="T7" s="103">
        <f>P7*O7</f>
        <v>0</v>
      </c>
      <c r="U7" s="104">
        <f>Q7*O7</f>
        <v>0</v>
      </c>
      <c r="V7" s="104">
        <f>(Q7-D7)*O7</f>
        <v>0</v>
      </c>
      <c r="W7" s="104">
        <f>(Q7-P7)*O7</f>
        <v>0</v>
      </c>
      <c r="X7" s="104">
        <f t="shared" ref="X7:X46" si="7">R7*O7</f>
        <v>0</v>
      </c>
      <c r="Y7" s="104">
        <f>S7*O7</f>
        <v>0</v>
      </c>
      <c r="Z7" s="104">
        <f t="shared" ref="Z7:Z46" si="8">U7-X7</f>
        <v>0</v>
      </c>
      <c r="AA7" s="105">
        <f>U7-Y7</f>
        <v>0</v>
      </c>
      <c r="AB7" s="1080">
        <f>'Input Cost_MS5'!D$15</f>
        <v>0</v>
      </c>
      <c r="AC7" s="107">
        <f>P7</f>
        <v>0</v>
      </c>
      <c r="AD7" s="971">
        <f>((Q7-B2)*(1+'Input Cost_MS5'!$D24))+B2</f>
        <v>0</v>
      </c>
      <c r="AE7" s="108">
        <f>R7</f>
        <v>0</v>
      </c>
      <c r="AF7" s="108">
        <f>S7</f>
        <v>0</v>
      </c>
      <c r="AG7" s="103">
        <f>AC7*AB7</f>
        <v>0</v>
      </c>
      <c r="AH7" s="104">
        <f>AD7*AB7</f>
        <v>0</v>
      </c>
      <c r="AI7" s="104">
        <f>(AD7-Q7)*AB7</f>
        <v>0</v>
      </c>
      <c r="AJ7" s="104">
        <f>(AD7-AC7)*AB7</f>
        <v>0</v>
      </c>
      <c r="AK7" s="104">
        <f t="shared" ref="AK7:AK46" si="9">AE7*AB7</f>
        <v>0</v>
      </c>
      <c r="AL7" s="104">
        <f>AF7*AB7</f>
        <v>0</v>
      </c>
      <c r="AM7" s="109">
        <f t="shared" ref="AM7:AM46" si="10">AH7-AK7</f>
        <v>0</v>
      </c>
      <c r="AN7" s="105">
        <f>AH7-AL7</f>
        <v>0</v>
      </c>
      <c r="AO7" s="38">
        <f>'Input Cost_MS5'!D$16</f>
        <v>0</v>
      </c>
      <c r="AP7" s="107">
        <f>AC7</f>
        <v>0</v>
      </c>
      <c r="AQ7" s="971">
        <f>((AD7-B2)*(1+'Input Cost_MS5'!$D25))+B2</f>
        <v>0</v>
      </c>
      <c r="AR7" s="108">
        <f>AE7</f>
        <v>0</v>
      </c>
      <c r="AS7" s="108">
        <f>AF7</f>
        <v>0</v>
      </c>
      <c r="AT7" s="103">
        <f>AP7*AO7</f>
        <v>0</v>
      </c>
      <c r="AU7" s="104">
        <f>AQ7*AO7</f>
        <v>0</v>
      </c>
      <c r="AV7" s="104">
        <f>(AQ7-AD7)*AO7</f>
        <v>0</v>
      </c>
      <c r="AW7" s="104">
        <f>(AQ7-AP7)*AO7</f>
        <v>0</v>
      </c>
      <c r="AX7" s="104">
        <f t="shared" ref="AX7:AX46" si="11">AR7*AO7</f>
        <v>0</v>
      </c>
      <c r="AY7" s="104">
        <f>AS7*AO7</f>
        <v>0</v>
      </c>
      <c r="AZ7" s="104">
        <f t="shared" ref="AZ7:AZ46" si="12">AU7-AX7</f>
        <v>0</v>
      </c>
      <c r="BA7" s="105">
        <f>AU7-AY7</f>
        <v>0</v>
      </c>
      <c r="BB7" s="38">
        <f>'Input Cost_MS5'!D$17</f>
        <v>0</v>
      </c>
      <c r="BC7" s="107">
        <f>AP7</f>
        <v>0</v>
      </c>
      <c r="BD7" s="971">
        <f>((AQ7-B2)*(1+'Input Cost_MS5'!$D26))+B2</f>
        <v>0</v>
      </c>
      <c r="BE7" s="108">
        <f>AR7</f>
        <v>0</v>
      </c>
      <c r="BF7" s="108">
        <f>AS7</f>
        <v>0</v>
      </c>
      <c r="BG7" s="103">
        <f>BC7*BB7</f>
        <v>0</v>
      </c>
      <c r="BH7" s="104">
        <f>BD7*BB7</f>
        <v>0</v>
      </c>
      <c r="BI7" s="104">
        <f>(BD7-AQ7)*BB7</f>
        <v>0</v>
      </c>
      <c r="BJ7" s="104">
        <f>(BD7-BC7)*BB7</f>
        <v>0</v>
      </c>
      <c r="BK7" s="262">
        <f t="shared" ref="BK7:BK46" si="13">BE7*BB7</f>
        <v>0</v>
      </c>
      <c r="BL7" s="104">
        <f>BF7*BB7</f>
        <v>0</v>
      </c>
      <c r="BM7" s="104">
        <f t="shared" ref="BM7:BM46" si="14">BH7-BK7</f>
        <v>0</v>
      </c>
      <c r="BN7" s="105">
        <f>BH7-BL7</f>
        <v>0</v>
      </c>
      <c r="BO7" s="38">
        <f>'Input Cost_MS5'!D$18</f>
        <v>0</v>
      </c>
      <c r="BP7" s="107">
        <f>BC7</f>
        <v>0</v>
      </c>
      <c r="BQ7" s="971">
        <f>((BD7-B2)*(1+'Input Cost_MS5'!$D27))+B2</f>
        <v>0</v>
      </c>
      <c r="BR7" s="108">
        <f>BE7</f>
        <v>0</v>
      </c>
      <c r="BS7" s="108">
        <f>BF7</f>
        <v>0</v>
      </c>
      <c r="BT7" s="103">
        <f>BP7*BO7</f>
        <v>0</v>
      </c>
      <c r="BU7" s="104">
        <f>BQ7*BO7</f>
        <v>0</v>
      </c>
      <c r="BV7" s="104">
        <f>(BQ7-BD7)*BO7</f>
        <v>0</v>
      </c>
      <c r="BW7" s="104">
        <f>(BQ7-BP7)*BO7</f>
        <v>0</v>
      </c>
      <c r="BX7" s="262">
        <f t="shared" ref="BX7:BX46" si="15">BR7*BO7</f>
        <v>0</v>
      </c>
      <c r="BY7" s="104">
        <f>BS7*BO7</f>
        <v>0</v>
      </c>
      <c r="BZ7" s="104">
        <f t="shared" ref="BZ7:BZ46" si="16">BU7-BX7</f>
        <v>0</v>
      </c>
      <c r="CA7" s="105">
        <f>BU7-BY7</f>
        <v>0</v>
      </c>
      <c r="CB7" s="38">
        <f>'Input Cost_MS5'!D$19</f>
        <v>0</v>
      </c>
      <c r="CC7" s="107">
        <f>BP7</f>
        <v>0</v>
      </c>
      <c r="CD7" s="971">
        <f>((BQ7-B2)*(1+'Input Cost_MS5'!$D28))+B2</f>
        <v>0</v>
      </c>
      <c r="CE7" s="108">
        <f>BR7</f>
        <v>0</v>
      </c>
      <c r="CF7" s="108">
        <f>BS7</f>
        <v>0</v>
      </c>
      <c r="CG7" s="103">
        <f>CC7*CB7</f>
        <v>0</v>
      </c>
      <c r="CH7" s="104">
        <f>CD7*CB7</f>
        <v>0</v>
      </c>
      <c r="CI7" s="104">
        <f>(CD7-BQ7)*CB7</f>
        <v>0</v>
      </c>
      <c r="CJ7" s="104">
        <f>(CD7-CC7)*CB7</f>
        <v>0</v>
      </c>
      <c r="CK7" s="262">
        <f t="shared" ref="CK7:CK46" si="17">CE7*CB7</f>
        <v>0</v>
      </c>
      <c r="CL7" s="104">
        <f>CF7*CB7</f>
        <v>0</v>
      </c>
      <c r="CM7" s="104">
        <f t="shared" ref="CM7:CM46" si="18">CH7-CK7</f>
        <v>0</v>
      </c>
      <c r="CN7" s="105">
        <f>CH7-CL7</f>
        <v>0</v>
      </c>
      <c r="CO7" s="110">
        <f>B7+O7+AB7+AO7+BB7+BO7+CB7</f>
        <v>0</v>
      </c>
      <c r="CP7" s="111">
        <f>$C7</f>
        <v>0</v>
      </c>
      <c r="CQ7" s="112" t="str">
        <f>IF(CO7=0,"",CU7/CO7)</f>
        <v/>
      </c>
      <c r="CR7" s="113" t="str">
        <f>IF(CO7=0,"",CX7/CO7)</f>
        <v/>
      </c>
      <c r="CS7" s="113" t="str">
        <f>IF(CO7=0,"",CY7/CO7)</f>
        <v/>
      </c>
      <c r="CT7" s="114">
        <f t="shared" ref="CT7:CY22" si="19">G7+T7+AG7+AT7+BG7+BT7+CG7</f>
        <v>0</v>
      </c>
      <c r="CU7" s="115">
        <f t="shared" si="19"/>
        <v>0</v>
      </c>
      <c r="CV7" s="115">
        <f t="shared" si="19"/>
        <v>0</v>
      </c>
      <c r="CW7" s="115">
        <f t="shared" si="19"/>
        <v>0</v>
      </c>
      <c r="CX7" s="115">
        <f t="shared" si="19"/>
        <v>0</v>
      </c>
      <c r="CY7" s="115">
        <f t="shared" si="19"/>
        <v>0</v>
      </c>
      <c r="CZ7" s="115">
        <f t="shared" ref="CZ7:CZ46" si="20">CU7-CX7</f>
        <v>0</v>
      </c>
      <c r="DA7" s="116">
        <f>CU7-CY7</f>
        <v>0</v>
      </c>
      <c r="DB7" s="117" t="str">
        <f>IF(CU7=0,"",CZ7/CU7)</f>
        <v/>
      </c>
      <c r="DC7" s="118" t="str">
        <f>IF(CU7=0,"",DA7/CU7)</f>
        <v/>
      </c>
      <c r="DD7" s="348">
        <f>$CO7*'Input Cost_MS5'!$D109</f>
        <v>0</v>
      </c>
      <c r="DE7" s="348">
        <f>$CO7*'Input Cost_MS5'!$D110</f>
        <v>0</v>
      </c>
    </row>
    <row r="8" spans="1:109">
      <c r="A8" s="447">
        <f>'Input Cost_MS5'!$E$11</f>
        <v>0</v>
      </c>
      <c r="B8" s="194">
        <f>'Input Cost_MS5'!E$13</f>
        <v>0</v>
      </c>
      <c r="C8" s="657">
        <f>'Input Cost_MS5'!E$117/100</f>
        <v>0</v>
      </c>
      <c r="D8" s="970">
        <f>((C8-B3)*(1+'Input Cost_MS5'!E$22))+B3</f>
        <v>0</v>
      </c>
      <c r="E8" s="197">
        <f>(Kalkulation_MS5!$G$26)/100</f>
        <v>0</v>
      </c>
      <c r="F8" s="197">
        <f>(Kalkulation_MS5!$G$35)/100</f>
        <v>0</v>
      </c>
      <c r="G8" s="119">
        <f t="shared" ref="G8:G46" si="21">B8*C8</f>
        <v>0</v>
      </c>
      <c r="H8" s="120">
        <f t="shared" ref="H8:H46" si="22">B8*D8</f>
        <v>0</v>
      </c>
      <c r="I8" s="120">
        <f t="shared" ref="I8:I46" si="23">H8-G8</f>
        <v>0</v>
      </c>
      <c r="J8" s="120">
        <f t="shared" ref="J8:J46" si="24">I8</f>
        <v>0</v>
      </c>
      <c r="K8" s="120">
        <f t="shared" ref="K8:K46" si="25">B8*E8</f>
        <v>0</v>
      </c>
      <c r="L8" s="120">
        <f t="shared" ref="L8:L46" si="26">B8*F8</f>
        <v>0</v>
      </c>
      <c r="M8" s="120">
        <f t="shared" ref="M8:M46" si="27">H8-K8</f>
        <v>0</v>
      </c>
      <c r="N8" s="121">
        <f t="shared" ref="N8:N46" si="28">H8-L8</f>
        <v>0</v>
      </c>
      <c r="O8" s="194">
        <f>'Input Cost_MS5'!E$14</f>
        <v>0</v>
      </c>
      <c r="P8" s="122">
        <f t="shared" ref="P8:P46" si="29">C8</f>
        <v>0</v>
      </c>
      <c r="Q8" s="970">
        <f>((D8-B3)*(1+'Input Cost_MS5'!$E23))+B3</f>
        <v>0</v>
      </c>
      <c r="R8" s="124">
        <f t="shared" ref="R8:S23" si="30">E8</f>
        <v>0</v>
      </c>
      <c r="S8" s="124">
        <f t="shared" si="30"/>
        <v>0</v>
      </c>
      <c r="T8" s="119">
        <f t="shared" ref="T8:T46" si="31">P8*O8</f>
        <v>0</v>
      </c>
      <c r="U8" s="120">
        <f t="shared" ref="U8:U46" si="32">Q8*O8</f>
        <v>0</v>
      </c>
      <c r="V8" s="120">
        <f t="shared" ref="V8:V46" si="33">(Q8-D8)*O8</f>
        <v>0</v>
      </c>
      <c r="W8" s="120">
        <f t="shared" ref="W8:W46" si="34">(Q8-P8)*O8</f>
        <v>0</v>
      </c>
      <c r="X8" s="120">
        <f t="shared" si="7"/>
        <v>0</v>
      </c>
      <c r="Y8" s="120">
        <f t="shared" ref="Y8:Y46" si="35">S8*O8</f>
        <v>0</v>
      </c>
      <c r="Z8" s="120">
        <f t="shared" si="8"/>
        <v>0</v>
      </c>
      <c r="AA8" s="121">
        <f t="shared" ref="AA8:AA46" si="36">U8-Y8</f>
        <v>0</v>
      </c>
      <c r="AB8" s="194">
        <f>'Input Cost_MS5'!E$15</f>
        <v>0</v>
      </c>
      <c r="AC8" s="122">
        <f t="shared" ref="AC8:AC46" si="37">P8</f>
        <v>0</v>
      </c>
      <c r="AD8" s="970">
        <f>((Q8-B3)*(1+'Input Cost_MS5'!$E24))+B3</f>
        <v>0</v>
      </c>
      <c r="AE8" s="124">
        <f t="shared" ref="AE8:AF23" si="38">R8</f>
        <v>0</v>
      </c>
      <c r="AF8" s="124">
        <f t="shared" si="38"/>
        <v>0</v>
      </c>
      <c r="AG8" s="119">
        <f t="shared" ref="AG8:AG46" si="39">AC8*AB8</f>
        <v>0</v>
      </c>
      <c r="AH8" s="120">
        <f t="shared" ref="AH8:AH46" si="40">AD8*AB8</f>
        <v>0</v>
      </c>
      <c r="AI8" s="120">
        <f t="shared" ref="AI8:AI46" si="41">(AD8-Q8)*AB8</f>
        <v>0</v>
      </c>
      <c r="AJ8" s="120">
        <f t="shared" ref="AJ8:AJ46" si="42">(AD8-AC8)*AB8</f>
        <v>0</v>
      </c>
      <c r="AK8" s="120">
        <f t="shared" si="9"/>
        <v>0</v>
      </c>
      <c r="AL8" s="120">
        <f t="shared" ref="AL8:AL46" si="43">AF8*AB8</f>
        <v>0</v>
      </c>
      <c r="AM8" s="125">
        <f t="shared" si="10"/>
        <v>0</v>
      </c>
      <c r="AN8" s="121">
        <f t="shared" ref="AN8:AN46" si="44">AH8-AL8</f>
        <v>0</v>
      </c>
      <c r="AO8" s="194">
        <f>'Input Cost_MS5'!E$16</f>
        <v>0</v>
      </c>
      <c r="AP8" s="122">
        <f t="shared" ref="AP8:AP46" si="45">AC8</f>
        <v>0</v>
      </c>
      <c r="AQ8" s="970">
        <f>((AD8-B3)*(1+'Input Cost_MS5'!$E25))+B3</f>
        <v>0</v>
      </c>
      <c r="AR8" s="124">
        <f t="shared" ref="AR8:AS23" si="46">AE8</f>
        <v>0</v>
      </c>
      <c r="AS8" s="124">
        <f t="shared" si="46"/>
        <v>0</v>
      </c>
      <c r="AT8" s="119">
        <f t="shared" ref="AT8:AT46" si="47">AP8*AO8</f>
        <v>0</v>
      </c>
      <c r="AU8" s="120">
        <f t="shared" ref="AU8:AU46" si="48">AQ8*AO8</f>
        <v>0</v>
      </c>
      <c r="AV8" s="120">
        <f t="shared" ref="AV8:AV46" si="49">(AQ8-AD8)*AO8</f>
        <v>0</v>
      </c>
      <c r="AW8" s="120">
        <f t="shared" ref="AW8:AW46" si="50">(AQ8-AP8)*AO8</f>
        <v>0</v>
      </c>
      <c r="AX8" s="120">
        <f t="shared" si="11"/>
        <v>0</v>
      </c>
      <c r="AY8" s="120">
        <f t="shared" ref="AY8:AY46" si="51">AS8*AO8</f>
        <v>0</v>
      </c>
      <c r="AZ8" s="120">
        <f t="shared" si="12"/>
        <v>0</v>
      </c>
      <c r="BA8" s="121">
        <f t="shared" ref="BA8:BA46" si="52">AU8-AY8</f>
        <v>0</v>
      </c>
      <c r="BB8" s="194">
        <f>'Input Cost_MS5'!E$17</f>
        <v>0</v>
      </c>
      <c r="BC8" s="122">
        <f t="shared" ref="BC8:BC46" si="53">AP8</f>
        <v>0</v>
      </c>
      <c r="BD8" s="970">
        <f>((AQ8-B3)*(1+'Input Cost_MS5'!$E26))+B3</f>
        <v>0</v>
      </c>
      <c r="BE8" s="124">
        <f t="shared" ref="BE8:BF23" si="54">AR8</f>
        <v>0</v>
      </c>
      <c r="BF8" s="124">
        <f t="shared" si="54"/>
        <v>0</v>
      </c>
      <c r="BG8" s="119">
        <f t="shared" ref="BG8:BG46" si="55">BC8*BB8</f>
        <v>0</v>
      </c>
      <c r="BH8" s="120">
        <f t="shared" ref="BH8:BH46" si="56">BD8*BB8</f>
        <v>0</v>
      </c>
      <c r="BI8" s="120">
        <f t="shared" ref="BI8:BI46" si="57">(BD8-AQ8)*BB8</f>
        <v>0</v>
      </c>
      <c r="BJ8" s="120">
        <f t="shared" ref="BJ8:BJ46" si="58">(BD8-BC8)*BB8</f>
        <v>0</v>
      </c>
      <c r="BK8" s="263">
        <f t="shared" si="13"/>
        <v>0</v>
      </c>
      <c r="BL8" s="120">
        <f t="shared" ref="BL8:BL46" si="59">BF8*BB8</f>
        <v>0</v>
      </c>
      <c r="BM8" s="120">
        <f t="shared" si="14"/>
        <v>0</v>
      </c>
      <c r="BN8" s="121">
        <f t="shared" ref="BN8:BN46" si="60">BH8-BL8</f>
        <v>0</v>
      </c>
      <c r="BO8" s="194">
        <f>'Input Cost_MS5'!E$18</f>
        <v>0</v>
      </c>
      <c r="BP8" s="122">
        <f t="shared" ref="BP8:BP46" si="61">BC8</f>
        <v>0</v>
      </c>
      <c r="BQ8" s="970">
        <f>((BD8-B3)*(1+'Input Cost_MS5'!$E27))+B3</f>
        <v>0</v>
      </c>
      <c r="BR8" s="124">
        <f t="shared" ref="BR8:BS23" si="62">BE8</f>
        <v>0</v>
      </c>
      <c r="BS8" s="124">
        <f t="shared" si="62"/>
        <v>0</v>
      </c>
      <c r="BT8" s="119">
        <f t="shared" ref="BT8:BT46" si="63">BP8*BO8</f>
        <v>0</v>
      </c>
      <c r="BU8" s="120">
        <f t="shared" ref="BU8:BU46" si="64">BQ8*BO8</f>
        <v>0</v>
      </c>
      <c r="BV8" s="120">
        <f t="shared" ref="BV8:BV46" si="65">(BQ8-BD8)*BO8</f>
        <v>0</v>
      </c>
      <c r="BW8" s="120">
        <f t="shared" ref="BW8:BW46" si="66">(BQ8-BP8)*BO8</f>
        <v>0</v>
      </c>
      <c r="BX8" s="263">
        <f t="shared" si="15"/>
        <v>0</v>
      </c>
      <c r="BY8" s="120">
        <f t="shared" ref="BY8:BY46" si="67">BS8*BO8</f>
        <v>0</v>
      </c>
      <c r="BZ8" s="120">
        <f t="shared" si="16"/>
        <v>0</v>
      </c>
      <c r="CA8" s="121">
        <f t="shared" ref="CA8:CA46" si="68">BU8-BY8</f>
        <v>0</v>
      </c>
      <c r="CB8" s="194">
        <f>'Input Cost_MS5'!E$19</f>
        <v>0</v>
      </c>
      <c r="CC8" s="122">
        <f t="shared" ref="CC8:CC46" si="69">BP8</f>
        <v>0</v>
      </c>
      <c r="CD8" s="970">
        <f>((BQ8-B3)*(1+'Input Cost_MS5'!$E28))+B3</f>
        <v>0</v>
      </c>
      <c r="CE8" s="124">
        <f t="shared" ref="CE8:CF23" si="70">BR8</f>
        <v>0</v>
      </c>
      <c r="CF8" s="124">
        <f t="shared" si="70"/>
        <v>0</v>
      </c>
      <c r="CG8" s="119">
        <f t="shared" ref="CG8:CG46" si="71">CC8*CB8</f>
        <v>0</v>
      </c>
      <c r="CH8" s="120">
        <f t="shared" ref="CH8:CH46" si="72">CD8*CB8</f>
        <v>0</v>
      </c>
      <c r="CI8" s="120">
        <f t="shared" ref="CI8:CI46" si="73">(CD8-BQ8)*CB8</f>
        <v>0</v>
      </c>
      <c r="CJ8" s="120">
        <f t="shared" ref="CJ8:CJ46" si="74">(CD8-CC8)*CB8</f>
        <v>0</v>
      </c>
      <c r="CK8" s="263">
        <f t="shared" si="17"/>
        <v>0</v>
      </c>
      <c r="CL8" s="120">
        <f t="shared" ref="CL8:CL46" si="75">CF8*CB8</f>
        <v>0</v>
      </c>
      <c r="CM8" s="120">
        <f t="shared" si="18"/>
        <v>0</v>
      </c>
      <c r="CN8" s="121">
        <f t="shared" ref="CN8:CN46" si="76">CH8-CL8</f>
        <v>0</v>
      </c>
      <c r="CO8" s="260">
        <f t="shared" ref="CO8:CO46" si="77">B8+O8+AB8+AO8+BB8+BO8+CB8</f>
        <v>0</v>
      </c>
      <c r="CP8" s="126">
        <f t="shared" ref="CP8:CP46" si="78">$C8</f>
        <v>0</v>
      </c>
      <c r="CQ8" s="127" t="str">
        <f t="shared" ref="CQ8:CQ46" si="79">IF(CO8=0,"",CU8/CO8)</f>
        <v/>
      </c>
      <c r="CR8" s="128" t="str">
        <f t="shared" ref="CR8:CR46" si="80">IF(CO8=0,"",CX8/CO8)</f>
        <v/>
      </c>
      <c r="CS8" s="128" t="str">
        <f t="shared" ref="CS8:CS46" si="81">IF(CO8=0,"",CY8/CO8)</f>
        <v/>
      </c>
      <c r="CT8" s="129">
        <f t="shared" si="19"/>
        <v>0</v>
      </c>
      <c r="CU8" s="130">
        <f t="shared" si="19"/>
        <v>0</v>
      </c>
      <c r="CV8" s="130">
        <f t="shared" si="19"/>
        <v>0</v>
      </c>
      <c r="CW8" s="130">
        <f t="shared" si="19"/>
        <v>0</v>
      </c>
      <c r="CX8" s="130">
        <f t="shared" si="19"/>
        <v>0</v>
      </c>
      <c r="CY8" s="130">
        <f t="shared" si="19"/>
        <v>0</v>
      </c>
      <c r="CZ8" s="130">
        <f t="shared" si="20"/>
        <v>0</v>
      </c>
      <c r="DA8" s="131">
        <f t="shared" ref="DA8:DA46" si="82">CU8-CY8</f>
        <v>0</v>
      </c>
      <c r="DB8" s="132" t="str">
        <f t="shared" ref="DB8:DB46" si="83">IF(CU8=0,"",CZ8/CU8)</f>
        <v/>
      </c>
      <c r="DC8" s="133" t="str">
        <f t="shared" ref="DC8:DC46" si="84">IF(CU8=0,"",DA8/CU8)</f>
        <v/>
      </c>
      <c r="DD8" s="348">
        <f>$CO8*'Input Cost_MS5'!$E109</f>
        <v>0</v>
      </c>
      <c r="DE8" s="348">
        <f>$CO8*'Input Cost_MS5'!$E110</f>
        <v>0</v>
      </c>
    </row>
    <row r="9" spans="1:109">
      <c r="A9" s="447">
        <f>'Input Cost_MS5'!$F$11</f>
        <v>0</v>
      </c>
      <c r="B9" s="194">
        <f>'Input Cost_MS5'!F$13</f>
        <v>0</v>
      </c>
      <c r="C9" s="657">
        <f>'Input Cost_MS5'!F$117/100</f>
        <v>0</v>
      </c>
      <c r="D9" s="196">
        <f>C9*(1+'Input Cost_MS5'!F$22)</f>
        <v>0</v>
      </c>
      <c r="E9" s="197">
        <f>(Kalkulation_MS5!$H$26)/100</f>
        <v>0</v>
      </c>
      <c r="F9" s="197">
        <f>(Kalkulation_MS5!$H$35)/100</f>
        <v>0</v>
      </c>
      <c r="G9" s="119">
        <f t="shared" si="21"/>
        <v>0</v>
      </c>
      <c r="H9" s="120">
        <f t="shared" si="22"/>
        <v>0</v>
      </c>
      <c r="I9" s="120">
        <f t="shared" si="23"/>
        <v>0</v>
      </c>
      <c r="J9" s="120">
        <f t="shared" si="24"/>
        <v>0</v>
      </c>
      <c r="K9" s="120">
        <f t="shared" si="25"/>
        <v>0</v>
      </c>
      <c r="L9" s="120">
        <f t="shared" si="26"/>
        <v>0</v>
      </c>
      <c r="M9" s="120">
        <f t="shared" si="27"/>
        <v>0</v>
      </c>
      <c r="N9" s="121">
        <f t="shared" si="28"/>
        <v>0</v>
      </c>
      <c r="O9" s="194">
        <f>'Input Cost_MS5'!F$14</f>
        <v>0</v>
      </c>
      <c r="P9" s="122">
        <f t="shared" si="29"/>
        <v>0</v>
      </c>
      <c r="Q9" s="123">
        <f>D9*(1+'Input Cost_MS5'!$F23)</f>
        <v>0</v>
      </c>
      <c r="R9" s="124">
        <f t="shared" si="30"/>
        <v>0</v>
      </c>
      <c r="S9" s="124">
        <f t="shared" si="30"/>
        <v>0</v>
      </c>
      <c r="T9" s="119">
        <f t="shared" si="31"/>
        <v>0</v>
      </c>
      <c r="U9" s="120">
        <f t="shared" si="32"/>
        <v>0</v>
      </c>
      <c r="V9" s="120">
        <f t="shared" si="33"/>
        <v>0</v>
      </c>
      <c r="W9" s="120">
        <f t="shared" si="34"/>
        <v>0</v>
      </c>
      <c r="X9" s="120">
        <f t="shared" si="7"/>
        <v>0</v>
      </c>
      <c r="Y9" s="120">
        <f t="shared" si="35"/>
        <v>0</v>
      </c>
      <c r="Z9" s="120">
        <f t="shared" si="8"/>
        <v>0</v>
      </c>
      <c r="AA9" s="121">
        <f t="shared" si="36"/>
        <v>0</v>
      </c>
      <c r="AB9" s="194">
        <f>'Input Cost_MS5'!F$15</f>
        <v>0</v>
      </c>
      <c r="AC9" s="122">
        <f t="shared" si="37"/>
        <v>0</v>
      </c>
      <c r="AD9" s="123">
        <f>Q9*(1+'Input Cost_MS5'!$F24)</f>
        <v>0</v>
      </c>
      <c r="AE9" s="124">
        <f t="shared" si="38"/>
        <v>0</v>
      </c>
      <c r="AF9" s="124">
        <f t="shared" si="38"/>
        <v>0</v>
      </c>
      <c r="AG9" s="119">
        <f t="shared" si="39"/>
        <v>0</v>
      </c>
      <c r="AH9" s="120">
        <f t="shared" si="40"/>
        <v>0</v>
      </c>
      <c r="AI9" s="120">
        <f t="shared" si="41"/>
        <v>0</v>
      </c>
      <c r="AJ9" s="120">
        <f t="shared" si="42"/>
        <v>0</v>
      </c>
      <c r="AK9" s="120">
        <f t="shared" si="9"/>
        <v>0</v>
      </c>
      <c r="AL9" s="120">
        <f t="shared" si="43"/>
        <v>0</v>
      </c>
      <c r="AM9" s="125">
        <f t="shared" si="10"/>
        <v>0</v>
      </c>
      <c r="AN9" s="121">
        <f t="shared" si="44"/>
        <v>0</v>
      </c>
      <c r="AO9" s="194">
        <f>'Input Cost_MS5'!F$16</f>
        <v>0</v>
      </c>
      <c r="AP9" s="122">
        <f t="shared" si="45"/>
        <v>0</v>
      </c>
      <c r="AQ9" s="123">
        <f>AD9*(1+'Input Cost_MS5'!$F25)</f>
        <v>0</v>
      </c>
      <c r="AR9" s="124">
        <f t="shared" si="46"/>
        <v>0</v>
      </c>
      <c r="AS9" s="124">
        <f t="shared" si="46"/>
        <v>0</v>
      </c>
      <c r="AT9" s="119">
        <f t="shared" si="47"/>
        <v>0</v>
      </c>
      <c r="AU9" s="120">
        <f t="shared" si="48"/>
        <v>0</v>
      </c>
      <c r="AV9" s="120">
        <f t="shared" si="49"/>
        <v>0</v>
      </c>
      <c r="AW9" s="120">
        <f t="shared" si="50"/>
        <v>0</v>
      </c>
      <c r="AX9" s="120">
        <f t="shared" si="11"/>
        <v>0</v>
      </c>
      <c r="AY9" s="120">
        <f t="shared" si="51"/>
        <v>0</v>
      </c>
      <c r="AZ9" s="120">
        <f t="shared" si="12"/>
        <v>0</v>
      </c>
      <c r="BA9" s="121">
        <f t="shared" si="52"/>
        <v>0</v>
      </c>
      <c r="BB9" s="194">
        <f>'Input Cost_MS5'!F$17</f>
        <v>0</v>
      </c>
      <c r="BC9" s="122">
        <f t="shared" si="53"/>
        <v>0</v>
      </c>
      <c r="BD9" s="123">
        <f>AQ9*(1+'Input Cost_MS5'!$F26)</f>
        <v>0</v>
      </c>
      <c r="BE9" s="124">
        <f t="shared" si="54"/>
        <v>0</v>
      </c>
      <c r="BF9" s="124">
        <f t="shared" si="54"/>
        <v>0</v>
      </c>
      <c r="BG9" s="119">
        <f t="shared" si="55"/>
        <v>0</v>
      </c>
      <c r="BH9" s="120">
        <f t="shared" si="56"/>
        <v>0</v>
      </c>
      <c r="BI9" s="120">
        <f t="shared" si="57"/>
        <v>0</v>
      </c>
      <c r="BJ9" s="120">
        <f t="shared" si="58"/>
        <v>0</v>
      </c>
      <c r="BK9" s="263">
        <f t="shared" si="13"/>
        <v>0</v>
      </c>
      <c r="BL9" s="120">
        <f t="shared" si="59"/>
        <v>0</v>
      </c>
      <c r="BM9" s="120">
        <f t="shared" si="14"/>
        <v>0</v>
      </c>
      <c r="BN9" s="121">
        <f t="shared" si="60"/>
        <v>0</v>
      </c>
      <c r="BO9" s="194">
        <f>'Input Cost_MS5'!F$18</f>
        <v>0</v>
      </c>
      <c r="BP9" s="122">
        <f t="shared" si="61"/>
        <v>0</v>
      </c>
      <c r="BQ9" s="123">
        <f>BD9*(1+'Input Cost_MS5'!$F27)</f>
        <v>0</v>
      </c>
      <c r="BR9" s="124">
        <f t="shared" si="62"/>
        <v>0</v>
      </c>
      <c r="BS9" s="124">
        <f t="shared" si="62"/>
        <v>0</v>
      </c>
      <c r="BT9" s="119">
        <f t="shared" si="63"/>
        <v>0</v>
      </c>
      <c r="BU9" s="120">
        <f t="shared" si="64"/>
        <v>0</v>
      </c>
      <c r="BV9" s="120">
        <f t="shared" si="65"/>
        <v>0</v>
      </c>
      <c r="BW9" s="120">
        <f t="shared" si="66"/>
        <v>0</v>
      </c>
      <c r="BX9" s="263">
        <f t="shared" si="15"/>
        <v>0</v>
      </c>
      <c r="BY9" s="120">
        <f t="shared" si="67"/>
        <v>0</v>
      </c>
      <c r="BZ9" s="120">
        <f t="shared" si="16"/>
        <v>0</v>
      </c>
      <c r="CA9" s="121">
        <f t="shared" si="68"/>
        <v>0</v>
      </c>
      <c r="CB9" s="194">
        <f>'Input Cost_MS5'!F$19</f>
        <v>0</v>
      </c>
      <c r="CC9" s="122">
        <f t="shared" si="69"/>
        <v>0</v>
      </c>
      <c r="CD9" s="123">
        <f>BQ9*(1+'Input Cost_MS5'!$F28)</f>
        <v>0</v>
      </c>
      <c r="CE9" s="124">
        <f t="shared" si="70"/>
        <v>0</v>
      </c>
      <c r="CF9" s="124">
        <f t="shared" si="70"/>
        <v>0</v>
      </c>
      <c r="CG9" s="119">
        <f t="shared" si="71"/>
        <v>0</v>
      </c>
      <c r="CH9" s="120">
        <f t="shared" si="72"/>
        <v>0</v>
      </c>
      <c r="CI9" s="120">
        <f t="shared" si="73"/>
        <v>0</v>
      </c>
      <c r="CJ9" s="120">
        <f t="shared" si="74"/>
        <v>0</v>
      </c>
      <c r="CK9" s="263">
        <f t="shared" si="17"/>
        <v>0</v>
      </c>
      <c r="CL9" s="120">
        <f t="shared" si="75"/>
        <v>0</v>
      </c>
      <c r="CM9" s="120">
        <f t="shared" si="18"/>
        <v>0</v>
      </c>
      <c r="CN9" s="121">
        <f t="shared" si="76"/>
        <v>0</v>
      </c>
      <c r="CO9" s="260">
        <f t="shared" si="77"/>
        <v>0</v>
      </c>
      <c r="CP9" s="126">
        <f t="shared" si="78"/>
        <v>0</v>
      </c>
      <c r="CQ9" s="127" t="str">
        <f t="shared" si="79"/>
        <v/>
      </c>
      <c r="CR9" s="128" t="str">
        <f t="shared" si="80"/>
        <v/>
      </c>
      <c r="CS9" s="128" t="str">
        <f t="shared" si="81"/>
        <v/>
      </c>
      <c r="CT9" s="129">
        <f t="shared" si="19"/>
        <v>0</v>
      </c>
      <c r="CU9" s="130">
        <f t="shared" si="19"/>
        <v>0</v>
      </c>
      <c r="CV9" s="130">
        <f t="shared" si="19"/>
        <v>0</v>
      </c>
      <c r="CW9" s="130">
        <f t="shared" si="19"/>
        <v>0</v>
      </c>
      <c r="CX9" s="130">
        <f t="shared" si="19"/>
        <v>0</v>
      </c>
      <c r="CY9" s="130">
        <f t="shared" si="19"/>
        <v>0</v>
      </c>
      <c r="CZ9" s="130">
        <f t="shared" si="20"/>
        <v>0</v>
      </c>
      <c r="DA9" s="131">
        <f t="shared" si="82"/>
        <v>0</v>
      </c>
      <c r="DB9" s="132" t="str">
        <f t="shared" si="83"/>
        <v/>
      </c>
      <c r="DC9" s="133" t="str">
        <f t="shared" si="84"/>
        <v/>
      </c>
      <c r="DD9" s="348">
        <f>$CO9*'Input Cost_MS5'!$F109</f>
        <v>0</v>
      </c>
      <c r="DE9" s="348">
        <f>$CO9*'Input Cost_MS5'!$F110</f>
        <v>0</v>
      </c>
    </row>
    <row r="10" spans="1:109">
      <c r="A10" s="447">
        <f>'Input Cost_MS5'!$G$11</f>
        <v>0</v>
      </c>
      <c r="B10" s="194">
        <f>'Input Cost_MS5'!G$13</f>
        <v>0</v>
      </c>
      <c r="C10" s="657">
        <f>'Input Cost_MS5'!G$117/100</f>
        <v>0</v>
      </c>
      <c r="D10" s="196">
        <f>C10*(1+'Input Cost_MS5'!G$22)</f>
        <v>0</v>
      </c>
      <c r="E10" s="197">
        <f>(Kalkulation_MS5!$I$26)/100</f>
        <v>0</v>
      </c>
      <c r="F10" s="197">
        <f>(Kalkulation_MS5!$I$35)/100</f>
        <v>0</v>
      </c>
      <c r="G10" s="119">
        <f t="shared" si="21"/>
        <v>0</v>
      </c>
      <c r="H10" s="120">
        <f t="shared" si="22"/>
        <v>0</v>
      </c>
      <c r="I10" s="120">
        <f t="shared" si="23"/>
        <v>0</v>
      </c>
      <c r="J10" s="120">
        <f t="shared" si="24"/>
        <v>0</v>
      </c>
      <c r="K10" s="120">
        <f t="shared" si="25"/>
        <v>0</v>
      </c>
      <c r="L10" s="120">
        <f t="shared" si="26"/>
        <v>0</v>
      </c>
      <c r="M10" s="120">
        <f t="shared" si="27"/>
        <v>0</v>
      </c>
      <c r="N10" s="121">
        <f t="shared" si="28"/>
        <v>0</v>
      </c>
      <c r="O10" s="194">
        <f>'Input Cost_MS5'!G$14</f>
        <v>0</v>
      </c>
      <c r="P10" s="122">
        <f t="shared" si="29"/>
        <v>0</v>
      </c>
      <c r="Q10" s="123">
        <f>D10*(1+'Input Cost_MS5'!$G23)</f>
        <v>0</v>
      </c>
      <c r="R10" s="124">
        <f t="shared" si="30"/>
        <v>0</v>
      </c>
      <c r="S10" s="124">
        <f t="shared" si="30"/>
        <v>0</v>
      </c>
      <c r="T10" s="119">
        <f t="shared" si="31"/>
        <v>0</v>
      </c>
      <c r="U10" s="120">
        <f t="shared" si="32"/>
        <v>0</v>
      </c>
      <c r="V10" s="120">
        <f t="shared" si="33"/>
        <v>0</v>
      </c>
      <c r="W10" s="120">
        <f t="shared" si="34"/>
        <v>0</v>
      </c>
      <c r="X10" s="120">
        <f t="shared" si="7"/>
        <v>0</v>
      </c>
      <c r="Y10" s="120">
        <f t="shared" si="35"/>
        <v>0</v>
      </c>
      <c r="Z10" s="120">
        <f t="shared" si="8"/>
        <v>0</v>
      </c>
      <c r="AA10" s="121">
        <f t="shared" si="36"/>
        <v>0</v>
      </c>
      <c r="AB10" s="194">
        <f>'Input Cost_MS5'!G$15</f>
        <v>0</v>
      </c>
      <c r="AC10" s="122">
        <f t="shared" si="37"/>
        <v>0</v>
      </c>
      <c r="AD10" s="123">
        <f>Q10*(1+'Input Cost_MS5'!$G24)</f>
        <v>0</v>
      </c>
      <c r="AE10" s="124">
        <f t="shared" si="38"/>
        <v>0</v>
      </c>
      <c r="AF10" s="124">
        <f t="shared" si="38"/>
        <v>0</v>
      </c>
      <c r="AG10" s="119">
        <f t="shared" si="39"/>
        <v>0</v>
      </c>
      <c r="AH10" s="120">
        <f t="shared" si="40"/>
        <v>0</v>
      </c>
      <c r="AI10" s="120">
        <f t="shared" si="41"/>
        <v>0</v>
      </c>
      <c r="AJ10" s="120">
        <f t="shared" si="42"/>
        <v>0</v>
      </c>
      <c r="AK10" s="120">
        <f t="shared" si="9"/>
        <v>0</v>
      </c>
      <c r="AL10" s="120">
        <f t="shared" si="43"/>
        <v>0</v>
      </c>
      <c r="AM10" s="125">
        <f t="shared" si="10"/>
        <v>0</v>
      </c>
      <c r="AN10" s="121">
        <f t="shared" si="44"/>
        <v>0</v>
      </c>
      <c r="AO10" s="194">
        <f>'Input Cost_MS5'!G$16</f>
        <v>0</v>
      </c>
      <c r="AP10" s="122">
        <f t="shared" si="45"/>
        <v>0</v>
      </c>
      <c r="AQ10" s="123">
        <f>AD10*(1+'Input Cost_MS5'!$G25)</f>
        <v>0</v>
      </c>
      <c r="AR10" s="124">
        <f t="shared" si="46"/>
        <v>0</v>
      </c>
      <c r="AS10" s="124">
        <f t="shared" si="46"/>
        <v>0</v>
      </c>
      <c r="AT10" s="119">
        <f t="shared" si="47"/>
        <v>0</v>
      </c>
      <c r="AU10" s="120">
        <f t="shared" si="48"/>
        <v>0</v>
      </c>
      <c r="AV10" s="120">
        <f t="shared" si="49"/>
        <v>0</v>
      </c>
      <c r="AW10" s="120">
        <f t="shared" si="50"/>
        <v>0</v>
      </c>
      <c r="AX10" s="120">
        <f t="shared" si="11"/>
        <v>0</v>
      </c>
      <c r="AY10" s="120">
        <f t="shared" si="51"/>
        <v>0</v>
      </c>
      <c r="AZ10" s="120">
        <f t="shared" si="12"/>
        <v>0</v>
      </c>
      <c r="BA10" s="121">
        <f t="shared" si="52"/>
        <v>0</v>
      </c>
      <c r="BB10" s="194">
        <f>'Input Cost_MS5'!G$17</f>
        <v>0</v>
      </c>
      <c r="BC10" s="122">
        <f t="shared" si="53"/>
        <v>0</v>
      </c>
      <c r="BD10" s="123">
        <f>AQ10*(1+'Input Cost_MS5'!$G26)</f>
        <v>0</v>
      </c>
      <c r="BE10" s="124">
        <f t="shared" si="54"/>
        <v>0</v>
      </c>
      <c r="BF10" s="124">
        <f t="shared" si="54"/>
        <v>0</v>
      </c>
      <c r="BG10" s="119">
        <f t="shared" si="55"/>
        <v>0</v>
      </c>
      <c r="BH10" s="120">
        <f t="shared" si="56"/>
        <v>0</v>
      </c>
      <c r="BI10" s="120">
        <f t="shared" si="57"/>
        <v>0</v>
      </c>
      <c r="BJ10" s="120">
        <f t="shared" si="58"/>
        <v>0</v>
      </c>
      <c r="BK10" s="263">
        <f t="shared" si="13"/>
        <v>0</v>
      </c>
      <c r="BL10" s="120">
        <f t="shared" si="59"/>
        <v>0</v>
      </c>
      <c r="BM10" s="120">
        <f t="shared" si="14"/>
        <v>0</v>
      </c>
      <c r="BN10" s="121">
        <f t="shared" si="60"/>
        <v>0</v>
      </c>
      <c r="BO10" s="194">
        <f>'Input Cost_MS5'!G$18</f>
        <v>0</v>
      </c>
      <c r="BP10" s="122">
        <f t="shared" si="61"/>
        <v>0</v>
      </c>
      <c r="BQ10" s="123">
        <f>BD10*(1+'Input Cost_MS5'!$G27)</f>
        <v>0</v>
      </c>
      <c r="BR10" s="124">
        <f t="shared" si="62"/>
        <v>0</v>
      </c>
      <c r="BS10" s="124">
        <f t="shared" si="62"/>
        <v>0</v>
      </c>
      <c r="BT10" s="119">
        <f t="shared" si="63"/>
        <v>0</v>
      </c>
      <c r="BU10" s="120">
        <f t="shared" si="64"/>
        <v>0</v>
      </c>
      <c r="BV10" s="120">
        <f t="shared" si="65"/>
        <v>0</v>
      </c>
      <c r="BW10" s="120">
        <f t="shared" si="66"/>
        <v>0</v>
      </c>
      <c r="BX10" s="263">
        <f t="shared" si="15"/>
        <v>0</v>
      </c>
      <c r="BY10" s="120">
        <f t="shared" si="67"/>
        <v>0</v>
      </c>
      <c r="BZ10" s="120">
        <f t="shared" si="16"/>
        <v>0</v>
      </c>
      <c r="CA10" s="121">
        <f t="shared" si="68"/>
        <v>0</v>
      </c>
      <c r="CB10" s="194">
        <f>'Input Cost_MS5'!G$19</f>
        <v>0</v>
      </c>
      <c r="CC10" s="122">
        <f t="shared" si="69"/>
        <v>0</v>
      </c>
      <c r="CD10" s="123">
        <f>BQ10*(1+'Input Cost_MS5'!$G28)</f>
        <v>0</v>
      </c>
      <c r="CE10" s="124">
        <f t="shared" si="70"/>
        <v>0</v>
      </c>
      <c r="CF10" s="124">
        <f t="shared" si="70"/>
        <v>0</v>
      </c>
      <c r="CG10" s="119">
        <f t="shared" si="71"/>
        <v>0</v>
      </c>
      <c r="CH10" s="120">
        <f t="shared" si="72"/>
        <v>0</v>
      </c>
      <c r="CI10" s="120">
        <f t="shared" si="73"/>
        <v>0</v>
      </c>
      <c r="CJ10" s="120">
        <f t="shared" si="74"/>
        <v>0</v>
      </c>
      <c r="CK10" s="263">
        <f t="shared" si="17"/>
        <v>0</v>
      </c>
      <c r="CL10" s="120">
        <f t="shared" si="75"/>
        <v>0</v>
      </c>
      <c r="CM10" s="120">
        <f t="shared" si="18"/>
        <v>0</v>
      </c>
      <c r="CN10" s="121">
        <f t="shared" si="76"/>
        <v>0</v>
      </c>
      <c r="CO10" s="260">
        <f t="shared" si="77"/>
        <v>0</v>
      </c>
      <c r="CP10" s="126">
        <f t="shared" si="78"/>
        <v>0</v>
      </c>
      <c r="CQ10" s="127" t="str">
        <f t="shared" si="79"/>
        <v/>
      </c>
      <c r="CR10" s="128" t="str">
        <f t="shared" si="80"/>
        <v/>
      </c>
      <c r="CS10" s="128" t="str">
        <f t="shared" si="81"/>
        <v/>
      </c>
      <c r="CT10" s="129">
        <f t="shared" si="19"/>
        <v>0</v>
      </c>
      <c r="CU10" s="130">
        <f t="shared" si="19"/>
        <v>0</v>
      </c>
      <c r="CV10" s="130">
        <f t="shared" si="19"/>
        <v>0</v>
      </c>
      <c r="CW10" s="130">
        <f t="shared" si="19"/>
        <v>0</v>
      </c>
      <c r="CX10" s="130">
        <f t="shared" si="19"/>
        <v>0</v>
      </c>
      <c r="CY10" s="130">
        <f t="shared" si="19"/>
        <v>0</v>
      </c>
      <c r="CZ10" s="130">
        <f t="shared" si="20"/>
        <v>0</v>
      </c>
      <c r="DA10" s="131">
        <f t="shared" si="82"/>
        <v>0</v>
      </c>
      <c r="DB10" s="132" t="str">
        <f t="shared" si="83"/>
        <v/>
      </c>
      <c r="DC10" s="133" t="str">
        <f t="shared" si="84"/>
        <v/>
      </c>
      <c r="DD10" s="348">
        <f>$CO10*'Input Cost_MS5'!$G109</f>
        <v>0</v>
      </c>
      <c r="DE10" s="348">
        <f>$CO10*'Input Cost_MS5'!$G110</f>
        <v>0</v>
      </c>
    </row>
    <row r="11" spans="1:109">
      <c r="A11" s="447">
        <f>'Input Cost_MS5'!$H$11</f>
        <v>0</v>
      </c>
      <c r="B11" s="194">
        <f>'Input Cost_MS5'!H$13</f>
        <v>0</v>
      </c>
      <c r="C11" s="657">
        <f>'Input Cost_MS5'!H$117/100</f>
        <v>0</v>
      </c>
      <c r="D11" s="196">
        <f>C11*(1+'Input Cost_MS5'!H$22)</f>
        <v>0</v>
      </c>
      <c r="E11" s="197">
        <f>(Kalkulation_MS5!$J$26)/100</f>
        <v>0</v>
      </c>
      <c r="F11" s="197">
        <f>(Kalkulation_MS5!$J$35)/100</f>
        <v>0</v>
      </c>
      <c r="G11" s="119">
        <f t="shared" si="21"/>
        <v>0</v>
      </c>
      <c r="H11" s="120">
        <f t="shared" si="22"/>
        <v>0</v>
      </c>
      <c r="I11" s="120">
        <f t="shared" si="23"/>
        <v>0</v>
      </c>
      <c r="J11" s="120">
        <f t="shared" si="24"/>
        <v>0</v>
      </c>
      <c r="K11" s="120">
        <f t="shared" si="25"/>
        <v>0</v>
      </c>
      <c r="L11" s="120">
        <f t="shared" si="26"/>
        <v>0</v>
      </c>
      <c r="M11" s="120">
        <f t="shared" si="27"/>
        <v>0</v>
      </c>
      <c r="N11" s="121">
        <f t="shared" si="28"/>
        <v>0</v>
      </c>
      <c r="O11" s="194">
        <f>'Input Cost_MS5'!H$14</f>
        <v>0</v>
      </c>
      <c r="P11" s="122">
        <f t="shared" si="29"/>
        <v>0</v>
      </c>
      <c r="Q11" s="123">
        <f>D11*(1+'Input Cost_MS5'!$H23)</f>
        <v>0</v>
      </c>
      <c r="R11" s="124">
        <f t="shared" si="30"/>
        <v>0</v>
      </c>
      <c r="S11" s="124">
        <f t="shared" si="30"/>
        <v>0</v>
      </c>
      <c r="T11" s="119">
        <f t="shared" si="31"/>
        <v>0</v>
      </c>
      <c r="U11" s="120">
        <f t="shared" si="32"/>
        <v>0</v>
      </c>
      <c r="V11" s="120">
        <f t="shared" si="33"/>
        <v>0</v>
      </c>
      <c r="W11" s="120">
        <f t="shared" si="34"/>
        <v>0</v>
      </c>
      <c r="X11" s="120">
        <f t="shared" si="7"/>
        <v>0</v>
      </c>
      <c r="Y11" s="120">
        <f t="shared" si="35"/>
        <v>0</v>
      </c>
      <c r="Z11" s="120">
        <f t="shared" si="8"/>
        <v>0</v>
      </c>
      <c r="AA11" s="121">
        <f t="shared" si="36"/>
        <v>0</v>
      </c>
      <c r="AB11" s="194">
        <f>'Input Cost_MS5'!H$15</f>
        <v>0</v>
      </c>
      <c r="AC11" s="122">
        <f t="shared" si="37"/>
        <v>0</v>
      </c>
      <c r="AD11" s="123">
        <f>Q11*(1+'Input Cost_MS5'!$H24)</f>
        <v>0</v>
      </c>
      <c r="AE11" s="124">
        <f t="shared" si="38"/>
        <v>0</v>
      </c>
      <c r="AF11" s="124">
        <f t="shared" si="38"/>
        <v>0</v>
      </c>
      <c r="AG11" s="119">
        <f t="shared" si="39"/>
        <v>0</v>
      </c>
      <c r="AH11" s="120">
        <f t="shared" si="40"/>
        <v>0</v>
      </c>
      <c r="AI11" s="120">
        <f t="shared" si="41"/>
        <v>0</v>
      </c>
      <c r="AJ11" s="120">
        <f t="shared" si="42"/>
        <v>0</v>
      </c>
      <c r="AK11" s="120">
        <f t="shared" si="9"/>
        <v>0</v>
      </c>
      <c r="AL11" s="120">
        <f t="shared" si="43"/>
        <v>0</v>
      </c>
      <c r="AM11" s="125">
        <f t="shared" si="10"/>
        <v>0</v>
      </c>
      <c r="AN11" s="121">
        <f t="shared" si="44"/>
        <v>0</v>
      </c>
      <c r="AO11" s="194">
        <f>'Input Cost_MS5'!H$16</f>
        <v>0</v>
      </c>
      <c r="AP11" s="122">
        <f t="shared" si="45"/>
        <v>0</v>
      </c>
      <c r="AQ11" s="123">
        <f>AD11*(1+'Input Cost_MS5'!$H25)</f>
        <v>0</v>
      </c>
      <c r="AR11" s="124">
        <f t="shared" si="46"/>
        <v>0</v>
      </c>
      <c r="AS11" s="124">
        <f t="shared" si="46"/>
        <v>0</v>
      </c>
      <c r="AT11" s="119">
        <f t="shared" si="47"/>
        <v>0</v>
      </c>
      <c r="AU11" s="120">
        <f t="shared" si="48"/>
        <v>0</v>
      </c>
      <c r="AV11" s="120">
        <f t="shared" si="49"/>
        <v>0</v>
      </c>
      <c r="AW11" s="120">
        <f t="shared" si="50"/>
        <v>0</v>
      </c>
      <c r="AX11" s="120">
        <f t="shared" si="11"/>
        <v>0</v>
      </c>
      <c r="AY11" s="120">
        <f t="shared" si="51"/>
        <v>0</v>
      </c>
      <c r="AZ11" s="120">
        <f t="shared" si="12"/>
        <v>0</v>
      </c>
      <c r="BA11" s="121">
        <f t="shared" si="52"/>
        <v>0</v>
      </c>
      <c r="BB11" s="194">
        <f>'Input Cost_MS5'!H$17</f>
        <v>0</v>
      </c>
      <c r="BC11" s="122">
        <f t="shared" si="53"/>
        <v>0</v>
      </c>
      <c r="BD11" s="123">
        <f>AQ11*(1+'Input Cost_MS5'!$H26)</f>
        <v>0</v>
      </c>
      <c r="BE11" s="124">
        <f t="shared" si="54"/>
        <v>0</v>
      </c>
      <c r="BF11" s="124">
        <f t="shared" si="54"/>
        <v>0</v>
      </c>
      <c r="BG11" s="119">
        <f t="shared" si="55"/>
        <v>0</v>
      </c>
      <c r="BH11" s="120">
        <f t="shared" si="56"/>
        <v>0</v>
      </c>
      <c r="BI11" s="120">
        <f t="shared" si="57"/>
        <v>0</v>
      </c>
      <c r="BJ11" s="120">
        <f t="shared" si="58"/>
        <v>0</v>
      </c>
      <c r="BK11" s="263">
        <f t="shared" si="13"/>
        <v>0</v>
      </c>
      <c r="BL11" s="120">
        <f t="shared" si="59"/>
        <v>0</v>
      </c>
      <c r="BM11" s="120">
        <f t="shared" si="14"/>
        <v>0</v>
      </c>
      <c r="BN11" s="121">
        <f t="shared" si="60"/>
        <v>0</v>
      </c>
      <c r="BO11" s="194">
        <f>'Input Cost_MS5'!H$18</f>
        <v>0</v>
      </c>
      <c r="BP11" s="122">
        <f t="shared" si="61"/>
        <v>0</v>
      </c>
      <c r="BQ11" s="123">
        <f>BD11*(1+'Input Cost_MS5'!$H27)</f>
        <v>0</v>
      </c>
      <c r="BR11" s="124">
        <f t="shared" si="62"/>
        <v>0</v>
      </c>
      <c r="BS11" s="124">
        <f t="shared" si="62"/>
        <v>0</v>
      </c>
      <c r="BT11" s="119">
        <f t="shared" si="63"/>
        <v>0</v>
      </c>
      <c r="BU11" s="120">
        <f t="shared" si="64"/>
        <v>0</v>
      </c>
      <c r="BV11" s="120">
        <f t="shared" si="65"/>
        <v>0</v>
      </c>
      <c r="BW11" s="120">
        <f t="shared" si="66"/>
        <v>0</v>
      </c>
      <c r="BX11" s="263">
        <f t="shared" si="15"/>
        <v>0</v>
      </c>
      <c r="BY11" s="120">
        <f t="shared" si="67"/>
        <v>0</v>
      </c>
      <c r="BZ11" s="120">
        <f t="shared" si="16"/>
        <v>0</v>
      </c>
      <c r="CA11" s="121">
        <f t="shared" si="68"/>
        <v>0</v>
      </c>
      <c r="CB11" s="194">
        <f>'Input Cost_MS5'!H$19</f>
        <v>0</v>
      </c>
      <c r="CC11" s="122">
        <f t="shared" si="69"/>
        <v>0</v>
      </c>
      <c r="CD11" s="123">
        <f>BQ11*(1+'Input Cost_MS5'!$H28)</f>
        <v>0</v>
      </c>
      <c r="CE11" s="124">
        <f t="shared" si="70"/>
        <v>0</v>
      </c>
      <c r="CF11" s="124">
        <f t="shared" si="70"/>
        <v>0</v>
      </c>
      <c r="CG11" s="119">
        <f t="shared" si="71"/>
        <v>0</v>
      </c>
      <c r="CH11" s="120">
        <f t="shared" si="72"/>
        <v>0</v>
      </c>
      <c r="CI11" s="120">
        <f t="shared" si="73"/>
        <v>0</v>
      </c>
      <c r="CJ11" s="120">
        <f t="shared" si="74"/>
        <v>0</v>
      </c>
      <c r="CK11" s="263">
        <f t="shared" si="17"/>
        <v>0</v>
      </c>
      <c r="CL11" s="120">
        <f t="shared" si="75"/>
        <v>0</v>
      </c>
      <c r="CM11" s="120">
        <f t="shared" si="18"/>
        <v>0</v>
      </c>
      <c r="CN11" s="121">
        <f t="shared" si="76"/>
        <v>0</v>
      </c>
      <c r="CO11" s="260">
        <f t="shared" si="77"/>
        <v>0</v>
      </c>
      <c r="CP11" s="126">
        <f t="shared" si="78"/>
        <v>0</v>
      </c>
      <c r="CQ11" s="127" t="str">
        <f t="shared" si="79"/>
        <v/>
      </c>
      <c r="CR11" s="128" t="str">
        <f t="shared" si="80"/>
        <v/>
      </c>
      <c r="CS11" s="128" t="str">
        <f t="shared" si="81"/>
        <v/>
      </c>
      <c r="CT11" s="129">
        <f t="shared" si="19"/>
        <v>0</v>
      </c>
      <c r="CU11" s="130">
        <f t="shared" si="19"/>
        <v>0</v>
      </c>
      <c r="CV11" s="130">
        <f t="shared" si="19"/>
        <v>0</v>
      </c>
      <c r="CW11" s="130">
        <f t="shared" si="19"/>
        <v>0</v>
      </c>
      <c r="CX11" s="130">
        <f t="shared" si="19"/>
        <v>0</v>
      </c>
      <c r="CY11" s="130">
        <f t="shared" si="19"/>
        <v>0</v>
      </c>
      <c r="CZ11" s="130">
        <f t="shared" si="20"/>
        <v>0</v>
      </c>
      <c r="DA11" s="131">
        <f t="shared" si="82"/>
        <v>0</v>
      </c>
      <c r="DB11" s="132" t="str">
        <f t="shared" si="83"/>
        <v/>
      </c>
      <c r="DC11" s="133" t="str">
        <f t="shared" si="84"/>
        <v/>
      </c>
      <c r="DD11" s="348">
        <f>$CO11*'Input Cost_MS5'!$H109</f>
        <v>0</v>
      </c>
      <c r="DE11" s="348">
        <f>$CO11*'Input Cost_MS5'!$H110</f>
        <v>0</v>
      </c>
    </row>
    <row r="12" spans="1:109">
      <c r="A12" s="447">
        <f>'Input Cost_MS5'!$I$11</f>
        <v>0</v>
      </c>
      <c r="B12" s="194">
        <f>'Input Cost_MS5'!I$13</f>
        <v>0</v>
      </c>
      <c r="C12" s="657">
        <f>'Input Cost_MS5'!I$117/100</f>
        <v>0</v>
      </c>
      <c r="D12" s="654">
        <f>C12*(1+'Input Cost_MS5'!I$22)</f>
        <v>0</v>
      </c>
      <c r="E12" s="197">
        <f>(Kalkulation_MS5!$K$26)/100</f>
        <v>0</v>
      </c>
      <c r="F12" s="197">
        <f>(Kalkulation_MS5!$K$35)/100</f>
        <v>0</v>
      </c>
      <c r="G12" s="119">
        <f t="shared" si="21"/>
        <v>0</v>
      </c>
      <c r="H12" s="120">
        <f t="shared" si="22"/>
        <v>0</v>
      </c>
      <c r="I12" s="120">
        <f t="shared" si="23"/>
        <v>0</v>
      </c>
      <c r="J12" s="120">
        <f t="shared" si="24"/>
        <v>0</v>
      </c>
      <c r="K12" s="120">
        <f t="shared" si="25"/>
        <v>0</v>
      </c>
      <c r="L12" s="120">
        <f t="shared" si="26"/>
        <v>0</v>
      </c>
      <c r="M12" s="120">
        <f t="shared" si="27"/>
        <v>0</v>
      </c>
      <c r="N12" s="121">
        <f t="shared" si="28"/>
        <v>0</v>
      </c>
      <c r="O12" s="194">
        <f>'Input Cost_MS5'!I$14</f>
        <v>0</v>
      </c>
      <c r="P12" s="122">
        <f t="shared" si="29"/>
        <v>0</v>
      </c>
      <c r="Q12" s="123">
        <f>D12*(1+'Input Cost_MS5'!$I23)</f>
        <v>0</v>
      </c>
      <c r="R12" s="124">
        <f t="shared" si="30"/>
        <v>0</v>
      </c>
      <c r="S12" s="124">
        <f t="shared" si="30"/>
        <v>0</v>
      </c>
      <c r="T12" s="119">
        <f t="shared" si="31"/>
        <v>0</v>
      </c>
      <c r="U12" s="120">
        <f t="shared" si="32"/>
        <v>0</v>
      </c>
      <c r="V12" s="120">
        <f t="shared" si="33"/>
        <v>0</v>
      </c>
      <c r="W12" s="120">
        <f t="shared" si="34"/>
        <v>0</v>
      </c>
      <c r="X12" s="120">
        <f t="shared" si="7"/>
        <v>0</v>
      </c>
      <c r="Y12" s="120">
        <f t="shared" si="35"/>
        <v>0</v>
      </c>
      <c r="Z12" s="120">
        <f t="shared" si="8"/>
        <v>0</v>
      </c>
      <c r="AA12" s="121">
        <f t="shared" si="36"/>
        <v>0</v>
      </c>
      <c r="AB12" s="194">
        <f>'Input Cost_MS5'!I$15</f>
        <v>0</v>
      </c>
      <c r="AC12" s="122">
        <f t="shared" si="37"/>
        <v>0</v>
      </c>
      <c r="AD12" s="123">
        <f>Q12*(1+'Input Cost_MS5'!$I24)</f>
        <v>0</v>
      </c>
      <c r="AE12" s="124">
        <f t="shared" si="38"/>
        <v>0</v>
      </c>
      <c r="AF12" s="124">
        <f t="shared" si="38"/>
        <v>0</v>
      </c>
      <c r="AG12" s="119">
        <f t="shared" si="39"/>
        <v>0</v>
      </c>
      <c r="AH12" s="120">
        <f t="shared" si="40"/>
        <v>0</v>
      </c>
      <c r="AI12" s="120">
        <f t="shared" si="41"/>
        <v>0</v>
      </c>
      <c r="AJ12" s="120">
        <f t="shared" si="42"/>
        <v>0</v>
      </c>
      <c r="AK12" s="120">
        <f t="shared" si="9"/>
        <v>0</v>
      </c>
      <c r="AL12" s="120">
        <f t="shared" si="43"/>
        <v>0</v>
      </c>
      <c r="AM12" s="125">
        <f t="shared" si="10"/>
        <v>0</v>
      </c>
      <c r="AN12" s="121">
        <f t="shared" si="44"/>
        <v>0</v>
      </c>
      <c r="AO12" s="194">
        <f>'Input Cost_MS5'!I$16</f>
        <v>0</v>
      </c>
      <c r="AP12" s="122">
        <f t="shared" si="45"/>
        <v>0</v>
      </c>
      <c r="AQ12" s="123">
        <f>AD12*(1+'Input Cost_MS5'!$I25)</f>
        <v>0</v>
      </c>
      <c r="AR12" s="124">
        <f t="shared" si="46"/>
        <v>0</v>
      </c>
      <c r="AS12" s="124">
        <f t="shared" si="46"/>
        <v>0</v>
      </c>
      <c r="AT12" s="119">
        <f t="shared" si="47"/>
        <v>0</v>
      </c>
      <c r="AU12" s="120">
        <f t="shared" si="48"/>
        <v>0</v>
      </c>
      <c r="AV12" s="120">
        <f t="shared" si="49"/>
        <v>0</v>
      </c>
      <c r="AW12" s="120">
        <f t="shared" si="50"/>
        <v>0</v>
      </c>
      <c r="AX12" s="120">
        <f t="shared" si="11"/>
        <v>0</v>
      </c>
      <c r="AY12" s="120">
        <f t="shared" si="51"/>
        <v>0</v>
      </c>
      <c r="AZ12" s="120">
        <f t="shared" si="12"/>
        <v>0</v>
      </c>
      <c r="BA12" s="121">
        <f t="shared" si="52"/>
        <v>0</v>
      </c>
      <c r="BB12" s="194">
        <f>'Input Cost_MS5'!I$17</f>
        <v>0</v>
      </c>
      <c r="BC12" s="122">
        <f t="shared" si="53"/>
        <v>0</v>
      </c>
      <c r="BD12" s="123">
        <f>AQ12*(1+'Input Cost_MS5'!$I26)</f>
        <v>0</v>
      </c>
      <c r="BE12" s="124">
        <f t="shared" si="54"/>
        <v>0</v>
      </c>
      <c r="BF12" s="124">
        <f t="shared" si="54"/>
        <v>0</v>
      </c>
      <c r="BG12" s="119">
        <f t="shared" si="55"/>
        <v>0</v>
      </c>
      <c r="BH12" s="120">
        <f t="shared" si="56"/>
        <v>0</v>
      </c>
      <c r="BI12" s="120">
        <f t="shared" si="57"/>
        <v>0</v>
      </c>
      <c r="BJ12" s="120">
        <f t="shared" si="58"/>
        <v>0</v>
      </c>
      <c r="BK12" s="263">
        <f t="shared" si="13"/>
        <v>0</v>
      </c>
      <c r="BL12" s="120">
        <f t="shared" si="59"/>
        <v>0</v>
      </c>
      <c r="BM12" s="120">
        <f t="shared" si="14"/>
        <v>0</v>
      </c>
      <c r="BN12" s="121">
        <f t="shared" si="60"/>
        <v>0</v>
      </c>
      <c r="BO12" s="194">
        <f>'Input Cost_MS5'!I$18</f>
        <v>0</v>
      </c>
      <c r="BP12" s="122">
        <f t="shared" si="61"/>
        <v>0</v>
      </c>
      <c r="BQ12" s="123">
        <f>BD12*(1+'Input Cost_MS5'!$I27)</f>
        <v>0</v>
      </c>
      <c r="BR12" s="124">
        <f t="shared" si="62"/>
        <v>0</v>
      </c>
      <c r="BS12" s="124">
        <f t="shared" si="62"/>
        <v>0</v>
      </c>
      <c r="BT12" s="119">
        <f t="shared" si="63"/>
        <v>0</v>
      </c>
      <c r="BU12" s="120">
        <f t="shared" si="64"/>
        <v>0</v>
      </c>
      <c r="BV12" s="120">
        <f t="shared" si="65"/>
        <v>0</v>
      </c>
      <c r="BW12" s="120">
        <f t="shared" si="66"/>
        <v>0</v>
      </c>
      <c r="BX12" s="263">
        <f t="shared" si="15"/>
        <v>0</v>
      </c>
      <c r="BY12" s="120">
        <f t="shared" si="67"/>
        <v>0</v>
      </c>
      <c r="BZ12" s="120">
        <f t="shared" si="16"/>
        <v>0</v>
      </c>
      <c r="CA12" s="121">
        <f t="shared" si="68"/>
        <v>0</v>
      </c>
      <c r="CB12" s="194">
        <f>'Input Cost_MS5'!I$19</f>
        <v>0</v>
      </c>
      <c r="CC12" s="122">
        <f t="shared" si="69"/>
        <v>0</v>
      </c>
      <c r="CD12" s="123">
        <f>BQ12*(1+'Input Cost_MS5'!$I28)</f>
        <v>0</v>
      </c>
      <c r="CE12" s="124">
        <f t="shared" si="70"/>
        <v>0</v>
      </c>
      <c r="CF12" s="124">
        <f t="shared" si="70"/>
        <v>0</v>
      </c>
      <c r="CG12" s="119">
        <f t="shared" si="71"/>
        <v>0</v>
      </c>
      <c r="CH12" s="120">
        <f t="shared" si="72"/>
        <v>0</v>
      </c>
      <c r="CI12" s="120">
        <f t="shared" si="73"/>
        <v>0</v>
      </c>
      <c r="CJ12" s="120">
        <f t="shared" si="74"/>
        <v>0</v>
      </c>
      <c r="CK12" s="263">
        <f t="shared" si="17"/>
        <v>0</v>
      </c>
      <c r="CL12" s="120">
        <f t="shared" si="75"/>
        <v>0</v>
      </c>
      <c r="CM12" s="120">
        <f t="shared" si="18"/>
        <v>0</v>
      </c>
      <c r="CN12" s="121">
        <f t="shared" si="76"/>
        <v>0</v>
      </c>
      <c r="CO12" s="260">
        <f t="shared" si="77"/>
        <v>0</v>
      </c>
      <c r="CP12" s="126">
        <f t="shared" si="78"/>
        <v>0</v>
      </c>
      <c r="CQ12" s="127" t="str">
        <f t="shared" si="79"/>
        <v/>
      </c>
      <c r="CR12" s="128" t="str">
        <f t="shared" si="80"/>
        <v/>
      </c>
      <c r="CS12" s="128" t="str">
        <f t="shared" si="81"/>
        <v/>
      </c>
      <c r="CT12" s="129">
        <f t="shared" si="19"/>
        <v>0</v>
      </c>
      <c r="CU12" s="130">
        <f t="shared" si="19"/>
        <v>0</v>
      </c>
      <c r="CV12" s="130">
        <f t="shared" si="19"/>
        <v>0</v>
      </c>
      <c r="CW12" s="130">
        <f t="shared" si="19"/>
        <v>0</v>
      </c>
      <c r="CX12" s="130">
        <f t="shared" si="19"/>
        <v>0</v>
      </c>
      <c r="CY12" s="130">
        <f t="shared" si="19"/>
        <v>0</v>
      </c>
      <c r="CZ12" s="130">
        <f t="shared" si="20"/>
        <v>0</v>
      </c>
      <c r="DA12" s="131">
        <f t="shared" si="82"/>
        <v>0</v>
      </c>
      <c r="DB12" s="132" t="str">
        <f t="shared" si="83"/>
        <v/>
      </c>
      <c r="DC12" s="133" t="str">
        <f t="shared" si="84"/>
        <v/>
      </c>
      <c r="DD12" s="348">
        <f>$CO12*'Input Cost_MS5'!$I109</f>
        <v>0</v>
      </c>
      <c r="DE12" s="348">
        <f>$CO12*'Input Cost_MS5'!$I110</f>
        <v>0</v>
      </c>
    </row>
    <row r="13" spans="1:109">
      <c r="A13" s="447">
        <f>'Input Cost_MS5'!$J$11</f>
        <v>0</v>
      </c>
      <c r="B13" s="194">
        <f>'Input Cost_MS5'!J$13</f>
        <v>0</v>
      </c>
      <c r="C13" s="657">
        <f>'Input Cost_MS5'!J$117/100</f>
        <v>0</v>
      </c>
      <c r="D13" s="654">
        <f>C13*(1+'Input Cost_MS5'!J$22)</f>
        <v>0</v>
      </c>
      <c r="E13" s="197">
        <f>(Kalkulation_MS5!$L$26)/100</f>
        <v>0</v>
      </c>
      <c r="F13" s="197">
        <f>(Kalkulation_MS5!$L$35)/100</f>
        <v>0</v>
      </c>
      <c r="G13" s="119">
        <f t="shared" si="21"/>
        <v>0</v>
      </c>
      <c r="H13" s="120">
        <f t="shared" si="22"/>
        <v>0</v>
      </c>
      <c r="I13" s="120">
        <f t="shared" si="23"/>
        <v>0</v>
      </c>
      <c r="J13" s="120">
        <f t="shared" si="24"/>
        <v>0</v>
      </c>
      <c r="K13" s="120">
        <f t="shared" si="25"/>
        <v>0</v>
      </c>
      <c r="L13" s="120">
        <f t="shared" si="26"/>
        <v>0</v>
      </c>
      <c r="M13" s="120">
        <f t="shared" si="27"/>
        <v>0</v>
      </c>
      <c r="N13" s="121">
        <f t="shared" si="28"/>
        <v>0</v>
      </c>
      <c r="O13" s="194">
        <f>'Input Cost_MS5'!J$14</f>
        <v>0</v>
      </c>
      <c r="P13" s="122">
        <f t="shared" si="29"/>
        <v>0</v>
      </c>
      <c r="Q13" s="123">
        <f>D13*(1+'Input Cost_MS5'!$J23)</f>
        <v>0</v>
      </c>
      <c r="R13" s="124">
        <f t="shared" si="30"/>
        <v>0</v>
      </c>
      <c r="S13" s="124">
        <f t="shared" si="30"/>
        <v>0</v>
      </c>
      <c r="T13" s="119">
        <f t="shared" si="31"/>
        <v>0</v>
      </c>
      <c r="U13" s="120">
        <f t="shared" si="32"/>
        <v>0</v>
      </c>
      <c r="V13" s="120">
        <f t="shared" si="33"/>
        <v>0</v>
      </c>
      <c r="W13" s="120">
        <f t="shared" si="34"/>
        <v>0</v>
      </c>
      <c r="X13" s="120">
        <f t="shared" si="7"/>
        <v>0</v>
      </c>
      <c r="Y13" s="120">
        <f t="shared" si="35"/>
        <v>0</v>
      </c>
      <c r="Z13" s="120">
        <f t="shared" si="8"/>
        <v>0</v>
      </c>
      <c r="AA13" s="121">
        <f t="shared" si="36"/>
        <v>0</v>
      </c>
      <c r="AB13" s="194">
        <f>'Input Cost_MS5'!J$15</f>
        <v>0</v>
      </c>
      <c r="AC13" s="122">
        <f t="shared" si="37"/>
        <v>0</v>
      </c>
      <c r="AD13" s="123">
        <f>Q13*(1+'Input Cost_MS5'!$J24)</f>
        <v>0</v>
      </c>
      <c r="AE13" s="124">
        <f t="shared" si="38"/>
        <v>0</v>
      </c>
      <c r="AF13" s="124">
        <f t="shared" si="38"/>
        <v>0</v>
      </c>
      <c r="AG13" s="119">
        <f t="shared" si="39"/>
        <v>0</v>
      </c>
      <c r="AH13" s="120">
        <f t="shared" si="40"/>
        <v>0</v>
      </c>
      <c r="AI13" s="120">
        <f t="shared" si="41"/>
        <v>0</v>
      </c>
      <c r="AJ13" s="120">
        <f t="shared" si="42"/>
        <v>0</v>
      </c>
      <c r="AK13" s="120">
        <f t="shared" si="9"/>
        <v>0</v>
      </c>
      <c r="AL13" s="120">
        <f t="shared" si="43"/>
        <v>0</v>
      </c>
      <c r="AM13" s="125">
        <f t="shared" si="10"/>
        <v>0</v>
      </c>
      <c r="AN13" s="121">
        <f t="shared" si="44"/>
        <v>0</v>
      </c>
      <c r="AO13" s="194">
        <f>'Input Cost_MS5'!J$16</f>
        <v>0</v>
      </c>
      <c r="AP13" s="122">
        <f t="shared" si="45"/>
        <v>0</v>
      </c>
      <c r="AQ13" s="123">
        <f>AD13*(1+'Input Cost_MS5'!$J25)</f>
        <v>0</v>
      </c>
      <c r="AR13" s="124">
        <f t="shared" si="46"/>
        <v>0</v>
      </c>
      <c r="AS13" s="124">
        <f t="shared" si="46"/>
        <v>0</v>
      </c>
      <c r="AT13" s="119">
        <f t="shared" si="47"/>
        <v>0</v>
      </c>
      <c r="AU13" s="120">
        <f t="shared" si="48"/>
        <v>0</v>
      </c>
      <c r="AV13" s="120">
        <f t="shared" si="49"/>
        <v>0</v>
      </c>
      <c r="AW13" s="120">
        <f t="shared" si="50"/>
        <v>0</v>
      </c>
      <c r="AX13" s="120">
        <f t="shared" si="11"/>
        <v>0</v>
      </c>
      <c r="AY13" s="120">
        <f t="shared" si="51"/>
        <v>0</v>
      </c>
      <c r="AZ13" s="120">
        <f t="shared" si="12"/>
        <v>0</v>
      </c>
      <c r="BA13" s="121">
        <f t="shared" si="52"/>
        <v>0</v>
      </c>
      <c r="BB13" s="194">
        <f>'Input Cost_MS5'!J$17</f>
        <v>0</v>
      </c>
      <c r="BC13" s="122">
        <f t="shared" si="53"/>
        <v>0</v>
      </c>
      <c r="BD13" s="123">
        <f>AQ13*(1+'Input Cost_MS5'!$J26)</f>
        <v>0</v>
      </c>
      <c r="BE13" s="124">
        <f t="shared" si="54"/>
        <v>0</v>
      </c>
      <c r="BF13" s="124">
        <f t="shared" si="54"/>
        <v>0</v>
      </c>
      <c r="BG13" s="119">
        <f t="shared" si="55"/>
        <v>0</v>
      </c>
      <c r="BH13" s="120">
        <f t="shared" si="56"/>
        <v>0</v>
      </c>
      <c r="BI13" s="120">
        <f t="shared" si="57"/>
        <v>0</v>
      </c>
      <c r="BJ13" s="120">
        <f t="shared" si="58"/>
        <v>0</v>
      </c>
      <c r="BK13" s="263">
        <f t="shared" si="13"/>
        <v>0</v>
      </c>
      <c r="BL13" s="120">
        <f t="shared" si="59"/>
        <v>0</v>
      </c>
      <c r="BM13" s="120">
        <f t="shared" si="14"/>
        <v>0</v>
      </c>
      <c r="BN13" s="121">
        <f t="shared" si="60"/>
        <v>0</v>
      </c>
      <c r="BO13" s="194">
        <f>'Input Cost_MS5'!J$18</f>
        <v>0</v>
      </c>
      <c r="BP13" s="122">
        <f t="shared" si="61"/>
        <v>0</v>
      </c>
      <c r="BQ13" s="123">
        <f>BD13*(1+'Input Cost_MS5'!$J27)</f>
        <v>0</v>
      </c>
      <c r="BR13" s="124">
        <f t="shared" si="62"/>
        <v>0</v>
      </c>
      <c r="BS13" s="124">
        <f t="shared" si="62"/>
        <v>0</v>
      </c>
      <c r="BT13" s="119">
        <f t="shared" si="63"/>
        <v>0</v>
      </c>
      <c r="BU13" s="120">
        <f t="shared" si="64"/>
        <v>0</v>
      </c>
      <c r="BV13" s="120">
        <f t="shared" si="65"/>
        <v>0</v>
      </c>
      <c r="BW13" s="120">
        <f t="shared" si="66"/>
        <v>0</v>
      </c>
      <c r="BX13" s="263">
        <f t="shared" si="15"/>
        <v>0</v>
      </c>
      <c r="BY13" s="120">
        <f t="shared" si="67"/>
        <v>0</v>
      </c>
      <c r="BZ13" s="120">
        <f t="shared" si="16"/>
        <v>0</v>
      </c>
      <c r="CA13" s="121">
        <f t="shared" si="68"/>
        <v>0</v>
      </c>
      <c r="CB13" s="194">
        <f>'Input Cost_MS5'!J$19</f>
        <v>0</v>
      </c>
      <c r="CC13" s="122">
        <f t="shared" si="69"/>
        <v>0</v>
      </c>
      <c r="CD13" s="123">
        <f>BQ13*(1+'Input Cost_MS5'!$J28)</f>
        <v>0</v>
      </c>
      <c r="CE13" s="124">
        <f t="shared" si="70"/>
        <v>0</v>
      </c>
      <c r="CF13" s="124">
        <f t="shared" si="70"/>
        <v>0</v>
      </c>
      <c r="CG13" s="119">
        <f t="shared" si="71"/>
        <v>0</v>
      </c>
      <c r="CH13" s="120">
        <f t="shared" si="72"/>
        <v>0</v>
      </c>
      <c r="CI13" s="120">
        <f t="shared" si="73"/>
        <v>0</v>
      </c>
      <c r="CJ13" s="120">
        <f t="shared" si="74"/>
        <v>0</v>
      </c>
      <c r="CK13" s="263">
        <f t="shared" si="17"/>
        <v>0</v>
      </c>
      <c r="CL13" s="120">
        <f t="shared" si="75"/>
        <v>0</v>
      </c>
      <c r="CM13" s="120">
        <f t="shared" si="18"/>
        <v>0</v>
      </c>
      <c r="CN13" s="121">
        <f t="shared" si="76"/>
        <v>0</v>
      </c>
      <c r="CO13" s="260">
        <f t="shared" si="77"/>
        <v>0</v>
      </c>
      <c r="CP13" s="126">
        <f t="shared" si="78"/>
        <v>0</v>
      </c>
      <c r="CQ13" s="127" t="str">
        <f t="shared" si="79"/>
        <v/>
      </c>
      <c r="CR13" s="128" t="str">
        <f t="shared" si="80"/>
        <v/>
      </c>
      <c r="CS13" s="128" t="str">
        <f t="shared" si="81"/>
        <v/>
      </c>
      <c r="CT13" s="129">
        <f t="shared" si="19"/>
        <v>0</v>
      </c>
      <c r="CU13" s="130">
        <f t="shared" si="19"/>
        <v>0</v>
      </c>
      <c r="CV13" s="130">
        <f t="shared" si="19"/>
        <v>0</v>
      </c>
      <c r="CW13" s="130">
        <f t="shared" si="19"/>
        <v>0</v>
      </c>
      <c r="CX13" s="130">
        <f t="shared" si="19"/>
        <v>0</v>
      </c>
      <c r="CY13" s="130">
        <f t="shared" si="19"/>
        <v>0</v>
      </c>
      <c r="CZ13" s="130">
        <f t="shared" si="20"/>
        <v>0</v>
      </c>
      <c r="DA13" s="131">
        <f t="shared" si="82"/>
        <v>0</v>
      </c>
      <c r="DB13" s="132" t="str">
        <f t="shared" si="83"/>
        <v/>
      </c>
      <c r="DC13" s="133" t="str">
        <f t="shared" si="84"/>
        <v/>
      </c>
      <c r="DD13" s="348">
        <f>$CO13*'Input Cost_MS5'!$J109</f>
        <v>0</v>
      </c>
      <c r="DE13" s="348">
        <f>$CO13*'Input Cost_MS5'!$J110</f>
        <v>0</v>
      </c>
    </row>
    <row r="14" spans="1:109">
      <c r="A14" s="447">
        <f>'Input Cost_MS5'!$K$11</f>
        <v>0</v>
      </c>
      <c r="B14" s="194">
        <f>'Input Cost_MS5'!K$13</f>
        <v>0</v>
      </c>
      <c r="C14" s="657">
        <f>'Input Cost_MS5'!K$117/100</f>
        <v>0</v>
      </c>
      <c r="D14" s="654">
        <f>C14*(1+'Input Cost_MS5'!K$22)</f>
        <v>0</v>
      </c>
      <c r="E14" s="197">
        <f>(Kalkulation_MS5!$M$26)/100</f>
        <v>0</v>
      </c>
      <c r="F14" s="197">
        <f>(Kalkulation_MS5!$M$35)/100</f>
        <v>0</v>
      </c>
      <c r="G14" s="119">
        <f t="shared" si="21"/>
        <v>0</v>
      </c>
      <c r="H14" s="120">
        <f t="shared" si="22"/>
        <v>0</v>
      </c>
      <c r="I14" s="120">
        <f t="shared" si="23"/>
        <v>0</v>
      </c>
      <c r="J14" s="120">
        <f t="shared" si="24"/>
        <v>0</v>
      </c>
      <c r="K14" s="120">
        <f t="shared" si="25"/>
        <v>0</v>
      </c>
      <c r="L14" s="120">
        <f t="shared" si="26"/>
        <v>0</v>
      </c>
      <c r="M14" s="120">
        <f t="shared" si="27"/>
        <v>0</v>
      </c>
      <c r="N14" s="121">
        <f t="shared" si="28"/>
        <v>0</v>
      </c>
      <c r="O14" s="194">
        <f>'Input Cost_MS5'!K$14</f>
        <v>0</v>
      </c>
      <c r="P14" s="122">
        <f t="shared" si="29"/>
        <v>0</v>
      </c>
      <c r="Q14" s="123">
        <f>D14*(1+'Input Cost_MS5'!$K23)</f>
        <v>0</v>
      </c>
      <c r="R14" s="124">
        <f t="shared" si="30"/>
        <v>0</v>
      </c>
      <c r="S14" s="124">
        <f t="shared" si="30"/>
        <v>0</v>
      </c>
      <c r="T14" s="119">
        <f t="shared" si="31"/>
        <v>0</v>
      </c>
      <c r="U14" s="120">
        <f t="shared" si="32"/>
        <v>0</v>
      </c>
      <c r="V14" s="120">
        <f t="shared" si="33"/>
        <v>0</v>
      </c>
      <c r="W14" s="120">
        <f t="shared" si="34"/>
        <v>0</v>
      </c>
      <c r="X14" s="120">
        <f t="shared" si="7"/>
        <v>0</v>
      </c>
      <c r="Y14" s="120">
        <f t="shared" si="35"/>
        <v>0</v>
      </c>
      <c r="Z14" s="120">
        <f t="shared" si="8"/>
        <v>0</v>
      </c>
      <c r="AA14" s="121">
        <f t="shared" si="36"/>
        <v>0</v>
      </c>
      <c r="AB14" s="194">
        <f>'Input Cost_MS5'!K$15</f>
        <v>0</v>
      </c>
      <c r="AC14" s="122">
        <f t="shared" si="37"/>
        <v>0</v>
      </c>
      <c r="AD14" s="123">
        <f>Q14*(1+'Input Cost_MS5'!$K24)</f>
        <v>0</v>
      </c>
      <c r="AE14" s="124">
        <f t="shared" si="38"/>
        <v>0</v>
      </c>
      <c r="AF14" s="124">
        <f t="shared" si="38"/>
        <v>0</v>
      </c>
      <c r="AG14" s="119">
        <f t="shared" si="39"/>
        <v>0</v>
      </c>
      <c r="AH14" s="120">
        <f t="shared" si="40"/>
        <v>0</v>
      </c>
      <c r="AI14" s="120">
        <f t="shared" si="41"/>
        <v>0</v>
      </c>
      <c r="AJ14" s="120">
        <f t="shared" si="42"/>
        <v>0</v>
      </c>
      <c r="AK14" s="120">
        <f t="shared" si="9"/>
        <v>0</v>
      </c>
      <c r="AL14" s="120">
        <f t="shared" si="43"/>
        <v>0</v>
      </c>
      <c r="AM14" s="125">
        <f t="shared" si="10"/>
        <v>0</v>
      </c>
      <c r="AN14" s="121">
        <f t="shared" si="44"/>
        <v>0</v>
      </c>
      <c r="AO14" s="194">
        <f>'Input Cost_MS5'!K$16</f>
        <v>0</v>
      </c>
      <c r="AP14" s="122">
        <f t="shared" si="45"/>
        <v>0</v>
      </c>
      <c r="AQ14" s="123">
        <f>AD14*(1+'Input Cost_MS5'!$K25)</f>
        <v>0</v>
      </c>
      <c r="AR14" s="124">
        <f t="shared" si="46"/>
        <v>0</v>
      </c>
      <c r="AS14" s="124">
        <f t="shared" si="46"/>
        <v>0</v>
      </c>
      <c r="AT14" s="119">
        <f t="shared" si="47"/>
        <v>0</v>
      </c>
      <c r="AU14" s="120">
        <f t="shared" si="48"/>
        <v>0</v>
      </c>
      <c r="AV14" s="120">
        <f t="shared" si="49"/>
        <v>0</v>
      </c>
      <c r="AW14" s="120">
        <f t="shared" si="50"/>
        <v>0</v>
      </c>
      <c r="AX14" s="120">
        <f t="shared" si="11"/>
        <v>0</v>
      </c>
      <c r="AY14" s="120">
        <f t="shared" si="51"/>
        <v>0</v>
      </c>
      <c r="AZ14" s="120">
        <f t="shared" si="12"/>
        <v>0</v>
      </c>
      <c r="BA14" s="121">
        <f t="shared" si="52"/>
        <v>0</v>
      </c>
      <c r="BB14" s="194">
        <f>'Input Cost_MS5'!K$17</f>
        <v>0</v>
      </c>
      <c r="BC14" s="122">
        <f t="shared" si="53"/>
        <v>0</v>
      </c>
      <c r="BD14" s="123">
        <f>AQ14*(1+'Input Cost_MS5'!$K26)</f>
        <v>0</v>
      </c>
      <c r="BE14" s="124">
        <f t="shared" si="54"/>
        <v>0</v>
      </c>
      <c r="BF14" s="124">
        <f t="shared" si="54"/>
        <v>0</v>
      </c>
      <c r="BG14" s="119">
        <f t="shared" si="55"/>
        <v>0</v>
      </c>
      <c r="BH14" s="120">
        <f t="shared" si="56"/>
        <v>0</v>
      </c>
      <c r="BI14" s="120">
        <f t="shared" si="57"/>
        <v>0</v>
      </c>
      <c r="BJ14" s="120">
        <f t="shared" si="58"/>
        <v>0</v>
      </c>
      <c r="BK14" s="263">
        <f t="shared" si="13"/>
        <v>0</v>
      </c>
      <c r="BL14" s="120">
        <f t="shared" si="59"/>
        <v>0</v>
      </c>
      <c r="BM14" s="120">
        <f t="shared" si="14"/>
        <v>0</v>
      </c>
      <c r="BN14" s="121">
        <f t="shared" si="60"/>
        <v>0</v>
      </c>
      <c r="BO14" s="194">
        <f>'Input Cost_MS5'!K$18</f>
        <v>0</v>
      </c>
      <c r="BP14" s="122">
        <f t="shared" si="61"/>
        <v>0</v>
      </c>
      <c r="BQ14" s="123">
        <f>BD14*(1+'Input Cost_MS5'!$K27)</f>
        <v>0</v>
      </c>
      <c r="BR14" s="124">
        <f t="shared" si="62"/>
        <v>0</v>
      </c>
      <c r="BS14" s="124">
        <f t="shared" si="62"/>
        <v>0</v>
      </c>
      <c r="BT14" s="119">
        <f t="shared" si="63"/>
        <v>0</v>
      </c>
      <c r="BU14" s="120">
        <f t="shared" si="64"/>
        <v>0</v>
      </c>
      <c r="BV14" s="120">
        <f t="shared" si="65"/>
        <v>0</v>
      </c>
      <c r="BW14" s="120">
        <f t="shared" si="66"/>
        <v>0</v>
      </c>
      <c r="BX14" s="263">
        <f t="shared" si="15"/>
        <v>0</v>
      </c>
      <c r="BY14" s="120">
        <f t="shared" si="67"/>
        <v>0</v>
      </c>
      <c r="BZ14" s="120">
        <f t="shared" si="16"/>
        <v>0</v>
      </c>
      <c r="CA14" s="121">
        <f t="shared" si="68"/>
        <v>0</v>
      </c>
      <c r="CB14" s="194">
        <f>'Input Cost_MS5'!K$19</f>
        <v>0</v>
      </c>
      <c r="CC14" s="122">
        <f t="shared" si="69"/>
        <v>0</v>
      </c>
      <c r="CD14" s="123">
        <f>BQ14*(1+'Input Cost_MS5'!$K28)</f>
        <v>0</v>
      </c>
      <c r="CE14" s="124">
        <f t="shared" si="70"/>
        <v>0</v>
      </c>
      <c r="CF14" s="124">
        <f t="shared" si="70"/>
        <v>0</v>
      </c>
      <c r="CG14" s="119">
        <f t="shared" si="71"/>
        <v>0</v>
      </c>
      <c r="CH14" s="120">
        <f t="shared" si="72"/>
        <v>0</v>
      </c>
      <c r="CI14" s="120">
        <f t="shared" si="73"/>
        <v>0</v>
      </c>
      <c r="CJ14" s="120">
        <f t="shared" si="74"/>
        <v>0</v>
      </c>
      <c r="CK14" s="263">
        <f t="shared" si="17"/>
        <v>0</v>
      </c>
      <c r="CL14" s="120">
        <f t="shared" si="75"/>
        <v>0</v>
      </c>
      <c r="CM14" s="120">
        <f t="shared" si="18"/>
        <v>0</v>
      </c>
      <c r="CN14" s="121">
        <f t="shared" si="76"/>
        <v>0</v>
      </c>
      <c r="CO14" s="260">
        <f t="shared" si="77"/>
        <v>0</v>
      </c>
      <c r="CP14" s="126">
        <f t="shared" si="78"/>
        <v>0</v>
      </c>
      <c r="CQ14" s="127" t="str">
        <f t="shared" si="79"/>
        <v/>
      </c>
      <c r="CR14" s="128" t="str">
        <f t="shared" si="80"/>
        <v/>
      </c>
      <c r="CS14" s="128" t="str">
        <f t="shared" si="81"/>
        <v/>
      </c>
      <c r="CT14" s="129">
        <f t="shared" si="19"/>
        <v>0</v>
      </c>
      <c r="CU14" s="130">
        <f t="shared" si="19"/>
        <v>0</v>
      </c>
      <c r="CV14" s="130">
        <f t="shared" si="19"/>
        <v>0</v>
      </c>
      <c r="CW14" s="130">
        <f t="shared" si="19"/>
        <v>0</v>
      </c>
      <c r="CX14" s="130">
        <f t="shared" si="19"/>
        <v>0</v>
      </c>
      <c r="CY14" s="130">
        <f t="shared" si="19"/>
        <v>0</v>
      </c>
      <c r="CZ14" s="130">
        <f t="shared" si="20"/>
        <v>0</v>
      </c>
      <c r="DA14" s="131">
        <f t="shared" si="82"/>
        <v>0</v>
      </c>
      <c r="DB14" s="132" t="str">
        <f t="shared" si="83"/>
        <v/>
      </c>
      <c r="DC14" s="133" t="str">
        <f t="shared" si="84"/>
        <v/>
      </c>
      <c r="DD14" s="348">
        <f>$CO14*'Input Cost_MS5'!$K109</f>
        <v>0</v>
      </c>
      <c r="DE14" s="348">
        <f>$CO14*'Input Cost_MS5'!$K110</f>
        <v>0</v>
      </c>
    </row>
    <row r="15" spans="1:109">
      <c r="A15" s="447">
        <f>'Input Cost_MS5'!$L$11</f>
        <v>0</v>
      </c>
      <c r="B15" s="194">
        <f>'Input Cost_MS5'!L$13</f>
        <v>0</v>
      </c>
      <c r="C15" s="657">
        <f>'Input Cost_MS5'!L$117/100</f>
        <v>0</v>
      </c>
      <c r="D15" s="654">
        <f>C15*(1+'Input Cost_MS5'!L$22)</f>
        <v>0</v>
      </c>
      <c r="E15" s="197">
        <f>(Kalkulation_MS5!$N$26)/100</f>
        <v>0</v>
      </c>
      <c r="F15" s="197">
        <f>(Kalkulation_MS5!$N$35)/100</f>
        <v>0</v>
      </c>
      <c r="G15" s="119">
        <f t="shared" si="21"/>
        <v>0</v>
      </c>
      <c r="H15" s="120">
        <f t="shared" si="22"/>
        <v>0</v>
      </c>
      <c r="I15" s="120">
        <f t="shared" si="23"/>
        <v>0</v>
      </c>
      <c r="J15" s="120">
        <f t="shared" si="24"/>
        <v>0</v>
      </c>
      <c r="K15" s="120">
        <f t="shared" si="25"/>
        <v>0</v>
      </c>
      <c r="L15" s="120">
        <f t="shared" si="26"/>
        <v>0</v>
      </c>
      <c r="M15" s="120">
        <f t="shared" si="27"/>
        <v>0</v>
      </c>
      <c r="N15" s="121">
        <f t="shared" si="28"/>
        <v>0</v>
      </c>
      <c r="O15" s="194">
        <f>'Input Cost_MS5'!L$14</f>
        <v>0</v>
      </c>
      <c r="P15" s="122">
        <f t="shared" si="29"/>
        <v>0</v>
      </c>
      <c r="Q15" s="123">
        <f>D15*(1+'Input Cost_MS5'!$L23)</f>
        <v>0</v>
      </c>
      <c r="R15" s="124">
        <f t="shared" si="30"/>
        <v>0</v>
      </c>
      <c r="S15" s="124">
        <f t="shared" si="30"/>
        <v>0</v>
      </c>
      <c r="T15" s="119">
        <f t="shared" si="31"/>
        <v>0</v>
      </c>
      <c r="U15" s="120">
        <f t="shared" si="32"/>
        <v>0</v>
      </c>
      <c r="V15" s="120">
        <f t="shared" si="33"/>
        <v>0</v>
      </c>
      <c r="W15" s="120">
        <f t="shared" si="34"/>
        <v>0</v>
      </c>
      <c r="X15" s="120">
        <f t="shared" si="7"/>
        <v>0</v>
      </c>
      <c r="Y15" s="120">
        <f t="shared" si="35"/>
        <v>0</v>
      </c>
      <c r="Z15" s="120">
        <f t="shared" si="8"/>
        <v>0</v>
      </c>
      <c r="AA15" s="121">
        <f t="shared" si="36"/>
        <v>0</v>
      </c>
      <c r="AB15" s="194">
        <f>'Input Cost_MS5'!L$15</f>
        <v>0</v>
      </c>
      <c r="AC15" s="122">
        <f t="shared" si="37"/>
        <v>0</v>
      </c>
      <c r="AD15" s="123">
        <f>Q15*(1+'Input Cost_MS5'!$L24)</f>
        <v>0</v>
      </c>
      <c r="AE15" s="124">
        <f t="shared" si="38"/>
        <v>0</v>
      </c>
      <c r="AF15" s="124">
        <f t="shared" si="38"/>
        <v>0</v>
      </c>
      <c r="AG15" s="119">
        <f t="shared" si="39"/>
        <v>0</v>
      </c>
      <c r="AH15" s="120">
        <f t="shared" si="40"/>
        <v>0</v>
      </c>
      <c r="AI15" s="120">
        <f t="shared" si="41"/>
        <v>0</v>
      </c>
      <c r="AJ15" s="120">
        <f t="shared" si="42"/>
        <v>0</v>
      </c>
      <c r="AK15" s="120">
        <f t="shared" si="9"/>
        <v>0</v>
      </c>
      <c r="AL15" s="120">
        <f t="shared" si="43"/>
        <v>0</v>
      </c>
      <c r="AM15" s="125">
        <f t="shared" si="10"/>
        <v>0</v>
      </c>
      <c r="AN15" s="121">
        <f t="shared" si="44"/>
        <v>0</v>
      </c>
      <c r="AO15" s="194">
        <f>'Input Cost_MS5'!L$16</f>
        <v>0</v>
      </c>
      <c r="AP15" s="122">
        <f t="shared" si="45"/>
        <v>0</v>
      </c>
      <c r="AQ15" s="123">
        <f>AD15*(1+'Input Cost_MS5'!$L25)</f>
        <v>0</v>
      </c>
      <c r="AR15" s="124">
        <f t="shared" si="46"/>
        <v>0</v>
      </c>
      <c r="AS15" s="124">
        <f t="shared" si="46"/>
        <v>0</v>
      </c>
      <c r="AT15" s="119">
        <f t="shared" si="47"/>
        <v>0</v>
      </c>
      <c r="AU15" s="120">
        <f t="shared" si="48"/>
        <v>0</v>
      </c>
      <c r="AV15" s="120">
        <f t="shared" si="49"/>
        <v>0</v>
      </c>
      <c r="AW15" s="120">
        <f t="shared" si="50"/>
        <v>0</v>
      </c>
      <c r="AX15" s="120">
        <f t="shared" si="11"/>
        <v>0</v>
      </c>
      <c r="AY15" s="120">
        <f t="shared" si="51"/>
        <v>0</v>
      </c>
      <c r="AZ15" s="120">
        <f t="shared" si="12"/>
        <v>0</v>
      </c>
      <c r="BA15" s="121">
        <f t="shared" si="52"/>
        <v>0</v>
      </c>
      <c r="BB15" s="194">
        <f>'Input Cost_MS5'!L$17</f>
        <v>0</v>
      </c>
      <c r="BC15" s="122">
        <f t="shared" si="53"/>
        <v>0</v>
      </c>
      <c r="BD15" s="123">
        <f>AQ15*(1+'Input Cost_MS5'!$L26)</f>
        <v>0</v>
      </c>
      <c r="BE15" s="124">
        <f t="shared" si="54"/>
        <v>0</v>
      </c>
      <c r="BF15" s="124">
        <f t="shared" si="54"/>
        <v>0</v>
      </c>
      <c r="BG15" s="119">
        <f t="shared" si="55"/>
        <v>0</v>
      </c>
      <c r="BH15" s="120">
        <f t="shared" si="56"/>
        <v>0</v>
      </c>
      <c r="BI15" s="120">
        <f t="shared" si="57"/>
        <v>0</v>
      </c>
      <c r="BJ15" s="120">
        <f t="shared" si="58"/>
        <v>0</v>
      </c>
      <c r="BK15" s="263">
        <f t="shared" si="13"/>
        <v>0</v>
      </c>
      <c r="BL15" s="120">
        <f t="shared" si="59"/>
        <v>0</v>
      </c>
      <c r="BM15" s="120">
        <f t="shared" si="14"/>
        <v>0</v>
      </c>
      <c r="BN15" s="121">
        <f t="shared" si="60"/>
        <v>0</v>
      </c>
      <c r="BO15" s="194">
        <f>'Input Cost_MS5'!L$18</f>
        <v>0</v>
      </c>
      <c r="BP15" s="122">
        <f t="shared" si="61"/>
        <v>0</v>
      </c>
      <c r="BQ15" s="123">
        <f>BD15*(1+'Input Cost_MS5'!$L27)</f>
        <v>0</v>
      </c>
      <c r="BR15" s="124">
        <f t="shared" si="62"/>
        <v>0</v>
      </c>
      <c r="BS15" s="124">
        <f t="shared" si="62"/>
        <v>0</v>
      </c>
      <c r="BT15" s="119">
        <f t="shared" si="63"/>
        <v>0</v>
      </c>
      <c r="BU15" s="120">
        <f t="shared" si="64"/>
        <v>0</v>
      </c>
      <c r="BV15" s="120">
        <f t="shared" si="65"/>
        <v>0</v>
      </c>
      <c r="BW15" s="120">
        <f t="shared" si="66"/>
        <v>0</v>
      </c>
      <c r="BX15" s="263">
        <f t="shared" si="15"/>
        <v>0</v>
      </c>
      <c r="BY15" s="120">
        <f t="shared" si="67"/>
        <v>0</v>
      </c>
      <c r="BZ15" s="120">
        <f t="shared" si="16"/>
        <v>0</v>
      </c>
      <c r="CA15" s="121">
        <f t="shared" si="68"/>
        <v>0</v>
      </c>
      <c r="CB15" s="194">
        <f>'Input Cost_MS5'!L$19</f>
        <v>0</v>
      </c>
      <c r="CC15" s="122">
        <f t="shared" si="69"/>
        <v>0</v>
      </c>
      <c r="CD15" s="123">
        <f>BQ15*(1+'Input Cost_MS5'!$L28)</f>
        <v>0</v>
      </c>
      <c r="CE15" s="124">
        <f t="shared" si="70"/>
        <v>0</v>
      </c>
      <c r="CF15" s="124">
        <f t="shared" si="70"/>
        <v>0</v>
      </c>
      <c r="CG15" s="119">
        <f t="shared" si="71"/>
        <v>0</v>
      </c>
      <c r="CH15" s="120">
        <f t="shared" si="72"/>
        <v>0</v>
      </c>
      <c r="CI15" s="120">
        <f t="shared" si="73"/>
        <v>0</v>
      </c>
      <c r="CJ15" s="120">
        <f t="shared" si="74"/>
        <v>0</v>
      </c>
      <c r="CK15" s="263">
        <f t="shared" si="17"/>
        <v>0</v>
      </c>
      <c r="CL15" s="120">
        <f t="shared" si="75"/>
        <v>0</v>
      </c>
      <c r="CM15" s="120">
        <f t="shared" si="18"/>
        <v>0</v>
      </c>
      <c r="CN15" s="121">
        <f t="shared" si="76"/>
        <v>0</v>
      </c>
      <c r="CO15" s="260">
        <f t="shared" si="77"/>
        <v>0</v>
      </c>
      <c r="CP15" s="126">
        <f t="shared" si="78"/>
        <v>0</v>
      </c>
      <c r="CQ15" s="127" t="str">
        <f t="shared" si="79"/>
        <v/>
      </c>
      <c r="CR15" s="128" t="str">
        <f t="shared" si="80"/>
        <v/>
      </c>
      <c r="CS15" s="128" t="str">
        <f t="shared" si="81"/>
        <v/>
      </c>
      <c r="CT15" s="129">
        <f t="shared" si="19"/>
        <v>0</v>
      </c>
      <c r="CU15" s="130">
        <f t="shared" si="19"/>
        <v>0</v>
      </c>
      <c r="CV15" s="130">
        <f t="shared" si="19"/>
        <v>0</v>
      </c>
      <c r="CW15" s="130">
        <f t="shared" si="19"/>
        <v>0</v>
      </c>
      <c r="CX15" s="130">
        <f t="shared" si="19"/>
        <v>0</v>
      </c>
      <c r="CY15" s="130">
        <f t="shared" si="19"/>
        <v>0</v>
      </c>
      <c r="CZ15" s="130">
        <f t="shared" si="20"/>
        <v>0</v>
      </c>
      <c r="DA15" s="131">
        <f t="shared" si="82"/>
        <v>0</v>
      </c>
      <c r="DB15" s="132" t="str">
        <f t="shared" si="83"/>
        <v/>
      </c>
      <c r="DC15" s="133" t="str">
        <f t="shared" si="84"/>
        <v/>
      </c>
      <c r="DD15" s="348">
        <f>$CO15*'Input Cost_MS5'!$L109</f>
        <v>0</v>
      </c>
      <c r="DE15" s="348">
        <f>$CO15*'Input Cost_MS5'!$L110</f>
        <v>0</v>
      </c>
    </row>
    <row r="16" spans="1:109">
      <c r="A16" s="447">
        <f>'Input Cost_MS5'!M11</f>
        <v>0</v>
      </c>
      <c r="B16" s="194">
        <f>'Input Cost_MS5'!M$13</f>
        <v>0</v>
      </c>
      <c r="C16" s="657">
        <f>'Input Cost_MS5'!M$117/100</f>
        <v>0</v>
      </c>
      <c r="D16" s="654">
        <f>C16*(1+'Input Cost_MS5'!M$22)</f>
        <v>0</v>
      </c>
      <c r="E16" s="197">
        <f>(Kalkulation_MS5!$O$26)/100</f>
        <v>0</v>
      </c>
      <c r="F16" s="197">
        <f>(Kalkulation_MS5!$O$35)/100</f>
        <v>0</v>
      </c>
      <c r="G16" s="119">
        <f t="shared" si="21"/>
        <v>0</v>
      </c>
      <c r="H16" s="120">
        <f t="shared" si="22"/>
        <v>0</v>
      </c>
      <c r="I16" s="120">
        <f t="shared" si="23"/>
        <v>0</v>
      </c>
      <c r="J16" s="120">
        <f t="shared" si="24"/>
        <v>0</v>
      </c>
      <c r="K16" s="120">
        <f t="shared" si="25"/>
        <v>0</v>
      </c>
      <c r="L16" s="120">
        <f t="shared" si="26"/>
        <v>0</v>
      </c>
      <c r="M16" s="120">
        <f t="shared" si="27"/>
        <v>0</v>
      </c>
      <c r="N16" s="121">
        <f t="shared" si="28"/>
        <v>0</v>
      </c>
      <c r="O16" s="194">
        <f>'Input Cost_MS5'!M$14</f>
        <v>0</v>
      </c>
      <c r="P16" s="122">
        <f t="shared" si="29"/>
        <v>0</v>
      </c>
      <c r="Q16" s="123">
        <f>D16*(1+'Input Cost_MS5'!$M23)</f>
        <v>0</v>
      </c>
      <c r="R16" s="124">
        <f t="shared" si="30"/>
        <v>0</v>
      </c>
      <c r="S16" s="124">
        <f t="shared" si="30"/>
        <v>0</v>
      </c>
      <c r="T16" s="119">
        <f t="shared" si="31"/>
        <v>0</v>
      </c>
      <c r="U16" s="120">
        <f t="shared" si="32"/>
        <v>0</v>
      </c>
      <c r="V16" s="120">
        <f t="shared" si="33"/>
        <v>0</v>
      </c>
      <c r="W16" s="120">
        <f t="shared" si="34"/>
        <v>0</v>
      </c>
      <c r="X16" s="120">
        <f t="shared" si="7"/>
        <v>0</v>
      </c>
      <c r="Y16" s="120">
        <f t="shared" si="35"/>
        <v>0</v>
      </c>
      <c r="Z16" s="120">
        <f t="shared" si="8"/>
        <v>0</v>
      </c>
      <c r="AA16" s="121">
        <f t="shared" si="36"/>
        <v>0</v>
      </c>
      <c r="AB16" s="194">
        <f>'Input Cost_MS5'!M$15</f>
        <v>0</v>
      </c>
      <c r="AC16" s="122">
        <f t="shared" si="37"/>
        <v>0</v>
      </c>
      <c r="AD16" s="123">
        <f>Q16*(1+'Input Cost_MS5'!$M24)</f>
        <v>0</v>
      </c>
      <c r="AE16" s="124">
        <f t="shared" si="38"/>
        <v>0</v>
      </c>
      <c r="AF16" s="124">
        <f t="shared" si="38"/>
        <v>0</v>
      </c>
      <c r="AG16" s="119">
        <f t="shared" si="39"/>
        <v>0</v>
      </c>
      <c r="AH16" s="120">
        <f t="shared" si="40"/>
        <v>0</v>
      </c>
      <c r="AI16" s="120">
        <f t="shared" si="41"/>
        <v>0</v>
      </c>
      <c r="AJ16" s="120">
        <f t="shared" si="42"/>
        <v>0</v>
      </c>
      <c r="AK16" s="120">
        <f t="shared" si="9"/>
        <v>0</v>
      </c>
      <c r="AL16" s="120">
        <f t="shared" si="43"/>
        <v>0</v>
      </c>
      <c r="AM16" s="125">
        <f t="shared" si="10"/>
        <v>0</v>
      </c>
      <c r="AN16" s="121">
        <f t="shared" si="44"/>
        <v>0</v>
      </c>
      <c r="AO16" s="194">
        <f>'Input Cost_MS5'!M$16</f>
        <v>0</v>
      </c>
      <c r="AP16" s="122">
        <f t="shared" si="45"/>
        <v>0</v>
      </c>
      <c r="AQ16" s="123">
        <f>AD16*(1+'Input Cost_MS5'!$M25)</f>
        <v>0</v>
      </c>
      <c r="AR16" s="124">
        <f t="shared" si="46"/>
        <v>0</v>
      </c>
      <c r="AS16" s="124">
        <f t="shared" si="46"/>
        <v>0</v>
      </c>
      <c r="AT16" s="119">
        <f t="shared" si="47"/>
        <v>0</v>
      </c>
      <c r="AU16" s="120">
        <f t="shared" si="48"/>
        <v>0</v>
      </c>
      <c r="AV16" s="120">
        <f t="shared" si="49"/>
        <v>0</v>
      </c>
      <c r="AW16" s="120">
        <f t="shared" si="50"/>
        <v>0</v>
      </c>
      <c r="AX16" s="120">
        <f t="shared" si="11"/>
        <v>0</v>
      </c>
      <c r="AY16" s="120">
        <f t="shared" si="51"/>
        <v>0</v>
      </c>
      <c r="AZ16" s="120">
        <f t="shared" si="12"/>
        <v>0</v>
      </c>
      <c r="BA16" s="121">
        <f t="shared" si="52"/>
        <v>0</v>
      </c>
      <c r="BB16" s="194">
        <f>'Input Cost_MS5'!M$17</f>
        <v>0</v>
      </c>
      <c r="BC16" s="122">
        <f t="shared" si="53"/>
        <v>0</v>
      </c>
      <c r="BD16" s="123">
        <f>AQ16*(1+'Input Cost_MS5'!$M26)</f>
        <v>0</v>
      </c>
      <c r="BE16" s="124">
        <f t="shared" si="54"/>
        <v>0</v>
      </c>
      <c r="BF16" s="124">
        <f t="shared" si="54"/>
        <v>0</v>
      </c>
      <c r="BG16" s="119">
        <f t="shared" si="55"/>
        <v>0</v>
      </c>
      <c r="BH16" s="120">
        <f t="shared" si="56"/>
        <v>0</v>
      </c>
      <c r="BI16" s="120">
        <f t="shared" si="57"/>
        <v>0</v>
      </c>
      <c r="BJ16" s="120">
        <f t="shared" si="58"/>
        <v>0</v>
      </c>
      <c r="BK16" s="263">
        <f t="shared" si="13"/>
        <v>0</v>
      </c>
      <c r="BL16" s="120">
        <f t="shared" si="59"/>
        <v>0</v>
      </c>
      <c r="BM16" s="120">
        <f t="shared" si="14"/>
        <v>0</v>
      </c>
      <c r="BN16" s="121">
        <f t="shared" si="60"/>
        <v>0</v>
      </c>
      <c r="BO16" s="194">
        <f>'Input Cost_MS5'!M$18</f>
        <v>0</v>
      </c>
      <c r="BP16" s="122">
        <f t="shared" si="61"/>
        <v>0</v>
      </c>
      <c r="BQ16" s="123">
        <f>BD16*(1+'Input Cost_MS5'!$M27)</f>
        <v>0</v>
      </c>
      <c r="BR16" s="124">
        <f t="shared" si="62"/>
        <v>0</v>
      </c>
      <c r="BS16" s="124">
        <f t="shared" si="62"/>
        <v>0</v>
      </c>
      <c r="BT16" s="119">
        <f t="shared" si="63"/>
        <v>0</v>
      </c>
      <c r="BU16" s="120">
        <f t="shared" si="64"/>
        <v>0</v>
      </c>
      <c r="BV16" s="120">
        <f t="shared" si="65"/>
        <v>0</v>
      </c>
      <c r="BW16" s="120">
        <f t="shared" si="66"/>
        <v>0</v>
      </c>
      <c r="BX16" s="263">
        <f t="shared" si="15"/>
        <v>0</v>
      </c>
      <c r="BY16" s="120">
        <f t="shared" si="67"/>
        <v>0</v>
      </c>
      <c r="BZ16" s="120">
        <f t="shared" si="16"/>
        <v>0</v>
      </c>
      <c r="CA16" s="121">
        <f t="shared" si="68"/>
        <v>0</v>
      </c>
      <c r="CB16" s="194">
        <f>'Input Cost_MS5'!M$19</f>
        <v>0</v>
      </c>
      <c r="CC16" s="122">
        <f t="shared" si="69"/>
        <v>0</v>
      </c>
      <c r="CD16" s="123">
        <f>BQ16*(1+'Input Cost_MS5'!$M28)</f>
        <v>0</v>
      </c>
      <c r="CE16" s="124">
        <f t="shared" si="70"/>
        <v>0</v>
      </c>
      <c r="CF16" s="124">
        <f t="shared" si="70"/>
        <v>0</v>
      </c>
      <c r="CG16" s="119">
        <f t="shared" si="71"/>
        <v>0</v>
      </c>
      <c r="CH16" s="120">
        <f t="shared" si="72"/>
        <v>0</v>
      </c>
      <c r="CI16" s="120">
        <f t="shared" si="73"/>
        <v>0</v>
      </c>
      <c r="CJ16" s="120">
        <f t="shared" si="74"/>
        <v>0</v>
      </c>
      <c r="CK16" s="263">
        <f t="shared" si="17"/>
        <v>0</v>
      </c>
      <c r="CL16" s="120">
        <f t="shared" si="75"/>
        <v>0</v>
      </c>
      <c r="CM16" s="120">
        <f t="shared" si="18"/>
        <v>0</v>
      </c>
      <c r="CN16" s="121">
        <f t="shared" si="76"/>
        <v>0</v>
      </c>
      <c r="CO16" s="260">
        <f t="shared" si="77"/>
        <v>0</v>
      </c>
      <c r="CP16" s="126">
        <f t="shared" si="78"/>
        <v>0</v>
      </c>
      <c r="CQ16" s="127" t="str">
        <f t="shared" si="79"/>
        <v/>
      </c>
      <c r="CR16" s="128" t="str">
        <f t="shared" si="80"/>
        <v/>
      </c>
      <c r="CS16" s="128" t="str">
        <f t="shared" si="81"/>
        <v/>
      </c>
      <c r="CT16" s="129">
        <f>G16+T16+AG16+AT16+BG16+BT16+CG16</f>
        <v>0</v>
      </c>
      <c r="CU16" s="130">
        <f>H16+U16+AH16+AU16+BH16+BU16+CH16</f>
        <v>0</v>
      </c>
      <c r="CV16" s="130">
        <f>I16+V16+AI16+AV16+BI16+BV16+CI16</f>
        <v>0</v>
      </c>
      <c r="CW16" s="130">
        <f>J16+W16+AJ16+AW16+BJ16+BW16+CJ16</f>
        <v>0</v>
      </c>
      <c r="CX16" s="130">
        <f t="shared" si="19"/>
        <v>0</v>
      </c>
      <c r="CY16" s="130">
        <f t="shared" si="19"/>
        <v>0</v>
      </c>
      <c r="CZ16" s="130">
        <f t="shared" si="20"/>
        <v>0</v>
      </c>
      <c r="DA16" s="131">
        <f t="shared" si="82"/>
        <v>0</v>
      </c>
      <c r="DB16" s="132" t="str">
        <f t="shared" si="83"/>
        <v/>
      </c>
      <c r="DC16" s="133" t="str">
        <f t="shared" si="84"/>
        <v/>
      </c>
      <c r="DD16" s="348">
        <f>$CO16*'Input Cost_MS5'!$M109</f>
        <v>0</v>
      </c>
      <c r="DE16" s="348">
        <f>$CO16*'Input Cost_MS5'!$M109</f>
        <v>0</v>
      </c>
    </row>
    <row r="17" spans="1:107">
      <c r="A17" s="199">
        <f>'Input Cost_MS5'!N11</f>
        <v>0</v>
      </c>
      <c r="B17" s="194">
        <f>'Input Cost_MS5'!N$13</f>
        <v>0</v>
      </c>
      <c r="C17" s="657">
        <f>'Input Cost_MS5'!N$117/100</f>
        <v>0</v>
      </c>
      <c r="D17" s="654">
        <f>C17*(1+'Input Cost_MS5'!N$22)</f>
        <v>0</v>
      </c>
      <c r="E17" s="197">
        <f>(Kalkulation_MS5!$P$26)/100</f>
        <v>0</v>
      </c>
      <c r="F17" s="197">
        <f>(Kalkulation_MS5!$P$35)/100</f>
        <v>0</v>
      </c>
      <c r="G17" s="119">
        <f t="shared" si="21"/>
        <v>0</v>
      </c>
      <c r="H17" s="120">
        <f t="shared" si="22"/>
        <v>0</v>
      </c>
      <c r="I17" s="120">
        <f t="shared" si="23"/>
        <v>0</v>
      </c>
      <c r="J17" s="120">
        <f t="shared" si="24"/>
        <v>0</v>
      </c>
      <c r="K17" s="120">
        <f t="shared" si="25"/>
        <v>0</v>
      </c>
      <c r="L17" s="120">
        <f t="shared" si="26"/>
        <v>0</v>
      </c>
      <c r="M17" s="120">
        <f t="shared" si="27"/>
        <v>0</v>
      </c>
      <c r="N17" s="121">
        <f t="shared" si="28"/>
        <v>0</v>
      </c>
      <c r="O17" s="259">
        <f>'Input Cost_MS5'!N$14</f>
        <v>0</v>
      </c>
      <c r="P17" s="122">
        <f t="shared" si="29"/>
        <v>0</v>
      </c>
      <c r="Q17" s="123">
        <f>D17*(1+'Input Cost_MS5'!$N23)</f>
        <v>0</v>
      </c>
      <c r="R17" s="124">
        <f t="shared" si="30"/>
        <v>0</v>
      </c>
      <c r="S17" s="124">
        <f t="shared" si="30"/>
        <v>0</v>
      </c>
      <c r="T17" s="119">
        <f t="shared" si="31"/>
        <v>0</v>
      </c>
      <c r="U17" s="120">
        <f t="shared" si="32"/>
        <v>0</v>
      </c>
      <c r="V17" s="120">
        <f t="shared" si="33"/>
        <v>0</v>
      </c>
      <c r="W17" s="120">
        <f t="shared" si="34"/>
        <v>0</v>
      </c>
      <c r="X17" s="120">
        <f t="shared" si="7"/>
        <v>0</v>
      </c>
      <c r="Y17" s="120">
        <f t="shared" si="35"/>
        <v>0</v>
      </c>
      <c r="Z17" s="120">
        <f t="shared" si="8"/>
        <v>0</v>
      </c>
      <c r="AA17" s="121">
        <f t="shared" si="36"/>
        <v>0</v>
      </c>
      <c r="AB17" s="259">
        <f>'Input Cost_MS5'!N$15</f>
        <v>0</v>
      </c>
      <c r="AC17" s="122">
        <f t="shared" si="37"/>
        <v>0</v>
      </c>
      <c r="AD17" s="123">
        <f>Q17*(1+'Input Cost_MS5'!$N24)</f>
        <v>0</v>
      </c>
      <c r="AE17" s="124">
        <f t="shared" si="38"/>
        <v>0</v>
      </c>
      <c r="AF17" s="124">
        <f t="shared" si="38"/>
        <v>0</v>
      </c>
      <c r="AG17" s="119">
        <f t="shared" si="39"/>
        <v>0</v>
      </c>
      <c r="AH17" s="120">
        <f t="shared" si="40"/>
        <v>0</v>
      </c>
      <c r="AI17" s="120">
        <f t="shared" si="41"/>
        <v>0</v>
      </c>
      <c r="AJ17" s="120">
        <f t="shared" si="42"/>
        <v>0</v>
      </c>
      <c r="AK17" s="120">
        <f t="shared" si="9"/>
        <v>0</v>
      </c>
      <c r="AL17" s="120">
        <f t="shared" si="43"/>
        <v>0</v>
      </c>
      <c r="AM17" s="125">
        <f t="shared" si="10"/>
        <v>0</v>
      </c>
      <c r="AN17" s="121">
        <f t="shared" si="44"/>
        <v>0</v>
      </c>
      <c r="AO17" s="259">
        <f>'Input Cost_MS5'!N$16</f>
        <v>0</v>
      </c>
      <c r="AP17" s="122">
        <f t="shared" si="45"/>
        <v>0</v>
      </c>
      <c r="AQ17" s="123">
        <f>AD17*(1+'Input Cost_MS5'!$N25)</f>
        <v>0</v>
      </c>
      <c r="AR17" s="124">
        <f t="shared" si="46"/>
        <v>0</v>
      </c>
      <c r="AS17" s="124">
        <f t="shared" si="46"/>
        <v>0</v>
      </c>
      <c r="AT17" s="119">
        <f t="shared" si="47"/>
        <v>0</v>
      </c>
      <c r="AU17" s="120">
        <f t="shared" si="48"/>
        <v>0</v>
      </c>
      <c r="AV17" s="120">
        <f t="shared" si="49"/>
        <v>0</v>
      </c>
      <c r="AW17" s="120">
        <f t="shared" si="50"/>
        <v>0</v>
      </c>
      <c r="AX17" s="120">
        <f t="shared" si="11"/>
        <v>0</v>
      </c>
      <c r="AY17" s="120">
        <f t="shared" si="51"/>
        <v>0</v>
      </c>
      <c r="AZ17" s="120">
        <f t="shared" si="12"/>
        <v>0</v>
      </c>
      <c r="BA17" s="121">
        <f t="shared" si="52"/>
        <v>0</v>
      </c>
      <c r="BB17" s="259">
        <f>'Input Cost_MS5'!N$17</f>
        <v>0</v>
      </c>
      <c r="BC17" s="122">
        <f t="shared" si="53"/>
        <v>0</v>
      </c>
      <c r="BD17" s="123">
        <f>AQ17*(1+'Input Cost_MS5'!$N26)</f>
        <v>0</v>
      </c>
      <c r="BE17" s="124">
        <f t="shared" si="54"/>
        <v>0</v>
      </c>
      <c r="BF17" s="124">
        <f t="shared" si="54"/>
        <v>0</v>
      </c>
      <c r="BG17" s="119">
        <f t="shared" si="55"/>
        <v>0</v>
      </c>
      <c r="BH17" s="120">
        <f t="shared" si="56"/>
        <v>0</v>
      </c>
      <c r="BI17" s="120">
        <f t="shared" si="57"/>
        <v>0</v>
      </c>
      <c r="BJ17" s="120">
        <f t="shared" si="58"/>
        <v>0</v>
      </c>
      <c r="BK17" s="263">
        <f t="shared" si="13"/>
        <v>0</v>
      </c>
      <c r="BL17" s="120">
        <f t="shared" si="59"/>
        <v>0</v>
      </c>
      <c r="BM17" s="120">
        <f t="shared" si="14"/>
        <v>0</v>
      </c>
      <c r="BN17" s="121">
        <f t="shared" si="60"/>
        <v>0</v>
      </c>
      <c r="BO17" s="259">
        <f>'Input Cost_MS5'!N$18</f>
        <v>0</v>
      </c>
      <c r="BP17" s="122">
        <f t="shared" si="61"/>
        <v>0</v>
      </c>
      <c r="BQ17" s="123">
        <f>BD17*(1+'Input Cost_MS5'!$N27)</f>
        <v>0</v>
      </c>
      <c r="BR17" s="124">
        <f t="shared" si="62"/>
        <v>0</v>
      </c>
      <c r="BS17" s="124">
        <f t="shared" si="62"/>
        <v>0</v>
      </c>
      <c r="BT17" s="119">
        <f t="shared" si="63"/>
        <v>0</v>
      </c>
      <c r="BU17" s="120">
        <f t="shared" si="64"/>
        <v>0</v>
      </c>
      <c r="BV17" s="120">
        <f t="shared" si="65"/>
        <v>0</v>
      </c>
      <c r="BW17" s="120">
        <f t="shared" si="66"/>
        <v>0</v>
      </c>
      <c r="BX17" s="263">
        <f t="shared" si="15"/>
        <v>0</v>
      </c>
      <c r="BY17" s="120">
        <f t="shared" si="67"/>
        <v>0</v>
      </c>
      <c r="BZ17" s="120">
        <f t="shared" si="16"/>
        <v>0</v>
      </c>
      <c r="CA17" s="121">
        <f t="shared" si="68"/>
        <v>0</v>
      </c>
      <c r="CB17" s="259">
        <f>'Input Cost_MS5'!N$19</f>
        <v>0</v>
      </c>
      <c r="CC17" s="122">
        <f t="shared" si="69"/>
        <v>0</v>
      </c>
      <c r="CD17" s="123">
        <f>BQ17*(1+'Input Cost_MS5'!$N28)</f>
        <v>0</v>
      </c>
      <c r="CE17" s="124">
        <f t="shared" si="70"/>
        <v>0</v>
      </c>
      <c r="CF17" s="124">
        <f t="shared" si="70"/>
        <v>0</v>
      </c>
      <c r="CG17" s="119">
        <f t="shared" si="71"/>
        <v>0</v>
      </c>
      <c r="CH17" s="120">
        <f t="shared" si="72"/>
        <v>0</v>
      </c>
      <c r="CI17" s="120">
        <f t="shared" si="73"/>
        <v>0</v>
      </c>
      <c r="CJ17" s="120">
        <f t="shared" si="74"/>
        <v>0</v>
      </c>
      <c r="CK17" s="263">
        <f t="shared" si="17"/>
        <v>0</v>
      </c>
      <c r="CL17" s="120">
        <f t="shared" si="75"/>
        <v>0</v>
      </c>
      <c r="CM17" s="120">
        <f t="shared" si="18"/>
        <v>0</v>
      </c>
      <c r="CN17" s="121">
        <f t="shared" si="76"/>
        <v>0</v>
      </c>
      <c r="CO17" s="260">
        <f t="shared" si="77"/>
        <v>0</v>
      </c>
      <c r="CP17" s="126">
        <f t="shared" si="78"/>
        <v>0</v>
      </c>
      <c r="CQ17" s="127" t="str">
        <f t="shared" si="79"/>
        <v/>
      </c>
      <c r="CR17" s="128" t="str">
        <f t="shared" si="80"/>
        <v/>
      </c>
      <c r="CS17" s="128" t="str">
        <f t="shared" si="81"/>
        <v/>
      </c>
      <c r="CT17" s="129">
        <f t="shared" ref="CT17:CW20" si="85">G17+T17+AG17+AT17+BG17+BT17+CG17</f>
        <v>0</v>
      </c>
      <c r="CU17" s="130">
        <f t="shared" si="85"/>
        <v>0</v>
      </c>
      <c r="CV17" s="130">
        <f t="shared" si="85"/>
        <v>0</v>
      </c>
      <c r="CW17" s="130">
        <f t="shared" si="85"/>
        <v>0</v>
      </c>
      <c r="CX17" s="130">
        <f t="shared" si="19"/>
        <v>0</v>
      </c>
      <c r="CY17" s="130">
        <f t="shared" si="19"/>
        <v>0</v>
      </c>
      <c r="CZ17" s="130">
        <f t="shared" si="20"/>
        <v>0</v>
      </c>
      <c r="DA17" s="131">
        <f t="shared" si="82"/>
        <v>0</v>
      </c>
      <c r="DB17" s="132" t="str">
        <f t="shared" si="83"/>
        <v/>
      </c>
      <c r="DC17" s="133" t="str">
        <f t="shared" si="84"/>
        <v/>
      </c>
    </row>
    <row r="18" spans="1:107">
      <c r="A18" s="199">
        <f>'Input Cost_MS5'!O11</f>
        <v>0</v>
      </c>
      <c r="B18" s="194">
        <f>'Input Cost_MS5'!O$13</f>
        <v>0</v>
      </c>
      <c r="C18" s="657">
        <f>'Input Cost_MS5'!O$117/100</f>
        <v>0</v>
      </c>
      <c r="D18" s="654">
        <f>C18*(1+'Input Cost_MS5'!O$22)</f>
        <v>0</v>
      </c>
      <c r="E18" s="197">
        <f>(Kalkulation_MS5!$Q$26)/100</f>
        <v>0</v>
      </c>
      <c r="F18" s="197">
        <f>(Kalkulation_MS5!$Q$35)/100</f>
        <v>0</v>
      </c>
      <c r="G18" s="119">
        <f t="shared" si="21"/>
        <v>0</v>
      </c>
      <c r="H18" s="120">
        <f t="shared" si="22"/>
        <v>0</v>
      </c>
      <c r="I18" s="120">
        <f t="shared" si="23"/>
        <v>0</v>
      </c>
      <c r="J18" s="120">
        <f t="shared" si="24"/>
        <v>0</v>
      </c>
      <c r="K18" s="120">
        <f t="shared" si="25"/>
        <v>0</v>
      </c>
      <c r="L18" s="120">
        <f t="shared" si="26"/>
        <v>0</v>
      </c>
      <c r="M18" s="120">
        <f t="shared" si="27"/>
        <v>0</v>
      </c>
      <c r="N18" s="121">
        <f t="shared" si="28"/>
        <v>0</v>
      </c>
      <c r="O18" s="259">
        <f>'Input Cost_MS5'!O$14</f>
        <v>0</v>
      </c>
      <c r="P18" s="122">
        <f t="shared" si="29"/>
        <v>0</v>
      </c>
      <c r="Q18" s="123">
        <f>D18*(1+'Input Cost_MS5'!$O23)</f>
        <v>0</v>
      </c>
      <c r="R18" s="124">
        <f t="shared" si="30"/>
        <v>0</v>
      </c>
      <c r="S18" s="124">
        <f t="shared" si="30"/>
        <v>0</v>
      </c>
      <c r="T18" s="119">
        <f t="shared" si="31"/>
        <v>0</v>
      </c>
      <c r="U18" s="120">
        <f t="shared" si="32"/>
        <v>0</v>
      </c>
      <c r="V18" s="120">
        <f t="shared" si="33"/>
        <v>0</v>
      </c>
      <c r="W18" s="120">
        <f t="shared" si="34"/>
        <v>0</v>
      </c>
      <c r="X18" s="120">
        <f t="shared" si="7"/>
        <v>0</v>
      </c>
      <c r="Y18" s="120">
        <f t="shared" si="35"/>
        <v>0</v>
      </c>
      <c r="Z18" s="120">
        <f t="shared" si="8"/>
        <v>0</v>
      </c>
      <c r="AA18" s="121">
        <f t="shared" si="36"/>
        <v>0</v>
      </c>
      <c r="AB18" s="259">
        <f>'Input Cost_MS5'!O$15</f>
        <v>0</v>
      </c>
      <c r="AC18" s="122">
        <f t="shared" si="37"/>
        <v>0</v>
      </c>
      <c r="AD18" s="123">
        <f>Q18*(1+'Input Cost_MS5'!$O24)</f>
        <v>0</v>
      </c>
      <c r="AE18" s="124">
        <f t="shared" si="38"/>
        <v>0</v>
      </c>
      <c r="AF18" s="124">
        <f t="shared" si="38"/>
        <v>0</v>
      </c>
      <c r="AG18" s="119">
        <f t="shared" si="39"/>
        <v>0</v>
      </c>
      <c r="AH18" s="120">
        <f t="shared" si="40"/>
        <v>0</v>
      </c>
      <c r="AI18" s="120">
        <f t="shared" si="41"/>
        <v>0</v>
      </c>
      <c r="AJ18" s="120">
        <f t="shared" si="42"/>
        <v>0</v>
      </c>
      <c r="AK18" s="120">
        <f t="shared" si="9"/>
        <v>0</v>
      </c>
      <c r="AL18" s="120">
        <f t="shared" si="43"/>
        <v>0</v>
      </c>
      <c r="AM18" s="125">
        <f t="shared" si="10"/>
        <v>0</v>
      </c>
      <c r="AN18" s="121">
        <f t="shared" si="44"/>
        <v>0</v>
      </c>
      <c r="AO18" s="259">
        <f>'Input Cost_MS5'!O$16</f>
        <v>0</v>
      </c>
      <c r="AP18" s="122">
        <f t="shared" si="45"/>
        <v>0</v>
      </c>
      <c r="AQ18" s="123">
        <f>AD18*(1+'Input Cost_MS5'!$O25)</f>
        <v>0</v>
      </c>
      <c r="AR18" s="124">
        <f t="shared" si="46"/>
        <v>0</v>
      </c>
      <c r="AS18" s="124">
        <f t="shared" si="46"/>
        <v>0</v>
      </c>
      <c r="AT18" s="119">
        <f t="shared" si="47"/>
        <v>0</v>
      </c>
      <c r="AU18" s="120">
        <f t="shared" si="48"/>
        <v>0</v>
      </c>
      <c r="AV18" s="120">
        <f t="shared" si="49"/>
        <v>0</v>
      </c>
      <c r="AW18" s="120">
        <f t="shared" si="50"/>
        <v>0</v>
      </c>
      <c r="AX18" s="120">
        <f t="shared" si="11"/>
        <v>0</v>
      </c>
      <c r="AY18" s="120">
        <f t="shared" si="51"/>
        <v>0</v>
      </c>
      <c r="AZ18" s="120">
        <f t="shared" si="12"/>
        <v>0</v>
      </c>
      <c r="BA18" s="121">
        <f t="shared" si="52"/>
        <v>0</v>
      </c>
      <c r="BB18" s="259">
        <f>'Input Cost_MS5'!O$17</f>
        <v>0</v>
      </c>
      <c r="BC18" s="122">
        <f t="shared" si="53"/>
        <v>0</v>
      </c>
      <c r="BD18" s="123">
        <f>AQ18*(1+'Input Cost_MS5'!$O26)</f>
        <v>0</v>
      </c>
      <c r="BE18" s="124">
        <f t="shared" si="54"/>
        <v>0</v>
      </c>
      <c r="BF18" s="124">
        <f t="shared" si="54"/>
        <v>0</v>
      </c>
      <c r="BG18" s="119">
        <f t="shared" si="55"/>
        <v>0</v>
      </c>
      <c r="BH18" s="120">
        <f t="shared" si="56"/>
        <v>0</v>
      </c>
      <c r="BI18" s="120">
        <f t="shared" si="57"/>
        <v>0</v>
      </c>
      <c r="BJ18" s="120">
        <f t="shared" si="58"/>
        <v>0</v>
      </c>
      <c r="BK18" s="263">
        <f t="shared" si="13"/>
        <v>0</v>
      </c>
      <c r="BL18" s="120">
        <f t="shared" si="59"/>
        <v>0</v>
      </c>
      <c r="BM18" s="120">
        <f t="shared" si="14"/>
        <v>0</v>
      </c>
      <c r="BN18" s="121">
        <f t="shared" si="60"/>
        <v>0</v>
      </c>
      <c r="BO18" s="259">
        <f>'Input Cost_MS5'!O$18</f>
        <v>0</v>
      </c>
      <c r="BP18" s="122">
        <f t="shared" si="61"/>
        <v>0</v>
      </c>
      <c r="BQ18" s="123">
        <f>BD18*(1+'Input Cost_MS5'!$O27)</f>
        <v>0</v>
      </c>
      <c r="BR18" s="124">
        <f t="shared" si="62"/>
        <v>0</v>
      </c>
      <c r="BS18" s="124">
        <f t="shared" si="62"/>
        <v>0</v>
      </c>
      <c r="BT18" s="119">
        <f t="shared" si="63"/>
        <v>0</v>
      </c>
      <c r="BU18" s="120">
        <f t="shared" si="64"/>
        <v>0</v>
      </c>
      <c r="BV18" s="120">
        <f t="shared" si="65"/>
        <v>0</v>
      </c>
      <c r="BW18" s="120">
        <f t="shared" si="66"/>
        <v>0</v>
      </c>
      <c r="BX18" s="263">
        <f t="shared" si="15"/>
        <v>0</v>
      </c>
      <c r="BY18" s="120">
        <f t="shared" si="67"/>
        <v>0</v>
      </c>
      <c r="BZ18" s="120">
        <f t="shared" si="16"/>
        <v>0</v>
      </c>
      <c r="CA18" s="121">
        <f t="shared" si="68"/>
        <v>0</v>
      </c>
      <c r="CB18" s="259">
        <f>'Input Cost_MS5'!O$19</f>
        <v>0</v>
      </c>
      <c r="CC18" s="122">
        <f t="shared" si="69"/>
        <v>0</v>
      </c>
      <c r="CD18" s="123">
        <f>BQ18*(1+'Input Cost_MS5'!$O28)</f>
        <v>0</v>
      </c>
      <c r="CE18" s="124">
        <f t="shared" si="70"/>
        <v>0</v>
      </c>
      <c r="CF18" s="124">
        <f t="shared" si="70"/>
        <v>0</v>
      </c>
      <c r="CG18" s="119">
        <f t="shared" si="71"/>
        <v>0</v>
      </c>
      <c r="CH18" s="120">
        <f t="shared" si="72"/>
        <v>0</v>
      </c>
      <c r="CI18" s="120">
        <f t="shared" si="73"/>
        <v>0</v>
      </c>
      <c r="CJ18" s="120">
        <f t="shared" si="74"/>
        <v>0</v>
      </c>
      <c r="CK18" s="263">
        <f t="shared" si="17"/>
        <v>0</v>
      </c>
      <c r="CL18" s="120">
        <f t="shared" si="75"/>
        <v>0</v>
      </c>
      <c r="CM18" s="120">
        <f t="shared" si="18"/>
        <v>0</v>
      </c>
      <c r="CN18" s="121">
        <f t="shared" si="76"/>
        <v>0</v>
      </c>
      <c r="CO18" s="260">
        <f t="shared" si="77"/>
        <v>0</v>
      </c>
      <c r="CP18" s="126">
        <f t="shared" si="78"/>
        <v>0</v>
      </c>
      <c r="CQ18" s="127" t="str">
        <f t="shared" si="79"/>
        <v/>
      </c>
      <c r="CR18" s="128" t="str">
        <f t="shared" si="80"/>
        <v/>
      </c>
      <c r="CS18" s="128" t="str">
        <f t="shared" si="81"/>
        <v/>
      </c>
      <c r="CT18" s="129">
        <f t="shared" si="85"/>
        <v>0</v>
      </c>
      <c r="CU18" s="130">
        <f t="shared" si="85"/>
        <v>0</v>
      </c>
      <c r="CV18" s="130">
        <f t="shared" si="85"/>
        <v>0</v>
      </c>
      <c r="CW18" s="130">
        <f t="shared" si="85"/>
        <v>0</v>
      </c>
      <c r="CX18" s="130">
        <f t="shared" si="19"/>
        <v>0</v>
      </c>
      <c r="CY18" s="130">
        <f t="shared" si="19"/>
        <v>0</v>
      </c>
      <c r="CZ18" s="130">
        <f t="shared" si="20"/>
        <v>0</v>
      </c>
      <c r="DA18" s="131">
        <f t="shared" si="82"/>
        <v>0</v>
      </c>
      <c r="DB18" s="132" t="str">
        <f t="shared" si="83"/>
        <v/>
      </c>
      <c r="DC18" s="133" t="str">
        <f t="shared" si="84"/>
        <v/>
      </c>
    </row>
    <row r="19" spans="1:107">
      <c r="A19" s="199">
        <f>'Input Cost_MS5'!P11</f>
        <v>0</v>
      </c>
      <c r="B19" s="194">
        <f>'Input Cost_MS5'!P$13</f>
        <v>0</v>
      </c>
      <c r="C19" s="657">
        <f>'Input Cost_MS5'!P$117/100</f>
        <v>0</v>
      </c>
      <c r="D19" s="654">
        <f>C19*(1+'Input Cost_MS5'!P$22)</f>
        <v>0</v>
      </c>
      <c r="E19" s="197">
        <f>(Kalkulation_MS5!$R$26)/100</f>
        <v>0</v>
      </c>
      <c r="F19" s="197">
        <f>(Kalkulation_MS5!$R$35)/100</f>
        <v>0</v>
      </c>
      <c r="G19" s="119">
        <f t="shared" si="21"/>
        <v>0</v>
      </c>
      <c r="H19" s="120">
        <f t="shared" si="22"/>
        <v>0</v>
      </c>
      <c r="I19" s="120">
        <f t="shared" si="23"/>
        <v>0</v>
      </c>
      <c r="J19" s="120">
        <f t="shared" si="24"/>
        <v>0</v>
      </c>
      <c r="K19" s="120">
        <f t="shared" si="25"/>
        <v>0</v>
      </c>
      <c r="L19" s="120">
        <f t="shared" si="26"/>
        <v>0</v>
      </c>
      <c r="M19" s="120">
        <f t="shared" si="27"/>
        <v>0</v>
      </c>
      <c r="N19" s="121">
        <f t="shared" si="28"/>
        <v>0</v>
      </c>
      <c r="O19" s="259">
        <f>'Input Cost_MS5'!P$14</f>
        <v>0</v>
      </c>
      <c r="P19" s="122">
        <f t="shared" si="29"/>
        <v>0</v>
      </c>
      <c r="Q19" s="123">
        <f>D19*(1+'Input Cost_MS5'!$P23)</f>
        <v>0</v>
      </c>
      <c r="R19" s="124">
        <f t="shared" si="30"/>
        <v>0</v>
      </c>
      <c r="S19" s="124">
        <f t="shared" si="30"/>
        <v>0</v>
      </c>
      <c r="T19" s="119">
        <f t="shared" si="31"/>
        <v>0</v>
      </c>
      <c r="U19" s="120">
        <f t="shared" si="32"/>
        <v>0</v>
      </c>
      <c r="V19" s="120">
        <f t="shared" si="33"/>
        <v>0</v>
      </c>
      <c r="W19" s="120">
        <f t="shared" si="34"/>
        <v>0</v>
      </c>
      <c r="X19" s="120">
        <f t="shared" si="7"/>
        <v>0</v>
      </c>
      <c r="Y19" s="120">
        <f t="shared" si="35"/>
        <v>0</v>
      </c>
      <c r="Z19" s="120">
        <f t="shared" si="8"/>
        <v>0</v>
      </c>
      <c r="AA19" s="121">
        <f t="shared" si="36"/>
        <v>0</v>
      </c>
      <c r="AB19" s="259">
        <f>'Input Cost_MS5'!P$15</f>
        <v>0</v>
      </c>
      <c r="AC19" s="122">
        <f t="shared" si="37"/>
        <v>0</v>
      </c>
      <c r="AD19" s="123">
        <f>Q19*(1+'Input Cost_MS5'!$P24)</f>
        <v>0</v>
      </c>
      <c r="AE19" s="124">
        <f t="shared" si="38"/>
        <v>0</v>
      </c>
      <c r="AF19" s="124">
        <f t="shared" si="38"/>
        <v>0</v>
      </c>
      <c r="AG19" s="119">
        <f t="shared" si="39"/>
        <v>0</v>
      </c>
      <c r="AH19" s="120">
        <f t="shared" si="40"/>
        <v>0</v>
      </c>
      <c r="AI19" s="120">
        <f t="shared" si="41"/>
        <v>0</v>
      </c>
      <c r="AJ19" s="120">
        <f t="shared" si="42"/>
        <v>0</v>
      </c>
      <c r="AK19" s="120">
        <f t="shared" si="9"/>
        <v>0</v>
      </c>
      <c r="AL19" s="120">
        <f t="shared" si="43"/>
        <v>0</v>
      </c>
      <c r="AM19" s="125">
        <f t="shared" si="10"/>
        <v>0</v>
      </c>
      <c r="AN19" s="121">
        <f t="shared" si="44"/>
        <v>0</v>
      </c>
      <c r="AO19" s="259">
        <f>'Input Cost_MS5'!P$16</f>
        <v>0</v>
      </c>
      <c r="AP19" s="122">
        <f t="shared" si="45"/>
        <v>0</v>
      </c>
      <c r="AQ19" s="123">
        <f>AD19*(1+'Input Cost_MS5'!$P25)</f>
        <v>0</v>
      </c>
      <c r="AR19" s="124">
        <f t="shared" si="46"/>
        <v>0</v>
      </c>
      <c r="AS19" s="124">
        <f t="shared" si="46"/>
        <v>0</v>
      </c>
      <c r="AT19" s="119">
        <f t="shared" si="47"/>
        <v>0</v>
      </c>
      <c r="AU19" s="120">
        <f t="shared" si="48"/>
        <v>0</v>
      </c>
      <c r="AV19" s="120">
        <f t="shared" si="49"/>
        <v>0</v>
      </c>
      <c r="AW19" s="120">
        <f t="shared" si="50"/>
        <v>0</v>
      </c>
      <c r="AX19" s="120">
        <f t="shared" si="11"/>
        <v>0</v>
      </c>
      <c r="AY19" s="120">
        <f t="shared" si="51"/>
        <v>0</v>
      </c>
      <c r="AZ19" s="120">
        <f t="shared" si="12"/>
        <v>0</v>
      </c>
      <c r="BA19" s="121">
        <f t="shared" si="52"/>
        <v>0</v>
      </c>
      <c r="BB19" s="259">
        <f>'Input Cost_MS5'!P$17</f>
        <v>0</v>
      </c>
      <c r="BC19" s="122">
        <f t="shared" si="53"/>
        <v>0</v>
      </c>
      <c r="BD19" s="123">
        <f>AQ19*(1+'Input Cost_MS5'!$P26)</f>
        <v>0</v>
      </c>
      <c r="BE19" s="124">
        <f t="shared" si="54"/>
        <v>0</v>
      </c>
      <c r="BF19" s="124">
        <f t="shared" si="54"/>
        <v>0</v>
      </c>
      <c r="BG19" s="119">
        <f t="shared" si="55"/>
        <v>0</v>
      </c>
      <c r="BH19" s="120">
        <f t="shared" si="56"/>
        <v>0</v>
      </c>
      <c r="BI19" s="120">
        <f t="shared" si="57"/>
        <v>0</v>
      </c>
      <c r="BJ19" s="120">
        <f t="shared" si="58"/>
        <v>0</v>
      </c>
      <c r="BK19" s="263">
        <f t="shared" si="13"/>
        <v>0</v>
      </c>
      <c r="BL19" s="120">
        <f t="shared" si="59"/>
        <v>0</v>
      </c>
      <c r="BM19" s="120">
        <f t="shared" si="14"/>
        <v>0</v>
      </c>
      <c r="BN19" s="121">
        <f t="shared" si="60"/>
        <v>0</v>
      </c>
      <c r="BO19" s="259">
        <f>'Input Cost_MS5'!P$18</f>
        <v>0</v>
      </c>
      <c r="BP19" s="122">
        <f t="shared" si="61"/>
        <v>0</v>
      </c>
      <c r="BQ19" s="123">
        <f>BD19*(1+'Input Cost_MS5'!$P27)</f>
        <v>0</v>
      </c>
      <c r="BR19" s="124">
        <f t="shared" si="62"/>
        <v>0</v>
      </c>
      <c r="BS19" s="124">
        <f t="shared" si="62"/>
        <v>0</v>
      </c>
      <c r="BT19" s="119">
        <f t="shared" si="63"/>
        <v>0</v>
      </c>
      <c r="BU19" s="120">
        <f t="shared" si="64"/>
        <v>0</v>
      </c>
      <c r="BV19" s="120">
        <f t="shared" si="65"/>
        <v>0</v>
      </c>
      <c r="BW19" s="120">
        <f t="shared" si="66"/>
        <v>0</v>
      </c>
      <c r="BX19" s="263">
        <f t="shared" si="15"/>
        <v>0</v>
      </c>
      <c r="BY19" s="120">
        <f t="shared" si="67"/>
        <v>0</v>
      </c>
      <c r="BZ19" s="120">
        <f t="shared" si="16"/>
        <v>0</v>
      </c>
      <c r="CA19" s="121">
        <f t="shared" si="68"/>
        <v>0</v>
      </c>
      <c r="CB19" s="259">
        <f>'Input Cost_MS5'!P$19</f>
        <v>0</v>
      </c>
      <c r="CC19" s="122">
        <f t="shared" si="69"/>
        <v>0</v>
      </c>
      <c r="CD19" s="123">
        <f>BQ19*(1+'Input Cost_MS5'!$P28)</f>
        <v>0</v>
      </c>
      <c r="CE19" s="124">
        <f t="shared" si="70"/>
        <v>0</v>
      </c>
      <c r="CF19" s="124">
        <f t="shared" si="70"/>
        <v>0</v>
      </c>
      <c r="CG19" s="119">
        <f t="shared" si="71"/>
        <v>0</v>
      </c>
      <c r="CH19" s="120">
        <f t="shared" si="72"/>
        <v>0</v>
      </c>
      <c r="CI19" s="120">
        <f t="shared" si="73"/>
        <v>0</v>
      </c>
      <c r="CJ19" s="120">
        <f t="shared" si="74"/>
        <v>0</v>
      </c>
      <c r="CK19" s="263">
        <f t="shared" si="17"/>
        <v>0</v>
      </c>
      <c r="CL19" s="120">
        <f t="shared" si="75"/>
        <v>0</v>
      </c>
      <c r="CM19" s="120">
        <f t="shared" si="18"/>
        <v>0</v>
      </c>
      <c r="CN19" s="121">
        <f t="shared" si="76"/>
        <v>0</v>
      </c>
      <c r="CO19" s="260">
        <f t="shared" si="77"/>
        <v>0</v>
      </c>
      <c r="CP19" s="126">
        <f t="shared" si="78"/>
        <v>0</v>
      </c>
      <c r="CQ19" s="127" t="str">
        <f t="shared" si="79"/>
        <v/>
      </c>
      <c r="CR19" s="128" t="str">
        <f t="shared" si="80"/>
        <v/>
      </c>
      <c r="CS19" s="128" t="str">
        <f t="shared" si="81"/>
        <v/>
      </c>
      <c r="CT19" s="129">
        <f t="shared" si="85"/>
        <v>0</v>
      </c>
      <c r="CU19" s="130">
        <f t="shared" si="85"/>
        <v>0</v>
      </c>
      <c r="CV19" s="130">
        <f t="shared" si="85"/>
        <v>0</v>
      </c>
      <c r="CW19" s="130">
        <f t="shared" si="85"/>
        <v>0</v>
      </c>
      <c r="CX19" s="130">
        <f t="shared" si="19"/>
        <v>0</v>
      </c>
      <c r="CY19" s="130">
        <f t="shared" si="19"/>
        <v>0</v>
      </c>
      <c r="CZ19" s="130">
        <f t="shared" si="20"/>
        <v>0</v>
      </c>
      <c r="DA19" s="131">
        <f t="shared" si="82"/>
        <v>0</v>
      </c>
      <c r="DB19" s="132" t="str">
        <f t="shared" si="83"/>
        <v/>
      </c>
      <c r="DC19" s="133" t="str">
        <f t="shared" si="84"/>
        <v/>
      </c>
    </row>
    <row r="20" spans="1:107">
      <c r="A20" s="199">
        <f>'Input Cost_MS5'!Q11</f>
        <v>0</v>
      </c>
      <c r="B20" s="194">
        <f>'Input Cost_MS5'!Q$13</f>
        <v>0</v>
      </c>
      <c r="C20" s="657">
        <f>'Input Cost_MS5'!Q$117/100</f>
        <v>0</v>
      </c>
      <c r="D20" s="654">
        <f>C20*(1+'Input Cost_MS5'!Q$22)</f>
        <v>0</v>
      </c>
      <c r="E20" s="197">
        <f>(Kalkulation_MS5!$S$26)/100</f>
        <v>0</v>
      </c>
      <c r="F20" s="197">
        <f>(Kalkulation_MS5!$S$35)/100</f>
        <v>0</v>
      </c>
      <c r="G20" s="119">
        <f t="shared" si="21"/>
        <v>0</v>
      </c>
      <c r="H20" s="120">
        <f t="shared" si="22"/>
        <v>0</v>
      </c>
      <c r="I20" s="120">
        <f t="shared" si="23"/>
        <v>0</v>
      </c>
      <c r="J20" s="120">
        <f t="shared" si="24"/>
        <v>0</v>
      </c>
      <c r="K20" s="120">
        <f t="shared" si="25"/>
        <v>0</v>
      </c>
      <c r="L20" s="120">
        <f t="shared" si="26"/>
        <v>0</v>
      </c>
      <c r="M20" s="120">
        <f t="shared" si="27"/>
        <v>0</v>
      </c>
      <c r="N20" s="121">
        <f t="shared" si="28"/>
        <v>0</v>
      </c>
      <c r="O20" s="259">
        <f>'Input Cost_MS5'!Q$14</f>
        <v>0</v>
      </c>
      <c r="P20" s="122">
        <f t="shared" si="29"/>
        <v>0</v>
      </c>
      <c r="Q20" s="123">
        <f>D20*(1+'Input Cost_MS5'!$Q23)</f>
        <v>0</v>
      </c>
      <c r="R20" s="124">
        <f t="shared" si="30"/>
        <v>0</v>
      </c>
      <c r="S20" s="124">
        <f t="shared" si="30"/>
        <v>0</v>
      </c>
      <c r="T20" s="119">
        <f t="shared" si="31"/>
        <v>0</v>
      </c>
      <c r="U20" s="120">
        <f t="shared" si="32"/>
        <v>0</v>
      </c>
      <c r="V20" s="120">
        <f t="shared" si="33"/>
        <v>0</v>
      </c>
      <c r="W20" s="120">
        <f t="shared" si="34"/>
        <v>0</v>
      </c>
      <c r="X20" s="120">
        <f t="shared" si="7"/>
        <v>0</v>
      </c>
      <c r="Y20" s="120">
        <f t="shared" si="35"/>
        <v>0</v>
      </c>
      <c r="Z20" s="120">
        <f t="shared" si="8"/>
        <v>0</v>
      </c>
      <c r="AA20" s="121">
        <f t="shared" si="36"/>
        <v>0</v>
      </c>
      <c r="AB20" s="259">
        <f>'Input Cost_MS5'!Q$15</f>
        <v>0</v>
      </c>
      <c r="AC20" s="122">
        <f t="shared" si="37"/>
        <v>0</v>
      </c>
      <c r="AD20" s="123">
        <f>Q20*(1+'Input Cost_MS5'!$Q24)</f>
        <v>0</v>
      </c>
      <c r="AE20" s="124">
        <f t="shared" si="38"/>
        <v>0</v>
      </c>
      <c r="AF20" s="124">
        <f t="shared" si="38"/>
        <v>0</v>
      </c>
      <c r="AG20" s="119">
        <f t="shared" si="39"/>
        <v>0</v>
      </c>
      <c r="AH20" s="120">
        <f t="shared" si="40"/>
        <v>0</v>
      </c>
      <c r="AI20" s="120">
        <f t="shared" si="41"/>
        <v>0</v>
      </c>
      <c r="AJ20" s="120">
        <f t="shared" si="42"/>
        <v>0</v>
      </c>
      <c r="AK20" s="120">
        <f t="shared" si="9"/>
        <v>0</v>
      </c>
      <c r="AL20" s="120">
        <f t="shared" si="43"/>
        <v>0</v>
      </c>
      <c r="AM20" s="125">
        <f t="shared" si="10"/>
        <v>0</v>
      </c>
      <c r="AN20" s="121">
        <f t="shared" si="44"/>
        <v>0</v>
      </c>
      <c r="AO20" s="259">
        <f>'Input Cost_MS5'!Q$16</f>
        <v>0</v>
      </c>
      <c r="AP20" s="122">
        <f t="shared" si="45"/>
        <v>0</v>
      </c>
      <c r="AQ20" s="123">
        <f>AD20*(1+'Input Cost_MS5'!$Q25)</f>
        <v>0</v>
      </c>
      <c r="AR20" s="124">
        <f t="shared" si="46"/>
        <v>0</v>
      </c>
      <c r="AS20" s="124">
        <f t="shared" si="46"/>
        <v>0</v>
      </c>
      <c r="AT20" s="119">
        <f t="shared" si="47"/>
        <v>0</v>
      </c>
      <c r="AU20" s="120">
        <f t="shared" si="48"/>
        <v>0</v>
      </c>
      <c r="AV20" s="120">
        <f t="shared" si="49"/>
        <v>0</v>
      </c>
      <c r="AW20" s="120">
        <f t="shared" si="50"/>
        <v>0</v>
      </c>
      <c r="AX20" s="120">
        <f t="shared" si="11"/>
        <v>0</v>
      </c>
      <c r="AY20" s="120">
        <f t="shared" si="51"/>
        <v>0</v>
      </c>
      <c r="AZ20" s="120">
        <f t="shared" si="12"/>
        <v>0</v>
      </c>
      <c r="BA20" s="121">
        <f t="shared" si="52"/>
        <v>0</v>
      </c>
      <c r="BB20" s="259">
        <f>'Input Cost_MS5'!Q$17</f>
        <v>0</v>
      </c>
      <c r="BC20" s="122">
        <f t="shared" si="53"/>
        <v>0</v>
      </c>
      <c r="BD20" s="123">
        <f>AQ20*(1+'Input Cost_MS5'!$Q26)</f>
        <v>0</v>
      </c>
      <c r="BE20" s="124">
        <f t="shared" si="54"/>
        <v>0</v>
      </c>
      <c r="BF20" s="124">
        <f t="shared" si="54"/>
        <v>0</v>
      </c>
      <c r="BG20" s="119">
        <f t="shared" si="55"/>
        <v>0</v>
      </c>
      <c r="BH20" s="120">
        <f t="shared" si="56"/>
        <v>0</v>
      </c>
      <c r="BI20" s="120">
        <f t="shared" si="57"/>
        <v>0</v>
      </c>
      <c r="BJ20" s="120">
        <f t="shared" si="58"/>
        <v>0</v>
      </c>
      <c r="BK20" s="263">
        <f t="shared" si="13"/>
        <v>0</v>
      </c>
      <c r="BL20" s="120">
        <f t="shared" si="59"/>
        <v>0</v>
      </c>
      <c r="BM20" s="120">
        <f t="shared" si="14"/>
        <v>0</v>
      </c>
      <c r="BN20" s="121">
        <f t="shared" si="60"/>
        <v>0</v>
      </c>
      <c r="BO20" s="259">
        <f>'Input Cost_MS5'!Q$18</f>
        <v>0</v>
      </c>
      <c r="BP20" s="122">
        <f t="shared" si="61"/>
        <v>0</v>
      </c>
      <c r="BQ20" s="123">
        <f>BD20*(1+'Input Cost_MS5'!$Q27)</f>
        <v>0</v>
      </c>
      <c r="BR20" s="124">
        <f t="shared" si="62"/>
        <v>0</v>
      </c>
      <c r="BS20" s="124">
        <f t="shared" si="62"/>
        <v>0</v>
      </c>
      <c r="BT20" s="119">
        <f t="shared" si="63"/>
        <v>0</v>
      </c>
      <c r="BU20" s="120">
        <f t="shared" si="64"/>
        <v>0</v>
      </c>
      <c r="BV20" s="120">
        <f t="shared" si="65"/>
        <v>0</v>
      </c>
      <c r="BW20" s="120">
        <f t="shared" si="66"/>
        <v>0</v>
      </c>
      <c r="BX20" s="263">
        <f t="shared" si="15"/>
        <v>0</v>
      </c>
      <c r="BY20" s="120">
        <f t="shared" si="67"/>
        <v>0</v>
      </c>
      <c r="BZ20" s="120">
        <f t="shared" si="16"/>
        <v>0</v>
      </c>
      <c r="CA20" s="121">
        <f t="shared" si="68"/>
        <v>0</v>
      </c>
      <c r="CB20" s="259">
        <f>'Input Cost_MS5'!Q$19</f>
        <v>0</v>
      </c>
      <c r="CC20" s="122">
        <f t="shared" si="69"/>
        <v>0</v>
      </c>
      <c r="CD20" s="123">
        <f>BQ20*(1+'Input Cost_MS5'!$Q28)</f>
        <v>0</v>
      </c>
      <c r="CE20" s="124">
        <f t="shared" si="70"/>
        <v>0</v>
      </c>
      <c r="CF20" s="124">
        <f t="shared" si="70"/>
        <v>0</v>
      </c>
      <c r="CG20" s="119">
        <f t="shared" si="71"/>
        <v>0</v>
      </c>
      <c r="CH20" s="120">
        <f t="shared" si="72"/>
        <v>0</v>
      </c>
      <c r="CI20" s="120">
        <f t="shared" si="73"/>
        <v>0</v>
      </c>
      <c r="CJ20" s="120">
        <f t="shared" si="74"/>
        <v>0</v>
      </c>
      <c r="CK20" s="263">
        <f t="shared" si="17"/>
        <v>0</v>
      </c>
      <c r="CL20" s="120">
        <f t="shared" si="75"/>
        <v>0</v>
      </c>
      <c r="CM20" s="120">
        <f t="shared" si="18"/>
        <v>0</v>
      </c>
      <c r="CN20" s="121">
        <f t="shared" si="76"/>
        <v>0</v>
      </c>
      <c r="CO20" s="260">
        <f t="shared" si="77"/>
        <v>0</v>
      </c>
      <c r="CP20" s="126">
        <f t="shared" si="78"/>
        <v>0</v>
      </c>
      <c r="CQ20" s="127" t="str">
        <f t="shared" si="79"/>
        <v/>
      </c>
      <c r="CR20" s="128" t="str">
        <f t="shared" si="80"/>
        <v/>
      </c>
      <c r="CS20" s="128" t="str">
        <f t="shared" si="81"/>
        <v/>
      </c>
      <c r="CT20" s="129">
        <f t="shared" si="85"/>
        <v>0</v>
      </c>
      <c r="CU20" s="130">
        <f t="shared" si="85"/>
        <v>0</v>
      </c>
      <c r="CV20" s="130">
        <f t="shared" si="85"/>
        <v>0</v>
      </c>
      <c r="CW20" s="130">
        <f t="shared" si="85"/>
        <v>0</v>
      </c>
      <c r="CX20" s="130">
        <f t="shared" si="19"/>
        <v>0</v>
      </c>
      <c r="CY20" s="130">
        <f t="shared" si="19"/>
        <v>0</v>
      </c>
      <c r="CZ20" s="130">
        <f t="shared" si="20"/>
        <v>0</v>
      </c>
      <c r="DA20" s="131">
        <f t="shared" si="82"/>
        <v>0</v>
      </c>
      <c r="DB20" s="132" t="str">
        <f t="shared" si="83"/>
        <v/>
      </c>
      <c r="DC20" s="133" t="str">
        <f t="shared" si="84"/>
        <v/>
      </c>
    </row>
    <row r="21" spans="1:107">
      <c r="A21" s="199">
        <f>'Input Cost_MS5'!R11</f>
        <v>0</v>
      </c>
      <c r="B21" s="194">
        <f>'Input Cost_MS5'!R$13</f>
        <v>0</v>
      </c>
      <c r="C21" s="657">
        <f>'Input Cost_MS5'!R$117/100</f>
        <v>0</v>
      </c>
      <c r="D21" s="654">
        <f>C21*(1+'Input Cost_MS5'!R$22)</f>
        <v>0</v>
      </c>
      <c r="E21" s="197">
        <f>(Kalkulation_MS5!$T$26)/100</f>
        <v>0</v>
      </c>
      <c r="F21" s="197">
        <f>(Kalkulation_MS5!$T$35)/100</f>
        <v>0</v>
      </c>
      <c r="G21" s="119">
        <f t="shared" si="21"/>
        <v>0</v>
      </c>
      <c r="H21" s="120">
        <f t="shared" si="22"/>
        <v>0</v>
      </c>
      <c r="I21" s="120">
        <f t="shared" si="23"/>
        <v>0</v>
      </c>
      <c r="J21" s="120">
        <f t="shared" si="24"/>
        <v>0</v>
      </c>
      <c r="K21" s="120">
        <f t="shared" si="25"/>
        <v>0</v>
      </c>
      <c r="L21" s="120">
        <f t="shared" si="26"/>
        <v>0</v>
      </c>
      <c r="M21" s="120">
        <f t="shared" si="27"/>
        <v>0</v>
      </c>
      <c r="N21" s="121">
        <f t="shared" si="28"/>
        <v>0</v>
      </c>
      <c r="O21" s="259">
        <f>'Input Cost_MS5'!R$14</f>
        <v>0</v>
      </c>
      <c r="P21" s="122">
        <f t="shared" si="29"/>
        <v>0</v>
      </c>
      <c r="Q21" s="123">
        <f>D21*(1+'Input Cost_MS5'!$R23)</f>
        <v>0</v>
      </c>
      <c r="R21" s="124">
        <f t="shared" si="30"/>
        <v>0</v>
      </c>
      <c r="S21" s="124">
        <f t="shared" si="30"/>
        <v>0</v>
      </c>
      <c r="T21" s="119">
        <f t="shared" si="31"/>
        <v>0</v>
      </c>
      <c r="U21" s="120">
        <f t="shared" si="32"/>
        <v>0</v>
      </c>
      <c r="V21" s="120">
        <f t="shared" si="33"/>
        <v>0</v>
      </c>
      <c r="W21" s="120">
        <f t="shared" si="34"/>
        <v>0</v>
      </c>
      <c r="X21" s="120">
        <f t="shared" si="7"/>
        <v>0</v>
      </c>
      <c r="Y21" s="120">
        <f t="shared" si="35"/>
        <v>0</v>
      </c>
      <c r="Z21" s="120">
        <f t="shared" si="8"/>
        <v>0</v>
      </c>
      <c r="AA21" s="121">
        <f t="shared" si="36"/>
        <v>0</v>
      </c>
      <c r="AB21" s="259">
        <f>'Input Cost_MS5'!R$15</f>
        <v>0</v>
      </c>
      <c r="AC21" s="122">
        <f t="shared" si="37"/>
        <v>0</v>
      </c>
      <c r="AD21" s="123">
        <f>Q21*(1+'Input Cost_MS5'!$R24)</f>
        <v>0</v>
      </c>
      <c r="AE21" s="124">
        <f t="shared" si="38"/>
        <v>0</v>
      </c>
      <c r="AF21" s="124">
        <f t="shared" si="38"/>
        <v>0</v>
      </c>
      <c r="AG21" s="119">
        <f t="shared" si="39"/>
        <v>0</v>
      </c>
      <c r="AH21" s="120">
        <f t="shared" si="40"/>
        <v>0</v>
      </c>
      <c r="AI21" s="120">
        <f t="shared" si="41"/>
        <v>0</v>
      </c>
      <c r="AJ21" s="120">
        <f t="shared" si="42"/>
        <v>0</v>
      </c>
      <c r="AK21" s="120">
        <f t="shared" si="9"/>
        <v>0</v>
      </c>
      <c r="AL21" s="120">
        <f t="shared" si="43"/>
        <v>0</v>
      </c>
      <c r="AM21" s="125">
        <f t="shared" si="10"/>
        <v>0</v>
      </c>
      <c r="AN21" s="121">
        <f t="shared" si="44"/>
        <v>0</v>
      </c>
      <c r="AO21" s="259">
        <f>'Input Cost_MS5'!R$16</f>
        <v>0</v>
      </c>
      <c r="AP21" s="122">
        <f t="shared" si="45"/>
        <v>0</v>
      </c>
      <c r="AQ21" s="123">
        <f>AD21*(1+'Input Cost_MS5'!$R25)</f>
        <v>0</v>
      </c>
      <c r="AR21" s="124">
        <f t="shared" si="46"/>
        <v>0</v>
      </c>
      <c r="AS21" s="124">
        <f t="shared" si="46"/>
        <v>0</v>
      </c>
      <c r="AT21" s="119">
        <f t="shared" si="47"/>
        <v>0</v>
      </c>
      <c r="AU21" s="120">
        <f t="shared" si="48"/>
        <v>0</v>
      </c>
      <c r="AV21" s="120">
        <f t="shared" si="49"/>
        <v>0</v>
      </c>
      <c r="AW21" s="120">
        <f t="shared" si="50"/>
        <v>0</v>
      </c>
      <c r="AX21" s="120">
        <f t="shared" si="11"/>
        <v>0</v>
      </c>
      <c r="AY21" s="120">
        <f t="shared" si="51"/>
        <v>0</v>
      </c>
      <c r="AZ21" s="120">
        <f t="shared" si="12"/>
        <v>0</v>
      </c>
      <c r="BA21" s="121">
        <f t="shared" si="52"/>
        <v>0</v>
      </c>
      <c r="BB21" s="259">
        <f>'Input Cost_MS5'!R$17</f>
        <v>0</v>
      </c>
      <c r="BC21" s="122">
        <f t="shared" si="53"/>
        <v>0</v>
      </c>
      <c r="BD21" s="123">
        <f>AQ21*(1+'Input Cost_MS5'!$R26)</f>
        <v>0</v>
      </c>
      <c r="BE21" s="124">
        <f t="shared" si="54"/>
        <v>0</v>
      </c>
      <c r="BF21" s="124">
        <f t="shared" si="54"/>
        <v>0</v>
      </c>
      <c r="BG21" s="119">
        <f t="shared" si="55"/>
        <v>0</v>
      </c>
      <c r="BH21" s="120">
        <f t="shared" si="56"/>
        <v>0</v>
      </c>
      <c r="BI21" s="120">
        <f t="shared" si="57"/>
        <v>0</v>
      </c>
      <c r="BJ21" s="120">
        <f t="shared" si="58"/>
        <v>0</v>
      </c>
      <c r="BK21" s="263">
        <f t="shared" si="13"/>
        <v>0</v>
      </c>
      <c r="BL21" s="120">
        <f t="shared" si="59"/>
        <v>0</v>
      </c>
      <c r="BM21" s="120">
        <f t="shared" si="14"/>
        <v>0</v>
      </c>
      <c r="BN21" s="121">
        <f t="shared" si="60"/>
        <v>0</v>
      </c>
      <c r="BO21" s="259">
        <f>'Input Cost_MS5'!R$18</f>
        <v>0</v>
      </c>
      <c r="BP21" s="122">
        <f t="shared" si="61"/>
        <v>0</v>
      </c>
      <c r="BQ21" s="123">
        <f>BD21*(1+'Input Cost_MS5'!$R27)</f>
        <v>0</v>
      </c>
      <c r="BR21" s="124">
        <f t="shared" si="62"/>
        <v>0</v>
      </c>
      <c r="BS21" s="124">
        <f t="shared" si="62"/>
        <v>0</v>
      </c>
      <c r="BT21" s="119">
        <f t="shared" si="63"/>
        <v>0</v>
      </c>
      <c r="BU21" s="120">
        <f t="shared" si="64"/>
        <v>0</v>
      </c>
      <c r="BV21" s="120">
        <f t="shared" si="65"/>
        <v>0</v>
      </c>
      <c r="BW21" s="120">
        <f t="shared" si="66"/>
        <v>0</v>
      </c>
      <c r="BX21" s="263">
        <f t="shared" si="15"/>
        <v>0</v>
      </c>
      <c r="BY21" s="120">
        <f t="shared" si="67"/>
        <v>0</v>
      </c>
      <c r="BZ21" s="120">
        <f t="shared" si="16"/>
        <v>0</v>
      </c>
      <c r="CA21" s="121">
        <f t="shared" si="68"/>
        <v>0</v>
      </c>
      <c r="CB21" s="259">
        <f>'Input Cost_MS5'!R$19</f>
        <v>0</v>
      </c>
      <c r="CC21" s="122">
        <f t="shared" si="69"/>
        <v>0</v>
      </c>
      <c r="CD21" s="123">
        <f>BQ21*(1+'Input Cost_MS5'!$R28)</f>
        <v>0</v>
      </c>
      <c r="CE21" s="124">
        <f t="shared" si="70"/>
        <v>0</v>
      </c>
      <c r="CF21" s="124">
        <f t="shared" si="70"/>
        <v>0</v>
      </c>
      <c r="CG21" s="119">
        <f t="shared" si="71"/>
        <v>0</v>
      </c>
      <c r="CH21" s="120">
        <f t="shared" si="72"/>
        <v>0</v>
      </c>
      <c r="CI21" s="120">
        <f t="shared" si="73"/>
        <v>0</v>
      </c>
      <c r="CJ21" s="120">
        <f t="shared" si="74"/>
        <v>0</v>
      </c>
      <c r="CK21" s="263">
        <f t="shared" si="17"/>
        <v>0</v>
      </c>
      <c r="CL21" s="120">
        <f t="shared" si="75"/>
        <v>0</v>
      </c>
      <c r="CM21" s="120">
        <f t="shared" si="18"/>
        <v>0</v>
      </c>
      <c r="CN21" s="121">
        <f t="shared" si="76"/>
        <v>0</v>
      </c>
      <c r="CO21" s="260">
        <f t="shared" si="77"/>
        <v>0</v>
      </c>
      <c r="CP21" s="126">
        <f t="shared" si="78"/>
        <v>0</v>
      </c>
      <c r="CQ21" s="127" t="str">
        <f t="shared" si="79"/>
        <v/>
      </c>
      <c r="CR21" s="128" t="str">
        <f t="shared" si="80"/>
        <v/>
      </c>
      <c r="CS21" s="128" t="str">
        <f t="shared" si="81"/>
        <v/>
      </c>
      <c r="CT21" s="129">
        <f>G21+T21+AG21+AT21+BG21+BT21+CG21</f>
        <v>0</v>
      </c>
      <c r="CU21" s="130">
        <f>H21+U21+AH21+AU21+BH21+BU21+CH21</f>
        <v>0</v>
      </c>
      <c r="CV21" s="130">
        <f>I21+V21+AI21+AV21+BI21+BV21+CI21</f>
        <v>0</v>
      </c>
      <c r="CW21" s="130">
        <f>J21+W21+AJ21+AW21+BJ21+BW21+CJ21</f>
        <v>0</v>
      </c>
      <c r="CX21" s="130">
        <f t="shared" si="19"/>
        <v>0</v>
      </c>
      <c r="CY21" s="130">
        <f t="shared" si="19"/>
        <v>0</v>
      </c>
      <c r="CZ21" s="130">
        <f t="shared" si="20"/>
        <v>0</v>
      </c>
      <c r="DA21" s="131">
        <f t="shared" si="82"/>
        <v>0</v>
      </c>
      <c r="DB21" s="132" t="str">
        <f t="shared" si="83"/>
        <v/>
      </c>
      <c r="DC21" s="133" t="str">
        <f t="shared" si="84"/>
        <v/>
      </c>
    </row>
    <row r="22" spans="1:107">
      <c r="A22" s="199">
        <f>'Input Cost_MS5'!S11</f>
        <v>0</v>
      </c>
      <c r="B22" s="194">
        <f>'Input Cost_MS5'!S$13</f>
        <v>0</v>
      </c>
      <c r="C22" s="657">
        <f>'Input Cost_MS5'!S$117/100</f>
        <v>0</v>
      </c>
      <c r="D22" s="654">
        <f>C22*(1+'Input Cost_MS5'!S$22)</f>
        <v>0</v>
      </c>
      <c r="E22" s="197">
        <f>(Kalkulation_MS5!$U$26)/100</f>
        <v>0</v>
      </c>
      <c r="F22" s="197">
        <f>(Kalkulation_MS5!$U$35)/100</f>
        <v>0</v>
      </c>
      <c r="G22" s="119">
        <f t="shared" si="21"/>
        <v>0</v>
      </c>
      <c r="H22" s="120">
        <f t="shared" si="22"/>
        <v>0</v>
      </c>
      <c r="I22" s="120">
        <f t="shared" si="23"/>
        <v>0</v>
      </c>
      <c r="J22" s="120">
        <f t="shared" si="24"/>
        <v>0</v>
      </c>
      <c r="K22" s="120">
        <f t="shared" si="25"/>
        <v>0</v>
      </c>
      <c r="L22" s="120">
        <f t="shared" si="26"/>
        <v>0</v>
      </c>
      <c r="M22" s="120">
        <f t="shared" si="27"/>
        <v>0</v>
      </c>
      <c r="N22" s="121">
        <f t="shared" si="28"/>
        <v>0</v>
      </c>
      <c r="O22" s="259">
        <f>'Input Cost_MS5'!S$14</f>
        <v>0</v>
      </c>
      <c r="P22" s="122">
        <f t="shared" si="29"/>
        <v>0</v>
      </c>
      <c r="Q22" s="123">
        <f>D22*(1+'Input Cost_MS5'!$S23)</f>
        <v>0</v>
      </c>
      <c r="R22" s="124">
        <f t="shared" si="30"/>
        <v>0</v>
      </c>
      <c r="S22" s="124">
        <f t="shared" si="30"/>
        <v>0</v>
      </c>
      <c r="T22" s="119">
        <f t="shared" si="31"/>
        <v>0</v>
      </c>
      <c r="U22" s="120">
        <f t="shared" si="32"/>
        <v>0</v>
      </c>
      <c r="V22" s="120">
        <f t="shared" si="33"/>
        <v>0</v>
      </c>
      <c r="W22" s="120">
        <f t="shared" si="34"/>
        <v>0</v>
      </c>
      <c r="X22" s="120">
        <f t="shared" si="7"/>
        <v>0</v>
      </c>
      <c r="Y22" s="120">
        <f t="shared" si="35"/>
        <v>0</v>
      </c>
      <c r="Z22" s="120">
        <f t="shared" si="8"/>
        <v>0</v>
      </c>
      <c r="AA22" s="121">
        <f t="shared" si="36"/>
        <v>0</v>
      </c>
      <c r="AB22" s="259">
        <f>'Input Cost_MS5'!S$15</f>
        <v>0</v>
      </c>
      <c r="AC22" s="122">
        <f t="shared" si="37"/>
        <v>0</v>
      </c>
      <c r="AD22" s="123">
        <f>Q22*(1+'Input Cost_MS5'!$S24)</f>
        <v>0</v>
      </c>
      <c r="AE22" s="124">
        <f t="shared" si="38"/>
        <v>0</v>
      </c>
      <c r="AF22" s="124">
        <f t="shared" si="38"/>
        <v>0</v>
      </c>
      <c r="AG22" s="119">
        <f t="shared" si="39"/>
        <v>0</v>
      </c>
      <c r="AH22" s="120">
        <f t="shared" si="40"/>
        <v>0</v>
      </c>
      <c r="AI22" s="120">
        <f t="shared" si="41"/>
        <v>0</v>
      </c>
      <c r="AJ22" s="120">
        <f t="shared" si="42"/>
        <v>0</v>
      </c>
      <c r="AK22" s="120">
        <f t="shared" si="9"/>
        <v>0</v>
      </c>
      <c r="AL22" s="120">
        <f t="shared" si="43"/>
        <v>0</v>
      </c>
      <c r="AM22" s="125">
        <f t="shared" si="10"/>
        <v>0</v>
      </c>
      <c r="AN22" s="121">
        <f t="shared" si="44"/>
        <v>0</v>
      </c>
      <c r="AO22" s="259">
        <f>'Input Cost_MS5'!S$16</f>
        <v>0</v>
      </c>
      <c r="AP22" s="122">
        <f t="shared" si="45"/>
        <v>0</v>
      </c>
      <c r="AQ22" s="123">
        <f>AD22*(1+'Input Cost_MS5'!$S25)</f>
        <v>0</v>
      </c>
      <c r="AR22" s="124">
        <f t="shared" si="46"/>
        <v>0</v>
      </c>
      <c r="AS22" s="124">
        <f t="shared" si="46"/>
        <v>0</v>
      </c>
      <c r="AT22" s="119">
        <f t="shared" si="47"/>
        <v>0</v>
      </c>
      <c r="AU22" s="120">
        <f t="shared" si="48"/>
        <v>0</v>
      </c>
      <c r="AV22" s="120">
        <f t="shared" si="49"/>
        <v>0</v>
      </c>
      <c r="AW22" s="120">
        <f t="shared" si="50"/>
        <v>0</v>
      </c>
      <c r="AX22" s="120">
        <f t="shared" si="11"/>
        <v>0</v>
      </c>
      <c r="AY22" s="120">
        <f t="shared" si="51"/>
        <v>0</v>
      </c>
      <c r="AZ22" s="120">
        <f t="shared" si="12"/>
        <v>0</v>
      </c>
      <c r="BA22" s="121">
        <f t="shared" si="52"/>
        <v>0</v>
      </c>
      <c r="BB22" s="259">
        <f>'Input Cost_MS5'!S$17</f>
        <v>0</v>
      </c>
      <c r="BC22" s="122">
        <f t="shared" si="53"/>
        <v>0</v>
      </c>
      <c r="BD22" s="123">
        <f>AQ22*(1+'Input Cost_MS5'!$S26)</f>
        <v>0</v>
      </c>
      <c r="BE22" s="124">
        <f t="shared" si="54"/>
        <v>0</v>
      </c>
      <c r="BF22" s="124">
        <f t="shared" si="54"/>
        <v>0</v>
      </c>
      <c r="BG22" s="119">
        <f t="shared" si="55"/>
        <v>0</v>
      </c>
      <c r="BH22" s="120">
        <f t="shared" si="56"/>
        <v>0</v>
      </c>
      <c r="BI22" s="120">
        <f t="shared" si="57"/>
        <v>0</v>
      </c>
      <c r="BJ22" s="120">
        <f t="shared" si="58"/>
        <v>0</v>
      </c>
      <c r="BK22" s="263">
        <f t="shared" si="13"/>
        <v>0</v>
      </c>
      <c r="BL22" s="120">
        <f t="shared" si="59"/>
        <v>0</v>
      </c>
      <c r="BM22" s="120">
        <f t="shared" si="14"/>
        <v>0</v>
      </c>
      <c r="BN22" s="121">
        <f t="shared" si="60"/>
        <v>0</v>
      </c>
      <c r="BO22" s="259">
        <f>'Input Cost_MS5'!S$18</f>
        <v>0</v>
      </c>
      <c r="BP22" s="122">
        <f t="shared" si="61"/>
        <v>0</v>
      </c>
      <c r="BQ22" s="123">
        <f>BD22*(1+'Input Cost_MS5'!$S27)</f>
        <v>0</v>
      </c>
      <c r="BR22" s="124">
        <f t="shared" si="62"/>
        <v>0</v>
      </c>
      <c r="BS22" s="124">
        <f t="shared" si="62"/>
        <v>0</v>
      </c>
      <c r="BT22" s="119">
        <f t="shared" si="63"/>
        <v>0</v>
      </c>
      <c r="BU22" s="120">
        <f t="shared" si="64"/>
        <v>0</v>
      </c>
      <c r="BV22" s="120">
        <f t="shared" si="65"/>
        <v>0</v>
      </c>
      <c r="BW22" s="120">
        <f t="shared" si="66"/>
        <v>0</v>
      </c>
      <c r="BX22" s="263">
        <f t="shared" si="15"/>
        <v>0</v>
      </c>
      <c r="BY22" s="120">
        <f t="shared" si="67"/>
        <v>0</v>
      </c>
      <c r="BZ22" s="120">
        <f t="shared" si="16"/>
        <v>0</v>
      </c>
      <c r="CA22" s="121">
        <f t="shared" si="68"/>
        <v>0</v>
      </c>
      <c r="CB22" s="259">
        <f>'Input Cost_MS5'!S$19</f>
        <v>0</v>
      </c>
      <c r="CC22" s="122">
        <f t="shared" si="69"/>
        <v>0</v>
      </c>
      <c r="CD22" s="123">
        <f>BQ22*(1+'Input Cost_MS5'!$S28)</f>
        <v>0</v>
      </c>
      <c r="CE22" s="124">
        <f t="shared" si="70"/>
        <v>0</v>
      </c>
      <c r="CF22" s="124">
        <f t="shared" si="70"/>
        <v>0</v>
      </c>
      <c r="CG22" s="119">
        <f t="shared" si="71"/>
        <v>0</v>
      </c>
      <c r="CH22" s="120">
        <f t="shared" si="72"/>
        <v>0</v>
      </c>
      <c r="CI22" s="120">
        <f t="shared" si="73"/>
        <v>0</v>
      </c>
      <c r="CJ22" s="120">
        <f t="shared" si="74"/>
        <v>0</v>
      </c>
      <c r="CK22" s="263">
        <f t="shared" si="17"/>
        <v>0</v>
      </c>
      <c r="CL22" s="120">
        <f t="shared" si="75"/>
        <v>0</v>
      </c>
      <c r="CM22" s="120">
        <f t="shared" si="18"/>
        <v>0</v>
      </c>
      <c r="CN22" s="121">
        <f t="shared" si="76"/>
        <v>0</v>
      </c>
      <c r="CO22" s="260">
        <f t="shared" si="77"/>
        <v>0</v>
      </c>
      <c r="CP22" s="126">
        <f t="shared" si="78"/>
        <v>0</v>
      </c>
      <c r="CQ22" s="127" t="str">
        <f t="shared" si="79"/>
        <v/>
      </c>
      <c r="CR22" s="128" t="str">
        <f t="shared" si="80"/>
        <v/>
      </c>
      <c r="CS22" s="128" t="str">
        <f t="shared" si="81"/>
        <v/>
      </c>
      <c r="CT22" s="129">
        <f t="shared" ref="CT22:CY46" si="86">G22+T22+AG22+AT22+BG22+BT22+CG22</f>
        <v>0</v>
      </c>
      <c r="CU22" s="130">
        <f t="shared" si="86"/>
        <v>0</v>
      </c>
      <c r="CV22" s="130">
        <f t="shared" si="86"/>
        <v>0</v>
      </c>
      <c r="CW22" s="130">
        <f t="shared" si="86"/>
        <v>0</v>
      </c>
      <c r="CX22" s="130">
        <f t="shared" si="19"/>
        <v>0</v>
      </c>
      <c r="CY22" s="130">
        <f t="shared" si="19"/>
        <v>0</v>
      </c>
      <c r="CZ22" s="130">
        <f t="shared" si="20"/>
        <v>0</v>
      </c>
      <c r="DA22" s="131">
        <f t="shared" si="82"/>
        <v>0</v>
      </c>
      <c r="DB22" s="132" t="str">
        <f t="shared" si="83"/>
        <v/>
      </c>
      <c r="DC22" s="133" t="str">
        <f t="shared" si="84"/>
        <v/>
      </c>
    </row>
    <row r="23" spans="1:107">
      <c r="A23" s="199">
        <f>'Input Cost_MS5'!T11</f>
        <v>0</v>
      </c>
      <c r="B23" s="194">
        <f>'Input Cost_MS5'!T$13</f>
        <v>0</v>
      </c>
      <c r="C23" s="657">
        <f>'Input Cost_MS5'!T$117/100</f>
        <v>0</v>
      </c>
      <c r="D23" s="654">
        <f>C23*(1+'Input Cost_MS5'!T$22)</f>
        <v>0</v>
      </c>
      <c r="E23" s="197">
        <f>(Kalkulation_MS5!$V$26)/100</f>
        <v>0</v>
      </c>
      <c r="F23" s="197">
        <f>(Kalkulation_MS5!$V$35)/100</f>
        <v>0</v>
      </c>
      <c r="G23" s="119">
        <f t="shared" si="21"/>
        <v>0</v>
      </c>
      <c r="H23" s="120">
        <f t="shared" si="22"/>
        <v>0</v>
      </c>
      <c r="I23" s="120">
        <f t="shared" si="23"/>
        <v>0</v>
      </c>
      <c r="J23" s="120">
        <f t="shared" si="24"/>
        <v>0</v>
      </c>
      <c r="K23" s="120">
        <f t="shared" si="25"/>
        <v>0</v>
      </c>
      <c r="L23" s="120">
        <f t="shared" si="26"/>
        <v>0</v>
      </c>
      <c r="M23" s="120">
        <f t="shared" si="27"/>
        <v>0</v>
      </c>
      <c r="N23" s="121">
        <f t="shared" si="28"/>
        <v>0</v>
      </c>
      <c r="O23" s="259">
        <f>'Input Cost_MS5'!T$14</f>
        <v>0</v>
      </c>
      <c r="P23" s="122">
        <f t="shared" si="29"/>
        <v>0</v>
      </c>
      <c r="Q23" s="123">
        <f>D23*(1+'Input Cost_MS5'!$T23)</f>
        <v>0</v>
      </c>
      <c r="R23" s="124">
        <f t="shared" si="30"/>
        <v>0</v>
      </c>
      <c r="S23" s="124">
        <f t="shared" si="30"/>
        <v>0</v>
      </c>
      <c r="T23" s="119">
        <f t="shared" si="31"/>
        <v>0</v>
      </c>
      <c r="U23" s="120">
        <f t="shared" si="32"/>
        <v>0</v>
      </c>
      <c r="V23" s="120">
        <f t="shared" si="33"/>
        <v>0</v>
      </c>
      <c r="W23" s="120">
        <f t="shared" si="34"/>
        <v>0</v>
      </c>
      <c r="X23" s="120">
        <f t="shared" si="7"/>
        <v>0</v>
      </c>
      <c r="Y23" s="120">
        <f t="shared" si="35"/>
        <v>0</v>
      </c>
      <c r="Z23" s="120">
        <f t="shared" si="8"/>
        <v>0</v>
      </c>
      <c r="AA23" s="121">
        <f t="shared" si="36"/>
        <v>0</v>
      </c>
      <c r="AB23" s="259">
        <f>'Input Cost_MS5'!T$15</f>
        <v>0</v>
      </c>
      <c r="AC23" s="122">
        <f t="shared" si="37"/>
        <v>0</v>
      </c>
      <c r="AD23" s="123">
        <f>Q23*(1+'Input Cost_MS5'!$T24)</f>
        <v>0</v>
      </c>
      <c r="AE23" s="124">
        <f t="shared" si="38"/>
        <v>0</v>
      </c>
      <c r="AF23" s="124">
        <f t="shared" si="38"/>
        <v>0</v>
      </c>
      <c r="AG23" s="119">
        <f t="shared" si="39"/>
        <v>0</v>
      </c>
      <c r="AH23" s="120">
        <f t="shared" si="40"/>
        <v>0</v>
      </c>
      <c r="AI23" s="120">
        <f t="shared" si="41"/>
        <v>0</v>
      </c>
      <c r="AJ23" s="120">
        <f t="shared" si="42"/>
        <v>0</v>
      </c>
      <c r="AK23" s="120">
        <f t="shared" si="9"/>
        <v>0</v>
      </c>
      <c r="AL23" s="120">
        <f t="shared" si="43"/>
        <v>0</v>
      </c>
      <c r="AM23" s="125">
        <f t="shared" si="10"/>
        <v>0</v>
      </c>
      <c r="AN23" s="121">
        <f t="shared" si="44"/>
        <v>0</v>
      </c>
      <c r="AO23" s="259">
        <f>'Input Cost_MS5'!T$16</f>
        <v>0</v>
      </c>
      <c r="AP23" s="122">
        <f t="shared" si="45"/>
        <v>0</v>
      </c>
      <c r="AQ23" s="123">
        <f>AD23*(1+'Input Cost_MS5'!$T25)</f>
        <v>0</v>
      </c>
      <c r="AR23" s="124">
        <f t="shared" si="46"/>
        <v>0</v>
      </c>
      <c r="AS23" s="124">
        <f t="shared" si="46"/>
        <v>0</v>
      </c>
      <c r="AT23" s="119">
        <f t="shared" si="47"/>
        <v>0</v>
      </c>
      <c r="AU23" s="120">
        <f t="shared" si="48"/>
        <v>0</v>
      </c>
      <c r="AV23" s="120">
        <f t="shared" si="49"/>
        <v>0</v>
      </c>
      <c r="AW23" s="120">
        <f t="shared" si="50"/>
        <v>0</v>
      </c>
      <c r="AX23" s="120">
        <f t="shared" si="11"/>
        <v>0</v>
      </c>
      <c r="AY23" s="120">
        <f t="shared" si="51"/>
        <v>0</v>
      </c>
      <c r="AZ23" s="120">
        <f t="shared" si="12"/>
        <v>0</v>
      </c>
      <c r="BA23" s="121">
        <f t="shared" si="52"/>
        <v>0</v>
      </c>
      <c r="BB23" s="259">
        <f>'Input Cost_MS5'!T$17</f>
        <v>0</v>
      </c>
      <c r="BC23" s="122">
        <f t="shared" si="53"/>
        <v>0</v>
      </c>
      <c r="BD23" s="123">
        <f>AQ23*(1+'Input Cost_MS5'!$T26)</f>
        <v>0</v>
      </c>
      <c r="BE23" s="124">
        <f t="shared" si="54"/>
        <v>0</v>
      </c>
      <c r="BF23" s="124">
        <f t="shared" si="54"/>
        <v>0</v>
      </c>
      <c r="BG23" s="119">
        <f t="shared" si="55"/>
        <v>0</v>
      </c>
      <c r="BH23" s="120">
        <f t="shared" si="56"/>
        <v>0</v>
      </c>
      <c r="BI23" s="120">
        <f t="shared" si="57"/>
        <v>0</v>
      </c>
      <c r="BJ23" s="120">
        <f t="shared" si="58"/>
        <v>0</v>
      </c>
      <c r="BK23" s="263">
        <f t="shared" si="13"/>
        <v>0</v>
      </c>
      <c r="BL23" s="120">
        <f t="shared" si="59"/>
        <v>0</v>
      </c>
      <c r="BM23" s="120">
        <f t="shared" si="14"/>
        <v>0</v>
      </c>
      <c r="BN23" s="121">
        <f t="shared" si="60"/>
        <v>0</v>
      </c>
      <c r="BO23" s="259">
        <f>'Input Cost_MS5'!T$18</f>
        <v>0</v>
      </c>
      <c r="BP23" s="122">
        <f t="shared" si="61"/>
        <v>0</v>
      </c>
      <c r="BQ23" s="123">
        <f>BD23*(1+'Input Cost_MS5'!$T27)</f>
        <v>0</v>
      </c>
      <c r="BR23" s="124">
        <f t="shared" si="62"/>
        <v>0</v>
      </c>
      <c r="BS23" s="124">
        <f t="shared" si="62"/>
        <v>0</v>
      </c>
      <c r="BT23" s="119">
        <f t="shared" si="63"/>
        <v>0</v>
      </c>
      <c r="BU23" s="120">
        <f t="shared" si="64"/>
        <v>0</v>
      </c>
      <c r="BV23" s="120">
        <f t="shared" si="65"/>
        <v>0</v>
      </c>
      <c r="BW23" s="120">
        <f t="shared" si="66"/>
        <v>0</v>
      </c>
      <c r="BX23" s="263">
        <f t="shared" si="15"/>
        <v>0</v>
      </c>
      <c r="BY23" s="120">
        <f t="shared" si="67"/>
        <v>0</v>
      </c>
      <c r="BZ23" s="120">
        <f t="shared" si="16"/>
        <v>0</v>
      </c>
      <c r="CA23" s="121">
        <f t="shared" si="68"/>
        <v>0</v>
      </c>
      <c r="CB23" s="259">
        <f>'Input Cost_MS5'!T$19</f>
        <v>0</v>
      </c>
      <c r="CC23" s="122">
        <f t="shared" si="69"/>
        <v>0</v>
      </c>
      <c r="CD23" s="123">
        <f>BQ23*(1+'Input Cost_MS5'!$T28)</f>
        <v>0</v>
      </c>
      <c r="CE23" s="124">
        <f t="shared" si="70"/>
        <v>0</v>
      </c>
      <c r="CF23" s="124">
        <f t="shared" si="70"/>
        <v>0</v>
      </c>
      <c r="CG23" s="119">
        <f t="shared" si="71"/>
        <v>0</v>
      </c>
      <c r="CH23" s="120">
        <f t="shared" si="72"/>
        <v>0</v>
      </c>
      <c r="CI23" s="120">
        <f t="shared" si="73"/>
        <v>0</v>
      </c>
      <c r="CJ23" s="120">
        <f t="shared" si="74"/>
        <v>0</v>
      </c>
      <c r="CK23" s="263">
        <f t="shared" si="17"/>
        <v>0</v>
      </c>
      <c r="CL23" s="120">
        <f t="shared" si="75"/>
        <v>0</v>
      </c>
      <c r="CM23" s="120">
        <f t="shared" si="18"/>
        <v>0</v>
      </c>
      <c r="CN23" s="121">
        <f t="shared" si="76"/>
        <v>0</v>
      </c>
      <c r="CO23" s="260">
        <f t="shared" si="77"/>
        <v>0</v>
      </c>
      <c r="CP23" s="126">
        <f t="shared" si="78"/>
        <v>0</v>
      </c>
      <c r="CQ23" s="127" t="str">
        <f t="shared" si="79"/>
        <v/>
      </c>
      <c r="CR23" s="128" t="str">
        <f t="shared" si="80"/>
        <v/>
      </c>
      <c r="CS23" s="128" t="str">
        <f t="shared" si="81"/>
        <v/>
      </c>
      <c r="CT23" s="129">
        <f t="shared" si="86"/>
        <v>0</v>
      </c>
      <c r="CU23" s="130">
        <f t="shared" si="86"/>
        <v>0</v>
      </c>
      <c r="CV23" s="130">
        <f t="shared" si="86"/>
        <v>0</v>
      </c>
      <c r="CW23" s="130">
        <f t="shared" si="86"/>
        <v>0</v>
      </c>
      <c r="CX23" s="130">
        <f t="shared" si="86"/>
        <v>0</v>
      </c>
      <c r="CY23" s="130">
        <f t="shared" si="86"/>
        <v>0</v>
      </c>
      <c r="CZ23" s="130">
        <f t="shared" si="20"/>
        <v>0</v>
      </c>
      <c r="DA23" s="131">
        <f t="shared" si="82"/>
        <v>0</v>
      </c>
      <c r="DB23" s="132" t="str">
        <f t="shared" si="83"/>
        <v/>
      </c>
      <c r="DC23" s="133" t="str">
        <f t="shared" si="84"/>
        <v/>
      </c>
    </row>
    <row r="24" spans="1:107">
      <c r="A24" s="199">
        <f>'Input Cost_MS5'!U11</f>
        <v>0</v>
      </c>
      <c r="B24" s="194">
        <f>'Input Cost_MS5'!U$13</f>
        <v>0</v>
      </c>
      <c r="C24" s="657">
        <f>'Input Cost_MS5'!U$117/100</f>
        <v>0</v>
      </c>
      <c r="D24" s="654">
        <f>C24*(1+'Input Cost_MS5'!U$22)</f>
        <v>0</v>
      </c>
      <c r="E24" s="197">
        <f>(Kalkulation_MS5!$W$26)/100</f>
        <v>0</v>
      </c>
      <c r="F24" s="197">
        <f>(Kalkulation_MS5!$W$35)/100</f>
        <v>0</v>
      </c>
      <c r="G24" s="119">
        <f t="shared" si="21"/>
        <v>0</v>
      </c>
      <c r="H24" s="120">
        <f t="shared" si="22"/>
        <v>0</v>
      </c>
      <c r="I24" s="120">
        <f t="shared" si="23"/>
        <v>0</v>
      </c>
      <c r="J24" s="120">
        <f t="shared" si="24"/>
        <v>0</v>
      </c>
      <c r="K24" s="120">
        <f t="shared" si="25"/>
        <v>0</v>
      </c>
      <c r="L24" s="120">
        <f t="shared" si="26"/>
        <v>0</v>
      </c>
      <c r="M24" s="120">
        <f t="shared" si="27"/>
        <v>0</v>
      </c>
      <c r="N24" s="121">
        <f t="shared" si="28"/>
        <v>0</v>
      </c>
      <c r="O24" s="259">
        <f>'Input Cost_MS5'!U$14</f>
        <v>0</v>
      </c>
      <c r="P24" s="122">
        <f t="shared" si="29"/>
        <v>0</v>
      </c>
      <c r="Q24" s="123">
        <f>D24*(1+'Input Cost_MS5'!$U23)</f>
        <v>0</v>
      </c>
      <c r="R24" s="124">
        <f t="shared" ref="R24:S46" si="87">E24</f>
        <v>0</v>
      </c>
      <c r="S24" s="124">
        <f t="shared" si="87"/>
        <v>0</v>
      </c>
      <c r="T24" s="119">
        <f t="shared" si="31"/>
        <v>0</v>
      </c>
      <c r="U24" s="120">
        <f t="shared" si="32"/>
        <v>0</v>
      </c>
      <c r="V24" s="120">
        <f t="shared" si="33"/>
        <v>0</v>
      </c>
      <c r="W24" s="120">
        <f t="shared" si="34"/>
        <v>0</v>
      </c>
      <c r="X24" s="120">
        <f t="shared" si="7"/>
        <v>0</v>
      </c>
      <c r="Y24" s="120">
        <f t="shared" si="35"/>
        <v>0</v>
      </c>
      <c r="Z24" s="120">
        <f t="shared" si="8"/>
        <v>0</v>
      </c>
      <c r="AA24" s="121">
        <f t="shared" si="36"/>
        <v>0</v>
      </c>
      <c r="AB24" s="259">
        <f>'Input Cost_MS5'!U$15</f>
        <v>0</v>
      </c>
      <c r="AC24" s="122">
        <f t="shared" si="37"/>
        <v>0</v>
      </c>
      <c r="AD24" s="123">
        <f>Q24*(1+'Input Cost_MS5'!$U24)</f>
        <v>0</v>
      </c>
      <c r="AE24" s="124">
        <f t="shared" ref="AE24:AF46" si="88">R24</f>
        <v>0</v>
      </c>
      <c r="AF24" s="124">
        <f t="shared" si="88"/>
        <v>0</v>
      </c>
      <c r="AG24" s="119">
        <f t="shared" si="39"/>
        <v>0</v>
      </c>
      <c r="AH24" s="120">
        <f t="shared" si="40"/>
        <v>0</v>
      </c>
      <c r="AI24" s="120">
        <f t="shared" si="41"/>
        <v>0</v>
      </c>
      <c r="AJ24" s="120">
        <f t="shared" si="42"/>
        <v>0</v>
      </c>
      <c r="AK24" s="120">
        <f t="shared" si="9"/>
        <v>0</v>
      </c>
      <c r="AL24" s="120">
        <f t="shared" si="43"/>
        <v>0</v>
      </c>
      <c r="AM24" s="125">
        <f t="shared" si="10"/>
        <v>0</v>
      </c>
      <c r="AN24" s="121">
        <f t="shared" si="44"/>
        <v>0</v>
      </c>
      <c r="AO24" s="259">
        <f>'Input Cost_MS5'!U$16</f>
        <v>0</v>
      </c>
      <c r="AP24" s="122">
        <f t="shared" si="45"/>
        <v>0</v>
      </c>
      <c r="AQ24" s="123">
        <f>AD24*(1+'Input Cost_MS5'!$U25)</f>
        <v>0</v>
      </c>
      <c r="AR24" s="124">
        <f t="shared" ref="AR24:AS46" si="89">AE24</f>
        <v>0</v>
      </c>
      <c r="AS24" s="124">
        <f t="shared" si="89"/>
        <v>0</v>
      </c>
      <c r="AT24" s="119">
        <f t="shared" si="47"/>
        <v>0</v>
      </c>
      <c r="AU24" s="120">
        <f t="shared" si="48"/>
        <v>0</v>
      </c>
      <c r="AV24" s="120">
        <f t="shared" si="49"/>
        <v>0</v>
      </c>
      <c r="AW24" s="120">
        <f t="shared" si="50"/>
        <v>0</v>
      </c>
      <c r="AX24" s="120">
        <f t="shared" si="11"/>
        <v>0</v>
      </c>
      <c r="AY24" s="120">
        <f t="shared" si="51"/>
        <v>0</v>
      </c>
      <c r="AZ24" s="120">
        <f t="shared" si="12"/>
        <v>0</v>
      </c>
      <c r="BA24" s="121">
        <f t="shared" si="52"/>
        <v>0</v>
      </c>
      <c r="BB24" s="259">
        <f>'Input Cost_MS5'!U$17</f>
        <v>0</v>
      </c>
      <c r="BC24" s="122">
        <f t="shared" si="53"/>
        <v>0</v>
      </c>
      <c r="BD24" s="123">
        <f>AQ24*(1+'Input Cost_MS5'!$U26)</f>
        <v>0</v>
      </c>
      <c r="BE24" s="124">
        <f t="shared" ref="BE24:BF46" si="90">AR24</f>
        <v>0</v>
      </c>
      <c r="BF24" s="124">
        <f t="shared" si="90"/>
        <v>0</v>
      </c>
      <c r="BG24" s="119">
        <f t="shared" si="55"/>
        <v>0</v>
      </c>
      <c r="BH24" s="120">
        <f t="shared" si="56"/>
        <v>0</v>
      </c>
      <c r="BI24" s="120">
        <f t="shared" si="57"/>
        <v>0</v>
      </c>
      <c r="BJ24" s="120">
        <f t="shared" si="58"/>
        <v>0</v>
      </c>
      <c r="BK24" s="263">
        <f t="shared" si="13"/>
        <v>0</v>
      </c>
      <c r="BL24" s="120">
        <f t="shared" si="59"/>
        <v>0</v>
      </c>
      <c r="BM24" s="120">
        <f t="shared" si="14"/>
        <v>0</v>
      </c>
      <c r="BN24" s="121">
        <f t="shared" si="60"/>
        <v>0</v>
      </c>
      <c r="BO24" s="259">
        <f>'Input Cost_MS5'!U$18</f>
        <v>0</v>
      </c>
      <c r="BP24" s="122">
        <f t="shared" si="61"/>
        <v>0</v>
      </c>
      <c r="BQ24" s="123">
        <f>BD24*(1+'Input Cost_MS5'!$U27)</f>
        <v>0</v>
      </c>
      <c r="BR24" s="124">
        <f t="shared" ref="BR24:BS46" si="91">BE24</f>
        <v>0</v>
      </c>
      <c r="BS24" s="124">
        <f t="shared" si="91"/>
        <v>0</v>
      </c>
      <c r="BT24" s="119">
        <f t="shared" si="63"/>
        <v>0</v>
      </c>
      <c r="BU24" s="120">
        <f t="shared" si="64"/>
        <v>0</v>
      </c>
      <c r="BV24" s="120">
        <f t="shared" si="65"/>
        <v>0</v>
      </c>
      <c r="BW24" s="120">
        <f t="shared" si="66"/>
        <v>0</v>
      </c>
      <c r="BX24" s="263">
        <f t="shared" si="15"/>
        <v>0</v>
      </c>
      <c r="BY24" s="120">
        <f t="shared" si="67"/>
        <v>0</v>
      </c>
      <c r="BZ24" s="120">
        <f t="shared" si="16"/>
        <v>0</v>
      </c>
      <c r="CA24" s="121">
        <f t="shared" si="68"/>
        <v>0</v>
      </c>
      <c r="CB24" s="259">
        <f>'Input Cost_MS5'!U$19</f>
        <v>0</v>
      </c>
      <c r="CC24" s="122">
        <f t="shared" si="69"/>
        <v>0</v>
      </c>
      <c r="CD24" s="123">
        <f>BQ24*(1+'Input Cost_MS5'!$U28)</f>
        <v>0</v>
      </c>
      <c r="CE24" s="124">
        <f t="shared" ref="CE24:CF46" si="92">BR24</f>
        <v>0</v>
      </c>
      <c r="CF24" s="124">
        <f t="shared" si="92"/>
        <v>0</v>
      </c>
      <c r="CG24" s="119">
        <f t="shared" si="71"/>
        <v>0</v>
      </c>
      <c r="CH24" s="120">
        <f t="shared" si="72"/>
        <v>0</v>
      </c>
      <c r="CI24" s="120">
        <f t="shared" si="73"/>
        <v>0</v>
      </c>
      <c r="CJ24" s="120">
        <f t="shared" si="74"/>
        <v>0</v>
      </c>
      <c r="CK24" s="263">
        <f t="shared" si="17"/>
        <v>0</v>
      </c>
      <c r="CL24" s="120">
        <f t="shared" si="75"/>
        <v>0</v>
      </c>
      <c r="CM24" s="120">
        <f t="shared" si="18"/>
        <v>0</v>
      </c>
      <c r="CN24" s="121">
        <f t="shared" si="76"/>
        <v>0</v>
      </c>
      <c r="CO24" s="260">
        <f t="shared" si="77"/>
        <v>0</v>
      </c>
      <c r="CP24" s="126">
        <f t="shared" si="78"/>
        <v>0</v>
      </c>
      <c r="CQ24" s="127" t="str">
        <f t="shared" si="79"/>
        <v/>
      </c>
      <c r="CR24" s="128" t="str">
        <f t="shared" si="80"/>
        <v/>
      </c>
      <c r="CS24" s="128" t="str">
        <f t="shared" si="81"/>
        <v/>
      </c>
      <c r="CT24" s="129">
        <f t="shared" si="86"/>
        <v>0</v>
      </c>
      <c r="CU24" s="130">
        <f t="shared" si="86"/>
        <v>0</v>
      </c>
      <c r="CV24" s="130">
        <f t="shared" si="86"/>
        <v>0</v>
      </c>
      <c r="CW24" s="130">
        <f t="shared" si="86"/>
        <v>0</v>
      </c>
      <c r="CX24" s="130">
        <f t="shared" si="86"/>
        <v>0</v>
      </c>
      <c r="CY24" s="130">
        <f t="shared" si="86"/>
        <v>0</v>
      </c>
      <c r="CZ24" s="130">
        <f t="shared" si="20"/>
        <v>0</v>
      </c>
      <c r="DA24" s="131">
        <f t="shared" si="82"/>
        <v>0</v>
      </c>
      <c r="DB24" s="132" t="str">
        <f t="shared" si="83"/>
        <v/>
      </c>
      <c r="DC24" s="133" t="str">
        <f t="shared" si="84"/>
        <v/>
      </c>
    </row>
    <row r="25" spans="1:107">
      <c r="A25" s="199">
        <f>'Input Cost_MS5'!V11</f>
        <v>0</v>
      </c>
      <c r="B25" s="194">
        <f>'Input Cost_MS5'!V$13</f>
        <v>0</v>
      </c>
      <c r="C25" s="657">
        <f>'Input Cost_MS5'!V$117/100</f>
        <v>0</v>
      </c>
      <c r="D25" s="654">
        <f>C25*(1+'Input Cost_MS5'!V$22)</f>
        <v>0</v>
      </c>
      <c r="E25" s="197">
        <f>(Kalkulation_MS5!$X$26)/100</f>
        <v>0</v>
      </c>
      <c r="F25" s="197">
        <f>(Kalkulation_MS5!$X$35)/100</f>
        <v>0</v>
      </c>
      <c r="G25" s="119">
        <f t="shared" si="21"/>
        <v>0</v>
      </c>
      <c r="H25" s="120">
        <f t="shared" si="22"/>
        <v>0</v>
      </c>
      <c r="I25" s="120">
        <f t="shared" si="23"/>
        <v>0</v>
      </c>
      <c r="J25" s="120">
        <f t="shared" si="24"/>
        <v>0</v>
      </c>
      <c r="K25" s="120">
        <f t="shared" si="25"/>
        <v>0</v>
      </c>
      <c r="L25" s="120">
        <f t="shared" si="26"/>
        <v>0</v>
      </c>
      <c r="M25" s="120">
        <f t="shared" si="27"/>
        <v>0</v>
      </c>
      <c r="N25" s="121">
        <f t="shared" si="28"/>
        <v>0</v>
      </c>
      <c r="O25" s="259">
        <f>'Input Cost_MS5'!V$14</f>
        <v>0</v>
      </c>
      <c r="P25" s="122">
        <f t="shared" si="29"/>
        <v>0</v>
      </c>
      <c r="Q25" s="123">
        <f>D25*(1+'Input Cost_MS5'!$V23)</f>
        <v>0</v>
      </c>
      <c r="R25" s="124">
        <f t="shared" si="87"/>
        <v>0</v>
      </c>
      <c r="S25" s="124">
        <f t="shared" si="87"/>
        <v>0</v>
      </c>
      <c r="T25" s="119">
        <f t="shared" si="31"/>
        <v>0</v>
      </c>
      <c r="U25" s="120">
        <f t="shared" si="32"/>
        <v>0</v>
      </c>
      <c r="V25" s="120">
        <f t="shared" si="33"/>
        <v>0</v>
      </c>
      <c r="W25" s="120">
        <f t="shared" si="34"/>
        <v>0</v>
      </c>
      <c r="X25" s="120">
        <f t="shared" si="7"/>
        <v>0</v>
      </c>
      <c r="Y25" s="120">
        <f t="shared" si="35"/>
        <v>0</v>
      </c>
      <c r="Z25" s="120">
        <f t="shared" si="8"/>
        <v>0</v>
      </c>
      <c r="AA25" s="121">
        <f t="shared" si="36"/>
        <v>0</v>
      </c>
      <c r="AB25" s="259">
        <f>'Input Cost_MS5'!V$15</f>
        <v>0</v>
      </c>
      <c r="AC25" s="122">
        <f t="shared" si="37"/>
        <v>0</v>
      </c>
      <c r="AD25" s="123">
        <f>Q25*(1+'Input Cost_MS5'!$V24)</f>
        <v>0</v>
      </c>
      <c r="AE25" s="124">
        <f t="shared" si="88"/>
        <v>0</v>
      </c>
      <c r="AF25" s="124">
        <f t="shared" si="88"/>
        <v>0</v>
      </c>
      <c r="AG25" s="119">
        <f t="shared" si="39"/>
        <v>0</v>
      </c>
      <c r="AH25" s="120">
        <f t="shared" si="40"/>
        <v>0</v>
      </c>
      <c r="AI25" s="120">
        <f t="shared" si="41"/>
        <v>0</v>
      </c>
      <c r="AJ25" s="120">
        <f t="shared" si="42"/>
        <v>0</v>
      </c>
      <c r="AK25" s="120">
        <f t="shared" si="9"/>
        <v>0</v>
      </c>
      <c r="AL25" s="120">
        <f t="shared" si="43"/>
        <v>0</v>
      </c>
      <c r="AM25" s="125">
        <f t="shared" si="10"/>
        <v>0</v>
      </c>
      <c r="AN25" s="121">
        <f t="shared" si="44"/>
        <v>0</v>
      </c>
      <c r="AO25" s="259">
        <f>'Input Cost_MS5'!V$16</f>
        <v>0</v>
      </c>
      <c r="AP25" s="122">
        <f t="shared" si="45"/>
        <v>0</v>
      </c>
      <c r="AQ25" s="123">
        <f>AD25*(1+'Input Cost_MS5'!$V25)</f>
        <v>0</v>
      </c>
      <c r="AR25" s="124">
        <f t="shared" si="89"/>
        <v>0</v>
      </c>
      <c r="AS25" s="124">
        <f t="shared" si="89"/>
        <v>0</v>
      </c>
      <c r="AT25" s="119">
        <f t="shared" si="47"/>
        <v>0</v>
      </c>
      <c r="AU25" s="120">
        <f t="shared" si="48"/>
        <v>0</v>
      </c>
      <c r="AV25" s="120">
        <f t="shared" si="49"/>
        <v>0</v>
      </c>
      <c r="AW25" s="120">
        <f t="shared" si="50"/>
        <v>0</v>
      </c>
      <c r="AX25" s="120">
        <f t="shared" si="11"/>
        <v>0</v>
      </c>
      <c r="AY25" s="120">
        <f t="shared" si="51"/>
        <v>0</v>
      </c>
      <c r="AZ25" s="120">
        <f t="shared" si="12"/>
        <v>0</v>
      </c>
      <c r="BA25" s="121">
        <f t="shared" si="52"/>
        <v>0</v>
      </c>
      <c r="BB25" s="259">
        <f>'Input Cost_MS5'!V$17</f>
        <v>0</v>
      </c>
      <c r="BC25" s="122">
        <f t="shared" si="53"/>
        <v>0</v>
      </c>
      <c r="BD25" s="123">
        <f>AQ25*(1+'Input Cost_MS5'!$V26)</f>
        <v>0</v>
      </c>
      <c r="BE25" s="124">
        <f t="shared" si="90"/>
        <v>0</v>
      </c>
      <c r="BF25" s="124">
        <f t="shared" si="90"/>
        <v>0</v>
      </c>
      <c r="BG25" s="119">
        <f t="shared" si="55"/>
        <v>0</v>
      </c>
      <c r="BH25" s="120">
        <f t="shared" si="56"/>
        <v>0</v>
      </c>
      <c r="BI25" s="120">
        <f t="shared" si="57"/>
        <v>0</v>
      </c>
      <c r="BJ25" s="120">
        <f t="shared" si="58"/>
        <v>0</v>
      </c>
      <c r="BK25" s="263">
        <f t="shared" si="13"/>
        <v>0</v>
      </c>
      <c r="BL25" s="120">
        <f t="shared" si="59"/>
        <v>0</v>
      </c>
      <c r="BM25" s="120">
        <f t="shared" si="14"/>
        <v>0</v>
      </c>
      <c r="BN25" s="121">
        <f t="shared" si="60"/>
        <v>0</v>
      </c>
      <c r="BO25" s="259">
        <f>'Input Cost_MS5'!V$18</f>
        <v>0</v>
      </c>
      <c r="BP25" s="122">
        <f t="shared" si="61"/>
        <v>0</v>
      </c>
      <c r="BQ25" s="123">
        <f>BD25*(1+'Input Cost_MS5'!$V27)</f>
        <v>0</v>
      </c>
      <c r="BR25" s="124">
        <f t="shared" si="91"/>
        <v>0</v>
      </c>
      <c r="BS25" s="124">
        <f t="shared" si="91"/>
        <v>0</v>
      </c>
      <c r="BT25" s="119">
        <f t="shared" si="63"/>
        <v>0</v>
      </c>
      <c r="BU25" s="120">
        <f t="shared" si="64"/>
        <v>0</v>
      </c>
      <c r="BV25" s="120">
        <f t="shared" si="65"/>
        <v>0</v>
      </c>
      <c r="BW25" s="120">
        <f t="shared" si="66"/>
        <v>0</v>
      </c>
      <c r="BX25" s="263">
        <f t="shared" si="15"/>
        <v>0</v>
      </c>
      <c r="BY25" s="120">
        <f t="shared" si="67"/>
        <v>0</v>
      </c>
      <c r="BZ25" s="120">
        <f t="shared" si="16"/>
        <v>0</v>
      </c>
      <c r="CA25" s="121">
        <f t="shared" si="68"/>
        <v>0</v>
      </c>
      <c r="CB25" s="259">
        <f>'Input Cost_MS5'!V$19</f>
        <v>0</v>
      </c>
      <c r="CC25" s="122">
        <f t="shared" si="69"/>
        <v>0</v>
      </c>
      <c r="CD25" s="123">
        <f>BQ25*(1+'Input Cost_MS5'!$V28)</f>
        <v>0</v>
      </c>
      <c r="CE25" s="124">
        <f t="shared" si="92"/>
        <v>0</v>
      </c>
      <c r="CF25" s="124">
        <f t="shared" si="92"/>
        <v>0</v>
      </c>
      <c r="CG25" s="119">
        <f t="shared" si="71"/>
        <v>0</v>
      </c>
      <c r="CH25" s="120">
        <f t="shared" si="72"/>
        <v>0</v>
      </c>
      <c r="CI25" s="120">
        <f t="shared" si="73"/>
        <v>0</v>
      </c>
      <c r="CJ25" s="120">
        <f t="shared" si="74"/>
        <v>0</v>
      </c>
      <c r="CK25" s="263">
        <f t="shared" si="17"/>
        <v>0</v>
      </c>
      <c r="CL25" s="120">
        <f t="shared" si="75"/>
        <v>0</v>
      </c>
      <c r="CM25" s="120">
        <f t="shared" si="18"/>
        <v>0</v>
      </c>
      <c r="CN25" s="121">
        <f t="shared" si="76"/>
        <v>0</v>
      </c>
      <c r="CO25" s="260">
        <f t="shared" si="77"/>
        <v>0</v>
      </c>
      <c r="CP25" s="126">
        <f t="shared" si="78"/>
        <v>0</v>
      </c>
      <c r="CQ25" s="127" t="str">
        <f t="shared" si="79"/>
        <v/>
      </c>
      <c r="CR25" s="128" t="str">
        <f t="shared" si="80"/>
        <v/>
      </c>
      <c r="CS25" s="128" t="str">
        <f t="shared" si="81"/>
        <v/>
      </c>
      <c r="CT25" s="129">
        <f t="shared" si="86"/>
        <v>0</v>
      </c>
      <c r="CU25" s="130">
        <f t="shared" si="86"/>
        <v>0</v>
      </c>
      <c r="CV25" s="130">
        <f t="shared" si="86"/>
        <v>0</v>
      </c>
      <c r="CW25" s="130">
        <f t="shared" si="86"/>
        <v>0</v>
      </c>
      <c r="CX25" s="130">
        <f t="shared" si="86"/>
        <v>0</v>
      </c>
      <c r="CY25" s="130">
        <f t="shared" si="86"/>
        <v>0</v>
      </c>
      <c r="CZ25" s="130">
        <f t="shared" si="20"/>
        <v>0</v>
      </c>
      <c r="DA25" s="131">
        <f t="shared" si="82"/>
        <v>0</v>
      </c>
      <c r="DB25" s="132" t="str">
        <f t="shared" si="83"/>
        <v/>
      </c>
      <c r="DC25" s="133" t="str">
        <f t="shared" si="84"/>
        <v/>
      </c>
    </row>
    <row r="26" spans="1:107">
      <c r="A26" s="199">
        <f>'Input Cost_MS5'!W11</f>
        <v>0</v>
      </c>
      <c r="B26" s="194">
        <f>'Input Cost_MS5'!W$13</f>
        <v>0</v>
      </c>
      <c r="C26" s="657">
        <f>'Input Cost_MS5'!W$117/100</f>
        <v>0</v>
      </c>
      <c r="D26" s="654">
        <f>C26*(1+'Input Cost_MS5'!W$22)</f>
        <v>0</v>
      </c>
      <c r="E26" s="197">
        <f>(Kalkulation_MS5!$Y$26)/100</f>
        <v>0</v>
      </c>
      <c r="F26" s="197">
        <f>(Kalkulation_MS5!$Y$35)/100</f>
        <v>0</v>
      </c>
      <c r="G26" s="119">
        <f t="shared" si="21"/>
        <v>0</v>
      </c>
      <c r="H26" s="120">
        <f t="shared" si="22"/>
        <v>0</v>
      </c>
      <c r="I26" s="120">
        <f t="shared" si="23"/>
        <v>0</v>
      </c>
      <c r="J26" s="120">
        <f t="shared" si="24"/>
        <v>0</v>
      </c>
      <c r="K26" s="120">
        <f t="shared" si="25"/>
        <v>0</v>
      </c>
      <c r="L26" s="120">
        <f t="shared" si="26"/>
        <v>0</v>
      </c>
      <c r="M26" s="120">
        <f t="shared" si="27"/>
        <v>0</v>
      </c>
      <c r="N26" s="121">
        <f t="shared" si="28"/>
        <v>0</v>
      </c>
      <c r="O26" s="259">
        <f>'Input Cost_MS5'!W$14</f>
        <v>0</v>
      </c>
      <c r="P26" s="122">
        <f t="shared" si="29"/>
        <v>0</v>
      </c>
      <c r="Q26" s="123">
        <f>D26*(1+'Input Cost_MS5'!$W23)</f>
        <v>0</v>
      </c>
      <c r="R26" s="124">
        <f t="shared" si="87"/>
        <v>0</v>
      </c>
      <c r="S26" s="124">
        <f t="shared" si="87"/>
        <v>0</v>
      </c>
      <c r="T26" s="119">
        <f t="shared" si="31"/>
        <v>0</v>
      </c>
      <c r="U26" s="120">
        <f t="shared" si="32"/>
        <v>0</v>
      </c>
      <c r="V26" s="120">
        <f t="shared" si="33"/>
        <v>0</v>
      </c>
      <c r="W26" s="120">
        <f t="shared" si="34"/>
        <v>0</v>
      </c>
      <c r="X26" s="120">
        <f t="shared" si="7"/>
        <v>0</v>
      </c>
      <c r="Y26" s="120">
        <f t="shared" si="35"/>
        <v>0</v>
      </c>
      <c r="Z26" s="120">
        <f t="shared" si="8"/>
        <v>0</v>
      </c>
      <c r="AA26" s="121">
        <f t="shared" si="36"/>
        <v>0</v>
      </c>
      <c r="AB26" s="259">
        <f>'Input Cost_MS5'!W$15</f>
        <v>0</v>
      </c>
      <c r="AC26" s="122">
        <f t="shared" si="37"/>
        <v>0</v>
      </c>
      <c r="AD26" s="123">
        <f>Q26*(1+'Input Cost_MS5'!$W24)</f>
        <v>0</v>
      </c>
      <c r="AE26" s="124">
        <f t="shared" si="88"/>
        <v>0</v>
      </c>
      <c r="AF26" s="124">
        <f t="shared" si="88"/>
        <v>0</v>
      </c>
      <c r="AG26" s="119">
        <f t="shared" si="39"/>
        <v>0</v>
      </c>
      <c r="AH26" s="120">
        <f t="shared" si="40"/>
        <v>0</v>
      </c>
      <c r="AI26" s="120">
        <f t="shared" si="41"/>
        <v>0</v>
      </c>
      <c r="AJ26" s="120">
        <f t="shared" si="42"/>
        <v>0</v>
      </c>
      <c r="AK26" s="120">
        <f t="shared" si="9"/>
        <v>0</v>
      </c>
      <c r="AL26" s="120">
        <f t="shared" si="43"/>
        <v>0</v>
      </c>
      <c r="AM26" s="125">
        <f t="shared" si="10"/>
        <v>0</v>
      </c>
      <c r="AN26" s="121">
        <f t="shared" si="44"/>
        <v>0</v>
      </c>
      <c r="AO26" s="259">
        <f>'Input Cost_MS5'!W$16</f>
        <v>0</v>
      </c>
      <c r="AP26" s="122">
        <f t="shared" si="45"/>
        <v>0</v>
      </c>
      <c r="AQ26" s="123">
        <f>AD26*(1+'Input Cost_MS5'!$W25)</f>
        <v>0</v>
      </c>
      <c r="AR26" s="124">
        <f t="shared" si="89"/>
        <v>0</v>
      </c>
      <c r="AS26" s="124">
        <f t="shared" si="89"/>
        <v>0</v>
      </c>
      <c r="AT26" s="119">
        <f t="shared" si="47"/>
        <v>0</v>
      </c>
      <c r="AU26" s="120">
        <f t="shared" si="48"/>
        <v>0</v>
      </c>
      <c r="AV26" s="120">
        <f t="shared" si="49"/>
        <v>0</v>
      </c>
      <c r="AW26" s="120">
        <f t="shared" si="50"/>
        <v>0</v>
      </c>
      <c r="AX26" s="120">
        <f t="shared" si="11"/>
        <v>0</v>
      </c>
      <c r="AY26" s="120">
        <f t="shared" si="51"/>
        <v>0</v>
      </c>
      <c r="AZ26" s="120">
        <f t="shared" si="12"/>
        <v>0</v>
      </c>
      <c r="BA26" s="121">
        <f t="shared" si="52"/>
        <v>0</v>
      </c>
      <c r="BB26" s="259">
        <f>'Input Cost_MS5'!W$17</f>
        <v>0</v>
      </c>
      <c r="BC26" s="122">
        <f t="shared" si="53"/>
        <v>0</v>
      </c>
      <c r="BD26" s="123">
        <f>AQ26*(1+'Input Cost_MS5'!$W26)</f>
        <v>0</v>
      </c>
      <c r="BE26" s="124">
        <f t="shared" si="90"/>
        <v>0</v>
      </c>
      <c r="BF26" s="124">
        <f t="shared" si="90"/>
        <v>0</v>
      </c>
      <c r="BG26" s="119">
        <f t="shared" si="55"/>
        <v>0</v>
      </c>
      <c r="BH26" s="120">
        <f t="shared" si="56"/>
        <v>0</v>
      </c>
      <c r="BI26" s="120">
        <f t="shared" si="57"/>
        <v>0</v>
      </c>
      <c r="BJ26" s="120">
        <f t="shared" si="58"/>
        <v>0</v>
      </c>
      <c r="BK26" s="263">
        <f t="shared" si="13"/>
        <v>0</v>
      </c>
      <c r="BL26" s="120">
        <f t="shared" si="59"/>
        <v>0</v>
      </c>
      <c r="BM26" s="120">
        <f t="shared" si="14"/>
        <v>0</v>
      </c>
      <c r="BN26" s="121">
        <f t="shared" si="60"/>
        <v>0</v>
      </c>
      <c r="BO26" s="259">
        <f>'Input Cost_MS5'!W$18</f>
        <v>0</v>
      </c>
      <c r="BP26" s="122">
        <f t="shared" si="61"/>
        <v>0</v>
      </c>
      <c r="BQ26" s="123">
        <f>BD26*(1+'Input Cost_MS5'!$W27)</f>
        <v>0</v>
      </c>
      <c r="BR26" s="124">
        <f t="shared" si="91"/>
        <v>0</v>
      </c>
      <c r="BS26" s="124">
        <f t="shared" si="91"/>
        <v>0</v>
      </c>
      <c r="BT26" s="119">
        <f t="shared" si="63"/>
        <v>0</v>
      </c>
      <c r="BU26" s="120">
        <f t="shared" si="64"/>
        <v>0</v>
      </c>
      <c r="BV26" s="120">
        <f t="shared" si="65"/>
        <v>0</v>
      </c>
      <c r="BW26" s="120">
        <f t="shared" si="66"/>
        <v>0</v>
      </c>
      <c r="BX26" s="263">
        <f t="shared" si="15"/>
        <v>0</v>
      </c>
      <c r="BY26" s="120">
        <f t="shared" si="67"/>
        <v>0</v>
      </c>
      <c r="BZ26" s="120">
        <f t="shared" si="16"/>
        <v>0</v>
      </c>
      <c r="CA26" s="121">
        <f t="shared" si="68"/>
        <v>0</v>
      </c>
      <c r="CB26" s="259">
        <f>'Input Cost_MS5'!W$19</f>
        <v>0</v>
      </c>
      <c r="CC26" s="122">
        <f t="shared" si="69"/>
        <v>0</v>
      </c>
      <c r="CD26" s="123">
        <f>BQ26*(1+'Input Cost_MS5'!$W28)</f>
        <v>0</v>
      </c>
      <c r="CE26" s="124">
        <f t="shared" si="92"/>
        <v>0</v>
      </c>
      <c r="CF26" s="124">
        <f t="shared" si="92"/>
        <v>0</v>
      </c>
      <c r="CG26" s="119">
        <f t="shared" si="71"/>
        <v>0</v>
      </c>
      <c r="CH26" s="120">
        <f t="shared" si="72"/>
        <v>0</v>
      </c>
      <c r="CI26" s="120">
        <f t="shared" si="73"/>
        <v>0</v>
      </c>
      <c r="CJ26" s="120">
        <f t="shared" si="74"/>
        <v>0</v>
      </c>
      <c r="CK26" s="263">
        <f t="shared" si="17"/>
        <v>0</v>
      </c>
      <c r="CL26" s="120">
        <f t="shared" si="75"/>
        <v>0</v>
      </c>
      <c r="CM26" s="120">
        <f t="shared" si="18"/>
        <v>0</v>
      </c>
      <c r="CN26" s="121">
        <f t="shared" si="76"/>
        <v>0</v>
      </c>
      <c r="CO26" s="260">
        <f t="shared" si="77"/>
        <v>0</v>
      </c>
      <c r="CP26" s="126">
        <f t="shared" si="78"/>
        <v>0</v>
      </c>
      <c r="CQ26" s="127" t="str">
        <f t="shared" si="79"/>
        <v/>
      </c>
      <c r="CR26" s="128" t="str">
        <f t="shared" si="80"/>
        <v/>
      </c>
      <c r="CS26" s="128" t="str">
        <f t="shared" si="81"/>
        <v/>
      </c>
      <c r="CT26" s="129">
        <f t="shared" si="86"/>
        <v>0</v>
      </c>
      <c r="CU26" s="130">
        <f t="shared" si="86"/>
        <v>0</v>
      </c>
      <c r="CV26" s="130">
        <f t="shared" si="86"/>
        <v>0</v>
      </c>
      <c r="CW26" s="130">
        <f t="shared" si="86"/>
        <v>0</v>
      </c>
      <c r="CX26" s="130">
        <f t="shared" si="86"/>
        <v>0</v>
      </c>
      <c r="CY26" s="130">
        <f t="shared" si="86"/>
        <v>0</v>
      </c>
      <c r="CZ26" s="130">
        <f t="shared" si="20"/>
        <v>0</v>
      </c>
      <c r="DA26" s="131">
        <f t="shared" si="82"/>
        <v>0</v>
      </c>
      <c r="DB26" s="132" t="str">
        <f t="shared" si="83"/>
        <v/>
      </c>
      <c r="DC26" s="133" t="str">
        <f t="shared" si="84"/>
        <v/>
      </c>
    </row>
    <row r="27" spans="1:107">
      <c r="A27" s="199">
        <f>'Input Cost_MS5'!X11</f>
        <v>0</v>
      </c>
      <c r="B27" s="194">
        <f>'Input Cost_MS5'!X$13</f>
        <v>0</v>
      </c>
      <c r="C27" s="657">
        <f>'Input Cost_MS5'!X$117/100</f>
        <v>0</v>
      </c>
      <c r="D27" s="654">
        <f>C27*(1+'Input Cost_MS5'!X$22)</f>
        <v>0</v>
      </c>
      <c r="E27" s="197">
        <f>(Kalkulation_MS5!$Z$26)/100</f>
        <v>0</v>
      </c>
      <c r="F27" s="197">
        <f>(Kalkulation_MS5!$Z$35)/100</f>
        <v>0</v>
      </c>
      <c r="G27" s="119">
        <f t="shared" si="21"/>
        <v>0</v>
      </c>
      <c r="H27" s="120">
        <f t="shared" si="22"/>
        <v>0</v>
      </c>
      <c r="I27" s="120">
        <f t="shared" si="23"/>
        <v>0</v>
      </c>
      <c r="J27" s="120">
        <f t="shared" si="24"/>
        <v>0</v>
      </c>
      <c r="K27" s="120">
        <f t="shared" si="25"/>
        <v>0</v>
      </c>
      <c r="L27" s="120">
        <f t="shared" si="26"/>
        <v>0</v>
      </c>
      <c r="M27" s="120">
        <f t="shared" si="27"/>
        <v>0</v>
      </c>
      <c r="N27" s="121">
        <f t="shared" si="28"/>
        <v>0</v>
      </c>
      <c r="O27" s="259">
        <f>'Input Cost_MS5'!X$14</f>
        <v>0</v>
      </c>
      <c r="P27" s="122">
        <f t="shared" si="29"/>
        <v>0</v>
      </c>
      <c r="Q27" s="123">
        <f>D27*(1+'Input Cost_MS5'!$X23)</f>
        <v>0</v>
      </c>
      <c r="R27" s="124">
        <f t="shared" si="87"/>
        <v>0</v>
      </c>
      <c r="S27" s="124">
        <f t="shared" si="87"/>
        <v>0</v>
      </c>
      <c r="T27" s="119">
        <f t="shared" si="31"/>
        <v>0</v>
      </c>
      <c r="U27" s="120">
        <f t="shared" si="32"/>
        <v>0</v>
      </c>
      <c r="V27" s="120">
        <f t="shared" si="33"/>
        <v>0</v>
      </c>
      <c r="W27" s="120">
        <f t="shared" si="34"/>
        <v>0</v>
      </c>
      <c r="X27" s="120">
        <f t="shared" si="7"/>
        <v>0</v>
      </c>
      <c r="Y27" s="120">
        <f t="shared" si="35"/>
        <v>0</v>
      </c>
      <c r="Z27" s="120">
        <f t="shared" si="8"/>
        <v>0</v>
      </c>
      <c r="AA27" s="121">
        <f t="shared" si="36"/>
        <v>0</v>
      </c>
      <c r="AB27" s="259">
        <f>'Input Cost_MS5'!X$15</f>
        <v>0</v>
      </c>
      <c r="AC27" s="122">
        <f t="shared" si="37"/>
        <v>0</v>
      </c>
      <c r="AD27" s="123">
        <f>Q27*(1+'Input Cost_MS5'!$X24)</f>
        <v>0</v>
      </c>
      <c r="AE27" s="124">
        <f t="shared" si="88"/>
        <v>0</v>
      </c>
      <c r="AF27" s="124">
        <f t="shared" si="88"/>
        <v>0</v>
      </c>
      <c r="AG27" s="119">
        <f t="shared" si="39"/>
        <v>0</v>
      </c>
      <c r="AH27" s="120">
        <f t="shared" si="40"/>
        <v>0</v>
      </c>
      <c r="AI27" s="120">
        <f t="shared" si="41"/>
        <v>0</v>
      </c>
      <c r="AJ27" s="120">
        <f t="shared" si="42"/>
        <v>0</v>
      </c>
      <c r="AK27" s="120">
        <f t="shared" si="9"/>
        <v>0</v>
      </c>
      <c r="AL27" s="120">
        <f t="shared" si="43"/>
        <v>0</v>
      </c>
      <c r="AM27" s="125">
        <f t="shared" si="10"/>
        <v>0</v>
      </c>
      <c r="AN27" s="121">
        <f t="shared" si="44"/>
        <v>0</v>
      </c>
      <c r="AO27" s="259">
        <f>'Input Cost_MS5'!X$16</f>
        <v>0</v>
      </c>
      <c r="AP27" s="122">
        <f t="shared" si="45"/>
        <v>0</v>
      </c>
      <c r="AQ27" s="123">
        <f>AD27*(1+'Input Cost_MS5'!$X25)</f>
        <v>0</v>
      </c>
      <c r="AR27" s="124">
        <f t="shared" si="89"/>
        <v>0</v>
      </c>
      <c r="AS27" s="124">
        <f t="shared" si="89"/>
        <v>0</v>
      </c>
      <c r="AT27" s="119">
        <f t="shared" si="47"/>
        <v>0</v>
      </c>
      <c r="AU27" s="120">
        <f t="shared" si="48"/>
        <v>0</v>
      </c>
      <c r="AV27" s="120">
        <f t="shared" si="49"/>
        <v>0</v>
      </c>
      <c r="AW27" s="120">
        <f t="shared" si="50"/>
        <v>0</v>
      </c>
      <c r="AX27" s="120">
        <f t="shared" si="11"/>
        <v>0</v>
      </c>
      <c r="AY27" s="120">
        <f t="shared" si="51"/>
        <v>0</v>
      </c>
      <c r="AZ27" s="120">
        <f t="shared" si="12"/>
        <v>0</v>
      </c>
      <c r="BA27" s="121">
        <f t="shared" si="52"/>
        <v>0</v>
      </c>
      <c r="BB27" s="259">
        <f>'Input Cost_MS5'!X$17</f>
        <v>0</v>
      </c>
      <c r="BC27" s="122">
        <f t="shared" si="53"/>
        <v>0</v>
      </c>
      <c r="BD27" s="123">
        <f>AQ27*(1+'Input Cost_MS5'!$X26)</f>
        <v>0</v>
      </c>
      <c r="BE27" s="124">
        <f t="shared" si="90"/>
        <v>0</v>
      </c>
      <c r="BF27" s="124">
        <f t="shared" si="90"/>
        <v>0</v>
      </c>
      <c r="BG27" s="119">
        <f t="shared" si="55"/>
        <v>0</v>
      </c>
      <c r="BH27" s="120">
        <f t="shared" si="56"/>
        <v>0</v>
      </c>
      <c r="BI27" s="120">
        <f t="shared" si="57"/>
        <v>0</v>
      </c>
      <c r="BJ27" s="120">
        <f t="shared" si="58"/>
        <v>0</v>
      </c>
      <c r="BK27" s="263">
        <f t="shared" si="13"/>
        <v>0</v>
      </c>
      <c r="BL27" s="120">
        <f t="shared" si="59"/>
        <v>0</v>
      </c>
      <c r="BM27" s="120">
        <f t="shared" si="14"/>
        <v>0</v>
      </c>
      <c r="BN27" s="121">
        <f t="shared" si="60"/>
        <v>0</v>
      </c>
      <c r="BO27" s="259">
        <f>'Input Cost_MS5'!X$18</f>
        <v>0</v>
      </c>
      <c r="BP27" s="122">
        <f t="shared" si="61"/>
        <v>0</v>
      </c>
      <c r="BQ27" s="123">
        <f>BD27*(1+'Input Cost_MS5'!$X27)</f>
        <v>0</v>
      </c>
      <c r="BR27" s="124">
        <f t="shared" si="91"/>
        <v>0</v>
      </c>
      <c r="BS27" s="124">
        <f t="shared" si="91"/>
        <v>0</v>
      </c>
      <c r="BT27" s="119">
        <f t="shared" si="63"/>
        <v>0</v>
      </c>
      <c r="BU27" s="120">
        <f t="shared" si="64"/>
        <v>0</v>
      </c>
      <c r="BV27" s="120">
        <f t="shared" si="65"/>
        <v>0</v>
      </c>
      <c r="BW27" s="120">
        <f t="shared" si="66"/>
        <v>0</v>
      </c>
      <c r="BX27" s="263">
        <f t="shared" si="15"/>
        <v>0</v>
      </c>
      <c r="BY27" s="120">
        <f t="shared" si="67"/>
        <v>0</v>
      </c>
      <c r="BZ27" s="120">
        <f t="shared" si="16"/>
        <v>0</v>
      </c>
      <c r="CA27" s="121">
        <f t="shared" si="68"/>
        <v>0</v>
      </c>
      <c r="CB27" s="259">
        <f>'Input Cost_MS5'!X$19</f>
        <v>0</v>
      </c>
      <c r="CC27" s="122">
        <f t="shared" si="69"/>
        <v>0</v>
      </c>
      <c r="CD27" s="123">
        <f>BQ27*(1+'Input Cost_MS5'!$X28)</f>
        <v>0</v>
      </c>
      <c r="CE27" s="124">
        <f t="shared" si="92"/>
        <v>0</v>
      </c>
      <c r="CF27" s="124">
        <f t="shared" si="92"/>
        <v>0</v>
      </c>
      <c r="CG27" s="119">
        <f t="shared" si="71"/>
        <v>0</v>
      </c>
      <c r="CH27" s="120">
        <f t="shared" si="72"/>
        <v>0</v>
      </c>
      <c r="CI27" s="120">
        <f t="shared" si="73"/>
        <v>0</v>
      </c>
      <c r="CJ27" s="120">
        <f t="shared" si="74"/>
        <v>0</v>
      </c>
      <c r="CK27" s="263">
        <f t="shared" si="17"/>
        <v>0</v>
      </c>
      <c r="CL27" s="120">
        <f t="shared" si="75"/>
        <v>0</v>
      </c>
      <c r="CM27" s="120">
        <f t="shared" si="18"/>
        <v>0</v>
      </c>
      <c r="CN27" s="121">
        <f t="shared" si="76"/>
        <v>0</v>
      </c>
      <c r="CO27" s="260">
        <f t="shared" si="77"/>
        <v>0</v>
      </c>
      <c r="CP27" s="126">
        <f t="shared" si="78"/>
        <v>0</v>
      </c>
      <c r="CQ27" s="127" t="str">
        <f t="shared" si="79"/>
        <v/>
      </c>
      <c r="CR27" s="128" t="str">
        <f t="shared" si="80"/>
        <v/>
      </c>
      <c r="CS27" s="128" t="str">
        <f t="shared" si="81"/>
        <v/>
      </c>
      <c r="CT27" s="129">
        <f t="shared" si="86"/>
        <v>0</v>
      </c>
      <c r="CU27" s="130">
        <f t="shared" si="86"/>
        <v>0</v>
      </c>
      <c r="CV27" s="130">
        <f t="shared" si="86"/>
        <v>0</v>
      </c>
      <c r="CW27" s="130">
        <f t="shared" si="86"/>
        <v>0</v>
      </c>
      <c r="CX27" s="130">
        <f t="shared" si="86"/>
        <v>0</v>
      </c>
      <c r="CY27" s="130">
        <f t="shared" si="86"/>
        <v>0</v>
      </c>
      <c r="CZ27" s="130">
        <f t="shared" si="20"/>
        <v>0</v>
      </c>
      <c r="DA27" s="131">
        <f t="shared" si="82"/>
        <v>0</v>
      </c>
      <c r="DB27" s="132" t="str">
        <f t="shared" si="83"/>
        <v/>
      </c>
      <c r="DC27" s="133" t="str">
        <f t="shared" si="84"/>
        <v/>
      </c>
    </row>
    <row r="28" spans="1:107">
      <c r="A28" s="199">
        <f>'Input Cost_MS5'!Y11</f>
        <v>0</v>
      </c>
      <c r="B28" s="194">
        <f>'Input Cost_MS5'!Y$13</f>
        <v>0</v>
      </c>
      <c r="C28" s="657">
        <f>'Input Cost_MS5'!Y$117/100</f>
        <v>0</v>
      </c>
      <c r="D28" s="654">
        <f>C28*(1+'Input Cost_MS5'!Y$22)</f>
        <v>0</v>
      </c>
      <c r="E28" s="197">
        <f>(Kalkulation_MS5!$AA$26)/100</f>
        <v>0</v>
      </c>
      <c r="F28" s="197">
        <f>(Kalkulation_MS5!$AA$35)/100</f>
        <v>0</v>
      </c>
      <c r="G28" s="119">
        <f t="shared" si="21"/>
        <v>0</v>
      </c>
      <c r="H28" s="120">
        <f t="shared" si="22"/>
        <v>0</v>
      </c>
      <c r="I28" s="120">
        <f t="shared" si="23"/>
        <v>0</v>
      </c>
      <c r="J28" s="120">
        <f t="shared" si="24"/>
        <v>0</v>
      </c>
      <c r="K28" s="120">
        <f t="shared" si="25"/>
        <v>0</v>
      </c>
      <c r="L28" s="120">
        <f t="shared" si="26"/>
        <v>0</v>
      </c>
      <c r="M28" s="120">
        <f t="shared" si="27"/>
        <v>0</v>
      </c>
      <c r="N28" s="121">
        <f t="shared" si="28"/>
        <v>0</v>
      </c>
      <c r="O28" s="259">
        <f>'Input Cost_MS5'!Y$14</f>
        <v>0</v>
      </c>
      <c r="P28" s="122">
        <f t="shared" si="29"/>
        <v>0</v>
      </c>
      <c r="Q28" s="123">
        <f>D28*(1+'Input Cost_MS5'!$Y23)</f>
        <v>0</v>
      </c>
      <c r="R28" s="124">
        <f t="shared" si="87"/>
        <v>0</v>
      </c>
      <c r="S28" s="124">
        <f t="shared" si="87"/>
        <v>0</v>
      </c>
      <c r="T28" s="119">
        <f t="shared" si="31"/>
        <v>0</v>
      </c>
      <c r="U28" s="120">
        <f t="shared" si="32"/>
        <v>0</v>
      </c>
      <c r="V28" s="120">
        <f t="shared" si="33"/>
        <v>0</v>
      </c>
      <c r="W28" s="120">
        <f t="shared" si="34"/>
        <v>0</v>
      </c>
      <c r="X28" s="120">
        <f t="shared" si="7"/>
        <v>0</v>
      </c>
      <c r="Y28" s="120">
        <f t="shared" si="35"/>
        <v>0</v>
      </c>
      <c r="Z28" s="120">
        <f t="shared" si="8"/>
        <v>0</v>
      </c>
      <c r="AA28" s="121">
        <f t="shared" si="36"/>
        <v>0</v>
      </c>
      <c r="AB28" s="259">
        <f>'Input Cost_MS5'!Y$15</f>
        <v>0</v>
      </c>
      <c r="AC28" s="122">
        <f t="shared" si="37"/>
        <v>0</v>
      </c>
      <c r="AD28" s="123">
        <f>Q28*(1+'Input Cost_MS5'!$Y24)</f>
        <v>0</v>
      </c>
      <c r="AE28" s="124">
        <f t="shared" si="88"/>
        <v>0</v>
      </c>
      <c r="AF28" s="124">
        <f t="shared" si="88"/>
        <v>0</v>
      </c>
      <c r="AG28" s="119">
        <f t="shared" si="39"/>
        <v>0</v>
      </c>
      <c r="AH28" s="120">
        <f t="shared" si="40"/>
        <v>0</v>
      </c>
      <c r="AI28" s="120">
        <f t="shared" si="41"/>
        <v>0</v>
      </c>
      <c r="AJ28" s="120">
        <f t="shared" si="42"/>
        <v>0</v>
      </c>
      <c r="AK28" s="120">
        <f t="shared" si="9"/>
        <v>0</v>
      </c>
      <c r="AL28" s="120">
        <f t="shared" si="43"/>
        <v>0</v>
      </c>
      <c r="AM28" s="125">
        <f t="shared" si="10"/>
        <v>0</v>
      </c>
      <c r="AN28" s="121">
        <f t="shared" si="44"/>
        <v>0</v>
      </c>
      <c r="AO28" s="259">
        <f>'Input Cost_MS5'!Y$16</f>
        <v>0</v>
      </c>
      <c r="AP28" s="122">
        <f t="shared" si="45"/>
        <v>0</v>
      </c>
      <c r="AQ28" s="123">
        <f>AD28*(1+'Input Cost_MS5'!$Y25)</f>
        <v>0</v>
      </c>
      <c r="AR28" s="124">
        <f t="shared" si="89"/>
        <v>0</v>
      </c>
      <c r="AS28" s="124">
        <f t="shared" si="89"/>
        <v>0</v>
      </c>
      <c r="AT28" s="119">
        <f t="shared" si="47"/>
        <v>0</v>
      </c>
      <c r="AU28" s="120">
        <f t="shared" si="48"/>
        <v>0</v>
      </c>
      <c r="AV28" s="120">
        <f t="shared" si="49"/>
        <v>0</v>
      </c>
      <c r="AW28" s="120">
        <f t="shared" si="50"/>
        <v>0</v>
      </c>
      <c r="AX28" s="120">
        <f t="shared" si="11"/>
        <v>0</v>
      </c>
      <c r="AY28" s="120">
        <f t="shared" si="51"/>
        <v>0</v>
      </c>
      <c r="AZ28" s="120">
        <f t="shared" si="12"/>
        <v>0</v>
      </c>
      <c r="BA28" s="121">
        <f t="shared" si="52"/>
        <v>0</v>
      </c>
      <c r="BB28" s="259">
        <f>'Input Cost_MS5'!Y$17</f>
        <v>0</v>
      </c>
      <c r="BC28" s="122">
        <f t="shared" si="53"/>
        <v>0</v>
      </c>
      <c r="BD28" s="123">
        <f>AQ28*(1+'Input Cost_MS5'!$Y26)</f>
        <v>0</v>
      </c>
      <c r="BE28" s="124">
        <f t="shared" si="90"/>
        <v>0</v>
      </c>
      <c r="BF28" s="124">
        <f t="shared" si="90"/>
        <v>0</v>
      </c>
      <c r="BG28" s="119">
        <f t="shared" si="55"/>
        <v>0</v>
      </c>
      <c r="BH28" s="120">
        <f t="shared" si="56"/>
        <v>0</v>
      </c>
      <c r="BI28" s="120">
        <f t="shared" si="57"/>
        <v>0</v>
      </c>
      <c r="BJ28" s="120">
        <f t="shared" si="58"/>
        <v>0</v>
      </c>
      <c r="BK28" s="263">
        <f t="shared" si="13"/>
        <v>0</v>
      </c>
      <c r="BL28" s="120">
        <f t="shared" si="59"/>
        <v>0</v>
      </c>
      <c r="BM28" s="120">
        <f t="shared" si="14"/>
        <v>0</v>
      </c>
      <c r="BN28" s="121">
        <f t="shared" si="60"/>
        <v>0</v>
      </c>
      <c r="BO28" s="259">
        <f>'Input Cost_MS5'!Y$18</f>
        <v>0</v>
      </c>
      <c r="BP28" s="122">
        <f t="shared" si="61"/>
        <v>0</v>
      </c>
      <c r="BQ28" s="123">
        <f>BD28*(1+'Input Cost_MS5'!$Y27)</f>
        <v>0</v>
      </c>
      <c r="BR28" s="124">
        <f t="shared" si="91"/>
        <v>0</v>
      </c>
      <c r="BS28" s="124">
        <f t="shared" si="91"/>
        <v>0</v>
      </c>
      <c r="BT28" s="119">
        <f t="shared" si="63"/>
        <v>0</v>
      </c>
      <c r="BU28" s="120">
        <f t="shared" si="64"/>
        <v>0</v>
      </c>
      <c r="BV28" s="120">
        <f t="shared" si="65"/>
        <v>0</v>
      </c>
      <c r="BW28" s="120">
        <f t="shared" si="66"/>
        <v>0</v>
      </c>
      <c r="BX28" s="263">
        <f t="shared" si="15"/>
        <v>0</v>
      </c>
      <c r="BY28" s="120">
        <f t="shared" si="67"/>
        <v>0</v>
      </c>
      <c r="BZ28" s="120">
        <f t="shared" si="16"/>
        <v>0</v>
      </c>
      <c r="CA28" s="121">
        <f t="shared" si="68"/>
        <v>0</v>
      </c>
      <c r="CB28" s="259">
        <f>'Input Cost_MS5'!Y$19</f>
        <v>0</v>
      </c>
      <c r="CC28" s="122">
        <f t="shared" si="69"/>
        <v>0</v>
      </c>
      <c r="CD28" s="123">
        <f>BQ28*(1+'Input Cost_MS5'!$Y28)</f>
        <v>0</v>
      </c>
      <c r="CE28" s="124">
        <f t="shared" si="92"/>
        <v>0</v>
      </c>
      <c r="CF28" s="124">
        <f t="shared" si="92"/>
        <v>0</v>
      </c>
      <c r="CG28" s="119">
        <f t="shared" si="71"/>
        <v>0</v>
      </c>
      <c r="CH28" s="120">
        <f t="shared" si="72"/>
        <v>0</v>
      </c>
      <c r="CI28" s="120">
        <f t="shared" si="73"/>
        <v>0</v>
      </c>
      <c r="CJ28" s="120">
        <f t="shared" si="74"/>
        <v>0</v>
      </c>
      <c r="CK28" s="263">
        <f t="shared" si="17"/>
        <v>0</v>
      </c>
      <c r="CL28" s="120">
        <f t="shared" si="75"/>
        <v>0</v>
      </c>
      <c r="CM28" s="120">
        <f t="shared" si="18"/>
        <v>0</v>
      </c>
      <c r="CN28" s="121">
        <f t="shared" si="76"/>
        <v>0</v>
      </c>
      <c r="CO28" s="260">
        <f t="shared" si="77"/>
        <v>0</v>
      </c>
      <c r="CP28" s="126">
        <f t="shared" si="78"/>
        <v>0</v>
      </c>
      <c r="CQ28" s="127" t="str">
        <f t="shared" si="79"/>
        <v/>
      </c>
      <c r="CR28" s="128" t="str">
        <f t="shared" si="80"/>
        <v/>
      </c>
      <c r="CS28" s="128" t="str">
        <f t="shared" si="81"/>
        <v/>
      </c>
      <c r="CT28" s="129">
        <f t="shared" si="86"/>
        <v>0</v>
      </c>
      <c r="CU28" s="130">
        <f t="shared" si="86"/>
        <v>0</v>
      </c>
      <c r="CV28" s="130">
        <f t="shared" si="86"/>
        <v>0</v>
      </c>
      <c r="CW28" s="130">
        <f t="shared" si="86"/>
        <v>0</v>
      </c>
      <c r="CX28" s="130">
        <f t="shared" si="86"/>
        <v>0</v>
      </c>
      <c r="CY28" s="130">
        <f t="shared" si="86"/>
        <v>0</v>
      </c>
      <c r="CZ28" s="130">
        <f t="shared" si="20"/>
        <v>0</v>
      </c>
      <c r="DA28" s="131">
        <f t="shared" si="82"/>
        <v>0</v>
      </c>
      <c r="DB28" s="132" t="str">
        <f t="shared" si="83"/>
        <v/>
      </c>
      <c r="DC28" s="133" t="str">
        <f t="shared" si="84"/>
        <v/>
      </c>
    </row>
    <row r="29" spans="1:107">
      <c r="A29" s="199">
        <f>'Input Cost_MS5'!Z11</f>
        <v>0</v>
      </c>
      <c r="B29" s="194">
        <f>'Input Cost_MS5'!Z$13</f>
        <v>0</v>
      </c>
      <c r="C29" s="657">
        <f>'Input Cost_MS5'!Z$117/100</f>
        <v>0</v>
      </c>
      <c r="D29" s="654">
        <f>C29*(1+'Input Cost_MS5'!Z$22)</f>
        <v>0</v>
      </c>
      <c r="E29" s="197">
        <f>(Kalkulation_MS5!$AB$26)/100</f>
        <v>0</v>
      </c>
      <c r="F29" s="197">
        <f>(Kalkulation_MS5!$AB$35)/100</f>
        <v>0</v>
      </c>
      <c r="G29" s="119">
        <f t="shared" si="21"/>
        <v>0</v>
      </c>
      <c r="H29" s="120">
        <f t="shared" si="22"/>
        <v>0</v>
      </c>
      <c r="I29" s="120">
        <f t="shared" si="23"/>
        <v>0</v>
      </c>
      <c r="J29" s="120">
        <f t="shared" si="24"/>
        <v>0</v>
      </c>
      <c r="K29" s="120">
        <f t="shared" si="25"/>
        <v>0</v>
      </c>
      <c r="L29" s="120">
        <f t="shared" si="26"/>
        <v>0</v>
      </c>
      <c r="M29" s="120">
        <f t="shared" si="27"/>
        <v>0</v>
      </c>
      <c r="N29" s="121">
        <f t="shared" si="28"/>
        <v>0</v>
      </c>
      <c r="O29" s="259">
        <f>'Input Cost_MS5'!Z$14</f>
        <v>0</v>
      </c>
      <c r="P29" s="122">
        <f t="shared" si="29"/>
        <v>0</v>
      </c>
      <c r="Q29" s="123">
        <f>D29*(1+'Input Cost_MS5'!$Z23)</f>
        <v>0</v>
      </c>
      <c r="R29" s="124">
        <f t="shared" si="87"/>
        <v>0</v>
      </c>
      <c r="S29" s="124">
        <f t="shared" si="87"/>
        <v>0</v>
      </c>
      <c r="T29" s="119">
        <f t="shared" si="31"/>
        <v>0</v>
      </c>
      <c r="U29" s="120">
        <f t="shared" si="32"/>
        <v>0</v>
      </c>
      <c r="V29" s="120">
        <f t="shared" si="33"/>
        <v>0</v>
      </c>
      <c r="W29" s="120">
        <f t="shared" si="34"/>
        <v>0</v>
      </c>
      <c r="X29" s="120">
        <f t="shared" si="7"/>
        <v>0</v>
      </c>
      <c r="Y29" s="120">
        <f t="shared" si="35"/>
        <v>0</v>
      </c>
      <c r="Z29" s="120">
        <f t="shared" si="8"/>
        <v>0</v>
      </c>
      <c r="AA29" s="121">
        <f t="shared" si="36"/>
        <v>0</v>
      </c>
      <c r="AB29" s="259">
        <f>'Input Cost_MS5'!Z$15</f>
        <v>0</v>
      </c>
      <c r="AC29" s="122">
        <f t="shared" si="37"/>
        <v>0</v>
      </c>
      <c r="AD29" s="123">
        <f>Q29*(1+'Input Cost_MS5'!$Z24)</f>
        <v>0</v>
      </c>
      <c r="AE29" s="124">
        <f t="shared" si="88"/>
        <v>0</v>
      </c>
      <c r="AF29" s="124">
        <f t="shared" si="88"/>
        <v>0</v>
      </c>
      <c r="AG29" s="119">
        <f t="shared" si="39"/>
        <v>0</v>
      </c>
      <c r="AH29" s="120">
        <f t="shared" si="40"/>
        <v>0</v>
      </c>
      <c r="AI29" s="120">
        <f t="shared" si="41"/>
        <v>0</v>
      </c>
      <c r="AJ29" s="120">
        <f t="shared" si="42"/>
        <v>0</v>
      </c>
      <c r="AK29" s="120">
        <f t="shared" si="9"/>
        <v>0</v>
      </c>
      <c r="AL29" s="120">
        <f t="shared" si="43"/>
        <v>0</v>
      </c>
      <c r="AM29" s="125">
        <f t="shared" si="10"/>
        <v>0</v>
      </c>
      <c r="AN29" s="121">
        <f t="shared" si="44"/>
        <v>0</v>
      </c>
      <c r="AO29" s="259">
        <f>'Input Cost_MS5'!Z$16</f>
        <v>0</v>
      </c>
      <c r="AP29" s="122">
        <f t="shared" si="45"/>
        <v>0</v>
      </c>
      <c r="AQ29" s="123">
        <f>AD29*(1+'Input Cost_MS5'!$Z25)</f>
        <v>0</v>
      </c>
      <c r="AR29" s="124">
        <f t="shared" si="89"/>
        <v>0</v>
      </c>
      <c r="AS29" s="124">
        <f t="shared" si="89"/>
        <v>0</v>
      </c>
      <c r="AT29" s="119">
        <f t="shared" si="47"/>
        <v>0</v>
      </c>
      <c r="AU29" s="120">
        <f t="shared" si="48"/>
        <v>0</v>
      </c>
      <c r="AV29" s="120">
        <f t="shared" si="49"/>
        <v>0</v>
      </c>
      <c r="AW29" s="120">
        <f t="shared" si="50"/>
        <v>0</v>
      </c>
      <c r="AX29" s="120">
        <f t="shared" si="11"/>
        <v>0</v>
      </c>
      <c r="AY29" s="120">
        <f t="shared" si="51"/>
        <v>0</v>
      </c>
      <c r="AZ29" s="120">
        <f t="shared" si="12"/>
        <v>0</v>
      </c>
      <c r="BA29" s="121">
        <f t="shared" si="52"/>
        <v>0</v>
      </c>
      <c r="BB29" s="259">
        <f>'Input Cost_MS5'!Z$17</f>
        <v>0</v>
      </c>
      <c r="BC29" s="122">
        <f t="shared" si="53"/>
        <v>0</v>
      </c>
      <c r="BD29" s="123">
        <f>AQ29*(1+'Input Cost_MS5'!$Z26)</f>
        <v>0</v>
      </c>
      <c r="BE29" s="124">
        <f t="shared" si="90"/>
        <v>0</v>
      </c>
      <c r="BF29" s="124">
        <f t="shared" si="90"/>
        <v>0</v>
      </c>
      <c r="BG29" s="119">
        <f t="shared" si="55"/>
        <v>0</v>
      </c>
      <c r="BH29" s="120">
        <f t="shared" si="56"/>
        <v>0</v>
      </c>
      <c r="BI29" s="120">
        <f t="shared" si="57"/>
        <v>0</v>
      </c>
      <c r="BJ29" s="120">
        <f t="shared" si="58"/>
        <v>0</v>
      </c>
      <c r="BK29" s="263">
        <f t="shared" si="13"/>
        <v>0</v>
      </c>
      <c r="BL29" s="120">
        <f t="shared" si="59"/>
        <v>0</v>
      </c>
      <c r="BM29" s="120">
        <f t="shared" si="14"/>
        <v>0</v>
      </c>
      <c r="BN29" s="121">
        <f t="shared" si="60"/>
        <v>0</v>
      </c>
      <c r="BO29" s="259">
        <f>'Input Cost_MS5'!Z$18</f>
        <v>0</v>
      </c>
      <c r="BP29" s="122">
        <f t="shared" si="61"/>
        <v>0</v>
      </c>
      <c r="BQ29" s="123">
        <f>BD29*(1+'Input Cost_MS5'!$Z27)</f>
        <v>0</v>
      </c>
      <c r="BR29" s="124">
        <f t="shared" si="91"/>
        <v>0</v>
      </c>
      <c r="BS29" s="124">
        <f t="shared" si="91"/>
        <v>0</v>
      </c>
      <c r="BT29" s="119">
        <f t="shared" si="63"/>
        <v>0</v>
      </c>
      <c r="BU29" s="120">
        <f t="shared" si="64"/>
        <v>0</v>
      </c>
      <c r="BV29" s="120">
        <f t="shared" si="65"/>
        <v>0</v>
      </c>
      <c r="BW29" s="120">
        <f t="shared" si="66"/>
        <v>0</v>
      </c>
      <c r="BX29" s="263">
        <f t="shared" si="15"/>
        <v>0</v>
      </c>
      <c r="BY29" s="120">
        <f t="shared" si="67"/>
        <v>0</v>
      </c>
      <c r="BZ29" s="120">
        <f t="shared" si="16"/>
        <v>0</v>
      </c>
      <c r="CA29" s="121">
        <f t="shared" si="68"/>
        <v>0</v>
      </c>
      <c r="CB29" s="259">
        <f>'Input Cost_MS5'!Z$19</f>
        <v>0</v>
      </c>
      <c r="CC29" s="122">
        <f t="shared" si="69"/>
        <v>0</v>
      </c>
      <c r="CD29" s="123">
        <f>BQ29*(1+'Input Cost_MS5'!$Z28)</f>
        <v>0</v>
      </c>
      <c r="CE29" s="124">
        <f t="shared" si="92"/>
        <v>0</v>
      </c>
      <c r="CF29" s="124">
        <f t="shared" si="92"/>
        <v>0</v>
      </c>
      <c r="CG29" s="119">
        <f t="shared" si="71"/>
        <v>0</v>
      </c>
      <c r="CH29" s="120">
        <f t="shared" si="72"/>
        <v>0</v>
      </c>
      <c r="CI29" s="120">
        <f t="shared" si="73"/>
        <v>0</v>
      </c>
      <c r="CJ29" s="120">
        <f t="shared" si="74"/>
        <v>0</v>
      </c>
      <c r="CK29" s="263">
        <f t="shared" si="17"/>
        <v>0</v>
      </c>
      <c r="CL29" s="120">
        <f t="shared" si="75"/>
        <v>0</v>
      </c>
      <c r="CM29" s="120">
        <f t="shared" si="18"/>
        <v>0</v>
      </c>
      <c r="CN29" s="121">
        <f t="shared" si="76"/>
        <v>0</v>
      </c>
      <c r="CO29" s="260">
        <f t="shared" si="77"/>
        <v>0</v>
      </c>
      <c r="CP29" s="126">
        <f t="shared" si="78"/>
        <v>0</v>
      </c>
      <c r="CQ29" s="127" t="str">
        <f t="shared" si="79"/>
        <v/>
      </c>
      <c r="CR29" s="128" t="str">
        <f t="shared" si="80"/>
        <v/>
      </c>
      <c r="CS29" s="128" t="str">
        <f t="shared" si="81"/>
        <v/>
      </c>
      <c r="CT29" s="129">
        <f t="shared" si="86"/>
        <v>0</v>
      </c>
      <c r="CU29" s="130">
        <f t="shared" si="86"/>
        <v>0</v>
      </c>
      <c r="CV29" s="130">
        <f t="shared" si="86"/>
        <v>0</v>
      </c>
      <c r="CW29" s="130">
        <f t="shared" si="86"/>
        <v>0</v>
      </c>
      <c r="CX29" s="130">
        <f t="shared" si="86"/>
        <v>0</v>
      </c>
      <c r="CY29" s="130">
        <f t="shared" si="86"/>
        <v>0</v>
      </c>
      <c r="CZ29" s="130">
        <f t="shared" si="20"/>
        <v>0</v>
      </c>
      <c r="DA29" s="131">
        <f t="shared" si="82"/>
        <v>0</v>
      </c>
      <c r="DB29" s="132" t="str">
        <f t="shared" si="83"/>
        <v/>
      </c>
      <c r="DC29" s="133" t="str">
        <f t="shared" si="84"/>
        <v/>
      </c>
    </row>
    <row r="30" spans="1:107">
      <c r="A30" s="199">
        <f>'Input Cost_MS5'!AA11</f>
        <v>0</v>
      </c>
      <c r="B30" s="194">
        <f>'Input Cost_MS5'!AA$13</f>
        <v>0</v>
      </c>
      <c r="C30" s="657">
        <f>'Input Cost_MS5'!AA$117/100</f>
        <v>0</v>
      </c>
      <c r="D30" s="654">
        <f>C30*(1+'Input Cost_MS5'!AA$22)</f>
        <v>0</v>
      </c>
      <c r="E30" s="197">
        <f>(Kalkulation_MS5!$AC$26)/100</f>
        <v>0</v>
      </c>
      <c r="F30" s="197">
        <f>(Kalkulation_MS5!$AC$35)/100</f>
        <v>0</v>
      </c>
      <c r="G30" s="119">
        <f t="shared" si="21"/>
        <v>0</v>
      </c>
      <c r="H30" s="120">
        <f t="shared" si="22"/>
        <v>0</v>
      </c>
      <c r="I30" s="120">
        <f t="shared" si="23"/>
        <v>0</v>
      </c>
      <c r="J30" s="120">
        <f t="shared" si="24"/>
        <v>0</v>
      </c>
      <c r="K30" s="120">
        <f t="shared" si="25"/>
        <v>0</v>
      </c>
      <c r="L30" s="120">
        <f t="shared" si="26"/>
        <v>0</v>
      </c>
      <c r="M30" s="120">
        <f t="shared" si="27"/>
        <v>0</v>
      </c>
      <c r="N30" s="121">
        <f t="shared" si="28"/>
        <v>0</v>
      </c>
      <c r="O30" s="259">
        <f>'Input Cost_MS5'!AA$14</f>
        <v>0</v>
      </c>
      <c r="P30" s="122">
        <f t="shared" si="29"/>
        <v>0</v>
      </c>
      <c r="Q30" s="123">
        <f>D30*(1+'Input Cost_MS5'!$AA23)</f>
        <v>0</v>
      </c>
      <c r="R30" s="124">
        <f t="shared" si="87"/>
        <v>0</v>
      </c>
      <c r="S30" s="124">
        <f t="shared" si="87"/>
        <v>0</v>
      </c>
      <c r="T30" s="119">
        <f t="shared" si="31"/>
        <v>0</v>
      </c>
      <c r="U30" s="120">
        <f t="shared" si="32"/>
        <v>0</v>
      </c>
      <c r="V30" s="120">
        <f t="shared" si="33"/>
        <v>0</v>
      </c>
      <c r="W30" s="120">
        <f t="shared" si="34"/>
        <v>0</v>
      </c>
      <c r="X30" s="120">
        <f t="shared" si="7"/>
        <v>0</v>
      </c>
      <c r="Y30" s="120">
        <f t="shared" si="35"/>
        <v>0</v>
      </c>
      <c r="Z30" s="120">
        <f t="shared" si="8"/>
        <v>0</v>
      </c>
      <c r="AA30" s="121">
        <f t="shared" si="36"/>
        <v>0</v>
      </c>
      <c r="AB30" s="259">
        <f>'Input Cost_MS5'!AA$15</f>
        <v>0</v>
      </c>
      <c r="AC30" s="122">
        <f t="shared" si="37"/>
        <v>0</v>
      </c>
      <c r="AD30" s="123">
        <f>Q30*(1+'Input Cost_MS5'!$AA24)</f>
        <v>0</v>
      </c>
      <c r="AE30" s="124">
        <f t="shared" si="88"/>
        <v>0</v>
      </c>
      <c r="AF30" s="124">
        <f t="shared" si="88"/>
        <v>0</v>
      </c>
      <c r="AG30" s="119">
        <f t="shared" si="39"/>
        <v>0</v>
      </c>
      <c r="AH30" s="120">
        <f t="shared" si="40"/>
        <v>0</v>
      </c>
      <c r="AI30" s="120">
        <f t="shared" si="41"/>
        <v>0</v>
      </c>
      <c r="AJ30" s="120">
        <f t="shared" si="42"/>
        <v>0</v>
      </c>
      <c r="AK30" s="120">
        <f t="shared" si="9"/>
        <v>0</v>
      </c>
      <c r="AL30" s="120">
        <f t="shared" si="43"/>
        <v>0</v>
      </c>
      <c r="AM30" s="125">
        <f t="shared" si="10"/>
        <v>0</v>
      </c>
      <c r="AN30" s="121">
        <f t="shared" si="44"/>
        <v>0</v>
      </c>
      <c r="AO30" s="259">
        <f>'Input Cost_MS5'!AA$16</f>
        <v>0</v>
      </c>
      <c r="AP30" s="122">
        <f t="shared" si="45"/>
        <v>0</v>
      </c>
      <c r="AQ30" s="123">
        <f>AD30*(1+'Input Cost_MS5'!$AA25)</f>
        <v>0</v>
      </c>
      <c r="AR30" s="124">
        <f t="shared" si="89"/>
        <v>0</v>
      </c>
      <c r="AS30" s="124">
        <f t="shared" si="89"/>
        <v>0</v>
      </c>
      <c r="AT30" s="119">
        <f t="shared" si="47"/>
        <v>0</v>
      </c>
      <c r="AU30" s="120">
        <f t="shared" si="48"/>
        <v>0</v>
      </c>
      <c r="AV30" s="120">
        <f t="shared" si="49"/>
        <v>0</v>
      </c>
      <c r="AW30" s="120">
        <f t="shared" si="50"/>
        <v>0</v>
      </c>
      <c r="AX30" s="120">
        <f t="shared" si="11"/>
        <v>0</v>
      </c>
      <c r="AY30" s="120">
        <f t="shared" si="51"/>
        <v>0</v>
      </c>
      <c r="AZ30" s="120">
        <f t="shared" si="12"/>
        <v>0</v>
      </c>
      <c r="BA30" s="121">
        <f t="shared" si="52"/>
        <v>0</v>
      </c>
      <c r="BB30" s="259">
        <f>'Input Cost_MS5'!AA$17</f>
        <v>0</v>
      </c>
      <c r="BC30" s="122">
        <f t="shared" si="53"/>
        <v>0</v>
      </c>
      <c r="BD30" s="123">
        <f>AQ30*(1+'Input Cost_MS5'!$AA26)</f>
        <v>0</v>
      </c>
      <c r="BE30" s="124">
        <f t="shared" si="90"/>
        <v>0</v>
      </c>
      <c r="BF30" s="124">
        <f t="shared" si="90"/>
        <v>0</v>
      </c>
      <c r="BG30" s="119">
        <f t="shared" si="55"/>
        <v>0</v>
      </c>
      <c r="BH30" s="120">
        <f t="shared" si="56"/>
        <v>0</v>
      </c>
      <c r="BI30" s="120">
        <f t="shared" si="57"/>
        <v>0</v>
      </c>
      <c r="BJ30" s="120">
        <f t="shared" si="58"/>
        <v>0</v>
      </c>
      <c r="BK30" s="263">
        <f t="shared" si="13"/>
        <v>0</v>
      </c>
      <c r="BL30" s="120">
        <f t="shared" si="59"/>
        <v>0</v>
      </c>
      <c r="BM30" s="120">
        <f t="shared" si="14"/>
        <v>0</v>
      </c>
      <c r="BN30" s="121">
        <f t="shared" si="60"/>
        <v>0</v>
      </c>
      <c r="BO30" s="259">
        <f>'Input Cost_MS5'!AA$18</f>
        <v>0</v>
      </c>
      <c r="BP30" s="122">
        <f t="shared" si="61"/>
        <v>0</v>
      </c>
      <c r="BQ30" s="123">
        <f>BD30*(1+'Input Cost_MS5'!$AA27)</f>
        <v>0</v>
      </c>
      <c r="BR30" s="124">
        <f t="shared" si="91"/>
        <v>0</v>
      </c>
      <c r="BS30" s="124">
        <f t="shared" si="91"/>
        <v>0</v>
      </c>
      <c r="BT30" s="119">
        <f t="shared" si="63"/>
        <v>0</v>
      </c>
      <c r="BU30" s="120">
        <f t="shared" si="64"/>
        <v>0</v>
      </c>
      <c r="BV30" s="120">
        <f t="shared" si="65"/>
        <v>0</v>
      </c>
      <c r="BW30" s="120">
        <f t="shared" si="66"/>
        <v>0</v>
      </c>
      <c r="BX30" s="263">
        <f t="shared" si="15"/>
        <v>0</v>
      </c>
      <c r="BY30" s="120">
        <f t="shared" si="67"/>
        <v>0</v>
      </c>
      <c r="BZ30" s="120">
        <f t="shared" si="16"/>
        <v>0</v>
      </c>
      <c r="CA30" s="121">
        <f t="shared" si="68"/>
        <v>0</v>
      </c>
      <c r="CB30" s="259">
        <f>'Input Cost_MS5'!AA$19</f>
        <v>0</v>
      </c>
      <c r="CC30" s="122">
        <f t="shared" si="69"/>
        <v>0</v>
      </c>
      <c r="CD30" s="123">
        <f>BQ30*(1+'Input Cost_MS5'!$AA28)</f>
        <v>0</v>
      </c>
      <c r="CE30" s="124">
        <f t="shared" si="92"/>
        <v>0</v>
      </c>
      <c r="CF30" s="124">
        <f t="shared" si="92"/>
        <v>0</v>
      </c>
      <c r="CG30" s="119">
        <f t="shared" si="71"/>
        <v>0</v>
      </c>
      <c r="CH30" s="120">
        <f t="shared" si="72"/>
        <v>0</v>
      </c>
      <c r="CI30" s="120">
        <f t="shared" si="73"/>
        <v>0</v>
      </c>
      <c r="CJ30" s="120">
        <f t="shared" si="74"/>
        <v>0</v>
      </c>
      <c r="CK30" s="263">
        <f t="shared" si="17"/>
        <v>0</v>
      </c>
      <c r="CL30" s="120">
        <f t="shared" si="75"/>
        <v>0</v>
      </c>
      <c r="CM30" s="120">
        <f t="shared" si="18"/>
        <v>0</v>
      </c>
      <c r="CN30" s="121">
        <f t="shared" si="76"/>
        <v>0</v>
      </c>
      <c r="CO30" s="260">
        <f t="shared" si="77"/>
        <v>0</v>
      </c>
      <c r="CP30" s="126">
        <f t="shared" si="78"/>
        <v>0</v>
      </c>
      <c r="CQ30" s="127" t="str">
        <f t="shared" si="79"/>
        <v/>
      </c>
      <c r="CR30" s="128" t="str">
        <f t="shared" si="80"/>
        <v/>
      </c>
      <c r="CS30" s="128" t="str">
        <f t="shared" si="81"/>
        <v/>
      </c>
      <c r="CT30" s="129">
        <f t="shared" si="86"/>
        <v>0</v>
      </c>
      <c r="CU30" s="130">
        <f t="shared" si="86"/>
        <v>0</v>
      </c>
      <c r="CV30" s="130">
        <f t="shared" si="86"/>
        <v>0</v>
      </c>
      <c r="CW30" s="130">
        <f t="shared" si="86"/>
        <v>0</v>
      </c>
      <c r="CX30" s="130">
        <f t="shared" si="86"/>
        <v>0</v>
      </c>
      <c r="CY30" s="130">
        <f t="shared" si="86"/>
        <v>0</v>
      </c>
      <c r="CZ30" s="130">
        <f t="shared" si="20"/>
        <v>0</v>
      </c>
      <c r="DA30" s="131">
        <f t="shared" si="82"/>
        <v>0</v>
      </c>
      <c r="DB30" s="132" t="str">
        <f t="shared" si="83"/>
        <v/>
      </c>
      <c r="DC30" s="133" t="str">
        <f t="shared" si="84"/>
        <v/>
      </c>
    </row>
    <row r="31" spans="1:107">
      <c r="A31" s="199">
        <f>'Input Cost_MS5'!AB11</f>
        <v>0</v>
      </c>
      <c r="B31" s="194">
        <f>'Input Cost_MS5'!AB$13</f>
        <v>0</v>
      </c>
      <c r="C31" s="657">
        <f>'Input Cost_MS5'!AB$117/100</f>
        <v>0</v>
      </c>
      <c r="D31" s="654">
        <f>C31*(1+'Input Cost_MS5'!AB$22)</f>
        <v>0</v>
      </c>
      <c r="E31" s="197">
        <f>(Kalkulation_MS5!$AD$26)/100</f>
        <v>0</v>
      </c>
      <c r="F31" s="197">
        <f>(Kalkulation_MS5!$AD$35)/100</f>
        <v>0</v>
      </c>
      <c r="G31" s="119">
        <f t="shared" si="21"/>
        <v>0</v>
      </c>
      <c r="H31" s="120">
        <f t="shared" si="22"/>
        <v>0</v>
      </c>
      <c r="I31" s="120">
        <f t="shared" si="23"/>
        <v>0</v>
      </c>
      <c r="J31" s="120">
        <f t="shared" si="24"/>
        <v>0</v>
      </c>
      <c r="K31" s="120">
        <f t="shared" si="25"/>
        <v>0</v>
      </c>
      <c r="L31" s="120">
        <f t="shared" si="26"/>
        <v>0</v>
      </c>
      <c r="M31" s="120">
        <f t="shared" si="27"/>
        <v>0</v>
      </c>
      <c r="N31" s="121">
        <f t="shared" si="28"/>
        <v>0</v>
      </c>
      <c r="O31" s="259">
        <f>'Input Cost_MS5'!AB$14</f>
        <v>0</v>
      </c>
      <c r="P31" s="122">
        <f t="shared" si="29"/>
        <v>0</v>
      </c>
      <c r="Q31" s="123">
        <f>D31*(1+'Input Cost_MS5'!$AB23)</f>
        <v>0</v>
      </c>
      <c r="R31" s="124">
        <f t="shared" si="87"/>
        <v>0</v>
      </c>
      <c r="S31" s="124">
        <f t="shared" si="87"/>
        <v>0</v>
      </c>
      <c r="T31" s="119">
        <f t="shared" si="31"/>
        <v>0</v>
      </c>
      <c r="U31" s="120">
        <f t="shared" si="32"/>
        <v>0</v>
      </c>
      <c r="V31" s="120">
        <f t="shared" si="33"/>
        <v>0</v>
      </c>
      <c r="W31" s="120">
        <f t="shared" si="34"/>
        <v>0</v>
      </c>
      <c r="X31" s="120">
        <f t="shared" si="7"/>
        <v>0</v>
      </c>
      <c r="Y31" s="120">
        <f t="shared" si="35"/>
        <v>0</v>
      </c>
      <c r="Z31" s="120">
        <f t="shared" si="8"/>
        <v>0</v>
      </c>
      <c r="AA31" s="121">
        <f t="shared" si="36"/>
        <v>0</v>
      </c>
      <c r="AB31" s="259">
        <f>'Input Cost_MS5'!AB$15</f>
        <v>0</v>
      </c>
      <c r="AC31" s="122">
        <f t="shared" si="37"/>
        <v>0</v>
      </c>
      <c r="AD31" s="123">
        <f>Q31*(1+'Input Cost_MS5'!$AB24)</f>
        <v>0</v>
      </c>
      <c r="AE31" s="124">
        <f t="shared" si="88"/>
        <v>0</v>
      </c>
      <c r="AF31" s="124">
        <f t="shared" si="88"/>
        <v>0</v>
      </c>
      <c r="AG31" s="119">
        <f t="shared" si="39"/>
        <v>0</v>
      </c>
      <c r="AH31" s="120">
        <f t="shared" si="40"/>
        <v>0</v>
      </c>
      <c r="AI31" s="120">
        <f t="shared" si="41"/>
        <v>0</v>
      </c>
      <c r="AJ31" s="120">
        <f t="shared" si="42"/>
        <v>0</v>
      </c>
      <c r="AK31" s="120">
        <f t="shared" si="9"/>
        <v>0</v>
      </c>
      <c r="AL31" s="120">
        <f t="shared" si="43"/>
        <v>0</v>
      </c>
      <c r="AM31" s="125">
        <f t="shared" si="10"/>
        <v>0</v>
      </c>
      <c r="AN31" s="121">
        <f t="shared" si="44"/>
        <v>0</v>
      </c>
      <c r="AO31" s="259">
        <f>'Input Cost_MS5'!AB$16</f>
        <v>0</v>
      </c>
      <c r="AP31" s="122">
        <f t="shared" si="45"/>
        <v>0</v>
      </c>
      <c r="AQ31" s="123">
        <f>AD31*(1+'Input Cost_MS5'!$AB25)</f>
        <v>0</v>
      </c>
      <c r="AR31" s="124">
        <f t="shared" si="89"/>
        <v>0</v>
      </c>
      <c r="AS31" s="124">
        <f t="shared" si="89"/>
        <v>0</v>
      </c>
      <c r="AT31" s="119">
        <f t="shared" si="47"/>
        <v>0</v>
      </c>
      <c r="AU31" s="120">
        <f t="shared" si="48"/>
        <v>0</v>
      </c>
      <c r="AV31" s="120">
        <f t="shared" si="49"/>
        <v>0</v>
      </c>
      <c r="AW31" s="120">
        <f t="shared" si="50"/>
        <v>0</v>
      </c>
      <c r="AX31" s="120">
        <f t="shared" si="11"/>
        <v>0</v>
      </c>
      <c r="AY31" s="120">
        <f t="shared" si="51"/>
        <v>0</v>
      </c>
      <c r="AZ31" s="120">
        <f t="shared" si="12"/>
        <v>0</v>
      </c>
      <c r="BA31" s="121">
        <f t="shared" si="52"/>
        <v>0</v>
      </c>
      <c r="BB31" s="259">
        <f>'Input Cost_MS5'!AB$17</f>
        <v>0</v>
      </c>
      <c r="BC31" s="122">
        <f t="shared" si="53"/>
        <v>0</v>
      </c>
      <c r="BD31" s="123">
        <f>AQ31*(1+'Input Cost_MS5'!$AB26)</f>
        <v>0</v>
      </c>
      <c r="BE31" s="124">
        <f t="shared" si="90"/>
        <v>0</v>
      </c>
      <c r="BF31" s="124">
        <f t="shared" si="90"/>
        <v>0</v>
      </c>
      <c r="BG31" s="119">
        <f t="shared" si="55"/>
        <v>0</v>
      </c>
      <c r="BH31" s="120">
        <f t="shared" si="56"/>
        <v>0</v>
      </c>
      <c r="BI31" s="120">
        <f t="shared" si="57"/>
        <v>0</v>
      </c>
      <c r="BJ31" s="120">
        <f t="shared" si="58"/>
        <v>0</v>
      </c>
      <c r="BK31" s="263">
        <f t="shared" si="13"/>
        <v>0</v>
      </c>
      <c r="BL31" s="120">
        <f t="shared" si="59"/>
        <v>0</v>
      </c>
      <c r="BM31" s="120">
        <f t="shared" si="14"/>
        <v>0</v>
      </c>
      <c r="BN31" s="121">
        <f t="shared" si="60"/>
        <v>0</v>
      </c>
      <c r="BO31" s="259">
        <f>'Input Cost_MS5'!AB$18</f>
        <v>0</v>
      </c>
      <c r="BP31" s="122">
        <f t="shared" si="61"/>
        <v>0</v>
      </c>
      <c r="BQ31" s="123">
        <f>BD31*(1+'Input Cost_MS5'!$AB27)</f>
        <v>0</v>
      </c>
      <c r="BR31" s="124">
        <f t="shared" si="91"/>
        <v>0</v>
      </c>
      <c r="BS31" s="124">
        <f t="shared" si="91"/>
        <v>0</v>
      </c>
      <c r="BT31" s="119">
        <f t="shared" si="63"/>
        <v>0</v>
      </c>
      <c r="BU31" s="120">
        <f t="shared" si="64"/>
        <v>0</v>
      </c>
      <c r="BV31" s="120">
        <f t="shared" si="65"/>
        <v>0</v>
      </c>
      <c r="BW31" s="120">
        <f t="shared" si="66"/>
        <v>0</v>
      </c>
      <c r="BX31" s="263">
        <f t="shared" si="15"/>
        <v>0</v>
      </c>
      <c r="BY31" s="120">
        <f t="shared" si="67"/>
        <v>0</v>
      </c>
      <c r="BZ31" s="120">
        <f t="shared" si="16"/>
        <v>0</v>
      </c>
      <c r="CA31" s="121">
        <f t="shared" si="68"/>
        <v>0</v>
      </c>
      <c r="CB31" s="259">
        <f>'Input Cost_MS5'!AB$19</f>
        <v>0</v>
      </c>
      <c r="CC31" s="122">
        <f t="shared" si="69"/>
        <v>0</v>
      </c>
      <c r="CD31" s="123">
        <f>BQ31*(1+'Input Cost_MS5'!$AB28)</f>
        <v>0</v>
      </c>
      <c r="CE31" s="124">
        <f t="shared" si="92"/>
        <v>0</v>
      </c>
      <c r="CF31" s="124">
        <f t="shared" si="92"/>
        <v>0</v>
      </c>
      <c r="CG31" s="119">
        <f t="shared" si="71"/>
        <v>0</v>
      </c>
      <c r="CH31" s="120">
        <f t="shared" si="72"/>
        <v>0</v>
      </c>
      <c r="CI31" s="120">
        <f t="shared" si="73"/>
        <v>0</v>
      </c>
      <c r="CJ31" s="120">
        <f t="shared" si="74"/>
        <v>0</v>
      </c>
      <c r="CK31" s="263">
        <f t="shared" si="17"/>
        <v>0</v>
      </c>
      <c r="CL31" s="120">
        <f t="shared" si="75"/>
        <v>0</v>
      </c>
      <c r="CM31" s="120">
        <f t="shared" si="18"/>
        <v>0</v>
      </c>
      <c r="CN31" s="121">
        <f t="shared" si="76"/>
        <v>0</v>
      </c>
      <c r="CO31" s="260">
        <f t="shared" si="77"/>
        <v>0</v>
      </c>
      <c r="CP31" s="126">
        <f t="shared" si="78"/>
        <v>0</v>
      </c>
      <c r="CQ31" s="127" t="str">
        <f t="shared" si="79"/>
        <v/>
      </c>
      <c r="CR31" s="128" t="str">
        <f t="shared" si="80"/>
        <v/>
      </c>
      <c r="CS31" s="128" t="str">
        <f t="shared" si="81"/>
        <v/>
      </c>
      <c r="CT31" s="129">
        <f t="shared" si="86"/>
        <v>0</v>
      </c>
      <c r="CU31" s="130">
        <f t="shared" si="86"/>
        <v>0</v>
      </c>
      <c r="CV31" s="130">
        <f t="shared" si="86"/>
        <v>0</v>
      </c>
      <c r="CW31" s="130">
        <f t="shared" si="86"/>
        <v>0</v>
      </c>
      <c r="CX31" s="130">
        <f t="shared" si="86"/>
        <v>0</v>
      </c>
      <c r="CY31" s="130">
        <f t="shared" si="86"/>
        <v>0</v>
      </c>
      <c r="CZ31" s="130">
        <f t="shared" si="20"/>
        <v>0</v>
      </c>
      <c r="DA31" s="131">
        <f t="shared" si="82"/>
        <v>0</v>
      </c>
      <c r="DB31" s="132" t="str">
        <f t="shared" si="83"/>
        <v/>
      </c>
      <c r="DC31" s="133" t="str">
        <f t="shared" si="84"/>
        <v/>
      </c>
    </row>
    <row r="32" spans="1:107">
      <c r="A32" s="199">
        <f>'Input Cost_MS5'!AC11</f>
        <v>0</v>
      </c>
      <c r="B32" s="194">
        <f>'Input Cost_MS5'!AC$13</f>
        <v>0</v>
      </c>
      <c r="C32" s="657">
        <f>'Input Cost_MS5'!AC$117/100</f>
        <v>0</v>
      </c>
      <c r="D32" s="654">
        <f>C32*(1+'Input Cost_MS5'!AC$22)</f>
        <v>0</v>
      </c>
      <c r="E32" s="197">
        <f>(Kalkulation_MS5!$AE$26)/100</f>
        <v>0</v>
      </c>
      <c r="F32" s="197">
        <f>(Kalkulation_MS5!$AE$35)/100</f>
        <v>0</v>
      </c>
      <c r="G32" s="119">
        <f t="shared" si="21"/>
        <v>0</v>
      </c>
      <c r="H32" s="120">
        <f t="shared" si="22"/>
        <v>0</v>
      </c>
      <c r="I32" s="120">
        <f t="shared" si="23"/>
        <v>0</v>
      </c>
      <c r="J32" s="120">
        <f t="shared" si="24"/>
        <v>0</v>
      </c>
      <c r="K32" s="120">
        <f t="shared" si="25"/>
        <v>0</v>
      </c>
      <c r="L32" s="120">
        <f t="shared" si="26"/>
        <v>0</v>
      </c>
      <c r="M32" s="120">
        <f t="shared" si="27"/>
        <v>0</v>
      </c>
      <c r="N32" s="121">
        <f t="shared" si="28"/>
        <v>0</v>
      </c>
      <c r="O32" s="259">
        <f>'Input Cost_MS5'!AC$14</f>
        <v>0</v>
      </c>
      <c r="P32" s="122">
        <f t="shared" si="29"/>
        <v>0</v>
      </c>
      <c r="Q32" s="123">
        <f>D32*(1+'Input Cost_MS5'!$AC23)</f>
        <v>0</v>
      </c>
      <c r="R32" s="124">
        <f t="shared" si="87"/>
        <v>0</v>
      </c>
      <c r="S32" s="124">
        <f t="shared" si="87"/>
        <v>0</v>
      </c>
      <c r="T32" s="119">
        <f t="shared" si="31"/>
        <v>0</v>
      </c>
      <c r="U32" s="120">
        <f t="shared" si="32"/>
        <v>0</v>
      </c>
      <c r="V32" s="120">
        <f t="shared" si="33"/>
        <v>0</v>
      </c>
      <c r="W32" s="120">
        <f t="shared" si="34"/>
        <v>0</v>
      </c>
      <c r="X32" s="120">
        <f t="shared" si="7"/>
        <v>0</v>
      </c>
      <c r="Y32" s="120">
        <f t="shared" si="35"/>
        <v>0</v>
      </c>
      <c r="Z32" s="120">
        <f t="shared" si="8"/>
        <v>0</v>
      </c>
      <c r="AA32" s="121">
        <f t="shared" si="36"/>
        <v>0</v>
      </c>
      <c r="AB32" s="259">
        <f>'Input Cost_MS5'!AC$15</f>
        <v>0</v>
      </c>
      <c r="AC32" s="122">
        <f t="shared" si="37"/>
        <v>0</v>
      </c>
      <c r="AD32" s="123">
        <f>Q32*(1+'Input Cost_MS5'!$AC24)</f>
        <v>0</v>
      </c>
      <c r="AE32" s="124">
        <f t="shared" si="88"/>
        <v>0</v>
      </c>
      <c r="AF32" s="124">
        <f t="shared" si="88"/>
        <v>0</v>
      </c>
      <c r="AG32" s="119">
        <f t="shared" si="39"/>
        <v>0</v>
      </c>
      <c r="AH32" s="120">
        <f t="shared" si="40"/>
        <v>0</v>
      </c>
      <c r="AI32" s="120">
        <f t="shared" si="41"/>
        <v>0</v>
      </c>
      <c r="AJ32" s="120">
        <f t="shared" si="42"/>
        <v>0</v>
      </c>
      <c r="AK32" s="120">
        <f t="shared" si="9"/>
        <v>0</v>
      </c>
      <c r="AL32" s="120">
        <f t="shared" si="43"/>
        <v>0</v>
      </c>
      <c r="AM32" s="125">
        <f t="shared" si="10"/>
        <v>0</v>
      </c>
      <c r="AN32" s="121">
        <f t="shared" si="44"/>
        <v>0</v>
      </c>
      <c r="AO32" s="259">
        <f>'Input Cost_MS5'!AC$16</f>
        <v>0</v>
      </c>
      <c r="AP32" s="122">
        <f t="shared" si="45"/>
        <v>0</v>
      </c>
      <c r="AQ32" s="123">
        <f>AD32*(1+'Input Cost_MS5'!$AC25)</f>
        <v>0</v>
      </c>
      <c r="AR32" s="124">
        <f t="shared" si="89"/>
        <v>0</v>
      </c>
      <c r="AS32" s="124">
        <f t="shared" si="89"/>
        <v>0</v>
      </c>
      <c r="AT32" s="119">
        <f t="shared" si="47"/>
        <v>0</v>
      </c>
      <c r="AU32" s="120">
        <f t="shared" si="48"/>
        <v>0</v>
      </c>
      <c r="AV32" s="120">
        <f t="shared" si="49"/>
        <v>0</v>
      </c>
      <c r="AW32" s="120">
        <f t="shared" si="50"/>
        <v>0</v>
      </c>
      <c r="AX32" s="120">
        <f t="shared" si="11"/>
        <v>0</v>
      </c>
      <c r="AY32" s="120">
        <f t="shared" si="51"/>
        <v>0</v>
      </c>
      <c r="AZ32" s="120">
        <f t="shared" si="12"/>
        <v>0</v>
      </c>
      <c r="BA32" s="121">
        <f t="shared" si="52"/>
        <v>0</v>
      </c>
      <c r="BB32" s="259">
        <f>'Input Cost_MS5'!AC$17</f>
        <v>0</v>
      </c>
      <c r="BC32" s="122">
        <f t="shared" si="53"/>
        <v>0</v>
      </c>
      <c r="BD32" s="123">
        <f>AQ32*(1+'Input Cost_MS5'!$AC26)</f>
        <v>0</v>
      </c>
      <c r="BE32" s="124">
        <f t="shared" si="90"/>
        <v>0</v>
      </c>
      <c r="BF32" s="124">
        <f t="shared" si="90"/>
        <v>0</v>
      </c>
      <c r="BG32" s="119">
        <f t="shared" si="55"/>
        <v>0</v>
      </c>
      <c r="BH32" s="120">
        <f t="shared" si="56"/>
        <v>0</v>
      </c>
      <c r="BI32" s="120">
        <f t="shared" si="57"/>
        <v>0</v>
      </c>
      <c r="BJ32" s="120">
        <f t="shared" si="58"/>
        <v>0</v>
      </c>
      <c r="BK32" s="263">
        <f t="shared" si="13"/>
        <v>0</v>
      </c>
      <c r="BL32" s="120">
        <f t="shared" si="59"/>
        <v>0</v>
      </c>
      <c r="BM32" s="120">
        <f t="shared" si="14"/>
        <v>0</v>
      </c>
      <c r="BN32" s="121">
        <f t="shared" si="60"/>
        <v>0</v>
      </c>
      <c r="BO32" s="259">
        <f>'Input Cost_MS5'!AC$18</f>
        <v>0</v>
      </c>
      <c r="BP32" s="122">
        <f t="shared" si="61"/>
        <v>0</v>
      </c>
      <c r="BQ32" s="123">
        <f>BD32*(1+'Input Cost_MS5'!$AC27)</f>
        <v>0</v>
      </c>
      <c r="BR32" s="124">
        <f t="shared" si="91"/>
        <v>0</v>
      </c>
      <c r="BS32" s="124">
        <f t="shared" si="91"/>
        <v>0</v>
      </c>
      <c r="BT32" s="119">
        <f t="shared" si="63"/>
        <v>0</v>
      </c>
      <c r="BU32" s="120">
        <f t="shared" si="64"/>
        <v>0</v>
      </c>
      <c r="BV32" s="120">
        <f t="shared" si="65"/>
        <v>0</v>
      </c>
      <c r="BW32" s="120">
        <f t="shared" si="66"/>
        <v>0</v>
      </c>
      <c r="BX32" s="263">
        <f t="shared" si="15"/>
        <v>0</v>
      </c>
      <c r="BY32" s="120">
        <f t="shared" si="67"/>
        <v>0</v>
      </c>
      <c r="BZ32" s="120">
        <f t="shared" si="16"/>
        <v>0</v>
      </c>
      <c r="CA32" s="121">
        <f t="shared" si="68"/>
        <v>0</v>
      </c>
      <c r="CB32" s="259">
        <f>'Input Cost_MS5'!AC$19</f>
        <v>0</v>
      </c>
      <c r="CC32" s="122">
        <f t="shared" si="69"/>
        <v>0</v>
      </c>
      <c r="CD32" s="123">
        <f>BQ32*(1+'Input Cost_MS5'!$AC28)</f>
        <v>0</v>
      </c>
      <c r="CE32" s="124">
        <f t="shared" si="92"/>
        <v>0</v>
      </c>
      <c r="CF32" s="124">
        <f t="shared" si="92"/>
        <v>0</v>
      </c>
      <c r="CG32" s="119">
        <f t="shared" si="71"/>
        <v>0</v>
      </c>
      <c r="CH32" s="120">
        <f t="shared" si="72"/>
        <v>0</v>
      </c>
      <c r="CI32" s="120">
        <f t="shared" si="73"/>
        <v>0</v>
      </c>
      <c r="CJ32" s="120">
        <f t="shared" si="74"/>
        <v>0</v>
      </c>
      <c r="CK32" s="263">
        <f t="shared" si="17"/>
        <v>0</v>
      </c>
      <c r="CL32" s="120">
        <f t="shared" si="75"/>
        <v>0</v>
      </c>
      <c r="CM32" s="120">
        <f t="shared" si="18"/>
        <v>0</v>
      </c>
      <c r="CN32" s="121">
        <f t="shared" si="76"/>
        <v>0</v>
      </c>
      <c r="CO32" s="260">
        <f t="shared" si="77"/>
        <v>0</v>
      </c>
      <c r="CP32" s="126">
        <f t="shared" si="78"/>
        <v>0</v>
      </c>
      <c r="CQ32" s="127" t="str">
        <f t="shared" si="79"/>
        <v/>
      </c>
      <c r="CR32" s="128" t="str">
        <f t="shared" si="80"/>
        <v/>
      </c>
      <c r="CS32" s="128" t="str">
        <f t="shared" si="81"/>
        <v/>
      </c>
      <c r="CT32" s="129">
        <f t="shared" si="86"/>
        <v>0</v>
      </c>
      <c r="CU32" s="130">
        <f t="shared" si="86"/>
        <v>0</v>
      </c>
      <c r="CV32" s="130">
        <f t="shared" si="86"/>
        <v>0</v>
      </c>
      <c r="CW32" s="130">
        <f t="shared" si="86"/>
        <v>0</v>
      </c>
      <c r="CX32" s="130">
        <f t="shared" si="86"/>
        <v>0</v>
      </c>
      <c r="CY32" s="130">
        <f t="shared" si="86"/>
        <v>0</v>
      </c>
      <c r="CZ32" s="130">
        <f t="shared" si="20"/>
        <v>0</v>
      </c>
      <c r="DA32" s="131">
        <f t="shared" si="82"/>
        <v>0</v>
      </c>
      <c r="DB32" s="132" t="str">
        <f t="shared" si="83"/>
        <v/>
      </c>
      <c r="DC32" s="133" t="str">
        <f t="shared" si="84"/>
        <v/>
      </c>
    </row>
    <row r="33" spans="1:109">
      <c r="A33" s="199">
        <f>'Input Cost_MS5'!AD11</f>
        <v>0</v>
      </c>
      <c r="B33" s="194">
        <f>'Input Cost_MS5'!AD$13</f>
        <v>0</v>
      </c>
      <c r="C33" s="657">
        <f>'Input Cost_MS5'!AD$117/100</f>
        <v>0</v>
      </c>
      <c r="D33" s="654">
        <f>C33*(1+'Input Cost_MS5'!AD$22)</f>
        <v>0</v>
      </c>
      <c r="E33" s="197">
        <f>(Kalkulation_MS5!$AF$26)/100</f>
        <v>0</v>
      </c>
      <c r="F33" s="197">
        <f>(Kalkulation_MS5!$AF$35)/100</f>
        <v>0</v>
      </c>
      <c r="G33" s="119">
        <f t="shared" si="21"/>
        <v>0</v>
      </c>
      <c r="H33" s="120">
        <f t="shared" si="22"/>
        <v>0</v>
      </c>
      <c r="I33" s="120">
        <f t="shared" si="23"/>
        <v>0</v>
      </c>
      <c r="J33" s="120">
        <f t="shared" si="24"/>
        <v>0</v>
      </c>
      <c r="K33" s="120">
        <f t="shared" si="25"/>
        <v>0</v>
      </c>
      <c r="L33" s="120">
        <f t="shared" si="26"/>
        <v>0</v>
      </c>
      <c r="M33" s="120">
        <f t="shared" si="27"/>
        <v>0</v>
      </c>
      <c r="N33" s="121">
        <f t="shared" si="28"/>
        <v>0</v>
      </c>
      <c r="O33" s="259">
        <f>'Input Cost_MS5'!AD$14</f>
        <v>0</v>
      </c>
      <c r="P33" s="122">
        <f t="shared" si="29"/>
        <v>0</v>
      </c>
      <c r="Q33" s="123">
        <f>D33*(1+'Input Cost_MS5'!$AD23)</f>
        <v>0</v>
      </c>
      <c r="R33" s="124">
        <f t="shared" si="87"/>
        <v>0</v>
      </c>
      <c r="S33" s="124">
        <f t="shared" si="87"/>
        <v>0</v>
      </c>
      <c r="T33" s="119">
        <f t="shared" si="31"/>
        <v>0</v>
      </c>
      <c r="U33" s="120">
        <f t="shared" si="32"/>
        <v>0</v>
      </c>
      <c r="V33" s="120">
        <f t="shared" si="33"/>
        <v>0</v>
      </c>
      <c r="W33" s="120">
        <f t="shared" si="34"/>
        <v>0</v>
      </c>
      <c r="X33" s="120">
        <f t="shared" si="7"/>
        <v>0</v>
      </c>
      <c r="Y33" s="120">
        <f t="shared" si="35"/>
        <v>0</v>
      </c>
      <c r="Z33" s="120">
        <f t="shared" si="8"/>
        <v>0</v>
      </c>
      <c r="AA33" s="121">
        <f t="shared" si="36"/>
        <v>0</v>
      </c>
      <c r="AB33" s="259">
        <f>'Input Cost_MS5'!AD$15</f>
        <v>0</v>
      </c>
      <c r="AC33" s="122">
        <f t="shared" si="37"/>
        <v>0</v>
      </c>
      <c r="AD33" s="123">
        <f>Q33*(1+'Input Cost_MS5'!$AD24)</f>
        <v>0</v>
      </c>
      <c r="AE33" s="124">
        <f t="shared" si="88"/>
        <v>0</v>
      </c>
      <c r="AF33" s="124">
        <f t="shared" si="88"/>
        <v>0</v>
      </c>
      <c r="AG33" s="119">
        <f t="shared" si="39"/>
        <v>0</v>
      </c>
      <c r="AH33" s="120">
        <f t="shared" si="40"/>
        <v>0</v>
      </c>
      <c r="AI33" s="120">
        <f t="shared" si="41"/>
        <v>0</v>
      </c>
      <c r="AJ33" s="120">
        <f t="shared" si="42"/>
        <v>0</v>
      </c>
      <c r="AK33" s="120">
        <f t="shared" si="9"/>
        <v>0</v>
      </c>
      <c r="AL33" s="120">
        <f t="shared" si="43"/>
        <v>0</v>
      </c>
      <c r="AM33" s="125">
        <f t="shared" si="10"/>
        <v>0</v>
      </c>
      <c r="AN33" s="121">
        <f t="shared" si="44"/>
        <v>0</v>
      </c>
      <c r="AO33" s="259">
        <f>'Input Cost_MS5'!AD$16</f>
        <v>0</v>
      </c>
      <c r="AP33" s="122">
        <f t="shared" si="45"/>
        <v>0</v>
      </c>
      <c r="AQ33" s="123">
        <f>AD33*(1+'Input Cost_MS5'!$AD25)</f>
        <v>0</v>
      </c>
      <c r="AR33" s="124">
        <f t="shared" si="89"/>
        <v>0</v>
      </c>
      <c r="AS33" s="124">
        <f t="shared" si="89"/>
        <v>0</v>
      </c>
      <c r="AT33" s="119">
        <f t="shared" si="47"/>
        <v>0</v>
      </c>
      <c r="AU33" s="120">
        <f t="shared" si="48"/>
        <v>0</v>
      </c>
      <c r="AV33" s="120">
        <f t="shared" si="49"/>
        <v>0</v>
      </c>
      <c r="AW33" s="120">
        <f t="shared" si="50"/>
        <v>0</v>
      </c>
      <c r="AX33" s="120">
        <f t="shared" si="11"/>
        <v>0</v>
      </c>
      <c r="AY33" s="120">
        <f t="shared" si="51"/>
        <v>0</v>
      </c>
      <c r="AZ33" s="120">
        <f t="shared" si="12"/>
        <v>0</v>
      </c>
      <c r="BA33" s="121">
        <f t="shared" si="52"/>
        <v>0</v>
      </c>
      <c r="BB33" s="259">
        <f>'Input Cost_MS5'!AD$17</f>
        <v>0</v>
      </c>
      <c r="BC33" s="122">
        <f t="shared" si="53"/>
        <v>0</v>
      </c>
      <c r="BD33" s="123">
        <f>AQ33*(1+'Input Cost_MS5'!$AD26)</f>
        <v>0</v>
      </c>
      <c r="BE33" s="124">
        <f t="shared" si="90"/>
        <v>0</v>
      </c>
      <c r="BF33" s="124">
        <f t="shared" si="90"/>
        <v>0</v>
      </c>
      <c r="BG33" s="119">
        <f t="shared" si="55"/>
        <v>0</v>
      </c>
      <c r="BH33" s="120">
        <f t="shared" si="56"/>
        <v>0</v>
      </c>
      <c r="BI33" s="120">
        <f t="shared" si="57"/>
        <v>0</v>
      </c>
      <c r="BJ33" s="120">
        <f t="shared" si="58"/>
        <v>0</v>
      </c>
      <c r="BK33" s="263">
        <f t="shared" si="13"/>
        <v>0</v>
      </c>
      <c r="BL33" s="120">
        <f t="shared" si="59"/>
        <v>0</v>
      </c>
      <c r="BM33" s="120">
        <f t="shared" si="14"/>
        <v>0</v>
      </c>
      <c r="BN33" s="121">
        <f t="shared" si="60"/>
        <v>0</v>
      </c>
      <c r="BO33" s="259">
        <f>'Input Cost_MS5'!AD$18</f>
        <v>0</v>
      </c>
      <c r="BP33" s="122">
        <f t="shared" si="61"/>
        <v>0</v>
      </c>
      <c r="BQ33" s="123">
        <f>BD33*(1+'Input Cost_MS5'!$AD27)</f>
        <v>0</v>
      </c>
      <c r="BR33" s="124">
        <f t="shared" si="91"/>
        <v>0</v>
      </c>
      <c r="BS33" s="124">
        <f t="shared" si="91"/>
        <v>0</v>
      </c>
      <c r="BT33" s="119">
        <f t="shared" si="63"/>
        <v>0</v>
      </c>
      <c r="BU33" s="120">
        <f t="shared" si="64"/>
        <v>0</v>
      </c>
      <c r="BV33" s="120">
        <f t="shared" si="65"/>
        <v>0</v>
      </c>
      <c r="BW33" s="120">
        <f t="shared" si="66"/>
        <v>0</v>
      </c>
      <c r="BX33" s="263">
        <f t="shared" si="15"/>
        <v>0</v>
      </c>
      <c r="BY33" s="120">
        <f t="shared" si="67"/>
        <v>0</v>
      </c>
      <c r="BZ33" s="120">
        <f t="shared" si="16"/>
        <v>0</v>
      </c>
      <c r="CA33" s="121">
        <f t="shared" si="68"/>
        <v>0</v>
      </c>
      <c r="CB33" s="259">
        <f>'Input Cost_MS5'!AD$19</f>
        <v>0</v>
      </c>
      <c r="CC33" s="122">
        <f t="shared" si="69"/>
        <v>0</v>
      </c>
      <c r="CD33" s="123">
        <f>BQ33*(1+'Input Cost_MS5'!$AD28)</f>
        <v>0</v>
      </c>
      <c r="CE33" s="124">
        <f t="shared" si="92"/>
        <v>0</v>
      </c>
      <c r="CF33" s="124">
        <f t="shared" si="92"/>
        <v>0</v>
      </c>
      <c r="CG33" s="119">
        <f t="shared" si="71"/>
        <v>0</v>
      </c>
      <c r="CH33" s="120">
        <f t="shared" si="72"/>
        <v>0</v>
      </c>
      <c r="CI33" s="120">
        <f t="shared" si="73"/>
        <v>0</v>
      </c>
      <c r="CJ33" s="120">
        <f t="shared" si="74"/>
        <v>0</v>
      </c>
      <c r="CK33" s="263">
        <f t="shared" si="17"/>
        <v>0</v>
      </c>
      <c r="CL33" s="120">
        <f t="shared" si="75"/>
        <v>0</v>
      </c>
      <c r="CM33" s="120">
        <f t="shared" si="18"/>
        <v>0</v>
      </c>
      <c r="CN33" s="121">
        <f t="shared" si="76"/>
        <v>0</v>
      </c>
      <c r="CO33" s="260">
        <f t="shared" si="77"/>
        <v>0</v>
      </c>
      <c r="CP33" s="126">
        <f t="shared" si="78"/>
        <v>0</v>
      </c>
      <c r="CQ33" s="127" t="str">
        <f t="shared" si="79"/>
        <v/>
      </c>
      <c r="CR33" s="128" t="str">
        <f t="shared" si="80"/>
        <v/>
      </c>
      <c r="CS33" s="128" t="str">
        <f t="shared" si="81"/>
        <v/>
      </c>
      <c r="CT33" s="129">
        <f t="shared" si="86"/>
        <v>0</v>
      </c>
      <c r="CU33" s="130">
        <f t="shared" si="86"/>
        <v>0</v>
      </c>
      <c r="CV33" s="130">
        <f t="shared" si="86"/>
        <v>0</v>
      </c>
      <c r="CW33" s="130">
        <f t="shared" si="86"/>
        <v>0</v>
      </c>
      <c r="CX33" s="130">
        <f t="shared" si="86"/>
        <v>0</v>
      </c>
      <c r="CY33" s="130">
        <f t="shared" si="86"/>
        <v>0</v>
      </c>
      <c r="CZ33" s="130">
        <f t="shared" si="20"/>
        <v>0</v>
      </c>
      <c r="DA33" s="131">
        <f t="shared" si="82"/>
        <v>0</v>
      </c>
      <c r="DB33" s="132" t="str">
        <f t="shared" si="83"/>
        <v/>
      </c>
      <c r="DC33" s="133" t="str">
        <f t="shared" si="84"/>
        <v/>
      </c>
    </row>
    <row r="34" spans="1:109">
      <c r="A34" s="199">
        <f>'Input Cost_MS5'!AE11</f>
        <v>0</v>
      </c>
      <c r="B34" s="194">
        <f>'Input Cost_MS5'!AE$13</f>
        <v>0</v>
      </c>
      <c r="C34" s="657">
        <f>'Input Cost_MS5'!AE$117/100</f>
        <v>0</v>
      </c>
      <c r="D34" s="654">
        <f>C34*(1+'Input Cost_MS5'!AE$22)</f>
        <v>0</v>
      </c>
      <c r="E34" s="197">
        <f>(Kalkulation_MS5!$AG$26)/100</f>
        <v>0</v>
      </c>
      <c r="F34" s="197">
        <f>(Kalkulation_MS5!$AG$35)/100</f>
        <v>0</v>
      </c>
      <c r="G34" s="119">
        <f t="shared" si="21"/>
        <v>0</v>
      </c>
      <c r="H34" s="120">
        <f t="shared" si="22"/>
        <v>0</v>
      </c>
      <c r="I34" s="120">
        <f t="shared" si="23"/>
        <v>0</v>
      </c>
      <c r="J34" s="120">
        <f t="shared" si="24"/>
        <v>0</v>
      </c>
      <c r="K34" s="120">
        <f t="shared" si="25"/>
        <v>0</v>
      </c>
      <c r="L34" s="120">
        <f t="shared" si="26"/>
        <v>0</v>
      </c>
      <c r="M34" s="120">
        <f t="shared" si="27"/>
        <v>0</v>
      </c>
      <c r="N34" s="121">
        <f t="shared" si="28"/>
        <v>0</v>
      </c>
      <c r="O34" s="259">
        <f>'Input Cost_MS5'!AE$14</f>
        <v>0</v>
      </c>
      <c r="P34" s="122">
        <f t="shared" si="29"/>
        <v>0</v>
      </c>
      <c r="Q34" s="123">
        <f>D34*(1+'Input Cost_MS5'!$AE23)</f>
        <v>0</v>
      </c>
      <c r="R34" s="124">
        <f t="shared" si="87"/>
        <v>0</v>
      </c>
      <c r="S34" s="124">
        <f t="shared" si="87"/>
        <v>0</v>
      </c>
      <c r="T34" s="119">
        <f t="shared" si="31"/>
        <v>0</v>
      </c>
      <c r="U34" s="120">
        <f t="shared" si="32"/>
        <v>0</v>
      </c>
      <c r="V34" s="120">
        <f t="shared" si="33"/>
        <v>0</v>
      </c>
      <c r="W34" s="120">
        <f t="shared" si="34"/>
        <v>0</v>
      </c>
      <c r="X34" s="120">
        <f t="shared" si="7"/>
        <v>0</v>
      </c>
      <c r="Y34" s="120">
        <f t="shared" si="35"/>
        <v>0</v>
      </c>
      <c r="Z34" s="120">
        <f t="shared" si="8"/>
        <v>0</v>
      </c>
      <c r="AA34" s="121">
        <f t="shared" si="36"/>
        <v>0</v>
      </c>
      <c r="AB34" s="259">
        <f>'Input Cost_MS5'!AE$15</f>
        <v>0</v>
      </c>
      <c r="AC34" s="122">
        <f t="shared" si="37"/>
        <v>0</v>
      </c>
      <c r="AD34" s="123">
        <f>Q34*(1+'Input Cost_MS5'!$AE24)</f>
        <v>0</v>
      </c>
      <c r="AE34" s="124">
        <f t="shared" si="88"/>
        <v>0</v>
      </c>
      <c r="AF34" s="124">
        <f t="shared" si="88"/>
        <v>0</v>
      </c>
      <c r="AG34" s="119">
        <f t="shared" si="39"/>
        <v>0</v>
      </c>
      <c r="AH34" s="120">
        <f t="shared" si="40"/>
        <v>0</v>
      </c>
      <c r="AI34" s="120">
        <f t="shared" si="41"/>
        <v>0</v>
      </c>
      <c r="AJ34" s="120">
        <f t="shared" si="42"/>
        <v>0</v>
      </c>
      <c r="AK34" s="120">
        <f t="shared" si="9"/>
        <v>0</v>
      </c>
      <c r="AL34" s="120">
        <f t="shared" si="43"/>
        <v>0</v>
      </c>
      <c r="AM34" s="125">
        <f t="shared" si="10"/>
        <v>0</v>
      </c>
      <c r="AN34" s="121">
        <f t="shared" si="44"/>
        <v>0</v>
      </c>
      <c r="AO34" s="259">
        <f>'Input Cost_MS5'!AE$16</f>
        <v>0</v>
      </c>
      <c r="AP34" s="122">
        <f t="shared" si="45"/>
        <v>0</v>
      </c>
      <c r="AQ34" s="123">
        <f>AD34*(1+'Input Cost_MS5'!$AE25)</f>
        <v>0</v>
      </c>
      <c r="AR34" s="124">
        <f t="shared" si="89"/>
        <v>0</v>
      </c>
      <c r="AS34" s="124">
        <f t="shared" si="89"/>
        <v>0</v>
      </c>
      <c r="AT34" s="119">
        <f t="shared" si="47"/>
        <v>0</v>
      </c>
      <c r="AU34" s="120">
        <f t="shared" si="48"/>
        <v>0</v>
      </c>
      <c r="AV34" s="120">
        <f t="shared" si="49"/>
        <v>0</v>
      </c>
      <c r="AW34" s="120">
        <f t="shared" si="50"/>
        <v>0</v>
      </c>
      <c r="AX34" s="120">
        <f t="shared" si="11"/>
        <v>0</v>
      </c>
      <c r="AY34" s="120">
        <f t="shared" si="51"/>
        <v>0</v>
      </c>
      <c r="AZ34" s="120">
        <f t="shared" si="12"/>
        <v>0</v>
      </c>
      <c r="BA34" s="121">
        <f t="shared" si="52"/>
        <v>0</v>
      </c>
      <c r="BB34" s="259">
        <f>'Input Cost_MS5'!AE$17</f>
        <v>0</v>
      </c>
      <c r="BC34" s="122">
        <f t="shared" si="53"/>
        <v>0</v>
      </c>
      <c r="BD34" s="123">
        <f>AQ34*(1+'Input Cost_MS5'!$AE26)</f>
        <v>0</v>
      </c>
      <c r="BE34" s="124">
        <f t="shared" si="90"/>
        <v>0</v>
      </c>
      <c r="BF34" s="124">
        <f t="shared" si="90"/>
        <v>0</v>
      </c>
      <c r="BG34" s="119">
        <f t="shared" si="55"/>
        <v>0</v>
      </c>
      <c r="BH34" s="120">
        <f t="shared" si="56"/>
        <v>0</v>
      </c>
      <c r="BI34" s="120">
        <f t="shared" si="57"/>
        <v>0</v>
      </c>
      <c r="BJ34" s="120">
        <f t="shared" si="58"/>
        <v>0</v>
      </c>
      <c r="BK34" s="263">
        <f t="shared" si="13"/>
        <v>0</v>
      </c>
      <c r="BL34" s="120">
        <f t="shared" si="59"/>
        <v>0</v>
      </c>
      <c r="BM34" s="120">
        <f t="shared" si="14"/>
        <v>0</v>
      </c>
      <c r="BN34" s="121">
        <f t="shared" si="60"/>
        <v>0</v>
      </c>
      <c r="BO34" s="259">
        <f>'Input Cost_MS5'!AE$18</f>
        <v>0</v>
      </c>
      <c r="BP34" s="122">
        <f t="shared" si="61"/>
        <v>0</v>
      </c>
      <c r="BQ34" s="123">
        <f>BD34*(1+'Input Cost_MS5'!$AE27)</f>
        <v>0</v>
      </c>
      <c r="BR34" s="124">
        <f t="shared" si="91"/>
        <v>0</v>
      </c>
      <c r="BS34" s="124">
        <f t="shared" si="91"/>
        <v>0</v>
      </c>
      <c r="BT34" s="119">
        <f t="shared" si="63"/>
        <v>0</v>
      </c>
      <c r="BU34" s="120">
        <f t="shared" si="64"/>
        <v>0</v>
      </c>
      <c r="BV34" s="120">
        <f t="shared" si="65"/>
        <v>0</v>
      </c>
      <c r="BW34" s="120">
        <f t="shared" si="66"/>
        <v>0</v>
      </c>
      <c r="BX34" s="263">
        <f t="shared" si="15"/>
        <v>0</v>
      </c>
      <c r="BY34" s="120">
        <f t="shared" si="67"/>
        <v>0</v>
      </c>
      <c r="BZ34" s="120">
        <f t="shared" si="16"/>
        <v>0</v>
      </c>
      <c r="CA34" s="121">
        <f t="shared" si="68"/>
        <v>0</v>
      </c>
      <c r="CB34" s="259">
        <f>'Input Cost_MS5'!AE$19</f>
        <v>0</v>
      </c>
      <c r="CC34" s="122">
        <f t="shared" si="69"/>
        <v>0</v>
      </c>
      <c r="CD34" s="123">
        <f>BQ34*(1+'Input Cost_MS5'!$AE28)</f>
        <v>0</v>
      </c>
      <c r="CE34" s="124">
        <f t="shared" si="92"/>
        <v>0</v>
      </c>
      <c r="CF34" s="124">
        <f t="shared" si="92"/>
        <v>0</v>
      </c>
      <c r="CG34" s="119">
        <f t="shared" si="71"/>
        <v>0</v>
      </c>
      <c r="CH34" s="120">
        <f t="shared" si="72"/>
        <v>0</v>
      </c>
      <c r="CI34" s="120">
        <f t="shared" si="73"/>
        <v>0</v>
      </c>
      <c r="CJ34" s="120">
        <f t="shared" si="74"/>
        <v>0</v>
      </c>
      <c r="CK34" s="263">
        <f t="shared" si="17"/>
        <v>0</v>
      </c>
      <c r="CL34" s="120">
        <f t="shared" si="75"/>
        <v>0</v>
      </c>
      <c r="CM34" s="120">
        <f t="shared" si="18"/>
        <v>0</v>
      </c>
      <c r="CN34" s="121">
        <f t="shared" si="76"/>
        <v>0</v>
      </c>
      <c r="CO34" s="260">
        <f t="shared" si="77"/>
        <v>0</v>
      </c>
      <c r="CP34" s="126">
        <f t="shared" si="78"/>
        <v>0</v>
      </c>
      <c r="CQ34" s="127" t="str">
        <f t="shared" si="79"/>
        <v/>
      </c>
      <c r="CR34" s="128" t="str">
        <f t="shared" si="80"/>
        <v/>
      </c>
      <c r="CS34" s="128" t="str">
        <f t="shared" si="81"/>
        <v/>
      </c>
      <c r="CT34" s="129">
        <f t="shared" si="86"/>
        <v>0</v>
      </c>
      <c r="CU34" s="130">
        <f t="shared" si="86"/>
        <v>0</v>
      </c>
      <c r="CV34" s="130">
        <f t="shared" si="86"/>
        <v>0</v>
      </c>
      <c r="CW34" s="130">
        <f t="shared" si="86"/>
        <v>0</v>
      </c>
      <c r="CX34" s="130">
        <f t="shared" si="86"/>
        <v>0</v>
      </c>
      <c r="CY34" s="130">
        <f t="shared" si="86"/>
        <v>0</v>
      </c>
      <c r="CZ34" s="130">
        <f t="shared" si="20"/>
        <v>0</v>
      </c>
      <c r="DA34" s="131">
        <f t="shared" si="82"/>
        <v>0</v>
      </c>
      <c r="DB34" s="132" t="str">
        <f t="shared" si="83"/>
        <v/>
      </c>
      <c r="DC34" s="133" t="str">
        <f t="shared" si="84"/>
        <v/>
      </c>
    </row>
    <row r="35" spans="1:109">
      <c r="A35" s="199">
        <f>'Input Cost_MS5'!AF11</f>
        <v>0</v>
      </c>
      <c r="B35" s="194">
        <f>'Input Cost_MS5'!AF$13</f>
        <v>0</v>
      </c>
      <c r="C35" s="657">
        <f>'Input Cost_MS5'!AF$117/100</f>
        <v>0</v>
      </c>
      <c r="D35" s="654">
        <f>C35*(1+'Input Cost_MS5'!AF$22)</f>
        <v>0</v>
      </c>
      <c r="E35" s="197">
        <f>(Kalkulation_MS5!$AH$26)/100</f>
        <v>0</v>
      </c>
      <c r="F35" s="197">
        <f>(Kalkulation_MS5!$AH$35)/100</f>
        <v>0</v>
      </c>
      <c r="G35" s="119">
        <f t="shared" si="21"/>
        <v>0</v>
      </c>
      <c r="H35" s="120">
        <f t="shared" si="22"/>
        <v>0</v>
      </c>
      <c r="I35" s="120">
        <f t="shared" si="23"/>
        <v>0</v>
      </c>
      <c r="J35" s="120">
        <f t="shared" si="24"/>
        <v>0</v>
      </c>
      <c r="K35" s="120">
        <f t="shared" si="25"/>
        <v>0</v>
      </c>
      <c r="L35" s="120">
        <f t="shared" si="26"/>
        <v>0</v>
      </c>
      <c r="M35" s="120">
        <f t="shared" si="27"/>
        <v>0</v>
      </c>
      <c r="N35" s="121">
        <f t="shared" si="28"/>
        <v>0</v>
      </c>
      <c r="O35" s="259">
        <f>'Input Cost_MS5'!AF$14</f>
        <v>0</v>
      </c>
      <c r="P35" s="122">
        <f t="shared" si="29"/>
        <v>0</v>
      </c>
      <c r="Q35" s="123">
        <f>D35*(1+'Input Cost_MS5'!$AF23)</f>
        <v>0</v>
      </c>
      <c r="R35" s="124">
        <f t="shared" si="87"/>
        <v>0</v>
      </c>
      <c r="S35" s="124">
        <f t="shared" si="87"/>
        <v>0</v>
      </c>
      <c r="T35" s="119">
        <f t="shared" si="31"/>
        <v>0</v>
      </c>
      <c r="U35" s="120">
        <f t="shared" si="32"/>
        <v>0</v>
      </c>
      <c r="V35" s="120">
        <f t="shared" si="33"/>
        <v>0</v>
      </c>
      <c r="W35" s="120">
        <f t="shared" si="34"/>
        <v>0</v>
      </c>
      <c r="X35" s="120">
        <f t="shared" si="7"/>
        <v>0</v>
      </c>
      <c r="Y35" s="120">
        <f t="shared" si="35"/>
        <v>0</v>
      </c>
      <c r="Z35" s="120">
        <f t="shared" si="8"/>
        <v>0</v>
      </c>
      <c r="AA35" s="121">
        <f t="shared" si="36"/>
        <v>0</v>
      </c>
      <c r="AB35" s="259">
        <f>'Input Cost_MS5'!AF$15</f>
        <v>0</v>
      </c>
      <c r="AC35" s="122">
        <f t="shared" si="37"/>
        <v>0</v>
      </c>
      <c r="AD35" s="123">
        <f>Q35*(1+'Input Cost_MS5'!$AF24)</f>
        <v>0</v>
      </c>
      <c r="AE35" s="124">
        <f t="shared" si="88"/>
        <v>0</v>
      </c>
      <c r="AF35" s="124">
        <f t="shared" si="88"/>
        <v>0</v>
      </c>
      <c r="AG35" s="119">
        <f t="shared" si="39"/>
        <v>0</v>
      </c>
      <c r="AH35" s="120">
        <f t="shared" si="40"/>
        <v>0</v>
      </c>
      <c r="AI35" s="120">
        <f t="shared" si="41"/>
        <v>0</v>
      </c>
      <c r="AJ35" s="120">
        <f t="shared" si="42"/>
        <v>0</v>
      </c>
      <c r="AK35" s="120">
        <f t="shared" si="9"/>
        <v>0</v>
      </c>
      <c r="AL35" s="120">
        <f t="shared" si="43"/>
        <v>0</v>
      </c>
      <c r="AM35" s="125">
        <f t="shared" si="10"/>
        <v>0</v>
      </c>
      <c r="AN35" s="121">
        <f t="shared" si="44"/>
        <v>0</v>
      </c>
      <c r="AO35" s="259">
        <f>'Input Cost_MS5'!AF$16</f>
        <v>0</v>
      </c>
      <c r="AP35" s="122">
        <f t="shared" si="45"/>
        <v>0</v>
      </c>
      <c r="AQ35" s="123">
        <f>AD35*(1+'Input Cost_MS5'!$AF25)</f>
        <v>0</v>
      </c>
      <c r="AR35" s="124">
        <f t="shared" si="89"/>
        <v>0</v>
      </c>
      <c r="AS35" s="124">
        <f t="shared" si="89"/>
        <v>0</v>
      </c>
      <c r="AT35" s="119">
        <f t="shared" si="47"/>
        <v>0</v>
      </c>
      <c r="AU35" s="120">
        <f t="shared" si="48"/>
        <v>0</v>
      </c>
      <c r="AV35" s="120">
        <f t="shared" si="49"/>
        <v>0</v>
      </c>
      <c r="AW35" s="120">
        <f t="shared" si="50"/>
        <v>0</v>
      </c>
      <c r="AX35" s="120">
        <f t="shared" si="11"/>
        <v>0</v>
      </c>
      <c r="AY35" s="120">
        <f t="shared" si="51"/>
        <v>0</v>
      </c>
      <c r="AZ35" s="120">
        <f t="shared" si="12"/>
        <v>0</v>
      </c>
      <c r="BA35" s="121">
        <f t="shared" si="52"/>
        <v>0</v>
      </c>
      <c r="BB35" s="259">
        <f>'Input Cost_MS5'!AF$17</f>
        <v>0</v>
      </c>
      <c r="BC35" s="122">
        <f t="shared" si="53"/>
        <v>0</v>
      </c>
      <c r="BD35" s="123">
        <f>AQ35*(1+'Input Cost_MS5'!$AF26)</f>
        <v>0</v>
      </c>
      <c r="BE35" s="124">
        <f t="shared" si="90"/>
        <v>0</v>
      </c>
      <c r="BF35" s="124">
        <f t="shared" si="90"/>
        <v>0</v>
      </c>
      <c r="BG35" s="119">
        <f t="shared" si="55"/>
        <v>0</v>
      </c>
      <c r="BH35" s="120">
        <f t="shared" si="56"/>
        <v>0</v>
      </c>
      <c r="BI35" s="120">
        <f t="shared" si="57"/>
        <v>0</v>
      </c>
      <c r="BJ35" s="120">
        <f t="shared" si="58"/>
        <v>0</v>
      </c>
      <c r="BK35" s="263">
        <f t="shared" si="13"/>
        <v>0</v>
      </c>
      <c r="BL35" s="120">
        <f t="shared" si="59"/>
        <v>0</v>
      </c>
      <c r="BM35" s="120">
        <f t="shared" si="14"/>
        <v>0</v>
      </c>
      <c r="BN35" s="121">
        <f t="shared" si="60"/>
        <v>0</v>
      </c>
      <c r="BO35" s="259">
        <f>'Input Cost_MS5'!AF$18</f>
        <v>0</v>
      </c>
      <c r="BP35" s="122">
        <f t="shared" si="61"/>
        <v>0</v>
      </c>
      <c r="BQ35" s="123">
        <f>BD35*(1+'Input Cost_MS5'!$AF27)</f>
        <v>0</v>
      </c>
      <c r="BR35" s="124">
        <f t="shared" si="91"/>
        <v>0</v>
      </c>
      <c r="BS35" s="124">
        <f t="shared" si="91"/>
        <v>0</v>
      </c>
      <c r="BT35" s="119">
        <f t="shared" si="63"/>
        <v>0</v>
      </c>
      <c r="BU35" s="120">
        <f t="shared" si="64"/>
        <v>0</v>
      </c>
      <c r="BV35" s="120">
        <f t="shared" si="65"/>
        <v>0</v>
      </c>
      <c r="BW35" s="120">
        <f t="shared" si="66"/>
        <v>0</v>
      </c>
      <c r="BX35" s="263">
        <f t="shared" si="15"/>
        <v>0</v>
      </c>
      <c r="BY35" s="120">
        <f t="shared" si="67"/>
        <v>0</v>
      </c>
      <c r="BZ35" s="120">
        <f t="shared" si="16"/>
        <v>0</v>
      </c>
      <c r="CA35" s="121">
        <f t="shared" si="68"/>
        <v>0</v>
      </c>
      <c r="CB35" s="259">
        <f>'Input Cost_MS5'!AF$19</f>
        <v>0</v>
      </c>
      <c r="CC35" s="122">
        <f t="shared" si="69"/>
        <v>0</v>
      </c>
      <c r="CD35" s="123">
        <f>BQ35*(1+'Input Cost_MS5'!$AF28)</f>
        <v>0</v>
      </c>
      <c r="CE35" s="124">
        <f t="shared" si="92"/>
        <v>0</v>
      </c>
      <c r="CF35" s="124">
        <f t="shared" si="92"/>
        <v>0</v>
      </c>
      <c r="CG35" s="119">
        <f t="shared" si="71"/>
        <v>0</v>
      </c>
      <c r="CH35" s="120">
        <f t="shared" si="72"/>
        <v>0</v>
      </c>
      <c r="CI35" s="120">
        <f t="shared" si="73"/>
        <v>0</v>
      </c>
      <c r="CJ35" s="120">
        <f t="shared" si="74"/>
        <v>0</v>
      </c>
      <c r="CK35" s="263">
        <f t="shared" si="17"/>
        <v>0</v>
      </c>
      <c r="CL35" s="120">
        <f t="shared" si="75"/>
        <v>0</v>
      </c>
      <c r="CM35" s="120">
        <f t="shared" si="18"/>
        <v>0</v>
      </c>
      <c r="CN35" s="121">
        <f t="shared" si="76"/>
        <v>0</v>
      </c>
      <c r="CO35" s="260">
        <f t="shared" si="77"/>
        <v>0</v>
      </c>
      <c r="CP35" s="126">
        <f t="shared" si="78"/>
        <v>0</v>
      </c>
      <c r="CQ35" s="127" t="str">
        <f t="shared" si="79"/>
        <v/>
      </c>
      <c r="CR35" s="128" t="str">
        <f t="shared" si="80"/>
        <v/>
      </c>
      <c r="CS35" s="128" t="str">
        <f t="shared" si="81"/>
        <v/>
      </c>
      <c r="CT35" s="129">
        <f t="shared" si="86"/>
        <v>0</v>
      </c>
      <c r="CU35" s="130">
        <f t="shared" si="86"/>
        <v>0</v>
      </c>
      <c r="CV35" s="130">
        <f t="shared" si="86"/>
        <v>0</v>
      </c>
      <c r="CW35" s="130">
        <f t="shared" si="86"/>
        <v>0</v>
      </c>
      <c r="CX35" s="130">
        <f t="shared" si="86"/>
        <v>0</v>
      </c>
      <c r="CY35" s="130">
        <f t="shared" si="86"/>
        <v>0</v>
      </c>
      <c r="CZ35" s="130">
        <f t="shared" si="20"/>
        <v>0</v>
      </c>
      <c r="DA35" s="131">
        <f t="shared" si="82"/>
        <v>0</v>
      </c>
      <c r="DB35" s="132" t="str">
        <f t="shared" si="83"/>
        <v/>
      </c>
      <c r="DC35" s="133" t="str">
        <f t="shared" si="84"/>
        <v/>
      </c>
    </row>
    <row r="36" spans="1:109">
      <c r="A36" s="199">
        <f>'Input Cost_MS5'!AG11</f>
        <v>0</v>
      </c>
      <c r="B36" s="194">
        <f>'Input Cost_MS5'!AG$13</f>
        <v>0</v>
      </c>
      <c r="C36" s="657">
        <f>'Input Cost_MS5'!AG$117/100</f>
        <v>0</v>
      </c>
      <c r="D36" s="654">
        <f>C36*(1+'Input Cost_MS5'!AG$22)</f>
        <v>0</v>
      </c>
      <c r="E36" s="197">
        <f>(Kalkulation_MS5!$AI$26)/100</f>
        <v>0</v>
      </c>
      <c r="F36" s="197">
        <f>(Kalkulation_MS5!$AI$35)/100</f>
        <v>0</v>
      </c>
      <c r="G36" s="119">
        <f t="shared" si="21"/>
        <v>0</v>
      </c>
      <c r="H36" s="120">
        <f t="shared" si="22"/>
        <v>0</v>
      </c>
      <c r="I36" s="120">
        <f t="shared" si="23"/>
        <v>0</v>
      </c>
      <c r="J36" s="120">
        <f t="shared" si="24"/>
        <v>0</v>
      </c>
      <c r="K36" s="120">
        <f t="shared" si="25"/>
        <v>0</v>
      </c>
      <c r="L36" s="120">
        <f t="shared" si="26"/>
        <v>0</v>
      </c>
      <c r="M36" s="120">
        <f t="shared" si="27"/>
        <v>0</v>
      </c>
      <c r="N36" s="121">
        <f t="shared" si="28"/>
        <v>0</v>
      </c>
      <c r="O36" s="259">
        <f>'Input Cost_MS5'!AG$14</f>
        <v>0</v>
      </c>
      <c r="P36" s="122">
        <f t="shared" si="29"/>
        <v>0</v>
      </c>
      <c r="Q36" s="123">
        <f>D36*(1+'Input Cost_MS5'!$AG23)</f>
        <v>0</v>
      </c>
      <c r="R36" s="124">
        <f t="shared" si="87"/>
        <v>0</v>
      </c>
      <c r="S36" s="124">
        <f t="shared" si="87"/>
        <v>0</v>
      </c>
      <c r="T36" s="119">
        <f t="shared" si="31"/>
        <v>0</v>
      </c>
      <c r="U36" s="120">
        <f t="shared" si="32"/>
        <v>0</v>
      </c>
      <c r="V36" s="120">
        <f t="shared" si="33"/>
        <v>0</v>
      </c>
      <c r="W36" s="120">
        <f t="shared" si="34"/>
        <v>0</v>
      </c>
      <c r="X36" s="120">
        <f t="shared" si="7"/>
        <v>0</v>
      </c>
      <c r="Y36" s="120">
        <f t="shared" si="35"/>
        <v>0</v>
      </c>
      <c r="Z36" s="120">
        <f t="shared" si="8"/>
        <v>0</v>
      </c>
      <c r="AA36" s="121">
        <f t="shared" si="36"/>
        <v>0</v>
      </c>
      <c r="AB36" s="259">
        <f>'Input Cost_MS5'!AG$15</f>
        <v>0</v>
      </c>
      <c r="AC36" s="122">
        <f t="shared" si="37"/>
        <v>0</v>
      </c>
      <c r="AD36" s="123">
        <f>Q36*(1+'Input Cost_MS5'!$AG24)</f>
        <v>0</v>
      </c>
      <c r="AE36" s="124">
        <f t="shared" si="88"/>
        <v>0</v>
      </c>
      <c r="AF36" s="124">
        <f t="shared" si="88"/>
        <v>0</v>
      </c>
      <c r="AG36" s="119">
        <f t="shared" si="39"/>
        <v>0</v>
      </c>
      <c r="AH36" s="120">
        <f t="shared" si="40"/>
        <v>0</v>
      </c>
      <c r="AI36" s="120">
        <f t="shared" si="41"/>
        <v>0</v>
      </c>
      <c r="AJ36" s="120">
        <f t="shared" si="42"/>
        <v>0</v>
      </c>
      <c r="AK36" s="120">
        <f t="shared" si="9"/>
        <v>0</v>
      </c>
      <c r="AL36" s="120">
        <f t="shared" si="43"/>
        <v>0</v>
      </c>
      <c r="AM36" s="125">
        <f t="shared" si="10"/>
        <v>0</v>
      </c>
      <c r="AN36" s="121">
        <f t="shared" si="44"/>
        <v>0</v>
      </c>
      <c r="AO36" s="259">
        <f>'Input Cost_MS5'!AG$16</f>
        <v>0</v>
      </c>
      <c r="AP36" s="122">
        <f t="shared" si="45"/>
        <v>0</v>
      </c>
      <c r="AQ36" s="123">
        <f>AD36*(1+'Input Cost_MS5'!$AG25)</f>
        <v>0</v>
      </c>
      <c r="AR36" s="124">
        <f t="shared" si="89"/>
        <v>0</v>
      </c>
      <c r="AS36" s="124">
        <f t="shared" si="89"/>
        <v>0</v>
      </c>
      <c r="AT36" s="119">
        <f t="shared" si="47"/>
        <v>0</v>
      </c>
      <c r="AU36" s="120">
        <f t="shared" si="48"/>
        <v>0</v>
      </c>
      <c r="AV36" s="120">
        <f t="shared" si="49"/>
        <v>0</v>
      </c>
      <c r="AW36" s="120">
        <f t="shared" si="50"/>
        <v>0</v>
      </c>
      <c r="AX36" s="120">
        <f t="shared" si="11"/>
        <v>0</v>
      </c>
      <c r="AY36" s="120">
        <f t="shared" si="51"/>
        <v>0</v>
      </c>
      <c r="AZ36" s="120">
        <f t="shared" si="12"/>
        <v>0</v>
      </c>
      <c r="BA36" s="121">
        <f t="shared" si="52"/>
        <v>0</v>
      </c>
      <c r="BB36" s="259">
        <f>'Input Cost_MS5'!AG$17</f>
        <v>0</v>
      </c>
      <c r="BC36" s="122">
        <f t="shared" si="53"/>
        <v>0</v>
      </c>
      <c r="BD36" s="123">
        <f>AQ36*(1+'Input Cost_MS5'!$AG26)</f>
        <v>0</v>
      </c>
      <c r="BE36" s="124">
        <f t="shared" si="90"/>
        <v>0</v>
      </c>
      <c r="BF36" s="124">
        <f t="shared" si="90"/>
        <v>0</v>
      </c>
      <c r="BG36" s="119">
        <f t="shared" si="55"/>
        <v>0</v>
      </c>
      <c r="BH36" s="120">
        <f t="shared" si="56"/>
        <v>0</v>
      </c>
      <c r="BI36" s="120">
        <f t="shared" si="57"/>
        <v>0</v>
      </c>
      <c r="BJ36" s="120">
        <f t="shared" si="58"/>
        <v>0</v>
      </c>
      <c r="BK36" s="263">
        <f t="shared" si="13"/>
        <v>0</v>
      </c>
      <c r="BL36" s="120">
        <f t="shared" si="59"/>
        <v>0</v>
      </c>
      <c r="BM36" s="120">
        <f t="shared" si="14"/>
        <v>0</v>
      </c>
      <c r="BN36" s="121">
        <f t="shared" si="60"/>
        <v>0</v>
      </c>
      <c r="BO36" s="259">
        <f>'Input Cost_MS5'!AG$18</f>
        <v>0</v>
      </c>
      <c r="BP36" s="122">
        <f t="shared" si="61"/>
        <v>0</v>
      </c>
      <c r="BQ36" s="123">
        <f>BD36*(1+'Input Cost_MS5'!$AG27)</f>
        <v>0</v>
      </c>
      <c r="BR36" s="124">
        <f t="shared" si="91"/>
        <v>0</v>
      </c>
      <c r="BS36" s="124">
        <f t="shared" si="91"/>
        <v>0</v>
      </c>
      <c r="BT36" s="119">
        <f t="shared" si="63"/>
        <v>0</v>
      </c>
      <c r="BU36" s="120">
        <f t="shared" si="64"/>
        <v>0</v>
      </c>
      <c r="BV36" s="120">
        <f t="shared" si="65"/>
        <v>0</v>
      </c>
      <c r="BW36" s="120">
        <f t="shared" si="66"/>
        <v>0</v>
      </c>
      <c r="BX36" s="263">
        <f t="shared" si="15"/>
        <v>0</v>
      </c>
      <c r="BY36" s="120">
        <f t="shared" si="67"/>
        <v>0</v>
      </c>
      <c r="BZ36" s="120">
        <f t="shared" si="16"/>
        <v>0</v>
      </c>
      <c r="CA36" s="121">
        <f t="shared" si="68"/>
        <v>0</v>
      </c>
      <c r="CB36" s="259">
        <f>'Input Cost_MS5'!AG$19</f>
        <v>0</v>
      </c>
      <c r="CC36" s="122">
        <f t="shared" si="69"/>
        <v>0</v>
      </c>
      <c r="CD36" s="123">
        <f>BQ36*(1+'Input Cost_MS5'!$AG28)</f>
        <v>0</v>
      </c>
      <c r="CE36" s="124">
        <f t="shared" si="92"/>
        <v>0</v>
      </c>
      <c r="CF36" s="124">
        <f t="shared" si="92"/>
        <v>0</v>
      </c>
      <c r="CG36" s="119">
        <f t="shared" si="71"/>
        <v>0</v>
      </c>
      <c r="CH36" s="120">
        <f t="shared" si="72"/>
        <v>0</v>
      </c>
      <c r="CI36" s="120">
        <f t="shared" si="73"/>
        <v>0</v>
      </c>
      <c r="CJ36" s="120">
        <f t="shared" si="74"/>
        <v>0</v>
      </c>
      <c r="CK36" s="263">
        <f t="shared" si="17"/>
        <v>0</v>
      </c>
      <c r="CL36" s="120">
        <f t="shared" si="75"/>
        <v>0</v>
      </c>
      <c r="CM36" s="120">
        <f t="shared" si="18"/>
        <v>0</v>
      </c>
      <c r="CN36" s="121">
        <f t="shared" si="76"/>
        <v>0</v>
      </c>
      <c r="CO36" s="260">
        <f t="shared" si="77"/>
        <v>0</v>
      </c>
      <c r="CP36" s="126">
        <f t="shared" si="78"/>
        <v>0</v>
      </c>
      <c r="CQ36" s="127" t="str">
        <f t="shared" si="79"/>
        <v/>
      </c>
      <c r="CR36" s="128" t="str">
        <f t="shared" si="80"/>
        <v/>
      </c>
      <c r="CS36" s="128" t="str">
        <f t="shared" si="81"/>
        <v/>
      </c>
      <c r="CT36" s="129">
        <f t="shared" si="86"/>
        <v>0</v>
      </c>
      <c r="CU36" s="130">
        <f t="shared" si="86"/>
        <v>0</v>
      </c>
      <c r="CV36" s="130">
        <f t="shared" si="86"/>
        <v>0</v>
      </c>
      <c r="CW36" s="130">
        <f t="shared" si="86"/>
        <v>0</v>
      </c>
      <c r="CX36" s="130">
        <f t="shared" si="86"/>
        <v>0</v>
      </c>
      <c r="CY36" s="130">
        <f t="shared" si="86"/>
        <v>0</v>
      </c>
      <c r="CZ36" s="130">
        <f t="shared" si="20"/>
        <v>0</v>
      </c>
      <c r="DA36" s="131">
        <f t="shared" si="82"/>
        <v>0</v>
      </c>
      <c r="DB36" s="132" t="str">
        <f t="shared" si="83"/>
        <v/>
      </c>
      <c r="DC36" s="133" t="str">
        <f t="shared" si="84"/>
        <v/>
      </c>
    </row>
    <row r="37" spans="1:109">
      <c r="A37" s="199">
        <f>'Input Cost_MS5'!AH11</f>
        <v>0</v>
      </c>
      <c r="B37" s="194">
        <f>'Input Cost_MS5'!AH$13</f>
        <v>0</v>
      </c>
      <c r="C37" s="657">
        <f>'Input Cost_MS5'!AH$117/100</f>
        <v>0</v>
      </c>
      <c r="D37" s="654">
        <f>C37*(1+'Input Cost_MS5'!AH$22)</f>
        <v>0</v>
      </c>
      <c r="E37" s="197">
        <f>(Kalkulation_MS5!$AJ$26)/100</f>
        <v>0</v>
      </c>
      <c r="F37" s="197">
        <f>(Kalkulation_MS5!$AJ$35)/100</f>
        <v>0</v>
      </c>
      <c r="G37" s="119">
        <f t="shared" si="21"/>
        <v>0</v>
      </c>
      <c r="H37" s="120">
        <f t="shared" si="22"/>
        <v>0</v>
      </c>
      <c r="I37" s="120">
        <f t="shared" si="23"/>
        <v>0</v>
      </c>
      <c r="J37" s="120">
        <f t="shared" si="24"/>
        <v>0</v>
      </c>
      <c r="K37" s="120">
        <f t="shared" si="25"/>
        <v>0</v>
      </c>
      <c r="L37" s="120">
        <f t="shared" si="26"/>
        <v>0</v>
      </c>
      <c r="M37" s="120">
        <f t="shared" si="27"/>
        <v>0</v>
      </c>
      <c r="N37" s="121">
        <f t="shared" si="28"/>
        <v>0</v>
      </c>
      <c r="O37" s="259">
        <f>'Input Cost_MS5'!AH$14</f>
        <v>0</v>
      </c>
      <c r="P37" s="122">
        <f t="shared" si="29"/>
        <v>0</v>
      </c>
      <c r="Q37" s="123">
        <f>D37*(1+'Input Cost_MS5'!$AH23)</f>
        <v>0</v>
      </c>
      <c r="R37" s="124">
        <f t="shared" si="87"/>
        <v>0</v>
      </c>
      <c r="S37" s="124">
        <f t="shared" si="87"/>
        <v>0</v>
      </c>
      <c r="T37" s="119">
        <f t="shared" si="31"/>
        <v>0</v>
      </c>
      <c r="U37" s="120">
        <f t="shared" si="32"/>
        <v>0</v>
      </c>
      <c r="V37" s="120">
        <f t="shared" si="33"/>
        <v>0</v>
      </c>
      <c r="W37" s="120">
        <f t="shared" si="34"/>
        <v>0</v>
      </c>
      <c r="X37" s="120">
        <f t="shared" si="7"/>
        <v>0</v>
      </c>
      <c r="Y37" s="120">
        <f t="shared" si="35"/>
        <v>0</v>
      </c>
      <c r="Z37" s="120">
        <f t="shared" si="8"/>
        <v>0</v>
      </c>
      <c r="AA37" s="121">
        <f t="shared" si="36"/>
        <v>0</v>
      </c>
      <c r="AB37" s="259">
        <f>'Input Cost_MS5'!AH$15</f>
        <v>0</v>
      </c>
      <c r="AC37" s="122">
        <f t="shared" si="37"/>
        <v>0</v>
      </c>
      <c r="AD37" s="123">
        <f>Q37*(1+'Input Cost_MS5'!$AH24)</f>
        <v>0</v>
      </c>
      <c r="AE37" s="124">
        <f t="shared" si="88"/>
        <v>0</v>
      </c>
      <c r="AF37" s="124">
        <f t="shared" si="88"/>
        <v>0</v>
      </c>
      <c r="AG37" s="119">
        <f t="shared" si="39"/>
        <v>0</v>
      </c>
      <c r="AH37" s="120">
        <f t="shared" si="40"/>
        <v>0</v>
      </c>
      <c r="AI37" s="120">
        <f t="shared" si="41"/>
        <v>0</v>
      </c>
      <c r="AJ37" s="120">
        <f t="shared" si="42"/>
        <v>0</v>
      </c>
      <c r="AK37" s="120">
        <f t="shared" si="9"/>
        <v>0</v>
      </c>
      <c r="AL37" s="120">
        <f t="shared" si="43"/>
        <v>0</v>
      </c>
      <c r="AM37" s="125">
        <f t="shared" si="10"/>
        <v>0</v>
      </c>
      <c r="AN37" s="121">
        <f t="shared" si="44"/>
        <v>0</v>
      </c>
      <c r="AO37" s="259">
        <f>'Input Cost_MS5'!AH$16</f>
        <v>0</v>
      </c>
      <c r="AP37" s="122">
        <f t="shared" si="45"/>
        <v>0</v>
      </c>
      <c r="AQ37" s="123">
        <f>AD37*(1+'Input Cost_MS5'!$AH25)</f>
        <v>0</v>
      </c>
      <c r="AR37" s="124">
        <f t="shared" si="89"/>
        <v>0</v>
      </c>
      <c r="AS37" s="124">
        <f t="shared" si="89"/>
        <v>0</v>
      </c>
      <c r="AT37" s="119">
        <f t="shared" si="47"/>
        <v>0</v>
      </c>
      <c r="AU37" s="120">
        <f t="shared" si="48"/>
        <v>0</v>
      </c>
      <c r="AV37" s="120">
        <f t="shared" si="49"/>
        <v>0</v>
      </c>
      <c r="AW37" s="120">
        <f t="shared" si="50"/>
        <v>0</v>
      </c>
      <c r="AX37" s="120">
        <f t="shared" si="11"/>
        <v>0</v>
      </c>
      <c r="AY37" s="120">
        <f t="shared" si="51"/>
        <v>0</v>
      </c>
      <c r="AZ37" s="120">
        <f t="shared" si="12"/>
        <v>0</v>
      </c>
      <c r="BA37" s="121">
        <f t="shared" si="52"/>
        <v>0</v>
      </c>
      <c r="BB37" s="259">
        <f>'Input Cost_MS5'!AH$17</f>
        <v>0</v>
      </c>
      <c r="BC37" s="122">
        <f t="shared" si="53"/>
        <v>0</v>
      </c>
      <c r="BD37" s="123">
        <f>AQ37*(1+'Input Cost_MS5'!$AH26)</f>
        <v>0</v>
      </c>
      <c r="BE37" s="124">
        <f t="shared" si="90"/>
        <v>0</v>
      </c>
      <c r="BF37" s="124">
        <f t="shared" si="90"/>
        <v>0</v>
      </c>
      <c r="BG37" s="119">
        <f t="shared" si="55"/>
        <v>0</v>
      </c>
      <c r="BH37" s="120">
        <f t="shared" si="56"/>
        <v>0</v>
      </c>
      <c r="BI37" s="120">
        <f t="shared" si="57"/>
        <v>0</v>
      </c>
      <c r="BJ37" s="120">
        <f t="shared" si="58"/>
        <v>0</v>
      </c>
      <c r="BK37" s="263">
        <f t="shared" si="13"/>
        <v>0</v>
      </c>
      <c r="BL37" s="120">
        <f t="shared" si="59"/>
        <v>0</v>
      </c>
      <c r="BM37" s="120">
        <f t="shared" si="14"/>
        <v>0</v>
      </c>
      <c r="BN37" s="121">
        <f t="shared" si="60"/>
        <v>0</v>
      </c>
      <c r="BO37" s="259">
        <f>'Input Cost_MS5'!AH$18</f>
        <v>0</v>
      </c>
      <c r="BP37" s="122">
        <f t="shared" si="61"/>
        <v>0</v>
      </c>
      <c r="BQ37" s="123">
        <f>BD37*(1+'Input Cost_MS5'!$AH27)</f>
        <v>0</v>
      </c>
      <c r="BR37" s="124">
        <f t="shared" si="91"/>
        <v>0</v>
      </c>
      <c r="BS37" s="124">
        <f t="shared" si="91"/>
        <v>0</v>
      </c>
      <c r="BT37" s="119">
        <f t="shared" si="63"/>
        <v>0</v>
      </c>
      <c r="BU37" s="120">
        <f t="shared" si="64"/>
        <v>0</v>
      </c>
      <c r="BV37" s="120">
        <f t="shared" si="65"/>
        <v>0</v>
      </c>
      <c r="BW37" s="120">
        <f t="shared" si="66"/>
        <v>0</v>
      </c>
      <c r="BX37" s="263">
        <f t="shared" si="15"/>
        <v>0</v>
      </c>
      <c r="BY37" s="120">
        <f t="shared" si="67"/>
        <v>0</v>
      </c>
      <c r="BZ37" s="120">
        <f t="shared" si="16"/>
        <v>0</v>
      </c>
      <c r="CA37" s="121">
        <f t="shared" si="68"/>
        <v>0</v>
      </c>
      <c r="CB37" s="259">
        <f>'Input Cost_MS5'!AH$19</f>
        <v>0</v>
      </c>
      <c r="CC37" s="122">
        <f t="shared" si="69"/>
        <v>0</v>
      </c>
      <c r="CD37" s="123">
        <f>BQ37*(1+'Input Cost_MS5'!$AH28)</f>
        <v>0</v>
      </c>
      <c r="CE37" s="124">
        <f t="shared" si="92"/>
        <v>0</v>
      </c>
      <c r="CF37" s="124">
        <f t="shared" si="92"/>
        <v>0</v>
      </c>
      <c r="CG37" s="119">
        <f t="shared" si="71"/>
        <v>0</v>
      </c>
      <c r="CH37" s="120">
        <f t="shared" si="72"/>
        <v>0</v>
      </c>
      <c r="CI37" s="120">
        <f t="shared" si="73"/>
        <v>0</v>
      </c>
      <c r="CJ37" s="120">
        <f t="shared" si="74"/>
        <v>0</v>
      </c>
      <c r="CK37" s="263">
        <f t="shared" si="17"/>
        <v>0</v>
      </c>
      <c r="CL37" s="120">
        <f t="shared" si="75"/>
        <v>0</v>
      </c>
      <c r="CM37" s="120">
        <f t="shared" si="18"/>
        <v>0</v>
      </c>
      <c r="CN37" s="121">
        <f t="shared" si="76"/>
        <v>0</v>
      </c>
      <c r="CO37" s="260">
        <f t="shared" si="77"/>
        <v>0</v>
      </c>
      <c r="CP37" s="126">
        <f t="shared" si="78"/>
        <v>0</v>
      </c>
      <c r="CQ37" s="127" t="str">
        <f t="shared" si="79"/>
        <v/>
      </c>
      <c r="CR37" s="128" t="str">
        <f t="shared" si="80"/>
        <v/>
      </c>
      <c r="CS37" s="128" t="str">
        <f t="shared" si="81"/>
        <v/>
      </c>
      <c r="CT37" s="129">
        <f t="shared" si="86"/>
        <v>0</v>
      </c>
      <c r="CU37" s="130">
        <f t="shared" si="86"/>
        <v>0</v>
      </c>
      <c r="CV37" s="130">
        <f t="shared" si="86"/>
        <v>0</v>
      </c>
      <c r="CW37" s="130">
        <f t="shared" si="86"/>
        <v>0</v>
      </c>
      <c r="CX37" s="130">
        <f t="shared" si="86"/>
        <v>0</v>
      </c>
      <c r="CY37" s="130">
        <f t="shared" si="86"/>
        <v>0</v>
      </c>
      <c r="CZ37" s="130">
        <f t="shared" si="20"/>
        <v>0</v>
      </c>
      <c r="DA37" s="131">
        <f t="shared" si="82"/>
        <v>0</v>
      </c>
      <c r="DB37" s="132" t="str">
        <f t="shared" si="83"/>
        <v/>
      </c>
      <c r="DC37" s="133" t="str">
        <f t="shared" si="84"/>
        <v/>
      </c>
    </row>
    <row r="38" spans="1:109">
      <c r="A38" s="199">
        <f>'Input Cost_MS5'!AI11</f>
        <v>0</v>
      </c>
      <c r="B38" s="194">
        <f>'Input Cost_MS5'!AI$13</f>
        <v>0</v>
      </c>
      <c r="C38" s="657">
        <f>'Input Cost_MS5'!AI$117/100</f>
        <v>0</v>
      </c>
      <c r="D38" s="654">
        <f>C38*(1+'Input Cost_MS5'!AI$22)</f>
        <v>0</v>
      </c>
      <c r="E38" s="197">
        <f>(Kalkulation_MS5!$AK$26)/100</f>
        <v>0</v>
      </c>
      <c r="F38" s="197">
        <f>(Kalkulation_MS5!$AK$35)/100</f>
        <v>0</v>
      </c>
      <c r="G38" s="119">
        <f t="shared" si="21"/>
        <v>0</v>
      </c>
      <c r="H38" s="120">
        <f t="shared" si="22"/>
        <v>0</v>
      </c>
      <c r="I38" s="120">
        <f t="shared" si="23"/>
        <v>0</v>
      </c>
      <c r="J38" s="120">
        <f t="shared" si="24"/>
        <v>0</v>
      </c>
      <c r="K38" s="120">
        <f t="shared" si="25"/>
        <v>0</v>
      </c>
      <c r="L38" s="120">
        <f t="shared" si="26"/>
        <v>0</v>
      </c>
      <c r="M38" s="120">
        <f t="shared" si="27"/>
        <v>0</v>
      </c>
      <c r="N38" s="121">
        <f t="shared" si="28"/>
        <v>0</v>
      </c>
      <c r="O38" s="259">
        <f>'Input Cost_MS5'!AI$14</f>
        <v>0</v>
      </c>
      <c r="P38" s="122">
        <f t="shared" si="29"/>
        <v>0</v>
      </c>
      <c r="Q38" s="123">
        <f>D38*(1+'Input Cost_MS5'!$AI23)</f>
        <v>0</v>
      </c>
      <c r="R38" s="124">
        <f t="shared" si="87"/>
        <v>0</v>
      </c>
      <c r="S38" s="124">
        <f t="shared" si="87"/>
        <v>0</v>
      </c>
      <c r="T38" s="119">
        <f t="shared" si="31"/>
        <v>0</v>
      </c>
      <c r="U38" s="120">
        <f t="shared" si="32"/>
        <v>0</v>
      </c>
      <c r="V38" s="120">
        <f t="shared" si="33"/>
        <v>0</v>
      </c>
      <c r="W38" s="120">
        <f t="shared" si="34"/>
        <v>0</v>
      </c>
      <c r="X38" s="120">
        <f t="shared" si="7"/>
        <v>0</v>
      </c>
      <c r="Y38" s="120">
        <f t="shared" si="35"/>
        <v>0</v>
      </c>
      <c r="Z38" s="120">
        <f t="shared" si="8"/>
        <v>0</v>
      </c>
      <c r="AA38" s="121">
        <f t="shared" si="36"/>
        <v>0</v>
      </c>
      <c r="AB38" s="259">
        <f>'Input Cost_MS5'!AI$15</f>
        <v>0</v>
      </c>
      <c r="AC38" s="122">
        <f t="shared" si="37"/>
        <v>0</v>
      </c>
      <c r="AD38" s="123">
        <f>Q38*(1+'Input Cost_MS5'!$AI24)</f>
        <v>0</v>
      </c>
      <c r="AE38" s="124">
        <f t="shared" si="88"/>
        <v>0</v>
      </c>
      <c r="AF38" s="124">
        <f t="shared" si="88"/>
        <v>0</v>
      </c>
      <c r="AG38" s="119">
        <f t="shared" si="39"/>
        <v>0</v>
      </c>
      <c r="AH38" s="120">
        <f t="shared" si="40"/>
        <v>0</v>
      </c>
      <c r="AI38" s="120">
        <f t="shared" si="41"/>
        <v>0</v>
      </c>
      <c r="AJ38" s="120">
        <f t="shared" si="42"/>
        <v>0</v>
      </c>
      <c r="AK38" s="120">
        <f t="shared" si="9"/>
        <v>0</v>
      </c>
      <c r="AL38" s="120">
        <f t="shared" si="43"/>
        <v>0</v>
      </c>
      <c r="AM38" s="125">
        <f t="shared" si="10"/>
        <v>0</v>
      </c>
      <c r="AN38" s="121">
        <f t="shared" si="44"/>
        <v>0</v>
      </c>
      <c r="AO38" s="259">
        <f>'Input Cost_MS5'!AI$16</f>
        <v>0</v>
      </c>
      <c r="AP38" s="122">
        <f t="shared" si="45"/>
        <v>0</v>
      </c>
      <c r="AQ38" s="123">
        <f>AD38*(1+'Input Cost_MS5'!$AI25)</f>
        <v>0</v>
      </c>
      <c r="AR38" s="124">
        <f t="shared" si="89"/>
        <v>0</v>
      </c>
      <c r="AS38" s="124">
        <f t="shared" si="89"/>
        <v>0</v>
      </c>
      <c r="AT38" s="119">
        <f t="shared" si="47"/>
        <v>0</v>
      </c>
      <c r="AU38" s="120">
        <f t="shared" si="48"/>
        <v>0</v>
      </c>
      <c r="AV38" s="120">
        <f t="shared" si="49"/>
        <v>0</v>
      </c>
      <c r="AW38" s="120">
        <f t="shared" si="50"/>
        <v>0</v>
      </c>
      <c r="AX38" s="120">
        <f t="shared" si="11"/>
        <v>0</v>
      </c>
      <c r="AY38" s="120">
        <f t="shared" si="51"/>
        <v>0</v>
      </c>
      <c r="AZ38" s="120">
        <f t="shared" si="12"/>
        <v>0</v>
      </c>
      <c r="BA38" s="121">
        <f t="shared" si="52"/>
        <v>0</v>
      </c>
      <c r="BB38" s="259">
        <f>'Input Cost_MS5'!AI$17</f>
        <v>0</v>
      </c>
      <c r="BC38" s="122">
        <f t="shared" si="53"/>
        <v>0</v>
      </c>
      <c r="BD38" s="123">
        <f>AQ38*(1+'Input Cost_MS5'!$AI26)</f>
        <v>0</v>
      </c>
      <c r="BE38" s="124">
        <f t="shared" si="90"/>
        <v>0</v>
      </c>
      <c r="BF38" s="124">
        <f t="shared" si="90"/>
        <v>0</v>
      </c>
      <c r="BG38" s="119">
        <f t="shared" si="55"/>
        <v>0</v>
      </c>
      <c r="BH38" s="120">
        <f t="shared" si="56"/>
        <v>0</v>
      </c>
      <c r="BI38" s="120">
        <f t="shared" si="57"/>
        <v>0</v>
      </c>
      <c r="BJ38" s="120">
        <f t="shared" si="58"/>
        <v>0</v>
      </c>
      <c r="BK38" s="263">
        <f t="shared" si="13"/>
        <v>0</v>
      </c>
      <c r="BL38" s="120">
        <f t="shared" si="59"/>
        <v>0</v>
      </c>
      <c r="BM38" s="120">
        <f t="shared" si="14"/>
        <v>0</v>
      </c>
      <c r="BN38" s="121">
        <f t="shared" si="60"/>
        <v>0</v>
      </c>
      <c r="BO38" s="259">
        <f>'Input Cost_MS5'!AI$18</f>
        <v>0</v>
      </c>
      <c r="BP38" s="122">
        <f t="shared" si="61"/>
        <v>0</v>
      </c>
      <c r="BQ38" s="123">
        <f>BD38*(1+'Input Cost_MS5'!$AI27)</f>
        <v>0</v>
      </c>
      <c r="BR38" s="124">
        <f t="shared" si="91"/>
        <v>0</v>
      </c>
      <c r="BS38" s="124">
        <f t="shared" si="91"/>
        <v>0</v>
      </c>
      <c r="BT38" s="119">
        <f t="shared" si="63"/>
        <v>0</v>
      </c>
      <c r="BU38" s="120">
        <f t="shared" si="64"/>
        <v>0</v>
      </c>
      <c r="BV38" s="120">
        <f t="shared" si="65"/>
        <v>0</v>
      </c>
      <c r="BW38" s="120">
        <f t="shared" si="66"/>
        <v>0</v>
      </c>
      <c r="BX38" s="263">
        <f t="shared" si="15"/>
        <v>0</v>
      </c>
      <c r="BY38" s="120">
        <f t="shared" si="67"/>
        <v>0</v>
      </c>
      <c r="BZ38" s="120">
        <f t="shared" si="16"/>
        <v>0</v>
      </c>
      <c r="CA38" s="121">
        <f t="shared" si="68"/>
        <v>0</v>
      </c>
      <c r="CB38" s="259">
        <f>'Input Cost_MS5'!AI$19</f>
        <v>0</v>
      </c>
      <c r="CC38" s="122">
        <f t="shared" si="69"/>
        <v>0</v>
      </c>
      <c r="CD38" s="123">
        <f>BQ38*(1+'Input Cost_MS5'!$AI28)</f>
        <v>0</v>
      </c>
      <c r="CE38" s="124">
        <f t="shared" si="92"/>
        <v>0</v>
      </c>
      <c r="CF38" s="124">
        <f t="shared" si="92"/>
        <v>0</v>
      </c>
      <c r="CG38" s="119">
        <f t="shared" si="71"/>
        <v>0</v>
      </c>
      <c r="CH38" s="120">
        <f t="shared" si="72"/>
        <v>0</v>
      </c>
      <c r="CI38" s="120">
        <f t="shared" si="73"/>
        <v>0</v>
      </c>
      <c r="CJ38" s="120">
        <f t="shared" si="74"/>
        <v>0</v>
      </c>
      <c r="CK38" s="263">
        <f t="shared" si="17"/>
        <v>0</v>
      </c>
      <c r="CL38" s="120">
        <f t="shared" si="75"/>
        <v>0</v>
      </c>
      <c r="CM38" s="120">
        <f t="shared" si="18"/>
        <v>0</v>
      </c>
      <c r="CN38" s="121">
        <f t="shared" si="76"/>
        <v>0</v>
      </c>
      <c r="CO38" s="260">
        <f t="shared" si="77"/>
        <v>0</v>
      </c>
      <c r="CP38" s="126">
        <f t="shared" si="78"/>
        <v>0</v>
      </c>
      <c r="CQ38" s="127" t="str">
        <f t="shared" si="79"/>
        <v/>
      </c>
      <c r="CR38" s="128" t="str">
        <f t="shared" si="80"/>
        <v/>
      </c>
      <c r="CS38" s="128" t="str">
        <f t="shared" si="81"/>
        <v/>
      </c>
      <c r="CT38" s="129">
        <f t="shared" si="86"/>
        <v>0</v>
      </c>
      <c r="CU38" s="130">
        <f t="shared" si="86"/>
        <v>0</v>
      </c>
      <c r="CV38" s="130">
        <f t="shared" si="86"/>
        <v>0</v>
      </c>
      <c r="CW38" s="130">
        <f t="shared" si="86"/>
        <v>0</v>
      </c>
      <c r="CX38" s="130">
        <f t="shared" si="86"/>
        <v>0</v>
      </c>
      <c r="CY38" s="130">
        <f t="shared" si="86"/>
        <v>0</v>
      </c>
      <c r="CZ38" s="130">
        <f t="shared" si="20"/>
        <v>0</v>
      </c>
      <c r="DA38" s="131">
        <f t="shared" si="82"/>
        <v>0</v>
      </c>
      <c r="DB38" s="132" t="str">
        <f t="shared" si="83"/>
        <v/>
      </c>
      <c r="DC38" s="133" t="str">
        <f t="shared" si="84"/>
        <v/>
      </c>
    </row>
    <row r="39" spans="1:109">
      <c r="A39" s="199">
        <f>'Input Cost_MS5'!AJ11</f>
        <v>0</v>
      </c>
      <c r="B39" s="194">
        <f>'Input Cost_MS5'!AJ$13</f>
        <v>0</v>
      </c>
      <c r="C39" s="657">
        <f>'Input Cost_MS5'!AJ$117/100</f>
        <v>0</v>
      </c>
      <c r="D39" s="654">
        <f>C39*(1+'Input Cost_MS5'!AJ$22)</f>
        <v>0</v>
      </c>
      <c r="E39" s="197">
        <f>(Kalkulation_MS5!$AL$26)/100</f>
        <v>0</v>
      </c>
      <c r="F39" s="197">
        <f>(Kalkulation_MS5!$AL$35)/100</f>
        <v>0</v>
      </c>
      <c r="G39" s="119">
        <f t="shared" si="21"/>
        <v>0</v>
      </c>
      <c r="H39" s="120">
        <f t="shared" si="22"/>
        <v>0</v>
      </c>
      <c r="I39" s="120">
        <f t="shared" si="23"/>
        <v>0</v>
      </c>
      <c r="J39" s="120">
        <f t="shared" si="24"/>
        <v>0</v>
      </c>
      <c r="K39" s="120">
        <f t="shared" si="25"/>
        <v>0</v>
      </c>
      <c r="L39" s="120">
        <f t="shared" si="26"/>
        <v>0</v>
      </c>
      <c r="M39" s="120">
        <f t="shared" si="27"/>
        <v>0</v>
      </c>
      <c r="N39" s="121">
        <f t="shared" si="28"/>
        <v>0</v>
      </c>
      <c r="O39" s="259">
        <f>'Input Cost_MS5'!AJ$14</f>
        <v>0</v>
      </c>
      <c r="P39" s="122">
        <f t="shared" si="29"/>
        <v>0</v>
      </c>
      <c r="Q39" s="123">
        <f>D39*(1+'Input Cost_MS5'!$AJ23)</f>
        <v>0</v>
      </c>
      <c r="R39" s="124">
        <f t="shared" si="87"/>
        <v>0</v>
      </c>
      <c r="S39" s="124">
        <f t="shared" si="87"/>
        <v>0</v>
      </c>
      <c r="T39" s="119">
        <f t="shared" si="31"/>
        <v>0</v>
      </c>
      <c r="U39" s="120">
        <f t="shared" si="32"/>
        <v>0</v>
      </c>
      <c r="V39" s="120">
        <f t="shared" si="33"/>
        <v>0</v>
      </c>
      <c r="W39" s="120">
        <f t="shared" si="34"/>
        <v>0</v>
      </c>
      <c r="X39" s="120">
        <f t="shared" si="7"/>
        <v>0</v>
      </c>
      <c r="Y39" s="120">
        <f t="shared" si="35"/>
        <v>0</v>
      </c>
      <c r="Z39" s="120">
        <f t="shared" si="8"/>
        <v>0</v>
      </c>
      <c r="AA39" s="121">
        <f t="shared" si="36"/>
        <v>0</v>
      </c>
      <c r="AB39" s="259">
        <f>'Input Cost_MS5'!AJ$15</f>
        <v>0</v>
      </c>
      <c r="AC39" s="122">
        <f t="shared" si="37"/>
        <v>0</v>
      </c>
      <c r="AD39" s="123">
        <f>Q39*(1+'Input Cost_MS5'!$AJ24)</f>
        <v>0</v>
      </c>
      <c r="AE39" s="124">
        <f t="shared" si="88"/>
        <v>0</v>
      </c>
      <c r="AF39" s="124">
        <f t="shared" si="88"/>
        <v>0</v>
      </c>
      <c r="AG39" s="119">
        <f t="shared" si="39"/>
        <v>0</v>
      </c>
      <c r="AH39" s="120">
        <f t="shared" si="40"/>
        <v>0</v>
      </c>
      <c r="AI39" s="120">
        <f t="shared" si="41"/>
        <v>0</v>
      </c>
      <c r="AJ39" s="120">
        <f t="shared" si="42"/>
        <v>0</v>
      </c>
      <c r="AK39" s="120">
        <f t="shared" si="9"/>
        <v>0</v>
      </c>
      <c r="AL39" s="120">
        <f t="shared" si="43"/>
        <v>0</v>
      </c>
      <c r="AM39" s="125">
        <f t="shared" si="10"/>
        <v>0</v>
      </c>
      <c r="AN39" s="121">
        <f t="shared" si="44"/>
        <v>0</v>
      </c>
      <c r="AO39" s="259">
        <f>'Input Cost_MS5'!AJ$16</f>
        <v>0</v>
      </c>
      <c r="AP39" s="122">
        <f t="shared" si="45"/>
        <v>0</v>
      </c>
      <c r="AQ39" s="123">
        <f>AD39*(1+'Input Cost_MS5'!$AJ25)</f>
        <v>0</v>
      </c>
      <c r="AR39" s="124">
        <f t="shared" si="89"/>
        <v>0</v>
      </c>
      <c r="AS39" s="124">
        <f t="shared" si="89"/>
        <v>0</v>
      </c>
      <c r="AT39" s="119">
        <f t="shared" si="47"/>
        <v>0</v>
      </c>
      <c r="AU39" s="120">
        <f t="shared" si="48"/>
        <v>0</v>
      </c>
      <c r="AV39" s="120">
        <f t="shared" si="49"/>
        <v>0</v>
      </c>
      <c r="AW39" s="120">
        <f t="shared" si="50"/>
        <v>0</v>
      </c>
      <c r="AX39" s="120">
        <f t="shared" si="11"/>
        <v>0</v>
      </c>
      <c r="AY39" s="120">
        <f t="shared" si="51"/>
        <v>0</v>
      </c>
      <c r="AZ39" s="120">
        <f t="shared" si="12"/>
        <v>0</v>
      </c>
      <c r="BA39" s="121">
        <f t="shared" si="52"/>
        <v>0</v>
      </c>
      <c r="BB39" s="259">
        <f>'Input Cost_MS5'!AJ$17</f>
        <v>0</v>
      </c>
      <c r="BC39" s="122">
        <f t="shared" si="53"/>
        <v>0</v>
      </c>
      <c r="BD39" s="123">
        <f>AQ39*(1+'Input Cost_MS5'!$AJ26)</f>
        <v>0</v>
      </c>
      <c r="BE39" s="124">
        <f t="shared" si="90"/>
        <v>0</v>
      </c>
      <c r="BF39" s="124">
        <f t="shared" si="90"/>
        <v>0</v>
      </c>
      <c r="BG39" s="119">
        <f t="shared" si="55"/>
        <v>0</v>
      </c>
      <c r="BH39" s="120">
        <f t="shared" si="56"/>
        <v>0</v>
      </c>
      <c r="BI39" s="120">
        <f t="shared" si="57"/>
        <v>0</v>
      </c>
      <c r="BJ39" s="120">
        <f t="shared" si="58"/>
        <v>0</v>
      </c>
      <c r="BK39" s="263">
        <f t="shared" si="13"/>
        <v>0</v>
      </c>
      <c r="BL39" s="120">
        <f t="shared" si="59"/>
        <v>0</v>
      </c>
      <c r="BM39" s="120">
        <f t="shared" si="14"/>
        <v>0</v>
      </c>
      <c r="BN39" s="121">
        <f t="shared" si="60"/>
        <v>0</v>
      </c>
      <c r="BO39" s="259">
        <f>'Input Cost_MS5'!AJ$18</f>
        <v>0</v>
      </c>
      <c r="BP39" s="122">
        <f t="shared" si="61"/>
        <v>0</v>
      </c>
      <c r="BQ39" s="123">
        <f>BD39*(1+'Input Cost_MS5'!$AJ27)</f>
        <v>0</v>
      </c>
      <c r="BR39" s="124">
        <f t="shared" si="91"/>
        <v>0</v>
      </c>
      <c r="BS39" s="124">
        <f t="shared" si="91"/>
        <v>0</v>
      </c>
      <c r="BT39" s="119">
        <f t="shared" si="63"/>
        <v>0</v>
      </c>
      <c r="BU39" s="120">
        <f t="shared" si="64"/>
        <v>0</v>
      </c>
      <c r="BV39" s="120">
        <f t="shared" si="65"/>
        <v>0</v>
      </c>
      <c r="BW39" s="120">
        <f t="shared" si="66"/>
        <v>0</v>
      </c>
      <c r="BX39" s="263">
        <f t="shared" si="15"/>
        <v>0</v>
      </c>
      <c r="BY39" s="120">
        <f t="shared" si="67"/>
        <v>0</v>
      </c>
      <c r="BZ39" s="120">
        <f t="shared" si="16"/>
        <v>0</v>
      </c>
      <c r="CA39" s="121">
        <f t="shared" si="68"/>
        <v>0</v>
      </c>
      <c r="CB39" s="259">
        <f>'Input Cost_MS5'!AJ$19</f>
        <v>0</v>
      </c>
      <c r="CC39" s="122">
        <f t="shared" si="69"/>
        <v>0</v>
      </c>
      <c r="CD39" s="123">
        <f>BQ39*(1+'Input Cost_MS5'!$AJ28)</f>
        <v>0</v>
      </c>
      <c r="CE39" s="124">
        <f t="shared" si="92"/>
        <v>0</v>
      </c>
      <c r="CF39" s="124">
        <f t="shared" si="92"/>
        <v>0</v>
      </c>
      <c r="CG39" s="119">
        <f t="shared" si="71"/>
        <v>0</v>
      </c>
      <c r="CH39" s="120">
        <f t="shared" si="72"/>
        <v>0</v>
      </c>
      <c r="CI39" s="120">
        <f t="shared" si="73"/>
        <v>0</v>
      </c>
      <c r="CJ39" s="120">
        <f t="shared" si="74"/>
        <v>0</v>
      </c>
      <c r="CK39" s="263">
        <f t="shared" si="17"/>
        <v>0</v>
      </c>
      <c r="CL39" s="120">
        <f t="shared" si="75"/>
        <v>0</v>
      </c>
      <c r="CM39" s="120">
        <f t="shared" si="18"/>
        <v>0</v>
      </c>
      <c r="CN39" s="121">
        <f t="shared" si="76"/>
        <v>0</v>
      </c>
      <c r="CO39" s="260">
        <f t="shared" si="77"/>
        <v>0</v>
      </c>
      <c r="CP39" s="126">
        <f t="shared" si="78"/>
        <v>0</v>
      </c>
      <c r="CQ39" s="127" t="str">
        <f t="shared" si="79"/>
        <v/>
      </c>
      <c r="CR39" s="128" t="str">
        <f t="shared" si="80"/>
        <v/>
      </c>
      <c r="CS39" s="128" t="str">
        <f t="shared" si="81"/>
        <v/>
      </c>
      <c r="CT39" s="129">
        <f t="shared" si="86"/>
        <v>0</v>
      </c>
      <c r="CU39" s="130">
        <f t="shared" si="86"/>
        <v>0</v>
      </c>
      <c r="CV39" s="130">
        <f t="shared" si="86"/>
        <v>0</v>
      </c>
      <c r="CW39" s="130">
        <f t="shared" si="86"/>
        <v>0</v>
      </c>
      <c r="CX39" s="130">
        <f t="shared" si="86"/>
        <v>0</v>
      </c>
      <c r="CY39" s="130">
        <f t="shared" si="86"/>
        <v>0</v>
      </c>
      <c r="CZ39" s="130">
        <f t="shared" si="20"/>
        <v>0</v>
      </c>
      <c r="DA39" s="131">
        <f t="shared" si="82"/>
        <v>0</v>
      </c>
      <c r="DB39" s="132" t="str">
        <f t="shared" si="83"/>
        <v/>
      </c>
      <c r="DC39" s="133" t="str">
        <f t="shared" si="84"/>
        <v/>
      </c>
    </row>
    <row r="40" spans="1:109">
      <c r="A40" s="199">
        <f>'Input Cost_MS5'!AK11</f>
        <v>0</v>
      </c>
      <c r="B40" s="194">
        <f>'Input Cost_MS5'!AK$13</f>
        <v>0</v>
      </c>
      <c r="C40" s="657">
        <f>'Input Cost_MS5'!AK$117/100</f>
        <v>0</v>
      </c>
      <c r="D40" s="654">
        <f>C40*(1+'Input Cost_MS5'!AK$22)</f>
        <v>0</v>
      </c>
      <c r="E40" s="197">
        <f>(Kalkulation_MS5!$AM$26)/100</f>
        <v>0</v>
      </c>
      <c r="F40" s="197">
        <f>(Kalkulation_MS5!$AM$35)/100</f>
        <v>0</v>
      </c>
      <c r="G40" s="119">
        <f t="shared" si="21"/>
        <v>0</v>
      </c>
      <c r="H40" s="120">
        <f t="shared" si="22"/>
        <v>0</v>
      </c>
      <c r="I40" s="120">
        <f t="shared" si="23"/>
        <v>0</v>
      </c>
      <c r="J40" s="120">
        <f t="shared" si="24"/>
        <v>0</v>
      </c>
      <c r="K40" s="120">
        <f t="shared" si="25"/>
        <v>0</v>
      </c>
      <c r="L40" s="120">
        <f t="shared" si="26"/>
        <v>0</v>
      </c>
      <c r="M40" s="120">
        <f t="shared" si="27"/>
        <v>0</v>
      </c>
      <c r="N40" s="121">
        <f t="shared" si="28"/>
        <v>0</v>
      </c>
      <c r="O40" s="259">
        <f>'Input Cost_MS5'!AK$14</f>
        <v>0</v>
      </c>
      <c r="P40" s="122">
        <f t="shared" si="29"/>
        <v>0</v>
      </c>
      <c r="Q40" s="123">
        <f>D40*(1+'Input Cost_MS5'!$AK23)</f>
        <v>0</v>
      </c>
      <c r="R40" s="124">
        <f t="shared" si="87"/>
        <v>0</v>
      </c>
      <c r="S40" s="124">
        <f t="shared" si="87"/>
        <v>0</v>
      </c>
      <c r="T40" s="119">
        <f t="shared" si="31"/>
        <v>0</v>
      </c>
      <c r="U40" s="120">
        <f t="shared" si="32"/>
        <v>0</v>
      </c>
      <c r="V40" s="120">
        <f t="shared" si="33"/>
        <v>0</v>
      </c>
      <c r="W40" s="120">
        <f t="shared" si="34"/>
        <v>0</v>
      </c>
      <c r="X40" s="120">
        <f t="shared" si="7"/>
        <v>0</v>
      </c>
      <c r="Y40" s="120">
        <f t="shared" si="35"/>
        <v>0</v>
      </c>
      <c r="Z40" s="120">
        <f t="shared" si="8"/>
        <v>0</v>
      </c>
      <c r="AA40" s="121">
        <f t="shared" si="36"/>
        <v>0</v>
      </c>
      <c r="AB40" s="259">
        <f>'Input Cost_MS5'!AK$15</f>
        <v>0</v>
      </c>
      <c r="AC40" s="122">
        <f t="shared" si="37"/>
        <v>0</v>
      </c>
      <c r="AD40" s="123">
        <f>Q40*(1+'Input Cost_MS5'!$AK24)</f>
        <v>0</v>
      </c>
      <c r="AE40" s="124">
        <f t="shared" si="88"/>
        <v>0</v>
      </c>
      <c r="AF40" s="124">
        <f t="shared" si="88"/>
        <v>0</v>
      </c>
      <c r="AG40" s="119">
        <f t="shared" si="39"/>
        <v>0</v>
      </c>
      <c r="AH40" s="120">
        <f t="shared" si="40"/>
        <v>0</v>
      </c>
      <c r="AI40" s="120">
        <f t="shared" si="41"/>
        <v>0</v>
      </c>
      <c r="AJ40" s="120">
        <f t="shared" si="42"/>
        <v>0</v>
      </c>
      <c r="AK40" s="120">
        <f t="shared" si="9"/>
        <v>0</v>
      </c>
      <c r="AL40" s="120">
        <f t="shared" si="43"/>
        <v>0</v>
      </c>
      <c r="AM40" s="125">
        <f t="shared" si="10"/>
        <v>0</v>
      </c>
      <c r="AN40" s="121">
        <f t="shared" si="44"/>
        <v>0</v>
      </c>
      <c r="AO40" s="259">
        <f>'Input Cost_MS5'!AK$16</f>
        <v>0</v>
      </c>
      <c r="AP40" s="122">
        <f t="shared" si="45"/>
        <v>0</v>
      </c>
      <c r="AQ40" s="123">
        <f>AD40*(1+'Input Cost_MS5'!$AK25)</f>
        <v>0</v>
      </c>
      <c r="AR40" s="124">
        <f t="shared" si="89"/>
        <v>0</v>
      </c>
      <c r="AS40" s="124">
        <f t="shared" si="89"/>
        <v>0</v>
      </c>
      <c r="AT40" s="119">
        <f t="shared" si="47"/>
        <v>0</v>
      </c>
      <c r="AU40" s="120">
        <f t="shared" si="48"/>
        <v>0</v>
      </c>
      <c r="AV40" s="120">
        <f t="shared" si="49"/>
        <v>0</v>
      </c>
      <c r="AW40" s="120">
        <f t="shared" si="50"/>
        <v>0</v>
      </c>
      <c r="AX40" s="120">
        <f t="shared" si="11"/>
        <v>0</v>
      </c>
      <c r="AY40" s="120">
        <f t="shared" si="51"/>
        <v>0</v>
      </c>
      <c r="AZ40" s="120">
        <f t="shared" si="12"/>
        <v>0</v>
      </c>
      <c r="BA40" s="121">
        <f t="shared" si="52"/>
        <v>0</v>
      </c>
      <c r="BB40" s="259">
        <f>'Input Cost_MS5'!AK$17</f>
        <v>0</v>
      </c>
      <c r="BC40" s="122">
        <f t="shared" si="53"/>
        <v>0</v>
      </c>
      <c r="BD40" s="123">
        <f>AQ40*(1+'Input Cost_MS5'!$AK26)</f>
        <v>0</v>
      </c>
      <c r="BE40" s="124">
        <f t="shared" si="90"/>
        <v>0</v>
      </c>
      <c r="BF40" s="124">
        <f t="shared" si="90"/>
        <v>0</v>
      </c>
      <c r="BG40" s="119">
        <f t="shared" si="55"/>
        <v>0</v>
      </c>
      <c r="BH40" s="120">
        <f t="shared" si="56"/>
        <v>0</v>
      </c>
      <c r="BI40" s="120">
        <f t="shared" si="57"/>
        <v>0</v>
      </c>
      <c r="BJ40" s="120">
        <f t="shared" si="58"/>
        <v>0</v>
      </c>
      <c r="BK40" s="263">
        <f t="shared" si="13"/>
        <v>0</v>
      </c>
      <c r="BL40" s="120">
        <f t="shared" si="59"/>
        <v>0</v>
      </c>
      <c r="BM40" s="120">
        <f t="shared" si="14"/>
        <v>0</v>
      </c>
      <c r="BN40" s="121">
        <f t="shared" si="60"/>
        <v>0</v>
      </c>
      <c r="BO40" s="259">
        <f>'Input Cost_MS5'!AK$18</f>
        <v>0</v>
      </c>
      <c r="BP40" s="122">
        <f t="shared" si="61"/>
        <v>0</v>
      </c>
      <c r="BQ40" s="123">
        <f>BD40*(1+'Input Cost_MS5'!$AK27)</f>
        <v>0</v>
      </c>
      <c r="BR40" s="124">
        <f t="shared" si="91"/>
        <v>0</v>
      </c>
      <c r="BS40" s="124">
        <f t="shared" si="91"/>
        <v>0</v>
      </c>
      <c r="BT40" s="119">
        <f t="shared" si="63"/>
        <v>0</v>
      </c>
      <c r="BU40" s="120">
        <f t="shared" si="64"/>
        <v>0</v>
      </c>
      <c r="BV40" s="120">
        <f t="shared" si="65"/>
        <v>0</v>
      </c>
      <c r="BW40" s="120">
        <f t="shared" si="66"/>
        <v>0</v>
      </c>
      <c r="BX40" s="263">
        <f t="shared" si="15"/>
        <v>0</v>
      </c>
      <c r="BY40" s="120">
        <f t="shared" si="67"/>
        <v>0</v>
      </c>
      <c r="BZ40" s="120">
        <f t="shared" si="16"/>
        <v>0</v>
      </c>
      <c r="CA40" s="121">
        <f t="shared" si="68"/>
        <v>0</v>
      </c>
      <c r="CB40" s="259">
        <f>'Input Cost_MS5'!AK$19</f>
        <v>0</v>
      </c>
      <c r="CC40" s="122">
        <f t="shared" si="69"/>
        <v>0</v>
      </c>
      <c r="CD40" s="123">
        <f>BQ40*(1+'Input Cost_MS5'!$AK28)</f>
        <v>0</v>
      </c>
      <c r="CE40" s="124">
        <f t="shared" si="92"/>
        <v>0</v>
      </c>
      <c r="CF40" s="124">
        <f t="shared" si="92"/>
        <v>0</v>
      </c>
      <c r="CG40" s="119">
        <f t="shared" si="71"/>
        <v>0</v>
      </c>
      <c r="CH40" s="120">
        <f t="shared" si="72"/>
        <v>0</v>
      </c>
      <c r="CI40" s="120">
        <f t="shared" si="73"/>
        <v>0</v>
      </c>
      <c r="CJ40" s="120">
        <f t="shared" si="74"/>
        <v>0</v>
      </c>
      <c r="CK40" s="263">
        <f t="shared" si="17"/>
        <v>0</v>
      </c>
      <c r="CL40" s="120">
        <f t="shared" si="75"/>
        <v>0</v>
      </c>
      <c r="CM40" s="120">
        <f t="shared" si="18"/>
        <v>0</v>
      </c>
      <c r="CN40" s="121">
        <f t="shared" si="76"/>
        <v>0</v>
      </c>
      <c r="CO40" s="260">
        <f t="shared" si="77"/>
        <v>0</v>
      </c>
      <c r="CP40" s="126">
        <f t="shared" si="78"/>
        <v>0</v>
      </c>
      <c r="CQ40" s="127" t="str">
        <f t="shared" si="79"/>
        <v/>
      </c>
      <c r="CR40" s="128" t="str">
        <f t="shared" si="80"/>
        <v/>
      </c>
      <c r="CS40" s="128" t="str">
        <f t="shared" si="81"/>
        <v/>
      </c>
      <c r="CT40" s="129">
        <f t="shared" si="86"/>
        <v>0</v>
      </c>
      <c r="CU40" s="130">
        <f t="shared" si="86"/>
        <v>0</v>
      </c>
      <c r="CV40" s="130">
        <f t="shared" si="86"/>
        <v>0</v>
      </c>
      <c r="CW40" s="130">
        <f t="shared" si="86"/>
        <v>0</v>
      </c>
      <c r="CX40" s="130">
        <f t="shared" si="86"/>
        <v>0</v>
      </c>
      <c r="CY40" s="130">
        <f t="shared" si="86"/>
        <v>0</v>
      </c>
      <c r="CZ40" s="130">
        <f t="shared" si="20"/>
        <v>0</v>
      </c>
      <c r="DA40" s="131">
        <f t="shared" si="82"/>
        <v>0</v>
      </c>
      <c r="DB40" s="132" t="str">
        <f t="shared" si="83"/>
        <v/>
      </c>
      <c r="DC40" s="133" t="str">
        <f t="shared" si="84"/>
        <v/>
      </c>
    </row>
    <row r="41" spans="1:109">
      <c r="A41" s="199">
        <f>'Input Cost_MS5'!AL11</f>
        <v>0</v>
      </c>
      <c r="B41" s="194">
        <f>'Input Cost_MS5'!AL$13</f>
        <v>0</v>
      </c>
      <c r="C41" s="657">
        <f>'Input Cost_MS5'!AL$117/100</f>
        <v>0</v>
      </c>
      <c r="D41" s="654">
        <f>C41*(1+'Input Cost_MS5'!AL$22)</f>
        <v>0</v>
      </c>
      <c r="E41" s="197">
        <f>(Kalkulation_MS5!$AN$26)/100</f>
        <v>0</v>
      </c>
      <c r="F41" s="197">
        <f>(Kalkulation_MS5!$AN$35)/100</f>
        <v>0</v>
      </c>
      <c r="G41" s="119">
        <f t="shared" si="21"/>
        <v>0</v>
      </c>
      <c r="H41" s="120">
        <f t="shared" si="22"/>
        <v>0</v>
      </c>
      <c r="I41" s="120">
        <f t="shared" si="23"/>
        <v>0</v>
      </c>
      <c r="J41" s="120">
        <f t="shared" si="24"/>
        <v>0</v>
      </c>
      <c r="K41" s="120">
        <f t="shared" si="25"/>
        <v>0</v>
      </c>
      <c r="L41" s="120">
        <f t="shared" si="26"/>
        <v>0</v>
      </c>
      <c r="M41" s="120">
        <f t="shared" si="27"/>
        <v>0</v>
      </c>
      <c r="N41" s="121">
        <f t="shared" si="28"/>
        <v>0</v>
      </c>
      <c r="O41" s="259">
        <f>'Input Cost_MS5'!AL$14</f>
        <v>0</v>
      </c>
      <c r="P41" s="122">
        <f t="shared" si="29"/>
        <v>0</v>
      </c>
      <c r="Q41" s="123">
        <f>D41*(1+'Input Cost_MS5'!$AL23)</f>
        <v>0</v>
      </c>
      <c r="R41" s="124">
        <f t="shared" si="87"/>
        <v>0</v>
      </c>
      <c r="S41" s="124">
        <f t="shared" si="87"/>
        <v>0</v>
      </c>
      <c r="T41" s="119">
        <f t="shared" si="31"/>
        <v>0</v>
      </c>
      <c r="U41" s="120">
        <f t="shared" si="32"/>
        <v>0</v>
      </c>
      <c r="V41" s="120">
        <f t="shared" si="33"/>
        <v>0</v>
      </c>
      <c r="W41" s="120">
        <f t="shared" si="34"/>
        <v>0</v>
      </c>
      <c r="X41" s="120">
        <f t="shared" si="7"/>
        <v>0</v>
      </c>
      <c r="Y41" s="120">
        <f t="shared" si="35"/>
        <v>0</v>
      </c>
      <c r="Z41" s="120">
        <f t="shared" si="8"/>
        <v>0</v>
      </c>
      <c r="AA41" s="121">
        <f t="shared" si="36"/>
        <v>0</v>
      </c>
      <c r="AB41" s="259">
        <f>'Input Cost_MS5'!AL$15</f>
        <v>0</v>
      </c>
      <c r="AC41" s="122">
        <f t="shared" si="37"/>
        <v>0</v>
      </c>
      <c r="AD41" s="123">
        <f>Q41*(1+'Input Cost_MS5'!$AL24)</f>
        <v>0</v>
      </c>
      <c r="AE41" s="124">
        <f t="shared" si="88"/>
        <v>0</v>
      </c>
      <c r="AF41" s="124">
        <f t="shared" si="88"/>
        <v>0</v>
      </c>
      <c r="AG41" s="119">
        <f t="shared" si="39"/>
        <v>0</v>
      </c>
      <c r="AH41" s="120">
        <f t="shared" si="40"/>
        <v>0</v>
      </c>
      <c r="AI41" s="120">
        <f t="shared" si="41"/>
        <v>0</v>
      </c>
      <c r="AJ41" s="120">
        <f t="shared" si="42"/>
        <v>0</v>
      </c>
      <c r="AK41" s="120">
        <f t="shared" si="9"/>
        <v>0</v>
      </c>
      <c r="AL41" s="120">
        <f t="shared" si="43"/>
        <v>0</v>
      </c>
      <c r="AM41" s="125">
        <f t="shared" si="10"/>
        <v>0</v>
      </c>
      <c r="AN41" s="121">
        <f t="shared" si="44"/>
        <v>0</v>
      </c>
      <c r="AO41" s="259">
        <f>'Input Cost_MS5'!AL$16</f>
        <v>0</v>
      </c>
      <c r="AP41" s="122">
        <f t="shared" si="45"/>
        <v>0</v>
      </c>
      <c r="AQ41" s="123">
        <f>AD41*(1+'Input Cost_MS5'!$AL25)</f>
        <v>0</v>
      </c>
      <c r="AR41" s="124">
        <f t="shared" si="89"/>
        <v>0</v>
      </c>
      <c r="AS41" s="124">
        <f t="shared" si="89"/>
        <v>0</v>
      </c>
      <c r="AT41" s="119">
        <f t="shared" si="47"/>
        <v>0</v>
      </c>
      <c r="AU41" s="120">
        <f t="shared" si="48"/>
        <v>0</v>
      </c>
      <c r="AV41" s="120">
        <f t="shared" si="49"/>
        <v>0</v>
      </c>
      <c r="AW41" s="120">
        <f t="shared" si="50"/>
        <v>0</v>
      </c>
      <c r="AX41" s="120">
        <f t="shared" si="11"/>
        <v>0</v>
      </c>
      <c r="AY41" s="120">
        <f t="shared" si="51"/>
        <v>0</v>
      </c>
      <c r="AZ41" s="120">
        <f t="shared" si="12"/>
        <v>0</v>
      </c>
      <c r="BA41" s="121">
        <f t="shared" si="52"/>
        <v>0</v>
      </c>
      <c r="BB41" s="259">
        <f>'Input Cost_MS5'!AL$17</f>
        <v>0</v>
      </c>
      <c r="BC41" s="122">
        <f t="shared" si="53"/>
        <v>0</v>
      </c>
      <c r="BD41" s="123">
        <f>AQ41*(1+'Input Cost_MS5'!$AL26)</f>
        <v>0</v>
      </c>
      <c r="BE41" s="124">
        <f t="shared" si="90"/>
        <v>0</v>
      </c>
      <c r="BF41" s="124">
        <f t="shared" si="90"/>
        <v>0</v>
      </c>
      <c r="BG41" s="119">
        <f t="shared" si="55"/>
        <v>0</v>
      </c>
      <c r="BH41" s="120">
        <f t="shared" si="56"/>
        <v>0</v>
      </c>
      <c r="BI41" s="120">
        <f t="shared" si="57"/>
        <v>0</v>
      </c>
      <c r="BJ41" s="120">
        <f t="shared" si="58"/>
        <v>0</v>
      </c>
      <c r="BK41" s="263">
        <f t="shared" si="13"/>
        <v>0</v>
      </c>
      <c r="BL41" s="120">
        <f t="shared" si="59"/>
        <v>0</v>
      </c>
      <c r="BM41" s="120">
        <f t="shared" si="14"/>
        <v>0</v>
      </c>
      <c r="BN41" s="121">
        <f t="shared" si="60"/>
        <v>0</v>
      </c>
      <c r="BO41" s="259">
        <f>'Input Cost_MS5'!AL$18</f>
        <v>0</v>
      </c>
      <c r="BP41" s="122">
        <f t="shared" si="61"/>
        <v>0</v>
      </c>
      <c r="BQ41" s="123">
        <f>BD41*(1+'Input Cost_MS5'!$AL27)</f>
        <v>0</v>
      </c>
      <c r="BR41" s="124">
        <f t="shared" si="91"/>
        <v>0</v>
      </c>
      <c r="BS41" s="124">
        <f t="shared" si="91"/>
        <v>0</v>
      </c>
      <c r="BT41" s="119">
        <f t="shared" si="63"/>
        <v>0</v>
      </c>
      <c r="BU41" s="120">
        <f t="shared" si="64"/>
        <v>0</v>
      </c>
      <c r="BV41" s="120">
        <f t="shared" si="65"/>
        <v>0</v>
      </c>
      <c r="BW41" s="120">
        <f t="shared" si="66"/>
        <v>0</v>
      </c>
      <c r="BX41" s="263">
        <f t="shared" si="15"/>
        <v>0</v>
      </c>
      <c r="BY41" s="120">
        <f t="shared" si="67"/>
        <v>0</v>
      </c>
      <c r="BZ41" s="120">
        <f t="shared" si="16"/>
        <v>0</v>
      </c>
      <c r="CA41" s="121">
        <f t="shared" si="68"/>
        <v>0</v>
      </c>
      <c r="CB41" s="259">
        <f>'Input Cost_MS5'!AL$19</f>
        <v>0</v>
      </c>
      <c r="CC41" s="122">
        <f t="shared" si="69"/>
        <v>0</v>
      </c>
      <c r="CD41" s="123">
        <f>BQ41*(1+'Input Cost_MS5'!$AL28)</f>
        <v>0</v>
      </c>
      <c r="CE41" s="124">
        <f t="shared" si="92"/>
        <v>0</v>
      </c>
      <c r="CF41" s="124">
        <f t="shared" si="92"/>
        <v>0</v>
      </c>
      <c r="CG41" s="119">
        <f t="shared" si="71"/>
        <v>0</v>
      </c>
      <c r="CH41" s="120">
        <f t="shared" si="72"/>
        <v>0</v>
      </c>
      <c r="CI41" s="120">
        <f t="shared" si="73"/>
        <v>0</v>
      </c>
      <c r="CJ41" s="120">
        <f t="shared" si="74"/>
        <v>0</v>
      </c>
      <c r="CK41" s="263">
        <f t="shared" si="17"/>
        <v>0</v>
      </c>
      <c r="CL41" s="120">
        <f t="shared" si="75"/>
        <v>0</v>
      </c>
      <c r="CM41" s="120">
        <f t="shared" si="18"/>
        <v>0</v>
      </c>
      <c r="CN41" s="121">
        <f t="shared" si="76"/>
        <v>0</v>
      </c>
      <c r="CO41" s="260">
        <f t="shared" si="77"/>
        <v>0</v>
      </c>
      <c r="CP41" s="126">
        <f t="shared" si="78"/>
        <v>0</v>
      </c>
      <c r="CQ41" s="127" t="str">
        <f t="shared" si="79"/>
        <v/>
      </c>
      <c r="CR41" s="128" t="str">
        <f t="shared" si="80"/>
        <v/>
      </c>
      <c r="CS41" s="128" t="str">
        <f t="shared" si="81"/>
        <v/>
      </c>
      <c r="CT41" s="129">
        <f t="shared" si="86"/>
        <v>0</v>
      </c>
      <c r="CU41" s="130">
        <f t="shared" si="86"/>
        <v>0</v>
      </c>
      <c r="CV41" s="130">
        <f t="shared" si="86"/>
        <v>0</v>
      </c>
      <c r="CW41" s="130">
        <f t="shared" si="86"/>
        <v>0</v>
      </c>
      <c r="CX41" s="130">
        <f t="shared" si="86"/>
        <v>0</v>
      </c>
      <c r="CY41" s="130">
        <f t="shared" si="86"/>
        <v>0</v>
      </c>
      <c r="CZ41" s="130">
        <f t="shared" si="20"/>
        <v>0</v>
      </c>
      <c r="DA41" s="131">
        <f t="shared" si="82"/>
        <v>0</v>
      </c>
      <c r="DB41" s="132" t="str">
        <f t="shared" si="83"/>
        <v/>
      </c>
      <c r="DC41" s="133" t="str">
        <f t="shared" si="84"/>
        <v/>
      </c>
    </row>
    <row r="42" spans="1:109">
      <c r="A42" s="199">
        <f>'Input Cost_MS5'!AM11</f>
        <v>0</v>
      </c>
      <c r="B42" s="194">
        <f>'Input Cost_MS5'!AM$13</f>
        <v>0</v>
      </c>
      <c r="C42" s="657">
        <f>'Input Cost_MS5'!AM$117/100</f>
        <v>0</v>
      </c>
      <c r="D42" s="654">
        <f>C42*(1+'Input Cost_MS5'!AM$22)</f>
        <v>0</v>
      </c>
      <c r="E42" s="197">
        <f>(Kalkulation_MS5!$AO$26)/100</f>
        <v>0</v>
      </c>
      <c r="F42" s="197">
        <f>(Kalkulation_MS5!$AO$35)/100</f>
        <v>0</v>
      </c>
      <c r="G42" s="119">
        <f t="shared" si="21"/>
        <v>0</v>
      </c>
      <c r="H42" s="120">
        <f t="shared" si="22"/>
        <v>0</v>
      </c>
      <c r="I42" s="120">
        <f t="shared" si="23"/>
        <v>0</v>
      </c>
      <c r="J42" s="120">
        <f t="shared" si="24"/>
        <v>0</v>
      </c>
      <c r="K42" s="120">
        <f t="shared" si="25"/>
        <v>0</v>
      </c>
      <c r="L42" s="120">
        <f t="shared" si="26"/>
        <v>0</v>
      </c>
      <c r="M42" s="120">
        <f t="shared" si="27"/>
        <v>0</v>
      </c>
      <c r="N42" s="121">
        <f t="shared" si="28"/>
        <v>0</v>
      </c>
      <c r="O42" s="259">
        <f>'Input Cost_MS5'!AM$14</f>
        <v>0</v>
      </c>
      <c r="P42" s="122">
        <f t="shared" si="29"/>
        <v>0</v>
      </c>
      <c r="Q42" s="123">
        <f>D42*(1+'Input Cost_MS5'!$AM23)</f>
        <v>0</v>
      </c>
      <c r="R42" s="124">
        <f t="shared" si="87"/>
        <v>0</v>
      </c>
      <c r="S42" s="124">
        <f t="shared" si="87"/>
        <v>0</v>
      </c>
      <c r="T42" s="119">
        <f t="shared" si="31"/>
        <v>0</v>
      </c>
      <c r="U42" s="120">
        <f t="shared" si="32"/>
        <v>0</v>
      </c>
      <c r="V42" s="120">
        <f t="shared" si="33"/>
        <v>0</v>
      </c>
      <c r="W42" s="120">
        <f t="shared" si="34"/>
        <v>0</v>
      </c>
      <c r="X42" s="120">
        <f t="shared" si="7"/>
        <v>0</v>
      </c>
      <c r="Y42" s="120">
        <f t="shared" si="35"/>
        <v>0</v>
      </c>
      <c r="Z42" s="120">
        <f t="shared" si="8"/>
        <v>0</v>
      </c>
      <c r="AA42" s="121">
        <f t="shared" si="36"/>
        <v>0</v>
      </c>
      <c r="AB42" s="259">
        <f>'Input Cost_MS5'!AM$15</f>
        <v>0</v>
      </c>
      <c r="AC42" s="122">
        <f t="shared" si="37"/>
        <v>0</v>
      </c>
      <c r="AD42" s="123">
        <f>Q42*(1+'Input Cost_MS5'!$AM24)</f>
        <v>0</v>
      </c>
      <c r="AE42" s="124">
        <f t="shared" si="88"/>
        <v>0</v>
      </c>
      <c r="AF42" s="124">
        <f t="shared" si="88"/>
        <v>0</v>
      </c>
      <c r="AG42" s="119">
        <f t="shared" si="39"/>
        <v>0</v>
      </c>
      <c r="AH42" s="120">
        <f t="shared" si="40"/>
        <v>0</v>
      </c>
      <c r="AI42" s="120">
        <f t="shared" si="41"/>
        <v>0</v>
      </c>
      <c r="AJ42" s="120">
        <f t="shared" si="42"/>
        <v>0</v>
      </c>
      <c r="AK42" s="120">
        <f t="shared" si="9"/>
        <v>0</v>
      </c>
      <c r="AL42" s="120">
        <f t="shared" si="43"/>
        <v>0</v>
      </c>
      <c r="AM42" s="125">
        <f t="shared" si="10"/>
        <v>0</v>
      </c>
      <c r="AN42" s="121">
        <f t="shared" si="44"/>
        <v>0</v>
      </c>
      <c r="AO42" s="259">
        <f>'Input Cost_MS5'!AM$16</f>
        <v>0</v>
      </c>
      <c r="AP42" s="122">
        <f t="shared" si="45"/>
        <v>0</v>
      </c>
      <c r="AQ42" s="123">
        <f>AD42*(1+'Input Cost_MS5'!$AM25)</f>
        <v>0</v>
      </c>
      <c r="AR42" s="124">
        <f t="shared" si="89"/>
        <v>0</v>
      </c>
      <c r="AS42" s="124">
        <f t="shared" si="89"/>
        <v>0</v>
      </c>
      <c r="AT42" s="119">
        <f t="shared" si="47"/>
        <v>0</v>
      </c>
      <c r="AU42" s="120">
        <f t="shared" si="48"/>
        <v>0</v>
      </c>
      <c r="AV42" s="120">
        <f t="shared" si="49"/>
        <v>0</v>
      </c>
      <c r="AW42" s="120">
        <f t="shared" si="50"/>
        <v>0</v>
      </c>
      <c r="AX42" s="120">
        <f t="shared" si="11"/>
        <v>0</v>
      </c>
      <c r="AY42" s="120">
        <f t="shared" si="51"/>
        <v>0</v>
      </c>
      <c r="AZ42" s="120">
        <f t="shared" si="12"/>
        <v>0</v>
      </c>
      <c r="BA42" s="121">
        <f t="shared" si="52"/>
        <v>0</v>
      </c>
      <c r="BB42" s="259">
        <f>'Input Cost_MS5'!AM$17</f>
        <v>0</v>
      </c>
      <c r="BC42" s="122">
        <f t="shared" si="53"/>
        <v>0</v>
      </c>
      <c r="BD42" s="123">
        <f>AQ42*(1+'Input Cost_MS5'!$AM26)</f>
        <v>0</v>
      </c>
      <c r="BE42" s="124">
        <f t="shared" si="90"/>
        <v>0</v>
      </c>
      <c r="BF42" s="124">
        <f t="shared" si="90"/>
        <v>0</v>
      </c>
      <c r="BG42" s="119">
        <f t="shared" si="55"/>
        <v>0</v>
      </c>
      <c r="BH42" s="120">
        <f t="shared" si="56"/>
        <v>0</v>
      </c>
      <c r="BI42" s="120">
        <f t="shared" si="57"/>
        <v>0</v>
      </c>
      <c r="BJ42" s="120">
        <f t="shared" si="58"/>
        <v>0</v>
      </c>
      <c r="BK42" s="263">
        <f t="shared" si="13"/>
        <v>0</v>
      </c>
      <c r="BL42" s="120">
        <f t="shared" si="59"/>
        <v>0</v>
      </c>
      <c r="BM42" s="120">
        <f t="shared" si="14"/>
        <v>0</v>
      </c>
      <c r="BN42" s="121">
        <f t="shared" si="60"/>
        <v>0</v>
      </c>
      <c r="BO42" s="259">
        <f>'Input Cost_MS5'!AM$18</f>
        <v>0</v>
      </c>
      <c r="BP42" s="122">
        <f t="shared" si="61"/>
        <v>0</v>
      </c>
      <c r="BQ42" s="123">
        <f>BD42*(1+'Input Cost_MS5'!$AM27)</f>
        <v>0</v>
      </c>
      <c r="BR42" s="124">
        <f t="shared" si="91"/>
        <v>0</v>
      </c>
      <c r="BS42" s="124">
        <f t="shared" si="91"/>
        <v>0</v>
      </c>
      <c r="BT42" s="119">
        <f t="shared" si="63"/>
        <v>0</v>
      </c>
      <c r="BU42" s="120">
        <f t="shared" si="64"/>
        <v>0</v>
      </c>
      <c r="BV42" s="120">
        <f t="shared" si="65"/>
        <v>0</v>
      </c>
      <c r="BW42" s="120">
        <f t="shared" si="66"/>
        <v>0</v>
      </c>
      <c r="BX42" s="263">
        <f t="shared" si="15"/>
        <v>0</v>
      </c>
      <c r="BY42" s="120">
        <f t="shared" si="67"/>
        <v>0</v>
      </c>
      <c r="BZ42" s="120">
        <f t="shared" si="16"/>
        <v>0</v>
      </c>
      <c r="CA42" s="121">
        <f t="shared" si="68"/>
        <v>0</v>
      </c>
      <c r="CB42" s="259">
        <f>'Input Cost_MS5'!AM$19</f>
        <v>0</v>
      </c>
      <c r="CC42" s="122">
        <f t="shared" si="69"/>
        <v>0</v>
      </c>
      <c r="CD42" s="123">
        <f>BQ42*(1+'Input Cost_MS5'!$AM28)</f>
        <v>0</v>
      </c>
      <c r="CE42" s="124">
        <f t="shared" si="92"/>
        <v>0</v>
      </c>
      <c r="CF42" s="124">
        <f t="shared" si="92"/>
        <v>0</v>
      </c>
      <c r="CG42" s="119">
        <f t="shared" si="71"/>
        <v>0</v>
      </c>
      <c r="CH42" s="120">
        <f t="shared" si="72"/>
        <v>0</v>
      </c>
      <c r="CI42" s="120">
        <f t="shared" si="73"/>
        <v>0</v>
      </c>
      <c r="CJ42" s="120">
        <f t="shared" si="74"/>
        <v>0</v>
      </c>
      <c r="CK42" s="263">
        <f t="shared" si="17"/>
        <v>0</v>
      </c>
      <c r="CL42" s="120">
        <f t="shared" si="75"/>
        <v>0</v>
      </c>
      <c r="CM42" s="120">
        <f t="shared" si="18"/>
        <v>0</v>
      </c>
      <c r="CN42" s="121">
        <f t="shared" si="76"/>
        <v>0</v>
      </c>
      <c r="CO42" s="260">
        <f t="shared" si="77"/>
        <v>0</v>
      </c>
      <c r="CP42" s="126">
        <f t="shared" si="78"/>
        <v>0</v>
      </c>
      <c r="CQ42" s="127" t="str">
        <f t="shared" si="79"/>
        <v/>
      </c>
      <c r="CR42" s="128" t="str">
        <f t="shared" si="80"/>
        <v/>
      </c>
      <c r="CS42" s="128" t="str">
        <f t="shared" si="81"/>
        <v/>
      </c>
      <c r="CT42" s="129">
        <f t="shared" si="86"/>
        <v>0</v>
      </c>
      <c r="CU42" s="130">
        <f t="shared" si="86"/>
        <v>0</v>
      </c>
      <c r="CV42" s="130">
        <f t="shared" si="86"/>
        <v>0</v>
      </c>
      <c r="CW42" s="130">
        <f t="shared" si="86"/>
        <v>0</v>
      </c>
      <c r="CX42" s="130">
        <f t="shared" si="86"/>
        <v>0</v>
      </c>
      <c r="CY42" s="130">
        <f t="shared" si="86"/>
        <v>0</v>
      </c>
      <c r="CZ42" s="130">
        <f t="shared" si="20"/>
        <v>0</v>
      </c>
      <c r="DA42" s="131">
        <f t="shared" si="82"/>
        <v>0</v>
      </c>
      <c r="DB42" s="132" t="str">
        <f t="shared" si="83"/>
        <v/>
      </c>
      <c r="DC42" s="133" t="str">
        <f t="shared" si="84"/>
        <v/>
      </c>
    </row>
    <row r="43" spans="1:109">
      <c r="A43" s="199">
        <f>'Input Cost_MS5'!AN11</f>
        <v>0</v>
      </c>
      <c r="B43" s="194">
        <f>'Input Cost_MS5'!AN$13</f>
        <v>0</v>
      </c>
      <c r="C43" s="657">
        <f>'Input Cost_MS5'!AN$117/100</f>
        <v>0</v>
      </c>
      <c r="D43" s="654">
        <f>C43*(1+'Input Cost_MS5'!AN$22)</f>
        <v>0</v>
      </c>
      <c r="E43" s="197">
        <f>(Kalkulation_MS5!$AP$26)/100</f>
        <v>0</v>
      </c>
      <c r="F43" s="197">
        <f>(Kalkulation_MS5!$AP$35)/100</f>
        <v>0</v>
      </c>
      <c r="G43" s="119">
        <f t="shared" si="21"/>
        <v>0</v>
      </c>
      <c r="H43" s="120">
        <f t="shared" si="22"/>
        <v>0</v>
      </c>
      <c r="I43" s="120">
        <f t="shared" si="23"/>
        <v>0</v>
      </c>
      <c r="J43" s="120">
        <f t="shared" si="24"/>
        <v>0</v>
      </c>
      <c r="K43" s="120">
        <f t="shared" si="25"/>
        <v>0</v>
      </c>
      <c r="L43" s="120">
        <f t="shared" si="26"/>
        <v>0</v>
      </c>
      <c r="M43" s="120">
        <f t="shared" si="27"/>
        <v>0</v>
      </c>
      <c r="N43" s="121">
        <f t="shared" si="28"/>
        <v>0</v>
      </c>
      <c r="O43" s="259">
        <f>'Input Cost_MS5'!AN$14</f>
        <v>0</v>
      </c>
      <c r="P43" s="122">
        <f t="shared" si="29"/>
        <v>0</v>
      </c>
      <c r="Q43" s="123">
        <f>D43*(1+'Input Cost_MS5'!$AN23)</f>
        <v>0</v>
      </c>
      <c r="R43" s="124">
        <f t="shared" si="87"/>
        <v>0</v>
      </c>
      <c r="S43" s="124">
        <f t="shared" si="87"/>
        <v>0</v>
      </c>
      <c r="T43" s="119">
        <f t="shared" si="31"/>
        <v>0</v>
      </c>
      <c r="U43" s="120">
        <f t="shared" si="32"/>
        <v>0</v>
      </c>
      <c r="V43" s="120">
        <f t="shared" si="33"/>
        <v>0</v>
      </c>
      <c r="W43" s="120">
        <f t="shared" si="34"/>
        <v>0</v>
      </c>
      <c r="X43" s="120">
        <f t="shared" si="7"/>
        <v>0</v>
      </c>
      <c r="Y43" s="120">
        <f t="shared" si="35"/>
        <v>0</v>
      </c>
      <c r="Z43" s="120">
        <f t="shared" si="8"/>
        <v>0</v>
      </c>
      <c r="AA43" s="121">
        <f t="shared" si="36"/>
        <v>0</v>
      </c>
      <c r="AB43" s="259">
        <f>'Input Cost_MS5'!AN$15</f>
        <v>0</v>
      </c>
      <c r="AC43" s="122">
        <f t="shared" si="37"/>
        <v>0</v>
      </c>
      <c r="AD43" s="123">
        <f>Q43*(1+'Input Cost_MS5'!$AN24)</f>
        <v>0</v>
      </c>
      <c r="AE43" s="124">
        <f t="shared" si="88"/>
        <v>0</v>
      </c>
      <c r="AF43" s="124">
        <f t="shared" si="88"/>
        <v>0</v>
      </c>
      <c r="AG43" s="119">
        <f t="shared" si="39"/>
        <v>0</v>
      </c>
      <c r="AH43" s="120">
        <f t="shared" si="40"/>
        <v>0</v>
      </c>
      <c r="AI43" s="120">
        <f t="shared" si="41"/>
        <v>0</v>
      </c>
      <c r="AJ43" s="120">
        <f t="shared" si="42"/>
        <v>0</v>
      </c>
      <c r="AK43" s="120">
        <f t="shared" si="9"/>
        <v>0</v>
      </c>
      <c r="AL43" s="120">
        <f t="shared" si="43"/>
        <v>0</v>
      </c>
      <c r="AM43" s="125">
        <f t="shared" si="10"/>
        <v>0</v>
      </c>
      <c r="AN43" s="121">
        <f t="shared" si="44"/>
        <v>0</v>
      </c>
      <c r="AO43" s="259">
        <f>'Input Cost_MS5'!AN$16</f>
        <v>0</v>
      </c>
      <c r="AP43" s="122">
        <f t="shared" si="45"/>
        <v>0</v>
      </c>
      <c r="AQ43" s="123">
        <f>AD43*(1+'Input Cost_MS5'!$AN25)</f>
        <v>0</v>
      </c>
      <c r="AR43" s="124">
        <f t="shared" si="89"/>
        <v>0</v>
      </c>
      <c r="AS43" s="124">
        <f t="shared" si="89"/>
        <v>0</v>
      </c>
      <c r="AT43" s="119">
        <f t="shared" si="47"/>
        <v>0</v>
      </c>
      <c r="AU43" s="120">
        <f t="shared" si="48"/>
        <v>0</v>
      </c>
      <c r="AV43" s="120">
        <f t="shared" si="49"/>
        <v>0</v>
      </c>
      <c r="AW43" s="120">
        <f t="shared" si="50"/>
        <v>0</v>
      </c>
      <c r="AX43" s="120">
        <f t="shared" si="11"/>
        <v>0</v>
      </c>
      <c r="AY43" s="120">
        <f t="shared" si="51"/>
        <v>0</v>
      </c>
      <c r="AZ43" s="120">
        <f t="shared" si="12"/>
        <v>0</v>
      </c>
      <c r="BA43" s="121">
        <f t="shared" si="52"/>
        <v>0</v>
      </c>
      <c r="BB43" s="259">
        <f>'Input Cost_MS5'!AN$17</f>
        <v>0</v>
      </c>
      <c r="BC43" s="122">
        <f t="shared" si="53"/>
        <v>0</v>
      </c>
      <c r="BD43" s="123">
        <f>AQ43*(1+'Input Cost_MS5'!$AN26)</f>
        <v>0</v>
      </c>
      <c r="BE43" s="124">
        <f t="shared" si="90"/>
        <v>0</v>
      </c>
      <c r="BF43" s="124">
        <f t="shared" si="90"/>
        <v>0</v>
      </c>
      <c r="BG43" s="119">
        <f t="shared" si="55"/>
        <v>0</v>
      </c>
      <c r="BH43" s="120">
        <f t="shared" si="56"/>
        <v>0</v>
      </c>
      <c r="BI43" s="120">
        <f t="shared" si="57"/>
        <v>0</v>
      </c>
      <c r="BJ43" s="120">
        <f t="shared" si="58"/>
        <v>0</v>
      </c>
      <c r="BK43" s="263">
        <f t="shared" si="13"/>
        <v>0</v>
      </c>
      <c r="BL43" s="120">
        <f t="shared" si="59"/>
        <v>0</v>
      </c>
      <c r="BM43" s="120">
        <f t="shared" si="14"/>
        <v>0</v>
      </c>
      <c r="BN43" s="121">
        <f t="shared" si="60"/>
        <v>0</v>
      </c>
      <c r="BO43" s="259">
        <f>'Input Cost_MS5'!AN$18</f>
        <v>0</v>
      </c>
      <c r="BP43" s="122">
        <f t="shared" si="61"/>
        <v>0</v>
      </c>
      <c r="BQ43" s="123">
        <f>BD43*(1+'Input Cost_MS5'!$AN27)</f>
        <v>0</v>
      </c>
      <c r="BR43" s="124">
        <f t="shared" si="91"/>
        <v>0</v>
      </c>
      <c r="BS43" s="124">
        <f t="shared" si="91"/>
        <v>0</v>
      </c>
      <c r="BT43" s="119">
        <f t="shared" si="63"/>
        <v>0</v>
      </c>
      <c r="BU43" s="120">
        <f t="shared" si="64"/>
        <v>0</v>
      </c>
      <c r="BV43" s="120">
        <f t="shared" si="65"/>
        <v>0</v>
      </c>
      <c r="BW43" s="120">
        <f t="shared" si="66"/>
        <v>0</v>
      </c>
      <c r="BX43" s="263">
        <f t="shared" si="15"/>
        <v>0</v>
      </c>
      <c r="BY43" s="120">
        <f t="shared" si="67"/>
        <v>0</v>
      </c>
      <c r="BZ43" s="120">
        <f t="shared" si="16"/>
        <v>0</v>
      </c>
      <c r="CA43" s="121">
        <f t="shared" si="68"/>
        <v>0</v>
      </c>
      <c r="CB43" s="259">
        <f>'Input Cost_MS5'!AN$19</f>
        <v>0</v>
      </c>
      <c r="CC43" s="122">
        <f t="shared" si="69"/>
        <v>0</v>
      </c>
      <c r="CD43" s="123">
        <f>BQ43*(1+'Input Cost_MS5'!$AN28)</f>
        <v>0</v>
      </c>
      <c r="CE43" s="124">
        <f t="shared" si="92"/>
        <v>0</v>
      </c>
      <c r="CF43" s="124">
        <f t="shared" si="92"/>
        <v>0</v>
      </c>
      <c r="CG43" s="119">
        <f t="shared" si="71"/>
        <v>0</v>
      </c>
      <c r="CH43" s="120">
        <f t="shared" si="72"/>
        <v>0</v>
      </c>
      <c r="CI43" s="120">
        <f t="shared" si="73"/>
        <v>0</v>
      </c>
      <c r="CJ43" s="120">
        <f t="shared" si="74"/>
        <v>0</v>
      </c>
      <c r="CK43" s="263">
        <f t="shared" si="17"/>
        <v>0</v>
      </c>
      <c r="CL43" s="120">
        <f t="shared" si="75"/>
        <v>0</v>
      </c>
      <c r="CM43" s="120">
        <f t="shared" si="18"/>
        <v>0</v>
      </c>
      <c r="CN43" s="121">
        <f t="shared" si="76"/>
        <v>0</v>
      </c>
      <c r="CO43" s="260">
        <f t="shared" si="77"/>
        <v>0</v>
      </c>
      <c r="CP43" s="126">
        <f t="shared" si="78"/>
        <v>0</v>
      </c>
      <c r="CQ43" s="127" t="str">
        <f t="shared" si="79"/>
        <v/>
      </c>
      <c r="CR43" s="128" t="str">
        <f t="shared" si="80"/>
        <v/>
      </c>
      <c r="CS43" s="128" t="str">
        <f t="shared" si="81"/>
        <v/>
      </c>
      <c r="CT43" s="129">
        <f t="shared" si="86"/>
        <v>0</v>
      </c>
      <c r="CU43" s="130">
        <f t="shared" si="86"/>
        <v>0</v>
      </c>
      <c r="CV43" s="130">
        <f t="shared" si="86"/>
        <v>0</v>
      </c>
      <c r="CW43" s="130">
        <f t="shared" si="86"/>
        <v>0</v>
      </c>
      <c r="CX43" s="130">
        <f t="shared" si="86"/>
        <v>0</v>
      </c>
      <c r="CY43" s="130">
        <f t="shared" si="86"/>
        <v>0</v>
      </c>
      <c r="CZ43" s="130">
        <f t="shared" si="20"/>
        <v>0</v>
      </c>
      <c r="DA43" s="131">
        <f t="shared" si="82"/>
        <v>0</v>
      </c>
      <c r="DB43" s="132" t="str">
        <f t="shared" si="83"/>
        <v/>
      </c>
      <c r="DC43" s="133" t="str">
        <f t="shared" si="84"/>
        <v/>
      </c>
    </row>
    <row r="44" spans="1:109">
      <c r="A44" s="199">
        <f>'Input Cost_MS5'!AO11</f>
        <v>0</v>
      </c>
      <c r="B44" s="194">
        <f>'Input Cost_MS5'!AO$13</f>
        <v>0</v>
      </c>
      <c r="C44" s="657">
        <f>'Input Cost_MS5'!AO$117/100</f>
        <v>0</v>
      </c>
      <c r="D44" s="654">
        <f>C44*(1+'Input Cost_MS5'!AO$22)</f>
        <v>0</v>
      </c>
      <c r="E44" s="197">
        <f>(Kalkulation_MS5!$AQ$26)/100</f>
        <v>0</v>
      </c>
      <c r="F44" s="197">
        <f>(Kalkulation_MS5!$AQ$35)/100</f>
        <v>0</v>
      </c>
      <c r="G44" s="119">
        <f t="shared" si="21"/>
        <v>0</v>
      </c>
      <c r="H44" s="120">
        <f t="shared" si="22"/>
        <v>0</v>
      </c>
      <c r="I44" s="120">
        <f t="shared" si="23"/>
        <v>0</v>
      </c>
      <c r="J44" s="120">
        <f t="shared" si="24"/>
        <v>0</v>
      </c>
      <c r="K44" s="120">
        <f t="shared" si="25"/>
        <v>0</v>
      </c>
      <c r="L44" s="120">
        <f t="shared" si="26"/>
        <v>0</v>
      </c>
      <c r="M44" s="120">
        <f t="shared" si="27"/>
        <v>0</v>
      </c>
      <c r="N44" s="121">
        <f t="shared" si="28"/>
        <v>0</v>
      </c>
      <c r="O44" s="259">
        <f>'Input Cost_MS5'!AO$14</f>
        <v>0</v>
      </c>
      <c r="P44" s="122">
        <f t="shared" si="29"/>
        <v>0</v>
      </c>
      <c r="Q44" s="123">
        <f>D44*(1+'Input Cost_MS5'!$AO23)</f>
        <v>0</v>
      </c>
      <c r="R44" s="124">
        <f t="shared" si="87"/>
        <v>0</v>
      </c>
      <c r="S44" s="124">
        <f t="shared" si="87"/>
        <v>0</v>
      </c>
      <c r="T44" s="119">
        <f t="shared" si="31"/>
        <v>0</v>
      </c>
      <c r="U44" s="120">
        <f t="shared" si="32"/>
        <v>0</v>
      </c>
      <c r="V44" s="120">
        <f t="shared" si="33"/>
        <v>0</v>
      </c>
      <c r="W44" s="120">
        <f t="shared" si="34"/>
        <v>0</v>
      </c>
      <c r="X44" s="120">
        <f t="shared" si="7"/>
        <v>0</v>
      </c>
      <c r="Y44" s="120">
        <f t="shared" si="35"/>
        <v>0</v>
      </c>
      <c r="Z44" s="120">
        <f t="shared" si="8"/>
        <v>0</v>
      </c>
      <c r="AA44" s="121">
        <f t="shared" si="36"/>
        <v>0</v>
      </c>
      <c r="AB44" s="259">
        <f>'Input Cost_MS5'!AO$15</f>
        <v>0</v>
      </c>
      <c r="AC44" s="122">
        <f t="shared" si="37"/>
        <v>0</v>
      </c>
      <c r="AD44" s="123">
        <f>Q44*(1+'Input Cost_MS5'!$AO24)</f>
        <v>0</v>
      </c>
      <c r="AE44" s="124">
        <f t="shared" si="88"/>
        <v>0</v>
      </c>
      <c r="AF44" s="124">
        <f t="shared" si="88"/>
        <v>0</v>
      </c>
      <c r="AG44" s="119">
        <f t="shared" si="39"/>
        <v>0</v>
      </c>
      <c r="AH44" s="120">
        <f t="shared" si="40"/>
        <v>0</v>
      </c>
      <c r="AI44" s="120">
        <f t="shared" si="41"/>
        <v>0</v>
      </c>
      <c r="AJ44" s="120">
        <f t="shared" si="42"/>
        <v>0</v>
      </c>
      <c r="AK44" s="120">
        <f t="shared" si="9"/>
        <v>0</v>
      </c>
      <c r="AL44" s="120">
        <f t="shared" si="43"/>
        <v>0</v>
      </c>
      <c r="AM44" s="125">
        <f t="shared" si="10"/>
        <v>0</v>
      </c>
      <c r="AN44" s="121">
        <f t="shared" si="44"/>
        <v>0</v>
      </c>
      <c r="AO44" s="259">
        <f>'Input Cost_MS5'!AO$16</f>
        <v>0</v>
      </c>
      <c r="AP44" s="122">
        <f t="shared" si="45"/>
        <v>0</v>
      </c>
      <c r="AQ44" s="123">
        <f>AD44*(1+'Input Cost_MS5'!$AO25)</f>
        <v>0</v>
      </c>
      <c r="AR44" s="124">
        <f t="shared" si="89"/>
        <v>0</v>
      </c>
      <c r="AS44" s="124">
        <f t="shared" si="89"/>
        <v>0</v>
      </c>
      <c r="AT44" s="119">
        <f t="shared" si="47"/>
        <v>0</v>
      </c>
      <c r="AU44" s="120">
        <f t="shared" si="48"/>
        <v>0</v>
      </c>
      <c r="AV44" s="120">
        <f t="shared" si="49"/>
        <v>0</v>
      </c>
      <c r="AW44" s="120">
        <f t="shared" si="50"/>
        <v>0</v>
      </c>
      <c r="AX44" s="120">
        <f t="shared" si="11"/>
        <v>0</v>
      </c>
      <c r="AY44" s="120">
        <f t="shared" si="51"/>
        <v>0</v>
      </c>
      <c r="AZ44" s="120">
        <f t="shared" si="12"/>
        <v>0</v>
      </c>
      <c r="BA44" s="121">
        <f t="shared" si="52"/>
        <v>0</v>
      </c>
      <c r="BB44" s="259">
        <f>'Input Cost_MS5'!AO$17</f>
        <v>0</v>
      </c>
      <c r="BC44" s="122">
        <f t="shared" si="53"/>
        <v>0</v>
      </c>
      <c r="BD44" s="123">
        <f>AQ44*(1+'Input Cost_MS5'!$AO26)</f>
        <v>0</v>
      </c>
      <c r="BE44" s="124">
        <f t="shared" si="90"/>
        <v>0</v>
      </c>
      <c r="BF44" s="124">
        <f t="shared" si="90"/>
        <v>0</v>
      </c>
      <c r="BG44" s="119">
        <f t="shared" si="55"/>
        <v>0</v>
      </c>
      <c r="BH44" s="120">
        <f t="shared" si="56"/>
        <v>0</v>
      </c>
      <c r="BI44" s="120">
        <f t="shared" si="57"/>
        <v>0</v>
      </c>
      <c r="BJ44" s="120">
        <f t="shared" si="58"/>
        <v>0</v>
      </c>
      <c r="BK44" s="263">
        <f t="shared" si="13"/>
        <v>0</v>
      </c>
      <c r="BL44" s="120">
        <f t="shared" si="59"/>
        <v>0</v>
      </c>
      <c r="BM44" s="120">
        <f t="shared" si="14"/>
        <v>0</v>
      </c>
      <c r="BN44" s="121">
        <f t="shared" si="60"/>
        <v>0</v>
      </c>
      <c r="BO44" s="259">
        <f>'Input Cost_MS5'!AO$18</f>
        <v>0</v>
      </c>
      <c r="BP44" s="122">
        <f t="shared" si="61"/>
        <v>0</v>
      </c>
      <c r="BQ44" s="123">
        <f>BD44*(1+'Input Cost_MS5'!$AO27)</f>
        <v>0</v>
      </c>
      <c r="BR44" s="124">
        <f t="shared" si="91"/>
        <v>0</v>
      </c>
      <c r="BS44" s="124">
        <f t="shared" si="91"/>
        <v>0</v>
      </c>
      <c r="BT44" s="119">
        <f t="shared" si="63"/>
        <v>0</v>
      </c>
      <c r="BU44" s="120">
        <f t="shared" si="64"/>
        <v>0</v>
      </c>
      <c r="BV44" s="120">
        <f t="shared" si="65"/>
        <v>0</v>
      </c>
      <c r="BW44" s="120">
        <f t="shared" si="66"/>
        <v>0</v>
      </c>
      <c r="BX44" s="263">
        <f t="shared" si="15"/>
        <v>0</v>
      </c>
      <c r="BY44" s="120">
        <f t="shared" si="67"/>
        <v>0</v>
      </c>
      <c r="BZ44" s="120">
        <f t="shared" si="16"/>
        <v>0</v>
      </c>
      <c r="CA44" s="121">
        <f t="shared" si="68"/>
        <v>0</v>
      </c>
      <c r="CB44" s="259">
        <f>'Input Cost_MS5'!AO$19</f>
        <v>0</v>
      </c>
      <c r="CC44" s="122">
        <f t="shared" si="69"/>
        <v>0</v>
      </c>
      <c r="CD44" s="123">
        <f>BQ44*(1+'Input Cost_MS5'!$AO28)</f>
        <v>0</v>
      </c>
      <c r="CE44" s="124">
        <f t="shared" si="92"/>
        <v>0</v>
      </c>
      <c r="CF44" s="124">
        <f t="shared" si="92"/>
        <v>0</v>
      </c>
      <c r="CG44" s="119">
        <f t="shared" si="71"/>
        <v>0</v>
      </c>
      <c r="CH44" s="120">
        <f t="shared" si="72"/>
        <v>0</v>
      </c>
      <c r="CI44" s="120">
        <f t="shared" si="73"/>
        <v>0</v>
      </c>
      <c r="CJ44" s="120">
        <f t="shared" si="74"/>
        <v>0</v>
      </c>
      <c r="CK44" s="263">
        <f t="shared" si="17"/>
        <v>0</v>
      </c>
      <c r="CL44" s="120">
        <f t="shared" si="75"/>
        <v>0</v>
      </c>
      <c r="CM44" s="120">
        <f t="shared" si="18"/>
        <v>0</v>
      </c>
      <c r="CN44" s="121">
        <f t="shared" si="76"/>
        <v>0</v>
      </c>
      <c r="CO44" s="260">
        <f t="shared" si="77"/>
        <v>0</v>
      </c>
      <c r="CP44" s="126">
        <f t="shared" si="78"/>
        <v>0</v>
      </c>
      <c r="CQ44" s="127" t="str">
        <f t="shared" si="79"/>
        <v/>
      </c>
      <c r="CR44" s="128" t="str">
        <f t="shared" si="80"/>
        <v/>
      </c>
      <c r="CS44" s="128" t="str">
        <f t="shared" si="81"/>
        <v/>
      </c>
      <c r="CT44" s="129">
        <f t="shared" si="86"/>
        <v>0</v>
      </c>
      <c r="CU44" s="130">
        <f t="shared" si="86"/>
        <v>0</v>
      </c>
      <c r="CV44" s="130">
        <f t="shared" si="86"/>
        <v>0</v>
      </c>
      <c r="CW44" s="130">
        <f t="shared" si="86"/>
        <v>0</v>
      </c>
      <c r="CX44" s="130">
        <f t="shared" si="86"/>
        <v>0</v>
      </c>
      <c r="CY44" s="130">
        <f t="shared" si="86"/>
        <v>0</v>
      </c>
      <c r="CZ44" s="130">
        <f t="shared" si="20"/>
        <v>0</v>
      </c>
      <c r="DA44" s="131">
        <f t="shared" si="82"/>
        <v>0</v>
      </c>
      <c r="DB44" s="132" t="str">
        <f t="shared" si="83"/>
        <v/>
      </c>
      <c r="DC44" s="133" t="str">
        <f t="shared" si="84"/>
        <v/>
      </c>
    </row>
    <row r="45" spans="1:109">
      <c r="A45" s="199">
        <f>'Input Cost_MS5'!AP11</f>
        <v>0</v>
      </c>
      <c r="B45" s="194">
        <f>'Input Cost_MS5'!AP$13</f>
        <v>0</v>
      </c>
      <c r="C45" s="657">
        <f>'Input Cost_MS5'!AP$117/100</f>
        <v>0</v>
      </c>
      <c r="D45" s="654">
        <f>C45*(1+'Input Cost_MS5'!AP$22)</f>
        <v>0</v>
      </c>
      <c r="E45" s="197">
        <f>(Kalkulation_MS5!$AR$26)/100</f>
        <v>0</v>
      </c>
      <c r="F45" s="197">
        <f>(Kalkulation_MS5!$AR$35)/100</f>
        <v>0</v>
      </c>
      <c r="G45" s="119">
        <f t="shared" si="21"/>
        <v>0</v>
      </c>
      <c r="H45" s="120">
        <f t="shared" si="22"/>
        <v>0</v>
      </c>
      <c r="I45" s="120">
        <f t="shared" si="23"/>
        <v>0</v>
      </c>
      <c r="J45" s="120">
        <f t="shared" si="24"/>
        <v>0</v>
      </c>
      <c r="K45" s="120">
        <f t="shared" si="25"/>
        <v>0</v>
      </c>
      <c r="L45" s="120">
        <f t="shared" si="26"/>
        <v>0</v>
      </c>
      <c r="M45" s="120">
        <f t="shared" si="27"/>
        <v>0</v>
      </c>
      <c r="N45" s="121">
        <f t="shared" si="28"/>
        <v>0</v>
      </c>
      <c r="O45" s="259">
        <f>'Input Cost_MS5'!AP$14</f>
        <v>0</v>
      </c>
      <c r="P45" s="122">
        <f t="shared" si="29"/>
        <v>0</v>
      </c>
      <c r="Q45" s="123">
        <f>D45*(1+'Input Cost_MS5'!$AP23)</f>
        <v>0</v>
      </c>
      <c r="R45" s="124">
        <f t="shared" si="87"/>
        <v>0</v>
      </c>
      <c r="S45" s="124">
        <f t="shared" si="87"/>
        <v>0</v>
      </c>
      <c r="T45" s="119">
        <f t="shared" si="31"/>
        <v>0</v>
      </c>
      <c r="U45" s="120">
        <f t="shared" si="32"/>
        <v>0</v>
      </c>
      <c r="V45" s="120">
        <f t="shared" si="33"/>
        <v>0</v>
      </c>
      <c r="W45" s="120">
        <f t="shared" si="34"/>
        <v>0</v>
      </c>
      <c r="X45" s="120">
        <f t="shared" si="7"/>
        <v>0</v>
      </c>
      <c r="Y45" s="120">
        <f t="shared" si="35"/>
        <v>0</v>
      </c>
      <c r="Z45" s="120">
        <f t="shared" si="8"/>
        <v>0</v>
      </c>
      <c r="AA45" s="121">
        <f t="shared" si="36"/>
        <v>0</v>
      </c>
      <c r="AB45" s="259">
        <f>'Input Cost_MS5'!AP$15</f>
        <v>0</v>
      </c>
      <c r="AC45" s="122">
        <f t="shared" si="37"/>
        <v>0</v>
      </c>
      <c r="AD45" s="123">
        <f>Q45*(1+'Input Cost_MS5'!$AP24)</f>
        <v>0</v>
      </c>
      <c r="AE45" s="124">
        <f t="shared" si="88"/>
        <v>0</v>
      </c>
      <c r="AF45" s="124">
        <f t="shared" si="88"/>
        <v>0</v>
      </c>
      <c r="AG45" s="119">
        <f t="shared" si="39"/>
        <v>0</v>
      </c>
      <c r="AH45" s="120">
        <f t="shared" si="40"/>
        <v>0</v>
      </c>
      <c r="AI45" s="120">
        <f t="shared" si="41"/>
        <v>0</v>
      </c>
      <c r="AJ45" s="120">
        <f t="shared" si="42"/>
        <v>0</v>
      </c>
      <c r="AK45" s="120">
        <f t="shared" si="9"/>
        <v>0</v>
      </c>
      <c r="AL45" s="120">
        <f t="shared" si="43"/>
        <v>0</v>
      </c>
      <c r="AM45" s="125">
        <f t="shared" si="10"/>
        <v>0</v>
      </c>
      <c r="AN45" s="121">
        <f t="shared" si="44"/>
        <v>0</v>
      </c>
      <c r="AO45" s="259">
        <f>'Input Cost_MS5'!AP$16</f>
        <v>0</v>
      </c>
      <c r="AP45" s="122">
        <f t="shared" si="45"/>
        <v>0</v>
      </c>
      <c r="AQ45" s="123">
        <f>AD45*(1+'Input Cost_MS5'!$AP25)</f>
        <v>0</v>
      </c>
      <c r="AR45" s="124">
        <f t="shared" si="89"/>
        <v>0</v>
      </c>
      <c r="AS45" s="124">
        <f t="shared" si="89"/>
        <v>0</v>
      </c>
      <c r="AT45" s="119">
        <f t="shared" si="47"/>
        <v>0</v>
      </c>
      <c r="AU45" s="120">
        <f t="shared" si="48"/>
        <v>0</v>
      </c>
      <c r="AV45" s="120">
        <f t="shared" si="49"/>
        <v>0</v>
      </c>
      <c r="AW45" s="120">
        <f t="shared" si="50"/>
        <v>0</v>
      </c>
      <c r="AX45" s="120">
        <f t="shared" si="11"/>
        <v>0</v>
      </c>
      <c r="AY45" s="120">
        <f t="shared" si="51"/>
        <v>0</v>
      </c>
      <c r="AZ45" s="120">
        <f t="shared" si="12"/>
        <v>0</v>
      </c>
      <c r="BA45" s="121">
        <f t="shared" si="52"/>
        <v>0</v>
      </c>
      <c r="BB45" s="259">
        <f>'Input Cost_MS5'!AP$17</f>
        <v>0</v>
      </c>
      <c r="BC45" s="122">
        <f t="shared" si="53"/>
        <v>0</v>
      </c>
      <c r="BD45" s="123">
        <f>AQ45*(1+'Input Cost_MS5'!$AP26)</f>
        <v>0</v>
      </c>
      <c r="BE45" s="124">
        <f t="shared" si="90"/>
        <v>0</v>
      </c>
      <c r="BF45" s="124">
        <f t="shared" si="90"/>
        <v>0</v>
      </c>
      <c r="BG45" s="119">
        <f t="shared" si="55"/>
        <v>0</v>
      </c>
      <c r="BH45" s="120">
        <f t="shared" si="56"/>
        <v>0</v>
      </c>
      <c r="BI45" s="120">
        <f t="shared" si="57"/>
        <v>0</v>
      </c>
      <c r="BJ45" s="120">
        <f t="shared" si="58"/>
        <v>0</v>
      </c>
      <c r="BK45" s="263">
        <f t="shared" si="13"/>
        <v>0</v>
      </c>
      <c r="BL45" s="120">
        <f t="shared" si="59"/>
        <v>0</v>
      </c>
      <c r="BM45" s="120">
        <f t="shared" si="14"/>
        <v>0</v>
      </c>
      <c r="BN45" s="121">
        <f t="shared" si="60"/>
        <v>0</v>
      </c>
      <c r="BO45" s="259">
        <f>'Input Cost_MS5'!AP$18</f>
        <v>0</v>
      </c>
      <c r="BP45" s="122">
        <f t="shared" si="61"/>
        <v>0</v>
      </c>
      <c r="BQ45" s="123">
        <f>BD45*(1+'Input Cost_MS5'!$AP27)</f>
        <v>0</v>
      </c>
      <c r="BR45" s="124">
        <f t="shared" si="91"/>
        <v>0</v>
      </c>
      <c r="BS45" s="124">
        <f t="shared" si="91"/>
        <v>0</v>
      </c>
      <c r="BT45" s="119">
        <f t="shared" si="63"/>
        <v>0</v>
      </c>
      <c r="BU45" s="120">
        <f t="shared" si="64"/>
        <v>0</v>
      </c>
      <c r="BV45" s="120">
        <f t="shared" si="65"/>
        <v>0</v>
      </c>
      <c r="BW45" s="120">
        <f t="shared" si="66"/>
        <v>0</v>
      </c>
      <c r="BX45" s="263">
        <f t="shared" si="15"/>
        <v>0</v>
      </c>
      <c r="BY45" s="120">
        <f t="shared" si="67"/>
        <v>0</v>
      </c>
      <c r="BZ45" s="120">
        <f t="shared" si="16"/>
        <v>0</v>
      </c>
      <c r="CA45" s="121">
        <f t="shared" si="68"/>
        <v>0</v>
      </c>
      <c r="CB45" s="259">
        <f>'Input Cost_MS5'!AP$19</f>
        <v>0</v>
      </c>
      <c r="CC45" s="122">
        <f t="shared" si="69"/>
        <v>0</v>
      </c>
      <c r="CD45" s="123">
        <f>BQ45*(1+'Input Cost_MS5'!$AP28)</f>
        <v>0</v>
      </c>
      <c r="CE45" s="124">
        <f t="shared" si="92"/>
        <v>0</v>
      </c>
      <c r="CF45" s="124">
        <f t="shared" si="92"/>
        <v>0</v>
      </c>
      <c r="CG45" s="119">
        <f t="shared" si="71"/>
        <v>0</v>
      </c>
      <c r="CH45" s="120">
        <f t="shared" si="72"/>
        <v>0</v>
      </c>
      <c r="CI45" s="120">
        <f t="shared" si="73"/>
        <v>0</v>
      </c>
      <c r="CJ45" s="120">
        <f t="shared" si="74"/>
        <v>0</v>
      </c>
      <c r="CK45" s="263">
        <f t="shared" si="17"/>
        <v>0</v>
      </c>
      <c r="CL45" s="120">
        <f t="shared" si="75"/>
        <v>0</v>
      </c>
      <c r="CM45" s="120">
        <f t="shared" si="18"/>
        <v>0</v>
      </c>
      <c r="CN45" s="121">
        <f t="shared" si="76"/>
        <v>0</v>
      </c>
      <c r="CO45" s="260">
        <f t="shared" si="77"/>
        <v>0</v>
      </c>
      <c r="CP45" s="126">
        <f t="shared" si="78"/>
        <v>0</v>
      </c>
      <c r="CQ45" s="127" t="str">
        <f t="shared" si="79"/>
        <v/>
      </c>
      <c r="CR45" s="128" t="str">
        <f t="shared" si="80"/>
        <v/>
      </c>
      <c r="CS45" s="128" t="str">
        <f t="shared" si="81"/>
        <v/>
      </c>
      <c r="CT45" s="129">
        <f t="shared" si="86"/>
        <v>0</v>
      </c>
      <c r="CU45" s="130">
        <f t="shared" si="86"/>
        <v>0</v>
      </c>
      <c r="CV45" s="130">
        <f t="shared" si="86"/>
        <v>0</v>
      </c>
      <c r="CW45" s="130">
        <f t="shared" si="86"/>
        <v>0</v>
      </c>
      <c r="CX45" s="130">
        <f t="shared" si="86"/>
        <v>0</v>
      </c>
      <c r="CY45" s="130">
        <f t="shared" si="86"/>
        <v>0</v>
      </c>
      <c r="CZ45" s="130">
        <f t="shared" si="20"/>
        <v>0</v>
      </c>
      <c r="DA45" s="131">
        <f t="shared" si="82"/>
        <v>0</v>
      </c>
      <c r="DB45" s="132" t="str">
        <f t="shared" si="83"/>
        <v/>
      </c>
      <c r="DC45" s="133" t="str">
        <f t="shared" si="84"/>
        <v/>
      </c>
    </row>
    <row r="46" spans="1:109">
      <c r="A46" s="359">
        <f>'Input Cost_MS5'!AQ11</f>
        <v>0</v>
      </c>
      <c r="B46" s="76">
        <f>'Input Cost_MS5'!AQ$13</f>
        <v>0</v>
      </c>
      <c r="C46" s="658">
        <f>'Input Cost_MS5'!AQ$117/100</f>
        <v>0</v>
      </c>
      <c r="D46" s="655">
        <f>C46*(1+'Input Cost_MS5'!AQ$22)</f>
        <v>0</v>
      </c>
      <c r="E46" s="197">
        <f>(Kalkulation_MS5!$AS$26)/100</f>
        <v>0</v>
      </c>
      <c r="F46" s="197">
        <f>(Kalkulation_MS5!$AS$35)/100</f>
        <v>0</v>
      </c>
      <c r="G46" s="103">
        <f t="shared" si="21"/>
        <v>0</v>
      </c>
      <c r="H46" s="104">
        <f t="shared" si="22"/>
        <v>0</v>
      </c>
      <c r="I46" s="279">
        <f t="shared" si="23"/>
        <v>0</v>
      </c>
      <c r="J46" s="279">
        <f t="shared" si="24"/>
        <v>0</v>
      </c>
      <c r="K46" s="279">
        <f t="shared" si="25"/>
        <v>0</v>
      </c>
      <c r="L46" s="279">
        <f t="shared" si="26"/>
        <v>0</v>
      </c>
      <c r="M46" s="279">
        <f t="shared" si="27"/>
        <v>0</v>
      </c>
      <c r="N46" s="280">
        <f t="shared" si="28"/>
        <v>0</v>
      </c>
      <c r="O46" s="106">
        <f>'Input Cost_MS5'!AQ$14</f>
        <v>0</v>
      </c>
      <c r="P46" s="122">
        <f t="shared" si="29"/>
        <v>0</v>
      </c>
      <c r="Q46" s="360">
        <f>D46*(1+'Input Cost_MS5'!$AQ23)</f>
        <v>0</v>
      </c>
      <c r="R46" s="361">
        <f t="shared" si="87"/>
        <v>0</v>
      </c>
      <c r="S46" s="361">
        <f t="shared" si="87"/>
        <v>0</v>
      </c>
      <c r="T46" s="282">
        <f t="shared" si="31"/>
        <v>0</v>
      </c>
      <c r="U46" s="279">
        <f t="shared" si="32"/>
        <v>0</v>
      </c>
      <c r="V46" s="279">
        <f t="shared" si="33"/>
        <v>0</v>
      </c>
      <c r="W46" s="279">
        <f t="shared" si="34"/>
        <v>0</v>
      </c>
      <c r="X46" s="279">
        <f t="shared" si="7"/>
        <v>0</v>
      </c>
      <c r="Y46" s="279">
        <f t="shared" si="35"/>
        <v>0</v>
      </c>
      <c r="Z46" s="279">
        <f t="shared" si="8"/>
        <v>0</v>
      </c>
      <c r="AA46" s="280">
        <f t="shared" si="36"/>
        <v>0</v>
      </c>
      <c r="AB46" s="106">
        <f>'Input Cost_MS5'!AQ$15</f>
        <v>0</v>
      </c>
      <c r="AC46" s="258">
        <f t="shared" si="37"/>
        <v>0</v>
      </c>
      <c r="AD46" s="360">
        <f>Q46*(1+'Input Cost_MS5'!$AQ24)</f>
        <v>0</v>
      </c>
      <c r="AE46" s="361">
        <f t="shared" si="88"/>
        <v>0</v>
      </c>
      <c r="AF46" s="361">
        <f t="shared" si="88"/>
        <v>0</v>
      </c>
      <c r="AG46" s="282">
        <f t="shared" si="39"/>
        <v>0</v>
      </c>
      <c r="AH46" s="279">
        <f t="shared" si="40"/>
        <v>0</v>
      </c>
      <c r="AI46" s="279">
        <f t="shared" si="41"/>
        <v>0</v>
      </c>
      <c r="AJ46" s="279">
        <f t="shared" si="42"/>
        <v>0</v>
      </c>
      <c r="AK46" s="279">
        <f t="shared" si="9"/>
        <v>0</v>
      </c>
      <c r="AL46" s="279">
        <f t="shared" si="43"/>
        <v>0</v>
      </c>
      <c r="AM46" s="362">
        <f t="shared" si="10"/>
        <v>0</v>
      </c>
      <c r="AN46" s="280">
        <f t="shared" si="44"/>
        <v>0</v>
      </c>
      <c r="AO46" s="363">
        <f>'Input Cost_MS5'!AQ$16</f>
        <v>0</v>
      </c>
      <c r="AP46" s="258">
        <f t="shared" si="45"/>
        <v>0</v>
      </c>
      <c r="AQ46" s="360">
        <f>AD46*(1+'Input Cost_MS5'!$AQ25)</f>
        <v>0</v>
      </c>
      <c r="AR46" s="361">
        <f t="shared" si="89"/>
        <v>0</v>
      </c>
      <c r="AS46" s="361">
        <f t="shared" si="89"/>
        <v>0</v>
      </c>
      <c r="AT46" s="282">
        <f t="shared" si="47"/>
        <v>0</v>
      </c>
      <c r="AU46" s="279">
        <f t="shared" si="48"/>
        <v>0</v>
      </c>
      <c r="AV46" s="279">
        <f t="shared" si="49"/>
        <v>0</v>
      </c>
      <c r="AW46" s="279">
        <f t="shared" si="50"/>
        <v>0</v>
      </c>
      <c r="AX46" s="279">
        <f t="shared" si="11"/>
        <v>0</v>
      </c>
      <c r="AY46" s="279">
        <f t="shared" si="51"/>
        <v>0</v>
      </c>
      <c r="AZ46" s="279">
        <f t="shared" si="12"/>
        <v>0</v>
      </c>
      <c r="BA46" s="280">
        <f t="shared" si="52"/>
        <v>0</v>
      </c>
      <c r="BB46" s="106">
        <f>'Input Cost_MS5'!AQ$17</f>
        <v>0</v>
      </c>
      <c r="BC46" s="258">
        <f t="shared" si="53"/>
        <v>0</v>
      </c>
      <c r="BD46" s="360">
        <f>AQ46*(1+'Input Cost_MS5'!$AQ26)</f>
        <v>0</v>
      </c>
      <c r="BE46" s="361">
        <f t="shared" si="90"/>
        <v>0</v>
      </c>
      <c r="BF46" s="361">
        <f t="shared" si="90"/>
        <v>0</v>
      </c>
      <c r="BG46" s="282">
        <f t="shared" si="55"/>
        <v>0</v>
      </c>
      <c r="BH46" s="279">
        <f t="shared" si="56"/>
        <v>0</v>
      </c>
      <c r="BI46" s="279">
        <f t="shared" si="57"/>
        <v>0</v>
      </c>
      <c r="BJ46" s="279">
        <f t="shared" si="58"/>
        <v>0</v>
      </c>
      <c r="BK46" s="364">
        <f t="shared" si="13"/>
        <v>0</v>
      </c>
      <c r="BL46" s="279">
        <f t="shared" si="59"/>
        <v>0</v>
      </c>
      <c r="BM46" s="279">
        <f t="shared" si="14"/>
        <v>0</v>
      </c>
      <c r="BN46" s="280">
        <f t="shared" si="60"/>
        <v>0</v>
      </c>
      <c r="BO46" s="106">
        <f>'Input Cost_MS5'!AQ$18</f>
        <v>0</v>
      </c>
      <c r="BP46" s="258">
        <f t="shared" si="61"/>
        <v>0</v>
      </c>
      <c r="BQ46" s="360">
        <f>BD46*(1+'Input Cost_MS5'!$AQ27)</f>
        <v>0</v>
      </c>
      <c r="BR46" s="361">
        <f t="shared" si="91"/>
        <v>0</v>
      </c>
      <c r="BS46" s="361">
        <f t="shared" si="91"/>
        <v>0</v>
      </c>
      <c r="BT46" s="282">
        <f t="shared" si="63"/>
        <v>0</v>
      </c>
      <c r="BU46" s="279">
        <f t="shared" si="64"/>
        <v>0</v>
      </c>
      <c r="BV46" s="279">
        <f t="shared" si="65"/>
        <v>0</v>
      </c>
      <c r="BW46" s="279">
        <f t="shared" si="66"/>
        <v>0</v>
      </c>
      <c r="BX46" s="364">
        <f t="shared" si="15"/>
        <v>0</v>
      </c>
      <c r="BY46" s="279">
        <f t="shared" si="67"/>
        <v>0</v>
      </c>
      <c r="BZ46" s="279">
        <f t="shared" si="16"/>
        <v>0</v>
      </c>
      <c r="CA46" s="280">
        <f t="shared" si="68"/>
        <v>0</v>
      </c>
      <c r="CB46" s="106">
        <f>'Input Cost_MS5'!AQ$19</f>
        <v>0</v>
      </c>
      <c r="CC46" s="258">
        <f t="shared" si="69"/>
        <v>0</v>
      </c>
      <c r="CD46" s="360">
        <f>BQ46*(1+'Input Cost_MS5'!$AQ28)</f>
        <v>0</v>
      </c>
      <c r="CE46" s="361">
        <f t="shared" si="92"/>
        <v>0</v>
      </c>
      <c r="CF46" s="361">
        <f t="shared" si="92"/>
        <v>0</v>
      </c>
      <c r="CG46" s="282">
        <f t="shared" si="71"/>
        <v>0</v>
      </c>
      <c r="CH46" s="279">
        <f t="shared" si="72"/>
        <v>0</v>
      </c>
      <c r="CI46" s="279">
        <f t="shared" si="73"/>
        <v>0</v>
      </c>
      <c r="CJ46" s="279">
        <f t="shared" si="74"/>
        <v>0</v>
      </c>
      <c r="CK46" s="364">
        <f t="shared" si="17"/>
        <v>0</v>
      </c>
      <c r="CL46" s="279">
        <f t="shared" si="75"/>
        <v>0</v>
      </c>
      <c r="CM46" s="279">
        <f t="shared" si="18"/>
        <v>0</v>
      </c>
      <c r="CN46" s="280">
        <f t="shared" si="76"/>
        <v>0</v>
      </c>
      <c r="CO46" s="110">
        <f t="shared" si="77"/>
        <v>0</v>
      </c>
      <c r="CP46" s="126">
        <f t="shared" si="78"/>
        <v>0</v>
      </c>
      <c r="CQ46" s="365" t="str">
        <f t="shared" si="79"/>
        <v/>
      </c>
      <c r="CR46" s="366" t="str">
        <f t="shared" si="80"/>
        <v/>
      </c>
      <c r="CS46" s="366" t="str">
        <f t="shared" si="81"/>
        <v/>
      </c>
      <c r="CT46" s="367">
        <f t="shared" si="86"/>
        <v>0</v>
      </c>
      <c r="CU46" s="368">
        <f t="shared" si="86"/>
        <v>0</v>
      </c>
      <c r="CV46" s="368">
        <f t="shared" si="86"/>
        <v>0</v>
      </c>
      <c r="CW46" s="368">
        <f t="shared" si="86"/>
        <v>0</v>
      </c>
      <c r="CX46" s="368">
        <f t="shared" si="86"/>
        <v>0</v>
      </c>
      <c r="CY46" s="368">
        <f t="shared" si="86"/>
        <v>0</v>
      </c>
      <c r="CZ46" s="368">
        <f t="shared" si="20"/>
        <v>0</v>
      </c>
      <c r="DA46" s="369">
        <f t="shared" si="82"/>
        <v>0</v>
      </c>
      <c r="DB46" s="370" t="str">
        <f t="shared" si="83"/>
        <v/>
      </c>
      <c r="DC46" s="371" t="str">
        <f t="shared" si="84"/>
        <v/>
      </c>
    </row>
    <row r="47" spans="1:109" s="139" customFormat="1">
      <c r="A47" s="200" t="s">
        <v>156</v>
      </c>
      <c r="B47" s="77">
        <f>SUM(B7:B46)</f>
        <v>0</v>
      </c>
      <c r="C47" s="134">
        <f>IF(B47=0,0,G47/B47)</f>
        <v>0</v>
      </c>
      <c r="D47" s="43">
        <f>IF(B47=0,0,H47/B47)</f>
        <v>0</v>
      </c>
      <c r="E47" s="43">
        <f>IF(B47=0,0,K47/B47)</f>
        <v>0</v>
      </c>
      <c r="F47" s="43">
        <f>IF(B47=0,0,L47/B47)</f>
        <v>0</v>
      </c>
      <c r="G47" s="135">
        <f t="shared" ref="G47:O47" si="93">SUM(G7:G46)</f>
        <v>0</v>
      </c>
      <c r="H47" s="78">
        <f t="shared" si="93"/>
        <v>0</v>
      </c>
      <c r="I47" s="78">
        <f t="shared" si="93"/>
        <v>0</v>
      </c>
      <c r="J47" s="78">
        <f t="shared" si="93"/>
        <v>0</v>
      </c>
      <c r="K47" s="78">
        <f t="shared" si="93"/>
        <v>0</v>
      </c>
      <c r="L47" s="78">
        <f t="shared" si="93"/>
        <v>0</v>
      </c>
      <c r="M47" s="78">
        <f t="shared" si="93"/>
        <v>0</v>
      </c>
      <c r="N47" s="136">
        <f t="shared" si="93"/>
        <v>0</v>
      </c>
      <c r="O47" s="77">
        <f t="shared" si="93"/>
        <v>0</v>
      </c>
      <c r="P47" s="134">
        <f>IF(O47=0,0,T47/O47)</f>
        <v>0</v>
      </c>
      <c r="Q47" s="43">
        <f>IF(O47=0,0,U47/O47)</f>
        <v>0</v>
      </c>
      <c r="R47" s="43">
        <f>IF(O47=0,0,X47/O47)</f>
        <v>0</v>
      </c>
      <c r="S47" s="43">
        <f>IF(O47=0,0,Y47/O47)</f>
        <v>0</v>
      </c>
      <c r="T47" s="135">
        <f t="shared" ref="T47:AB47" si="94">SUM(T7:T46)</f>
        <v>0</v>
      </c>
      <c r="U47" s="78">
        <f t="shared" si="94"/>
        <v>0</v>
      </c>
      <c r="V47" s="78">
        <f t="shared" si="94"/>
        <v>0</v>
      </c>
      <c r="W47" s="78">
        <f t="shared" si="94"/>
        <v>0</v>
      </c>
      <c r="X47" s="78">
        <f t="shared" si="94"/>
        <v>0</v>
      </c>
      <c r="Y47" s="78">
        <f t="shared" si="94"/>
        <v>0</v>
      </c>
      <c r="Z47" s="78">
        <f t="shared" si="94"/>
        <v>0</v>
      </c>
      <c r="AA47" s="136">
        <f t="shared" si="94"/>
        <v>0</v>
      </c>
      <c r="AB47" s="77">
        <f t="shared" si="94"/>
        <v>0</v>
      </c>
      <c r="AC47" s="134">
        <f>IF(AB47=0,0,AG47/AB47)</f>
        <v>0</v>
      </c>
      <c r="AD47" s="43">
        <f>IF(AB47=0,0,AH47/AB47)</f>
        <v>0</v>
      </c>
      <c r="AE47" s="43">
        <f>IF(AB47=0,0,AK47/AB47)</f>
        <v>0</v>
      </c>
      <c r="AF47" s="43">
        <f>IF(AB47=0,0,AL47/AB47)</f>
        <v>0</v>
      </c>
      <c r="AG47" s="135">
        <f t="shared" ref="AG47:AO47" si="95">SUM(AG7:AG46)</f>
        <v>0</v>
      </c>
      <c r="AH47" s="78">
        <f t="shared" si="95"/>
        <v>0</v>
      </c>
      <c r="AI47" s="78">
        <f t="shared" si="95"/>
        <v>0</v>
      </c>
      <c r="AJ47" s="78">
        <f t="shared" si="95"/>
        <v>0</v>
      </c>
      <c r="AK47" s="78">
        <f t="shared" si="95"/>
        <v>0</v>
      </c>
      <c r="AL47" s="78">
        <f t="shared" si="95"/>
        <v>0</v>
      </c>
      <c r="AM47" s="78">
        <f t="shared" si="95"/>
        <v>0</v>
      </c>
      <c r="AN47" s="136">
        <f t="shared" si="95"/>
        <v>0</v>
      </c>
      <c r="AO47" s="77">
        <f t="shared" si="95"/>
        <v>0</v>
      </c>
      <c r="AP47" s="134">
        <f>IF(AO47=0,0,AT47/AO47)</f>
        <v>0</v>
      </c>
      <c r="AQ47" s="43">
        <f>IF(AO47=0,0,AU47/AO47)</f>
        <v>0</v>
      </c>
      <c r="AR47" s="43">
        <f>IF(AO47=0,0,AX47/AO47)</f>
        <v>0</v>
      </c>
      <c r="AS47" s="43">
        <f>IF(AO47=0,0,AY47/AO47)</f>
        <v>0</v>
      </c>
      <c r="AT47" s="135">
        <f t="shared" ref="AT47:BB47" si="96">SUM(AT7:AT46)</f>
        <v>0</v>
      </c>
      <c r="AU47" s="78">
        <f t="shared" si="96"/>
        <v>0</v>
      </c>
      <c r="AV47" s="78">
        <f t="shared" si="96"/>
        <v>0</v>
      </c>
      <c r="AW47" s="78">
        <f t="shared" si="96"/>
        <v>0</v>
      </c>
      <c r="AX47" s="78">
        <f t="shared" si="96"/>
        <v>0</v>
      </c>
      <c r="AY47" s="78">
        <f t="shared" si="96"/>
        <v>0</v>
      </c>
      <c r="AZ47" s="78">
        <f t="shared" si="96"/>
        <v>0</v>
      </c>
      <c r="BA47" s="136">
        <f t="shared" si="96"/>
        <v>0</v>
      </c>
      <c r="BB47" s="77">
        <f t="shared" si="96"/>
        <v>0</v>
      </c>
      <c r="BC47" s="134">
        <f>IF(BB47=0,0,BG47/BB47)</f>
        <v>0</v>
      </c>
      <c r="BD47" s="43">
        <f>IF(BB47=0,0,BH47/BB47)</f>
        <v>0</v>
      </c>
      <c r="BE47" s="43">
        <f>IF(BB47=0,0,BK47/BB47)</f>
        <v>0</v>
      </c>
      <c r="BF47" s="43">
        <f>IF(BB47=0,0,BL47/BB47)</f>
        <v>0</v>
      </c>
      <c r="BG47" s="135">
        <f t="shared" ref="BG47:BO47" si="97">SUM(BG7:BG46)</f>
        <v>0</v>
      </c>
      <c r="BH47" s="78">
        <f t="shared" si="97"/>
        <v>0</v>
      </c>
      <c r="BI47" s="78">
        <f t="shared" si="97"/>
        <v>0</v>
      </c>
      <c r="BJ47" s="78">
        <f t="shared" si="97"/>
        <v>0</v>
      </c>
      <c r="BK47" s="78">
        <f t="shared" si="97"/>
        <v>0</v>
      </c>
      <c r="BL47" s="78">
        <f t="shared" si="97"/>
        <v>0</v>
      </c>
      <c r="BM47" s="78">
        <f t="shared" si="97"/>
        <v>0</v>
      </c>
      <c r="BN47" s="136">
        <f t="shared" si="97"/>
        <v>0</v>
      </c>
      <c r="BO47" s="77">
        <f t="shared" si="97"/>
        <v>0</v>
      </c>
      <c r="BP47" s="134">
        <f>IF(BO47=0,0,BT47/BO47)</f>
        <v>0</v>
      </c>
      <c r="BQ47" s="43">
        <f>IF(BO47=0,0,BU47/BO47)</f>
        <v>0</v>
      </c>
      <c r="BR47" s="43">
        <f>IF(BO47=0,0,BX47/BO47)</f>
        <v>0</v>
      </c>
      <c r="BS47" s="43">
        <f>IF(BO47=0,0,BY47/BO47)</f>
        <v>0</v>
      </c>
      <c r="BT47" s="135">
        <f t="shared" ref="BT47:CB47" si="98">SUM(BT7:BT46)</f>
        <v>0</v>
      </c>
      <c r="BU47" s="78">
        <f t="shared" si="98"/>
        <v>0</v>
      </c>
      <c r="BV47" s="78">
        <f t="shared" si="98"/>
        <v>0</v>
      </c>
      <c r="BW47" s="78">
        <f t="shared" si="98"/>
        <v>0</v>
      </c>
      <c r="BX47" s="78">
        <f t="shared" si="98"/>
        <v>0</v>
      </c>
      <c r="BY47" s="78">
        <f t="shared" si="98"/>
        <v>0</v>
      </c>
      <c r="BZ47" s="78">
        <f t="shared" si="98"/>
        <v>0</v>
      </c>
      <c r="CA47" s="136">
        <f t="shared" si="98"/>
        <v>0</v>
      </c>
      <c r="CB47" s="77">
        <f t="shared" si="98"/>
        <v>0</v>
      </c>
      <c r="CC47" s="134">
        <f>IF(CB47=0,0,CG47/CB47)</f>
        <v>0</v>
      </c>
      <c r="CD47" s="43">
        <f>IF(CB47=0,0,CH47/CB47)</f>
        <v>0</v>
      </c>
      <c r="CE47" s="43">
        <f>IF(CB47=0,0,CK47/CB47)</f>
        <v>0</v>
      </c>
      <c r="CF47" s="43">
        <f>IF(CB47=0,0,CL47/CB47)</f>
        <v>0</v>
      </c>
      <c r="CG47" s="135">
        <f t="shared" ref="CG47:CO47" si="99">SUM(CG7:CG46)</f>
        <v>0</v>
      </c>
      <c r="CH47" s="78">
        <f t="shared" si="99"/>
        <v>0</v>
      </c>
      <c r="CI47" s="78">
        <f t="shared" si="99"/>
        <v>0</v>
      </c>
      <c r="CJ47" s="78">
        <f t="shared" si="99"/>
        <v>0</v>
      </c>
      <c r="CK47" s="78">
        <f t="shared" si="99"/>
        <v>0</v>
      </c>
      <c r="CL47" s="78">
        <f t="shared" si="99"/>
        <v>0</v>
      </c>
      <c r="CM47" s="78">
        <f t="shared" si="99"/>
        <v>0</v>
      </c>
      <c r="CN47" s="136">
        <f t="shared" si="99"/>
        <v>0</v>
      </c>
      <c r="CO47" s="77">
        <f t="shared" si="99"/>
        <v>0</v>
      </c>
      <c r="CP47" s="134">
        <f>IF(CO47=0,0,CT47/CO47)</f>
        <v>0</v>
      </c>
      <c r="CQ47" s="43">
        <f>IF(CO47=0,0,CU47/CO47)</f>
        <v>0</v>
      </c>
      <c r="CR47" s="43">
        <f>IF(CO47=0,0,CX47/CO47)</f>
        <v>0</v>
      </c>
      <c r="CS47" s="43">
        <f>IF(CO47=0,0,CY47/CO47)</f>
        <v>0</v>
      </c>
      <c r="CT47" s="135">
        <f t="shared" ref="CT47:DA47" si="100">SUM(CT7:CT46)</f>
        <v>0</v>
      </c>
      <c r="CU47" s="78">
        <f t="shared" si="100"/>
        <v>0</v>
      </c>
      <c r="CV47" s="78">
        <f t="shared" si="100"/>
        <v>0</v>
      </c>
      <c r="CW47" s="78">
        <f t="shared" si="100"/>
        <v>0</v>
      </c>
      <c r="CX47" s="78">
        <f t="shared" si="100"/>
        <v>0</v>
      </c>
      <c r="CY47" s="78">
        <f t="shared" si="100"/>
        <v>0</v>
      </c>
      <c r="CZ47" s="78">
        <f t="shared" si="100"/>
        <v>0</v>
      </c>
      <c r="DA47" s="136">
        <f t="shared" si="100"/>
        <v>0</v>
      </c>
      <c r="DB47" s="137">
        <f>IF(CU47=0,0,CZ47/CU47)</f>
        <v>0</v>
      </c>
      <c r="DC47" s="138">
        <f>IF(CU47=0,0,DA47/CU47)</f>
        <v>0</v>
      </c>
      <c r="DD47" s="349">
        <f>SUM(DD7:DD46)</f>
        <v>0</v>
      </c>
      <c r="DE47" s="349">
        <f>SUM(DE7:DE46)</f>
        <v>0</v>
      </c>
    </row>
    <row r="48" spans="1:109" s="1" customFormat="1">
      <c r="A48" s="70"/>
      <c r="C48" s="140"/>
      <c r="D48" s="140">
        <f>D47-C47</f>
        <v>0</v>
      </c>
      <c r="E48" s="340" t="e">
        <f>D48/C47</f>
        <v>#DIV/0!</v>
      </c>
      <c r="H48" s="172">
        <f>G47-H47</f>
        <v>0</v>
      </c>
      <c r="P48" s="140"/>
      <c r="Q48" s="140">
        <f>Q47-D47</f>
        <v>0</v>
      </c>
      <c r="R48" s="340" t="e">
        <f>Q48/D47</f>
        <v>#DIV/0!</v>
      </c>
      <c r="AC48" s="140"/>
      <c r="AD48" s="140">
        <f>AD47-Q47</f>
        <v>0</v>
      </c>
      <c r="AE48" s="340" t="e">
        <f>AD48/Q47</f>
        <v>#DIV/0!</v>
      </c>
      <c r="AP48" s="140"/>
      <c r="AQ48" s="140">
        <f>AQ47-AD47</f>
        <v>0</v>
      </c>
      <c r="AR48" s="340" t="e">
        <f>AQ48/AD47</f>
        <v>#DIV/0!</v>
      </c>
      <c r="BC48" s="140"/>
      <c r="BD48" s="140">
        <f>BD47-AQ47</f>
        <v>0</v>
      </c>
      <c r="BE48" s="340" t="e">
        <f>BD48/AQ47</f>
        <v>#DIV/0!</v>
      </c>
      <c r="BP48" s="140"/>
      <c r="BQ48" s="140">
        <f>BQ47-BD47</f>
        <v>0</v>
      </c>
      <c r="BR48" s="340" t="e">
        <f>BQ48/BD47</f>
        <v>#DIV/0!</v>
      </c>
      <c r="CC48" s="140"/>
      <c r="CD48" s="140">
        <f>CD47-BQ47</f>
        <v>0</v>
      </c>
      <c r="CE48" s="340" t="e">
        <f>CD48/BQ47</f>
        <v>#DIV/0!</v>
      </c>
      <c r="CP48" s="140"/>
      <c r="CQ48" s="140">
        <f>CQ47-CP47</f>
        <v>0</v>
      </c>
      <c r="CR48" s="340" t="e">
        <f>CQ48/CP47</f>
        <v>#DIV/0!</v>
      </c>
      <c r="DD48" s="74" t="e">
        <f>DD47/CO47/100</f>
        <v>#DIV/0!</v>
      </c>
      <c r="DE48" s="74" t="e">
        <f>DE47/CO47/100</f>
        <v>#DIV/0!</v>
      </c>
    </row>
    <row r="49" spans="1:108" s="94" customFormat="1" ht="18.75">
      <c r="A49" s="274">
        <v>0.13800000000000001</v>
      </c>
      <c r="B49" s="1138">
        <f>B5</f>
        <v>2026</v>
      </c>
      <c r="C49" s="1139"/>
      <c r="D49" s="1139"/>
      <c r="E49" s="1139"/>
      <c r="F49" s="1139"/>
      <c r="G49" s="1139"/>
      <c r="H49" s="1139"/>
      <c r="I49" s="1139"/>
      <c r="J49" s="1139"/>
      <c r="K49" s="1139"/>
      <c r="L49" s="1139"/>
      <c r="M49" s="1139"/>
      <c r="N49" s="1140"/>
      <c r="O49" s="1138">
        <f>B49+1</f>
        <v>2027</v>
      </c>
      <c r="P49" s="1139"/>
      <c r="Q49" s="1139"/>
      <c r="R49" s="1139"/>
      <c r="S49" s="1139"/>
      <c r="T49" s="1139"/>
      <c r="U49" s="1139"/>
      <c r="V49" s="1139"/>
      <c r="W49" s="1139"/>
      <c r="X49" s="1139"/>
      <c r="Y49" s="1139"/>
      <c r="Z49" s="1139"/>
      <c r="AA49" s="1140"/>
      <c r="AB49" s="1138">
        <f>O49+1</f>
        <v>2028</v>
      </c>
      <c r="AC49" s="1139"/>
      <c r="AD49" s="1139"/>
      <c r="AE49" s="1139"/>
      <c r="AF49" s="1139"/>
      <c r="AG49" s="1139"/>
      <c r="AH49" s="1139"/>
      <c r="AI49" s="1139"/>
      <c r="AJ49" s="1139"/>
      <c r="AK49" s="1139"/>
      <c r="AL49" s="1139"/>
      <c r="AM49" s="1139"/>
      <c r="AN49" s="1140"/>
      <c r="AO49" s="1138">
        <f>AB49+1</f>
        <v>2029</v>
      </c>
      <c r="AP49" s="1139"/>
      <c r="AQ49" s="1139"/>
      <c r="AR49" s="1139"/>
      <c r="AS49" s="1139"/>
      <c r="AT49" s="1139"/>
      <c r="AU49" s="1139"/>
      <c r="AV49" s="1139"/>
      <c r="AW49" s="1139"/>
      <c r="AX49" s="1139"/>
      <c r="AY49" s="1139"/>
      <c r="AZ49" s="1139"/>
      <c r="BA49" s="1140"/>
      <c r="BB49" s="1138">
        <f>AO49+1</f>
        <v>2030</v>
      </c>
      <c r="BC49" s="1139"/>
      <c r="BD49" s="1139"/>
      <c r="BE49" s="1139"/>
      <c r="BF49" s="1139"/>
      <c r="BG49" s="1139"/>
      <c r="BH49" s="1139"/>
      <c r="BI49" s="1139"/>
      <c r="BJ49" s="1139"/>
      <c r="BK49" s="1139"/>
      <c r="BL49" s="1139"/>
      <c r="BM49" s="1139"/>
      <c r="BN49" s="1140"/>
      <c r="BO49" s="1138">
        <f>BB49+1</f>
        <v>2031</v>
      </c>
      <c r="BP49" s="1139"/>
      <c r="BQ49" s="1139"/>
      <c r="BR49" s="1139"/>
      <c r="BS49" s="1139"/>
      <c r="BT49" s="1139"/>
      <c r="BU49" s="1139"/>
      <c r="BV49" s="1139"/>
      <c r="BW49" s="1139"/>
      <c r="BX49" s="1139"/>
      <c r="BY49" s="1139"/>
      <c r="BZ49" s="1139"/>
      <c r="CA49" s="1140"/>
      <c r="CB49" s="1138">
        <f>BO49+1</f>
        <v>2032</v>
      </c>
      <c r="CC49" s="1139"/>
      <c r="CD49" s="1139"/>
      <c r="CE49" s="1139"/>
      <c r="CF49" s="1139"/>
      <c r="CG49" s="1139"/>
      <c r="CH49" s="1139"/>
      <c r="CI49" s="1139"/>
      <c r="CJ49" s="1139"/>
      <c r="CK49" s="1139"/>
      <c r="CL49" s="1139"/>
      <c r="CM49" s="1139"/>
      <c r="CN49" s="1140"/>
      <c r="CO49" s="1141" t="s">
        <v>156</v>
      </c>
      <c r="CP49" s="1142"/>
      <c r="CQ49" s="1142"/>
      <c r="CR49" s="1142"/>
      <c r="CS49" s="1142"/>
      <c r="CT49" s="1142"/>
      <c r="CU49" s="1142"/>
      <c r="CV49" s="1142"/>
      <c r="CW49" s="1142"/>
      <c r="CX49" s="1142"/>
      <c r="CY49" s="1142"/>
      <c r="CZ49" s="1142"/>
      <c r="DA49" s="1142"/>
      <c r="DB49" s="1142"/>
      <c r="DC49" s="1143"/>
      <c r="DD49" s="346"/>
    </row>
    <row r="50" spans="1:108" s="101" customFormat="1" ht="94.5">
      <c r="A50" s="198" t="s">
        <v>293</v>
      </c>
      <c r="B50" s="95" t="s">
        <v>415</v>
      </c>
      <c r="C50" s="96" t="s">
        <v>416</v>
      </c>
      <c r="D50" s="97" t="s">
        <v>131</v>
      </c>
      <c r="E50" s="97" t="s">
        <v>409</v>
      </c>
      <c r="F50" s="97" t="s">
        <v>410</v>
      </c>
      <c r="G50" s="98" t="s">
        <v>419</v>
      </c>
      <c r="H50" s="97" t="s">
        <v>420</v>
      </c>
      <c r="I50" s="97" t="s">
        <v>424</v>
      </c>
      <c r="J50" s="97" t="s">
        <v>425</v>
      </c>
      <c r="K50" s="97" t="s">
        <v>426</v>
      </c>
      <c r="L50" s="97" t="s">
        <v>427</v>
      </c>
      <c r="M50" s="97" t="s">
        <v>428</v>
      </c>
      <c r="N50" s="97"/>
      <c r="O50" s="95" t="s">
        <v>415</v>
      </c>
      <c r="P50" s="96" t="s">
        <v>416</v>
      </c>
      <c r="Q50" s="97" t="s">
        <v>131</v>
      </c>
      <c r="R50" s="97" t="s">
        <v>409</v>
      </c>
      <c r="S50" s="97" t="s">
        <v>410</v>
      </c>
      <c r="T50" s="98" t="s">
        <v>419</v>
      </c>
      <c r="U50" s="97" t="s">
        <v>420</v>
      </c>
      <c r="V50" s="97" t="s">
        <v>424</v>
      </c>
      <c r="W50" s="97" t="s">
        <v>425</v>
      </c>
      <c r="X50" s="97" t="s">
        <v>426</v>
      </c>
      <c r="Y50" s="97" t="s">
        <v>427</v>
      </c>
      <c r="Z50" s="97" t="s">
        <v>428</v>
      </c>
      <c r="AA50" s="97"/>
      <c r="AB50" s="95" t="s">
        <v>415</v>
      </c>
      <c r="AC50" s="96" t="s">
        <v>416</v>
      </c>
      <c r="AD50" s="97" t="s">
        <v>131</v>
      </c>
      <c r="AE50" s="97" t="s">
        <v>409</v>
      </c>
      <c r="AF50" s="97" t="s">
        <v>410</v>
      </c>
      <c r="AG50" s="98" t="s">
        <v>419</v>
      </c>
      <c r="AH50" s="97" t="s">
        <v>420</v>
      </c>
      <c r="AI50" s="97" t="s">
        <v>424</v>
      </c>
      <c r="AJ50" s="97" t="s">
        <v>425</v>
      </c>
      <c r="AK50" s="97" t="s">
        <v>426</v>
      </c>
      <c r="AL50" s="97" t="s">
        <v>427</v>
      </c>
      <c r="AM50" s="97" t="s">
        <v>428</v>
      </c>
      <c r="AN50" s="97"/>
      <c r="AO50" s="95" t="s">
        <v>415</v>
      </c>
      <c r="AP50" s="96" t="s">
        <v>416</v>
      </c>
      <c r="AQ50" s="97" t="s">
        <v>131</v>
      </c>
      <c r="AR50" s="97" t="s">
        <v>409</v>
      </c>
      <c r="AS50" s="97" t="s">
        <v>410</v>
      </c>
      <c r="AT50" s="98" t="s">
        <v>419</v>
      </c>
      <c r="AU50" s="97" t="s">
        <v>420</v>
      </c>
      <c r="AV50" s="97" t="s">
        <v>424</v>
      </c>
      <c r="AW50" s="97" t="s">
        <v>425</v>
      </c>
      <c r="AX50" s="97" t="s">
        <v>426</v>
      </c>
      <c r="AY50" s="97" t="s">
        <v>427</v>
      </c>
      <c r="AZ50" s="97" t="s">
        <v>428</v>
      </c>
      <c r="BA50" s="97"/>
      <c r="BB50" s="95" t="s">
        <v>415</v>
      </c>
      <c r="BC50" s="96" t="s">
        <v>416</v>
      </c>
      <c r="BD50" s="97" t="s">
        <v>131</v>
      </c>
      <c r="BE50" s="97" t="s">
        <v>409</v>
      </c>
      <c r="BF50" s="97" t="s">
        <v>410</v>
      </c>
      <c r="BG50" s="98" t="s">
        <v>419</v>
      </c>
      <c r="BH50" s="97" t="s">
        <v>420</v>
      </c>
      <c r="BI50" s="97" t="s">
        <v>424</v>
      </c>
      <c r="BJ50" s="97" t="s">
        <v>425</v>
      </c>
      <c r="BK50" s="97" t="s">
        <v>426</v>
      </c>
      <c r="BL50" s="97" t="s">
        <v>427</v>
      </c>
      <c r="BM50" s="97" t="s">
        <v>428</v>
      </c>
      <c r="BN50" s="97"/>
      <c r="BO50" s="95" t="s">
        <v>415</v>
      </c>
      <c r="BP50" s="96" t="s">
        <v>416</v>
      </c>
      <c r="BQ50" s="97" t="s">
        <v>131</v>
      </c>
      <c r="BR50" s="97" t="s">
        <v>409</v>
      </c>
      <c r="BS50" s="97" t="s">
        <v>410</v>
      </c>
      <c r="BT50" s="98" t="s">
        <v>419</v>
      </c>
      <c r="BU50" s="97" t="s">
        <v>420</v>
      </c>
      <c r="BV50" s="97" t="s">
        <v>424</v>
      </c>
      <c r="BW50" s="97" t="s">
        <v>425</v>
      </c>
      <c r="BX50" s="97" t="s">
        <v>426</v>
      </c>
      <c r="BY50" s="97" t="s">
        <v>427</v>
      </c>
      <c r="BZ50" s="97" t="s">
        <v>428</v>
      </c>
      <c r="CA50" s="97"/>
      <c r="CB50" s="95" t="s">
        <v>415</v>
      </c>
      <c r="CC50" s="96" t="s">
        <v>416</v>
      </c>
      <c r="CD50" s="97" t="s">
        <v>131</v>
      </c>
      <c r="CE50" s="97" t="s">
        <v>409</v>
      </c>
      <c r="CF50" s="97" t="s">
        <v>410</v>
      </c>
      <c r="CG50" s="98" t="s">
        <v>419</v>
      </c>
      <c r="CH50" s="97" t="s">
        <v>420</v>
      </c>
      <c r="CI50" s="97" t="s">
        <v>424</v>
      </c>
      <c r="CJ50" s="97" t="s">
        <v>425</v>
      </c>
      <c r="CK50" s="97" t="s">
        <v>426</v>
      </c>
      <c r="CL50" s="97" t="s">
        <v>427</v>
      </c>
      <c r="CM50" s="97" t="s">
        <v>428</v>
      </c>
      <c r="CN50" s="97"/>
      <c r="CO50" s="95" t="s">
        <v>415</v>
      </c>
      <c r="CP50" s="96" t="s">
        <v>416</v>
      </c>
      <c r="CQ50" s="97" t="s">
        <v>131</v>
      </c>
      <c r="CR50" s="97" t="s">
        <v>409</v>
      </c>
      <c r="CS50" s="97" t="s">
        <v>410</v>
      </c>
      <c r="CT50" s="98" t="s">
        <v>419</v>
      </c>
      <c r="CU50" s="97" t="s">
        <v>420</v>
      </c>
      <c r="CV50" s="97" t="s">
        <v>424</v>
      </c>
      <c r="CW50" s="97" t="s">
        <v>425</v>
      </c>
      <c r="CX50" s="97" t="s">
        <v>426</v>
      </c>
      <c r="CY50" s="97" t="s">
        <v>427</v>
      </c>
      <c r="CZ50" s="97" t="s">
        <v>428</v>
      </c>
      <c r="DA50" s="97"/>
      <c r="DB50" s="97"/>
      <c r="DC50" s="99">
        <f>DA50</f>
        <v>0</v>
      </c>
      <c r="DD50" s="347"/>
    </row>
    <row r="51" spans="1:108">
      <c r="A51" s="252">
        <f>A7</f>
        <v>0</v>
      </c>
      <c r="B51" s="191">
        <f>B7</f>
        <v>0</v>
      </c>
      <c r="C51" s="192">
        <f>C7</f>
        <v>0</v>
      </c>
      <c r="D51" s="193">
        <f>D7</f>
        <v>0</v>
      </c>
      <c r="E51" s="261">
        <f t="shared" ref="E51:E91" si="101">F7</f>
        <v>0</v>
      </c>
      <c r="F51" s="261">
        <f t="shared" ref="F51:F90" si="102">(F7*$A$49)+E7</f>
        <v>0</v>
      </c>
      <c r="G51" s="103">
        <f>G7</f>
        <v>0</v>
      </c>
      <c r="H51" s="104">
        <f>H7</f>
        <v>0</v>
      </c>
      <c r="I51" s="104">
        <f>E51*B51</f>
        <v>0</v>
      </c>
      <c r="J51" s="104">
        <f>F51*B51</f>
        <v>0</v>
      </c>
      <c r="K51" s="104">
        <f>H51-J51</f>
        <v>0</v>
      </c>
      <c r="L51" s="104">
        <f>I51-J51</f>
        <v>0</v>
      </c>
      <c r="M51" s="104">
        <f>0</f>
        <v>0</v>
      </c>
      <c r="N51" s="104">
        <f t="shared" ref="N51:N90" si="103">L51-(J51*F51)</f>
        <v>0</v>
      </c>
      <c r="O51" s="191">
        <f>O7</f>
        <v>0</v>
      </c>
      <c r="P51" s="192">
        <f>P7</f>
        <v>0</v>
      </c>
      <c r="Q51" s="193">
        <f>Q7</f>
        <v>0</v>
      </c>
      <c r="R51" s="261">
        <f t="shared" ref="R51:R91" si="104">S7</f>
        <v>0</v>
      </c>
      <c r="S51" s="261">
        <f t="shared" ref="S51:S90" si="105">(S7*$A$49)+R7</f>
        <v>0</v>
      </c>
      <c r="T51" s="103">
        <f>T7</f>
        <v>0</v>
      </c>
      <c r="U51" s="104">
        <f>U7</f>
        <v>0</v>
      </c>
      <c r="V51" s="104">
        <f>R51*O51</f>
        <v>0</v>
      </c>
      <c r="W51" s="104">
        <f>S51*O51</f>
        <v>0</v>
      </c>
      <c r="X51" s="104">
        <f>U51-W51</f>
        <v>0</v>
      </c>
      <c r="Y51" s="104">
        <f>V51-W51</f>
        <v>0</v>
      </c>
      <c r="Z51" s="104">
        <f>0</f>
        <v>0</v>
      </c>
      <c r="AA51" s="120">
        <f t="shared" ref="AA51:AA90" si="106">Y51-(W51*S51)</f>
        <v>0</v>
      </c>
      <c r="AB51" s="191">
        <f>AB7</f>
        <v>0</v>
      </c>
      <c r="AC51" s="192">
        <f>AC7</f>
        <v>0</v>
      </c>
      <c r="AD51" s="193">
        <f>AD7</f>
        <v>0</v>
      </c>
      <c r="AE51" s="261">
        <f t="shared" ref="AE51:AE91" si="107">AF7</f>
        <v>0</v>
      </c>
      <c r="AF51" s="261">
        <f t="shared" ref="AF51:AF90" si="108">(AF7*$A$49)+AE7</f>
        <v>0</v>
      </c>
      <c r="AG51" s="103">
        <f>AG7</f>
        <v>0</v>
      </c>
      <c r="AH51" s="104">
        <f>AH7</f>
        <v>0</v>
      </c>
      <c r="AI51" s="104">
        <f>AE51*AB51</f>
        <v>0</v>
      </c>
      <c r="AJ51" s="104">
        <f>AF51*AB51</f>
        <v>0</v>
      </c>
      <c r="AK51" s="104">
        <f>AH51-AJ51</f>
        <v>0</v>
      </c>
      <c r="AL51" s="104">
        <f>AI51-AJ51</f>
        <v>0</v>
      </c>
      <c r="AM51" s="104">
        <f>0</f>
        <v>0</v>
      </c>
      <c r="AN51" s="120">
        <f t="shared" ref="AN51:AN90" si="109">AL51-(AJ51*AF51)</f>
        <v>0</v>
      </c>
      <c r="AO51" s="191">
        <f>AO7</f>
        <v>0</v>
      </c>
      <c r="AP51" s="192">
        <f>AP7</f>
        <v>0</v>
      </c>
      <c r="AQ51" s="193">
        <f>AQ7</f>
        <v>0</v>
      </c>
      <c r="AR51" s="261">
        <f t="shared" ref="AR51:AR91" si="110">AS7</f>
        <v>0</v>
      </c>
      <c r="AS51" s="261">
        <f t="shared" ref="AS51:AS90" si="111">(AS7*$A$49)+AR7</f>
        <v>0</v>
      </c>
      <c r="AT51" s="103">
        <f>AT7</f>
        <v>0</v>
      </c>
      <c r="AU51" s="104">
        <f>AU7</f>
        <v>0</v>
      </c>
      <c r="AV51" s="104">
        <f>AR51*AO51</f>
        <v>0</v>
      </c>
      <c r="AW51" s="104">
        <f>AS51*AO51</f>
        <v>0</v>
      </c>
      <c r="AX51" s="104">
        <f>AU51-AW51</f>
        <v>0</v>
      </c>
      <c r="AY51" s="104">
        <f>AV51-AW51</f>
        <v>0</v>
      </c>
      <c r="AZ51" s="104">
        <f>0</f>
        <v>0</v>
      </c>
      <c r="BA51" s="120">
        <f t="shared" ref="BA51:BA90" si="112">AY51-(AW51*AS51)</f>
        <v>0</v>
      </c>
      <c r="BB51" s="191">
        <f>BB7</f>
        <v>0</v>
      </c>
      <c r="BC51" s="192">
        <f>BC7</f>
        <v>0</v>
      </c>
      <c r="BD51" s="193">
        <f>BD7</f>
        <v>0</v>
      </c>
      <c r="BE51" s="261">
        <f t="shared" ref="BE51:BE91" si="113">BF7</f>
        <v>0</v>
      </c>
      <c r="BF51" s="261">
        <f t="shared" ref="BF51:BF90" si="114">(BF7*$A$49)+BE7</f>
        <v>0</v>
      </c>
      <c r="BG51" s="103">
        <f>BG7</f>
        <v>0</v>
      </c>
      <c r="BH51" s="104">
        <f>BH7</f>
        <v>0</v>
      </c>
      <c r="BI51" s="104">
        <f>BE51*BB51</f>
        <v>0</v>
      </c>
      <c r="BJ51" s="104">
        <f>BF51*BB51</f>
        <v>0</v>
      </c>
      <c r="BK51" s="104">
        <f>BH51-BJ51</f>
        <v>0</v>
      </c>
      <c r="BL51" s="104">
        <f>BI51-BJ51</f>
        <v>0</v>
      </c>
      <c r="BM51" s="104">
        <f>0</f>
        <v>0</v>
      </c>
      <c r="BN51" s="120">
        <f t="shared" ref="BN51:BN90" si="115">BL51-(BJ51*BF51)</f>
        <v>0</v>
      </c>
      <c r="BO51" s="191">
        <f>BO7</f>
        <v>0</v>
      </c>
      <c r="BP51" s="192">
        <f>BP7</f>
        <v>0</v>
      </c>
      <c r="BQ51" s="193">
        <f>BQ7</f>
        <v>0</v>
      </c>
      <c r="BR51" s="261">
        <f t="shared" ref="BR51:BR91" si="116">BS7</f>
        <v>0</v>
      </c>
      <c r="BS51" s="261">
        <f t="shared" ref="BS51:BS90" si="117">(BS7*$A$49)+BR7</f>
        <v>0</v>
      </c>
      <c r="BT51" s="103">
        <f>BT7</f>
        <v>0</v>
      </c>
      <c r="BU51" s="104">
        <f>BU7</f>
        <v>0</v>
      </c>
      <c r="BV51" s="104">
        <f>BR51*BO51</f>
        <v>0</v>
      </c>
      <c r="BW51" s="104">
        <f>BS51*BO51</f>
        <v>0</v>
      </c>
      <c r="BX51" s="104">
        <f>BU51-BW51</f>
        <v>0</v>
      </c>
      <c r="BY51" s="104">
        <f>BV51-BW51</f>
        <v>0</v>
      </c>
      <c r="BZ51" s="104">
        <f>0</f>
        <v>0</v>
      </c>
      <c r="CA51" s="120">
        <f t="shared" ref="CA51:CA90" si="118">BY51-(BW51*BS51)</f>
        <v>0</v>
      </c>
      <c r="CB51" s="191">
        <f>CB7</f>
        <v>0</v>
      </c>
      <c r="CC51" s="192">
        <f>CC7</f>
        <v>0</v>
      </c>
      <c r="CD51" s="193">
        <f>CD7</f>
        <v>0</v>
      </c>
      <c r="CE51" s="261">
        <f t="shared" ref="CE51:CE91" si="119">CF7</f>
        <v>0</v>
      </c>
      <c r="CF51" s="261">
        <f t="shared" ref="CF51:CF90" si="120">(CF7*$A$49)+CE7</f>
        <v>0</v>
      </c>
      <c r="CG51" s="103">
        <f>CG7</f>
        <v>0</v>
      </c>
      <c r="CH51" s="104">
        <f>CH7</f>
        <v>0</v>
      </c>
      <c r="CI51" s="104">
        <f>CE51*CB51</f>
        <v>0</v>
      </c>
      <c r="CJ51" s="104">
        <f>CF51*CB51</f>
        <v>0</v>
      </c>
      <c r="CK51" s="104">
        <f>CH51-CJ51</f>
        <v>0</v>
      </c>
      <c r="CL51" s="104">
        <f>CI51-CJ51</f>
        <v>0</v>
      </c>
      <c r="CM51" s="104">
        <f>0</f>
        <v>0</v>
      </c>
      <c r="CN51" s="120">
        <f t="shared" ref="CN51:CN90" si="121">CL51-(CJ51*CF51)</f>
        <v>0</v>
      </c>
      <c r="CO51" s="191">
        <f>CO7</f>
        <v>0</v>
      </c>
      <c r="CP51" s="192">
        <f>CP7</f>
        <v>0</v>
      </c>
      <c r="CQ51" s="193" t="str">
        <f>CQ7</f>
        <v/>
      </c>
      <c r="CR51" s="261" t="str">
        <f t="shared" ref="CR51:CR91" si="122">CS7</f>
        <v/>
      </c>
      <c r="CS51" s="261" t="str">
        <f t="shared" ref="CS51:CS90" si="123">IF(CO7=0,"",(CS7*$A$49)+CR7)</f>
        <v/>
      </c>
      <c r="CT51" s="103">
        <f>CT7</f>
        <v>0</v>
      </c>
      <c r="CU51" s="104">
        <f>CU7</f>
        <v>0</v>
      </c>
      <c r="CV51" s="104" t="str">
        <f t="shared" ref="CV51:CV90" si="124">IF(CO7=0,"",CR51*CO51)</f>
        <v/>
      </c>
      <c r="CW51" s="104" t="str">
        <f t="shared" ref="CW51:CW90" si="125">IF(CO7=0,"",CS51*CO51)</f>
        <v/>
      </c>
      <c r="CX51" s="104" t="str">
        <f t="shared" ref="CX51:CX90" si="126">IF(CO7=0,"",CU51-CW51)</f>
        <v/>
      </c>
      <c r="CY51" s="104" t="str">
        <f t="shared" ref="CY51:CY90" si="127">IF(CO7=0,"",CV51-CW51)</f>
        <v/>
      </c>
      <c r="CZ51" s="104">
        <f>0</f>
        <v>0</v>
      </c>
      <c r="DA51" s="104"/>
      <c r="DB51" s="117" t="str">
        <f>IF(CU51=0,"",CZ51/CU51)</f>
        <v/>
      </c>
      <c r="DC51" s="118" t="str">
        <f>IF(CU51=0,"",DA51/CU51)</f>
        <v/>
      </c>
    </row>
    <row r="52" spans="1:108">
      <c r="A52" s="199">
        <f t="shared" ref="A52:D67" si="128">A8</f>
        <v>0</v>
      </c>
      <c r="B52" s="194">
        <f t="shared" si="128"/>
        <v>0</v>
      </c>
      <c r="C52" s="195">
        <f t="shared" si="128"/>
        <v>0</v>
      </c>
      <c r="D52" s="196">
        <f t="shared" si="128"/>
        <v>0</v>
      </c>
      <c r="E52" s="197">
        <f t="shared" si="101"/>
        <v>0</v>
      </c>
      <c r="F52" s="197">
        <f t="shared" si="102"/>
        <v>0</v>
      </c>
      <c r="G52" s="119">
        <f t="shared" ref="G52:H67" si="129">G8</f>
        <v>0</v>
      </c>
      <c r="H52" s="120">
        <f t="shared" si="129"/>
        <v>0</v>
      </c>
      <c r="I52" s="120">
        <f t="shared" ref="I52:I90" si="130">E52*B52</f>
        <v>0</v>
      </c>
      <c r="J52" s="120">
        <f t="shared" ref="J52:J90" si="131">F52*B52</f>
        <v>0</v>
      </c>
      <c r="K52" s="120">
        <f t="shared" ref="K52:K90" si="132">H52-J52</f>
        <v>0</v>
      </c>
      <c r="L52" s="120">
        <f t="shared" ref="L52:L90" si="133">I52-J52</f>
        <v>0</v>
      </c>
      <c r="M52" s="120">
        <f>0</f>
        <v>0</v>
      </c>
      <c r="N52" s="120">
        <f t="shared" si="103"/>
        <v>0</v>
      </c>
      <c r="O52" s="194">
        <f t="shared" ref="O52:Q67" si="134">O8</f>
        <v>0</v>
      </c>
      <c r="P52" s="195">
        <f t="shared" si="134"/>
        <v>0</v>
      </c>
      <c r="Q52" s="196">
        <f t="shared" si="134"/>
        <v>0</v>
      </c>
      <c r="R52" s="197">
        <f t="shared" si="104"/>
        <v>0</v>
      </c>
      <c r="S52" s="197">
        <f t="shared" si="105"/>
        <v>0</v>
      </c>
      <c r="T52" s="119">
        <f t="shared" ref="T52:U67" si="135">T8</f>
        <v>0</v>
      </c>
      <c r="U52" s="120">
        <f t="shared" si="135"/>
        <v>0</v>
      </c>
      <c r="V52" s="120">
        <f t="shared" ref="V52:V90" si="136">R52*O52</f>
        <v>0</v>
      </c>
      <c r="W52" s="120">
        <f t="shared" ref="W52:W90" si="137">S52*O52</f>
        <v>0</v>
      </c>
      <c r="X52" s="120">
        <f t="shared" ref="X52:X90" si="138">U52-W52</f>
        <v>0</v>
      </c>
      <c r="Y52" s="120">
        <f t="shared" ref="Y52:Y90" si="139">V52-W52</f>
        <v>0</v>
      </c>
      <c r="Z52" s="120">
        <f>0</f>
        <v>0</v>
      </c>
      <c r="AA52" s="120">
        <f t="shared" si="106"/>
        <v>0</v>
      </c>
      <c r="AB52" s="194">
        <f t="shared" ref="AB52:AD67" si="140">AB8</f>
        <v>0</v>
      </c>
      <c r="AC52" s="195">
        <f t="shared" si="140"/>
        <v>0</v>
      </c>
      <c r="AD52" s="196">
        <f t="shared" si="140"/>
        <v>0</v>
      </c>
      <c r="AE52" s="197">
        <f t="shared" si="107"/>
        <v>0</v>
      </c>
      <c r="AF52" s="197">
        <f t="shared" si="108"/>
        <v>0</v>
      </c>
      <c r="AG52" s="119">
        <f t="shared" ref="AG52:AH67" si="141">AG8</f>
        <v>0</v>
      </c>
      <c r="AH52" s="120">
        <f t="shared" si="141"/>
        <v>0</v>
      </c>
      <c r="AI52" s="120">
        <f t="shared" ref="AI52:AI90" si="142">AE52*AB52</f>
        <v>0</v>
      </c>
      <c r="AJ52" s="120">
        <f t="shared" ref="AJ52:AJ90" si="143">AF52*AB52</f>
        <v>0</v>
      </c>
      <c r="AK52" s="120">
        <f t="shared" ref="AK52:AK90" si="144">AH52-AJ52</f>
        <v>0</v>
      </c>
      <c r="AL52" s="120">
        <f t="shared" ref="AL52:AL90" si="145">AI52-AJ52</f>
        <v>0</v>
      </c>
      <c r="AM52" s="120">
        <f>0</f>
        <v>0</v>
      </c>
      <c r="AN52" s="120">
        <f t="shared" si="109"/>
        <v>0</v>
      </c>
      <c r="AO52" s="194">
        <f t="shared" ref="AO52:AQ67" si="146">AO8</f>
        <v>0</v>
      </c>
      <c r="AP52" s="195">
        <f t="shared" si="146"/>
        <v>0</v>
      </c>
      <c r="AQ52" s="196">
        <f t="shared" si="146"/>
        <v>0</v>
      </c>
      <c r="AR52" s="197">
        <f t="shared" si="110"/>
        <v>0</v>
      </c>
      <c r="AS52" s="197">
        <f t="shared" si="111"/>
        <v>0</v>
      </c>
      <c r="AT52" s="119">
        <f t="shared" ref="AT52:AU67" si="147">AT8</f>
        <v>0</v>
      </c>
      <c r="AU52" s="120">
        <f t="shared" si="147"/>
        <v>0</v>
      </c>
      <c r="AV52" s="120">
        <f t="shared" ref="AV52:AV90" si="148">AR52*AO52</f>
        <v>0</v>
      </c>
      <c r="AW52" s="120">
        <f t="shared" ref="AW52:AW90" si="149">AS52*AO52</f>
        <v>0</v>
      </c>
      <c r="AX52" s="120">
        <f t="shared" ref="AX52:AX90" si="150">AU52-AW52</f>
        <v>0</v>
      </c>
      <c r="AY52" s="120">
        <f t="shared" ref="AY52:AY90" si="151">AV52-AW52</f>
        <v>0</v>
      </c>
      <c r="AZ52" s="120">
        <f>0</f>
        <v>0</v>
      </c>
      <c r="BA52" s="120">
        <f t="shared" si="112"/>
        <v>0</v>
      </c>
      <c r="BB52" s="194">
        <f t="shared" ref="BB52:BD67" si="152">BB8</f>
        <v>0</v>
      </c>
      <c r="BC52" s="195">
        <f t="shared" si="152"/>
        <v>0</v>
      </c>
      <c r="BD52" s="196">
        <f t="shared" si="152"/>
        <v>0</v>
      </c>
      <c r="BE52" s="197">
        <f t="shared" si="113"/>
        <v>0</v>
      </c>
      <c r="BF52" s="197">
        <f t="shared" si="114"/>
        <v>0</v>
      </c>
      <c r="BG52" s="119">
        <f t="shared" ref="BG52:BH67" si="153">BG8</f>
        <v>0</v>
      </c>
      <c r="BH52" s="120">
        <f t="shared" si="153"/>
        <v>0</v>
      </c>
      <c r="BI52" s="120">
        <f t="shared" ref="BI52:BI90" si="154">BE52*BB52</f>
        <v>0</v>
      </c>
      <c r="BJ52" s="120">
        <f t="shared" ref="BJ52:BJ90" si="155">BF52*BB52</f>
        <v>0</v>
      </c>
      <c r="BK52" s="120">
        <f t="shared" ref="BK52:BK90" si="156">BH52-BJ52</f>
        <v>0</v>
      </c>
      <c r="BL52" s="120">
        <f t="shared" ref="BL52:BL90" si="157">BI52-BJ52</f>
        <v>0</v>
      </c>
      <c r="BM52" s="120">
        <f>0</f>
        <v>0</v>
      </c>
      <c r="BN52" s="120">
        <f t="shared" si="115"/>
        <v>0</v>
      </c>
      <c r="BO52" s="194">
        <f t="shared" ref="BO52:BQ67" si="158">BO8</f>
        <v>0</v>
      </c>
      <c r="BP52" s="195">
        <f t="shared" si="158"/>
        <v>0</v>
      </c>
      <c r="BQ52" s="196">
        <f t="shared" si="158"/>
        <v>0</v>
      </c>
      <c r="BR52" s="197">
        <f t="shared" si="116"/>
        <v>0</v>
      </c>
      <c r="BS52" s="197">
        <f t="shared" si="117"/>
        <v>0</v>
      </c>
      <c r="BT52" s="119">
        <f t="shared" ref="BT52:BU67" si="159">BT8</f>
        <v>0</v>
      </c>
      <c r="BU52" s="120">
        <f t="shared" si="159"/>
        <v>0</v>
      </c>
      <c r="BV52" s="120">
        <f t="shared" ref="BV52:BV90" si="160">BR52*BO52</f>
        <v>0</v>
      </c>
      <c r="BW52" s="120">
        <f t="shared" ref="BW52:BW90" si="161">BS52*BO52</f>
        <v>0</v>
      </c>
      <c r="BX52" s="120">
        <f t="shared" ref="BX52:BX90" si="162">BU52-BW52</f>
        <v>0</v>
      </c>
      <c r="BY52" s="120">
        <f t="shared" ref="BY52:BY90" si="163">BV52-BW52</f>
        <v>0</v>
      </c>
      <c r="BZ52" s="120">
        <f>0</f>
        <v>0</v>
      </c>
      <c r="CA52" s="120">
        <f t="shared" si="118"/>
        <v>0</v>
      </c>
      <c r="CB52" s="194">
        <f t="shared" ref="CB52:CD67" si="164">CB8</f>
        <v>0</v>
      </c>
      <c r="CC52" s="195">
        <f t="shared" si="164"/>
        <v>0</v>
      </c>
      <c r="CD52" s="196">
        <f t="shared" si="164"/>
        <v>0</v>
      </c>
      <c r="CE52" s="197">
        <f t="shared" si="119"/>
        <v>0</v>
      </c>
      <c r="CF52" s="197">
        <f t="shared" si="120"/>
        <v>0</v>
      </c>
      <c r="CG52" s="119">
        <f t="shared" ref="CG52:CH67" si="165">CG8</f>
        <v>0</v>
      </c>
      <c r="CH52" s="120">
        <f t="shared" si="165"/>
        <v>0</v>
      </c>
      <c r="CI52" s="120">
        <f t="shared" ref="CI52:CI90" si="166">CE52*CB52</f>
        <v>0</v>
      </c>
      <c r="CJ52" s="120">
        <f t="shared" ref="CJ52:CJ90" si="167">CF52*CB52</f>
        <v>0</v>
      </c>
      <c r="CK52" s="120">
        <f t="shared" ref="CK52:CK90" si="168">CH52-CJ52</f>
        <v>0</v>
      </c>
      <c r="CL52" s="120">
        <f t="shared" ref="CL52:CL90" si="169">CI52-CJ52</f>
        <v>0</v>
      </c>
      <c r="CM52" s="120">
        <f>0</f>
        <v>0</v>
      </c>
      <c r="CN52" s="120">
        <f t="shared" si="121"/>
        <v>0</v>
      </c>
      <c r="CO52" s="194">
        <f t="shared" ref="CO52:CQ67" si="170">CO8</f>
        <v>0</v>
      </c>
      <c r="CP52" s="195">
        <f t="shared" si="170"/>
        <v>0</v>
      </c>
      <c r="CQ52" s="196" t="str">
        <f t="shared" si="170"/>
        <v/>
      </c>
      <c r="CR52" s="197" t="str">
        <f t="shared" si="122"/>
        <v/>
      </c>
      <c r="CS52" s="197" t="str">
        <f t="shared" si="123"/>
        <v/>
      </c>
      <c r="CT52" s="119">
        <f t="shared" ref="CT52:CU67" si="171">CT8</f>
        <v>0</v>
      </c>
      <c r="CU52" s="120">
        <f t="shared" si="171"/>
        <v>0</v>
      </c>
      <c r="CV52" s="120" t="str">
        <f t="shared" si="124"/>
        <v/>
      </c>
      <c r="CW52" s="120" t="str">
        <f t="shared" si="125"/>
        <v/>
      </c>
      <c r="CX52" s="120" t="str">
        <f t="shared" si="126"/>
        <v/>
      </c>
      <c r="CY52" s="120" t="str">
        <f t="shared" si="127"/>
        <v/>
      </c>
      <c r="CZ52" s="120">
        <f>0</f>
        <v>0</v>
      </c>
      <c r="DA52" s="120"/>
      <c r="DB52" s="132" t="str">
        <f t="shared" ref="DB52:DB90" si="172">IF(CU52=0,"",CZ52/CU52)</f>
        <v/>
      </c>
      <c r="DC52" s="133" t="str">
        <f t="shared" ref="DC52:DC90" si="173">IF(CU52=0,"",DA52/CU52)</f>
        <v/>
      </c>
    </row>
    <row r="53" spans="1:108">
      <c r="A53" s="199">
        <f t="shared" si="128"/>
        <v>0</v>
      </c>
      <c r="B53" s="194">
        <f t="shared" si="128"/>
        <v>0</v>
      </c>
      <c r="C53" s="195">
        <f t="shared" si="128"/>
        <v>0</v>
      </c>
      <c r="D53" s="196">
        <f t="shared" si="128"/>
        <v>0</v>
      </c>
      <c r="E53" s="197">
        <f t="shared" si="101"/>
        <v>0</v>
      </c>
      <c r="F53" s="197">
        <f t="shared" si="102"/>
        <v>0</v>
      </c>
      <c r="G53" s="119">
        <f t="shared" si="129"/>
        <v>0</v>
      </c>
      <c r="H53" s="120">
        <f t="shared" si="129"/>
        <v>0</v>
      </c>
      <c r="I53" s="120">
        <f t="shared" si="130"/>
        <v>0</v>
      </c>
      <c r="J53" s="120">
        <f t="shared" si="131"/>
        <v>0</v>
      </c>
      <c r="K53" s="120">
        <f t="shared" si="132"/>
        <v>0</v>
      </c>
      <c r="L53" s="120">
        <f t="shared" si="133"/>
        <v>0</v>
      </c>
      <c r="M53" s="120">
        <f>0</f>
        <v>0</v>
      </c>
      <c r="N53" s="120">
        <f t="shared" si="103"/>
        <v>0</v>
      </c>
      <c r="O53" s="194">
        <f t="shared" si="134"/>
        <v>0</v>
      </c>
      <c r="P53" s="195">
        <f t="shared" si="134"/>
        <v>0</v>
      </c>
      <c r="Q53" s="196">
        <f t="shared" si="134"/>
        <v>0</v>
      </c>
      <c r="R53" s="197">
        <f t="shared" si="104"/>
        <v>0</v>
      </c>
      <c r="S53" s="197">
        <f t="shared" si="105"/>
        <v>0</v>
      </c>
      <c r="T53" s="119">
        <f t="shared" si="135"/>
        <v>0</v>
      </c>
      <c r="U53" s="120">
        <f t="shared" si="135"/>
        <v>0</v>
      </c>
      <c r="V53" s="120">
        <f t="shared" si="136"/>
        <v>0</v>
      </c>
      <c r="W53" s="120">
        <f t="shared" si="137"/>
        <v>0</v>
      </c>
      <c r="X53" s="120">
        <f t="shared" si="138"/>
        <v>0</v>
      </c>
      <c r="Y53" s="120">
        <f t="shared" si="139"/>
        <v>0</v>
      </c>
      <c r="Z53" s="120">
        <f>0</f>
        <v>0</v>
      </c>
      <c r="AA53" s="120">
        <f t="shared" si="106"/>
        <v>0</v>
      </c>
      <c r="AB53" s="194">
        <f t="shared" si="140"/>
        <v>0</v>
      </c>
      <c r="AC53" s="195">
        <f t="shared" si="140"/>
        <v>0</v>
      </c>
      <c r="AD53" s="196">
        <f t="shared" si="140"/>
        <v>0</v>
      </c>
      <c r="AE53" s="197">
        <f t="shared" si="107"/>
        <v>0</v>
      </c>
      <c r="AF53" s="197">
        <f t="shared" si="108"/>
        <v>0</v>
      </c>
      <c r="AG53" s="119">
        <f t="shared" si="141"/>
        <v>0</v>
      </c>
      <c r="AH53" s="120">
        <f t="shared" si="141"/>
        <v>0</v>
      </c>
      <c r="AI53" s="120">
        <f t="shared" si="142"/>
        <v>0</v>
      </c>
      <c r="AJ53" s="120">
        <f t="shared" si="143"/>
        <v>0</v>
      </c>
      <c r="AK53" s="120">
        <f t="shared" si="144"/>
        <v>0</v>
      </c>
      <c r="AL53" s="120">
        <f t="shared" si="145"/>
        <v>0</v>
      </c>
      <c r="AM53" s="120">
        <f>0</f>
        <v>0</v>
      </c>
      <c r="AN53" s="120">
        <f t="shared" si="109"/>
        <v>0</v>
      </c>
      <c r="AO53" s="194">
        <f t="shared" si="146"/>
        <v>0</v>
      </c>
      <c r="AP53" s="195">
        <f t="shared" si="146"/>
        <v>0</v>
      </c>
      <c r="AQ53" s="196">
        <f t="shared" si="146"/>
        <v>0</v>
      </c>
      <c r="AR53" s="197">
        <f t="shared" si="110"/>
        <v>0</v>
      </c>
      <c r="AS53" s="197">
        <f t="shared" si="111"/>
        <v>0</v>
      </c>
      <c r="AT53" s="119">
        <f t="shared" si="147"/>
        <v>0</v>
      </c>
      <c r="AU53" s="120">
        <f t="shared" si="147"/>
        <v>0</v>
      </c>
      <c r="AV53" s="120">
        <f t="shared" si="148"/>
        <v>0</v>
      </c>
      <c r="AW53" s="120">
        <f t="shared" si="149"/>
        <v>0</v>
      </c>
      <c r="AX53" s="120">
        <f t="shared" si="150"/>
        <v>0</v>
      </c>
      <c r="AY53" s="120">
        <f t="shared" si="151"/>
        <v>0</v>
      </c>
      <c r="AZ53" s="120">
        <f>0</f>
        <v>0</v>
      </c>
      <c r="BA53" s="120">
        <f t="shared" si="112"/>
        <v>0</v>
      </c>
      <c r="BB53" s="194">
        <f t="shared" si="152"/>
        <v>0</v>
      </c>
      <c r="BC53" s="195">
        <f t="shared" si="152"/>
        <v>0</v>
      </c>
      <c r="BD53" s="196">
        <f t="shared" si="152"/>
        <v>0</v>
      </c>
      <c r="BE53" s="197">
        <f t="shared" si="113"/>
        <v>0</v>
      </c>
      <c r="BF53" s="197">
        <f t="shared" si="114"/>
        <v>0</v>
      </c>
      <c r="BG53" s="119">
        <f t="shared" si="153"/>
        <v>0</v>
      </c>
      <c r="BH53" s="120">
        <f t="shared" si="153"/>
        <v>0</v>
      </c>
      <c r="BI53" s="120">
        <f t="shared" si="154"/>
        <v>0</v>
      </c>
      <c r="BJ53" s="120">
        <f t="shared" si="155"/>
        <v>0</v>
      </c>
      <c r="BK53" s="120">
        <f t="shared" si="156"/>
        <v>0</v>
      </c>
      <c r="BL53" s="120">
        <f t="shared" si="157"/>
        <v>0</v>
      </c>
      <c r="BM53" s="120">
        <f>0</f>
        <v>0</v>
      </c>
      <c r="BN53" s="120">
        <f t="shared" si="115"/>
        <v>0</v>
      </c>
      <c r="BO53" s="194">
        <f t="shared" si="158"/>
        <v>0</v>
      </c>
      <c r="BP53" s="195">
        <f t="shared" si="158"/>
        <v>0</v>
      </c>
      <c r="BQ53" s="196">
        <f t="shared" si="158"/>
        <v>0</v>
      </c>
      <c r="BR53" s="197">
        <f t="shared" si="116"/>
        <v>0</v>
      </c>
      <c r="BS53" s="197">
        <f t="shared" si="117"/>
        <v>0</v>
      </c>
      <c r="BT53" s="119">
        <f t="shared" si="159"/>
        <v>0</v>
      </c>
      <c r="BU53" s="120">
        <f t="shared" si="159"/>
        <v>0</v>
      </c>
      <c r="BV53" s="120">
        <f t="shared" si="160"/>
        <v>0</v>
      </c>
      <c r="BW53" s="120">
        <f t="shared" si="161"/>
        <v>0</v>
      </c>
      <c r="BX53" s="120">
        <f t="shared" si="162"/>
        <v>0</v>
      </c>
      <c r="BY53" s="120">
        <f t="shared" si="163"/>
        <v>0</v>
      </c>
      <c r="BZ53" s="120">
        <f>0</f>
        <v>0</v>
      </c>
      <c r="CA53" s="120">
        <f t="shared" si="118"/>
        <v>0</v>
      </c>
      <c r="CB53" s="194">
        <f t="shared" si="164"/>
        <v>0</v>
      </c>
      <c r="CC53" s="195">
        <f t="shared" si="164"/>
        <v>0</v>
      </c>
      <c r="CD53" s="196">
        <f t="shared" si="164"/>
        <v>0</v>
      </c>
      <c r="CE53" s="197">
        <f t="shared" si="119"/>
        <v>0</v>
      </c>
      <c r="CF53" s="197">
        <f t="shared" si="120"/>
        <v>0</v>
      </c>
      <c r="CG53" s="119">
        <f t="shared" si="165"/>
        <v>0</v>
      </c>
      <c r="CH53" s="120">
        <f t="shared" si="165"/>
        <v>0</v>
      </c>
      <c r="CI53" s="120">
        <f t="shared" si="166"/>
        <v>0</v>
      </c>
      <c r="CJ53" s="120">
        <f t="shared" si="167"/>
        <v>0</v>
      </c>
      <c r="CK53" s="120">
        <f t="shared" si="168"/>
        <v>0</v>
      </c>
      <c r="CL53" s="120">
        <f t="shared" si="169"/>
        <v>0</v>
      </c>
      <c r="CM53" s="120">
        <f>0</f>
        <v>0</v>
      </c>
      <c r="CN53" s="120">
        <f t="shared" si="121"/>
        <v>0</v>
      </c>
      <c r="CO53" s="194">
        <f t="shared" si="170"/>
        <v>0</v>
      </c>
      <c r="CP53" s="195">
        <f t="shared" si="170"/>
        <v>0</v>
      </c>
      <c r="CQ53" s="196" t="str">
        <f t="shared" si="170"/>
        <v/>
      </c>
      <c r="CR53" s="197" t="str">
        <f t="shared" si="122"/>
        <v/>
      </c>
      <c r="CS53" s="197" t="str">
        <f t="shared" si="123"/>
        <v/>
      </c>
      <c r="CT53" s="119">
        <f t="shared" si="171"/>
        <v>0</v>
      </c>
      <c r="CU53" s="120">
        <f t="shared" si="171"/>
        <v>0</v>
      </c>
      <c r="CV53" s="120" t="str">
        <f t="shared" si="124"/>
        <v/>
      </c>
      <c r="CW53" s="120" t="str">
        <f t="shared" si="125"/>
        <v/>
      </c>
      <c r="CX53" s="120" t="str">
        <f t="shared" si="126"/>
        <v/>
      </c>
      <c r="CY53" s="120" t="str">
        <f t="shared" si="127"/>
        <v/>
      </c>
      <c r="CZ53" s="120">
        <f>0</f>
        <v>0</v>
      </c>
      <c r="DA53" s="120"/>
      <c r="DB53" s="132" t="str">
        <f t="shared" si="172"/>
        <v/>
      </c>
      <c r="DC53" s="133" t="str">
        <f t="shared" si="173"/>
        <v/>
      </c>
    </row>
    <row r="54" spans="1:108">
      <c r="A54" s="199">
        <f t="shared" si="128"/>
        <v>0</v>
      </c>
      <c r="B54" s="194">
        <f t="shared" si="128"/>
        <v>0</v>
      </c>
      <c r="C54" s="195">
        <f t="shared" si="128"/>
        <v>0</v>
      </c>
      <c r="D54" s="196">
        <f t="shared" si="128"/>
        <v>0</v>
      </c>
      <c r="E54" s="197">
        <f t="shared" si="101"/>
        <v>0</v>
      </c>
      <c r="F54" s="197">
        <f t="shared" si="102"/>
        <v>0</v>
      </c>
      <c r="G54" s="119">
        <f t="shared" si="129"/>
        <v>0</v>
      </c>
      <c r="H54" s="120">
        <f t="shared" si="129"/>
        <v>0</v>
      </c>
      <c r="I54" s="120">
        <f t="shared" si="130"/>
        <v>0</v>
      </c>
      <c r="J54" s="120">
        <f t="shared" si="131"/>
        <v>0</v>
      </c>
      <c r="K54" s="120">
        <f t="shared" si="132"/>
        <v>0</v>
      </c>
      <c r="L54" s="120">
        <f t="shared" si="133"/>
        <v>0</v>
      </c>
      <c r="M54" s="120">
        <f>0</f>
        <v>0</v>
      </c>
      <c r="N54" s="120">
        <f t="shared" si="103"/>
        <v>0</v>
      </c>
      <c r="O54" s="194">
        <f t="shared" si="134"/>
        <v>0</v>
      </c>
      <c r="P54" s="195">
        <f t="shared" si="134"/>
        <v>0</v>
      </c>
      <c r="Q54" s="196">
        <f t="shared" si="134"/>
        <v>0</v>
      </c>
      <c r="R54" s="197">
        <f t="shared" si="104"/>
        <v>0</v>
      </c>
      <c r="S54" s="197">
        <f t="shared" si="105"/>
        <v>0</v>
      </c>
      <c r="T54" s="119">
        <f t="shared" si="135"/>
        <v>0</v>
      </c>
      <c r="U54" s="120">
        <f t="shared" si="135"/>
        <v>0</v>
      </c>
      <c r="V54" s="120">
        <f t="shared" si="136"/>
        <v>0</v>
      </c>
      <c r="W54" s="120">
        <f t="shared" si="137"/>
        <v>0</v>
      </c>
      <c r="X54" s="120">
        <f t="shared" si="138"/>
        <v>0</v>
      </c>
      <c r="Y54" s="120">
        <f t="shared" si="139"/>
        <v>0</v>
      </c>
      <c r="Z54" s="120">
        <f>0</f>
        <v>0</v>
      </c>
      <c r="AA54" s="120">
        <f t="shared" si="106"/>
        <v>0</v>
      </c>
      <c r="AB54" s="194">
        <f t="shared" si="140"/>
        <v>0</v>
      </c>
      <c r="AC54" s="195">
        <f t="shared" si="140"/>
        <v>0</v>
      </c>
      <c r="AD54" s="196">
        <f t="shared" si="140"/>
        <v>0</v>
      </c>
      <c r="AE54" s="197">
        <f t="shared" si="107"/>
        <v>0</v>
      </c>
      <c r="AF54" s="197">
        <f t="shared" si="108"/>
        <v>0</v>
      </c>
      <c r="AG54" s="119">
        <f t="shared" si="141"/>
        <v>0</v>
      </c>
      <c r="AH54" s="120">
        <f t="shared" si="141"/>
        <v>0</v>
      </c>
      <c r="AI54" s="120">
        <f t="shared" si="142"/>
        <v>0</v>
      </c>
      <c r="AJ54" s="120">
        <f t="shared" si="143"/>
        <v>0</v>
      </c>
      <c r="AK54" s="120">
        <f t="shared" si="144"/>
        <v>0</v>
      </c>
      <c r="AL54" s="120">
        <f t="shared" si="145"/>
        <v>0</v>
      </c>
      <c r="AM54" s="120">
        <f>0</f>
        <v>0</v>
      </c>
      <c r="AN54" s="120">
        <f t="shared" si="109"/>
        <v>0</v>
      </c>
      <c r="AO54" s="194">
        <f t="shared" si="146"/>
        <v>0</v>
      </c>
      <c r="AP54" s="195">
        <f t="shared" si="146"/>
        <v>0</v>
      </c>
      <c r="AQ54" s="196">
        <f t="shared" si="146"/>
        <v>0</v>
      </c>
      <c r="AR54" s="197">
        <f t="shared" si="110"/>
        <v>0</v>
      </c>
      <c r="AS54" s="197">
        <f t="shared" si="111"/>
        <v>0</v>
      </c>
      <c r="AT54" s="119">
        <f t="shared" si="147"/>
        <v>0</v>
      </c>
      <c r="AU54" s="120">
        <f t="shared" si="147"/>
        <v>0</v>
      </c>
      <c r="AV54" s="120">
        <f t="shared" si="148"/>
        <v>0</v>
      </c>
      <c r="AW54" s="120">
        <f t="shared" si="149"/>
        <v>0</v>
      </c>
      <c r="AX54" s="120">
        <f t="shared" si="150"/>
        <v>0</v>
      </c>
      <c r="AY54" s="120">
        <f t="shared" si="151"/>
        <v>0</v>
      </c>
      <c r="AZ54" s="120">
        <f>0</f>
        <v>0</v>
      </c>
      <c r="BA54" s="120">
        <f t="shared" si="112"/>
        <v>0</v>
      </c>
      <c r="BB54" s="194">
        <f t="shared" si="152"/>
        <v>0</v>
      </c>
      <c r="BC54" s="195">
        <f t="shared" si="152"/>
        <v>0</v>
      </c>
      <c r="BD54" s="196">
        <f t="shared" si="152"/>
        <v>0</v>
      </c>
      <c r="BE54" s="197">
        <f t="shared" si="113"/>
        <v>0</v>
      </c>
      <c r="BF54" s="197">
        <f t="shared" si="114"/>
        <v>0</v>
      </c>
      <c r="BG54" s="119">
        <f t="shared" si="153"/>
        <v>0</v>
      </c>
      <c r="BH54" s="120">
        <f t="shared" si="153"/>
        <v>0</v>
      </c>
      <c r="BI54" s="120">
        <f t="shared" si="154"/>
        <v>0</v>
      </c>
      <c r="BJ54" s="120">
        <f t="shared" si="155"/>
        <v>0</v>
      </c>
      <c r="BK54" s="120">
        <f t="shared" si="156"/>
        <v>0</v>
      </c>
      <c r="BL54" s="120">
        <f t="shared" si="157"/>
        <v>0</v>
      </c>
      <c r="BM54" s="120">
        <f>0</f>
        <v>0</v>
      </c>
      <c r="BN54" s="120">
        <f t="shared" si="115"/>
        <v>0</v>
      </c>
      <c r="BO54" s="194">
        <f t="shared" si="158"/>
        <v>0</v>
      </c>
      <c r="BP54" s="195">
        <f t="shared" si="158"/>
        <v>0</v>
      </c>
      <c r="BQ54" s="196">
        <f t="shared" si="158"/>
        <v>0</v>
      </c>
      <c r="BR54" s="197">
        <f t="shared" si="116"/>
        <v>0</v>
      </c>
      <c r="BS54" s="197">
        <f t="shared" si="117"/>
        <v>0</v>
      </c>
      <c r="BT54" s="119">
        <f t="shared" si="159"/>
        <v>0</v>
      </c>
      <c r="BU54" s="120">
        <f t="shared" si="159"/>
        <v>0</v>
      </c>
      <c r="BV54" s="120">
        <f t="shared" si="160"/>
        <v>0</v>
      </c>
      <c r="BW54" s="120">
        <f t="shared" si="161"/>
        <v>0</v>
      </c>
      <c r="BX54" s="120">
        <f t="shared" si="162"/>
        <v>0</v>
      </c>
      <c r="BY54" s="120">
        <f t="shared" si="163"/>
        <v>0</v>
      </c>
      <c r="BZ54" s="120">
        <f>0</f>
        <v>0</v>
      </c>
      <c r="CA54" s="120">
        <f t="shared" si="118"/>
        <v>0</v>
      </c>
      <c r="CB54" s="194">
        <f t="shared" si="164"/>
        <v>0</v>
      </c>
      <c r="CC54" s="195">
        <f t="shared" si="164"/>
        <v>0</v>
      </c>
      <c r="CD54" s="196">
        <f t="shared" si="164"/>
        <v>0</v>
      </c>
      <c r="CE54" s="197">
        <f t="shared" si="119"/>
        <v>0</v>
      </c>
      <c r="CF54" s="197">
        <f t="shared" si="120"/>
        <v>0</v>
      </c>
      <c r="CG54" s="119">
        <f t="shared" si="165"/>
        <v>0</v>
      </c>
      <c r="CH54" s="120">
        <f t="shared" si="165"/>
        <v>0</v>
      </c>
      <c r="CI54" s="120">
        <f t="shared" si="166"/>
        <v>0</v>
      </c>
      <c r="CJ54" s="120">
        <f t="shared" si="167"/>
        <v>0</v>
      </c>
      <c r="CK54" s="120">
        <f t="shared" si="168"/>
        <v>0</v>
      </c>
      <c r="CL54" s="120">
        <f t="shared" si="169"/>
        <v>0</v>
      </c>
      <c r="CM54" s="120">
        <f>0</f>
        <v>0</v>
      </c>
      <c r="CN54" s="120">
        <f t="shared" si="121"/>
        <v>0</v>
      </c>
      <c r="CO54" s="194">
        <f t="shared" si="170"/>
        <v>0</v>
      </c>
      <c r="CP54" s="195">
        <f t="shared" si="170"/>
        <v>0</v>
      </c>
      <c r="CQ54" s="196" t="str">
        <f t="shared" si="170"/>
        <v/>
      </c>
      <c r="CR54" s="197" t="str">
        <f t="shared" si="122"/>
        <v/>
      </c>
      <c r="CS54" s="197" t="str">
        <f t="shared" si="123"/>
        <v/>
      </c>
      <c r="CT54" s="119">
        <f t="shared" si="171"/>
        <v>0</v>
      </c>
      <c r="CU54" s="120">
        <f t="shared" si="171"/>
        <v>0</v>
      </c>
      <c r="CV54" s="120" t="str">
        <f t="shared" si="124"/>
        <v/>
      </c>
      <c r="CW54" s="120" t="str">
        <f t="shared" si="125"/>
        <v/>
      </c>
      <c r="CX54" s="120" t="str">
        <f t="shared" si="126"/>
        <v/>
      </c>
      <c r="CY54" s="120" t="str">
        <f t="shared" si="127"/>
        <v/>
      </c>
      <c r="CZ54" s="120">
        <f>0</f>
        <v>0</v>
      </c>
      <c r="DA54" s="120"/>
      <c r="DB54" s="132" t="str">
        <f t="shared" si="172"/>
        <v/>
      </c>
      <c r="DC54" s="133" t="str">
        <f t="shared" si="173"/>
        <v/>
      </c>
    </row>
    <row r="55" spans="1:108">
      <c r="A55" s="199">
        <f t="shared" si="128"/>
        <v>0</v>
      </c>
      <c r="B55" s="194">
        <f t="shared" si="128"/>
        <v>0</v>
      </c>
      <c r="C55" s="195">
        <f t="shared" si="128"/>
        <v>0</v>
      </c>
      <c r="D55" s="196">
        <f t="shared" si="128"/>
        <v>0</v>
      </c>
      <c r="E55" s="197">
        <f t="shared" si="101"/>
        <v>0</v>
      </c>
      <c r="F55" s="197">
        <f t="shared" si="102"/>
        <v>0</v>
      </c>
      <c r="G55" s="119">
        <f t="shared" si="129"/>
        <v>0</v>
      </c>
      <c r="H55" s="120">
        <f t="shared" si="129"/>
        <v>0</v>
      </c>
      <c r="I55" s="120">
        <f t="shared" si="130"/>
        <v>0</v>
      </c>
      <c r="J55" s="120">
        <f t="shared" si="131"/>
        <v>0</v>
      </c>
      <c r="K55" s="120">
        <f t="shared" si="132"/>
        <v>0</v>
      </c>
      <c r="L55" s="120">
        <f t="shared" si="133"/>
        <v>0</v>
      </c>
      <c r="M55" s="120">
        <f>0</f>
        <v>0</v>
      </c>
      <c r="N55" s="120">
        <f t="shared" si="103"/>
        <v>0</v>
      </c>
      <c r="O55" s="194">
        <f t="shared" si="134"/>
        <v>0</v>
      </c>
      <c r="P55" s="195">
        <f t="shared" si="134"/>
        <v>0</v>
      </c>
      <c r="Q55" s="196">
        <f t="shared" si="134"/>
        <v>0</v>
      </c>
      <c r="R55" s="197">
        <f t="shared" si="104"/>
        <v>0</v>
      </c>
      <c r="S55" s="197">
        <f t="shared" si="105"/>
        <v>0</v>
      </c>
      <c r="T55" s="119">
        <f t="shared" si="135"/>
        <v>0</v>
      </c>
      <c r="U55" s="120">
        <f t="shared" si="135"/>
        <v>0</v>
      </c>
      <c r="V55" s="120">
        <f t="shared" si="136"/>
        <v>0</v>
      </c>
      <c r="W55" s="120">
        <f t="shared" si="137"/>
        <v>0</v>
      </c>
      <c r="X55" s="120">
        <f t="shared" si="138"/>
        <v>0</v>
      </c>
      <c r="Y55" s="120">
        <f t="shared" si="139"/>
        <v>0</v>
      </c>
      <c r="Z55" s="120">
        <f>0</f>
        <v>0</v>
      </c>
      <c r="AA55" s="120">
        <f t="shared" si="106"/>
        <v>0</v>
      </c>
      <c r="AB55" s="194">
        <f t="shared" si="140"/>
        <v>0</v>
      </c>
      <c r="AC55" s="195">
        <f t="shared" si="140"/>
        <v>0</v>
      </c>
      <c r="AD55" s="196">
        <f t="shared" si="140"/>
        <v>0</v>
      </c>
      <c r="AE55" s="197">
        <f t="shared" si="107"/>
        <v>0</v>
      </c>
      <c r="AF55" s="197">
        <f t="shared" si="108"/>
        <v>0</v>
      </c>
      <c r="AG55" s="119">
        <f t="shared" si="141"/>
        <v>0</v>
      </c>
      <c r="AH55" s="120">
        <f t="shared" si="141"/>
        <v>0</v>
      </c>
      <c r="AI55" s="120">
        <f t="shared" si="142"/>
        <v>0</v>
      </c>
      <c r="AJ55" s="120">
        <f t="shared" si="143"/>
        <v>0</v>
      </c>
      <c r="AK55" s="120">
        <f t="shared" si="144"/>
        <v>0</v>
      </c>
      <c r="AL55" s="120">
        <f t="shared" si="145"/>
        <v>0</v>
      </c>
      <c r="AM55" s="120">
        <f>0</f>
        <v>0</v>
      </c>
      <c r="AN55" s="120">
        <f t="shared" si="109"/>
        <v>0</v>
      </c>
      <c r="AO55" s="194">
        <f t="shared" si="146"/>
        <v>0</v>
      </c>
      <c r="AP55" s="195">
        <f t="shared" si="146"/>
        <v>0</v>
      </c>
      <c r="AQ55" s="196">
        <f t="shared" si="146"/>
        <v>0</v>
      </c>
      <c r="AR55" s="197">
        <f t="shared" si="110"/>
        <v>0</v>
      </c>
      <c r="AS55" s="197">
        <f t="shared" si="111"/>
        <v>0</v>
      </c>
      <c r="AT55" s="119">
        <f t="shared" si="147"/>
        <v>0</v>
      </c>
      <c r="AU55" s="120">
        <f t="shared" si="147"/>
        <v>0</v>
      </c>
      <c r="AV55" s="120">
        <f t="shared" si="148"/>
        <v>0</v>
      </c>
      <c r="AW55" s="120">
        <f t="shared" si="149"/>
        <v>0</v>
      </c>
      <c r="AX55" s="120">
        <f t="shared" si="150"/>
        <v>0</v>
      </c>
      <c r="AY55" s="120">
        <f t="shared" si="151"/>
        <v>0</v>
      </c>
      <c r="AZ55" s="120">
        <f>0</f>
        <v>0</v>
      </c>
      <c r="BA55" s="120">
        <f t="shared" si="112"/>
        <v>0</v>
      </c>
      <c r="BB55" s="194">
        <f t="shared" si="152"/>
        <v>0</v>
      </c>
      <c r="BC55" s="195">
        <f t="shared" si="152"/>
        <v>0</v>
      </c>
      <c r="BD55" s="196">
        <f t="shared" si="152"/>
        <v>0</v>
      </c>
      <c r="BE55" s="197">
        <f t="shared" si="113"/>
        <v>0</v>
      </c>
      <c r="BF55" s="197">
        <f t="shared" si="114"/>
        <v>0</v>
      </c>
      <c r="BG55" s="119">
        <f t="shared" si="153"/>
        <v>0</v>
      </c>
      <c r="BH55" s="120">
        <f t="shared" si="153"/>
        <v>0</v>
      </c>
      <c r="BI55" s="120">
        <f t="shared" si="154"/>
        <v>0</v>
      </c>
      <c r="BJ55" s="120">
        <f t="shared" si="155"/>
        <v>0</v>
      </c>
      <c r="BK55" s="120">
        <f t="shared" si="156"/>
        <v>0</v>
      </c>
      <c r="BL55" s="120">
        <f t="shared" si="157"/>
        <v>0</v>
      </c>
      <c r="BM55" s="120">
        <f>0</f>
        <v>0</v>
      </c>
      <c r="BN55" s="120">
        <f t="shared" si="115"/>
        <v>0</v>
      </c>
      <c r="BO55" s="194">
        <f t="shared" si="158"/>
        <v>0</v>
      </c>
      <c r="BP55" s="195">
        <f t="shared" si="158"/>
        <v>0</v>
      </c>
      <c r="BQ55" s="196">
        <f t="shared" si="158"/>
        <v>0</v>
      </c>
      <c r="BR55" s="197">
        <f t="shared" si="116"/>
        <v>0</v>
      </c>
      <c r="BS55" s="197">
        <f t="shared" si="117"/>
        <v>0</v>
      </c>
      <c r="BT55" s="119">
        <f t="shared" si="159"/>
        <v>0</v>
      </c>
      <c r="BU55" s="120">
        <f t="shared" si="159"/>
        <v>0</v>
      </c>
      <c r="BV55" s="120">
        <f t="shared" si="160"/>
        <v>0</v>
      </c>
      <c r="BW55" s="120">
        <f t="shared" si="161"/>
        <v>0</v>
      </c>
      <c r="BX55" s="120">
        <f t="shared" si="162"/>
        <v>0</v>
      </c>
      <c r="BY55" s="120">
        <f t="shared" si="163"/>
        <v>0</v>
      </c>
      <c r="BZ55" s="120">
        <f>0</f>
        <v>0</v>
      </c>
      <c r="CA55" s="120">
        <f t="shared" si="118"/>
        <v>0</v>
      </c>
      <c r="CB55" s="194">
        <f t="shared" si="164"/>
        <v>0</v>
      </c>
      <c r="CC55" s="195">
        <f t="shared" si="164"/>
        <v>0</v>
      </c>
      <c r="CD55" s="196">
        <f t="shared" si="164"/>
        <v>0</v>
      </c>
      <c r="CE55" s="197">
        <f t="shared" si="119"/>
        <v>0</v>
      </c>
      <c r="CF55" s="197">
        <f t="shared" si="120"/>
        <v>0</v>
      </c>
      <c r="CG55" s="119">
        <f t="shared" si="165"/>
        <v>0</v>
      </c>
      <c r="CH55" s="120">
        <f t="shared" si="165"/>
        <v>0</v>
      </c>
      <c r="CI55" s="120">
        <f t="shared" si="166"/>
        <v>0</v>
      </c>
      <c r="CJ55" s="120">
        <f t="shared" si="167"/>
        <v>0</v>
      </c>
      <c r="CK55" s="120">
        <f t="shared" si="168"/>
        <v>0</v>
      </c>
      <c r="CL55" s="120">
        <f t="shared" si="169"/>
        <v>0</v>
      </c>
      <c r="CM55" s="120">
        <f>0</f>
        <v>0</v>
      </c>
      <c r="CN55" s="120">
        <f t="shared" si="121"/>
        <v>0</v>
      </c>
      <c r="CO55" s="194">
        <f t="shared" si="170"/>
        <v>0</v>
      </c>
      <c r="CP55" s="195">
        <f t="shared" si="170"/>
        <v>0</v>
      </c>
      <c r="CQ55" s="196" t="str">
        <f t="shared" si="170"/>
        <v/>
      </c>
      <c r="CR55" s="197" t="str">
        <f t="shared" si="122"/>
        <v/>
      </c>
      <c r="CS55" s="197" t="str">
        <f t="shared" si="123"/>
        <v/>
      </c>
      <c r="CT55" s="119">
        <f t="shared" si="171"/>
        <v>0</v>
      </c>
      <c r="CU55" s="120">
        <f t="shared" si="171"/>
        <v>0</v>
      </c>
      <c r="CV55" s="120" t="str">
        <f t="shared" si="124"/>
        <v/>
      </c>
      <c r="CW55" s="120" t="str">
        <f t="shared" si="125"/>
        <v/>
      </c>
      <c r="CX55" s="120" t="str">
        <f t="shared" si="126"/>
        <v/>
      </c>
      <c r="CY55" s="120" t="str">
        <f t="shared" si="127"/>
        <v/>
      </c>
      <c r="CZ55" s="120">
        <f>0</f>
        <v>0</v>
      </c>
      <c r="DA55" s="120"/>
      <c r="DB55" s="132" t="str">
        <f t="shared" si="172"/>
        <v/>
      </c>
      <c r="DC55" s="133" t="str">
        <f t="shared" si="173"/>
        <v/>
      </c>
    </row>
    <row r="56" spans="1:108">
      <c r="A56" s="199">
        <f t="shared" si="128"/>
        <v>0</v>
      </c>
      <c r="B56" s="194">
        <f t="shared" si="128"/>
        <v>0</v>
      </c>
      <c r="C56" s="195">
        <f t="shared" si="128"/>
        <v>0</v>
      </c>
      <c r="D56" s="196">
        <f t="shared" si="128"/>
        <v>0</v>
      </c>
      <c r="E56" s="197">
        <f t="shared" si="101"/>
        <v>0</v>
      </c>
      <c r="F56" s="197">
        <f t="shared" si="102"/>
        <v>0</v>
      </c>
      <c r="G56" s="119">
        <f t="shared" si="129"/>
        <v>0</v>
      </c>
      <c r="H56" s="120">
        <f t="shared" si="129"/>
        <v>0</v>
      </c>
      <c r="I56" s="120">
        <f t="shared" si="130"/>
        <v>0</v>
      </c>
      <c r="J56" s="120">
        <f t="shared" si="131"/>
        <v>0</v>
      </c>
      <c r="K56" s="120">
        <f t="shared" si="132"/>
        <v>0</v>
      </c>
      <c r="L56" s="120">
        <f t="shared" si="133"/>
        <v>0</v>
      </c>
      <c r="M56" s="120">
        <f>0</f>
        <v>0</v>
      </c>
      <c r="N56" s="120">
        <f t="shared" si="103"/>
        <v>0</v>
      </c>
      <c r="O56" s="194">
        <f t="shared" si="134"/>
        <v>0</v>
      </c>
      <c r="P56" s="195">
        <f t="shared" si="134"/>
        <v>0</v>
      </c>
      <c r="Q56" s="196">
        <f t="shared" si="134"/>
        <v>0</v>
      </c>
      <c r="R56" s="197">
        <f t="shared" si="104"/>
        <v>0</v>
      </c>
      <c r="S56" s="197">
        <f t="shared" si="105"/>
        <v>0</v>
      </c>
      <c r="T56" s="119">
        <f t="shared" si="135"/>
        <v>0</v>
      </c>
      <c r="U56" s="120">
        <f t="shared" si="135"/>
        <v>0</v>
      </c>
      <c r="V56" s="120">
        <f t="shared" si="136"/>
        <v>0</v>
      </c>
      <c r="W56" s="120">
        <f t="shared" si="137"/>
        <v>0</v>
      </c>
      <c r="X56" s="120">
        <f t="shared" si="138"/>
        <v>0</v>
      </c>
      <c r="Y56" s="120">
        <f t="shared" si="139"/>
        <v>0</v>
      </c>
      <c r="Z56" s="120">
        <f>0</f>
        <v>0</v>
      </c>
      <c r="AA56" s="120">
        <f t="shared" si="106"/>
        <v>0</v>
      </c>
      <c r="AB56" s="194">
        <f t="shared" si="140"/>
        <v>0</v>
      </c>
      <c r="AC56" s="195">
        <f t="shared" si="140"/>
        <v>0</v>
      </c>
      <c r="AD56" s="196">
        <f t="shared" si="140"/>
        <v>0</v>
      </c>
      <c r="AE56" s="197">
        <f t="shared" si="107"/>
        <v>0</v>
      </c>
      <c r="AF56" s="197">
        <f t="shared" si="108"/>
        <v>0</v>
      </c>
      <c r="AG56" s="119">
        <f t="shared" si="141"/>
        <v>0</v>
      </c>
      <c r="AH56" s="120">
        <f t="shared" si="141"/>
        <v>0</v>
      </c>
      <c r="AI56" s="120">
        <f t="shared" si="142"/>
        <v>0</v>
      </c>
      <c r="AJ56" s="120">
        <f t="shared" si="143"/>
        <v>0</v>
      </c>
      <c r="AK56" s="120">
        <f t="shared" si="144"/>
        <v>0</v>
      </c>
      <c r="AL56" s="120">
        <f t="shared" si="145"/>
        <v>0</v>
      </c>
      <c r="AM56" s="120">
        <f>0</f>
        <v>0</v>
      </c>
      <c r="AN56" s="120">
        <f t="shared" si="109"/>
        <v>0</v>
      </c>
      <c r="AO56" s="194">
        <f t="shared" si="146"/>
        <v>0</v>
      </c>
      <c r="AP56" s="195">
        <f t="shared" si="146"/>
        <v>0</v>
      </c>
      <c r="AQ56" s="196">
        <f t="shared" si="146"/>
        <v>0</v>
      </c>
      <c r="AR56" s="197">
        <f t="shared" si="110"/>
        <v>0</v>
      </c>
      <c r="AS56" s="197">
        <f t="shared" si="111"/>
        <v>0</v>
      </c>
      <c r="AT56" s="119">
        <f t="shared" si="147"/>
        <v>0</v>
      </c>
      <c r="AU56" s="120">
        <f t="shared" si="147"/>
        <v>0</v>
      </c>
      <c r="AV56" s="120">
        <f t="shared" si="148"/>
        <v>0</v>
      </c>
      <c r="AW56" s="120">
        <f t="shared" si="149"/>
        <v>0</v>
      </c>
      <c r="AX56" s="120">
        <f t="shared" si="150"/>
        <v>0</v>
      </c>
      <c r="AY56" s="120">
        <f t="shared" si="151"/>
        <v>0</v>
      </c>
      <c r="AZ56" s="120">
        <f>0</f>
        <v>0</v>
      </c>
      <c r="BA56" s="120">
        <f t="shared" si="112"/>
        <v>0</v>
      </c>
      <c r="BB56" s="194">
        <f t="shared" si="152"/>
        <v>0</v>
      </c>
      <c r="BC56" s="195">
        <f t="shared" si="152"/>
        <v>0</v>
      </c>
      <c r="BD56" s="196">
        <f t="shared" si="152"/>
        <v>0</v>
      </c>
      <c r="BE56" s="197">
        <f t="shared" si="113"/>
        <v>0</v>
      </c>
      <c r="BF56" s="197">
        <f t="shared" si="114"/>
        <v>0</v>
      </c>
      <c r="BG56" s="119">
        <f t="shared" si="153"/>
        <v>0</v>
      </c>
      <c r="BH56" s="120">
        <f t="shared" si="153"/>
        <v>0</v>
      </c>
      <c r="BI56" s="120">
        <f t="shared" si="154"/>
        <v>0</v>
      </c>
      <c r="BJ56" s="120">
        <f t="shared" si="155"/>
        <v>0</v>
      </c>
      <c r="BK56" s="120">
        <f t="shared" si="156"/>
        <v>0</v>
      </c>
      <c r="BL56" s="120">
        <f t="shared" si="157"/>
        <v>0</v>
      </c>
      <c r="BM56" s="120">
        <f>0</f>
        <v>0</v>
      </c>
      <c r="BN56" s="120">
        <f t="shared" si="115"/>
        <v>0</v>
      </c>
      <c r="BO56" s="194">
        <f t="shared" si="158"/>
        <v>0</v>
      </c>
      <c r="BP56" s="195">
        <f t="shared" si="158"/>
        <v>0</v>
      </c>
      <c r="BQ56" s="196">
        <f t="shared" si="158"/>
        <v>0</v>
      </c>
      <c r="BR56" s="197">
        <f t="shared" si="116"/>
        <v>0</v>
      </c>
      <c r="BS56" s="197">
        <f t="shared" si="117"/>
        <v>0</v>
      </c>
      <c r="BT56" s="119">
        <f t="shared" si="159"/>
        <v>0</v>
      </c>
      <c r="BU56" s="120">
        <f t="shared" si="159"/>
        <v>0</v>
      </c>
      <c r="BV56" s="120">
        <f t="shared" si="160"/>
        <v>0</v>
      </c>
      <c r="BW56" s="120">
        <f t="shared" si="161"/>
        <v>0</v>
      </c>
      <c r="BX56" s="120">
        <f t="shared" si="162"/>
        <v>0</v>
      </c>
      <c r="BY56" s="120">
        <f t="shared" si="163"/>
        <v>0</v>
      </c>
      <c r="BZ56" s="120">
        <f>0</f>
        <v>0</v>
      </c>
      <c r="CA56" s="120">
        <f t="shared" si="118"/>
        <v>0</v>
      </c>
      <c r="CB56" s="194">
        <f t="shared" si="164"/>
        <v>0</v>
      </c>
      <c r="CC56" s="195">
        <f t="shared" si="164"/>
        <v>0</v>
      </c>
      <c r="CD56" s="196">
        <f t="shared" si="164"/>
        <v>0</v>
      </c>
      <c r="CE56" s="197">
        <f t="shared" si="119"/>
        <v>0</v>
      </c>
      <c r="CF56" s="197">
        <f t="shared" si="120"/>
        <v>0</v>
      </c>
      <c r="CG56" s="119">
        <f t="shared" si="165"/>
        <v>0</v>
      </c>
      <c r="CH56" s="120">
        <f t="shared" si="165"/>
        <v>0</v>
      </c>
      <c r="CI56" s="120">
        <f t="shared" si="166"/>
        <v>0</v>
      </c>
      <c r="CJ56" s="120">
        <f t="shared" si="167"/>
        <v>0</v>
      </c>
      <c r="CK56" s="120">
        <f t="shared" si="168"/>
        <v>0</v>
      </c>
      <c r="CL56" s="120">
        <f t="shared" si="169"/>
        <v>0</v>
      </c>
      <c r="CM56" s="120">
        <f>0</f>
        <v>0</v>
      </c>
      <c r="CN56" s="120">
        <f t="shared" si="121"/>
        <v>0</v>
      </c>
      <c r="CO56" s="194">
        <f t="shared" si="170"/>
        <v>0</v>
      </c>
      <c r="CP56" s="195">
        <f t="shared" si="170"/>
        <v>0</v>
      </c>
      <c r="CQ56" s="196" t="str">
        <f t="shared" si="170"/>
        <v/>
      </c>
      <c r="CR56" s="197" t="str">
        <f t="shared" si="122"/>
        <v/>
      </c>
      <c r="CS56" s="197" t="str">
        <f t="shared" si="123"/>
        <v/>
      </c>
      <c r="CT56" s="119">
        <f t="shared" si="171"/>
        <v>0</v>
      </c>
      <c r="CU56" s="120">
        <f t="shared" si="171"/>
        <v>0</v>
      </c>
      <c r="CV56" s="120" t="str">
        <f t="shared" si="124"/>
        <v/>
      </c>
      <c r="CW56" s="120" t="str">
        <f t="shared" si="125"/>
        <v/>
      </c>
      <c r="CX56" s="120" t="str">
        <f t="shared" si="126"/>
        <v/>
      </c>
      <c r="CY56" s="120" t="str">
        <f t="shared" si="127"/>
        <v/>
      </c>
      <c r="CZ56" s="120">
        <f>0</f>
        <v>0</v>
      </c>
      <c r="DA56" s="120"/>
      <c r="DB56" s="132" t="str">
        <f t="shared" si="172"/>
        <v/>
      </c>
      <c r="DC56" s="133" t="str">
        <f t="shared" si="173"/>
        <v/>
      </c>
    </row>
    <row r="57" spans="1:108">
      <c r="A57" s="199">
        <f t="shared" si="128"/>
        <v>0</v>
      </c>
      <c r="B57" s="194">
        <f t="shared" si="128"/>
        <v>0</v>
      </c>
      <c r="C57" s="195">
        <f t="shared" si="128"/>
        <v>0</v>
      </c>
      <c r="D57" s="196">
        <f t="shared" si="128"/>
        <v>0</v>
      </c>
      <c r="E57" s="197">
        <f t="shared" si="101"/>
        <v>0</v>
      </c>
      <c r="F57" s="197">
        <f t="shared" si="102"/>
        <v>0</v>
      </c>
      <c r="G57" s="119">
        <f t="shared" si="129"/>
        <v>0</v>
      </c>
      <c r="H57" s="120">
        <f t="shared" si="129"/>
        <v>0</v>
      </c>
      <c r="I57" s="120">
        <f t="shared" si="130"/>
        <v>0</v>
      </c>
      <c r="J57" s="120">
        <f t="shared" si="131"/>
        <v>0</v>
      </c>
      <c r="K57" s="120">
        <f t="shared" si="132"/>
        <v>0</v>
      </c>
      <c r="L57" s="120">
        <f t="shared" si="133"/>
        <v>0</v>
      </c>
      <c r="M57" s="120">
        <f>0</f>
        <v>0</v>
      </c>
      <c r="N57" s="120">
        <f t="shared" si="103"/>
        <v>0</v>
      </c>
      <c r="O57" s="194">
        <f t="shared" si="134"/>
        <v>0</v>
      </c>
      <c r="P57" s="195">
        <f t="shared" si="134"/>
        <v>0</v>
      </c>
      <c r="Q57" s="196">
        <f t="shared" si="134"/>
        <v>0</v>
      </c>
      <c r="R57" s="197">
        <f t="shared" si="104"/>
        <v>0</v>
      </c>
      <c r="S57" s="197">
        <f t="shared" si="105"/>
        <v>0</v>
      </c>
      <c r="T57" s="119">
        <f t="shared" si="135"/>
        <v>0</v>
      </c>
      <c r="U57" s="120">
        <f t="shared" si="135"/>
        <v>0</v>
      </c>
      <c r="V57" s="120">
        <f t="shared" si="136"/>
        <v>0</v>
      </c>
      <c r="W57" s="120">
        <f t="shared" si="137"/>
        <v>0</v>
      </c>
      <c r="X57" s="120">
        <f t="shared" si="138"/>
        <v>0</v>
      </c>
      <c r="Y57" s="120">
        <f t="shared" si="139"/>
        <v>0</v>
      </c>
      <c r="Z57" s="120">
        <f>0</f>
        <v>0</v>
      </c>
      <c r="AA57" s="120">
        <f t="shared" si="106"/>
        <v>0</v>
      </c>
      <c r="AB57" s="194">
        <f t="shared" si="140"/>
        <v>0</v>
      </c>
      <c r="AC57" s="195">
        <f t="shared" si="140"/>
        <v>0</v>
      </c>
      <c r="AD57" s="196">
        <f t="shared" si="140"/>
        <v>0</v>
      </c>
      <c r="AE57" s="197">
        <f t="shared" si="107"/>
        <v>0</v>
      </c>
      <c r="AF57" s="197">
        <f t="shared" si="108"/>
        <v>0</v>
      </c>
      <c r="AG57" s="119">
        <f t="shared" si="141"/>
        <v>0</v>
      </c>
      <c r="AH57" s="120">
        <f t="shared" si="141"/>
        <v>0</v>
      </c>
      <c r="AI57" s="120">
        <f t="shared" si="142"/>
        <v>0</v>
      </c>
      <c r="AJ57" s="120">
        <f t="shared" si="143"/>
        <v>0</v>
      </c>
      <c r="AK57" s="120">
        <f t="shared" si="144"/>
        <v>0</v>
      </c>
      <c r="AL57" s="120">
        <f t="shared" si="145"/>
        <v>0</v>
      </c>
      <c r="AM57" s="120">
        <f>0</f>
        <v>0</v>
      </c>
      <c r="AN57" s="120">
        <f t="shared" si="109"/>
        <v>0</v>
      </c>
      <c r="AO57" s="194">
        <f t="shared" si="146"/>
        <v>0</v>
      </c>
      <c r="AP57" s="195">
        <f t="shared" si="146"/>
        <v>0</v>
      </c>
      <c r="AQ57" s="196">
        <f t="shared" si="146"/>
        <v>0</v>
      </c>
      <c r="AR57" s="197">
        <f t="shared" si="110"/>
        <v>0</v>
      </c>
      <c r="AS57" s="197">
        <f t="shared" si="111"/>
        <v>0</v>
      </c>
      <c r="AT57" s="119">
        <f t="shared" si="147"/>
        <v>0</v>
      </c>
      <c r="AU57" s="120">
        <f t="shared" si="147"/>
        <v>0</v>
      </c>
      <c r="AV57" s="120">
        <f t="shared" si="148"/>
        <v>0</v>
      </c>
      <c r="AW57" s="120">
        <f t="shared" si="149"/>
        <v>0</v>
      </c>
      <c r="AX57" s="120">
        <f t="shared" si="150"/>
        <v>0</v>
      </c>
      <c r="AY57" s="120">
        <f t="shared" si="151"/>
        <v>0</v>
      </c>
      <c r="AZ57" s="120">
        <f>0</f>
        <v>0</v>
      </c>
      <c r="BA57" s="120">
        <f t="shared" si="112"/>
        <v>0</v>
      </c>
      <c r="BB57" s="194">
        <f t="shared" si="152"/>
        <v>0</v>
      </c>
      <c r="BC57" s="195">
        <f t="shared" si="152"/>
        <v>0</v>
      </c>
      <c r="BD57" s="196">
        <f t="shared" si="152"/>
        <v>0</v>
      </c>
      <c r="BE57" s="197">
        <f t="shared" si="113"/>
        <v>0</v>
      </c>
      <c r="BF57" s="197">
        <f t="shared" si="114"/>
        <v>0</v>
      </c>
      <c r="BG57" s="119">
        <f t="shared" si="153"/>
        <v>0</v>
      </c>
      <c r="BH57" s="120">
        <f t="shared" si="153"/>
        <v>0</v>
      </c>
      <c r="BI57" s="120">
        <f t="shared" si="154"/>
        <v>0</v>
      </c>
      <c r="BJ57" s="120">
        <f t="shared" si="155"/>
        <v>0</v>
      </c>
      <c r="BK57" s="120">
        <f t="shared" si="156"/>
        <v>0</v>
      </c>
      <c r="BL57" s="120">
        <f t="shared" si="157"/>
        <v>0</v>
      </c>
      <c r="BM57" s="120">
        <f>0</f>
        <v>0</v>
      </c>
      <c r="BN57" s="120">
        <f t="shared" si="115"/>
        <v>0</v>
      </c>
      <c r="BO57" s="194">
        <f t="shared" si="158"/>
        <v>0</v>
      </c>
      <c r="BP57" s="195">
        <f t="shared" si="158"/>
        <v>0</v>
      </c>
      <c r="BQ57" s="196">
        <f t="shared" si="158"/>
        <v>0</v>
      </c>
      <c r="BR57" s="197">
        <f t="shared" si="116"/>
        <v>0</v>
      </c>
      <c r="BS57" s="197">
        <f t="shared" si="117"/>
        <v>0</v>
      </c>
      <c r="BT57" s="119">
        <f t="shared" si="159"/>
        <v>0</v>
      </c>
      <c r="BU57" s="120">
        <f t="shared" si="159"/>
        <v>0</v>
      </c>
      <c r="BV57" s="120">
        <f t="shared" si="160"/>
        <v>0</v>
      </c>
      <c r="BW57" s="120">
        <f t="shared" si="161"/>
        <v>0</v>
      </c>
      <c r="BX57" s="120">
        <f t="shared" si="162"/>
        <v>0</v>
      </c>
      <c r="BY57" s="120">
        <f t="shared" si="163"/>
        <v>0</v>
      </c>
      <c r="BZ57" s="120">
        <f>0</f>
        <v>0</v>
      </c>
      <c r="CA57" s="120">
        <f t="shared" si="118"/>
        <v>0</v>
      </c>
      <c r="CB57" s="194">
        <f t="shared" si="164"/>
        <v>0</v>
      </c>
      <c r="CC57" s="195">
        <f t="shared" si="164"/>
        <v>0</v>
      </c>
      <c r="CD57" s="196">
        <f t="shared" si="164"/>
        <v>0</v>
      </c>
      <c r="CE57" s="197">
        <f t="shared" si="119"/>
        <v>0</v>
      </c>
      <c r="CF57" s="197">
        <f t="shared" si="120"/>
        <v>0</v>
      </c>
      <c r="CG57" s="119">
        <f t="shared" si="165"/>
        <v>0</v>
      </c>
      <c r="CH57" s="120">
        <f t="shared" si="165"/>
        <v>0</v>
      </c>
      <c r="CI57" s="120">
        <f t="shared" si="166"/>
        <v>0</v>
      </c>
      <c r="CJ57" s="120">
        <f t="shared" si="167"/>
        <v>0</v>
      </c>
      <c r="CK57" s="120">
        <f t="shared" si="168"/>
        <v>0</v>
      </c>
      <c r="CL57" s="120">
        <f t="shared" si="169"/>
        <v>0</v>
      </c>
      <c r="CM57" s="120">
        <f>0</f>
        <v>0</v>
      </c>
      <c r="CN57" s="120">
        <f t="shared" si="121"/>
        <v>0</v>
      </c>
      <c r="CO57" s="194">
        <f t="shared" si="170"/>
        <v>0</v>
      </c>
      <c r="CP57" s="195">
        <f t="shared" si="170"/>
        <v>0</v>
      </c>
      <c r="CQ57" s="196" t="str">
        <f t="shared" si="170"/>
        <v/>
      </c>
      <c r="CR57" s="197" t="str">
        <f t="shared" si="122"/>
        <v/>
      </c>
      <c r="CS57" s="197" t="str">
        <f t="shared" si="123"/>
        <v/>
      </c>
      <c r="CT57" s="119">
        <f t="shared" si="171"/>
        <v>0</v>
      </c>
      <c r="CU57" s="120">
        <f t="shared" si="171"/>
        <v>0</v>
      </c>
      <c r="CV57" s="120" t="str">
        <f t="shared" si="124"/>
        <v/>
      </c>
      <c r="CW57" s="120" t="str">
        <f t="shared" si="125"/>
        <v/>
      </c>
      <c r="CX57" s="120" t="str">
        <f t="shared" si="126"/>
        <v/>
      </c>
      <c r="CY57" s="120" t="str">
        <f t="shared" si="127"/>
        <v/>
      </c>
      <c r="CZ57" s="120">
        <f>0</f>
        <v>0</v>
      </c>
      <c r="DA57" s="120"/>
      <c r="DB57" s="132" t="str">
        <f t="shared" si="172"/>
        <v/>
      </c>
      <c r="DC57" s="133" t="str">
        <f t="shared" si="173"/>
        <v/>
      </c>
    </row>
    <row r="58" spans="1:108">
      <c r="A58" s="199">
        <f t="shared" si="128"/>
        <v>0</v>
      </c>
      <c r="B58" s="194">
        <f t="shared" si="128"/>
        <v>0</v>
      </c>
      <c r="C58" s="195">
        <f t="shared" si="128"/>
        <v>0</v>
      </c>
      <c r="D58" s="196">
        <f t="shared" si="128"/>
        <v>0</v>
      </c>
      <c r="E58" s="197">
        <f t="shared" si="101"/>
        <v>0</v>
      </c>
      <c r="F58" s="197">
        <f t="shared" si="102"/>
        <v>0</v>
      </c>
      <c r="G58" s="119">
        <f t="shared" si="129"/>
        <v>0</v>
      </c>
      <c r="H58" s="120">
        <f t="shared" si="129"/>
        <v>0</v>
      </c>
      <c r="I58" s="120">
        <f t="shared" si="130"/>
        <v>0</v>
      </c>
      <c r="J58" s="120">
        <f t="shared" si="131"/>
        <v>0</v>
      </c>
      <c r="K58" s="120">
        <f t="shared" si="132"/>
        <v>0</v>
      </c>
      <c r="L58" s="120">
        <f t="shared" si="133"/>
        <v>0</v>
      </c>
      <c r="M58" s="120">
        <f>0</f>
        <v>0</v>
      </c>
      <c r="N58" s="120">
        <f t="shared" si="103"/>
        <v>0</v>
      </c>
      <c r="O58" s="194">
        <f t="shared" si="134"/>
        <v>0</v>
      </c>
      <c r="P58" s="195">
        <f t="shared" si="134"/>
        <v>0</v>
      </c>
      <c r="Q58" s="196">
        <f t="shared" si="134"/>
        <v>0</v>
      </c>
      <c r="R58" s="197">
        <f t="shared" si="104"/>
        <v>0</v>
      </c>
      <c r="S58" s="197">
        <f t="shared" si="105"/>
        <v>0</v>
      </c>
      <c r="T58" s="119">
        <f t="shared" si="135"/>
        <v>0</v>
      </c>
      <c r="U58" s="120">
        <f t="shared" si="135"/>
        <v>0</v>
      </c>
      <c r="V58" s="120">
        <f t="shared" si="136"/>
        <v>0</v>
      </c>
      <c r="W58" s="120">
        <f t="shared" si="137"/>
        <v>0</v>
      </c>
      <c r="X58" s="120">
        <f t="shared" si="138"/>
        <v>0</v>
      </c>
      <c r="Y58" s="120">
        <f t="shared" si="139"/>
        <v>0</v>
      </c>
      <c r="Z58" s="120">
        <f>0</f>
        <v>0</v>
      </c>
      <c r="AA58" s="120">
        <f t="shared" si="106"/>
        <v>0</v>
      </c>
      <c r="AB58" s="194">
        <f t="shared" si="140"/>
        <v>0</v>
      </c>
      <c r="AC58" s="195">
        <f t="shared" si="140"/>
        <v>0</v>
      </c>
      <c r="AD58" s="196">
        <f t="shared" si="140"/>
        <v>0</v>
      </c>
      <c r="AE58" s="197">
        <f t="shared" si="107"/>
        <v>0</v>
      </c>
      <c r="AF58" s="197">
        <f t="shared" si="108"/>
        <v>0</v>
      </c>
      <c r="AG58" s="119">
        <f t="shared" si="141"/>
        <v>0</v>
      </c>
      <c r="AH58" s="120">
        <f t="shared" si="141"/>
        <v>0</v>
      </c>
      <c r="AI58" s="120">
        <f t="shared" si="142"/>
        <v>0</v>
      </c>
      <c r="AJ58" s="120">
        <f t="shared" si="143"/>
        <v>0</v>
      </c>
      <c r="AK58" s="120">
        <f t="shared" si="144"/>
        <v>0</v>
      </c>
      <c r="AL58" s="120">
        <f t="shared" si="145"/>
        <v>0</v>
      </c>
      <c r="AM58" s="120">
        <f>0</f>
        <v>0</v>
      </c>
      <c r="AN58" s="120">
        <f t="shared" si="109"/>
        <v>0</v>
      </c>
      <c r="AO58" s="194">
        <f t="shared" si="146"/>
        <v>0</v>
      </c>
      <c r="AP58" s="195">
        <f t="shared" si="146"/>
        <v>0</v>
      </c>
      <c r="AQ58" s="196">
        <f t="shared" si="146"/>
        <v>0</v>
      </c>
      <c r="AR58" s="197">
        <f t="shared" si="110"/>
        <v>0</v>
      </c>
      <c r="AS58" s="197">
        <f t="shared" si="111"/>
        <v>0</v>
      </c>
      <c r="AT58" s="119">
        <f t="shared" si="147"/>
        <v>0</v>
      </c>
      <c r="AU58" s="120">
        <f t="shared" si="147"/>
        <v>0</v>
      </c>
      <c r="AV58" s="120">
        <f t="shared" si="148"/>
        <v>0</v>
      </c>
      <c r="AW58" s="120">
        <f t="shared" si="149"/>
        <v>0</v>
      </c>
      <c r="AX58" s="120">
        <f t="shared" si="150"/>
        <v>0</v>
      </c>
      <c r="AY58" s="120">
        <f t="shared" si="151"/>
        <v>0</v>
      </c>
      <c r="AZ58" s="120">
        <f>0</f>
        <v>0</v>
      </c>
      <c r="BA58" s="120">
        <f t="shared" si="112"/>
        <v>0</v>
      </c>
      <c r="BB58" s="194">
        <f t="shared" si="152"/>
        <v>0</v>
      </c>
      <c r="BC58" s="195">
        <f t="shared" si="152"/>
        <v>0</v>
      </c>
      <c r="BD58" s="196">
        <f t="shared" si="152"/>
        <v>0</v>
      </c>
      <c r="BE58" s="197">
        <f t="shared" si="113"/>
        <v>0</v>
      </c>
      <c r="BF58" s="197">
        <f t="shared" si="114"/>
        <v>0</v>
      </c>
      <c r="BG58" s="119">
        <f t="shared" si="153"/>
        <v>0</v>
      </c>
      <c r="BH58" s="120">
        <f t="shared" si="153"/>
        <v>0</v>
      </c>
      <c r="BI58" s="120">
        <f t="shared" si="154"/>
        <v>0</v>
      </c>
      <c r="BJ58" s="120">
        <f t="shared" si="155"/>
        <v>0</v>
      </c>
      <c r="BK58" s="120">
        <f t="shared" si="156"/>
        <v>0</v>
      </c>
      <c r="BL58" s="120">
        <f t="shared" si="157"/>
        <v>0</v>
      </c>
      <c r="BM58" s="120">
        <f>0</f>
        <v>0</v>
      </c>
      <c r="BN58" s="120">
        <f t="shared" si="115"/>
        <v>0</v>
      </c>
      <c r="BO58" s="194">
        <f t="shared" si="158"/>
        <v>0</v>
      </c>
      <c r="BP58" s="195">
        <f t="shared" si="158"/>
        <v>0</v>
      </c>
      <c r="BQ58" s="196">
        <f t="shared" si="158"/>
        <v>0</v>
      </c>
      <c r="BR58" s="197">
        <f t="shared" si="116"/>
        <v>0</v>
      </c>
      <c r="BS58" s="197">
        <f t="shared" si="117"/>
        <v>0</v>
      </c>
      <c r="BT58" s="119">
        <f t="shared" si="159"/>
        <v>0</v>
      </c>
      <c r="BU58" s="120">
        <f t="shared" si="159"/>
        <v>0</v>
      </c>
      <c r="BV58" s="120">
        <f t="shared" si="160"/>
        <v>0</v>
      </c>
      <c r="BW58" s="120">
        <f t="shared" si="161"/>
        <v>0</v>
      </c>
      <c r="BX58" s="120">
        <f t="shared" si="162"/>
        <v>0</v>
      </c>
      <c r="BY58" s="120">
        <f t="shared" si="163"/>
        <v>0</v>
      </c>
      <c r="BZ58" s="120">
        <f>0</f>
        <v>0</v>
      </c>
      <c r="CA58" s="120">
        <f t="shared" si="118"/>
        <v>0</v>
      </c>
      <c r="CB58" s="194">
        <f t="shared" si="164"/>
        <v>0</v>
      </c>
      <c r="CC58" s="195">
        <f t="shared" si="164"/>
        <v>0</v>
      </c>
      <c r="CD58" s="196">
        <f t="shared" si="164"/>
        <v>0</v>
      </c>
      <c r="CE58" s="197">
        <f t="shared" si="119"/>
        <v>0</v>
      </c>
      <c r="CF58" s="197">
        <f t="shared" si="120"/>
        <v>0</v>
      </c>
      <c r="CG58" s="119">
        <f t="shared" si="165"/>
        <v>0</v>
      </c>
      <c r="CH58" s="120">
        <f t="shared" si="165"/>
        <v>0</v>
      </c>
      <c r="CI58" s="120">
        <f t="shared" si="166"/>
        <v>0</v>
      </c>
      <c r="CJ58" s="120">
        <f t="shared" si="167"/>
        <v>0</v>
      </c>
      <c r="CK58" s="120">
        <f t="shared" si="168"/>
        <v>0</v>
      </c>
      <c r="CL58" s="120">
        <f t="shared" si="169"/>
        <v>0</v>
      </c>
      <c r="CM58" s="120">
        <f>0</f>
        <v>0</v>
      </c>
      <c r="CN58" s="120">
        <f t="shared" si="121"/>
        <v>0</v>
      </c>
      <c r="CO58" s="194">
        <f t="shared" si="170"/>
        <v>0</v>
      </c>
      <c r="CP58" s="195">
        <f t="shared" si="170"/>
        <v>0</v>
      </c>
      <c r="CQ58" s="196" t="str">
        <f t="shared" si="170"/>
        <v/>
      </c>
      <c r="CR58" s="197" t="str">
        <f t="shared" si="122"/>
        <v/>
      </c>
      <c r="CS58" s="197" t="str">
        <f t="shared" si="123"/>
        <v/>
      </c>
      <c r="CT58" s="119">
        <f t="shared" si="171"/>
        <v>0</v>
      </c>
      <c r="CU58" s="120">
        <f t="shared" si="171"/>
        <v>0</v>
      </c>
      <c r="CV58" s="120" t="str">
        <f t="shared" si="124"/>
        <v/>
      </c>
      <c r="CW58" s="120" t="str">
        <f t="shared" si="125"/>
        <v/>
      </c>
      <c r="CX58" s="120" t="str">
        <f t="shared" si="126"/>
        <v/>
      </c>
      <c r="CY58" s="120" t="str">
        <f t="shared" si="127"/>
        <v/>
      </c>
      <c r="CZ58" s="120">
        <f>0</f>
        <v>0</v>
      </c>
      <c r="DA58" s="120"/>
      <c r="DB58" s="132" t="str">
        <f t="shared" si="172"/>
        <v/>
      </c>
      <c r="DC58" s="133" t="str">
        <f t="shared" si="173"/>
        <v/>
      </c>
    </row>
    <row r="59" spans="1:108">
      <c r="A59" s="199">
        <f t="shared" si="128"/>
        <v>0</v>
      </c>
      <c r="B59" s="194">
        <f t="shared" si="128"/>
        <v>0</v>
      </c>
      <c r="C59" s="195">
        <f t="shared" si="128"/>
        <v>0</v>
      </c>
      <c r="D59" s="196">
        <f t="shared" si="128"/>
        <v>0</v>
      </c>
      <c r="E59" s="197">
        <f t="shared" si="101"/>
        <v>0</v>
      </c>
      <c r="F59" s="197">
        <f t="shared" si="102"/>
        <v>0</v>
      </c>
      <c r="G59" s="119">
        <f t="shared" si="129"/>
        <v>0</v>
      </c>
      <c r="H59" s="120">
        <f t="shared" si="129"/>
        <v>0</v>
      </c>
      <c r="I59" s="120">
        <f t="shared" si="130"/>
        <v>0</v>
      </c>
      <c r="J59" s="120">
        <f t="shared" si="131"/>
        <v>0</v>
      </c>
      <c r="K59" s="120">
        <f t="shared" si="132"/>
        <v>0</v>
      </c>
      <c r="L59" s="120">
        <f t="shared" si="133"/>
        <v>0</v>
      </c>
      <c r="M59" s="120">
        <f>0</f>
        <v>0</v>
      </c>
      <c r="N59" s="120">
        <f t="shared" si="103"/>
        <v>0</v>
      </c>
      <c r="O59" s="194">
        <f t="shared" si="134"/>
        <v>0</v>
      </c>
      <c r="P59" s="195">
        <f t="shared" si="134"/>
        <v>0</v>
      </c>
      <c r="Q59" s="196">
        <f t="shared" si="134"/>
        <v>0</v>
      </c>
      <c r="R59" s="197">
        <f t="shared" si="104"/>
        <v>0</v>
      </c>
      <c r="S59" s="197">
        <f t="shared" si="105"/>
        <v>0</v>
      </c>
      <c r="T59" s="119">
        <f t="shared" si="135"/>
        <v>0</v>
      </c>
      <c r="U59" s="120">
        <f t="shared" si="135"/>
        <v>0</v>
      </c>
      <c r="V59" s="120">
        <f t="shared" si="136"/>
        <v>0</v>
      </c>
      <c r="W59" s="120">
        <f t="shared" si="137"/>
        <v>0</v>
      </c>
      <c r="X59" s="120">
        <f t="shared" si="138"/>
        <v>0</v>
      </c>
      <c r="Y59" s="120">
        <f t="shared" si="139"/>
        <v>0</v>
      </c>
      <c r="Z59" s="120">
        <f>0</f>
        <v>0</v>
      </c>
      <c r="AA59" s="120">
        <f t="shared" si="106"/>
        <v>0</v>
      </c>
      <c r="AB59" s="194">
        <f t="shared" si="140"/>
        <v>0</v>
      </c>
      <c r="AC59" s="195">
        <f t="shared" si="140"/>
        <v>0</v>
      </c>
      <c r="AD59" s="196">
        <f t="shared" si="140"/>
        <v>0</v>
      </c>
      <c r="AE59" s="197">
        <f t="shared" si="107"/>
        <v>0</v>
      </c>
      <c r="AF59" s="197">
        <f t="shared" si="108"/>
        <v>0</v>
      </c>
      <c r="AG59" s="119">
        <f t="shared" si="141"/>
        <v>0</v>
      </c>
      <c r="AH59" s="120">
        <f t="shared" si="141"/>
        <v>0</v>
      </c>
      <c r="AI59" s="120">
        <f t="shared" si="142"/>
        <v>0</v>
      </c>
      <c r="AJ59" s="120">
        <f t="shared" si="143"/>
        <v>0</v>
      </c>
      <c r="AK59" s="120">
        <f t="shared" si="144"/>
        <v>0</v>
      </c>
      <c r="AL59" s="120">
        <f t="shared" si="145"/>
        <v>0</v>
      </c>
      <c r="AM59" s="120">
        <f>0</f>
        <v>0</v>
      </c>
      <c r="AN59" s="120">
        <f t="shared" si="109"/>
        <v>0</v>
      </c>
      <c r="AO59" s="194">
        <f t="shared" si="146"/>
        <v>0</v>
      </c>
      <c r="AP59" s="195">
        <f t="shared" si="146"/>
        <v>0</v>
      </c>
      <c r="AQ59" s="196">
        <f t="shared" si="146"/>
        <v>0</v>
      </c>
      <c r="AR59" s="197">
        <f t="shared" si="110"/>
        <v>0</v>
      </c>
      <c r="AS59" s="197">
        <f t="shared" si="111"/>
        <v>0</v>
      </c>
      <c r="AT59" s="119">
        <f t="shared" si="147"/>
        <v>0</v>
      </c>
      <c r="AU59" s="120">
        <f t="shared" si="147"/>
        <v>0</v>
      </c>
      <c r="AV59" s="120">
        <f t="shared" si="148"/>
        <v>0</v>
      </c>
      <c r="AW59" s="120">
        <f t="shared" si="149"/>
        <v>0</v>
      </c>
      <c r="AX59" s="120">
        <f t="shared" si="150"/>
        <v>0</v>
      </c>
      <c r="AY59" s="120">
        <f t="shared" si="151"/>
        <v>0</v>
      </c>
      <c r="AZ59" s="120">
        <f>0</f>
        <v>0</v>
      </c>
      <c r="BA59" s="120">
        <f t="shared" si="112"/>
        <v>0</v>
      </c>
      <c r="BB59" s="194">
        <f t="shared" si="152"/>
        <v>0</v>
      </c>
      <c r="BC59" s="195">
        <f t="shared" si="152"/>
        <v>0</v>
      </c>
      <c r="BD59" s="196">
        <f t="shared" si="152"/>
        <v>0</v>
      </c>
      <c r="BE59" s="197">
        <f t="shared" si="113"/>
        <v>0</v>
      </c>
      <c r="BF59" s="197">
        <f t="shared" si="114"/>
        <v>0</v>
      </c>
      <c r="BG59" s="119">
        <f t="shared" si="153"/>
        <v>0</v>
      </c>
      <c r="BH59" s="120">
        <f t="shared" si="153"/>
        <v>0</v>
      </c>
      <c r="BI59" s="120">
        <f t="shared" si="154"/>
        <v>0</v>
      </c>
      <c r="BJ59" s="120">
        <f t="shared" si="155"/>
        <v>0</v>
      </c>
      <c r="BK59" s="120">
        <f t="shared" si="156"/>
        <v>0</v>
      </c>
      <c r="BL59" s="120">
        <f t="shared" si="157"/>
        <v>0</v>
      </c>
      <c r="BM59" s="120">
        <f>0</f>
        <v>0</v>
      </c>
      <c r="BN59" s="120">
        <f t="shared" si="115"/>
        <v>0</v>
      </c>
      <c r="BO59" s="194">
        <f t="shared" si="158"/>
        <v>0</v>
      </c>
      <c r="BP59" s="195">
        <f t="shared" si="158"/>
        <v>0</v>
      </c>
      <c r="BQ59" s="196">
        <f t="shared" si="158"/>
        <v>0</v>
      </c>
      <c r="BR59" s="197">
        <f t="shared" si="116"/>
        <v>0</v>
      </c>
      <c r="BS59" s="197">
        <f t="shared" si="117"/>
        <v>0</v>
      </c>
      <c r="BT59" s="119">
        <f t="shared" si="159"/>
        <v>0</v>
      </c>
      <c r="BU59" s="120">
        <f t="shared" si="159"/>
        <v>0</v>
      </c>
      <c r="BV59" s="120">
        <f t="shared" si="160"/>
        <v>0</v>
      </c>
      <c r="BW59" s="120">
        <f t="shared" si="161"/>
        <v>0</v>
      </c>
      <c r="BX59" s="120">
        <f t="shared" si="162"/>
        <v>0</v>
      </c>
      <c r="BY59" s="120">
        <f t="shared" si="163"/>
        <v>0</v>
      </c>
      <c r="BZ59" s="120">
        <f>0</f>
        <v>0</v>
      </c>
      <c r="CA59" s="120">
        <f t="shared" si="118"/>
        <v>0</v>
      </c>
      <c r="CB59" s="194">
        <f t="shared" si="164"/>
        <v>0</v>
      </c>
      <c r="CC59" s="195">
        <f t="shared" si="164"/>
        <v>0</v>
      </c>
      <c r="CD59" s="196">
        <f t="shared" si="164"/>
        <v>0</v>
      </c>
      <c r="CE59" s="197">
        <f t="shared" si="119"/>
        <v>0</v>
      </c>
      <c r="CF59" s="197">
        <f t="shared" si="120"/>
        <v>0</v>
      </c>
      <c r="CG59" s="119">
        <f t="shared" si="165"/>
        <v>0</v>
      </c>
      <c r="CH59" s="120">
        <f t="shared" si="165"/>
        <v>0</v>
      </c>
      <c r="CI59" s="120">
        <f t="shared" si="166"/>
        <v>0</v>
      </c>
      <c r="CJ59" s="120">
        <f t="shared" si="167"/>
        <v>0</v>
      </c>
      <c r="CK59" s="120">
        <f t="shared" si="168"/>
        <v>0</v>
      </c>
      <c r="CL59" s="120">
        <f t="shared" si="169"/>
        <v>0</v>
      </c>
      <c r="CM59" s="120">
        <f>0</f>
        <v>0</v>
      </c>
      <c r="CN59" s="120">
        <f t="shared" si="121"/>
        <v>0</v>
      </c>
      <c r="CO59" s="194">
        <f t="shared" si="170"/>
        <v>0</v>
      </c>
      <c r="CP59" s="195">
        <f t="shared" si="170"/>
        <v>0</v>
      </c>
      <c r="CQ59" s="196" t="str">
        <f t="shared" si="170"/>
        <v/>
      </c>
      <c r="CR59" s="197" t="str">
        <f t="shared" si="122"/>
        <v/>
      </c>
      <c r="CS59" s="197" t="str">
        <f t="shared" si="123"/>
        <v/>
      </c>
      <c r="CT59" s="119">
        <f t="shared" si="171"/>
        <v>0</v>
      </c>
      <c r="CU59" s="120">
        <f t="shared" si="171"/>
        <v>0</v>
      </c>
      <c r="CV59" s="120" t="str">
        <f t="shared" si="124"/>
        <v/>
      </c>
      <c r="CW59" s="120" t="str">
        <f t="shared" si="125"/>
        <v/>
      </c>
      <c r="CX59" s="120" t="str">
        <f t="shared" si="126"/>
        <v/>
      </c>
      <c r="CY59" s="120" t="str">
        <f t="shared" si="127"/>
        <v/>
      </c>
      <c r="CZ59" s="120">
        <f>0</f>
        <v>0</v>
      </c>
      <c r="DA59" s="120"/>
      <c r="DB59" s="132" t="str">
        <f t="shared" si="172"/>
        <v/>
      </c>
      <c r="DC59" s="133" t="str">
        <f t="shared" si="173"/>
        <v/>
      </c>
    </row>
    <row r="60" spans="1:108">
      <c r="A60" s="199">
        <f t="shared" si="128"/>
        <v>0</v>
      </c>
      <c r="B60" s="194">
        <f t="shared" si="128"/>
        <v>0</v>
      </c>
      <c r="C60" s="195">
        <f t="shared" si="128"/>
        <v>0</v>
      </c>
      <c r="D60" s="196">
        <f t="shared" si="128"/>
        <v>0</v>
      </c>
      <c r="E60" s="197">
        <f t="shared" si="101"/>
        <v>0</v>
      </c>
      <c r="F60" s="197">
        <f t="shared" si="102"/>
        <v>0</v>
      </c>
      <c r="G60" s="119">
        <f t="shared" si="129"/>
        <v>0</v>
      </c>
      <c r="H60" s="120">
        <f t="shared" si="129"/>
        <v>0</v>
      </c>
      <c r="I60" s="120">
        <f t="shared" si="130"/>
        <v>0</v>
      </c>
      <c r="J60" s="120">
        <f t="shared" si="131"/>
        <v>0</v>
      </c>
      <c r="K60" s="120">
        <f t="shared" si="132"/>
        <v>0</v>
      </c>
      <c r="L60" s="120">
        <f t="shared" si="133"/>
        <v>0</v>
      </c>
      <c r="M60" s="120">
        <f>0</f>
        <v>0</v>
      </c>
      <c r="N60" s="120">
        <f t="shared" si="103"/>
        <v>0</v>
      </c>
      <c r="O60" s="194">
        <f t="shared" si="134"/>
        <v>0</v>
      </c>
      <c r="P60" s="195">
        <f t="shared" si="134"/>
        <v>0</v>
      </c>
      <c r="Q60" s="196">
        <f t="shared" si="134"/>
        <v>0</v>
      </c>
      <c r="R60" s="197">
        <f t="shared" si="104"/>
        <v>0</v>
      </c>
      <c r="S60" s="197">
        <f t="shared" si="105"/>
        <v>0</v>
      </c>
      <c r="T60" s="119">
        <f t="shared" si="135"/>
        <v>0</v>
      </c>
      <c r="U60" s="120">
        <f t="shared" si="135"/>
        <v>0</v>
      </c>
      <c r="V60" s="120">
        <f t="shared" si="136"/>
        <v>0</v>
      </c>
      <c r="W60" s="120">
        <f t="shared" si="137"/>
        <v>0</v>
      </c>
      <c r="X60" s="120">
        <f t="shared" si="138"/>
        <v>0</v>
      </c>
      <c r="Y60" s="120">
        <f t="shared" si="139"/>
        <v>0</v>
      </c>
      <c r="Z60" s="120">
        <f>0</f>
        <v>0</v>
      </c>
      <c r="AA60" s="120">
        <f t="shared" si="106"/>
        <v>0</v>
      </c>
      <c r="AB60" s="194">
        <f t="shared" si="140"/>
        <v>0</v>
      </c>
      <c r="AC60" s="195">
        <f t="shared" si="140"/>
        <v>0</v>
      </c>
      <c r="AD60" s="196">
        <f t="shared" si="140"/>
        <v>0</v>
      </c>
      <c r="AE60" s="197">
        <f t="shared" si="107"/>
        <v>0</v>
      </c>
      <c r="AF60" s="197">
        <f t="shared" si="108"/>
        <v>0</v>
      </c>
      <c r="AG60" s="119">
        <f t="shared" si="141"/>
        <v>0</v>
      </c>
      <c r="AH60" s="120">
        <f t="shared" si="141"/>
        <v>0</v>
      </c>
      <c r="AI60" s="120">
        <f t="shared" si="142"/>
        <v>0</v>
      </c>
      <c r="AJ60" s="120">
        <f t="shared" si="143"/>
        <v>0</v>
      </c>
      <c r="AK60" s="120">
        <f t="shared" si="144"/>
        <v>0</v>
      </c>
      <c r="AL60" s="120">
        <f t="shared" si="145"/>
        <v>0</v>
      </c>
      <c r="AM60" s="120">
        <f>0</f>
        <v>0</v>
      </c>
      <c r="AN60" s="120">
        <f t="shared" si="109"/>
        <v>0</v>
      </c>
      <c r="AO60" s="194">
        <f t="shared" si="146"/>
        <v>0</v>
      </c>
      <c r="AP60" s="195">
        <f t="shared" si="146"/>
        <v>0</v>
      </c>
      <c r="AQ60" s="196">
        <f t="shared" si="146"/>
        <v>0</v>
      </c>
      <c r="AR60" s="197">
        <f t="shared" si="110"/>
        <v>0</v>
      </c>
      <c r="AS60" s="197">
        <f t="shared" si="111"/>
        <v>0</v>
      </c>
      <c r="AT60" s="119">
        <f t="shared" si="147"/>
        <v>0</v>
      </c>
      <c r="AU60" s="120">
        <f t="shared" si="147"/>
        <v>0</v>
      </c>
      <c r="AV60" s="120">
        <f t="shared" si="148"/>
        <v>0</v>
      </c>
      <c r="AW60" s="120">
        <f t="shared" si="149"/>
        <v>0</v>
      </c>
      <c r="AX60" s="120">
        <f t="shared" si="150"/>
        <v>0</v>
      </c>
      <c r="AY60" s="120">
        <f t="shared" si="151"/>
        <v>0</v>
      </c>
      <c r="AZ60" s="120">
        <f>0</f>
        <v>0</v>
      </c>
      <c r="BA60" s="120">
        <f t="shared" si="112"/>
        <v>0</v>
      </c>
      <c r="BB60" s="194">
        <f t="shared" si="152"/>
        <v>0</v>
      </c>
      <c r="BC60" s="195">
        <f t="shared" si="152"/>
        <v>0</v>
      </c>
      <c r="BD60" s="196">
        <f t="shared" si="152"/>
        <v>0</v>
      </c>
      <c r="BE60" s="197">
        <f t="shared" si="113"/>
        <v>0</v>
      </c>
      <c r="BF60" s="197">
        <f t="shared" si="114"/>
        <v>0</v>
      </c>
      <c r="BG60" s="119">
        <f t="shared" si="153"/>
        <v>0</v>
      </c>
      <c r="BH60" s="120">
        <f t="shared" si="153"/>
        <v>0</v>
      </c>
      <c r="BI60" s="120">
        <f t="shared" si="154"/>
        <v>0</v>
      </c>
      <c r="BJ60" s="120">
        <f t="shared" si="155"/>
        <v>0</v>
      </c>
      <c r="BK60" s="120">
        <f t="shared" si="156"/>
        <v>0</v>
      </c>
      <c r="BL60" s="120">
        <f t="shared" si="157"/>
        <v>0</v>
      </c>
      <c r="BM60" s="120">
        <f>0</f>
        <v>0</v>
      </c>
      <c r="BN60" s="120">
        <f t="shared" si="115"/>
        <v>0</v>
      </c>
      <c r="BO60" s="194">
        <f t="shared" si="158"/>
        <v>0</v>
      </c>
      <c r="BP60" s="195">
        <f t="shared" si="158"/>
        <v>0</v>
      </c>
      <c r="BQ60" s="196">
        <f t="shared" si="158"/>
        <v>0</v>
      </c>
      <c r="BR60" s="197">
        <f t="shared" si="116"/>
        <v>0</v>
      </c>
      <c r="BS60" s="197">
        <f t="shared" si="117"/>
        <v>0</v>
      </c>
      <c r="BT60" s="119">
        <f t="shared" si="159"/>
        <v>0</v>
      </c>
      <c r="BU60" s="120">
        <f t="shared" si="159"/>
        <v>0</v>
      </c>
      <c r="BV60" s="120">
        <f t="shared" si="160"/>
        <v>0</v>
      </c>
      <c r="BW60" s="120">
        <f t="shared" si="161"/>
        <v>0</v>
      </c>
      <c r="BX60" s="120">
        <f t="shared" si="162"/>
        <v>0</v>
      </c>
      <c r="BY60" s="120">
        <f t="shared" si="163"/>
        <v>0</v>
      </c>
      <c r="BZ60" s="120">
        <f>0</f>
        <v>0</v>
      </c>
      <c r="CA60" s="120">
        <f t="shared" si="118"/>
        <v>0</v>
      </c>
      <c r="CB60" s="194">
        <f t="shared" si="164"/>
        <v>0</v>
      </c>
      <c r="CC60" s="195">
        <f t="shared" si="164"/>
        <v>0</v>
      </c>
      <c r="CD60" s="196">
        <f t="shared" si="164"/>
        <v>0</v>
      </c>
      <c r="CE60" s="197">
        <f t="shared" si="119"/>
        <v>0</v>
      </c>
      <c r="CF60" s="197">
        <f t="shared" si="120"/>
        <v>0</v>
      </c>
      <c r="CG60" s="119">
        <f t="shared" si="165"/>
        <v>0</v>
      </c>
      <c r="CH60" s="120">
        <f t="shared" si="165"/>
        <v>0</v>
      </c>
      <c r="CI60" s="120">
        <f t="shared" si="166"/>
        <v>0</v>
      </c>
      <c r="CJ60" s="120">
        <f t="shared" si="167"/>
        <v>0</v>
      </c>
      <c r="CK60" s="120">
        <f t="shared" si="168"/>
        <v>0</v>
      </c>
      <c r="CL60" s="120">
        <f t="shared" si="169"/>
        <v>0</v>
      </c>
      <c r="CM60" s="120">
        <f>0</f>
        <v>0</v>
      </c>
      <c r="CN60" s="120">
        <f t="shared" si="121"/>
        <v>0</v>
      </c>
      <c r="CO60" s="194">
        <f t="shared" si="170"/>
        <v>0</v>
      </c>
      <c r="CP60" s="195">
        <f t="shared" si="170"/>
        <v>0</v>
      </c>
      <c r="CQ60" s="196" t="str">
        <f t="shared" si="170"/>
        <v/>
      </c>
      <c r="CR60" s="197" t="str">
        <f t="shared" si="122"/>
        <v/>
      </c>
      <c r="CS60" s="197" t="str">
        <f t="shared" si="123"/>
        <v/>
      </c>
      <c r="CT60" s="119">
        <f t="shared" si="171"/>
        <v>0</v>
      </c>
      <c r="CU60" s="120">
        <f t="shared" si="171"/>
        <v>0</v>
      </c>
      <c r="CV60" s="120" t="str">
        <f t="shared" si="124"/>
        <v/>
      </c>
      <c r="CW60" s="120" t="str">
        <f t="shared" si="125"/>
        <v/>
      </c>
      <c r="CX60" s="120" t="str">
        <f t="shared" si="126"/>
        <v/>
      </c>
      <c r="CY60" s="120" t="str">
        <f t="shared" si="127"/>
        <v/>
      </c>
      <c r="CZ60" s="120">
        <f>0</f>
        <v>0</v>
      </c>
      <c r="DA60" s="120"/>
      <c r="DB60" s="132" t="str">
        <f t="shared" si="172"/>
        <v/>
      </c>
      <c r="DC60" s="133" t="str">
        <f t="shared" si="173"/>
        <v/>
      </c>
    </row>
    <row r="61" spans="1:108">
      <c r="A61" s="199">
        <f t="shared" si="128"/>
        <v>0</v>
      </c>
      <c r="B61" s="194">
        <f t="shared" si="128"/>
        <v>0</v>
      </c>
      <c r="C61" s="195">
        <f t="shared" si="128"/>
        <v>0</v>
      </c>
      <c r="D61" s="196">
        <f t="shared" si="128"/>
        <v>0</v>
      </c>
      <c r="E61" s="197">
        <f t="shared" si="101"/>
        <v>0</v>
      </c>
      <c r="F61" s="197">
        <f t="shared" si="102"/>
        <v>0</v>
      </c>
      <c r="G61" s="119">
        <f t="shared" si="129"/>
        <v>0</v>
      </c>
      <c r="H61" s="120">
        <f t="shared" si="129"/>
        <v>0</v>
      </c>
      <c r="I61" s="120">
        <f t="shared" si="130"/>
        <v>0</v>
      </c>
      <c r="J61" s="120">
        <f t="shared" si="131"/>
        <v>0</v>
      </c>
      <c r="K61" s="120">
        <f t="shared" si="132"/>
        <v>0</v>
      </c>
      <c r="L61" s="120">
        <f t="shared" si="133"/>
        <v>0</v>
      </c>
      <c r="M61" s="120">
        <f>0</f>
        <v>0</v>
      </c>
      <c r="N61" s="120">
        <f t="shared" si="103"/>
        <v>0</v>
      </c>
      <c r="O61" s="194">
        <f t="shared" si="134"/>
        <v>0</v>
      </c>
      <c r="P61" s="195">
        <f t="shared" si="134"/>
        <v>0</v>
      </c>
      <c r="Q61" s="196">
        <f t="shared" si="134"/>
        <v>0</v>
      </c>
      <c r="R61" s="197">
        <f t="shared" si="104"/>
        <v>0</v>
      </c>
      <c r="S61" s="197">
        <f t="shared" si="105"/>
        <v>0</v>
      </c>
      <c r="T61" s="119">
        <f t="shared" si="135"/>
        <v>0</v>
      </c>
      <c r="U61" s="120">
        <f t="shared" si="135"/>
        <v>0</v>
      </c>
      <c r="V61" s="120">
        <f t="shared" si="136"/>
        <v>0</v>
      </c>
      <c r="W61" s="120">
        <f t="shared" si="137"/>
        <v>0</v>
      </c>
      <c r="X61" s="120">
        <f t="shared" si="138"/>
        <v>0</v>
      </c>
      <c r="Y61" s="120">
        <f t="shared" si="139"/>
        <v>0</v>
      </c>
      <c r="Z61" s="120">
        <f>0</f>
        <v>0</v>
      </c>
      <c r="AA61" s="120">
        <f t="shared" si="106"/>
        <v>0</v>
      </c>
      <c r="AB61" s="194">
        <f t="shared" si="140"/>
        <v>0</v>
      </c>
      <c r="AC61" s="195">
        <f t="shared" si="140"/>
        <v>0</v>
      </c>
      <c r="AD61" s="196">
        <f t="shared" si="140"/>
        <v>0</v>
      </c>
      <c r="AE61" s="197">
        <f t="shared" si="107"/>
        <v>0</v>
      </c>
      <c r="AF61" s="197">
        <f t="shared" si="108"/>
        <v>0</v>
      </c>
      <c r="AG61" s="119">
        <f t="shared" si="141"/>
        <v>0</v>
      </c>
      <c r="AH61" s="120">
        <f t="shared" si="141"/>
        <v>0</v>
      </c>
      <c r="AI61" s="120">
        <f t="shared" si="142"/>
        <v>0</v>
      </c>
      <c r="AJ61" s="120">
        <f t="shared" si="143"/>
        <v>0</v>
      </c>
      <c r="AK61" s="120">
        <f t="shared" si="144"/>
        <v>0</v>
      </c>
      <c r="AL61" s="120">
        <f t="shared" si="145"/>
        <v>0</v>
      </c>
      <c r="AM61" s="120">
        <f>0</f>
        <v>0</v>
      </c>
      <c r="AN61" s="120">
        <f t="shared" si="109"/>
        <v>0</v>
      </c>
      <c r="AO61" s="194">
        <f t="shared" si="146"/>
        <v>0</v>
      </c>
      <c r="AP61" s="195">
        <f t="shared" si="146"/>
        <v>0</v>
      </c>
      <c r="AQ61" s="196">
        <f t="shared" si="146"/>
        <v>0</v>
      </c>
      <c r="AR61" s="197">
        <f t="shared" si="110"/>
        <v>0</v>
      </c>
      <c r="AS61" s="197">
        <f t="shared" si="111"/>
        <v>0</v>
      </c>
      <c r="AT61" s="119">
        <f t="shared" si="147"/>
        <v>0</v>
      </c>
      <c r="AU61" s="120">
        <f t="shared" si="147"/>
        <v>0</v>
      </c>
      <c r="AV61" s="120">
        <f t="shared" si="148"/>
        <v>0</v>
      </c>
      <c r="AW61" s="120">
        <f t="shared" si="149"/>
        <v>0</v>
      </c>
      <c r="AX61" s="120">
        <f t="shared" si="150"/>
        <v>0</v>
      </c>
      <c r="AY61" s="120">
        <f t="shared" si="151"/>
        <v>0</v>
      </c>
      <c r="AZ61" s="120">
        <f>0</f>
        <v>0</v>
      </c>
      <c r="BA61" s="120">
        <f t="shared" si="112"/>
        <v>0</v>
      </c>
      <c r="BB61" s="194">
        <f t="shared" si="152"/>
        <v>0</v>
      </c>
      <c r="BC61" s="195">
        <f t="shared" si="152"/>
        <v>0</v>
      </c>
      <c r="BD61" s="196">
        <f t="shared" si="152"/>
        <v>0</v>
      </c>
      <c r="BE61" s="197">
        <f t="shared" si="113"/>
        <v>0</v>
      </c>
      <c r="BF61" s="197">
        <f t="shared" si="114"/>
        <v>0</v>
      </c>
      <c r="BG61" s="119">
        <f t="shared" si="153"/>
        <v>0</v>
      </c>
      <c r="BH61" s="120">
        <f t="shared" si="153"/>
        <v>0</v>
      </c>
      <c r="BI61" s="120">
        <f t="shared" si="154"/>
        <v>0</v>
      </c>
      <c r="BJ61" s="120">
        <f t="shared" si="155"/>
        <v>0</v>
      </c>
      <c r="BK61" s="120">
        <f t="shared" si="156"/>
        <v>0</v>
      </c>
      <c r="BL61" s="120">
        <f t="shared" si="157"/>
        <v>0</v>
      </c>
      <c r="BM61" s="120">
        <f>0</f>
        <v>0</v>
      </c>
      <c r="BN61" s="120">
        <f t="shared" si="115"/>
        <v>0</v>
      </c>
      <c r="BO61" s="194">
        <f t="shared" si="158"/>
        <v>0</v>
      </c>
      <c r="BP61" s="195">
        <f t="shared" si="158"/>
        <v>0</v>
      </c>
      <c r="BQ61" s="196">
        <f t="shared" si="158"/>
        <v>0</v>
      </c>
      <c r="BR61" s="197">
        <f t="shared" si="116"/>
        <v>0</v>
      </c>
      <c r="BS61" s="197">
        <f t="shared" si="117"/>
        <v>0</v>
      </c>
      <c r="BT61" s="119">
        <f t="shared" si="159"/>
        <v>0</v>
      </c>
      <c r="BU61" s="120">
        <f t="shared" si="159"/>
        <v>0</v>
      </c>
      <c r="BV61" s="120">
        <f t="shared" si="160"/>
        <v>0</v>
      </c>
      <c r="BW61" s="120">
        <f t="shared" si="161"/>
        <v>0</v>
      </c>
      <c r="BX61" s="120">
        <f t="shared" si="162"/>
        <v>0</v>
      </c>
      <c r="BY61" s="120">
        <f t="shared" si="163"/>
        <v>0</v>
      </c>
      <c r="BZ61" s="120">
        <f>0</f>
        <v>0</v>
      </c>
      <c r="CA61" s="120">
        <f t="shared" si="118"/>
        <v>0</v>
      </c>
      <c r="CB61" s="194">
        <f t="shared" si="164"/>
        <v>0</v>
      </c>
      <c r="CC61" s="195">
        <f t="shared" si="164"/>
        <v>0</v>
      </c>
      <c r="CD61" s="196">
        <f t="shared" si="164"/>
        <v>0</v>
      </c>
      <c r="CE61" s="197">
        <f t="shared" si="119"/>
        <v>0</v>
      </c>
      <c r="CF61" s="197">
        <f t="shared" si="120"/>
        <v>0</v>
      </c>
      <c r="CG61" s="119">
        <f t="shared" si="165"/>
        <v>0</v>
      </c>
      <c r="CH61" s="120">
        <f t="shared" si="165"/>
        <v>0</v>
      </c>
      <c r="CI61" s="120">
        <f t="shared" si="166"/>
        <v>0</v>
      </c>
      <c r="CJ61" s="120">
        <f t="shared" si="167"/>
        <v>0</v>
      </c>
      <c r="CK61" s="120">
        <f t="shared" si="168"/>
        <v>0</v>
      </c>
      <c r="CL61" s="120">
        <f t="shared" si="169"/>
        <v>0</v>
      </c>
      <c r="CM61" s="120">
        <f>0</f>
        <v>0</v>
      </c>
      <c r="CN61" s="120">
        <f t="shared" si="121"/>
        <v>0</v>
      </c>
      <c r="CO61" s="194">
        <f t="shared" si="170"/>
        <v>0</v>
      </c>
      <c r="CP61" s="195">
        <f t="shared" si="170"/>
        <v>0</v>
      </c>
      <c r="CQ61" s="196" t="str">
        <f t="shared" si="170"/>
        <v/>
      </c>
      <c r="CR61" s="197" t="str">
        <f t="shared" si="122"/>
        <v/>
      </c>
      <c r="CS61" s="197" t="str">
        <f t="shared" si="123"/>
        <v/>
      </c>
      <c r="CT61" s="119">
        <f t="shared" si="171"/>
        <v>0</v>
      </c>
      <c r="CU61" s="120">
        <f t="shared" si="171"/>
        <v>0</v>
      </c>
      <c r="CV61" s="120" t="str">
        <f t="shared" si="124"/>
        <v/>
      </c>
      <c r="CW61" s="120" t="str">
        <f t="shared" si="125"/>
        <v/>
      </c>
      <c r="CX61" s="120" t="str">
        <f t="shared" si="126"/>
        <v/>
      </c>
      <c r="CY61" s="120" t="str">
        <f t="shared" si="127"/>
        <v/>
      </c>
      <c r="CZ61" s="120">
        <f>0</f>
        <v>0</v>
      </c>
      <c r="DA61" s="120"/>
      <c r="DB61" s="132" t="str">
        <f t="shared" si="172"/>
        <v/>
      </c>
      <c r="DC61" s="133" t="str">
        <f t="shared" si="173"/>
        <v/>
      </c>
    </row>
    <row r="62" spans="1:108">
      <c r="A62" s="199">
        <f t="shared" si="128"/>
        <v>0</v>
      </c>
      <c r="B62" s="194">
        <f t="shared" si="128"/>
        <v>0</v>
      </c>
      <c r="C62" s="195">
        <f t="shared" si="128"/>
        <v>0</v>
      </c>
      <c r="D62" s="196">
        <f t="shared" si="128"/>
        <v>0</v>
      </c>
      <c r="E62" s="197">
        <f t="shared" si="101"/>
        <v>0</v>
      </c>
      <c r="F62" s="197">
        <f t="shared" si="102"/>
        <v>0</v>
      </c>
      <c r="G62" s="119">
        <f t="shared" si="129"/>
        <v>0</v>
      </c>
      <c r="H62" s="120">
        <f t="shared" si="129"/>
        <v>0</v>
      </c>
      <c r="I62" s="120">
        <f t="shared" si="130"/>
        <v>0</v>
      </c>
      <c r="J62" s="120">
        <f t="shared" si="131"/>
        <v>0</v>
      </c>
      <c r="K62" s="120">
        <f t="shared" si="132"/>
        <v>0</v>
      </c>
      <c r="L62" s="120">
        <f t="shared" si="133"/>
        <v>0</v>
      </c>
      <c r="M62" s="120">
        <f>0</f>
        <v>0</v>
      </c>
      <c r="N62" s="121">
        <f t="shared" si="103"/>
        <v>0</v>
      </c>
      <c r="O62" s="194">
        <f t="shared" si="134"/>
        <v>0</v>
      </c>
      <c r="P62" s="195">
        <f t="shared" si="134"/>
        <v>0</v>
      </c>
      <c r="Q62" s="196">
        <f t="shared" si="134"/>
        <v>0</v>
      </c>
      <c r="R62" s="197">
        <f t="shared" si="104"/>
        <v>0</v>
      </c>
      <c r="S62" s="197">
        <f t="shared" si="105"/>
        <v>0</v>
      </c>
      <c r="T62" s="119">
        <f t="shared" si="135"/>
        <v>0</v>
      </c>
      <c r="U62" s="120">
        <f t="shared" si="135"/>
        <v>0</v>
      </c>
      <c r="V62" s="120">
        <f t="shared" si="136"/>
        <v>0</v>
      </c>
      <c r="W62" s="120">
        <f t="shared" si="137"/>
        <v>0</v>
      </c>
      <c r="X62" s="120">
        <f t="shared" si="138"/>
        <v>0</v>
      </c>
      <c r="Y62" s="120">
        <f t="shared" si="139"/>
        <v>0</v>
      </c>
      <c r="Z62" s="120">
        <f>0</f>
        <v>0</v>
      </c>
      <c r="AA62" s="120">
        <f t="shared" si="106"/>
        <v>0</v>
      </c>
      <c r="AB62" s="194">
        <f t="shared" si="140"/>
        <v>0</v>
      </c>
      <c r="AC62" s="195">
        <f t="shared" si="140"/>
        <v>0</v>
      </c>
      <c r="AD62" s="196">
        <f t="shared" si="140"/>
        <v>0</v>
      </c>
      <c r="AE62" s="197">
        <f t="shared" si="107"/>
        <v>0</v>
      </c>
      <c r="AF62" s="197">
        <f t="shared" si="108"/>
        <v>0</v>
      </c>
      <c r="AG62" s="119">
        <f t="shared" si="141"/>
        <v>0</v>
      </c>
      <c r="AH62" s="120">
        <f t="shared" si="141"/>
        <v>0</v>
      </c>
      <c r="AI62" s="120">
        <f t="shared" si="142"/>
        <v>0</v>
      </c>
      <c r="AJ62" s="120">
        <f t="shared" si="143"/>
        <v>0</v>
      </c>
      <c r="AK62" s="120">
        <f t="shared" si="144"/>
        <v>0</v>
      </c>
      <c r="AL62" s="120">
        <f t="shared" si="145"/>
        <v>0</v>
      </c>
      <c r="AM62" s="120">
        <f>0</f>
        <v>0</v>
      </c>
      <c r="AN62" s="120">
        <f t="shared" si="109"/>
        <v>0</v>
      </c>
      <c r="AO62" s="194">
        <f t="shared" si="146"/>
        <v>0</v>
      </c>
      <c r="AP62" s="195">
        <f t="shared" si="146"/>
        <v>0</v>
      </c>
      <c r="AQ62" s="196">
        <f t="shared" si="146"/>
        <v>0</v>
      </c>
      <c r="AR62" s="197">
        <f t="shared" si="110"/>
        <v>0</v>
      </c>
      <c r="AS62" s="197">
        <f t="shared" si="111"/>
        <v>0</v>
      </c>
      <c r="AT62" s="119">
        <f t="shared" si="147"/>
        <v>0</v>
      </c>
      <c r="AU62" s="120">
        <f t="shared" si="147"/>
        <v>0</v>
      </c>
      <c r="AV62" s="120">
        <f t="shared" si="148"/>
        <v>0</v>
      </c>
      <c r="AW62" s="120">
        <f t="shared" si="149"/>
        <v>0</v>
      </c>
      <c r="AX62" s="120">
        <f t="shared" si="150"/>
        <v>0</v>
      </c>
      <c r="AY62" s="120">
        <f t="shared" si="151"/>
        <v>0</v>
      </c>
      <c r="AZ62" s="120">
        <f>0</f>
        <v>0</v>
      </c>
      <c r="BA62" s="120">
        <f t="shared" si="112"/>
        <v>0</v>
      </c>
      <c r="BB62" s="194">
        <f t="shared" si="152"/>
        <v>0</v>
      </c>
      <c r="BC62" s="195">
        <f t="shared" si="152"/>
        <v>0</v>
      </c>
      <c r="BD62" s="196">
        <f t="shared" si="152"/>
        <v>0</v>
      </c>
      <c r="BE62" s="197">
        <f t="shared" si="113"/>
        <v>0</v>
      </c>
      <c r="BF62" s="197">
        <f t="shared" si="114"/>
        <v>0</v>
      </c>
      <c r="BG62" s="119">
        <f t="shared" si="153"/>
        <v>0</v>
      </c>
      <c r="BH62" s="120">
        <f t="shared" si="153"/>
        <v>0</v>
      </c>
      <c r="BI62" s="120">
        <f t="shared" si="154"/>
        <v>0</v>
      </c>
      <c r="BJ62" s="120">
        <f t="shared" si="155"/>
        <v>0</v>
      </c>
      <c r="BK62" s="120">
        <f t="shared" si="156"/>
        <v>0</v>
      </c>
      <c r="BL62" s="120">
        <f t="shared" si="157"/>
        <v>0</v>
      </c>
      <c r="BM62" s="120">
        <f>0</f>
        <v>0</v>
      </c>
      <c r="BN62" s="120">
        <f t="shared" si="115"/>
        <v>0</v>
      </c>
      <c r="BO62" s="194">
        <f t="shared" si="158"/>
        <v>0</v>
      </c>
      <c r="BP62" s="195">
        <f t="shared" si="158"/>
        <v>0</v>
      </c>
      <c r="BQ62" s="196">
        <f t="shared" si="158"/>
        <v>0</v>
      </c>
      <c r="BR62" s="197">
        <f t="shared" si="116"/>
        <v>0</v>
      </c>
      <c r="BS62" s="197">
        <f t="shared" si="117"/>
        <v>0</v>
      </c>
      <c r="BT62" s="119">
        <f t="shared" si="159"/>
        <v>0</v>
      </c>
      <c r="BU62" s="120">
        <f t="shared" si="159"/>
        <v>0</v>
      </c>
      <c r="BV62" s="120">
        <f t="shared" si="160"/>
        <v>0</v>
      </c>
      <c r="BW62" s="120">
        <f t="shared" si="161"/>
        <v>0</v>
      </c>
      <c r="BX62" s="120">
        <f t="shared" si="162"/>
        <v>0</v>
      </c>
      <c r="BY62" s="120">
        <f t="shared" si="163"/>
        <v>0</v>
      </c>
      <c r="BZ62" s="120">
        <f>0</f>
        <v>0</v>
      </c>
      <c r="CA62" s="120">
        <f t="shared" si="118"/>
        <v>0</v>
      </c>
      <c r="CB62" s="194">
        <f t="shared" si="164"/>
        <v>0</v>
      </c>
      <c r="CC62" s="195">
        <f t="shared" si="164"/>
        <v>0</v>
      </c>
      <c r="CD62" s="196">
        <f t="shared" si="164"/>
        <v>0</v>
      </c>
      <c r="CE62" s="197">
        <f t="shared" si="119"/>
        <v>0</v>
      </c>
      <c r="CF62" s="197">
        <f t="shared" si="120"/>
        <v>0</v>
      </c>
      <c r="CG62" s="119">
        <f t="shared" si="165"/>
        <v>0</v>
      </c>
      <c r="CH62" s="120">
        <f t="shared" si="165"/>
        <v>0</v>
      </c>
      <c r="CI62" s="120">
        <f t="shared" si="166"/>
        <v>0</v>
      </c>
      <c r="CJ62" s="120">
        <f t="shared" si="167"/>
        <v>0</v>
      </c>
      <c r="CK62" s="120">
        <f t="shared" si="168"/>
        <v>0</v>
      </c>
      <c r="CL62" s="120">
        <f t="shared" si="169"/>
        <v>0</v>
      </c>
      <c r="CM62" s="120">
        <f>0</f>
        <v>0</v>
      </c>
      <c r="CN62" s="120">
        <f t="shared" si="121"/>
        <v>0</v>
      </c>
      <c r="CO62" s="194">
        <f t="shared" si="170"/>
        <v>0</v>
      </c>
      <c r="CP62" s="195">
        <f t="shared" si="170"/>
        <v>0</v>
      </c>
      <c r="CQ62" s="196" t="str">
        <f t="shared" si="170"/>
        <v/>
      </c>
      <c r="CR62" s="197" t="str">
        <f t="shared" si="122"/>
        <v/>
      </c>
      <c r="CS62" s="197" t="str">
        <f t="shared" si="123"/>
        <v/>
      </c>
      <c r="CT62" s="119">
        <f t="shared" si="171"/>
        <v>0</v>
      </c>
      <c r="CU62" s="120">
        <f t="shared" si="171"/>
        <v>0</v>
      </c>
      <c r="CV62" s="120" t="str">
        <f t="shared" si="124"/>
        <v/>
      </c>
      <c r="CW62" s="120" t="str">
        <f t="shared" si="125"/>
        <v/>
      </c>
      <c r="CX62" s="120" t="str">
        <f t="shared" si="126"/>
        <v/>
      </c>
      <c r="CY62" s="120" t="str">
        <f t="shared" si="127"/>
        <v/>
      </c>
      <c r="CZ62" s="120">
        <f>0</f>
        <v>0</v>
      </c>
      <c r="DA62" s="120"/>
      <c r="DB62" s="132" t="str">
        <f t="shared" si="172"/>
        <v/>
      </c>
      <c r="DC62" s="133" t="str">
        <f t="shared" si="173"/>
        <v/>
      </c>
    </row>
    <row r="63" spans="1:108">
      <c r="A63" s="199">
        <f t="shared" si="128"/>
        <v>0</v>
      </c>
      <c r="B63" s="194">
        <f t="shared" si="128"/>
        <v>0</v>
      </c>
      <c r="C63" s="195">
        <f t="shared" si="128"/>
        <v>0</v>
      </c>
      <c r="D63" s="196">
        <f t="shared" si="128"/>
        <v>0</v>
      </c>
      <c r="E63" s="197">
        <f t="shared" si="101"/>
        <v>0</v>
      </c>
      <c r="F63" s="197">
        <f t="shared" si="102"/>
        <v>0</v>
      </c>
      <c r="G63" s="119">
        <f t="shared" si="129"/>
        <v>0</v>
      </c>
      <c r="H63" s="120">
        <f t="shared" si="129"/>
        <v>0</v>
      </c>
      <c r="I63" s="120">
        <f t="shared" si="130"/>
        <v>0</v>
      </c>
      <c r="J63" s="120">
        <f t="shared" si="131"/>
        <v>0</v>
      </c>
      <c r="K63" s="120">
        <f t="shared" si="132"/>
        <v>0</v>
      </c>
      <c r="L63" s="120">
        <f t="shared" si="133"/>
        <v>0</v>
      </c>
      <c r="M63" s="120">
        <f>0</f>
        <v>0</v>
      </c>
      <c r="N63" s="121">
        <f t="shared" si="103"/>
        <v>0</v>
      </c>
      <c r="O63" s="194">
        <f t="shared" si="134"/>
        <v>0</v>
      </c>
      <c r="P63" s="195">
        <f t="shared" si="134"/>
        <v>0</v>
      </c>
      <c r="Q63" s="196">
        <f t="shared" si="134"/>
        <v>0</v>
      </c>
      <c r="R63" s="197">
        <f t="shared" si="104"/>
        <v>0</v>
      </c>
      <c r="S63" s="197">
        <f t="shared" si="105"/>
        <v>0</v>
      </c>
      <c r="T63" s="119">
        <f t="shared" si="135"/>
        <v>0</v>
      </c>
      <c r="U63" s="120">
        <f t="shared" si="135"/>
        <v>0</v>
      </c>
      <c r="V63" s="120">
        <f t="shared" si="136"/>
        <v>0</v>
      </c>
      <c r="W63" s="120">
        <f t="shared" si="137"/>
        <v>0</v>
      </c>
      <c r="X63" s="120">
        <f t="shared" si="138"/>
        <v>0</v>
      </c>
      <c r="Y63" s="120">
        <f t="shared" si="139"/>
        <v>0</v>
      </c>
      <c r="Z63" s="120">
        <f>0</f>
        <v>0</v>
      </c>
      <c r="AA63" s="120">
        <f t="shared" si="106"/>
        <v>0</v>
      </c>
      <c r="AB63" s="194">
        <f t="shared" si="140"/>
        <v>0</v>
      </c>
      <c r="AC63" s="195">
        <f t="shared" si="140"/>
        <v>0</v>
      </c>
      <c r="AD63" s="196">
        <f t="shared" si="140"/>
        <v>0</v>
      </c>
      <c r="AE63" s="197">
        <f t="shared" si="107"/>
        <v>0</v>
      </c>
      <c r="AF63" s="197">
        <f t="shared" si="108"/>
        <v>0</v>
      </c>
      <c r="AG63" s="119">
        <f t="shared" si="141"/>
        <v>0</v>
      </c>
      <c r="AH63" s="120">
        <f t="shared" si="141"/>
        <v>0</v>
      </c>
      <c r="AI63" s="120">
        <f t="shared" si="142"/>
        <v>0</v>
      </c>
      <c r="AJ63" s="120">
        <f t="shared" si="143"/>
        <v>0</v>
      </c>
      <c r="AK63" s="120">
        <f t="shared" si="144"/>
        <v>0</v>
      </c>
      <c r="AL63" s="120">
        <f t="shared" si="145"/>
        <v>0</v>
      </c>
      <c r="AM63" s="120">
        <f>0</f>
        <v>0</v>
      </c>
      <c r="AN63" s="120">
        <f t="shared" si="109"/>
        <v>0</v>
      </c>
      <c r="AO63" s="194">
        <f t="shared" si="146"/>
        <v>0</v>
      </c>
      <c r="AP63" s="195">
        <f t="shared" si="146"/>
        <v>0</v>
      </c>
      <c r="AQ63" s="196">
        <f t="shared" si="146"/>
        <v>0</v>
      </c>
      <c r="AR63" s="197">
        <f t="shared" si="110"/>
        <v>0</v>
      </c>
      <c r="AS63" s="197">
        <f t="shared" si="111"/>
        <v>0</v>
      </c>
      <c r="AT63" s="119">
        <f t="shared" si="147"/>
        <v>0</v>
      </c>
      <c r="AU63" s="120">
        <f t="shared" si="147"/>
        <v>0</v>
      </c>
      <c r="AV63" s="120">
        <f t="shared" si="148"/>
        <v>0</v>
      </c>
      <c r="AW63" s="120">
        <f t="shared" si="149"/>
        <v>0</v>
      </c>
      <c r="AX63" s="120">
        <f t="shared" si="150"/>
        <v>0</v>
      </c>
      <c r="AY63" s="120">
        <f t="shared" si="151"/>
        <v>0</v>
      </c>
      <c r="AZ63" s="120">
        <f>0</f>
        <v>0</v>
      </c>
      <c r="BA63" s="120">
        <f t="shared" si="112"/>
        <v>0</v>
      </c>
      <c r="BB63" s="194">
        <f t="shared" si="152"/>
        <v>0</v>
      </c>
      <c r="BC63" s="195">
        <f t="shared" si="152"/>
        <v>0</v>
      </c>
      <c r="BD63" s="196">
        <f t="shared" si="152"/>
        <v>0</v>
      </c>
      <c r="BE63" s="197">
        <f t="shared" si="113"/>
        <v>0</v>
      </c>
      <c r="BF63" s="197">
        <f t="shared" si="114"/>
        <v>0</v>
      </c>
      <c r="BG63" s="119">
        <f t="shared" si="153"/>
        <v>0</v>
      </c>
      <c r="BH63" s="120">
        <f t="shared" si="153"/>
        <v>0</v>
      </c>
      <c r="BI63" s="120">
        <f t="shared" si="154"/>
        <v>0</v>
      </c>
      <c r="BJ63" s="120">
        <f t="shared" si="155"/>
        <v>0</v>
      </c>
      <c r="BK63" s="120">
        <f t="shared" si="156"/>
        <v>0</v>
      </c>
      <c r="BL63" s="120">
        <f t="shared" si="157"/>
        <v>0</v>
      </c>
      <c r="BM63" s="120">
        <f>0</f>
        <v>0</v>
      </c>
      <c r="BN63" s="120">
        <f t="shared" si="115"/>
        <v>0</v>
      </c>
      <c r="BO63" s="194">
        <f t="shared" si="158"/>
        <v>0</v>
      </c>
      <c r="BP63" s="195">
        <f t="shared" si="158"/>
        <v>0</v>
      </c>
      <c r="BQ63" s="196">
        <f t="shared" si="158"/>
        <v>0</v>
      </c>
      <c r="BR63" s="197">
        <f t="shared" si="116"/>
        <v>0</v>
      </c>
      <c r="BS63" s="197">
        <f t="shared" si="117"/>
        <v>0</v>
      </c>
      <c r="BT63" s="119">
        <f t="shared" si="159"/>
        <v>0</v>
      </c>
      <c r="BU63" s="120">
        <f t="shared" si="159"/>
        <v>0</v>
      </c>
      <c r="BV63" s="120">
        <f t="shared" si="160"/>
        <v>0</v>
      </c>
      <c r="BW63" s="120">
        <f t="shared" si="161"/>
        <v>0</v>
      </c>
      <c r="BX63" s="120">
        <f t="shared" si="162"/>
        <v>0</v>
      </c>
      <c r="BY63" s="120">
        <f t="shared" si="163"/>
        <v>0</v>
      </c>
      <c r="BZ63" s="120">
        <f>0</f>
        <v>0</v>
      </c>
      <c r="CA63" s="120">
        <f t="shared" si="118"/>
        <v>0</v>
      </c>
      <c r="CB63" s="194">
        <f t="shared" si="164"/>
        <v>0</v>
      </c>
      <c r="CC63" s="195">
        <f t="shared" si="164"/>
        <v>0</v>
      </c>
      <c r="CD63" s="196">
        <f t="shared" si="164"/>
        <v>0</v>
      </c>
      <c r="CE63" s="197">
        <f t="shared" si="119"/>
        <v>0</v>
      </c>
      <c r="CF63" s="197">
        <f t="shared" si="120"/>
        <v>0</v>
      </c>
      <c r="CG63" s="119">
        <f t="shared" si="165"/>
        <v>0</v>
      </c>
      <c r="CH63" s="120">
        <f t="shared" si="165"/>
        <v>0</v>
      </c>
      <c r="CI63" s="120">
        <f t="shared" si="166"/>
        <v>0</v>
      </c>
      <c r="CJ63" s="120">
        <f t="shared" si="167"/>
        <v>0</v>
      </c>
      <c r="CK63" s="120">
        <f t="shared" si="168"/>
        <v>0</v>
      </c>
      <c r="CL63" s="120">
        <f t="shared" si="169"/>
        <v>0</v>
      </c>
      <c r="CM63" s="120">
        <f>0</f>
        <v>0</v>
      </c>
      <c r="CN63" s="120">
        <f t="shared" si="121"/>
        <v>0</v>
      </c>
      <c r="CO63" s="194">
        <f t="shared" si="170"/>
        <v>0</v>
      </c>
      <c r="CP63" s="195">
        <f t="shared" si="170"/>
        <v>0</v>
      </c>
      <c r="CQ63" s="196" t="str">
        <f t="shared" si="170"/>
        <v/>
      </c>
      <c r="CR63" s="197" t="str">
        <f t="shared" si="122"/>
        <v/>
      </c>
      <c r="CS63" s="197" t="str">
        <f t="shared" si="123"/>
        <v/>
      </c>
      <c r="CT63" s="119">
        <f t="shared" si="171"/>
        <v>0</v>
      </c>
      <c r="CU63" s="120">
        <f t="shared" si="171"/>
        <v>0</v>
      </c>
      <c r="CV63" s="120" t="str">
        <f t="shared" si="124"/>
        <v/>
      </c>
      <c r="CW63" s="120" t="str">
        <f t="shared" si="125"/>
        <v/>
      </c>
      <c r="CX63" s="120" t="str">
        <f t="shared" si="126"/>
        <v/>
      </c>
      <c r="CY63" s="120" t="str">
        <f t="shared" si="127"/>
        <v/>
      </c>
      <c r="CZ63" s="120">
        <f>0</f>
        <v>0</v>
      </c>
      <c r="DA63" s="120"/>
      <c r="DB63" s="132" t="str">
        <f t="shared" si="172"/>
        <v/>
      </c>
      <c r="DC63" s="133" t="str">
        <f t="shared" si="173"/>
        <v/>
      </c>
    </row>
    <row r="64" spans="1:108">
      <c r="A64" s="199">
        <f t="shared" si="128"/>
        <v>0</v>
      </c>
      <c r="B64" s="194">
        <f t="shared" si="128"/>
        <v>0</v>
      </c>
      <c r="C64" s="195">
        <f t="shared" si="128"/>
        <v>0</v>
      </c>
      <c r="D64" s="196">
        <f t="shared" si="128"/>
        <v>0</v>
      </c>
      <c r="E64" s="197">
        <f t="shared" si="101"/>
        <v>0</v>
      </c>
      <c r="F64" s="197">
        <f t="shared" si="102"/>
        <v>0</v>
      </c>
      <c r="G64" s="119">
        <f t="shared" si="129"/>
        <v>0</v>
      </c>
      <c r="H64" s="120">
        <f t="shared" si="129"/>
        <v>0</v>
      </c>
      <c r="I64" s="120">
        <f t="shared" si="130"/>
        <v>0</v>
      </c>
      <c r="J64" s="120">
        <f t="shared" si="131"/>
        <v>0</v>
      </c>
      <c r="K64" s="120">
        <f t="shared" si="132"/>
        <v>0</v>
      </c>
      <c r="L64" s="120">
        <f t="shared" si="133"/>
        <v>0</v>
      </c>
      <c r="M64" s="120">
        <f>0</f>
        <v>0</v>
      </c>
      <c r="N64" s="121">
        <f t="shared" si="103"/>
        <v>0</v>
      </c>
      <c r="O64" s="194">
        <f t="shared" si="134"/>
        <v>0</v>
      </c>
      <c r="P64" s="195">
        <f t="shared" si="134"/>
        <v>0</v>
      </c>
      <c r="Q64" s="196">
        <f t="shared" si="134"/>
        <v>0</v>
      </c>
      <c r="R64" s="197">
        <f t="shared" si="104"/>
        <v>0</v>
      </c>
      <c r="S64" s="197">
        <f t="shared" si="105"/>
        <v>0</v>
      </c>
      <c r="T64" s="119">
        <f t="shared" si="135"/>
        <v>0</v>
      </c>
      <c r="U64" s="120">
        <f t="shared" si="135"/>
        <v>0</v>
      </c>
      <c r="V64" s="120">
        <f t="shared" si="136"/>
        <v>0</v>
      </c>
      <c r="W64" s="120">
        <f t="shared" si="137"/>
        <v>0</v>
      </c>
      <c r="X64" s="120">
        <f t="shared" si="138"/>
        <v>0</v>
      </c>
      <c r="Y64" s="120">
        <f t="shared" si="139"/>
        <v>0</v>
      </c>
      <c r="Z64" s="120">
        <f>0</f>
        <v>0</v>
      </c>
      <c r="AA64" s="120">
        <f t="shared" si="106"/>
        <v>0</v>
      </c>
      <c r="AB64" s="194">
        <f t="shared" si="140"/>
        <v>0</v>
      </c>
      <c r="AC64" s="195">
        <f t="shared" si="140"/>
        <v>0</v>
      </c>
      <c r="AD64" s="196">
        <f t="shared" si="140"/>
        <v>0</v>
      </c>
      <c r="AE64" s="197">
        <f t="shared" si="107"/>
        <v>0</v>
      </c>
      <c r="AF64" s="197">
        <f t="shared" si="108"/>
        <v>0</v>
      </c>
      <c r="AG64" s="119">
        <f t="shared" si="141"/>
        <v>0</v>
      </c>
      <c r="AH64" s="120">
        <f t="shared" si="141"/>
        <v>0</v>
      </c>
      <c r="AI64" s="120">
        <f t="shared" si="142"/>
        <v>0</v>
      </c>
      <c r="AJ64" s="120">
        <f t="shared" si="143"/>
        <v>0</v>
      </c>
      <c r="AK64" s="120">
        <f t="shared" si="144"/>
        <v>0</v>
      </c>
      <c r="AL64" s="120">
        <f t="shared" si="145"/>
        <v>0</v>
      </c>
      <c r="AM64" s="120">
        <f>0</f>
        <v>0</v>
      </c>
      <c r="AN64" s="120">
        <f t="shared" si="109"/>
        <v>0</v>
      </c>
      <c r="AO64" s="194">
        <f t="shared" si="146"/>
        <v>0</v>
      </c>
      <c r="AP64" s="195">
        <f t="shared" si="146"/>
        <v>0</v>
      </c>
      <c r="AQ64" s="196">
        <f t="shared" si="146"/>
        <v>0</v>
      </c>
      <c r="AR64" s="197">
        <f t="shared" si="110"/>
        <v>0</v>
      </c>
      <c r="AS64" s="197">
        <f t="shared" si="111"/>
        <v>0</v>
      </c>
      <c r="AT64" s="119">
        <f t="shared" si="147"/>
        <v>0</v>
      </c>
      <c r="AU64" s="120">
        <f t="shared" si="147"/>
        <v>0</v>
      </c>
      <c r="AV64" s="120">
        <f t="shared" si="148"/>
        <v>0</v>
      </c>
      <c r="AW64" s="120">
        <f t="shared" si="149"/>
        <v>0</v>
      </c>
      <c r="AX64" s="120">
        <f t="shared" si="150"/>
        <v>0</v>
      </c>
      <c r="AY64" s="120">
        <f t="shared" si="151"/>
        <v>0</v>
      </c>
      <c r="AZ64" s="120">
        <f>0</f>
        <v>0</v>
      </c>
      <c r="BA64" s="120">
        <f t="shared" si="112"/>
        <v>0</v>
      </c>
      <c r="BB64" s="194">
        <f t="shared" si="152"/>
        <v>0</v>
      </c>
      <c r="BC64" s="195">
        <f t="shared" si="152"/>
        <v>0</v>
      </c>
      <c r="BD64" s="196">
        <f t="shared" si="152"/>
        <v>0</v>
      </c>
      <c r="BE64" s="197">
        <f t="shared" si="113"/>
        <v>0</v>
      </c>
      <c r="BF64" s="197">
        <f t="shared" si="114"/>
        <v>0</v>
      </c>
      <c r="BG64" s="119">
        <f t="shared" si="153"/>
        <v>0</v>
      </c>
      <c r="BH64" s="120">
        <f t="shared" si="153"/>
        <v>0</v>
      </c>
      <c r="BI64" s="120">
        <f t="shared" si="154"/>
        <v>0</v>
      </c>
      <c r="BJ64" s="120">
        <f t="shared" si="155"/>
        <v>0</v>
      </c>
      <c r="BK64" s="120">
        <f t="shared" si="156"/>
        <v>0</v>
      </c>
      <c r="BL64" s="120">
        <f t="shared" si="157"/>
        <v>0</v>
      </c>
      <c r="BM64" s="120">
        <f>0</f>
        <v>0</v>
      </c>
      <c r="BN64" s="120">
        <f t="shared" si="115"/>
        <v>0</v>
      </c>
      <c r="BO64" s="194">
        <f t="shared" si="158"/>
        <v>0</v>
      </c>
      <c r="BP64" s="195">
        <f t="shared" si="158"/>
        <v>0</v>
      </c>
      <c r="BQ64" s="196">
        <f t="shared" si="158"/>
        <v>0</v>
      </c>
      <c r="BR64" s="197">
        <f t="shared" si="116"/>
        <v>0</v>
      </c>
      <c r="BS64" s="197">
        <f t="shared" si="117"/>
        <v>0</v>
      </c>
      <c r="BT64" s="119">
        <f t="shared" si="159"/>
        <v>0</v>
      </c>
      <c r="BU64" s="120">
        <f t="shared" si="159"/>
        <v>0</v>
      </c>
      <c r="BV64" s="120">
        <f t="shared" si="160"/>
        <v>0</v>
      </c>
      <c r="BW64" s="120">
        <f t="shared" si="161"/>
        <v>0</v>
      </c>
      <c r="BX64" s="120">
        <f t="shared" si="162"/>
        <v>0</v>
      </c>
      <c r="BY64" s="120">
        <f t="shared" si="163"/>
        <v>0</v>
      </c>
      <c r="BZ64" s="120">
        <f>0</f>
        <v>0</v>
      </c>
      <c r="CA64" s="120">
        <f t="shared" si="118"/>
        <v>0</v>
      </c>
      <c r="CB64" s="194">
        <f t="shared" si="164"/>
        <v>0</v>
      </c>
      <c r="CC64" s="195">
        <f t="shared" si="164"/>
        <v>0</v>
      </c>
      <c r="CD64" s="196">
        <f t="shared" si="164"/>
        <v>0</v>
      </c>
      <c r="CE64" s="197">
        <f t="shared" si="119"/>
        <v>0</v>
      </c>
      <c r="CF64" s="197">
        <f t="shared" si="120"/>
        <v>0</v>
      </c>
      <c r="CG64" s="119">
        <f t="shared" si="165"/>
        <v>0</v>
      </c>
      <c r="CH64" s="120">
        <f t="shared" si="165"/>
        <v>0</v>
      </c>
      <c r="CI64" s="120">
        <f t="shared" si="166"/>
        <v>0</v>
      </c>
      <c r="CJ64" s="120">
        <f t="shared" si="167"/>
        <v>0</v>
      </c>
      <c r="CK64" s="120">
        <f t="shared" si="168"/>
        <v>0</v>
      </c>
      <c r="CL64" s="120">
        <f t="shared" si="169"/>
        <v>0</v>
      </c>
      <c r="CM64" s="120">
        <f>0</f>
        <v>0</v>
      </c>
      <c r="CN64" s="120">
        <f t="shared" si="121"/>
        <v>0</v>
      </c>
      <c r="CO64" s="194">
        <f t="shared" si="170"/>
        <v>0</v>
      </c>
      <c r="CP64" s="195">
        <f t="shared" si="170"/>
        <v>0</v>
      </c>
      <c r="CQ64" s="196" t="str">
        <f t="shared" si="170"/>
        <v/>
      </c>
      <c r="CR64" s="197" t="str">
        <f t="shared" si="122"/>
        <v/>
      </c>
      <c r="CS64" s="197" t="str">
        <f t="shared" si="123"/>
        <v/>
      </c>
      <c r="CT64" s="119">
        <f t="shared" si="171"/>
        <v>0</v>
      </c>
      <c r="CU64" s="120">
        <f t="shared" si="171"/>
        <v>0</v>
      </c>
      <c r="CV64" s="120" t="str">
        <f t="shared" si="124"/>
        <v/>
      </c>
      <c r="CW64" s="120" t="str">
        <f t="shared" si="125"/>
        <v/>
      </c>
      <c r="CX64" s="120" t="str">
        <f t="shared" si="126"/>
        <v/>
      </c>
      <c r="CY64" s="120" t="str">
        <f t="shared" si="127"/>
        <v/>
      </c>
      <c r="CZ64" s="120">
        <f>0</f>
        <v>0</v>
      </c>
      <c r="DA64" s="120"/>
      <c r="DB64" s="132" t="str">
        <f t="shared" si="172"/>
        <v/>
      </c>
      <c r="DC64" s="133" t="str">
        <f t="shared" si="173"/>
        <v/>
      </c>
    </row>
    <row r="65" spans="1:107">
      <c r="A65" s="199">
        <f t="shared" si="128"/>
        <v>0</v>
      </c>
      <c r="B65" s="194">
        <f t="shared" si="128"/>
        <v>0</v>
      </c>
      <c r="C65" s="195">
        <f t="shared" si="128"/>
        <v>0</v>
      </c>
      <c r="D65" s="196">
        <f>D21</f>
        <v>0</v>
      </c>
      <c r="E65" s="197">
        <f t="shared" si="101"/>
        <v>0</v>
      </c>
      <c r="F65" s="197">
        <f t="shared" si="102"/>
        <v>0</v>
      </c>
      <c r="G65" s="119">
        <f t="shared" si="129"/>
        <v>0</v>
      </c>
      <c r="H65" s="120">
        <f t="shared" si="129"/>
        <v>0</v>
      </c>
      <c r="I65" s="120">
        <f t="shared" si="130"/>
        <v>0</v>
      </c>
      <c r="J65" s="120">
        <f t="shared" si="131"/>
        <v>0</v>
      </c>
      <c r="K65" s="120">
        <f t="shared" si="132"/>
        <v>0</v>
      </c>
      <c r="L65" s="120">
        <f t="shared" si="133"/>
        <v>0</v>
      </c>
      <c r="M65" s="120">
        <f>0</f>
        <v>0</v>
      </c>
      <c r="N65" s="121">
        <f t="shared" si="103"/>
        <v>0</v>
      </c>
      <c r="O65" s="194">
        <f t="shared" si="134"/>
        <v>0</v>
      </c>
      <c r="P65" s="195">
        <f t="shared" si="134"/>
        <v>0</v>
      </c>
      <c r="Q65" s="196">
        <f t="shared" si="134"/>
        <v>0</v>
      </c>
      <c r="R65" s="197">
        <f t="shared" si="104"/>
        <v>0</v>
      </c>
      <c r="S65" s="197">
        <f t="shared" si="105"/>
        <v>0</v>
      </c>
      <c r="T65" s="119">
        <f t="shared" si="135"/>
        <v>0</v>
      </c>
      <c r="U65" s="120">
        <f t="shared" si="135"/>
        <v>0</v>
      </c>
      <c r="V65" s="120">
        <f t="shared" si="136"/>
        <v>0</v>
      </c>
      <c r="W65" s="120">
        <f t="shared" si="137"/>
        <v>0</v>
      </c>
      <c r="X65" s="120">
        <f t="shared" si="138"/>
        <v>0</v>
      </c>
      <c r="Y65" s="120">
        <f t="shared" si="139"/>
        <v>0</v>
      </c>
      <c r="Z65" s="120">
        <f>0</f>
        <v>0</v>
      </c>
      <c r="AA65" s="120">
        <f t="shared" si="106"/>
        <v>0</v>
      </c>
      <c r="AB65" s="194">
        <f t="shared" si="140"/>
        <v>0</v>
      </c>
      <c r="AC65" s="195">
        <f t="shared" si="140"/>
        <v>0</v>
      </c>
      <c r="AD65" s="196">
        <f t="shared" si="140"/>
        <v>0</v>
      </c>
      <c r="AE65" s="197">
        <f t="shared" si="107"/>
        <v>0</v>
      </c>
      <c r="AF65" s="197">
        <f t="shared" si="108"/>
        <v>0</v>
      </c>
      <c r="AG65" s="119">
        <f t="shared" si="141"/>
        <v>0</v>
      </c>
      <c r="AH65" s="120">
        <f t="shared" si="141"/>
        <v>0</v>
      </c>
      <c r="AI65" s="120">
        <f t="shared" si="142"/>
        <v>0</v>
      </c>
      <c r="AJ65" s="120">
        <f t="shared" si="143"/>
        <v>0</v>
      </c>
      <c r="AK65" s="120">
        <f t="shared" si="144"/>
        <v>0</v>
      </c>
      <c r="AL65" s="120">
        <f t="shared" si="145"/>
        <v>0</v>
      </c>
      <c r="AM65" s="120">
        <f>0</f>
        <v>0</v>
      </c>
      <c r="AN65" s="120">
        <f t="shared" si="109"/>
        <v>0</v>
      </c>
      <c r="AO65" s="194">
        <f t="shared" si="146"/>
        <v>0</v>
      </c>
      <c r="AP65" s="195">
        <f t="shared" si="146"/>
        <v>0</v>
      </c>
      <c r="AQ65" s="196">
        <f t="shared" si="146"/>
        <v>0</v>
      </c>
      <c r="AR65" s="197">
        <f t="shared" si="110"/>
        <v>0</v>
      </c>
      <c r="AS65" s="197">
        <f t="shared" si="111"/>
        <v>0</v>
      </c>
      <c r="AT65" s="119">
        <f t="shared" si="147"/>
        <v>0</v>
      </c>
      <c r="AU65" s="120">
        <f t="shared" si="147"/>
        <v>0</v>
      </c>
      <c r="AV65" s="120">
        <f t="shared" si="148"/>
        <v>0</v>
      </c>
      <c r="AW65" s="120">
        <f t="shared" si="149"/>
        <v>0</v>
      </c>
      <c r="AX65" s="120">
        <f t="shared" si="150"/>
        <v>0</v>
      </c>
      <c r="AY65" s="120">
        <f t="shared" si="151"/>
        <v>0</v>
      </c>
      <c r="AZ65" s="120">
        <f>0</f>
        <v>0</v>
      </c>
      <c r="BA65" s="120">
        <f t="shared" si="112"/>
        <v>0</v>
      </c>
      <c r="BB65" s="194">
        <f t="shared" si="152"/>
        <v>0</v>
      </c>
      <c r="BC65" s="195">
        <f t="shared" si="152"/>
        <v>0</v>
      </c>
      <c r="BD65" s="196">
        <f t="shared" si="152"/>
        <v>0</v>
      </c>
      <c r="BE65" s="197">
        <f t="shared" si="113"/>
        <v>0</v>
      </c>
      <c r="BF65" s="197">
        <f t="shared" si="114"/>
        <v>0</v>
      </c>
      <c r="BG65" s="119">
        <f t="shared" si="153"/>
        <v>0</v>
      </c>
      <c r="BH65" s="120">
        <f t="shared" si="153"/>
        <v>0</v>
      </c>
      <c r="BI65" s="120">
        <f t="shared" si="154"/>
        <v>0</v>
      </c>
      <c r="BJ65" s="120">
        <f t="shared" si="155"/>
        <v>0</v>
      </c>
      <c r="BK65" s="120">
        <f t="shared" si="156"/>
        <v>0</v>
      </c>
      <c r="BL65" s="120">
        <f t="shared" si="157"/>
        <v>0</v>
      </c>
      <c r="BM65" s="120">
        <f>0</f>
        <v>0</v>
      </c>
      <c r="BN65" s="120">
        <f t="shared" si="115"/>
        <v>0</v>
      </c>
      <c r="BO65" s="194">
        <f t="shared" si="158"/>
        <v>0</v>
      </c>
      <c r="BP65" s="195">
        <f t="shared" si="158"/>
        <v>0</v>
      </c>
      <c r="BQ65" s="196">
        <f t="shared" si="158"/>
        <v>0</v>
      </c>
      <c r="BR65" s="197">
        <f t="shared" si="116"/>
        <v>0</v>
      </c>
      <c r="BS65" s="197">
        <f t="shared" si="117"/>
        <v>0</v>
      </c>
      <c r="BT65" s="119">
        <f t="shared" si="159"/>
        <v>0</v>
      </c>
      <c r="BU65" s="120">
        <f t="shared" si="159"/>
        <v>0</v>
      </c>
      <c r="BV65" s="120">
        <f t="shared" si="160"/>
        <v>0</v>
      </c>
      <c r="BW65" s="120">
        <f t="shared" si="161"/>
        <v>0</v>
      </c>
      <c r="BX65" s="120">
        <f t="shared" si="162"/>
        <v>0</v>
      </c>
      <c r="BY65" s="120">
        <f t="shared" si="163"/>
        <v>0</v>
      </c>
      <c r="BZ65" s="120">
        <f>0</f>
        <v>0</v>
      </c>
      <c r="CA65" s="120">
        <f t="shared" si="118"/>
        <v>0</v>
      </c>
      <c r="CB65" s="194">
        <f t="shared" si="164"/>
        <v>0</v>
      </c>
      <c r="CC65" s="195">
        <f t="shared" si="164"/>
        <v>0</v>
      </c>
      <c r="CD65" s="196">
        <f t="shared" si="164"/>
        <v>0</v>
      </c>
      <c r="CE65" s="197">
        <f t="shared" si="119"/>
        <v>0</v>
      </c>
      <c r="CF65" s="197">
        <f t="shared" si="120"/>
        <v>0</v>
      </c>
      <c r="CG65" s="119">
        <f t="shared" si="165"/>
        <v>0</v>
      </c>
      <c r="CH65" s="120">
        <f t="shared" si="165"/>
        <v>0</v>
      </c>
      <c r="CI65" s="120">
        <f t="shared" si="166"/>
        <v>0</v>
      </c>
      <c r="CJ65" s="120">
        <f t="shared" si="167"/>
        <v>0</v>
      </c>
      <c r="CK65" s="120">
        <f t="shared" si="168"/>
        <v>0</v>
      </c>
      <c r="CL65" s="120">
        <f t="shared" si="169"/>
        <v>0</v>
      </c>
      <c r="CM65" s="120">
        <f>0</f>
        <v>0</v>
      </c>
      <c r="CN65" s="120">
        <f t="shared" si="121"/>
        <v>0</v>
      </c>
      <c r="CO65" s="194">
        <f t="shared" si="170"/>
        <v>0</v>
      </c>
      <c r="CP65" s="195">
        <f t="shared" si="170"/>
        <v>0</v>
      </c>
      <c r="CQ65" s="196" t="str">
        <f t="shared" si="170"/>
        <v/>
      </c>
      <c r="CR65" s="197" t="str">
        <f t="shared" si="122"/>
        <v/>
      </c>
      <c r="CS65" s="197" t="str">
        <f t="shared" si="123"/>
        <v/>
      </c>
      <c r="CT65" s="119">
        <f t="shared" si="171"/>
        <v>0</v>
      </c>
      <c r="CU65" s="120">
        <f t="shared" si="171"/>
        <v>0</v>
      </c>
      <c r="CV65" s="120" t="str">
        <f t="shared" si="124"/>
        <v/>
      </c>
      <c r="CW65" s="120" t="str">
        <f t="shared" si="125"/>
        <v/>
      </c>
      <c r="CX65" s="120" t="str">
        <f t="shared" si="126"/>
        <v/>
      </c>
      <c r="CY65" s="120" t="str">
        <f t="shared" si="127"/>
        <v/>
      </c>
      <c r="CZ65" s="120">
        <f>0</f>
        <v>0</v>
      </c>
      <c r="DA65" s="120"/>
      <c r="DB65" s="132" t="str">
        <f t="shared" si="172"/>
        <v/>
      </c>
      <c r="DC65" s="133" t="str">
        <f t="shared" si="173"/>
        <v/>
      </c>
    </row>
    <row r="66" spans="1:107">
      <c r="A66" s="199">
        <f t="shared" si="128"/>
        <v>0</v>
      </c>
      <c r="B66" s="194">
        <f t="shared" si="128"/>
        <v>0</v>
      </c>
      <c r="C66" s="195">
        <f t="shared" si="128"/>
        <v>0</v>
      </c>
      <c r="D66" s="196">
        <f t="shared" si="128"/>
        <v>0</v>
      </c>
      <c r="E66" s="197">
        <f t="shared" si="101"/>
        <v>0</v>
      </c>
      <c r="F66" s="197">
        <f t="shared" si="102"/>
        <v>0</v>
      </c>
      <c r="G66" s="119">
        <f t="shared" si="129"/>
        <v>0</v>
      </c>
      <c r="H66" s="120">
        <f t="shared" si="129"/>
        <v>0</v>
      </c>
      <c r="I66" s="120">
        <f t="shared" si="130"/>
        <v>0</v>
      </c>
      <c r="J66" s="120">
        <f t="shared" si="131"/>
        <v>0</v>
      </c>
      <c r="K66" s="120">
        <f t="shared" si="132"/>
        <v>0</v>
      </c>
      <c r="L66" s="120">
        <f t="shared" si="133"/>
        <v>0</v>
      </c>
      <c r="M66" s="120">
        <f>0</f>
        <v>0</v>
      </c>
      <c r="N66" s="121">
        <f t="shared" si="103"/>
        <v>0</v>
      </c>
      <c r="O66" s="194">
        <f t="shared" si="134"/>
        <v>0</v>
      </c>
      <c r="P66" s="195">
        <f t="shared" si="134"/>
        <v>0</v>
      </c>
      <c r="Q66" s="196">
        <f t="shared" si="134"/>
        <v>0</v>
      </c>
      <c r="R66" s="197">
        <f t="shared" si="104"/>
        <v>0</v>
      </c>
      <c r="S66" s="197">
        <f t="shared" si="105"/>
        <v>0</v>
      </c>
      <c r="T66" s="119">
        <f t="shared" si="135"/>
        <v>0</v>
      </c>
      <c r="U66" s="120">
        <f t="shared" si="135"/>
        <v>0</v>
      </c>
      <c r="V66" s="120">
        <f t="shared" si="136"/>
        <v>0</v>
      </c>
      <c r="W66" s="120">
        <f t="shared" si="137"/>
        <v>0</v>
      </c>
      <c r="X66" s="120">
        <f t="shared" si="138"/>
        <v>0</v>
      </c>
      <c r="Y66" s="120">
        <f t="shared" si="139"/>
        <v>0</v>
      </c>
      <c r="Z66" s="120">
        <f>0</f>
        <v>0</v>
      </c>
      <c r="AA66" s="120">
        <f t="shared" si="106"/>
        <v>0</v>
      </c>
      <c r="AB66" s="194">
        <f t="shared" si="140"/>
        <v>0</v>
      </c>
      <c r="AC66" s="195">
        <f t="shared" si="140"/>
        <v>0</v>
      </c>
      <c r="AD66" s="196">
        <f t="shared" si="140"/>
        <v>0</v>
      </c>
      <c r="AE66" s="197">
        <f t="shared" si="107"/>
        <v>0</v>
      </c>
      <c r="AF66" s="197">
        <f t="shared" si="108"/>
        <v>0</v>
      </c>
      <c r="AG66" s="119">
        <f t="shared" si="141"/>
        <v>0</v>
      </c>
      <c r="AH66" s="120">
        <f t="shared" si="141"/>
        <v>0</v>
      </c>
      <c r="AI66" s="120">
        <f t="shared" si="142"/>
        <v>0</v>
      </c>
      <c r="AJ66" s="120">
        <f t="shared" si="143"/>
        <v>0</v>
      </c>
      <c r="AK66" s="120">
        <f t="shared" si="144"/>
        <v>0</v>
      </c>
      <c r="AL66" s="120">
        <f t="shared" si="145"/>
        <v>0</v>
      </c>
      <c r="AM66" s="120">
        <f>0</f>
        <v>0</v>
      </c>
      <c r="AN66" s="120">
        <f t="shared" si="109"/>
        <v>0</v>
      </c>
      <c r="AO66" s="194">
        <f t="shared" si="146"/>
        <v>0</v>
      </c>
      <c r="AP66" s="195">
        <f t="shared" si="146"/>
        <v>0</v>
      </c>
      <c r="AQ66" s="196">
        <f t="shared" si="146"/>
        <v>0</v>
      </c>
      <c r="AR66" s="197">
        <f t="shared" si="110"/>
        <v>0</v>
      </c>
      <c r="AS66" s="197">
        <f t="shared" si="111"/>
        <v>0</v>
      </c>
      <c r="AT66" s="119">
        <f t="shared" si="147"/>
        <v>0</v>
      </c>
      <c r="AU66" s="120">
        <f t="shared" si="147"/>
        <v>0</v>
      </c>
      <c r="AV66" s="120">
        <f t="shared" si="148"/>
        <v>0</v>
      </c>
      <c r="AW66" s="120">
        <f t="shared" si="149"/>
        <v>0</v>
      </c>
      <c r="AX66" s="120">
        <f t="shared" si="150"/>
        <v>0</v>
      </c>
      <c r="AY66" s="120">
        <f t="shared" si="151"/>
        <v>0</v>
      </c>
      <c r="AZ66" s="120">
        <f>0</f>
        <v>0</v>
      </c>
      <c r="BA66" s="120">
        <f t="shared" si="112"/>
        <v>0</v>
      </c>
      <c r="BB66" s="194">
        <f t="shared" si="152"/>
        <v>0</v>
      </c>
      <c r="BC66" s="195">
        <f t="shared" si="152"/>
        <v>0</v>
      </c>
      <c r="BD66" s="196">
        <f t="shared" si="152"/>
        <v>0</v>
      </c>
      <c r="BE66" s="197">
        <f t="shared" si="113"/>
        <v>0</v>
      </c>
      <c r="BF66" s="197">
        <f t="shared" si="114"/>
        <v>0</v>
      </c>
      <c r="BG66" s="119">
        <f t="shared" si="153"/>
        <v>0</v>
      </c>
      <c r="BH66" s="120">
        <f t="shared" si="153"/>
        <v>0</v>
      </c>
      <c r="BI66" s="120">
        <f t="shared" si="154"/>
        <v>0</v>
      </c>
      <c r="BJ66" s="120">
        <f t="shared" si="155"/>
        <v>0</v>
      </c>
      <c r="BK66" s="120">
        <f t="shared" si="156"/>
        <v>0</v>
      </c>
      <c r="BL66" s="120">
        <f t="shared" si="157"/>
        <v>0</v>
      </c>
      <c r="BM66" s="120">
        <f>0</f>
        <v>0</v>
      </c>
      <c r="BN66" s="120">
        <f t="shared" si="115"/>
        <v>0</v>
      </c>
      <c r="BO66" s="194">
        <f t="shared" si="158"/>
        <v>0</v>
      </c>
      <c r="BP66" s="195">
        <f t="shared" si="158"/>
        <v>0</v>
      </c>
      <c r="BQ66" s="196">
        <f t="shared" si="158"/>
        <v>0</v>
      </c>
      <c r="BR66" s="197">
        <f t="shared" si="116"/>
        <v>0</v>
      </c>
      <c r="BS66" s="197">
        <f t="shared" si="117"/>
        <v>0</v>
      </c>
      <c r="BT66" s="119">
        <f t="shared" si="159"/>
        <v>0</v>
      </c>
      <c r="BU66" s="120">
        <f t="shared" si="159"/>
        <v>0</v>
      </c>
      <c r="BV66" s="120">
        <f t="shared" si="160"/>
        <v>0</v>
      </c>
      <c r="BW66" s="120">
        <f t="shared" si="161"/>
        <v>0</v>
      </c>
      <c r="BX66" s="120">
        <f t="shared" si="162"/>
        <v>0</v>
      </c>
      <c r="BY66" s="120">
        <f t="shared" si="163"/>
        <v>0</v>
      </c>
      <c r="BZ66" s="120">
        <f>0</f>
        <v>0</v>
      </c>
      <c r="CA66" s="120">
        <f t="shared" si="118"/>
        <v>0</v>
      </c>
      <c r="CB66" s="194">
        <f t="shared" si="164"/>
        <v>0</v>
      </c>
      <c r="CC66" s="195">
        <f t="shared" si="164"/>
        <v>0</v>
      </c>
      <c r="CD66" s="196">
        <f t="shared" si="164"/>
        <v>0</v>
      </c>
      <c r="CE66" s="197">
        <f t="shared" si="119"/>
        <v>0</v>
      </c>
      <c r="CF66" s="197">
        <f t="shared" si="120"/>
        <v>0</v>
      </c>
      <c r="CG66" s="119">
        <f t="shared" si="165"/>
        <v>0</v>
      </c>
      <c r="CH66" s="120">
        <f t="shared" si="165"/>
        <v>0</v>
      </c>
      <c r="CI66" s="120">
        <f t="shared" si="166"/>
        <v>0</v>
      </c>
      <c r="CJ66" s="120">
        <f t="shared" si="167"/>
        <v>0</v>
      </c>
      <c r="CK66" s="120">
        <f t="shared" si="168"/>
        <v>0</v>
      </c>
      <c r="CL66" s="120">
        <f t="shared" si="169"/>
        <v>0</v>
      </c>
      <c r="CM66" s="120">
        <f>0</f>
        <v>0</v>
      </c>
      <c r="CN66" s="120">
        <f t="shared" si="121"/>
        <v>0</v>
      </c>
      <c r="CO66" s="194">
        <f t="shared" si="170"/>
        <v>0</v>
      </c>
      <c r="CP66" s="195">
        <f t="shared" si="170"/>
        <v>0</v>
      </c>
      <c r="CQ66" s="196" t="str">
        <f t="shared" si="170"/>
        <v/>
      </c>
      <c r="CR66" s="197" t="str">
        <f t="shared" si="122"/>
        <v/>
      </c>
      <c r="CS66" s="197" t="str">
        <f t="shared" si="123"/>
        <v/>
      </c>
      <c r="CT66" s="119">
        <f t="shared" si="171"/>
        <v>0</v>
      </c>
      <c r="CU66" s="120">
        <f t="shared" si="171"/>
        <v>0</v>
      </c>
      <c r="CV66" s="120" t="str">
        <f t="shared" si="124"/>
        <v/>
      </c>
      <c r="CW66" s="120" t="str">
        <f t="shared" si="125"/>
        <v/>
      </c>
      <c r="CX66" s="120" t="str">
        <f t="shared" si="126"/>
        <v/>
      </c>
      <c r="CY66" s="120" t="str">
        <f t="shared" si="127"/>
        <v/>
      </c>
      <c r="CZ66" s="120">
        <f>0</f>
        <v>0</v>
      </c>
      <c r="DA66" s="120"/>
      <c r="DB66" s="132" t="str">
        <f t="shared" si="172"/>
        <v/>
      </c>
      <c r="DC66" s="133" t="str">
        <f t="shared" si="173"/>
        <v/>
      </c>
    </row>
    <row r="67" spans="1:107">
      <c r="A67" s="199">
        <f t="shared" si="128"/>
        <v>0</v>
      </c>
      <c r="B67" s="194">
        <f t="shared" si="128"/>
        <v>0</v>
      </c>
      <c r="C67" s="195">
        <f t="shared" si="128"/>
        <v>0</v>
      </c>
      <c r="D67" s="196">
        <f t="shared" si="128"/>
        <v>0</v>
      </c>
      <c r="E67" s="197">
        <f t="shared" si="101"/>
        <v>0</v>
      </c>
      <c r="F67" s="197">
        <f t="shared" si="102"/>
        <v>0</v>
      </c>
      <c r="G67" s="119">
        <f t="shared" si="129"/>
        <v>0</v>
      </c>
      <c r="H67" s="120">
        <f t="shared" si="129"/>
        <v>0</v>
      </c>
      <c r="I67" s="120">
        <f t="shared" si="130"/>
        <v>0</v>
      </c>
      <c r="J67" s="120">
        <f t="shared" si="131"/>
        <v>0</v>
      </c>
      <c r="K67" s="120">
        <f t="shared" si="132"/>
        <v>0</v>
      </c>
      <c r="L67" s="120">
        <f t="shared" si="133"/>
        <v>0</v>
      </c>
      <c r="M67" s="120">
        <f>0</f>
        <v>0</v>
      </c>
      <c r="N67" s="121">
        <f t="shared" si="103"/>
        <v>0</v>
      </c>
      <c r="O67" s="194">
        <f t="shared" si="134"/>
        <v>0</v>
      </c>
      <c r="P67" s="195">
        <f t="shared" si="134"/>
        <v>0</v>
      </c>
      <c r="Q67" s="196">
        <f t="shared" si="134"/>
        <v>0</v>
      </c>
      <c r="R67" s="197">
        <f t="shared" si="104"/>
        <v>0</v>
      </c>
      <c r="S67" s="197">
        <f t="shared" si="105"/>
        <v>0</v>
      </c>
      <c r="T67" s="119">
        <f t="shared" si="135"/>
        <v>0</v>
      </c>
      <c r="U67" s="120">
        <f t="shared" si="135"/>
        <v>0</v>
      </c>
      <c r="V67" s="120">
        <f t="shared" si="136"/>
        <v>0</v>
      </c>
      <c r="W67" s="120">
        <f t="shared" si="137"/>
        <v>0</v>
      </c>
      <c r="X67" s="120">
        <f t="shared" si="138"/>
        <v>0</v>
      </c>
      <c r="Y67" s="120">
        <f t="shared" si="139"/>
        <v>0</v>
      </c>
      <c r="Z67" s="120">
        <f>0</f>
        <v>0</v>
      </c>
      <c r="AA67" s="120">
        <f t="shared" si="106"/>
        <v>0</v>
      </c>
      <c r="AB67" s="194">
        <f t="shared" si="140"/>
        <v>0</v>
      </c>
      <c r="AC67" s="195">
        <f t="shared" si="140"/>
        <v>0</v>
      </c>
      <c r="AD67" s="196">
        <f t="shared" si="140"/>
        <v>0</v>
      </c>
      <c r="AE67" s="197">
        <f t="shared" si="107"/>
        <v>0</v>
      </c>
      <c r="AF67" s="197">
        <f t="shared" si="108"/>
        <v>0</v>
      </c>
      <c r="AG67" s="119">
        <f t="shared" si="141"/>
        <v>0</v>
      </c>
      <c r="AH67" s="120">
        <f t="shared" si="141"/>
        <v>0</v>
      </c>
      <c r="AI67" s="120">
        <f t="shared" si="142"/>
        <v>0</v>
      </c>
      <c r="AJ67" s="120">
        <f t="shared" si="143"/>
        <v>0</v>
      </c>
      <c r="AK67" s="120">
        <f t="shared" si="144"/>
        <v>0</v>
      </c>
      <c r="AL67" s="120">
        <f t="shared" si="145"/>
        <v>0</v>
      </c>
      <c r="AM67" s="120">
        <f>0</f>
        <v>0</v>
      </c>
      <c r="AN67" s="120">
        <f t="shared" si="109"/>
        <v>0</v>
      </c>
      <c r="AO67" s="194">
        <f t="shared" si="146"/>
        <v>0</v>
      </c>
      <c r="AP67" s="195">
        <f t="shared" si="146"/>
        <v>0</v>
      </c>
      <c r="AQ67" s="196">
        <f t="shared" si="146"/>
        <v>0</v>
      </c>
      <c r="AR67" s="197">
        <f t="shared" si="110"/>
        <v>0</v>
      </c>
      <c r="AS67" s="197">
        <f t="shared" si="111"/>
        <v>0</v>
      </c>
      <c r="AT67" s="119">
        <f t="shared" si="147"/>
        <v>0</v>
      </c>
      <c r="AU67" s="120">
        <f t="shared" si="147"/>
        <v>0</v>
      </c>
      <c r="AV67" s="120">
        <f t="shared" si="148"/>
        <v>0</v>
      </c>
      <c r="AW67" s="120">
        <f t="shared" si="149"/>
        <v>0</v>
      </c>
      <c r="AX67" s="120">
        <f t="shared" si="150"/>
        <v>0</v>
      </c>
      <c r="AY67" s="120">
        <f t="shared" si="151"/>
        <v>0</v>
      </c>
      <c r="AZ67" s="120">
        <f>0</f>
        <v>0</v>
      </c>
      <c r="BA67" s="120">
        <f t="shared" si="112"/>
        <v>0</v>
      </c>
      <c r="BB67" s="194">
        <f t="shared" si="152"/>
        <v>0</v>
      </c>
      <c r="BC67" s="195">
        <f t="shared" si="152"/>
        <v>0</v>
      </c>
      <c r="BD67" s="196">
        <f t="shared" si="152"/>
        <v>0</v>
      </c>
      <c r="BE67" s="197">
        <f t="shared" si="113"/>
        <v>0</v>
      </c>
      <c r="BF67" s="197">
        <f t="shared" si="114"/>
        <v>0</v>
      </c>
      <c r="BG67" s="119">
        <f t="shared" si="153"/>
        <v>0</v>
      </c>
      <c r="BH67" s="120">
        <f t="shared" si="153"/>
        <v>0</v>
      </c>
      <c r="BI67" s="120">
        <f t="shared" si="154"/>
        <v>0</v>
      </c>
      <c r="BJ67" s="120">
        <f t="shared" si="155"/>
        <v>0</v>
      </c>
      <c r="BK67" s="120">
        <f t="shared" si="156"/>
        <v>0</v>
      </c>
      <c r="BL67" s="120">
        <f t="shared" si="157"/>
        <v>0</v>
      </c>
      <c r="BM67" s="120">
        <f>0</f>
        <v>0</v>
      </c>
      <c r="BN67" s="120">
        <f t="shared" si="115"/>
        <v>0</v>
      </c>
      <c r="BO67" s="194">
        <f t="shared" si="158"/>
        <v>0</v>
      </c>
      <c r="BP67" s="195">
        <f t="shared" si="158"/>
        <v>0</v>
      </c>
      <c r="BQ67" s="196">
        <f t="shared" si="158"/>
        <v>0</v>
      </c>
      <c r="BR67" s="197">
        <f t="shared" si="116"/>
        <v>0</v>
      </c>
      <c r="BS67" s="197">
        <f t="shared" si="117"/>
        <v>0</v>
      </c>
      <c r="BT67" s="119">
        <f t="shared" si="159"/>
        <v>0</v>
      </c>
      <c r="BU67" s="120">
        <f t="shared" si="159"/>
        <v>0</v>
      </c>
      <c r="BV67" s="120">
        <f t="shared" si="160"/>
        <v>0</v>
      </c>
      <c r="BW67" s="120">
        <f t="shared" si="161"/>
        <v>0</v>
      </c>
      <c r="BX67" s="120">
        <f t="shared" si="162"/>
        <v>0</v>
      </c>
      <c r="BY67" s="120">
        <f t="shared" si="163"/>
        <v>0</v>
      </c>
      <c r="BZ67" s="120">
        <f>0</f>
        <v>0</v>
      </c>
      <c r="CA67" s="120">
        <f t="shared" si="118"/>
        <v>0</v>
      </c>
      <c r="CB67" s="194">
        <f t="shared" si="164"/>
        <v>0</v>
      </c>
      <c r="CC67" s="195">
        <f t="shared" si="164"/>
        <v>0</v>
      </c>
      <c r="CD67" s="196">
        <f t="shared" si="164"/>
        <v>0</v>
      </c>
      <c r="CE67" s="197">
        <f t="shared" si="119"/>
        <v>0</v>
      </c>
      <c r="CF67" s="197">
        <f t="shared" si="120"/>
        <v>0</v>
      </c>
      <c r="CG67" s="119">
        <f t="shared" si="165"/>
        <v>0</v>
      </c>
      <c r="CH67" s="120">
        <f t="shared" si="165"/>
        <v>0</v>
      </c>
      <c r="CI67" s="120">
        <f t="shared" si="166"/>
        <v>0</v>
      </c>
      <c r="CJ67" s="120">
        <f t="shared" si="167"/>
        <v>0</v>
      </c>
      <c r="CK67" s="120">
        <f t="shared" si="168"/>
        <v>0</v>
      </c>
      <c r="CL67" s="120">
        <f t="shared" si="169"/>
        <v>0</v>
      </c>
      <c r="CM67" s="120">
        <f>0</f>
        <v>0</v>
      </c>
      <c r="CN67" s="120">
        <f t="shared" si="121"/>
        <v>0</v>
      </c>
      <c r="CO67" s="194">
        <f t="shared" si="170"/>
        <v>0</v>
      </c>
      <c r="CP67" s="195">
        <f t="shared" si="170"/>
        <v>0</v>
      </c>
      <c r="CQ67" s="196" t="str">
        <f t="shared" si="170"/>
        <v/>
      </c>
      <c r="CR67" s="197" t="str">
        <f t="shared" si="122"/>
        <v/>
      </c>
      <c r="CS67" s="197" t="str">
        <f t="shared" si="123"/>
        <v/>
      </c>
      <c r="CT67" s="119">
        <f t="shared" si="171"/>
        <v>0</v>
      </c>
      <c r="CU67" s="120">
        <f t="shared" si="171"/>
        <v>0</v>
      </c>
      <c r="CV67" s="120" t="str">
        <f t="shared" si="124"/>
        <v/>
      </c>
      <c r="CW67" s="120" t="str">
        <f t="shared" si="125"/>
        <v/>
      </c>
      <c r="CX67" s="120" t="str">
        <f t="shared" si="126"/>
        <v/>
      </c>
      <c r="CY67" s="120" t="str">
        <f t="shared" si="127"/>
        <v/>
      </c>
      <c r="CZ67" s="120">
        <f>0</f>
        <v>0</v>
      </c>
      <c r="DA67" s="120"/>
      <c r="DB67" s="132" t="str">
        <f t="shared" si="172"/>
        <v/>
      </c>
      <c r="DC67" s="133" t="str">
        <f t="shared" si="173"/>
        <v/>
      </c>
    </row>
    <row r="68" spans="1:107">
      <c r="A68" s="199">
        <f t="shared" ref="A68:D83" si="174">A24</f>
        <v>0</v>
      </c>
      <c r="B68" s="194">
        <f t="shared" si="174"/>
        <v>0</v>
      </c>
      <c r="C68" s="195">
        <f t="shared" si="174"/>
        <v>0</v>
      </c>
      <c r="D68" s="196">
        <f t="shared" si="174"/>
        <v>0</v>
      </c>
      <c r="E68" s="197">
        <f t="shared" si="101"/>
        <v>0</v>
      </c>
      <c r="F68" s="197">
        <f t="shared" si="102"/>
        <v>0</v>
      </c>
      <c r="G68" s="119">
        <f t="shared" ref="G68:H83" si="175">G24</f>
        <v>0</v>
      </c>
      <c r="H68" s="120">
        <f t="shared" si="175"/>
        <v>0</v>
      </c>
      <c r="I68" s="120">
        <f t="shared" si="130"/>
        <v>0</v>
      </c>
      <c r="J68" s="120">
        <f t="shared" si="131"/>
        <v>0</v>
      </c>
      <c r="K68" s="120">
        <f t="shared" si="132"/>
        <v>0</v>
      </c>
      <c r="L68" s="120">
        <f t="shared" si="133"/>
        <v>0</v>
      </c>
      <c r="M68" s="120">
        <f>0</f>
        <v>0</v>
      </c>
      <c r="N68" s="121">
        <f t="shared" si="103"/>
        <v>0</v>
      </c>
      <c r="O68" s="194">
        <f t="shared" ref="O68:Q83" si="176">O24</f>
        <v>0</v>
      </c>
      <c r="P68" s="195">
        <f t="shared" si="176"/>
        <v>0</v>
      </c>
      <c r="Q68" s="196">
        <f t="shared" si="176"/>
        <v>0</v>
      </c>
      <c r="R68" s="197">
        <f t="shared" si="104"/>
        <v>0</v>
      </c>
      <c r="S68" s="197">
        <f t="shared" si="105"/>
        <v>0</v>
      </c>
      <c r="T68" s="119">
        <f t="shared" ref="T68:U83" si="177">T24</f>
        <v>0</v>
      </c>
      <c r="U68" s="120">
        <f t="shared" si="177"/>
        <v>0</v>
      </c>
      <c r="V68" s="120">
        <f t="shared" si="136"/>
        <v>0</v>
      </c>
      <c r="W68" s="120">
        <f t="shared" si="137"/>
        <v>0</v>
      </c>
      <c r="X68" s="120">
        <f t="shared" si="138"/>
        <v>0</v>
      </c>
      <c r="Y68" s="120">
        <f t="shared" si="139"/>
        <v>0</v>
      </c>
      <c r="Z68" s="120">
        <f>0</f>
        <v>0</v>
      </c>
      <c r="AA68" s="120">
        <f t="shared" si="106"/>
        <v>0</v>
      </c>
      <c r="AB68" s="194">
        <f t="shared" ref="AB68:AD83" si="178">AB24</f>
        <v>0</v>
      </c>
      <c r="AC68" s="195">
        <f t="shared" si="178"/>
        <v>0</v>
      </c>
      <c r="AD68" s="196">
        <f t="shared" si="178"/>
        <v>0</v>
      </c>
      <c r="AE68" s="197">
        <f t="shared" si="107"/>
        <v>0</v>
      </c>
      <c r="AF68" s="197">
        <f t="shared" si="108"/>
        <v>0</v>
      </c>
      <c r="AG68" s="119">
        <f t="shared" ref="AG68:AH83" si="179">AG24</f>
        <v>0</v>
      </c>
      <c r="AH68" s="120">
        <f t="shared" si="179"/>
        <v>0</v>
      </c>
      <c r="AI68" s="120">
        <f t="shared" si="142"/>
        <v>0</v>
      </c>
      <c r="AJ68" s="120">
        <f t="shared" si="143"/>
        <v>0</v>
      </c>
      <c r="AK68" s="120">
        <f t="shared" si="144"/>
        <v>0</v>
      </c>
      <c r="AL68" s="120">
        <f t="shared" si="145"/>
        <v>0</v>
      </c>
      <c r="AM68" s="120">
        <f>0</f>
        <v>0</v>
      </c>
      <c r="AN68" s="120">
        <f t="shared" si="109"/>
        <v>0</v>
      </c>
      <c r="AO68" s="194">
        <f t="shared" ref="AO68:AQ83" si="180">AO24</f>
        <v>0</v>
      </c>
      <c r="AP68" s="195">
        <f t="shared" si="180"/>
        <v>0</v>
      </c>
      <c r="AQ68" s="196">
        <f t="shared" si="180"/>
        <v>0</v>
      </c>
      <c r="AR68" s="197">
        <f t="shared" si="110"/>
        <v>0</v>
      </c>
      <c r="AS68" s="197">
        <f t="shared" si="111"/>
        <v>0</v>
      </c>
      <c r="AT68" s="119">
        <f t="shared" ref="AT68:AU83" si="181">AT24</f>
        <v>0</v>
      </c>
      <c r="AU68" s="120">
        <f t="shared" si="181"/>
        <v>0</v>
      </c>
      <c r="AV68" s="120">
        <f t="shared" si="148"/>
        <v>0</v>
      </c>
      <c r="AW68" s="120">
        <f t="shared" si="149"/>
        <v>0</v>
      </c>
      <c r="AX68" s="120">
        <f t="shared" si="150"/>
        <v>0</v>
      </c>
      <c r="AY68" s="120">
        <f t="shared" si="151"/>
        <v>0</v>
      </c>
      <c r="AZ68" s="120">
        <f>0</f>
        <v>0</v>
      </c>
      <c r="BA68" s="120">
        <f t="shared" si="112"/>
        <v>0</v>
      </c>
      <c r="BB68" s="194">
        <f t="shared" ref="BB68:BD83" si="182">BB24</f>
        <v>0</v>
      </c>
      <c r="BC68" s="195">
        <f t="shared" si="182"/>
        <v>0</v>
      </c>
      <c r="BD68" s="196">
        <f t="shared" si="182"/>
        <v>0</v>
      </c>
      <c r="BE68" s="197">
        <f t="shared" si="113"/>
        <v>0</v>
      </c>
      <c r="BF68" s="197">
        <f t="shared" si="114"/>
        <v>0</v>
      </c>
      <c r="BG68" s="119">
        <f t="shared" ref="BG68:BH83" si="183">BG24</f>
        <v>0</v>
      </c>
      <c r="BH68" s="120">
        <f t="shared" si="183"/>
        <v>0</v>
      </c>
      <c r="BI68" s="120">
        <f t="shared" si="154"/>
        <v>0</v>
      </c>
      <c r="BJ68" s="120">
        <f t="shared" si="155"/>
        <v>0</v>
      </c>
      <c r="BK68" s="120">
        <f t="shared" si="156"/>
        <v>0</v>
      </c>
      <c r="BL68" s="120">
        <f t="shared" si="157"/>
        <v>0</v>
      </c>
      <c r="BM68" s="120">
        <f>0</f>
        <v>0</v>
      </c>
      <c r="BN68" s="120">
        <f t="shared" si="115"/>
        <v>0</v>
      </c>
      <c r="BO68" s="194">
        <f t="shared" ref="BO68:BQ83" si="184">BO24</f>
        <v>0</v>
      </c>
      <c r="BP68" s="195">
        <f t="shared" si="184"/>
        <v>0</v>
      </c>
      <c r="BQ68" s="196">
        <f t="shared" si="184"/>
        <v>0</v>
      </c>
      <c r="BR68" s="197">
        <f t="shared" si="116"/>
        <v>0</v>
      </c>
      <c r="BS68" s="197">
        <f t="shared" si="117"/>
        <v>0</v>
      </c>
      <c r="BT68" s="119">
        <f t="shared" ref="BT68:BU83" si="185">BT24</f>
        <v>0</v>
      </c>
      <c r="BU68" s="120">
        <f t="shared" si="185"/>
        <v>0</v>
      </c>
      <c r="BV68" s="120">
        <f t="shared" si="160"/>
        <v>0</v>
      </c>
      <c r="BW68" s="120">
        <f t="shared" si="161"/>
        <v>0</v>
      </c>
      <c r="BX68" s="120">
        <f t="shared" si="162"/>
        <v>0</v>
      </c>
      <c r="BY68" s="120">
        <f t="shared" si="163"/>
        <v>0</v>
      </c>
      <c r="BZ68" s="120">
        <f>0</f>
        <v>0</v>
      </c>
      <c r="CA68" s="120">
        <f t="shared" si="118"/>
        <v>0</v>
      </c>
      <c r="CB68" s="194">
        <f t="shared" ref="CB68:CD83" si="186">CB24</f>
        <v>0</v>
      </c>
      <c r="CC68" s="195">
        <f t="shared" si="186"/>
        <v>0</v>
      </c>
      <c r="CD68" s="196">
        <f t="shared" si="186"/>
        <v>0</v>
      </c>
      <c r="CE68" s="197">
        <f t="shared" si="119"/>
        <v>0</v>
      </c>
      <c r="CF68" s="197">
        <f t="shared" si="120"/>
        <v>0</v>
      </c>
      <c r="CG68" s="119">
        <f t="shared" ref="CG68:CH83" si="187">CG24</f>
        <v>0</v>
      </c>
      <c r="CH68" s="120">
        <f t="shared" si="187"/>
        <v>0</v>
      </c>
      <c r="CI68" s="120">
        <f t="shared" si="166"/>
        <v>0</v>
      </c>
      <c r="CJ68" s="120">
        <f t="shared" si="167"/>
        <v>0</v>
      </c>
      <c r="CK68" s="120">
        <f t="shared" si="168"/>
        <v>0</v>
      </c>
      <c r="CL68" s="120">
        <f t="shared" si="169"/>
        <v>0</v>
      </c>
      <c r="CM68" s="120">
        <f>0</f>
        <v>0</v>
      </c>
      <c r="CN68" s="120">
        <f t="shared" si="121"/>
        <v>0</v>
      </c>
      <c r="CO68" s="194">
        <f t="shared" ref="CO68:CQ83" si="188">CO24</f>
        <v>0</v>
      </c>
      <c r="CP68" s="195">
        <f t="shared" si="188"/>
        <v>0</v>
      </c>
      <c r="CQ68" s="196" t="str">
        <f t="shared" si="188"/>
        <v/>
      </c>
      <c r="CR68" s="197" t="str">
        <f t="shared" si="122"/>
        <v/>
      </c>
      <c r="CS68" s="197" t="str">
        <f t="shared" si="123"/>
        <v/>
      </c>
      <c r="CT68" s="119">
        <f t="shared" ref="CT68:CU83" si="189">CT24</f>
        <v>0</v>
      </c>
      <c r="CU68" s="120">
        <f t="shared" si="189"/>
        <v>0</v>
      </c>
      <c r="CV68" s="120" t="str">
        <f t="shared" si="124"/>
        <v/>
      </c>
      <c r="CW68" s="120" t="str">
        <f t="shared" si="125"/>
        <v/>
      </c>
      <c r="CX68" s="120" t="str">
        <f t="shared" si="126"/>
        <v/>
      </c>
      <c r="CY68" s="120" t="str">
        <f t="shared" si="127"/>
        <v/>
      </c>
      <c r="CZ68" s="120">
        <f>0</f>
        <v>0</v>
      </c>
      <c r="DA68" s="120"/>
      <c r="DB68" s="132" t="str">
        <f t="shared" si="172"/>
        <v/>
      </c>
      <c r="DC68" s="133" t="str">
        <f t="shared" si="173"/>
        <v/>
      </c>
    </row>
    <row r="69" spans="1:107">
      <c r="A69" s="199">
        <f t="shared" si="174"/>
        <v>0</v>
      </c>
      <c r="B69" s="194">
        <f t="shared" si="174"/>
        <v>0</v>
      </c>
      <c r="C69" s="195">
        <f t="shared" si="174"/>
        <v>0</v>
      </c>
      <c r="D69" s="196">
        <f t="shared" si="174"/>
        <v>0</v>
      </c>
      <c r="E69" s="197">
        <f t="shared" si="101"/>
        <v>0</v>
      </c>
      <c r="F69" s="197">
        <f t="shared" si="102"/>
        <v>0</v>
      </c>
      <c r="G69" s="119">
        <f t="shared" si="175"/>
        <v>0</v>
      </c>
      <c r="H69" s="120">
        <f t="shared" si="175"/>
        <v>0</v>
      </c>
      <c r="I69" s="120">
        <f t="shared" si="130"/>
        <v>0</v>
      </c>
      <c r="J69" s="120">
        <f t="shared" si="131"/>
        <v>0</v>
      </c>
      <c r="K69" s="120">
        <f t="shared" si="132"/>
        <v>0</v>
      </c>
      <c r="L69" s="120">
        <f t="shared" si="133"/>
        <v>0</v>
      </c>
      <c r="M69" s="120">
        <f>0</f>
        <v>0</v>
      </c>
      <c r="N69" s="121">
        <f t="shared" si="103"/>
        <v>0</v>
      </c>
      <c r="O69" s="194">
        <f t="shared" si="176"/>
        <v>0</v>
      </c>
      <c r="P69" s="195">
        <f t="shared" si="176"/>
        <v>0</v>
      </c>
      <c r="Q69" s="196">
        <f t="shared" si="176"/>
        <v>0</v>
      </c>
      <c r="R69" s="197">
        <f t="shared" si="104"/>
        <v>0</v>
      </c>
      <c r="S69" s="197">
        <f t="shared" si="105"/>
        <v>0</v>
      </c>
      <c r="T69" s="119">
        <f t="shared" si="177"/>
        <v>0</v>
      </c>
      <c r="U69" s="120">
        <f t="shared" si="177"/>
        <v>0</v>
      </c>
      <c r="V69" s="120">
        <f t="shared" si="136"/>
        <v>0</v>
      </c>
      <c r="W69" s="120">
        <f t="shared" si="137"/>
        <v>0</v>
      </c>
      <c r="X69" s="120">
        <f t="shared" si="138"/>
        <v>0</v>
      </c>
      <c r="Y69" s="120">
        <f t="shared" si="139"/>
        <v>0</v>
      </c>
      <c r="Z69" s="120">
        <f>0</f>
        <v>0</v>
      </c>
      <c r="AA69" s="120">
        <f t="shared" si="106"/>
        <v>0</v>
      </c>
      <c r="AB69" s="194">
        <f t="shared" si="178"/>
        <v>0</v>
      </c>
      <c r="AC69" s="195">
        <f t="shared" si="178"/>
        <v>0</v>
      </c>
      <c r="AD69" s="196">
        <f t="shared" si="178"/>
        <v>0</v>
      </c>
      <c r="AE69" s="197">
        <f t="shared" si="107"/>
        <v>0</v>
      </c>
      <c r="AF69" s="197">
        <f t="shared" si="108"/>
        <v>0</v>
      </c>
      <c r="AG69" s="119">
        <f t="shared" si="179"/>
        <v>0</v>
      </c>
      <c r="AH69" s="120">
        <f t="shared" si="179"/>
        <v>0</v>
      </c>
      <c r="AI69" s="120">
        <f t="shared" si="142"/>
        <v>0</v>
      </c>
      <c r="AJ69" s="120">
        <f t="shared" si="143"/>
        <v>0</v>
      </c>
      <c r="AK69" s="120">
        <f t="shared" si="144"/>
        <v>0</v>
      </c>
      <c r="AL69" s="120">
        <f t="shared" si="145"/>
        <v>0</v>
      </c>
      <c r="AM69" s="120">
        <f>0</f>
        <v>0</v>
      </c>
      <c r="AN69" s="120">
        <f t="shared" si="109"/>
        <v>0</v>
      </c>
      <c r="AO69" s="194">
        <f t="shared" si="180"/>
        <v>0</v>
      </c>
      <c r="AP69" s="195">
        <f t="shared" si="180"/>
        <v>0</v>
      </c>
      <c r="AQ69" s="196">
        <f t="shared" si="180"/>
        <v>0</v>
      </c>
      <c r="AR69" s="197">
        <f t="shared" si="110"/>
        <v>0</v>
      </c>
      <c r="AS69" s="197">
        <f t="shared" si="111"/>
        <v>0</v>
      </c>
      <c r="AT69" s="119">
        <f t="shared" si="181"/>
        <v>0</v>
      </c>
      <c r="AU69" s="120">
        <f t="shared" si="181"/>
        <v>0</v>
      </c>
      <c r="AV69" s="120">
        <f t="shared" si="148"/>
        <v>0</v>
      </c>
      <c r="AW69" s="120">
        <f t="shared" si="149"/>
        <v>0</v>
      </c>
      <c r="AX69" s="120">
        <f t="shared" si="150"/>
        <v>0</v>
      </c>
      <c r="AY69" s="120">
        <f t="shared" si="151"/>
        <v>0</v>
      </c>
      <c r="AZ69" s="120">
        <f>0</f>
        <v>0</v>
      </c>
      <c r="BA69" s="120">
        <f t="shared" si="112"/>
        <v>0</v>
      </c>
      <c r="BB69" s="194">
        <f t="shared" si="182"/>
        <v>0</v>
      </c>
      <c r="BC69" s="195">
        <f t="shared" si="182"/>
        <v>0</v>
      </c>
      <c r="BD69" s="196">
        <f t="shared" si="182"/>
        <v>0</v>
      </c>
      <c r="BE69" s="197">
        <f t="shared" si="113"/>
        <v>0</v>
      </c>
      <c r="BF69" s="197">
        <f t="shared" si="114"/>
        <v>0</v>
      </c>
      <c r="BG69" s="119">
        <f t="shared" si="183"/>
        <v>0</v>
      </c>
      <c r="BH69" s="120">
        <f t="shared" si="183"/>
        <v>0</v>
      </c>
      <c r="BI69" s="120">
        <f t="shared" si="154"/>
        <v>0</v>
      </c>
      <c r="BJ69" s="120">
        <f t="shared" si="155"/>
        <v>0</v>
      </c>
      <c r="BK69" s="120">
        <f t="shared" si="156"/>
        <v>0</v>
      </c>
      <c r="BL69" s="120">
        <f t="shared" si="157"/>
        <v>0</v>
      </c>
      <c r="BM69" s="120">
        <f>0</f>
        <v>0</v>
      </c>
      <c r="BN69" s="120">
        <f t="shared" si="115"/>
        <v>0</v>
      </c>
      <c r="BO69" s="194">
        <f t="shared" si="184"/>
        <v>0</v>
      </c>
      <c r="BP69" s="195">
        <f t="shared" si="184"/>
        <v>0</v>
      </c>
      <c r="BQ69" s="196">
        <f t="shared" si="184"/>
        <v>0</v>
      </c>
      <c r="BR69" s="197">
        <f t="shared" si="116"/>
        <v>0</v>
      </c>
      <c r="BS69" s="197">
        <f t="shared" si="117"/>
        <v>0</v>
      </c>
      <c r="BT69" s="119">
        <f t="shared" si="185"/>
        <v>0</v>
      </c>
      <c r="BU69" s="120">
        <f t="shared" si="185"/>
        <v>0</v>
      </c>
      <c r="BV69" s="120">
        <f t="shared" si="160"/>
        <v>0</v>
      </c>
      <c r="BW69" s="120">
        <f t="shared" si="161"/>
        <v>0</v>
      </c>
      <c r="BX69" s="120">
        <f t="shared" si="162"/>
        <v>0</v>
      </c>
      <c r="BY69" s="120">
        <f t="shared" si="163"/>
        <v>0</v>
      </c>
      <c r="BZ69" s="120">
        <f>0</f>
        <v>0</v>
      </c>
      <c r="CA69" s="120">
        <f t="shared" si="118"/>
        <v>0</v>
      </c>
      <c r="CB69" s="194">
        <f t="shared" si="186"/>
        <v>0</v>
      </c>
      <c r="CC69" s="195">
        <f t="shared" si="186"/>
        <v>0</v>
      </c>
      <c r="CD69" s="196">
        <f t="shared" si="186"/>
        <v>0</v>
      </c>
      <c r="CE69" s="197">
        <f t="shared" si="119"/>
        <v>0</v>
      </c>
      <c r="CF69" s="197">
        <f t="shared" si="120"/>
        <v>0</v>
      </c>
      <c r="CG69" s="119">
        <f t="shared" si="187"/>
        <v>0</v>
      </c>
      <c r="CH69" s="120">
        <f t="shared" si="187"/>
        <v>0</v>
      </c>
      <c r="CI69" s="120">
        <f t="shared" si="166"/>
        <v>0</v>
      </c>
      <c r="CJ69" s="120">
        <f t="shared" si="167"/>
        <v>0</v>
      </c>
      <c r="CK69" s="120">
        <f t="shared" si="168"/>
        <v>0</v>
      </c>
      <c r="CL69" s="120">
        <f t="shared" si="169"/>
        <v>0</v>
      </c>
      <c r="CM69" s="120">
        <f>0</f>
        <v>0</v>
      </c>
      <c r="CN69" s="120">
        <f t="shared" si="121"/>
        <v>0</v>
      </c>
      <c r="CO69" s="194">
        <f t="shared" si="188"/>
        <v>0</v>
      </c>
      <c r="CP69" s="195">
        <f t="shared" si="188"/>
        <v>0</v>
      </c>
      <c r="CQ69" s="196" t="str">
        <f t="shared" si="188"/>
        <v/>
      </c>
      <c r="CR69" s="197" t="str">
        <f t="shared" si="122"/>
        <v/>
      </c>
      <c r="CS69" s="197" t="str">
        <f t="shared" si="123"/>
        <v/>
      </c>
      <c r="CT69" s="119">
        <f t="shared" si="189"/>
        <v>0</v>
      </c>
      <c r="CU69" s="120">
        <f t="shared" si="189"/>
        <v>0</v>
      </c>
      <c r="CV69" s="120" t="str">
        <f t="shared" si="124"/>
        <v/>
      </c>
      <c r="CW69" s="120" t="str">
        <f t="shared" si="125"/>
        <v/>
      </c>
      <c r="CX69" s="120" t="str">
        <f t="shared" si="126"/>
        <v/>
      </c>
      <c r="CY69" s="120" t="str">
        <f t="shared" si="127"/>
        <v/>
      </c>
      <c r="CZ69" s="120">
        <f>0</f>
        <v>0</v>
      </c>
      <c r="DA69" s="120"/>
      <c r="DB69" s="132" t="str">
        <f t="shared" si="172"/>
        <v/>
      </c>
      <c r="DC69" s="133" t="str">
        <f t="shared" si="173"/>
        <v/>
      </c>
    </row>
    <row r="70" spans="1:107">
      <c r="A70" s="199">
        <f t="shared" si="174"/>
        <v>0</v>
      </c>
      <c r="B70" s="194">
        <f t="shared" si="174"/>
        <v>0</v>
      </c>
      <c r="C70" s="195">
        <f t="shared" si="174"/>
        <v>0</v>
      </c>
      <c r="D70" s="196">
        <f t="shared" si="174"/>
        <v>0</v>
      </c>
      <c r="E70" s="197">
        <f t="shared" si="101"/>
        <v>0</v>
      </c>
      <c r="F70" s="197">
        <f t="shared" si="102"/>
        <v>0</v>
      </c>
      <c r="G70" s="119">
        <f t="shared" si="175"/>
        <v>0</v>
      </c>
      <c r="H70" s="120">
        <f t="shared" si="175"/>
        <v>0</v>
      </c>
      <c r="I70" s="120">
        <f t="shared" si="130"/>
        <v>0</v>
      </c>
      <c r="J70" s="120">
        <f t="shared" si="131"/>
        <v>0</v>
      </c>
      <c r="K70" s="120">
        <f t="shared" si="132"/>
        <v>0</v>
      </c>
      <c r="L70" s="120">
        <f t="shared" si="133"/>
        <v>0</v>
      </c>
      <c r="M70" s="120">
        <f>0</f>
        <v>0</v>
      </c>
      <c r="N70" s="121">
        <f t="shared" si="103"/>
        <v>0</v>
      </c>
      <c r="O70" s="194">
        <f t="shared" si="176"/>
        <v>0</v>
      </c>
      <c r="P70" s="195">
        <f t="shared" si="176"/>
        <v>0</v>
      </c>
      <c r="Q70" s="196">
        <f t="shared" si="176"/>
        <v>0</v>
      </c>
      <c r="R70" s="197">
        <f t="shared" si="104"/>
        <v>0</v>
      </c>
      <c r="S70" s="197">
        <f t="shared" si="105"/>
        <v>0</v>
      </c>
      <c r="T70" s="119">
        <f t="shared" si="177"/>
        <v>0</v>
      </c>
      <c r="U70" s="120">
        <f t="shared" si="177"/>
        <v>0</v>
      </c>
      <c r="V70" s="120">
        <f t="shared" si="136"/>
        <v>0</v>
      </c>
      <c r="W70" s="120">
        <f t="shared" si="137"/>
        <v>0</v>
      </c>
      <c r="X70" s="120">
        <f t="shared" si="138"/>
        <v>0</v>
      </c>
      <c r="Y70" s="120">
        <f t="shared" si="139"/>
        <v>0</v>
      </c>
      <c r="Z70" s="120">
        <f>0</f>
        <v>0</v>
      </c>
      <c r="AA70" s="120">
        <f t="shared" si="106"/>
        <v>0</v>
      </c>
      <c r="AB70" s="194">
        <f t="shared" si="178"/>
        <v>0</v>
      </c>
      <c r="AC70" s="195">
        <f t="shared" si="178"/>
        <v>0</v>
      </c>
      <c r="AD70" s="196">
        <f t="shared" si="178"/>
        <v>0</v>
      </c>
      <c r="AE70" s="197">
        <f t="shared" si="107"/>
        <v>0</v>
      </c>
      <c r="AF70" s="197">
        <f t="shared" si="108"/>
        <v>0</v>
      </c>
      <c r="AG70" s="119">
        <f t="shared" si="179"/>
        <v>0</v>
      </c>
      <c r="AH70" s="120">
        <f t="shared" si="179"/>
        <v>0</v>
      </c>
      <c r="AI70" s="120">
        <f t="shared" si="142"/>
        <v>0</v>
      </c>
      <c r="AJ70" s="120">
        <f t="shared" si="143"/>
        <v>0</v>
      </c>
      <c r="AK70" s="120">
        <f t="shared" si="144"/>
        <v>0</v>
      </c>
      <c r="AL70" s="120">
        <f t="shared" si="145"/>
        <v>0</v>
      </c>
      <c r="AM70" s="120">
        <f>0</f>
        <v>0</v>
      </c>
      <c r="AN70" s="120">
        <f t="shared" si="109"/>
        <v>0</v>
      </c>
      <c r="AO70" s="194">
        <f t="shared" si="180"/>
        <v>0</v>
      </c>
      <c r="AP70" s="195">
        <f t="shared" si="180"/>
        <v>0</v>
      </c>
      <c r="AQ70" s="196">
        <f t="shared" si="180"/>
        <v>0</v>
      </c>
      <c r="AR70" s="197">
        <f t="shared" si="110"/>
        <v>0</v>
      </c>
      <c r="AS70" s="197">
        <f t="shared" si="111"/>
        <v>0</v>
      </c>
      <c r="AT70" s="119">
        <f t="shared" si="181"/>
        <v>0</v>
      </c>
      <c r="AU70" s="120">
        <f t="shared" si="181"/>
        <v>0</v>
      </c>
      <c r="AV70" s="120">
        <f t="shared" si="148"/>
        <v>0</v>
      </c>
      <c r="AW70" s="120">
        <f t="shared" si="149"/>
        <v>0</v>
      </c>
      <c r="AX70" s="120">
        <f t="shared" si="150"/>
        <v>0</v>
      </c>
      <c r="AY70" s="120">
        <f t="shared" si="151"/>
        <v>0</v>
      </c>
      <c r="AZ70" s="120">
        <f>0</f>
        <v>0</v>
      </c>
      <c r="BA70" s="120">
        <f t="shared" si="112"/>
        <v>0</v>
      </c>
      <c r="BB70" s="194">
        <f t="shared" si="182"/>
        <v>0</v>
      </c>
      <c r="BC70" s="195">
        <f t="shared" si="182"/>
        <v>0</v>
      </c>
      <c r="BD70" s="196">
        <f t="shared" si="182"/>
        <v>0</v>
      </c>
      <c r="BE70" s="197">
        <f t="shared" si="113"/>
        <v>0</v>
      </c>
      <c r="BF70" s="197">
        <f t="shared" si="114"/>
        <v>0</v>
      </c>
      <c r="BG70" s="119">
        <f t="shared" si="183"/>
        <v>0</v>
      </c>
      <c r="BH70" s="120">
        <f t="shared" si="183"/>
        <v>0</v>
      </c>
      <c r="BI70" s="120">
        <f t="shared" si="154"/>
        <v>0</v>
      </c>
      <c r="BJ70" s="120">
        <f t="shared" si="155"/>
        <v>0</v>
      </c>
      <c r="BK70" s="120">
        <f t="shared" si="156"/>
        <v>0</v>
      </c>
      <c r="BL70" s="120">
        <f t="shared" si="157"/>
        <v>0</v>
      </c>
      <c r="BM70" s="120">
        <f>0</f>
        <v>0</v>
      </c>
      <c r="BN70" s="120">
        <f t="shared" si="115"/>
        <v>0</v>
      </c>
      <c r="BO70" s="194">
        <f t="shared" si="184"/>
        <v>0</v>
      </c>
      <c r="BP70" s="195">
        <f t="shared" si="184"/>
        <v>0</v>
      </c>
      <c r="BQ70" s="196">
        <f t="shared" si="184"/>
        <v>0</v>
      </c>
      <c r="BR70" s="197">
        <f t="shared" si="116"/>
        <v>0</v>
      </c>
      <c r="BS70" s="197">
        <f t="shared" si="117"/>
        <v>0</v>
      </c>
      <c r="BT70" s="119">
        <f t="shared" si="185"/>
        <v>0</v>
      </c>
      <c r="BU70" s="120">
        <f t="shared" si="185"/>
        <v>0</v>
      </c>
      <c r="BV70" s="120">
        <f t="shared" si="160"/>
        <v>0</v>
      </c>
      <c r="BW70" s="120">
        <f t="shared" si="161"/>
        <v>0</v>
      </c>
      <c r="BX70" s="120">
        <f t="shared" si="162"/>
        <v>0</v>
      </c>
      <c r="BY70" s="120">
        <f t="shared" si="163"/>
        <v>0</v>
      </c>
      <c r="BZ70" s="120">
        <f>0</f>
        <v>0</v>
      </c>
      <c r="CA70" s="120">
        <f t="shared" si="118"/>
        <v>0</v>
      </c>
      <c r="CB70" s="194">
        <f t="shared" si="186"/>
        <v>0</v>
      </c>
      <c r="CC70" s="195">
        <f t="shared" si="186"/>
        <v>0</v>
      </c>
      <c r="CD70" s="196">
        <f t="shared" si="186"/>
        <v>0</v>
      </c>
      <c r="CE70" s="197">
        <f t="shared" si="119"/>
        <v>0</v>
      </c>
      <c r="CF70" s="197">
        <f t="shared" si="120"/>
        <v>0</v>
      </c>
      <c r="CG70" s="119">
        <f t="shared" si="187"/>
        <v>0</v>
      </c>
      <c r="CH70" s="120">
        <f t="shared" si="187"/>
        <v>0</v>
      </c>
      <c r="CI70" s="120">
        <f t="shared" si="166"/>
        <v>0</v>
      </c>
      <c r="CJ70" s="120">
        <f t="shared" si="167"/>
        <v>0</v>
      </c>
      <c r="CK70" s="120">
        <f t="shared" si="168"/>
        <v>0</v>
      </c>
      <c r="CL70" s="120">
        <f t="shared" si="169"/>
        <v>0</v>
      </c>
      <c r="CM70" s="120">
        <f>0</f>
        <v>0</v>
      </c>
      <c r="CN70" s="120">
        <f t="shared" si="121"/>
        <v>0</v>
      </c>
      <c r="CO70" s="194">
        <f t="shared" si="188"/>
        <v>0</v>
      </c>
      <c r="CP70" s="195">
        <f t="shared" si="188"/>
        <v>0</v>
      </c>
      <c r="CQ70" s="196" t="str">
        <f t="shared" si="188"/>
        <v/>
      </c>
      <c r="CR70" s="197" t="str">
        <f t="shared" si="122"/>
        <v/>
      </c>
      <c r="CS70" s="197" t="str">
        <f t="shared" si="123"/>
        <v/>
      </c>
      <c r="CT70" s="119">
        <f t="shared" si="189"/>
        <v>0</v>
      </c>
      <c r="CU70" s="120">
        <f t="shared" si="189"/>
        <v>0</v>
      </c>
      <c r="CV70" s="120" t="str">
        <f t="shared" si="124"/>
        <v/>
      </c>
      <c r="CW70" s="120" t="str">
        <f t="shared" si="125"/>
        <v/>
      </c>
      <c r="CX70" s="120" t="str">
        <f t="shared" si="126"/>
        <v/>
      </c>
      <c r="CY70" s="120" t="str">
        <f t="shared" si="127"/>
        <v/>
      </c>
      <c r="CZ70" s="120">
        <f>0</f>
        <v>0</v>
      </c>
      <c r="DA70" s="120"/>
      <c r="DB70" s="132" t="str">
        <f t="shared" si="172"/>
        <v/>
      </c>
      <c r="DC70" s="133" t="str">
        <f t="shared" si="173"/>
        <v/>
      </c>
    </row>
    <row r="71" spans="1:107">
      <c r="A71" s="199">
        <f t="shared" si="174"/>
        <v>0</v>
      </c>
      <c r="B71" s="194">
        <f t="shared" si="174"/>
        <v>0</v>
      </c>
      <c r="C71" s="195">
        <f t="shared" si="174"/>
        <v>0</v>
      </c>
      <c r="D71" s="196">
        <f t="shared" si="174"/>
        <v>0</v>
      </c>
      <c r="E71" s="197">
        <f t="shared" si="101"/>
        <v>0</v>
      </c>
      <c r="F71" s="197">
        <f t="shared" si="102"/>
        <v>0</v>
      </c>
      <c r="G71" s="119">
        <f t="shared" si="175"/>
        <v>0</v>
      </c>
      <c r="H71" s="120">
        <f t="shared" si="175"/>
        <v>0</v>
      </c>
      <c r="I71" s="120">
        <f t="shared" si="130"/>
        <v>0</v>
      </c>
      <c r="J71" s="120">
        <f t="shared" si="131"/>
        <v>0</v>
      </c>
      <c r="K71" s="120">
        <f t="shared" si="132"/>
        <v>0</v>
      </c>
      <c r="L71" s="120">
        <f t="shared" si="133"/>
        <v>0</v>
      </c>
      <c r="M71" s="120">
        <f>0</f>
        <v>0</v>
      </c>
      <c r="N71" s="121">
        <f t="shared" si="103"/>
        <v>0</v>
      </c>
      <c r="O71" s="194">
        <f t="shared" si="176"/>
        <v>0</v>
      </c>
      <c r="P71" s="195">
        <f t="shared" si="176"/>
        <v>0</v>
      </c>
      <c r="Q71" s="196">
        <f t="shared" si="176"/>
        <v>0</v>
      </c>
      <c r="R71" s="197">
        <f t="shared" si="104"/>
        <v>0</v>
      </c>
      <c r="S71" s="197">
        <f t="shared" si="105"/>
        <v>0</v>
      </c>
      <c r="T71" s="119">
        <f t="shared" si="177"/>
        <v>0</v>
      </c>
      <c r="U71" s="120">
        <f t="shared" si="177"/>
        <v>0</v>
      </c>
      <c r="V71" s="120">
        <f t="shared" si="136"/>
        <v>0</v>
      </c>
      <c r="W71" s="120">
        <f t="shared" si="137"/>
        <v>0</v>
      </c>
      <c r="X71" s="120">
        <f t="shared" si="138"/>
        <v>0</v>
      </c>
      <c r="Y71" s="120">
        <f t="shared" si="139"/>
        <v>0</v>
      </c>
      <c r="Z71" s="120">
        <f>0</f>
        <v>0</v>
      </c>
      <c r="AA71" s="120">
        <f t="shared" si="106"/>
        <v>0</v>
      </c>
      <c r="AB71" s="194">
        <f t="shared" si="178"/>
        <v>0</v>
      </c>
      <c r="AC71" s="195">
        <f t="shared" si="178"/>
        <v>0</v>
      </c>
      <c r="AD71" s="196">
        <f t="shared" si="178"/>
        <v>0</v>
      </c>
      <c r="AE71" s="197">
        <f t="shared" si="107"/>
        <v>0</v>
      </c>
      <c r="AF71" s="197">
        <f t="shared" si="108"/>
        <v>0</v>
      </c>
      <c r="AG71" s="119">
        <f t="shared" si="179"/>
        <v>0</v>
      </c>
      <c r="AH71" s="120">
        <f t="shared" si="179"/>
        <v>0</v>
      </c>
      <c r="AI71" s="120">
        <f t="shared" si="142"/>
        <v>0</v>
      </c>
      <c r="AJ71" s="120">
        <f t="shared" si="143"/>
        <v>0</v>
      </c>
      <c r="AK71" s="120">
        <f t="shared" si="144"/>
        <v>0</v>
      </c>
      <c r="AL71" s="120">
        <f t="shared" si="145"/>
        <v>0</v>
      </c>
      <c r="AM71" s="120">
        <f>0</f>
        <v>0</v>
      </c>
      <c r="AN71" s="120">
        <f t="shared" si="109"/>
        <v>0</v>
      </c>
      <c r="AO71" s="194">
        <f t="shared" si="180"/>
        <v>0</v>
      </c>
      <c r="AP71" s="195">
        <f t="shared" si="180"/>
        <v>0</v>
      </c>
      <c r="AQ71" s="196">
        <f t="shared" si="180"/>
        <v>0</v>
      </c>
      <c r="AR71" s="197">
        <f t="shared" si="110"/>
        <v>0</v>
      </c>
      <c r="AS71" s="197">
        <f t="shared" si="111"/>
        <v>0</v>
      </c>
      <c r="AT71" s="119">
        <f t="shared" si="181"/>
        <v>0</v>
      </c>
      <c r="AU71" s="120">
        <f t="shared" si="181"/>
        <v>0</v>
      </c>
      <c r="AV71" s="120">
        <f t="shared" si="148"/>
        <v>0</v>
      </c>
      <c r="AW71" s="120">
        <f t="shared" si="149"/>
        <v>0</v>
      </c>
      <c r="AX71" s="120">
        <f t="shared" si="150"/>
        <v>0</v>
      </c>
      <c r="AY71" s="120">
        <f t="shared" si="151"/>
        <v>0</v>
      </c>
      <c r="AZ71" s="120">
        <f>0</f>
        <v>0</v>
      </c>
      <c r="BA71" s="120">
        <f t="shared" si="112"/>
        <v>0</v>
      </c>
      <c r="BB71" s="194">
        <f t="shared" si="182"/>
        <v>0</v>
      </c>
      <c r="BC71" s="195">
        <f t="shared" si="182"/>
        <v>0</v>
      </c>
      <c r="BD71" s="196">
        <f t="shared" si="182"/>
        <v>0</v>
      </c>
      <c r="BE71" s="197">
        <f t="shared" si="113"/>
        <v>0</v>
      </c>
      <c r="BF71" s="197">
        <f t="shared" si="114"/>
        <v>0</v>
      </c>
      <c r="BG71" s="119">
        <f t="shared" si="183"/>
        <v>0</v>
      </c>
      <c r="BH71" s="120">
        <f t="shared" si="183"/>
        <v>0</v>
      </c>
      <c r="BI71" s="120">
        <f t="shared" si="154"/>
        <v>0</v>
      </c>
      <c r="BJ71" s="120">
        <f t="shared" si="155"/>
        <v>0</v>
      </c>
      <c r="BK71" s="120">
        <f t="shared" si="156"/>
        <v>0</v>
      </c>
      <c r="BL71" s="120">
        <f t="shared" si="157"/>
        <v>0</v>
      </c>
      <c r="BM71" s="120">
        <f>0</f>
        <v>0</v>
      </c>
      <c r="BN71" s="120">
        <f t="shared" si="115"/>
        <v>0</v>
      </c>
      <c r="BO71" s="194">
        <f t="shared" si="184"/>
        <v>0</v>
      </c>
      <c r="BP71" s="195">
        <f t="shared" si="184"/>
        <v>0</v>
      </c>
      <c r="BQ71" s="196">
        <f t="shared" si="184"/>
        <v>0</v>
      </c>
      <c r="BR71" s="197">
        <f t="shared" si="116"/>
        <v>0</v>
      </c>
      <c r="BS71" s="197">
        <f t="shared" si="117"/>
        <v>0</v>
      </c>
      <c r="BT71" s="119">
        <f t="shared" si="185"/>
        <v>0</v>
      </c>
      <c r="BU71" s="120">
        <f t="shared" si="185"/>
        <v>0</v>
      </c>
      <c r="BV71" s="120">
        <f t="shared" si="160"/>
        <v>0</v>
      </c>
      <c r="BW71" s="120">
        <f t="shared" si="161"/>
        <v>0</v>
      </c>
      <c r="BX71" s="120">
        <f t="shared" si="162"/>
        <v>0</v>
      </c>
      <c r="BY71" s="120">
        <f t="shared" si="163"/>
        <v>0</v>
      </c>
      <c r="BZ71" s="120">
        <f>0</f>
        <v>0</v>
      </c>
      <c r="CA71" s="120">
        <f t="shared" si="118"/>
        <v>0</v>
      </c>
      <c r="CB71" s="194">
        <f t="shared" si="186"/>
        <v>0</v>
      </c>
      <c r="CC71" s="195">
        <f t="shared" si="186"/>
        <v>0</v>
      </c>
      <c r="CD71" s="196">
        <f t="shared" si="186"/>
        <v>0</v>
      </c>
      <c r="CE71" s="197">
        <f t="shared" si="119"/>
        <v>0</v>
      </c>
      <c r="CF71" s="197">
        <f t="shared" si="120"/>
        <v>0</v>
      </c>
      <c r="CG71" s="119">
        <f t="shared" si="187"/>
        <v>0</v>
      </c>
      <c r="CH71" s="120">
        <f t="shared" si="187"/>
        <v>0</v>
      </c>
      <c r="CI71" s="120">
        <f t="shared" si="166"/>
        <v>0</v>
      </c>
      <c r="CJ71" s="120">
        <f t="shared" si="167"/>
        <v>0</v>
      </c>
      <c r="CK71" s="120">
        <f t="shared" si="168"/>
        <v>0</v>
      </c>
      <c r="CL71" s="120">
        <f t="shared" si="169"/>
        <v>0</v>
      </c>
      <c r="CM71" s="120">
        <f>0</f>
        <v>0</v>
      </c>
      <c r="CN71" s="120">
        <f t="shared" si="121"/>
        <v>0</v>
      </c>
      <c r="CO71" s="194">
        <f t="shared" si="188"/>
        <v>0</v>
      </c>
      <c r="CP71" s="195">
        <f t="shared" si="188"/>
        <v>0</v>
      </c>
      <c r="CQ71" s="196" t="str">
        <f t="shared" si="188"/>
        <v/>
      </c>
      <c r="CR71" s="197" t="str">
        <f t="shared" si="122"/>
        <v/>
      </c>
      <c r="CS71" s="197" t="str">
        <f t="shared" si="123"/>
        <v/>
      </c>
      <c r="CT71" s="119">
        <f t="shared" si="189"/>
        <v>0</v>
      </c>
      <c r="CU71" s="120">
        <f t="shared" si="189"/>
        <v>0</v>
      </c>
      <c r="CV71" s="120" t="str">
        <f t="shared" si="124"/>
        <v/>
      </c>
      <c r="CW71" s="120" t="str">
        <f t="shared" si="125"/>
        <v/>
      </c>
      <c r="CX71" s="120" t="str">
        <f t="shared" si="126"/>
        <v/>
      </c>
      <c r="CY71" s="120" t="str">
        <f t="shared" si="127"/>
        <v/>
      </c>
      <c r="CZ71" s="120">
        <f>0</f>
        <v>0</v>
      </c>
      <c r="DA71" s="120"/>
      <c r="DB71" s="132" t="str">
        <f t="shared" si="172"/>
        <v/>
      </c>
      <c r="DC71" s="133" t="str">
        <f t="shared" si="173"/>
        <v/>
      </c>
    </row>
    <row r="72" spans="1:107">
      <c r="A72" s="199">
        <f t="shared" si="174"/>
        <v>0</v>
      </c>
      <c r="B72" s="194">
        <f t="shared" si="174"/>
        <v>0</v>
      </c>
      <c r="C72" s="195">
        <f t="shared" si="174"/>
        <v>0</v>
      </c>
      <c r="D72" s="196">
        <f t="shared" si="174"/>
        <v>0</v>
      </c>
      <c r="E72" s="197">
        <f t="shared" si="101"/>
        <v>0</v>
      </c>
      <c r="F72" s="197">
        <f t="shared" si="102"/>
        <v>0</v>
      </c>
      <c r="G72" s="119">
        <f t="shared" si="175"/>
        <v>0</v>
      </c>
      <c r="H72" s="120">
        <f t="shared" si="175"/>
        <v>0</v>
      </c>
      <c r="I72" s="120">
        <f t="shared" si="130"/>
        <v>0</v>
      </c>
      <c r="J72" s="120">
        <f t="shared" si="131"/>
        <v>0</v>
      </c>
      <c r="K72" s="120">
        <f t="shared" si="132"/>
        <v>0</v>
      </c>
      <c r="L72" s="120">
        <f t="shared" si="133"/>
        <v>0</v>
      </c>
      <c r="M72" s="120">
        <f>0</f>
        <v>0</v>
      </c>
      <c r="N72" s="121">
        <f t="shared" si="103"/>
        <v>0</v>
      </c>
      <c r="O72" s="194">
        <f t="shared" si="176"/>
        <v>0</v>
      </c>
      <c r="P72" s="195">
        <f t="shared" si="176"/>
        <v>0</v>
      </c>
      <c r="Q72" s="196">
        <f t="shared" si="176"/>
        <v>0</v>
      </c>
      <c r="R72" s="197">
        <f t="shared" si="104"/>
        <v>0</v>
      </c>
      <c r="S72" s="197">
        <f t="shared" si="105"/>
        <v>0</v>
      </c>
      <c r="T72" s="119">
        <f t="shared" si="177"/>
        <v>0</v>
      </c>
      <c r="U72" s="120">
        <f t="shared" si="177"/>
        <v>0</v>
      </c>
      <c r="V72" s="120">
        <f t="shared" si="136"/>
        <v>0</v>
      </c>
      <c r="W72" s="120">
        <f t="shared" si="137"/>
        <v>0</v>
      </c>
      <c r="X72" s="120">
        <f t="shared" si="138"/>
        <v>0</v>
      </c>
      <c r="Y72" s="120">
        <f t="shared" si="139"/>
        <v>0</v>
      </c>
      <c r="Z72" s="120">
        <f>0</f>
        <v>0</v>
      </c>
      <c r="AA72" s="120">
        <f t="shared" si="106"/>
        <v>0</v>
      </c>
      <c r="AB72" s="194">
        <f t="shared" si="178"/>
        <v>0</v>
      </c>
      <c r="AC72" s="195">
        <f t="shared" si="178"/>
        <v>0</v>
      </c>
      <c r="AD72" s="196">
        <f t="shared" si="178"/>
        <v>0</v>
      </c>
      <c r="AE72" s="197">
        <f t="shared" si="107"/>
        <v>0</v>
      </c>
      <c r="AF72" s="197">
        <f t="shared" si="108"/>
        <v>0</v>
      </c>
      <c r="AG72" s="119">
        <f t="shared" si="179"/>
        <v>0</v>
      </c>
      <c r="AH72" s="120">
        <f t="shared" si="179"/>
        <v>0</v>
      </c>
      <c r="AI72" s="120">
        <f t="shared" si="142"/>
        <v>0</v>
      </c>
      <c r="AJ72" s="120">
        <f t="shared" si="143"/>
        <v>0</v>
      </c>
      <c r="AK72" s="120">
        <f t="shared" si="144"/>
        <v>0</v>
      </c>
      <c r="AL72" s="120">
        <f t="shared" si="145"/>
        <v>0</v>
      </c>
      <c r="AM72" s="120">
        <f>0</f>
        <v>0</v>
      </c>
      <c r="AN72" s="120">
        <f t="shared" si="109"/>
        <v>0</v>
      </c>
      <c r="AO72" s="194">
        <f t="shared" si="180"/>
        <v>0</v>
      </c>
      <c r="AP72" s="195">
        <f t="shared" si="180"/>
        <v>0</v>
      </c>
      <c r="AQ72" s="196">
        <f t="shared" si="180"/>
        <v>0</v>
      </c>
      <c r="AR72" s="197">
        <f t="shared" si="110"/>
        <v>0</v>
      </c>
      <c r="AS72" s="197">
        <f t="shared" si="111"/>
        <v>0</v>
      </c>
      <c r="AT72" s="119">
        <f t="shared" si="181"/>
        <v>0</v>
      </c>
      <c r="AU72" s="120">
        <f t="shared" si="181"/>
        <v>0</v>
      </c>
      <c r="AV72" s="120">
        <f t="shared" si="148"/>
        <v>0</v>
      </c>
      <c r="AW72" s="120">
        <f t="shared" si="149"/>
        <v>0</v>
      </c>
      <c r="AX72" s="120">
        <f t="shared" si="150"/>
        <v>0</v>
      </c>
      <c r="AY72" s="120">
        <f t="shared" si="151"/>
        <v>0</v>
      </c>
      <c r="AZ72" s="120">
        <f>0</f>
        <v>0</v>
      </c>
      <c r="BA72" s="120">
        <f t="shared" si="112"/>
        <v>0</v>
      </c>
      <c r="BB72" s="194">
        <f t="shared" si="182"/>
        <v>0</v>
      </c>
      <c r="BC72" s="195">
        <f t="shared" si="182"/>
        <v>0</v>
      </c>
      <c r="BD72" s="196">
        <f t="shared" si="182"/>
        <v>0</v>
      </c>
      <c r="BE72" s="197">
        <f t="shared" si="113"/>
        <v>0</v>
      </c>
      <c r="BF72" s="197">
        <f t="shared" si="114"/>
        <v>0</v>
      </c>
      <c r="BG72" s="119">
        <f t="shared" si="183"/>
        <v>0</v>
      </c>
      <c r="BH72" s="120">
        <f t="shared" si="183"/>
        <v>0</v>
      </c>
      <c r="BI72" s="120">
        <f t="shared" si="154"/>
        <v>0</v>
      </c>
      <c r="BJ72" s="120">
        <f t="shared" si="155"/>
        <v>0</v>
      </c>
      <c r="BK72" s="120">
        <f t="shared" si="156"/>
        <v>0</v>
      </c>
      <c r="BL72" s="120">
        <f t="shared" si="157"/>
        <v>0</v>
      </c>
      <c r="BM72" s="120">
        <f>0</f>
        <v>0</v>
      </c>
      <c r="BN72" s="120">
        <f t="shared" si="115"/>
        <v>0</v>
      </c>
      <c r="BO72" s="194">
        <f t="shared" si="184"/>
        <v>0</v>
      </c>
      <c r="BP72" s="195">
        <f t="shared" si="184"/>
        <v>0</v>
      </c>
      <c r="BQ72" s="196">
        <f t="shared" si="184"/>
        <v>0</v>
      </c>
      <c r="BR72" s="197">
        <f t="shared" si="116"/>
        <v>0</v>
      </c>
      <c r="BS72" s="197">
        <f t="shared" si="117"/>
        <v>0</v>
      </c>
      <c r="BT72" s="119">
        <f t="shared" si="185"/>
        <v>0</v>
      </c>
      <c r="BU72" s="120">
        <f t="shared" si="185"/>
        <v>0</v>
      </c>
      <c r="BV72" s="120">
        <f t="shared" si="160"/>
        <v>0</v>
      </c>
      <c r="BW72" s="120">
        <f t="shared" si="161"/>
        <v>0</v>
      </c>
      <c r="BX72" s="120">
        <f t="shared" si="162"/>
        <v>0</v>
      </c>
      <c r="BY72" s="120">
        <f t="shared" si="163"/>
        <v>0</v>
      </c>
      <c r="BZ72" s="120">
        <f>0</f>
        <v>0</v>
      </c>
      <c r="CA72" s="120">
        <f t="shared" si="118"/>
        <v>0</v>
      </c>
      <c r="CB72" s="194">
        <f t="shared" si="186"/>
        <v>0</v>
      </c>
      <c r="CC72" s="195">
        <f t="shared" si="186"/>
        <v>0</v>
      </c>
      <c r="CD72" s="196">
        <f t="shared" si="186"/>
        <v>0</v>
      </c>
      <c r="CE72" s="197">
        <f t="shared" si="119"/>
        <v>0</v>
      </c>
      <c r="CF72" s="197">
        <f t="shared" si="120"/>
        <v>0</v>
      </c>
      <c r="CG72" s="119">
        <f t="shared" si="187"/>
        <v>0</v>
      </c>
      <c r="CH72" s="120">
        <f t="shared" si="187"/>
        <v>0</v>
      </c>
      <c r="CI72" s="120">
        <f t="shared" si="166"/>
        <v>0</v>
      </c>
      <c r="CJ72" s="120">
        <f t="shared" si="167"/>
        <v>0</v>
      </c>
      <c r="CK72" s="120">
        <f t="shared" si="168"/>
        <v>0</v>
      </c>
      <c r="CL72" s="120">
        <f t="shared" si="169"/>
        <v>0</v>
      </c>
      <c r="CM72" s="120">
        <f>0</f>
        <v>0</v>
      </c>
      <c r="CN72" s="120">
        <f t="shared" si="121"/>
        <v>0</v>
      </c>
      <c r="CO72" s="194">
        <f t="shared" si="188"/>
        <v>0</v>
      </c>
      <c r="CP72" s="195">
        <f t="shared" si="188"/>
        <v>0</v>
      </c>
      <c r="CQ72" s="196" t="str">
        <f t="shared" si="188"/>
        <v/>
      </c>
      <c r="CR72" s="197" t="str">
        <f t="shared" si="122"/>
        <v/>
      </c>
      <c r="CS72" s="197" t="str">
        <f t="shared" si="123"/>
        <v/>
      </c>
      <c r="CT72" s="119">
        <f t="shared" si="189"/>
        <v>0</v>
      </c>
      <c r="CU72" s="120">
        <f t="shared" si="189"/>
        <v>0</v>
      </c>
      <c r="CV72" s="120" t="str">
        <f t="shared" si="124"/>
        <v/>
      </c>
      <c r="CW72" s="120" t="str">
        <f t="shared" si="125"/>
        <v/>
      </c>
      <c r="CX72" s="120" t="str">
        <f t="shared" si="126"/>
        <v/>
      </c>
      <c r="CY72" s="120" t="str">
        <f t="shared" si="127"/>
        <v/>
      </c>
      <c r="CZ72" s="120">
        <f>0</f>
        <v>0</v>
      </c>
      <c r="DA72" s="120"/>
      <c r="DB72" s="132" t="str">
        <f t="shared" si="172"/>
        <v/>
      </c>
      <c r="DC72" s="133" t="str">
        <f t="shared" si="173"/>
        <v/>
      </c>
    </row>
    <row r="73" spans="1:107">
      <c r="A73" s="199">
        <f t="shared" si="174"/>
        <v>0</v>
      </c>
      <c r="B73" s="194">
        <f t="shared" si="174"/>
        <v>0</v>
      </c>
      <c r="C73" s="195">
        <f t="shared" si="174"/>
        <v>0</v>
      </c>
      <c r="D73" s="196">
        <f t="shared" si="174"/>
        <v>0</v>
      </c>
      <c r="E73" s="197">
        <f t="shared" si="101"/>
        <v>0</v>
      </c>
      <c r="F73" s="197">
        <f t="shared" si="102"/>
        <v>0</v>
      </c>
      <c r="G73" s="119">
        <f t="shared" si="175"/>
        <v>0</v>
      </c>
      <c r="H73" s="120">
        <f t="shared" si="175"/>
        <v>0</v>
      </c>
      <c r="I73" s="120">
        <f t="shared" si="130"/>
        <v>0</v>
      </c>
      <c r="J73" s="120">
        <f t="shared" si="131"/>
        <v>0</v>
      </c>
      <c r="K73" s="120">
        <f t="shared" si="132"/>
        <v>0</v>
      </c>
      <c r="L73" s="120">
        <f t="shared" si="133"/>
        <v>0</v>
      </c>
      <c r="M73" s="120">
        <f>0</f>
        <v>0</v>
      </c>
      <c r="N73" s="121">
        <f t="shared" si="103"/>
        <v>0</v>
      </c>
      <c r="O73" s="194">
        <f t="shared" si="176"/>
        <v>0</v>
      </c>
      <c r="P73" s="195">
        <f t="shared" si="176"/>
        <v>0</v>
      </c>
      <c r="Q73" s="196">
        <f t="shared" si="176"/>
        <v>0</v>
      </c>
      <c r="R73" s="197">
        <f t="shared" si="104"/>
        <v>0</v>
      </c>
      <c r="S73" s="197">
        <f t="shared" si="105"/>
        <v>0</v>
      </c>
      <c r="T73" s="119">
        <f t="shared" si="177"/>
        <v>0</v>
      </c>
      <c r="U73" s="120">
        <f t="shared" si="177"/>
        <v>0</v>
      </c>
      <c r="V73" s="120">
        <f t="shared" si="136"/>
        <v>0</v>
      </c>
      <c r="W73" s="120">
        <f t="shared" si="137"/>
        <v>0</v>
      </c>
      <c r="X73" s="120">
        <f t="shared" si="138"/>
        <v>0</v>
      </c>
      <c r="Y73" s="120">
        <f t="shared" si="139"/>
        <v>0</v>
      </c>
      <c r="Z73" s="120">
        <f>0</f>
        <v>0</v>
      </c>
      <c r="AA73" s="120">
        <f t="shared" si="106"/>
        <v>0</v>
      </c>
      <c r="AB73" s="194">
        <f t="shared" si="178"/>
        <v>0</v>
      </c>
      <c r="AC73" s="195">
        <f t="shared" si="178"/>
        <v>0</v>
      </c>
      <c r="AD73" s="196">
        <f t="shared" si="178"/>
        <v>0</v>
      </c>
      <c r="AE73" s="197">
        <f t="shared" si="107"/>
        <v>0</v>
      </c>
      <c r="AF73" s="197">
        <f t="shared" si="108"/>
        <v>0</v>
      </c>
      <c r="AG73" s="119">
        <f t="shared" si="179"/>
        <v>0</v>
      </c>
      <c r="AH73" s="120">
        <f t="shared" si="179"/>
        <v>0</v>
      </c>
      <c r="AI73" s="120">
        <f t="shared" si="142"/>
        <v>0</v>
      </c>
      <c r="AJ73" s="120">
        <f t="shared" si="143"/>
        <v>0</v>
      </c>
      <c r="AK73" s="120">
        <f t="shared" si="144"/>
        <v>0</v>
      </c>
      <c r="AL73" s="120">
        <f t="shared" si="145"/>
        <v>0</v>
      </c>
      <c r="AM73" s="120">
        <f>0</f>
        <v>0</v>
      </c>
      <c r="AN73" s="120">
        <f t="shared" si="109"/>
        <v>0</v>
      </c>
      <c r="AO73" s="194">
        <f t="shared" si="180"/>
        <v>0</v>
      </c>
      <c r="AP73" s="195">
        <f t="shared" si="180"/>
        <v>0</v>
      </c>
      <c r="AQ73" s="196">
        <f t="shared" si="180"/>
        <v>0</v>
      </c>
      <c r="AR73" s="197">
        <f t="shared" si="110"/>
        <v>0</v>
      </c>
      <c r="AS73" s="197">
        <f t="shared" si="111"/>
        <v>0</v>
      </c>
      <c r="AT73" s="119">
        <f t="shared" si="181"/>
        <v>0</v>
      </c>
      <c r="AU73" s="120">
        <f t="shared" si="181"/>
        <v>0</v>
      </c>
      <c r="AV73" s="120">
        <f t="shared" si="148"/>
        <v>0</v>
      </c>
      <c r="AW73" s="120">
        <f t="shared" si="149"/>
        <v>0</v>
      </c>
      <c r="AX73" s="120">
        <f t="shared" si="150"/>
        <v>0</v>
      </c>
      <c r="AY73" s="120">
        <f t="shared" si="151"/>
        <v>0</v>
      </c>
      <c r="AZ73" s="120">
        <f>0</f>
        <v>0</v>
      </c>
      <c r="BA73" s="120">
        <f t="shared" si="112"/>
        <v>0</v>
      </c>
      <c r="BB73" s="194">
        <f t="shared" si="182"/>
        <v>0</v>
      </c>
      <c r="BC73" s="195">
        <f t="shared" si="182"/>
        <v>0</v>
      </c>
      <c r="BD73" s="196">
        <f t="shared" si="182"/>
        <v>0</v>
      </c>
      <c r="BE73" s="197">
        <f t="shared" si="113"/>
        <v>0</v>
      </c>
      <c r="BF73" s="197">
        <f t="shared" si="114"/>
        <v>0</v>
      </c>
      <c r="BG73" s="119">
        <f t="shared" si="183"/>
        <v>0</v>
      </c>
      <c r="BH73" s="120">
        <f t="shared" si="183"/>
        <v>0</v>
      </c>
      <c r="BI73" s="120">
        <f t="shared" si="154"/>
        <v>0</v>
      </c>
      <c r="BJ73" s="120">
        <f t="shared" si="155"/>
        <v>0</v>
      </c>
      <c r="BK73" s="120">
        <f t="shared" si="156"/>
        <v>0</v>
      </c>
      <c r="BL73" s="120">
        <f t="shared" si="157"/>
        <v>0</v>
      </c>
      <c r="BM73" s="120">
        <f>0</f>
        <v>0</v>
      </c>
      <c r="BN73" s="120">
        <f t="shared" si="115"/>
        <v>0</v>
      </c>
      <c r="BO73" s="194">
        <f t="shared" si="184"/>
        <v>0</v>
      </c>
      <c r="BP73" s="195">
        <f t="shared" si="184"/>
        <v>0</v>
      </c>
      <c r="BQ73" s="196">
        <f t="shared" si="184"/>
        <v>0</v>
      </c>
      <c r="BR73" s="197">
        <f t="shared" si="116"/>
        <v>0</v>
      </c>
      <c r="BS73" s="197">
        <f t="shared" si="117"/>
        <v>0</v>
      </c>
      <c r="BT73" s="119">
        <f t="shared" si="185"/>
        <v>0</v>
      </c>
      <c r="BU73" s="120">
        <f t="shared" si="185"/>
        <v>0</v>
      </c>
      <c r="BV73" s="120">
        <f t="shared" si="160"/>
        <v>0</v>
      </c>
      <c r="BW73" s="120">
        <f t="shared" si="161"/>
        <v>0</v>
      </c>
      <c r="BX73" s="120">
        <f t="shared" si="162"/>
        <v>0</v>
      </c>
      <c r="BY73" s="120">
        <f t="shared" si="163"/>
        <v>0</v>
      </c>
      <c r="BZ73" s="120">
        <f>0</f>
        <v>0</v>
      </c>
      <c r="CA73" s="120">
        <f t="shared" si="118"/>
        <v>0</v>
      </c>
      <c r="CB73" s="194">
        <f t="shared" si="186"/>
        <v>0</v>
      </c>
      <c r="CC73" s="195">
        <f t="shared" si="186"/>
        <v>0</v>
      </c>
      <c r="CD73" s="196">
        <f t="shared" si="186"/>
        <v>0</v>
      </c>
      <c r="CE73" s="197">
        <f t="shared" si="119"/>
        <v>0</v>
      </c>
      <c r="CF73" s="197">
        <f t="shared" si="120"/>
        <v>0</v>
      </c>
      <c r="CG73" s="119">
        <f t="shared" si="187"/>
        <v>0</v>
      </c>
      <c r="CH73" s="120">
        <f t="shared" si="187"/>
        <v>0</v>
      </c>
      <c r="CI73" s="120">
        <f t="shared" si="166"/>
        <v>0</v>
      </c>
      <c r="CJ73" s="120">
        <f t="shared" si="167"/>
        <v>0</v>
      </c>
      <c r="CK73" s="120">
        <f t="shared" si="168"/>
        <v>0</v>
      </c>
      <c r="CL73" s="120">
        <f t="shared" si="169"/>
        <v>0</v>
      </c>
      <c r="CM73" s="120">
        <f>0</f>
        <v>0</v>
      </c>
      <c r="CN73" s="120">
        <f t="shared" si="121"/>
        <v>0</v>
      </c>
      <c r="CO73" s="194">
        <f t="shared" si="188"/>
        <v>0</v>
      </c>
      <c r="CP73" s="195">
        <f t="shared" si="188"/>
        <v>0</v>
      </c>
      <c r="CQ73" s="196" t="str">
        <f t="shared" si="188"/>
        <v/>
      </c>
      <c r="CR73" s="197" t="str">
        <f t="shared" si="122"/>
        <v/>
      </c>
      <c r="CS73" s="197" t="str">
        <f t="shared" si="123"/>
        <v/>
      </c>
      <c r="CT73" s="119">
        <f t="shared" si="189"/>
        <v>0</v>
      </c>
      <c r="CU73" s="120">
        <f t="shared" si="189"/>
        <v>0</v>
      </c>
      <c r="CV73" s="120" t="str">
        <f t="shared" si="124"/>
        <v/>
      </c>
      <c r="CW73" s="120" t="str">
        <f t="shared" si="125"/>
        <v/>
      </c>
      <c r="CX73" s="120" t="str">
        <f t="shared" si="126"/>
        <v/>
      </c>
      <c r="CY73" s="120" t="str">
        <f t="shared" si="127"/>
        <v/>
      </c>
      <c r="CZ73" s="120">
        <f>0</f>
        <v>0</v>
      </c>
      <c r="DA73" s="120"/>
      <c r="DB73" s="132" t="str">
        <f t="shared" si="172"/>
        <v/>
      </c>
      <c r="DC73" s="133" t="str">
        <f t="shared" si="173"/>
        <v/>
      </c>
    </row>
    <row r="74" spans="1:107">
      <c r="A74" s="199">
        <f t="shared" si="174"/>
        <v>0</v>
      </c>
      <c r="B74" s="194">
        <f t="shared" si="174"/>
        <v>0</v>
      </c>
      <c r="C74" s="195">
        <f t="shared" si="174"/>
        <v>0</v>
      </c>
      <c r="D74" s="196">
        <f t="shared" si="174"/>
        <v>0</v>
      </c>
      <c r="E74" s="197">
        <f t="shared" si="101"/>
        <v>0</v>
      </c>
      <c r="F74" s="197">
        <f t="shared" si="102"/>
        <v>0</v>
      </c>
      <c r="G74" s="119">
        <f t="shared" si="175"/>
        <v>0</v>
      </c>
      <c r="H74" s="120">
        <f t="shared" si="175"/>
        <v>0</v>
      </c>
      <c r="I74" s="120">
        <f t="shared" si="130"/>
        <v>0</v>
      </c>
      <c r="J74" s="120">
        <f t="shared" si="131"/>
        <v>0</v>
      </c>
      <c r="K74" s="120">
        <f t="shared" si="132"/>
        <v>0</v>
      </c>
      <c r="L74" s="120">
        <f t="shared" si="133"/>
        <v>0</v>
      </c>
      <c r="M74" s="120">
        <f>0</f>
        <v>0</v>
      </c>
      <c r="N74" s="121">
        <f t="shared" si="103"/>
        <v>0</v>
      </c>
      <c r="O74" s="194">
        <f t="shared" si="176"/>
        <v>0</v>
      </c>
      <c r="P74" s="195">
        <f t="shared" si="176"/>
        <v>0</v>
      </c>
      <c r="Q74" s="196">
        <f t="shared" si="176"/>
        <v>0</v>
      </c>
      <c r="R74" s="197">
        <f t="shared" si="104"/>
        <v>0</v>
      </c>
      <c r="S74" s="197">
        <f t="shared" si="105"/>
        <v>0</v>
      </c>
      <c r="T74" s="119">
        <f t="shared" si="177"/>
        <v>0</v>
      </c>
      <c r="U74" s="120">
        <f t="shared" si="177"/>
        <v>0</v>
      </c>
      <c r="V74" s="120">
        <f t="shared" si="136"/>
        <v>0</v>
      </c>
      <c r="W74" s="120">
        <f t="shared" si="137"/>
        <v>0</v>
      </c>
      <c r="X74" s="120">
        <f t="shared" si="138"/>
        <v>0</v>
      </c>
      <c r="Y74" s="120">
        <f t="shared" si="139"/>
        <v>0</v>
      </c>
      <c r="Z74" s="120">
        <f>0</f>
        <v>0</v>
      </c>
      <c r="AA74" s="120">
        <f t="shared" si="106"/>
        <v>0</v>
      </c>
      <c r="AB74" s="194">
        <f t="shared" si="178"/>
        <v>0</v>
      </c>
      <c r="AC74" s="195">
        <f t="shared" si="178"/>
        <v>0</v>
      </c>
      <c r="AD74" s="196">
        <f t="shared" si="178"/>
        <v>0</v>
      </c>
      <c r="AE74" s="197">
        <f t="shared" si="107"/>
        <v>0</v>
      </c>
      <c r="AF74" s="197">
        <f t="shared" si="108"/>
        <v>0</v>
      </c>
      <c r="AG74" s="119">
        <f t="shared" si="179"/>
        <v>0</v>
      </c>
      <c r="AH74" s="120">
        <f t="shared" si="179"/>
        <v>0</v>
      </c>
      <c r="AI74" s="120">
        <f t="shared" si="142"/>
        <v>0</v>
      </c>
      <c r="AJ74" s="120">
        <f t="shared" si="143"/>
        <v>0</v>
      </c>
      <c r="AK74" s="120">
        <f t="shared" si="144"/>
        <v>0</v>
      </c>
      <c r="AL74" s="120">
        <f t="shared" si="145"/>
        <v>0</v>
      </c>
      <c r="AM74" s="120">
        <f>0</f>
        <v>0</v>
      </c>
      <c r="AN74" s="120">
        <f t="shared" si="109"/>
        <v>0</v>
      </c>
      <c r="AO74" s="194">
        <f t="shared" si="180"/>
        <v>0</v>
      </c>
      <c r="AP74" s="195">
        <f t="shared" si="180"/>
        <v>0</v>
      </c>
      <c r="AQ74" s="196">
        <f t="shared" si="180"/>
        <v>0</v>
      </c>
      <c r="AR74" s="197">
        <f t="shared" si="110"/>
        <v>0</v>
      </c>
      <c r="AS74" s="197">
        <f t="shared" si="111"/>
        <v>0</v>
      </c>
      <c r="AT74" s="119">
        <f t="shared" si="181"/>
        <v>0</v>
      </c>
      <c r="AU74" s="120">
        <f t="shared" si="181"/>
        <v>0</v>
      </c>
      <c r="AV74" s="120">
        <f t="shared" si="148"/>
        <v>0</v>
      </c>
      <c r="AW74" s="120">
        <f t="shared" si="149"/>
        <v>0</v>
      </c>
      <c r="AX74" s="120">
        <f t="shared" si="150"/>
        <v>0</v>
      </c>
      <c r="AY74" s="120">
        <f t="shared" si="151"/>
        <v>0</v>
      </c>
      <c r="AZ74" s="120">
        <f>0</f>
        <v>0</v>
      </c>
      <c r="BA74" s="120">
        <f t="shared" si="112"/>
        <v>0</v>
      </c>
      <c r="BB74" s="194">
        <f t="shared" si="182"/>
        <v>0</v>
      </c>
      <c r="BC74" s="195">
        <f t="shared" si="182"/>
        <v>0</v>
      </c>
      <c r="BD74" s="196">
        <f t="shared" si="182"/>
        <v>0</v>
      </c>
      <c r="BE74" s="197">
        <f t="shared" si="113"/>
        <v>0</v>
      </c>
      <c r="BF74" s="197">
        <f t="shared" si="114"/>
        <v>0</v>
      </c>
      <c r="BG74" s="119">
        <f t="shared" si="183"/>
        <v>0</v>
      </c>
      <c r="BH74" s="120">
        <f t="shared" si="183"/>
        <v>0</v>
      </c>
      <c r="BI74" s="120">
        <f t="shared" si="154"/>
        <v>0</v>
      </c>
      <c r="BJ74" s="120">
        <f t="shared" si="155"/>
        <v>0</v>
      </c>
      <c r="BK74" s="120">
        <f t="shared" si="156"/>
        <v>0</v>
      </c>
      <c r="BL74" s="120">
        <f t="shared" si="157"/>
        <v>0</v>
      </c>
      <c r="BM74" s="120">
        <f>0</f>
        <v>0</v>
      </c>
      <c r="BN74" s="120">
        <f t="shared" si="115"/>
        <v>0</v>
      </c>
      <c r="BO74" s="194">
        <f t="shared" si="184"/>
        <v>0</v>
      </c>
      <c r="BP74" s="195">
        <f t="shared" si="184"/>
        <v>0</v>
      </c>
      <c r="BQ74" s="196">
        <f t="shared" si="184"/>
        <v>0</v>
      </c>
      <c r="BR74" s="197">
        <f t="shared" si="116"/>
        <v>0</v>
      </c>
      <c r="BS74" s="197">
        <f t="shared" si="117"/>
        <v>0</v>
      </c>
      <c r="BT74" s="119">
        <f t="shared" si="185"/>
        <v>0</v>
      </c>
      <c r="BU74" s="120">
        <f t="shared" si="185"/>
        <v>0</v>
      </c>
      <c r="BV74" s="120">
        <f t="shared" si="160"/>
        <v>0</v>
      </c>
      <c r="BW74" s="120">
        <f t="shared" si="161"/>
        <v>0</v>
      </c>
      <c r="BX74" s="120">
        <f t="shared" si="162"/>
        <v>0</v>
      </c>
      <c r="BY74" s="120">
        <f t="shared" si="163"/>
        <v>0</v>
      </c>
      <c r="BZ74" s="120">
        <f>0</f>
        <v>0</v>
      </c>
      <c r="CA74" s="120">
        <f t="shared" si="118"/>
        <v>0</v>
      </c>
      <c r="CB74" s="194">
        <f t="shared" si="186"/>
        <v>0</v>
      </c>
      <c r="CC74" s="195">
        <f t="shared" si="186"/>
        <v>0</v>
      </c>
      <c r="CD74" s="196">
        <f t="shared" si="186"/>
        <v>0</v>
      </c>
      <c r="CE74" s="197">
        <f t="shared" si="119"/>
        <v>0</v>
      </c>
      <c r="CF74" s="197">
        <f t="shared" si="120"/>
        <v>0</v>
      </c>
      <c r="CG74" s="119">
        <f t="shared" si="187"/>
        <v>0</v>
      </c>
      <c r="CH74" s="120">
        <f t="shared" si="187"/>
        <v>0</v>
      </c>
      <c r="CI74" s="120">
        <f t="shared" si="166"/>
        <v>0</v>
      </c>
      <c r="CJ74" s="120">
        <f t="shared" si="167"/>
        <v>0</v>
      </c>
      <c r="CK74" s="120">
        <f t="shared" si="168"/>
        <v>0</v>
      </c>
      <c r="CL74" s="120">
        <f t="shared" si="169"/>
        <v>0</v>
      </c>
      <c r="CM74" s="120">
        <f>0</f>
        <v>0</v>
      </c>
      <c r="CN74" s="120">
        <f t="shared" si="121"/>
        <v>0</v>
      </c>
      <c r="CO74" s="194">
        <f t="shared" si="188"/>
        <v>0</v>
      </c>
      <c r="CP74" s="195">
        <f t="shared" si="188"/>
        <v>0</v>
      </c>
      <c r="CQ74" s="196" t="str">
        <f t="shared" si="188"/>
        <v/>
      </c>
      <c r="CR74" s="197" t="str">
        <f t="shared" si="122"/>
        <v/>
      </c>
      <c r="CS74" s="197" t="str">
        <f t="shared" si="123"/>
        <v/>
      </c>
      <c r="CT74" s="119">
        <f t="shared" si="189"/>
        <v>0</v>
      </c>
      <c r="CU74" s="120">
        <f t="shared" si="189"/>
        <v>0</v>
      </c>
      <c r="CV74" s="120" t="str">
        <f t="shared" si="124"/>
        <v/>
      </c>
      <c r="CW74" s="120" t="str">
        <f t="shared" si="125"/>
        <v/>
      </c>
      <c r="CX74" s="120" t="str">
        <f t="shared" si="126"/>
        <v/>
      </c>
      <c r="CY74" s="120" t="str">
        <f t="shared" si="127"/>
        <v/>
      </c>
      <c r="CZ74" s="120">
        <f>0</f>
        <v>0</v>
      </c>
      <c r="DA74" s="120"/>
      <c r="DB74" s="132" t="str">
        <f t="shared" si="172"/>
        <v/>
      </c>
      <c r="DC74" s="133" t="str">
        <f t="shared" si="173"/>
        <v/>
      </c>
    </row>
    <row r="75" spans="1:107">
      <c r="A75" s="199">
        <f t="shared" si="174"/>
        <v>0</v>
      </c>
      <c r="B75" s="194">
        <f t="shared" si="174"/>
        <v>0</v>
      </c>
      <c r="C75" s="195">
        <f t="shared" si="174"/>
        <v>0</v>
      </c>
      <c r="D75" s="196">
        <f t="shared" si="174"/>
        <v>0</v>
      </c>
      <c r="E75" s="197">
        <f t="shared" si="101"/>
        <v>0</v>
      </c>
      <c r="F75" s="197">
        <f t="shared" si="102"/>
        <v>0</v>
      </c>
      <c r="G75" s="119">
        <f t="shared" si="175"/>
        <v>0</v>
      </c>
      <c r="H75" s="120">
        <f t="shared" si="175"/>
        <v>0</v>
      </c>
      <c r="I75" s="120">
        <f t="shared" si="130"/>
        <v>0</v>
      </c>
      <c r="J75" s="120">
        <f t="shared" si="131"/>
        <v>0</v>
      </c>
      <c r="K75" s="120">
        <f t="shared" si="132"/>
        <v>0</v>
      </c>
      <c r="L75" s="120">
        <f t="shared" si="133"/>
        <v>0</v>
      </c>
      <c r="M75" s="120">
        <f>0</f>
        <v>0</v>
      </c>
      <c r="N75" s="121">
        <f t="shared" si="103"/>
        <v>0</v>
      </c>
      <c r="O75" s="194">
        <f t="shared" si="176"/>
        <v>0</v>
      </c>
      <c r="P75" s="195">
        <f t="shared" si="176"/>
        <v>0</v>
      </c>
      <c r="Q75" s="196">
        <f t="shared" si="176"/>
        <v>0</v>
      </c>
      <c r="R75" s="197">
        <f t="shared" si="104"/>
        <v>0</v>
      </c>
      <c r="S75" s="197">
        <f t="shared" si="105"/>
        <v>0</v>
      </c>
      <c r="T75" s="119">
        <f t="shared" si="177"/>
        <v>0</v>
      </c>
      <c r="U75" s="120">
        <f t="shared" si="177"/>
        <v>0</v>
      </c>
      <c r="V75" s="120">
        <f t="shared" si="136"/>
        <v>0</v>
      </c>
      <c r="W75" s="120">
        <f t="shared" si="137"/>
        <v>0</v>
      </c>
      <c r="X75" s="120">
        <f t="shared" si="138"/>
        <v>0</v>
      </c>
      <c r="Y75" s="120">
        <f t="shared" si="139"/>
        <v>0</v>
      </c>
      <c r="Z75" s="120">
        <f>0</f>
        <v>0</v>
      </c>
      <c r="AA75" s="120">
        <f t="shared" si="106"/>
        <v>0</v>
      </c>
      <c r="AB75" s="194">
        <f t="shared" si="178"/>
        <v>0</v>
      </c>
      <c r="AC75" s="195">
        <f t="shared" si="178"/>
        <v>0</v>
      </c>
      <c r="AD75" s="196">
        <f t="shared" si="178"/>
        <v>0</v>
      </c>
      <c r="AE75" s="197">
        <f t="shared" si="107"/>
        <v>0</v>
      </c>
      <c r="AF75" s="197">
        <f t="shared" si="108"/>
        <v>0</v>
      </c>
      <c r="AG75" s="119">
        <f t="shared" si="179"/>
        <v>0</v>
      </c>
      <c r="AH75" s="120">
        <f t="shared" si="179"/>
        <v>0</v>
      </c>
      <c r="AI75" s="120">
        <f t="shared" si="142"/>
        <v>0</v>
      </c>
      <c r="AJ75" s="120">
        <f t="shared" si="143"/>
        <v>0</v>
      </c>
      <c r="AK75" s="120">
        <f t="shared" si="144"/>
        <v>0</v>
      </c>
      <c r="AL75" s="120">
        <f t="shared" si="145"/>
        <v>0</v>
      </c>
      <c r="AM75" s="120">
        <f>0</f>
        <v>0</v>
      </c>
      <c r="AN75" s="120">
        <f t="shared" si="109"/>
        <v>0</v>
      </c>
      <c r="AO75" s="194">
        <f t="shared" si="180"/>
        <v>0</v>
      </c>
      <c r="AP75" s="195">
        <f t="shared" si="180"/>
        <v>0</v>
      </c>
      <c r="AQ75" s="196">
        <f t="shared" si="180"/>
        <v>0</v>
      </c>
      <c r="AR75" s="197">
        <f t="shared" si="110"/>
        <v>0</v>
      </c>
      <c r="AS75" s="197">
        <f t="shared" si="111"/>
        <v>0</v>
      </c>
      <c r="AT75" s="119">
        <f t="shared" si="181"/>
        <v>0</v>
      </c>
      <c r="AU75" s="120">
        <f t="shared" si="181"/>
        <v>0</v>
      </c>
      <c r="AV75" s="120">
        <f t="shared" si="148"/>
        <v>0</v>
      </c>
      <c r="AW75" s="120">
        <f t="shared" si="149"/>
        <v>0</v>
      </c>
      <c r="AX75" s="120">
        <f t="shared" si="150"/>
        <v>0</v>
      </c>
      <c r="AY75" s="120">
        <f t="shared" si="151"/>
        <v>0</v>
      </c>
      <c r="AZ75" s="120">
        <f>0</f>
        <v>0</v>
      </c>
      <c r="BA75" s="120">
        <f t="shared" si="112"/>
        <v>0</v>
      </c>
      <c r="BB75" s="194">
        <f t="shared" si="182"/>
        <v>0</v>
      </c>
      <c r="BC75" s="195">
        <f t="shared" si="182"/>
        <v>0</v>
      </c>
      <c r="BD75" s="196">
        <f t="shared" si="182"/>
        <v>0</v>
      </c>
      <c r="BE75" s="197">
        <f t="shared" si="113"/>
        <v>0</v>
      </c>
      <c r="BF75" s="197">
        <f t="shared" si="114"/>
        <v>0</v>
      </c>
      <c r="BG75" s="119">
        <f t="shared" si="183"/>
        <v>0</v>
      </c>
      <c r="BH75" s="120">
        <f t="shared" si="183"/>
        <v>0</v>
      </c>
      <c r="BI75" s="120">
        <f t="shared" si="154"/>
        <v>0</v>
      </c>
      <c r="BJ75" s="120">
        <f t="shared" si="155"/>
        <v>0</v>
      </c>
      <c r="BK75" s="120">
        <f t="shared" si="156"/>
        <v>0</v>
      </c>
      <c r="BL75" s="120">
        <f t="shared" si="157"/>
        <v>0</v>
      </c>
      <c r="BM75" s="120">
        <f>0</f>
        <v>0</v>
      </c>
      <c r="BN75" s="120">
        <f t="shared" si="115"/>
        <v>0</v>
      </c>
      <c r="BO75" s="194">
        <f t="shared" si="184"/>
        <v>0</v>
      </c>
      <c r="BP75" s="195">
        <f t="shared" si="184"/>
        <v>0</v>
      </c>
      <c r="BQ75" s="196">
        <f t="shared" si="184"/>
        <v>0</v>
      </c>
      <c r="BR75" s="197">
        <f t="shared" si="116"/>
        <v>0</v>
      </c>
      <c r="BS75" s="197">
        <f t="shared" si="117"/>
        <v>0</v>
      </c>
      <c r="BT75" s="119">
        <f t="shared" si="185"/>
        <v>0</v>
      </c>
      <c r="BU75" s="120">
        <f t="shared" si="185"/>
        <v>0</v>
      </c>
      <c r="BV75" s="120">
        <f t="shared" si="160"/>
        <v>0</v>
      </c>
      <c r="BW75" s="120">
        <f t="shared" si="161"/>
        <v>0</v>
      </c>
      <c r="BX75" s="120">
        <f t="shared" si="162"/>
        <v>0</v>
      </c>
      <c r="BY75" s="120">
        <f t="shared" si="163"/>
        <v>0</v>
      </c>
      <c r="BZ75" s="120">
        <f>0</f>
        <v>0</v>
      </c>
      <c r="CA75" s="120">
        <f t="shared" si="118"/>
        <v>0</v>
      </c>
      <c r="CB75" s="194">
        <f t="shared" si="186"/>
        <v>0</v>
      </c>
      <c r="CC75" s="195">
        <f t="shared" si="186"/>
        <v>0</v>
      </c>
      <c r="CD75" s="196">
        <f t="shared" si="186"/>
        <v>0</v>
      </c>
      <c r="CE75" s="197">
        <f t="shared" si="119"/>
        <v>0</v>
      </c>
      <c r="CF75" s="197">
        <f t="shared" si="120"/>
        <v>0</v>
      </c>
      <c r="CG75" s="119">
        <f t="shared" si="187"/>
        <v>0</v>
      </c>
      <c r="CH75" s="120">
        <f t="shared" si="187"/>
        <v>0</v>
      </c>
      <c r="CI75" s="120">
        <f t="shared" si="166"/>
        <v>0</v>
      </c>
      <c r="CJ75" s="120">
        <f t="shared" si="167"/>
        <v>0</v>
      </c>
      <c r="CK75" s="120">
        <f t="shared" si="168"/>
        <v>0</v>
      </c>
      <c r="CL75" s="120">
        <f t="shared" si="169"/>
        <v>0</v>
      </c>
      <c r="CM75" s="120">
        <f>0</f>
        <v>0</v>
      </c>
      <c r="CN75" s="120">
        <f t="shared" si="121"/>
        <v>0</v>
      </c>
      <c r="CO75" s="194">
        <f t="shared" si="188"/>
        <v>0</v>
      </c>
      <c r="CP75" s="195">
        <f t="shared" si="188"/>
        <v>0</v>
      </c>
      <c r="CQ75" s="196" t="str">
        <f t="shared" si="188"/>
        <v/>
      </c>
      <c r="CR75" s="197" t="str">
        <f t="shared" si="122"/>
        <v/>
      </c>
      <c r="CS75" s="197" t="str">
        <f t="shared" si="123"/>
        <v/>
      </c>
      <c r="CT75" s="119">
        <f t="shared" si="189"/>
        <v>0</v>
      </c>
      <c r="CU75" s="120">
        <f t="shared" si="189"/>
        <v>0</v>
      </c>
      <c r="CV75" s="120" t="str">
        <f t="shared" si="124"/>
        <v/>
      </c>
      <c r="CW75" s="120" t="str">
        <f t="shared" si="125"/>
        <v/>
      </c>
      <c r="CX75" s="120" t="str">
        <f t="shared" si="126"/>
        <v/>
      </c>
      <c r="CY75" s="120" t="str">
        <f t="shared" si="127"/>
        <v/>
      </c>
      <c r="CZ75" s="120">
        <f>0</f>
        <v>0</v>
      </c>
      <c r="DA75" s="120"/>
      <c r="DB75" s="132" t="str">
        <f t="shared" si="172"/>
        <v/>
      </c>
      <c r="DC75" s="133" t="str">
        <f t="shared" si="173"/>
        <v/>
      </c>
    </row>
    <row r="76" spans="1:107">
      <c r="A76" s="199">
        <f t="shared" si="174"/>
        <v>0</v>
      </c>
      <c r="B76" s="194">
        <f t="shared" si="174"/>
        <v>0</v>
      </c>
      <c r="C76" s="195">
        <f t="shared" si="174"/>
        <v>0</v>
      </c>
      <c r="D76" s="196">
        <f t="shared" si="174"/>
        <v>0</v>
      </c>
      <c r="E76" s="197">
        <f t="shared" si="101"/>
        <v>0</v>
      </c>
      <c r="F76" s="197">
        <f t="shared" si="102"/>
        <v>0</v>
      </c>
      <c r="G76" s="119">
        <f t="shared" si="175"/>
        <v>0</v>
      </c>
      <c r="H76" s="120">
        <f t="shared" si="175"/>
        <v>0</v>
      </c>
      <c r="I76" s="120">
        <f t="shared" si="130"/>
        <v>0</v>
      </c>
      <c r="J76" s="120">
        <f t="shared" si="131"/>
        <v>0</v>
      </c>
      <c r="K76" s="120">
        <f t="shared" si="132"/>
        <v>0</v>
      </c>
      <c r="L76" s="120">
        <f t="shared" si="133"/>
        <v>0</v>
      </c>
      <c r="M76" s="120">
        <f>0</f>
        <v>0</v>
      </c>
      <c r="N76" s="121">
        <f t="shared" si="103"/>
        <v>0</v>
      </c>
      <c r="O76" s="194">
        <f t="shared" si="176"/>
        <v>0</v>
      </c>
      <c r="P76" s="195">
        <f t="shared" si="176"/>
        <v>0</v>
      </c>
      <c r="Q76" s="196">
        <f t="shared" si="176"/>
        <v>0</v>
      </c>
      <c r="R76" s="197">
        <f t="shared" si="104"/>
        <v>0</v>
      </c>
      <c r="S76" s="197">
        <f t="shared" si="105"/>
        <v>0</v>
      </c>
      <c r="T76" s="119">
        <f t="shared" si="177"/>
        <v>0</v>
      </c>
      <c r="U76" s="120">
        <f t="shared" si="177"/>
        <v>0</v>
      </c>
      <c r="V76" s="120">
        <f t="shared" si="136"/>
        <v>0</v>
      </c>
      <c r="W76" s="120">
        <f t="shared" si="137"/>
        <v>0</v>
      </c>
      <c r="X76" s="120">
        <f t="shared" si="138"/>
        <v>0</v>
      </c>
      <c r="Y76" s="120">
        <f t="shared" si="139"/>
        <v>0</v>
      </c>
      <c r="Z76" s="120">
        <f>0</f>
        <v>0</v>
      </c>
      <c r="AA76" s="120">
        <f t="shared" si="106"/>
        <v>0</v>
      </c>
      <c r="AB76" s="194">
        <f t="shared" si="178"/>
        <v>0</v>
      </c>
      <c r="AC76" s="195">
        <f t="shared" si="178"/>
        <v>0</v>
      </c>
      <c r="AD76" s="196">
        <f t="shared" si="178"/>
        <v>0</v>
      </c>
      <c r="AE76" s="197">
        <f t="shared" si="107"/>
        <v>0</v>
      </c>
      <c r="AF76" s="197">
        <f t="shared" si="108"/>
        <v>0</v>
      </c>
      <c r="AG76" s="119">
        <f t="shared" si="179"/>
        <v>0</v>
      </c>
      <c r="AH76" s="120">
        <f t="shared" si="179"/>
        <v>0</v>
      </c>
      <c r="AI76" s="120">
        <f t="shared" si="142"/>
        <v>0</v>
      </c>
      <c r="AJ76" s="120">
        <f t="shared" si="143"/>
        <v>0</v>
      </c>
      <c r="AK76" s="120">
        <f t="shared" si="144"/>
        <v>0</v>
      </c>
      <c r="AL76" s="120">
        <f t="shared" si="145"/>
        <v>0</v>
      </c>
      <c r="AM76" s="120">
        <f>0</f>
        <v>0</v>
      </c>
      <c r="AN76" s="120">
        <f t="shared" si="109"/>
        <v>0</v>
      </c>
      <c r="AO76" s="194">
        <f t="shared" si="180"/>
        <v>0</v>
      </c>
      <c r="AP76" s="195">
        <f t="shared" si="180"/>
        <v>0</v>
      </c>
      <c r="AQ76" s="196">
        <f t="shared" si="180"/>
        <v>0</v>
      </c>
      <c r="AR76" s="197">
        <f t="shared" si="110"/>
        <v>0</v>
      </c>
      <c r="AS76" s="197">
        <f t="shared" si="111"/>
        <v>0</v>
      </c>
      <c r="AT76" s="119">
        <f t="shared" si="181"/>
        <v>0</v>
      </c>
      <c r="AU76" s="120">
        <f t="shared" si="181"/>
        <v>0</v>
      </c>
      <c r="AV76" s="120">
        <f t="shared" si="148"/>
        <v>0</v>
      </c>
      <c r="AW76" s="120">
        <f t="shared" si="149"/>
        <v>0</v>
      </c>
      <c r="AX76" s="120">
        <f t="shared" si="150"/>
        <v>0</v>
      </c>
      <c r="AY76" s="120">
        <f t="shared" si="151"/>
        <v>0</v>
      </c>
      <c r="AZ76" s="120">
        <f>0</f>
        <v>0</v>
      </c>
      <c r="BA76" s="120">
        <f t="shared" si="112"/>
        <v>0</v>
      </c>
      <c r="BB76" s="194">
        <f t="shared" si="182"/>
        <v>0</v>
      </c>
      <c r="BC76" s="195">
        <f t="shared" si="182"/>
        <v>0</v>
      </c>
      <c r="BD76" s="196">
        <f t="shared" si="182"/>
        <v>0</v>
      </c>
      <c r="BE76" s="197">
        <f t="shared" si="113"/>
        <v>0</v>
      </c>
      <c r="BF76" s="197">
        <f t="shared" si="114"/>
        <v>0</v>
      </c>
      <c r="BG76" s="119">
        <f t="shared" si="183"/>
        <v>0</v>
      </c>
      <c r="BH76" s="120">
        <f t="shared" si="183"/>
        <v>0</v>
      </c>
      <c r="BI76" s="120">
        <f t="shared" si="154"/>
        <v>0</v>
      </c>
      <c r="BJ76" s="120">
        <f t="shared" si="155"/>
        <v>0</v>
      </c>
      <c r="BK76" s="120">
        <f t="shared" si="156"/>
        <v>0</v>
      </c>
      <c r="BL76" s="120">
        <f t="shared" si="157"/>
        <v>0</v>
      </c>
      <c r="BM76" s="120">
        <f>0</f>
        <v>0</v>
      </c>
      <c r="BN76" s="120">
        <f t="shared" si="115"/>
        <v>0</v>
      </c>
      <c r="BO76" s="194">
        <f t="shared" si="184"/>
        <v>0</v>
      </c>
      <c r="BP76" s="195">
        <f t="shared" si="184"/>
        <v>0</v>
      </c>
      <c r="BQ76" s="196">
        <f t="shared" si="184"/>
        <v>0</v>
      </c>
      <c r="BR76" s="197">
        <f t="shared" si="116"/>
        <v>0</v>
      </c>
      <c r="BS76" s="197">
        <f t="shared" si="117"/>
        <v>0</v>
      </c>
      <c r="BT76" s="119">
        <f t="shared" si="185"/>
        <v>0</v>
      </c>
      <c r="BU76" s="120">
        <f t="shared" si="185"/>
        <v>0</v>
      </c>
      <c r="BV76" s="120">
        <f t="shared" si="160"/>
        <v>0</v>
      </c>
      <c r="BW76" s="120">
        <f t="shared" si="161"/>
        <v>0</v>
      </c>
      <c r="BX76" s="120">
        <f t="shared" si="162"/>
        <v>0</v>
      </c>
      <c r="BY76" s="120">
        <f t="shared" si="163"/>
        <v>0</v>
      </c>
      <c r="BZ76" s="120">
        <f>0</f>
        <v>0</v>
      </c>
      <c r="CA76" s="120">
        <f t="shared" si="118"/>
        <v>0</v>
      </c>
      <c r="CB76" s="194">
        <f t="shared" si="186"/>
        <v>0</v>
      </c>
      <c r="CC76" s="195">
        <f t="shared" si="186"/>
        <v>0</v>
      </c>
      <c r="CD76" s="196">
        <f t="shared" si="186"/>
        <v>0</v>
      </c>
      <c r="CE76" s="197">
        <f t="shared" si="119"/>
        <v>0</v>
      </c>
      <c r="CF76" s="197">
        <f t="shared" si="120"/>
        <v>0</v>
      </c>
      <c r="CG76" s="119">
        <f t="shared" si="187"/>
        <v>0</v>
      </c>
      <c r="CH76" s="120">
        <f t="shared" si="187"/>
        <v>0</v>
      </c>
      <c r="CI76" s="120">
        <f t="shared" si="166"/>
        <v>0</v>
      </c>
      <c r="CJ76" s="120">
        <f t="shared" si="167"/>
        <v>0</v>
      </c>
      <c r="CK76" s="120">
        <f t="shared" si="168"/>
        <v>0</v>
      </c>
      <c r="CL76" s="120">
        <f t="shared" si="169"/>
        <v>0</v>
      </c>
      <c r="CM76" s="120">
        <f>0</f>
        <v>0</v>
      </c>
      <c r="CN76" s="120">
        <f t="shared" si="121"/>
        <v>0</v>
      </c>
      <c r="CO76" s="194">
        <f t="shared" si="188"/>
        <v>0</v>
      </c>
      <c r="CP76" s="195">
        <f t="shared" si="188"/>
        <v>0</v>
      </c>
      <c r="CQ76" s="196" t="str">
        <f t="shared" si="188"/>
        <v/>
      </c>
      <c r="CR76" s="197" t="str">
        <f t="shared" si="122"/>
        <v/>
      </c>
      <c r="CS76" s="197" t="str">
        <f t="shared" si="123"/>
        <v/>
      </c>
      <c r="CT76" s="119">
        <f t="shared" si="189"/>
        <v>0</v>
      </c>
      <c r="CU76" s="120">
        <f t="shared" si="189"/>
        <v>0</v>
      </c>
      <c r="CV76" s="120" t="str">
        <f t="shared" si="124"/>
        <v/>
      </c>
      <c r="CW76" s="120" t="str">
        <f t="shared" si="125"/>
        <v/>
      </c>
      <c r="CX76" s="120" t="str">
        <f t="shared" si="126"/>
        <v/>
      </c>
      <c r="CY76" s="120" t="str">
        <f t="shared" si="127"/>
        <v/>
      </c>
      <c r="CZ76" s="120">
        <f>0</f>
        <v>0</v>
      </c>
      <c r="DA76" s="120"/>
      <c r="DB76" s="132" t="str">
        <f t="shared" si="172"/>
        <v/>
      </c>
      <c r="DC76" s="133" t="str">
        <f t="shared" si="173"/>
        <v/>
      </c>
    </row>
    <row r="77" spans="1:107">
      <c r="A77" s="199">
        <f t="shared" si="174"/>
        <v>0</v>
      </c>
      <c r="B77" s="194">
        <f t="shared" si="174"/>
        <v>0</v>
      </c>
      <c r="C77" s="195">
        <f t="shared" si="174"/>
        <v>0</v>
      </c>
      <c r="D77" s="196">
        <f t="shared" si="174"/>
        <v>0</v>
      </c>
      <c r="E77" s="197">
        <f t="shared" si="101"/>
        <v>0</v>
      </c>
      <c r="F77" s="197">
        <f t="shared" si="102"/>
        <v>0</v>
      </c>
      <c r="G77" s="119">
        <f t="shared" si="175"/>
        <v>0</v>
      </c>
      <c r="H77" s="120">
        <f t="shared" si="175"/>
        <v>0</v>
      </c>
      <c r="I77" s="120">
        <f t="shared" si="130"/>
        <v>0</v>
      </c>
      <c r="J77" s="120">
        <f t="shared" si="131"/>
        <v>0</v>
      </c>
      <c r="K77" s="120">
        <f t="shared" si="132"/>
        <v>0</v>
      </c>
      <c r="L77" s="120">
        <f t="shared" si="133"/>
        <v>0</v>
      </c>
      <c r="M77" s="120">
        <f>0</f>
        <v>0</v>
      </c>
      <c r="N77" s="121">
        <f t="shared" si="103"/>
        <v>0</v>
      </c>
      <c r="O77" s="194">
        <f t="shared" si="176"/>
        <v>0</v>
      </c>
      <c r="P77" s="195">
        <f t="shared" si="176"/>
        <v>0</v>
      </c>
      <c r="Q77" s="196">
        <f t="shared" si="176"/>
        <v>0</v>
      </c>
      <c r="R77" s="197">
        <f t="shared" si="104"/>
        <v>0</v>
      </c>
      <c r="S77" s="197">
        <f t="shared" si="105"/>
        <v>0</v>
      </c>
      <c r="T77" s="119">
        <f t="shared" si="177"/>
        <v>0</v>
      </c>
      <c r="U77" s="120">
        <f t="shared" si="177"/>
        <v>0</v>
      </c>
      <c r="V77" s="120">
        <f t="shared" si="136"/>
        <v>0</v>
      </c>
      <c r="W77" s="120">
        <f t="shared" si="137"/>
        <v>0</v>
      </c>
      <c r="X77" s="120">
        <f t="shared" si="138"/>
        <v>0</v>
      </c>
      <c r="Y77" s="120">
        <f t="shared" si="139"/>
        <v>0</v>
      </c>
      <c r="Z77" s="120">
        <f>0</f>
        <v>0</v>
      </c>
      <c r="AA77" s="120">
        <f t="shared" si="106"/>
        <v>0</v>
      </c>
      <c r="AB77" s="194">
        <f t="shared" si="178"/>
        <v>0</v>
      </c>
      <c r="AC77" s="195">
        <f t="shared" si="178"/>
        <v>0</v>
      </c>
      <c r="AD77" s="196">
        <f t="shared" si="178"/>
        <v>0</v>
      </c>
      <c r="AE77" s="197">
        <f t="shared" si="107"/>
        <v>0</v>
      </c>
      <c r="AF77" s="197">
        <f t="shared" si="108"/>
        <v>0</v>
      </c>
      <c r="AG77" s="119">
        <f t="shared" si="179"/>
        <v>0</v>
      </c>
      <c r="AH77" s="120">
        <f t="shared" si="179"/>
        <v>0</v>
      </c>
      <c r="AI77" s="120">
        <f t="shared" si="142"/>
        <v>0</v>
      </c>
      <c r="AJ77" s="120">
        <f t="shared" si="143"/>
        <v>0</v>
      </c>
      <c r="AK77" s="120">
        <f t="shared" si="144"/>
        <v>0</v>
      </c>
      <c r="AL77" s="120">
        <f t="shared" si="145"/>
        <v>0</v>
      </c>
      <c r="AM77" s="120">
        <f>0</f>
        <v>0</v>
      </c>
      <c r="AN77" s="120">
        <f t="shared" si="109"/>
        <v>0</v>
      </c>
      <c r="AO77" s="194">
        <f t="shared" si="180"/>
        <v>0</v>
      </c>
      <c r="AP77" s="195">
        <f t="shared" si="180"/>
        <v>0</v>
      </c>
      <c r="AQ77" s="196">
        <f t="shared" si="180"/>
        <v>0</v>
      </c>
      <c r="AR77" s="197">
        <f t="shared" si="110"/>
        <v>0</v>
      </c>
      <c r="AS77" s="197">
        <f t="shared" si="111"/>
        <v>0</v>
      </c>
      <c r="AT77" s="119">
        <f t="shared" si="181"/>
        <v>0</v>
      </c>
      <c r="AU77" s="120">
        <f t="shared" si="181"/>
        <v>0</v>
      </c>
      <c r="AV77" s="120">
        <f t="shared" si="148"/>
        <v>0</v>
      </c>
      <c r="AW77" s="120">
        <f t="shared" si="149"/>
        <v>0</v>
      </c>
      <c r="AX77" s="120">
        <f t="shared" si="150"/>
        <v>0</v>
      </c>
      <c r="AY77" s="120">
        <f t="shared" si="151"/>
        <v>0</v>
      </c>
      <c r="AZ77" s="120">
        <f>0</f>
        <v>0</v>
      </c>
      <c r="BA77" s="120">
        <f t="shared" si="112"/>
        <v>0</v>
      </c>
      <c r="BB77" s="194">
        <f t="shared" si="182"/>
        <v>0</v>
      </c>
      <c r="BC77" s="195">
        <f t="shared" si="182"/>
        <v>0</v>
      </c>
      <c r="BD77" s="196">
        <f t="shared" si="182"/>
        <v>0</v>
      </c>
      <c r="BE77" s="197">
        <f t="shared" si="113"/>
        <v>0</v>
      </c>
      <c r="BF77" s="197">
        <f t="shared" si="114"/>
        <v>0</v>
      </c>
      <c r="BG77" s="119">
        <f t="shared" si="183"/>
        <v>0</v>
      </c>
      <c r="BH77" s="120">
        <f t="shared" si="183"/>
        <v>0</v>
      </c>
      <c r="BI77" s="120">
        <f t="shared" si="154"/>
        <v>0</v>
      </c>
      <c r="BJ77" s="120">
        <f t="shared" si="155"/>
        <v>0</v>
      </c>
      <c r="BK77" s="120">
        <f t="shared" si="156"/>
        <v>0</v>
      </c>
      <c r="BL77" s="120">
        <f t="shared" si="157"/>
        <v>0</v>
      </c>
      <c r="BM77" s="120">
        <f>0</f>
        <v>0</v>
      </c>
      <c r="BN77" s="120">
        <f t="shared" si="115"/>
        <v>0</v>
      </c>
      <c r="BO77" s="194">
        <f t="shared" si="184"/>
        <v>0</v>
      </c>
      <c r="BP77" s="195">
        <f t="shared" si="184"/>
        <v>0</v>
      </c>
      <c r="BQ77" s="196">
        <f t="shared" si="184"/>
        <v>0</v>
      </c>
      <c r="BR77" s="197">
        <f t="shared" si="116"/>
        <v>0</v>
      </c>
      <c r="BS77" s="197">
        <f t="shared" si="117"/>
        <v>0</v>
      </c>
      <c r="BT77" s="119">
        <f t="shared" si="185"/>
        <v>0</v>
      </c>
      <c r="BU77" s="120">
        <f t="shared" si="185"/>
        <v>0</v>
      </c>
      <c r="BV77" s="120">
        <f t="shared" si="160"/>
        <v>0</v>
      </c>
      <c r="BW77" s="120">
        <f t="shared" si="161"/>
        <v>0</v>
      </c>
      <c r="BX77" s="120">
        <f t="shared" si="162"/>
        <v>0</v>
      </c>
      <c r="BY77" s="120">
        <f t="shared" si="163"/>
        <v>0</v>
      </c>
      <c r="BZ77" s="120">
        <f>0</f>
        <v>0</v>
      </c>
      <c r="CA77" s="120">
        <f t="shared" si="118"/>
        <v>0</v>
      </c>
      <c r="CB77" s="194">
        <f t="shared" si="186"/>
        <v>0</v>
      </c>
      <c r="CC77" s="195">
        <f t="shared" si="186"/>
        <v>0</v>
      </c>
      <c r="CD77" s="196">
        <f t="shared" si="186"/>
        <v>0</v>
      </c>
      <c r="CE77" s="197">
        <f t="shared" si="119"/>
        <v>0</v>
      </c>
      <c r="CF77" s="197">
        <f t="shared" si="120"/>
        <v>0</v>
      </c>
      <c r="CG77" s="119">
        <f t="shared" si="187"/>
        <v>0</v>
      </c>
      <c r="CH77" s="120">
        <f t="shared" si="187"/>
        <v>0</v>
      </c>
      <c r="CI77" s="120">
        <f t="shared" si="166"/>
        <v>0</v>
      </c>
      <c r="CJ77" s="120">
        <f t="shared" si="167"/>
        <v>0</v>
      </c>
      <c r="CK77" s="120">
        <f t="shared" si="168"/>
        <v>0</v>
      </c>
      <c r="CL77" s="120">
        <f t="shared" si="169"/>
        <v>0</v>
      </c>
      <c r="CM77" s="120">
        <f>0</f>
        <v>0</v>
      </c>
      <c r="CN77" s="120">
        <f t="shared" si="121"/>
        <v>0</v>
      </c>
      <c r="CO77" s="194">
        <f t="shared" si="188"/>
        <v>0</v>
      </c>
      <c r="CP77" s="195">
        <f t="shared" si="188"/>
        <v>0</v>
      </c>
      <c r="CQ77" s="196" t="str">
        <f t="shared" si="188"/>
        <v/>
      </c>
      <c r="CR77" s="197" t="str">
        <f t="shared" si="122"/>
        <v/>
      </c>
      <c r="CS77" s="197" t="str">
        <f t="shared" si="123"/>
        <v/>
      </c>
      <c r="CT77" s="119">
        <f t="shared" si="189"/>
        <v>0</v>
      </c>
      <c r="CU77" s="120">
        <f t="shared" si="189"/>
        <v>0</v>
      </c>
      <c r="CV77" s="120" t="str">
        <f t="shared" si="124"/>
        <v/>
      </c>
      <c r="CW77" s="120" t="str">
        <f t="shared" si="125"/>
        <v/>
      </c>
      <c r="CX77" s="120" t="str">
        <f t="shared" si="126"/>
        <v/>
      </c>
      <c r="CY77" s="120" t="str">
        <f t="shared" si="127"/>
        <v/>
      </c>
      <c r="CZ77" s="120">
        <f>0</f>
        <v>0</v>
      </c>
      <c r="DA77" s="120"/>
      <c r="DB77" s="132" t="str">
        <f t="shared" si="172"/>
        <v/>
      </c>
      <c r="DC77" s="133" t="str">
        <f t="shared" si="173"/>
        <v/>
      </c>
    </row>
    <row r="78" spans="1:107">
      <c r="A78" s="199">
        <f t="shared" si="174"/>
        <v>0</v>
      </c>
      <c r="B78" s="194">
        <f t="shared" si="174"/>
        <v>0</v>
      </c>
      <c r="C78" s="195">
        <f t="shared" si="174"/>
        <v>0</v>
      </c>
      <c r="D78" s="196">
        <f t="shared" si="174"/>
        <v>0</v>
      </c>
      <c r="E78" s="197">
        <f t="shared" si="101"/>
        <v>0</v>
      </c>
      <c r="F78" s="197">
        <f t="shared" si="102"/>
        <v>0</v>
      </c>
      <c r="G78" s="119">
        <f t="shared" si="175"/>
        <v>0</v>
      </c>
      <c r="H78" s="120">
        <f t="shared" si="175"/>
        <v>0</v>
      </c>
      <c r="I78" s="120">
        <f t="shared" si="130"/>
        <v>0</v>
      </c>
      <c r="J78" s="120">
        <f t="shared" si="131"/>
        <v>0</v>
      </c>
      <c r="K78" s="120">
        <f t="shared" si="132"/>
        <v>0</v>
      </c>
      <c r="L78" s="120">
        <f t="shared" si="133"/>
        <v>0</v>
      </c>
      <c r="M78" s="120">
        <f>0</f>
        <v>0</v>
      </c>
      <c r="N78" s="121">
        <f t="shared" si="103"/>
        <v>0</v>
      </c>
      <c r="O78" s="194">
        <f t="shared" si="176"/>
        <v>0</v>
      </c>
      <c r="P78" s="195">
        <f t="shared" si="176"/>
        <v>0</v>
      </c>
      <c r="Q78" s="196">
        <f t="shared" si="176"/>
        <v>0</v>
      </c>
      <c r="R78" s="197">
        <f t="shared" si="104"/>
        <v>0</v>
      </c>
      <c r="S78" s="197">
        <f t="shared" si="105"/>
        <v>0</v>
      </c>
      <c r="T78" s="119">
        <f t="shared" si="177"/>
        <v>0</v>
      </c>
      <c r="U78" s="120">
        <f t="shared" si="177"/>
        <v>0</v>
      </c>
      <c r="V78" s="120">
        <f t="shared" si="136"/>
        <v>0</v>
      </c>
      <c r="W78" s="120">
        <f t="shared" si="137"/>
        <v>0</v>
      </c>
      <c r="X78" s="120">
        <f t="shared" si="138"/>
        <v>0</v>
      </c>
      <c r="Y78" s="120">
        <f t="shared" si="139"/>
        <v>0</v>
      </c>
      <c r="Z78" s="120">
        <f>0</f>
        <v>0</v>
      </c>
      <c r="AA78" s="120">
        <f t="shared" si="106"/>
        <v>0</v>
      </c>
      <c r="AB78" s="194">
        <f t="shared" si="178"/>
        <v>0</v>
      </c>
      <c r="AC78" s="195">
        <f t="shared" si="178"/>
        <v>0</v>
      </c>
      <c r="AD78" s="196">
        <f t="shared" si="178"/>
        <v>0</v>
      </c>
      <c r="AE78" s="197">
        <f t="shared" si="107"/>
        <v>0</v>
      </c>
      <c r="AF78" s="197">
        <f t="shared" si="108"/>
        <v>0</v>
      </c>
      <c r="AG78" s="119">
        <f t="shared" si="179"/>
        <v>0</v>
      </c>
      <c r="AH78" s="120">
        <f t="shared" si="179"/>
        <v>0</v>
      </c>
      <c r="AI78" s="120">
        <f t="shared" si="142"/>
        <v>0</v>
      </c>
      <c r="AJ78" s="120">
        <f t="shared" si="143"/>
        <v>0</v>
      </c>
      <c r="AK78" s="120">
        <f t="shared" si="144"/>
        <v>0</v>
      </c>
      <c r="AL78" s="120">
        <f t="shared" si="145"/>
        <v>0</v>
      </c>
      <c r="AM78" s="120">
        <f>0</f>
        <v>0</v>
      </c>
      <c r="AN78" s="120">
        <f t="shared" si="109"/>
        <v>0</v>
      </c>
      <c r="AO78" s="194">
        <f t="shared" si="180"/>
        <v>0</v>
      </c>
      <c r="AP78" s="195">
        <f t="shared" si="180"/>
        <v>0</v>
      </c>
      <c r="AQ78" s="196">
        <f t="shared" si="180"/>
        <v>0</v>
      </c>
      <c r="AR78" s="197">
        <f t="shared" si="110"/>
        <v>0</v>
      </c>
      <c r="AS78" s="197">
        <f t="shared" si="111"/>
        <v>0</v>
      </c>
      <c r="AT78" s="119">
        <f t="shared" si="181"/>
        <v>0</v>
      </c>
      <c r="AU78" s="120">
        <f t="shared" si="181"/>
        <v>0</v>
      </c>
      <c r="AV78" s="120">
        <f t="shared" si="148"/>
        <v>0</v>
      </c>
      <c r="AW78" s="120">
        <f t="shared" si="149"/>
        <v>0</v>
      </c>
      <c r="AX78" s="120">
        <f t="shared" si="150"/>
        <v>0</v>
      </c>
      <c r="AY78" s="120">
        <f t="shared" si="151"/>
        <v>0</v>
      </c>
      <c r="AZ78" s="120">
        <f>0</f>
        <v>0</v>
      </c>
      <c r="BA78" s="120">
        <f t="shared" si="112"/>
        <v>0</v>
      </c>
      <c r="BB78" s="194">
        <f t="shared" si="182"/>
        <v>0</v>
      </c>
      <c r="BC78" s="195">
        <f t="shared" si="182"/>
        <v>0</v>
      </c>
      <c r="BD78" s="196">
        <f t="shared" si="182"/>
        <v>0</v>
      </c>
      <c r="BE78" s="197">
        <f t="shared" si="113"/>
        <v>0</v>
      </c>
      <c r="BF78" s="197">
        <f t="shared" si="114"/>
        <v>0</v>
      </c>
      <c r="BG78" s="119">
        <f t="shared" si="183"/>
        <v>0</v>
      </c>
      <c r="BH78" s="120">
        <f t="shared" si="183"/>
        <v>0</v>
      </c>
      <c r="BI78" s="120">
        <f t="shared" si="154"/>
        <v>0</v>
      </c>
      <c r="BJ78" s="120">
        <f t="shared" si="155"/>
        <v>0</v>
      </c>
      <c r="BK78" s="120">
        <f t="shared" si="156"/>
        <v>0</v>
      </c>
      <c r="BL78" s="120">
        <f t="shared" si="157"/>
        <v>0</v>
      </c>
      <c r="BM78" s="120">
        <f>0</f>
        <v>0</v>
      </c>
      <c r="BN78" s="120">
        <f t="shared" si="115"/>
        <v>0</v>
      </c>
      <c r="BO78" s="194">
        <f t="shared" si="184"/>
        <v>0</v>
      </c>
      <c r="BP78" s="195">
        <f t="shared" si="184"/>
        <v>0</v>
      </c>
      <c r="BQ78" s="196">
        <f t="shared" si="184"/>
        <v>0</v>
      </c>
      <c r="BR78" s="197">
        <f t="shared" si="116"/>
        <v>0</v>
      </c>
      <c r="BS78" s="197">
        <f t="shared" si="117"/>
        <v>0</v>
      </c>
      <c r="BT78" s="119">
        <f t="shared" si="185"/>
        <v>0</v>
      </c>
      <c r="BU78" s="120">
        <f t="shared" si="185"/>
        <v>0</v>
      </c>
      <c r="BV78" s="120">
        <f t="shared" si="160"/>
        <v>0</v>
      </c>
      <c r="BW78" s="120">
        <f t="shared" si="161"/>
        <v>0</v>
      </c>
      <c r="BX78" s="120">
        <f t="shared" si="162"/>
        <v>0</v>
      </c>
      <c r="BY78" s="120">
        <f t="shared" si="163"/>
        <v>0</v>
      </c>
      <c r="BZ78" s="120">
        <f>0</f>
        <v>0</v>
      </c>
      <c r="CA78" s="120">
        <f t="shared" si="118"/>
        <v>0</v>
      </c>
      <c r="CB78" s="194">
        <f t="shared" si="186"/>
        <v>0</v>
      </c>
      <c r="CC78" s="195">
        <f t="shared" si="186"/>
        <v>0</v>
      </c>
      <c r="CD78" s="196">
        <f t="shared" si="186"/>
        <v>0</v>
      </c>
      <c r="CE78" s="197">
        <f t="shared" si="119"/>
        <v>0</v>
      </c>
      <c r="CF78" s="197">
        <f t="shared" si="120"/>
        <v>0</v>
      </c>
      <c r="CG78" s="119">
        <f t="shared" si="187"/>
        <v>0</v>
      </c>
      <c r="CH78" s="120">
        <f t="shared" si="187"/>
        <v>0</v>
      </c>
      <c r="CI78" s="120">
        <f t="shared" si="166"/>
        <v>0</v>
      </c>
      <c r="CJ78" s="120">
        <f t="shared" si="167"/>
        <v>0</v>
      </c>
      <c r="CK78" s="120">
        <f t="shared" si="168"/>
        <v>0</v>
      </c>
      <c r="CL78" s="120">
        <f t="shared" si="169"/>
        <v>0</v>
      </c>
      <c r="CM78" s="120">
        <f>0</f>
        <v>0</v>
      </c>
      <c r="CN78" s="120">
        <f t="shared" si="121"/>
        <v>0</v>
      </c>
      <c r="CO78" s="194">
        <f t="shared" si="188"/>
        <v>0</v>
      </c>
      <c r="CP78" s="195">
        <f t="shared" si="188"/>
        <v>0</v>
      </c>
      <c r="CQ78" s="196" t="str">
        <f t="shared" si="188"/>
        <v/>
      </c>
      <c r="CR78" s="197" t="str">
        <f t="shared" si="122"/>
        <v/>
      </c>
      <c r="CS78" s="197" t="str">
        <f t="shared" si="123"/>
        <v/>
      </c>
      <c r="CT78" s="119">
        <f t="shared" si="189"/>
        <v>0</v>
      </c>
      <c r="CU78" s="120">
        <f t="shared" si="189"/>
        <v>0</v>
      </c>
      <c r="CV78" s="120" t="str">
        <f t="shared" si="124"/>
        <v/>
      </c>
      <c r="CW78" s="120" t="str">
        <f t="shared" si="125"/>
        <v/>
      </c>
      <c r="CX78" s="120" t="str">
        <f t="shared" si="126"/>
        <v/>
      </c>
      <c r="CY78" s="120" t="str">
        <f t="shared" si="127"/>
        <v/>
      </c>
      <c r="CZ78" s="120">
        <f>0</f>
        <v>0</v>
      </c>
      <c r="DA78" s="120"/>
      <c r="DB78" s="132" t="str">
        <f t="shared" si="172"/>
        <v/>
      </c>
      <c r="DC78" s="133" t="str">
        <f t="shared" si="173"/>
        <v/>
      </c>
    </row>
    <row r="79" spans="1:107">
      <c r="A79" s="199">
        <f t="shared" si="174"/>
        <v>0</v>
      </c>
      <c r="B79" s="194">
        <f t="shared" si="174"/>
        <v>0</v>
      </c>
      <c r="C79" s="195">
        <f t="shared" si="174"/>
        <v>0</v>
      </c>
      <c r="D79" s="196">
        <f t="shared" si="174"/>
        <v>0</v>
      </c>
      <c r="E79" s="197">
        <f t="shared" si="101"/>
        <v>0</v>
      </c>
      <c r="F79" s="197">
        <f t="shared" si="102"/>
        <v>0</v>
      </c>
      <c r="G79" s="119">
        <f t="shared" si="175"/>
        <v>0</v>
      </c>
      <c r="H79" s="120">
        <f t="shared" si="175"/>
        <v>0</v>
      </c>
      <c r="I79" s="120">
        <f t="shared" si="130"/>
        <v>0</v>
      </c>
      <c r="J79" s="120">
        <f t="shared" si="131"/>
        <v>0</v>
      </c>
      <c r="K79" s="120">
        <f t="shared" si="132"/>
        <v>0</v>
      </c>
      <c r="L79" s="120">
        <f t="shared" si="133"/>
        <v>0</v>
      </c>
      <c r="M79" s="120">
        <f>0</f>
        <v>0</v>
      </c>
      <c r="N79" s="121">
        <f t="shared" si="103"/>
        <v>0</v>
      </c>
      <c r="O79" s="194">
        <f t="shared" si="176"/>
        <v>0</v>
      </c>
      <c r="P79" s="195">
        <f t="shared" si="176"/>
        <v>0</v>
      </c>
      <c r="Q79" s="196">
        <f t="shared" si="176"/>
        <v>0</v>
      </c>
      <c r="R79" s="197">
        <f t="shared" si="104"/>
        <v>0</v>
      </c>
      <c r="S79" s="197">
        <f t="shared" si="105"/>
        <v>0</v>
      </c>
      <c r="T79" s="119">
        <f t="shared" si="177"/>
        <v>0</v>
      </c>
      <c r="U79" s="120">
        <f t="shared" si="177"/>
        <v>0</v>
      </c>
      <c r="V79" s="120">
        <f t="shared" si="136"/>
        <v>0</v>
      </c>
      <c r="W79" s="120">
        <f t="shared" si="137"/>
        <v>0</v>
      </c>
      <c r="X79" s="120">
        <f t="shared" si="138"/>
        <v>0</v>
      </c>
      <c r="Y79" s="120">
        <f t="shared" si="139"/>
        <v>0</v>
      </c>
      <c r="Z79" s="120">
        <f>0</f>
        <v>0</v>
      </c>
      <c r="AA79" s="120">
        <f t="shared" si="106"/>
        <v>0</v>
      </c>
      <c r="AB79" s="194">
        <f t="shared" si="178"/>
        <v>0</v>
      </c>
      <c r="AC79" s="195">
        <f t="shared" si="178"/>
        <v>0</v>
      </c>
      <c r="AD79" s="196">
        <f t="shared" si="178"/>
        <v>0</v>
      </c>
      <c r="AE79" s="197">
        <f t="shared" si="107"/>
        <v>0</v>
      </c>
      <c r="AF79" s="197">
        <f t="shared" si="108"/>
        <v>0</v>
      </c>
      <c r="AG79" s="119">
        <f t="shared" si="179"/>
        <v>0</v>
      </c>
      <c r="AH79" s="120">
        <f t="shared" si="179"/>
        <v>0</v>
      </c>
      <c r="AI79" s="120">
        <f t="shared" si="142"/>
        <v>0</v>
      </c>
      <c r="AJ79" s="120">
        <f t="shared" si="143"/>
        <v>0</v>
      </c>
      <c r="AK79" s="120">
        <f t="shared" si="144"/>
        <v>0</v>
      </c>
      <c r="AL79" s="120">
        <f t="shared" si="145"/>
        <v>0</v>
      </c>
      <c r="AM79" s="120">
        <f>0</f>
        <v>0</v>
      </c>
      <c r="AN79" s="120">
        <f t="shared" si="109"/>
        <v>0</v>
      </c>
      <c r="AO79" s="194">
        <f t="shared" si="180"/>
        <v>0</v>
      </c>
      <c r="AP79" s="195">
        <f t="shared" si="180"/>
        <v>0</v>
      </c>
      <c r="AQ79" s="196">
        <f t="shared" si="180"/>
        <v>0</v>
      </c>
      <c r="AR79" s="197">
        <f t="shared" si="110"/>
        <v>0</v>
      </c>
      <c r="AS79" s="197">
        <f t="shared" si="111"/>
        <v>0</v>
      </c>
      <c r="AT79" s="119">
        <f t="shared" si="181"/>
        <v>0</v>
      </c>
      <c r="AU79" s="120">
        <f t="shared" si="181"/>
        <v>0</v>
      </c>
      <c r="AV79" s="120">
        <f t="shared" si="148"/>
        <v>0</v>
      </c>
      <c r="AW79" s="120">
        <f t="shared" si="149"/>
        <v>0</v>
      </c>
      <c r="AX79" s="120">
        <f t="shared" si="150"/>
        <v>0</v>
      </c>
      <c r="AY79" s="120">
        <f t="shared" si="151"/>
        <v>0</v>
      </c>
      <c r="AZ79" s="120">
        <f>0</f>
        <v>0</v>
      </c>
      <c r="BA79" s="120">
        <f t="shared" si="112"/>
        <v>0</v>
      </c>
      <c r="BB79" s="194">
        <f t="shared" si="182"/>
        <v>0</v>
      </c>
      <c r="BC79" s="195">
        <f t="shared" si="182"/>
        <v>0</v>
      </c>
      <c r="BD79" s="196">
        <f t="shared" si="182"/>
        <v>0</v>
      </c>
      <c r="BE79" s="197">
        <f t="shared" si="113"/>
        <v>0</v>
      </c>
      <c r="BF79" s="197">
        <f t="shared" si="114"/>
        <v>0</v>
      </c>
      <c r="BG79" s="119">
        <f t="shared" si="183"/>
        <v>0</v>
      </c>
      <c r="BH79" s="120">
        <f t="shared" si="183"/>
        <v>0</v>
      </c>
      <c r="BI79" s="120">
        <f t="shared" si="154"/>
        <v>0</v>
      </c>
      <c r="BJ79" s="120">
        <f t="shared" si="155"/>
        <v>0</v>
      </c>
      <c r="BK79" s="120">
        <f t="shared" si="156"/>
        <v>0</v>
      </c>
      <c r="BL79" s="120">
        <f t="shared" si="157"/>
        <v>0</v>
      </c>
      <c r="BM79" s="120">
        <f>0</f>
        <v>0</v>
      </c>
      <c r="BN79" s="120">
        <f t="shared" si="115"/>
        <v>0</v>
      </c>
      <c r="BO79" s="194">
        <f t="shared" si="184"/>
        <v>0</v>
      </c>
      <c r="BP79" s="195">
        <f t="shared" si="184"/>
        <v>0</v>
      </c>
      <c r="BQ79" s="196">
        <f t="shared" si="184"/>
        <v>0</v>
      </c>
      <c r="BR79" s="197">
        <f t="shared" si="116"/>
        <v>0</v>
      </c>
      <c r="BS79" s="197">
        <f t="shared" si="117"/>
        <v>0</v>
      </c>
      <c r="BT79" s="119">
        <f t="shared" si="185"/>
        <v>0</v>
      </c>
      <c r="BU79" s="120">
        <f t="shared" si="185"/>
        <v>0</v>
      </c>
      <c r="BV79" s="120">
        <f t="shared" si="160"/>
        <v>0</v>
      </c>
      <c r="BW79" s="120">
        <f t="shared" si="161"/>
        <v>0</v>
      </c>
      <c r="BX79" s="120">
        <f t="shared" si="162"/>
        <v>0</v>
      </c>
      <c r="BY79" s="120">
        <f t="shared" si="163"/>
        <v>0</v>
      </c>
      <c r="BZ79" s="120">
        <f>0</f>
        <v>0</v>
      </c>
      <c r="CA79" s="120">
        <f t="shared" si="118"/>
        <v>0</v>
      </c>
      <c r="CB79" s="194">
        <f t="shared" si="186"/>
        <v>0</v>
      </c>
      <c r="CC79" s="195">
        <f t="shared" si="186"/>
        <v>0</v>
      </c>
      <c r="CD79" s="196">
        <f t="shared" si="186"/>
        <v>0</v>
      </c>
      <c r="CE79" s="197">
        <f t="shared" si="119"/>
        <v>0</v>
      </c>
      <c r="CF79" s="197">
        <f t="shared" si="120"/>
        <v>0</v>
      </c>
      <c r="CG79" s="119">
        <f t="shared" si="187"/>
        <v>0</v>
      </c>
      <c r="CH79" s="120">
        <f t="shared" si="187"/>
        <v>0</v>
      </c>
      <c r="CI79" s="120">
        <f t="shared" si="166"/>
        <v>0</v>
      </c>
      <c r="CJ79" s="120">
        <f t="shared" si="167"/>
        <v>0</v>
      </c>
      <c r="CK79" s="120">
        <f t="shared" si="168"/>
        <v>0</v>
      </c>
      <c r="CL79" s="120">
        <f t="shared" si="169"/>
        <v>0</v>
      </c>
      <c r="CM79" s="120">
        <f>0</f>
        <v>0</v>
      </c>
      <c r="CN79" s="120">
        <f t="shared" si="121"/>
        <v>0</v>
      </c>
      <c r="CO79" s="194">
        <f t="shared" si="188"/>
        <v>0</v>
      </c>
      <c r="CP79" s="195">
        <f t="shared" si="188"/>
        <v>0</v>
      </c>
      <c r="CQ79" s="196" t="str">
        <f t="shared" si="188"/>
        <v/>
      </c>
      <c r="CR79" s="197" t="str">
        <f t="shared" si="122"/>
        <v/>
      </c>
      <c r="CS79" s="197" t="str">
        <f t="shared" si="123"/>
        <v/>
      </c>
      <c r="CT79" s="119">
        <f t="shared" si="189"/>
        <v>0</v>
      </c>
      <c r="CU79" s="120">
        <f t="shared" si="189"/>
        <v>0</v>
      </c>
      <c r="CV79" s="120" t="str">
        <f t="shared" si="124"/>
        <v/>
      </c>
      <c r="CW79" s="120" t="str">
        <f t="shared" si="125"/>
        <v/>
      </c>
      <c r="CX79" s="120" t="str">
        <f t="shared" si="126"/>
        <v/>
      </c>
      <c r="CY79" s="120" t="str">
        <f t="shared" si="127"/>
        <v/>
      </c>
      <c r="CZ79" s="120">
        <f>0</f>
        <v>0</v>
      </c>
      <c r="DA79" s="120"/>
      <c r="DB79" s="132" t="str">
        <f t="shared" si="172"/>
        <v/>
      </c>
      <c r="DC79" s="133" t="str">
        <f t="shared" si="173"/>
        <v/>
      </c>
    </row>
    <row r="80" spans="1:107">
      <c r="A80" s="199">
        <f t="shared" si="174"/>
        <v>0</v>
      </c>
      <c r="B80" s="194">
        <f t="shared" si="174"/>
        <v>0</v>
      </c>
      <c r="C80" s="195">
        <f t="shared" si="174"/>
        <v>0</v>
      </c>
      <c r="D80" s="196">
        <f t="shared" si="174"/>
        <v>0</v>
      </c>
      <c r="E80" s="197">
        <f t="shared" si="101"/>
        <v>0</v>
      </c>
      <c r="F80" s="197">
        <f t="shared" si="102"/>
        <v>0</v>
      </c>
      <c r="G80" s="119">
        <f t="shared" si="175"/>
        <v>0</v>
      </c>
      <c r="H80" s="120">
        <f t="shared" si="175"/>
        <v>0</v>
      </c>
      <c r="I80" s="120">
        <f t="shared" si="130"/>
        <v>0</v>
      </c>
      <c r="J80" s="120">
        <f t="shared" si="131"/>
        <v>0</v>
      </c>
      <c r="K80" s="120">
        <f t="shared" si="132"/>
        <v>0</v>
      </c>
      <c r="L80" s="120">
        <f t="shared" si="133"/>
        <v>0</v>
      </c>
      <c r="M80" s="120">
        <f>0</f>
        <v>0</v>
      </c>
      <c r="N80" s="121">
        <f t="shared" si="103"/>
        <v>0</v>
      </c>
      <c r="O80" s="194">
        <f t="shared" si="176"/>
        <v>0</v>
      </c>
      <c r="P80" s="195">
        <f t="shared" si="176"/>
        <v>0</v>
      </c>
      <c r="Q80" s="196">
        <f t="shared" si="176"/>
        <v>0</v>
      </c>
      <c r="R80" s="197">
        <f t="shared" si="104"/>
        <v>0</v>
      </c>
      <c r="S80" s="197">
        <f t="shared" si="105"/>
        <v>0</v>
      </c>
      <c r="T80" s="119">
        <f t="shared" si="177"/>
        <v>0</v>
      </c>
      <c r="U80" s="120">
        <f t="shared" si="177"/>
        <v>0</v>
      </c>
      <c r="V80" s="120">
        <f t="shared" si="136"/>
        <v>0</v>
      </c>
      <c r="W80" s="120">
        <f t="shared" si="137"/>
        <v>0</v>
      </c>
      <c r="X80" s="120">
        <f t="shared" si="138"/>
        <v>0</v>
      </c>
      <c r="Y80" s="120">
        <f t="shared" si="139"/>
        <v>0</v>
      </c>
      <c r="Z80" s="120">
        <f>0</f>
        <v>0</v>
      </c>
      <c r="AA80" s="120">
        <f t="shared" si="106"/>
        <v>0</v>
      </c>
      <c r="AB80" s="194">
        <f t="shared" si="178"/>
        <v>0</v>
      </c>
      <c r="AC80" s="195">
        <f t="shared" si="178"/>
        <v>0</v>
      </c>
      <c r="AD80" s="196">
        <f t="shared" si="178"/>
        <v>0</v>
      </c>
      <c r="AE80" s="197">
        <f t="shared" si="107"/>
        <v>0</v>
      </c>
      <c r="AF80" s="197">
        <f t="shared" si="108"/>
        <v>0</v>
      </c>
      <c r="AG80" s="119">
        <f t="shared" si="179"/>
        <v>0</v>
      </c>
      <c r="AH80" s="120">
        <f t="shared" si="179"/>
        <v>0</v>
      </c>
      <c r="AI80" s="120">
        <f t="shared" si="142"/>
        <v>0</v>
      </c>
      <c r="AJ80" s="120">
        <f t="shared" si="143"/>
        <v>0</v>
      </c>
      <c r="AK80" s="120">
        <f t="shared" si="144"/>
        <v>0</v>
      </c>
      <c r="AL80" s="120">
        <f t="shared" si="145"/>
        <v>0</v>
      </c>
      <c r="AM80" s="120">
        <f>0</f>
        <v>0</v>
      </c>
      <c r="AN80" s="120">
        <f t="shared" si="109"/>
        <v>0</v>
      </c>
      <c r="AO80" s="194">
        <f t="shared" si="180"/>
        <v>0</v>
      </c>
      <c r="AP80" s="195">
        <f t="shared" si="180"/>
        <v>0</v>
      </c>
      <c r="AQ80" s="196">
        <f t="shared" si="180"/>
        <v>0</v>
      </c>
      <c r="AR80" s="197">
        <f t="shared" si="110"/>
        <v>0</v>
      </c>
      <c r="AS80" s="197">
        <f t="shared" si="111"/>
        <v>0</v>
      </c>
      <c r="AT80" s="119">
        <f t="shared" si="181"/>
        <v>0</v>
      </c>
      <c r="AU80" s="120">
        <f t="shared" si="181"/>
        <v>0</v>
      </c>
      <c r="AV80" s="120">
        <f t="shared" si="148"/>
        <v>0</v>
      </c>
      <c r="AW80" s="120">
        <f t="shared" si="149"/>
        <v>0</v>
      </c>
      <c r="AX80" s="120">
        <f t="shared" si="150"/>
        <v>0</v>
      </c>
      <c r="AY80" s="120">
        <f t="shared" si="151"/>
        <v>0</v>
      </c>
      <c r="AZ80" s="120">
        <f>0</f>
        <v>0</v>
      </c>
      <c r="BA80" s="120">
        <f t="shared" si="112"/>
        <v>0</v>
      </c>
      <c r="BB80" s="194">
        <f t="shared" si="182"/>
        <v>0</v>
      </c>
      <c r="BC80" s="195">
        <f t="shared" si="182"/>
        <v>0</v>
      </c>
      <c r="BD80" s="196">
        <f t="shared" si="182"/>
        <v>0</v>
      </c>
      <c r="BE80" s="197">
        <f t="shared" si="113"/>
        <v>0</v>
      </c>
      <c r="BF80" s="197">
        <f t="shared" si="114"/>
        <v>0</v>
      </c>
      <c r="BG80" s="119">
        <f t="shared" si="183"/>
        <v>0</v>
      </c>
      <c r="BH80" s="120">
        <f t="shared" si="183"/>
        <v>0</v>
      </c>
      <c r="BI80" s="120">
        <f t="shared" si="154"/>
        <v>0</v>
      </c>
      <c r="BJ80" s="120">
        <f t="shared" si="155"/>
        <v>0</v>
      </c>
      <c r="BK80" s="120">
        <f t="shared" si="156"/>
        <v>0</v>
      </c>
      <c r="BL80" s="120">
        <f t="shared" si="157"/>
        <v>0</v>
      </c>
      <c r="BM80" s="120">
        <f>0</f>
        <v>0</v>
      </c>
      <c r="BN80" s="120">
        <f t="shared" si="115"/>
        <v>0</v>
      </c>
      <c r="BO80" s="194">
        <f t="shared" si="184"/>
        <v>0</v>
      </c>
      <c r="BP80" s="195">
        <f t="shared" si="184"/>
        <v>0</v>
      </c>
      <c r="BQ80" s="196">
        <f t="shared" si="184"/>
        <v>0</v>
      </c>
      <c r="BR80" s="197">
        <f t="shared" si="116"/>
        <v>0</v>
      </c>
      <c r="BS80" s="197">
        <f t="shared" si="117"/>
        <v>0</v>
      </c>
      <c r="BT80" s="119">
        <f t="shared" si="185"/>
        <v>0</v>
      </c>
      <c r="BU80" s="120">
        <f t="shared" si="185"/>
        <v>0</v>
      </c>
      <c r="BV80" s="120">
        <f t="shared" si="160"/>
        <v>0</v>
      </c>
      <c r="BW80" s="120">
        <f t="shared" si="161"/>
        <v>0</v>
      </c>
      <c r="BX80" s="120">
        <f t="shared" si="162"/>
        <v>0</v>
      </c>
      <c r="BY80" s="120">
        <f t="shared" si="163"/>
        <v>0</v>
      </c>
      <c r="BZ80" s="120">
        <f>0</f>
        <v>0</v>
      </c>
      <c r="CA80" s="120">
        <f t="shared" si="118"/>
        <v>0</v>
      </c>
      <c r="CB80" s="194">
        <f t="shared" si="186"/>
        <v>0</v>
      </c>
      <c r="CC80" s="195">
        <f t="shared" si="186"/>
        <v>0</v>
      </c>
      <c r="CD80" s="196">
        <f t="shared" si="186"/>
        <v>0</v>
      </c>
      <c r="CE80" s="197">
        <f t="shared" si="119"/>
        <v>0</v>
      </c>
      <c r="CF80" s="197">
        <f t="shared" si="120"/>
        <v>0</v>
      </c>
      <c r="CG80" s="119">
        <f t="shared" si="187"/>
        <v>0</v>
      </c>
      <c r="CH80" s="120">
        <f t="shared" si="187"/>
        <v>0</v>
      </c>
      <c r="CI80" s="120">
        <f t="shared" si="166"/>
        <v>0</v>
      </c>
      <c r="CJ80" s="120">
        <f t="shared" si="167"/>
        <v>0</v>
      </c>
      <c r="CK80" s="120">
        <f t="shared" si="168"/>
        <v>0</v>
      </c>
      <c r="CL80" s="120">
        <f t="shared" si="169"/>
        <v>0</v>
      </c>
      <c r="CM80" s="120">
        <f>0</f>
        <v>0</v>
      </c>
      <c r="CN80" s="120">
        <f t="shared" si="121"/>
        <v>0</v>
      </c>
      <c r="CO80" s="194">
        <f t="shared" si="188"/>
        <v>0</v>
      </c>
      <c r="CP80" s="195">
        <f t="shared" si="188"/>
        <v>0</v>
      </c>
      <c r="CQ80" s="196" t="str">
        <f t="shared" si="188"/>
        <v/>
      </c>
      <c r="CR80" s="197" t="str">
        <f t="shared" si="122"/>
        <v/>
      </c>
      <c r="CS80" s="197" t="str">
        <f t="shared" si="123"/>
        <v/>
      </c>
      <c r="CT80" s="119">
        <f t="shared" si="189"/>
        <v>0</v>
      </c>
      <c r="CU80" s="120">
        <f t="shared" si="189"/>
        <v>0</v>
      </c>
      <c r="CV80" s="120" t="str">
        <f t="shared" si="124"/>
        <v/>
      </c>
      <c r="CW80" s="120" t="str">
        <f t="shared" si="125"/>
        <v/>
      </c>
      <c r="CX80" s="120" t="str">
        <f t="shared" si="126"/>
        <v/>
      </c>
      <c r="CY80" s="120" t="str">
        <f t="shared" si="127"/>
        <v/>
      </c>
      <c r="CZ80" s="120">
        <f>0</f>
        <v>0</v>
      </c>
      <c r="DA80" s="120"/>
      <c r="DB80" s="132" t="str">
        <f t="shared" si="172"/>
        <v/>
      </c>
      <c r="DC80" s="133" t="str">
        <f t="shared" si="173"/>
        <v/>
      </c>
    </row>
    <row r="81" spans="1:108">
      <c r="A81" s="199">
        <f t="shared" si="174"/>
        <v>0</v>
      </c>
      <c r="B81" s="194">
        <f t="shared" si="174"/>
        <v>0</v>
      </c>
      <c r="C81" s="195">
        <f t="shared" si="174"/>
        <v>0</v>
      </c>
      <c r="D81" s="196">
        <f t="shared" si="174"/>
        <v>0</v>
      </c>
      <c r="E81" s="197">
        <f t="shared" si="101"/>
        <v>0</v>
      </c>
      <c r="F81" s="197">
        <f t="shared" si="102"/>
        <v>0</v>
      </c>
      <c r="G81" s="119">
        <f t="shared" si="175"/>
        <v>0</v>
      </c>
      <c r="H81" s="120">
        <f t="shared" si="175"/>
        <v>0</v>
      </c>
      <c r="I81" s="120">
        <f t="shared" si="130"/>
        <v>0</v>
      </c>
      <c r="J81" s="120">
        <f t="shared" si="131"/>
        <v>0</v>
      </c>
      <c r="K81" s="120">
        <f t="shared" si="132"/>
        <v>0</v>
      </c>
      <c r="L81" s="120">
        <f t="shared" si="133"/>
        <v>0</v>
      </c>
      <c r="M81" s="120">
        <f>0</f>
        <v>0</v>
      </c>
      <c r="N81" s="121">
        <f t="shared" si="103"/>
        <v>0</v>
      </c>
      <c r="O81" s="194">
        <f t="shared" si="176"/>
        <v>0</v>
      </c>
      <c r="P81" s="195">
        <f t="shared" si="176"/>
        <v>0</v>
      </c>
      <c r="Q81" s="196">
        <f t="shared" si="176"/>
        <v>0</v>
      </c>
      <c r="R81" s="197">
        <f t="shared" si="104"/>
        <v>0</v>
      </c>
      <c r="S81" s="197">
        <f t="shared" si="105"/>
        <v>0</v>
      </c>
      <c r="T81" s="119">
        <f t="shared" si="177"/>
        <v>0</v>
      </c>
      <c r="U81" s="120">
        <f t="shared" si="177"/>
        <v>0</v>
      </c>
      <c r="V81" s="120">
        <f t="shared" si="136"/>
        <v>0</v>
      </c>
      <c r="W81" s="120">
        <f t="shared" si="137"/>
        <v>0</v>
      </c>
      <c r="X81" s="120">
        <f t="shared" si="138"/>
        <v>0</v>
      </c>
      <c r="Y81" s="120">
        <f t="shared" si="139"/>
        <v>0</v>
      </c>
      <c r="Z81" s="120">
        <f>0</f>
        <v>0</v>
      </c>
      <c r="AA81" s="120">
        <f t="shared" si="106"/>
        <v>0</v>
      </c>
      <c r="AB81" s="194">
        <f t="shared" si="178"/>
        <v>0</v>
      </c>
      <c r="AC81" s="195">
        <f t="shared" si="178"/>
        <v>0</v>
      </c>
      <c r="AD81" s="196">
        <f t="shared" si="178"/>
        <v>0</v>
      </c>
      <c r="AE81" s="197">
        <f t="shared" si="107"/>
        <v>0</v>
      </c>
      <c r="AF81" s="197">
        <f t="shared" si="108"/>
        <v>0</v>
      </c>
      <c r="AG81" s="119">
        <f t="shared" si="179"/>
        <v>0</v>
      </c>
      <c r="AH81" s="120">
        <f t="shared" si="179"/>
        <v>0</v>
      </c>
      <c r="AI81" s="120">
        <f t="shared" si="142"/>
        <v>0</v>
      </c>
      <c r="AJ81" s="120">
        <f t="shared" si="143"/>
        <v>0</v>
      </c>
      <c r="AK81" s="120">
        <f t="shared" si="144"/>
        <v>0</v>
      </c>
      <c r="AL81" s="120">
        <f t="shared" si="145"/>
        <v>0</v>
      </c>
      <c r="AM81" s="120">
        <f>0</f>
        <v>0</v>
      </c>
      <c r="AN81" s="120">
        <f t="shared" si="109"/>
        <v>0</v>
      </c>
      <c r="AO81" s="194">
        <f t="shared" si="180"/>
        <v>0</v>
      </c>
      <c r="AP81" s="195">
        <f t="shared" si="180"/>
        <v>0</v>
      </c>
      <c r="AQ81" s="196">
        <f t="shared" si="180"/>
        <v>0</v>
      </c>
      <c r="AR81" s="197">
        <f t="shared" si="110"/>
        <v>0</v>
      </c>
      <c r="AS81" s="197">
        <f t="shared" si="111"/>
        <v>0</v>
      </c>
      <c r="AT81" s="119">
        <f t="shared" si="181"/>
        <v>0</v>
      </c>
      <c r="AU81" s="120">
        <f t="shared" si="181"/>
        <v>0</v>
      </c>
      <c r="AV81" s="120">
        <f t="shared" si="148"/>
        <v>0</v>
      </c>
      <c r="AW81" s="120">
        <f t="shared" si="149"/>
        <v>0</v>
      </c>
      <c r="AX81" s="120">
        <f t="shared" si="150"/>
        <v>0</v>
      </c>
      <c r="AY81" s="120">
        <f t="shared" si="151"/>
        <v>0</v>
      </c>
      <c r="AZ81" s="120">
        <f>0</f>
        <v>0</v>
      </c>
      <c r="BA81" s="120">
        <f t="shared" si="112"/>
        <v>0</v>
      </c>
      <c r="BB81" s="194">
        <f t="shared" si="182"/>
        <v>0</v>
      </c>
      <c r="BC81" s="195">
        <f t="shared" si="182"/>
        <v>0</v>
      </c>
      <c r="BD81" s="196">
        <f t="shared" si="182"/>
        <v>0</v>
      </c>
      <c r="BE81" s="197">
        <f t="shared" si="113"/>
        <v>0</v>
      </c>
      <c r="BF81" s="197">
        <f t="shared" si="114"/>
        <v>0</v>
      </c>
      <c r="BG81" s="119">
        <f t="shared" si="183"/>
        <v>0</v>
      </c>
      <c r="BH81" s="120">
        <f t="shared" si="183"/>
        <v>0</v>
      </c>
      <c r="BI81" s="120">
        <f t="shared" si="154"/>
        <v>0</v>
      </c>
      <c r="BJ81" s="120">
        <f t="shared" si="155"/>
        <v>0</v>
      </c>
      <c r="BK81" s="120">
        <f t="shared" si="156"/>
        <v>0</v>
      </c>
      <c r="BL81" s="120">
        <f t="shared" si="157"/>
        <v>0</v>
      </c>
      <c r="BM81" s="120">
        <f>0</f>
        <v>0</v>
      </c>
      <c r="BN81" s="120">
        <f t="shared" si="115"/>
        <v>0</v>
      </c>
      <c r="BO81" s="194">
        <f t="shared" si="184"/>
        <v>0</v>
      </c>
      <c r="BP81" s="195">
        <f t="shared" si="184"/>
        <v>0</v>
      </c>
      <c r="BQ81" s="196">
        <f t="shared" si="184"/>
        <v>0</v>
      </c>
      <c r="BR81" s="197">
        <f t="shared" si="116"/>
        <v>0</v>
      </c>
      <c r="BS81" s="197">
        <f t="shared" si="117"/>
        <v>0</v>
      </c>
      <c r="BT81" s="119">
        <f t="shared" si="185"/>
        <v>0</v>
      </c>
      <c r="BU81" s="120">
        <f t="shared" si="185"/>
        <v>0</v>
      </c>
      <c r="BV81" s="120">
        <f t="shared" si="160"/>
        <v>0</v>
      </c>
      <c r="BW81" s="120">
        <f t="shared" si="161"/>
        <v>0</v>
      </c>
      <c r="BX81" s="120">
        <f t="shared" si="162"/>
        <v>0</v>
      </c>
      <c r="BY81" s="120">
        <f t="shared" si="163"/>
        <v>0</v>
      </c>
      <c r="BZ81" s="120">
        <f>0</f>
        <v>0</v>
      </c>
      <c r="CA81" s="120">
        <f t="shared" si="118"/>
        <v>0</v>
      </c>
      <c r="CB81" s="194">
        <f t="shared" si="186"/>
        <v>0</v>
      </c>
      <c r="CC81" s="195">
        <f t="shared" si="186"/>
        <v>0</v>
      </c>
      <c r="CD81" s="196">
        <f t="shared" si="186"/>
        <v>0</v>
      </c>
      <c r="CE81" s="197">
        <f t="shared" si="119"/>
        <v>0</v>
      </c>
      <c r="CF81" s="197">
        <f t="shared" si="120"/>
        <v>0</v>
      </c>
      <c r="CG81" s="119">
        <f t="shared" si="187"/>
        <v>0</v>
      </c>
      <c r="CH81" s="120">
        <f t="shared" si="187"/>
        <v>0</v>
      </c>
      <c r="CI81" s="120">
        <f t="shared" si="166"/>
        <v>0</v>
      </c>
      <c r="CJ81" s="120">
        <f t="shared" si="167"/>
        <v>0</v>
      </c>
      <c r="CK81" s="120">
        <f t="shared" si="168"/>
        <v>0</v>
      </c>
      <c r="CL81" s="120">
        <f t="shared" si="169"/>
        <v>0</v>
      </c>
      <c r="CM81" s="120">
        <f>0</f>
        <v>0</v>
      </c>
      <c r="CN81" s="120">
        <f t="shared" si="121"/>
        <v>0</v>
      </c>
      <c r="CO81" s="194">
        <f t="shared" si="188"/>
        <v>0</v>
      </c>
      <c r="CP81" s="195">
        <f t="shared" si="188"/>
        <v>0</v>
      </c>
      <c r="CQ81" s="196" t="str">
        <f t="shared" si="188"/>
        <v/>
      </c>
      <c r="CR81" s="197" t="str">
        <f t="shared" si="122"/>
        <v/>
      </c>
      <c r="CS81" s="197" t="str">
        <f t="shared" si="123"/>
        <v/>
      </c>
      <c r="CT81" s="119">
        <f t="shared" si="189"/>
        <v>0</v>
      </c>
      <c r="CU81" s="120">
        <f t="shared" si="189"/>
        <v>0</v>
      </c>
      <c r="CV81" s="120" t="str">
        <f t="shared" si="124"/>
        <v/>
      </c>
      <c r="CW81" s="120" t="str">
        <f t="shared" si="125"/>
        <v/>
      </c>
      <c r="CX81" s="120" t="str">
        <f t="shared" si="126"/>
        <v/>
      </c>
      <c r="CY81" s="120" t="str">
        <f t="shared" si="127"/>
        <v/>
      </c>
      <c r="CZ81" s="120">
        <f>0</f>
        <v>0</v>
      </c>
      <c r="DA81" s="120"/>
      <c r="DB81" s="132" t="str">
        <f t="shared" si="172"/>
        <v/>
      </c>
      <c r="DC81" s="133" t="str">
        <f t="shared" si="173"/>
        <v/>
      </c>
    </row>
    <row r="82" spans="1:108">
      <c r="A82" s="199">
        <f t="shared" si="174"/>
        <v>0</v>
      </c>
      <c r="B82" s="194">
        <f t="shared" si="174"/>
        <v>0</v>
      </c>
      <c r="C82" s="195">
        <f t="shared" si="174"/>
        <v>0</v>
      </c>
      <c r="D82" s="196">
        <f t="shared" si="174"/>
        <v>0</v>
      </c>
      <c r="E82" s="197">
        <f t="shared" si="101"/>
        <v>0</v>
      </c>
      <c r="F82" s="197">
        <f t="shared" si="102"/>
        <v>0</v>
      </c>
      <c r="G82" s="119">
        <f t="shared" si="175"/>
        <v>0</v>
      </c>
      <c r="H82" s="120">
        <f t="shared" si="175"/>
        <v>0</v>
      </c>
      <c r="I82" s="120">
        <f t="shared" si="130"/>
        <v>0</v>
      </c>
      <c r="J82" s="120">
        <f t="shared" si="131"/>
        <v>0</v>
      </c>
      <c r="K82" s="120">
        <f t="shared" si="132"/>
        <v>0</v>
      </c>
      <c r="L82" s="120">
        <f t="shared" si="133"/>
        <v>0</v>
      </c>
      <c r="M82" s="120">
        <f>0</f>
        <v>0</v>
      </c>
      <c r="N82" s="121">
        <f t="shared" si="103"/>
        <v>0</v>
      </c>
      <c r="O82" s="194">
        <f t="shared" si="176"/>
        <v>0</v>
      </c>
      <c r="P82" s="195">
        <f t="shared" si="176"/>
        <v>0</v>
      </c>
      <c r="Q82" s="196">
        <f t="shared" si="176"/>
        <v>0</v>
      </c>
      <c r="R82" s="197">
        <f t="shared" si="104"/>
        <v>0</v>
      </c>
      <c r="S82" s="197">
        <f t="shared" si="105"/>
        <v>0</v>
      </c>
      <c r="T82" s="119">
        <f t="shared" si="177"/>
        <v>0</v>
      </c>
      <c r="U82" s="120">
        <f t="shared" si="177"/>
        <v>0</v>
      </c>
      <c r="V82" s="120">
        <f t="shared" si="136"/>
        <v>0</v>
      </c>
      <c r="W82" s="120">
        <f t="shared" si="137"/>
        <v>0</v>
      </c>
      <c r="X82" s="120">
        <f t="shared" si="138"/>
        <v>0</v>
      </c>
      <c r="Y82" s="120">
        <f t="shared" si="139"/>
        <v>0</v>
      </c>
      <c r="Z82" s="120">
        <f>0</f>
        <v>0</v>
      </c>
      <c r="AA82" s="120">
        <f t="shared" si="106"/>
        <v>0</v>
      </c>
      <c r="AB82" s="194">
        <f t="shared" si="178"/>
        <v>0</v>
      </c>
      <c r="AC82" s="195">
        <f t="shared" si="178"/>
        <v>0</v>
      </c>
      <c r="AD82" s="196">
        <f t="shared" si="178"/>
        <v>0</v>
      </c>
      <c r="AE82" s="197">
        <f t="shared" si="107"/>
        <v>0</v>
      </c>
      <c r="AF82" s="197">
        <f t="shared" si="108"/>
        <v>0</v>
      </c>
      <c r="AG82" s="119">
        <f t="shared" si="179"/>
        <v>0</v>
      </c>
      <c r="AH82" s="120">
        <f t="shared" si="179"/>
        <v>0</v>
      </c>
      <c r="AI82" s="120">
        <f t="shared" si="142"/>
        <v>0</v>
      </c>
      <c r="AJ82" s="120">
        <f t="shared" si="143"/>
        <v>0</v>
      </c>
      <c r="AK82" s="120">
        <f t="shared" si="144"/>
        <v>0</v>
      </c>
      <c r="AL82" s="120">
        <f t="shared" si="145"/>
        <v>0</v>
      </c>
      <c r="AM82" s="120">
        <f>0</f>
        <v>0</v>
      </c>
      <c r="AN82" s="120">
        <f t="shared" si="109"/>
        <v>0</v>
      </c>
      <c r="AO82" s="194">
        <f t="shared" si="180"/>
        <v>0</v>
      </c>
      <c r="AP82" s="195">
        <f t="shared" si="180"/>
        <v>0</v>
      </c>
      <c r="AQ82" s="196">
        <f t="shared" si="180"/>
        <v>0</v>
      </c>
      <c r="AR82" s="197">
        <f t="shared" si="110"/>
        <v>0</v>
      </c>
      <c r="AS82" s="197">
        <f t="shared" si="111"/>
        <v>0</v>
      </c>
      <c r="AT82" s="119">
        <f t="shared" si="181"/>
        <v>0</v>
      </c>
      <c r="AU82" s="120">
        <f t="shared" si="181"/>
        <v>0</v>
      </c>
      <c r="AV82" s="120">
        <f t="shared" si="148"/>
        <v>0</v>
      </c>
      <c r="AW82" s="120">
        <f t="shared" si="149"/>
        <v>0</v>
      </c>
      <c r="AX82" s="120">
        <f t="shared" si="150"/>
        <v>0</v>
      </c>
      <c r="AY82" s="120">
        <f t="shared" si="151"/>
        <v>0</v>
      </c>
      <c r="AZ82" s="120">
        <f>0</f>
        <v>0</v>
      </c>
      <c r="BA82" s="120">
        <f t="shared" si="112"/>
        <v>0</v>
      </c>
      <c r="BB82" s="194">
        <f t="shared" si="182"/>
        <v>0</v>
      </c>
      <c r="BC82" s="195">
        <f t="shared" si="182"/>
        <v>0</v>
      </c>
      <c r="BD82" s="196">
        <f t="shared" si="182"/>
        <v>0</v>
      </c>
      <c r="BE82" s="197">
        <f t="shared" si="113"/>
        <v>0</v>
      </c>
      <c r="BF82" s="197">
        <f t="shared" si="114"/>
        <v>0</v>
      </c>
      <c r="BG82" s="119">
        <f t="shared" si="183"/>
        <v>0</v>
      </c>
      <c r="BH82" s="120">
        <f t="shared" si="183"/>
        <v>0</v>
      </c>
      <c r="BI82" s="120">
        <f t="shared" si="154"/>
        <v>0</v>
      </c>
      <c r="BJ82" s="120">
        <f t="shared" si="155"/>
        <v>0</v>
      </c>
      <c r="BK82" s="120">
        <f t="shared" si="156"/>
        <v>0</v>
      </c>
      <c r="BL82" s="120">
        <f t="shared" si="157"/>
        <v>0</v>
      </c>
      <c r="BM82" s="120">
        <f>0</f>
        <v>0</v>
      </c>
      <c r="BN82" s="120">
        <f t="shared" si="115"/>
        <v>0</v>
      </c>
      <c r="BO82" s="194">
        <f t="shared" si="184"/>
        <v>0</v>
      </c>
      <c r="BP82" s="195">
        <f t="shared" si="184"/>
        <v>0</v>
      </c>
      <c r="BQ82" s="196">
        <f t="shared" si="184"/>
        <v>0</v>
      </c>
      <c r="BR82" s="197">
        <f t="shared" si="116"/>
        <v>0</v>
      </c>
      <c r="BS82" s="197">
        <f t="shared" si="117"/>
        <v>0</v>
      </c>
      <c r="BT82" s="119">
        <f t="shared" si="185"/>
        <v>0</v>
      </c>
      <c r="BU82" s="120">
        <f t="shared" si="185"/>
        <v>0</v>
      </c>
      <c r="BV82" s="120">
        <f t="shared" si="160"/>
        <v>0</v>
      </c>
      <c r="BW82" s="120">
        <f t="shared" si="161"/>
        <v>0</v>
      </c>
      <c r="BX82" s="120">
        <f t="shared" si="162"/>
        <v>0</v>
      </c>
      <c r="BY82" s="120">
        <f t="shared" si="163"/>
        <v>0</v>
      </c>
      <c r="BZ82" s="120">
        <f>0</f>
        <v>0</v>
      </c>
      <c r="CA82" s="120">
        <f t="shared" si="118"/>
        <v>0</v>
      </c>
      <c r="CB82" s="194">
        <f t="shared" si="186"/>
        <v>0</v>
      </c>
      <c r="CC82" s="195">
        <f t="shared" si="186"/>
        <v>0</v>
      </c>
      <c r="CD82" s="196">
        <f t="shared" si="186"/>
        <v>0</v>
      </c>
      <c r="CE82" s="197">
        <f t="shared" si="119"/>
        <v>0</v>
      </c>
      <c r="CF82" s="197">
        <f t="shared" si="120"/>
        <v>0</v>
      </c>
      <c r="CG82" s="119">
        <f t="shared" si="187"/>
        <v>0</v>
      </c>
      <c r="CH82" s="120">
        <f t="shared" si="187"/>
        <v>0</v>
      </c>
      <c r="CI82" s="120">
        <f t="shared" si="166"/>
        <v>0</v>
      </c>
      <c r="CJ82" s="120">
        <f t="shared" si="167"/>
        <v>0</v>
      </c>
      <c r="CK82" s="120">
        <f t="shared" si="168"/>
        <v>0</v>
      </c>
      <c r="CL82" s="120">
        <f t="shared" si="169"/>
        <v>0</v>
      </c>
      <c r="CM82" s="120">
        <f>0</f>
        <v>0</v>
      </c>
      <c r="CN82" s="120">
        <f t="shared" si="121"/>
        <v>0</v>
      </c>
      <c r="CO82" s="194">
        <f t="shared" si="188"/>
        <v>0</v>
      </c>
      <c r="CP82" s="195">
        <f t="shared" si="188"/>
        <v>0</v>
      </c>
      <c r="CQ82" s="196" t="str">
        <f t="shared" si="188"/>
        <v/>
      </c>
      <c r="CR82" s="197" t="str">
        <f t="shared" si="122"/>
        <v/>
      </c>
      <c r="CS82" s="197" t="str">
        <f t="shared" si="123"/>
        <v/>
      </c>
      <c r="CT82" s="119">
        <f t="shared" si="189"/>
        <v>0</v>
      </c>
      <c r="CU82" s="120">
        <f t="shared" si="189"/>
        <v>0</v>
      </c>
      <c r="CV82" s="120" t="str">
        <f t="shared" si="124"/>
        <v/>
      </c>
      <c r="CW82" s="120" t="str">
        <f t="shared" si="125"/>
        <v/>
      </c>
      <c r="CX82" s="120" t="str">
        <f t="shared" si="126"/>
        <v/>
      </c>
      <c r="CY82" s="120" t="str">
        <f t="shared" si="127"/>
        <v/>
      </c>
      <c r="CZ82" s="120">
        <f>0</f>
        <v>0</v>
      </c>
      <c r="DA82" s="120"/>
      <c r="DB82" s="132" t="str">
        <f t="shared" si="172"/>
        <v/>
      </c>
      <c r="DC82" s="133" t="str">
        <f t="shared" si="173"/>
        <v/>
      </c>
    </row>
    <row r="83" spans="1:108">
      <c r="A83" s="199">
        <f t="shared" si="174"/>
        <v>0</v>
      </c>
      <c r="B83" s="194">
        <f t="shared" si="174"/>
        <v>0</v>
      </c>
      <c r="C83" s="195">
        <f t="shared" si="174"/>
        <v>0</v>
      </c>
      <c r="D83" s="196">
        <f t="shared" si="174"/>
        <v>0</v>
      </c>
      <c r="E83" s="197">
        <f t="shared" si="101"/>
        <v>0</v>
      </c>
      <c r="F83" s="197">
        <f t="shared" si="102"/>
        <v>0</v>
      </c>
      <c r="G83" s="119">
        <f t="shared" si="175"/>
        <v>0</v>
      </c>
      <c r="H83" s="120">
        <f t="shared" si="175"/>
        <v>0</v>
      </c>
      <c r="I83" s="120">
        <f t="shared" si="130"/>
        <v>0</v>
      </c>
      <c r="J83" s="120">
        <f t="shared" si="131"/>
        <v>0</v>
      </c>
      <c r="K83" s="120">
        <f t="shared" si="132"/>
        <v>0</v>
      </c>
      <c r="L83" s="120">
        <f t="shared" si="133"/>
        <v>0</v>
      </c>
      <c r="M83" s="120">
        <f>0</f>
        <v>0</v>
      </c>
      <c r="N83" s="121">
        <f t="shared" si="103"/>
        <v>0</v>
      </c>
      <c r="O83" s="194">
        <f t="shared" si="176"/>
        <v>0</v>
      </c>
      <c r="P83" s="195">
        <f t="shared" si="176"/>
        <v>0</v>
      </c>
      <c r="Q83" s="196">
        <f t="shared" si="176"/>
        <v>0</v>
      </c>
      <c r="R83" s="197">
        <f t="shared" si="104"/>
        <v>0</v>
      </c>
      <c r="S83" s="197">
        <f t="shared" si="105"/>
        <v>0</v>
      </c>
      <c r="T83" s="119">
        <f t="shared" si="177"/>
        <v>0</v>
      </c>
      <c r="U83" s="120">
        <f t="shared" si="177"/>
        <v>0</v>
      </c>
      <c r="V83" s="120">
        <f t="shared" si="136"/>
        <v>0</v>
      </c>
      <c r="W83" s="120">
        <f t="shared" si="137"/>
        <v>0</v>
      </c>
      <c r="X83" s="120">
        <f t="shared" si="138"/>
        <v>0</v>
      </c>
      <c r="Y83" s="120">
        <f t="shared" si="139"/>
        <v>0</v>
      </c>
      <c r="Z83" s="120">
        <f>0</f>
        <v>0</v>
      </c>
      <c r="AA83" s="120">
        <f t="shared" si="106"/>
        <v>0</v>
      </c>
      <c r="AB83" s="194">
        <f t="shared" si="178"/>
        <v>0</v>
      </c>
      <c r="AC83" s="195">
        <f t="shared" si="178"/>
        <v>0</v>
      </c>
      <c r="AD83" s="196">
        <f t="shared" si="178"/>
        <v>0</v>
      </c>
      <c r="AE83" s="197">
        <f t="shared" si="107"/>
        <v>0</v>
      </c>
      <c r="AF83" s="197">
        <f t="shared" si="108"/>
        <v>0</v>
      </c>
      <c r="AG83" s="119">
        <f t="shared" si="179"/>
        <v>0</v>
      </c>
      <c r="AH83" s="120">
        <f t="shared" si="179"/>
        <v>0</v>
      </c>
      <c r="AI83" s="120">
        <f t="shared" si="142"/>
        <v>0</v>
      </c>
      <c r="AJ83" s="120">
        <f t="shared" si="143"/>
        <v>0</v>
      </c>
      <c r="AK83" s="120">
        <f t="shared" si="144"/>
        <v>0</v>
      </c>
      <c r="AL83" s="120">
        <f t="shared" si="145"/>
        <v>0</v>
      </c>
      <c r="AM83" s="120">
        <f>0</f>
        <v>0</v>
      </c>
      <c r="AN83" s="120">
        <f t="shared" si="109"/>
        <v>0</v>
      </c>
      <c r="AO83" s="194">
        <f t="shared" si="180"/>
        <v>0</v>
      </c>
      <c r="AP83" s="195">
        <f t="shared" si="180"/>
        <v>0</v>
      </c>
      <c r="AQ83" s="196">
        <f t="shared" si="180"/>
        <v>0</v>
      </c>
      <c r="AR83" s="197">
        <f t="shared" si="110"/>
        <v>0</v>
      </c>
      <c r="AS83" s="197">
        <f t="shared" si="111"/>
        <v>0</v>
      </c>
      <c r="AT83" s="119">
        <f t="shared" si="181"/>
        <v>0</v>
      </c>
      <c r="AU83" s="120">
        <f t="shared" si="181"/>
        <v>0</v>
      </c>
      <c r="AV83" s="120">
        <f t="shared" si="148"/>
        <v>0</v>
      </c>
      <c r="AW83" s="120">
        <f t="shared" si="149"/>
        <v>0</v>
      </c>
      <c r="AX83" s="120">
        <f t="shared" si="150"/>
        <v>0</v>
      </c>
      <c r="AY83" s="120">
        <f t="shared" si="151"/>
        <v>0</v>
      </c>
      <c r="AZ83" s="120">
        <f>0</f>
        <v>0</v>
      </c>
      <c r="BA83" s="120">
        <f t="shared" si="112"/>
        <v>0</v>
      </c>
      <c r="BB83" s="194">
        <f t="shared" si="182"/>
        <v>0</v>
      </c>
      <c r="BC83" s="195">
        <f t="shared" si="182"/>
        <v>0</v>
      </c>
      <c r="BD83" s="196">
        <f t="shared" si="182"/>
        <v>0</v>
      </c>
      <c r="BE83" s="197">
        <f t="shared" si="113"/>
        <v>0</v>
      </c>
      <c r="BF83" s="197">
        <f t="shared" si="114"/>
        <v>0</v>
      </c>
      <c r="BG83" s="119">
        <f t="shared" si="183"/>
        <v>0</v>
      </c>
      <c r="BH83" s="120">
        <f t="shared" si="183"/>
        <v>0</v>
      </c>
      <c r="BI83" s="120">
        <f t="shared" si="154"/>
        <v>0</v>
      </c>
      <c r="BJ83" s="120">
        <f t="shared" si="155"/>
        <v>0</v>
      </c>
      <c r="BK83" s="120">
        <f t="shared" si="156"/>
        <v>0</v>
      </c>
      <c r="BL83" s="120">
        <f t="shared" si="157"/>
        <v>0</v>
      </c>
      <c r="BM83" s="120">
        <f>0</f>
        <v>0</v>
      </c>
      <c r="BN83" s="120">
        <f t="shared" si="115"/>
        <v>0</v>
      </c>
      <c r="BO83" s="194">
        <f t="shared" si="184"/>
        <v>0</v>
      </c>
      <c r="BP83" s="195">
        <f t="shared" si="184"/>
        <v>0</v>
      </c>
      <c r="BQ83" s="196">
        <f t="shared" si="184"/>
        <v>0</v>
      </c>
      <c r="BR83" s="197">
        <f t="shared" si="116"/>
        <v>0</v>
      </c>
      <c r="BS83" s="197">
        <f t="shared" si="117"/>
        <v>0</v>
      </c>
      <c r="BT83" s="119">
        <f t="shared" si="185"/>
        <v>0</v>
      </c>
      <c r="BU83" s="120">
        <f t="shared" si="185"/>
        <v>0</v>
      </c>
      <c r="BV83" s="120">
        <f t="shared" si="160"/>
        <v>0</v>
      </c>
      <c r="BW83" s="120">
        <f t="shared" si="161"/>
        <v>0</v>
      </c>
      <c r="BX83" s="120">
        <f t="shared" si="162"/>
        <v>0</v>
      </c>
      <c r="BY83" s="120">
        <f t="shared" si="163"/>
        <v>0</v>
      </c>
      <c r="BZ83" s="120">
        <f>0</f>
        <v>0</v>
      </c>
      <c r="CA83" s="120">
        <f t="shared" si="118"/>
        <v>0</v>
      </c>
      <c r="CB83" s="194">
        <f t="shared" si="186"/>
        <v>0</v>
      </c>
      <c r="CC83" s="195">
        <f t="shared" si="186"/>
        <v>0</v>
      </c>
      <c r="CD83" s="196">
        <f t="shared" si="186"/>
        <v>0</v>
      </c>
      <c r="CE83" s="197">
        <f t="shared" si="119"/>
        <v>0</v>
      </c>
      <c r="CF83" s="197">
        <f t="shared" si="120"/>
        <v>0</v>
      </c>
      <c r="CG83" s="119">
        <f t="shared" si="187"/>
        <v>0</v>
      </c>
      <c r="CH83" s="120">
        <f t="shared" si="187"/>
        <v>0</v>
      </c>
      <c r="CI83" s="120">
        <f t="shared" si="166"/>
        <v>0</v>
      </c>
      <c r="CJ83" s="120">
        <f t="shared" si="167"/>
        <v>0</v>
      </c>
      <c r="CK83" s="120">
        <f t="shared" si="168"/>
        <v>0</v>
      </c>
      <c r="CL83" s="120">
        <f t="shared" si="169"/>
        <v>0</v>
      </c>
      <c r="CM83" s="120">
        <f>0</f>
        <v>0</v>
      </c>
      <c r="CN83" s="120">
        <f t="shared" si="121"/>
        <v>0</v>
      </c>
      <c r="CO83" s="194">
        <f t="shared" si="188"/>
        <v>0</v>
      </c>
      <c r="CP83" s="195">
        <f t="shared" si="188"/>
        <v>0</v>
      </c>
      <c r="CQ83" s="196" t="str">
        <f t="shared" si="188"/>
        <v/>
      </c>
      <c r="CR83" s="197" t="str">
        <f t="shared" si="122"/>
        <v/>
      </c>
      <c r="CS83" s="197" t="str">
        <f t="shared" si="123"/>
        <v/>
      </c>
      <c r="CT83" s="119">
        <f t="shared" si="189"/>
        <v>0</v>
      </c>
      <c r="CU83" s="120">
        <f t="shared" si="189"/>
        <v>0</v>
      </c>
      <c r="CV83" s="120" t="str">
        <f t="shared" si="124"/>
        <v/>
      </c>
      <c r="CW83" s="120" t="str">
        <f t="shared" si="125"/>
        <v/>
      </c>
      <c r="CX83" s="120" t="str">
        <f t="shared" si="126"/>
        <v/>
      </c>
      <c r="CY83" s="120" t="str">
        <f t="shared" si="127"/>
        <v/>
      </c>
      <c r="CZ83" s="120">
        <f>0</f>
        <v>0</v>
      </c>
      <c r="DA83" s="120"/>
      <c r="DB83" s="132" t="str">
        <f t="shared" si="172"/>
        <v/>
      </c>
      <c r="DC83" s="133" t="str">
        <f t="shared" si="173"/>
        <v/>
      </c>
    </row>
    <row r="84" spans="1:108">
      <c r="A84" s="199">
        <f t="shared" ref="A84:D91" si="190">A40</f>
        <v>0</v>
      </c>
      <c r="B84" s="194">
        <f t="shared" si="190"/>
        <v>0</v>
      </c>
      <c r="C84" s="195">
        <f t="shared" si="190"/>
        <v>0</v>
      </c>
      <c r="D84" s="196">
        <f t="shared" si="190"/>
        <v>0</v>
      </c>
      <c r="E84" s="197">
        <f t="shared" si="101"/>
        <v>0</v>
      </c>
      <c r="F84" s="197">
        <f t="shared" si="102"/>
        <v>0</v>
      </c>
      <c r="G84" s="119">
        <f t="shared" ref="G84:H90" si="191">G40</f>
        <v>0</v>
      </c>
      <c r="H84" s="120">
        <f t="shared" si="191"/>
        <v>0</v>
      </c>
      <c r="I84" s="120">
        <f t="shared" si="130"/>
        <v>0</v>
      </c>
      <c r="J84" s="120">
        <f t="shared" si="131"/>
        <v>0</v>
      </c>
      <c r="K84" s="120">
        <f t="shared" si="132"/>
        <v>0</v>
      </c>
      <c r="L84" s="120">
        <f t="shared" si="133"/>
        <v>0</v>
      </c>
      <c r="M84" s="120">
        <f>0</f>
        <v>0</v>
      </c>
      <c r="N84" s="121">
        <f t="shared" si="103"/>
        <v>0</v>
      </c>
      <c r="O84" s="194">
        <f t="shared" ref="O84:Q91" si="192">O40</f>
        <v>0</v>
      </c>
      <c r="P84" s="195">
        <f t="shared" si="192"/>
        <v>0</v>
      </c>
      <c r="Q84" s="196">
        <f t="shared" si="192"/>
        <v>0</v>
      </c>
      <c r="R84" s="197">
        <f t="shared" si="104"/>
        <v>0</v>
      </c>
      <c r="S84" s="197">
        <f t="shared" si="105"/>
        <v>0</v>
      </c>
      <c r="T84" s="119">
        <f t="shared" ref="T84:U90" si="193">T40</f>
        <v>0</v>
      </c>
      <c r="U84" s="120">
        <f t="shared" si="193"/>
        <v>0</v>
      </c>
      <c r="V84" s="120">
        <f t="shared" si="136"/>
        <v>0</v>
      </c>
      <c r="W84" s="120">
        <f t="shared" si="137"/>
        <v>0</v>
      </c>
      <c r="X84" s="120">
        <f t="shared" si="138"/>
        <v>0</v>
      </c>
      <c r="Y84" s="120">
        <f t="shared" si="139"/>
        <v>0</v>
      </c>
      <c r="Z84" s="120">
        <f>0</f>
        <v>0</v>
      </c>
      <c r="AA84" s="120">
        <f t="shared" si="106"/>
        <v>0</v>
      </c>
      <c r="AB84" s="194">
        <f t="shared" ref="AB84:AD91" si="194">AB40</f>
        <v>0</v>
      </c>
      <c r="AC84" s="195">
        <f t="shared" si="194"/>
        <v>0</v>
      </c>
      <c r="AD84" s="196">
        <f t="shared" si="194"/>
        <v>0</v>
      </c>
      <c r="AE84" s="197">
        <f t="shared" si="107"/>
        <v>0</v>
      </c>
      <c r="AF84" s="197">
        <f t="shared" si="108"/>
        <v>0</v>
      </c>
      <c r="AG84" s="119">
        <f t="shared" ref="AG84:AH90" si="195">AG40</f>
        <v>0</v>
      </c>
      <c r="AH84" s="120">
        <f t="shared" si="195"/>
        <v>0</v>
      </c>
      <c r="AI84" s="120">
        <f t="shared" si="142"/>
        <v>0</v>
      </c>
      <c r="AJ84" s="120">
        <f t="shared" si="143"/>
        <v>0</v>
      </c>
      <c r="AK84" s="120">
        <f t="shared" si="144"/>
        <v>0</v>
      </c>
      <c r="AL84" s="120">
        <f t="shared" si="145"/>
        <v>0</v>
      </c>
      <c r="AM84" s="120">
        <f>0</f>
        <v>0</v>
      </c>
      <c r="AN84" s="120">
        <f t="shared" si="109"/>
        <v>0</v>
      </c>
      <c r="AO84" s="194">
        <f t="shared" ref="AO84:AQ91" si="196">AO40</f>
        <v>0</v>
      </c>
      <c r="AP84" s="195">
        <f t="shared" si="196"/>
        <v>0</v>
      </c>
      <c r="AQ84" s="196">
        <f t="shared" si="196"/>
        <v>0</v>
      </c>
      <c r="AR84" s="197">
        <f t="shared" si="110"/>
        <v>0</v>
      </c>
      <c r="AS84" s="197">
        <f t="shared" si="111"/>
        <v>0</v>
      </c>
      <c r="AT84" s="119">
        <f t="shared" ref="AT84:AU90" si="197">AT40</f>
        <v>0</v>
      </c>
      <c r="AU84" s="120">
        <f t="shared" si="197"/>
        <v>0</v>
      </c>
      <c r="AV84" s="120">
        <f t="shared" si="148"/>
        <v>0</v>
      </c>
      <c r="AW84" s="120">
        <f t="shared" si="149"/>
        <v>0</v>
      </c>
      <c r="AX84" s="120">
        <f t="shared" si="150"/>
        <v>0</v>
      </c>
      <c r="AY84" s="120">
        <f t="shared" si="151"/>
        <v>0</v>
      </c>
      <c r="AZ84" s="120">
        <f>0</f>
        <v>0</v>
      </c>
      <c r="BA84" s="120">
        <f t="shared" si="112"/>
        <v>0</v>
      </c>
      <c r="BB84" s="194">
        <f t="shared" ref="BB84:BD91" si="198">BB40</f>
        <v>0</v>
      </c>
      <c r="BC84" s="195">
        <f t="shared" si="198"/>
        <v>0</v>
      </c>
      <c r="BD84" s="196">
        <f t="shared" si="198"/>
        <v>0</v>
      </c>
      <c r="BE84" s="197">
        <f t="shared" si="113"/>
        <v>0</v>
      </c>
      <c r="BF84" s="197">
        <f t="shared" si="114"/>
        <v>0</v>
      </c>
      <c r="BG84" s="119">
        <f t="shared" ref="BG84:BH90" si="199">BG40</f>
        <v>0</v>
      </c>
      <c r="BH84" s="120">
        <f t="shared" si="199"/>
        <v>0</v>
      </c>
      <c r="BI84" s="120">
        <f t="shared" si="154"/>
        <v>0</v>
      </c>
      <c r="BJ84" s="120">
        <f t="shared" si="155"/>
        <v>0</v>
      </c>
      <c r="BK84" s="120">
        <f t="shared" si="156"/>
        <v>0</v>
      </c>
      <c r="BL84" s="120">
        <f t="shared" si="157"/>
        <v>0</v>
      </c>
      <c r="BM84" s="120">
        <f>0</f>
        <v>0</v>
      </c>
      <c r="BN84" s="120">
        <f t="shared" si="115"/>
        <v>0</v>
      </c>
      <c r="BO84" s="194">
        <f t="shared" ref="BO84:BQ91" si="200">BO40</f>
        <v>0</v>
      </c>
      <c r="BP84" s="195">
        <f t="shared" si="200"/>
        <v>0</v>
      </c>
      <c r="BQ84" s="196">
        <f t="shared" si="200"/>
        <v>0</v>
      </c>
      <c r="BR84" s="197">
        <f t="shared" si="116"/>
        <v>0</v>
      </c>
      <c r="BS84" s="197">
        <f t="shared" si="117"/>
        <v>0</v>
      </c>
      <c r="BT84" s="119">
        <f t="shared" ref="BT84:BU90" si="201">BT40</f>
        <v>0</v>
      </c>
      <c r="BU84" s="120">
        <f t="shared" si="201"/>
        <v>0</v>
      </c>
      <c r="BV84" s="120">
        <f t="shared" si="160"/>
        <v>0</v>
      </c>
      <c r="BW84" s="120">
        <f t="shared" si="161"/>
        <v>0</v>
      </c>
      <c r="BX84" s="120">
        <f t="shared" si="162"/>
        <v>0</v>
      </c>
      <c r="BY84" s="120">
        <f t="shared" si="163"/>
        <v>0</v>
      </c>
      <c r="BZ84" s="120">
        <f>0</f>
        <v>0</v>
      </c>
      <c r="CA84" s="120">
        <f t="shared" si="118"/>
        <v>0</v>
      </c>
      <c r="CB84" s="194">
        <f t="shared" ref="CB84:CD91" si="202">CB40</f>
        <v>0</v>
      </c>
      <c r="CC84" s="195">
        <f t="shared" si="202"/>
        <v>0</v>
      </c>
      <c r="CD84" s="196">
        <f t="shared" si="202"/>
        <v>0</v>
      </c>
      <c r="CE84" s="197">
        <f t="shared" si="119"/>
        <v>0</v>
      </c>
      <c r="CF84" s="197">
        <f t="shared" si="120"/>
        <v>0</v>
      </c>
      <c r="CG84" s="119">
        <f t="shared" ref="CG84:CH90" si="203">CG40</f>
        <v>0</v>
      </c>
      <c r="CH84" s="120">
        <f t="shared" si="203"/>
        <v>0</v>
      </c>
      <c r="CI84" s="120">
        <f t="shared" si="166"/>
        <v>0</v>
      </c>
      <c r="CJ84" s="120">
        <f t="shared" si="167"/>
        <v>0</v>
      </c>
      <c r="CK84" s="120">
        <f t="shared" si="168"/>
        <v>0</v>
      </c>
      <c r="CL84" s="120">
        <f t="shared" si="169"/>
        <v>0</v>
      </c>
      <c r="CM84" s="120">
        <f>0</f>
        <v>0</v>
      </c>
      <c r="CN84" s="120">
        <f t="shared" si="121"/>
        <v>0</v>
      </c>
      <c r="CO84" s="194">
        <f t="shared" ref="CO84:CQ91" si="204">CO40</f>
        <v>0</v>
      </c>
      <c r="CP84" s="195">
        <f t="shared" si="204"/>
        <v>0</v>
      </c>
      <c r="CQ84" s="196" t="str">
        <f t="shared" si="204"/>
        <v/>
      </c>
      <c r="CR84" s="197" t="str">
        <f t="shared" si="122"/>
        <v/>
      </c>
      <c r="CS84" s="197" t="str">
        <f t="shared" si="123"/>
        <v/>
      </c>
      <c r="CT84" s="119">
        <f t="shared" ref="CT84:CU90" si="205">CT40</f>
        <v>0</v>
      </c>
      <c r="CU84" s="120">
        <f t="shared" si="205"/>
        <v>0</v>
      </c>
      <c r="CV84" s="120" t="str">
        <f t="shared" si="124"/>
        <v/>
      </c>
      <c r="CW84" s="120" t="str">
        <f t="shared" si="125"/>
        <v/>
      </c>
      <c r="CX84" s="120" t="str">
        <f t="shared" si="126"/>
        <v/>
      </c>
      <c r="CY84" s="120" t="str">
        <f t="shared" si="127"/>
        <v/>
      </c>
      <c r="CZ84" s="120">
        <f>0</f>
        <v>0</v>
      </c>
      <c r="DA84" s="120"/>
      <c r="DB84" s="132" t="str">
        <f t="shared" si="172"/>
        <v/>
      </c>
      <c r="DC84" s="133" t="str">
        <f t="shared" si="173"/>
        <v/>
      </c>
    </row>
    <row r="85" spans="1:108">
      <c r="A85" s="199">
        <f t="shared" si="190"/>
        <v>0</v>
      </c>
      <c r="B85" s="194">
        <f t="shared" si="190"/>
        <v>0</v>
      </c>
      <c r="C85" s="195">
        <f t="shared" si="190"/>
        <v>0</v>
      </c>
      <c r="D85" s="196">
        <f t="shared" si="190"/>
        <v>0</v>
      </c>
      <c r="E85" s="197">
        <f t="shared" si="101"/>
        <v>0</v>
      </c>
      <c r="F85" s="197">
        <f t="shared" si="102"/>
        <v>0</v>
      </c>
      <c r="G85" s="119">
        <f t="shared" si="191"/>
        <v>0</v>
      </c>
      <c r="H85" s="120">
        <f t="shared" si="191"/>
        <v>0</v>
      </c>
      <c r="I85" s="120">
        <f t="shared" si="130"/>
        <v>0</v>
      </c>
      <c r="J85" s="120">
        <f t="shared" si="131"/>
        <v>0</v>
      </c>
      <c r="K85" s="120">
        <f t="shared" si="132"/>
        <v>0</v>
      </c>
      <c r="L85" s="120">
        <f t="shared" si="133"/>
        <v>0</v>
      </c>
      <c r="M85" s="120">
        <f>0</f>
        <v>0</v>
      </c>
      <c r="N85" s="121">
        <f t="shared" si="103"/>
        <v>0</v>
      </c>
      <c r="O85" s="194">
        <f t="shared" si="192"/>
        <v>0</v>
      </c>
      <c r="P85" s="195">
        <f t="shared" si="192"/>
        <v>0</v>
      </c>
      <c r="Q85" s="196">
        <f t="shared" si="192"/>
        <v>0</v>
      </c>
      <c r="R85" s="197">
        <f t="shared" si="104"/>
        <v>0</v>
      </c>
      <c r="S85" s="197">
        <f t="shared" si="105"/>
        <v>0</v>
      </c>
      <c r="T85" s="119">
        <f t="shared" si="193"/>
        <v>0</v>
      </c>
      <c r="U85" s="120">
        <f t="shared" si="193"/>
        <v>0</v>
      </c>
      <c r="V85" s="120">
        <f t="shared" si="136"/>
        <v>0</v>
      </c>
      <c r="W85" s="120">
        <f t="shared" si="137"/>
        <v>0</v>
      </c>
      <c r="X85" s="120">
        <f t="shared" si="138"/>
        <v>0</v>
      </c>
      <c r="Y85" s="120">
        <f t="shared" si="139"/>
        <v>0</v>
      </c>
      <c r="Z85" s="120">
        <f>0</f>
        <v>0</v>
      </c>
      <c r="AA85" s="120">
        <f t="shared" si="106"/>
        <v>0</v>
      </c>
      <c r="AB85" s="194">
        <f t="shared" si="194"/>
        <v>0</v>
      </c>
      <c r="AC85" s="195">
        <f t="shared" si="194"/>
        <v>0</v>
      </c>
      <c r="AD85" s="196">
        <f t="shared" si="194"/>
        <v>0</v>
      </c>
      <c r="AE85" s="197">
        <f t="shared" si="107"/>
        <v>0</v>
      </c>
      <c r="AF85" s="197">
        <f t="shared" si="108"/>
        <v>0</v>
      </c>
      <c r="AG85" s="119">
        <f t="shared" si="195"/>
        <v>0</v>
      </c>
      <c r="AH85" s="120">
        <f t="shared" si="195"/>
        <v>0</v>
      </c>
      <c r="AI85" s="120">
        <f t="shared" si="142"/>
        <v>0</v>
      </c>
      <c r="AJ85" s="120">
        <f t="shared" si="143"/>
        <v>0</v>
      </c>
      <c r="AK85" s="120">
        <f t="shared" si="144"/>
        <v>0</v>
      </c>
      <c r="AL85" s="120">
        <f t="shared" si="145"/>
        <v>0</v>
      </c>
      <c r="AM85" s="120">
        <f>0</f>
        <v>0</v>
      </c>
      <c r="AN85" s="120">
        <f t="shared" si="109"/>
        <v>0</v>
      </c>
      <c r="AO85" s="194">
        <f t="shared" si="196"/>
        <v>0</v>
      </c>
      <c r="AP85" s="195">
        <f t="shared" si="196"/>
        <v>0</v>
      </c>
      <c r="AQ85" s="196">
        <f t="shared" si="196"/>
        <v>0</v>
      </c>
      <c r="AR85" s="197">
        <f t="shared" si="110"/>
        <v>0</v>
      </c>
      <c r="AS85" s="197">
        <f t="shared" si="111"/>
        <v>0</v>
      </c>
      <c r="AT85" s="119">
        <f t="shared" si="197"/>
        <v>0</v>
      </c>
      <c r="AU85" s="120">
        <f t="shared" si="197"/>
        <v>0</v>
      </c>
      <c r="AV85" s="120">
        <f t="shared" si="148"/>
        <v>0</v>
      </c>
      <c r="AW85" s="120">
        <f t="shared" si="149"/>
        <v>0</v>
      </c>
      <c r="AX85" s="120">
        <f t="shared" si="150"/>
        <v>0</v>
      </c>
      <c r="AY85" s="120">
        <f t="shared" si="151"/>
        <v>0</v>
      </c>
      <c r="AZ85" s="120">
        <f>0</f>
        <v>0</v>
      </c>
      <c r="BA85" s="120">
        <f t="shared" si="112"/>
        <v>0</v>
      </c>
      <c r="BB85" s="194">
        <f t="shared" si="198"/>
        <v>0</v>
      </c>
      <c r="BC85" s="195">
        <f t="shared" si="198"/>
        <v>0</v>
      </c>
      <c r="BD85" s="196">
        <f t="shared" si="198"/>
        <v>0</v>
      </c>
      <c r="BE85" s="197">
        <f t="shared" si="113"/>
        <v>0</v>
      </c>
      <c r="BF85" s="197">
        <f t="shared" si="114"/>
        <v>0</v>
      </c>
      <c r="BG85" s="119">
        <f t="shared" si="199"/>
        <v>0</v>
      </c>
      <c r="BH85" s="120">
        <f t="shared" si="199"/>
        <v>0</v>
      </c>
      <c r="BI85" s="120">
        <f t="shared" si="154"/>
        <v>0</v>
      </c>
      <c r="BJ85" s="120">
        <f t="shared" si="155"/>
        <v>0</v>
      </c>
      <c r="BK85" s="120">
        <f t="shared" si="156"/>
        <v>0</v>
      </c>
      <c r="BL85" s="120">
        <f t="shared" si="157"/>
        <v>0</v>
      </c>
      <c r="BM85" s="120">
        <f>0</f>
        <v>0</v>
      </c>
      <c r="BN85" s="120">
        <f t="shared" si="115"/>
        <v>0</v>
      </c>
      <c r="BO85" s="194">
        <f t="shared" si="200"/>
        <v>0</v>
      </c>
      <c r="BP85" s="195">
        <f t="shared" si="200"/>
        <v>0</v>
      </c>
      <c r="BQ85" s="196">
        <f t="shared" si="200"/>
        <v>0</v>
      </c>
      <c r="BR85" s="197">
        <f t="shared" si="116"/>
        <v>0</v>
      </c>
      <c r="BS85" s="197">
        <f t="shared" si="117"/>
        <v>0</v>
      </c>
      <c r="BT85" s="119">
        <f t="shared" si="201"/>
        <v>0</v>
      </c>
      <c r="BU85" s="120">
        <f t="shared" si="201"/>
        <v>0</v>
      </c>
      <c r="BV85" s="120">
        <f t="shared" si="160"/>
        <v>0</v>
      </c>
      <c r="BW85" s="120">
        <f t="shared" si="161"/>
        <v>0</v>
      </c>
      <c r="BX85" s="120">
        <f t="shared" si="162"/>
        <v>0</v>
      </c>
      <c r="BY85" s="120">
        <f t="shared" si="163"/>
        <v>0</v>
      </c>
      <c r="BZ85" s="120">
        <f>0</f>
        <v>0</v>
      </c>
      <c r="CA85" s="120">
        <f t="shared" si="118"/>
        <v>0</v>
      </c>
      <c r="CB85" s="194">
        <f t="shared" si="202"/>
        <v>0</v>
      </c>
      <c r="CC85" s="195">
        <f t="shared" si="202"/>
        <v>0</v>
      </c>
      <c r="CD85" s="196">
        <f t="shared" si="202"/>
        <v>0</v>
      </c>
      <c r="CE85" s="197">
        <f t="shared" si="119"/>
        <v>0</v>
      </c>
      <c r="CF85" s="197">
        <f t="shared" si="120"/>
        <v>0</v>
      </c>
      <c r="CG85" s="119">
        <f t="shared" si="203"/>
        <v>0</v>
      </c>
      <c r="CH85" s="120">
        <f t="shared" si="203"/>
        <v>0</v>
      </c>
      <c r="CI85" s="120">
        <f t="shared" si="166"/>
        <v>0</v>
      </c>
      <c r="CJ85" s="120">
        <f t="shared" si="167"/>
        <v>0</v>
      </c>
      <c r="CK85" s="120">
        <f t="shared" si="168"/>
        <v>0</v>
      </c>
      <c r="CL85" s="120">
        <f t="shared" si="169"/>
        <v>0</v>
      </c>
      <c r="CM85" s="120">
        <f>0</f>
        <v>0</v>
      </c>
      <c r="CN85" s="120">
        <f t="shared" si="121"/>
        <v>0</v>
      </c>
      <c r="CO85" s="194">
        <f t="shared" si="204"/>
        <v>0</v>
      </c>
      <c r="CP85" s="195">
        <f t="shared" si="204"/>
        <v>0</v>
      </c>
      <c r="CQ85" s="196" t="str">
        <f t="shared" si="204"/>
        <v/>
      </c>
      <c r="CR85" s="197" t="str">
        <f t="shared" si="122"/>
        <v/>
      </c>
      <c r="CS85" s="197" t="str">
        <f t="shared" si="123"/>
        <v/>
      </c>
      <c r="CT85" s="119">
        <f t="shared" si="205"/>
        <v>0</v>
      </c>
      <c r="CU85" s="120">
        <f t="shared" si="205"/>
        <v>0</v>
      </c>
      <c r="CV85" s="120" t="str">
        <f t="shared" si="124"/>
        <v/>
      </c>
      <c r="CW85" s="120" t="str">
        <f t="shared" si="125"/>
        <v/>
      </c>
      <c r="CX85" s="120" t="str">
        <f t="shared" si="126"/>
        <v/>
      </c>
      <c r="CY85" s="120" t="str">
        <f t="shared" si="127"/>
        <v/>
      </c>
      <c r="CZ85" s="120">
        <f>0</f>
        <v>0</v>
      </c>
      <c r="DA85" s="120"/>
      <c r="DB85" s="132" t="str">
        <f t="shared" si="172"/>
        <v/>
      </c>
      <c r="DC85" s="133" t="str">
        <f t="shared" si="173"/>
        <v/>
      </c>
    </row>
    <row r="86" spans="1:108">
      <c r="A86" s="199">
        <f t="shared" si="190"/>
        <v>0</v>
      </c>
      <c r="B86" s="194">
        <f t="shared" si="190"/>
        <v>0</v>
      </c>
      <c r="C86" s="195">
        <f t="shared" si="190"/>
        <v>0</v>
      </c>
      <c r="D86" s="196">
        <f t="shared" si="190"/>
        <v>0</v>
      </c>
      <c r="E86" s="197">
        <f t="shared" si="101"/>
        <v>0</v>
      </c>
      <c r="F86" s="197">
        <f t="shared" si="102"/>
        <v>0</v>
      </c>
      <c r="G86" s="119">
        <f t="shared" si="191"/>
        <v>0</v>
      </c>
      <c r="H86" s="120">
        <f t="shared" si="191"/>
        <v>0</v>
      </c>
      <c r="I86" s="120">
        <f t="shared" si="130"/>
        <v>0</v>
      </c>
      <c r="J86" s="120">
        <f t="shared" si="131"/>
        <v>0</v>
      </c>
      <c r="K86" s="120">
        <f t="shared" si="132"/>
        <v>0</v>
      </c>
      <c r="L86" s="120">
        <f t="shared" si="133"/>
        <v>0</v>
      </c>
      <c r="M86" s="120">
        <f>0</f>
        <v>0</v>
      </c>
      <c r="N86" s="121">
        <f t="shared" si="103"/>
        <v>0</v>
      </c>
      <c r="O86" s="194">
        <f t="shared" si="192"/>
        <v>0</v>
      </c>
      <c r="P86" s="195">
        <f t="shared" si="192"/>
        <v>0</v>
      </c>
      <c r="Q86" s="196">
        <f t="shared" si="192"/>
        <v>0</v>
      </c>
      <c r="R86" s="197">
        <f t="shared" si="104"/>
        <v>0</v>
      </c>
      <c r="S86" s="197">
        <f t="shared" si="105"/>
        <v>0</v>
      </c>
      <c r="T86" s="119">
        <f t="shared" si="193"/>
        <v>0</v>
      </c>
      <c r="U86" s="120">
        <f t="shared" si="193"/>
        <v>0</v>
      </c>
      <c r="V86" s="120">
        <f t="shared" si="136"/>
        <v>0</v>
      </c>
      <c r="W86" s="120">
        <f t="shared" si="137"/>
        <v>0</v>
      </c>
      <c r="X86" s="120">
        <f t="shared" si="138"/>
        <v>0</v>
      </c>
      <c r="Y86" s="120">
        <f t="shared" si="139"/>
        <v>0</v>
      </c>
      <c r="Z86" s="120">
        <f>0</f>
        <v>0</v>
      </c>
      <c r="AA86" s="120">
        <f t="shared" si="106"/>
        <v>0</v>
      </c>
      <c r="AB86" s="194">
        <f t="shared" si="194"/>
        <v>0</v>
      </c>
      <c r="AC86" s="195">
        <f t="shared" si="194"/>
        <v>0</v>
      </c>
      <c r="AD86" s="196">
        <f t="shared" si="194"/>
        <v>0</v>
      </c>
      <c r="AE86" s="197">
        <f t="shared" si="107"/>
        <v>0</v>
      </c>
      <c r="AF86" s="197">
        <f t="shared" si="108"/>
        <v>0</v>
      </c>
      <c r="AG86" s="119">
        <f t="shared" si="195"/>
        <v>0</v>
      </c>
      <c r="AH86" s="120">
        <f t="shared" si="195"/>
        <v>0</v>
      </c>
      <c r="AI86" s="120">
        <f t="shared" si="142"/>
        <v>0</v>
      </c>
      <c r="AJ86" s="120">
        <f t="shared" si="143"/>
        <v>0</v>
      </c>
      <c r="AK86" s="120">
        <f t="shared" si="144"/>
        <v>0</v>
      </c>
      <c r="AL86" s="120">
        <f t="shared" si="145"/>
        <v>0</v>
      </c>
      <c r="AM86" s="120">
        <f>0</f>
        <v>0</v>
      </c>
      <c r="AN86" s="120">
        <f t="shared" si="109"/>
        <v>0</v>
      </c>
      <c r="AO86" s="194">
        <f t="shared" si="196"/>
        <v>0</v>
      </c>
      <c r="AP86" s="195">
        <f t="shared" si="196"/>
        <v>0</v>
      </c>
      <c r="AQ86" s="196">
        <f t="shared" si="196"/>
        <v>0</v>
      </c>
      <c r="AR86" s="197">
        <f t="shared" si="110"/>
        <v>0</v>
      </c>
      <c r="AS86" s="197">
        <f t="shared" si="111"/>
        <v>0</v>
      </c>
      <c r="AT86" s="119">
        <f t="shared" si="197"/>
        <v>0</v>
      </c>
      <c r="AU86" s="120">
        <f t="shared" si="197"/>
        <v>0</v>
      </c>
      <c r="AV86" s="120">
        <f t="shared" si="148"/>
        <v>0</v>
      </c>
      <c r="AW86" s="120">
        <f t="shared" si="149"/>
        <v>0</v>
      </c>
      <c r="AX86" s="120">
        <f t="shared" si="150"/>
        <v>0</v>
      </c>
      <c r="AY86" s="120">
        <f t="shared" si="151"/>
        <v>0</v>
      </c>
      <c r="AZ86" s="120">
        <f>0</f>
        <v>0</v>
      </c>
      <c r="BA86" s="120">
        <f t="shared" si="112"/>
        <v>0</v>
      </c>
      <c r="BB86" s="194">
        <f t="shared" si="198"/>
        <v>0</v>
      </c>
      <c r="BC86" s="195">
        <f t="shared" si="198"/>
        <v>0</v>
      </c>
      <c r="BD86" s="196">
        <f t="shared" si="198"/>
        <v>0</v>
      </c>
      <c r="BE86" s="197">
        <f t="shared" si="113"/>
        <v>0</v>
      </c>
      <c r="BF86" s="197">
        <f t="shared" si="114"/>
        <v>0</v>
      </c>
      <c r="BG86" s="119">
        <f t="shared" si="199"/>
        <v>0</v>
      </c>
      <c r="BH86" s="120">
        <f t="shared" si="199"/>
        <v>0</v>
      </c>
      <c r="BI86" s="120">
        <f t="shared" si="154"/>
        <v>0</v>
      </c>
      <c r="BJ86" s="120">
        <f t="shared" si="155"/>
        <v>0</v>
      </c>
      <c r="BK86" s="120">
        <f t="shared" si="156"/>
        <v>0</v>
      </c>
      <c r="BL86" s="120">
        <f t="shared" si="157"/>
        <v>0</v>
      </c>
      <c r="BM86" s="120">
        <f>0</f>
        <v>0</v>
      </c>
      <c r="BN86" s="120">
        <f t="shared" si="115"/>
        <v>0</v>
      </c>
      <c r="BO86" s="194">
        <f t="shared" si="200"/>
        <v>0</v>
      </c>
      <c r="BP86" s="195">
        <f t="shared" si="200"/>
        <v>0</v>
      </c>
      <c r="BQ86" s="196">
        <f t="shared" si="200"/>
        <v>0</v>
      </c>
      <c r="BR86" s="197">
        <f t="shared" si="116"/>
        <v>0</v>
      </c>
      <c r="BS86" s="197">
        <f t="shared" si="117"/>
        <v>0</v>
      </c>
      <c r="BT86" s="119">
        <f t="shared" si="201"/>
        <v>0</v>
      </c>
      <c r="BU86" s="120">
        <f t="shared" si="201"/>
        <v>0</v>
      </c>
      <c r="BV86" s="120">
        <f t="shared" si="160"/>
        <v>0</v>
      </c>
      <c r="BW86" s="120">
        <f t="shared" si="161"/>
        <v>0</v>
      </c>
      <c r="BX86" s="120">
        <f t="shared" si="162"/>
        <v>0</v>
      </c>
      <c r="BY86" s="120">
        <f t="shared" si="163"/>
        <v>0</v>
      </c>
      <c r="BZ86" s="120">
        <f>0</f>
        <v>0</v>
      </c>
      <c r="CA86" s="120">
        <f t="shared" si="118"/>
        <v>0</v>
      </c>
      <c r="CB86" s="194">
        <f t="shared" si="202"/>
        <v>0</v>
      </c>
      <c r="CC86" s="195">
        <f t="shared" si="202"/>
        <v>0</v>
      </c>
      <c r="CD86" s="196">
        <f t="shared" si="202"/>
        <v>0</v>
      </c>
      <c r="CE86" s="197">
        <f t="shared" si="119"/>
        <v>0</v>
      </c>
      <c r="CF86" s="197">
        <f t="shared" si="120"/>
        <v>0</v>
      </c>
      <c r="CG86" s="119">
        <f t="shared" si="203"/>
        <v>0</v>
      </c>
      <c r="CH86" s="120">
        <f t="shared" si="203"/>
        <v>0</v>
      </c>
      <c r="CI86" s="120">
        <f t="shared" si="166"/>
        <v>0</v>
      </c>
      <c r="CJ86" s="120">
        <f t="shared" si="167"/>
        <v>0</v>
      </c>
      <c r="CK86" s="120">
        <f t="shared" si="168"/>
        <v>0</v>
      </c>
      <c r="CL86" s="120">
        <f t="shared" si="169"/>
        <v>0</v>
      </c>
      <c r="CM86" s="120">
        <f>0</f>
        <v>0</v>
      </c>
      <c r="CN86" s="120">
        <f t="shared" si="121"/>
        <v>0</v>
      </c>
      <c r="CO86" s="194">
        <f t="shared" si="204"/>
        <v>0</v>
      </c>
      <c r="CP86" s="195">
        <f t="shared" si="204"/>
        <v>0</v>
      </c>
      <c r="CQ86" s="196" t="str">
        <f t="shared" si="204"/>
        <v/>
      </c>
      <c r="CR86" s="197" t="str">
        <f t="shared" si="122"/>
        <v/>
      </c>
      <c r="CS86" s="197" t="str">
        <f t="shared" si="123"/>
        <v/>
      </c>
      <c r="CT86" s="119">
        <f t="shared" si="205"/>
        <v>0</v>
      </c>
      <c r="CU86" s="120">
        <f t="shared" si="205"/>
        <v>0</v>
      </c>
      <c r="CV86" s="120" t="str">
        <f t="shared" si="124"/>
        <v/>
      </c>
      <c r="CW86" s="120" t="str">
        <f t="shared" si="125"/>
        <v/>
      </c>
      <c r="CX86" s="120" t="str">
        <f t="shared" si="126"/>
        <v/>
      </c>
      <c r="CY86" s="120" t="str">
        <f t="shared" si="127"/>
        <v/>
      </c>
      <c r="CZ86" s="120">
        <f>0</f>
        <v>0</v>
      </c>
      <c r="DA86" s="120"/>
      <c r="DB86" s="132" t="str">
        <f t="shared" si="172"/>
        <v/>
      </c>
      <c r="DC86" s="133" t="str">
        <f t="shared" si="173"/>
        <v/>
      </c>
    </row>
    <row r="87" spans="1:108">
      <c r="A87" s="199">
        <f t="shared" si="190"/>
        <v>0</v>
      </c>
      <c r="B87" s="194">
        <f t="shared" si="190"/>
        <v>0</v>
      </c>
      <c r="C87" s="195">
        <f t="shared" si="190"/>
        <v>0</v>
      </c>
      <c r="D87" s="196">
        <f t="shared" si="190"/>
        <v>0</v>
      </c>
      <c r="E87" s="197">
        <f t="shared" si="101"/>
        <v>0</v>
      </c>
      <c r="F87" s="197">
        <f t="shared" si="102"/>
        <v>0</v>
      </c>
      <c r="G87" s="119">
        <f t="shared" si="191"/>
        <v>0</v>
      </c>
      <c r="H87" s="120">
        <f t="shared" si="191"/>
        <v>0</v>
      </c>
      <c r="I87" s="120">
        <f t="shared" si="130"/>
        <v>0</v>
      </c>
      <c r="J87" s="120">
        <f t="shared" si="131"/>
        <v>0</v>
      </c>
      <c r="K87" s="120">
        <f t="shared" si="132"/>
        <v>0</v>
      </c>
      <c r="L87" s="120">
        <f t="shared" si="133"/>
        <v>0</v>
      </c>
      <c r="M87" s="120">
        <f>0</f>
        <v>0</v>
      </c>
      <c r="N87" s="121">
        <f t="shared" si="103"/>
        <v>0</v>
      </c>
      <c r="O87" s="194">
        <f t="shared" si="192"/>
        <v>0</v>
      </c>
      <c r="P87" s="195">
        <f t="shared" si="192"/>
        <v>0</v>
      </c>
      <c r="Q87" s="196">
        <f t="shared" si="192"/>
        <v>0</v>
      </c>
      <c r="R87" s="197">
        <f t="shared" si="104"/>
        <v>0</v>
      </c>
      <c r="S87" s="197">
        <f t="shared" si="105"/>
        <v>0</v>
      </c>
      <c r="T87" s="119">
        <f t="shared" si="193"/>
        <v>0</v>
      </c>
      <c r="U87" s="120">
        <f t="shared" si="193"/>
        <v>0</v>
      </c>
      <c r="V87" s="120">
        <f t="shared" si="136"/>
        <v>0</v>
      </c>
      <c r="W87" s="120">
        <f t="shared" si="137"/>
        <v>0</v>
      </c>
      <c r="X87" s="120">
        <f t="shared" si="138"/>
        <v>0</v>
      </c>
      <c r="Y87" s="120">
        <f t="shared" si="139"/>
        <v>0</v>
      </c>
      <c r="Z87" s="120">
        <f>0</f>
        <v>0</v>
      </c>
      <c r="AA87" s="120">
        <f t="shared" si="106"/>
        <v>0</v>
      </c>
      <c r="AB87" s="194">
        <f t="shared" si="194"/>
        <v>0</v>
      </c>
      <c r="AC87" s="195">
        <f t="shared" si="194"/>
        <v>0</v>
      </c>
      <c r="AD87" s="196">
        <f t="shared" si="194"/>
        <v>0</v>
      </c>
      <c r="AE87" s="197">
        <f t="shared" si="107"/>
        <v>0</v>
      </c>
      <c r="AF87" s="197">
        <f t="shared" si="108"/>
        <v>0</v>
      </c>
      <c r="AG87" s="119">
        <f t="shared" si="195"/>
        <v>0</v>
      </c>
      <c r="AH87" s="120">
        <f t="shared" si="195"/>
        <v>0</v>
      </c>
      <c r="AI87" s="120">
        <f t="shared" si="142"/>
        <v>0</v>
      </c>
      <c r="AJ87" s="120">
        <f t="shared" si="143"/>
        <v>0</v>
      </c>
      <c r="AK87" s="120">
        <f t="shared" si="144"/>
        <v>0</v>
      </c>
      <c r="AL87" s="120">
        <f t="shared" si="145"/>
        <v>0</v>
      </c>
      <c r="AM87" s="120">
        <f>0</f>
        <v>0</v>
      </c>
      <c r="AN87" s="120">
        <f t="shared" si="109"/>
        <v>0</v>
      </c>
      <c r="AO87" s="194">
        <f t="shared" si="196"/>
        <v>0</v>
      </c>
      <c r="AP87" s="195">
        <f t="shared" si="196"/>
        <v>0</v>
      </c>
      <c r="AQ87" s="196">
        <f t="shared" si="196"/>
        <v>0</v>
      </c>
      <c r="AR87" s="197">
        <f t="shared" si="110"/>
        <v>0</v>
      </c>
      <c r="AS87" s="197">
        <f t="shared" si="111"/>
        <v>0</v>
      </c>
      <c r="AT87" s="119">
        <f t="shared" si="197"/>
        <v>0</v>
      </c>
      <c r="AU87" s="120">
        <f t="shared" si="197"/>
        <v>0</v>
      </c>
      <c r="AV87" s="120">
        <f t="shared" si="148"/>
        <v>0</v>
      </c>
      <c r="AW87" s="120">
        <f t="shared" si="149"/>
        <v>0</v>
      </c>
      <c r="AX87" s="120">
        <f t="shared" si="150"/>
        <v>0</v>
      </c>
      <c r="AY87" s="120">
        <f t="shared" si="151"/>
        <v>0</v>
      </c>
      <c r="AZ87" s="120">
        <f>0</f>
        <v>0</v>
      </c>
      <c r="BA87" s="120">
        <f t="shared" si="112"/>
        <v>0</v>
      </c>
      <c r="BB87" s="194">
        <f t="shared" si="198"/>
        <v>0</v>
      </c>
      <c r="BC87" s="195">
        <f t="shared" si="198"/>
        <v>0</v>
      </c>
      <c r="BD87" s="196">
        <f t="shared" si="198"/>
        <v>0</v>
      </c>
      <c r="BE87" s="197">
        <f t="shared" si="113"/>
        <v>0</v>
      </c>
      <c r="BF87" s="197">
        <f t="shared" si="114"/>
        <v>0</v>
      </c>
      <c r="BG87" s="119">
        <f t="shared" si="199"/>
        <v>0</v>
      </c>
      <c r="BH87" s="120">
        <f t="shared" si="199"/>
        <v>0</v>
      </c>
      <c r="BI87" s="120">
        <f t="shared" si="154"/>
        <v>0</v>
      </c>
      <c r="BJ87" s="120">
        <f t="shared" si="155"/>
        <v>0</v>
      </c>
      <c r="BK87" s="120">
        <f t="shared" si="156"/>
        <v>0</v>
      </c>
      <c r="BL87" s="120">
        <f t="shared" si="157"/>
        <v>0</v>
      </c>
      <c r="BM87" s="120">
        <f>0</f>
        <v>0</v>
      </c>
      <c r="BN87" s="120">
        <f t="shared" si="115"/>
        <v>0</v>
      </c>
      <c r="BO87" s="194">
        <f t="shared" si="200"/>
        <v>0</v>
      </c>
      <c r="BP87" s="195">
        <f t="shared" si="200"/>
        <v>0</v>
      </c>
      <c r="BQ87" s="196">
        <f t="shared" si="200"/>
        <v>0</v>
      </c>
      <c r="BR87" s="197">
        <f t="shared" si="116"/>
        <v>0</v>
      </c>
      <c r="BS87" s="197">
        <f t="shared" si="117"/>
        <v>0</v>
      </c>
      <c r="BT87" s="119">
        <f t="shared" si="201"/>
        <v>0</v>
      </c>
      <c r="BU87" s="120">
        <f t="shared" si="201"/>
        <v>0</v>
      </c>
      <c r="BV87" s="120">
        <f t="shared" si="160"/>
        <v>0</v>
      </c>
      <c r="BW87" s="120">
        <f t="shared" si="161"/>
        <v>0</v>
      </c>
      <c r="BX87" s="120">
        <f t="shared" si="162"/>
        <v>0</v>
      </c>
      <c r="BY87" s="120">
        <f t="shared" si="163"/>
        <v>0</v>
      </c>
      <c r="BZ87" s="120">
        <f>0</f>
        <v>0</v>
      </c>
      <c r="CA87" s="120">
        <f t="shared" si="118"/>
        <v>0</v>
      </c>
      <c r="CB87" s="194">
        <f t="shared" si="202"/>
        <v>0</v>
      </c>
      <c r="CC87" s="195">
        <f t="shared" si="202"/>
        <v>0</v>
      </c>
      <c r="CD87" s="196">
        <f t="shared" si="202"/>
        <v>0</v>
      </c>
      <c r="CE87" s="197">
        <f t="shared" si="119"/>
        <v>0</v>
      </c>
      <c r="CF87" s="197">
        <f t="shared" si="120"/>
        <v>0</v>
      </c>
      <c r="CG87" s="119">
        <f t="shared" si="203"/>
        <v>0</v>
      </c>
      <c r="CH87" s="120">
        <f t="shared" si="203"/>
        <v>0</v>
      </c>
      <c r="CI87" s="120">
        <f t="shared" si="166"/>
        <v>0</v>
      </c>
      <c r="CJ87" s="120">
        <f t="shared" si="167"/>
        <v>0</v>
      </c>
      <c r="CK87" s="120">
        <f t="shared" si="168"/>
        <v>0</v>
      </c>
      <c r="CL87" s="120">
        <f t="shared" si="169"/>
        <v>0</v>
      </c>
      <c r="CM87" s="120">
        <f>0</f>
        <v>0</v>
      </c>
      <c r="CN87" s="120">
        <f t="shared" si="121"/>
        <v>0</v>
      </c>
      <c r="CO87" s="194">
        <f t="shared" si="204"/>
        <v>0</v>
      </c>
      <c r="CP87" s="195">
        <f t="shared" si="204"/>
        <v>0</v>
      </c>
      <c r="CQ87" s="196" t="str">
        <f t="shared" si="204"/>
        <v/>
      </c>
      <c r="CR87" s="197" t="str">
        <f t="shared" si="122"/>
        <v/>
      </c>
      <c r="CS87" s="197" t="str">
        <f t="shared" si="123"/>
        <v/>
      </c>
      <c r="CT87" s="119">
        <f t="shared" si="205"/>
        <v>0</v>
      </c>
      <c r="CU87" s="120">
        <f t="shared" si="205"/>
        <v>0</v>
      </c>
      <c r="CV87" s="120" t="str">
        <f t="shared" si="124"/>
        <v/>
      </c>
      <c r="CW87" s="120" t="str">
        <f t="shared" si="125"/>
        <v/>
      </c>
      <c r="CX87" s="120" t="str">
        <f t="shared" si="126"/>
        <v/>
      </c>
      <c r="CY87" s="120" t="str">
        <f t="shared" si="127"/>
        <v/>
      </c>
      <c r="CZ87" s="120">
        <f>0</f>
        <v>0</v>
      </c>
      <c r="DA87" s="120"/>
      <c r="DB87" s="132" t="str">
        <f t="shared" si="172"/>
        <v/>
      </c>
      <c r="DC87" s="133" t="str">
        <f t="shared" si="173"/>
        <v/>
      </c>
    </row>
    <row r="88" spans="1:108">
      <c r="A88" s="199">
        <f t="shared" si="190"/>
        <v>0</v>
      </c>
      <c r="B88" s="194">
        <f t="shared" si="190"/>
        <v>0</v>
      </c>
      <c r="C88" s="195">
        <f t="shared" si="190"/>
        <v>0</v>
      </c>
      <c r="D88" s="196">
        <f t="shared" si="190"/>
        <v>0</v>
      </c>
      <c r="E88" s="197">
        <f t="shared" si="101"/>
        <v>0</v>
      </c>
      <c r="F88" s="197">
        <f t="shared" si="102"/>
        <v>0</v>
      </c>
      <c r="G88" s="119">
        <f t="shared" si="191"/>
        <v>0</v>
      </c>
      <c r="H88" s="120">
        <f t="shared" si="191"/>
        <v>0</v>
      </c>
      <c r="I88" s="120">
        <f t="shared" si="130"/>
        <v>0</v>
      </c>
      <c r="J88" s="120">
        <f t="shared" si="131"/>
        <v>0</v>
      </c>
      <c r="K88" s="120">
        <f t="shared" si="132"/>
        <v>0</v>
      </c>
      <c r="L88" s="120">
        <f t="shared" si="133"/>
        <v>0</v>
      </c>
      <c r="M88" s="120">
        <f>0</f>
        <v>0</v>
      </c>
      <c r="N88" s="121">
        <f t="shared" si="103"/>
        <v>0</v>
      </c>
      <c r="O88" s="194">
        <f t="shared" si="192"/>
        <v>0</v>
      </c>
      <c r="P88" s="195">
        <f t="shared" si="192"/>
        <v>0</v>
      </c>
      <c r="Q88" s="196">
        <f t="shared" si="192"/>
        <v>0</v>
      </c>
      <c r="R88" s="197">
        <f t="shared" si="104"/>
        <v>0</v>
      </c>
      <c r="S88" s="197">
        <f t="shared" si="105"/>
        <v>0</v>
      </c>
      <c r="T88" s="119">
        <f t="shared" si="193"/>
        <v>0</v>
      </c>
      <c r="U88" s="120">
        <f t="shared" si="193"/>
        <v>0</v>
      </c>
      <c r="V88" s="120">
        <f t="shared" si="136"/>
        <v>0</v>
      </c>
      <c r="W88" s="120">
        <f t="shared" si="137"/>
        <v>0</v>
      </c>
      <c r="X88" s="120">
        <f t="shared" si="138"/>
        <v>0</v>
      </c>
      <c r="Y88" s="120">
        <f t="shared" si="139"/>
        <v>0</v>
      </c>
      <c r="Z88" s="120">
        <f>0</f>
        <v>0</v>
      </c>
      <c r="AA88" s="120">
        <f t="shared" si="106"/>
        <v>0</v>
      </c>
      <c r="AB88" s="194">
        <f t="shared" si="194"/>
        <v>0</v>
      </c>
      <c r="AC88" s="195">
        <f t="shared" si="194"/>
        <v>0</v>
      </c>
      <c r="AD88" s="196">
        <f t="shared" si="194"/>
        <v>0</v>
      </c>
      <c r="AE88" s="197">
        <f t="shared" si="107"/>
        <v>0</v>
      </c>
      <c r="AF88" s="197">
        <f t="shared" si="108"/>
        <v>0</v>
      </c>
      <c r="AG88" s="119">
        <f t="shared" si="195"/>
        <v>0</v>
      </c>
      <c r="AH88" s="120">
        <f t="shared" si="195"/>
        <v>0</v>
      </c>
      <c r="AI88" s="120">
        <f t="shared" si="142"/>
        <v>0</v>
      </c>
      <c r="AJ88" s="120">
        <f t="shared" si="143"/>
        <v>0</v>
      </c>
      <c r="AK88" s="120">
        <f t="shared" si="144"/>
        <v>0</v>
      </c>
      <c r="AL88" s="120">
        <f t="shared" si="145"/>
        <v>0</v>
      </c>
      <c r="AM88" s="120">
        <f>0</f>
        <v>0</v>
      </c>
      <c r="AN88" s="120">
        <f t="shared" si="109"/>
        <v>0</v>
      </c>
      <c r="AO88" s="194">
        <f t="shared" si="196"/>
        <v>0</v>
      </c>
      <c r="AP88" s="195">
        <f t="shared" si="196"/>
        <v>0</v>
      </c>
      <c r="AQ88" s="196">
        <f t="shared" si="196"/>
        <v>0</v>
      </c>
      <c r="AR88" s="197">
        <f t="shared" si="110"/>
        <v>0</v>
      </c>
      <c r="AS88" s="197">
        <f t="shared" si="111"/>
        <v>0</v>
      </c>
      <c r="AT88" s="119">
        <f t="shared" si="197"/>
        <v>0</v>
      </c>
      <c r="AU88" s="120">
        <f t="shared" si="197"/>
        <v>0</v>
      </c>
      <c r="AV88" s="120">
        <f t="shared" si="148"/>
        <v>0</v>
      </c>
      <c r="AW88" s="120">
        <f t="shared" si="149"/>
        <v>0</v>
      </c>
      <c r="AX88" s="120">
        <f t="shared" si="150"/>
        <v>0</v>
      </c>
      <c r="AY88" s="120">
        <f t="shared" si="151"/>
        <v>0</v>
      </c>
      <c r="AZ88" s="120">
        <f>0</f>
        <v>0</v>
      </c>
      <c r="BA88" s="120">
        <f t="shared" si="112"/>
        <v>0</v>
      </c>
      <c r="BB88" s="194">
        <f t="shared" si="198"/>
        <v>0</v>
      </c>
      <c r="BC88" s="195">
        <f t="shared" si="198"/>
        <v>0</v>
      </c>
      <c r="BD88" s="196">
        <f t="shared" si="198"/>
        <v>0</v>
      </c>
      <c r="BE88" s="197">
        <f t="shared" si="113"/>
        <v>0</v>
      </c>
      <c r="BF88" s="197">
        <f t="shared" si="114"/>
        <v>0</v>
      </c>
      <c r="BG88" s="119">
        <f t="shared" si="199"/>
        <v>0</v>
      </c>
      <c r="BH88" s="120">
        <f t="shared" si="199"/>
        <v>0</v>
      </c>
      <c r="BI88" s="120">
        <f t="shared" si="154"/>
        <v>0</v>
      </c>
      <c r="BJ88" s="120">
        <f t="shared" si="155"/>
        <v>0</v>
      </c>
      <c r="BK88" s="120">
        <f t="shared" si="156"/>
        <v>0</v>
      </c>
      <c r="BL88" s="120">
        <f t="shared" si="157"/>
        <v>0</v>
      </c>
      <c r="BM88" s="120">
        <f>0</f>
        <v>0</v>
      </c>
      <c r="BN88" s="120">
        <f t="shared" si="115"/>
        <v>0</v>
      </c>
      <c r="BO88" s="194">
        <f t="shared" si="200"/>
        <v>0</v>
      </c>
      <c r="BP88" s="195">
        <f t="shared" si="200"/>
        <v>0</v>
      </c>
      <c r="BQ88" s="196">
        <f t="shared" si="200"/>
        <v>0</v>
      </c>
      <c r="BR88" s="197">
        <f t="shared" si="116"/>
        <v>0</v>
      </c>
      <c r="BS88" s="197">
        <f t="shared" si="117"/>
        <v>0</v>
      </c>
      <c r="BT88" s="119">
        <f t="shared" si="201"/>
        <v>0</v>
      </c>
      <c r="BU88" s="120">
        <f t="shared" si="201"/>
        <v>0</v>
      </c>
      <c r="BV88" s="120">
        <f t="shared" si="160"/>
        <v>0</v>
      </c>
      <c r="BW88" s="120">
        <f t="shared" si="161"/>
        <v>0</v>
      </c>
      <c r="BX88" s="120">
        <f t="shared" si="162"/>
        <v>0</v>
      </c>
      <c r="BY88" s="120">
        <f t="shared" si="163"/>
        <v>0</v>
      </c>
      <c r="BZ88" s="120">
        <f>0</f>
        <v>0</v>
      </c>
      <c r="CA88" s="120">
        <f t="shared" si="118"/>
        <v>0</v>
      </c>
      <c r="CB88" s="194">
        <f t="shared" si="202"/>
        <v>0</v>
      </c>
      <c r="CC88" s="195">
        <f t="shared" si="202"/>
        <v>0</v>
      </c>
      <c r="CD88" s="196">
        <f t="shared" si="202"/>
        <v>0</v>
      </c>
      <c r="CE88" s="197">
        <f t="shared" si="119"/>
        <v>0</v>
      </c>
      <c r="CF88" s="197">
        <f t="shared" si="120"/>
        <v>0</v>
      </c>
      <c r="CG88" s="119">
        <f t="shared" si="203"/>
        <v>0</v>
      </c>
      <c r="CH88" s="120">
        <f t="shared" si="203"/>
        <v>0</v>
      </c>
      <c r="CI88" s="120">
        <f t="shared" si="166"/>
        <v>0</v>
      </c>
      <c r="CJ88" s="120">
        <f t="shared" si="167"/>
        <v>0</v>
      </c>
      <c r="CK88" s="120">
        <f t="shared" si="168"/>
        <v>0</v>
      </c>
      <c r="CL88" s="120">
        <f t="shared" si="169"/>
        <v>0</v>
      </c>
      <c r="CM88" s="120">
        <f>0</f>
        <v>0</v>
      </c>
      <c r="CN88" s="120">
        <f t="shared" si="121"/>
        <v>0</v>
      </c>
      <c r="CO88" s="194">
        <f t="shared" si="204"/>
        <v>0</v>
      </c>
      <c r="CP88" s="195">
        <f t="shared" si="204"/>
        <v>0</v>
      </c>
      <c r="CQ88" s="196" t="str">
        <f t="shared" si="204"/>
        <v/>
      </c>
      <c r="CR88" s="197" t="str">
        <f t="shared" si="122"/>
        <v/>
      </c>
      <c r="CS88" s="197" t="str">
        <f t="shared" si="123"/>
        <v/>
      </c>
      <c r="CT88" s="119">
        <f t="shared" si="205"/>
        <v>0</v>
      </c>
      <c r="CU88" s="120">
        <f t="shared" si="205"/>
        <v>0</v>
      </c>
      <c r="CV88" s="120" t="str">
        <f t="shared" si="124"/>
        <v/>
      </c>
      <c r="CW88" s="120" t="str">
        <f t="shared" si="125"/>
        <v/>
      </c>
      <c r="CX88" s="120" t="str">
        <f t="shared" si="126"/>
        <v/>
      </c>
      <c r="CY88" s="120" t="str">
        <f t="shared" si="127"/>
        <v/>
      </c>
      <c r="CZ88" s="120">
        <f>0</f>
        <v>0</v>
      </c>
      <c r="DA88" s="120"/>
      <c r="DB88" s="132" t="str">
        <f t="shared" si="172"/>
        <v/>
      </c>
      <c r="DC88" s="133" t="str">
        <f t="shared" si="173"/>
        <v/>
      </c>
    </row>
    <row r="89" spans="1:108">
      <c r="A89" s="199">
        <f t="shared" si="190"/>
        <v>0</v>
      </c>
      <c r="B89" s="194">
        <f t="shared" si="190"/>
        <v>0</v>
      </c>
      <c r="C89" s="195">
        <f t="shared" si="190"/>
        <v>0</v>
      </c>
      <c r="D89" s="196">
        <f t="shared" si="190"/>
        <v>0</v>
      </c>
      <c r="E89" s="197">
        <f t="shared" si="101"/>
        <v>0</v>
      </c>
      <c r="F89" s="197">
        <f t="shared" si="102"/>
        <v>0</v>
      </c>
      <c r="G89" s="119">
        <f t="shared" si="191"/>
        <v>0</v>
      </c>
      <c r="H89" s="120">
        <f t="shared" si="191"/>
        <v>0</v>
      </c>
      <c r="I89" s="120">
        <f t="shared" si="130"/>
        <v>0</v>
      </c>
      <c r="J89" s="120">
        <f t="shared" si="131"/>
        <v>0</v>
      </c>
      <c r="K89" s="120">
        <f t="shared" si="132"/>
        <v>0</v>
      </c>
      <c r="L89" s="120">
        <f t="shared" si="133"/>
        <v>0</v>
      </c>
      <c r="M89" s="120">
        <f>0</f>
        <v>0</v>
      </c>
      <c r="N89" s="121">
        <f t="shared" si="103"/>
        <v>0</v>
      </c>
      <c r="O89" s="194">
        <f t="shared" si="192"/>
        <v>0</v>
      </c>
      <c r="P89" s="195">
        <f t="shared" si="192"/>
        <v>0</v>
      </c>
      <c r="Q89" s="196">
        <f t="shared" si="192"/>
        <v>0</v>
      </c>
      <c r="R89" s="197">
        <f t="shared" si="104"/>
        <v>0</v>
      </c>
      <c r="S89" s="197">
        <f t="shared" si="105"/>
        <v>0</v>
      </c>
      <c r="T89" s="119">
        <f t="shared" si="193"/>
        <v>0</v>
      </c>
      <c r="U89" s="120">
        <f t="shared" si="193"/>
        <v>0</v>
      </c>
      <c r="V89" s="120">
        <f t="shared" si="136"/>
        <v>0</v>
      </c>
      <c r="W89" s="120">
        <f t="shared" si="137"/>
        <v>0</v>
      </c>
      <c r="X89" s="120">
        <f t="shared" si="138"/>
        <v>0</v>
      </c>
      <c r="Y89" s="120">
        <f t="shared" si="139"/>
        <v>0</v>
      </c>
      <c r="Z89" s="120">
        <f>0</f>
        <v>0</v>
      </c>
      <c r="AA89" s="120">
        <f t="shared" si="106"/>
        <v>0</v>
      </c>
      <c r="AB89" s="194">
        <f t="shared" si="194"/>
        <v>0</v>
      </c>
      <c r="AC89" s="195">
        <f t="shared" si="194"/>
        <v>0</v>
      </c>
      <c r="AD89" s="196">
        <f t="shared" si="194"/>
        <v>0</v>
      </c>
      <c r="AE89" s="197">
        <f t="shared" si="107"/>
        <v>0</v>
      </c>
      <c r="AF89" s="197">
        <f t="shared" si="108"/>
        <v>0</v>
      </c>
      <c r="AG89" s="119">
        <f t="shared" si="195"/>
        <v>0</v>
      </c>
      <c r="AH89" s="120">
        <f t="shared" si="195"/>
        <v>0</v>
      </c>
      <c r="AI89" s="120">
        <f t="shared" si="142"/>
        <v>0</v>
      </c>
      <c r="AJ89" s="120">
        <f t="shared" si="143"/>
        <v>0</v>
      </c>
      <c r="AK89" s="120">
        <f t="shared" si="144"/>
        <v>0</v>
      </c>
      <c r="AL89" s="120">
        <f t="shared" si="145"/>
        <v>0</v>
      </c>
      <c r="AM89" s="120">
        <f>0</f>
        <v>0</v>
      </c>
      <c r="AN89" s="120">
        <f t="shared" si="109"/>
        <v>0</v>
      </c>
      <c r="AO89" s="194">
        <f t="shared" si="196"/>
        <v>0</v>
      </c>
      <c r="AP89" s="195">
        <f t="shared" si="196"/>
        <v>0</v>
      </c>
      <c r="AQ89" s="196">
        <f t="shared" si="196"/>
        <v>0</v>
      </c>
      <c r="AR89" s="197">
        <f t="shared" si="110"/>
        <v>0</v>
      </c>
      <c r="AS89" s="197">
        <f t="shared" si="111"/>
        <v>0</v>
      </c>
      <c r="AT89" s="119">
        <f t="shared" si="197"/>
        <v>0</v>
      </c>
      <c r="AU89" s="120">
        <f t="shared" si="197"/>
        <v>0</v>
      </c>
      <c r="AV89" s="120">
        <f t="shared" si="148"/>
        <v>0</v>
      </c>
      <c r="AW89" s="120">
        <f t="shared" si="149"/>
        <v>0</v>
      </c>
      <c r="AX89" s="120">
        <f t="shared" si="150"/>
        <v>0</v>
      </c>
      <c r="AY89" s="120">
        <f t="shared" si="151"/>
        <v>0</v>
      </c>
      <c r="AZ89" s="120">
        <f>0</f>
        <v>0</v>
      </c>
      <c r="BA89" s="120">
        <f t="shared" si="112"/>
        <v>0</v>
      </c>
      <c r="BB89" s="194">
        <f t="shared" si="198"/>
        <v>0</v>
      </c>
      <c r="BC89" s="195">
        <f t="shared" si="198"/>
        <v>0</v>
      </c>
      <c r="BD89" s="196">
        <f t="shared" si="198"/>
        <v>0</v>
      </c>
      <c r="BE89" s="197">
        <f t="shared" si="113"/>
        <v>0</v>
      </c>
      <c r="BF89" s="197">
        <f t="shared" si="114"/>
        <v>0</v>
      </c>
      <c r="BG89" s="119">
        <f t="shared" si="199"/>
        <v>0</v>
      </c>
      <c r="BH89" s="120">
        <f t="shared" si="199"/>
        <v>0</v>
      </c>
      <c r="BI89" s="120">
        <f t="shared" si="154"/>
        <v>0</v>
      </c>
      <c r="BJ89" s="120">
        <f t="shared" si="155"/>
        <v>0</v>
      </c>
      <c r="BK89" s="120">
        <f t="shared" si="156"/>
        <v>0</v>
      </c>
      <c r="BL89" s="120">
        <f t="shared" si="157"/>
        <v>0</v>
      </c>
      <c r="BM89" s="120">
        <f>0</f>
        <v>0</v>
      </c>
      <c r="BN89" s="120">
        <f t="shared" si="115"/>
        <v>0</v>
      </c>
      <c r="BO89" s="194">
        <f t="shared" si="200"/>
        <v>0</v>
      </c>
      <c r="BP89" s="195">
        <f t="shared" si="200"/>
        <v>0</v>
      </c>
      <c r="BQ89" s="196">
        <f t="shared" si="200"/>
        <v>0</v>
      </c>
      <c r="BR89" s="197">
        <f t="shared" si="116"/>
        <v>0</v>
      </c>
      <c r="BS89" s="197">
        <f t="shared" si="117"/>
        <v>0</v>
      </c>
      <c r="BT89" s="119">
        <f t="shared" si="201"/>
        <v>0</v>
      </c>
      <c r="BU89" s="120">
        <f t="shared" si="201"/>
        <v>0</v>
      </c>
      <c r="BV89" s="120">
        <f t="shared" si="160"/>
        <v>0</v>
      </c>
      <c r="BW89" s="120">
        <f t="shared" si="161"/>
        <v>0</v>
      </c>
      <c r="BX89" s="120">
        <f t="shared" si="162"/>
        <v>0</v>
      </c>
      <c r="BY89" s="120">
        <f t="shared" si="163"/>
        <v>0</v>
      </c>
      <c r="BZ89" s="120">
        <f>0</f>
        <v>0</v>
      </c>
      <c r="CA89" s="120">
        <f t="shared" si="118"/>
        <v>0</v>
      </c>
      <c r="CB89" s="194">
        <f t="shared" si="202"/>
        <v>0</v>
      </c>
      <c r="CC89" s="195">
        <f t="shared" si="202"/>
        <v>0</v>
      </c>
      <c r="CD89" s="196">
        <f t="shared" si="202"/>
        <v>0</v>
      </c>
      <c r="CE89" s="197">
        <f t="shared" si="119"/>
        <v>0</v>
      </c>
      <c r="CF89" s="197">
        <f t="shared" si="120"/>
        <v>0</v>
      </c>
      <c r="CG89" s="119">
        <f t="shared" si="203"/>
        <v>0</v>
      </c>
      <c r="CH89" s="120">
        <f t="shared" si="203"/>
        <v>0</v>
      </c>
      <c r="CI89" s="120">
        <f t="shared" si="166"/>
        <v>0</v>
      </c>
      <c r="CJ89" s="120">
        <f t="shared" si="167"/>
        <v>0</v>
      </c>
      <c r="CK89" s="120">
        <f t="shared" si="168"/>
        <v>0</v>
      </c>
      <c r="CL89" s="120">
        <f t="shared" si="169"/>
        <v>0</v>
      </c>
      <c r="CM89" s="120">
        <f>0</f>
        <v>0</v>
      </c>
      <c r="CN89" s="120">
        <f t="shared" si="121"/>
        <v>0</v>
      </c>
      <c r="CO89" s="194">
        <f t="shared" si="204"/>
        <v>0</v>
      </c>
      <c r="CP89" s="195">
        <f t="shared" si="204"/>
        <v>0</v>
      </c>
      <c r="CQ89" s="196" t="str">
        <f t="shared" si="204"/>
        <v/>
      </c>
      <c r="CR89" s="197" t="str">
        <f t="shared" si="122"/>
        <v/>
      </c>
      <c r="CS89" s="197" t="str">
        <f t="shared" si="123"/>
        <v/>
      </c>
      <c r="CT89" s="119">
        <f t="shared" si="205"/>
        <v>0</v>
      </c>
      <c r="CU89" s="120">
        <f t="shared" si="205"/>
        <v>0</v>
      </c>
      <c r="CV89" s="120" t="str">
        <f t="shared" si="124"/>
        <v/>
      </c>
      <c r="CW89" s="120" t="str">
        <f t="shared" si="125"/>
        <v/>
      </c>
      <c r="CX89" s="120" t="str">
        <f t="shared" si="126"/>
        <v/>
      </c>
      <c r="CY89" s="120" t="str">
        <f t="shared" si="127"/>
        <v/>
      </c>
      <c r="CZ89" s="120">
        <f>0</f>
        <v>0</v>
      </c>
      <c r="DA89" s="120"/>
      <c r="DB89" s="132" t="str">
        <f t="shared" si="172"/>
        <v/>
      </c>
      <c r="DC89" s="133" t="str">
        <f t="shared" si="173"/>
        <v/>
      </c>
    </row>
    <row r="90" spans="1:108">
      <c r="A90" s="252">
        <f t="shared" si="190"/>
        <v>0</v>
      </c>
      <c r="B90" s="281">
        <f t="shared" si="190"/>
        <v>0</v>
      </c>
      <c r="C90" s="276">
        <f t="shared" si="190"/>
        <v>0</v>
      </c>
      <c r="D90" s="277">
        <f t="shared" si="190"/>
        <v>0</v>
      </c>
      <c r="E90" s="278">
        <f t="shared" si="101"/>
        <v>0</v>
      </c>
      <c r="F90" s="278">
        <f t="shared" si="102"/>
        <v>0</v>
      </c>
      <c r="G90" s="282">
        <f t="shared" si="191"/>
        <v>0</v>
      </c>
      <c r="H90" s="279">
        <f t="shared" si="191"/>
        <v>0</v>
      </c>
      <c r="I90" s="279">
        <f t="shared" si="130"/>
        <v>0</v>
      </c>
      <c r="J90" s="279">
        <f t="shared" si="131"/>
        <v>0</v>
      </c>
      <c r="K90" s="104">
        <f t="shared" si="132"/>
        <v>0</v>
      </c>
      <c r="L90" s="104">
        <f t="shared" si="133"/>
        <v>0</v>
      </c>
      <c r="M90" s="104">
        <f>0</f>
        <v>0</v>
      </c>
      <c r="N90" s="279">
        <f t="shared" si="103"/>
        <v>0</v>
      </c>
      <c r="O90" s="281">
        <f t="shared" si="192"/>
        <v>0</v>
      </c>
      <c r="P90" s="276">
        <f t="shared" si="192"/>
        <v>0</v>
      </c>
      <c r="Q90" s="277">
        <f t="shared" si="192"/>
        <v>0</v>
      </c>
      <c r="R90" s="278">
        <f t="shared" si="104"/>
        <v>0</v>
      </c>
      <c r="S90" s="278">
        <f t="shared" si="105"/>
        <v>0</v>
      </c>
      <c r="T90" s="282">
        <f t="shared" si="193"/>
        <v>0</v>
      </c>
      <c r="U90" s="279">
        <f t="shared" si="193"/>
        <v>0</v>
      </c>
      <c r="V90" s="279">
        <f t="shared" si="136"/>
        <v>0</v>
      </c>
      <c r="W90" s="279">
        <f t="shared" si="137"/>
        <v>0</v>
      </c>
      <c r="X90" s="104">
        <f t="shared" si="138"/>
        <v>0</v>
      </c>
      <c r="Y90" s="104">
        <f t="shared" si="139"/>
        <v>0</v>
      </c>
      <c r="Z90" s="104">
        <f>0</f>
        <v>0</v>
      </c>
      <c r="AA90" s="279">
        <f t="shared" si="106"/>
        <v>0</v>
      </c>
      <c r="AB90" s="281">
        <f t="shared" si="194"/>
        <v>0</v>
      </c>
      <c r="AC90" s="276">
        <f t="shared" si="194"/>
        <v>0</v>
      </c>
      <c r="AD90" s="277">
        <f t="shared" si="194"/>
        <v>0</v>
      </c>
      <c r="AE90" s="278">
        <f t="shared" si="107"/>
        <v>0</v>
      </c>
      <c r="AF90" s="278">
        <f t="shared" si="108"/>
        <v>0</v>
      </c>
      <c r="AG90" s="282">
        <f t="shared" si="195"/>
        <v>0</v>
      </c>
      <c r="AH90" s="279">
        <f t="shared" si="195"/>
        <v>0</v>
      </c>
      <c r="AI90" s="279">
        <f t="shared" si="142"/>
        <v>0</v>
      </c>
      <c r="AJ90" s="279">
        <f t="shared" si="143"/>
        <v>0</v>
      </c>
      <c r="AK90" s="104">
        <f t="shared" si="144"/>
        <v>0</v>
      </c>
      <c r="AL90" s="104">
        <f t="shared" si="145"/>
        <v>0</v>
      </c>
      <c r="AM90" s="104">
        <f>0</f>
        <v>0</v>
      </c>
      <c r="AN90" s="279">
        <f t="shared" si="109"/>
        <v>0</v>
      </c>
      <c r="AO90" s="281">
        <f t="shared" si="196"/>
        <v>0</v>
      </c>
      <c r="AP90" s="276">
        <f t="shared" si="196"/>
        <v>0</v>
      </c>
      <c r="AQ90" s="277">
        <f t="shared" si="196"/>
        <v>0</v>
      </c>
      <c r="AR90" s="278">
        <f t="shared" si="110"/>
        <v>0</v>
      </c>
      <c r="AS90" s="278">
        <f t="shared" si="111"/>
        <v>0</v>
      </c>
      <c r="AT90" s="282">
        <f t="shared" si="197"/>
        <v>0</v>
      </c>
      <c r="AU90" s="279">
        <f t="shared" si="197"/>
        <v>0</v>
      </c>
      <c r="AV90" s="279">
        <f t="shared" si="148"/>
        <v>0</v>
      </c>
      <c r="AW90" s="279">
        <f t="shared" si="149"/>
        <v>0</v>
      </c>
      <c r="AX90" s="104">
        <f t="shared" si="150"/>
        <v>0</v>
      </c>
      <c r="AY90" s="104">
        <f t="shared" si="151"/>
        <v>0</v>
      </c>
      <c r="AZ90" s="104">
        <f>0</f>
        <v>0</v>
      </c>
      <c r="BA90" s="279">
        <f t="shared" si="112"/>
        <v>0</v>
      </c>
      <c r="BB90" s="281">
        <f t="shared" si="198"/>
        <v>0</v>
      </c>
      <c r="BC90" s="276">
        <f t="shared" si="198"/>
        <v>0</v>
      </c>
      <c r="BD90" s="277">
        <f t="shared" si="198"/>
        <v>0</v>
      </c>
      <c r="BE90" s="278">
        <f t="shared" si="113"/>
        <v>0</v>
      </c>
      <c r="BF90" s="278">
        <f t="shared" si="114"/>
        <v>0</v>
      </c>
      <c r="BG90" s="282">
        <f t="shared" si="199"/>
        <v>0</v>
      </c>
      <c r="BH90" s="279">
        <f t="shared" si="199"/>
        <v>0</v>
      </c>
      <c r="BI90" s="279">
        <f t="shared" si="154"/>
        <v>0</v>
      </c>
      <c r="BJ90" s="279">
        <f t="shared" si="155"/>
        <v>0</v>
      </c>
      <c r="BK90" s="104">
        <f t="shared" si="156"/>
        <v>0</v>
      </c>
      <c r="BL90" s="104">
        <f t="shared" si="157"/>
        <v>0</v>
      </c>
      <c r="BM90" s="104">
        <f>0</f>
        <v>0</v>
      </c>
      <c r="BN90" s="279">
        <f t="shared" si="115"/>
        <v>0</v>
      </c>
      <c r="BO90" s="281">
        <f t="shared" si="200"/>
        <v>0</v>
      </c>
      <c r="BP90" s="276">
        <f t="shared" si="200"/>
        <v>0</v>
      </c>
      <c r="BQ90" s="277">
        <f t="shared" si="200"/>
        <v>0</v>
      </c>
      <c r="BR90" s="278">
        <f t="shared" si="116"/>
        <v>0</v>
      </c>
      <c r="BS90" s="278">
        <f t="shared" si="117"/>
        <v>0</v>
      </c>
      <c r="BT90" s="282">
        <f t="shared" si="201"/>
        <v>0</v>
      </c>
      <c r="BU90" s="279">
        <f t="shared" si="201"/>
        <v>0</v>
      </c>
      <c r="BV90" s="279">
        <f t="shared" si="160"/>
        <v>0</v>
      </c>
      <c r="BW90" s="279">
        <f t="shared" si="161"/>
        <v>0</v>
      </c>
      <c r="BX90" s="104">
        <f t="shared" si="162"/>
        <v>0</v>
      </c>
      <c r="BY90" s="104">
        <f t="shared" si="163"/>
        <v>0</v>
      </c>
      <c r="BZ90" s="104">
        <f>0</f>
        <v>0</v>
      </c>
      <c r="CA90" s="279">
        <f t="shared" si="118"/>
        <v>0</v>
      </c>
      <c r="CB90" s="281">
        <f t="shared" si="202"/>
        <v>0</v>
      </c>
      <c r="CC90" s="276">
        <f t="shared" si="202"/>
        <v>0</v>
      </c>
      <c r="CD90" s="277">
        <f t="shared" si="202"/>
        <v>0</v>
      </c>
      <c r="CE90" s="278">
        <f t="shared" si="119"/>
        <v>0</v>
      </c>
      <c r="CF90" s="278">
        <f t="shared" si="120"/>
        <v>0</v>
      </c>
      <c r="CG90" s="282">
        <f t="shared" si="203"/>
        <v>0</v>
      </c>
      <c r="CH90" s="279">
        <f t="shared" si="203"/>
        <v>0</v>
      </c>
      <c r="CI90" s="279">
        <f t="shared" si="166"/>
        <v>0</v>
      </c>
      <c r="CJ90" s="279">
        <f t="shared" si="167"/>
        <v>0</v>
      </c>
      <c r="CK90" s="104">
        <f t="shared" si="168"/>
        <v>0</v>
      </c>
      <c r="CL90" s="104">
        <f t="shared" si="169"/>
        <v>0</v>
      </c>
      <c r="CM90" s="104">
        <f>0</f>
        <v>0</v>
      </c>
      <c r="CN90" s="279">
        <f t="shared" si="121"/>
        <v>0</v>
      </c>
      <c r="CO90" s="281">
        <f t="shared" si="204"/>
        <v>0</v>
      </c>
      <c r="CP90" s="276">
        <f t="shared" si="204"/>
        <v>0</v>
      </c>
      <c r="CQ90" s="277" t="str">
        <f t="shared" si="204"/>
        <v/>
      </c>
      <c r="CR90" s="278" t="str">
        <f t="shared" si="122"/>
        <v/>
      </c>
      <c r="CS90" s="278" t="str">
        <f t="shared" si="123"/>
        <v/>
      </c>
      <c r="CT90" s="282">
        <f t="shared" si="205"/>
        <v>0</v>
      </c>
      <c r="CU90" s="279">
        <f t="shared" si="205"/>
        <v>0</v>
      </c>
      <c r="CV90" s="279" t="str">
        <f t="shared" si="124"/>
        <v/>
      </c>
      <c r="CW90" s="279" t="str">
        <f t="shared" si="125"/>
        <v/>
      </c>
      <c r="CX90" s="104" t="str">
        <f t="shared" si="126"/>
        <v/>
      </c>
      <c r="CY90" s="104" t="str">
        <f t="shared" si="127"/>
        <v/>
      </c>
      <c r="CZ90" s="104">
        <f>0</f>
        <v>0</v>
      </c>
      <c r="DA90" s="279"/>
      <c r="DB90" s="370" t="str">
        <f t="shared" si="172"/>
        <v/>
      </c>
      <c r="DC90" s="371" t="str">
        <f t="shared" si="173"/>
        <v/>
      </c>
    </row>
    <row r="91" spans="1:108" s="139" customFormat="1">
      <c r="A91" s="200" t="s">
        <v>156</v>
      </c>
      <c r="B91" s="77">
        <f>SUM(B51:B90)</f>
        <v>0</v>
      </c>
      <c r="C91" s="134">
        <f t="shared" si="190"/>
        <v>0</v>
      </c>
      <c r="D91" s="43">
        <f t="shared" si="190"/>
        <v>0</v>
      </c>
      <c r="E91" s="43">
        <f t="shared" si="101"/>
        <v>0</v>
      </c>
      <c r="F91" s="43">
        <f>(F47*$A$49)+E47</f>
        <v>0</v>
      </c>
      <c r="G91" s="135">
        <f t="shared" ref="G91:M91" si="206">SUM(G51:G90)</f>
        <v>0</v>
      </c>
      <c r="H91" s="78">
        <f t="shared" si="206"/>
        <v>0</v>
      </c>
      <c r="I91" s="78">
        <f t="shared" si="206"/>
        <v>0</v>
      </c>
      <c r="J91" s="78">
        <f t="shared" si="206"/>
        <v>0</v>
      </c>
      <c r="K91" s="78">
        <f t="shared" si="206"/>
        <v>0</v>
      </c>
      <c r="L91" s="78">
        <f t="shared" si="206"/>
        <v>0</v>
      </c>
      <c r="M91" s="78">
        <f t="shared" si="206"/>
        <v>0</v>
      </c>
      <c r="N91" s="136">
        <f>SUM(N53:N90)</f>
        <v>0</v>
      </c>
      <c r="O91" s="77">
        <f>SUM(O51:O90)</f>
        <v>0</v>
      </c>
      <c r="P91" s="134">
        <f t="shared" si="192"/>
        <v>0</v>
      </c>
      <c r="Q91" s="43">
        <f t="shared" si="192"/>
        <v>0</v>
      </c>
      <c r="R91" s="43">
        <f t="shared" si="104"/>
        <v>0</v>
      </c>
      <c r="S91" s="43">
        <f>(S47*$A$49)+R47</f>
        <v>0</v>
      </c>
      <c r="T91" s="135">
        <f t="shared" ref="T91:Z91" si="207">SUM(T51:T90)</f>
        <v>0</v>
      </c>
      <c r="U91" s="78">
        <f t="shared" si="207"/>
        <v>0</v>
      </c>
      <c r="V91" s="78">
        <f t="shared" si="207"/>
        <v>0</v>
      </c>
      <c r="W91" s="78">
        <f t="shared" si="207"/>
        <v>0</v>
      </c>
      <c r="X91" s="78">
        <f t="shared" si="207"/>
        <v>0</v>
      </c>
      <c r="Y91" s="78">
        <f t="shared" si="207"/>
        <v>0</v>
      </c>
      <c r="Z91" s="78">
        <f t="shared" si="207"/>
        <v>0</v>
      </c>
      <c r="AA91" s="136">
        <f>SUM(AA53:AA90)</f>
        <v>0</v>
      </c>
      <c r="AB91" s="77">
        <f>SUM(AB51:AB90)</f>
        <v>0</v>
      </c>
      <c r="AC91" s="134">
        <f t="shared" si="194"/>
        <v>0</v>
      </c>
      <c r="AD91" s="43">
        <f t="shared" si="194"/>
        <v>0</v>
      </c>
      <c r="AE91" s="43">
        <f t="shared" si="107"/>
        <v>0</v>
      </c>
      <c r="AF91" s="43">
        <f>(AF47*$A$49)+AE47</f>
        <v>0</v>
      </c>
      <c r="AG91" s="135">
        <f t="shared" ref="AG91:AM91" si="208">SUM(AG51:AG90)</f>
        <v>0</v>
      </c>
      <c r="AH91" s="78">
        <f t="shared" si="208"/>
        <v>0</v>
      </c>
      <c r="AI91" s="78">
        <f t="shared" si="208"/>
        <v>0</v>
      </c>
      <c r="AJ91" s="78">
        <f t="shared" si="208"/>
        <v>0</v>
      </c>
      <c r="AK91" s="78">
        <f t="shared" si="208"/>
        <v>0</v>
      </c>
      <c r="AL91" s="78">
        <f t="shared" si="208"/>
        <v>0</v>
      </c>
      <c r="AM91" s="78">
        <f t="shared" si="208"/>
        <v>0</v>
      </c>
      <c r="AN91" s="136">
        <f>SUM(AN53:AN90)</f>
        <v>0</v>
      </c>
      <c r="AO91" s="77">
        <f>SUM(AO51:AO90)</f>
        <v>0</v>
      </c>
      <c r="AP91" s="134">
        <f t="shared" si="196"/>
        <v>0</v>
      </c>
      <c r="AQ91" s="43">
        <f t="shared" si="196"/>
        <v>0</v>
      </c>
      <c r="AR91" s="43">
        <f t="shared" si="110"/>
        <v>0</v>
      </c>
      <c r="AS91" s="43">
        <f>(AS47*$A$49)+AR47</f>
        <v>0</v>
      </c>
      <c r="AT91" s="135">
        <f t="shared" ref="AT91:AZ91" si="209">SUM(AT51:AT90)</f>
        <v>0</v>
      </c>
      <c r="AU91" s="78">
        <f t="shared" si="209"/>
        <v>0</v>
      </c>
      <c r="AV91" s="78">
        <f t="shared" si="209"/>
        <v>0</v>
      </c>
      <c r="AW91" s="78">
        <f t="shared" si="209"/>
        <v>0</v>
      </c>
      <c r="AX91" s="78">
        <f t="shared" si="209"/>
        <v>0</v>
      </c>
      <c r="AY91" s="78">
        <f t="shared" si="209"/>
        <v>0</v>
      </c>
      <c r="AZ91" s="78">
        <f t="shared" si="209"/>
        <v>0</v>
      </c>
      <c r="BA91" s="136">
        <f>SUM(BA53:BA90)</f>
        <v>0</v>
      </c>
      <c r="BB91" s="77">
        <f>SUM(BB51:BB90)</f>
        <v>0</v>
      </c>
      <c r="BC91" s="134">
        <f t="shared" si="198"/>
        <v>0</v>
      </c>
      <c r="BD91" s="43">
        <f t="shared" si="198"/>
        <v>0</v>
      </c>
      <c r="BE91" s="43">
        <f t="shared" si="113"/>
        <v>0</v>
      </c>
      <c r="BF91" s="43">
        <f>(BF47*$A$49)+BE47</f>
        <v>0</v>
      </c>
      <c r="BG91" s="135">
        <f t="shared" ref="BG91:BM91" si="210">SUM(BG51:BG90)</f>
        <v>0</v>
      </c>
      <c r="BH91" s="78">
        <f t="shared" si="210"/>
        <v>0</v>
      </c>
      <c r="BI91" s="78">
        <f t="shared" si="210"/>
        <v>0</v>
      </c>
      <c r="BJ91" s="78">
        <f t="shared" si="210"/>
        <v>0</v>
      </c>
      <c r="BK91" s="78">
        <f t="shared" si="210"/>
        <v>0</v>
      </c>
      <c r="BL91" s="78">
        <f t="shared" si="210"/>
        <v>0</v>
      </c>
      <c r="BM91" s="78">
        <f t="shared" si="210"/>
        <v>0</v>
      </c>
      <c r="BN91" s="136">
        <f>SUM(BN53:BN90)</f>
        <v>0</v>
      </c>
      <c r="BO91" s="77">
        <f>SUM(BO51:BO90)</f>
        <v>0</v>
      </c>
      <c r="BP91" s="134">
        <f t="shared" si="200"/>
        <v>0</v>
      </c>
      <c r="BQ91" s="43">
        <f t="shared" si="200"/>
        <v>0</v>
      </c>
      <c r="BR91" s="43">
        <f t="shared" si="116"/>
        <v>0</v>
      </c>
      <c r="BS91" s="43">
        <f>(BS47*$A$49)+BR47</f>
        <v>0</v>
      </c>
      <c r="BT91" s="135">
        <f t="shared" ref="BT91:BZ91" si="211">SUM(BT51:BT90)</f>
        <v>0</v>
      </c>
      <c r="BU91" s="78">
        <f t="shared" si="211"/>
        <v>0</v>
      </c>
      <c r="BV91" s="78">
        <f t="shared" si="211"/>
        <v>0</v>
      </c>
      <c r="BW91" s="78">
        <f t="shared" si="211"/>
        <v>0</v>
      </c>
      <c r="BX91" s="78">
        <f t="shared" si="211"/>
        <v>0</v>
      </c>
      <c r="BY91" s="78">
        <f t="shared" si="211"/>
        <v>0</v>
      </c>
      <c r="BZ91" s="78">
        <f t="shared" si="211"/>
        <v>0</v>
      </c>
      <c r="CA91" s="136">
        <f>SUM(CA53:CA90)</f>
        <v>0</v>
      </c>
      <c r="CB91" s="77">
        <f>SUM(CB51:CB90)</f>
        <v>0</v>
      </c>
      <c r="CC91" s="134">
        <f t="shared" si="202"/>
        <v>0</v>
      </c>
      <c r="CD91" s="43">
        <f t="shared" si="202"/>
        <v>0</v>
      </c>
      <c r="CE91" s="43">
        <f t="shared" si="119"/>
        <v>0</v>
      </c>
      <c r="CF91" s="43">
        <f>(CF47*$A$49)+CE47</f>
        <v>0</v>
      </c>
      <c r="CG91" s="135">
        <f t="shared" ref="CG91:CM91" si="212">SUM(CG51:CG90)</f>
        <v>0</v>
      </c>
      <c r="CH91" s="78">
        <f t="shared" si="212"/>
        <v>0</v>
      </c>
      <c r="CI91" s="78">
        <f t="shared" si="212"/>
        <v>0</v>
      </c>
      <c r="CJ91" s="78">
        <f t="shared" si="212"/>
        <v>0</v>
      </c>
      <c r="CK91" s="78">
        <f t="shared" si="212"/>
        <v>0</v>
      </c>
      <c r="CL91" s="78">
        <f t="shared" si="212"/>
        <v>0</v>
      </c>
      <c r="CM91" s="78">
        <f t="shared" si="212"/>
        <v>0</v>
      </c>
      <c r="CN91" s="136">
        <f>SUM(CN53:CN90)</f>
        <v>0</v>
      </c>
      <c r="CO91" s="77">
        <f>SUM(CO51:CO90)</f>
        <v>0</v>
      </c>
      <c r="CP91" s="134">
        <f t="shared" si="204"/>
        <v>0</v>
      </c>
      <c r="CQ91" s="43">
        <f t="shared" si="204"/>
        <v>0</v>
      </c>
      <c r="CR91" s="43">
        <f t="shared" si="122"/>
        <v>0</v>
      </c>
      <c r="CS91" s="43">
        <f>(CS47*$A$49)+CR47</f>
        <v>0</v>
      </c>
      <c r="CT91" s="135">
        <f t="shared" ref="CT91:CZ91" si="213">SUM(CT51:CT90)</f>
        <v>0</v>
      </c>
      <c r="CU91" s="78">
        <f t="shared" si="213"/>
        <v>0</v>
      </c>
      <c r="CV91" s="78">
        <f t="shared" si="213"/>
        <v>0</v>
      </c>
      <c r="CW91" s="78">
        <f t="shared" si="213"/>
        <v>0</v>
      </c>
      <c r="CX91" s="78">
        <f t="shared" si="213"/>
        <v>0</v>
      </c>
      <c r="CY91" s="78">
        <f t="shared" si="213"/>
        <v>0</v>
      </c>
      <c r="CZ91" s="78">
        <f t="shared" si="213"/>
        <v>0</v>
      </c>
      <c r="DA91" s="136">
        <f>SUM(DA53:DA90)</f>
        <v>0</v>
      </c>
      <c r="DB91" s="137">
        <f>IF(CU91=0,0,CZ91/CU91)</f>
        <v>0</v>
      </c>
      <c r="DC91" s="138">
        <f>IF(CU91=0,0,DA91/CU91)</f>
        <v>0</v>
      </c>
      <c r="DD91" s="349"/>
    </row>
    <row r="92" spans="1:108" s="1" customFormat="1">
      <c r="A92" s="70"/>
      <c r="DD92" s="172"/>
    </row>
    <row r="93" spans="1:108" s="1" customFormat="1">
      <c r="A93" s="70"/>
      <c r="DD93" s="172"/>
    </row>
    <row r="94" spans="1:108" s="1" customFormat="1">
      <c r="A94" s="70"/>
      <c r="DD94" s="172"/>
    </row>
    <row r="95" spans="1:108" s="1" customFormat="1">
      <c r="A95" s="70"/>
      <c r="DD95" s="172"/>
    </row>
    <row r="96" spans="1:108" s="1" customFormat="1">
      <c r="A96" s="70"/>
      <c r="DD96" s="172"/>
    </row>
    <row r="97" spans="1:108" s="1" customFormat="1">
      <c r="A97" s="70"/>
      <c r="DD97" s="172"/>
    </row>
    <row r="98" spans="1:108" s="1" customFormat="1">
      <c r="A98" s="70"/>
      <c r="DD98" s="172"/>
    </row>
    <row r="99" spans="1:108" s="1" customFormat="1">
      <c r="A99" s="70"/>
      <c r="DD99" s="172"/>
    </row>
    <row r="100" spans="1:108" s="1" customFormat="1">
      <c r="A100" s="70"/>
      <c r="DD100" s="172"/>
    </row>
    <row r="101" spans="1:108" s="1" customFormat="1">
      <c r="A101" s="70"/>
      <c r="DD101" s="172"/>
    </row>
    <row r="102" spans="1:108" s="1" customFormat="1">
      <c r="A102" s="70"/>
      <c r="DD102" s="172"/>
    </row>
    <row r="103" spans="1:108" s="1" customFormat="1">
      <c r="A103" s="70"/>
      <c r="DD103" s="172"/>
    </row>
    <row r="104" spans="1:108" s="1" customFormat="1">
      <c r="A104" s="70"/>
      <c r="DD104" s="172"/>
    </row>
    <row r="105" spans="1:108" s="1" customFormat="1">
      <c r="A105" s="70"/>
      <c r="DD105" s="172"/>
    </row>
    <row r="106" spans="1:108" s="1" customFormat="1">
      <c r="A106" s="70"/>
      <c r="DD106" s="172"/>
    </row>
    <row r="107" spans="1:108" s="1" customFormat="1">
      <c r="A107" s="70"/>
      <c r="DD107" s="172"/>
    </row>
    <row r="108" spans="1:108" s="1" customFormat="1">
      <c r="A108" s="70"/>
      <c r="DD108" s="172"/>
    </row>
    <row r="109" spans="1:108" s="1" customFormat="1">
      <c r="A109" s="70"/>
      <c r="DD109" s="172"/>
    </row>
    <row r="110" spans="1:108" s="1" customFormat="1">
      <c r="A110" s="70"/>
      <c r="DD110" s="172"/>
    </row>
    <row r="111" spans="1:108" s="1" customFormat="1">
      <c r="A111" s="70"/>
      <c r="DD111" s="172"/>
    </row>
    <row r="112" spans="1:108" s="1" customFormat="1">
      <c r="A112" s="70"/>
      <c r="DD112" s="172"/>
    </row>
    <row r="113" spans="1:108" s="1" customFormat="1">
      <c r="A113" s="70"/>
      <c r="DD113" s="172"/>
    </row>
    <row r="114" spans="1:108" s="1" customFormat="1">
      <c r="A114" s="70"/>
      <c r="DD114" s="172"/>
    </row>
    <row r="115" spans="1:108" s="1" customFormat="1">
      <c r="A115" s="70"/>
      <c r="DD115" s="172"/>
    </row>
    <row r="116" spans="1:108" s="1" customFormat="1">
      <c r="A116" s="70"/>
      <c r="DD116" s="172"/>
    </row>
    <row r="117" spans="1:108" s="1" customFormat="1">
      <c r="A117" s="70"/>
      <c r="DD117" s="172"/>
    </row>
    <row r="118" spans="1:108" s="1" customFormat="1">
      <c r="A118" s="70"/>
      <c r="DD118" s="172"/>
    </row>
    <row r="119" spans="1:108" s="1" customFormat="1">
      <c r="A119" s="70"/>
      <c r="DD119" s="172"/>
    </row>
    <row r="120" spans="1:108" s="1" customFormat="1">
      <c r="A120" s="70"/>
      <c r="DD120" s="172"/>
    </row>
    <row r="121" spans="1:108" s="1" customFormat="1">
      <c r="A121" s="70"/>
      <c r="DD121" s="172"/>
    </row>
    <row r="122" spans="1:108" s="1" customFormat="1">
      <c r="A122" s="70"/>
      <c r="DD122" s="172"/>
    </row>
    <row r="123" spans="1:108" s="1" customFormat="1">
      <c r="A123" s="70"/>
      <c r="DD123" s="172"/>
    </row>
    <row r="124" spans="1:108" s="1" customFormat="1">
      <c r="A124" s="70"/>
      <c r="DD124" s="172"/>
    </row>
    <row r="125" spans="1:108" s="1" customFormat="1">
      <c r="A125" s="70"/>
      <c r="DD125" s="172"/>
    </row>
    <row r="126" spans="1:108" s="1" customFormat="1">
      <c r="A126" s="70"/>
      <c r="DD126" s="172"/>
    </row>
    <row r="127" spans="1:108" s="1" customFormat="1">
      <c r="A127" s="70"/>
      <c r="DD127" s="172"/>
    </row>
    <row r="128" spans="1:108" s="1" customFormat="1">
      <c r="A128" s="70"/>
      <c r="DD128" s="172"/>
    </row>
    <row r="129" spans="1:108" s="1" customFormat="1">
      <c r="A129" s="70"/>
      <c r="DD129" s="172"/>
    </row>
    <row r="130" spans="1:108" s="1" customFormat="1">
      <c r="A130" s="70"/>
      <c r="DD130" s="172"/>
    </row>
    <row r="131" spans="1:108" s="1" customFormat="1">
      <c r="A131" s="70"/>
      <c r="DD131" s="172"/>
    </row>
    <row r="132" spans="1:108" s="1" customFormat="1">
      <c r="A132" s="70"/>
      <c r="DD132" s="172"/>
    </row>
    <row r="133" spans="1:108" s="1" customFormat="1">
      <c r="A133" s="70"/>
      <c r="DD133" s="172"/>
    </row>
    <row r="134" spans="1:108" s="1" customFormat="1">
      <c r="A134" s="70"/>
      <c r="DD134" s="172"/>
    </row>
    <row r="135" spans="1:108" s="1" customFormat="1">
      <c r="A135" s="70"/>
      <c r="DD135" s="172"/>
    </row>
    <row r="136" spans="1:108" s="1" customFormat="1">
      <c r="A136" s="70"/>
      <c r="DD136" s="172"/>
    </row>
    <row r="137" spans="1:108" s="1" customFormat="1">
      <c r="A137" s="70"/>
      <c r="DD137" s="172"/>
    </row>
    <row r="138" spans="1:108" s="1" customFormat="1">
      <c r="A138" s="70"/>
      <c r="DD138" s="172"/>
    </row>
    <row r="139" spans="1:108" s="1" customFormat="1">
      <c r="A139" s="70"/>
      <c r="DD139" s="172"/>
    </row>
    <row r="140" spans="1:108" s="1" customFormat="1">
      <c r="A140" s="70"/>
      <c r="DD140" s="172"/>
    </row>
    <row r="141" spans="1:108" s="1" customFormat="1">
      <c r="A141" s="70"/>
      <c r="DD141" s="172"/>
    </row>
    <row r="142" spans="1:108" s="1" customFormat="1">
      <c r="A142" s="70"/>
      <c r="DD142" s="172"/>
    </row>
    <row r="143" spans="1:108" s="1" customFormat="1">
      <c r="A143" s="70"/>
      <c r="DD143" s="172"/>
    </row>
    <row r="144" spans="1:108" s="1" customFormat="1">
      <c r="A144" s="70"/>
      <c r="DD144" s="172"/>
    </row>
    <row r="145" spans="1:108" s="1" customFormat="1">
      <c r="A145" s="70"/>
      <c r="DD145" s="172"/>
    </row>
    <row r="146" spans="1:108" s="1" customFormat="1">
      <c r="A146" s="70"/>
      <c r="DD146" s="172"/>
    </row>
    <row r="147" spans="1:108" s="1" customFormat="1">
      <c r="A147" s="70"/>
      <c r="DD147" s="172"/>
    </row>
    <row r="148" spans="1:108" s="1" customFormat="1">
      <c r="A148" s="70"/>
      <c r="DD148" s="172"/>
    </row>
    <row r="149" spans="1:108" s="1" customFormat="1">
      <c r="A149" s="70"/>
      <c r="DD149" s="172"/>
    </row>
    <row r="150" spans="1:108" s="1" customFormat="1">
      <c r="A150" s="70"/>
      <c r="DD150" s="172"/>
    </row>
    <row r="151" spans="1:108" s="1" customFormat="1">
      <c r="A151" s="70"/>
      <c r="DD151" s="172"/>
    </row>
    <row r="152" spans="1:108" s="1" customFormat="1">
      <c r="A152" s="70"/>
      <c r="DD152" s="172"/>
    </row>
    <row r="153" spans="1:108" s="1" customFormat="1">
      <c r="A153" s="70"/>
      <c r="DD153" s="172"/>
    </row>
    <row r="154" spans="1:108" s="1" customFormat="1">
      <c r="A154" s="70"/>
      <c r="DD154" s="172"/>
    </row>
    <row r="155" spans="1:108" s="1" customFormat="1">
      <c r="A155" s="70"/>
      <c r="DD155" s="172"/>
    </row>
    <row r="156" spans="1:108" s="1" customFormat="1">
      <c r="A156" s="70"/>
      <c r="DD156" s="172"/>
    </row>
    <row r="157" spans="1:108" s="1" customFormat="1">
      <c r="A157" s="70"/>
      <c r="DD157" s="172"/>
    </row>
    <row r="158" spans="1:108" s="1" customFormat="1">
      <c r="A158" s="70"/>
      <c r="DD158" s="172"/>
    </row>
    <row r="159" spans="1:108" s="1" customFormat="1">
      <c r="A159" s="70"/>
      <c r="DD159" s="172"/>
    </row>
    <row r="160" spans="1:108" s="1" customFormat="1">
      <c r="A160" s="70"/>
      <c r="DD160" s="172"/>
    </row>
    <row r="161" spans="1:108" s="1" customFormat="1">
      <c r="A161" s="70"/>
      <c r="DD161" s="172"/>
    </row>
    <row r="162" spans="1:108" s="1" customFormat="1">
      <c r="A162" s="70"/>
      <c r="DD162" s="172"/>
    </row>
    <row r="163" spans="1:108" s="1" customFormat="1">
      <c r="A163" s="70"/>
      <c r="DD163" s="172"/>
    </row>
    <row r="164" spans="1:108" s="1" customFormat="1">
      <c r="A164" s="70"/>
      <c r="DD164" s="172"/>
    </row>
    <row r="165" spans="1:108" s="1" customFormat="1">
      <c r="A165" s="70"/>
      <c r="DD165" s="172"/>
    </row>
    <row r="166" spans="1:108" s="1" customFormat="1">
      <c r="A166" s="70"/>
      <c r="DD166" s="172"/>
    </row>
    <row r="167" spans="1:108" s="1" customFormat="1">
      <c r="A167" s="70"/>
      <c r="DD167" s="172"/>
    </row>
    <row r="168" spans="1:108" s="1" customFormat="1">
      <c r="A168" s="70"/>
      <c r="DD168" s="172"/>
    </row>
    <row r="169" spans="1:108" s="1" customFormat="1">
      <c r="A169" s="70"/>
      <c r="DD169" s="172"/>
    </row>
    <row r="170" spans="1:108" s="1" customFormat="1">
      <c r="A170" s="70"/>
      <c r="DD170" s="172"/>
    </row>
    <row r="171" spans="1:108" s="1" customFormat="1">
      <c r="A171" s="70"/>
      <c r="DD171" s="172"/>
    </row>
    <row r="172" spans="1:108" s="1" customFormat="1">
      <c r="A172" s="70"/>
      <c r="DD172" s="172"/>
    </row>
    <row r="173" spans="1:108" s="1" customFormat="1">
      <c r="A173" s="70"/>
      <c r="DD173" s="172"/>
    </row>
    <row r="174" spans="1:108" s="1" customFormat="1">
      <c r="A174" s="70"/>
      <c r="DD174" s="172"/>
    </row>
    <row r="175" spans="1:108" s="1" customFormat="1">
      <c r="A175" s="70"/>
      <c r="DD175" s="172"/>
    </row>
    <row r="176" spans="1:108" s="1" customFormat="1">
      <c r="A176" s="70"/>
      <c r="DD176" s="172"/>
    </row>
    <row r="177" spans="1:108" s="1" customFormat="1">
      <c r="A177" s="70"/>
      <c r="DD177" s="172"/>
    </row>
    <row r="178" spans="1:108" s="1" customFormat="1">
      <c r="A178" s="70"/>
      <c r="DD178" s="172"/>
    </row>
    <row r="179" spans="1:108" s="1" customFormat="1">
      <c r="A179" s="70"/>
      <c r="DD179" s="172"/>
    </row>
    <row r="180" spans="1:108" s="1" customFormat="1">
      <c r="A180" s="70"/>
      <c r="DD180" s="172"/>
    </row>
    <row r="181" spans="1:108" s="1" customFormat="1">
      <c r="A181" s="70"/>
      <c r="DD181" s="172"/>
    </row>
    <row r="182" spans="1:108" s="1" customFormat="1">
      <c r="A182" s="70"/>
      <c r="DD182" s="172"/>
    </row>
    <row r="183" spans="1:108" s="1" customFormat="1">
      <c r="A183" s="70"/>
      <c r="DD183" s="172"/>
    </row>
    <row r="184" spans="1:108" s="1" customFormat="1">
      <c r="A184" s="70"/>
      <c r="DD184" s="172"/>
    </row>
    <row r="185" spans="1:108" s="1" customFormat="1">
      <c r="A185" s="70"/>
      <c r="DD185" s="172"/>
    </row>
    <row r="186" spans="1:108" s="1" customFormat="1">
      <c r="A186" s="70"/>
      <c r="DD186" s="172"/>
    </row>
    <row r="187" spans="1:108" s="1" customFormat="1">
      <c r="A187" s="70"/>
      <c r="DD187" s="172"/>
    </row>
    <row r="188" spans="1:108" s="1" customFormat="1">
      <c r="A188" s="70"/>
      <c r="DD188" s="172"/>
    </row>
    <row r="189" spans="1:108" s="1" customFormat="1">
      <c r="A189" s="70"/>
      <c r="DD189" s="172"/>
    </row>
    <row r="190" spans="1:108" s="1" customFormat="1">
      <c r="A190" s="70"/>
      <c r="DD190" s="172"/>
    </row>
    <row r="191" spans="1:108" s="1" customFormat="1">
      <c r="A191" s="70"/>
      <c r="DD191" s="172"/>
    </row>
    <row r="192" spans="1:108" s="1" customFormat="1">
      <c r="A192" s="70"/>
      <c r="DD192" s="172"/>
    </row>
    <row r="193" spans="1:108" s="1" customFormat="1">
      <c r="A193" s="70"/>
      <c r="DD193" s="172"/>
    </row>
    <row r="194" spans="1:108" s="1" customFormat="1">
      <c r="A194" s="70"/>
      <c r="DD194" s="172"/>
    </row>
    <row r="195" spans="1:108" s="1" customFormat="1">
      <c r="A195" s="70"/>
      <c r="DD195" s="172"/>
    </row>
    <row r="196" spans="1:108" s="1" customFormat="1">
      <c r="A196" s="70"/>
      <c r="DD196" s="172"/>
    </row>
    <row r="197" spans="1:108" s="1" customFormat="1">
      <c r="A197" s="70"/>
      <c r="DD197" s="172"/>
    </row>
    <row r="198" spans="1:108" s="1" customFormat="1">
      <c r="A198" s="70"/>
      <c r="DD198" s="172"/>
    </row>
    <row r="199" spans="1:108" s="1" customFormat="1">
      <c r="A199" s="70"/>
      <c r="DD199" s="172"/>
    </row>
    <row r="200" spans="1:108" s="1" customFormat="1">
      <c r="A200" s="70"/>
      <c r="DD200" s="172"/>
    </row>
    <row r="201" spans="1:108" s="1" customFormat="1">
      <c r="A201" s="70"/>
      <c r="DD201" s="172"/>
    </row>
    <row r="202" spans="1:108" s="1" customFormat="1">
      <c r="A202" s="70"/>
      <c r="DD202" s="172"/>
    </row>
    <row r="203" spans="1:108" s="1" customFormat="1">
      <c r="A203" s="70"/>
      <c r="DD203" s="172"/>
    </row>
    <row r="204" spans="1:108" s="1" customFormat="1">
      <c r="A204" s="70"/>
      <c r="DD204" s="172"/>
    </row>
    <row r="205" spans="1:108" s="1" customFormat="1">
      <c r="A205" s="70"/>
      <c r="DD205" s="172"/>
    </row>
    <row r="206" spans="1:108" s="1" customFormat="1">
      <c r="A206" s="70"/>
      <c r="DD206" s="172"/>
    </row>
    <row r="207" spans="1:108" s="1" customFormat="1">
      <c r="A207" s="70"/>
      <c r="DD207" s="172"/>
    </row>
    <row r="208" spans="1:108" s="1" customFormat="1">
      <c r="A208" s="70"/>
      <c r="DD208" s="172"/>
    </row>
    <row r="209" spans="1:108" s="1" customFormat="1">
      <c r="A209" s="70"/>
      <c r="DD209" s="172"/>
    </row>
    <row r="210" spans="1:108" s="1" customFormat="1">
      <c r="A210" s="70"/>
      <c r="DD210" s="172"/>
    </row>
    <row r="211" spans="1:108" s="1" customFormat="1">
      <c r="A211" s="70"/>
      <c r="DD211" s="172"/>
    </row>
    <row r="212" spans="1:108" s="1" customFormat="1">
      <c r="A212" s="70"/>
      <c r="DD212" s="172"/>
    </row>
    <row r="213" spans="1:108" s="1" customFormat="1">
      <c r="A213" s="70"/>
      <c r="DD213" s="172"/>
    </row>
    <row r="214" spans="1:108" s="1" customFormat="1">
      <c r="A214" s="70"/>
      <c r="DD214" s="172"/>
    </row>
    <row r="215" spans="1:108" s="1" customFormat="1">
      <c r="A215" s="70"/>
      <c r="DD215" s="172"/>
    </row>
    <row r="216" spans="1:108" s="1" customFormat="1">
      <c r="A216" s="70"/>
      <c r="DD216" s="172"/>
    </row>
    <row r="217" spans="1:108" s="1" customFormat="1">
      <c r="A217" s="70"/>
      <c r="DD217" s="172"/>
    </row>
    <row r="218" spans="1:108" s="1" customFormat="1">
      <c r="A218" s="70"/>
      <c r="DD218" s="172"/>
    </row>
    <row r="219" spans="1:108" s="1" customFormat="1">
      <c r="A219" s="70"/>
      <c r="DD219" s="172"/>
    </row>
    <row r="220" spans="1:108" s="1" customFormat="1">
      <c r="A220" s="70"/>
      <c r="DD220" s="172"/>
    </row>
    <row r="221" spans="1:108" s="1" customFormat="1">
      <c r="A221" s="70"/>
      <c r="DD221" s="172"/>
    </row>
    <row r="222" spans="1:108" s="1" customFormat="1">
      <c r="A222" s="70"/>
      <c r="DD222" s="172"/>
    </row>
    <row r="223" spans="1:108" s="1" customFormat="1">
      <c r="A223" s="70"/>
      <c r="DD223" s="172"/>
    </row>
    <row r="224" spans="1:108" s="1" customFormat="1">
      <c r="A224" s="70"/>
      <c r="DD224" s="172"/>
    </row>
    <row r="225" spans="1:108" s="1" customFormat="1">
      <c r="A225" s="70"/>
      <c r="DD225" s="172"/>
    </row>
    <row r="226" spans="1:108" s="1" customFormat="1">
      <c r="A226" s="70"/>
      <c r="DD226" s="172"/>
    </row>
    <row r="227" spans="1:108" s="1" customFormat="1">
      <c r="A227" s="70"/>
      <c r="DD227" s="172"/>
    </row>
    <row r="228" spans="1:108" s="1" customFormat="1">
      <c r="A228" s="70"/>
      <c r="DD228" s="172"/>
    </row>
    <row r="229" spans="1:108" s="1" customFormat="1">
      <c r="A229" s="70"/>
      <c r="DD229" s="172"/>
    </row>
    <row r="230" spans="1:108" s="1" customFormat="1">
      <c r="A230" s="70"/>
      <c r="DD230" s="172"/>
    </row>
    <row r="231" spans="1:108" s="1" customFormat="1">
      <c r="A231" s="70"/>
      <c r="DD231" s="172"/>
    </row>
    <row r="232" spans="1:108" s="1" customFormat="1">
      <c r="A232" s="70"/>
      <c r="DD232" s="172"/>
    </row>
    <row r="233" spans="1:108" s="1" customFormat="1">
      <c r="A233" s="70"/>
      <c r="DD233" s="172"/>
    </row>
    <row r="234" spans="1:108" s="1" customFormat="1">
      <c r="A234" s="70"/>
      <c r="DD234" s="172"/>
    </row>
    <row r="235" spans="1:108" s="1" customFormat="1">
      <c r="A235" s="70"/>
      <c r="DD235" s="172"/>
    </row>
    <row r="236" spans="1:108" s="1" customFormat="1">
      <c r="A236" s="70"/>
      <c r="DD236" s="172"/>
    </row>
    <row r="237" spans="1:108" s="1" customFormat="1">
      <c r="A237" s="70"/>
      <c r="DD237" s="172"/>
    </row>
    <row r="238" spans="1:108" s="1" customFormat="1">
      <c r="A238" s="70"/>
      <c r="DD238" s="172"/>
    </row>
    <row r="239" spans="1:108" s="1" customFormat="1">
      <c r="A239" s="70"/>
      <c r="DD239" s="172"/>
    </row>
    <row r="240" spans="1:108" s="1" customFormat="1">
      <c r="A240" s="70"/>
      <c r="DD240" s="172"/>
    </row>
    <row r="241" spans="1:108" s="1" customFormat="1">
      <c r="A241" s="70"/>
      <c r="DD241" s="172"/>
    </row>
    <row r="242" spans="1:108" s="1" customFormat="1">
      <c r="A242" s="70"/>
      <c r="DD242" s="172"/>
    </row>
    <row r="243" spans="1:108" s="1" customFormat="1">
      <c r="A243" s="70"/>
      <c r="DD243" s="172"/>
    </row>
    <row r="244" spans="1:108" s="1" customFormat="1">
      <c r="A244" s="70"/>
      <c r="DD244" s="172"/>
    </row>
    <row r="245" spans="1:108" s="1" customFormat="1">
      <c r="A245" s="70"/>
      <c r="DD245" s="172"/>
    </row>
    <row r="246" spans="1:108" s="1" customFormat="1">
      <c r="A246" s="70"/>
      <c r="DD246" s="172"/>
    </row>
    <row r="247" spans="1:108" s="1" customFormat="1">
      <c r="A247" s="70"/>
      <c r="DD247" s="172"/>
    </row>
    <row r="248" spans="1:108" s="1" customFormat="1">
      <c r="A248" s="70"/>
      <c r="DD248" s="172"/>
    </row>
    <row r="249" spans="1:108" s="1" customFormat="1">
      <c r="A249" s="70"/>
      <c r="DD249" s="172"/>
    </row>
    <row r="250" spans="1:108" s="1" customFormat="1">
      <c r="A250" s="70"/>
      <c r="DD250" s="172"/>
    </row>
    <row r="251" spans="1:108" s="1" customFormat="1">
      <c r="A251" s="70"/>
      <c r="DD251" s="172"/>
    </row>
    <row r="252" spans="1:108" s="1" customFormat="1">
      <c r="A252" s="70"/>
      <c r="DD252" s="172"/>
    </row>
    <row r="253" spans="1:108" s="1" customFormat="1">
      <c r="A253" s="70"/>
      <c r="DD253" s="172"/>
    </row>
    <row r="254" spans="1:108" s="1" customFormat="1">
      <c r="A254" s="70"/>
      <c r="DD254" s="172"/>
    </row>
    <row r="255" spans="1:108" s="1" customFormat="1">
      <c r="A255" s="70"/>
      <c r="DD255" s="172"/>
    </row>
    <row r="256" spans="1:108" s="1" customFormat="1">
      <c r="A256" s="70"/>
      <c r="DD256" s="172"/>
    </row>
    <row r="257" spans="1:108" s="1" customFormat="1">
      <c r="A257" s="70"/>
      <c r="DD257" s="172"/>
    </row>
    <row r="258" spans="1:108" s="1" customFormat="1">
      <c r="A258" s="70"/>
      <c r="DD258" s="172"/>
    </row>
    <row r="259" spans="1:108" s="1" customFormat="1">
      <c r="A259" s="70"/>
      <c r="DD259" s="172"/>
    </row>
    <row r="260" spans="1:108" s="1" customFormat="1">
      <c r="A260" s="70"/>
      <c r="DD260" s="172"/>
    </row>
    <row r="261" spans="1:108" s="1" customFormat="1">
      <c r="A261" s="70"/>
      <c r="DD261" s="172"/>
    </row>
    <row r="262" spans="1:108" s="1" customFormat="1">
      <c r="A262" s="70"/>
      <c r="DD262" s="172"/>
    </row>
    <row r="263" spans="1:108" s="1" customFormat="1">
      <c r="A263" s="70"/>
      <c r="DD263" s="172"/>
    </row>
    <row r="264" spans="1:108" s="1" customFormat="1">
      <c r="A264" s="70"/>
      <c r="DD264" s="172"/>
    </row>
    <row r="265" spans="1:108" s="1" customFormat="1">
      <c r="A265" s="70"/>
      <c r="DD265" s="172"/>
    </row>
    <row r="266" spans="1:108" s="1" customFormat="1">
      <c r="A266" s="70"/>
      <c r="DD266" s="172"/>
    </row>
    <row r="267" spans="1:108" s="1" customFormat="1">
      <c r="A267" s="70"/>
      <c r="DD267" s="172"/>
    </row>
    <row r="268" spans="1:108" s="1" customFormat="1">
      <c r="A268" s="70"/>
      <c r="DD268" s="172"/>
    </row>
    <row r="269" spans="1:108" s="1" customFormat="1">
      <c r="A269" s="70"/>
      <c r="DD269" s="172"/>
    </row>
    <row r="270" spans="1:108" s="1" customFormat="1">
      <c r="A270" s="70"/>
      <c r="DD270" s="172"/>
    </row>
    <row r="271" spans="1:108" s="1" customFormat="1">
      <c r="A271" s="70"/>
      <c r="DD271" s="172"/>
    </row>
    <row r="272" spans="1:108" s="1" customFormat="1">
      <c r="A272" s="70"/>
      <c r="DD272" s="172"/>
    </row>
    <row r="273" spans="1:108" s="1" customFormat="1">
      <c r="A273" s="70"/>
      <c r="DD273" s="172"/>
    </row>
    <row r="274" spans="1:108" s="1" customFormat="1">
      <c r="A274" s="70"/>
      <c r="DD274" s="172"/>
    </row>
    <row r="275" spans="1:108" s="1" customFormat="1">
      <c r="A275" s="70"/>
      <c r="DD275" s="172"/>
    </row>
    <row r="276" spans="1:108" s="1" customFormat="1">
      <c r="A276" s="70"/>
      <c r="DD276" s="172"/>
    </row>
    <row r="277" spans="1:108" s="1" customFormat="1">
      <c r="A277" s="70"/>
      <c r="DD277" s="172"/>
    </row>
    <row r="278" spans="1:108" s="1" customFormat="1">
      <c r="A278" s="70"/>
      <c r="DD278" s="172"/>
    </row>
    <row r="279" spans="1:108" s="1" customFormat="1">
      <c r="A279" s="70"/>
      <c r="DD279" s="172"/>
    </row>
    <row r="280" spans="1:108" s="1" customFormat="1">
      <c r="A280" s="70"/>
      <c r="DD280" s="172"/>
    </row>
    <row r="281" spans="1:108" s="1" customFormat="1">
      <c r="A281" s="70"/>
      <c r="DD281" s="172"/>
    </row>
    <row r="282" spans="1:108" s="1" customFormat="1">
      <c r="A282" s="70"/>
      <c r="DD282" s="172"/>
    </row>
    <row r="283" spans="1:108" s="1" customFormat="1">
      <c r="A283" s="70"/>
      <c r="DD283" s="172"/>
    </row>
    <row r="284" spans="1:108" s="1" customFormat="1">
      <c r="A284" s="70"/>
      <c r="DD284" s="172"/>
    </row>
    <row r="285" spans="1:108" s="1" customFormat="1">
      <c r="A285" s="70"/>
      <c r="DD285" s="172"/>
    </row>
    <row r="286" spans="1:108" s="1" customFormat="1">
      <c r="A286" s="70"/>
      <c r="DD286" s="172"/>
    </row>
    <row r="287" spans="1:108" s="1" customFormat="1">
      <c r="A287" s="70"/>
      <c r="DD287" s="172"/>
    </row>
    <row r="288" spans="1:108" s="1" customFormat="1">
      <c r="A288" s="70"/>
      <c r="DD288" s="172"/>
    </row>
    <row r="289" spans="1:108" s="1" customFormat="1">
      <c r="A289" s="70"/>
      <c r="DD289" s="172"/>
    </row>
    <row r="290" spans="1:108" s="1" customFormat="1">
      <c r="A290" s="70"/>
      <c r="DD290" s="172"/>
    </row>
    <row r="291" spans="1:108" s="1" customFormat="1">
      <c r="A291" s="70"/>
      <c r="DD291" s="172"/>
    </row>
    <row r="292" spans="1:108" s="1" customFormat="1">
      <c r="A292" s="70"/>
      <c r="DD292" s="172"/>
    </row>
    <row r="293" spans="1:108" s="1" customFormat="1">
      <c r="A293" s="70"/>
      <c r="DD293" s="172"/>
    </row>
    <row r="294" spans="1:108" s="1" customFormat="1">
      <c r="A294" s="70"/>
      <c r="DD294" s="172"/>
    </row>
    <row r="295" spans="1:108" s="1" customFormat="1">
      <c r="A295" s="70"/>
      <c r="DD295" s="172"/>
    </row>
    <row r="296" spans="1:108" s="1" customFormat="1">
      <c r="A296" s="70"/>
      <c r="DD296" s="172"/>
    </row>
    <row r="297" spans="1:108" s="1" customFormat="1">
      <c r="A297" s="70"/>
      <c r="DD297" s="172"/>
    </row>
    <row r="298" spans="1:108" s="1" customFormat="1">
      <c r="A298" s="70"/>
      <c r="DD298" s="172"/>
    </row>
    <row r="299" spans="1:108" s="1" customFormat="1">
      <c r="A299" s="70"/>
      <c r="DD299" s="172"/>
    </row>
    <row r="300" spans="1:108" s="1" customFormat="1">
      <c r="A300" s="70"/>
      <c r="DD300" s="172"/>
    </row>
    <row r="301" spans="1:108" s="1" customFormat="1">
      <c r="A301" s="70"/>
      <c r="DD301" s="172"/>
    </row>
    <row r="302" spans="1:108" s="1" customFormat="1">
      <c r="A302" s="70"/>
      <c r="DD302" s="172"/>
    </row>
    <row r="303" spans="1:108" s="1" customFormat="1">
      <c r="A303" s="70"/>
      <c r="DD303" s="172"/>
    </row>
    <row r="304" spans="1:108" s="1" customFormat="1">
      <c r="A304" s="70"/>
      <c r="DD304" s="172"/>
    </row>
    <row r="305" spans="1:108" s="1" customFormat="1">
      <c r="A305" s="70"/>
      <c r="DD305" s="172"/>
    </row>
    <row r="306" spans="1:108" s="1" customFormat="1">
      <c r="A306" s="70"/>
      <c r="DD306" s="172"/>
    </row>
    <row r="307" spans="1:108" s="1" customFormat="1">
      <c r="A307" s="70"/>
      <c r="DD307" s="172"/>
    </row>
    <row r="308" spans="1:108" s="1" customFormat="1">
      <c r="A308" s="70"/>
      <c r="DD308" s="172"/>
    </row>
    <row r="309" spans="1:108" s="1" customFormat="1">
      <c r="A309" s="70"/>
      <c r="DD309" s="172"/>
    </row>
    <row r="310" spans="1:108" s="1" customFormat="1">
      <c r="A310" s="70"/>
      <c r="DD310" s="172"/>
    </row>
    <row r="311" spans="1:108" s="1" customFormat="1">
      <c r="A311" s="70"/>
      <c r="DD311" s="172"/>
    </row>
    <row r="312" spans="1:108" s="1" customFormat="1">
      <c r="A312" s="70"/>
      <c r="DD312" s="172"/>
    </row>
    <row r="313" spans="1:108" s="1" customFormat="1">
      <c r="A313" s="70"/>
      <c r="DD313" s="172"/>
    </row>
    <row r="314" spans="1:108" s="1" customFormat="1">
      <c r="A314" s="70"/>
      <c r="DD314" s="172"/>
    </row>
    <row r="315" spans="1:108" s="1" customFormat="1">
      <c r="A315" s="70"/>
      <c r="DD315" s="172"/>
    </row>
    <row r="316" spans="1:108" s="1" customFormat="1">
      <c r="A316" s="70"/>
      <c r="DD316" s="172"/>
    </row>
    <row r="317" spans="1:108" s="1" customFormat="1">
      <c r="A317" s="70"/>
      <c r="DD317" s="172"/>
    </row>
    <row r="318" spans="1:108" s="1" customFormat="1">
      <c r="A318" s="70"/>
      <c r="DD318" s="172"/>
    </row>
    <row r="319" spans="1:108" s="1" customFormat="1">
      <c r="A319" s="70"/>
      <c r="DD319" s="172"/>
    </row>
    <row r="320" spans="1:108" s="1" customFormat="1">
      <c r="A320" s="70"/>
      <c r="DD320" s="172"/>
    </row>
    <row r="321" spans="1:108" s="1" customFormat="1">
      <c r="A321" s="70"/>
      <c r="DD321" s="172"/>
    </row>
    <row r="322" spans="1:108" s="1" customFormat="1">
      <c r="A322" s="70"/>
      <c r="DD322" s="172"/>
    </row>
    <row r="323" spans="1:108" s="1" customFormat="1">
      <c r="A323" s="70"/>
      <c r="DD323" s="172"/>
    </row>
    <row r="324" spans="1:108" s="1" customFormat="1">
      <c r="A324" s="70"/>
      <c r="DD324" s="172"/>
    </row>
    <row r="325" spans="1:108" s="1" customFormat="1">
      <c r="A325" s="70"/>
      <c r="DD325" s="172"/>
    </row>
    <row r="326" spans="1:108" s="1" customFormat="1">
      <c r="A326" s="70"/>
      <c r="DD326" s="172"/>
    </row>
    <row r="327" spans="1:108" s="1" customFormat="1">
      <c r="A327" s="70"/>
      <c r="DD327" s="172"/>
    </row>
    <row r="328" spans="1:108" s="1" customFormat="1">
      <c r="A328" s="70"/>
      <c r="DD328" s="172"/>
    </row>
    <row r="329" spans="1:108" s="1" customFormat="1">
      <c r="A329" s="70"/>
      <c r="DD329" s="172"/>
    </row>
    <row r="330" spans="1:108" s="1" customFormat="1">
      <c r="A330" s="70"/>
      <c r="DD330" s="172"/>
    </row>
    <row r="331" spans="1:108" s="1" customFormat="1">
      <c r="A331" s="70"/>
      <c r="DD331" s="172"/>
    </row>
    <row r="332" spans="1:108" s="1" customFormat="1">
      <c r="A332" s="70"/>
      <c r="DD332" s="172"/>
    </row>
    <row r="333" spans="1:108" s="1" customFormat="1">
      <c r="A333" s="70"/>
      <c r="DD333" s="172"/>
    </row>
    <row r="334" spans="1:108" s="1" customFormat="1">
      <c r="A334" s="70"/>
      <c r="DD334" s="172"/>
    </row>
    <row r="335" spans="1:108" s="1" customFormat="1">
      <c r="A335" s="70"/>
      <c r="DD335" s="172"/>
    </row>
    <row r="336" spans="1:108" s="1" customFormat="1">
      <c r="A336" s="70"/>
      <c r="DD336" s="172"/>
    </row>
    <row r="337" spans="1:108" s="1" customFormat="1">
      <c r="A337" s="70"/>
      <c r="DD337" s="172"/>
    </row>
    <row r="338" spans="1:108" s="1" customFormat="1">
      <c r="A338" s="70"/>
      <c r="DD338" s="172"/>
    </row>
    <row r="339" spans="1:108" s="1" customFormat="1">
      <c r="A339" s="70"/>
      <c r="DD339" s="172"/>
    </row>
    <row r="340" spans="1:108" s="1" customFormat="1">
      <c r="A340" s="70"/>
      <c r="DD340" s="172"/>
    </row>
    <row r="341" spans="1:108" s="1" customFormat="1">
      <c r="A341" s="70"/>
      <c r="DD341" s="172"/>
    </row>
    <row r="342" spans="1:108" s="1" customFormat="1">
      <c r="A342" s="70"/>
      <c r="DD342" s="172"/>
    </row>
    <row r="343" spans="1:108" s="1" customFormat="1">
      <c r="A343" s="70"/>
      <c r="DD343" s="172"/>
    </row>
    <row r="344" spans="1:108" s="1" customFormat="1">
      <c r="A344" s="70"/>
      <c r="DD344" s="172"/>
    </row>
    <row r="345" spans="1:108" s="1" customFormat="1">
      <c r="A345" s="70"/>
      <c r="DD345" s="172"/>
    </row>
    <row r="346" spans="1:108" s="1" customFormat="1">
      <c r="A346" s="70"/>
      <c r="DD346" s="172"/>
    </row>
    <row r="347" spans="1:108" s="1" customFormat="1">
      <c r="A347" s="70"/>
      <c r="DD347" s="172"/>
    </row>
    <row r="348" spans="1:108" s="1" customFormat="1">
      <c r="A348" s="70"/>
      <c r="DD348" s="172"/>
    </row>
    <row r="349" spans="1:108" s="1" customFormat="1">
      <c r="A349" s="70"/>
      <c r="DD349" s="172"/>
    </row>
    <row r="350" spans="1:108" s="1" customFormat="1">
      <c r="A350" s="70"/>
      <c r="DD350" s="172"/>
    </row>
    <row r="351" spans="1:108" s="1" customFormat="1">
      <c r="A351" s="70"/>
      <c r="DD351" s="172"/>
    </row>
    <row r="352" spans="1:108" s="1" customFormat="1">
      <c r="A352" s="70"/>
      <c r="DD352" s="172"/>
    </row>
    <row r="353" spans="1:108" s="1" customFormat="1">
      <c r="A353" s="70"/>
      <c r="DD353" s="172"/>
    </row>
    <row r="354" spans="1:108" s="1" customFormat="1">
      <c r="A354" s="70"/>
      <c r="DD354" s="172"/>
    </row>
  </sheetData>
  <mergeCells count="16">
    <mergeCell ref="CB5:CN5"/>
    <mergeCell ref="CO5:DC5"/>
    <mergeCell ref="B49:N49"/>
    <mergeCell ref="O49:AA49"/>
    <mergeCell ref="AB49:AN49"/>
    <mergeCell ref="AO49:BA49"/>
    <mergeCell ref="BB49:BN49"/>
    <mergeCell ref="BO49:CA49"/>
    <mergeCell ref="CB49:CN49"/>
    <mergeCell ref="CO49:DC49"/>
    <mergeCell ref="B5:N5"/>
    <mergeCell ref="O5:AA5"/>
    <mergeCell ref="AB5:AN5"/>
    <mergeCell ref="AO5:BA5"/>
    <mergeCell ref="BB5:BN5"/>
    <mergeCell ref="BO5:CA5"/>
  </mergeCells>
  <phoneticPr fontId="126" type="noConversion"/>
  <pageMargins left="0.19685039370078741" right="0.19685039370078741" top="0.51181102362204722" bottom="0.78740157480314965" header="0.15748031496062992" footer="0.31496062992125984"/>
  <pageSetup paperSize="9" scale="68" orientation="landscape" verticalDpi="4" r:id="rId1"/>
  <colBreaks count="7" manualBreakCount="7">
    <brk id="14" max="1048575" man="1"/>
    <brk id="27" max="1048575" man="1"/>
    <brk id="40" max="1048575" man="1"/>
    <brk id="53" max="1048575" man="1"/>
    <brk id="66" max="1048575" man="1"/>
    <brk id="79" max="1048575" man="1"/>
    <brk id="92" max="1048575" man="1"/>
  </colBreaks>
  <customProperties>
    <customPr name="_pios_id" r:id="rId2"/>
    <customPr name="EpmWorksheetKeyString_GUID" r:id="rId3"/>
  </customProperties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1B8BB6-24B0-4470-944A-FB2C4D2EC4C5}">
  <sheetPr codeName="Tabelle77">
    <tabColor theme="8" tint="0.59999389629810485"/>
  </sheetPr>
  <dimension ref="A2:K691"/>
  <sheetViews>
    <sheetView showZeros="0" zoomScaleNormal="100" workbookViewId="0">
      <selection activeCell="M25" sqref="M25"/>
    </sheetView>
  </sheetViews>
  <sheetFormatPr defaultColWidth="11.375" defaultRowHeight="13.5" outlineLevelRow="1"/>
  <cols>
    <col min="1" max="1" width="34.125" style="1" customWidth="1"/>
    <col min="2" max="2" width="7.625" style="1" customWidth="1"/>
    <col min="3" max="3" width="11.75" style="1" bestFit="1" customWidth="1"/>
    <col min="4" max="9" width="11.375" style="1"/>
    <col min="10" max="10" width="11.375" style="3"/>
    <col min="11" max="11" width="18.375" style="172" bestFit="1" customWidth="1"/>
    <col min="12" max="16384" width="11.375" style="1"/>
  </cols>
  <sheetData>
    <row r="2" spans="1:11" outlineLevel="1">
      <c r="A2" s="264" t="s">
        <v>346</v>
      </c>
      <c r="B2" s="558">
        <f>'Project Costs_MS5'!C3</f>
        <v>0.08</v>
      </c>
      <c r="C2" s="1144" t="s">
        <v>429</v>
      </c>
      <c r="D2" s="1145"/>
      <c r="E2" s="559">
        <f>'Project Costs_MS5'!D18</f>
        <v>0</v>
      </c>
    </row>
    <row r="3" spans="1:11" outlineLevel="1">
      <c r="A3" s="264" t="s">
        <v>348</v>
      </c>
      <c r="B3" s="559">
        <f>'Project Costs_MS5'!C4</f>
        <v>0</v>
      </c>
      <c r="C3" s="1144" t="s">
        <v>350</v>
      </c>
      <c r="D3" s="1145"/>
      <c r="E3" s="560">
        <v>75</v>
      </c>
    </row>
    <row r="5" spans="1:11">
      <c r="C5" s="215">
        <f>'Input Cost_MS5'!D115</f>
        <v>2026</v>
      </c>
      <c r="D5" s="215">
        <f t="shared" ref="D5:I5" si="0">C5+1</f>
        <v>2027</v>
      </c>
      <c r="E5" s="215">
        <f t="shared" si="0"/>
        <v>2028</v>
      </c>
      <c r="F5" s="215">
        <f t="shared" si="0"/>
        <v>2029</v>
      </c>
      <c r="G5" s="215">
        <f t="shared" si="0"/>
        <v>2030</v>
      </c>
      <c r="H5" s="215">
        <f t="shared" si="0"/>
        <v>2031</v>
      </c>
      <c r="I5" s="339">
        <f t="shared" si="0"/>
        <v>2032</v>
      </c>
      <c r="J5" s="202" t="s">
        <v>430</v>
      </c>
    </row>
    <row r="6" spans="1:11">
      <c r="A6" s="1" t="s">
        <v>431</v>
      </c>
      <c r="B6" s="70" t="s">
        <v>86</v>
      </c>
      <c r="C6" s="243">
        <f>('Project Costs_MS5'!J18+'Project Costs_MS5'!J22+'Project Costs_MS5'!J29+'Project Costs_MS5'!J28)/1000</f>
        <v>0</v>
      </c>
      <c r="D6" s="216"/>
      <c r="E6" s="216"/>
      <c r="F6" s="216"/>
      <c r="G6" s="216"/>
      <c r="H6" s="216"/>
      <c r="I6" s="216"/>
      <c r="J6" s="1081">
        <f>SUM(C6:I6)</f>
        <v>0</v>
      </c>
    </row>
    <row r="7" spans="1:11">
      <c r="A7" s="1" t="s">
        <v>432</v>
      </c>
      <c r="B7" s="70" t="s">
        <v>86</v>
      </c>
      <c r="C7" s="243">
        <f>('Project Costs_MS5'!J23+'Project Costs_MS5'!J24+'Project Costs_MS5'!J26)/1000</f>
        <v>0</v>
      </c>
      <c r="D7" s="216"/>
      <c r="E7" s="216"/>
      <c r="F7" s="216"/>
      <c r="G7" s="216"/>
      <c r="H7" s="216"/>
      <c r="I7" s="216"/>
      <c r="J7" s="244">
        <f>SUM(C7:I7)</f>
        <v>0</v>
      </c>
    </row>
    <row r="8" spans="1:11">
      <c r="A8" s="1" t="s">
        <v>433</v>
      </c>
      <c r="B8" s="70" t="s">
        <v>86</v>
      </c>
      <c r="C8" s="243">
        <f>'Project Costs_MS5'!J27/1000</f>
        <v>0</v>
      </c>
      <c r="D8" s="243"/>
      <c r="E8" s="243"/>
      <c r="F8" s="243"/>
      <c r="G8" s="243"/>
      <c r="H8" s="243"/>
      <c r="I8" s="243"/>
      <c r="J8" s="244">
        <f t="shared" ref="J8:J17" si="1">SUM(C8:I8)</f>
        <v>0</v>
      </c>
    </row>
    <row r="9" spans="1:11">
      <c r="A9" s="1" t="s">
        <v>434</v>
      </c>
      <c r="B9" s="70" t="s">
        <v>86</v>
      </c>
      <c r="C9" s="243">
        <f>'Project Costs_MS5'!J25/1000</f>
        <v>0</v>
      </c>
      <c r="D9" s="243"/>
      <c r="E9" s="243"/>
      <c r="F9" s="243"/>
      <c r="G9" s="243"/>
      <c r="H9" s="243"/>
      <c r="I9" s="243"/>
      <c r="J9" s="244">
        <f t="shared" si="1"/>
        <v>0</v>
      </c>
    </row>
    <row r="10" spans="1:11">
      <c r="A10" s="1" t="s">
        <v>267</v>
      </c>
      <c r="B10" s="70" t="s">
        <v>86</v>
      </c>
      <c r="C10" s="243">
        <f>'Project Costs_MS5'!J41/1000</f>
        <v>0</v>
      </c>
      <c r="D10" s="243"/>
      <c r="E10" s="243"/>
      <c r="F10" s="243"/>
      <c r="G10" s="243"/>
      <c r="H10" s="243"/>
      <c r="I10" s="243"/>
      <c r="J10" s="244">
        <f t="shared" si="1"/>
        <v>0</v>
      </c>
    </row>
    <row r="11" spans="1:11">
      <c r="A11" s="86" t="s">
        <v>268</v>
      </c>
      <c r="B11" s="242" t="s">
        <v>86</v>
      </c>
      <c r="C11" s="302">
        <f>SUM(C6:C10)</f>
        <v>0</v>
      </c>
      <c r="D11" s="302">
        <f t="shared" ref="D11:I11" si="2">SUM(D6:D10)</f>
        <v>0</v>
      </c>
      <c r="E11" s="302">
        <f t="shared" si="2"/>
        <v>0</v>
      </c>
      <c r="F11" s="302">
        <f t="shared" si="2"/>
        <v>0</v>
      </c>
      <c r="G11" s="302">
        <f t="shared" si="2"/>
        <v>0</v>
      </c>
      <c r="H11" s="302">
        <f t="shared" si="2"/>
        <v>0</v>
      </c>
      <c r="I11" s="302">
        <f t="shared" si="2"/>
        <v>0</v>
      </c>
      <c r="J11" s="246">
        <f t="shared" si="1"/>
        <v>0</v>
      </c>
    </row>
    <row r="12" spans="1:11" s="3" customFormat="1">
      <c r="A12" s="1" t="s">
        <v>435</v>
      </c>
      <c r="B12" s="70" t="s">
        <v>86</v>
      </c>
      <c r="C12" s="1082">
        <f>'Project Costs_MS5'!D22/1000</f>
        <v>0</v>
      </c>
      <c r="D12" s="1083"/>
      <c r="E12" s="1083"/>
      <c r="F12" s="1083"/>
      <c r="G12" s="1083"/>
      <c r="H12" s="1083"/>
      <c r="I12" s="1084"/>
      <c r="J12" s="1081">
        <f t="shared" si="1"/>
        <v>0</v>
      </c>
      <c r="K12" s="172"/>
    </row>
    <row r="13" spans="1:11" ht="12" customHeight="1">
      <c r="A13" s="1" t="s">
        <v>436</v>
      </c>
      <c r="B13" s="70" t="s">
        <v>86</v>
      </c>
      <c r="C13" s="243">
        <f>'Project Costs_MS5'!D23/1000</f>
        <v>0</v>
      </c>
      <c r="D13" s="243"/>
      <c r="E13" s="243"/>
      <c r="F13" s="243"/>
      <c r="G13" s="243"/>
      <c r="H13" s="243"/>
      <c r="I13" s="243"/>
      <c r="J13" s="244">
        <f t="shared" si="1"/>
        <v>0</v>
      </c>
    </row>
    <row r="14" spans="1:11" ht="14.25" customHeight="1">
      <c r="A14" s="86" t="s">
        <v>271</v>
      </c>
      <c r="B14" s="242" t="s">
        <v>86</v>
      </c>
      <c r="C14" s="302">
        <f t="shared" ref="C14:I14" si="3">SUM(C12:C13)</f>
        <v>0</v>
      </c>
      <c r="D14" s="302">
        <f t="shared" si="3"/>
        <v>0</v>
      </c>
      <c r="E14" s="302">
        <f t="shared" si="3"/>
        <v>0</v>
      </c>
      <c r="F14" s="302">
        <f t="shared" si="3"/>
        <v>0</v>
      </c>
      <c r="G14" s="302">
        <f t="shared" si="3"/>
        <v>0</v>
      </c>
      <c r="H14" s="302">
        <f t="shared" si="3"/>
        <v>0</v>
      </c>
      <c r="I14" s="302">
        <f t="shared" si="3"/>
        <v>0</v>
      </c>
      <c r="J14" s="246">
        <f t="shared" si="1"/>
        <v>0</v>
      </c>
    </row>
    <row r="15" spans="1:11" s="3" customFormat="1">
      <c r="A15" s="86" t="s">
        <v>156</v>
      </c>
      <c r="B15" s="242" t="s">
        <v>86</v>
      </c>
      <c r="C15" s="245">
        <f t="shared" ref="C15:I15" si="4">C14-C11</f>
        <v>0</v>
      </c>
      <c r="D15" s="245">
        <f t="shared" si="4"/>
        <v>0</v>
      </c>
      <c r="E15" s="245">
        <f t="shared" si="4"/>
        <v>0</v>
      </c>
      <c r="F15" s="245">
        <f t="shared" si="4"/>
        <v>0</v>
      </c>
      <c r="G15" s="245">
        <f t="shared" si="4"/>
        <v>0</v>
      </c>
      <c r="H15" s="245">
        <f t="shared" si="4"/>
        <v>0</v>
      </c>
      <c r="I15" s="245">
        <f t="shared" si="4"/>
        <v>0</v>
      </c>
      <c r="J15" s="246">
        <f t="shared" si="1"/>
        <v>0</v>
      </c>
      <c r="K15" s="85"/>
    </row>
    <row r="16" spans="1:11">
      <c r="A16" s="86" t="s">
        <v>226</v>
      </c>
      <c r="B16" s="242" t="s">
        <v>86</v>
      </c>
      <c r="C16" s="245">
        <f>C15</f>
        <v>0</v>
      </c>
      <c r="D16" s="245">
        <f t="shared" ref="D16:I16" si="5">D15</f>
        <v>0</v>
      </c>
      <c r="E16" s="245">
        <f t="shared" si="5"/>
        <v>0</v>
      </c>
      <c r="F16" s="245">
        <f t="shared" si="5"/>
        <v>0</v>
      </c>
      <c r="G16" s="245">
        <f t="shared" si="5"/>
        <v>0</v>
      </c>
      <c r="H16" s="245">
        <f t="shared" si="5"/>
        <v>0</v>
      </c>
      <c r="I16" s="245">
        <f t="shared" si="5"/>
        <v>0</v>
      </c>
      <c r="J16" s="246">
        <f t="shared" si="1"/>
        <v>0</v>
      </c>
    </row>
    <row r="17" spans="1:11">
      <c r="A17" s="86"/>
      <c r="B17" s="242"/>
      <c r="C17" s="245">
        <f>C16*-1</f>
        <v>0</v>
      </c>
      <c r="D17" s="245">
        <f t="shared" ref="D17:I17" si="6">D16*-1</f>
        <v>0</v>
      </c>
      <c r="E17" s="245">
        <f t="shared" si="6"/>
        <v>0</v>
      </c>
      <c r="F17" s="245">
        <f t="shared" si="6"/>
        <v>0</v>
      </c>
      <c r="G17" s="245">
        <f t="shared" si="6"/>
        <v>0</v>
      </c>
      <c r="H17" s="245">
        <f t="shared" si="6"/>
        <v>0</v>
      </c>
      <c r="I17" s="245">
        <f t="shared" si="6"/>
        <v>0</v>
      </c>
      <c r="J17" s="246">
        <f t="shared" si="1"/>
        <v>0</v>
      </c>
    </row>
    <row r="18" spans="1:11">
      <c r="A18" s="190"/>
      <c r="B18" s="190"/>
      <c r="C18" s="1085"/>
      <c r="D18" s="1085"/>
      <c r="E18" s="1085"/>
      <c r="F18" s="1085"/>
      <c r="G18" s="1085"/>
      <c r="H18" s="1085"/>
      <c r="I18" s="1085"/>
      <c r="J18" s="1085"/>
    </row>
    <row r="19" spans="1:11" s="190" customFormat="1" ht="15" customHeight="1" outlineLevel="1">
      <c r="B19" s="203"/>
      <c r="C19" s="215">
        <f t="shared" ref="C19:I19" si="7">C5</f>
        <v>2026</v>
      </c>
      <c r="D19" s="202">
        <f t="shared" si="7"/>
        <v>2027</v>
      </c>
      <c r="E19" s="202">
        <f t="shared" si="7"/>
        <v>2028</v>
      </c>
      <c r="F19" s="202">
        <f t="shared" si="7"/>
        <v>2029</v>
      </c>
      <c r="G19" s="202">
        <f t="shared" si="7"/>
        <v>2030</v>
      </c>
      <c r="H19" s="202">
        <f t="shared" si="7"/>
        <v>2031</v>
      </c>
      <c r="I19" s="204">
        <f t="shared" si="7"/>
        <v>2032</v>
      </c>
      <c r="J19" s="202" t="s">
        <v>430</v>
      </c>
      <c r="K19" s="250"/>
    </row>
    <row r="20" spans="1:11" ht="15" customHeight="1" outlineLevel="1">
      <c r="A20" s="203" t="s">
        <v>437</v>
      </c>
      <c r="J20" s="205"/>
    </row>
    <row r="21" spans="1:11" ht="15" customHeight="1" outlineLevel="1">
      <c r="A21" s="1">
        <f>Kalkulation_MS5!$F$2</f>
        <v>0</v>
      </c>
      <c r="C21" s="172">
        <f>Kalkulation_MS5!$F$10/100*detail_MS5!B7</f>
        <v>0</v>
      </c>
      <c r="D21" s="172">
        <f>Kalkulation_MS5!$F$10/100*detail_MS5!O7</f>
        <v>0</v>
      </c>
      <c r="E21" s="172">
        <f>Kalkulation_MS5!$F$10/100*detail_MS5!AB7</f>
        <v>0</v>
      </c>
      <c r="F21" s="172">
        <f>Kalkulation_MS5!$F$10/100*detail_MS5!AO7</f>
        <v>0</v>
      </c>
      <c r="G21" s="172">
        <f>Kalkulation_MS5!$F$10/100*detail_MS5!BB7</f>
        <v>0</v>
      </c>
      <c r="H21" s="172">
        <f>Kalkulation_MS5!$F$10/100*detail_MS5!BO7</f>
        <v>0</v>
      </c>
      <c r="I21" s="172">
        <f>Kalkulation_MS5!$F$10/100*detail_MS5!CB7</f>
        <v>0</v>
      </c>
      <c r="J21" s="206">
        <f>SUM(C21:I21)</f>
        <v>0</v>
      </c>
    </row>
    <row r="22" spans="1:11" ht="15" customHeight="1" outlineLevel="1">
      <c r="A22" s="1">
        <f>Kalkulation_MS5!$G$2</f>
        <v>0</v>
      </c>
      <c r="C22" s="172">
        <f>Kalkulation_MS5!$G$10/100*detail_MS5!B8</f>
        <v>0</v>
      </c>
      <c r="D22" s="172">
        <f>Kalkulation_MS5!$G$10/100*detail_MS5!O8</f>
        <v>0</v>
      </c>
      <c r="E22" s="172">
        <f>Kalkulation_MS5!$G$10/100*detail_MS5!AB8</f>
        <v>0</v>
      </c>
      <c r="F22" s="172">
        <f>Kalkulation_MS5!$G$10/100*detail_MS5!AO8</f>
        <v>0</v>
      </c>
      <c r="G22" s="172">
        <f>Kalkulation_MS5!$G$10/100*detail_MS5!BB8</f>
        <v>0</v>
      </c>
      <c r="H22" s="172">
        <f>Kalkulation_MS5!$G$10/100*detail_MS5!BO8</f>
        <v>0</v>
      </c>
      <c r="I22" s="172">
        <f>Kalkulation_MS5!$G$10/100*detail_MS5!CB8</f>
        <v>0</v>
      </c>
      <c r="J22" s="206">
        <f t="shared" ref="J22:J235" si="8">SUM(C22:I22)</f>
        <v>0</v>
      </c>
    </row>
    <row r="23" spans="1:11" ht="15" customHeight="1" outlineLevel="1">
      <c r="A23" s="249">
        <f>Kalkulation_MS5!$H$2</f>
        <v>0</v>
      </c>
      <c r="C23" s="172">
        <f>Kalkulation_MS5!$H$10/100*detail_MS5!B9</f>
        <v>0</v>
      </c>
      <c r="D23" s="172">
        <f>Kalkulation_MS5!$H$10/100*detail_MS5!O9</f>
        <v>0</v>
      </c>
      <c r="E23" s="172">
        <f>Kalkulation_MS5!$H$10/100*detail_MS5!AB9</f>
        <v>0</v>
      </c>
      <c r="F23" s="172">
        <f>Kalkulation_MS5!$H$10/100*detail_MS5!AO9</f>
        <v>0</v>
      </c>
      <c r="G23" s="172">
        <f>Kalkulation_MS5!$H$10/100*detail_MS5!BB9</f>
        <v>0</v>
      </c>
      <c r="H23" s="172">
        <f>Kalkulation_MS5!$H$10/100*detail_MS5!BO9</f>
        <v>0</v>
      </c>
      <c r="I23" s="172">
        <f>Kalkulation_MS5!$H$10/100*detail_MS5!CB9</f>
        <v>0</v>
      </c>
      <c r="J23" s="206">
        <f t="shared" si="8"/>
        <v>0</v>
      </c>
    </row>
    <row r="24" spans="1:11" outlineLevel="1">
      <c r="A24" s="1">
        <f>Kalkulation_MS5!$I$2</f>
        <v>0</v>
      </c>
      <c r="C24" s="172">
        <f>Kalkulation_MS5!$I$10/100*detail_MS5!B10</f>
        <v>0</v>
      </c>
      <c r="D24" s="172">
        <f>Kalkulation_MS5!$I$10/100*detail_MS5!O10</f>
        <v>0</v>
      </c>
      <c r="E24" s="172">
        <f>Kalkulation_MS5!$I$10/100*detail_MS5!AB10</f>
        <v>0</v>
      </c>
      <c r="F24" s="172">
        <f>Kalkulation_MS5!$I$10/100*detail_MS5!AO10</f>
        <v>0</v>
      </c>
      <c r="G24" s="172">
        <f>Kalkulation_MS5!$I$10/100*detail_MS5!BB10</f>
        <v>0</v>
      </c>
      <c r="H24" s="172">
        <f>Kalkulation_MS5!$I$10/100*detail_MS5!BO10</f>
        <v>0</v>
      </c>
      <c r="I24" s="172">
        <f>Kalkulation_MS5!$I$10/100*detail_MS5!CB10</f>
        <v>0</v>
      </c>
      <c r="J24" s="206">
        <f t="shared" si="8"/>
        <v>0</v>
      </c>
    </row>
    <row r="25" spans="1:11" outlineLevel="1">
      <c r="A25" s="1">
        <f>Kalkulation_MS5!$J$2</f>
        <v>0</v>
      </c>
      <c r="C25" s="172">
        <f>Kalkulation_MS5!$J$10/100*detail_MS5!B11</f>
        <v>0</v>
      </c>
      <c r="D25" s="172">
        <f>Kalkulation_MS5!$J$10/100*detail_MS5!O11</f>
        <v>0</v>
      </c>
      <c r="E25" s="172">
        <f>Kalkulation_MS5!$J$10/100*detail_MS5!AB11</f>
        <v>0</v>
      </c>
      <c r="F25" s="172">
        <f>Kalkulation_MS5!$J$10/100*detail_MS5!AO11</f>
        <v>0</v>
      </c>
      <c r="G25" s="172">
        <f>Kalkulation_MS5!$J$10/100*detail_MS5!BB11</f>
        <v>0</v>
      </c>
      <c r="H25" s="172">
        <f>Kalkulation_MS5!$J$10/100*detail_MS5!BO11</f>
        <v>0</v>
      </c>
      <c r="I25" s="172">
        <f>Kalkulation_MS5!$J$10/100*detail_MS5!CB11</f>
        <v>0</v>
      </c>
      <c r="J25" s="206">
        <f t="shared" si="8"/>
        <v>0</v>
      </c>
    </row>
    <row r="26" spans="1:11" outlineLevel="1">
      <c r="A26" s="1">
        <f>Kalkulation_MS5!K$2</f>
        <v>0</v>
      </c>
      <c r="C26" s="172">
        <f>Kalkulation_MS5!$K$10/100*detail_MS5!B12</f>
        <v>0</v>
      </c>
      <c r="D26" s="172">
        <f>Kalkulation_MS5!$K$10/100*detail_MS5!O12</f>
        <v>0</v>
      </c>
      <c r="E26" s="172">
        <f>Kalkulation_MS5!$K$10/100*detail_MS5!AB12</f>
        <v>0</v>
      </c>
      <c r="F26" s="172">
        <f>Kalkulation_MS5!$K$10/100*detail_MS5!AO12</f>
        <v>0</v>
      </c>
      <c r="G26" s="172">
        <f>Kalkulation_MS5!$K$10/100*detail_MS5!BB12</f>
        <v>0</v>
      </c>
      <c r="H26" s="172">
        <f>Kalkulation_MS5!$K$10/100*detail_MS5!BO12</f>
        <v>0</v>
      </c>
      <c r="I26" s="172">
        <f>Kalkulation_MS5!$K$10/100*detail_MS5!CB12</f>
        <v>0</v>
      </c>
      <c r="J26" s="206">
        <f t="shared" si="8"/>
        <v>0</v>
      </c>
    </row>
    <row r="27" spans="1:11" outlineLevel="1">
      <c r="A27" s="1">
        <f>Kalkulation_MS5!L$2</f>
        <v>0</v>
      </c>
      <c r="C27" s="172">
        <f>Kalkulation_MS5!$L$10/100*detail_MS5!B13</f>
        <v>0</v>
      </c>
      <c r="D27" s="172">
        <f>Kalkulation_MS5!$L$10/100*detail_MS5!O13</f>
        <v>0</v>
      </c>
      <c r="E27" s="172">
        <f>Kalkulation_MS5!$L$10/100*detail_MS5!AB13</f>
        <v>0</v>
      </c>
      <c r="F27" s="172">
        <f>Kalkulation_MS5!$L$10/100*detail_MS5!AO13</f>
        <v>0</v>
      </c>
      <c r="G27" s="172">
        <f>Kalkulation_MS5!$L$10/100*detail_MS5!BB13</f>
        <v>0</v>
      </c>
      <c r="H27" s="172">
        <f>Kalkulation_MS5!$L$10/100*detail_MS5!BO13</f>
        <v>0</v>
      </c>
      <c r="I27" s="172">
        <f>Kalkulation_MS5!$L$10/100*detail_MS5!CB13</f>
        <v>0</v>
      </c>
      <c r="J27" s="206">
        <f t="shared" si="8"/>
        <v>0</v>
      </c>
    </row>
    <row r="28" spans="1:11" outlineLevel="1">
      <c r="A28" s="1">
        <f>Kalkulation_MS5!M$2</f>
        <v>0</v>
      </c>
      <c r="C28" s="172">
        <f>Kalkulation_MS5!$M$10/100*detail_MS5!B14</f>
        <v>0</v>
      </c>
      <c r="D28" s="172">
        <f>Kalkulation_MS5!$M$10/100*detail_MS5!O14</f>
        <v>0</v>
      </c>
      <c r="E28" s="172">
        <f>Kalkulation_MS5!$M$10/100*detail_MS5!AB14</f>
        <v>0</v>
      </c>
      <c r="F28" s="172">
        <f>Kalkulation_MS5!$M$10/100*detail_MS5!AO14</f>
        <v>0</v>
      </c>
      <c r="G28" s="172">
        <f>Kalkulation_MS5!$M$10/100*detail_MS5!BB14</f>
        <v>0</v>
      </c>
      <c r="H28" s="172">
        <f>Kalkulation_MS5!$M$10/100*detail_MS5!BO14</f>
        <v>0</v>
      </c>
      <c r="I28" s="172">
        <f>Kalkulation_MS5!$M$10/100*detail_MS5!CB14</f>
        <v>0</v>
      </c>
      <c r="J28" s="206">
        <f t="shared" si="8"/>
        <v>0</v>
      </c>
    </row>
    <row r="29" spans="1:11" outlineLevel="1">
      <c r="A29" s="1">
        <f>Kalkulation_MS5!N$2</f>
        <v>0</v>
      </c>
      <c r="C29" s="172">
        <f>Kalkulation_MS5!$N$10/100*detail_MS5!B15</f>
        <v>0</v>
      </c>
      <c r="D29" s="172">
        <f>Kalkulation_MS5!$N$10/100*detail_MS5!O15</f>
        <v>0</v>
      </c>
      <c r="E29" s="172">
        <f>Kalkulation_MS5!$N$10/100*detail_MS5!AB15</f>
        <v>0</v>
      </c>
      <c r="F29" s="172">
        <f>Kalkulation_MS5!$N$10/100*detail_MS5!AO15</f>
        <v>0</v>
      </c>
      <c r="G29" s="172">
        <f>Kalkulation_MS5!$N$10/100*detail_MS5!BB15</f>
        <v>0</v>
      </c>
      <c r="H29" s="172">
        <f>Kalkulation_MS5!$N$10/100*detail_MS5!BO15</f>
        <v>0</v>
      </c>
      <c r="I29" s="172">
        <f>Kalkulation_MS5!$N$10/100*detail_MS5!CB15</f>
        <v>0</v>
      </c>
      <c r="J29" s="206">
        <f t="shared" si="8"/>
        <v>0</v>
      </c>
    </row>
    <row r="30" spans="1:11" outlineLevel="1">
      <c r="A30" s="1">
        <f>Kalkulation_MS5!O$2</f>
        <v>0</v>
      </c>
      <c r="C30" s="172">
        <f>Kalkulation_MS5!$O$10/100*detail_MS5!B16</f>
        <v>0</v>
      </c>
      <c r="D30" s="172">
        <f>Kalkulation_MS5!$O$10/100*detail_MS5!O16</f>
        <v>0</v>
      </c>
      <c r="E30" s="172">
        <f>Kalkulation_MS5!$O$10/100*detail_MS5!AB16</f>
        <v>0</v>
      </c>
      <c r="F30" s="172">
        <f>Kalkulation_MS5!$O$10/100*detail_MS5!AO16</f>
        <v>0</v>
      </c>
      <c r="G30" s="172">
        <f>Kalkulation_MS5!$O$10/100*detail_MS5!BB16</f>
        <v>0</v>
      </c>
      <c r="H30" s="172">
        <f>Kalkulation_MS5!$O$10/100*detail_MS5!BO16</f>
        <v>0</v>
      </c>
      <c r="I30" s="172">
        <f>Kalkulation_MS5!$O$10/100*detail_MS5!CB16</f>
        <v>0</v>
      </c>
      <c r="J30" s="206">
        <f t="shared" si="8"/>
        <v>0</v>
      </c>
    </row>
    <row r="31" spans="1:11" outlineLevel="1">
      <c r="A31" s="1">
        <f>Kalkulation_MS5!Q$2</f>
        <v>0</v>
      </c>
      <c r="C31" s="172">
        <f>Kalkulation_MS5!$P$10/100*detail_MS5!B17</f>
        <v>0</v>
      </c>
      <c r="D31" s="172">
        <f>Kalkulation_MS5!$P$10/100*detail_MS5!O17</f>
        <v>0</v>
      </c>
      <c r="E31" s="172">
        <f>Kalkulation_MS5!$P$10/100*detail_MS5!AB17</f>
        <v>0</v>
      </c>
      <c r="F31" s="172">
        <f>Kalkulation_MS5!$P$10/100*detail_MS5!AO17</f>
        <v>0</v>
      </c>
      <c r="G31" s="172">
        <f>Kalkulation_MS5!$P$10/100*detail_MS5!BB17</f>
        <v>0</v>
      </c>
      <c r="H31" s="172">
        <f>Kalkulation_MS5!$P$10/100*detail_MS5!BO17</f>
        <v>0</v>
      </c>
      <c r="I31" s="172">
        <f>Kalkulation_MS5!$P$10/100*detail_MS5!CB17</f>
        <v>0</v>
      </c>
      <c r="J31" s="206">
        <f t="shared" ref="J31:J60" si="9">SUM(C31:I31)</f>
        <v>0</v>
      </c>
    </row>
    <row r="32" spans="1:11" outlineLevel="1">
      <c r="A32" s="1">
        <f>Kalkulation_MS5!R$2</f>
        <v>0</v>
      </c>
      <c r="C32" s="172">
        <f>Kalkulation_MS5!$Q$10/100*detail_MS5!B18</f>
        <v>0</v>
      </c>
      <c r="D32" s="172">
        <f>Kalkulation_MS5!$Q$10/100*detail_MS5!O18</f>
        <v>0</v>
      </c>
      <c r="E32" s="172">
        <f>Kalkulation_MS5!$Q$10/100*detail_MS5!AB18</f>
        <v>0</v>
      </c>
      <c r="F32" s="172">
        <f>Kalkulation_MS5!$Q$10/100*detail_MS5!AO18</f>
        <v>0</v>
      </c>
      <c r="G32" s="172">
        <f>Kalkulation_MS5!$Q$10/100*detail_MS5!BB18</f>
        <v>0</v>
      </c>
      <c r="H32" s="172">
        <f>Kalkulation_MS5!$Q$10/100*detail_MS5!BO18</f>
        <v>0</v>
      </c>
      <c r="I32" s="172">
        <f>Kalkulation_MS5!$Q$10/100*detail_MS5!CB18</f>
        <v>0</v>
      </c>
      <c r="J32" s="206">
        <f t="shared" si="9"/>
        <v>0</v>
      </c>
    </row>
    <row r="33" spans="1:10" outlineLevel="1">
      <c r="A33" s="1">
        <f>Kalkulation_MS5!S$2</f>
        <v>0</v>
      </c>
      <c r="C33" s="172">
        <f>Kalkulation_MS5!$R$10/100*detail_MS5!B19</f>
        <v>0</v>
      </c>
      <c r="D33" s="172">
        <f>Kalkulation_MS5!$R$10/100*detail_MS5!O19</f>
        <v>0</v>
      </c>
      <c r="E33" s="172">
        <f>Kalkulation_MS5!$R$10/100*detail_MS5!AB19</f>
        <v>0</v>
      </c>
      <c r="F33" s="172">
        <f>Kalkulation_MS5!$R$10/100*detail_MS5!AO19</f>
        <v>0</v>
      </c>
      <c r="G33" s="172">
        <f>Kalkulation_MS5!$R$10/100*detail_MS5!BB19</f>
        <v>0</v>
      </c>
      <c r="H33" s="172">
        <f>Kalkulation_MS5!$R$10/100*detail_MS5!BO19</f>
        <v>0</v>
      </c>
      <c r="I33" s="172">
        <f>Kalkulation_MS5!$R$10/100*detail_MS5!CB19</f>
        <v>0</v>
      </c>
      <c r="J33" s="206">
        <f t="shared" si="9"/>
        <v>0</v>
      </c>
    </row>
    <row r="34" spans="1:10" outlineLevel="1">
      <c r="A34" s="1">
        <f>Kalkulation_MS5!T$2</f>
        <v>0</v>
      </c>
      <c r="C34" s="172">
        <f>Kalkulation_MS5!$S$10/100*detail_MS5!$B20</f>
        <v>0</v>
      </c>
      <c r="D34" s="172">
        <f>Kalkulation_MS5!$S$10/100*detail_MS5!$O20</f>
        <v>0</v>
      </c>
      <c r="E34" s="172">
        <f>Kalkulation_MS5!$S$10/100*detail_MS5!$AB20</f>
        <v>0</v>
      </c>
      <c r="F34" s="172">
        <f>Kalkulation_MS5!$S$10/100*detail_MS5!$AO20</f>
        <v>0</v>
      </c>
      <c r="G34" s="172">
        <f>Kalkulation_MS5!$S$10/100*detail_MS5!$BB20</f>
        <v>0</v>
      </c>
      <c r="H34" s="172">
        <f>Kalkulation_MS5!$S$10/100*detail_MS5!$BO20</f>
        <v>0</v>
      </c>
      <c r="I34" s="172">
        <f>Kalkulation_MS5!$S$10/100*detail_MS5!$CB20</f>
        <v>0</v>
      </c>
      <c r="J34" s="206">
        <f t="shared" si="9"/>
        <v>0</v>
      </c>
    </row>
    <row r="35" spans="1:10" outlineLevel="1">
      <c r="A35" s="1">
        <f>Kalkulation_MS5!U$2</f>
        <v>0</v>
      </c>
      <c r="C35" s="172">
        <f>Kalkulation_MS5!$T$10/100*detail_MS5!$B21</f>
        <v>0</v>
      </c>
      <c r="D35" s="172">
        <f>Kalkulation_MS5!$T$10/100*detail_MS5!$O21</f>
        <v>0</v>
      </c>
      <c r="E35" s="172">
        <f>Kalkulation_MS5!$T$10/100*detail_MS5!$AB21</f>
        <v>0</v>
      </c>
      <c r="F35" s="172">
        <f>Kalkulation_MS5!$T$10/100*detail_MS5!$AO21</f>
        <v>0</v>
      </c>
      <c r="G35" s="172">
        <f>Kalkulation_MS5!$T$10/100*detail_MS5!$BB21</f>
        <v>0</v>
      </c>
      <c r="H35" s="172">
        <f>Kalkulation_MS5!$T$10/100*detail_MS5!$BO21</f>
        <v>0</v>
      </c>
      <c r="I35" s="172">
        <f>Kalkulation_MS5!$T$10/100*detail_MS5!$CB21</f>
        <v>0</v>
      </c>
      <c r="J35" s="206">
        <f t="shared" si="9"/>
        <v>0</v>
      </c>
    </row>
    <row r="36" spans="1:10" outlineLevel="1">
      <c r="A36" s="1">
        <f>Kalkulation_MS5!V$2</f>
        <v>0</v>
      </c>
      <c r="C36" s="172">
        <f>Kalkulation_MS5!$U$10/100*detail_MS5!$B22</f>
        <v>0</v>
      </c>
      <c r="D36" s="172">
        <f>Kalkulation_MS5!$U$10/100*detail_MS5!$O22</f>
        <v>0</v>
      </c>
      <c r="E36" s="172">
        <f>Kalkulation_MS5!$U$10/100*detail_MS5!$AB22</f>
        <v>0</v>
      </c>
      <c r="F36" s="172">
        <f>Kalkulation_MS5!$U$10/100*detail_MS5!$AO22</f>
        <v>0</v>
      </c>
      <c r="G36" s="172">
        <f>Kalkulation_MS5!$U$10/100*detail_MS5!$BB22</f>
        <v>0</v>
      </c>
      <c r="H36" s="172">
        <f>Kalkulation_MS5!$U$10/100*detail_MS5!$BO22</f>
        <v>0</v>
      </c>
      <c r="I36" s="172">
        <f>Kalkulation_MS5!$U$10/100*detail_MS5!$CB22</f>
        <v>0</v>
      </c>
      <c r="J36" s="206">
        <f t="shared" si="9"/>
        <v>0</v>
      </c>
    </row>
    <row r="37" spans="1:10" outlineLevel="1">
      <c r="A37" s="1">
        <f>Kalkulation_MS5!W$2</f>
        <v>0</v>
      </c>
      <c r="C37" s="172">
        <f>Kalkulation_MS5!$V$10/100*detail_MS5!$B23</f>
        <v>0</v>
      </c>
      <c r="D37" s="172">
        <f>Kalkulation_MS5!$V$10/100*detail_MS5!$O23</f>
        <v>0</v>
      </c>
      <c r="E37" s="172">
        <f>Kalkulation_MS5!$V$10/100*detail_MS5!$AB23</f>
        <v>0</v>
      </c>
      <c r="F37" s="172">
        <f>Kalkulation_MS5!$V$10/100*detail_MS5!$AO23</f>
        <v>0</v>
      </c>
      <c r="G37" s="172">
        <f>Kalkulation_MS5!$V$10/100*detail_MS5!$BB23</f>
        <v>0</v>
      </c>
      <c r="H37" s="172">
        <f>Kalkulation_MS5!$V$10/100*detail_MS5!$BO23</f>
        <v>0</v>
      </c>
      <c r="I37" s="172">
        <f>Kalkulation_MS5!$V$10/100*detail_MS5!$CB23</f>
        <v>0</v>
      </c>
      <c r="J37" s="206">
        <f t="shared" si="9"/>
        <v>0</v>
      </c>
    </row>
    <row r="38" spans="1:10" outlineLevel="1">
      <c r="A38" s="1">
        <f>Kalkulation_MS5!X$2</f>
        <v>0</v>
      </c>
      <c r="C38" s="172">
        <f>Kalkulation_MS5!$W$10/100*detail_MS5!$B24</f>
        <v>0</v>
      </c>
      <c r="D38" s="172">
        <f>Kalkulation_MS5!$W$10/100*detail_MS5!$O24</f>
        <v>0</v>
      </c>
      <c r="E38" s="172">
        <f>Kalkulation_MS5!$W$10/100*detail_MS5!$AB24</f>
        <v>0</v>
      </c>
      <c r="F38" s="172">
        <f>Kalkulation_MS5!$W$10/100*detail_MS5!$AO24</f>
        <v>0</v>
      </c>
      <c r="G38" s="172">
        <f>Kalkulation_MS5!$W$10/100*detail_MS5!$BB24</f>
        <v>0</v>
      </c>
      <c r="H38" s="172">
        <f>Kalkulation_MS5!$W$10/100*detail_MS5!$BO24</f>
        <v>0</v>
      </c>
      <c r="I38" s="172">
        <f>Kalkulation_MS5!$W$10/100*detail_MS5!$CB24</f>
        <v>0</v>
      </c>
      <c r="J38" s="206">
        <f t="shared" si="9"/>
        <v>0</v>
      </c>
    </row>
    <row r="39" spans="1:10" outlineLevel="1">
      <c r="A39" s="1">
        <f>Kalkulation_MS5!Y$2</f>
        <v>0</v>
      </c>
      <c r="C39" s="172">
        <f>Kalkulation_MS5!$X$10/100*detail_MS5!$B25</f>
        <v>0</v>
      </c>
      <c r="D39" s="172">
        <f>Kalkulation_MS5!$X$10/100*detail_MS5!$O25</f>
        <v>0</v>
      </c>
      <c r="E39" s="172">
        <f>Kalkulation_MS5!$X$10/100*detail_MS5!$AB25</f>
        <v>0</v>
      </c>
      <c r="F39" s="172">
        <f>Kalkulation_MS5!$X$10/100*detail_MS5!$AO25</f>
        <v>0</v>
      </c>
      <c r="G39" s="172">
        <f>Kalkulation_MS5!$X$10/100*detail_MS5!$BB25</f>
        <v>0</v>
      </c>
      <c r="H39" s="172">
        <f>Kalkulation_MS5!$X$10/100*detail_MS5!$BO25</f>
        <v>0</v>
      </c>
      <c r="I39" s="172">
        <f>Kalkulation_MS5!$X$10/100*detail_MS5!$CB25</f>
        <v>0</v>
      </c>
      <c r="J39" s="206">
        <f t="shared" si="9"/>
        <v>0</v>
      </c>
    </row>
    <row r="40" spans="1:10" outlineLevel="1">
      <c r="A40" s="1">
        <f>Kalkulation_MS5!Z$2</f>
        <v>0</v>
      </c>
      <c r="C40" s="172">
        <f>Kalkulation_MS5!$Y$10/100*detail_MS5!$B26</f>
        <v>0</v>
      </c>
      <c r="D40" s="172">
        <f>Kalkulation_MS5!$Y$10/100*detail_MS5!$O26</f>
        <v>0</v>
      </c>
      <c r="E40" s="172">
        <f>Kalkulation_MS5!$Y$10/100*detail_MS5!$AB26</f>
        <v>0</v>
      </c>
      <c r="F40" s="172">
        <f>Kalkulation_MS5!$Y$10/100*detail_MS5!$AO26</f>
        <v>0</v>
      </c>
      <c r="G40" s="172">
        <f>Kalkulation_MS5!$Y$10/100*detail_MS5!$BB26</f>
        <v>0</v>
      </c>
      <c r="H40" s="172">
        <f>Kalkulation_MS5!$Y$10/100*detail_MS5!$BO26</f>
        <v>0</v>
      </c>
      <c r="I40" s="172">
        <f>Kalkulation_MS5!$Y$10/100*detail_MS5!$CB26</f>
        <v>0</v>
      </c>
      <c r="J40" s="206">
        <f t="shared" si="9"/>
        <v>0</v>
      </c>
    </row>
    <row r="41" spans="1:10" outlineLevel="1">
      <c r="A41" s="1">
        <f>Kalkulation_MS5!AA$2</f>
        <v>0</v>
      </c>
      <c r="C41" s="172">
        <f>Kalkulation_MS5!$Z$10/100*detail_MS5!$B27</f>
        <v>0</v>
      </c>
      <c r="D41" s="172">
        <f>Kalkulation_MS5!$Z$10/100*detail_MS5!$O27</f>
        <v>0</v>
      </c>
      <c r="E41" s="172">
        <f>Kalkulation_MS5!$Z$10/100*detail_MS5!$AB27</f>
        <v>0</v>
      </c>
      <c r="F41" s="172">
        <f>Kalkulation_MS5!$Z$10/100*detail_MS5!$AO27</f>
        <v>0</v>
      </c>
      <c r="G41" s="172">
        <f>Kalkulation_MS5!$Z$10/100*detail_MS5!$BB27</f>
        <v>0</v>
      </c>
      <c r="H41" s="172">
        <f>Kalkulation_MS5!$Z$10/100*detail_MS5!$BO27</f>
        <v>0</v>
      </c>
      <c r="I41" s="172">
        <f>Kalkulation_MS5!$Z$10/100*detail_MS5!$CB27</f>
        <v>0</v>
      </c>
      <c r="J41" s="206">
        <f t="shared" si="9"/>
        <v>0</v>
      </c>
    </row>
    <row r="42" spans="1:10" outlineLevel="1">
      <c r="A42" s="1">
        <f>Kalkulation_MS5!AB$2</f>
        <v>0</v>
      </c>
      <c r="C42" s="172">
        <f>Kalkulation_MS5!$AA$10/100*detail_MS5!$B28</f>
        <v>0</v>
      </c>
      <c r="D42" s="172">
        <f>Kalkulation_MS5!$AA$10/100*detail_MS5!$O28</f>
        <v>0</v>
      </c>
      <c r="E42" s="172">
        <f>Kalkulation_MS5!$AA$10/100*detail_MS5!$AB28</f>
        <v>0</v>
      </c>
      <c r="F42" s="172">
        <f>Kalkulation_MS5!$AA$10/100*detail_MS5!$AO28</f>
        <v>0</v>
      </c>
      <c r="G42" s="172">
        <f>Kalkulation_MS5!$AA$10/100*detail_MS5!$BB28</f>
        <v>0</v>
      </c>
      <c r="H42" s="172">
        <f>Kalkulation_MS5!$AA$10/100*detail_MS5!$BO28</f>
        <v>0</v>
      </c>
      <c r="I42" s="172">
        <f>Kalkulation_MS5!$AA$10/100*detail_MS5!$CB28</f>
        <v>0</v>
      </c>
      <c r="J42" s="206">
        <f t="shared" si="9"/>
        <v>0</v>
      </c>
    </row>
    <row r="43" spans="1:10" outlineLevel="1">
      <c r="A43" s="1">
        <f>Kalkulation_MS5!AC$2</f>
        <v>0</v>
      </c>
      <c r="C43" s="172">
        <f>Kalkulation_MS5!$AB$10/100*detail_MS5!$B29</f>
        <v>0</v>
      </c>
      <c r="D43" s="172">
        <f>Kalkulation_MS5!$AB$10/100*detail_MS5!$O29</f>
        <v>0</v>
      </c>
      <c r="E43" s="172">
        <f>Kalkulation_MS5!$AB$10/100*detail_MS5!$AB29</f>
        <v>0</v>
      </c>
      <c r="F43" s="172">
        <f>Kalkulation_MS5!$AB$10/100*detail_MS5!$AO29</f>
        <v>0</v>
      </c>
      <c r="G43" s="172">
        <f>Kalkulation_MS5!$AB$10/100*detail_MS5!$BB29</f>
        <v>0</v>
      </c>
      <c r="H43" s="172">
        <f>Kalkulation_MS5!$AB$10/100*detail_MS5!$BO29</f>
        <v>0</v>
      </c>
      <c r="I43" s="172">
        <f>Kalkulation_MS5!$AB$10/100*detail_MS5!$CB29</f>
        <v>0</v>
      </c>
      <c r="J43" s="206">
        <f t="shared" si="9"/>
        <v>0</v>
      </c>
    </row>
    <row r="44" spans="1:10" outlineLevel="1">
      <c r="A44" s="1">
        <f>Kalkulation_MS5!AD$2</f>
        <v>0</v>
      </c>
      <c r="C44" s="172">
        <f>Kalkulation_MS5!$AC$10/100*detail_MS5!$B30</f>
        <v>0</v>
      </c>
      <c r="D44" s="172">
        <f>Kalkulation_MS5!$AC$10/100*detail_MS5!$O30</f>
        <v>0</v>
      </c>
      <c r="E44" s="172">
        <f>Kalkulation_MS5!$AC$10/100*detail_MS5!$AB30</f>
        <v>0</v>
      </c>
      <c r="F44" s="172">
        <f>Kalkulation_MS5!$AC$10/100*detail_MS5!$AO30</f>
        <v>0</v>
      </c>
      <c r="G44" s="172">
        <f>Kalkulation_MS5!$AC$10/100*detail_MS5!$BB30</f>
        <v>0</v>
      </c>
      <c r="H44" s="172">
        <f>Kalkulation_MS5!$AC$10/100*detail_MS5!$BO30</f>
        <v>0</v>
      </c>
      <c r="I44" s="172">
        <f>Kalkulation_MS5!$AC$10/100*detail_MS5!$CB30</f>
        <v>0</v>
      </c>
      <c r="J44" s="206">
        <f t="shared" si="9"/>
        <v>0</v>
      </c>
    </row>
    <row r="45" spans="1:10" outlineLevel="1">
      <c r="A45" s="1">
        <f>Kalkulation_MS5!AE$2</f>
        <v>0</v>
      </c>
      <c r="C45" s="172">
        <f>Kalkulation_MS5!$AD$10/100*detail_MS5!$B31</f>
        <v>0</v>
      </c>
      <c r="D45" s="172">
        <f>Kalkulation_MS5!$AD$10/100*detail_MS5!$O31</f>
        <v>0</v>
      </c>
      <c r="E45" s="172">
        <f>Kalkulation_MS5!$AD$10/100*detail_MS5!$AB31</f>
        <v>0</v>
      </c>
      <c r="F45" s="172">
        <f>Kalkulation_MS5!$AD$10/100*detail_MS5!$AO31</f>
        <v>0</v>
      </c>
      <c r="G45" s="172">
        <f>Kalkulation_MS5!$AD$10/100*detail_MS5!$BB31</f>
        <v>0</v>
      </c>
      <c r="H45" s="172">
        <f>Kalkulation_MS5!$AD$10/100*detail_MS5!$BO31</f>
        <v>0</v>
      </c>
      <c r="I45" s="172">
        <f>Kalkulation_MS5!$AD$10/100*detail_MS5!$CB31</f>
        <v>0</v>
      </c>
      <c r="J45" s="206">
        <f t="shared" si="9"/>
        <v>0</v>
      </c>
    </row>
    <row r="46" spans="1:10" outlineLevel="1">
      <c r="A46" s="1">
        <f>Kalkulation_MS5!AF$2</f>
        <v>0</v>
      </c>
      <c r="C46" s="172">
        <f>Kalkulation_MS5!$AE$10/100*detail_MS5!$B32</f>
        <v>0</v>
      </c>
      <c r="D46" s="172">
        <f>Kalkulation_MS5!$AE$10/100*detail_MS5!$O32</f>
        <v>0</v>
      </c>
      <c r="E46" s="172">
        <f>Kalkulation_MS5!$AE$10/100*detail_MS5!$AB32</f>
        <v>0</v>
      </c>
      <c r="F46" s="172">
        <f>Kalkulation_MS5!$AE$10/100*detail_MS5!$AO32</f>
        <v>0</v>
      </c>
      <c r="G46" s="172">
        <f>Kalkulation_MS5!$AE$10/100*detail_MS5!$BB32</f>
        <v>0</v>
      </c>
      <c r="H46" s="172">
        <f>Kalkulation_MS5!$AE$10/100*detail_MS5!$BO32</f>
        <v>0</v>
      </c>
      <c r="I46" s="172">
        <f>Kalkulation_MS5!$AE$10/100*detail_MS5!$CB32</f>
        <v>0</v>
      </c>
      <c r="J46" s="206">
        <f t="shared" si="9"/>
        <v>0</v>
      </c>
    </row>
    <row r="47" spans="1:10" outlineLevel="1">
      <c r="A47" s="1">
        <f>Kalkulation_MS5!AG$2</f>
        <v>0</v>
      </c>
      <c r="C47" s="172">
        <f>Kalkulation_MS5!$AF$10/100*detail_MS5!$B33</f>
        <v>0</v>
      </c>
      <c r="D47" s="172">
        <f>Kalkulation_MS5!$AF$10/100*detail_MS5!$O33</f>
        <v>0</v>
      </c>
      <c r="E47" s="172">
        <f>Kalkulation_MS5!$AF$10/100*detail_MS5!$AB33</f>
        <v>0</v>
      </c>
      <c r="F47" s="172">
        <f>Kalkulation_MS5!$AF$10/100*detail_MS5!$AO33</f>
        <v>0</v>
      </c>
      <c r="G47" s="172">
        <f>Kalkulation_MS5!$AF$10/100*detail_MS5!$BB33</f>
        <v>0</v>
      </c>
      <c r="H47" s="172">
        <f>Kalkulation_MS5!$AF$10/100*detail_MS5!$BO33</f>
        <v>0</v>
      </c>
      <c r="I47" s="172">
        <f>Kalkulation_MS5!$AF$10/100*detail_MS5!$CB33</f>
        <v>0</v>
      </c>
      <c r="J47" s="206">
        <f t="shared" si="9"/>
        <v>0</v>
      </c>
    </row>
    <row r="48" spans="1:10" outlineLevel="1">
      <c r="A48" s="1">
        <f>Kalkulation_MS5!AH$2</f>
        <v>0</v>
      </c>
      <c r="C48" s="172">
        <f>Kalkulation_MS5!$AG$10/100*detail_MS5!$B34</f>
        <v>0</v>
      </c>
      <c r="D48" s="172">
        <f>Kalkulation_MS5!$AG$10/100*detail_MS5!$O34</f>
        <v>0</v>
      </c>
      <c r="E48" s="172">
        <f>Kalkulation_MS5!$AG$10/100*detail_MS5!$AB34</f>
        <v>0</v>
      </c>
      <c r="F48" s="172">
        <f>Kalkulation_MS5!$AG$10/100*detail_MS5!$AO34</f>
        <v>0</v>
      </c>
      <c r="G48" s="172">
        <f>Kalkulation_MS5!$AG$10/100*detail_MS5!$BB34</f>
        <v>0</v>
      </c>
      <c r="H48" s="172">
        <f>Kalkulation_MS5!$AG$10/100*detail_MS5!$BO34</f>
        <v>0</v>
      </c>
      <c r="I48" s="172">
        <f>Kalkulation_MS5!$AG$10/100*detail_MS5!$CB34</f>
        <v>0</v>
      </c>
      <c r="J48" s="206">
        <f t="shared" si="9"/>
        <v>0</v>
      </c>
    </row>
    <row r="49" spans="1:11" outlineLevel="1">
      <c r="A49" s="1">
        <f>Kalkulation_MS5!AI$2</f>
        <v>0</v>
      </c>
      <c r="C49" s="172">
        <f>Kalkulation_MS5!$AH$10/100*detail_MS5!$B35</f>
        <v>0</v>
      </c>
      <c r="D49" s="172">
        <f>Kalkulation_MS5!$AH$10/100*detail_MS5!$O35</f>
        <v>0</v>
      </c>
      <c r="E49" s="172">
        <f>Kalkulation_MS5!$AH$10/100*detail_MS5!$AB35</f>
        <v>0</v>
      </c>
      <c r="F49" s="172">
        <f>Kalkulation_MS5!$AH$10/100*detail_MS5!$AO35</f>
        <v>0</v>
      </c>
      <c r="G49" s="172">
        <f>Kalkulation_MS5!$AH$10/100*detail_MS5!$BB35</f>
        <v>0</v>
      </c>
      <c r="H49" s="172">
        <f>Kalkulation_MS5!$AH$10/100*detail_MS5!$BO35</f>
        <v>0</v>
      </c>
      <c r="I49" s="172">
        <f>Kalkulation_MS5!$AH$10/100*detail_MS5!$CB35</f>
        <v>0</v>
      </c>
      <c r="J49" s="206">
        <f t="shared" si="9"/>
        <v>0</v>
      </c>
    </row>
    <row r="50" spans="1:11" outlineLevel="1">
      <c r="A50" s="1">
        <f>Kalkulation_MS5!AJ$2</f>
        <v>0</v>
      </c>
      <c r="C50" s="172">
        <f>Kalkulation_MS5!$AI$10/100*detail_MS5!$B36</f>
        <v>0</v>
      </c>
      <c r="D50" s="172">
        <f>Kalkulation_MS5!$AI$10/100*detail_MS5!$O36</f>
        <v>0</v>
      </c>
      <c r="E50" s="172">
        <f>Kalkulation_MS5!$AI$10/100*detail_MS5!$AB36</f>
        <v>0</v>
      </c>
      <c r="F50" s="172">
        <f>Kalkulation_MS5!$AI$10/100*detail_MS5!$AO36</f>
        <v>0</v>
      </c>
      <c r="G50" s="172">
        <f>Kalkulation_MS5!$AI$10/100*detail_MS5!$BB36</f>
        <v>0</v>
      </c>
      <c r="H50" s="172">
        <f>Kalkulation_MS5!$AI$10/100*detail_MS5!$BO36</f>
        <v>0</v>
      </c>
      <c r="I50" s="172">
        <f>Kalkulation_MS5!$AI$10/100*detail_MS5!$CB36</f>
        <v>0</v>
      </c>
      <c r="J50" s="206">
        <f t="shared" si="9"/>
        <v>0</v>
      </c>
    </row>
    <row r="51" spans="1:11" outlineLevel="1">
      <c r="A51" s="1">
        <f>Kalkulation_MS5!AK$2</f>
        <v>0</v>
      </c>
      <c r="C51" s="172">
        <f>Kalkulation_MS5!$AJ$10/100*detail_MS5!$B37</f>
        <v>0</v>
      </c>
      <c r="D51" s="172">
        <f>Kalkulation_MS5!$AJ$10/100*detail_MS5!$O37</f>
        <v>0</v>
      </c>
      <c r="E51" s="172">
        <f>Kalkulation_MS5!$AJ$10/100*detail_MS5!$AB37</f>
        <v>0</v>
      </c>
      <c r="F51" s="172">
        <f>Kalkulation_MS5!$AJ$10/100*detail_MS5!$AO37</f>
        <v>0</v>
      </c>
      <c r="G51" s="172">
        <f>Kalkulation_MS5!$AJ$10/100*detail_MS5!$BB37</f>
        <v>0</v>
      </c>
      <c r="H51" s="172">
        <f>Kalkulation_MS5!$AJ$10/100*detail_MS5!$BO37</f>
        <v>0</v>
      </c>
      <c r="I51" s="172">
        <f>Kalkulation_MS5!$AJ$10/100*detail_MS5!$CB37</f>
        <v>0</v>
      </c>
      <c r="J51" s="206">
        <f t="shared" si="9"/>
        <v>0</v>
      </c>
    </row>
    <row r="52" spans="1:11" outlineLevel="1">
      <c r="A52" s="1">
        <f>Kalkulation_MS5!AL$2</f>
        <v>0</v>
      </c>
      <c r="C52" s="172">
        <f>Kalkulation_MS5!$AK$10/100*detail_MS5!$B38</f>
        <v>0</v>
      </c>
      <c r="D52" s="172">
        <f>Kalkulation_MS5!$AK$10/100*detail_MS5!$O38</f>
        <v>0</v>
      </c>
      <c r="E52" s="172">
        <f>Kalkulation_MS5!$AK$10/100*detail_MS5!$AB38</f>
        <v>0</v>
      </c>
      <c r="F52" s="172">
        <f>Kalkulation_MS5!$AK$10/100*detail_MS5!$AO38</f>
        <v>0</v>
      </c>
      <c r="G52" s="172">
        <f>Kalkulation_MS5!$AK$10/100*detail_MS5!$BB38</f>
        <v>0</v>
      </c>
      <c r="H52" s="172">
        <f>Kalkulation_MS5!$AK$10/100*detail_MS5!$BO38</f>
        <v>0</v>
      </c>
      <c r="I52" s="172">
        <f>Kalkulation_MS5!$AK$10/100*detail_MS5!$CB38</f>
        <v>0</v>
      </c>
      <c r="J52" s="206">
        <f t="shared" si="9"/>
        <v>0</v>
      </c>
    </row>
    <row r="53" spans="1:11" outlineLevel="1">
      <c r="A53" s="1">
        <f>Kalkulation_MS5!AM$2</f>
        <v>0</v>
      </c>
      <c r="C53" s="172">
        <f>Kalkulation_MS5!$AL$10/100*detail_MS5!$B39</f>
        <v>0</v>
      </c>
      <c r="D53" s="172">
        <f>Kalkulation_MS5!$AL$10/100*detail_MS5!$O39</f>
        <v>0</v>
      </c>
      <c r="E53" s="172">
        <f>Kalkulation_MS5!$AL$10/100*detail_MS5!$AB39</f>
        <v>0</v>
      </c>
      <c r="F53" s="172">
        <f>Kalkulation_MS5!$AL$10/100*detail_MS5!$AO39</f>
        <v>0</v>
      </c>
      <c r="G53" s="172">
        <f>Kalkulation_MS5!$AL$10/100*detail_MS5!$BB39</f>
        <v>0</v>
      </c>
      <c r="H53" s="172">
        <f>Kalkulation_MS5!$AL$10/100*detail_MS5!$BO39</f>
        <v>0</v>
      </c>
      <c r="I53" s="172">
        <f>Kalkulation_MS5!$AL$10/100*detail_MS5!$CB39</f>
        <v>0</v>
      </c>
      <c r="J53" s="206">
        <f t="shared" si="9"/>
        <v>0</v>
      </c>
    </row>
    <row r="54" spans="1:11" outlineLevel="1">
      <c r="A54" s="1">
        <f>Kalkulation_MS5!AN$2</f>
        <v>0</v>
      </c>
      <c r="C54" s="172">
        <f>Kalkulation_MS5!$AM$10/100*detail_MS5!$B40</f>
        <v>0</v>
      </c>
      <c r="D54" s="172">
        <f>Kalkulation_MS5!$AM$10/100*detail_MS5!$O40</f>
        <v>0</v>
      </c>
      <c r="E54" s="172">
        <f>Kalkulation_MS5!$AM$10/100*detail_MS5!$AB40</f>
        <v>0</v>
      </c>
      <c r="F54" s="172">
        <f>Kalkulation_MS5!$AM$10/100*detail_MS5!$AO40</f>
        <v>0</v>
      </c>
      <c r="G54" s="172">
        <f>Kalkulation_MS5!$AM$10/100*detail_MS5!$BB40</f>
        <v>0</v>
      </c>
      <c r="H54" s="172">
        <f>Kalkulation_MS5!$AM$10/100*detail_MS5!$BO40</f>
        <v>0</v>
      </c>
      <c r="I54" s="172">
        <f>Kalkulation_MS5!$AM$10/100*detail_MS5!$CB40</f>
        <v>0</v>
      </c>
      <c r="J54" s="206">
        <f t="shared" si="9"/>
        <v>0</v>
      </c>
    </row>
    <row r="55" spans="1:11" outlineLevel="1">
      <c r="A55" s="1">
        <f>Kalkulation_MS5!AO$2</f>
        <v>0</v>
      </c>
      <c r="C55" s="172">
        <f>Kalkulation_MS5!$AN$10/100*detail_MS5!$B41</f>
        <v>0</v>
      </c>
      <c r="D55" s="172">
        <f>Kalkulation_MS5!$AN$10/100*detail_MS5!$O41</f>
        <v>0</v>
      </c>
      <c r="E55" s="172">
        <f>Kalkulation_MS5!$AN$10/100*detail_MS5!$AB41</f>
        <v>0</v>
      </c>
      <c r="F55" s="172">
        <f>Kalkulation_MS5!$AN$10/100*detail_MS5!$AO41</f>
        <v>0</v>
      </c>
      <c r="G55" s="172">
        <f>Kalkulation_MS5!$AN$10/100*detail_MS5!$BB41</f>
        <v>0</v>
      </c>
      <c r="H55" s="172">
        <f>Kalkulation_MS5!$AN$10/100*detail_MS5!$BO41</f>
        <v>0</v>
      </c>
      <c r="I55" s="172">
        <f>Kalkulation_MS5!$AN$10/100*detail_MS5!$CB41</f>
        <v>0</v>
      </c>
      <c r="J55" s="206">
        <f t="shared" si="9"/>
        <v>0</v>
      </c>
    </row>
    <row r="56" spans="1:11" outlineLevel="1">
      <c r="A56" s="1">
        <f>Kalkulation_MS5!AP$2</f>
        <v>0</v>
      </c>
      <c r="C56" s="172">
        <f>Kalkulation_MS5!$AO$10/100*detail_MS5!$B42</f>
        <v>0</v>
      </c>
      <c r="D56" s="172">
        <f>Kalkulation_MS5!$AO$10/100*detail_MS5!$O42</f>
        <v>0</v>
      </c>
      <c r="E56" s="172">
        <f>Kalkulation_MS5!$AO$10/100*detail_MS5!$AB42</f>
        <v>0</v>
      </c>
      <c r="F56" s="172">
        <f>Kalkulation_MS5!$AO$10/100*detail_MS5!$AO42</f>
        <v>0</v>
      </c>
      <c r="G56" s="172">
        <f>Kalkulation_MS5!$AO$10/100*detail_MS5!$BB42</f>
        <v>0</v>
      </c>
      <c r="H56" s="172">
        <f>Kalkulation_MS5!$AO$10/100*detail_MS5!$BO42</f>
        <v>0</v>
      </c>
      <c r="I56" s="172">
        <f>Kalkulation_MS5!$AO$10/100*detail_MS5!$CB42</f>
        <v>0</v>
      </c>
      <c r="J56" s="206">
        <f t="shared" si="9"/>
        <v>0</v>
      </c>
    </row>
    <row r="57" spans="1:11" outlineLevel="1">
      <c r="A57" s="1">
        <f>Kalkulation_MS5!AQ$2</f>
        <v>0</v>
      </c>
      <c r="C57" s="172">
        <f>Kalkulation_MS5!$AP$10/100*detail_MS5!$B43</f>
        <v>0</v>
      </c>
      <c r="D57" s="172">
        <f>Kalkulation_MS5!$AP$10/100*detail_MS5!$O43</f>
        <v>0</v>
      </c>
      <c r="E57" s="172">
        <f>Kalkulation_MS5!$AP$10/100*detail_MS5!$AB43</f>
        <v>0</v>
      </c>
      <c r="F57" s="172">
        <f>Kalkulation_MS5!$AP$10/100*detail_MS5!$AO43</f>
        <v>0</v>
      </c>
      <c r="G57" s="172">
        <f>Kalkulation_MS5!$AP$10/100*detail_MS5!$BB43</f>
        <v>0</v>
      </c>
      <c r="H57" s="172">
        <f>Kalkulation_MS5!$AP$10/100*detail_MS5!$BO43</f>
        <v>0</v>
      </c>
      <c r="I57" s="172">
        <f>Kalkulation_MS5!$AP$10/100*detail_MS5!$CB43</f>
        <v>0</v>
      </c>
      <c r="J57" s="206">
        <f t="shared" si="9"/>
        <v>0</v>
      </c>
    </row>
    <row r="58" spans="1:11" outlineLevel="1">
      <c r="A58" s="1">
        <f>Kalkulation_MS5!AR$2</f>
        <v>0</v>
      </c>
      <c r="C58" s="172">
        <f>Kalkulation_MS5!$AQ$10/100*detail_MS5!$B44</f>
        <v>0</v>
      </c>
      <c r="D58" s="172">
        <f>Kalkulation_MS5!$AQ$10/100*detail_MS5!$O44</f>
        <v>0</v>
      </c>
      <c r="E58" s="172">
        <f>Kalkulation_MS5!$AQ$10/100*detail_MS5!$AB44</f>
        <v>0</v>
      </c>
      <c r="F58" s="172">
        <f>Kalkulation_MS5!$AQ$10/100*detail_MS5!$AO44</f>
        <v>0</v>
      </c>
      <c r="G58" s="172">
        <f>Kalkulation_MS5!$AQ$10/100*detail_MS5!$BB44</f>
        <v>0</v>
      </c>
      <c r="H58" s="172">
        <f>Kalkulation_MS5!$AQ$10/100*detail_MS5!$BO44</f>
        <v>0</v>
      </c>
      <c r="I58" s="172">
        <f>Kalkulation_MS5!$AQ$10/100*detail_MS5!$CB44</f>
        <v>0</v>
      </c>
      <c r="J58" s="206">
        <f t="shared" si="9"/>
        <v>0</v>
      </c>
    </row>
    <row r="59" spans="1:11" outlineLevel="1">
      <c r="A59" s="1">
        <f>Kalkulation_MS5!AS$2</f>
        <v>0</v>
      </c>
      <c r="C59" s="172">
        <f>Kalkulation_MS5!$AR$10/100*detail_MS5!$B45</f>
        <v>0</v>
      </c>
      <c r="D59" s="172">
        <f>Kalkulation_MS5!$AR$10/100*detail_MS5!$O45</f>
        <v>0</v>
      </c>
      <c r="E59" s="172">
        <f>Kalkulation_MS5!$AR$10/100*detail_MS5!$AB45</f>
        <v>0</v>
      </c>
      <c r="F59" s="172">
        <f>Kalkulation_MS5!$AR$10/100*detail_MS5!$AO45</f>
        <v>0</v>
      </c>
      <c r="G59" s="172">
        <f>Kalkulation_MS5!$AR$10/100*detail_MS5!$BB45</f>
        <v>0</v>
      </c>
      <c r="H59" s="172">
        <f>Kalkulation_MS5!$AR$10/100*detail_MS5!$BO45</f>
        <v>0</v>
      </c>
      <c r="I59" s="172">
        <f>Kalkulation_MS5!$AR$10/100*detail_MS5!$CB45</f>
        <v>0</v>
      </c>
      <c r="J59" s="206">
        <f t="shared" si="9"/>
        <v>0</v>
      </c>
    </row>
    <row r="60" spans="1:11" outlineLevel="1">
      <c r="A60" s="1">
        <f>Kalkulation_MS5!AS$2</f>
        <v>0</v>
      </c>
      <c r="C60" s="172">
        <f>Kalkulation_MS5!$AS$10/100*detail_MS5!$B46</f>
        <v>0</v>
      </c>
      <c r="D60" s="172">
        <f>Kalkulation_MS5!$AS$10/100*detail_MS5!$O46</f>
        <v>0</v>
      </c>
      <c r="E60" s="172">
        <f>Kalkulation_MS5!$AS$10/100*detail_MS5!$AB46</f>
        <v>0</v>
      </c>
      <c r="F60" s="172">
        <f>Kalkulation_MS5!$AS$10/100*detail_MS5!$AO46</f>
        <v>0</v>
      </c>
      <c r="G60" s="172">
        <f>Kalkulation_MS5!$AS$10/100*detail_MS5!$BB46</f>
        <v>0</v>
      </c>
      <c r="H60" s="172">
        <f>Kalkulation_MS5!$AS$10/100*detail_MS5!$BO46</f>
        <v>0</v>
      </c>
      <c r="I60" s="172">
        <f>Kalkulation_MS5!$AS$10/100*detail_MS5!$CB46</f>
        <v>0</v>
      </c>
      <c r="J60" s="206">
        <f t="shared" si="9"/>
        <v>0</v>
      </c>
    </row>
    <row r="61" spans="1:11" s="3" customFormat="1" outlineLevel="1">
      <c r="A61" s="88" t="s">
        <v>438</v>
      </c>
      <c r="B61" s="88"/>
      <c r="C61" s="201">
        <f t="shared" ref="C61:J61" si="10">SUM(C21:C60)</f>
        <v>0</v>
      </c>
      <c r="D61" s="201">
        <f t="shared" si="10"/>
        <v>0</v>
      </c>
      <c r="E61" s="201">
        <f t="shared" si="10"/>
        <v>0</v>
      </c>
      <c r="F61" s="201">
        <f t="shared" si="10"/>
        <v>0</v>
      </c>
      <c r="G61" s="201">
        <f t="shared" si="10"/>
        <v>0</v>
      </c>
      <c r="H61" s="201">
        <f t="shared" si="10"/>
        <v>0</v>
      </c>
      <c r="I61" s="201">
        <f t="shared" si="10"/>
        <v>0</v>
      </c>
      <c r="J61" s="79">
        <f t="shared" si="10"/>
        <v>0</v>
      </c>
      <c r="K61" s="85"/>
    </row>
    <row r="62" spans="1:11" outlineLevel="1">
      <c r="A62" s="203" t="s">
        <v>439</v>
      </c>
      <c r="J62" s="205">
        <f t="shared" si="8"/>
        <v>0</v>
      </c>
    </row>
    <row r="63" spans="1:11" outlineLevel="1">
      <c r="A63" s="1">
        <f t="shared" ref="A63:A102" si="11">A21</f>
        <v>0</v>
      </c>
      <c r="C63" s="172">
        <f>(Kalkulation_MS5!$F$13+Kalkulation_MS5!$F$14)/100*detail_MS5!B7</f>
        <v>0</v>
      </c>
      <c r="D63" s="172">
        <f>(Kalkulation_MS5!$F$13+Kalkulation_MS5!$F$14)/100*detail_MS5!O7</f>
        <v>0</v>
      </c>
      <c r="E63" s="172">
        <f>(Kalkulation_MS5!$F$13+Kalkulation_MS5!$F$14)/100*detail_MS5!AB7</f>
        <v>0</v>
      </c>
      <c r="F63" s="172">
        <f>(Kalkulation_MS5!$F$13+Kalkulation_MS5!$F$14)/100*detail_MS5!AO7</f>
        <v>0</v>
      </c>
      <c r="G63" s="172">
        <f>(Kalkulation_MS5!$F$13+Kalkulation_MS5!$F$14)/100*detail_MS5!BB7</f>
        <v>0</v>
      </c>
      <c r="H63" s="172">
        <f>(Kalkulation_MS5!$F$13+Kalkulation_MS5!$F$14)/100*detail_MS5!BO7</f>
        <v>0</v>
      </c>
      <c r="I63" s="172">
        <f>(Kalkulation_MS5!$F$13+Kalkulation_MS5!$F$14)/100*detail_MS5!CB7</f>
        <v>0</v>
      </c>
      <c r="J63" s="206">
        <f t="shared" si="8"/>
        <v>0</v>
      </c>
    </row>
    <row r="64" spans="1:11" outlineLevel="1">
      <c r="A64" s="1">
        <f t="shared" si="11"/>
        <v>0</v>
      </c>
      <c r="C64" s="172">
        <f>(Kalkulation_MS5!$G$13+Kalkulation_MS5!$G$14)/100*detail_MS5!B8</f>
        <v>0</v>
      </c>
      <c r="D64" s="172">
        <f>(Kalkulation_MS5!$G$13+Kalkulation_MS5!$G$14)/100*detail_MS5!O8</f>
        <v>0</v>
      </c>
      <c r="E64" s="172">
        <f>(Kalkulation_MS5!$G$13+Kalkulation_MS5!$G$14)/100*detail_MS5!AB8</f>
        <v>0</v>
      </c>
      <c r="F64" s="172">
        <f>(Kalkulation_MS5!$G$13+Kalkulation_MS5!$G$14)/100*detail_MS5!AO8</f>
        <v>0</v>
      </c>
      <c r="G64" s="172">
        <f>(Kalkulation_MS5!$G$13+Kalkulation_MS5!$G$14)/100*detail_MS5!BB8</f>
        <v>0</v>
      </c>
      <c r="H64" s="172">
        <f>(Kalkulation_MS5!$G$13+Kalkulation_MS5!$G$14)/100*detail_MS5!BO8</f>
        <v>0</v>
      </c>
      <c r="I64" s="172">
        <f>(Kalkulation_MS5!$G$13+Kalkulation_MS5!$G$14)/100*detail_MS5!CB8</f>
        <v>0</v>
      </c>
      <c r="J64" s="206">
        <f t="shared" si="8"/>
        <v>0</v>
      </c>
    </row>
    <row r="65" spans="1:10" outlineLevel="1">
      <c r="A65" s="249">
        <f t="shared" si="11"/>
        <v>0</v>
      </c>
      <c r="C65" s="172">
        <f>(Kalkulation_MS5!$H$13+Kalkulation_MS5!$H$14)/100*detail_MS5!B9</f>
        <v>0</v>
      </c>
      <c r="D65" s="172">
        <f>(Kalkulation_MS5!$H$13+Kalkulation_MS5!$H$14)/100*detail_MS5!O9</f>
        <v>0</v>
      </c>
      <c r="E65" s="172">
        <f>(Kalkulation_MS5!$H$13+Kalkulation_MS5!$H$14)/100*detail_MS5!AB9</f>
        <v>0</v>
      </c>
      <c r="F65" s="172">
        <f>(Kalkulation_MS5!$H$13+Kalkulation_MS5!$H$14)/100*detail_MS5!AO9</f>
        <v>0</v>
      </c>
      <c r="G65" s="172">
        <f>(Kalkulation_MS5!$H$13+Kalkulation_MS5!$H$14)/100*detail_MS5!BB9</f>
        <v>0</v>
      </c>
      <c r="H65" s="172">
        <f>(Kalkulation_MS5!$H$13+Kalkulation_MS5!$H$14)/100*detail_MS5!BO9</f>
        <v>0</v>
      </c>
      <c r="I65" s="172">
        <f>(Kalkulation_MS5!$H$13+Kalkulation_MS5!$H$14)/100*detail_MS5!CB9</f>
        <v>0</v>
      </c>
      <c r="J65" s="206">
        <f t="shared" si="8"/>
        <v>0</v>
      </c>
    </row>
    <row r="66" spans="1:10" outlineLevel="1">
      <c r="A66" s="1">
        <f t="shared" si="11"/>
        <v>0</v>
      </c>
      <c r="C66" s="172">
        <f>(Kalkulation_MS5!$I$13+Kalkulation_MS5!$I$14)/100*detail_MS5!B10</f>
        <v>0</v>
      </c>
      <c r="D66" s="172">
        <f>(Kalkulation_MS5!$I$13+Kalkulation_MS5!$I$14)/100*detail_MS5!O10</f>
        <v>0</v>
      </c>
      <c r="E66" s="172">
        <f>(Kalkulation_MS5!$I$13+Kalkulation_MS5!$I$14)/100*detail_MS5!AB10</f>
        <v>0</v>
      </c>
      <c r="F66" s="172">
        <f>(Kalkulation_MS5!$I$13+Kalkulation_MS5!$I$14)/100*detail_MS5!AO10</f>
        <v>0</v>
      </c>
      <c r="G66" s="172">
        <f>(Kalkulation_MS5!$I$13+Kalkulation_MS5!$I$14)/100*detail_MS5!BB10</f>
        <v>0</v>
      </c>
      <c r="H66" s="172">
        <f>(Kalkulation_MS5!$I$13+Kalkulation_MS5!$I$14)/100*detail_MS5!BO10</f>
        <v>0</v>
      </c>
      <c r="I66" s="172">
        <f>(Kalkulation_MS5!$I$13+Kalkulation_MS5!$I$14)/100*detail_MS5!CB10</f>
        <v>0</v>
      </c>
      <c r="J66" s="206">
        <f t="shared" si="8"/>
        <v>0</v>
      </c>
    </row>
    <row r="67" spans="1:10" outlineLevel="1">
      <c r="A67" s="1">
        <f t="shared" si="11"/>
        <v>0</v>
      </c>
      <c r="C67" s="172">
        <f>(Kalkulation_MS5!$J$13+Kalkulation_MS5!$J$14)/100*detail_MS5!B11</f>
        <v>0</v>
      </c>
      <c r="D67" s="172">
        <f>(Kalkulation_MS5!$J$13+Kalkulation_MS5!$J$14)/100*detail_MS5!O11</f>
        <v>0</v>
      </c>
      <c r="E67" s="172">
        <f>(Kalkulation_MS5!$J$13+Kalkulation_MS5!$J$14)/100*detail_MS5!AB11</f>
        <v>0</v>
      </c>
      <c r="F67" s="172">
        <f>(Kalkulation_MS5!$J$13+Kalkulation_MS5!$J$14)/100*detail_MS5!AO11</f>
        <v>0</v>
      </c>
      <c r="G67" s="172">
        <f>(Kalkulation_MS5!$J$13+Kalkulation_MS5!$J$14)/100*detail_MS5!BB11</f>
        <v>0</v>
      </c>
      <c r="H67" s="172">
        <f>(Kalkulation_MS5!$J$13+Kalkulation_MS5!$J$14)/100*detail_MS5!BO11</f>
        <v>0</v>
      </c>
      <c r="I67" s="172">
        <f>(Kalkulation_MS5!$J$13+Kalkulation_MS5!$J$14)/100*detail_MS5!CB11</f>
        <v>0</v>
      </c>
      <c r="J67" s="206">
        <f t="shared" si="8"/>
        <v>0</v>
      </c>
    </row>
    <row r="68" spans="1:10" outlineLevel="1">
      <c r="A68" s="1">
        <f t="shared" si="11"/>
        <v>0</v>
      </c>
      <c r="C68" s="172">
        <f>(Kalkulation_MS5!$K$13+Kalkulation_MS5!$K$14)/100*detail_MS5!B12</f>
        <v>0</v>
      </c>
      <c r="D68" s="172">
        <f>(Kalkulation_MS5!$K$13+Kalkulation_MS5!$K$14)/100*detail_MS5!O12</f>
        <v>0</v>
      </c>
      <c r="E68" s="172">
        <f>(Kalkulation_MS5!$K$13+Kalkulation_MS5!$K$14)/100*detail_MS5!AB12</f>
        <v>0</v>
      </c>
      <c r="F68" s="172">
        <f>(Kalkulation_MS5!$K$13+Kalkulation_MS5!$K$14)/100*detail_MS5!AO12</f>
        <v>0</v>
      </c>
      <c r="G68" s="172">
        <f>(Kalkulation_MS5!$K$13+Kalkulation_MS5!$K$14)/100*detail_MS5!BB12</f>
        <v>0</v>
      </c>
      <c r="H68" s="172">
        <f>(Kalkulation_MS5!$K$13+Kalkulation_MS5!$K$14)/100*detail_MS5!BO12</f>
        <v>0</v>
      </c>
      <c r="I68" s="172">
        <f>(Kalkulation_MS5!$K$13+Kalkulation_MS5!$K$14)/100*detail_MS5!CB12</f>
        <v>0</v>
      </c>
      <c r="J68" s="206">
        <f t="shared" si="8"/>
        <v>0</v>
      </c>
    </row>
    <row r="69" spans="1:10" outlineLevel="1">
      <c r="A69" s="1">
        <f t="shared" si="11"/>
        <v>0</v>
      </c>
      <c r="C69" s="172">
        <f>(Kalkulation_MS5!$L$13+Kalkulation_MS5!$L$14)/100*detail_MS5!B13</f>
        <v>0</v>
      </c>
      <c r="D69" s="172">
        <f>(Kalkulation_MS5!$L$13+Kalkulation_MS5!$L$14)/100*detail_MS5!O13</f>
        <v>0</v>
      </c>
      <c r="E69" s="172">
        <f>(Kalkulation_MS5!$L$13+Kalkulation_MS5!$L$14)/100*detail_MS5!AB13</f>
        <v>0</v>
      </c>
      <c r="F69" s="172">
        <f>(Kalkulation_MS5!$L$13+Kalkulation_MS5!$L$14)/100*detail_MS5!AO13</f>
        <v>0</v>
      </c>
      <c r="G69" s="172">
        <f>(Kalkulation_MS5!$L$13+Kalkulation_MS5!$L$14)/100*detail_MS5!BB13</f>
        <v>0</v>
      </c>
      <c r="H69" s="172">
        <f>(Kalkulation_MS5!$L$13+Kalkulation_MS5!$L$14)/100*detail_MS5!BO13</f>
        <v>0</v>
      </c>
      <c r="I69" s="172">
        <f>(Kalkulation_MS5!$L$13+Kalkulation_MS5!$L$14)/100*detail_MS5!CB13</f>
        <v>0</v>
      </c>
      <c r="J69" s="206">
        <f t="shared" si="8"/>
        <v>0</v>
      </c>
    </row>
    <row r="70" spans="1:10" outlineLevel="1">
      <c r="A70" s="1">
        <f t="shared" si="11"/>
        <v>0</v>
      </c>
      <c r="C70" s="172">
        <f>(Kalkulation_MS5!$M$13+Kalkulation_MS5!$M$14)/100*detail_MS5!B14</f>
        <v>0</v>
      </c>
      <c r="D70" s="172">
        <f>(Kalkulation_MS5!$M$13+Kalkulation_MS5!$M$14)/100*detail_MS5!O14</f>
        <v>0</v>
      </c>
      <c r="E70" s="172">
        <f>(Kalkulation_MS5!$M$13+Kalkulation_MS5!$M$14)/100*detail_MS5!AB14</f>
        <v>0</v>
      </c>
      <c r="F70" s="172">
        <f>(Kalkulation_MS5!$M$13+Kalkulation_MS5!$M$14)/100*detail_MS5!AO14</f>
        <v>0</v>
      </c>
      <c r="G70" s="172">
        <f>(Kalkulation_MS5!$M$13+Kalkulation_MS5!$M$14)/100*detail_MS5!BB14</f>
        <v>0</v>
      </c>
      <c r="H70" s="172">
        <f>(Kalkulation_MS5!$M$13+Kalkulation_MS5!$M$14)/100*detail_MS5!BO14</f>
        <v>0</v>
      </c>
      <c r="I70" s="172">
        <f>(Kalkulation_MS5!$M$13+Kalkulation_MS5!$M$14)/100*detail_MS5!CB14</f>
        <v>0</v>
      </c>
      <c r="J70" s="206">
        <f t="shared" si="8"/>
        <v>0</v>
      </c>
    </row>
    <row r="71" spans="1:10" outlineLevel="1">
      <c r="A71" s="1">
        <f t="shared" si="11"/>
        <v>0</v>
      </c>
      <c r="C71" s="172">
        <f>(Kalkulation_MS5!$N$13+Kalkulation_MS5!$N$14)/100*detail_MS5!B15</f>
        <v>0</v>
      </c>
      <c r="D71" s="172">
        <f>(Kalkulation_MS5!$N$13+Kalkulation_MS5!$N$14)/100*detail_MS5!O15</f>
        <v>0</v>
      </c>
      <c r="E71" s="172">
        <f>(Kalkulation_MS5!$N$13+Kalkulation_MS5!$N$14)/100*detail_MS5!AB15</f>
        <v>0</v>
      </c>
      <c r="F71" s="172">
        <f>(Kalkulation_MS5!$N$13+Kalkulation_MS5!$N$14)/100*detail_MS5!AO15</f>
        <v>0</v>
      </c>
      <c r="G71" s="172">
        <f>(Kalkulation_MS5!$N$13+Kalkulation_MS5!$N$14)/100*detail_MS5!BB15</f>
        <v>0</v>
      </c>
      <c r="H71" s="172">
        <f>(Kalkulation_MS5!$N$13+Kalkulation_MS5!$N$14)/100*detail_MS5!BO15</f>
        <v>0</v>
      </c>
      <c r="I71" s="172">
        <f>(Kalkulation_MS5!$N$13+Kalkulation_MS5!$N$14)/100*detail_MS5!CB15</f>
        <v>0</v>
      </c>
      <c r="J71" s="206">
        <f t="shared" si="8"/>
        <v>0</v>
      </c>
    </row>
    <row r="72" spans="1:10" outlineLevel="1">
      <c r="A72" s="1">
        <f t="shared" si="11"/>
        <v>0</v>
      </c>
      <c r="C72" s="172">
        <f>(Kalkulation_MS5!$O$13+Kalkulation_MS5!$O$14)/100*detail_MS5!B16</f>
        <v>0</v>
      </c>
      <c r="D72" s="172">
        <f>(Kalkulation_MS5!$O$13+Kalkulation_MS5!$O$14)/100*detail_MS5!O16</f>
        <v>0</v>
      </c>
      <c r="E72" s="172">
        <f>(Kalkulation_MS5!$O$13+Kalkulation_MS5!$O$14)/100*detail_MS5!AB16</f>
        <v>0</v>
      </c>
      <c r="F72" s="172">
        <f>(Kalkulation_MS5!$O$13+Kalkulation_MS5!$O$14)/100*detail_MS5!AO16</f>
        <v>0</v>
      </c>
      <c r="G72" s="172">
        <f>(Kalkulation_MS5!$O$13+Kalkulation_MS5!$O$14)/100*detail_MS5!BB16</f>
        <v>0</v>
      </c>
      <c r="H72" s="172">
        <f>(Kalkulation_MS5!$O$13+Kalkulation_MS5!$O$14)/100*detail_MS5!BO16</f>
        <v>0</v>
      </c>
      <c r="I72" s="172">
        <f>(Kalkulation_MS5!$O$13+Kalkulation_MS5!$O$14)/100*detail_MS5!CB16</f>
        <v>0</v>
      </c>
      <c r="J72" s="206">
        <f t="shared" si="8"/>
        <v>0</v>
      </c>
    </row>
    <row r="73" spans="1:10" outlineLevel="1">
      <c r="A73" s="1">
        <f t="shared" si="11"/>
        <v>0</v>
      </c>
      <c r="C73" s="172">
        <f>(Kalkulation_MS5!$P$13+Kalkulation_MS5!$P$14)/100*detail_MS5!B17</f>
        <v>0</v>
      </c>
      <c r="D73" s="172">
        <f>(Kalkulation_MS5!$P$13+Kalkulation_MS5!$P$14)/100*detail_MS5!O17</f>
        <v>0</v>
      </c>
      <c r="E73" s="172">
        <f>(Kalkulation_MS5!$P$13+Kalkulation_MS5!$P$14)/100*detail_MS5!AB17</f>
        <v>0</v>
      </c>
      <c r="F73" s="172">
        <f>(Kalkulation_MS5!$P$13+Kalkulation_MS5!$P$14)/100*detail_MS5!AO17</f>
        <v>0</v>
      </c>
      <c r="G73" s="172">
        <f>(Kalkulation_MS5!$P$13+Kalkulation_MS5!$P$14)/100*detail_MS5!BB17</f>
        <v>0</v>
      </c>
      <c r="H73" s="172">
        <f>(Kalkulation_MS5!$P$13+Kalkulation_MS5!$P$14)/100*detail_MS5!BO17</f>
        <v>0</v>
      </c>
      <c r="I73" s="172">
        <f>(Kalkulation_MS5!$P$13+Kalkulation_MS5!$P$14)/100*detail_MS5!CB17</f>
        <v>0</v>
      </c>
      <c r="J73" s="206">
        <f t="shared" ref="J73:J102" si="12">SUM(C73:I73)</f>
        <v>0</v>
      </c>
    </row>
    <row r="74" spans="1:10" outlineLevel="1">
      <c r="A74" s="1">
        <f t="shared" si="11"/>
        <v>0</v>
      </c>
      <c r="C74" s="172">
        <f>(Kalkulation_MS5!$Q$13+Kalkulation_MS5!$Q$14)/100*detail_MS5!B18</f>
        <v>0</v>
      </c>
      <c r="D74" s="172">
        <f>(Kalkulation_MS5!$Q$13+Kalkulation_MS5!$Q$14)/100*detail_MS5!O18</f>
        <v>0</v>
      </c>
      <c r="E74" s="172">
        <f>(Kalkulation_MS5!$Q$13+Kalkulation_MS5!$Q$14)/100*detail_MS5!AB18</f>
        <v>0</v>
      </c>
      <c r="F74" s="172">
        <f>(Kalkulation_MS5!$Q$13+Kalkulation_MS5!$Q$14)/100*detail_MS5!AO18</f>
        <v>0</v>
      </c>
      <c r="G74" s="172">
        <f>(Kalkulation_MS5!$Q$13+Kalkulation_MS5!$Q$14)/100*detail_MS5!BB18</f>
        <v>0</v>
      </c>
      <c r="H74" s="172">
        <f>(Kalkulation_MS5!$Q$13+Kalkulation_MS5!$Q$14)/100*detail_MS5!BO18</f>
        <v>0</v>
      </c>
      <c r="I74" s="172">
        <f>(Kalkulation_MS5!$Q$13+Kalkulation_MS5!$Q$14)/100*detail_MS5!CB18</f>
        <v>0</v>
      </c>
      <c r="J74" s="206">
        <f t="shared" si="12"/>
        <v>0</v>
      </c>
    </row>
    <row r="75" spans="1:10" outlineLevel="1">
      <c r="A75" s="1">
        <f t="shared" si="11"/>
        <v>0</v>
      </c>
      <c r="C75" s="172">
        <f>(Kalkulation_MS5!$R$13+Kalkulation_MS5!$R$14)/100*detail_MS5!B19</f>
        <v>0</v>
      </c>
      <c r="D75" s="172">
        <f>(Kalkulation_MS5!$R$13+Kalkulation_MS5!$R$14)/100*detail_MS5!O19</f>
        <v>0</v>
      </c>
      <c r="E75" s="172">
        <f>(Kalkulation_MS5!$R$13+Kalkulation_MS5!$R$14)/100*detail_MS5!AB19</f>
        <v>0</v>
      </c>
      <c r="F75" s="172">
        <f>(Kalkulation_MS5!$R$13+Kalkulation_MS5!$R$14)/100*detail_MS5!AO19</f>
        <v>0</v>
      </c>
      <c r="G75" s="172">
        <f>(Kalkulation_MS5!$R$13+Kalkulation_MS5!$R$14)/100*detail_MS5!BB19</f>
        <v>0</v>
      </c>
      <c r="H75" s="172">
        <f>(Kalkulation_MS5!$R$13+Kalkulation_MS5!$R$14)/100*detail_MS5!BO19</f>
        <v>0</v>
      </c>
      <c r="I75" s="172">
        <f>(Kalkulation_MS5!$R$13+Kalkulation_MS5!$R$14)/100*detail_MS5!CB19</f>
        <v>0</v>
      </c>
      <c r="J75" s="206">
        <f t="shared" si="12"/>
        <v>0</v>
      </c>
    </row>
    <row r="76" spans="1:10" outlineLevel="1">
      <c r="A76" s="1">
        <f t="shared" si="11"/>
        <v>0</v>
      </c>
      <c r="C76" s="172">
        <f>(Kalkulation_MS5!$S$13+Kalkulation_MS5!$S$14)/100*detail_MS5!$B20</f>
        <v>0</v>
      </c>
      <c r="D76" s="172">
        <f>(Kalkulation_MS5!$S$13+Kalkulation_MS5!$S$14)/100*detail_MS5!$O20</f>
        <v>0</v>
      </c>
      <c r="E76" s="172">
        <f>(Kalkulation_MS5!$S$13+Kalkulation_MS5!$S$14)/100*detail_MS5!$AB20</f>
        <v>0</v>
      </c>
      <c r="F76" s="172">
        <f>(Kalkulation_MS5!$S$13+Kalkulation_MS5!$S$14)/100*detail_MS5!$AO20</f>
        <v>0</v>
      </c>
      <c r="G76" s="172">
        <f>(Kalkulation_MS5!$S$13+Kalkulation_MS5!$S$14)/100*detail_MS5!$BB20</f>
        <v>0</v>
      </c>
      <c r="H76" s="172">
        <f>(Kalkulation_MS5!$S$13+Kalkulation_MS5!$S$14)/100*detail_MS5!$BO20</f>
        <v>0</v>
      </c>
      <c r="I76" s="172">
        <f>(Kalkulation_MS5!$S$13+Kalkulation_MS5!$S$14)/100*detail_MS5!$CB20</f>
        <v>0</v>
      </c>
      <c r="J76" s="206">
        <f t="shared" si="12"/>
        <v>0</v>
      </c>
    </row>
    <row r="77" spans="1:10" outlineLevel="1">
      <c r="A77" s="1">
        <f t="shared" si="11"/>
        <v>0</v>
      </c>
      <c r="C77" s="172">
        <f>(Kalkulation_MS5!$T$13+Kalkulation_MS5!$T$14)/100*detail_MS5!$B21</f>
        <v>0</v>
      </c>
      <c r="D77" s="172">
        <f>(Kalkulation_MS5!$T$13+Kalkulation_MS5!$T$14)/100*detail_MS5!$O21</f>
        <v>0</v>
      </c>
      <c r="E77" s="172">
        <f>(Kalkulation_MS5!$T$13+Kalkulation_MS5!$T$14)/100*detail_MS5!$AB21</f>
        <v>0</v>
      </c>
      <c r="F77" s="172">
        <f>(Kalkulation_MS5!$T$13+Kalkulation_MS5!$T$14)/100*detail_MS5!$AO21</f>
        <v>0</v>
      </c>
      <c r="G77" s="172">
        <f>(Kalkulation_MS5!$T$13+Kalkulation_MS5!$T$14)/100*detail_MS5!$BB21</f>
        <v>0</v>
      </c>
      <c r="H77" s="172">
        <f>(Kalkulation_MS5!$T$13+Kalkulation_MS5!$T$14)/100*detail_MS5!$BO21</f>
        <v>0</v>
      </c>
      <c r="I77" s="172">
        <f>(Kalkulation_MS5!$T$13+Kalkulation_MS5!$T$14)/100*detail_MS5!$CB21</f>
        <v>0</v>
      </c>
      <c r="J77" s="206">
        <f t="shared" si="12"/>
        <v>0</v>
      </c>
    </row>
    <row r="78" spans="1:10" outlineLevel="1">
      <c r="A78" s="1">
        <f t="shared" si="11"/>
        <v>0</v>
      </c>
      <c r="C78" s="172">
        <f>(Kalkulation_MS5!$U$13+Kalkulation_MS5!$U$14)/100*detail_MS5!$B22</f>
        <v>0</v>
      </c>
      <c r="D78" s="172">
        <f>(Kalkulation_MS5!$U$13+Kalkulation_MS5!$U$14)/100*detail_MS5!$O22</f>
        <v>0</v>
      </c>
      <c r="E78" s="172">
        <f>(Kalkulation_MS5!$U$13+Kalkulation_MS5!$U$14)/100*detail_MS5!$AB22</f>
        <v>0</v>
      </c>
      <c r="F78" s="172">
        <f>(Kalkulation_MS5!$U$13+Kalkulation_MS5!$U$14)/100*detail_MS5!$AO22</f>
        <v>0</v>
      </c>
      <c r="G78" s="172">
        <f>(Kalkulation_MS5!$U$13+Kalkulation_MS5!$U$14)/100*detail_MS5!$BB22</f>
        <v>0</v>
      </c>
      <c r="H78" s="172">
        <f>(Kalkulation_MS5!$U$13+Kalkulation_MS5!$U$14)/100*detail_MS5!$BO22</f>
        <v>0</v>
      </c>
      <c r="I78" s="172">
        <f>(Kalkulation_MS5!$U$13+Kalkulation_MS5!$U$14)/100*detail_MS5!$CB22</f>
        <v>0</v>
      </c>
      <c r="J78" s="206">
        <f t="shared" si="12"/>
        <v>0</v>
      </c>
    </row>
    <row r="79" spans="1:10" outlineLevel="1">
      <c r="A79" s="1">
        <f t="shared" si="11"/>
        <v>0</v>
      </c>
      <c r="C79" s="172">
        <f>(Kalkulation_MS5!$V$13+Kalkulation_MS5!$V$14)/100*detail_MS5!$B23</f>
        <v>0</v>
      </c>
      <c r="D79" s="172">
        <f>(Kalkulation_MS5!$V$13+Kalkulation_MS5!$V$14)/100*detail_MS5!$O23</f>
        <v>0</v>
      </c>
      <c r="E79" s="172">
        <f>(Kalkulation_MS5!$V$13+Kalkulation_MS5!$V$14)/100*detail_MS5!$AB23</f>
        <v>0</v>
      </c>
      <c r="F79" s="172">
        <f>(Kalkulation_MS5!$V$13+Kalkulation_MS5!$V$14)/100*detail_MS5!$AO23</f>
        <v>0</v>
      </c>
      <c r="G79" s="172">
        <f>(Kalkulation_MS5!$V$13+Kalkulation_MS5!$V$14)/100*detail_MS5!$BB23</f>
        <v>0</v>
      </c>
      <c r="H79" s="172">
        <f>(Kalkulation_MS5!$V$13+Kalkulation_MS5!$V$14)/100*detail_MS5!$BO23</f>
        <v>0</v>
      </c>
      <c r="I79" s="172">
        <f>(Kalkulation_MS5!$V$13+Kalkulation_MS5!$V$14)/100*detail_MS5!$CB23</f>
        <v>0</v>
      </c>
      <c r="J79" s="206">
        <f t="shared" si="12"/>
        <v>0</v>
      </c>
    </row>
    <row r="80" spans="1:10" outlineLevel="1">
      <c r="A80" s="1">
        <f t="shared" si="11"/>
        <v>0</v>
      </c>
      <c r="C80" s="172">
        <f>(Kalkulation_MS5!$W$13+Kalkulation_MS5!$W$14)/100*detail_MS5!$B24</f>
        <v>0</v>
      </c>
      <c r="D80" s="172">
        <f>(Kalkulation_MS5!$W$13+Kalkulation_MS5!$W$14)/100*detail_MS5!$O24</f>
        <v>0</v>
      </c>
      <c r="E80" s="172">
        <f>(Kalkulation_MS5!$W$13+Kalkulation_MS5!$W$14)/100*detail_MS5!$AB24</f>
        <v>0</v>
      </c>
      <c r="F80" s="172">
        <f>(Kalkulation_MS5!$W$13+Kalkulation_MS5!$W$14)/100*detail_MS5!$AO24</f>
        <v>0</v>
      </c>
      <c r="G80" s="172">
        <f>(Kalkulation_MS5!$W$13+Kalkulation_MS5!$W$14)/100*detail_MS5!$BB24</f>
        <v>0</v>
      </c>
      <c r="H80" s="172">
        <f>(Kalkulation_MS5!$W$13+Kalkulation_MS5!$W$14)/100*detail_MS5!$BO24</f>
        <v>0</v>
      </c>
      <c r="I80" s="172">
        <f>(Kalkulation_MS5!$W$13+Kalkulation_MS5!$W$14)/100*detail_MS5!$CB24</f>
        <v>0</v>
      </c>
      <c r="J80" s="206">
        <f t="shared" si="12"/>
        <v>0</v>
      </c>
    </row>
    <row r="81" spans="1:10" outlineLevel="1">
      <c r="A81" s="1">
        <f t="shared" si="11"/>
        <v>0</v>
      </c>
      <c r="C81" s="172">
        <f>(Kalkulation_MS5!$X$13+Kalkulation_MS5!$X$14)/100*detail_MS5!$B25</f>
        <v>0</v>
      </c>
      <c r="D81" s="172">
        <f>(Kalkulation_MS5!$X$13+Kalkulation_MS5!$X$14)/100*detail_MS5!$O25</f>
        <v>0</v>
      </c>
      <c r="E81" s="172">
        <f>(Kalkulation_MS5!$X$13+Kalkulation_MS5!$X$14)/100*detail_MS5!$AB25</f>
        <v>0</v>
      </c>
      <c r="F81" s="172">
        <f>(Kalkulation_MS5!$X$13+Kalkulation_MS5!$X$14)/100*detail_MS5!$AO25</f>
        <v>0</v>
      </c>
      <c r="G81" s="172">
        <f>(Kalkulation_MS5!$X$13+Kalkulation_MS5!$X$14)/100*detail_MS5!$BB25</f>
        <v>0</v>
      </c>
      <c r="H81" s="172">
        <f>(Kalkulation_MS5!$X$13+Kalkulation_MS5!$X$14)/100*detail_MS5!$BO25</f>
        <v>0</v>
      </c>
      <c r="I81" s="172">
        <f>(Kalkulation_MS5!$X$13+Kalkulation_MS5!$X$14)/100*detail_MS5!$CB25</f>
        <v>0</v>
      </c>
      <c r="J81" s="206">
        <f t="shared" si="12"/>
        <v>0</v>
      </c>
    </row>
    <row r="82" spans="1:10" outlineLevel="1">
      <c r="A82" s="1">
        <f t="shared" si="11"/>
        <v>0</v>
      </c>
      <c r="C82" s="172">
        <f>(Kalkulation_MS5!$Y$13+Kalkulation_MS5!$Y$14)/100*detail_MS5!$B26</f>
        <v>0</v>
      </c>
      <c r="D82" s="172">
        <f>(Kalkulation_MS5!$Y$13+Kalkulation_MS5!$Y$14)/100*detail_MS5!$O26</f>
        <v>0</v>
      </c>
      <c r="E82" s="172">
        <f>(Kalkulation_MS5!$Y$13+Kalkulation_MS5!$Y$14)/100*detail_MS5!$AB26</f>
        <v>0</v>
      </c>
      <c r="F82" s="172">
        <f>(Kalkulation_MS5!$Y$13+Kalkulation_MS5!$Y$14)/100*detail_MS5!$AO26</f>
        <v>0</v>
      </c>
      <c r="G82" s="172">
        <f>(Kalkulation_MS5!$Y$13+Kalkulation_MS5!$Y$14)/100*detail_MS5!$BB26</f>
        <v>0</v>
      </c>
      <c r="H82" s="172">
        <f>(Kalkulation_MS5!$Y$13+Kalkulation_MS5!$Y$14)/100*detail_MS5!$BO26</f>
        <v>0</v>
      </c>
      <c r="I82" s="172">
        <f>(Kalkulation_MS5!$Y$13+Kalkulation_MS5!$Y$14)/100*detail_MS5!$CB26</f>
        <v>0</v>
      </c>
      <c r="J82" s="206">
        <f t="shared" si="12"/>
        <v>0</v>
      </c>
    </row>
    <row r="83" spans="1:10" outlineLevel="1">
      <c r="A83" s="1">
        <f t="shared" si="11"/>
        <v>0</v>
      </c>
      <c r="C83" s="172">
        <f>(Kalkulation_MS5!$Z$13+Kalkulation_MS5!$Z$14)/100*detail_MS5!$B27</f>
        <v>0</v>
      </c>
      <c r="D83" s="172">
        <f>(Kalkulation_MS5!$Z$13+Kalkulation_MS5!$Z$14)/100*detail_MS5!$O27</f>
        <v>0</v>
      </c>
      <c r="E83" s="172">
        <f>(Kalkulation_MS5!$Z$13+Kalkulation_MS5!$Z$14)/100*detail_MS5!$AB27</f>
        <v>0</v>
      </c>
      <c r="F83" s="172">
        <f>(Kalkulation_MS5!$Z$13+Kalkulation_MS5!$Z$14)/100*detail_MS5!$AO27</f>
        <v>0</v>
      </c>
      <c r="G83" s="172">
        <f>(Kalkulation_MS5!$Z$13+Kalkulation_MS5!$Z$14)/100*detail_MS5!$BB27</f>
        <v>0</v>
      </c>
      <c r="H83" s="172">
        <f>(Kalkulation_MS5!$Z$13+Kalkulation_MS5!$Z$14)/100*detail_MS5!$BO27</f>
        <v>0</v>
      </c>
      <c r="I83" s="172">
        <f>(Kalkulation_MS5!$Z$13+Kalkulation_MS5!$Z$14)/100*detail_MS5!$CB27</f>
        <v>0</v>
      </c>
      <c r="J83" s="206">
        <f t="shared" si="12"/>
        <v>0</v>
      </c>
    </row>
    <row r="84" spans="1:10" outlineLevel="1">
      <c r="A84" s="1">
        <f t="shared" si="11"/>
        <v>0</v>
      </c>
      <c r="C84" s="172">
        <f>(Kalkulation_MS5!$AA$13+Kalkulation_MS5!$AA$14)/100*detail_MS5!$B28</f>
        <v>0</v>
      </c>
      <c r="D84" s="172">
        <f>(Kalkulation_MS5!$AA$13+Kalkulation_MS5!$AA$14)/100*detail_MS5!$O28</f>
        <v>0</v>
      </c>
      <c r="E84" s="172">
        <f>(Kalkulation_MS5!$AA$13+Kalkulation_MS5!$AA$14)/100*detail_MS5!$AB28</f>
        <v>0</v>
      </c>
      <c r="F84" s="172">
        <f>(Kalkulation_MS5!$AA$13+Kalkulation_MS5!$AA$14)/100*detail_MS5!$AO28</f>
        <v>0</v>
      </c>
      <c r="G84" s="172">
        <f>(Kalkulation_MS5!$AA$13+Kalkulation_MS5!$AA$14)/100*detail_MS5!$BB28</f>
        <v>0</v>
      </c>
      <c r="H84" s="172">
        <f>(Kalkulation_MS5!$AA$13+Kalkulation_MS5!$AA$14)/100*detail_MS5!$BO28</f>
        <v>0</v>
      </c>
      <c r="I84" s="172">
        <f>(Kalkulation_MS5!$AA$13+Kalkulation_MS5!$AA$14)/100*detail_MS5!$CB28</f>
        <v>0</v>
      </c>
      <c r="J84" s="206">
        <f t="shared" si="12"/>
        <v>0</v>
      </c>
    </row>
    <row r="85" spans="1:10" outlineLevel="1">
      <c r="A85" s="1">
        <f t="shared" si="11"/>
        <v>0</v>
      </c>
      <c r="C85" s="172">
        <f>(Kalkulation_MS5!$AB$13+Kalkulation_MS5!$AB$14)/100*detail_MS5!$B29</f>
        <v>0</v>
      </c>
      <c r="D85" s="172">
        <f>(Kalkulation_MS5!$AB$13+Kalkulation_MS5!$AB$14)/100*detail_MS5!$O29</f>
        <v>0</v>
      </c>
      <c r="E85" s="172">
        <f>(Kalkulation_MS5!$AB$13+Kalkulation_MS5!$AB$14)/100*detail_MS5!$AB29</f>
        <v>0</v>
      </c>
      <c r="F85" s="172">
        <f>(Kalkulation_MS5!$AB$13+Kalkulation_MS5!$AB$14)/100*detail_MS5!$AO29</f>
        <v>0</v>
      </c>
      <c r="G85" s="172">
        <f>(Kalkulation_MS5!$AB$13+Kalkulation_MS5!$AB$14)/100*detail_MS5!$BB29</f>
        <v>0</v>
      </c>
      <c r="H85" s="172">
        <f>(Kalkulation_MS5!$AB$13+Kalkulation_MS5!$AB$14)/100*detail_MS5!$BO29</f>
        <v>0</v>
      </c>
      <c r="I85" s="172">
        <f>(Kalkulation_MS5!$AB$13+Kalkulation_MS5!$AB$14)/100*detail_MS5!$CB29</f>
        <v>0</v>
      </c>
      <c r="J85" s="206">
        <f t="shared" si="12"/>
        <v>0</v>
      </c>
    </row>
    <row r="86" spans="1:10" outlineLevel="1">
      <c r="A86" s="1">
        <f t="shared" si="11"/>
        <v>0</v>
      </c>
      <c r="C86" s="172">
        <f>(Kalkulation_MS5!$AC$13+Kalkulation_MS5!$AC$14)/100*detail_MS5!$B30</f>
        <v>0</v>
      </c>
      <c r="D86" s="172">
        <f>(Kalkulation_MS5!$AC$13+Kalkulation_MS5!$AC$14)/100*detail_MS5!$O30</f>
        <v>0</v>
      </c>
      <c r="E86" s="172">
        <f>(Kalkulation_MS5!$AC$13+Kalkulation_MS5!$AC$14)/100*detail_MS5!$AB30</f>
        <v>0</v>
      </c>
      <c r="F86" s="172">
        <f>(Kalkulation_MS5!$AC$13+Kalkulation_MS5!$AC$14)/100*detail_MS5!$AO30</f>
        <v>0</v>
      </c>
      <c r="G86" s="172">
        <f>(Kalkulation_MS5!$AC$13+Kalkulation_MS5!$AC$14)/100*detail_MS5!$BB30</f>
        <v>0</v>
      </c>
      <c r="H86" s="172">
        <f>(Kalkulation_MS5!$AC$13+Kalkulation_MS5!$AC$14)/100*detail_MS5!$BO30</f>
        <v>0</v>
      </c>
      <c r="I86" s="172">
        <f>(Kalkulation_MS5!$AC$13+Kalkulation_MS5!$AC$14)/100*detail_MS5!$CB30</f>
        <v>0</v>
      </c>
      <c r="J86" s="206">
        <f t="shared" si="12"/>
        <v>0</v>
      </c>
    </row>
    <row r="87" spans="1:10" outlineLevel="1">
      <c r="A87" s="1">
        <f t="shared" si="11"/>
        <v>0</v>
      </c>
      <c r="C87" s="172">
        <f>(Kalkulation_MS5!$AD$13+Kalkulation_MS5!$AD$14)/100*detail_MS5!$B31</f>
        <v>0</v>
      </c>
      <c r="D87" s="172">
        <f>(Kalkulation_MS5!$AD$13+Kalkulation_MS5!$AD$14)/100*detail_MS5!$O31</f>
        <v>0</v>
      </c>
      <c r="E87" s="172">
        <f>(Kalkulation_MS5!$AD$13+Kalkulation_MS5!$AD$14)/100*detail_MS5!$AB31</f>
        <v>0</v>
      </c>
      <c r="F87" s="172">
        <f>(Kalkulation_MS5!$AD$13+Kalkulation_MS5!$AD$14)/100*detail_MS5!$AO31</f>
        <v>0</v>
      </c>
      <c r="G87" s="172">
        <f>(Kalkulation_MS5!$AD$13+Kalkulation_MS5!$AD$14)/100*detail_MS5!$BB31</f>
        <v>0</v>
      </c>
      <c r="H87" s="172">
        <f>(Kalkulation_MS5!$AD$13+Kalkulation_MS5!$AD$14)/100*detail_MS5!$BO31</f>
        <v>0</v>
      </c>
      <c r="I87" s="172">
        <f>(Kalkulation_MS5!$AD$13+Kalkulation_MS5!$AD$14)/100*detail_MS5!$CB31</f>
        <v>0</v>
      </c>
      <c r="J87" s="206">
        <f t="shared" si="12"/>
        <v>0</v>
      </c>
    </row>
    <row r="88" spans="1:10" outlineLevel="1">
      <c r="A88" s="1">
        <f t="shared" si="11"/>
        <v>0</v>
      </c>
      <c r="C88" s="172">
        <f>(Kalkulation_MS5!$AE$13+Kalkulation_MS5!$AE$14)/100*detail_MS5!$B32</f>
        <v>0</v>
      </c>
      <c r="D88" s="172">
        <f>(Kalkulation_MS5!$AE$13+Kalkulation_MS5!$AE$14)/100*detail_MS5!$O32</f>
        <v>0</v>
      </c>
      <c r="E88" s="172">
        <f>(Kalkulation_MS5!$AE$13+Kalkulation_MS5!$AE$14)/100*detail_MS5!$AB32</f>
        <v>0</v>
      </c>
      <c r="F88" s="172">
        <f>(Kalkulation_MS5!$AE$13+Kalkulation_MS5!$AE$14)/100*detail_MS5!$AO32</f>
        <v>0</v>
      </c>
      <c r="G88" s="172">
        <f>(Kalkulation_MS5!$AE$13+Kalkulation_MS5!$AE$14)/100*detail_MS5!$BB32</f>
        <v>0</v>
      </c>
      <c r="H88" s="172">
        <f>(Kalkulation_MS5!$AE$13+Kalkulation_MS5!$AE$14)/100*detail_MS5!$BO32</f>
        <v>0</v>
      </c>
      <c r="I88" s="172">
        <f>(Kalkulation_MS5!$AE$13+Kalkulation_MS5!$AE$14)/100*detail_MS5!$CB32</f>
        <v>0</v>
      </c>
      <c r="J88" s="206">
        <f t="shared" si="12"/>
        <v>0</v>
      </c>
    </row>
    <row r="89" spans="1:10" outlineLevel="1">
      <c r="A89" s="1">
        <f t="shared" si="11"/>
        <v>0</v>
      </c>
      <c r="C89" s="172">
        <f>(Kalkulation_MS5!$AF$13+Kalkulation_MS5!$AF$14)/100*detail_MS5!$B33</f>
        <v>0</v>
      </c>
      <c r="D89" s="172">
        <f>(Kalkulation_MS5!$AF$13+Kalkulation_MS5!$AF$14)/100*detail_MS5!$O33</f>
        <v>0</v>
      </c>
      <c r="E89" s="172">
        <f>(Kalkulation_MS5!$AF$13+Kalkulation_MS5!$AF$14)/100*detail_MS5!$AB33</f>
        <v>0</v>
      </c>
      <c r="F89" s="172">
        <f>(Kalkulation_MS5!$AF$13+Kalkulation_MS5!$AF$14)/100*detail_MS5!$AO33</f>
        <v>0</v>
      </c>
      <c r="G89" s="172">
        <f>(Kalkulation_MS5!$AF$13+Kalkulation_MS5!$AF$14)/100*detail_MS5!$BB33</f>
        <v>0</v>
      </c>
      <c r="H89" s="172">
        <f>(Kalkulation_MS5!$AF$13+Kalkulation_MS5!$AF$14)/100*detail_MS5!$BO33</f>
        <v>0</v>
      </c>
      <c r="I89" s="172">
        <f>(Kalkulation_MS5!$AF$13+Kalkulation_MS5!$AF$14)/100*detail_MS5!$CB33</f>
        <v>0</v>
      </c>
      <c r="J89" s="206">
        <f t="shared" si="12"/>
        <v>0</v>
      </c>
    </row>
    <row r="90" spans="1:10" outlineLevel="1">
      <c r="A90" s="1">
        <f t="shared" si="11"/>
        <v>0</v>
      </c>
      <c r="C90" s="172">
        <f>(Kalkulation_MS5!$AG$13+Kalkulation_MS5!$AG$14)/100*detail_MS5!$B34</f>
        <v>0</v>
      </c>
      <c r="D90" s="172">
        <f>(Kalkulation_MS5!$AG$13+Kalkulation_MS5!$AG$14)/100*detail_MS5!$O34</f>
        <v>0</v>
      </c>
      <c r="E90" s="172">
        <f>(Kalkulation_MS5!$AG$13+Kalkulation_MS5!$AG$14)/100*detail_MS5!$AB34</f>
        <v>0</v>
      </c>
      <c r="F90" s="172">
        <f>(Kalkulation_MS5!$AG$13+Kalkulation_MS5!$AG$14)/100*detail_MS5!$AO34</f>
        <v>0</v>
      </c>
      <c r="G90" s="172">
        <f>(Kalkulation_MS5!$AG$13+Kalkulation_MS5!$AG$14)/100*detail_MS5!$BB34</f>
        <v>0</v>
      </c>
      <c r="H90" s="172">
        <f>(Kalkulation_MS5!$AG$13+Kalkulation_MS5!$AG$14)/100*detail_MS5!$BO34</f>
        <v>0</v>
      </c>
      <c r="I90" s="172">
        <f>(Kalkulation_MS5!$AG$13+Kalkulation_MS5!$AG$14)/100*detail_MS5!$CB34</f>
        <v>0</v>
      </c>
      <c r="J90" s="206">
        <f t="shared" si="12"/>
        <v>0</v>
      </c>
    </row>
    <row r="91" spans="1:10" outlineLevel="1">
      <c r="A91" s="1">
        <f t="shared" si="11"/>
        <v>0</v>
      </c>
      <c r="C91" s="172">
        <f>(Kalkulation_MS5!$AH$13+Kalkulation_MS5!$AH$14)/100*detail_MS5!$B35</f>
        <v>0</v>
      </c>
      <c r="D91" s="172">
        <f>(Kalkulation_MS5!$AH$13+Kalkulation_MS5!$AH$14)/100*detail_MS5!$O35</f>
        <v>0</v>
      </c>
      <c r="E91" s="172">
        <f>(Kalkulation_MS5!$AH$13+Kalkulation_MS5!$AH$14)/100*detail_MS5!$AB35</f>
        <v>0</v>
      </c>
      <c r="F91" s="172">
        <f>(Kalkulation_MS5!$AH$13+Kalkulation_MS5!$AH$14)/100*detail_MS5!$AO35</f>
        <v>0</v>
      </c>
      <c r="G91" s="172">
        <f>(Kalkulation_MS5!$AH$13+Kalkulation_MS5!$AH$14)/100*detail_MS5!$BB35</f>
        <v>0</v>
      </c>
      <c r="H91" s="172">
        <f>(Kalkulation_MS5!$AH$13+Kalkulation_MS5!$AH$14)/100*detail_MS5!$BO35</f>
        <v>0</v>
      </c>
      <c r="I91" s="172">
        <f>(Kalkulation_MS5!$AH$13+Kalkulation_MS5!$AH$14)/100*detail_MS5!$CB35</f>
        <v>0</v>
      </c>
      <c r="J91" s="206">
        <f t="shared" si="12"/>
        <v>0</v>
      </c>
    </row>
    <row r="92" spans="1:10" outlineLevel="1">
      <c r="A92" s="1">
        <f t="shared" si="11"/>
        <v>0</v>
      </c>
      <c r="C92" s="172">
        <f>(Kalkulation_MS5!$AI$13+Kalkulation_MS5!$AI$14)/100*detail_MS5!$B36</f>
        <v>0</v>
      </c>
      <c r="D92" s="172">
        <f>(Kalkulation_MS5!$AI$13+Kalkulation_MS5!$AI$14)/100*detail_MS5!$O36</f>
        <v>0</v>
      </c>
      <c r="E92" s="172">
        <f>(Kalkulation_MS5!$AI$13+Kalkulation_MS5!$AI$14)/100*detail_MS5!$AB36</f>
        <v>0</v>
      </c>
      <c r="F92" s="172">
        <f>(Kalkulation_MS5!$AI$13+Kalkulation_MS5!$AI$14)/100*detail_MS5!$AO36</f>
        <v>0</v>
      </c>
      <c r="G92" s="172">
        <f>(Kalkulation_MS5!$AI$13+Kalkulation_MS5!$AI$14)/100*detail_MS5!$BB36</f>
        <v>0</v>
      </c>
      <c r="H92" s="172">
        <f>(Kalkulation_MS5!$AI$13+Kalkulation_MS5!$AI$14)/100*detail_MS5!$BO36</f>
        <v>0</v>
      </c>
      <c r="I92" s="172">
        <f>(Kalkulation_MS5!$AI$13+Kalkulation_MS5!$AI$14)/100*detail_MS5!$CB36</f>
        <v>0</v>
      </c>
      <c r="J92" s="206">
        <f t="shared" si="12"/>
        <v>0</v>
      </c>
    </row>
    <row r="93" spans="1:10" outlineLevel="1">
      <c r="A93" s="1">
        <f t="shared" si="11"/>
        <v>0</v>
      </c>
      <c r="C93" s="172">
        <f>(Kalkulation_MS5!$AJ$13+Kalkulation_MS5!$AJ$14)/100*detail_MS5!$B37</f>
        <v>0</v>
      </c>
      <c r="D93" s="172">
        <f>(Kalkulation_MS5!$AJ$13+Kalkulation_MS5!$AJ$14)/100*detail_MS5!$O37</f>
        <v>0</v>
      </c>
      <c r="E93" s="172">
        <f>(Kalkulation_MS5!$AJ$13+Kalkulation_MS5!$AJ$14)/100*detail_MS5!$AB37</f>
        <v>0</v>
      </c>
      <c r="F93" s="172">
        <f>(Kalkulation_MS5!$AJ$13+Kalkulation_MS5!$AJ$14)/100*detail_MS5!$AO37</f>
        <v>0</v>
      </c>
      <c r="G93" s="172">
        <f>(Kalkulation_MS5!$AJ$13+Kalkulation_MS5!$AJ$14)/100*detail_MS5!$BB37</f>
        <v>0</v>
      </c>
      <c r="H93" s="172">
        <f>(Kalkulation_MS5!$AJ$13+Kalkulation_MS5!$AJ$14)/100*detail_MS5!$BO37</f>
        <v>0</v>
      </c>
      <c r="I93" s="172">
        <f>(Kalkulation_MS5!$AJ$13+Kalkulation_MS5!$AJ$14)/100*detail_MS5!$CB37</f>
        <v>0</v>
      </c>
      <c r="J93" s="206">
        <f t="shared" si="12"/>
        <v>0</v>
      </c>
    </row>
    <row r="94" spans="1:10" outlineLevel="1">
      <c r="A94" s="1">
        <f t="shared" si="11"/>
        <v>0</v>
      </c>
      <c r="C94" s="172">
        <f>(Kalkulation_MS5!$AK$13+Kalkulation_MS5!$AK$14)/100*detail_MS5!$B38</f>
        <v>0</v>
      </c>
      <c r="D94" s="172">
        <f>(Kalkulation_MS5!$AK$13+Kalkulation_MS5!$AK$14)/100*detail_MS5!$O38</f>
        <v>0</v>
      </c>
      <c r="E94" s="172">
        <f>(Kalkulation_MS5!$AK$13+Kalkulation_MS5!$AK$14)/100*detail_MS5!$AB38</f>
        <v>0</v>
      </c>
      <c r="F94" s="172">
        <f>(Kalkulation_MS5!$AK$13+Kalkulation_MS5!$AK$14)/100*detail_MS5!$AO38</f>
        <v>0</v>
      </c>
      <c r="G94" s="172">
        <f>(Kalkulation_MS5!$AK$13+Kalkulation_MS5!$AK$14)/100*detail_MS5!$BB38</f>
        <v>0</v>
      </c>
      <c r="H94" s="172">
        <f>(Kalkulation_MS5!$AK$13+Kalkulation_MS5!$AK$14)/100*detail_MS5!$BO38</f>
        <v>0</v>
      </c>
      <c r="I94" s="172">
        <f>(Kalkulation_MS5!$AK$13+Kalkulation_MS5!$AK$14)/100*detail_MS5!$CB38</f>
        <v>0</v>
      </c>
      <c r="J94" s="206">
        <f t="shared" si="12"/>
        <v>0</v>
      </c>
    </row>
    <row r="95" spans="1:10" outlineLevel="1">
      <c r="A95" s="1">
        <f t="shared" si="11"/>
        <v>0</v>
      </c>
      <c r="C95" s="172">
        <f>(Kalkulation_MS5!$AL$13+Kalkulation_MS5!$AL$14)/100*detail_MS5!$B39</f>
        <v>0</v>
      </c>
      <c r="D95" s="172">
        <f>(Kalkulation_MS5!$AL$13+Kalkulation_MS5!$AL$14)/100*detail_MS5!$O39</f>
        <v>0</v>
      </c>
      <c r="E95" s="172">
        <f>(Kalkulation_MS5!$AL$13+Kalkulation_MS5!$AL$14)/100*detail_MS5!$AB39</f>
        <v>0</v>
      </c>
      <c r="F95" s="172">
        <f>(Kalkulation_MS5!$AL$13+Kalkulation_MS5!$AL$14)/100*detail_MS5!$AO39</f>
        <v>0</v>
      </c>
      <c r="G95" s="172">
        <f>(Kalkulation_MS5!$AL$13+Kalkulation_MS5!$AL$14)/100*detail_MS5!$BB39</f>
        <v>0</v>
      </c>
      <c r="H95" s="172">
        <f>(Kalkulation_MS5!$AL$13+Kalkulation_MS5!$AL$14)/100*detail_MS5!$BO39</f>
        <v>0</v>
      </c>
      <c r="I95" s="172">
        <f>(Kalkulation_MS5!$AL$13+Kalkulation_MS5!$AL$14)/100*detail_MS5!$CB39</f>
        <v>0</v>
      </c>
      <c r="J95" s="206">
        <f t="shared" si="12"/>
        <v>0</v>
      </c>
    </row>
    <row r="96" spans="1:10" outlineLevel="1">
      <c r="A96" s="1">
        <f t="shared" si="11"/>
        <v>0</v>
      </c>
      <c r="C96" s="172">
        <f>(Kalkulation_MS5!$AM$13+Kalkulation_MS5!$AM$14)/100*detail_MS5!$B40</f>
        <v>0</v>
      </c>
      <c r="D96" s="172">
        <f>(Kalkulation_MS5!$AM$13+Kalkulation_MS5!$AM$14)/100*detail_MS5!$O40</f>
        <v>0</v>
      </c>
      <c r="E96" s="172">
        <f>(Kalkulation_MS5!$AM$13+Kalkulation_MS5!$AM$14)/100*detail_MS5!$AB40</f>
        <v>0</v>
      </c>
      <c r="F96" s="172">
        <f>(Kalkulation_MS5!$AM$13+Kalkulation_MS5!$AM$14)/100*detail_MS5!$AO40</f>
        <v>0</v>
      </c>
      <c r="G96" s="172">
        <f>(Kalkulation_MS5!$AM$13+Kalkulation_MS5!$AM$14)/100*detail_MS5!$BB40</f>
        <v>0</v>
      </c>
      <c r="H96" s="172">
        <f>(Kalkulation_MS5!$AM$13+Kalkulation_MS5!$AM$14)/100*detail_MS5!$BO40</f>
        <v>0</v>
      </c>
      <c r="I96" s="172">
        <f>(Kalkulation_MS5!$AM$13+Kalkulation_MS5!$AM$14)/100*detail_MS5!$CB40</f>
        <v>0</v>
      </c>
      <c r="J96" s="206">
        <f t="shared" si="12"/>
        <v>0</v>
      </c>
    </row>
    <row r="97" spans="1:11" outlineLevel="1">
      <c r="A97" s="1">
        <f t="shared" si="11"/>
        <v>0</v>
      </c>
      <c r="C97" s="172">
        <f>(Kalkulation_MS5!$AN$13+Kalkulation_MS5!$AN$14)/100*detail_MS5!$B41</f>
        <v>0</v>
      </c>
      <c r="D97" s="172">
        <f>(Kalkulation_MS5!$AN$13+Kalkulation_MS5!$AN$14)/100*detail_MS5!$O41</f>
        <v>0</v>
      </c>
      <c r="E97" s="172">
        <f>(Kalkulation_MS5!$AN$13+Kalkulation_MS5!$AN$14)/100*detail_MS5!$AB41</f>
        <v>0</v>
      </c>
      <c r="F97" s="172">
        <f>(Kalkulation_MS5!$AN$13+Kalkulation_MS5!$AN$14)/100*detail_MS5!$AO41</f>
        <v>0</v>
      </c>
      <c r="G97" s="172">
        <f>(Kalkulation_MS5!$AN$13+Kalkulation_MS5!$AN$14)/100*detail_MS5!$BB41</f>
        <v>0</v>
      </c>
      <c r="H97" s="172">
        <f>(Kalkulation_MS5!$AN$13+Kalkulation_MS5!$AN$14)/100*detail_MS5!$BO41</f>
        <v>0</v>
      </c>
      <c r="I97" s="172">
        <f>(Kalkulation_MS5!$AN$13+Kalkulation_MS5!$AN$14)/100*detail_MS5!$CB41</f>
        <v>0</v>
      </c>
      <c r="J97" s="206">
        <f t="shared" si="12"/>
        <v>0</v>
      </c>
    </row>
    <row r="98" spans="1:11" outlineLevel="1">
      <c r="A98" s="1">
        <f t="shared" si="11"/>
        <v>0</v>
      </c>
      <c r="C98" s="172">
        <f>(Kalkulation_MS5!$AO$13+Kalkulation_MS5!$AO$14)/100*detail_MS5!$B42</f>
        <v>0</v>
      </c>
      <c r="D98" s="172">
        <f>(Kalkulation_MS5!$AO$13+Kalkulation_MS5!$AO$14)/100*detail_MS5!$O42</f>
        <v>0</v>
      </c>
      <c r="E98" s="172">
        <f>(Kalkulation_MS5!$AO$13+Kalkulation_MS5!$AO$14)/100*detail_MS5!$AB42</f>
        <v>0</v>
      </c>
      <c r="F98" s="172">
        <f>(Kalkulation_MS5!$AO$13+Kalkulation_MS5!$AO$14)/100*detail_MS5!$AO42</f>
        <v>0</v>
      </c>
      <c r="G98" s="172">
        <f>(Kalkulation_MS5!$AO$13+Kalkulation_MS5!$AO$14)/100*detail_MS5!$BB42</f>
        <v>0</v>
      </c>
      <c r="H98" s="172">
        <f>(Kalkulation_MS5!$AO$13+Kalkulation_MS5!$AO$14)/100*detail_MS5!$BO42</f>
        <v>0</v>
      </c>
      <c r="I98" s="172">
        <f>(Kalkulation_MS5!$AO$13+Kalkulation_MS5!$AO$14)/100*detail_MS5!$CB42</f>
        <v>0</v>
      </c>
      <c r="J98" s="206">
        <f t="shared" si="12"/>
        <v>0</v>
      </c>
    </row>
    <row r="99" spans="1:11" outlineLevel="1">
      <c r="A99" s="1">
        <f t="shared" si="11"/>
        <v>0</v>
      </c>
      <c r="C99" s="172">
        <f>(Kalkulation_MS5!$AP$13+Kalkulation_MS5!$AP$14)/100*detail_MS5!$B43</f>
        <v>0</v>
      </c>
      <c r="D99" s="172">
        <f>(Kalkulation_MS5!$AP$13+Kalkulation_MS5!$AP$14)/100*detail_MS5!$O43</f>
        <v>0</v>
      </c>
      <c r="E99" s="172">
        <f>(Kalkulation_MS5!$AP$13+Kalkulation_MS5!$AP$14)/100*detail_MS5!$AB43</f>
        <v>0</v>
      </c>
      <c r="F99" s="172">
        <f>(Kalkulation_MS5!$AP$13+Kalkulation_MS5!$AP$14)/100*detail_MS5!$AO43</f>
        <v>0</v>
      </c>
      <c r="G99" s="172">
        <f>(Kalkulation_MS5!$AP$13+Kalkulation_MS5!$AP$14)/100*detail_MS5!$BB43</f>
        <v>0</v>
      </c>
      <c r="H99" s="172">
        <f>(Kalkulation_MS5!$AP$13+Kalkulation_MS5!$AP$14)/100*detail_MS5!$BO43</f>
        <v>0</v>
      </c>
      <c r="I99" s="172">
        <f>(Kalkulation_MS5!$AP$13+Kalkulation_MS5!$AP$14)/100*detail_MS5!$CB43</f>
        <v>0</v>
      </c>
      <c r="J99" s="206">
        <f t="shared" si="12"/>
        <v>0</v>
      </c>
    </row>
    <row r="100" spans="1:11" outlineLevel="1">
      <c r="A100" s="1">
        <f t="shared" si="11"/>
        <v>0</v>
      </c>
      <c r="C100" s="172">
        <f>(Kalkulation_MS5!$AQ$13+Kalkulation_MS5!$AQ$14)/100*detail_MS5!$B44</f>
        <v>0</v>
      </c>
      <c r="D100" s="172">
        <f>(Kalkulation_MS5!$AQ$13+Kalkulation_MS5!$AQ$14)/100*detail_MS5!$O44</f>
        <v>0</v>
      </c>
      <c r="E100" s="172">
        <f>(Kalkulation_MS5!$AQ$13+Kalkulation_MS5!$AQ$14)/100*detail_MS5!$AB44</f>
        <v>0</v>
      </c>
      <c r="F100" s="172">
        <f>(Kalkulation_MS5!$AQ$13+Kalkulation_MS5!$AQ$14)/100*detail_MS5!$AO44</f>
        <v>0</v>
      </c>
      <c r="G100" s="172">
        <f>(Kalkulation_MS5!$AQ$13+Kalkulation_MS5!$AQ$14)/100*detail_MS5!$BB44</f>
        <v>0</v>
      </c>
      <c r="H100" s="172">
        <f>(Kalkulation_MS5!$AQ$13+Kalkulation_MS5!$AQ$14)/100*detail_MS5!$BO44</f>
        <v>0</v>
      </c>
      <c r="I100" s="172">
        <f>(Kalkulation_MS5!$AQ$13+Kalkulation_MS5!$AQ$14)/100*detail_MS5!$CB44</f>
        <v>0</v>
      </c>
      <c r="J100" s="206">
        <f t="shared" si="12"/>
        <v>0</v>
      </c>
    </row>
    <row r="101" spans="1:11" outlineLevel="1">
      <c r="A101" s="1">
        <f t="shared" si="11"/>
        <v>0</v>
      </c>
      <c r="C101" s="172">
        <f>(Kalkulation_MS5!$AR$13+Kalkulation_MS5!$AR$14)/100*detail_MS5!$B45</f>
        <v>0</v>
      </c>
      <c r="D101" s="172">
        <f>(Kalkulation_MS5!$AR$13+Kalkulation_MS5!$AR$14)/100*detail_MS5!$O45</f>
        <v>0</v>
      </c>
      <c r="E101" s="172">
        <f>(Kalkulation_MS5!$AR$13+Kalkulation_MS5!$AR$14)/100*detail_MS5!$AB45</f>
        <v>0</v>
      </c>
      <c r="F101" s="172">
        <f>(Kalkulation_MS5!$AR$13+Kalkulation_MS5!$AR$14)/100*detail_MS5!$AO45</f>
        <v>0</v>
      </c>
      <c r="G101" s="172">
        <f>(Kalkulation_MS5!$AR$13+Kalkulation_MS5!$AR$14)/100*detail_MS5!$BB45</f>
        <v>0</v>
      </c>
      <c r="H101" s="172">
        <f>(Kalkulation_MS5!$AR$13+Kalkulation_MS5!$AR$14)/100*detail_MS5!$BO45</f>
        <v>0</v>
      </c>
      <c r="I101" s="172">
        <f>(Kalkulation_MS5!$AR$13+Kalkulation_MS5!$AR$14)/100*detail_MS5!$CB45</f>
        <v>0</v>
      </c>
      <c r="J101" s="206">
        <f t="shared" si="12"/>
        <v>0</v>
      </c>
    </row>
    <row r="102" spans="1:11" outlineLevel="1">
      <c r="A102" s="1">
        <f t="shared" si="11"/>
        <v>0</v>
      </c>
      <c r="C102" s="172">
        <f>(Kalkulation_MS5!$AS$13+Kalkulation_MS5!$AS$14)/100*detail_MS5!$B46</f>
        <v>0</v>
      </c>
      <c r="D102" s="172">
        <f>(Kalkulation_MS5!$AS$13+Kalkulation_MS5!$AS$14)/100*detail_MS5!$O46</f>
        <v>0</v>
      </c>
      <c r="E102" s="172">
        <f>(Kalkulation_MS5!$AS$13+Kalkulation_MS5!$AS$14)/100*detail_MS5!$AB46</f>
        <v>0</v>
      </c>
      <c r="F102" s="172">
        <f>(Kalkulation_MS5!$AS$13+Kalkulation_MS5!$AS$14)/100*detail_MS5!$AO46</f>
        <v>0</v>
      </c>
      <c r="G102" s="172">
        <f>(Kalkulation_MS5!$AS$13+Kalkulation_MS5!$AS$14)/100*detail_MS5!$BB46</f>
        <v>0</v>
      </c>
      <c r="H102" s="172">
        <f>(Kalkulation_MS5!$AS$13+Kalkulation_MS5!$AS$14)/100*detail_MS5!$BO46</f>
        <v>0</v>
      </c>
      <c r="I102" s="172">
        <f>(Kalkulation_MS5!$AS$13+Kalkulation_MS5!$AS$14)/100*detail_MS5!$CB46</f>
        <v>0</v>
      </c>
      <c r="J102" s="206">
        <f t="shared" si="12"/>
        <v>0</v>
      </c>
    </row>
    <row r="103" spans="1:11" outlineLevel="1">
      <c r="A103" s="88" t="s">
        <v>440</v>
      </c>
      <c r="B103" s="88"/>
      <c r="C103" s="201">
        <f>SUM(C63:C102)</f>
        <v>0</v>
      </c>
      <c r="D103" s="201">
        <f t="shared" ref="D103:J103" si="13">SUM(D63:D102)</f>
        <v>0</v>
      </c>
      <c r="E103" s="201">
        <f t="shared" si="13"/>
        <v>0</v>
      </c>
      <c r="F103" s="201">
        <f t="shared" si="13"/>
        <v>0</v>
      </c>
      <c r="G103" s="201">
        <f t="shared" si="13"/>
        <v>0</v>
      </c>
      <c r="H103" s="201">
        <f t="shared" si="13"/>
        <v>0</v>
      </c>
      <c r="I103" s="201">
        <f t="shared" si="13"/>
        <v>0</v>
      </c>
      <c r="J103" s="79">
        <f t="shared" si="13"/>
        <v>0</v>
      </c>
      <c r="K103" s="172">
        <f>Kalkulation_MS5!AT50*7</f>
        <v>0</v>
      </c>
    </row>
    <row r="104" spans="1:11" outlineLevel="1">
      <c r="A104" s="203" t="s">
        <v>405</v>
      </c>
      <c r="J104" s="205">
        <f t="shared" si="8"/>
        <v>0</v>
      </c>
    </row>
    <row r="105" spans="1:11" outlineLevel="1">
      <c r="A105" s="1">
        <f t="shared" ref="A105:A144" si="14">A63</f>
        <v>0</v>
      </c>
      <c r="C105" s="172">
        <f>(Kalkulation_MS5!$F$16)/100*detail_MS5!B7</f>
        <v>0</v>
      </c>
      <c r="D105" s="172">
        <f>(Kalkulation_MS5!$F$16)/100*detail_MS5!O7</f>
        <v>0</v>
      </c>
      <c r="E105" s="172">
        <f>(Kalkulation_MS5!$F$16)/100*detail_MS5!AB7</f>
        <v>0</v>
      </c>
      <c r="F105" s="172">
        <f>(Kalkulation_MS5!$F$16)/100*detail_MS5!AO7</f>
        <v>0</v>
      </c>
      <c r="G105" s="172">
        <f>(Kalkulation_MS5!$F$16)/100*detail_MS5!BB7</f>
        <v>0</v>
      </c>
      <c r="H105" s="172">
        <f>(Kalkulation_MS5!$F$16)/100*detail_MS5!BO7</f>
        <v>0</v>
      </c>
      <c r="I105" s="172">
        <f>(Kalkulation_MS5!$F$16)/100*detail_MS5!CB7</f>
        <v>0</v>
      </c>
      <c r="J105" s="206">
        <f t="shared" si="8"/>
        <v>0</v>
      </c>
    </row>
    <row r="106" spans="1:11" outlineLevel="1">
      <c r="A106" s="1">
        <f t="shared" si="14"/>
        <v>0</v>
      </c>
      <c r="C106" s="172">
        <f>(Kalkulation_MS5!$G$16)/100*detail_MS5!B8</f>
        <v>0</v>
      </c>
      <c r="D106" s="172">
        <f>(Kalkulation_MS5!$G$16)/100*detail_MS5!O8</f>
        <v>0</v>
      </c>
      <c r="E106" s="172">
        <f>(Kalkulation_MS5!$G$16)/100*detail_MS5!AB8</f>
        <v>0</v>
      </c>
      <c r="F106" s="172">
        <f>(Kalkulation_MS5!$G$16)/100*detail_MS5!AO8</f>
        <v>0</v>
      </c>
      <c r="G106" s="172">
        <f>(Kalkulation_MS5!$G$16)/100*detail_MS5!BB8</f>
        <v>0</v>
      </c>
      <c r="H106" s="172">
        <f>(Kalkulation_MS5!$G$16)/100*detail_MS5!BO8</f>
        <v>0</v>
      </c>
      <c r="I106" s="172">
        <f>(Kalkulation_MS5!$G$16)/100*detail_MS5!CB8</f>
        <v>0</v>
      </c>
      <c r="J106" s="206">
        <f t="shared" si="8"/>
        <v>0</v>
      </c>
    </row>
    <row r="107" spans="1:11" outlineLevel="1">
      <c r="A107" s="1">
        <f t="shared" si="14"/>
        <v>0</v>
      </c>
      <c r="C107" s="172">
        <f>(Kalkulation_MS5!$H$16)/100*detail_MS5!B9</f>
        <v>0</v>
      </c>
      <c r="D107" s="172">
        <f>(Kalkulation_MS5!$H$16)/100*detail_MS5!O9</f>
        <v>0</v>
      </c>
      <c r="E107" s="172">
        <f>(Kalkulation_MS5!$H$16)/100*detail_MS5!AB9</f>
        <v>0</v>
      </c>
      <c r="F107" s="172">
        <f>(Kalkulation_MS5!$H$16)/100*detail_MS5!AO9</f>
        <v>0</v>
      </c>
      <c r="G107" s="172">
        <f>(Kalkulation_MS5!$H$16)/100*detail_MS5!BB9</f>
        <v>0</v>
      </c>
      <c r="H107" s="172">
        <f>(Kalkulation_MS5!$H$16)/100*detail_MS5!BO9</f>
        <v>0</v>
      </c>
      <c r="I107" s="172">
        <f>(Kalkulation_MS5!$H$16)/100*detail_MS5!CB9</f>
        <v>0</v>
      </c>
      <c r="J107" s="206">
        <f t="shared" si="8"/>
        <v>0</v>
      </c>
    </row>
    <row r="108" spans="1:11" outlineLevel="1">
      <c r="A108" s="1">
        <f t="shared" si="14"/>
        <v>0</v>
      </c>
      <c r="C108" s="172">
        <f>(Kalkulation_MS5!$I$16)/100*detail_MS5!B10</f>
        <v>0</v>
      </c>
      <c r="D108" s="172">
        <f>(Kalkulation_MS5!$I$16)/100*detail_MS5!O10</f>
        <v>0</v>
      </c>
      <c r="E108" s="172">
        <f>(Kalkulation_MS5!$I$16)/100*detail_MS5!AB10</f>
        <v>0</v>
      </c>
      <c r="F108" s="172">
        <f>(Kalkulation_MS5!$I$16)/100*detail_MS5!AO10</f>
        <v>0</v>
      </c>
      <c r="G108" s="172">
        <f>(Kalkulation_MS5!$I$16)/100*detail_MS5!BB10</f>
        <v>0</v>
      </c>
      <c r="H108" s="172">
        <f>(Kalkulation_MS5!$I$16)/100*detail_MS5!BO10</f>
        <v>0</v>
      </c>
      <c r="I108" s="172">
        <f>(Kalkulation_MS5!$I$16)/100*detail_MS5!CB10</f>
        <v>0</v>
      </c>
      <c r="J108" s="206">
        <f t="shared" si="8"/>
        <v>0</v>
      </c>
    </row>
    <row r="109" spans="1:11" outlineLevel="1">
      <c r="A109" s="1">
        <f t="shared" si="14"/>
        <v>0</v>
      </c>
      <c r="C109" s="172">
        <f>(Kalkulation_MS5!$J$16)/100*detail_MS5!B11</f>
        <v>0</v>
      </c>
      <c r="D109" s="172">
        <f>(Kalkulation_MS5!$J$16)/100*detail_MS5!O11</f>
        <v>0</v>
      </c>
      <c r="E109" s="172">
        <f>(Kalkulation_MS5!$J$16)/100*detail_MS5!AB11</f>
        <v>0</v>
      </c>
      <c r="F109" s="172">
        <f>(Kalkulation_MS5!$J$16)/100*detail_MS5!AO11</f>
        <v>0</v>
      </c>
      <c r="G109" s="172">
        <f>(Kalkulation_MS5!$J$16)/100*detail_MS5!BB11</f>
        <v>0</v>
      </c>
      <c r="H109" s="172">
        <f>(Kalkulation_MS5!$J$16)/100*detail_MS5!BO11</f>
        <v>0</v>
      </c>
      <c r="I109" s="172">
        <f>(Kalkulation_MS5!$J$16)/100*detail_MS5!CB11</f>
        <v>0</v>
      </c>
      <c r="J109" s="206">
        <f t="shared" si="8"/>
        <v>0</v>
      </c>
    </row>
    <row r="110" spans="1:11" outlineLevel="1">
      <c r="A110" s="1">
        <f t="shared" si="14"/>
        <v>0</v>
      </c>
      <c r="C110" s="172">
        <f>(Kalkulation_MS5!$K$16)/100*detail_MS5!B12</f>
        <v>0</v>
      </c>
      <c r="D110" s="172">
        <f>(Kalkulation_MS5!$K$16)/100*detail_MS5!O12</f>
        <v>0</v>
      </c>
      <c r="E110" s="172">
        <f>(Kalkulation_MS5!$K$16)/100*detail_MS5!AB12</f>
        <v>0</v>
      </c>
      <c r="F110" s="172">
        <f>(Kalkulation_MS5!$K$16)/100*detail_MS5!AO12</f>
        <v>0</v>
      </c>
      <c r="G110" s="172">
        <f>(Kalkulation_MS5!$K$16)/100*detail_MS5!BB12</f>
        <v>0</v>
      </c>
      <c r="H110" s="172">
        <f>(Kalkulation_MS5!$K$16)/100*detail_MS5!BO12</f>
        <v>0</v>
      </c>
      <c r="I110" s="172">
        <f>(Kalkulation_MS5!$K$16)/100*detail_MS5!CB12</f>
        <v>0</v>
      </c>
      <c r="J110" s="206">
        <f t="shared" si="8"/>
        <v>0</v>
      </c>
    </row>
    <row r="111" spans="1:11" outlineLevel="1">
      <c r="A111" s="1">
        <f t="shared" si="14"/>
        <v>0</v>
      </c>
      <c r="C111" s="172">
        <f>(Kalkulation_MS5!$L$16)/100*detail_MS5!B13</f>
        <v>0</v>
      </c>
      <c r="D111" s="172">
        <f>(Kalkulation_MS5!$L$16)/100*detail_MS5!O13</f>
        <v>0</v>
      </c>
      <c r="E111" s="172">
        <f>(Kalkulation_MS5!$L$16)/100*detail_MS5!AB13</f>
        <v>0</v>
      </c>
      <c r="F111" s="172">
        <f>(Kalkulation_MS5!$L$16)/100*detail_MS5!AO13</f>
        <v>0</v>
      </c>
      <c r="G111" s="172">
        <f>(Kalkulation_MS5!$L$16)/100*detail_MS5!BB13</f>
        <v>0</v>
      </c>
      <c r="H111" s="172">
        <f>(Kalkulation_MS5!$L$16)/100*detail_MS5!BO13</f>
        <v>0</v>
      </c>
      <c r="I111" s="172">
        <f>(Kalkulation_MS5!$L$16)/100*detail_MS5!CB13</f>
        <v>0</v>
      </c>
      <c r="J111" s="206">
        <f t="shared" si="8"/>
        <v>0</v>
      </c>
    </row>
    <row r="112" spans="1:11" outlineLevel="1">
      <c r="A112" s="1">
        <f t="shared" si="14"/>
        <v>0</v>
      </c>
      <c r="C112" s="172">
        <f>(Kalkulation_MS5!$M$16)/100*detail_MS5!B14</f>
        <v>0</v>
      </c>
      <c r="D112" s="172">
        <f>(Kalkulation_MS5!$M$16)/100*detail_MS5!O14</f>
        <v>0</v>
      </c>
      <c r="E112" s="172">
        <f>(Kalkulation_MS5!$M$16)/100*detail_MS5!AB14</f>
        <v>0</v>
      </c>
      <c r="F112" s="172">
        <f>(Kalkulation_MS5!$M$16)/100*detail_MS5!AO14</f>
        <v>0</v>
      </c>
      <c r="G112" s="172">
        <f>(Kalkulation_MS5!$M$16)/100*detail_MS5!BB14</f>
        <v>0</v>
      </c>
      <c r="H112" s="172">
        <f>(Kalkulation_MS5!$M$16)/100*detail_MS5!BO14</f>
        <v>0</v>
      </c>
      <c r="I112" s="172">
        <f>(Kalkulation_MS5!$M$16)/100*detail_MS5!CB14</f>
        <v>0</v>
      </c>
      <c r="J112" s="206">
        <f t="shared" si="8"/>
        <v>0</v>
      </c>
    </row>
    <row r="113" spans="1:10" outlineLevel="1">
      <c r="A113" s="1">
        <f t="shared" si="14"/>
        <v>0</v>
      </c>
      <c r="C113" s="172">
        <f>(Kalkulation_MS5!$N$16)/100*detail_MS5!B15</f>
        <v>0</v>
      </c>
      <c r="D113" s="172">
        <f>(Kalkulation_MS5!$N$16)/100*detail_MS5!O15</f>
        <v>0</v>
      </c>
      <c r="E113" s="172">
        <f>(Kalkulation_MS5!$N$16)/100*detail_MS5!AB15</f>
        <v>0</v>
      </c>
      <c r="F113" s="172">
        <f>(Kalkulation_MS5!$N$16)/100*detail_MS5!AO15</f>
        <v>0</v>
      </c>
      <c r="G113" s="172">
        <f>(Kalkulation_MS5!$N$16)/100*detail_MS5!BB15</f>
        <v>0</v>
      </c>
      <c r="H113" s="172">
        <f>(Kalkulation_MS5!$N$16)/100*detail_MS5!BO15</f>
        <v>0</v>
      </c>
      <c r="I113" s="172">
        <f>(Kalkulation_MS5!$N$16)/100*detail_MS5!CB15</f>
        <v>0</v>
      </c>
      <c r="J113" s="206">
        <f t="shared" si="8"/>
        <v>0</v>
      </c>
    </row>
    <row r="114" spans="1:10" outlineLevel="1">
      <c r="A114" s="1">
        <f t="shared" si="14"/>
        <v>0</v>
      </c>
      <c r="C114" s="172">
        <f>(Kalkulation_MS5!$O$16)/100*detail_MS5!B16</f>
        <v>0</v>
      </c>
      <c r="D114" s="172">
        <f>(Kalkulation_MS5!$O$16)/100*detail_MS5!O16</f>
        <v>0</v>
      </c>
      <c r="E114" s="172">
        <f>(Kalkulation_MS5!$O$16)/100*detail_MS5!AB16</f>
        <v>0</v>
      </c>
      <c r="F114" s="172">
        <f>(Kalkulation_MS5!$O$16)/100*detail_MS5!AO16</f>
        <v>0</v>
      </c>
      <c r="G114" s="172">
        <f>(Kalkulation_MS5!$O$16)/100*detail_MS5!BB16</f>
        <v>0</v>
      </c>
      <c r="H114" s="172">
        <f>(Kalkulation_MS5!$O$16)/100*detail_MS5!BO16</f>
        <v>0</v>
      </c>
      <c r="I114" s="172">
        <f>(Kalkulation_MS5!$O$16)/100*detail_MS5!CB16</f>
        <v>0</v>
      </c>
      <c r="J114" s="206">
        <f t="shared" si="8"/>
        <v>0</v>
      </c>
    </row>
    <row r="115" spans="1:10" outlineLevel="1">
      <c r="A115" s="1">
        <f t="shared" si="14"/>
        <v>0</v>
      </c>
      <c r="C115" s="172">
        <f>(Kalkulation_MS5!$P$16)/100*detail_MS5!B17</f>
        <v>0</v>
      </c>
      <c r="D115" s="172">
        <f>(Kalkulation_MS5!$P$16)/100*detail_MS5!O17</f>
        <v>0</v>
      </c>
      <c r="E115" s="172">
        <f>(Kalkulation_MS5!$P$16)/100*detail_MS5!AB17</f>
        <v>0</v>
      </c>
      <c r="F115" s="172">
        <f>(Kalkulation_MS5!$P$16)/100*detail_MS5!AO17</f>
        <v>0</v>
      </c>
      <c r="G115" s="172">
        <f>(Kalkulation_MS5!$P$16)/100*detail_MS5!BB17</f>
        <v>0</v>
      </c>
      <c r="H115" s="172">
        <f>(Kalkulation_MS5!$P$16)/100*detail_MS5!BO17</f>
        <v>0</v>
      </c>
      <c r="I115" s="172">
        <f>(Kalkulation_MS5!$P$16)/100*detail_MS5!CB17</f>
        <v>0</v>
      </c>
      <c r="J115" s="206">
        <f t="shared" ref="J115:J144" si="15">SUM(C115:I115)</f>
        <v>0</v>
      </c>
    </row>
    <row r="116" spans="1:10" outlineLevel="1">
      <c r="A116" s="1">
        <f t="shared" si="14"/>
        <v>0</v>
      </c>
      <c r="C116" s="172">
        <f>(Kalkulation_MS5!$Q$16)/100*detail_MS5!B18</f>
        <v>0</v>
      </c>
      <c r="D116" s="172">
        <f>(Kalkulation_MS5!$Q$16)/100*detail_MS5!O18</f>
        <v>0</v>
      </c>
      <c r="E116" s="172">
        <f>(Kalkulation_MS5!$Q$16)/100*detail_MS5!AB18</f>
        <v>0</v>
      </c>
      <c r="F116" s="172">
        <f>(Kalkulation_MS5!$Q$16)/100*detail_MS5!AO18</f>
        <v>0</v>
      </c>
      <c r="G116" s="172">
        <f>(Kalkulation_MS5!$Q$16)/100*detail_MS5!BB18</f>
        <v>0</v>
      </c>
      <c r="H116" s="172">
        <f>(Kalkulation_MS5!$Q$16)/100*detail_MS5!BO18</f>
        <v>0</v>
      </c>
      <c r="I116" s="172">
        <f>(Kalkulation_MS5!$Q$16)/100*detail_MS5!CB18</f>
        <v>0</v>
      </c>
      <c r="J116" s="206">
        <f t="shared" si="15"/>
        <v>0</v>
      </c>
    </row>
    <row r="117" spans="1:10" outlineLevel="1">
      <c r="A117" s="1">
        <f t="shared" si="14"/>
        <v>0</v>
      </c>
      <c r="C117" s="172">
        <f>(Kalkulation_MS5!$R$16)/100*detail_MS5!B19</f>
        <v>0</v>
      </c>
      <c r="D117" s="172">
        <f>(Kalkulation_MS5!$R$16)/100*detail_MS5!O19</f>
        <v>0</v>
      </c>
      <c r="E117" s="172">
        <f>(Kalkulation_MS5!$R$16)/100*detail_MS5!AB19</f>
        <v>0</v>
      </c>
      <c r="F117" s="172">
        <f>(Kalkulation_MS5!$R$16)/100*detail_MS5!AO19</f>
        <v>0</v>
      </c>
      <c r="G117" s="172">
        <f>(Kalkulation_MS5!$R$16)/100*detail_MS5!BB19</f>
        <v>0</v>
      </c>
      <c r="H117" s="172">
        <f>(Kalkulation_MS5!$R$16)/100*detail_MS5!BO19</f>
        <v>0</v>
      </c>
      <c r="I117" s="172">
        <f>(Kalkulation_MS5!$R$16)/100*detail_MS5!CB19</f>
        <v>0</v>
      </c>
      <c r="J117" s="206">
        <f t="shared" si="15"/>
        <v>0</v>
      </c>
    </row>
    <row r="118" spans="1:10" outlineLevel="1">
      <c r="A118" s="1">
        <f t="shared" si="14"/>
        <v>0</v>
      </c>
      <c r="C118" s="172">
        <f>(Kalkulation_MS5!$S$16)/100*detail_MS5!$B20</f>
        <v>0</v>
      </c>
      <c r="D118" s="172">
        <f>(Kalkulation_MS5!$S$16)/100*detail_MS5!$O20</f>
        <v>0</v>
      </c>
      <c r="E118" s="172">
        <f>(Kalkulation_MS5!$S$16)/100*detail_MS5!$AB20</f>
        <v>0</v>
      </c>
      <c r="F118" s="172">
        <f>(Kalkulation_MS5!$S$16)/100*detail_MS5!$AO20</f>
        <v>0</v>
      </c>
      <c r="G118" s="172">
        <f>(Kalkulation_MS5!$S$16)/100*detail_MS5!$BB20</f>
        <v>0</v>
      </c>
      <c r="H118" s="172">
        <f>(Kalkulation_MS5!$S$16)/100*detail_MS5!$BO20</f>
        <v>0</v>
      </c>
      <c r="I118" s="172">
        <f>(Kalkulation_MS5!$S$16)/100*detail_MS5!$CB20</f>
        <v>0</v>
      </c>
      <c r="J118" s="206">
        <f t="shared" si="15"/>
        <v>0</v>
      </c>
    </row>
    <row r="119" spans="1:10" outlineLevel="1">
      <c r="A119" s="1">
        <f t="shared" si="14"/>
        <v>0</v>
      </c>
      <c r="C119" s="172">
        <f>(Kalkulation_MS5!$T$16)/100*detail_MS5!$B21</f>
        <v>0</v>
      </c>
      <c r="D119" s="172">
        <f>(Kalkulation_MS5!$T$16)/100*detail_MS5!$O21</f>
        <v>0</v>
      </c>
      <c r="E119" s="172">
        <f>(Kalkulation_MS5!$T$16)/100*detail_MS5!$AB21</f>
        <v>0</v>
      </c>
      <c r="F119" s="172">
        <f>(Kalkulation_MS5!$T$16)/100*detail_MS5!$AO21</f>
        <v>0</v>
      </c>
      <c r="G119" s="172">
        <f>(Kalkulation_MS5!$T$16)/100*detail_MS5!$BB21</f>
        <v>0</v>
      </c>
      <c r="H119" s="172">
        <f>(Kalkulation_MS5!$T$16)/100*detail_MS5!$BO21</f>
        <v>0</v>
      </c>
      <c r="I119" s="172">
        <f>(Kalkulation_MS5!$T$16)/100*detail_MS5!$CB21</f>
        <v>0</v>
      </c>
      <c r="J119" s="206">
        <f t="shared" si="15"/>
        <v>0</v>
      </c>
    </row>
    <row r="120" spans="1:10" outlineLevel="1">
      <c r="A120" s="1">
        <f t="shared" si="14"/>
        <v>0</v>
      </c>
      <c r="C120" s="172">
        <f>(Kalkulation_MS5!$U$16)/100*detail_MS5!$B22</f>
        <v>0</v>
      </c>
      <c r="D120" s="172">
        <f>(Kalkulation_MS5!$U$16)/100*detail_MS5!$O22</f>
        <v>0</v>
      </c>
      <c r="E120" s="172">
        <f>(Kalkulation_MS5!$U$16)/100*detail_MS5!$AB22</f>
        <v>0</v>
      </c>
      <c r="F120" s="172">
        <f>(Kalkulation_MS5!$U$16)/100*detail_MS5!$AO22</f>
        <v>0</v>
      </c>
      <c r="G120" s="172">
        <f>(Kalkulation_MS5!$U$16)/100*detail_MS5!$BB22</f>
        <v>0</v>
      </c>
      <c r="H120" s="172">
        <f>(Kalkulation_MS5!$U$16)/100*detail_MS5!$BO22</f>
        <v>0</v>
      </c>
      <c r="I120" s="172">
        <f>(Kalkulation_MS5!$U$16)/100*detail_MS5!$CB22</f>
        <v>0</v>
      </c>
      <c r="J120" s="206">
        <f t="shared" si="15"/>
        <v>0</v>
      </c>
    </row>
    <row r="121" spans="1:10" outlineLevel="1">
      <c r="A121" s="1">
        <f t="shared" si="14"/>
        <v>0</v>
      </c>
      <c r="C121" s="172">
        <f>(Kalkulation_MS5!$V$16)/100*detail_MS5!$B23</f>
        <v>0</v>
      </c>
      <c r="D121" s="172">
        <f>(Kalkulation_MS5!$V$16)/100*detail_MS5!$O23</f>
        <v>0</v>
      </c>
      <c r="E121" s="172">
        <f>(Kalkulation_MS5!$V$16)/100*detail_MS5!$AB23</f>
        <v>0</v>
      </c>
      <c r="F121" s="172">
        <f>(Kalkulation_MS5!$V$16)/100*detail_MS5!$AO23</f>
        <v>0</v>
      </c>
      <c r="G121" s="172">
        <f>(Kalkulation_MS5!$V$16)/100*detail_MS5!$BB23</f>
        <v>0</v>
      </c>
      <c r="H121" s="172">
        <f>(Kalkulation_MS5!$V$16)/100*detail_MS5!$BO23</f>
        <v>0</v>
      </c>
      <c r="I121" s="172">
        <f>(Kalkulation_MS5!$V$16)/100*detail_MS5!$CB23</f>
        <v>0</v>
      </c>
      <c r="J121" s="206">
        <f t="shared" si="15"/>
        <v>0</v>
      </c>
    </row>
    <row r="122" spans="1:10" outlineLevel="1">
      <c r="A122" s="1">
        <f t="shared" si="14"/>
        <v>0</v>
      </c>
      <c r="C122" s="172">
        <f>(Kalkulation_MS5!$W$16)/100*detail_MS5!$B24</f>
        <v>0</v>
      </c>
      <c r="D122" s="172">
        <f>(Kalkulation_MS5!$W$16)/100*detail_MS5!$O24</f>
        <v>0</v>
      </c>
      <c r="E122" s="172">
        <f>(Kalkulation_MS5!$W$16)/100*detail_MS5!$AB24</f>
        <v>0</v>
      </c>
      <c r="F122" s="172">
        <f>(Kalkulation_MS5!$W$16)/100*detail_MS5!$AO24</f>
        <v>0</v>
      </c>
      <c r="G122" s="172">
        <f>(Kalkulation_MS5!$W$16)/100*detail_MS5!$BB24</f>
        <v>0</v>
      </c>
      <c r="H122" s="172">
        <f>(Kalkulation_MS5!$W$16)/100*detail_MS5!$BO24</f>
        <v>0</v>
      </c>
      <c r="I122" s="172">
        <f>(Kalkulation_MS5!$W$16)/100*detail_MS5!$CB24</f>
        <v>0</v>
      </c>
      <c r="J122" s="206">
        <f t="shared" si="15"/>
        <v>0</v>
      </c>
    </row>
    <row r="123" spans="1:10" outlineLevel="1">
      <c r="A123" s="1">
        <f t="shared" si="14"/>
        <v>0</v>
      </c>
      <c r="C123" s="172">
        <f>(Kalkulation_MS5!$X$16)/100*detail_MS5!$B25</f>
        <v>0</v>
      </c>
      <c r="D123" s="172">
        <f>(Kalkulation_MS5!$X$16)/100*detail_MS5!$O25</f>
        <v>0</v>
      </c>
      <c r="E123" s="172">
        <f>(Kalkulation_MS5!$X$16)/100*detail_MS5!$AB25</f>
        <v>0</v>
      </c>
      <c r="F123" s="172">
        <f>(Kalkulation_MS5!$X$16)/100*detail_MS5!$AO25</f>
        <v>0</v>
      </c>
      <c r="G123" s="172">
        <f>(Kalkulation_MS5!$X$16)/100*detail_MS5!$BB25</f>
        <v>0</v>
      </c>
      <c r="H123" s="172">
        <f>(Kalkulation_MS5!$X$16)/100*detail_MS5!$BO25</f>
        <v>0</v>
      </c>
      <c r="I123" s="172">
        <f>(Kalkulation_MS5!$X$16)/100*detail_MS5!$CB25</f>
        <v>0</v>
      </c>
      <c r="J123" s="206">
        <f t="shared" si="15"/>
        <v>0</v>
      </c>
    </row>
    <row r="124" spans="1:10" outlineLevel="1">
      <c r="A124" s="1">
        <f t="shared" si="14"/>
        <v>0</v>
      </c>
      <c r="C124" s="172">
        <f>(Kalkulation_MS5!$Y$16)/100*detail_MS5!$B26</f>
        <v>0</v>
      </c>
      <c r="D124" s="172">
        <f>(Kalkulation_MS5!$Y$16)/100*detail_MS5!$O26</f>
        <v>0</v>
      </c>
      <c r="E124" s="172">
        <f>(Kalkulation_MS5!$Y$16)/100*detail_MS5!$AB26</f>
        <v>0</v>
      </c>
      <c r="F124" s="172">
        <f>(Kalkulation_MS5!$Y$16)/100*detail_MS5!$AO26</f>
        <v>0</v>
      </c>
      <c r="G124" s="172">
        <f>(Kalkulation_MS5!$Y$16)/100*detail_MS5!$BB26</f>
        <v>0</v>
      </c>
      <c r="H124" s="172">
        <f>(Kalkulation_MS5!$Y$16)/100*detail_MS5!$BO26</f>
        <v>0</v>
      </c>
      <c r="I124" s="172">
        <f>(Kalkulation_MS5!$Y$16)/100*detail_MS5!$CB26</f>
        <v>0</v>
      </c>
      <c r="J124" s="206">
        <f t="shared" si="15"/>
        <v>0</v>
      </c>
    </row>
    <row r="125" spans="1:10" outlineLevel="1">
      <c r="A125" s="1">
        <f t="shared" si="14"/>
        <v>0</v>
      </c>
      <c r="C125" s="172">
        <f>(Kalkulation_MS5!$Z$16)/100*detail_MS5!$B27</f>
        <v>0</v>
      </c>
      <c r="D125" s="172">
        <f>(Kalkulation_MS5!$Z$16)/100*detail_MS5!$O27</f>
        <v>0</v>
      </c>
      <c r="E125" s="172">
        <f>(Kalkulation_MS5!$Z$16)/100*detail_MS5!$AB27</f>
        <v>0</v>
      </c>
      <c r="F125" s="172">
        <f>(Kalkulation_MS5!$Z$16)/100*detail_MS5!$AO27</f>
        <v>0</v>
      </c>
      <c r="G125" s="172">
        <f>(Kalkulation_MS5!$Z$16)/100*detail_MS5!$BB27</f>
        <v>0</v>
      </c>
      <c r="H125" s="172">
        <f>(Kalkulation_MS5!$Z$16)/100*detail_MS5!$BO27</f>
        <v>0</v>
      </c>
      <c r="I125" s="172">
        <f>(Kalkulation_MS5!$Z$16)/100*detail_MS5!$CB27</f>
        <v>0</v>
      </c>
      <c r="J125" s="206">
        <f t="shared" si="15"/>
        <v>0</v>
      </c>
    </row>
    <row r="126" spans="1:10" outlineLevel="1">
      <c r="A126" s="1">
        <f t="shared" si="14"/>
        <v>0</v>
      </c>
      <c r="C126" s="172">
        <f>(Kalkulation_MS5!$AA$16)/100*detail_MS5!$B28</f>
        <v>0</v>
      </c>
      <c r="D126" s="172">
        <f>(Kalkulation_MS5!$AA$16)/100*detail_MS5!$O28</f>
        <v>0</v>
      </c>
      <c r="E126" s="172">
        <f>(Kalkulation_MS5!$AA$16)/100*detail_MS5!$AB28</f>
        <v>0</v>
      </c>
      <c r="F126" s="172">
        <f>(Kalkulation_MS5!$AA$16)/100*detail_MS5!$AO28</f>
        <v>0</v>
      </c>
      <c r="G126" s="172">
        <f>(Kalkulation_MS5!$AA$16)/100*detail_MS5!$BB28</f>
        <v>0</v>
      </c>
      <c r="H126" s="172">
        <f>(Kalkulation_MS5!$AA$16)/100*detail_MS5!$BO28</f>
        <v>0</v>
      </c>
      <c r="I126" s="172">
        <f>(Kalkulation_MS5!$AA$16)/100*detail_MS5!$CB28</f>
        <v>0</v>
      </c>
      <c r="J126" s="206">
        <f t="shared" si="15"/>
        <v>0</v>
      </c>
    </row>
    <row r="127" spans="1:10" outlineLevel="1">
      <c r="A127" s="1">
        <f t="shared" si="14"/>
        <v>0</v>
      </c>
      <c r="C127" s="172">
        <f>(Kalkulation_MS5!$AB$16)/100*detail_MS5!$B29</f>
        <v>0</v>
      </c>
      <c r="D127" s="172">
        <f>(Kalkulation_MS5!$AB$16)/100*detail_MS5!$O29</f>
        <v>0</v>
      </c>
      <c r="E127" s="172">
        <f>(Kalkulation_MS5!$AB$16)/100*detail_MS5!$AB29</f>
        <v>0</v>
      </c>
      <c r="F127" s="172">
        <f>(Kalkulation_MS5!$AB$16)/100*detail_MS5!$AO29</f>
        <v>0</v>
      </c>
      <c r="G127" s="172">
        <f>(Kalkulation_MS5!$AB$16)/100*detail_MS5!$BB29</f>
        <v>0</v>
      </c>
      <c r="H127" s="172">
        <f>(Kalkulation_MS5!$AB$16)/100*detail_MS5!$BO29</f>
        <v>0</v>
      </c>
      <c r="I127" s="172">
        <f>(Kalkulation_MS5!$AB$16)/100*detail_MS5!$CB29</f>
        <v>0</v>
      </c>
      <c r="J127" s="206">
        <f t="shared" si="15"/>
        <v>0</v>
      </c>
    </row>
    <row r="128" spans="1:10" outlineLevel="1">
      <c r="A128" s="1">
        <f t="shared" si="14"/>
        <v>0</v>
      </c>
      <c r="C128" s="172">
        <f>(Kalkulation_MS5!$AC$16)/100*detail_MS5!$B30</f>
        <v>0</v>
      </c>
      <c r="D128" s="172">
        <f>(Kalkulation_MS5!$AC$16)/100*detail_MS5!$O30</f>
        <v>0</v>
      </c>
      <c r="E128" s="172">
        <f>(Kalkulation_MS5!$AC$16)/100*detail_MS5!$AB30</f>
        <v>0</v>
      </c>
      <c r="F128" s="172">
        <f>(Kalkulation_MS5!$AC$16)/100*detail_MS5!$AO30</f>
        <v>0</v>
      </c>
      <c r="G128" s="172">
        <f>(Kalkulation_MS5!$AC$16)/100*detail_MS5!$BB30</f>
        <v>0</v>
      </c>
      <c r="H128" s="172">
        <f>(Kalkulation_MS5!$AC$16)/100*detail_MS5!$BO30</f>
        <v>0</v>
      </c>
      <c r="I128" s="172">
        <f>(Kalkulation_MS5!$AC$16)/100*detail_MS5!$CB30</f>
        <v>0</v>
      </c>
      <c r="J128" s="206">
        <f t="shared" si="15"/>
        <v>0</v>
      </c>
    </row>
    <row r="129" spans="1:10" outlineLevel="1">
      <c r="A129" s="1">
        <f t="shared" si="14"/>
        <v>0</v>
      </c>
      <c r="C129" s="172">
        <f>(Kalkulation_MS5!$AD$16)/100*detail_MS5!$B31</f>
        <v>0</v>
      </c>
      <c r="D129" s="172">
        <f>(Kalkulation_MS5!$AD$16)/100*detail_MS5!$O31</f>
        <v>0</v>
      </c>
      <c r="E129" s="172">
        <f>(Kalkulation_MS5!$AD$16)/100*detail_MS5!$AB31</f>
        <v>0</v>
      </c>
      <c r="F129" s="172">
        <f>(Kalkulation_MS5!$AD$16)/100*detail_MS5!$AO31</f>
        <v>0</v>
      </c>
      <c r="G129" s="172">
        <f>(Kalkulation_MS5!$AD$16)/100*detail_MS5!$BB31</f>
        <v>0</v>
      </c>
      <c r="H129" s="172">
        <f>(Kalkulation_MS5!$AD$16)/100*detail_MS5!$BO31</f>
        <v>0</v>
      </c>
      <c r="I129" s="172">
        <f>(Kalkulation_MS5!$AD$16)/100*detail_MS5!$CB31</f>
        <v>0</v>
      </c>
      <c r="J129" s="206">
        <f t="shared" si="15"/>
        <v>0</v>
      </c>
    </row>
    <row r="130" spans="1:10" outlineLevel="1">
      <c r="A130" s="1">
        <f t="shared" si="14"/>
        <v>0</v>
      </c>
      <c r="C130" s="172">
        <f>(Kalkulation_MS5!$AE$16)/100*detail_MS5!$B32</f>
        <v>0</v>
      </c>
      <c r="D130" s="172">
        <f>(Kalkulation_MS5!$AE$16)/100*detail_MS5!$O32</f>
        <v>0</v>
      </c>
      <c r="E130" s="172">
        <f>(Kalkulation_MS5!$AE$16)/100*detail_MS5!$AB32</f>
        <v>0</v>
      </c>
      <c r="F130" s="172">
        <f>(Kalkulation_MS5!$AE$16)/100*detail_MS5!$AO32</f>
        <v>0</v>
      </c>
      <c r="G130" s="172">
        <f>(Kalkulation_MS5!$AE$16)/100*detail_MS5!$BB32</f>
        <v>0</v>
      </c>
      <c r="H130" s="172">
        <f>(Kalkulation_MS5!$AE$16)/100*detail_MS5!$BO32</f>
        <v>0</v>
      </c>
      <c r="I130" s="172">
        <f>(Kalkulation_MS5!$AE$16)/100*detail_MS5!$CB32</f>
        <v>0</v>
      </c>
      <c r="J130" s="206">
        <f t="shared" si="15"/>
        <v>0</v>
      </c>
    </row>
    <row r="131" spans="1:10" outlineLevel="1">
      <c r="A131" s="1">
        <f t="shared" si="14"/>
        <v>0</v>
      </c>
      <c r="C131" s="172">
        <f>(Kalkulation_MS5!$AF$16)/100*detail_MS5!$B33</f>
        <v>0</v>
      </c>
      <c r="D131" s="172">
        <f>(Kalkulation_MS5!$AF$16)/100*detail_MS5!$O33</f>
        <v>0</v>
      </c>
      <c r="E131" s="172">
        <f>(Kalkulation_MS5!$AF$16)/100*detail_MS5!$AB33</f>
        <v>0</v>
      </c>
      <c r="F131" s="172">
        <f>(Kalkulation_MS5!$AF$16)/100*detail_MS5!$AO33</f>
        <v>0</v>
      </c>
      <c r="G131" s="172">
        <f>(Kalkulation_MS5!$AF$16)/100*detail_MS5!$BB33</f>
        <v>0</v>
      </c>
      <c r="H131" s="172">
        <f>(Kalkulation_MS5!$AF$16)/100*detail_MS5!$BO33</f>
        <v>0</v>
      </c>
      <c r="I131" s="172">
        <f>(Kalkulation_MS5!$AF$16)/100*detail_MS5!$CB33</f>
        <v>0</v>
      </c>
      <c r="J131" s="206">
        <f t="shared" si="15"/>
        <v>0</v>
      </c>
    </row>
    <row r="132" spans="1:10" outlineLevel="1">
      <c r="A132" s="1">
        <f t="shared" si="14"/>
        <v>0</v>
      </c>
      <c r="C132" s="172">
        <f>(Kalkulation_MS5!$AG$16)/100*detail_MS5!$B34</f>
        <v>0</v>
      </c>
      <c r="D132" s="172">
        <f>(Kalkulation_MS5!$AG$16)/100*detail_MS5!$O34</f>
        <v>0</v>
      </c>
      <c r="E132" s="172">
        <f>(Kalkulation_MS5!$AG$16)/100*detail_MS5!$AB34</f>
        <v>0</v>
      </c>
      <c r="F132" s="172">
        <f>(Kalkulation_MS5!$AG$16)/100*detail_MS5!$AO34</f>
        <v>0</v>
      </c>
      <c r="G132" s="172">
        <f>(Kalkulation_MS5!$AG$16)/100*detail_MS5!$BB34</f>
        <v>0</v>
      </c>
      <c r="H132" s="172">
        <f>(Kalkulation_MS5!$AG$16)/100*detail_MS5!$BO34</f>
        <v>0</v>
      </c>
      <c r="I132" s="172">
        <f>(Kalkulation_MS5!$AG$16)/100*detail_MS5!$CB34</f>
        <v>0</v>
      </c>
      <c r="J132" s="206">
        <f t="shared" si="15"/>
        <v>0</v>
      </c>
    </row>
    <row r="133" spans="1:10" outlineLevel="1">
      <c r="A133" s="1">
        <f t="shared" si="14"/>
        <v>0</v>
      </c>
      <c r="C133" s="172">
        <f>(Kalkulation_MS5!$AH$16)/100*detail_MS5!$B35</f>
        <v>0</v>
      </c>
      <c r="D133" s="172">
        <f>(Kalkulation_MS5!$AH$16)/100*detail_MS5!$O35</f>
        <v>0</v>
      </c>
      <c r="E133" s="172">
        <f>(Kalkulation_MS5!$AH$16)/100*detail_MS5!$AB35</f>
        <v>0</v>
      </c>
      <c r="F133" s="172">
        <f>(Kalkulation_MS5!$AH$16)/100*detail_MS5!$AO35</f>
        <v>0</v>
      </c>
      <c r="G133" s="172">
        <f>(Kalkulation_MS5!$AH$16)/100*detail_MS5!$BB35</f>
        <v>0</v>
      </c>
      <c r="H133" s="172">
        <f>(Kalkulation_MS5!$AH$16)/100*detail_MS5!$BO35</f>
        <v>0</v>
      </c>
      <c r="I133" s="172">
        <f>(Kalkulation_MS5!$AH$16)/100*detail_MS5!$CB35</f>
        <v>0</v>
      </c>
      <c r="J133" s="206">
        <f t="shared" si="15"/>
        <v>0</v>
      </c>
    </row>
    <row r="134" spans="1:10" outlineLevel="1">
      <c r="A134" s="1">
        <f t="shared" si="14"/>
        <v>0</v>
      </c>
      <c r="C134" s="172">
        <f>(Kalkulation_MS5!$AI$16)/100*detail_MS5!$B36</f>
        <v>0</v>
      </c>
      <c r="D134" s="172">
        <f>(Kalkulation_MS5!$AI$16)/100*detail_MS5!$O36</f>
        <v>0</v>
      </c>
      <c r="E134" s="172">
        <f>(Kalkulation_MS5!$AI$16)/100*detail_MS5!$AB36</f>
        <v>0</v>
      </c>
      <c r="F134" s="172">
        <f>(Kalkulation_MS5!$AI$16)/100*detail_MS5!$AO36</f>
        <v>0</v>
      </c>
      <c r="G134" s="172">
        <f>(Kalkulation_MS5!$AI$16)/100*detail_MS5!$BB36</f>
        <v>0</v>
      </c>
      <c r="H134" s="172">
        <f>(Kalkulation_MS5!$AI$16)/100*detail_MS5!$BO36</f>
        <v>0</v>
      </c>
      <c r="I134" s="172">
        <f>(Kalkulation_MS5!$AI$16)/100*detail_MS5!$CB36</f>
        <v>0</v>
      </c>
      <c r="J134" s="206">
        <f t="shared" si="15"/>
        <v>0</v>
      </c>
    </row>
    <row r="135" spans="1:10" outlineLevel="1">
      <c r="A135" s="1">
        <f t="shared" si="14"/>
        <v>0</v>
      </c>
      <c r="C135" s="172">
        <f>(Kalkulation_MS5!$AJ$16)/100*detail_MS5!$B37</f>
        <v>0</v>
      </c>
      <c r="D135" s="172">
        <f>(Kalkulation_MS5!$AJ$16)/100*detail_MS5!$O37</f>
        <v>0</v>
      </c>
      <c r="E135" s="172">
        <f>(Kalkulation_MS5!$AJ$16)/100*detail_MS5!$AB37</f>
        <v>0</v>
      </c>
      <c r="F135" s="172">
        <f>(Kalkulation_MS5!$AJ$16)/100*detail_MS5!$AO37</f>
        <v>0</v>
      </c>
      <c r="G135" s="172">
        <f>(Kalkulation_MS5!$AJ$16)/100*detail_MS5!$BB37</f>
        <v>0</v>
      </c>
      <c r="H135" s="172">
        <f>(Kalkulation_MS5!$AJ$16)/100*detail_MS5!$BO37</f>
        <v>0</v>
      </c>
      <c r="I135" s="172">
        <f>(Kalkulation_MS5!$AJ$16)/100*detail_MS5!$CB37</f>
        <v>0</v>
      </c>
      <c r="J135" s="206">
        <f t="shared" si="15"/>
        <v>0</v>
      </c>
    </row>
    <row r="136" spans="1:10" outlineLevel="1">
      <c r="A136" s="1">
        <f t="shared" si="14"/>
        <v>0</v>
      </c>
      <c r="C136" s="172">
        <f>(Kalkulation_MS5!$AK$16)/100*detail_MS5!$B38</f>
        <v>0</v>
      </c>
      <c r="D136" s="172">
        <f>(Kalkulation_MS5!$AK$16)/100*detail_MS5!$O38</f>
        <v>0</v>
      </c>
      <c r="E136" s="172">
        <f>(Kalkulation_MS5!$AK$16)/100*detail_MS5!$AB38</f>
        <v>0</v>
      </c>
      <c r="F136" s="172">
        <f>(Kalkulation_MS5!$AK$16)/100*detail_MS5!$AO38</f>
        <v>0</v>
      </c>
      <c r="G136" s="172">
        <f>(Kalkulation_MS5!$AK$16)/100*detail_MS5!$BB38</f>
        <v>0</v>
      </c>
      <c r="H136" s="172">
        <f>(Kalkulation_MS5!$AK$16)/100*detail_MS5!$BO38</f>
        <v>0</v>
      </c>
      <c r="I136" s="172">
        <f>(Kalkulation_MS5!$AK$16)/100*detail_MS5!$CB38</f>
        <v>0</v>
      </c>
      <c r="J136" s="206">
        <f t="shared" si="15"/>
        <v>0</v>
      </c>
    </row>
    <row r="137" spans="1:10" outlineLevel="1">
      <c r="A137" s="1">
        <f t="shared" si="14"/>
        <v>0</v>
      </c>
      <c r="C137" s="172">
        <f>(Kalkulation_MS5!$AL$16)/100*detail_MS5!$B39</f>
        <v>0</v>
      </c>
      <c r="D137" s="172">
        <f>(Kalkulation_MS5!$AL$16)/100*detail_MS5!$O39</f>
        <v>0</v>
      </c>
      <c r="E137" s="172">
        <f>(Kalkulation_MS5!$AL$16)/100*detail_MS5!$AB39</f>
        <v>0</v>
      </c>
      <c r="F137" s="172">
        <f>(Kalkulation_MS5!$AL$16)/100*detail_MS5!$AO39</f>
        <v>0</v>
      </c>
      <c r="G137" s="172">
        <f>(Kalkulation_MS5!$AL$16)/100*detail_MS5!$BB39</f>
        <v>0</v>
      </c>
      <c r="H137" s="172">
        <f>(Kalkulation_MS5!$AL$16)/100*detail_MS5!$BO39</f>
        <v>0</v>
      </c>
      <c r="I137" s="172">
        <f>(Kalkulation_MS5!$AL$16)/100*detail_MS5!$CB39</f>
        <v>0</v>
      </c>
      <c r="J137" s="206">
        <f t="shared" si="15"/>
        <v>0</v>
      </c>
    </row>
    <row r="138" spans="1:10" outlineLevel="1">
      <c r="A138" s="1">
        <f t="shared" si="14"/>
        <v>0</v>
      </c>
      <c r="C138" s="172">
        <f>(Kalkulation_MS5!$AM$16)/100*detail_MS5!$B40</f>
        <v>0</v>
      </c>
      <c r="D138" s="172">
        <f>(Kalkulation_MS5!$AM$16)/100*detail_MS5!$O40</f>
        <v>0</v>
      </c>
      <c r="E138" s="172">
        <f>(Kalkulation_MS5!$AM$16)/100*detail_MS5!$AB40</f>
        <v>0</v>
      </c>
      <c r="F138" s="172">
        <f>(Kalkulation_MS5!$AM$16)/100*detail_MS5!$AO40</f>
        <v>0</v>
      </c>
      <c r="G138" s="172">
        <f>(Kalkulation_MS5!$AM$16)/100*detail_MS5!$BB40</f>
        <v>0</v>
      </c>
      <c r="H138" s="172">
        <f>(Kalkulation_MS5!$AM$16)/100*detail_MS5!$BO40</f>
        <v>0</v>
      </c>
      <c r="I138" s="172">
        <f>(Kalkulation_MS5!$AM$16)/100*detail_MS5!$CB40</f>
        <v>0</v>
      </c>
      <c r="J138" s="206">
        <f t="shared" si="15"/>
        <v>0</v>
      </c>
    </row>
    <row r="139" spans="1:10" outlineLevel="1">
      <c r="A139" s="1">
        <f t="shared" si="14"/>
        <v>0</v>
      </c>
      <c r="C139" s="172">
        <f>(Kalkulation_MS5!$AN$16)/100*detail_MS5!$B41</f>
        <v>0</v>
      </c>
      <c r="D139" s="172">
        <f>(Kalkulation_MS5!$AN$16)/100*detail_MS5!$O41</f>
        <v>0</v>
      </c>
      <c r="E139" s="172">
        <f>(Kalkulation_MS5!$AN$16)/100*detail_MS5!$AB41</f>
        <v>0</v>
      </c>
      <c r="F139" s="172">
        <f>(Kalkulation_MS5!$AN$16)/100*detail_MS5!$AO41</f>
        <v>0</v>
      </c>
      <c r="G139" s="172">
        <f>(Kalkulation_MS5!$AN$16)/100*detail_MS5!$BB41</f>
        <v>0</v>
      </c>
      <c r="H139" s="172">
        <f>(Kalkulation_MS5!$AN$16)/100*detail_MS5!$BO41</f>
        <v>0</v>
      </c>
      <c r="I139" s="172">
        <f>(Kalkulation_MS5!$AN$16)/100*detail_MS5!$CB41</f>
        <v>0</v>
      </c>
      <c r="J139" s="206">
        <f t="shared" si="15"/>
        <v>0</v>
      </c>
    </row>
    <row r="140" spans="1:10" outlineLevel="1">
      <c r="A140" s="1">
        <f t="shared" si="14"/>
        <v>0</v>
      </c>
      <c r="C140" s="172">
        <f>(Kalkulation_MS5!$AO$16)/100*detail_MS5!$B42</f>
        <v>0</v>
      </c>
      <c r="D140" s="172">
        <f>(Kalkulation_MS5!$AO$16)/100*detail_MS5!$O42</f>
        <v>0</v>
      </c>
      <c r="E140" s="172">
        <f>(Kalkulation_MS5!$AO$16)/100*detail_MS5!$AB42</f>
        <v>0</v>
      </c>
      <c r="F140" s="172">
        <f>(Kalkulation_MS5!$AO$16)/100*detail_MS5!$AO42</f>
        <v>0</v>
      </c>
      <c r="G140" s="172">
        <f>(Kalkulation_MS5!$AO$16)/100*detail_MS5!$BB42</f>
        <v>0</v>
      </c>
      <c r="H140" s="172">
        <f>(Kalkulation_MS5!$AO$16)/100*detail_MS5!$BO42</f>
        <v>0</v>
      </c>
      <c r="I140" s="172">
        <f>(Kalkulation_MS5!$AO$16)/100*detail_MS5!$CB42</f>
        <v>0</v>
      </c>
      <c r="J140" s="206">
        <f t="shared" si="15"/>
        <v>0</v>
      </c>
    </row>
    <row r="141" spans="1:10" outlineLevel="1">
      <c r="A141" s="1">
        <f t="shared" si="14"/>
        <v>0</v>
      </c>
      <c r="C141" s="172">
        <f>(Kalkulation_MS5!$AP$16)/100*detail_MS5!$B43</f>
        <v>0</v>
      </c>
      <c r="D141" s="172">
        <f>(Kalkulation_MS5!$AP$16)/100*detail_MS5!$O43</f>
        <v>0</v>
      </c>
      <c r="E141" s="172">
        <f>(Kalkulation_MS5!$AP$16)/100*detail_MS5!$AB43</f>
        <v>0</v>
      </c>
      <c r="F141" s="172">
        <f>(Kalkulation_MS5!$AP$16)/100*detail_MS5!$AO43</f>
        <v>0</v>
      </c>
      <c r="G141" s="172">
        <f>(Kalkulation_MS5!$AP$16)/100*detail_MS5!$BB43</f>
        <v>0</v>
      </c>
      <c r="H141" s="172">
        <f>(Kalkulation_MS5!$AP$16)/100*detail_MS5!$BO43</f>
        <v>0</v>
      </c>
      <c r="I141" s="172">
        <f>(Kalkulation_MS5!$AP$16)/100*detail_MS5!$CB43</f>
        <v>0</v>
      </c>
      <c r="J141" s="206">
        <f t="shared" si="15"/>
        <v>0</v>
      </c>
    </row>
    <row r="142" spans="1:10" outlineLevel="1">
      <c r="A142" s="1">
        <f t="shared" si="14"/>
        <v>0</v>
      </c>
      <c r="C142" s="172">
        <f>(Kalkulation_MS5!$AQ$16)/100*detail_MS5!$B44</f>
        <v>0</v>
      </c>
      <c r="D142" s="172">
        <f>(Kalkulation_MS5!$AQ$16)/100*detail_MS5!$O44</f>
        <v>0</v>
      </c>
      <c r="E142" s="172">
        <f>(Kalkulation_MS5!$AQ$16)/100*detail_MS5!$AB44</f>
        <v>0</v>
      </c>
      <c r="F142" s="172">
        <f>(Kalkulation_MS5!$AQ$16)/100*detail_MS5!$AO44</f>
        <v>0</v>
      </c>
      <c r="G142" s="172">
        <f>(Kalkulation_MS5!$AQ$16)/100*detail_MS5!$BB44</f>
        <v>0</v>
      </c>
      <c r="H142" s="172">
        <f>(Kalkulation_MS5!$AQ$16)/100*detail_MS5!$BO44</f>
        <v>0</v>
      </c>
      <c r="I142" s="172">
        <f>(Kalkulation_MS5!$AQ$16)/100*detail_MS5!$CB44</f>
        <v>0</v>
      </c>
      <c r="J142" s="206">
        <f t="shared" si="15"/>
        <v>0</v>
      </c>
    </row>
    <row r="143" spans="1:10" outlineLevel="1">
      <c r="A143" s="1">
        <f t="shared" si="14"/>
        <v>0</v>
      </c>
      <c r="C143" s="172">
        <f>(Kalkulation_MS5!$AR$16)/100*detail_MS5!$B45</f>
        <v>0</v>
      </c>
      <c r="D143" s="172">
        <f>(Kalkulation_MS5!$AR$16)/100*detail_MS5!$O45</f>
        <v>0</v>
      </c>
      <c r="E143" s="172">
        <f>(Kalkulation_MS5!$AR$16)/100*detail_MS5!$AB45</f>
        <v>0</v>
      </c>
      <c r="F143" s="172">
        <f>(Kalkulation_MS5!$AR$16)/100*detail_MS5!$AO45</f>
        <v>0</v>
      </c>
      <c r="G143" s="172">
        <f>(Kalkulation_MS5!$AR$16)/100*detail_MS5!$BB45</f>
        <v>0</v>
      </c>
      <c r="H143" s="172">
        <f>(Kalkulation_MS5!$AR$16)/100*detail_MS5!$BO45</f>
        <v>0</v>
      </c>
      <c r="I143" s="172">
        <f>(Kalkulation_MS5!$AR$16)/100*detail_MS5!$CB45</f>
        <v>0</v>
      </c>
      <c r="J143" s="206">
        <f t="shared" si="15"/>
        <v>0</v>
      </c>
    </row>
    <row r="144" spans="1:10" outlineLevel="1">
      <c r="A144" s="1">
        <f t="shared" si="14"/>
        <v>0</v>
      </c>
      <c r="C144" s="172">
        <f>(Kalkulation_MS5!$AS$16)/100*detail_MS5!$B46</f>
        <v>0</v>
      </c>
      <c r="D144" s="172">
        <f>(Kalkulation_MS5!$AS$16)/100*detail_MS5!$O46</f>
        <v>0</v>
      </c>
      <c r="E144" s="172">
        <f>(Kalkulation_MS5!$AS$16)/100*detail_MS5!$AB46</f>
        <v>0</v>
      </c>
      <c r="F144" s="172">
        <f>(Kalkulation_MS5!$AS$16)/100*detail_MS5!$AO46</f>
        <v>0</v>
      </c>
      <c r="G144" s="172">
        <f>(Kalkulation_MS5!$AS$16)/100*detail_MS5!$BB46</f>
        <v>0</v>
      </c>
      <c r="H144" s="172">
        <f>(Kalkulation_MS5!$AS$16)/100*detail_MS5!$BO46</f>
        <v>0</v>
      </c>
      <c r="I144" s="172">
        <f>(Kalkulation_MS5!$AS$16)/100*detail_MS5!$CB46</f>
        <v>0</v>
      </c>
      <c r="J144" s="206">
        <f t="shared" si="15"/>
        <v>0</v>
      </c>
    </row>
    <row r="145" spans="1:11" outlineLevel="1">
      <c r="A145" s="88" t="s">
        <v>441</v>
      </c>
      <c r="B145" s="88"/>
      <c r="C145" s="201">
        <f t="shared" ref="C145:J145" si="16">SUM(C105:C144)</f>
        <v>0</v>
      </c>
      <c r="D145" s="201">
        <f t="shared" si="16"/>
        <v>0</v>
      </c>
      <c r="E145" s="201">
        <f t="shared" si="16"/>
        <v>0</v>
      </c>
      <c r="F145" s="201">
        <f t="shared" si="16"/>
        <v>0</v>
      </c>
      <c r="G145" s="201">
        <f t="shared" si="16"/>
        <v>0</v>
      </c>
      <c r="H145" s="201">
        <f t="shared" si="16"/>
        <v>0</v>
      </c>
      <c r="I145" s="201">
        <f t="shared" si="16"/>
        <v>0</v>
      </c>
      <c r="J145" s="79">
        <f t="shared" si="16"/>
        <v>0</v>
      </c>
      <c r="K145" s="172">
        <f>Kalkulation_MS5!AT51*7</f>
        <v>0</v>
      </c>
    </row>
    <row r="146" spans="1:11" outlineLevel="1">
      <c r="A146" s="203" t="s">
        <v>442</v>
      </c>
      <c r="J146" s="205">
        <f t="shared" si="8"/>
        <v>0</v>
      </c>
    </row>
    <row r="147" spans="1:11" outlineLevel="1">
      <c r="A147" s="1">
        <f t="shared" ref="A147:A186" si="17">A63</f>
        <v>0</v>
      </c>
      <c r="C147" s="172">
        <f>(Kalkulation_MS5!$F$22)/100*detail_MS5!B7</f>
        <v>0</v>
      </c>
      <c r="D147" s="172">
        <f>(Kalkulation_MS5!$F$22)/100*detail_MS5!O7</f>
        <v>0</v>
      </c>
      <c r="E147" s="172">
        <f>(Kalkulation_MS5!$F$22)/100*detail_MS5!AB7</f>
        <v>0</v>
      </c>
      <c r="F147" s="172">
        <f>(Kalkulation_MS5!$F$22)/100*detail_MS5!AO7</f>
        <v>0</v>
      </c>
      <c r="G147" s="172">
        <f>(Kalkulation_MS5!$F$22)/100*detail_MS5!BB7</f>
        <v>0</v>
      </c>
      <c r="H147" s="172">
        <f>(Kalkulation_MS5!$F$22)/100*detail_MS5!BO7</f>
        <v>0</v>
      </c>
      <c r="I147" s="172">
        <f>(Kalkulation_MS5!$F$22)/100*detail_MS5!CB7</f>
        <v>0</v>
      </c>
      <c r="J147" s="206">
        <f t="shared" si="8"/>
        <v>0</v>
      </c>
    </row>
    <row r="148" spans="1:11" outlineLevel="1">
      <c r="A148" s="1">
        <f t="shared" si="17"/>
        <v>0</v>
      </c>
      <c r="C148" s="172">
        <f>(Kalkulation_MS5!$G$22)/100*detail_MS5!B8</f>
        <v>0</v>
      </c>
      <c r="D148" s="172">
        <f>(Kalkulation_MS5!$G$22)/100*detail_MS5!O8</f>
        <v>0</v>
      </c>
      <c r="E148" s="172">
        <f>(Kalkulation_MS5!$G$22)/100*detail_MS5!AB8</f>
        <v>0</v>
      </c>
      <c r="F148" s="172">
        <f>(Kalkulation_MS5!$G$22)/100*detail_MS5!AO8</f>
        <v>0</v>
      </c>
      <c r="G148" s="172">
        <f>(Kalkulation_MS5!$G$22)/100*detail_MS5!BB8</f>
        <v>0</v>
      </c>
      <c r="H148" s="172">
        <f>(Kalkulation_MS5!$G$22)/100*detail_MS5!BO8</f>
        <v>0</v>
      </c>
      <c r="I148" s="172">
        <f>(Kalkulation_MS5!$G$22)/100*detail_MS5!CB8</f>
        <v>0</v>
      </c>
      <c r="J148" s="206">
        <f t="shared" si="8"/>
        <v>0</v>
      </c>
    </row>
    <row r="149" spans="1:11" outlineLevel="1">
      <c r="A149" s="249">
        <f t="shared" si="17"/>
        <v>0</v>
      </c>
      <c r="C149" s="172">
        <f>(Kalkulation_MS5!$H$22)/100*detail_MS5!B9</f>
        <v>0</v>
      </c>
      <c r="D149" s="172">
        <f>(Kalkulation_MS5!$H$22)/100*detail_MS5!O9</f>
        <v>0</v>
      </c>
      <c r="E149" s="172">
        <f>(Kalkulation_MS5!$H$22)/100*detail_MS5!AB9</f>
        <v>0</v>
      </c>
      <c r="F149" s="172">
        <f>(Kalkulation_MS5!$H$22)/100*detail_MS5!AO9</f>
        <v>0</v>
      </c>
      <c r="G149" s="172">
        <f>(Kalkulation_MS5!$H$22)/100*detail_MS5!BB9</f>
        <v>0</v>
      </c>
      <c r="H149" s="172">
        <f>(Kalkulation_MS5!$H$22)/100*detail_MS5!BO9</f>
        <v>0</v>
      </c>
      <c r="I149" s="172">
        <f>(Kalkulation_MS5!$H$22)/100*detail_MS5!CB9</f>
        <v>0</v>
      </c>
      <c r="J149" s="206">
        <f t="shared" si="8"/>
        <v>0</v>
      </c>
    </row>
    <row r="150" spans="1:11" outlineLevel="1">
      <c r="A150" s="1">
        <f t="shared" si="17"/>
        <v>0</v>
      </c>
      <c r="C150" s="172">
        <f>(Kalkulation_MS5!$I$22)/100*detail_MS5!B10</f>
        <v>0</v>
      </c>
      <c r="D150" s="172">
        <f>(Kalkulation_MS5!$I$22)/100*detail_MS5!O10</f>
        <v>0</v>
      </c>
      <c r="E150" s="172">
        <f>(Kalkulation_MS5!$I$22)/100*detail_MS5!AB10</f>
        <v>0</v>
      </c>
      <c r="F150" s="172">
        <f>(Kalkulation_MS5!$I$22)/100*detail_MS5!AO10</f>
        <v>0</v>
      </c>
      <c r="G150" s="172">
        <f>(Kalkulation_MS5!$I$22)/100*detail_MS5!BB10</f>
        <v>0</v>
      </c>
      <c r="H150" s="172">
        <f>(Kalkulation_MS5!$I$22)/100*detail_MS5!BO10</f>
        <v>0</v>
      </c>
      <c r="I150" s="172">
        <f>(Kalkulation_MS5!$I$22)/100*detail_MS5!CB10</f>
        <v>0</v>
      </c>
      <c r="J150" s="206">
        <f t="shared" si="8"/>
        <v>0</v>
      </c>
    </row>
    <row r="151" spans="1:11" outlineLevel="1">
      <c r="A151" s="1">
        <f t="shared" si="17"/>
        <v>0</v>
      </c>
      <c r="C151" s="172">
        <f>(Kalkulation_MS5!$J$22)/100*detail_MS5!B11</f>
        <v>0</v>
      </c>
      <c r="D151" s="172">
        <f>(Kalkulation_MS5!$J$22)/100*detail_MS5!O11</f>
        <v>0</v>
      </c>
      <c r="E151" s="172">
        <f>(Kalkulation_MS5!$J$22)/100*detail_MS5!AB11</f>
        <v>0</v>
      </c>
      <c r="F151" s="172">
        <f>(Kalkulation_MS5!$J$22)/100*detail_MS5!AO11</f>
        <v>0</v>
      </c>
      <c r="G151" s="172">
        <f>(Kalkulation_MS5!$J$22)/100*detail_MS5!BB11</f>
        <v>0</v>
      </c>
      <c r="H151" s="172">
        <f>(Kalkulation_MS5!$J$22)/100*detail_MS5!BO11</f>
        <v>0</v>
      </c>
      <c r="I151" s="172">
        <f>(Kalkulation_MS5!$J$22)/100*detail_MS5!CB11</f>
        <v>0</v>
      </c>
      <c r="J151" s="206">
        <f t="shared" si="8"/>
        <v>0</v>
      </c>
    </row>
    <row r="152" spans="1:11" outlineLevel="1">
      <c r="A152" s="1">
        <f t="shared" si="17"/>
        <v>0</v>
      </c>
      <c r="C152" s="172">
        <f>(Kalkulation_MS5!$K$22)/100*detail_MS5!B12</f>
        <v>0</v>
      </c>
      <c r="D152" s="172">
        <f>(Kalkulation_MS5!$K$22)/100*detail_MS5!O12</f>
        <v>0</v>
      </c>
      <c r="E152" s="172">
        <f>(Kalkulation_MS5!$K$22)/100*detail_MS5!AB12</f>
        <v>0</v>
      </c>
      <c r="F152" s="172">
        <f>(Kalkulation_MS5!$K$22)/100*detail_MS5!AO12</f>
        <v>0</v>
      </c>
      <c r="G152" s="172">
        <f>(Kalkulation_MS5!$K$22)/100*detail_MS5!BB12</f>
        <v>0</v>
      </c>
      <c r="H152" s="172">
        <f>(Kalkulation_MS5!$K$22)/100*detail_MS5!BO12</f>
        <v>0</v>
      </c>
      <c r="I152" s="172">
        <f>(Kalkulation_MS5!$K$22)/100*detail_MS5!CB12</f>
        <v>0</v>
      </c>
      <c r="J152" s="206">
        <f t="shared" si="8"/>
        <v>0</v>
      </c>
    </row>
    <row r="153" spans="1:11" outlineLevel="1">
      <c r="A153" s="1">
        <f t="shared" si="17"/>
        <v>0</v>
      </c>
      <c r="C153" s="172">
        <f>(Kalkulation_MS5!$L$22)/100*detail_MS5!B13</f>
        <v>0</v>
      </c>
      <c r="D153" s="172">
        <f>(Kalkulation_MS5!$L$22)/100*detail_MS5!O13</f>
        <v>0</v>
      </c>
      <c r="E153" s="172">
        <f>(Kalkulation_MS5!$L$22)/100*detail_MS5!AB13</f>
        <v>0</v>
      </c>
      <c r="F153" s="172">
        <f>(Kalkulation_MS5!$L$22)/100*detail_MS5!AO13</f>
        <v>0</v>
      </c>
      <c r="G153" s="172">
        <f>(Kalkulation_MS5!$L$22)/100*detail_MS5!BB13</f>
        <v>0</v>
      </c>
      <c r="H153" s="172">
        <f>(Kalkulation_MS5!$L$22)/100*detail_MS5!BO13</f>
        <v>0</v>
      </c>
      <c r="I153" s="172">
        <f>(Kalkulation_MS5!$L$22)/100*detail_MS5!CB13</f>
        <v>0</v>
      </c>
      <c r="J153" s="206">
        <f t="shared" si="8"/>
        <v>0</v>
      </c>
    </row>
    <row r="154" spans="1:11" outlineLevel="1">
      <c r="A154" s="1">
        <f t="shared" si="17"/>
        <v>0</v>
      </c>
      <c r="C154" s="172">
        <f>(Kalkulation_MS5!$M$22)/100*detail_MS5!B14</f>
        <v>0</v>
      </c>
      <c r="D154" s="172">
        <f>(Kalkulation_MS5!$M$22)/100*detail_MS5!O14</f>
        <v>0</v>
      </c>
      <c r="E154" s="172">
        <f>(Kalkulation_MS5!$M$22)/100*detail_MS5!AB14</f>
        <v>0</v>
      </c>
      <c r="F154" s="172">
        <f>(Kalkulation_MS5!$M$22)/100*detail_MS5!AO14</f>
        <v>0</v>
      </c>
      <c r="G154" s="172">
        <f>(Kalkulation_MS5!$M$22)/100*detail_MS5!BB14</f>
        <v>0</v>
      </c>
      <c r="H154" s="172">
        <f>(Kalkulation_MS5!$M$22)/100*detail_MS5!BO14</f>
        <v>0</v>
      </c>
      <c r="I154" s="172">
        <f>(Kalkulation_MS5!$M$22)/100*detail_MS5!CB14</f>
        <v>0</v>
      </c>
      <c r="J154" s="206">
        <f t="shared" si="8"/>
        <v>0</v>
      </c>
    </row>
    <row r="155" spans="1:11" outlineLevel="1">
      <c r="A155" s="1">
        <f t="shared" si="17"/>
        <v>0</v>
      </c>
      <c r="C155" s="172">
        <f>(Kalkulation_MS5!$N$22)/100*detail_MS5!B15</f>
        <v>0</v>
      </c>
      <c r="D155" s="172">
        <f>(Kalkulation_MS5!$N$22)/100*detail_MS5!O15</f>
        <v>0</v>
      </c>
      <c r="E155" s="172">
        <f>(Kalkulation_MS5!$N$22)/100*detail_MS5!AB15</f>
        <v>0</v>
      </c>
      <c r="F155" s="172">
        <f>(Kalkulation_MS5!$N$22)/100*detail_MS5!AO15</f>
        <v>0</v>
      </c>
      <c r="G155" s="172">
        <f>(Kalkulation_MS5!$N$22)/100*detail_MS5!BB15</f>
        <v>0</v>
      </c>
      <c r="H155" s="172">
        <f>(Kalkulation_MS5!$N$22)/100*detail_MS5!BO15</f>
        <v>0</v>
      </c>
      <c r="I155" s="172">
        <f>(Kalkulation_MS5!$N$22)/100*detail_MS5!CB15</f>
        <v>0</v>
      </c>
      <c r="J155" s="206">
        <f t="shared" si="8"/>
        <v>0</v>
      </c>
    </row>
    <row r="156" spans="1:11" outlineLevel="1">
      <c r="A156" s="1">
        <f t="shared" si="17"/>
        <v>0</v>
      </c>
      <c r="C156" s="172">
        <f>(Kalkulation_MS5!$O$22)/100*detail_MS5!B16</f>
        <v>0</v>
      </c>
      <c r="D156" s="172">
        <f>(Kalkulation_MS5!$O$22)/100*detail_MS5!O16</f>
        <v>0</v>
      </c>
      <c r="E156" s="172">
        <f>(Kalkulation_MS5!$O$22)/100*detail_MS5!AB16</f>
        <v>0</v>
      </c>
      <c r="F156" s="172">
        <f>(Kalkulation_MS5!$O$22)/100*detail_MS5!AO16</f>
        <v>0</v>
      </c>
      <c r="G156" s="172">
        <f>(Kalkulation_MS5!$O$22)/100*detail_MS5!BB16</f>
        <v>0</v>
      </c>
      <c r="H156" s="172">
        <f>(Kalkulation_MS5!$O$22)/100*detail_MS5!BO16</f>
        <v>0</v>
      </c>
      <c r="I156" s="172">
        <f>(Kalkulation_MS5!$O$22)/100*detail_MS5!CB16</f>
        <v>0</v>
      </c>
      <c r="J156" s="206">
        <f t="shared" si="8"/>
        <v>0</v>
      </c>
    </row>
    <row r="157" spans="1:11" outlineLevel="1">
      <c r="A157" s="1">
        <f t="shared" si="17"/>
        <v>0</v>
      </c>
      <c r="C157" s="172">
        <f>(Kalkulation_MS5!$P$22)/100*detail_MS5!B17</f>
        <v>0</v>
      </c>
      <c r="D157" s="172">
        <f>(Kalkulation_MS5!$P$22)/100*detail_MS5!O17</f>
        <v>0</v>
      </c>
      <c r="E157" s="172">
        <f>(Kalkulation_MS5!$P$22)/100*detail_MS5!AB17</f>
        <v>0</v>
      </c>
      <c r="F157" s="172">
        <f>(Kalkulation_MS5!$P$22)/100*detail_MS5!AO17</f>
        <v>0</v>
      </c>
      <c r="G157" s="172">
        <f>(Kalkulation_MS5!$P$22)/100*detail_MS5!BB17</f>
        <v>0</v>
      </c>
      <c r="H157" s="172">
        <f>(Kalkulation_MS5!$P$22)/100*detail_MS5!BO17</f>
        <v>0</v>
      </c>
      <c r="I157" s="172">
        <f>(Kalkulation_MS5!$P$22)/100*detail_MS5!CB17</f>
        <v>0</v>
      </c>
      <c r="J157" s="206">
        <f t="shared" ref="J157:J186" si="18">SUM(C157:I157)</f>
        <v>0</v>
      </c>
    </row>
    <row r="158" spans="1:11" outlineLevel="1">
      <c r="A158" s="1">
        <f t="shared" si="17"/>
        <v>0</v>
      </c>
      <c r="C158" s="172">
        <f>(Kalkulation_MS5!$Q$22)/100*detail_MS5!B18</f>
        <v>0</v>
      </c>
      <c r="D158" s="172">
        <f>(Kalkulation_MS5!$Q$22)/100*detail_MS5!O18</f>
        <v>0</v>
      </c>
      <c r="E158" s="172">
        <f>(Kalkulation_MS5!$Q$22)/100*detail_MS5!AB18</f>
        <v>0</v>
      </c>
      <c r="F158" s="172">
        <f>(Kalkulation_MS5!$Q$22)/100*detail_MS5!AO18</f>
        <v>0</v>
      </c>
      <c r="G158" s="172">
        <f>(Kalkulation_MS5!$Q$22)/100*detail_MS5!BB18</f>
        <v>0</v>
      </c>
      <c r="H158" s="172">
        <f>(Kalkulation_MS5!$Q$22)/100*detail_MS5!BO18</f>
        <v>0</v>
      </c>
      <c r="I158" s="172">
        <f>(Kalkulation_MS5!$Q$22)/100*detail_MS5!CB18</f>
        <v>0</v>
      </c>
      <c r="J158" s="206">
        <f t="shared" si="18"/>
        <v>0</v>
      </c>
    </row>
    <row r="159" spans="1:11" outlineLevel="1">
      <c r="A159" s="1">
        <f t="shared" si="17"/>
        <v>0</v>
      </c>
      <c r="C159" s="172">
        <f>(Kalkulation_MS5!$R$22)/100*detail_MS5!B19</f>
        <v>0</v>
      </c>
      <c r="D159" s="172">
        <f>(Kalkulation_MS5!$R$22)/100*detail_MS5!O19</f>
        <v>0</v>
      </c>
      <c r="E159" s="172">
        <f>(Kalkulation_MS5!$R$22)/100*detail_MS5!AB19</f>
        <v>0</v>
      </c>
      <c r="F159" s="172">
        <f>(Kalkulation_MS5!$R$22)/100*detail_MS5!AO19</f>
        <v>0</v>
      </c>
      <c r="G159" s="172">
        <f>(Kalkulation_MS5!$R$22)/100*detail_MS5!BB19</f>
        <v>0</v>
      </c>
      <c r="H159" s="172">
        <f>(Kalkulation_MS5!$R$22)/100*detail_MS5!BO19</f>
        <v>0</v>
      </c>
      <c r="I159" s="172">
        <f>(Kalkulation_MS5!$R$22)/100*detail_MS5!CB19</f>
        <v>0</v>
      </c>
      <c r="J159" s="206">
        <f t="shared" si="18"/>
        <v>0</v>
      </c>
    </row>
    <row r="160" spans="1:11" outlineLevel="1">
      <c r="A160" s="1">
        <f t="shared" si="17"/>
        <v>0</v>
      </c>
      <c r="C160" s="172">
        <f>(Kalkulation_MS5!$S$22)/100*detail_MS5!$B20</f>
        <v>0</v>
      </c>
      <c r="D160" s="172">
        <f>(Kalkulation_MS5!$S$22)/100*detail_MS5!$O20</f>
        <v>0</v>
      </c>
      <c r="E160" s="172">
        <f>(Kalkulation_MS5!$S$22)/100*detail_MS5!$AB20</f>
        <v>0</v>
      </c>
      <c r="F160" s="172">
        <f>(Kalkulation_MS5!$S$22)/100*detail_MS5!$AO20</f>
        <v>0</v>
      </c>
      <c r="G160" s="172">
        <f>(Kalkulation_MS5!$S$22)/100*detail_MS5!$BB20</f>
        <v>0</v>
      </c>
      <c r="H160" s="172">
        <f>(Kalkulation_MS5!$S$22)/100*detail_MS5!$BO20</f>
        <v>0</v>
      </c>
      <c r="I160" s="172">
        <f>(Kalkulation_MS5!$S$22)/100*detail_MS5!$CB20</f>
        <v>0</v>
      </c>
      <c r="J160" s="206">
        <f t="shared" si="18"/>
        <v>0</v>
      </c>
    </row>
    <row r="161" spans="1:10" outlineLevel="1">
      <c r="A161" s="1">
        <f t="shared" si="17"/>
        <v>0</v>
      </c>
      <c r="C161" s="172">
        <f>(Kalkulation_MS5!$T$22)/100*detail_MS5!$B21</f>
        <v>0</v>
      </c>
      <c r="D161" s="172">
        <f>(Kalkulation_MS5!$T$22)/100*detail_MS5!$O21</f>
        <v>0</v>
      </c>
      <c r="E161" s="172">
        <f>(Kalkulation_MS5!$T$22)/100*detail_MS5!$AB21</f>
        <v>0</v>
      </c>
      <c r="F161" s="172">
        <f>(Kalkulation_MS5!$T$22)/100*detail_MS5!$AO21</f>
        <v>0</v>
      </c>
      <c r="G161" s="172">
        <f>(Kalkulation_MS5!$T$22)/100*detail_MS5!$BB21</f>
        <v>0</v>
      </c>
      <c r="H161" s="172">
        <f>(Kalkulation_MS5!$T$22)/100*detail_MS5!$BO21</f>
        <v>0</v>
      </c>
      <c r="I161" s="172">
        <f>(Kalkulation_MS5!$T$22)/100*detail_MS5!$CB21</f>
        <v>0</v>
      </c>
      <c r="J161" s="206">
        <f t="shared" si="18"/>
        <v>0</v>
      </c>
    </row>
    <row r="162" spans="1:10" outlineLevel="1">
      <c r="A162" s="1">
        <f t="shared" si="17"/>
        <v>0</v>
      </c>
      <c r="C162" s="172">
        <f>(Kalkulation_MS5!$U$22)/100*detail_MS5!$B22</f>
        <v>0</v>
      </c>
      <c r="D162" s="172">
        <f>(Kalkulation_MS5!$U$22)/100*detail_MS5!$O22</f>
        <v>0</v>
      </c>
      <c r="E162" s="172">
        <f>(Kalkulation_MS5!$U$22)/100*detail_MS5!$AB22</f>
        <v>0</v>
      </c>
      <c r="F162" s="172">
        <f>(Kalkulation_MS5!$U$22)/100*detail_MS5!$AO22</f>
        <v>0</v>
      </c>
      <c r="G162" s="172">
        <f>(Kalkulation_MS5!$U$22)/100*detail_MS5!$BB22</f>
        <v>0</v>
      </c>
      <c r="H162" s="172">
        <f>(Kalkulation_MS5!$U$22)/100*detail_MS5!$BO22</f>
        <v>0</v>
      </c>
      <c r="I162" s="172">
        <f>(Kalkulation_MS5!$U$22)/100*detail_MS5!$CB22</f>
        <v>0</v>
      </c>
      <c r="J162" s="206">
        <f t="shared" si="18"/>
        <v>0</v>
      </c>
    </row>
    <row r="163" spans="1:10" outlineLevel="1">
      <c r="A163" s="1">
        <f t="shared" si="17"/>
        <v>0</v>
      </c>
      <c r="C163" s="172">
        <f>(Kalkulation_MS5!$V$22)/100*detail_MS5!$B23</f>
        <v>0</v>
      </c>
      <c r="D163" s="172">
        <f>(Kalkulation_MS5!$V$22)/100*detail_MS5!$O23</f>
        <v>0</v>
      </c>
      <c r="E163" s="172">
        <f>(Kalkulation_MS5!$V$22)/100*detail_MS5!$AB23</f>
        <v>0</v>
      </c>
      <c r="F163" s="172">
        <f>(Kalkulation_MS5!$V$22)/100*detail_MS5!$AO23</f>
        <v>0</v>
      </c>
      <c r="G163" s="172">
        <f>(Kalkulation_MS5!$V$22)/100*detail_MS5!$BB23</f>
        <v>0</v>
      </c>
      <c r="H163" s="172">
        <f>(Kalkulation_MS5!$V$22)/100*detail_MS5!$BO23</f>
        <v>0</v>
      </c>
      <c r="I163" s="172">
        <f>(Kalkulation_MS5!$V$22)/100*detail_MS5!$CB23</f>
        <v>0</v>
      </c>
      <c r="J163" s="206">
        <f t="shared" si="18"/>
        <v>0</v>
      </c>
    </row>
    <row r="164" spans="1:10" outlineLevel="1">
      <c r="A164" s="1">
        <f t="shared" si="17"/>
        <v>0</v>
      </c>
      <c r="C164" s="172">
        <f>(Kalkulation_MS5!$W$22)/100*detail_MS5!$B24</f>
        <v>0</v>
      </c>
      <c r="D164" s="172">
        <f>(Kalkulation_MS5!$W$22)/100*detail_MS5!$O24</f>
        <v>0</v>
      </c>
      <c r="E164" s="172">
        <f>(Kalkulation_MS5!$W$22)/100*detail_MS5!$AB24</f>
        <v>0</v>
      </c>
      <c r="F164" s="172">
        <f>(Kalkulation_MS5!$W$22)/100*detail_MS5!$AO24</f>
        <v>0</v>
      </c>
      <c r="G164" s="172">
        <f>(Kalkulation_MS5!$W$22)/100*detail_MS5!$BB24</f>
        <v>0</v>
      </c>
      <c r="H164" s="172">
        <f>(Kalkulation_MS5!$W$22)/100*detail_MS5!$BO24</f>
        <v>0</v>
      </c>
      <c r="I164" s="172">
        <f>(Kalkulation_MS5!$W$22)/100*detail_MS5!$CB24</f>
        <v>0</v>
      </c>
      <c r="J164" s="206">
        <f t="shared" si="18"/>
        <v>0</v>
      </c>
    </row>
    <row r="165" spans="1:10" outlineLevel="1">
      <c r="A165" s="1">
        <f t="shared" si="17"/>
        <v>0</v>
      </c>
      <c r="C165" s="172">
        <f>(Kalkulation_MS5!$X$22)/100*detail_MS5!$B25</f>
        <v>0</v>
      </c>
      <c r="D165" s="172">
        <f>(Kalkulation_MS5!$X$22)/100*detail_MS5!$O25</f>
        <v>0</v>
      </c>
      <c r="E165" s="172">
        <f>(Kalkulation_MS5!$X$22)/100*detail_MS5!$AB25</f>
        <v>0</v>
      </c>
      <c r="F165" s="172">
        <f>(Kalkulation_MS5!$X$22)/100*detail_MS5!$AO25</f>
        <v>0</v>
      </c>
      <c r="G165" s="172">
        <f>(Kalkulation_MS5!$X$22)/100*detail_MS5!$BB25</f>
        <v>0</v>
      </c>
      <c r="H165" s="172">
        <f>(Kalkulation_MS5!$X$22)/100*detail_MS5!$BO25</f>
        <v>0</v>
      </c>
      <c r="I165" s="172">
        <f>(Kalkulation_MS5!$X$22)/100*detail_MS5!$CB25</f>
        <v>0</v>
      </c>
      <c r="J165" s="206">
        <f t="shared" si="18"/>
        <v>0</v>
      </c>
    </row>
    <row r="166" spans="1:10" outlineLevel="1">
      <c r="A166" s="1">
        <f t="shared" si="17"/>
        <v>0</v>
      </c>
      <c r="C166" s="172">
        <f>(Kalkulation_MS5!$Y$22)/100*detail_MS5!$B26</f>
        <v>0</v>
      </c>
      <c r="D166" s="172">
        <f>(Kalkulation_MS5!$Y$22)/100*detail_MS5!$O26</f>
        <v>0</v>
      </c>
      <c r="E166" s="172">
        <f>(Kalkulation_MS5!$Y$22)/100*detail_MS5!$AB26</f>
        <v>0</v>
      </c>
      <c r="F166" s="172">
        <f>(Kalkulation_MS5!$Y$22)/100*detail_MS5!$AO26</f>
        <v>0</v>
      </c>
      <c r="G166" s="172">
        <f>(Kalkulation_MS5!$Y$22)/100*detail_MS5!$BB26</f>
        <v>0</v>
      </c>
      <c r="H166" s="172">
        <f>(Kalkulation_MS5!$Y$22)/100*detail_MS5!$BO26</f>
        <v>0</v>
      </c>
      <c r="I166" s="172">
        <f>(Kalkulation_MS5!$Y$22)/100*detail_MS5!$CB26</f>
        <v>0</v>
      </c>
      <c r="J166" s="206">
        <f t="shared" si="18"/>
        <v>0</v>
      </c>
    </row>
    <row r="167" spans="1:10" outlineLevel="1">
      <c r="A167" s="1">
        <f t="shared" si="17"/>
        <v>0</v>
      </c>
      <c r="C167" s="172">
        <f>(Kalkulation_MS5!$Z$22)/100*detail_MS5!$B27</f>
        <v>0</v>
      </c>
      <c r="D167" s="172">
        <f>(Kalkulation_MS5!$Z$22)/100*detail_MS5!$O27</f>
        <v>0</v>
      </c>
      <c r="E167" s="172">
        <f>(Kalkulation_MS5!$Z$22)/100*detail_MS5!$AB27</f>
        <v>0</v>
      </c>
      <c r="F167" s="172">
        <f>(Kalkulation_MS5!$Z$22)/100*detail_MS5!$AO27</f>
        <v>0</v>
      </c>
      <c r="G167" s="172">
        <f>(Kalkulation_MS5!$Z$22)/100*detail_MS5!$BB27</f>
        <v>0</v>
      </c>
      <c r="H167" s="172">
        <f>(Kalkulation_MS5!$Z$22)/100*detail_MS5!$BO27</f>
        <v>0</v>
      </c>
      <c r="I167" s="172">
        <f>(Kalkulation_MS5!$Z$22)/100*detail_MS5!$CB27</f>
        <v>0</v>
      </c>
      <c r="J167" s="206">
        <f t="shared" si="18"/>
        <v>0</v>
      </c>
    </row>
    <row r="168" spans="1:10" outlineLevel="1">
      <c r="A168" s="1">
        <f t="shared" si="17"/>
        <v>0</v>
      </c>
      <c r="C168" s="172">
        <f>(Kalkulation_MS5!$AA$22)/100*detail_MS5!$B28</f>
        <v>0</v>
      </c>
      <c r="D168" s="172">
        <f>(Kalkulation_MS5!$AA$22)/100*detail_MS5!$O28</f>
        <v>0</v>
      </c>
      <c r="E168" s="172">
        <f>(Kalkulation_MS5!$AA$22)/100*detail_MS5!$AB28</f>
        <v>0</v>
      </c>
      <c r="F168" s="172">
        <f>(Kalkulation_MS5!$AA$22)/100*detail_MS5!$AO28</f>
        <v>0</v>
      </c>
      <c r="G168" s="172">
        <f>(Kalkulation_MS5!$AA$22)/100*detail_MS5!$BB28</f>
        <v>0</v>
      </c>
      <c r="H168" s="172">
        <f>(Kalkulation_MS5!$AA$22)/100*detail_MS5!$BO28</f>
        <v>0</v>
      </c>
      <c r="I168" s="172">
        <f>(Kalkulation_MS5!$AA$22)/100*detail_MS5!$CB28</f>
        <v>0</v>
      </c>
      <c r="J168" s="206">
        <f t="shared" si="18"/>
        <v>0</v>
      </c>
    </row>
    <row r="169" spans="1:10" outlineLevel="1">
      <c r="A169" s="1">
        <f t="shared" si="17"/>
        <v>0</v>
      </c>
      <c r="C169" s="172">
        <f>(Kalkulation_MS5!$AB$22)/100*detail_MS5!$B29</f>
        <v>0</v>
      </c>
      <c r="D169" s="172">
        <f>(Kalkulation_MS5!$AB$22)/100*detail_MS5!$O29</f>
        <v>0</v>
      </c>
      <c r="E169" s="172">
        <f>(Kalkulation_MS5!$AB$22)/100*detail_MS5!$AB29</f>
        <v>0</v>
      </c>
      <c r="F169" s="172">
        <f>(Kalkulation_MS5!$AB$22)/100*detail_MS5!$AO29</f>
        <v>0</v>
      </c>
      <c r="G169" s="172">
        <f>(Kalkulation_MS5!$AB$22)/100*detail_MS5!$BB29</f>
        <v>0</v>
      </c>
      <c r="H169" s="172">
        <f>(Kalkulation_MS5!$AB$22)/100*detail_MS5!$BO29</f>
        <v>0</v>
      </c>
      <c r="I169" s="172">
        <f>(Kalkulation_MS5!$AB$22)/100*detail_MS5!$CB29</f>
        <v>0</v>
      </c>
      <c r="J169" s="206">
        <f t="shared" si="18"/>
        <v>0</v>
      </c>
    </row>
    <row r="170" spans="1:10" outlineLevel="1">
      <c r="A170" s="1">
        <f t="shared" si="17"/>
        <v>0</v>
      </c>
      <c r="C170" s="172">
        <f>(Kalkulation_MS5!$AC$22)/100*detail_MS5!$B30</f>
        <v>0</v>
      </c>
      <c r="D170" s="172">
        <f>(Kalkulation_MS5!$AC$22)/100*detail_MS5!$O30</f>
        <v>0</v>
      </c>
      <c r="E170" s="172">
        <f>(Kalkulation_MS5!$AC$22)/100*detail_MS5!$AB30</f>
        <v>0</v>
      </c>
      <c r="F170" s="172">
        <f>(Kalkulation_MS5!$AC$22)/100*detail_MS5!$AO30</f>
        <v>0</v>
      </c>
      <c r="G170" s="172">
        <f>(Kalkulation_MS5!$AC$22)/100*detail_MS5!$BB30</f>
        <v>0</v>
      </c>
      <c r="H170" s="172">
        <f>(Kalkulation_MS5!$AC$22)/100*detail_MS5!$BO30</f>
        <v>0</v>
      </c>
      <c r="I170" s="172">
        <f>(Kalkulation_MS5!$AC$22)/100*detail_MS5!$CB30</f>
        <v>0</v>
      </c>
      <c r="J170" s="206">
        <f t="shared" si="18"/>
        <v>0</v>
      </c>
    </row>
    <row r="171" spans="1:10" outlineLevel="1">
      <c r="A171" s="1">
        <f t="shared" si="17"/>
        <v>0</v>
      </c>
      <c r="C171" s="172">
        <f>(Kalkulation_MS5!$AD$22)/100*detail_MS5!$B31</f>
        <v>0</v>
      </c>
      <c r="D171" s="172">
        <f>(Kalkulation_MS5!$AD$22)/100*detail_MS5!$O31</f>
        <v>0</v>
      </c>
      <c r="E171" s="172">
        <f>(Kalkulation_MS5!$AD$22)/100*detail_MS5!$AB31</f>
        <v>0</v>
      </c>
      <c r="F171" s="172">
        <f>(Kalkulation_MS5!$AD$22)/100*detail_MS5!$AO31</f>
        <v>0</v>
      </c>
      <c r="G171" s="172">
        <f>(Kalkulation_MS5!$AD$22)/100*detail_MS5!$BB31</f>
        <v>0</v>
      </c>
      <c r="H171" s="172">
        <f>(Kalkulation_MS5!$AD$22)/100*detail_MS5!$BO31</f>
        <v>0</v>
      </c>
      <c r="I171" s="172">
        <f>(Kalkulation_MS5!$AD$22)/100*detail_MS5!$CB31</f>
        <v>0</v>
      </c>
      <c r="J171" s="206">
        <f t="shared" si="18"/>
        <v>0</v>
      </c>
    </row>
    <row r="172" spans="1:10" outlineLevel="1">
      <c r="A172" s="1">
        <f t="shared" si="17"/>
        <v>0</v>
      </c>
      <c r="C172" s="172">
        <f>(Kalkulation_MS5!$AE$22)/100*detail_MS5!$B32</f>
        <v>0</v>
      </c>
      <c r="D172" s="172">
        <f>(Kalkulation_MS5!$AE$22)/100*detail_MS5!$O32</f>
        <v>0</v>
      </c>
      <c r="E172" s="172">
        <f>(Kalkulation_MS5!$AE$22)/100*detail_MS5!$AB32</f>
        <v>0</v>
      </c>
      <c r="F172" s="172">
        <f>(Kalkulation_MS5!$AE$22)/100*detail_MS5!$AO32</f>
        <v>0</v>
      </c>
      <c r="G172" s="172">
        <f>(Kalkulation_MS5!$AE$22)/100*detail_MS5!$BB32</f>
        <v>0</v>
      </c>
      <c r="H172" s="172">
        <f>(Kalkulation_MS5!$AE$22)/100*detail_MS5!$BO32</f>
        <v>0</v>
      </c>
      <c r="I172" s="172">
        <f>(Kalkulation_MS5!$AE$22)/100*detail_MS5!$CB32</f>
        <v>0</v>
      </c>
      <c r="J172" s="206">
        <f t="shared" si="18"/>
        <v>0</v>
      </c>
    </row>
    <row r="173" spans="1:10" outlineLevel="1">
      <c r="A173" s="1">
        <f t="shared" si="17"/>
        <v>0</v>
      </c>
      <c r="C173" s="172">
        <f>(Kalkulation_MS5!$AF$22)/100*detail_MS5!$B33</f>
        <v>0</v>
      </c>
      <c r="D173" s="172">
        <f>(Kalkulation_MS5!$AF$22)/100*detail_MS5!$O33</f>
        <v>0</v>
      </c>
      <c r="E173" s="172">
        <f>(Kalkulation_MS5!$AF$22)/100*detail_MS5!$AB33</f>
        <v>0</v>
      </c>
      <c r="F173" s="172">
        <f>(Kalkulation_MS5!$AF$22)/100*detail_MS5!$AO33</f>
        <v>0</v>
      </c>
      <c r="G173" s="172">
        <f>(Kalkulation_MS5!$AF$22)/100*detail_MS5!$BB33</f>
        <v>0</v>
      </c>
      <c r="H173" s="172">
        <f>(Kalkulation_MS5!$AF$22)/100*detail_MS5!$BO33</f>
        <v>0</v>
      </c>
      <c r="I173" s="172">
        <f>(Kalkulation_MS5!$AF$22)/100*detail_MS5!$CB33</f>
        <v>0</v>
      </c>
      <c r="J173" s="206">
        <f t="shared" si="18"/>
        <v>0</v>
      </c>
    </row>
    <row r="174" spans="1:10" outlineLevel="1">
      <c r="A174" s="1">
        <f t="shared" si="17"/>
        <v>0</v>
      </c>
      <c r="C174" s="172">
        <f>(Kalkulation_MS5!$AG$22)/100*detail_MS5!$B34</f>
        <v>0</v>
      </c>
      <c r="D174" s="172">
        <f>(Kalkulation_MS5!$AG$22)/100*detail_MS5!$O34</f>
        <v>0</v>
      </c>
      <c r="E174" s="172">
        <f>(Kalkulation_MS5!$AG$22)/100*detail_MS5!$AB34</f>
        <v>0</v>
      </c>
      <c r="F174" s="172">
        <f>(Kalkulation_MS5!$AG$22)/100*detail_MS5!$AO34</f>
        <v>0</v>
      </c>
      <c r="G174" s="172">
        <f>(Kalkulation_MS5!$AG$22)/100*detail_MS5!$BB34</f>
        <v>0</v>
      </c>
      <c r="H174" s="172">
        <f>(Kalkulation_MS5!$AG$22)/100*detail_MS5!$BO34</f>
        <v>0</v>
      </c>
      <c r="I174" s="172">
        <f>(Kalkulation_MS5!$AG$22)/100*detail_MS5!$CB34</f>
        <v>0</v>
      </c>
      <c r="J174" s="206">
        <f t="shared" si="18"/>
        <v>0</v>
      </c>
    </row>
    <row r="175" spans="1:10" outlineLevel="1">
      <c r="A175" s="1">
        <f t="shared" si="17"/>
        <v>0</v>
      </c>
      <c r="C175" s="172">
        <f>(Kalkulation_MS5!$AH$22)/100*detail_MS5!$B35</f>
        <v>0</v>
      </c>
      <c r="D175" s="172">
        <f>(Kalkulation_MS5!$AH$22)/100*detail_MS5!$O35</f>
        <v>0</v>
      </c>
      <c r="E175" s="172">
        <f>(Kalkulation_MS5!$AH$22)/100*detail_MS5!$AB35</f>
        <v>0</v>
      </c>
      <c r="F175" s="172">
        <f>(Kalkulation_MS5!$AH$22)/100*detail_MS5!$AO35</f>
        <v>0</v>
      </c>
      <c r="G175" s="172">
        <f>(Kalkulation_MS5!$AH$22)/100*detail_MS5!$BB35</f>
        <v>0</v>
      </c>
      <c r="H175" s="172">
        <f>(Kalkulation_MS5!$AH$22)/100*detail_MS5!$BO35</f>
        <v>0</v>
      </c>
      <c r="I175" s="172">
        <f>(Kalkulation_MS5!$AH$22)/100*detail_MS5!$CB35</f>
        <v>0</v>
      </c>
      <c r="J175" s="206">
        <f t="shared" si="18"/>
        <v>0</v>
      </c>
    </row>
    <row r="176" spans="1:10" outlineLevel="1">
      <c r="A176" s="1">
        <f t="shared" si="17"/>
        <v>0</v>
      </c>
      <c r="C176" s="172">
        <f>(Kalkulation_MS5!$AI$22)/100*detail_MS5!$B36</f>
        <v>0</v>
      </c>
      <c r="D176" s="172">
        <f>(Kalkulation_MS5!$AI$22)/100*detail_MS5!$O36</f>
        <v>0</v>
      </c>
      <c r="E176" s="172">
        <f>(Kalkulation_MS5!$AI$22)/100*detail_MS5!$AB36</f>
        <v>0</v>
      </c>
      <c r="F176" s="172">
        <f>(Kalkulation_MS5!$AI$22)/100*detail_MS5!$AO36</f>
        <v>0</v>
      </c>
      <c r="G176" s="172">
        <f>(Kalkulation_MS5!$AI$22)/100*detail_MS5!$BB36</f>
        <v>0</v>
      </c>
      <c r="H176" s="172">
        <f>(Kalkulation_MS5!$AI$22)/100*detail_MS5!$BO36</f>
        <v>0</v>
      </c>
      <c r="I176" s="172">
        <f>(Kalkulation_MS5!$AI$22)/100*detail_MS5!$CB36</f>
        <v>0</v>
      </c>
      <c r="J176" s="206">
        <f t="shared" si="18"/>
        <v>0</v>
      </c>
    </row>
    <row r="177" spans="1:11" outlineLevel="1">
      <c r="A177" s="1">
        <f t="shared" si="17"/>
        <v>0</v>
      </c>
      <c r="C177" s="172">
        <f>(Kalkulation_MS5!$AJ$22)/100*detail_MS5!$B37</f>
        <v>0</v>
      </c>
      <c r="D177" s="172">
        <f>(Kalkulation_MS5!$AJ$22)/100*detail_MS5!$O37</f>
        <v>0</v>
      </c>
      <c r="E177" s="172">
        <f>(Kalkulation_MS5!$AJ$22)/100*detail_MS5!$AB37</f>
        <v>0</v>
      </c>
      <c r="F177" s="172">
        <f>(Kalkulation_MS5!$AJ$22)/100*detail_MS5!$AO37</f>
        <v>0</v>
      </c>
      <c r="G177" s="172">
        <f>(Kalkulation_MS5!$AJ$22)/100*detail_MS5!$BB37</f>
        <v>0</v>
      </c>
      <c r="H177" s="172">
        <f>(Kalkulation_MS5!$AJ$22)/100*detail_MS5!$BO37</f>
        <v>0</v>
      </c>
      <c r="I177" s="172">
        <f>(Kalkulation_MS5!$AJ$22)/100*detail_MS5!$CB37</f>
        <v>0</v>
      </c>
      <c r="J177" s="206">
        <f t="shared" si="18"/>
        <v>0</v>
      </c>
    </row>
    <row r="178" spans="1:11" outlineLevel="1">
      <c r="A178" s="1">
        <f t="shared" si="17"/>
        <v>0</v>
      </c>
      <c r="C178" s="172">
        <f>(Kalkulation_MS5!$AK$22)/100*detail_MS5!$B38</f>
        <v>0</v>
      </c>
      <c r="D178" s="172">
        <f>(Kalkulation_MS5!$AK$22)/100*detail_MS5!$O38</f>
        <v>0</v>
      </c>
      <c r="E178" s="172">
        <f>(Kalkulation_MS5!$AK$22)/100*detail_MS5!$AB38</f>
        <v>0</v>
      </c>
      <c r="F178" s="172">
        <f>(Kalkulation_MS5!$AK$22)/100*detail_MS5!$AO38</f>
        <v>0</v>
      </c>
      <c r="G178" s="172">
        <f>(Kalkulation_MS5!$AK$22)/100*detail_MS5!$BB38</f>
        <v>0</v>
      </c>
      <c r="H178" s="172">
        <f>(Kalkulation_MS5!$AK$22)/100*detail_MS5!$BO38</f>
        <v>0</v>
      </c>
      <c r="I178" s="172">
        <f>(Kalkulation_MS5!$AK$22)/100*detail_MS5!$CB38</f>
        <v>0</v>
      </c>
      <c r="J178" s="206">
        <f t="shared" si="18"/>
        <v>0</v>
      </c>
    </row>
    <row r="179" spans="1:11" outlineLevel="1">
      <c r="A179" s="1">
        <f t="shared" si="17"/>
        <v>0</v>
      </c>
      <c r="C179" s="172">
        <f>(Kalkulation_MS5!$AL$22)/100*detail_MS5!$B39</f>
        <v>0</v>
      </c>
      <c r="D179" s="172">
        <f>(Kalkulation_MS5!$AL$22)/100*detail_MS5!$O39</f>
        <v>0</v>
      </c>
      <c r="E179" s="172">
        <f>(Kalkulation_MS5!$AL$22)/100*detail_MS5!$AB39</f>
        <v>0</v>
      </c>
      <c r="F179" s="172">
        <f>(Kalkulation_MS5!$AL$22)/100*detail_MS5!$AO39</f>
        <v>0</v>
      </c>
      <c r="G179" s="172">
        <f>(Kalkulation_MS5!$AL$22)/100*detail_MS5!$BB39</f>
        <v>0</v>
      </c>
      <c r="H179" s="172">
        <f>(Kalkulation_MS5!$AL$22)/100*detail_MS5!$BO39</f>
        <v>0</v>
      </c>
      <c r="I179" s="172">
        <f>(Kalkulation_MS5!$AL$22)/100*detail_MS5!$CB39</f>
        <v>0</v>
      </c>
      <c r="J179" s="206">
        <f t="shared" si="18"/>
        <v>0</v>
      </c>
    </row>
    <row r="180" spans="1:11" outlineLevel="1">
      <c r="A180" s="1">
        <f t="shared" si="17"/>
        <v>0</v>
      </c>
      <c r="C180" s="172">
        <f>(Kalkulation_MS5!$AM$22)/100*detail_MS5!$B40</f>
        <v>0</v>
      </c>
      <c r="D180" s="172">
        <f>(Kalkulation_MS5!$AM$22)/100*detail_MS5!$O40</f>
        <v>0</v>
      </c>
      <c r="E180" s="172">
        <f>(Kalkulation_MS5!$AM$22)/100*detail_MS5!$AB40</f>
        <v>0</v>
      </c>
      <c r="F180" s="172">
        <f>(Kalkulation_MS5!$AM$22)/100*detail_MS5!$AO40</f>
        <v>0</v>
      </c>
      <c r="G180" s="172">
        <f>(Kalkulation_MS5!$AM$22)/100*detail_MS5!$BB40</f>
        <v>0</v>
      </c>
      <c r="H180" s="172">
        <f>(Kalkulation_MS5!$AM$22)/100*detail_MS5!$BO40</f>
        <v>0</v>
      </c>
      <c r="I180" s="172">
        <f>(Kalkulation_MS5!$AM$22)/100*detail_MS5!$CB40</f>
        <v>0</v>
      </c>
      <c r="J180" s="206">
        <f t="shared" si="18"/>
        <v>0</v>
      </c>
    </row>
    <row r="181" spans="1:11" outlineLevel="1">
      <c r="A181" s="1">
        <f t="shared" si="17"/>
        <v>0</v>
      </c>
      <c r="C181" s="172">
        <f>(Kalkulation_MS5!$AN$22)/100*detail_MS5!$B41</f>
        <v>0</v>
      </c>
      <c r="D181" s="172">
        <f>(Kalkulation_MS5!$AN$22)/100*detail_MS5!$O41</f>
        <v>0</v>
      </c>
      <c r="E181" s="172">
        <f>(Kalkulation_MS5!$AN$22)/100*detail_MS5!$AB41</f>
        <v>0</v>
      </c>
      <c r="F181" s="172">
        <f>(Kalkulation_MS5!$AN$22)/100*detail_MS5!$AO41</f>
        <v>0</v>
      </c>
      <c r="G181" s="172">
        <f>(Kalkulation_MS5!$AN$22)/100*detail_MS5!$BB41</f>
        <v>0</v>
      </c>
      <c r="H181" s="172">
        <f>(Kalkulation_MS5!$AN$22)/100*detail_MS5!$BO41</f>
        <v>0</v>
      </c>
      <c r="I181" s="172">
        <f>(Kalkulation_MS5!$AN$22)/100*detail_MS5!$CB41</f>
        <v>0</v>
      </c>
      <c r="J181" s="206">
        <f t="shared" si="18"/>
        <v>0</v>
      </c>
    </row>
    <row r="182" spans="1:11" outlineLevel="1">
      <c r="A182" s="1">
        <f t="shared" si="17"/>
        <v>0</v>
      </c>
      <c r="C182" s="172">
        <f>(Kalkulation_MS5!$AO$22)/100*detail_MS5!$B42</f>
        <v>0</v>
      </c>
      <c r="D182" s="172">
        <f>(Kalkulation_MS5!$AO$22)/100*detail_MS5!$O42</f>
        <v>0</v>
      </c>
      <c r="E182" s="172">
        <f>(Kalkulation_MS5!$AO$22)/100*detail_MS5!$AB42</f>
        <v>0</v>
      </c>
      <c r="F182" s="172">
        <f>(Kalkulation_MS5!$AO$22)/100*detail_MS5!$AO42</f>
        <v>0</v>
      </c>
      <c r="G182" s="172">
        <f>(Kalkulation_MS5!$AO$22)/100*detail_MS5!$BB42</f>
        <v>0</v>
      </c>
      <c r="H182" s="172">
        <f>(Kalkulation_MS5!$AO$22)/100*detail_MS5!$BO42</f>
        <v>0</v>
      </c>
      <c r="I182" s="172">
        <f>(Kalkulation_MS5!$AO$22)/100*detail_MS5!$CB42</f>
        <v>0</v>
      </c>
      <c r="J182" s="206">
        <f t="shared" si="18"/>
        <v>0</v>
      </c>
    </row>
    <row r="183" spans="1:11" outlineLevel="1">
      <c r="A183" s="1">
        <f t="shared" si="17"/>
        <v>0</v>
      </c>
      <c r="C183" s="172">
        <f>(Kalkulation_MS5!$AP$22)/100*detail_MS5!$B43</f>
        <v>0</v>
      </c>
      <c r="D183" s="172">
        <f>(Kalkulation_MS5!$AP$22)/100*detail_MS5!$O43</f>
        <v>0</v>
      </c>
      <c r="E183" s="172">
        <f>(Kalkulation_MS5!$AP$22)/100*detail_MS5!$AB43</f>
        <v>0</v>
      </c>
      <c r="F183" s="172">
        <f>(Kalkulation_MS5!$AP$22)/100*detail_MS5!$AO43</f>
        <v>0</v>
      </c>
      <c r="G183" s="172">
        <f>(Kalkulation_MS5!$AP$22)/100*detail_MS5!$BB43</f>
        <v>0</v>
      </c>
      <c r="H183" s="172">
        <f>(Kalkulation_MS5!$AP$22)/100*detail_MS5!$BO43</f>
        <v>0</v>
      </c>
      <c r="I183" s="172">
        <f>(Kalkulation_MS5!$AP$22)/100*detail_MS5!$CB43</f>
        <v>0</v>
      </c>
      <c r="J183" s="206">
        <f t="shared" si="18"/>
        <v>0</v>
      </c>
    </row>
    <row r="184" spans="1:11" outlineLevel="1">
      <c r="A184" s="1">
        <f t="shared" si="17"/>
        <v>0</v>
      </c>
      <c r="C184" s="172">
        <f>(Kalkulation_MS5!$AQ$22)/100*detail_MS5!$B44</f>
        <v>0</v>
      </c>
      <c r="D184" s="172">
        <f>(Kalkulation_MS5!$AQ$22)/100*detail_MS5!$O44</f>
        <v>0</v>
      </c>
      <c r="E184" s="172">
        <f>(Kalkulation_MS5!$AQ$22)/100*detail_MS5!$AB44</f>
        <v>0</v>
      </c>
      <c r="F184" s="172">
        <f>(Kalkulation_MS5!$AQ$22)/100*detail_MS5!$AO44</f>
        <v>0</v>
      </c>
      <c r="G184" s="172">
        <f>(Kalkulation_MS5!$AQ$22)/100*detail_MS5!$BB44</f>
        <v>0</v>
      </c>
      <c r="H184" s="172">
        <f>(Kalkulation_MS5!$AQ$22)/100*detail_MS5!$BO44</f>
        <v>0</v>
      </c>
      <c r="I184" s="172">
        <f>(Kalkulation_MS5!$AQ$22)/100*detail_MS5!$CB44</f>
        <v>0</v>
      </c>
      <c r="J184" s="206">
        <f t="shared" si="18"/>
        <v>0</v>
      </c>
    </row>
    <row r="185" spans="1:11" outlineLevel="1">
      <c r="A185" s="1">
        <f t="shared" si="17"/>
        <v>0</v>
      </c>
      <c r="C185" s="172">
        <f>(Kalkulation_MS5!$AR$22)/100*detail_MS5!$B45</f>
        <v>0</v>
      </c>
      <c r="D185" s="172">
        <f>(Kalkulation_MS5!$AR$22)/100*detail_MS5!$O45</f>
        <v>0</v>
      </c>
      <c r="E185" s="172">
        <f>(Kalkulation_MS5!$AR$22)/100*detail_MS5!$AB45</f>
        <v>0</v>
      </c>
      <c r="F185" s="172">
        <f>(Kalkulation_MS5!$AR$22)/100*detail_MS5!$AO45</f>
        <v>0</v>
      </c>
      <c r="G185" s="172">
        <f>(Kalkulation_MS5!$AR$22)/100*detail_MS5!$BB45</f>
        <v>0</v>
      </c>
      <c r="H185" s="172">
        <f>(Kalkulation_MS5!$AR$22)/100*detail_MS5!$BO45</f>
        <v>0</v>
      </c>
      <c r="I185" s="172">
        <f>(Kalkulation_MS5!$AR$22)/100*detail_MS5!$CB45</f>
        <v>0</v>
      </c>
      <c r="J185" s="206">
        <f t="shared" si="18"/>
        <v>0</v>
      </c>
    </row>
    <row r="186" spans="1:11" outlineLevel="1">
      <c r="A186" s="1">
        <f t="shared" si="17"/>
        <v>0</v>
      </c>
      <c r="C186" s="172">
        <f>(Kalkulation_MS5!$AS$22)/100*detail_MS5!$B46</f>
        <v>0</v>
      </c>
      <c r="D186" s="172">
        <f>(Kalkulation_MS5!$AS$22)/100*detail_MS5!$O46</f>
        <v>0</v>
      </c>
      <c r="E186" s="172">
        <f>(Kalkulation_MS5!$AS$22)/100*detail_MS5!$AB46</f>
        <v>0</v>
      </c>
      <c r="F186" s="172">
        <f>(Kalkulation_MS5!$AS$22)/100*detail_MS5!$AO46</f>
        <v>0</v>
      </c>
      <c r="G186" s="172">
        <f>(Kalkulation_MS5!$AS$22)/100*detail_MS5!$BB46</f>
        <v>0</v>
      </c>
      <c r="H186" s="172">
        <f>(Kalkulation_MS5!$AS$22)/100*detail_MS5!$BO46</f>
        <v>0</v>
      </c>
      <c r="I186" s="172">
        <f>(Kalkulation_MS5!$AS$22)/100*detail_MS5!$CB46</f>
        <v>0</v>
      </c>
      <c r="J186" s="206">
        <f t="shared" si="18"/>
        <v>0</v>
      </c>
    </row>
    <row r="187" spans="1:11" outlineLevel="1">
      <c r="A187" s="88" t="s">
        <v>443</v>
      </c>
      <c r="B187" s="88"/>
      <c r="C187" s="201">
        <f>SUM(C147:C186)</f>
        <v>0</v>
      </c>
      <c r="D187" s="201">
        <f t="shared" ref="D187:J187" si="19">SUM(D147:D186)</f>
        <v>0</v>
      </c>
      <c r="E187" s="201">
        <f t="shared" si="19"/>
        <v>0</v>
      </c>
      <c r="F187" s="201">
        <f t="shared" si="19"/>
        <v>0</v>
      </c>
      <c r="G187" s="201">
        <f t="shared" si="19"/>
        <v>0</v>
      </c>
      <c r="H187" s="201">
        <f t="shared" si="19"/>
        <v>0</v>
      </c>
      <c r="I187" s="201">
        <f t="shared" si="19"/>
        <v>0</v>
      </c>
      <c r="J187" s="79">
        <f t="shared" si="19"/>
        <v>0</v>
      </c>
      <c r="K187" s="172">
        <f>Kalkulation_MS5!AT52*7</f>
        <v>0</v>
      </c>
    </row>
    <row r="188" spans="1:11" outlineLevel="1">
      <c r="A188" s="203" t="s">
        <v>444</v>
      </c>
      <c r="J188" s="205">
        <f t="shared" si="8"/>
        <v>0</v>
      </c>
    </row>
    <row r="189" spans="1:11" outlineLevel="1">
      <c r="A189" s="1">
        <f t="shared" ref="A189:A228" si="20">A147</f>
        <v>0</v>
      </c>
      <c r="C189" s="172">
        <f>(Kalkulation_MS5!$F$23)/100*detail_MS5!B7</f>
        <v>0</v>
      </c>
      <c r="D189" s="172">
        <f>(Kalkulation_MS5!$F$23)/100*detail_MS5!O7</f>
        <v>0</v>
      </c>
      <c r="E189" s="172">
        <f>(Kalkulation_MS5!$F$23)/100*detail_MS5!AB7</f>
        <v>0</v>
      </c>
      <c r="F189" s="172">
        <f>(Kalkulation_MS5!$F$23)/100*detail_MS5!AO7</f>
        <v>0</v>
      </c>
      <c r="G189" s="172">
        <f>(Kalkulation_MS5!$F$23)/100*detail_MS5!BB7</f>
        <v>0</v>
      </c>
      <c r="H189" s="172">
        <f>(Kalkulation_MS5!$F$23)/100*detail_MS5!BO7</f>
        <v>0</v>
      </c>
      <c r="I189" s="172">
        <f>(Kalkulation_MS5!$F$23)/100*detail_MS5!CB7</f>
        <v>0</v>
      </c>
      <c r="J189" s="206">
        <f t="shared" si="8"/>
        <v>0</v>
      </c>
    </row>
    <row r="190" spans="1:11" outlineLevel="1">
      <c r="A190" s="1">
        <f t="shared" si="20"/>
        <v>0</v>
      </c>
      <c r="C190" s="172">
        <f>(Kalkulation_MS5!$G$23)/100*detail_MS5!B8</f>
        <v>0</v>
      </c>
      <c r="D190" s="172">
        <f>(Kalkulation_MS5!$G$23)/100*detail_MS5!O8</f>
        <v>0</v>
      </c>
      <c r="E190" s="172">
        <f>(Kalkulation_MS5!$G$23)/100*detail_MS5!AB8</f>
        <v>0</v>
      </c>
      <c r="F190" s="172">
        <f>(Kalkulation_MS5!$G$23)/100*detail_MS5!AO8</f>
        <v>0</v>
      </c>
      <c r="G190" s="172">
        <f>(Kalkulation_MS5!$G$23)/100*detail_MS5!BB8</f>
        <v>0</v>
      </c>
      <c r="H190" s="172">
        <f>(Kalkulation_MS5!$G$23)/100*detail_MS5!BO8</f>
        <v>0</v>
      </c>
      <c r="I190" s="172">
        <f>(Kalkulation_MS5!$G$23)/100*detail_MS5!CB8</f>
        <v>0</v>
      </c>
      <c r="J190" s="206">
        <f t="shared" si="8"/>
        <v>0</v>
      </c>
    </row>
    <row r="191" spans="1:11" outlineLevel="1">
      <c r="A191" s="249">
        <f t="shared" si="20"/>
        <v>0</v>
      </c>
      <c r="C191" s="172">
        <f>(Kalkulation_MS5!$H$23)/100*detail_MS5!B9</f>
        <v>0</v>
      </c>
      <c r="D191" s="172">
        <f>(Kalkulation_MS5!$H$23)/100*detail_MS5!O9</f>
        <v>0</v>
      </c>
      <c r="E191" s="172">
        <f>(Kalkulation_MS5!$H$23)/100*detail_MS5!AB9</f>
        <v>0</v>
      </c>
      <c r="F191" s="172">
        <f>(Kalkulation_MS5!$H$23)/100*detail_MS5!AO9</f>
        <v>0</v>
      </c>
      <c r="G191" s="172">
        <f>(Kalkulation_MS5!$H$23)/100*detail_MS5!BB9</f>
        <v>0</v>
      </c>
      <c r="H191" s="172">
        <f>(Kalkulation_MS5!$H$23)/100*detail_MS5!BO9</f>
        <v>0</v>
      </c>
      <c r="I191" s="172">
        <f>(Kalkulation_MS5!$H$23)/100*detail_MS5!CB9</f>
        <v>0</v>
      </c>
      <c r="J191" s="206">
        <f t="shared" si="8"/>
        <v>0</v>
      </c>
    </row>
    <row r="192" spans="1:11" outlineLevel="1">
      <c r="A192" s="1">
        <f t="shared" si="20"/>
        <v>0</v>
      </c>
      <c r="C192" s="172">
        <f>(Kalkulation_MS5!$I$23)/100*detail_MS5!B10</f>
        <v>0</v>
      </c>
      <c r="D192" s="172">
        <f>(Kalkulation_MS5!$I$23)/100*detail_MS5!O10</f>
        <v>0</v>
      </c>
      <c r="E192" s="172">
        <f>(Kalkulation_MS5!$I$23)/100*detail_MS5!AB10</f>
        <v>0</v>
      </c>
      <c r="F192" s="172">
        <f>(Kalkulation_MS5!$I$23)/100*detail_MS5!AO10</f>
        <v>0</v>
      </c>
      <c r="G192" s="172">
        <f>(Kalkulation_MS5!$I$23)/100*detail_MS5!BB10</f>
        <v>0</v>
      </c>
      <c r="H192" s="172">
        <f>(Kalkulation_MS5!$I$23)/100*detail_MS5!BO10</f>
        <v>0</v>
      </c>
      <c r="I192" s="172">
        <f>(Kalkulation_MS5!$I$23)/100*detail_MS5!CB10</f>
        <v>0</v>
      </c>
      <c r="J192" s="206">
        <f t="shared" si="8"/>
        <v>0</v>
      </c>
    </row>
    <row r="193" spans="1:10" outlineLevel="1">
      <c r="A193" s="1">
        <f t="shared" si="20"/>
        <v>0</v>
      </c>
      <c r="C193" s="172">
        <f>(Kalkulation_MS5!$J$23)/100*detail_MS5!B11</f>
        <v>0</v>
      </c>
      <c r="D193" s="172">
        <f>(Kalkulation_MS5!$J$23)/100*detail_MS5!O11</f>
        <v>0</v>
      </c>
      <c r="E193" s="172">
        <f>(Kalkulation_MS5!$J$23)/100*detail_MS5!AB11</f>
        <v>0</v>
      </c>
      <c r="F193" s="172">
        <f>(Kalkulation_MS5!$J$23)/100*detail_MS5!AO11</f>
        <v>0</v>
      </c>
      <c r="G193" s="172">
        <f>(Kalkulation_MS5!$J$23)/100*detail_MS5!BB11</f>
        <v>0</v>
      </c>
      <c r="H193" s="172">
        <f>(Kalkulation_MS5!$J$23)/100*detail_MS5!BO11</f>
        <v>0</v>
      </c>
      <c r="I193" s="172">
        <f>(Kalkulation_MS5!$J$23)/100*detail_MS5!CB11</f>
        <v>0</v>
      </c>
      <c r="J193" s="206">
        <f t="shared" si="8"/>
        <v>0</v>
      </c>
    </row>
    <row r="194" spans="1:10" outlineLevel="1">
      <c r="A194" s="1">
        <f t="shared" si="20"/>
        <v>0</v>
      </c>
      <c r="C194" s="172">
        <f>(Kalkulation_MS5!$K$23)/100*detail_MS5!B12</f>
        <v>0</v>
      </c>
      <c r="D194" s="172">
        <f>(Kalkulation_MS5!$K$23)/100*detail_MS5!O12</f>
        <v>0</v>
      </c>
      <c r="E194" s="172">
        <f>(Kalkulation_MS5!$K$23)/100*detail_MS5!AB12</f>
        <v>0</v>
      </c>
      <c r="F194" s="172">
        <f>(Kalkulation_MS5!$K$23)/100*detail_MS5!AO12</f>
        <v>0</v>
      </c>
      <c r="G194" s="172">
        <f>(Kalkulation_MS5!$K$23)/100*detail_MS5!BB12</f>
        <v>0</v>
      </c>
      <c r="H194" s="172">
        <f>(Kalkulation_MS5!$K$23)/100*detail_MS5!BO12</f>
        <v>0</v>
      </c>
      <c r="I194" s="172">
        <f>(Kalkulation_MS5!$K$23)/100*detail_MS5!CB12</f>
        <v>0</v>
      </c>
      <c r="J194" s="206">
        <f t="shared" si="8"/>
        <v>0</v>
      </c>
    </row>
    <row r="195" spans="1:10" outlineLevel="1">
      <c r="A195" s="1">
        <f t="shared" si="20"/>
        <v>0</v>
      </c>
      <c r="C195" s="172">
        <f>(Kalkulation_MS5!$L$23)/100*detail_MS5!B13</f>
        <v>0</v>
      </c>
      <c r="D195" s="172">
        <f>(Kalkulation_MS5!$L$23)/100*detail_MS5!O13</f>
        <v>0</v>
      </c>
      <c r="E195" s="172">
        <f>(Kalkulation_MS5!$L$23)/100*detail_MS5!AB13</f>
        <v>0</v>
      </c>
      <c r="F195" s="172">
        <f>(Kalkulation_MS5!$L$23)/100*detail_MS5!AO13</f>
        <v>0</v>
      </c>
      <c r="G195" s="172">
        <f>(Kalkulation_MS5!$L$23)/100*detail_MS5!BB13</f>
        <v>0</v>
      </c>
      <c r="H195" s="172">
        <f>(Kalkulation_MS5!$L$23)/100*detail_MS5!BO13</f>
        <v>0</v>
      </c>
      <c r="I195" s="172">
        <f>(Kalkulation_MS5!$L$23)/100*detail_MS5!CB13</f>
        <v>0</v>
      </c>
      <c r="J195" s="206">
        <f t="shared" si="8"/>
        <v>0</v>
      </c>
    </row>
    <row r="196" spans="1:10" outlineLevel="1">
      <c r="A196" s="1">
        <f t="shared" si="20"/>
        <v>0</v>
      </c>
      <c r="C196" s="172">
        <f>(Kalkulation_MS5!$M$23)/100*detail_MS5!B14</f>
        <v>0</v>
      </c>
      <c r="D196" s="172">
        <f>(Kalkulation_MS5!$M$23)/100*detail_MS5!O14</f>
        <v>0</v>
      </c>
      <c r="E196" s="172">
        <f>(Kalkulation_MS5!$M$23)/100*detail_MS5!AB14</f>
        <v>0</v>
      </c>
      <c r="F196" s="172">
        <f>(Kalkulation_MS5!$M$23)/100*detail_MS5!AO14</f>
        <v>0</v>
      </c>
      <c r="G196" s="172">
        <f>(Kalkulation_MS5!$M$23)/100*detail_MS5!BB14</f>
        <v>0</v>
      </c>
      <c r="H196" s="172">
        <f>(Kalkulation_MS5!$M$23)/100*detail_MS5!BO14</f>
        <v>0</v>
      </c>
      <c r="I196" s="172">
        <f>(Kalkulation_MS5!$M$23)/100*detail_MS5!CB14</f>
        <v>0</v>
      </c>
      <c r="J196" s="206">
        <f t="shared" si="8"/>
        <v>0</v>
      </c>
    </row>
    <row r="197" spans="1:10" outlineLevel="1">
      <c r="A197" s="1">
        <f t="shared" si="20"/>
        <v>0</v>
      </c>
      <c r="C197" s="172">
        <f>(Kalkulation_MS5!$N$23)/100*detail_MS5!B15</f>
        <v>0</v>
      </c>
      <c r="D197" s="172">
        <f>(Kalkulation_MS5!$N$23)/100*detail_MS5!O15</f>
        <v>0</v>
      </c>
      <c r="E197" s="172">
        <f>(Kalkulation_MS5!$N$23)/100*detail_MS5!AB15</f>
        <v>0</v>
      </c>
      <c r="F197" s="172">
        <f>(Kalkulation_MS5!$N$23)/100*detail_MS5!AO15</f>
        <v>0</v>
      </c>
      <c r="G197" s="172">
        <f>(Kalkulation_MS5!$N$23)/100*detail_MS5!BB15</f>
        <v>0</v>
      </c>
      <c r="H197" s="172">
        <f>(Kalkulation_MS5!$N$23)/100*detail_MS5!BO15</f>
        <v>0</v>
      </c>
      <c r="I197" s="172">
        <f>(Kalkulation_MS5!$N$23)/100*detail_MS5!CB15</f>
        <v>0</v>
      </c>
      <c r="J197" s="206">
        <f t="shared" si="8"/>
        <v>0</v>
      </c>
    </row>
    <row r="198" spans="1:10" outlineLevel="1">
      <c r="A198" s="1">
        <f t="shared" si="20"/>
        <v>0</v>
      </c>
      <c r="C198" s="172">
        <f>(Kalkulation_MS5!$O$23)/100*detail_MS5!B16</f>
        <v>0</v>
      </c>
      <c r="D198" s="172">
        <f>(Kalkulation_MS5!$O$23)/100*detail_MS5!O16</f>
        <v>0</v>
      </c>
      <c r="E198" s="172">
        <f>(Kalkulation_MS5!$O$23)/100*detail_MS5!AB16</f>
        <v>0</v>
      </c>
      <c r="F198" s="172">
        <f>(Kalkulation_MS5!$O$23)/100*detail_MS5!AO16</f>
        <v>0</v>
      </c>
      <c r="G198" s="172">
        <f>(Kalkulation_MS5!$O$23)/100*detail_MS5!BB16</f>
        <v>0</v>
      </c>
      <c r="H198" s="172">
        <f>(Kalkulation_MS5!$O$23)/100*detail_MS5!BO16</f>
        <v>0</v>
      </c>
      <c r="I198" s="172">
        <f>(Kalkulation_MS5!$O$23)/100*detail_MS5!CB16</f>
        <v>0</v>
      </c>
      <c r="J198" s="206">
        <f t="shared" si="8"/>
        <v>0</v>
      </c>
    </row>
    <row r="199" spans="1:10" outlineLevel="1">
      <c r="A199" s="1">
        <f t="shared" si="20"/>
        <v>0</v>
      </c>
      <c r="C199" s="172">
        <f>(Kalkulation_MS5!$P$23)/100*detail_MS5!B17</f>
        <v>0</v>
      </c>
      <c r="D199" s="172">
        <f>(Kalkulation_MS5!$P$23)/100*detail_MS5!O17</f>
        <v>0</v>
      </c>
      <c r="E199" s="172">
        <f>(Kalkulation_MS5!$P$23)/100*detail_MS5!AB17</f>
        <v>0</v>
      </c>
      <c r="F199" s="172">
        <f>(Kalkulation_MS5!$P$23)/100*detail_MS5!AO17</f>
        <v>0</v>
      </c>
      <c r="G199" s="172">
        <f>(Kalkulation_MS5!$P$23)/100*detail_MS5!BB17</f>
        <v>0</v>
      </c>
      <c r="H199" s="172">
        <f>(Kalkulation_MS5!$P$23)/100*detail_MS5!BO17</f>
        <v>0</v>
      </c>
      <c r="I199" s="172">
        <f>(Kalkulation_MS5!$P$23)/100*detail_MS5!CB17</f>
        <v>0</v>
      </c>
      <c r="J199" s="206">
        <f t="shared" ref="J199:J228" si="21">SUM(C199:I199)</f>
        <v>0</v>
      </c>
    </row>
    <row r="200" spans="1:10" outlineLevel="1">
      <c r="A200" s="1">
        <f t="shared" si="20"/>
        <v>0</v>
      </c>
      <c r="C200" s="172">
        <f>(Kalkulation_MS5!$Q$23)/100*detail_MS5!B18</f>
        <v>0</v>
      </c>
      <c r="D200" s="172">
        <f>(Kalkulation_MS5!$Q$23)/100*detail_MS5!O18</f>
        <v>0</v>
      </c>
      <c r="E200" s="172">
        <f>(Kalkulation_MS5!$Q$23)/100*detail_MS5!AB18</f>
        <v>0</v>
      </c>
      <c r="F200" s="172">
        <f>(Kalkulation_MS5!$Q$23)/100*detail_MS5!AO18</f>
        <v>0</v>
      </c>
      <c r="G200" s="172">
        <f>(Kalkulation_MS5!$Q$23)/100*detail_MS5!BB18</f>
        <v>0</v>
      </c>
      <c r="H200" s="172">
        <f>(Kalkulation_MS5!$Q$23)/100*detail_MS5!BO18</f>
        <v>0</v>
      </c>
      <c r="I200" s="172">
        <f>(Kalkulation_MS5!$Q$23)/100*detail_MS5!CB18</f>
        <v>0</v>
      </c>
      <c r="J200" s="206">
        <f t="shared" si="21"/>
        <v>0</v>
      </c>
    </row>
    <row r="201" spans="1:10" outlineLevel="1">
      <c r="A201" s="1">
        <f t="shared" si="20"/>
        <v>0</v>
      </c>
      <c r="C201" s="172">
        <f>(Kalkulation_MS5!$R$23)/100*detail_MS5!B19</f>
        <v>0</v>
      </c>
      <c r="D201" s="172">
        <f>(Kalkulation_MS5!$R$23)/100*detail_MS5!O19</f>
        <v>0</v>
      </c>
      <c r="E201" s="172">
        <f>(Kalkulation_MS5!$R$23)/100*detail_MS5!AB19</f>
        <v>0</v>
      </c>
      <c r="F201" s="172">
        <f>(Kalkulation_MS5!$R$23)/100*detail_MS5!AO19</f>
        <v>0</v>
      </c>
      <c r="G201" s="172">
        <f>(Kalkulation_MS5!$R$23)/100*detail_MS5!BB19</f>
        <v>0</v>
      </c>
      <c r="H201" s="172">
        <f>(Kalkulation_MS5!$R$23)/100*detail_MS5!BO19</f>
        <v>0</v>
      </c>
      <c r="I201" s="172">
        <f>(Kalkulation_MS5!$R$23)/100*detail_MS5!CB19</f>
        <v>0</v>
      </c>
      <c r="J201" s="206">
        <f t="shared" si="21"/>
        <v>0</v>
      </c>
    </row>
    <row r="202" spans="1:10" outlineLevel="1">
      <c r="A202" s="1">
        <f t="shared" si="20"/>
        <v>0</v>
      </c>
      <c r="C202" s="172">
        <f>(Kalkulation_MS5!$S$23)/100*detail_MS5!$B20</f>
        <v>0</v>
      </c>
      <c r="D202" s="172">
        <f>(Kalkulation_MS5!$S$23)/100*detail_MS5!$O20</f>
        <v>0</v>
      </c>
      <c r="E202" s="172">
        <f>(Kalkulation_MS5!$S$23)/100*detail_MS5!$AB20</f>
        <v>0</v>
      </c>
      <c r="F202" s="172">
        <f>(Kalkulation_MS5!$S$23)/100*detail_MS5!$AO20</f>
        <v>0</v>
      </c>
      <c r="G202" s="172">
        <f>(Kalkulation_MS5!$S$23)/100*detail_MS5!$BB20</f>
        <v>0</v>
      </c>
      <c r="H202" s="172">
        <f>(Kalkulation_MS5!$S$23)/100*detail_MS5!$BO20</f>
        <v>0</v>
      </c>
      <c r="I202" s="172">
        <f>(Kalkulation_MS5!$S$23)/100*detail_MS5!$CB20</f>
        <v>0</v>
      </c>
      <c r="J202" s="206">
        <f t="shared" si="21"/>
        <v>0</v>
      </c>
    </row>
    <row r="203" spans="1:10" outlineLevel="1">
      <c r="A203" s="1">
        <f t="shared" si="20"/>
        <v>0</v>
      </c>
      <c r="C203" s="172">
        <f>(Kalkulation_MS5!$T$23)/100*detail_MS5!$B21</f>
        <v>0</v>
      </c>
      <c r="D203" s="172">
        <f>(Kalkulation_MS5!$T$23)/100*detail_MS5!$O21</f>
        <v>0</v>
      </c>
      <c r="E203" s="172">
        <f>(Kalkulation_MS5!$T$23)/100*detail_MS5!$AB21</f>
        <v>0</v>
      </c>
      <c r="F203" s="172">
        <f>(Kalkulation_MS5!$T$23)/100*detail_MS5!$AO21</f>
        <v>0</v>
      </c>
      <c r="G203" s="172">
        <f>(Kalkulation_MS5!$T$23)/100*detail_MS5!$BB21</f>
        <v>0</v>
      </c>
      <c r="H203" s="172">
        <f>(Kalkulation_MS5!$T$23)/100*detail_MS5!$BO21</f>
        <v>0</v>
      </c>
      <c r="I203" s="172">
        <f>(Kalkulation_MS5!$T$23)/100*detail_MS5!$CB21</f>
        <v>0</v>
      </c>
      <c r="J203" s="206">
        <f t="shared" si="21"/>
        <v>0</v>
      </c>
    </row>
    <row r="204" spans="1:10" outlineLevel="1">
      <c r="A204" s="1">
        <f t="shared" si="20"/>
        <v>0</v>
      </c>
      <c r="C204" s="172">
        <f>(Kalkulation_MS5!$U$23)/100*detail_MS5!$B22</f>
        <v>0</v>
      </c>
      <c r="D204" s="172">
        <f>(Kalkulation_MS5!$U$23)/100*detail_MS5!$O22</f>
        <v>0</v>
      </c>
      <c r="E204" s="172">
        <f>(Kalkulation_MS5!$U$23)/100*detail_MS5!$AB22</f>
        <v>0</v>
      </c>
      <c r="F204" s="172">
        <f>(Kalkulation_MS5!$U$23)/100*detail_MS5!$AO22</f>
        <v>0</v>
      </c>
      <c r="G204" s="172">
        <f>(Kalkulation_MS5!$U$23)/100*detail_MS5!$BB22</f>
        <v>0</v>
      </c>
      <c r="H204" s="172">
        <f>(Kalkulation_MS5!$U$23)/100*detail_MS5!$BO22</f>
        <v>0</v>
      </c>
      <c r="I204" s="172">
        <f>(Kalkulation_MS5!$U$23)/100*detail_MS5!$CB22</f>
        <v>0</v>
      </c>
      <c r="J204" s="206">
        <f t="shared" si="21"/>
        <v>0</v>
      </c>
    </row>
    <row r="205" spans="1:10" outlineLevel="1">
      <c r="A205" s="1">
        <f t="shared" si="20"/>
        <v>0</v>
      </c>
      <c r="C205" s="172">
        <f>(Kalkulation_MS5!$V$23)/100*detail_MS5!$B23</f>
        <v>0</v>
      </c>
      <c r="D205" s="172">
        <f>(Kalkulation_MS5!$V$23)/100*detail_MS5!$O23</f>
        <v>0</v>
      </c>
      <c r="E205" s="172">
        <f>(Kalkulation_MS5!$V$23)/100*detail_MS5!$AB23</f>
        <v>0</v>
      </c>
      <c r="F205" s="172">
        <f>(Kalkulation_MS5!$V$23)/100*detail_MS5!$AO23</f>
        <v>0</v>
      </c>
      <c r="G205" s="172">
        <f>(Kalkulation_MS5!$V$23)/100*detail_MS5!$BB23</f>
        <v>0</v>
      </c>
      <c r="H205" s="172">
        <f>(Kalkulation_MS5!$V$23)/100*detail_MS5!$BO23</f>
        <v>0</v>
      </c>
      <c r="I205" s="172">
        <f>(Kalkulation_MS5!$V$23)/100*detail_MS5!$CB23</f>
        <v>0</v>
      </c>
      <c r="J205" s="206">
        <f t="shared" si="21"/>
        <v>0</v>
      </c>
    </row>
    <row r="206" spans="1:10" outlineLevel="1">
      <c r="A206" s="1">
        <f t="shared" si="20"/>
        <v>0</v>
      </c>
      <c r="C206" s="172">
        <f>(Kalkulation_MS5!$W$23)/100*detail_MS5!$B24</f>
        <v>0</v>
      </c>
      <c r="D206" s="172">
        <f>(Kalkulation_MS5!$W$23)/100*detail_MS5!$O24</f>
        <v>0</v>
      </c>
      <c r="E206" s="172">
        <f>(Kalkulation_MS5!$W$23)/100*detail_MS5!$AB24</f>
        <v>0</v>
      </c>
      <c r="F206" s="172">
        <f>(Kalkulation_MS5!$W$23)/100*detail_MS5!$AO24</f>
        <v>0</v>
      </c>
      <c r="G206" s="172">
        <f>(Kalkulation_MS5!$W$23)/100*detail_MS5!$BB24</f>
        <v>0</v>
      </c>
      <c r="H206" s="172">
        <f>(Kalkulation_MS5!$W$23)/100*detail_MS5!$BO24</f>
        <v>0</v>
      </c>
      <c r="I206" s="172">
        <f>(Kalkulation_MS5!$W$23)/100*detail_MS5!$CB24</f>
        <v>0</v>
      </c>
      <c r="J206" s="206">
        <f t="shared" si="21"/>
        <v>0</v>
      </c>
    </row>
    <row r="207" spans="1:10" outlineLevel="1">
      <c r="A207" s="1">
        <f t="shared" si="20"/>
        <v>0</v>
      </c>
      <c r="C207" s="172">
        <f>(Kalkulation_MS5!$X$23)/100*detail_MS5!$B25</f>
        <v>0</v>
      </c>
      <c r="D207" s="172">
        <f>(Kalkulation_MS5!$X$23)/100*detail_MS5!$O25</f>
        <v>0</v>
      </c>
      <c r="E207" s="172">
        <f>(Kalkulation_MS5!$X$23)/100*detail_MS5!$AB25</f>
        <v>0</v>
      </c>
      <c r="F207" s="172">
        <f>(Kalkulation_MS5!$X$23)/100*detail_MS5!$AO25</f>
        <v>0</v>
      </c>
      <c r="G207" s="172">
        <f>(Kalkulation_MS5!$X$23)/100*detail_MS5!$BB25</f>
        <v>0</v>
      </c>
      <c r="H207" s="172">
        <f>(Kalkulation_MS5!$X$23)/100*detail_MS5!$BO25</f>
        <v>0</v>
      </c>
      <c r="I207" s="172">
        <f>(Kalkulation_MS5!$X$23)/100*detail_MS5!$CB25</f>
        <v>0</v>
      </c>
      <c r="J207" s="206">
        <f t="shared" si="21"/>
        <v>0</v>
      </c>
    </row>
    <row r="208" spans="1:10" outlineLevel="1">
      <c r="A208" s="1">
        <f t="shared" si="20"/>
        <v>0</v>
      </c>
      <c r="C208" s="172">
        <f>(Kalkulation_MS5!$Y$23)/100*detail_MS5!$B26</f>
        <v>0</v>
      </c>
      <c r="D208" s="172">
        <f>(Kalkulation_MS5!$Y$23)/100*detail_MS5!$O26</f>
        <v>0</v>
      </c>
      <c r="E208" s="172">
        <f>(Kalkulation_MS5!$Y$23)/100*detail_MS5!$AB26</f>
        <v>0</v>
      </c>
      <c r="F208" s="172">
        <f>(Kalkulation_MS5!$Y$23)/100*detail_MS5!$AO26</f>
        <v>0</v>
      </c>
      <c r="G208" s="172">
        <f>(Kalkulation_MS5!$Y$23)/100*detail_MS5!$BB26</f>
        <v>0</v>
      </c>
      <c r="H208" s="172">
        <f>(Kalkulation_MS5!$Y$23)/100*detail_MS5!$BO26</f>
        <v>0</v>
      </c>
      <c r="I208" s="172">
        <f>(Kalkulation_MS5!$Y$23)/100*detail_MS5!$CB26</f>
        <v>0</v>
      </c>
      <c r="J208" s="206">
        <f t="shared" si="21"/>
        <v>0</v>
      </c>
    </row>
    <row r="209" spans="1:10" outlineLevel="1">
      <c r="A209" s="1">
        <f t="shared" si="20"/>
        <v>0</v>
      </c>
      <c r="C209" s="172">
        <f>(Kalkulation_MS5!$Z$23)/100*detail_MS5!$B27</f>
        <v>0</v>
      </c>
      <c r="D209" s="172">
        <f>(Kalkulation_MS5!$Z$23)/100*detail_MS5!$O27</f>
        <v>0</v>
      </c>
      <c r="E209" s="172">
        <f>(Kalkulation_MS5!$Z$23)/100*detail_MS5!$AB27</f>
        <v>0</v>
      </c>
      <c r="F209" s="172">
        <f>(Kalkulation_MS5!$Z$23)/100*detail_MS5!$AO27</f>
        <v>0</v>
      </c>
      <c r="G209" s="172">
        <f>(Kalkulation_MS5!$Z$23)/100*detail_MS5!$BB27</f>
        <v>0</v>
      </c>
      <c r="H209" s="172">
        <f>(Kalkulation_MS5!$Z$23)/100*detail_MS5!$BO27</f>
        <v>0</v>
      </c>
      <c r="I209" s="172">
        <f>(Kalkulation_MS5!$Z$23)/100*detail_MS5!$CB27</f>
        <v>0</v>
      </c>
      <c r="J209" s="206">
        <f t="shared" si="21"/>
        <v>0</v>
      </c>
    </row>
    <row r="210" spans="1:10" outlineLevel="1">
      <c r="A210" s="1">
        <f t="shared" si="20"/>
        <v>0</v>
      </c>
      <c r="C210" s="172">
        <f>(Kalkulation_MS5!$AA$23)/100*detail_MS5!$B28</f>
        <v>0</v>
      </c>
      <c r="D210" s="172">
        <f>(Kalkulation_MS5!$AA$23)/100*detail_MS5!$O28</f>
        <v>0</v>
      </c>
      <c r="E210" s="172">
        <f>(Kalkulation_MS5!$AA$23)/100*detail_MS5!$AB28</f>
        <v>0</v>
      </c>
      <c r="F210" s="172">
        <f>(Kalkulation_MS5!$AA$23)/100*detail_MS5!$AO28</f>
        <v>0</v>
      </c>
      <c r="G210" s="172">
        <f>(Kalkulation_MS5!$AA$23)/100*detail_MS5!$BB28</f>
        <v>0</v>
      </c>
      <c r="H210" s="172">
        <f>(Kalkulation_MS5!$AA$23)/100*detail_MS5!$BO28</f>
        <v>0</v>
      </c>
      <c r="I210" s="172">
        <f>(Kalkulation_MS5!$AA$23)/100*detail_MS5!$CB28</f>
        <v>0</v>
      </c>
      <c r="J210" s="206">
        <f t="shared" si="21"/>
        <v>0</v>
      </c>
    </row>
    <row r="211" spans="1:10" outlineLevel="1">
      <c r="A211" s="1">
        <f t="shared" si="20"/>
        <v>0</v>
      </c>
      <c r="C211" s="172">
        <f>(Kalkulation_MS5!$AB$23)/100*detail_MS5!$B29</f>
        <v>0</v>
      </c>
      <c r="D211" s="172">
        <f>(Kalkulation_MS5!$AB$23)/100*detail_MS5!$O29</f>
        <v>0</v>
      </c>
      <c r="E211" s="172">
        <f>(Kalkulation_MS5!$AB$23)/100*detail_MS5!$AB29</f>
        <v>0</v>
      </c>
      <c r="F211" s="172">
        <f>(Kalkulation_MS5!$AB$23)/100*detail_MS5!$AO29</f>
        <v>0</v>
      </c>
      <c r="G211" s="172">
        <f>(Kalkulation_MS5!$AB$23)/100*detail_MS5!$BB29</f>
        <v>0</v>
      </c>
      <c r="H211" s="172">
        <f>(Kalkulation_MS5!$AB$23)/100*detail_MS5!$BO29</f>
        <v>0</v>
      </c>
      <c r="I211" s="172">
        <f>(Kalkulation_MS5!$AB$23)/100*detail_MS5!$CB29</f>
        <v>0</v>
      </c>
      <c r="J211" s="206">
        <f t="shared" si="21"/>
        <v>0</v>
      </c>
    </row>
    <row r="212" spans="1:10" outlineLevel="1">
      <c r="A212" s="1">
        <f t="shared" si="20"/>
        <v>0</v>
      </c>
      <c r="C212" s="172">
        <f>(Kalkulation_MS5!$AC$23)/100*detail_MS5!$B30</f>
        <v>0</v>
      </c>
      <c r="D212" s="172">
        <f>(Kalkulation_MS5!$AC$23)/100*detail_MS5!$O30</f>
        <v>0</v>
      </c>
      <c r="E212" s="172">
        <f>(Kalkulation_MS5!$AC$23)/100*detail_MS5!$AB30</f>
        <v>0</v>
      </c>
      <c r="F212" s="172">
        <f>(Kalkulation_MS5!$AC$23)/100*detail_MS5!$AO30</f>
        <v>0</v>
      </c>
      <c r="G212" s="172">
        <f>(Kalkulation_MS5!$AC$23)/100*detail_MS5!$BB30</f>
        <v>0</v>
      </c>
      <c r="H212" s="172">
        <f>(Kalkulation_MS5!$AC$23)/100*detail_MS5!$BO30</f>
        <v>0</v>
      </c>
      <c r="I212" s="172">
        <f>(Kalkulation_MS5!$AC$23)/100*detail_MS5!$CB30</f>
        <v>0</v>
      </c>
      <c r="J212" s="206">
        <f t="shared" si="21"/>
        <v>0</v>
      </c>
    </row>
    <row r="213" spans="1:10" outlineLevel="1">
      <c r="A213" s="1">
        <f t="shared" si="20"/>
        <v>0</v>
      </c>
      <c r="C213" s="172">
        <f>(Kalkulation_MS5!$AD$23)/100*detail_MS5!$B31</f>
        <v>0</v>
      </c>
      <c r="D213" s="172">
        <f>(Kalkulation_MS5!$AD$23)/100*detail_MS5!$O31</f>
        <v>0</v>
      </c>
      <c r="E213" s="172">
        <f>(Kalkulation_MS5!$AD$23)/100*detail_MS5!$AB31</f>
        <v>0</v>
      </c>
      <c r="F213" s="172">
        <f>(Kalkulation_MS5!$AD$23)/100*detail_MS5!$AO31</f>
        <v>0</v>
      </c>
      <c r="G213" s="172">
        <f>(Kalkulation_MS5!$AD$23)/100*detail_MS5!$BB31</f>
        <v>0</v>
      </c>
      <c r="H213" s="172">
        <f>(Kalkulation_MS5!$AD$23)/100*detail_MS5!$BO31</f>
        <v>0</v>
      </c>
      <c r="I213" s="172">
        <f>(Kalkulation_MS5!$AD$23)/100*detail_MS5!$CB31</f>
        <v>0</v>
      </c>
      <c r="J213" s="206">
        <f t="shared" si="21"/>
        <v>0</v>
      </c>
    </row>
    <row r="214" spans="1:10" outlineLevel="1">
      <c r="A214" s="1">
        <f t="shared" si="20"/>
        <v>0</v>
      </c>
      <c r="C214" s="172">
        <f>(Kalkulation_MS5!$AE$23)/100*detail_MS5!$B32</f>
        <v>0</v>
      </c>
      <c r="D214" s="172">
        <f>(Kalkulation_MS5!$AE$23)/100*detail_MS5!$O32</f>
        <v>0</v>
      </c>
      <c r="E214" s="172">
        <f>(Kalkulation_MS5!$AE$23)/100*detail_MS5!$AB32</f>
        <v>0</v>
      </c>
      <c r="F214" s="172">
        <f>(Kalkulation_MS5!$AE$23)/100*detail_MS5!$AO32</f>
        <v>0</v>
      </c>
      <c r="G214" s="172">
        <f>(Kalkulation_MS5!$AE$23)/100*detail_MS5!$BB32</f>
        <v>0</v>
      </c>
      <c r="H214" s="172">
        <f>(Kalkulation_MS5!$AE$23)/100*detail_MS5!$BO32</f>
        <v>0</v>
      </c>
      <c r="I214" s="172">
        <f>(Kalkulation_MS5!$AE$23)/100*detail_MS5!$CB32</f>
        <v>0</v>
      </c>
      <c r="J214" s="206">
        <f t="shared" si="21"/>
        <v>0</v>
      </c>
    </row>
    <row r="215" spans="1:10" outlineLevel="1">
      <c r="A215" s="1">
        <f t="shared" si="20"/>
        <v>0</v>
      </c>
      <c r="C215" s="172">
        <f>(Kalkulation_MS5!$AF$23)/100*detail_MS5!$B33</f>
        <v>0</v>
      </c>
      <c r="D215" s="172">
        <f>(Kalkulation_MS5!$AF$23)/100*detail_MS5!$O33</f>
        <v>0</v>
      </c>
      <c r="E215" s="172">
        <f>(Kalkulation_MS5!$AF$23)/100*detail_MS5!$AB33</f>
        <v>0</v>
      </c>
      <c r="F215" s="172">
        <f>(Kalkulation_MS5!$AF$23)/100*detail_MS5!$AO33</f>
        <v>0</v>
      </c>
      <c r="G215" s="172">
        <f>(Kalkulation_MS5!$AF$23)/100*detail_MS5!$BB33</f>
        <v>0</v>
      </c>
      <c r="H215" s="172">
        <f>(Kalkulation_MS5!$AF$23)/100*detail_MS5!$BO33</f>
        <v>0</v>
      </c>
      <c r="I215" s="172">
        <f>(Kalkulation_MS5!$AF$23)/100*detail_MS5!$CB33</f>
        <v>0</v>
      </c>
      <c r="J215" s="206">
        <f t="shared" si="21"/>
        <v>0</v>
      </c>
    </row>
    <row r="216" spans="1:10" outlineLevel="1">
      <c r="A216" s="1">
        <f t="shared" si="20"/>
        <v>0</v>
      </c>
      <c r="C216" s="172">
        <f>(Kalkulation_MS5!$AG$23)/100*detail_MS5!$B34</f>
        <v>0</v>
      </c>
      <c r="D216" s="172">
        <f>(Kalkulation_MS5!$AG$23)/100*detail_MS5!$O34</f>
        <v>0</v>
      </c>
      <c r="E216" s="172">
        <f>(Kalkulation_MS5!$AG$23)/100*detail_MS5!$AB34</f>
        <v>0</v>
      </c>
      <c r="F216" s="172">
        <f>(Kalkulation_MS5!$AG$23)/100*detail_MS5!$AO34</f>
        <v>0</v>
      </c>
      <c r="G216" s="172">
        <f>(Kalkulation_MS5!$AG$23)/100*detail_MS5!$BB34</f>
        <v>0</v>
      </c>
      <c r="H216" s="172">
        <f>(Kalkulation_MS5!$AG$23)/100*detail_MS5!$BO34</f>
        <v>0</v>
      </c>
      <c r="I216" s="172">
        <f>(Kalkulation_MS5!$AG$23)/100*detail_MS5!$CB34</f>
        <v>0</v>
      </c>
      <c r="J216" s="206">
        <f t="shared" si="21"/>
        <v>0</v>
      </c>
    </row>
    <row r="217" spans="1:10" outlineLevel="1">
      <c r="A217" s="1">
        <f t="shared" si="20"/>
        <v>0</v>
      </c>
      <c r="C217" s="172">
        <f>(Kalkulation_MS5!$AH$23)/100*detail_MS5!$B35</f>
        <v>0</v>
      </c>
      <c r="D217" s="172">
        <f>(Kalkulation_MS5!$AH$23)/100*detail_MS5!$O35</f>
        <v>0</v>
      </c>
      <c r="E217" s="172">
        <f>(Kalkulation_MS5!$AH$23)/100*detail_MS5!$AB35</f>
        <v>0</v>
      </c>
      <c r="F217" s="172">
        <f>(Kalkulation_MS5!$AH$23)/100*detail_MS5!$AO35</f>
        <v>0</v>
      </c>
      <c r="G217" s="172">
        <f>(Kalkulation_MS5!$AH$23)/100*detail_MS5!$BB35</f>
        <v>0</v>
      </c>
      <c r="H217" s="172">
        <f>(Kalkulation_MS5!$AH$23)/100*detail_MS5!$BO35</f>
        <v>0</v>
      </c>
      <c r="I217" s="172">
        <f>(Kalkulation_MS5!$AH$23)/100*detail_MS5!$CB35</f>
        <v>0</v>
      </c>
      <c r="J217" s="206">
        <f t="shared" si="21"/>
        <v>0</v>
      </c>
    </row>
    <row r="218" spans="1:10" outlineLevel="1">
      <c r="A218" s="1">
        <f t="shared" si="20"/>
        <v>0</v>
      </c>
      <c r="C218" s="172">
        <f>(Kalkulation_MS5!$AI$23)/100*detail_MS5!$B36</f>
        <v>0</v>
      </c>
      <c r="D218" s="172">
        <f>(Kalkulation_MS5!$AI$23)/100*detail_MS5!$O36</f>
        <v>0</v>
      </c>
      <c r="E218" s="172">
        <f>(Kalkulation_MS5!$AI$23)/100*detail_MS5!$AB36</f>
        <v>0</v>
      </c>
      <c r="F218" s="172">
        <f>(Kalkulation_MS5!$AI$23)/100*detail_MS5!$AO36</f>
        <v>0</v>
      </c>
      <c r="G218" s="172">
        <f>(Kalkulation_MS5!$AI$23)/100*detail_MS5!$BB36</f>
        <v>0</v>
      </c>
      <c r="H218" s="172">
        <f>(Kalkulation_MS5!$AI$23)/100*detail_MS5!$BO36</f>
        <v>0</v>
      </c>
      <c r="I218" s="172">
        <f>(Kalkulation_MS5!$AI$23)/100*detail_MS5!$CB36</f>
        <v>0</v>
      </c>
      <c r="J218" s="206">
        <f t="shared" si="21"/>
        <v>0</v>
      </c>
    </row>
    <row r="219" spans="1:10" outlineLevel="1">
      <c r="A219" s="1">
        <f t="shared" si="20"/>
        <v>0</v>
      </c>
      <c r="C219" s="172">
        <f>(Kalkulation_MS5!$AJ$23)/100*detail_MS5!$B37</f>
        <v>0</v>
      </c>
      <c r="D219" s="172">
        <f>(Kalkulation_MS5!$AJ$23)/100*detail_MS5!$O37</f>
        <v>0</v>
      </c>
      <c r="E219" s="172">
        <f>(Kalkulation_MS5!$AJ$23)/100*detail_MS5!$AB37</f>
        <v>0</v>
      </c>
      <c r="F219" s="172">
        <f>(Kalkulation_MS5!$AJ$23)/100*detail_MS5!$AO37</f>
        <v>0</v>
      </c>
      <c r="G219" s="172">
        <f>(Kalkulation_MS5!$AJ$23)/100*detail_MS5!$BB37</f>
        <v>0</v>
      </c>
      <c r="H219" s="172">
        <f>(Kalkulation_MS5!$AJ$23)/100*detail_MS5!$BO37</f>
        <v>0</v>
      </c>
      <c r="I219" s="172">
        <f>(Kalkulation_MS5!$AJ$23)/100*detail_MS5!$CB37</f>
        <v>0</v>
      </c>
      <c r="J219" s="206">
        <f t="shared" si="21"/>
        <v>0</v>
      </c>
    </row>
    <row r="220" spans="1:10" outlineLevel="1">
      <c r="A220" s="1">
        <f t="shared" si="20"/>
        <v>0</v>
      </c>
      <c r="C220" s="172">
        <f>(Kalkulation_MS5!$AK$23)/100*detail_MS5!$B38</f>
        <v>0</v>
      </c>
      <c r="D220" s="172">
        <f>(Kalkulation_MS5!$AK$23)/100*detail_MS5!$O38</f>
        <v>0</v>
      </c>
      <c r="E220" s="172">
        <f>(Kalkulation_MS5!$AK$23)/100*detail_MS5!$AB38</f>
        <v>0</v>
      </c>
      <c r="F220" s="172">
        <f>(Kalkulation_MS5!$AK$23)/100*detail_MS5!$AO38</f>
        <v>0</v>
      </c>
      <c r="G220" s="172">
        <f>(Kalkulation_MS5!$AK$23)/100*detail_MS5!$BB38</f>
        <v>0</v>
      </c>
      <c r="H220" s="172">
        <f>(Kalkulation_MS5!$AK$23)/100*detail_MS5!$BO38</f>
        <v>0</v>
      </c>
      <c r="I220" s="172">
        <f>(Kalkulation_MS5!$AK$23)/100*detail_MS5!$CB38</f>
        <v>0</v>
      </c>
      <c r="J220" s="206">
        <f t="shared" si="21"/>
        <v>0</v>
      </c>
    </row>
    <row r="221" spans="1:10" outlineLevel="1">
      <c r="A221" s="1">
        <f t="shared" si="20"/>
        <v>0</v>
      </c>
      <c r="C221" s="172">
        <f>(Kalkulation_MS5!$AL$23)/100*detail_MS5!$B39</f>
        <v>0</v>
      </c>
      <c r="D221" s="172">
        <f>(Kalkulation_MS5!$AL$23)/100*detail_MS5!$O39</f>
        <v>0</v>
      </c>
      <c r="E221" s="172">
        <f>(Kalkulation_MS5!$AL$23)/100*detail_MS5!$AB39</f>
        <v>0</v>
      </c>
      <c r="F221" s="172">
        <f>(Kalkulation_MS5!$AL$23)/100*detail_MS5!$AO39</f>
        <v>0</v>
      </c>
      <c r="G221" s="172">
        <f>(Kalkulation_MS5!$AL$23)/100*detail_MS5!$BB39</f>
        <v>0</v>
      </c>
      <c r="H221" s="172">
        <f>(Kalkulation_MS5!$AL$23)/100*detail_MS5!$BO39</f>
        <v>0</v>
      </c>
      <c r="I221" s="172">
        <f>(Kalkulation_MS5!$AL$23)/100*detail_MS5!$CB39</f>
        <v>0</v>
      </c>
      <c r="J221" s="206">
        <f t="shared" si="21"/>
        <v>0</v>
      </c>
    </row>
    <row r="222" spans="1:10" outlineLevel="1">
      <c r="A222" s="1">
        <f t="shared" si="20"/>
        <v>0</v>
      </c>
      <c r="C222" s="172">
        <f>(Kalkulation_MS5!$AM$23)/100*detail_MS5!$B40</f>
        <v>0</v>
      </c>
      <c r="D222" s="172">
        <f>(Kalkulation_MS5!$AM$23)/100*detail_MS5!$O40</f>
        <v>0</v>
      </c>
      <c r="E222" s="172">
        <f>(Kalkulation_MS5!$AM$23)/100*detail_MS5!$AB40</f>
        <v>0</v>
      </c>
      <c r="F222" s="172">
        <f>(Kalkulation_MS5!$AM$23)/100*detail_MS5!$AO40</f>
        <v>0</v>
      </c>
      <c r="G222" s="172">
        <f>(Kalkulation_MS5!$AM$23)/100*detail_MS5!$BB40</f>
        <v>0</v>
      </c>
      <c r="H222" s="172">
        <f>(Kalkulation_MS5!$AM$23)/100*detail_MS5!$BO40</f>
        <v>0</v>
      </c>
      <c r="I222" s="172">
        <f>(Kalkulation_MS5!$AM$23)/100*detail_MS5!$CB40</f>
        <v>0</v>
      </c>
      <c r="J222" s="206">
        <f t="shared" si="21"/>
        <v>0</v>
      </c>
    </row>
    <row r="223" spans="1:10" outlineLevel="1">
      <c r="A223" s="1">
        <f t="shared" si="20"/>
        <v>0</v>
      </c>
      <c r="C223" s="172">
        <f>(Kalkulation_MS5!$AN$23)/100*detail_MS5!$B41</f>
        <v>0</v>
      </c>
      <c r="D223" s="172">
        <f>(Kalkulation_MS5!$AN$23)/100*detail_MS5!$O41</f>
        <v>0</v>
      </c>
      <c r="E223" s="172">
        <f>(Kalkulation_MS5!$AN$23)/100*detail_MS5!$AB41</f>
        <v>0</v>
      </c>
      <c r="F223" s="172">
        <f>(Kalkulation_MS5!$AN$23)/100*detail_MS5!$AO41</f>
        <v>0</v>
      </c>
      <c r="G223" s="172">
        <f>(Kalkulation_MS5!$AN$23)/100*detail_MS5!$BB41</f>
        <v>0</v>
      </c>
      <c r="H223" s="172">
        <f>(Kalkulation_MS5!$AN$23)/100*detail_MS5!$BO41</f>
        <v>0</v>
      </c>
      <c r="I223" s="172">
        <f>(Kalkulation_MS5!$AN$23)/100*detail_MS5!$CB41</f>
        <v>0</v>
      </c>
      <c r="J223" s="206">
        <f t="shared" si="21"/>
        <v>0</v>
      </c>
    </row>
    <row r="224" spans="1:10" outlineLevel="1">
      <c r="A224" s="1">
        <f t="shared" si="20"/>
        <v>0</v>
      </c>
      <c r="C224" s="172">
        <f>(Kalkulation_MS5!$AO$23)/100*detail_MS5!$B42</f>
        <v>0</v>
      </c>
      <c r="D224" s="172">
        <f>(Kalkulation_MS5!$AO$23)/100*detail_MS5!$O42</f>
        <v>0</v>
      </c>
      <c r="E224" s="172">
        <f>(Kalkulation_MS5!$AO$23)/100*detail_MS5!$AB42</f>
        <v>0</v>
      </c>
      <c r="F224" s="172">
        <f>(Kalkulation_MS5!$AO$23)/100*detail_MS5!$AO42</f>
        <v>0</v>
      </c>
      <c r="G224" s="172">
        <f>(Kalkulation_MS5!$AO$23)/100*detail_MS5!$BB42</f>
        <v>0</v>
      </c>
      <c r="H224" s="172">
        <f>(Kalkulation_MS5!$AO$23)/100*detail_MS5!$BO42</f>
        <v>0</v>
      </c>
      <c r="I224" s="172">
        <f>(Kalkulation_MS5!$AO$23)/100*detail_MS5!$CB42</f>
        <v>0</v>
      </c>
      <c r="J224" s="206">
        <f t="shared" si="21"/>
        <v>0</v>
      </c>
    </row>
    <row r="225" spans="1:11" outlineLevel="1">
      <c r="A225" s="1">
        <f t="shared" si="20"/>
        <v>0</v>
      </c>
      <c r="C225" s="172">
        <f>(Kalkulation_MS5!$AP$23)/100*detail_MS5!$B43</f>
        <v>0</v>
      </c>
      <c r="D225" s="172">
        <f>(Kalkulation_MS5!$AP$23)/100*detail_MS5!$O43</f>
        <v>0</v>
      </c>
      <c r="E225" s="172">
        <f>(Kalkulation_MS5!$AP$23)/100*detail_MS5!$AB43</f>
        <v>0</v>
      </c>
      <c r="F225" s="172">
        <f>(Kalkulation_MS5!$AP$23)/100*detail_MS5!$AO43</f>
        <v>0</v>
      </c>
      <c r="G225" s="172">
        <f>(Kalkulation_MS5!$AP$23)/100*detail_MS5!$BB43</f>
        <v>0</v>
      </c>
      <c r="H225" s="172">
        <f>(Kalkulation_MS5!$AP$23)/100*detail_MS5!$BO43</f>
        <v>0</v>
      </c>
      <c r="I225" s="172">
        <f>(Kalkulation_MS5!$AP$23)/100*detail_MS5!$CB43</f>
        <v>0</v>
      </c>
      <c r="J225" s="206">
        <f t="shared" si="21"/>
        <v>0</v>
      </c>
    </row>
    <row r="226" spans="1:11" outlineLevel="1">
      <c r="A226" s="1">
        <f t="shared" si="20"/>
        <v>0</v>
      </c>
      <c r="C226" s="172">
        <f>(Kalkulation_MS5!$AQ$23)/100*detail_MS5!$B44</f>
        <v>0</v>
      </c>
      <c r="D226" s="172">
        <f>(Kalkulation_MS5!$AQ$23)/100*detail_MS5!$O44</f>
        <v>0</v>
      </c>
      <c r="E226" s="172">
        <f>(Kalkulation_MS5!$AQ$23)/100*detail_MS5!$AB44</f>
        <v>0</v>
      </c>
      <c r="F226" s="172">
        <f>(Kalkulation_MS5!$AQ$23)/100*detail_MS5!$AO44</f>
        <v>0</v>
      </c>
      <c r="G226" s="172">
        <f>(Kalkulation_MS5!$AQ$23)/100*detail_MS5!$BB44</f>
        <v>0</v>
      </c>
      <c r="H226" s="172">
        <f>(Kalkulation_MS5!$AQ$23)/100*detail_MS5!$BO44</f>
        <v>0</v>
      </c>
      <c r="I226" s="172">
        <f>(Kalkulation_MS5!$AQ$23)/100*detail_MS5!$CB44</f>
        <v>0</v>
      </c>
      <c r="J226" s="206">
        <f t="shared" si="21"/>
        <v>0</v>
      </c>
    </row>
    <row r="227" spans="1:11" outlineLevel="1">
      <c r="A227" s="1">
        <f t="shared" si="20"/>
        <v>0</v>
      </c>
      <c r="C227" s="172">
        <f>(Kalkulation_MS5!$AR$23)/100*detail_MS5!$B45</f>
        <v>0</v>
      </c>
      <c r="D227" s="172">
        <f>(Kalkulation_MS5!$AR$23)/100*detail_MS5!$O45</f>
        <v>0</v>
      </c>
      <c r="E227" s="172">
        <f>(Kalkulation_MS5!$AR$23)/100*detail_MS5!$AB45</f>
        <v>0</v>
      </c>
      <c r="F227" s="172">
        <f>(Kalkulation_MS5!$AR$23)/100*detail_MS5!$AO45</f>
        <v>0</v>
      </c>
      <c r="G227" s="172">
        <f>(Kalkulation_MS5!$AR$23)/100*detail_MS5!$BB45</f>
        <v>0</v>
      </c>
      <c r="H227" s="172">
        <f>(Kalkulation_MS5!$AR$23)/100*detail_MS5!$BO45</f>
        <v>0</v>
      </c>
      <c r="I227" s="172">
        <f>(Kalkulation_MS5!$AR$23)/100*detail_MS5!$CB45</f>
        <v>0</v>
      </c>
      <c r="J227" s="206">
        <f t="shared" si="21"/>
        <v>0</v>
      </c>
    </row>
    <row r="228" spans="1:11" outlineLevel="1">
      <c r="A228" s="1">
        <f t="shared" si="20"/>
        <v>0</v>
      </c>
      <c r="C228" s="172">
        <f>(Kalkulation_MS5!$AS$23)/100*detail_MS5!$B46</f>
        <v>0</v>
      </c>
      <c r="D228" s="172">
        <f>(Kalkulation_MS5!$AS$23)/100*detail_MS5!$O46</f>
        <v>0</v>
      </c>
      <c r="E228" s="172">
        <f>(Kalkulation_MS5!$AS$23)/100*detail_MS5!$AB46</f>
        <v>0</v>
      </c>
      <c r="F228" s="172">
        <f>(Kalkulation_MS5!$AS$23)/100*detail_MS5!$AO46</f>
        <v>0</v>
      </c>
      <c r="G228" s="172">
        <f>(Kalkulation_MS5!$AS$23)/100*detail_MS5!$BB46</f>
        <v>0</v>
      </c>
      <c r="H228" s="172">
        <f>(Kalkulation_MS5!$AS$23)/100*detail_MS5!$BO46</f>
        <v>0</v>
      </c>
      <c r="I228" s="172">
        <f>(Kalkulation_MS5!$AS$23)/100*detail_MS5!$CB46</f>
        <v>0</v>
      </c>
      <c r="J228" s="206">
        <f t="shared" si="21"/>
        <v>0</v>
      </c>
    </row>
    <row r="229" spans="1:11" outlineLevel="1">
      <c r="A229" s="88" t="s">
        <v>445</v>
      </c>
      <c r="B229" s="88"/>
      <c r="C229" s="201">
        <f>SUM(C189:C228)</f>
        <v>0</v>
      </c>
      <c r="D229" s="201">
        <f t="shared" ref="D229:J229" si="22">SUM(D189:D228)</f>
        <v>0</v>
      </c>
      <c r="E229" s="201">
        <f t="shared" si="22"/>
        <v>0</v>
      </c>
      <c r="F229" s="201">
        <f t="shared" si="22"/>
        <v>0</v>
      </c>
      <c r="G229" s="201">
        <f t="shared" si="22"/>
        <v>0</v>
      </c>
      <c r="H229" s="201">
        <f t="shared" si="22"/>
        <v>0</v>
      </c>
      <c r="I229" s="201">
        <f t="shared" si="22"/>
        <v>0</v>
      </c>
      <c r="J229" s="79">
        <f t="shared" si="22"/>
        <v>0</v>
      </c>
      <c r="K229" s="172">
        <f>Kalkulation_MS5!AT53*7</f>
        <v>0</v>
      </c>
    </row>
    <row r="230" spans="1:11" outlineLevel="1">
      <c r="A230" s="203" t="s">
        <v>283</v>
      </c>
      <c r="J230" s="205">
        <f t="shared" si="8"/>
        <v>0</v>
      </c>
    </row>
    <row r="231" spans="1:11" outlineLevel="1">
      <c r="A231" s="1">
        <f t="shared" ref="A231:A270" si="23">A189</f>
        <v>0</v>
      </c>
      <c r="C231" s="172">
        <f>(Kalkulation_MS5!$F$24)/100*detail_MS5!B7</f>
        <v>0</v>
      </c>
      <c r="D231" s="172">
        <f>(Kalkulation_MS5!$F$24)/100*detail_MS5!O7</f>
        <v>0</v>
      </c>
      <c r="E231" s="172">
        <f>(Kalkulation_MS5!$F$24)/100*detail_MS5!AB7</f>
        <v>0</v>
      </c>
      <c r="F231" s="172">
        <f>(Kalkulation_MS5!$F$24)/100*detail_MS5!AO7</f>
        <v>0</v>
      </c>
      <c r="G231" s="172">
        <f>(Kalkulation_MS5!$F$24)/100*detail_MS5!BB7</f>
        <v>0</v>
      </c>
      <c r="H231" s="172">
        <f>(Kalkulation_MS5!$F$24)/100*detail_MS5!BO7</f>
        <v>0</v>
      </c>
      <c r="I231" s="172">
        <f>(Kalkulation_MS5!$F$24)/100*detail_MS5!CB7</f>
        <v>0</v>
      </c>
      <c r="J231" s="206">
        <f t="shared" si="8"/>
        <v>0</v>
      </c>
    </row>
    <row r="232" spans="1:11" outlineLevel="1">
      <c r="A232" s="1">
        <f t="shared" si="23"/>
        <v>0</v>
      </c>
      <c r="C232" s="172">
        <f>(Kalkulation_MS5!$G$24)/100*detail_MS5!B8</f>
        <v>0</v>
      </c>
      <c r="D232" s="172">
        <f>(Kalkulation_MS5!$G$24)/100*detail_MS5!O8</f>
        <v>0</v>
      </c>
      <c r="E232" s="172">
        <f>(Kalkulation_MS5!$G$24)/100*detail_MS5!AB8</f>
        <v>0</v>
      </c>
      <c r="F232" s="172">
        <f>(Kalkulation_MS5!$G$24)/100*detail_MS5!AO8</f>
        <v>0</v>
      </c>
      <c r="G232" s="172">
        <f>(Kalkulation_MS5!$G$24)/100*detail_MS5!BB8</f>
        <v>0</v>
      </c>
      <c r="H232" s="172">
        <f>(Kalkulation_MS5!$G$24)/100*detail_MS5!BO8</f>
        <v>0</v>
      </c>
      <c r="I232" s="172">
        <f>(Kalkulation_MS5!$G$24)/100*detail_MS5!CB8</f>
        <v>0</v>
      </c>
      <c r="J232" s="206">
        <f t="shared" si="8"/>
        <v>0</v>
      </c>
    </row>
    <row r="233" spans="1:11" outlineLevel="1">
      <c r="A233" s="249">
        <f t="shared" si="23"/>
        <v>0</v>
      </c>
      <c r="C233" s="172">
        <f>(Kalkulation_MS5!$H$24)/100*detail_MS5!B9</f>
        <v>0</v>
      </c>
      <c r="D233" s="172">
        <f>(Kalkulation_MS5!$H$24)/100*detail_MS5!O9</f>
        <v>0</v>
      </c>
      <c r="E233" s="172">
        <f>(Kalkulation_MS5!$H$24)/100*detail_MS5!AB9</f>
        <v>0</v>
      </c>
      <c r="F233" s="172">
        <f>(Kalkulation_MS5!$H$24)/100*detail_MS5!AO9</f>
        <v>0</v>
      </c>
      <c r="G233" s="172">
        <f>(Kalkulation_MS5!$H$24)/100*detail_MS5!BB9</f>
        <v>0</v>
      </c>
      <c r="H233" s="172">
        <f>(Kalkulation_MS5!$H$24)/100*detail_MS5!BO9</f>
        <v>0</v>
      </c>
      <c r="I233" s="172">
        <f>(Kalkulation_MS5!$H$24)/100*detail_MS5!CB9</f>
        <v>0</v>
      </c>
      <c r="J233" s="206">
        <f t="shared" si="8"/>
        <v>0</v>
      </c>
    </row>
    <row r="234" spans="1:11" outlineLevel="1">
      <c r="A234" s="1">
        <f t="shared" si="23"/>
        <v>0</v>
      </c>
      <c r="C234" s="172">
        <f>(Kalkulation_MS5!$I$24)/100*detail_MS5!B10</f>
        <v>0</v>
      </c>
      <c r="D234" s="172">
        <f>(Kalkulation_MS5!$I$24)/100*detail_MS5!O10</f>
        <v>0</v>
      </c>
      <c r="E234" s="172">
        <f>(Kalkulation_MS5!$I$24)/100*detail_MS5!AB10</f>
        <v>0</v>
      </c>
      <c r="F234" s="172">
        <f>(Kalkulation_MS5!$I$24)/100*detail_MS5!AO10</f>
        <v>0</v>
      </c>
      <c r="G234" s="172">
        <f>(Kalkulation_MS5!$I$24)/100*detail_MS5!BB10</f>
        <v>0</v>
      </c>
      <c r="H234" s="172">
        <f>(Kalkulation_MS5!$I$24)/100*detail_MS5!BO10</f>
        <v>0</v>
      </c>
      <c r="I234" s="172">
        <f>(Kalkulation_MS5!$I$24)/100*detail_MS5!CB10</f>
        <v>0</v>
      </c>
      <c r="J234" s="206">
        <f t="shared" si="8"/>
        <v>0</v>
      </c>
    </row>
    <row r="235" spans="1:11" outlineLevel="1">
      <c r="A235" s="1">
        <f t="shared" si="23"/>
        <v>0</v>
      </c>
      <c r="C235" s="172">
        <f>(Kalkulation_MS5!$J$24)/100*detail_MS5!B11</f>
        <v>0</v>
      </c>
      <c r="D235" s="172">
        <f>(Kalkulation_MS5!$J$24)/100*detail_MS5!O11</f>
        <v>0</v>
      </c>
      <c r="E235" s="172">
        <f>(Kalkulation_MS5!$J$24)/100*detail_MS5!AB11</f>
        <v>0</v>
      </c>
      <c r="F235" s="172">
        <f>(Kalkulation_MS5!$J$24)/100*detail_MS5!AO11</f>
        <v>0</v>
      </c>
      <c r="G235" s="172">
        <f>(Kalkulation_MS5!$J$24)/100*detail_MS5!BB11</f>
        <v>0</v>
      </c>
      <c r="H235" s="172">
        <f>(Kalkulation_MS5!$J$24)/100*detail_MS5!BO11</f>
        <v>0</v>
      </c>
      <c r="I235" s="172">
        <f>(Kalkulation_MS5!$J$24)/100*detail_MS5!CB11</f>
        <v>0</v>
      </c>
      <c r="J235" s="206">
        <f t="shared" si="8"/>
        <v>0</v>
      </c>
    </row>
    <row r="236" spans="1:11" outlineLevel="1">
      <c r="A236" s="1">
        <f t="shared" si="23"/>
        <v>0</v>
      </c>
      <c r="C236" s="172">
        <f>(Kalkulation_MS5!$K$24)/100*detail_MS5!B12</f>
        <v>0</v>
      </c>
      <c r="D236" s="172">
        <f>(Kalkulation_MS5!$K$24)/100*detail_MS5!O12</f>
        <v>0</v>
      </c>
      <c r="E236" s="172">
        <f>(Kalkulation_MS5!$K$24)/100*detail_MS5!AB12</f>
        <v>0</v>
      </c>
      <c r="F236" s="172">
        <f>(Kalkulation_MS5!$K$24)/100*detail_MS5!AO12</f>
        <v>0</v>
      </c>
      <c r="G236" s="172">
        <f>(Kalkulation_MS5!$K$24)/100*detail_MS5!BB12</f>
        <v>0</v>
      </c>
      <c r="H236" s="172">
        <f>(Kalkulation_MS5!$K$24)/100*detail_MS5!BO12</f>
        <v>0</v>
      </c>
      <c r="I236" s="172">
        <f>(Kalkulation_MS5!$K$24)/100*detail_MS5!CB12</f>
        <v>0</v>
      </c>
      <c r="J236" s="206">
        <f t="shared" ref="J236:J408" si="24">SUM(C236:I236)</f>
        <v>0</v>
      </c>
    </row>
    <row r="237" spans="1:11" outlineLevel="1">
      <c r="A237" s="1">
        <f t="shared" si="23"/>
        <v>0</v>
      </c>
      <c r="C237" s="172">
        <f>(Kalkulation_MS5!$L$24)/100*detail_MS5!B13</f>
        <v>0</v>
      </c>
      <c r="D237" s="172">
        <f>(Kalkulation_MS5!$L$24)/100*detail_MS5!O13</f>
        <v>0</v>
      </c>
      <c r="E237" s="172">
        <f>(Kalkulation_MS5!$L$24)/100*detail_MS5!AB13</f>
        <v>0</v>
      </c>
      <c r="F237" s="172">
        <f>(Kalkulation_MS5!$L$24)/100*detail_MS5!AO13</f>
        <v>0</v>
      </c>
      <c r="G237" s="172">
        <f>(Kalkulation_MS5!$L$24)/100*detail_MS5!BB13</f>
        <v>0</v>
      </c>
      <c r="H237" s="172">
        <f>(Kalkulation_MS5!$L$24)/100*detail_MS5!BO13</f>
        <v>0</v>
      </c>
      <c r="I237" s="172">
        <f>(Kalkulation_MS5!$L$24)/100*detail_MS5!CB13</f>
        <v>0</v>
      </c>
      <c r="J237" s="206">
        <f t="shared" si="24"/>
        <v>0</v>
      </c>
    </row>
    <row r="238" spans="1:11" outlineLevel="1">
      <c r="A238" s="1">
        <f t="shared" si="23"/>
        <v>0</v>
      </c>
      <c r="C238" s="172">
        <f>(Kalkulation_MS5!$M$24)/100*detail_MS5!B14</f>
        <v>0</v>
      </c>
      <c r="D238" s="172">
        <f>(Kalkulation_MS5!$M$24)/100*detail_MS5!O14</f>
        <v>0</v>
      </c>
      <c r="E238" s="172">
        <f>(Kalkulation_MS5!$M$24)/100*detail_MS5!AB14</f>
        <v>0</v>
      </c>
      <c r="F238" s="172">
        <f>(Kalkulation_MS5!$M$24)/100*detail_MS5!AO14</f>
        <v>0</v>
      </c>
      <c r="G238" s="172">
        <f>(Kalkulation_MS5!$M$24)/100*detail_MS5!BB14</f>
        <v>0</v>
      </c>
      <c r="H238" s="172">
        <f>(Kalkulation_MS5!$M$24)/100*detail_MS5!BO14</f>
        <v>0</v>
      </c>
      <c r="I238" s="172">
        <f>(Kalkulation_MS5!$M$24)/100*detail_MS5!CB14</f>
        <v>0</v>
      </c>
      <c r="J238" s="206">
        <f t="shared" si="24"/>
        <v>0</v>
      </c>
    </row>
    <row r="239" spans="1:11" outlineLevel="1">
      <c r="A239" s="1">
        <f t="shared" si="23"/>
        <v>0</v>
      </c>
      <c r="C239" s="172">
        <f>(Kalkulation_MS5!$N$24)/100*detail_MS5!B15</f>
        <v>0</v>
      </c>
      <c r="D239" s="172">
        <f>(Kalkulation_MS5!$N$24)/100*detail_MS5!O15</f>
        <v>0</v>
      </c>
      <c r="E239" s="172">
        <f>(Kalkulation_MS5!$N$24)/100*detail_MS5!AB15</f>
        <v>0</v>
      </c>
      <c r="F239" s="172">
        <f>(Kalkulation_MS5!$N$24)/100*detail_MS5!AO15</f>
        <v>0</v>
      </c>
      <c r="G239" s="172">
        <f>(Kalkulation_MS5!$N$24)/100*detail_MS5!BB15</f>
        <v>0</v>
      </c>
      <c r="H239" s="172">
        <f>(Kalkulation_MS5!$N$24)/100*detail_MS5!BO15</f>
        <v>0</v>
      </c>
      <c r="I239" s="172">
        <f>(Kalkulation_MS5!$N$24)/100*detail_MS5!CB15</f>
        <v>0</v>
      </c>
      <c r="J239" s="206">
        <f t="shared" si="24"/>
        <v>0</v>
      </c>
    </row>
    <row r="240" spans="1:11" outlineLevel="1">
      <c r="A240" s="1">
        <f t="shared" si="23"/>
        <v>0</v>
      </c>
      <c r="C240" s="172">
        <f>(Kalkulation_MS5!$O$24)/100*detail_MS5!B16</f>
        <v>0</v>
      </c>
      <c r="D240" s="172">
        <f>(Kalkulation_MS5!$O$24)/100*detail_MS5!O16</f>
        <v>0</v>
      </c>
      <c r="E240" s="172">
        <f>(Kalkulation_MS5!$O$24)/100*detail_MS5!AB16</f>
        <v>0</v>
      </c>
      <c r="F240" s="172">
        <f>(Kalkulation_MS5!$O$24)/100*detail_MS5!AO16</f>
        <v>0</v>
      </c>
      <c r="G240" s="172">
        <f>(Kalkulation_MS5!$O$24)/100*detail_MS5!BB16</f>
        <v>0</v>
      </c>
      <c r="H240" s="172">
        <f>(Kalkulation_MS5!$O$24)/100*detail_MS5!BO16</f>
        <v>0</v>
      </c>
      <c r="I240" s="172">
        <f>(Kalkulation_MS5!$O$24)/100*detail_MS5!CB16</f>
        <v>0</v>
      </c>
      <c r="J240" s="206">
        <f t="shared" si="24"/>
        <v>0</v>
      </c>
    </row>
    <row r="241" spans="1:10" outlineLevel="1">
      <c r="A241" s="1">
        <f t="shared" si="23"/>
        <v>0</v>
      </c>
      <c r="C241" s="172">
        <f>(Kalkulation_MS5!$P$24)/100*detail_MS5!B17</f>
        <v>0</v>
      </c>
      <c r="D241" s="172">
        <f>(Kalkulation_MS5!$P$24)/100*detail_MS5!O17</f>
        <v>0</v>
      </c>
      <c r="E241" s="172">
        <f>(Kalkulation_MS5!$P$24)/100*detail_MS5!AB17</f>
        <v>0</v>
      </c>
      <c r="F241" s="172">
        <f>(Kalkulation_MS5!$P$24)/100*detail_MS5!AO17</f>
        <v>0</v>
      </c>
      <c r="G241" s="172">
        <f>(Kalkulation_MS5!$P$24)/100*detail_MS5!BB17</f>
        <v>0</v>
      </c>
      <c r="H241" s="172">
        <f>(Kalkulation_MS5!$P$24)/100*detail_MS5!BO17</f>
        <v>0</v>
      </c>
      <c r="I241" s="172">
        <f>(Kalkulation_MS5!$P$24)/100*detail_MS5!CB17</f>
        <v>0</v>
      </c>
      <c r="J241" s="206">
        <f t="shared" ref="J241:J270" si="25">SUM(C241:I241)</f>
        <v>0</v>
      </c>
    </row>
    <row r="242" spans="1:10" outlineLevel="1">
      <c r="A242" s="1">
        <f t="shared" si="23"/>
        <v>0</v>
      </c>
      <c r="C242" s="172">
        <f>(Kalkulation_MS5!$Q$24)/100*detail_MS5!B18</f>
        <v>0</v>
      </c>
      <c r="D242" s="172">
        <f>(Kalkulation_MS5!$Q$24)/100*detail_MS5!O18</f>
        <v>0</v>
      </c>
      <c r="E242" s="172">
        <f>(Kalkulation_MS5!$Q$24)/100*detail_MS5!AB18</f>
        <v>0</v>
      </c>
      <c r="F242" s="172">
        <f>(Kalkulation_MS5!$Q$24)/100*detail_MS5!AO18</f>
        <v>0</v>
      </c>
      <c r="G242" s="172">
        <f>(Kalkulation_MS5!$Q$24)/100*detail_MS5!BB18</f>
        <v>0</v>
      </c>
      <c r="H242" s="172">
        <f>(Kalkulation_MS5!$Q$24)/100*detail_MS5!BO18</f>
        <v>0</v>
      </c>
      <c r="I242" s="172">
        <f>(Kalkulation_MS5!$Q$24)/100*detail_MS5!CB18</f>
        <v>0</v>
      </c>
      <c r="J242" s="206">
        <f t="shared" si="25"/>
        <v>0</v>
      </c>
    </row>
    <row r="243" spans="1:10" outlineLevel="1">
      <c r="A243" s="1">
        <f t="shared" si="23"/>
        <v>0</v>
      </c>
      <c r="C243" s="172">
        <f>(Kalkulation_MS5!$R$24)/100*detail_MS5!B19</f>
        <v>0</v>
      </c>
      <c r="D243" s="172">
        <f>(Kalkulation_MS5!$R$24)/100*detail_MS5!O19</f>
        <v>0</v>
      </c>
      <c r="E243" s="172">
        <f>(Kalkulation_MS5!$R$24)/100*detail_MS5!AB19</f>
        <v>0</v>
      </c>
      <c r="F243" s="172">
        <f>(Kalkulation_MS5!$R$24)/100*detail_MS5!AO19</f>
        <v>0</v>
      </c>
      <c r="G243" s="172">
        <f>(Kalkulation_MS5!$R$24)/100*detail_MS5!BB19</f>
        <v>0</v>
      </c>
      <c r="H243" s="172">
        <f>(Kalkulation_MS5!$R$24)/100*detail_MS5!BO19</f>
        <v>0</v>
      </c>
      <c r="I243" s="172">
        <f>(Kalkulation_MS5!$R$24)/100*detail_MS5!CB19</f>
        <v>0</v>
      </c>
      <c r="J243" s="206">
        <f t="shared" si="25"/>
        <v>0</v>
      </c>
    </row>
    <row r="244" spans="1:10" outlineLevel="1">
      <c r="A244" s="1">
        <f t="shared" si="23"/>
        <v>0</v>
      </c>
      <c r="C244" s="172">
        <f>(Kalkulation_MS5!$S$24)/100*detail_MS5!$B20</f>
        <v>0</v>
      </c>
      <c r="D244" s="172">
        <f>(Kalkulation_MS5!$S$24)/100*detail_MS5!$O20</f>
        <v>0</v>
      </c>
      <c r="E244" s="172">
        <f>(Kalkulation_MS5!$S$24)/100*detail_MS5!$AB20</f>
        <v>0</v>
      </c>
      <c r="F244" s="172">
        <f>(Kalkulation_MS5!$S$24)/100*detail_MS5!$AO20</f>
        <v>0</v>
      </c>
      <c r="G244" s="172">
        <f>(Kalkulation_MS5!$S$24)/100*detail_MS5!$BB20</f>
        <v>0</v>
      </c>
      <c r="H244" s="172">
        <f>(Kalkulation_MS5!$S$24)/100*detail_MS5!$BO20</f>
        <v>0</v>
      </c>
      <c r="I244" s="172">
        <f>(Kalkulation_MS5!$S$24)/100*detail_MS5!$CB20</f>
        <v>0</v>
      </c>
      <c r="J244" s="206">
        <f t="shared" si="25"/>
        <v>0</v>
      </c>
    </row>
    <row r="245" spans="1:10" outlineLevel="1">
      <c r="A245" s="1">
        <f t="shared" si="23"/>
        <v>0</v>
      </c>
      <c r="C245" s="172">
        <f>(Kalkulation_MS5!$T$24)/100*detail_MS5!$B21</f>
        <v>0</v>
      </c>
      <c r="D245" s="172">
        <f>(Kalkulation_MS5!$T$24)/100*detail_MS5!$O21</f>
        <v>0</v>
      </c>
      <c r="E245" s="172">
        <f>(Kalkulation_MS5!$T$24)/100*detail_MS5!$AB21</f>
        <v>0</v>
      </c>
      <c r="F245" s="172">
        <f>(Kalkulation_MS5!$T$24)/100*detail_MS5!$AO21</f>
        <v>0</v>
      </c>
      <c r="G245" s="172">
        <f>(Kalkulation_MS5!$T$24)/100*detail_MS5!$BB21</f>
        <v>0</v>
      </c>
      <c r="H245" s="172">
        <f>(Kalkulation_MS5!$T$24)/100*detail_MS5!$BO21</f>
        <v>0</v>
      </c>
      <c r="I245" s="172">
        <f>(Kalkulation_MS5!$T$24)/100*detail_MS5!$CB21</f>
        <v>0</v>
      </c>
      <c r="J245" s="206">
        <f t="shared" si="25"/>
        <v>0</v>
      </c>
    </row>
    <row r="246" spans="1:10" outlineLevel="1">
      <c r="A246" s="1">
        <f t="shared" si="23"/>
        <v>0</v>
      </c>
      <c r="C246" s="172">
        <f>(Kalkulation_MS5!$U$24)/100*detail_MS5!$B22</f>
        <v>0</v>
      </c>
      <c r="D246" s="172">
        <f>(Kalkulation_MS5!$U$24)/100*detail_MS5!$O22</f>
        <v>0</v>
      </c>
      <c r="E246" s="172">
        <f>(Kalkulation_MS5!$U$24)/100*detail_MS5!$AB22</f>
        <v>0</v>
      </c>
      <c r="F246" s="172">
        <f>(Kalkulation_MS5!$U$24)/100*detail_MS5!$AO22</f>
        <v>0</v>
      </c>
      <c r="G246" s="172">
        <f>(Kalkulation_MS5!$U$24)/100*detail_MS5!$BB22</f>
        <v>0</v>
      </c>
      <c r="H246" s="172">
        <f>(Kalkulation_MS5!$U$24)/100*detail_MS5!$BO22</f>
        <v>0</v>
      </c>
      <c r="I246" s="172">
        <f>(Kalkulation_MS5!$U$24)/100*detail_MS5!$CB22</f>
        <v>0</v>
      </c>
      <c r="J246" s="206">
        <f t="shared" si="25"/>
        <v>0</v>
      </c>
    </row>
    <row r="247" spans="1:10" outlineLevel="1">
      <c r="A247" s="1">
        <f t="shared" si="23"/>
        <v>0</v>
      </c>
      <c r="C247" s="172">
        <f>(Kalkulation_MS5!$V$24)/100*detail_MS5!$B23</f>
        <v>0</v>
      </c>
      <c r="D247" s="172">
        <f>(Kalkulation_MS5!$V$24)/100*detail_MS5!$O23</f>
        <v>0</v>
      </c>
      <c r="E247" s="172">
        <f>(Kalkulation_MS5!$V$24)/100*detail_MS5!$AB23</f>
        <v>0</v>
      </c>
      <c r="F247" s="172">
        <f>(Kalkulation_MS5!$V$24)/100*detail_MS5!$AO23</f>
        <v>0</v>
      </c>
      <c r="G247" s="172">
        <f>(Kalkulation_MS5!$V$24)/100*detail_MS5!$BB23</f>
        <v>0</v>
      </c>
      <c r="H247" s="172">
        <f>(Kalkulation_MS5!$V$24)/100*detail_MS5!$BO23</f>
        <v>0</v>
      </c>
      <c r="I247" s="172">
        <f>(Kalkulation_MS5!$V$24)/100*detail_MS5!$CB23</f>
        <v>0</v>
      </c>
      <c r="J247" s="206">
        <f t="shared" si="25"/>
        <v>0</v>
      </c>
    </row>
    <row r="248" spans="1:10" outlineLevel="1">
      <c r="A248" s="1">
        <f t="shared" si="23"/>
        <v>0</v>
      </c>
      <c r="C248" s="172">
        <f>(Kalkulation_MS5!$W$24)/100*detail_MS5!$B24</f>
        <v>0</v>
      </c>
      <c r="D248" s="172">
        <f>(Kalkulation_MS5!$W$24)/100*detail_MS5!$O24</f>
        <v>0</v>
      </c>
      <c r="E248" s="172">
        <f>(Kalkulation_MS5!$W$24)/100*detail_MS5!$AB24</f>
        <v>0</v>
      </c>
      <c r="F248" s="172">
        <f>(Kalkulation_MS5!$W$24)/100*detail_MS5!$AO24</f>
        <v>0</v>
      </c>
      <c r="G248" s="172">
        <f>(Kalkulation_MS5!$W$24)/100*detail_MS5!$BB24</f>
        <v>0</v>
      </c>
      <c r="H248" s="172">
        <f>(Kalkulation_MS5!$W$24)/100*detail_MS5!$BO24</f>
        <v>0</v>
      </c>
      <c r="I248" s="172">
        <f>(Kalkulation_MS5!$W$24)/100*detail_MS5!$CB24</f>
        <v>0</v>
      </c>
      <c r="J248" s="206">
        <f t="shared" si="25"/>
        <v>0</v>
      </c>
    </row>
    <row r="249" spans="1:10" outlineLevel="1">
      <c r="A249" s="1">
        <f t="shared" si="23"/>
        <v>0</v>
      </c>
      <c r="C249" s="172">
        <f>(Kalkulation_MS5!$X$24)/100*detail_MS5!$B25</f>
        <v>0</v>
      </c>
      <c r="D249" s="172">
        <f>(Kalkulation_MS5!$X$24)/100*detail_MS5!$O25</f>
        <v>0</v>
      </c>
      <c r="E249" s="172">
        <f>(Kalkulation_MS5!$X$24)/100*detail_MS5!$AB25</f>
        <v>0</v>
      </c>
      <c r="F249" s="172">
        <f>(Kalkulation_MS5!$X$24)/100*detail_MS5!$AO25</f>
        <v>0</v>
      </c>
      <c r="G249" s="172">
        <f>(Kalkulation_MS5!$X$24)/100*detail_MS5!$BB25</f>
        <v>0</v>
      </c>
      <c r="H249" s="172">
        <f>(Kalkulation_MS5!$X$24)/100*detail_MS5!$BO25</f>
        <v>0</v>
      </c>
      <c r="I249" s="172">
        <f>(Kalkulation_MS5!$X$24)/100*detail_MS5!$CB25</f>
        <v>0</v>
      </c>
      <c r="J249" s="206">
        <f t="shared" si="25"/>
        <v>0</v>
      </c>
    </row>
    <row r="250" spans="1:10" outlineLevel="1">
      <c r="A250" s="1">
        <f t="shared" si="23"/>
        <v>0</v>
      </c>
      <c r="C250" s="172">
        <f>(Kalkulation_MS5!$Y$24)/100*detail_MS5!$B26</f>
        <v>0</v>
      </c>
      <c r="D250" s="172">
        <f>(Kalkulation_MS5!$Y$24)/100*detail_MS5!$O26</f>
        <v>0</v>
      </c>
      <c r="E250" s="172">
        <f>(Kalkulation_MS5!$Y$24)/100*detail_MS5!$AB26</f>
        <v>0</v>
      </c>
      <c r="F250" s="172">
        <f>(Kalkulation_MS5!$Y$24)/100*detail_MS5!$AO26</f>
        <v>0</v>
      </c>
      <c r="G250" s="172">
        <f>(Kalkulation_MS5!$Y$24)/100*detail_MS5!$BB26</f>
        <v>0</v>
      </c>
      <c r="H250" s="172">
        <f>(Kalkulation_MS5!$Y$24)/100*detail_MS5!$BO26</f>
        <v>0</v>
      </c>
      <c r="I250" s="172">
        <f>(Kalkulation_MS5!$Y$24)/100*detail_MS5!$CB26</f>
        <v>0</v>
      </c>
      <c r="J250" s="206">
        <f t="shared" si="25"/>
        <v>0</v>
      </c>
    </row>
    <row r="251" spans="1:10" outlineLevel="1">
      <c r="A251" s="1">
        <f t="shared" si="23"/>
        <v>0</v>
      </c>
      <c r="C251" s="172">
        <f>(Kalkulation_MS5!$Z$24)/100*detail_MS5!$B27</f>
        <v>0</v>
      </c>
      <c r="D251" s="172">
        <f>(Kalkulation_MS5!$Z$24)/100*detail_MS5!$O27</f>
        <v>0</v>
      </c>
      <c r="E251" s="172">
        <f>(Kalkulation_MS5!$Z$24)/100*detail_MS5!$AB27</f>
        <v>0</v>
      </c>
      <c r="F251" s="172">
        <f>(Kalkulation_MS5!$Z$24)/100*detail_MS5!$AO27</f>
        <v>0</v>
      </c>
      <c r="G251" s="172">
        <f>(Kalkulation_MS5!$Z$24)/100*detail_MS5!$BB27</f>
        <v>0</v>
      </c>
      <c r="H251" s="172">
        <f>(Kalkulation_MS5!$Z$24)/100*detail_MS5!$BO27</f>
        <v>0</v>
      </c>
      <c r="I251" s="172">
        <f>(Kalkulation_MS5!$Z$24)/100*detail_MS5!$CB27</f>
        <v>0</v>
      </c>
      <c r="J251" s="206">
        <f t="shared" si="25"/>
        <v>0</v>
      </c>
    </row>
    <row r="252" spans="1:10" outlineLevel="1">
      <c r="A252" s="1">
        <f t="shared" si="23"/>
        <v>0</v>
      </c>
      <c r="C252" s="172">
        <f>(Kalkulation_MS5!$AA$24)/100*detail_MS5!$B28</f>
        <v>0</v>
      </c>
      <c r="D252" s="172">
        <f>(Kalkulation_MS5!$AA$24)/100*detail_MS5!$O28</f>
        <v>0</v>
      </c>
      <c r="E252" s="172">
        <f>(Kalkulation_MS5!$AA$24)/100*detail_MS5!$AB28</f>
        <v>0</v>
      </c>
      <c r="F252" s="172">
        <f>(Kalkulation_MS5!$AA$24)/100*detail_MS5!$AO28</f>
        <v>0</v>
      </c>
      <c r="G252" s="172">
        <f>(Kalkulation_MS5!$AA$24)/100*detail_MS5!$BB28</f>
        <v>0</v>
      </c>
      <c r="H252" s="172">
        <f>(Kalkulation_MS5!$AA$24)/100*detail_MS5!$BO28</f>
        <v>0</v>
      </c>
      <c r="I252" s="172">
        <f>(Kalkulation_MS5!$AA$24)/100*detail_MS5!$CB28</f>
        <v>0</v>
      </c>
      <c r="J252" s="206">
        <f t="shared" si="25"/>
        <v>0</v>
      </c>
    </row>
    <row r="253" spans="1:10" outlineLevel="1">
      <c r="A253" s="1">
        <f t="shared" si="23"/>
        <v>0</v>
      </c>
      <c r="C253" s="172">
        <f>(Kalkulation_MS5!$AB$24)/100*detail_MS5!$B29</f>
        <v>0</v>
      </c>
      <c r="D253" s="172">
        <f>(Kalkulation_MS5!$AB$24)/100*detail_MS5!$O29</f>
        <v>0</v>
      </c>
      <c r="E253" s="172">
        <f>(Kalkulation_MS5!$AB$24)/100*detail_MS5!$AB29</f>
        <v>0</v>
      </c>
      <c r="F253" s="172">
        <f>(Kalkulation_MS5!$AB$24)/100*detail_MS5!$AO29</f>
        <v>0</v>
      </c>
      <c r="G253" s="172">
        <f>(Kalkulation_MS5!$AB$24)/100*detail_MS5!$BB29</f>
        <v>0</v>
      </c>
      <c r="H253" s="172">
        <f>(Kalkulation_MS5!$AB$24)/100*detail_MS5!$BO29</f>
        <v>0</v>
      </c>
      <c r="I253" s="172">
        <f>(Kalkulation_MS5!$AB$24)/100*detail_MS5!$CB29</f>
        <v>0</v>
      </c>
      <c r="J253" s="206">
        <f t="shared" si="25"/>
        <v>0</v>
      </c>
    </row>
    <row r="254" spans="1:10" outlineLevel="1">
      <c r="A254" s="1">
        <f t="shared" si="23"/>
        <v>0</v>
      </c>
      <c r="C254" s="172">
        <f>(Kalkulation_MS5!$AC$24)/100*detail_MS5!$B30</f>
        <v>0</v>
      </c>
      <c r="D254" s="172">
        <f>(Kalkulation_MS5!$AC$24)/100*detail_MS5!$O30</f>
        <v>0</v>
      </c>
      <c r="E254" s="172">
        <f>(Kalkulation_MS5!$AC$24)/100*detail_MS5!$AB30</f>
        <v>0</v>
      </c>
      <c r="F254" s="172">
        <f>(Kalkulation_MS5!$AC$24)/100*detail_MS5!$AO30</f>
        <v>0</v>
      </c>
      <c r="G254" s="172">
        <f>(Kalkulation_MS5!$AC$24)/100*detail_MS5!$BB30</f>
        <v>0</v>
      </c>
      <c r="H254" s="172">
        <f>(Kalkulation_MS5!$AC$24)/100*detail_MS5!$BO30</f>
        <v>0</v>
      </c>
      <c r="I254" s="172">
        <f>(Kalkulation_MS5!$AC$24)/100*detail_MS5!$CB30</f>
        <v>0</v>
      </c>
      <c r="J254" s="206">
        <f t="shared" si="25"/>
        <v>0</v>
      </c>
    </row>
    <row r="255" spans="1:10" outlineLevel="1">
      <c r="A255" s="1">
        <f t="shared" si="23"/>
        <v>0</v>
      </c>
      <c r="C255" s="172">
        <f>(Kalkulation_MS5!$AD$24)/100*detail_MS5!$B31</f>
        <v>0</v>
      </c>
      <c r="D255" s="172">
        <f>(Kalkulation_MS5!$AD$24)/100*detail_MS5!$O31</f>
        <v>0</v>
      </c>
      <c r="E255" s="172">
        <f>(Kalkulation_MS5!$AD$24)/100*detail_MS5!$AB31</f>
        <v>0</v>
      </c>
      <c r="F255" s="172">
        <f>(Kalkulation_MS5!$AD$24)/100*detail_MS5!$AO31</f>
        <v>0</v>
      </c>
      <c r="G255" s="172">
        <f>(Kalkulation_MS5!$AD$24)/100*detail_MS5!$BB31</f>
        <v>0</v>
      </c>
      <c r="H255" s="172">
        <f>(Kalkulation_MS5!$AD$24)/100*detail_MS5!$BO31</f>
        <v>0</v>
      </c>
      <c r="I255" s="172">
        <f>(Kalkulation_MS5!$AD$24)/100*detail_MS5!$CB31</f>
        <v>0</v>
      </c>
      <c r="J255" s="206">
        <f t="shared" si="25"/>
        <v>0</v>
      </c>
    </row>
    <row r="256" spans="1:10" outlineLevel="1">
      <c r="A256" s="1">
        <f t="shared" si="23"/>
        <v>0</v>
      </c>
      <c r="C256" s="172">
        <f>(Kalkulation_MS5!$AE$24)/100*detail_MS5!$B32</f>
        <v>0</v>
      </c>
      <c r="D256" s="172">
        <f>(Kalkulation_MS5!$AE$24)/100*detail_MS5!$O32</f>
        <v>0</v>
      </c>
      <c r="E256" s="172">
        <f>(Kalkulation_MS5!$AE$24)/100*detail_MS5!$AB32</f>
        <v>0</v>
      </c>
      <c r="F256" s="172">
        <f>(Kalkulation_MS5!$AE$24)/100*detail_MS5!$AO32</f>
        <v>0</v>
      </c>
      <c r="G256" s="172">
        <f>(Kalkulation_MS5!$AE$24)/100*detail_MS5!$BB32</f>
        <v>0</v>
      </c>
      <c r="H256" s="172">
        <f>(Kalkulation_MS5!$AE$24)/100*detail_MS5!$BO32</f>
        <v>0</v>
      </c>
      <c r="I256" s="172">
        <f>(Kalkulation_MS5!$AE$24)/100*detail_MS5!$CB32</f>
        <v>0</v>
      </c>
      <c r="J256" s="206">
        <f t="shared" si="25"/>
        <v>0</v>
      </c>
    </row>
    <row r="257" spans="1:11" outlineLevel="1">
      <c r="A257" s="1">
        <f t="shared" si="23"/>
        <v>0</v>
      </c>
      <c r="C257" s="172">
        <f>(Kalkulation_MS5!$AF$24)/100*detail_MS5!$B33</f>
        <v>0</v>
      </c>
      <c r="D257" s="172">
        <f>(Kalkulation_MS5!$AF$24)/100*detail_MS5!$O33</f>
        <v>0</v>
      </c>
      <c r="E257" s="172">
        <f>(Kalkulation_MS5!$AF$24)/100*detail_MS5!$AB33</f>
        <v>0</v>
      </c>
      <c r="F257" s="172">
        <f>(Kalkulation_MS5!$AF$24)/100*detail_MS5!$AO33</f>
        <v>0</v>
      </c>
      <c r="G257" s="172">
        <f>(Kalkulation_MS5!$AF$24)/100*detail_MS5!$BB33</f>
        <v>0</v>
      </c>
      <c r="H257" s="172">
        <f>(Kalkulation_MS5!$AF$24)/100*detail_MS5!$BO33</f>
        <v>0</v>
      </c>
      <c r="I257" s="172">
        <f>(Kalkulation_MS5!$AF$24)/100*detail_MS5!$CB33</f>
        <v>0</v>
      </c>
      <c r="J257" s="206">
        <f t="shared" si="25"/>
        <v>0</v>
      </c>
    </row>
    <row r="258" spans="1:11" outlineLevel="1">
      <c r="A258" s="1">
        <f t="shared" si="23"/>
        <v>0</v>
      </c>
      <c r="C258" s="172">
        <f>(Kalkulation_MS5!$AG$24)/100*detail_MS5!$B34</f>
        <v>0</v>
      </c>
      <c r="D258" s="172">
        <f>(Kalkulation_MS5!$AG$24)/100*detail_MS5!$O34</f>
        <v>0</v>
      </c>
      <c r="E258" s="172">
        <f>(Kalkulation_MS5!$AG$24)/100*detail_MS5!$AB34</f>
        <v>0</v>
      </c>
      <c r="F258" s="172">
        <f>(Kalkulation_MS5!$AG$24)/100*detail_MS5!$AO34</f>
        <v>0</v>
      </c>
      <c r="G258" s="172">
        <f>(Kalkulation_MS5!$AG$24)/100*detail_MS5!$BB34</f>
        <v>0</v>
      </c>
      <c r="H258" s="172">
        <f>(Kalkulation_MS5!$AG$24)/100*detail_MS5!$BO34</f>
        <v>0</v>
      </c>
      <c r="I258" s="172">
        <f>(Kalkulation_MS5!$AG$24)/100*detail_MS5!$CB34</f>
        <v>0</v>
      </c>
      <c r="J258" s="206">
        <f t="shared" si="25"/>
        <v>0</v>
      </c>
    </row>
    <row r="259" spans="1:11" outlineLevel="1">
      <c r="A259" s="1">
        <f t="shared" si="23"/>
        <v>0</v>
      </c>
      <c r="C259" s="172">
        <f>(Kalkulation_MS5!$AH$24)/100*detail_MS5!$B35</f>
        <v>0</v>
      </c>
      <c r="D259" s="172">
        <f>(Kalkulation_MS5!$AH$24)/100*detail_MS5!$O35</f>
        <v>0</v>
      </c>
      <c r="E259" s="172">
        <f>(Kalkulation_MS5!$AH$24)/100*detail_MS5!$AB35</f>
        <v>0</v>
      </c>
      <c r="F259" s="172">
        <f>(Kalkulation_MS5!$AH$24)/100*detail_MS5!$AO35</f>
        <v>0</v>
      </c>
      <c r="G259" s="172">
        <f>(Kalkulation_MS5!$AH$24)/100*detail_MS5!$BB35</f>
        <v>0</v>
      </c>
      <c r="H259" s="172">
        <f>(Kalkulation_MS5!$AH$24)/100*detail_MS5!$BO35</f>
        <v>0</v>
      </c>
      <c r="I259" s="172">
        <f>(Kalkulation_MS5!$AH$24)/100*detail_MS5!$CB35</f>
        <v>0</v>
      </c>
      <c r="J259" s="206">
        <f t="shared" si="25"/>
        <v>0</v>
      </c>
    </row>
    <row r="260" spans="1:11" outlineLevel="1">
      <c r="A260" s="1">
        <f t="shared" si="23"/>
        <v>0</v>
      </c>
      <c r="C260" s="172">
        <f>(Kalkulation_MS5!$AI$24)/100*detail_MS5!$B36</f>
        <v>0</v>
      </c>
      <c r="D260" s="172">
        <f>(Kalkulation_MS5!$AI$24)/100*detail_MS5!$O36</f>
        <v>0</v>
      </c>
      <c r="E260" s="172">
        <f>(Kalkulation_MS5!$AI$24)/100*detail_MS5!$AB36</f>
        <v>0</v>
      </c>
      <c r="F260" s="172">
        <f>(Kalkulation_MS5!$AI$24)/100*detail_MS5!$AO36</f>
        <v>0</v>
      </c>
      <c r="G260" s="172">
        <f>(Kalkulation_MS5!$AI$24)/100*detail_MS5!$BB36</f>
        <v>0</v>
      </c>
      <c r="H260" s="172">
        <f>(Kalkulation_MS5!$AI$24)/100*detail_MS5!$BO36</f>
        <v>0</v>
      </c>
      <c r="I260" s="172">
        <f>(Kalkulation_MS5!$AI$24)/100*detail_MS5!$CB36</f>
        <v>0</v>
      </c>
      <c r="J260" s="206">
        <f t="shared" si="25"/>
        <v>0</v>
      </c>
    </row>
    <row r="261" spans="1:11" outlineLevel="1">
      <c r="A261" s="1">
        <f t="shared" si="23"/>
        <v>0</v>
      </c>
      <c r="C261" s="172">
        <f>(Kalkulation_MS5!$AJ$24)/100*detail_MS5!$B37</f>
        <v>0</v>
      </c>
      <c r="D261" s="172">
        <f>(Kalkulation_MS5!$AJ$24)/100*detail_MS5!$O37</f>
        <v>0</v>
      </c>
      <c r="E261" s="172">
        <f>(Kalkulation_MS5!$AJ$24)/100*detail_MS5!$AB37</f>
        <v>0</v>
      </c>
      <c r="F261" s="172">
        <f>(Kalkulation_MS5!$AJ$24)/100*detail_MS5!$AO37</f>
        <v>0</v>
      </c>
      <c r="G261" s="172">
        <f>(Kalkulation_MS5!$AJ$24)/100*detail_MS5!$BB37</f>
        <v>0</v>
      </c>
      <c r="H261" s="172">
        <f>(Kalkulation_MS5!$AJ$24)/100*detail_MS5!$BO37</f>
        <v>0</v>
      </c>
      <c r="I261" s="172">
        <f>(Kalkulation_MS5!$AJ$24)/100*detail_MS5!$CB37</f>
        <v>0</v>
      </c>
      <c r="J261" s="206">
        <f t="shared" si="25"/>
        <v>0</v>
      </c>
    </row>
    <row r="262" spans="1:11" outlineLevel="1">
      <c r="A262" s="1">
        <f t="shared" si="23"/>
        <v>0</v>
      </c>
      <c r="C262" s="172">
        <f>(Kalkulation_MS5!$AK$24)/100*detail_MS5!$B38</f>
        <v>0</v>
      </c>
      <c r="D262" s="172">
        <f>(Kalkulation_MS5!$AK$24)/100*detail_MS5!$O38</f>
        <v>0</v>
      </c>
      <c r="E262" s="172">
        <f>(Kalkulation_MS5!$AK$24)/100*detail_MS5!$AB38</f>
        <v>0</v>
      </c>
      <c r="F262" s="172">
        <f>(Kalkulation_MS5!$AK$24)/100*detail_MS5!$AO38</f>
        <v>0</v>
      </c>
      <c r="G262" s="172">
        <f>(Kalkulation_MS5!$AK$24)/100*detail_MS5!$BB38</f>
        <v>0</v>
      </c>
      <c r="H262" s="172">
        <f>(Kalkulation_MS5!$AK$24)/100*detail_MS5!$BO38</f>
        <v>0</v>
      </c>
      <c r="I262" s="172">
        <f>(Kalkulation_MS5!$AK$24)/100*detail_MS5!$CB38</f>
        <v>0</v>
      </c>
      <c r="J262" s="206">
        <f t="shared" si="25"/>
        <v>0</v>
      </c>
    </row>
    <row r="263" spans="1:11" outlineLevel="1">
      <c r="A263" s="1">
        <f t="shared" si="23"/>
        <v>0</v>
      </c>
      <c r="C263" s="172">
        <f>(Kalkulation_MS5!$AL$24)/100*detail_MS5!$B39</f>
        <v>0</v>
      </c>
      <c r="D263" s="172">
        <f>(Kalkulation_MS5!$AL$24)/100*detail_MS5!$O39</f>
        <v>0</v>
      </c>
      <c r="E263" s="172">
        <f>(Kalkulation_MS5!$AL$24)/100*detail_MS5!$AB39</f>
        <v>0</v>
      </c>
      <c r="F263" s="172">
        <f>(Kalkulation_MS5!$AL$24)/100*detail_MS5!$AO39</f>
        <v>0</v>
      </c>
      <c r="G263" s="172">
        <f>(Kalkulation_MS5!$AL$24)/100*detail_MS5!$BB39</f>
        <v>0</v>
      </c>
      <c r="H263" s="172">
        <f>(Kalkulation_MS5!$AL$24)/100*detail_MS5!$BO39</f>
        <v>0</v>
      </c>
      <c r="I263" s="172">
        <f>(Kalkulation_MS5!$AL$24)/100*detail_MS5!$CB39</f>
        <v>0</v>
      </c>
      <c r="J263" s="206">
        <f t="shared" si="25"/>
        <v>0</v>
      </c>
    </row>
    <row r="264" spans="1:11" outlineLevel="1">
      <c r="A264" s="1">
        <f t="shared" si="23"/>
        <v>0</v>
      </c>
      <c r="C264" s="172">
        <f>(Kalkulation_MS5!$AM$24)/100*detail_MS5!$B40</f>
        <v>0</v>
      </c>
      <c r="D264" s="172">
        <f>(Kalkulation_MS5!$AM$24)/100*detail_MS5!$O40</f>
        <v>0</v>
      </c>
      <c r="E264" s="172">
        <f>(Kalkulation_MS5!$AM$24)/100*detail_MS5!$AB40</f>
        <v>0</v>
      </c>
      <c r="F264" s="172">
        <f>(Kalkulation_MS5!$AM$24)/100*detail_MS5!$AO40</f>
        <v>0</v>
      </c>
      <c r="G264" s="172">
        <f>(Kalkulation_MS5!$AM$24)/100*detail_MS5!$BB40</f>
        <v>0</v>
      </c>
      <c r="H264" s="172">
        <f>(Kalkulation_MS5!$AM$24)/100*detail_MS5!$BO40</f>
        <v>0</v>
      </c>
      <c r="I264" s="172">
        <f>(Kalkulation_MS5!$AM$24)/100*detail_MS5!$CB40</f>
        <v>0</v>
      </c>
      <c r="J264" s="206">
        <f t="shared" si="25"/>
        <v>0</v>
      </c>
    </row>
    <row r="265" spans="1:11" outlineLevel="1">
      <c r="A265" s="1">
        <f t="shared" si="23"/>
        <v>0</v>
      </c>
      <c r="C265" s="172">
        <f>(Kalkulation_MS5!$AN$24)/100*detail_MS5!$B41</f>
        <v>0</v>
      </c>
      <c r="D265" s="172">
        <f>(Kalkulation_MS5!$AN$24)/100*detail_MS5!$O41</f>
        <v>0</v>
      </c>
      <c r="E265" s="172">
        <f>(Kalkulation_MS5!$AN$24)/100*detail_MS5!$AB41</f>
        <v>0</v>
      </c>
      <c r="F265" s="172">
        <f>(Kalkulation_MS5!$AN$24)/100*detail_MS5!$AO41</f>
        <v>0</v>
      </c>
      <c r="G265" s="172">
        <f>(Kalkulation_MS5!$AN$24)/100*detail_MS5!$BB41</f>
        <v>0</v>
      </c>
      <c r="H265" s="172">
        <f>(Kalkulation_MS5!$AN$24)/100*detail_MS5!$BO41</f>
        <v>0</v>
      </c>
      <c r="I265" s="172">
        <f>(Kalkulation_MS5!$AN$24)/100*detail_MS5!$CB41</f>
        <v>0</v>
      </c>
      <c r="J265" s="206">
        <f t="shared" si="25"/>
        <v>0</v>
      </c>
    </row>
    <row r="266" spans="1:11" outlineLevel="1">
      <c r="A266" s="1">
        <f t="shared" si="23"/>
        <v>0</v>
      </c>
      <c r="C266" s="172">
        <f>(Kalkulation_MS5!$AO$24)/100*detail_MS5!$B42</f>
        <v>0</v>
      </c>
      <c r="D266" s="172">
        <f>(Kalkulation_MS5!$AO$24)/100*detail_MS5!$O42</f>
        <v>0</v>
      </c>
      <c r="E266" s="172">
        <f>(Kalkulation_MS5!$AO$24)/100*detail_MS5!$AB42</f>
        <v>0</v>
      </c>
      <c r="F266" s="172">
        <f>(Kalkulation_MS5!$AO$24)/100*detail_MS5!$AO42</f>
        <v>0</v>
      </c>
      <c r="G266" s="172">
        <f>(Kalkulation_MS5!$AO$24)/100*detail_MS5!$BB42</f>
        <v>0</v>
      </c>
      <c r="H266" s="172">
        <f>(Kalkulation_MS5!$AO$24)/100*detail_MS5!$BO42</f>
        <v>0</v>
      </c>
      <c r="I266" s="172">
        <f>(Kalkulation_MS5!$AO$24)/100*detail_MS5!$CB42</f>
        <v>0</v>
      </c>
      <c r="J266" s="206">
        <f t="shared" si="25"/>
        <v>0</v>
      </c>
    </row>
    <row r="267" spans="1:11" outlineLevel="1">
      <c r="A267" s="1">
        <f t="shared" si="23"/>
        <v>0</v>
      </c>
      <c r="C267" s="172">
        <f>(Kalkulation_MS5!$AP$24)/100*detail_MS5!$B43</f>
        <v>0</v>
      </c>
      <c r="D267" s="172">
        <f>(Kalkulation_MS5!$AP$24)/100*detail_MS5!$O43</f>
        <v>0</v>
      </c>
      <c r="E267" s="172">
        <f>(Kalkulation_MS5!$AP$24)/100*detail_MS5!$AB43</f>
        <v>0</v>
      </c>
      <c r="F267" s="172">
        <f>(Kalkulation_MS5!$AP$24)/100*detail_MS5!$AO43</f>
        <v>0</v>
      </c>
      <c r="G267" s="172">
        <f>(Kalkulation_MS5!$AP$24)/100*detail_MS5!$BB43</f>
        <v>0</v>
      </c>
      <c r="H267" s="172">
        <f>(Kalkulation_MS5!$AP$24)/100*detail_MS5!$BO43</f>
        <v>0</v>
      </c>
      <c r="I267" s="172">
        <f>(Kalkulation_MS5!$AP$24)/100*detail_MS5!$CB43</f>
        <v>0</v>
      </c>
      <c r="J267" s="206">
        <f t="shared" si="25"/>
        <v>0</v>
      </c>
    </row>
    <row r="268" spans="1:11" outlineLevel="1">
      <c r="A268" s="1">
        <f t="shared" si="23"/>
        <v>0</v>
      </c>
      <c r="C268" s="172">
        <f>(Kalkulation_MS5!$AQ$24)/100*detail_MS5!$B44</f>
        <v>0</v>
      </c>
      <c r="D268" s="172">
        <f>(Kalkulation_MS5!$AQ$24)/100*detail_MS5!$O44</f>
        <v>0</v>
      </c>
      <c r="E268" s="172">
        <f>(Kalkulation_MS5!$AQ$24)/100*detail_MS5!$AB44</f>
        <v>0</v>
      </c>
      <c r="F268" s="172">
        <f>(Kalkulation_MS5!$AQ$24)/100*detail_MS5!$AO44</f>
        <v>0</v>
      </c>
      <c r="G268" s="172">
        <f>(Kalkulation_MS5!$AQ$24)/100*detail_MS5!$BB44</f>
        <v>0</v>
      </c>
      <c r="H268" s="172">
        <f>(Kalkulation_MS5!$AQ$24)/100*detail_MS5!$BO44</f>
        <v>0</v>
      </c>
      <c r="I268" s="172">
        <f>(Kalkulation_MS5!$AQ$24)/100*detail_MS5!$CB44</f>
        <v>0</v>
      </c>
      <c r="J268" s="206">
        <f t="shared" si="25"/>
        <v>0</v>
      </c>
    </row>
    <row r="269" spans="1:11" outlineLevel="1">
      <c r="A269" s="1">
        <f t="shared" si="23"/>
        <v>0</v>
      </c>
      <c r="C269" s="172">
        <f>(Kalkulation_MS5!$AR$24)/100*detail_MS5!$B45</f>
        <v>0</v>
      </c>
      <c r="D269" s="172">
        <f>(Kalkulation_MS5!$AR$24)/100*detail_MS5!$O45</f>
        <v>0</v>
      </c>
      <c r="E269" s="172">
        <f>(Kalkulation_MS5!$AR$24)/100*detail_MS5!$AB45</f>
        <v>0</v>
      </c>
      <c r="F269" s="172">
        <f>(Kalkulation_MS5!$AR$24)/100*detail_MS5!$AO45</f>
        <v>0</v>
      </c>
      <c r="G269" s="172">
        <f>(Kalkulation_MS5!$AR$24)/100*detail_MS5!$BB45</f>
        <v>0</v>
      </c>
      <c r="H269" s="172">
        <f>(Kalkulation_MS5!$AR$24)/100*detail_MS5!$BO45</f>
        <v>0</v>
      </c>
      <c r="I269" s="172">
        <f>(Kalkulation_MS5!$AR$24)/100*detail_MS5!$CB45</f>
        <v>0</v>
      </c>
      <c r="J269" s="206">
        <f t="shared" si="25"/>
        <v>0</v>
      </c>
    </row>
    <row r="270" spans="1:11" outlineLevel="1">
      <c r="A270" s="1">
        <f t="shared" si="23"/>
        <v>0</v>
      </c>
      <c r="C270" s="172">
        <f>(Kalkulation_MS5!$AS$24)/100*detail_MS5!$B46</f>
        <v>0</v>
      </c>
      <c r="D270" s="172">
        <f>(Kalkulation_MS5!$AS$24)/100*detail_MS5!$O46</f>
        <v>0</v>
      </c>
      <c r="E270" s="172">
        <f>(Kalkulation_MS5!$AS$24)/100*detail_MS5!$AB46</f>
        <v>0</v>
      </c>
      <c r="F270" s="172">
        <f>(Kalkulation_MS5!$AS$24)/100*detail_MS5!$AO46</f>
        <v>0</v>
      </c>
      <c r="G270" s="172">
        <f>(Kalkulation_MS5!$AS$24)/100*detail_MS5!$BB46</f>
        <v>0</v>
      </c>
      <c r="H270" s="172">
        <f>(Kalkulation_MS5!$AS$24)/100*detail_MS5!$BO46</f>
        <v>0</v>
      </c>
      <c r="I270" s="172">
        <f>(Kalkulation_MS5!$AS$24)/100*detail_MS5!$CB46</f>
        <v>0</v>
      </c>
      <c r="J270" s="206">
        <f t="shared" si="25"/>
        <v>0</v>
      </c>
    </row>
    <row r="271" spans="1:11" outlineLevel="1">
      <c r="A271" s="88" t="s">
        <v>446</v>
      </c>
      <c r="B271" s="88"/>
      <c r="C271" s="201">
        <f>SUM(C231:C270)</f>
        <v>0</v>
      </c>
      <c r="D271" s="201">
        <f t="shared" ref="D271:J271" si="26">SUM(D231:D270)</f>
        <v>0</v>
      </c>
      <c r="E271" s="201">
        <f t="shared" si="26"/>
        <v>0</v>
      </c>
      <c r="F271" s="201">
        <f t="shared" si="26"/>
        <v>0</v>
      </c>
      <c r="G271" s="201">
        <f t="shared" si="26"/>
        <v>0</v>
      </c>
      <c r="H271" s="201">
        <f t="shared" si="26"/>
        <v>0</v>
      </c>
      <c r="I271" s="201">
        <f t="shared" si="26"/>
        <v>0</v>
      </c>
      <c r="J271" s="79">
        <f t="shared" si="26"/>
        <v>0</v>
      </c>
      <c r="K271" s="172">
        <f>Kalkulation_MS5!AT54*7</f>
        <v>0</v>
      </c>
    </row>
    <row r="272" spans="1:11" outlineLevel="1">
      <c r="A272" s="203" t="s">
        <v>34</v>
      </c>
      <c r="J272" s="205">
        <f t="shared" si="24"/>
        <v>0</v>
      </c>
    </row>
    <row r="273" spans="1:10" outlineLevel="1">
      <c r="A273" s="1">
        <f t="shared" ref="A273:A312" si="27">A147</f>
        <v>0</v>
      </c>
      <c r="C273" s="172">
        <f>(Kalkulation_MS5!$F$29)/100*detail_MS5!B7</f>
        <v>0</v>
      </c>
      <c r="D273" s="172">
        <f>(Kalkulation_MS5!$F$29)/100*detail_MS5!O7</f>
        <v>0</v>
      </c>
      <c r="E273" s="172">
        <f>(Kalkulation_MS5!$F$29)/100*detail_MS5!AB7</f>
        <v>0</v>
      </c>
      <c r="F273" s="172">
        <f>(Kalkulation_MS5!$F$29)/100*detail_MS5!AO7</f>
        <v>0</v>
      </c>
      <c r="G273" s="172">
        <f>(Kalkulation_MS5!$F$29)/100*detail_MS5!BB7</f>
        <v>0</v>
      </c>
      <c r="H273" s="172">
        <f>(Kalkulation_MS5!$F$29)/100*detail_MS5!BO7</f>
        <v>0</v>
      </c>
      <c r="I273" s="172">
        <f>(Kalkulation_MS5!$F$29)/100*detail_MS5!CB7</f>
        <v>0</v>
      </c>
      <c r="J273" s="206">
        <f t="shared" si="24"/>
        <v>0</v>
      </c>
    </row>
    <row r="274" spans="1:10" outlineLevel="1">
      <c r="A274" s="1">
        <f t="shared" si="27"/>
        <v>0</v>
      </c>
      <c r="C274" s="172">
        <f>(Kalkulation_MS5!$G$29)/100*detail_MS5!B8</f>
        <v>0</v>
      </c>
      <c r="D274" s="172">
        <f>(Kalkulation_MS5!$G$29)/100*detail_MS5!O8</f>
        <v>0</v>
      </c>
      <c r="E274" s="172">
        <f>(Kalkulation_MS5!$G$29)/100*detail_MS5!AB8</f>
        <v>0</v>
      </c>
      <c r="F274" s="172">
        <f>(Kalkulation_MS5!$G$29)/100*detail_MS5!AO8</f>
        <v>0</v>
      </c>
      <c r="G274" s="172">
        <f>(Kalkulation_MS5!$G$29)/100*detail_MS5!BB8</f>
        <v>0</v>
      </c>
      <c r="H274" s="172">
        <f>(Kalkulation_MS5!$G$29)/100*detail_MS5!BO8</f>
        <v>0</v>
      </c>
      <c r="I274" s="172">
        <f>(Kalkulation_MS5!$G$29)/100*detail_MS5!CB8</f>
        <v>0</v>
      </c>
      <c r="J274" s="206">
        <f t="shared" si="24"/>
        <v>0</v>
      </c>
    </row>
    <row r="275" spans="1:10" outlineLevel="1">
      <c r="A275" s="1">
        <f t="shared" si="27"/>
        <v>0</v>
      </c>
      <c r="C275" s="172">
        <f>(Kalkulation_MS5!$H$29)/100*detail_MS5!B9</f>
        <v>0</v>
      </c>
      <c r="D275" s="172">
        <f>(Kalkulation_MS5!$H$29)/100*detail_MS5!O9</f>
        <v>0</v>
      </c>
      <c r="E275" s="172">
        <f>(Kalkulation_MS5!$H$29)/100*detail_MS5!AB9</f>
        <v>0</v>
      </c>
      <c r="F275" s="172">
        <f>(Kalkulation_MS5!$H$29)/100*detail_MS5!AO9</f>
        <v>0</v>
      </c>
      <c r="G275" s="172">
        <f>(Kalkulation_MS5!$H$29)/100*detail_MS5!BB9</f>
        <v>0</v>
      </c>
      <c r="H275" s="172">
        <f>(Kalkulation_MS5!$H$29)/100*detail_MS5!BO9</f>
        <v>0</v>
      </c>
      <c r="I275" s="172">
        <f>(Kalkulation_MS5!$H$29)/100*detail_MS5!CB9</f>
        <v>0</v>
      </c>
      <c r="J275" s="206">
        <f t="shared" si="24"/>
        <v>0</v>
      </c>
    </row>
    <row r="276" spans="1:10" outlineLevel="1">
      <c r="A276" s="1">
        <f t="shared" si="27"/>
        <v>0</v>
      </c>
      <c r="C276" s="172">
        <f>(Kalkulation_MS5!$I$29)/100*detail_MS5!B10</f>
        <v>0</v>
      </c>
      <c r="D276" s="172">
        <f>(Kalkulation_MS5!$I$29)/100*detail_MS5!O10</f>
        <v>0</v>
      </c>
      <c r="E276" s="172">
        <f>(Kalkulation_MS5!$I$29)/100*detail_MS5!AB10</f>
        <v>0</v>
      </c>
      <c r="F276" s="172">
        <f>(Kalkulation_MS5!$I$29)/100*detail_MS5!AO10</f>
        <v>0</v>
      </c>
      <c r="G276" s="172">
        <f>(Kalkulation_MS5!$I$29)/100*detail_MS5!BB10</f>
        <v>0</v>
      </c>
      <c r="H276" s="172">
        <f>(Kalkulation_MS5!$I$29)/100*detail_MS5!BO10</f>
        <v>0</v>
      </c>
      <c r="I276" s="172">
        <f>(Kalkulation_MS5!$I$29)/100*detail_MS5!CB10</f>
        <v>0</v>
      </c>
      <c r="J276" s="206">
        <f t="shared" si="24"/>
        <v>0</v>
      </c>
    </row>
    <row r="277" spans="1:10" outlineLevel="1">
      <c r="A277" s="1">
        <f t="shared" si="27"/>
        <v>0</v>
      </c>
      <c r="C277" s="172">
        <f>(Kalkulation_MS5!$J$29)/100*detail_MS5!B11</f>
        <v>0</v>
      </c>
      <c r="D277" s="172">
        <f>(Kalkulation_MS5!$J$29)/100*detail_MS5!O11</f>
        <v>0</v>
      </c>
      <c r="E277" s="172">
        <f>(Kalkulation_MS5!$J$29)/100*detail_MS5!AB11</f>
        <v>0</v>
      </c>
      <c r="F277" s="172">
        <f>(Kalkulation_MS5!$J$29)/100*detail_MS5!AO11</f>
        <v>0</v>
      </c>
      <c r="G277" s="172">
        <f>(Kalkulation_MS5!$J$29)/100*detail_MS5!BB11</f>
        <v>0</v>
      </c>
      <c r="H277" s="172">
        <f>(Kalkulation_MS5!$J$29)/100*detail_MS5!BO11</f>
        <v>0</v>
      </c>
      <c r="I277" s="172">
        <f>(Kalkulation_MS5!$J$29)/100*detail_MS5!CB11</f>
        <v>0</v>
      </c>
      <c r="J277" s="206">
        <f t="shared" si="24"/>
        <v>0</v>
      </c>
    </row>
    <row r="278" spans="1:10" outlineLevel="1">
      <c r="A278" s="1">
        <f t="shared" si="27"/>
        <v>0</v>
      </c>
      <c r="C278" s="172">
        <f>(Kalkulation_MS5!$K$29)/100*detail_MS5!B12</f>
        <v>0</v>
      </c>
      <c r="D278" s="172">
        <f>(Kalkulation_MS5!$K$29)/100*detail_MS5!O12</f>
        <v>0</v>
      </c>
      <c r="E278" s="172">
        <f>(Kalkulation_MS5!$K$29)/100*detail_MS5!AB12</f>
        <v>0</v>
      </c>
      <c r="F278" s="172">
        <f>(Kalkulation_MS5!$K$29)/100*detail_MS5!AO12</f>
        <v>0</v>
      </c>
      <c r="G278" s="172">
        <f>(Kalkulation_MS5!$K$29)/100*detail_MS5!BB12</f>
        <v>0</v>
      </c>
      <c r="H278" s="172">
        <f>(Kalkulation_MS5!$K$29)/100*detail_MS5!BO12</f>
        <v>0</v>
      </c>
      <c r="I278" s="172">
        <f>(Kalkulation_MS5!$K$29)/100*detail_MS5!CB12</f>
        <v>0</v>
      </c>
      <c r="J278" s="206">
        <f t="shared" si="24"/>
        <v>0</v>
      </c>
    </row>
    <row r="279" spans="1:10" outlineLevel="1">
      <c r="A279" s="1">
        <f t="shared" si="27"/>
        <v>0</v>
      </c>
      <c r="C279" s="172">
        <f>(Kalkulation_MS5!$L$29)/100*detail_MS5!B13</f>
        <v>0</v>
      </c>
      <c r="D279" s="172">
        <f>(Kalkulation_MS5!$L$29)/100*detail_MS5!O13</f>
        <v>0</v>
      </c>
      <c r="E279" s="172">
        <f>(Kalkulation_MS5!$L$29)/100*detail_MS5!AB13</f>
        <v>0</v>
      </c>
      <c r="F279" s="172">
        <f>(Kalkulation_MS5!$L$29)/100*detail_MS5!AO13</f>
        <v>0</v>
      </c>
      <c r="G279" s="172">
        <f>(Kalkulation_MS5!$L$29)/100*detail_MS5!BB13</f>
        <v>0</v>
      </c>
      <c r="H279" s="172">
        <f>(Kalkulation_MS5!$L$29)/100*detail_MS5!BO13</f>
        <v>0</v>
      </c>
      <c r="I279" s="172">
        <f>(Kalkulation_MS5!$L$29)/100*detail_MS5!CB13</f>
        <v>0</v>
      </c>
      <c r="J279" s="206">
        <f t="shared" si="24"/>
        <v>0</v>
      </c>
    </row>
    <row r="280" spans="1:10" outlineLevel="1">
      <c r="A280" s="1">
        <f t="shared" si="27"/>
        <v>0</v>
      </c>
      <c r="C280" s="172">
        <f>(Kalkulation_MS5!$M$29)/100*detail_MS5!B14</f>
        <v>0</v>
      </c>
      <c r="D280" s="172">
        <f>(Kalkulation_MS5!$M$29)/100*detail_MS5!O14</f>
        <v>0</v>
      </c>
      <c r="E280" s="172">
        <f>(Kalkulation_MS5!$M$29)/100*detail_MS5!AB14</f>
        <v>0</v>
      </c>
      <c r="F280" s="172">
        <f>(Kalkulation_MS5!$M$29)/100*detail_MS5!AO14</f>
        <v>0</v>
      </c>
      <c r="G280" s="172">
        <f>(Kalkulation_MS5!$M$29)/100*detail_MS5!BB14</f>
        <v>0</v>
      </c>
      <c r="H280" s="172">
        <f>(Kalkulation_MS5!$M$29)/100*detail_MS5!BO14</f>
        <v>0</v>
      </c>
      <c r="I280" s="172">
        <f>(Kalkulation_MS5!$M$29)/100*detail_MS5!CB14</f>
        <v>0</v>
      </c>
      <c r="J280" s="206">
        <f t="shared" si="24"/>
        <v>0</v>
      </c>
    </row>
    <row r="281" spans="1:10" outlineLevel="1">
      <c r="A281" s="1">
        <f t="shared" si="27"/>
        <v>0</v>
      </c>
      <c r="C281" s="172">
        <f>(Kalkulation_MS5!$N$29)/100*detail_MS5!B15</f>
        <v>0</v>
      </c>
      <c r="D281" s="172">
        <f>(Kalkulation_MS5!$N$29)/100*detail_MS5!O15</f>
        <v>0</v>
      </c>
      <c r="E281" s="172">
        <f>(Kalkulation_MS5!$N$29)/100*detail_MS5!AB15</f>
        <v>0</v>
      </c>
      <c r="F281" s="172">
        <f>(Kalkulation_MS5!$N$29)/100*detail_MS5!AO15</f>
        <v>0</v>
      </c>
      <c r="G281" s="172">
        <f>(Kalkulation_MS5!$N$29)/100*detail_MS5!BB15</f>
        <v>0</v>
      </c>
      <c r="H281" s="172">
        <f>(Kalkulation_MS5!$N$29)/100*detail_MS5!BO15</f>
        <v>0</v>
      </c>
      <c r="I281" s="172">
        <f>(Kalkulation_MS5!$N$29)/100*detail_MS5!CB15</f>
        <v>0</v>
      </c>
      <c r="J281" s="206">
        <f t="shared" si="24"/>
        <v>0</v>
      </c>
    </row>
    <row r="282" spans="1:10" outlineLevel="1">
      <c r="A282" s="1">
        <f t="shared" si="27"/>
        <v>0</v>
      </c>
      <c r="C282" s="172">
        <f>(Kalkulation_MS5!$O$29)/100*detail_MS5!B16</f>
        <v>0</v>
      </c>
      <c r="D282" s="172">
        <f>(Kalkulation_MS5!$O$29)/100*detail_MS5!O16</f>
        <v>0</v>
      </c>
      <c r="E282" s="172">
        <f>(Kalkulation_MS5!$O$29)/100*detail_MS5!AB16</f>
        <v>0</v>
      </c>
      <c r="F282" s="172">
        <f>(Kalkulation_MS5!$O$29)/100*detail_MS5!AO16</f>
        <v>0</v>
      </c>
      <c r="G282" s="172">
        <f>(Kalkulation_MS5!$O$29)/100*detail_MS5!BB16</f>
        <v>0</v>
      </c>
      <c r="H282" s="172">
        <f>(Kalkulation_MS5!$O$29)/100*detail_MS5!BO16</f>
        <v>0</v>
      </c>
      <c r="I282" s="172">
        <f>(Kalkulation_MS5!$O$29)/100*detail_MS5!CB16</f>
        <v>0</v>
      </c>
      <c r="J282" s="206">
        <f t="shared" si="24"/>
        <v>0</v>
      </c>
    </row>
    <row r="283" spans="1:10" outlineLevel="1">
      <c r="A283" s="1">
        <f t="shared" si="27"/>
        <v>0</v>
      </c>
      <c r="C283" s="172">
        <f>(Kalkulation_MS5!$P$29)/100*detail_MS5!B17</f>
        <v>0</v>
      </c>
      <c r="D283" s="172">
        <f>(Kalkulation_MS5!$P$29)/100*detail_MS5!O17</f>
        <v>0</v>
      </c>
      <c r="E283" s="172">
        <f>(Kalkulation_MS5!$P$29)/100*detail_MS5!AB17</f>
        <v>0</v>
      </c>
      <c r="F283" s="172">
        <f>(Kalkulation_MS5!$P$29)/100*detail_MS5!AO17</f>
        <v>0</v>
      </c>
      <c r="G283" s="172">
        <f>(Kalkulation_MS5!$P$29)/100*detail_MS5!BB17</f>
        <v>0</v>
      </c>
      <c r="H283" s="172">
        <f>(Kalkulation_MS5!$P$29)/100*detail_MS5!BO17</f>
        <v>0</v>
      </c>
      <c r="I283" s="172">
        <f>(Kalkulation_MS5!$P$29)/100*detail_MS5!CB17</f>
        <v>0</v>
      </c>
      <c r="J283" s="206">
        <f t="shared" ref="J283:J312" si="28">SUM(C283:I283)</f>
        <v>0</v>
      </c>
    </row>
    <row r="284" spans="1:10" outlineLevel="1">
      <c r="A284" s="1">
        <f t="shared" si="27"/>
        <v>0</v>
      </c>
      <c r="C284" s="172">
        <f>(Kalkulation_MS5!$Q$29)/100*detail_MS5!B18</f>
        <v>0</v>
      </c>
      <c r="D284" s="172">
        <f>(Kalkulation_MS5!$Q$29)/100*detail_MS5!O18</f>
        <v>0</v>
      </c>
      <c r="E284" s="172">
        <f>(Kalkulation_MS5!$Q$29)/100*detail_MS5!AB18</f>
        <v>0</v>
      </c>
      <c r="F284" s="172">
        <f>(Kalkulation_MS5!$Q$29)/100*detail_MS5!AO18</f>
        <v>0</v>
      </c>
      <c r="G284" s="172">
        <f>(Kalkulation_MS5!$Q$29)/100*detail_MS5!BB18</f>
        <v>0</v>
      </c>
      <c r="H284" s="172">
        <f>(Kalkulation_MS5!$Q$29)/100*detail_MS5!BO18</f>
        <v>0</v>
      </c>
      <c r="I284" s="172">
        <f>(Kalkulation_MS5!$Q$29)/100*detail_MS5!CB18</f>
        <v>0</v>
      </c>
      <c r="J284" s="206">
        <f t="shared" si="28"/>
        <v>0</v>
      </c>
    </row>
    <row r="285" spans="1:10" outlineLevel="1">
      <c r="A285" s="1">
        <f t="shared" si="27"/>
        <v>0</v>
      </c>
      <c r="C285" s="172">
        <f>(Kalkulation_MS5!$R$29)/100*detail_MS5!B19</f>
        <v>0</v>
      </c>
      <c r="D285" s="172">
        <f>(Kalkulation_MS5!$R$29)/100*detail_MS5!O19</f>
        <v>0</v>
      </c>
      <c r="E285" s="172">
        <f>(Kalkulation_MS5!$R$29)/100*detail_MS5!AB19</f>
        <v>0</v>
      </c>
      <c r="F285" s="172">
        <f>(Kalkulation_MS5!$R$29)/100*detail_MS5!AO19</f>
        <v>0</v>
      </c>
      <c r="G285" s="172">
        <f>(Kalkulation_MS5!$R$29)/100*detail_MS5!BB19</f>
        <v>0</v>
      </c>
      <c r="H285" s="172">
        <f>(Kalkulation_MS5!$R$29)/100*detail_MS5!BO19</f>
        <v>0</v>
      </c>
      <c r="I285" s="172">
        <f>(Kalkulation_MS5!$R$29)/100*detail_MS5!CB19</f>
        <v>0</v>
      </c>
      <c r="J285" s="206">
        <f t="shared" si="28"/>
        <v>0</v>
      </c>
    </row>
    <row r="286" spans="1:10" outlineLevel="1">
      <c r="A286" s="1">
        <f t="shared" si="27"/>
        <v>0</v>
      </c>
      <c r="C286" s="172">
        <f>(Kalkulation_MS5!$S$29)/100*detail_MS5!$B20</f>
        <v>0</v>
      </c>
      <c r="D286" s="172">
        <f>(Kalkulation_MS5!$S$29)/100*detail_MS5!$O20</f>
        <v>0</v>
      </c>
      <c r="E286" s="172">
        <f>(Kalkulation_MS5!$S$29)/100*detail_MS5!$AB20</f>
        <v>0</v>
      </c>
      <c r="F286" s="172">
        <f>(Kalkulation_MS5!$S$29)/100*detail_MS5!$AO20</f>
        <v>0</v>
      </c>
      <c r="G286" s="172">
        <f>(Kalkulation_MS5!$S$29)/100*detail_MS5!$BB20</f>
        <v>0</v>
      </c>
      <c r="H286" s="172">
        <f>(Kalkulation_MS5!$S$29)/100*detail_MS5!$BO20</f>
        <v>0</v>
      </c>
      <c r="I286" s="172">
        <f>(Kalkulation_MS5!$S$29)/100*detail_MS5!$CB20</f>
        <v>0</v>
      </c>
      <c r="J286" s="206">
        <f t="shared" si="28"/>
        <v>0</v>
      </c>
    </row>
    <row r="287" spans="1:10" outlineLevel="1">
      <c r="A287" s="1">
        <f t="shared" si="27"/>
        <v>0</v>
      </c>
      <c r="C287" s="172">
        <f>(Kalkulation_MS5!$T$29)/100*detail_MS5!$B21</f>
        <v>0</v>
      </c>
      <c r="D287" s="172">
        <f>(Kalkulation_MS5!$T$29)/100*detail_MS5!$O21</f>
        <v>0</v>
      </c>
      <c r="E287" s="172">
        <f>(Kalkulation_MS5!$T$29)/100*detail_MS5!$AB21</f>
        <v>0</v>
      </c>
      <c r="F287" s="172">
        <f>(Kalkulation_MS5!$T$29)/100*detail_MS5!$AO21</f>
        <v>0</v>
      </c>
      <c r="G287" s="172">
        <f>(Kalkulation_MS5!$T$29)/100*detail_MS5!$BB21</f>
        <v>0</v>
      </c>
      <c r="H287" s="172">
        <f>(Kalkulation_MS5!$T$29)/100*detail_MS5!$BO21</f>
        <v>0</v>
      </c>
      <c r="I287" s="172">
        <f>(Kalkulation_MS5!$T$29)/100*detail_MS5!$CB21</f>
        <v>0</v>
      </c>
      <c r="J287" s="206">
        <f t="shared" si="28"/>
        <v>0</v>
      </c>
    </row>
    <row r="288" spans="1:10" outlineLevel="1">
      <c r="A288" s="1">
        <f t="shared" si="27"/>
        <v>0</v>
      </c>
      <c r="C288" s="172">
        <f>(Kalkulation_MS5!$U$29)/100*detail_MS5!$B22</f>
        <v>0</v>
      </c>
      <c r="D288" s="172">
        <f>(Kalkulation_MS5!$U$29)/100*detail_MS5!$O22</f>
        <v>0</v>
      </c>
      <c r="E288" s="172">
        <f>(Kalkulation_MS5!$U$29)/100*detail_MS5!$AB22</f>
        <v>0</v>
      </c>
      <c r="F288" s="172">
        <f>(Kalkulation_MS5!$U$29)/100*detail_MS5!$AO22</f>
        <v>0</v>
      </c>
      <c r="G288" s="172">
        <f>(Kalkulation_MS5!$U$29)/100*detail_MS5!$BB22</f>
        <v>0</v>
      </c>
      <c r="H288" s="172">
        <f>(Kalkulation_MS5!$U$29)/100*detail_MS5!$BO22</f>
        <v>0</v>
      </c>
      <c r="I288" s="172">
        <f>(Kalkulation_MS5!$U$29)/100*detail_MS5!$CB22</f>
        <v>0</v>
      </c>
      <c r="J288" s="206">
        <f t="shared" si="28"/>
        <v>0</v>
      </c>
    </row>
    <row r="289" spans="1:10" outlineLevel="1">
      <c r="A289" s="1">
        <f t="shared" si="27"/>
        <v>0</v>
      </c>
      <c r="C289" s="172">
        <f>(Kalkulation_MS5!$V$29)/100*detail_MS5!$B23</f>
        <v>0</v>
      </c>
      <c r="D289" s="172">
        <f>(Kalkulation_MS5!$V$29)/100*detail_MS5!$O23</f>
        <v>0</v>
      </c>
      <c r="E289" s="172">
        <f>(Kalkulation_MS5!$V$29)/100*detail_MS5!$AB23</f>
        <v>0</v>
      </c>
      <c r="F289" s="172">
        <f>(Kalkulation_MS5!$V$29)/100*detail_MS5!$AO23</f>
        <v>0</v>
      </c>
      <c r="G289" s="172">
        <f>(Kalkulation_MS5!$V$29)/100*detail_MS5!$BB23</f>
        <v>0</v>
      </c>
      <c r="H289" s="172">
        <f>(Kalkulation_MS5!$V$29)/100*detail_MS5!$BO23</f>
        <v>0</v>
      </c>
      <c r="I289" s="172">
        <f>(Kalkulation_MS5!$V$29)/100*detail_MS5!$CB23</f>
        <v>0</v>
      </c>
      <c r="J289" s="206">
        <f t="shared" si="28"/>
        <v>0</v>
      </c>
    </row>
    <row r="290" spans="1:10" outlineLevel="1">
      <c r="A290" s="1">
        <f t="shared" si="27"/>
        <v>0</v>
      </c>
      <c r="C290" s="172">
        <f>(Kalkulation_MS5!$W$29)/100*detail_MS5!$B24</f>
        <v>0</v>
      </c>
      <c r="D290" s="172">
        <f>(Kalkulation_MS5!$W$29)/100*detail_MS5!$O24</f>
        <v>0</v>
      </c>
      <c r="E290" s="172">
        <f>(Kalkulation_MS5!$W$29)/100*detail_MS5!$AB24</f>
        <v>0</v>
      </c>
      <c r="F290" s="172">
        <f>(Kalkulation_MS5!$W$29)/100*detail_MS5!$AO24</f>
        <v>0</v>
      </c>
      <c r="G290" s="172">
        <f>(Kalkulation_MS5!$W$29)/100*detail_MS5!$BB24</f>
        <v>0</v>
      </c>
      <c r="H290" s="172">
        <f>(Kalkulation_MS5!$W$29)/100*detail_MS5!$BO24</f>
        <v>0</v>
      </c>
      <c r="I290" s="172">
        <f>(Kalkulation_MS5!$W$29)/100*detail_MS5!$CB24</f>
        <v>0</v>
      </c>
      <c r="J290" s="206">
        <f t="shared" si="28"/>
        <v>0</v>
      </c>
    </row>
    <row r="291" spans="1:10" outlineLevel="1">
      <c r="A291" s="1">
        <f t="shared" si="27"/>
        <v>0</v>
      </c>
      <c r="C291" s="172">
        <f>(Kalkulation_MS5!$X$29)/100*detail_MS5!$B25</f>
        <v>0</v>
      </c>
      <c r="D291" s="172">
        <f>(Kalkulation_MS5!$X$29)/100*detail_MS5!$O25</f>
        <v>0</v>
      </c>
      <c r="E291" s="172">
        <f>(Kalkulation_MS5!$X$29)/100*detail_MS5!$AB25</f>
        <v>0</v>
      </c>
      <c r="F291" s="172">
        <f>(Kalkulation_MS5!$X$29)/100*detail_MS5!$AO25</f>
        <v>0</v>
      </c>
      <c r="G291" s="172">
        <f>(Kalkulation_MS5!$X$29)/100*detail_MS5!$BB25</f>
        <v>0</v>
      </c>
      <c r="H291" s="172">
        <f>(Kalkulation_MS5!$X$29)/100*detail_MS5!$BO25</f>
        <v>0</v>
      </c>
      <c r="I291" s="172">
        <f>(Kalkulation_MS5!$X$29)/100*detail_MS5!$CB25</f>
        <v>0</v>
      </c>
      <c r="J291" s="206">
        <f t="shared" si="28"/>
        <v>0</v>
      </c>
    </row>
    <row r="292" spans="1:10" outlineLevel="1">
      <c r="A292" s="1">
        <f t="shared" si="27"/>
        <v>0</v>
      </c>
      <c r="C292" s="172">
        <f>(Kalkulation_MS5!$Y$29)/100*detail_MS5!$B26</f>
        <v>0</v>
      </c>
      <c r="D292" s="172">
        <f>(Kalkulation_MS5!$Y$29)/100*detail_MS5!$O26</f>
        <v>0</v>
      </c>
      <c r="E292" s="172">
        <f>(Kalkulation_MS5!$Y$29)/100*detail_MS5!$AB26</f>
        <v>0</v>
      </c>
      <c r="F292" s="172">
        <f>(Kalkulation_MS5!$Y$29)/100*detail_MS5!$AO26</f>
        <v>0</v>
      </c>
      <c r="G292" s="172">
        <f>(Kalkulation_MS5!$Y$29)/100*detail_MS5!$BB26</f>
        <v>0</v>
      </c>
      <c r="H292" s="172">
        <f>(Kalkulation_MS5!$Y$29)/100*detail_MS5!$BO26</f>
        <v>0</v>
      </c>
      <c r="I292" s="172">
        <f>(Kalkulation_MS5!$Y$29)/100*detail_MS5!$CB26</f>
        <v>0</v>
      </c>
      <c r="J292" s="206">
        <f t="shared" si="28"/>
        <v>0</v>
      </c>
    </row>
    <row r="293" spans="1:10" outlineLevel="1">
      <c r="A293" s="1">
        <f t="shared" si="27"/>
        <v>0</v>
      </c>
      <c r="C293" s="172">
        <f>(Kalkulation_MS5!$Z$29)/100*detail_MS5!$B27</f>
        <v>0</v>
      </c>
      <c r="D293" s="172">
        <f>(Kalkulation_MS5!$Z$29)/100*detail_MS5!$O27</f>
        <v>0</v>
      </c>
      <c r="E293" s="172">
        <f>(Kalkulation_MS5!$Z$29)/100*detail_MS5!$AB27</f>
        <v>0</v>
      </c>
      <c r="F293" s="172">
        <f>(Kalkulation_MS5!$Z$29)/100*detail_MS5!$AO27</f>
        <v>0</v>
      </c>
      <c r="G293" s="172">
        <f>(Kalkulation_MS5!$Z$29)/100*detail_MS5!$BB27</f>
        <v>0</v>
      </c>
      <c r="H293" s="172">
        <f>(Kalkulation_MS5!$Z$29)/100*detail_MS5!$BO27</f>
        <v>0</v>
      </c>
      <c r="I293" s="172">
        <f>(Kalkulation_MS5!$Z$29)/100*detail_MS5!$CB27</f>
        <v>0</v>
      </c>
      <c r="J293" s="206">
        <f t="shared" si="28"/>
        <v>0</v>
      </c>
    </row>
    <row r="294" spans="1:10" outlineLevel="1">
      <c r="A294" s="1">
        <f t="shared" si="27"/>
        <v>0</v>
      </c>
      <c r="C294" s="172">
        <f>(Kalkulation_MS5!$AA$29)/100*detail_MS5!$B28</f>
        <v>0</v>
      </c>
      <c r="D294" s="172">
        <f>(Kalkulation_MS5!$AA$29)/100*detail_MS5!$O28</f>
        <v>0</v>
      </c>
      <c r="E294" s="172">
        <f>(Kalkulation_MS5!$AA$29)/100*detail_MS5!$AB28</f>
        <v>0</v>
      </c>
      <c r="F294" s="172">
        <f>(Kalkulation_MS5!$AA$29)/100*detail_MS5!$AO28</f>
        <v>0</v>
      </c>
      <c r="G294" s="172">
        <f>(Kalkulation_MS5!$AA$29)/100*detail_MS5!$BB28</f>
        <v>0</v>
      </c>
      <c r="H294" s="172">
        <f>(Kalkulation_MS5!$AA$29)/100*detail_MS5!$BO28</f>
        <v>0</v>
      </c>
      <c r="I294" s="172">
        <f>(Kalkulation_MS5!$AA$29)/100*detail_MS5!$CB28</f>
        <v>0</v>
      </c>
      <c r="J294" s="206">
        <f t="shared" si="28"/>
        <v>0</v>
      </c>
    </row>
    <row r="295" spans="1:10" outlineLevel="1">
      <c r="A295" s="1">
        <f t="shared" si="27"/>
        <v>0</v>
      </c>
      <c r="C295" s="172">
        <f>(Kalkulation_MS5!$AB$29)/100*detail_MS5!$B29</f>
        <v>0</v>
      </c>
      <c r="D295" s="172">
        <f>(Kalkulation_MS5!$AB$29)/100*detail_MS5!$O29</f>
        <v>0</v>
      </c>
      <c r="E295" s="172">
        <f>(Kalkulation_MS5!$AB$29)/100*detail_MS5!$AB29</f>
        <v>0</v>
      </c>
      <c r="F295" s="172">
        <f>(Kalkulation_MS5!$AB$29)/100*detail_MS5!$AO29</f>
        <v>0</v>
      </c>
      <c r="G295" s="172">
        <f>(Kalkulation_MS5!$AB$29)/100*detail_MS5!$BB29</f>
        <v>0</v>
      </c>
      <c r="H295" s="172">
        <f>(Kalkulation_MS5!$AB$29)/100*detail_MS5!$BO29</f>
        <v>0</v>
      </c>
      <c r="I295" s="172">
        <f>(Kalkulation_MS5!$AB$29)/100*detail_MS5!$CB29</f>
        <v>0</v>
      </c>
      <c r="J295" s="206">
        <f t="shared" si="28"/>
        <v>0</v>
      </c>
    </row>
    <row r="296" spans="1:10" outlineLevel="1">
      <c r="A296" s="1">
        <f t="shared" si="27"/>
        <v>0</v>
      </c>
      <c r="C296" s="172">
        <f>(Kalkulation_MS5!$AC$29)/100*detail_MS5!$B30</f>
        <v>0</v>
      </c>
      <c r="D296" s="172">
        <f>(Kalkulation_MS5!$AC$29)/100*detail_MS5!$O30</f>
        <v>0</v>
      </c>
      <c r="E296" s="172">
        <f>(Kalkulation_MS5!$AC$29)/100*detail_MS5!$AB30</f>
        <v>0</v>
      </c>
      <c r="F296" s="172">
        <f>(Kalkulation_MS5!$AC$29)/100*detail_MS5!$AO30</f>
        <v>0</v>
      </c>
      <c r="G296" s="172">
        <f>(Kalkulation_MS5!$AC$29)/100*detail_MS5!$BB30</f>
        <v>0</v>
      </c>
      <c r="H296" s="172">
        <f>(Kalkulation_MS5!$AC$29)/100*detail_MS5!$BO30</f>
        <v>0</v>
      </c>
      <c r="I296" s="172">
        <f>(Kalkulation_MS5!$AC$29)/100*detail_MS5!$CB30</f>
        <v>0</v>
      </c>
      <c r="J296" s="206">
        <f t="shared" si="28"/>
        <v>0</v>
      </c>
    </row>
    <row r="297" spans="1:10" outlineLevel="1">
      <c r="A297" s="1">
        <f t="shared" si="27"/>
        <v>0</v>
      </c>
      <c r="C297" s="172">
        <f>(Kalkulation_MS5!$AD$29)/100*detail_MS5!$B31</f>
        <v>0</v>
      </c>
      <c r="D297" s="172">
        <f>(Kalkulation_MS5!$AD$29)/100*detail_MS5!$O31</f>
        <v>0</v>
      </c>
      <c r="E297" s="172">
        <f>(Kalkulation_MS5!$AD$29)/100*detail_MS5!$AB31</f>
        <v>0</v>
      </c>
      <c r="F297" s="172">
        <f>(Kalkulation_MS5!$AD$29)/100*detail_MS5!$AO31</f>
        <v>0</v>
      </c>
      <c r="G297" s="172">
        <f>(Kalkulation_MS5!$AD$29)/100*detail_MS5!$BB31</f>
        <v>0</v>
      </c>
      <c r="H297" s="172">
        <f>(Kalkulation_MS5!$AD$29)/100*detail_MS5!$BO31</f>
        <v>0</v>
      </c>
      <c r="I297" s="172">
        <f>(Kalkulation_MS5!$AD$29)/100*detail_MS5!$CB31</f>
        <v>0</v>
      </c>
      <c r="J297" s="206">
        <f t="shared" si="28"/>
        <v>0</v>
      </c>
    </row>
    <row r="298" spans="1:10" outlineLevel="1">
      <c r="A298" s="1">
        <f t="shared" si="27"/>
        <v>0</v>
      </c>
      <c r="C298" s="172">
        <f>(Kalkulation_MS5!$AE$29)/100*detail_MS5!$B32</f>
        <v>0</v>
      </c>
      <c r="D298" s="172">
        <f>(Kalkulation_MS5!$AE$29)/100*detail_MS5!$O32</f>
        <v>0</v>
      </c>
      <c r="E298" s="172">
        <f>(Kalkulation_MS5!$AE$29)/100*detail_MS5!$AB32</f>
        <v>0</v>
      </c>
      <c r="F298" s="172">
        <f>(Kalkulation_MS5!$AE$29)/100*detail_MS5!$AO32</f>
        <v>0</v>
      </c>
      <c r="G298" s="172">
        <f>(Kalkulation_MS5!$AE$29)/100*detail_MS5!$BB32</f>
        <v>0</v>
      </c>
      <c r="H298" s="172">
        <f>(Kalkulation_MS5!$AE$29)/100*detail_MS5!$BO32</f>
        <v>0</v>
      </c>
      <c r="I298" s="172">
        <f>(Kalkulation_MS5!$AE$29)/100*detail_MS5!$CB32</f>
        <v>0</v>
      </c>
      <c r="J298" s="206">
        <f t="shared" si="28"/>
        <v>0</v>
      </c>
    </row>
    <row r="299" spans="1:10" outlineLevel="1">
      <c r="A299" s="1">
        <f t="shared" si="27"/>
        <v>0</v>
      </c>
      <c r="C299" s="172">
        <f>(Kalkulation_MS5!$AF$29)/100*detail_MS5!$B33</f>
        <v>0</v>
      </c>
      <c r="D299" s="172">
        <f>(Kalkulation_MS5!$AF$29)/100*detail_MS5!$O33</f>
        <v>0</v>
      </c>
      <c r="E299" s="172">
        <f>(Kalkulation_MS5!$AF$29)/100*detail_MS5!$AB33</f>
        <v>0</v>
      </c>
      <c r="F299" s="172">
        <f>(Kalkulation_MS5!$AF$29)/100*detail_MS5!$AO33</f>
        <v>0</v>
      </c>
      <c r="G299" s="172">
        <f>(Kalkulation_MS5!$AF$29)/100*detail_MS5!$BB33</f>
        <v>0</v>
      </c>
      <c r="H299" s="172">
        <f>(Kalkulation_MS5!$AF$29)/100*detail_MS5!$BO33</f>
        <v>0</v>
      </c>
      <c r="I299" s="172">
        <f>(Kalkulation_MS5!$AF$29)/100*detail_MS5!$CB33</f>
        <v>0</v>
      </c>
      <c r="J299" s="206">
        <f t="shared" si="28"/>
        <v>0</v>
      </c>
    </row>
    <row r="300" spans="1:10" outlineLevel="1">
      <c r="A300" s="1">
        <f t="shared" si="27"/>
        <v>0</v>
      </c>
      <c r="C300" s="172">
        <f>(Kalkulation_MS5!$AG$29)/100*detail_MS5!$B34</f>
        <v>0</v>
      </c>
      <c r="D300" s="172">
        <f>(Kalkulation_MS5!$AG$29)/100*detail_MS5!$O34</f>
        <v>0</v>
      </c>
      <c r="E300" s="172">
        <f>(Kalkulation_MS5!$AG$29)/100*detail_MS5!$AB34</f>
        <v>0</v>
      </c>
      <c r="F300" s="172">
        <f>(Kalkulation_MS5!$AG$29)/100*detail_MS5!$AO34</f>
        <v>0</v>
      </c>
      <c r="G300" s="172">
        <f>(Kalkulation_MS5!$AG$29)/100*detail_MS5!$BB34</f>
        <v>0</v>
      </c>
      <c r="H300" s="172">
        <f>(Kalkulation_MS5!$AG$29)/100*detail_MS5!$BO34</f>
        <v>0</v>
      </c>
      <c r="I300" s="172">
        <f>(Kalkulation_MS5!$AG$29)/100*detail_MS5!$CB34</f>
        <v>0</v>
      </c>
      <c r="J300" s="206">
        <f t="shared" si="28"/>
        <v>0</v>
      </c>
    </row>
    <row r="301" spans="1:10" outlineLevel="1">
      <c r="A301" s="1">
        <f t="shared" si="27"/>
        <v>0</v>
      </c>
      <c r="C301" s="172">
        <f>(Kalkulation_MS5!$AH$29)/100*detail_MS5!$B35</f>
        <v>0</v>
      </c>
      <c r="D301" s="172">
        <f>(Kalkulation_MS5!$AH$29)/100*detail_MS5!$O35</f>
        <v>0</v>
      </c>
      <c r="E301" s="172">
        <f>(Kalkulation_MS5!$AH$29)/100*detail_MS5!$AB35</f>
        <v>0</v>
      </c>
      <c r="F301" s="172">
        <f>(Kalkulation_MS5!$AH$29)/100*detail_MS5!$AO35</f>
        <v>0</v>
      </c>
      <c r="G301" s="172">
        <f>(Kalkulation_MS5!$AH$29)/100*detail_MS5!$BB35</f>
        <v>0</v>
      </c>
      <c r="H301" s="172">
        <f>(Kalkulation_MS5!$AH$29)/100*detail_MS5!$BO35</f>
        <v>0</v>
      </c>
      <c r="I301" s="172">
        <f>(Kalkulation_MS5!$AH$29)/100*detail_MS5!$CB35</f>
        <v>0</v>
      </c>
      <c r="J301" s="206">
        <f t="shared" si="28"/>
        <v>0</v>
      </c>
    </row>
    <row r="302" spans="1:10" outlineLevel="1">
      <c r="A302" s="1">
        <f t="shared" si="27"/>
        <v>0</v>
      </c>
      <c r="C302" s="172">
        <f>(Kalkulation_MS5!$AI$29)/100*detail_MS5!$B36</f>
        <v>0</v>
      </c>
      <c r="D302" s="172">
        <f>(Kalkulation_MS5!$AI$29)/100*detail_MS5!$O36</f>
        <v>0</v>
      </c>
      <c r="E302" s="172">
        <f>(Kalkulation_MS5!$AI$29)/100*detail_MS5!$AB36</f>
        <v>0</v>
      </c>
      <c r="F302" s="172">
        <f>(Kalkulation_MS5!$AI$29)/100*detail_MS5!$AO36</f>
        <v>0</v>
      </c>
      <c r="G302" s="172">
        <f>(Kalkulation_MS5!$AI$29)/100*detail_MS5!$BB36</f>
        <v>0</v>
      </c>
      <c r="H302" s="172">
        <f>(Kalkulation_MS5!$AI$29)/100*detail_MS5!$BO36</f>
        <v>0</v>
      </c>
      <c r="I302" s="172">
        <f>(Kalkulation_MS5!$AI$29)/100*detail_MS5!$CB36</f>
        <v>0</v>
      </c>
      <c r="J302" s="206">
        <f t="shared" si="28"/>
        <v>0</v>
      </c>
    </row>
    <row r="303" spans="1:10" outlineLevel="1">
      <c r="A303" s="1">
        <f t="shared" si="27"/>
        <v>0</v>
      </c>
      <c r="C303" s="172">
        <f>(Kalkulation_MS5!$AJ$29)/100*detail_MS5!$B37</f>
        <v>0</v>
      </c>
      <c r="D303" s="172">
        <f>(Kalkulation_MS5!$AJ$29)/100*detail_MS5!$O37</f>
        <v>0</v>
      </c>
      <c r="E303" s="172">
        <f>(Kalkulation_MS5!$AJ$29)/100*detail_MS5!$AB37</f>
        <v>0</v>
      </c>
      <c r="F303" s="172">
        <f>(Kalkulation_MS5!$AJ$29)/100*detail_MS5!$AO37</f>
        <v>0</v>
      </c>
      <c r="G303" s="172">
        <f>(Kalkulation_MS5!$AJ$29)/100*detail_MS5!$BB37</f>
        <v>0</v>
      </c>
      <c r="H303" s="172">
        <f>(Kalkulation_MS5!$AJ$29)/100*detail_MS5!$BO37</f>
        <v>0</v>
      </c>
      <c r="I303" s="172">
        <f>(Kalkulation_MS5!$AJ$29)/100*detail_MS5!$CB37</f>
        <v>0</v>
      </c>
      <c r="J303" s="206">
        <f t="shared" si="28"/>
        <v>0</v>
      </c>
    </row>
    <row r="304" spans="1:10" outlineLevel="1">
      <c r="A304" s="1">
        <f t="shared" si="27"/>
        <v>0</v>
      </c>
      <c r="C304" s="172">
        <f>(Kalkulation_MS5!$AK$29)/100*detail_MS5!$B38</f>
        <v>0</v>
      </c>
      <c r="D304" s="172">
        <f>(Kalkulation_MS5!$AK$29)/100*detail_MS5!$O38</f>
        <v>0</v>
      </c>
      <c r="E304" s="172">
        <f>(Kalkulation_MS5!$AK$29)/100*detail_MS5!$AB38</f>
        <v>0</v>
      </c>
      <c r="F304" s="172">
        <f>(Kalkulation_MS5!$AK$29)/100*detail_MS5!$AO38</f>
        <v>0</v>
      </c>
      <c r="G304" s="172">
        <f>(Kalkulation_MS5!$AK$29)/100*detail_MS5!$BB38</f>
        <v>0</v>
      </c>
      <c r="H304" s="172">
        <f>(Kalkulation_MS5!$AK$29)/100*detail_MS5!$BO38</f>
        <v>0</v>
      </c>
      <c r="I304" s="172">
        <f>(Kalkulation_MS5!$AK$29)/100*detail_MS5!$CB38</f>
        <v>0</v>
      </c>
      <c r="J304" s="206">
        <f t="shared" si="28"/>
        <v>0</v>
      </c>
    </row>
    <row r="305" spans="1:11" outlineLevel="1">
      <c r="A305" s="1">
        <f t="shared" si="27"/>
        <v>0</v>
      </c>
      <c r="C305" s="172">
        <f>(Kalkulation_MS5!$AL$29)/100*detail_MS5!$B39</f>
        <v>0</v>
      </c>
      <c r="D305" s="172">
        <f>(Kalkulation_MS5!$AL$29)/100*detail_MS5!$O39</f>
        <v>0</v>
      </c>
      <c r="E305" s="172">
        <f>(Kalkulation_MS5!$AL$29)/100*detail_MS5!$AB39</f>
        <v>0</v>
      </c>
      <c r="F305" s="172">
        <f>(Kalkulation_MS5!$AL$29)/100*detail_MS5!$AO39</f>
        <v>0</v>
      </c>
      <c r="G305" s="172">
        <f>(Kalkulation_MS5!$AL$29)/100*detail_MS5!$BB39</f>
        <v>0</v>
      </c>
      <c r="H305" s="172">
        <f>(Kalkulation_MS5!$AL$29)/100*detail_MS5!$BO39</f>
        <v>0</v>
      </c>
      <c r="I305" s="172">
        <f>(Kalkulation_MS5!$AL$29)/100*detail_MS5!$CB39</f>
        <v>0</v>
      </c>
      <c r="J305" s="206">
        <f t="shared" si="28"/>
        <v>0</v>
      </c>
    </row>
    <row r="306" spans="1:11" outlineLevel="1">
      <c r="A306" s="1">
        <f t="shared" si="27"/>
        <v>0</v>
      </c>
      <c r="C306" s="172">
        <f>(Kalkulation_MS5!$AM$29)/100*detail_MS5!$B40</f>
        <v>0</v>
      </c>
      <c r="D306" s="172">
        <f>(Kalkulation_MS5!$AM$29)/100*detail_MS5!$O40</f>
        <v>0</v>
      </c>
      <c r="E306" s="172">
        <f>(Kalkulation_MS5!$AM$29)/100*detail_MS5!$AB40</f>
        <v>0</v>
      </c>
      <c r="F306" s="172">
        <f>(Kalkulation_MS5!$AM$29)/100*detail_MS5!$AO40</f>
        <v>0</v>
      </c>
      <c r="G306" s="172">
        <f>(Kalkulation_MS5!$AM$29)/100*detail_MS5!$BB40</f>
        <v>0</v>
      </c>
      <c r="H306" s="172">
        <f>(Kalkulation_MS5!$AM$29)/100*detail_MS5!$BO40</f>
        <v>0</v>
      </c>
      <c r="I306" s="172">
        <f>(Kalkulation_MS5!$AM$29)/100*detail_MS5!$CB40</f>
        <v>0</v>
      </c>
      <c r="J306" s="206">
        <f t="shared" si="28"/>
        <v>0</v>
      </c>
    </row>
    <row r="307" spans="1:11" outlineLevel="1">
      <c r="A307" s="1">
        <f t="shared" si="27"/>
        <v>0</v>
      </c>
      <c r="C307" s="172">
        <f>(Kalkulation_MS5!$AN$29)/100*detail_MS5!$B41</f>
        <v>0</v>
      </c>
      <c r="D307" s="172">
        <f>(Kalkulation_MS5!$AN$29)/100*detail_MS5!$O41</f>
        <v>0</v>
      </c>
      <c r="E307" s="172">
        <f>(Kalkulation_MS5!$AN$29)/100*detail_MS5!$AB41</f>
        <v>0</v>
      </c>
      <c r="F307" s="172">
        <f>(Kalkulation_MS5!$AN$29)/100*detail_MS5!$AO41</f>
        <v>0</v>
      </c>
      <c r="G307" s="172">
        <f>(Kalkulation_MS5!$AN$29)/100*detail_MS5!$BB41</f>
        <v>0</v>
      </c>
      <c r="H307" s="172">
        <f>(Kalkulation_MS5!$AN$29)/100*detail_MS5!$BO41</f>
        <v>0</v>
      </c>
      <c r="I307" s="172">
        <f>(Kalkulation_MS5!$AN$29)/100*detail_MS5!$CB41</f>
        <v>0</v>
      </c>
      <c r="J307" s="206">
        <f t="shared" si="28"/>
        <v>0</v>
      </c>
    </row>
    <row r="308" spans="1:11" outlineLevel="1">
      <c r="A308" s="1">
        <f t="shared" si="27"/>
        <v>0</v>
      </c>
      <c r="C308" s="172">
        <f>(Kalkulation_MS5!$AO$29)/100*detail_MS5!$B42</f>
        <v>0</v>
      </c>
      <c r="D308" s="172">
        <f>(Kalkulation_MS5!$AO$29)/100*detail_MS5!$O42</f>
        <v>0</v>
      </c>
      <c r="E308" s="172">
        <f>(Kalkulation_MS5!$AO$29)/100*detail_MS5!$AB42</f>
        <v>0</v>
      </c>
      <c r="F308" s="172">
        <f>(Kalkulation_MS5!$AO$29)/100*detail_MS5!$AO42</f>
        <v>0</v>
      </c>
      <c r="G308" s="172">
        <f>(Kalkulation_MS5!$AO$29)/100*detail_MS5!$BB42</f>
        <v>0</v>
      </c>
      <c r="H308" s="172">
        <f>(Kalkulation_MS5!$AO$29)/100*detail_MS5!$BO42</f>
        <v>0</v>
      </c>
      <c r="I308" s="172">
        <f>(Kalkulation_MS5!$AO$29)/100*detail_MS5!$CB42</f>
        <v>0</v>
      </c>
      <c r="J308" s="206">
        <f t="shared" si="28"/>
        <v>0</v>
      </c>
    </row>
    <row r="309" spans="1:11" outlineLevel="1">
      <c r="A309" s="1">
        <f t="shared" si="27"/>
        <v>0</v>
      </c>
      <c r="C309" s="172">
        <f>(Kalkulation_MS5!$AP$29)/100*detail_MS5!$B43</f>
        <v>0</v>
      </c>
      <c r="D309" s="172">
        <f>(Kalkulation_MS5!$AP$29)/100*detail_MS5!$O43</f>
        <v>0</v>
      </c>
      <c r="E309" s="172">
        <f>(Kalkulation_MS5!$AP$29)/100*detail_MS5!$AB43</f>
        <v>0</v>
      </c>
      <c r="F309" s="172">
        <f>(Kalkulation_MS5!$AP$29)/100*detail_MS5!$AO43</f>
        <v>0</v>
      </c>
      <c r="G309" s="172">
        <f>(Kalkulation_MS5!$AP$29)/100*detail_MS5!$BB43</f>
        <v>0</v>
      </c>
      <c r="H309" s="172">
        <f>(Kalkulation_MS5!$AP$29)/100*detail_MS5!$BO43</f>
        <v>0</v>
      </c>
      <c r="I309" s="172">
        <f>(Kalkulation_MS5!$AP$29)/100*detail_MS5!$CB43</f>
        <v>0</v>
      </c>
      <c r="J309" s="206">
        <f t="shared" si="28"/>
        <v>0</v>
      </c>
    </row>
    <row r="310" spans="1:11" outlineLevel="1">
      <c r="A310" s="1">
        <f t="shared" si="27"/>
        <v>0</v>
      </c>
      <c r="C310" s="172">
        <f>(Kalkulation_MS5!$AQ$29)/100*detail_MS5!$B44</f>
        <v>0</v>
      </c>
      <c r="D310" s="172">
        <f>(Kalkulation_MS5!$AQ$29)/100*detail_MS5!$O44</f>
        <v>0</v>
      </c>
      <c r="E310" s="172">
        <f>(Kalkulation_MS5!$AQ$29)/100*detail_MS5!$AB44</f>
        <v>0</v>
      </c>
      <c r="F310" s="172">
        <f>(Kalkulation_MS5!$AQ$29)/100*detail_MS5!$AO44</f>
        <v>0</v>
      </c>
      <c r="G310" s="172">
        <f>(Kalkulation_MS5!$AQ$29)/100*detail_MS5!$BB44</f>
        <v>0</v>
      </c>
      <c r="H310" s="172">
        <f>(Kalkulation_MS5!$AQ$29)/100*detail_MS5!$BO44</f>
        <v>0</v>
      </c>
      <c r="I310" s="172">
        <f>(Kalkulation_MS5!$AQ$29)/100*detail_MS5!$CB44</f>
        <v>0</v>
      </c>
      <c r="J310" s="206">
        <f t="shared" si="28"/>
        <v>0</v>
      </c>
    </row>
    <row r="311" spans="1:11" outlineLevel="1">
      <c r="A311" s="1">
        <f t="shared" si="27"/>
        <v>0</v>
      </c>
      <c r="C311" s="172">
        <f>(Kalkulation_MS5!$AR$29)/100*detail_MS5!$B45</f>
        <v>0</v>
      </c>
      <c r="D311" s="172">
        <f>(Kalkulation_MS5!$AR$29)/100*detail_MS5!$O45</f>
        <v>0</v>
      </c>
      <c r="E311" s="172">
        <f>(Kalkulation_MS5!$AR$29)/100*detail_MS5!$AB45</f>
        <v>0</v>
      </c>
      <c r="F311" s="172">
        <f>(Kalkulation_MS5!$AR$29)/100*detail_MS5!$AO45</f>
        <v>0</v>
      </c>
      <c r="G311" s="172">
        <f>(Kalkulation_MS5!$AR$29)/100*detail_MS5!$BB45</f>
        <v>0</v>
      </c>
      <c r="H311" s="172">
        <f>(Kalkulation_MS5!$AR$29)/100*detail_MS5!$BO45</f>
        <v>0</v>
      </c>
      <c r="I311" s="172">
        <f>(Kalkulation_MS5!$AR$29)/100*detail_MS5!$CB45</f>
        <v>0</v>
      </c>
      <c r="J311" s="206">
        <f t="shared" si="28"/>
        <v>0</v>
      </c>
    </row>
    <row r="312" spans="1:11" outlineLevel="1">
      <c r="A312" s="1">
        <f t="shared" si="27"/>
        <v>0</v>
      </c>
      <c r="C312" s="172">
        <f>(Kalkulation_MS5!$AS$29)/100*detail_MS5!$B46</f>
        <v>0</v>
      </c>
      <c r="D312" s="172">
        <f>(Kalkulation_MS5!$AS$29)/100*detail_MS5!$O46</f>
        <v>0</v>
      </c>
      <c r="E312" s="172">
        <f>(Kalkulation_MS5!$AS$29)/100*detail_MS5!$AB46</f>
        <v>0</v>
      </c>
      <c r="F312" s="172">
        <f>(Kalkulation_MS5!$AS$29)/100*detail_MS5!$AO46</f>
        <v>0</v>
      </c>
      <c r="G312" s="172">
        <f>(Kalkulation_MS5!$AS$29)/100*detail_MS5!$BB46</f>
        <v>0</v>
      </c>
      <c r="H312" s="172">
        <f>(Kalkulation_MS5!$AS$29)/100*detail_MS5!$BO46</f>
        <v>0</v>
      </c>
      <c r="I312" s="172">
        <f>(Kalkulation_MS5!$AS$29)/100*detail_MS5!$CB46</f>
        <v>0</v>
      </c>
      <c r="J312" s="206">
        <f t="shared" si="28"/>
        <v>0</v>
      </c>
    </row>
    <row r="313" spans="1:11" outlineLevel="1">
      <c r="A313" s="88" t="s">
        <v>447</v>
      </c>
      <c r="B313" s="88"/>
      <c r="C313" s="201">
        <f>SUM(C273:C312)</f>
        <v>0</v>
      </c>
      <c r="D313" s="201">
        <f t="shared" ref="D313:J313" si="29">SUM(D273:D312)</f>
        <v>0</v>
      </c>
      <c r="E313" s="201">
        <f t="shared" si="29"/>
        <v>0</v>
      </c>
      <c r="F313" s="201">
        <f t="shared" si="29"/>
        <v>0</v>
      </c>
      <c r="G313" s="201">
        <f t="shared" si="29"/>
        <v>0</v>
      </c>
      <c r="H313" s="201">
        <f t="shared" si="29"/>
        <v>0</v>
      </c>
      <c r="I313" s="201">
        <f t="shared" si="29"/>
        <v>0</v>
      </c>
      <c r="J313" s="79">
        <f t="shared" si="29"/>
        <v>0</v>
      </c>
      <c r="K313" s="172">
        <f>Kalkulation_MS5!AT55*7</f>
        <v>0</v>
      </c>
    </row>
    <row r="314" spans="1:11" outlineLevel="1">
      <c r="A314" s="203" t="s">
        <v>35</v>
      </c>
      <c r="J314" s="205">
        <f t="shared" si="24"/>
        <v>0</v>
      </c>
    </row>
    <row r="315" spans="1:11" outlineLevel="1">
      <c r="A315" s="1">
        <f t="shared" ref="A315:A354" si="30">A273</f>
        <v>0</v>
      </c>
      <c r="C315" s="172">
        <f>(Kalkulation_MS5!$F$30)/100*detail_MS5!B7</f>
        <v>0</v>
      </c>
      <c r="D315" s="172">
        <f>(Kalkulation_MS5!$F$30)/100*detail_MS5!O7</f>
        <v>0</v>
      </c>
      <c r="E315" s="172">
        <f>(Kalkulation_MS5!$F$30)/100*detail_MS5!AB7</f>
        <v>0</v>
      </c>
      <c r="F315" s="172">
        <f>(Kalkulation_MS5!$F$30)/100*detail_MS5!AO7</f>
        <v>0</v>
      </c>
      <c r="G315" s="172">
        <f>(Kalkulation_MS5!$F$30)/100*detail_MS5!BB7</f>
        <v>0</v>
      </c>
      <c r="H315" s="172">
        <f>(Kalkulation_MS5!$F$30)/100*detail_MS5!BO7</f>
        <v>0</v>
      </c>
      <c r="I315" s="172">
        <f>(Kalkulation_MS5!$F$30)/100*detail_MS5!CB7</f>
        <v>0</v>
      </c>
      <c r="J315" s="206">
        <f t="shared" si="24"/>
        <v>0</v>
      </c>
    </row>
    <row r="316" spans="1:11" outlineLevel="1">
      <c r="A316" s="1">
        <f t="shared" si="30"/>
        <v>0</v>
      </c>
      <c r="C316" s="172">
        <f>(Kalkulation_MS5!$G$30)/100*detail_MS5!B8</f>
        <v>0</v>
      </c>
      <c r="D316" s="172">
        <f>(Kalkulation_MS5!$G$30)/100*detail_MS5!O8</f>
        <v>0</v>
      </c>
      <c r="E316" s="172">
        <f>(Kalkulation_MS5!$G$30)/100*detail_MS5!AB8</f>
        <v>0</v>
      </c>
      <c r="F316" s="172">
        <f>(Kalkulation_MS5!$G$30)/100*detail_MS5!AO8</f>
        <v>0</v>
      </c>
      <c r="G316" s="172">
        <f>(Kalkulation_MS5!$G$30)/100*detail_MS5!BB8</f>
        <v>0</v>
      </c>
      <c r="H316" s="172">
        <f>(Kalkulation_MS5!$G$30)/100*detail_MS5!BO8</f>
        <v>0</v>
      </c>
      <c r="I316" s="172">
        <f>(Kalkulation_MS5!$G$30)/100*detail_MS5!CB8</f>
        <v>0</v>
      </c>
      <c r="J316" s="206">
        <f t="shared" si="24"/>
        <v>0</v>
      </c>
    </row>
    <row r="317" spans="1:11" outlineLevel="1">
      <c r="A317" s="249">
        <f t="shared" si="30"/>
        <v>0</v>
      </c>
      <c r="C317" s="172">
        <f>(Kalkulation_MS5!$H$30)/100*detail_MS5!B9</f>
        <v>0</v>
      </c>
      <c r="D317" s="172">
        <f>(Kalkulation_MS5!$H$30)/100*detail_MS5!O9</f>
        <v>0</v>
      </c>
      <c r="E317" s="172">
        <f>(Kalkulation_MS5!$H$30)/100*detail_MS5!AB9</f>
        <v>0</v>
      </c>
      <c r="F317" s="172">
        <f>(Kalkulation_MS5!$H$30)/100*detail_MS5!AO9</f>
        <v>0</v>
      </c>
      <c r="G317" s="172">
        <f>(Kalkulation_MS5!$H$30)/100*detail_MS5!BB9</f>
        <v>0</v>
      </c>
      <c r="H317" s="172">
        <f>(Kalkulation_MS5!$H$30)/100*detail_MS5!BO9</f>
        <v>0</v>
      </c>
      <c r="I317" s="172">
        <f>(Kalkulation_MS5!$H$30)/100*detail_MS5!CB9</f>
        <v>0</v>
      </c>
      <c r="J317" s="206">
        <f t="shared" si="24"/>
        <v>0</v>
      </c>
    </row>
    <row r="318" spans="1:11" outlineLevel="1">
      <c r="A318" s="1">
        <f t="shared" si="30"/>
        <v>0</v>
      </c>
      <c r="C318" s="172">
        <f>(Kalkulation_MS5!$I$30)/100*detail_MS5!B10</f>
        <v>0</v>
      </c>
      <c r="D318" s="172">
        <f>(Kalkulation_MS5!$I$30)/100*detail_MS5!O10</f>
        <v>0</v>
      </c>
      <c r="E318" s="172">
        <f>(Kalkulation_MS5!$I$30)/100*detail_MS5!AB10</f>
        <v>0</v>
      </c>
      <c r="F318" s="172">
        <f>(Kalkulation_MS5!$I$30)/100*detail_MS5!AO10</f>
        <v>0</v>
      </c>
      <c r="G318" s="172">
        <f>(Kalkulation_MS5!$I$30)/100*detail_MS5!BB10</f>
        <v>0</v>
      </c>
      <c r="H318" s="172">
        <f>(Kalkulation_MS5!$I$30)/100*detail_MS5!BO10</f>
        <v>0</v>
      </c>
      <c r="I318" s="172">
        <f>(Kalkulation_MS5!$I$30)/100*detail_MS5!CB10</f>
        <v>0</v>
      </c>
      <c r="J318" s="206">
        <f t="shared" si="24"/>
        <v>0</v>
      </c>
    </row>
    <row r="319" spans="1:11" outlineLevel="1">
      <c r="A319" s="1">
        <f t="shared" si="30"/>
        <v>0</v>
      </c>
      <c r="C319" s="172">
        <f>(Kalkulation_MS5!$J$30)/100*detail_MS5!B11</f>
        <v>0</v>
      </c>
      <c r="D319" s="172">
        <f>(Kalkulation_MS5!$J$30)/100*detail_MS5!O11</f>
        <v>0</v>
      </c>
      <c r="E319" s="172">
        <f>(Kalkulation_MS5!$J$30)/100*detail_MS5!AB11</f>
        <v>0</v>
      </c>
      <c r="F319" s="172">
        <f>(Kalkulation_MS5!$J$30)/100*detail_MS5!AO11</f>
        <v>0</v>
      </c>
      <c r="G319" s="172">
        <f>(Kalkulation_MS5!$J$30)/100*detail_MS5!BB11</f>
        <v>0</v>
      </c>
      <c r="H319" s="172">
        <f>(Kalkulation_MS5!$J$30)/100*detail_MS5!BO11</f>
        <v>0</v>
      </c>
      <c r="I319" s="172">
        <f>(Kalkulation_MS5!$J$30)/100*detail_MS5!CB11</f>
        <v>0</v>
      </c>
      <c r="J319" s="206">
        <f t="shared" si="24"/>
        <v>0</v>
      </c>
    </row>
    <row r="320" spans="1:11" outlineLevel="1">
      <c r="A320" s="1">
        <f t="shared" si="30"/>
        <v>0</v>
      </c>
      <c r="C320" s="172">
        <f>(Kalkulation_MS5!$K$30)/100*detail_MS5!B12</f>
        <v>0</v>
      </c>
      <c r="D320" s="172">
        <f>(Kalkulation_MS5!$K$30)/100*detail_MS5!O12</f>
        <v>0</v>
      </c>
      <c r="E320" s="172">
        <f>(Kalkulation_MS5!$K$30)/100*detail_MS5!AB12</f>
        <v>0</v>
      </c>
      <c r="F320" s="172">
        <f>(Kalkulation_MS5!$K$30)/100*detail_MS5!AO12</f>
        <v>0</v>
      </c>
      <c r="G320" s="172">
        <f>(Kalkulation_MS5!$K$30)/100*detail_MS5!BB12</f>
        <v>0</v>
      </c>
      <c r="H320" s="172">
        <f>(Kalkulation_MS5!$K$30)/100*detail_MS5!BO12</f>
        <v>0</v>
      </c>
      <c r="I320" s="172">
        <f>(Kalkulation_MS5!$K$30)/100*detail_MS5!CB12</f>
        <v>0</v>
      </c>
      <c r="J320" s="206">
        <f t="shared" si="24"/>
        <v>0</v>
      </c>
    </row>
    <row r="321" spans="1:10" outlineLevel="1">
      <c r="A321" s="1">
        <f t="shared" si="30"/>
        <v>0</v>
      </c>
      <c r="C321" s="172">
        <f>(Kalkulation_MS5!$L$30)/100*detail_MS5!B13</f>
        <v>0</v>
      </c>
      <c r="D321" s="172">
        <f>(Kalkulation_MS5!$L$30)/100*detail_MS5!O13</f>
        <v>0</v>
      </c>
      <c r="E321" s="172">
        <f>(Kalkulation_MS5!$L$30)/100*detail_MS5!AB13</f>
        <v>0</v>
      </c>
      <c r="F321" s="172">
        <f>(Kalkulation_MS5!$L$30)/100*detail_MS5!AO13</f>
        <v>0</v>
      </c>
      <c r="G321" s="172">
        <f>(Kalkulation_MS5!$L$30)/100*detail_MS5!BB13</f>
        <v>0</v>
      </c>
      <c r="H321" s="172">
        <f>(Kalkulation_MS5!$L$30)/100*detail_MS5!BO13</f>
        <v>0</v>
      </c>
      <c r="I321" s="172">
        <f>(Kalkulation_MS5!$L$30)/100*detail_MS5!CB13</f>
        <v>0</v>
      </c>
      <c r="J321" s="206">
        <f t="shared" si="24"/>
        <v>0</v>
      </c>
    </row>
    <row r="322" spans="1:10" outlineLevel="1">
      <c r="A322" s="1">
        <f t="shared" si="30"/>
        <v>0</v>
      </c>
      <c r="C322" s="172">
        <f>(Kalkulation_MS5!$M$30)/100*detail_MS5!B14</f>
        <v>0</v>
      </c>
      <c r="D322" s="172">
        <f>(Kalkulation_MS5!$M$30)/100*detail_MS5!O14</f>
        <v>0</v>
      </c>
      <c r="E322" s="172">
        <f>(Kalkulation_MS5!$M$30)/100*detail_MS5!AB14</f>
        <v>0</v>
      </c>
      <c r="F322" s="172">
        <f>(Kalkulation_MS5!$M$30)/100*detail_MS5!AO14</f>
        <v>0</v>
      </c>
      <c r="G322" s="172">
        <f>(Kalkulation_MS5!$M$30)/100*detail_MS5!BB14</f>
        <v>0</v>
      </c>
      <c r="H322" s="172">
        <f>(Kalkulation_MS5!$M$30)/100*detail_MS5!BO14</f>
        <v>0</v>
      </c>
      <c r="I322" s="172">
        <f>(Kalkulation_MS5!$M$30)/100*detail_MS5!CB14</f>
        <v>0</v>
      </c>
      <c r="J322" s="206">
        <f t="shared" si="24"/>
        <v>0</v>
      </c>
    </row>
    <row r="323" spans="1:10" outlineLevel="1">
      <c r="A323" s="1">
        <f t="shared" si="30"/>
        <v>0</v>
      </c>
      <c r="C323" s="172">
        <f>(Kalkulation_MS5!$N$30)/100*detail_MS5!B15</f>
        <v>0</v>
      </c>
      <c r="D323" s="172">
        <f>(Kalkulation_MS5!$N$30)/100*detail_MS5!O15</f>
        <v>0</v>
      </c>
      <c r="E323" s="172">
        <f>(Kalkulation_MS5!$N$30)/100*detail_MS5!AB15</f>
        <v>0</v>
      </c>
      <c r="F323" s="172">
        <f>(Kalkulation_MS5!$N$30)/100*detail_MS5!AO15</f>
        <v>0</v>
      </c>
      <c r="G323" s="172">
        <f>(Kalkulation_MS5!$N$30)/100*detail_MS5!BB15</f>
        <v>0</v>
      </c>
      <c r="H323" s="172">
        <f>(Kalkulation_MS5!$N$30)/100*detail_MS5!BO15</f>
        <v>0</v>
      </c>
      <c r="I323" s="172">
        <f>(Kalkulation_MS5!$N$30)/100*detail_MS5!CB15</f>
        <v>0</v>
      </c>
      <c r="J323" s="206">
        <f t="shared" si="24"/>
        <v>0</v>
      </c>
    </row>
    <row r="324" spans="1:10" outlineLevel="1">
      <c r="A324" s="1">
        <f t="shared" si="30"/>
        <v>0</v>
      </c>
      <c r="C324" s="172">
        <f>(Kalkulation_MS5!$O$30)/100*detail_MS5!B16</f>
        <v>0</v>
      </c>
      <c r="D324" s="172">
        <f>(Kalkulation_MS5!$O$30)/100*detail_MS5!O16</f>
        <v>0</v>
      </c>
      <c r="E324" s="172">
        <f>(Kalkulation_MS5!$O$30)/100*detail_MS5!AB16</f>
        <v>0</v>
      </c>
      <c r="F324" s="172">
        <f>(Kalkulation_MS5!$O$30)/100*detail_MS5!AO16</f>
        <v>0</v>
      </c>
      <c r="G324" s="172">
        <f>(Kalkulation_MS5!$O$30)/100*detail_MS5!BB16</f>
        <v>0</v>
      </c>
      <c r="H324" s="172">
        <f>(Kalkulation_MS5!$O$30)/100*detail_MS5!BO16</f>
        <v>0</v>
      </c>
      <c r="I324" s="172">
        <f>(Kalkulation_MS5!$O$30)/100*detail_MS5!CB16</f>
        <v>0</v>
      </c>
      <c r="J324" s="206">
        <f t="shared" si="24"/>
        <v>0</v>
      </c>
    </row>
    <row r="325" spans="1:10" outlineLevel="1">
      <c r="A325" s="1">
        <f t="shared" si="30"/>
        <v>0</v>
      </c>
      <c r="C325" s="172">
        <f>(Kalkulation_MS5!$P$30)/100*detail_MS5!B17</f>
        <v>0</v>
      </c>
      <c r="D325" s="172">
        <f>(Kalkulation_MS5!$P$30)/100*detail_MS5!O17</f>
        <v>0</v>
      </c>
      <c r="E325" s="172">
        <f>(Kalkulation_MS5!$P$30)/100*detail_MS5!AB17</f>
        <v>0</v>
      </c>
      <c r="F325" s="172">
        <f>(Kalkulation_MS5!$P$30)/100*detail_MS5!AO17</f>
        <v>0</v>
      </c>
      <c r="G325" s="172">
        <f>(Kalkulation_MS5!$P$30)/100*detail_MS5!BB17</f>
        <v>0</v>
      </c>
      <c r="H325" s="172">
        <f>(Kalkulation_MS5!$P$30)/100*detail_MS5!BO17</f>
        <v>0</v>
      </c>
      <c r="I325" s="172">
        <f>(Kalkulation_MS5!$P$30)/100*detail_MS5!CB17</f>
        <v>0</v>
      </c>
      <c r="J325" s="206">
        <f t="shared" si="24"/>
        <v>0</v>
      </c>
    </row>
    <row r="326" spans="1:10" outlineLevel="1">
      <c r="A326" s="1">
        <f t="shared" si="30"/>
        <v>0</v>
      </c>
      <c r="C326" s="172">
        <f>(Kalkulation_MS5!$Q$30)/100*detail_MS5!B18</f>
        <v>0</v>
      </c>
      <c r="D326" s="172">
        <f>(Kalkulation_MS5!$Q$30)/100*detail_MS5!O18</f>
        <v>0</v>
      </c>
      <c r="E326" s="172">
        <f>(Kalkulation_MS5!$Q$30)/100*detail_MS5!AB18</f>
        <v>0</v>
      </c>
      <c r="F326" s="172">
        <f>(Kalkulation_MS5!$Q$30)/100*detail_MS5!AO18</f>
        <v>0</v>
      </c>
      <c r="G326" s="172">
        <f>(Kalkulation_MS5!$Q$30)/100*detail_MS5!BB18</f>
        <v>0</v>
      </c>
      <c r="H326" s="172">
        <f>(Kalkulation_MS5!$Q$30)/100*detail_MS5!BO18</f>
        <v>0</v>
      </c>
      <c r="I326" s="172">
        <f>(Kalkulation_MS5!$Q$30)/100*detail_MS5!CB18</f>
        <v>0</v>
      </c>
      <c r="J326" s="206">
        <f t="shared" si="24"/>
        <v>0</v>
      </c>
    </row>
    <row r="327" spans="1:10" outlineLevel="1">
      <c r="A327" s="1">
        <f t="shared" si="30"/>
        <v>0</v>
      </c>
      <c r="C327" s="172">
        <f>(Kalkulation_MS5!$R$30)/100*detail_MS5!B19</f>
        <v>0</v>
      </c>
      <c r="D327" s="172">
        <f>(Kalkulation_MS5!$R$30)/100*detail_MS5!O19</f>
        <v>0</v>
      </c>
      <c r="E327" s="172">
        <f>(Kalkulation_MS5!$R$30)/100*detail_MS5!AB19</f>
        <v>0</v>
      </c>
      <c r="F327" s="172">
        <f>(Kalkulation_MS5!$R$30)/100*detail_MS5!AO19</f>
        <v>0</v>
      </c>
      <c r="G327" s="172">
        <f>(Kalkulation_MS5!$R$30)/100*detail_MS5!BB19</f>
        <v>0</v>
      </c>
      <c r="H327" s="172">
        <f>(Kalkulation_MS5!$R$30)/100*detail_MS5!BO19</f>
        <v>0</v>
      </c>
      <c r="I327" s="172">
        <f>(Kalkulation_MS5!$R$30)/100*detail_MS5!CB19</f>
        <v>0</v>
      </c>
      <c r="J327" s="206">
        <f t="shared" si="24"/>
        <v>0</v>
      </c>
    </row>
    <row r="328" spans="1:10" outlineLevel="1">
      <c r="A328" s="1">
        <f t="shared" si="30"/>
        <v>0</v>
      </c>
      <c r="C328" s="172">
        <f>(Kalkulation_MS5!$S$30)/100*detail_MS5!$B20</f>
        <v>0</v>
      </c>
      <c r="D328" s="172">
        <f>(Kalkulation_MS5!$S$30)/100*detail_MS5!$O20</f>
        <v>0</v>
      </c>
      <c r="E328" s="172">
        <f>(Kalkulation_MS5!$S$30)/100*detail_MS5!$AB20</f>
        <v>0</v>
      </c>
      <c r="F328" s="172">
        <f>(Kalkulation_MS5!$S$30)/100*detail_MS5!$AO20</f>
        <v>0</v>
      </c>
      <c r="G328" s="172">
        <f>(Kalkulation_MS5!$S$30)/100*detail_MS5!$BB20</f>
        <v>0</v>
      </c>
      <c r="H328" s="172">
        <f>(Kalkulation_MS5!$S$30)/100*detail_MS5!$BO20</f>
        <v>0</v>
      </c>
      <c r="I328" s="172">
        <f>(Kalkulation_MS5!$S$30)/100*detail_MS5!$CB20</f>
        <v>0</v>
      </c>
      <c r="J328" s="206">
        <f t="shared" si="24"/>
        <v>0</v>
      </c>
    </row>
    <row r="329" spans="1:10" outlineLevel="1">
      <c r="A329" s="1">
        <f t="shared" si="30"/>
        <v>0</v>
      </c>
      <c r="C329" s="172">
        <f>(Kalkulation_MS5!$T$30)/100*detail_MS5!$B21</f>
        <v>0</v>
      </c>
      <c r="D329" s="172">
        <f>(Kalkulation_MS5!$T$30)/100*detail_MS5!$O21</f>
        <v>0</v>
      </c>
      <c r="E329" s="172">
        <f>(Kalkulation_MS5!$T$30)/100*detail_MS5!$AB21</f>
        <v>0</v>
      </c>
      <c r="F329" s="172">
        <f>(Kalkulation_MS5!$T$30)/100*detail_MS5!$AO21</f>
        <v>0</v>
      </c>
      <c r="G329" s="172">
        <f>(Kalkulation_MS5!$T$30)/100*detail_MS5!$BB21</f>
        <v>0</v>
      </c>
      <c r="H329" s="172">
        <f>(Kalkulation_MS5!$T$30)/100*detail_MS5!$BO21</f>
        <v>0</v>
      </c>
      <c r="I329" s="172">
        <f>(Kalkulation_MS5!$T$30)/100*detail_MS5!$CB21</f>
        <v>0</v>
      </c>
      <c r="J329" s="206">
        <f t="shared" si="24"/>
        <v>0</v>
      </c>
    </row>
    <row r="330" spans="1:10" outlineLevel="1">
      <c r="A330" s="1">
        <f t="shared" si="30"/>
        <v>0</v>
      </c>
      <c r="C330" s="172">
        <f>(Kalkulation_MS5!$U$30)/100*detail_MS5!$B22</f>
        <v>0</v>
      </c>
      <c r="D330" s="172">
        <f>(Kalkulation_MS5!$U$30)/100*detail_MS5!$O22</f>
        <v>0</v>
      </c>
      <c r="E330" s="172">
        <f>(Kalkulation_MS5!$U$30)/100*detail_MS5!$AB22</f>
        <v>0</v>
      </c>
      <c r="F330" s="172">
        <f>(Kalkulation_MS5!$U$30)/100*detail_MS5!$AO22</f>
        <v>0</v>
      </c>
      <c r="G330" s="172">
        <f>(Kalkulation_MS5!$U$30)/100*detail_MS5!$BB22</f>
        <v>0</v>
      </c>
      <c r="H330" s="172">
        <f>(Kalkulation_MS5!$U$30)/100*detail_MS5!$BO22</f>
        <v>0</v>
      </c>
      <c r="I330" s="172">
        <f>(Kalkulation_MS5!$U$30)/100*detail_MS5!$CB22</f>
        <v>0</v>
      </c>
      <c r="J330" s="206">
        <f t="shared" si="24"/>
        <v>0</v>
      </c>
    </row>
    <row r="331" spans="1:10" outlineLevel="1">
      <c r="A331" s="1">
        <f t="shared" si="30"/>
        <v>0</v>
      </c>
      <c r="C331" s="172">
        <f>(Kalkulation_MS5!$V$30)/100*detail_MS5!$B23</f>
        <v>0</v>
      </c>
      <c r="D331" s="172">
        <f>(Kalkulation_MS5!$V$30)/100*detail_MS5!$O23</f>
        <v>0</v>
      </c>
      <c r="E331" s="172">
        <f>(Kalkulation_MS5!$V$30)/100*detail_MS5!$AB23</f>
        <v>0</v>
      </c>
      <c r="F331" s="172">
        <f>(Kalkulation_MS5!$V$30)/100*detail_MS5!$AO23</f>
        <v>0</v>
      </c>
      <c r="G331" s="172">
        <f>(Kalkulation_MS5!$V$30)/100*detail_MS5!$BB23</f>
        <v>0</v>
      </c>
      <c r="H331" s="172">
        <f>(Kalkulation_MS5!$V$30)/100*detail_MS5!$BO23</f>
        <v>0</v>
      </c>
      <c r="I331" s="172">
        <f>(Kalkulation_MS5!$V$30)/100*detail_MS5!$CB23</f>
        <v>0</v>
      </c>
      <c r="J331" s="206">
        <f t="shared" si="24"/>
        <v>0</v>
      </c>
    </row>
    <row r="332" spans="1:10" outlineLevel="1">
      <c r="A332" s="1">
        <f t="shared" si="30"/>
        <v>0</v>
      </c>
      <c r="C332" s="172">
        <f>(Kalkulation_MS5!$W$30)/100*detail_MS5!$B24</f>
        <v>0</v>
      </c>
      <c r="D332" s="172">
        <f>(Kalkulation_MS5!$W$30)/100*detail_MS5!$O24</f>
        <v>0</v>
      </c>
      <c r="E332" s="172">
        <f>(Kalkulation_MS5!$W$30)/100*detail_MS5!$AB24</f>
        <v>0</v>
      </c>
      <c r="F332" s="172">
        <f>(Kalkulation_MS5!$W$30)/100*detail_MS5!$AO24</f>
        <v>0</v>
      </c>
      <c r="G332" s="172">
        <f>(Kalkulation_MS5!$W$30)/100*detail_MS5!$BB24</f>
        <v>0</v>
      </c>
      <c r="H332" s="172">
        <f>(Kalkulation_MS5!$W$30)/100*detail_MS5!$BO24</f>
        <v>0</v>
      </c>
      <c r="I332" s="172">
        <f>(Kalkulation_MS5!$W$30)/100*detail_MS5!$CB24</f>
        <v>0</v>
      </c>
      <c r="J332" s="206">
        <f t="shared" si="24"/>
        <v>0</v>
      </c>
    </row>
    <row r="333" spans="1:10" outlineLevel="1">
      <c r="A333" s="1">
        <f t="shared" si="30"/>
        <v>0</v>
      </c>
      <c r="C333" s="172">
        <f>(Kalkulation_MS5!$X$30)/100*detail_MS5!$B25</f>
        <v>0</v>
      </c>
      <c r="D333" s="172">
        <f>(Kalkulation_MS5!$X$30)/100*detail_MS5!$O25</f>
        <v>0</v>
      </c>
      <c r="E333" s="172">
        <f>(Kalkulation_MS5!$X$30)/100*detail_MS5!$AB25</f>
        <v>0</v>
      </c>
      <c r="F333" s="172">
        <f>(Kalkulation_MS5!$X$30)/100*detail_MS5!$AO25</f>
        <v>0</v>
      </c>
      <c r="G333" s="172">
        <f>(Kalkulation_MS5!$X$30)/100*detail_MS5!$BB25</f>
        <v>0</v>
      </c>
      <c r="H333" s="172">
        <f>(Kalkulation_MS5!$X$30)/100*detail_MS5!$BO25</f>
        <v>0</v>
      </c>
      <c r="I333" s="172">
        <f>(Kalkulation_MS5!$X$30)/100*detail_MS5!$CB25</f>
        <v>0</v>
      </c>
      <c r="J333" s="206">
        <f t="shared" si="24"/>
        <v>0</v>
      </c>
    </row>
    <row r="334" spans="1:10" outlineLevel="1">
      <c r="A334" s="1">
        <f t="shared" si="30"/>
        <v>0</v>
      </c>
      <c r="C334" s="172">
        <f>(Kalkulation_MS5!$Y$30)/100*detail_MS5!$B26</f>
        <v>0</v>
      </c>
      <c r="D334" s="172">
        <f>(Kalkulation_MS5!$Y$30)/100*detail_MS5!$O26</f>
        <v>0</v>
      </c>
      <c r="E334" s="172">
        <f>(Kalkulation_MS5!$Y$30)/100*detail_MS5!$AB26</f>
        <v>0</v>
      </c>
      <c r="F334" s="172">
        <f>(Kalkulation_MS5!$Y$30)/100*detail_MS5!$AO26</f>
        <v>0</v>
      </c>
      <c r="G334" s="172">
        <f>(Kalkulation_MS5!$Y$30)/100*detail_MS5!$BB26</f>
        <v>0</v>
      </c>
      <c r="H334" s="172">
        <f>(Kalkulation_MS5!$Y$30)/100*detail_MS5!$BO26</f>
        <v>0</v>
      </c>
      <c r="I334" s="172">
        <f>(Kalkulation_MS5!$Y$30)/100*detail_MS5!$CB26</f>
        <v>0</v>
      </c>
      <c r="J334" s="206">
        <f t="shared" si="24"/>
        <v>0</v>
      </c>
    </row>
    <row r="335" spans="1:10" outlineLevel="1">
      <c r="A335" s="1">
        <f t="shared" si="30"/>
        <v>0</v>
      </c>
      <c r="C335" s="172">
        <f>(Kalkulation_MS5!$Z$30)/100*detail_MS5!$B27</f>
        <v>0</v>
      </c>
      <c r="D335" s="172">
        <f>(Kalkulation_MS5!$Z$30)/100*detail_MS5!$O27</f>
        <v>0</v>
      </c>
      <c r="E335" s="172">
        <f>(Kalkulation_MS5!$Z$30)/100*detail_MS5!$AB27</f>
        <v>0</v>
      </c>
      <c r="F335" s="172">
        <f>(Kalkulation_MS5!$Z$30)/100*detail_MS5!$AO27</f>
        <v>0</v>
      </c>
      <c r="G335" s="172">
        <f>(Kalkulation_MS5!$Z$30)/100*detail_MS5!$BB27</f>
        <v>0</v>
      </c>
      <c r="H335" s="172">
        <f>(Kalkulation_MS5!$Z$30)/100*detail_MS5!$BO27</f>
        <v>0</v>
      </c>
      <c r="I335" s="172">
        <f>(Kalkulation_MS5!$Z$30)/100*detail_MS5!$CB27</f>
        <v>0</v>
      </c>
      <c r="J335" s="206">
        <f t="shared" si="24"/>
        <v>0</v>
      </c>
    </row>
    <row r="336" spans="1:10" outlineLevel="1">
      <c r="A336" s="1">
        <f t="shared" si="30"/>
        <v>0</v>
      </c>
      <c r="C336" s="172">
        <f>(Kalkulation_MS5!$AA$30)/100*detail_MS5!$B28</f>
        <v>0</v>
      </c>
      <c r="D336" s="172">
        <f>(Kalkulation_MS5!$AA$30)/100*detail_MS5!$O28</f>
        <v>0</v>
      </c>
      <c r="E336" s="172">
        <f>(Kalkulation_MS5!$AA$30)/100*detail_MS5!$AB28</f>
        <v>0</v>
      </c>
      <c r="F336" s="172">
        <f>(Kalkulation_MS5!$AA$30)/100*detail_MS5!$AO28</f>
        <v>0</v>
      </c>
      <c r="G336" s="172">
        <f>(Kalkulation_MS5!$AA$30)/100*detail_MS5!$BB28</f>
        <v>0</v>
      </c>
      <c r="H336" s="172">
        <f>(Kalkulation_MS5!$AA$30)/100*detail_MS5!$BO28</f>
        <v>0</v>
      </c>
      <c r="I336" s="172">
        <f>(Kalkulation_MS5!$AA$30)/100*detail_MS5!$CB28</f>
        <v>0</v>
      </c>
      <c r="J336" s="206">
        <f t="shared" si="24"/>
        <v>0</v>
      </c>
    </row>
    <row r="337" spans="1:10" outlineLevel="1">
      <c r="A337" s="1">
        <f t="shared" si="30"/>
        <v>0</v>
      </c>
      <c r="C337" s="172">
        <f>(Kalkulation_MS5!$AB$30)/100*detail_MS5!$B29</f>
        <v>0</v>
      </c>
      <c r="D337" s="172">
        <f>(Kalkulation_MS5!$AB$30)/100*detail_MS5!$O29</f>
        <v>0</v>
      </c>
      <c r="E337" s="172">
        <f>(Kalkulation_MS5!$AB$30)/100*detail_MS5!$AB29</f>
        <v>0</v>
      </c>
      <c r="F337" s="172">
        <f>(Kalkulation_MS5!$AB$30)/100*detail_MS5!$AO29</f>
        <v>0</v>
      </c>
      <c r="G337" s="172">
        <f>(Kalkulation_MS5!$AB$30)/100*detail_MS5!$BB29</f>
        <v>0</v>
      </c>
      <c r="H337" s="172">
        <f>(Kalkulation_MS5!$AB$30)/100*detail_MS5!$BO29</f>
        <v>0</v>
      </c>
      <c r="I337" s="172">
        <f>(Kalkulation_MS5!$AB$30)/100*detail_MS5!$CB29</f>
        <v>0</v>
      </c>
      <c r="J337" s="206">
        <f t="shared" si="24"/>
        <v>0</v>
      </c>
    </row>
    <row r="338" spans="1:10" outlineLevel="1">
      <c r="A338" s="1">
        <f t="shared" si="30"/>
        <v>0</v>
      </c>
      <c r="C338" s="172">
        <f>(Kalkulation_MS5!$AC$30)/100*detail_MS5!$B30</f>
        <v>0</v>
      </c>
      <c r="D338" s="172">
        <f>(Kalkulation_MS5!$AC$30)/100*detail_MS5!$O30</f>
        <v>0</v>
      </c>
      <c r="E338" s="172">
        <f>(Kalkulation_MS5!$AC$30)/100*detail_MS5!$AB30</f>
        <v>0</v>
      </c>
      <c r="F338" s="172">
        <f>(Kalkulation_MS5!$AC$30)/100*detail_MS5!$AO30</f>
        <v>0</v>
      </c>
      <c r="G338" s="172">
        <f>(Kalkulation_MS5!$AC$30)/100*detail_MS5!$BB30</f>
        <v>0</v>
      </c>
      <c r="H338" s="172">
        <f>(Kalkulation_MS5!$AC$30)/100*detail_MS5!$BO30</f>
        <v>0</v>
      </c>
      <c r="I338" s="172">
        <f>(Kalkulation_MS5!$AC$30)/100*detail_MS5!$CB30</f>
        <v>0</v>
      </c>
      <c r="J338" s="206">
        <f t="shared" si="24"/>
        <v>0</v>
      </c>
    </row>
    <row r="339" spans="1:10" outlineLevel="1">
      <c r="A339" s="1">
        <f t="shared" si="30"/>
        <v>0</v>
      </c>
      <c r="C339" s="172">
        <f>(Kalkulation_MS5!$AD$30)/100*detail_MS5!$B31</f>
        <v>0</v>
      </c>
      <c r="D339" s="172">
        <f>(Kalkulation_MS5!$AD$30)/100*detail_MS5!$O31</f>
        <v>0</v>
      </c>
      <c r="E339" s="172">
        <f>(Kalkulation_MS5!$AD$30)/100*detail_MS5!$AB31</f>
        <v>0</v>
      </c>
      <c r="F339" s="172">
        <f>(Kalkulation_MS5!$AD$30)/100*detail_MS5!$AO31</f>
        <v>0</v>
      </c>
      <c r="G339" s="172">
        <f>(Kalkulation_MS5!$AD$30)/100*detail_MS5!$BB31</f>
        <v>0</v>
      </c>
      <c r="H339" s="172">
        <f>(Kalkulation_MS5!$AD$30)/100*detail_MS5!$BO31</f>
        <v>0</v>
      </c>
      <c r="I339" s="172">
        <f>(Kalkulation_MS5!$AD$30)/100*detail_MS5!$CB31</f>
        <v>0</v>
      </c>
      <c r="J339" s="206">
        <f t="shared" si="24"/>
        <v>0</v>
      </c>
    </row>
    <row r="340" spans="1:10" outlineLevel="1">
      <c r="A340" s="1">
        <f t="shared" si="30"/>
        <v>0</v>
      </c>
      <c r="C340" s="172">
        <f>(Kalkulation_MS5!$AE$30)/100*detail_MS5!$B32</f>
        <v>0</v>
      </c>
      <c r="D340" s="172">
        <f>(Kalkulation_MS5!$AE$30)/100*detail_MS5!$O32</f>
        <v>0</v>
      </c>
      <c r="E340" s="172">
        <f>(Kalkulation_MS5!$AE$30)/100*detail_MS5!$AB32</f>
        <v>0</v>
      </c>
      <c r="F340" s="172">
        <f>(Kalkulation_MS5!$AE$30)/100*detail_MS5!$AO32</f>
        <v>0</v>
      </c>
      <c r="G340" s="172">
        <f>(Kalkulation_MS5!$AE$30)/100*detail_MS5!$BB32</f>
        <v>0</v>
      </c>
      <c r="H340" s="172">
        <f>(Kalkulation_MS5!$AE$30)/100*detail_MS5!$BO32</f>
        <v>0</v>
      </c>
      <c r="I340" s="172">
        <f>(Kalkulation_MS5!$AE$30)/100*detail_MS5!$CB32</f>
        <v>0</v>
      </c>
      <c r="J340" s="206">
        <f t="shared" si="24"/>
        <v>0</v>
      </c>
    </row>
    <row r="341" spans="1:10" outlineLevel="1">
      <c r="A341" s="1">
        <f t="shared" si="30"/>
        <v>0</v>
      </c>
      <c r="C341" s="172">
        <f>(Kalkulation_MS5!$AF$30)/100*detail_MS5!$B33</f>
        <v>0</v>
      </c>
      <c r="D341" s="172">
        <f>(Kalkulation_MS5!$AF$30)/100*detail_MS5!$O33</f>
        <v>0</v>
      </c>
      <c r="E341" s="172">
        <f>(Kalkulation_MS5!$AF$30)/100*detail_MS5!$AB33</f>
        <v>0</v>
      </c>
      <c r="F341" s="172">
        <f>(Kalkulation_MS5!$AF$30)/100*detail_MS5!$AO33</f>
        <v>0</v>
      </c>
      <c r="G341" s="172">
        <f>(Kalkulation_MS5!$AF$30)/100*detail_MS5!$BB33</f>
        <v>0</v>
      </c>
      <c r="H341" s="172">
        <f>(Kalkulation_MS5!$AF$30)/100*detail_MS5!$BO33</f>
        <v>0</v>
      </c>
      <c r="I341" s="172">
        <f>(Kalkulation_MS5!$AF$30)/100*detail_MS5!$CB33</f>
        <v>0</v>
      </c>
      <c r="J341" s="206">
        <f t="shared" si="24"/>
        <v>0</v>
      </c>
    </row>
    <row r="342" spans="1:10" outlineLevel="1">
      <c r="A342" s="1">
        <f t="shared" si="30"/>
        <v>0</v>
      </c>
      <c r="C342" s="172">
        <f>(Kalkulation_MS5!$AG$30)/100*detail_MS5!$B34</f>
        <v>0</v>
      </c>
      <c r="D342" s="172">
        <f>(Kalkulation_MS5!$AG$30)/100*detail_MS5!$O34</f>
        <v>0</v>
      </c>
      <c r="E342" s="172">
        <f>(Kalkulation_MS5!$AG$30)/100*detail_MS5!$AB34</f>
        <v>0</v>
      </c>
      <c r="F342" s="172">
        <f>(Kalkulation_MS5!$AG$30)/100*detail_MS5!$AO34</f>
        <v>0</v>
      </c>
      <c r="G342" s="172">
        <f>(Kalkulation_MS5!$AG$30)/100*detail_MS5!$BB34</f>
        <v>0</v>
      </c>
      <c r="H342" s="172">
        <f>(Kalkulation_MS5!$AG$30)/100*detail_MS5!$BO34</f>
        <v>0</v>
      </c>
      <c r="I342" s="172">
        <f>(Kalkulation_MS5!$AG$30)/100*detail_MS5!$CB34</f>
        <v>0</v>
      </c>
      <c r="J342" s="206">
        <f t="shared" si="24"/>
        <v>0</v>
      </c>
    </row>
    <row r="343" spans="1:10" outlineLevel="1">
      <c r="A343" s="1">
        <f t="shared" si="30"/>
        <v>0</v>
      </c>
      <c r="C343" s="172">
        <f>(Kalkulation_MS5!$AH$30)/100*detail_MS5!$B35</f>
        <v>0</v>
      </c>
      <c r="D343" s="172">
        <f>(Kalkulation_MS5!$AH$30)/100*detail_MS5!$O35</f>
        <v>0</v>
      </c>
      <c r="E343" s="172">
        <f>(Kalkulation_MS5!$AH$30)/100*detail_MS5!$AB35</f>
        <v>0</v>
      </c>
      <c r="F343" s="172">
        <f>(Kalkulation_MS5!$AH$30)/100*detail_MS5!$AO35</f>
        <v>0</v>
      </c>
      <c r="G343" s="172">
        <f>(Kalkulation_MS5!$AH$30)/100*detail_MS5!$BB35</f>
        <v>0</v>
      </c>
      <c r="H343" s="172">
        <f>(Kalkulation_MS5!$AH$30)/100*detail_MS5!$BO35</f>
        <v>0</v>
      </c>
      <c r="I343" s="172">
        <f>(Kalkulation_MS5!$AH$30)/100*detail_MS5!$CB35</f>
        <v>0</v>
      </c>
      <c r="J343" s="206">
        <f t="shared" si="24"/>
        <v>0</v>
      </c>
    </row>
    <row r="344" spans="1:10" outlineLevel="1">
      <c r="A344" s="1">
        <f t="shared" si="30"/>
        <v>0</v>
      </c>
      <c r="C344" s="172">
        <f>(Kalkulation_MS5!$AI$30)/100*detail_MS5!$B36</f>
        <v>0</v>
      </c>
      <c r="D344" s="172">
        <f>(Kalkulation_MS5!$AI$30)/100*detail_MS5!$O36</f>
        <v>0</v>
      </c>
      <c r="E344" s="172">
        <f>(Kalkulation_MS5!$AI$30)/100*detail_MS5!$AB36</f>
        <v>0</v>
      </c>
      <c r="F344" s="172">
        <f>(Kalkulation_MS5!$AI$30)/100*detail_MS5!$AO36</f>
        <v>0</v>
      </c>
      <c r="G344" s="172">
        <f>(Kalkulation_MS5!$AI$30)/100*detail_MS5!$BB36</f>
        <v>0</v>
      </c>
      <c r="H344" s="172">
        <f>(Kalkulation_MS5!$AI$30)/100*detail_MS5!$BO36</f>
        <v>0</v>
      </c>
      <c r="I344" s="172">
        <f>(Kalkulation_MS5!$AI$30)/100*detail_MS5!$CB36</f>
        <v>0</v>
      </c>
      <c r="J344" s="206">
        <f t="shared" si="24"/>
        <v>0</v>
      </c>
    </row>
    <row r="345" spans="1:10" outlineLevel="1">
      <c r="A345" s="1">
        <f t="shared" si="30"/>
        <v>0</v>
      </c>
      <c r="C345" s="172">
        <f>(Kalkulation_MS5!$AJ$30)/100*detail_MS5!$B37</f>
        <v>0</v>
      </c>
      <c r="D345" s="172">
        <f>(Kalkulation_MS5!$AJ$30)/100*detail_MS5!$O37</f>
        <v>0</v>
      </c>
      <c r="E345" s="172">
        <f>(Kalkulation_MS5!$AJ$30)/100*detail_MS5!$AB37</f>
        <v>0</v>
      </c>
      <c r="F345" s="172">
        <f>(Kalkulation_MS5!$AJ$30)/100*detail_MS5!$AO37</f>
        <v>0</v>
      </c>
      <c r="G345" s="172">
        <f>(Kalkulation_MS5!$AJ$30)/100*detail_MS5!$BB37</f>
        <v>0</v>
      </c>
      <c r="H345" s="172">
        <f>(Kalkulation_MS5!$AJ$30)/100*detail_MS5!$BO37</f>
        <v>0</v>
      </c>
      <c r="I345" s="172">
        <f>(Kalkulation_MS5!$AJ$30)/100*detail_MS5!$CB37</f>
        <v>0</v>
      </c>
      <c r="J345" s="206">
        <f t="shared" si="24"/>
        <v>0</v>
      </c>
    </row>
    <row r="346" spans="1:10" outlineLevel="1">
      <c r="A346" s="1">
        <f t="shared" si="30"/>
        <v>0</v>
      </c>
      <c r="C346" s="172">
        <f>(Kalkulation_MS5!$AK$30)/100*detail_MS5!$B38</f>
        <v>0</v>
      </c>
      <c r="D346" s="172">
        <f>(Kalkulation_MS5!$AK$30)/100*detail_MS5!$O38</f>
        <v>0</v>
      </c>
      <c r="E346" s="172">
        <f>(Kalkulation_MS5!$AK$30)/100*detail_MS5!$AB38</f>
        <v>0</v>
      </c>
      <c r="F346" s="172">
        <f>(Kalkulation_MS5!$AK$30)/100*detail_MS5!$AO38</f>
        <v>0</v>
      </c>
      <c r="G346" s="172">
        <f>(Kalkulation_MS5!$AK$30)/100*detail_MS5!$BB38</f>
        <v>0</v>
      </c>
      <c r="H346" s="172">
        <f>(Kalkulation_MS5!$AK$30)/100*detail_MS5!$BO38</f>
        <v>0</v>
      </c>
      <c r="I346" s="172">
        <f>(Kalkulation_MS5!$AK$30)/100*detail_MS5!$CB38</f>
        <v>0</v>
      </c>
      <c r="J346" s="206">
        <f t="shared" si="24"/>
        <v>0</v>
      </c>
    </row>
    <row r="347" spans="1:10" outlineLevel="1">
      <c r="A347" s="1">
        <f t="shared" si="30"/>
        <v>0</v>
      </c>
      <c r="C347" s="172">
        <f>(Kalkulation_MS5!$AL$30)/100*detail_MS5!$B39</f>
        <v>0</v>
      </c>
      <c r="D347" s="172">
        <f>(Kalkulation_MS5!$AL$30)/100*detail_MS5!$O39</f>
        <v>0</v>
      </c>
      <c r="E347" s="172">
        <f>(Kalkulation_MS5!$AL$30)/100*detail_MS5!$AB39</f>
        <v>0</v>
      </c>
      <c r="F347" s="172">
        <f>(Kalkulation_MS5!$AL$30)/100*detail_MS5!$AO39</f>
        <v>0</v>
      </c>
      <c r="G347" s="172">
        <f>(Kalkulation_MS5!$AL$30)/100*detail_MS5!$BB39</f>
        <v>0</v>
      </c>
      <c r="H347" s="172">
        <f>(Kalkulation_MS5!$AL$30)/100*detail_MS5!$BO39</f>
        <v>0</v>
      </c>
      <c r="I347" s="172">
        <f>(Kalkulation_MS5!$AL$30)/100*detail_MS5!$CB39</f>
        <v>0</v>
      </c>
      <c r="J347" s="206">
        <f t="shared" si="24"/>
        <v>0</v>
      </c>
    </row>
    <row r="348" spans="1:10" outlineLevel="1">
      <c r="A348" s="1">
        <f t="shared" si="30"/>
        <v>0</v>
      </c>
      <c r="C348" s="172">
        <f>(Kalkulation_MS5!$AM$30)/100*detail_MS5!$B40</f>
        <v>0</v>
      </c>
      <c r="D348" s="172">
        <f>(Kalkulation_MS5!$AM$30)/100*detail_MS5!$O40</f>
        <v>0</v>
      </c>
      <c r="E348" s="172">
        <f>(Kalkulation_MS5!$AM$30)/100*detail_MS5!$AB40</f>
        <v>0</v>
      </c>
      <c r="F348" s="172">
        <f>(Kalkulation_MS5!$AM$30)/100*detail_MS5!$AO40</f>
        <v>0</v>
      </c>
      <c r="G348" s="172">
        <f>(Kalkulation_MS5!$AM$30)/100*detail_MS5!$BB40</f>
        <v>0</v>
      </c>
      <c r="H348" s="172">
        <f>(Kalkulation_MS5!$AM$30)/100*detail_MS5!$BO40</f>
        <v>0</v>
      </c>
      <c r="I348" s="172">
        <f>(Kalkulation_MS5!$AM$30)/100*detail_MS5!$CB40</f>
        <v>0</v>
      </c>
      <c r="J348" s="206">
        <f t="shared" si="24"/>
        <v>0</v>
      </c>
    </row>
    <row r="349" spans="1:10" outlineLevel="1">
      <c r="A349" s="1">
        <f t="shared" si="30"/>
        <v>0</v>
      </c>
      <c r="C349" s="172">
        <f>(Kalkulation_MS5!$AN$30)/100*detail_MS5!$B41</f>
        <v>0</v>
      </c>
      <c r="D349" s="172">
        <f>(Kalkulation_MS5!$AN$30)/100*detail_MS5!$O41</f>
        <v>0</v>
      </c>
      <c r="E349" s="172">
        <f>(Kalkulation_MS5!$AN$30)/100*detail_MS5!$AB41</f>
        <v>0</v>
      </c>
      <c r="F349" s="172">
        <f>(Kalkulation_MS5!$AN$30)/100*detail_MS5!$AO41</f>
        <v>0</v>
      </c>
      <c r="G349" s="172">
        <f>(Kalkulation_MS5!$AN$30)/100*detail_MS5!$BB41</f>
        <v>0</v>
      </c>
      <c r="H349" s="172">
        <f>(Kalkulation_MS5!$AN$30)/100*detail_MS5!$BO41</f>
        <v>0</v>
      </c>
      <c r="I349" s="172">
        <f>(Kalkulation_MS5!$AN$30)/100*detail_MS5!$CB41</f>
        <v>0</v>
      </c>
      <c r="J349" s="206">
        <f t="shared" si="24"/>
        <v>0</v>
      </c>
    </row>
    <row r="350" spans="1:10" outlineLevel="1">
      <c r="A350" s="1">
        <f t="shared" si="30"/>
        <v>0</v>
      </c>
      <c r="C350" s="172">
        <f>(Kalkulation_MS5!$AO$30)/100*detail_MS5!$B42</f>
        <v>0</v>
      </c>
      <c r="D350" s="172">
        <f>(Kalkulation_MS5!$AO$30)/100*detail_MS5!$O42</f>
        <v>0</v>
      </c>
      <c r="E350" s="172">
        <f>(Kalkulation_MS5!$AO$30)/100*detail_MS5!$AB42</f>
        <v>0</v>
      </c>
      <c r="F350" s="172">
        <f>(Kalkulation_MS5!$AO$30)/100*detail_MS5!$AO42</f>
        <v>0</v>
      </c>
      <c r="G350" s="172">
        <f>(Kalkulation_MS5!$AO$30)/100*detail_MS5!$BB42</f>
        <v>0</v>
      </c>
      <c r="H350" s="172">
        <f>(Kalkulation_MS5!$AO$30)/100*detail_MS5!$BO42</f>
        <v>0</v>
      </c>
      <c r="I350" s="172">
        <f>(Kalkulation_MS5!$AO$30)/100*detail_MS5!$CB42</f>
        <v>0</v>
      </c>
      <c r="J350" s="206">
        <f t="shared" si="24"/>
        <v>0</v>
      </c>
    </row>
    <row r="351" spans="1:10" outlineLevel="1">
      <c r="A351" s="1">
        <f t="shared" si="30"/>
        <v>0</v>
      </c>
      <c r="C351" s="172">
        <f>(Kalkulation_MS5!$AP$30)/100*detail_MS5!$B43</f>
        <v>0</v>
      </c>
      <c r="D351" s="172">
        <f>(Kalkulation_MS5!$AP$30)/100*detail_MS5!$O43</f>
        <v>0</v>
      </c>
      <c r="E351" s="172">
        <f>(Kalkulation_MS5!$AP$30)/100*detail_MS5!$AB43</f>
        <v>0</v>
      </c>
      <c r="F351" s="172">
        <f>(Kalkulation_MS5!$AP$30)/100*detail_MS5!$AO43</f>
        <v>0</v>
      </c>
      <c r="G351" s="172">
        <f>(Kalkulation_MS5!$AP$30)/100*detail_MS5!$BB43</f>
        <v>0</v>
      </c>
      <c r="H351" s="172">
        <f>(Kalkulation_MS5!$AP$30)/100*detail_MS5!$BO43</f>
        <v>0</v>
      </c>
      <c r="I351" s="172">
        <f>(Kalkulation_MS5!$AP$30)/100*detail_MS5!$CB43</f>
        <v>0</v>
      </c>
      <c r="J351" s="206">
        <f t="shared" si="24"/>
        <v>0</v>
      </c>
    </row>
    <row r="352" spans="1:10" outlineLevel="1">
      <c r="A352" s="1">
        <f t="shared" si="30"/>
        <v>0</v>
      </c>
      <c r="C352" s="172">
        <f>(Kalkulation_MS5!$AQ$30)/100*detail_MS5!$B44</f>
        <v>0</v>
      </c>
      <c r="D352" s="172">
        <f>(Kalkulation_MS5!$AQ$30)/100*detail_MS5!$O44</f>
        <v>0</v>
      </c>
      <c r="E352" s="172">
        <f>(Kalkulation_MS5!$AQ$30)/100*detail_MS5!$AB44</f>
        <v>0</v>
      </c>
      <c r="F352" s="172">
        <f>(Kalkulation_MS5!$AQ$30)/100*detail_MS5!$AO44</f>
        <v>0</v>
      </c>
      <c r="G352" s="172">
        <f>(Kalkulation_MS5!$AQ$30)/100*detail_MS5!$BB44</f>
        <v>0</v>
      </c>
      <c r="H352" s="172">
        <f>(Kalkulation_MS5!$AQ$30)/100*detail_MS5!$BO44</f>
        <v>0</v>
      </c>
      <c r="I352" s="172">
        <f>(Kalkulation_MS5!$AQ$30)/100*detail_MS5!$CB44</f>
        <v>0</v>
      </c>
      <c r="J352" s="206">
        <f t="shared" si="24"/>
        <v>0</v>
      </c>
    </row>
    <row r="353" spans="1:11" outlineLevel="1">
      <c r="A353" s="1">
        <f t="shared" si="30"/>
        <v>0</v>
      </c>
      <c r="C353" s="172">
        <f>(Kalkulation_MS5!$AR$30)/100*detail_MS5!$B45</f>
        <v>0</v>
      </c>
      <c r="D353" s="172">
        <f>(Kalkulation_MS5!$AR$30)/100*detail_MS5!$O45</f>
        <v>0</v>
      </c>
      <c r="E353" s="172">
        <f>(Kalkulation_MS5!$AR$30)/100*detail_MS5!$AB45</f>
        <v>0</v>
      </c>
      <c r="F353" s="172">
        <f>(Kalkulation_MS5!$AR$30)/100*detail_MS5!$AO45</f>
        <v>0</v>
      </c>
      <c r="G353" s="172">
        <f>(Kalkulation_MS5!$AR$30)/100*detail_MS5!$BB45</f>
        <v>0</v>
      </c>
      <c r="H353" s="172">
        <f>(Kalkulation_MS5!$AR$30)/100*detail_MS5!$BO45</f>
        <v>0</v>
      </c>
      <c r="I353" s="172">
        <f>(Kalkulation_MS5!$AR$30)/100*detail_MS5!$CB45</f>
        <v>0</v>
      </c>
      <c r="J353" s="206">
        <f t="shared" si="24"/>
        <v>0</v>
      </c>
    </row>
    <row r="354" spans="1:11" outlineLevel="1">
      <c r="A354" s="1">
        <f t="shared" si="30"/>
        <v>0</v>
      </c>
      <c r="C354" s="172">
        <f>(Kalkulation_MS5!$AS$30)/100*detail_MS5!$B46</f>
        <v>0</v>
      </c>
      <c r="D354" s="172">
        <f>(Kalkulation_MS5!$AS$30)/100*detail_MS5!$O46</f>
        <v>0</v>
      </c>
      <c r="E354" s="172">
        <f>(Kalkulation_MS5!$AS$30)/100*detail_MS5!$AB46</f>
        <v>0</v>
      </c>
      <c r="F354" s="172">
        <f>(Kalkulation_MS5!$AS$30)/100*detail_MS5!$AO46</f>
        <v>0</v>
      </c>
      <c r="G354" s="172">
        <f>(Kalkulation_MS5!$AS$30)/100*detail_MS5!$BB46</f>
        <v>0</v>
      </c>
      <c r="H354" s="172">
        <f>(Kalkulation_MS5!$AS$30)/100*detail_MS5!$BO46</f>
        <v>0</v>
      </c>
      <c r="I354" s="172">
        <f>(Kalkulation_MS5!$AS$30)/100*detail_MS5!$CB46</f>
        <v>0</v>
      </c>
      <c r="J354" s="206">
        <f t="shared" si="24"/>
        <v>0</v>
      </c>
    </row>
    <row r="355" spans="1:11" outlineLevel="1">
      <c r="A355" s="88" t="s">
        <v>448</v>
      </c>
      <c r="B355" s="88"/>
      <c r="C355" s="201">
        <f>SUM(C315:C354)</f>
        <v>0</v>
      </c>
      <c r="D355" s="201">
        <f t="shared" ref="D355:J355" si="31">SUM(D315:D354)</f>
        <v>0</v>
      </c>
      <c r="E355" s="201">
        <f t="shared" si="31"/>
        <v>0</v>
      </c>
      <c r="F355" s="201">
        <f t="shared" si="31"/>
        <v>0</v>
      </c>
      <c r="G355" s="201">
        <f t="shared" si="31"/>
        <v>0</v>
      </c>
      <c r="H355" s="201">
        <f t="shared" si="31"/>
        <v>0</v>
      </c>
      <c r="I355" s="201">
        <f t="shared" si="31"/>
        <v>0</v>
      </c>
      <c r="J355" s="79">
        <f t="shared" si="31"/>
        <v>0</v>
      </c>
      <c r="K355" s="172">
        <f>Kalkulation_MS5!AT56*7</f>
        <v>0</v>
      </c>
    </row>
    <row r="356" spans="1:11" outlineLevel="1">
      <c r="A356" s="203" t="s">
        <v>449</v>
      </c>
      <c r="J356" s="205">
        <f t="shared" si="24"/>
        <v>0</v>
      </c>
    </row>
    <row r="357" spans="1:11" outlineLevel="1">
      <c r="A357" s="1">
        <f t="shared" ref="A357:A396" si="32">A315</f>
        <v>0</v>
      </c>
      <c r="C357" s="172">
        <f>(Kalkulation_MS5!$F$31)/100*detail_MS5!B7</f>
        <v>0</v>
      </c>
      <c r="D357" s="172">
        <f>(Kalkulation_MS5!$F$31)/100*detail_MS5!O7</f>
        <v>0</v>
      </c>
      <c r="E357" s="172">
        <f>(Kalkulation_MS5!$F$31)/100*detail_MS5!AB7</f>
        <v>0</v>
      </c>
      <c r="F357" s="172">
        <f>(Kalkulation_MS5!$F$31)/100*detail_MS5!AO7</f>
        <v>0</v>
      </c>
      <c r="G357" s="172">
        <f>(Kalkulation_MS5!$F$31)/100*detail_MS5!BB7</f>
        <v>0</v>
      </c>
      <c r="H357" s="172">
        <f>(Kalkulation_MS5!$F$31)/100*detail_MS5!BO7</f>
        <v>0</v>
      </c>
      <c r="I357" s="172">
        <f>(Kalkulation_MS5!$F$31)/100*detail_MS5!CB7</f>
        <v>0</v>
      </c>
      <c r="J357" s="206">
        <f t="shared" si="24"/>
        <v>0</v>
      </c>
    </row>
    <row r="358" spans="1:11" outlineLevel="1">
      <c r="A358" s="1">
        <f t="shared" si="32"/>
        <v>0</v>
      </c>
      <c r="C358" s="172">
        <f>(Kalkulation_MS5!$G$31)/100*detail_MS5!B8</f>
        <v>0</v>
      </c>
      <c r="D358" s="172">
        <f>(Kalkulation_MS5!$G$31)/100*detail_MS5!O8</f>
        <v>0</v>
      </c>
      <c r="E358" s="172">
        <f>(Kalkulation_MS5!$G$31)/100*detail_MS5!AB8</f>
        <v>0</v>
      </c>
      <c r="F358" s="172">
        <f>(Kalkulation_MS5!$G$31)/100*detail_MS5!AO8</f>
        <v>0</v>
      </c>
      <c r="G358" s="172">
        <f>(Kalkulation_MS5!$G$31)/100*detail_MS5!BB8</f>
        <v>0</v>
      </c>
      <c r="H358" s="172">
        <f>(Kalkulation_MS5!$G$31)/100*detail_MS5!BO8</f>
        <v>0</v>
      </c>
      <c r="I358" s="172">
        <f>(Kalkulation_MS5!$G$31)/100*detail_MS5!CB8</f>
        <v>0</v>
      </c>
      <c r="J358" s="206">
        <f t="shared" si="24"/>
        <v>0</v>
      </c>
    </row>
    <row r="359" spans="1:11" outlineLevel="1">
      <c r="A359" s="1">
        <f t="shared" si="32"/>
        <v>0</v>
      </c>
      <c r="C359" s="172">
        <f>(Kalkulation_MS5!$H$31)/100*detail_MS5!B9</f>
        <v>0</v>
      </c>
      <c r="D359" s="172">
        <f>(Kalkulation_MS5!$H$31)/100*detail_MS5!O9</f>
        <v>0</v>
      </c>
      <c r="E359" s="172">
        <f>(Kalkulation_MS5!$H$31)/100*detail_MS5!AB9</f>
        <v>0</v>
      </c>
      <c r="F359" s="172">
        <f>(Kalkulation_MS5!$H$31)/100*detail_MS5!AO9</f>
        <v>0</v>
      </c>
      <c r="G359" s="172">
        <f>(Kalkulation_MS5!$H$31)/100*detail_MS5!BB9</f>
        <v>0</v>
      </c>
      <c r="H359" s="172">
        <f>(Kalkulation_MS5!$H$31)/100*detail_MS5!BO9</f>
        <v>0</v>
      </c>
      <c r="I359" s="172">
        <f>(Kalkulation_MS5!$H$31)/100*detail_MS5!CB9</f>
        <v>0</v>
      </c>
      <c r="J359" s="206">
        <f t="shared" si="24"/>
        <v>0</v>
      </c>
    </row>
    <row r="360" spans="1:11" outlineLevel="1">
      <c r="A360" s="1">
        <f t="shared" si="32"/>
        <v>0</v>
      </c>
      <c r="C360" s="172">
        <f>(Kalkulation_MS5!$I$31)/100*detail_MS5!B10</f>
        <v>0</v>
      </c>
      <c r="D360" s="172">
        <f>(Kalkulation_MS5!$I$31)/100*detail_MS5!O10</f>
        <v>0</v>
      </c>
      <c r="E360" s="172">
        <f>(Kalkulation_MS5!$I$31)/100*detail_MS5!AB10</f>
        <v>0</v>
      </c>
      <c r="F360" s="172">
        <f>(Kalkulation_MS5!$I$31)/100*detail_MS5!AO10</f>
        <v>0</v>
      </c>
      <c r="G360" s="172">
        <f>(Kalkulation_MS5!$I$31)/100*detail_MS5!BB10</f>
        <v>0</v>
      </c>
      <c r="H360" s="172">
        <f>(Kalkulation_MS5!$I$31)/100*detail_MS5!BO10</f>
        <v>0</v>
      </c>
      <c r="I360" s="172">
        <f>(Kalkulation_MS5!$I$31)/100*detail_MS5!CB10</f>
        <v>0</v>
      </c>
      <c r="J360" s="206">
        <f t="shared" si="24"/>
        <v>0</v>
      </c>
    </row>
    <row r="361" spans="1:11" outlineLevel="1">
      <c r="A361" s="1">
        <f t="shared" si="32"/>
        <v>0</v>
      </c>
      <c r="C361" s="172">
        <f>(Kalkulation_MS5!$J$31)/100*detail_MS5!B11</f>
        <v>0</v>
      </c>
      <c r="D361" s="172">
        <f>(Kalkulation_MS5!$J$31)/100*detail_MS5!O11</f>
        <v>0</v>
      </c>
      <c r="E361" s="172">
        <f>(Kalkulation_MS5!$J$31)/100*detail_MS5!AB11</f>
        <v>0</v>
      </c>
      <c r="F361" s="172">
        <f>(Kalkulation_MS5!$J$31)/100*detail_MS5!AO11</f>
        <v>0</v>
      </c>
      <c r="G361" s="172">
        <f>(Kalkulation_MS5!$J$31)/100*detail_MS5!BB11</f>
        <v>0</v>
      </c>
      <c r="H361" s="172">
        <f>(Kalkulation_MS5!$J$31)/100*detail_MS5!BO11</f>
        <v>0</v>
      </c>
      <c r="I361" s="172">
        <f>(Kalkulation_MS5!$J$31)/100*detail_MS5!CB11</f>
        <v>0</v>
      </c>
      <c r="J361" s="206">
        <f t="shared" si="24"/>
        <v>0</v>
      </c>
    </row>
    <row r="362" spans="1:11" outlineLevel="1">
      <c r="A362" s="1">
        <f t="shared" si="32"/>
        <v>0</v>
      </c>
      <c r="C362" s="172">
        <f>(Kalkulation_MS5!$K$31)/100*detail_MS5!B12</f>
        <v>0</v>
      </c>
      <c r="D362" s="172">
        <f>(Kalkulation_MS5!$K$31)/100*detail_MS5!O12</f>
        <v>0</v>
      </c>
      <c r="E362" s="172">
        <f>(Kalkulation_MS5!$K$31)/100*detail_MS5!AB12</f>
        <v>0</v>
      </c>
      <c r="F362" s="172">
        <f>(Kalkulation_MS5!$K$31)/100*detail_MS5!AO12</f>
        <v>0</v>
      </c>
      <c r="G362" s="172">
        <f>(Kalkulation_MS5!$K$31)/100*detail_MS5!BB12</f>
        <v>0</v>
      </c>
      <c r="H362" s="172">
        <f>(Kalkulation_MS5!$K$31)/100*detail_MS5!BO12</f>
        <v>0</v>
      </c>
      <c r="I362" s="172">
        <f>(Kalkulation_MS5!$K$31)/100*detail_MS5!CB12</f>
        <v>0</v>
      </c>
      <c r="J362" s="206">
        <f t="shared" si="24"/>
        <v>0</v>
      </c>
    </row>
    <row r="363" spans="1:11" outlineLevel="1">
      <c r="A363" s="1">
        <f t="shared" si="32"/>
        <v>0</v>
      </c>
      <c r="C363" s="172">
        <f>(Kalkulation_MS5!$L$31)/100*detail_MS5!B13</f>
        <v>0</v>
      </c>
      <c r="D363" s="172">
        <f>(Kalkulation_MS5!$L$31)/100*detail_MS5!O13</f>
        <v>0</v>
      </c>
      <c r="E363" s="172">
        <f>(Kalkulation_MS5!$L$31)/100*detail_MS5!AB13</f>
        <v>0</v>
      </c>
      <c r="F363" s="172">
        <f>(Kalkulation_MS5!$L$31)/100*detail_MS5!AO13</f>
        <v>0</v>
      </c>
      <c r="G363" s="172">
        <f>(Kalkulation_MS5!$L$31)/100*detail_MS5!BB13</f>
        <v>0</v>
      </c>
      <c r="H363" s="172">
        <f>(Kalkulation_MS5!$L$31)/100*detail_MS5!BO13</f>
        <v>0</v>
      </c>
      <c r="I363" s="172">
        <f>(Kalkulation_MS5!$L$31)/100*detail_MS5!CB13</f>
        <v>0</v>
      </c>
      <c r="J363" s="206">
        <f t="shared" si="24"/>
        <v>0</v>
      </c>
    </row>
    <row r="364" spans="1:11" outlineLevel="1">
      <c r="A364" s="1">
        <f t="shared" si="32"/>
        <v>0</v>
      </c>
      <c r="C364" s="172">
        <f>(Kalkulation_MS5!$M$31)/100*detail_MS5!B14</f>
        <v>0</v>
      </c>
      <c r="D364" s="172">
        <f>(Kalkulation_MS5!$M$31)/100*detail_MS5!O14</f>
        <v>0</v>
      </c>
      <c r="E364" s="172">
        <f>(Kalkulation_MS5!$M$31)/100*detail_MS5!AB14</f>
        <v>0</v>
      </c>
      <c r="F364" s="172">
        <f>(Kalkulation_MS5!$M$31)/100*detail_MS5!AO14</f>
        <v>0</v>
      </c>
      <c r="G364" s="172">
        <f>(Kalkulation_MS5!$M$31)/100*detail_MS5!BB14</f>
        <v>0</v>
      </c>
      <c r="H364" s="172">
        <f>(Kalkulation_MS5!$M$31)/100*detail_MS5!BO14</f>
        <v>0</v>
      </c>
      <c r="I364" s="172">
        <f>(Kalkulation_MS5!$M$31)/100*detail_MS5!CB14</f>
        <v>0</v>
      </c>
      <c r="J364" s="206">
        <f t="shared" si="24"/>
        <v>0</v>
      </c>
    </row>
    <row r="365" spans="1:11" outlineLevel="1">
      <c r="A365" s="1">
        <f t="shared" si="32"/>
        <v>0</v>
      </c>
      <c r="C365" s="172">
        <f>(Kalkulation_MS5!$N$31)/100*detail_MS5!B15</f>
        <v>0</v>
      </c>
      <c r="D365" s="172">
        <f>(Kalkulation_MS5!$N$31)/100*detail_MS5!O15</f>
        <v>0</v>
      </c>
      <c r="E365" s="172">
        <f>(Kalkulation_MS5!$N$31)/100*detail_MS5!AB15</f>
        <v>0</v>
      </c>
      <c r="F365" s="172">
        <f>(Kalkulation_MS5!$N$31)/100*detail_MS5!AO15</f>
        <v>0</v>
      </c>
      <c r="G365" s="172">
        <f>(Kalkulation_MS5!$N$31)/100*detail_MS5!BB15</f>
        <v>0</v>
      </c>
      <c r="H365" s="172">
        <f>(Kalkulation_MS5!$N$31)/100*detail_MS5!BO15</f>
        <v>0</v>
      </c>
      <c r="I365" s="172">
        <f>(Kalkulation_MS5!$N$31)/100*detail_MS5!CB15</f>
        <v>0</v>
      </c>
      <c r="J365" s="206">
        <f t="shared" si="24"/>
        <v>0</v>
      </c>
    </row>
    <row r="366" spans="1:11" outlineLevel="1">
      <c r="A366" s="1">
        <f t="shared" si="32"/>
        <v>0</v>
      </c>
      <c r="C366" s="172">
        <f>(Kalkulation_MS5!$O$31)/100*detail_MS5!B16</f>
        <v>0</v>
      </c>
      <c r="D366" s="172">
        <f>(Kalkulation_MS5!$O$31)/100*detail_MS5!O16</f>
        <v>0</v>
      </c>
      <c r="E366" s="172">
        <f>(Kalkulation_MS5!$O$31)/100*detail_MS5!AB16</f>
        <v>0</v>
      </c>
      <c r="F366" s="172">
        <f>(Kalkulation_MS5!$O$31)/100*detail_MS5!AO16</f>
        <v>0</v>
      </c>
      <c r="G366" s="172">
        <f>(Kalkulation_MS5!$O$31)/100*detail_MS5!BB16</f>
        <v>0</v>
      </c>
      <c r="H366" s="172">
        <f>(Kalkulation_MS5!$O$31)/100*detail_MS5!BO16</f>
        <v>0</v>
      </c>
      <c r="I366" s="172">
        <f>(Kalkulation_MS5!$O$31)/100*detail_MS5!CB16</f>
        <v>0</v>
      </c>
      <c r="J366" s="206">
        <f t="shared" si="24"/>
        <v>0</v>
      </c>
    </row>
    <row r="367" spans="1:11" outlineLevel="1">
      <c r="A367" s="1">
        <f t="shared" si="32"/>
        <v>0</v>
      </c>
      <c r="C367" s="172">
        <f>(Kalkulation_MS5!$P$31)/100*detail_MS5!B17</f>
        <v>0</v>
      </c>
      <c r="D367" s="172">
        <f>(Kalkulation_MS5!$P$31)/100*detail_MS5!O17</f>
        <v>0</v>
      </c>
      <c r="E367" s="172">
        <f>(Kalkulation_MS5!$P$31)/100*detail_MS5!AB17</f>
        <v>0</v>
      </c>
      <c r="F367" s="172">
        <f>(Kalkulation_MS5!$P$31)/100*detail_MS5!AO17</f>
        <v>0</v>
      </c>
      <c r="G367" s="172">
        <f>(Kalkulation_MS5!$P$31)/100*detail_MS5!BB17</f>
        <v>0</v>
      </c>
      <c r="H367" s="172">
        <f>(Kalkulation_MS5!$P$31)/100*detail_MS5!BO17</f>
        <v>0</v>
      </c>
      <c r="I367" s="172">
        <f>(Kalkulation_MS5!$P$31)/100*detail_MS5!CB17</f>
        <v>0</v>
      </c>
      <c r="J367" s="206">
        <f t="shared" ref="J367:J396" si="33">SUM(C367:I367)</f>
        <v>0</v>
      </c>
    </row>
    <row r="368" spans="1:11" outlineLevel="1">
      <c r="A368" s="1">
        <f t="shared" si="32"/>
        <v>0</v>
      </c>
      <c r="C368" s="172">
        <f>(Kalkulation_MS5!$Q$31)/100*detail_MS5!B18</f>
        <v>0</v>
      </c>
      <c r="D368" s="172">
        <f>(Kalkulation_MS5!$Q$31)/100*detail_MS5!O18</f>
        <v>0</v>
      </c>
      <c r="E368" s="172">
        <f>(Kalkulation_MS5!$Q$31)/100*detail_MS5!AB18</f>
        <v>0</v>
      </c>
      <c r="F368" s="172">
        <f>(Kalkulation_MS5!$Q$31)/100*detail_MS5!AO18</f>
        <v>0</v>
      </c>
      <c r="G368" s="172">
        <f>(Kalkulation_MS5!$Q$31)/100*detail_MS5!BB18</f>
        <v>0</v>
      </c>
      <c r="H368" s="172">
        <f>(Kalkulation_MS5!$Q$31)/100*detail_MS5!BO18</f>
        <v>0</v>
      </c>
      <c r="I368" s="172">
        <f>(Kalkulation_MS5!$Q$31)/100*detail_MS5!CB18</f>
        <v>0</v>
      </c>
      <c r="J368" s="206">
        <f t="shared" si="33"/>
        <v>0</v>
      </c>
    </row>
    <row r="369" spans="1:10" outlineLevel="1">
      <c r="A369" s="1">
        <f t="shared" si="32"/>
        <v>0</v>
      </c>
      <c r="C369" s="172">
        <f>(Kalkulation_MS5!$R$31)/100*detail_MS5!B19</f>
        <v>0</v>
      </c>
      <c r="D369" s="172">
        <f>(Kalkulation_MS5!$R$31)/100*detail_MS5!O19</f>
        <v>0</v>
      </c>
      <c r="E369" s="172">
        <f>(Kalkulation_MS5!$R$31)/100*detail_MS5!AB19</f>
        <v>0</v>
      </c>
      <c r="F369" s="172">
        <f>(Kalkulation_MS5!$R$31)/100*detail_MS5!AO19</f>
        <v>0</v>
      </c>
      <c r="G369" s="172">
        <f>(Kalkulation_MS5!$R$31)/100*detail_MS5!BB19</f>
        <v>0</v>
      </c>
      <c r="H369" s="172">
        <f>(Kalkulation_MS5!$R$31)/100*detail_MS5!BO19</f>
        <v>0</v>
      </c>
      <c r="I369" s="172">
        <f>(Kalkulation_MS5!$R$31)/100*detail_MS5!CB19</f>
        <v>0</v>
      </c>
      <c r="J369" s="206">
        <f t="shared" si="33"/>
        <v>0</v>
      </c>
    </row>
    <row r="370" spans="1:10" outlineLevel="1">
      <c r="A370" s="1">
        <f t="shared" si="32"/>
        <v>0</v>
      </c>
      <c r="C370" s="172">
        <f>(Kalkulation_MS5!$S$31)/100*detail_MS5!$B20</f>
        <v>0</v>
      </c>
      <c r="D370" s="172">
        <f>(Kalkulation_MS5!$S$31)/100*detail_MS5!$O20</f>
        <v>0</v>
      </c>
      <c r="E370" s="172">
        <f>(Kalkulation_MS5!$S$31)/100*detail_MS5!$AB20</f>
        <v>0</v>
      </c>
      <c r="F370" s="172">
        <f>(Kalkulation_MS5!$S$31)/100*detail_MS5!$AO20</f>
        <v>0</v>
      </c>
      <c r="G370" s="172">
        <f>(Kalkulation_MS5!$S$31)/100*detail_MS5!$BB20</f>
        <v>0</v>
      </c>
      <c r="H370" s="172">
        <f>(Kalkulation_MS5!$S$31)/100*detail_MS5!$BO20</f>
        <v>0</v>
      </c>
      <c r="I370" s="172">
        <f>(Kalkulation_MS5!$S$31)/100*detail_MS5!$CB20</f>
        <v>0</v>
      </c>
      <c r="J370" s="206">
        <f t="shared" si="33"/>
        <v>0</v>
      </c>
    </row>
    <row r="371" spans="1:10" outlineLevel="1">
      <c r="A371" s="1">
        <f t="shared" si="32"/>
        <v>0</v>
      </c>
      <c r="C371" s="172">
        <f>(Kalkulation_MS5!$T$31)/100*detail_MS5!$B21</f>
        <v>0</v>
      </c>
      <c r="D371" s="172">
        <f>(Kalkulation_MS5!$T$31)/100*detail_MS5!$O21</f>
        <v>0</v>
      </c>
      <c r="E371" s="172">
        <f>(Kalkulation_MS5!$T$31)/100*detail_MS5!$AB21</f>
        <v>0</v>
      </c>
      <c r="F371" s="172">
        <f>(Kalkulation_MS5!$T$31)/100*detail_MS5!$AO21</f>
        <v>0</v>
      </c>
      <c r="G371" s="172">
        <f>(Kalkulation_MS5!$T$31)/100*detail_MS5!$BB21</f>
        <v>0</v>
      </c>
      <c r="H371" s="172">
        <f>(Kalkulation_MS5!$T$31)/100*detail_MS5!$BO21</f>
        <v>0</v>
      </c>
      <c r="I371" s="172">
        <f>(Kalkulation_MS5!$T$31)/100*detail_MS5!$CB21</f>
        <v>0</v>
      </c>
      <c r="J371" s="206">
        <f t="shared" si="33"/>
        <v>0</v>
      </c>
    </row>
    <row r="372" spans="1:10" outlineLevel="1">
      <c r="A372" s="1">
        <f t="shared" si="32"/>
        <v>0</v>
      </c>
      <c r="C372" s="172">
        <f>(Kalkulation_MS5!$U$31)/100*detail_MS5!$B22</f>
        <v>0</v>
      </c>
      <c r="D372" s="172">
        <f>(Kalkulation_MS5!$U$31)/100*detail_MS5!$O22</f>
        <v>0</v>
      </c>
      <c r="E372" s="172">
        <f>(Kalkulation_MS5!$U$31)/100*detail_MS5!$AB22</f>
        <v>0</v>
      </c>
      <c r="F372" s="172">
        <f>(Kalkulation_MS5!$U$31)/100*detail_MS5!$AO22</f>
        <v>0</v>
      </c>
      <c r="G372" s="172">
        <f>(Kalkulation_MS5!$U$31)/100*detail_MS5!$BB22</f>
        <v>0</v>
      </c>
      <c r="H372" s="172">
        <f>(Kalkulation_MS5!$U$31)/100*detail_MS5!$BO22</f>
        <v>0</v>
      </c>
      <c r="I372" s="172">
        <f>(Kalkulation_MS5!$U$31)/100*detail_MS5!$CB22</f>
        <v>0</v>
      </c>
      <c r="J372" s="206">
        <f t="shared" si="33"/>
        <v>0</v>
      </c>
    </row>
    <row r="373" spans="1:10" outlineLevel="1">
      <c r="A373" s="1">
        <f t="shared" si="32"/>
        <v>0</v>
      </c>
      <c r="C373" s="172">
        <f>(Kalkulation_MS5!$V$31)/100*detail_MS5!$B23</f>
        <v>0</v>
      </c>
      <c r="D373" s="172">
        <f>(Kalkulation_MS5!$V$31)/100*detail_MS5!$O23</f>
        <v>0</v>
      </c>
      <c r="E373" s="172">
        <f>(Kalkulation_MS5!$V$31)/100*detail_MS5!$AB23</f>
        <v>0</v>
      </c>
      <c r="F373" s="172">
        <f>(Kalkulation_MS5!$V$31)/100*detail_MS5!$AO23</f>
        <v>0</v>
      </c>
      <c r="G373" s="172">
        <f>(Kalkulation_MS5!$V$31)/100*detail_MS5!$BB23</f>
        <v>0</v>
      </c>
      <c r="H373" s="172">
        <f>(Kalkulation_MS5!$V$31)/100*detail_MS5!$BO23</f>
        <v>0</v>
      </c>
      <c r="I373" s="172">
        <f>(Kalkulation_MS5!$V$31)/100*detail_MS5!$CB23</f>
        <v>0</v>
      </c>
      <c r="J373" s="206">
        <f t="shared" si="33"/>
        <v>0</v>
      </c>
    </row>
    <row r="374" spans="1:10" outlineLevel="1">
      <c r="A374" s="1">
        <f t="shared" si="32"/>
        <v>0</v>
      </c>
      <c r="C374" s="172">
        <f>(Kalkulation_MS5!$W$31)/100*detail_MS5!$B24</f>
        <v>0</v>
      </c>
      <c r="D374" s="172">
        <f>(Kalkulation_MS5!$W$31)/100*detail_MS5!$O24</f>
        <v>0</v>
      </c>
      <c r="E374" s="172">
        <f>(Kalkulation_MS5!$W$31)/100*detail_MS5!$AB24</f>
        <v>0</v>
      </c>
      <c r="F374" s="172">
        <f>(Kalkulation_MS5!$W$31)/100*detail_MS5!$AO24</f>
        <v>0</v>
      </c>
      <c r="G374" s="172">
        <f>(Kalkulation_MS5!$W$31)/100*detail_MS5!$BB24</f>
        <v>0</v>
      </c>
      <c r="H374" s="172">
        <f>(Kalkulation_MS5!$W$31)/100*detail_MS5!$BO24</f>
        <v>0</v>
      </c>
      <c r="I374" s="172">
        <f>(Kalkulation_MS5!$W$31)/100*detail_MS5!$CB24</f>
        <v>0</v>
      </c>
      <c r="J374" s="206">
        <f t="shared" si="33"/>
        <v>0</v>
      </c>
    </row>
    <row r="375" spans="1:10" outlineLevel="1">
      <c r="A375" s="1">
        <f t="shared" si="32"/>
        <v>0</v>
      </c>
      <c r="C375" s="172">
        <f>(Kalkulation_MS5!$X$31)/100*detail_MS5!$B25</f>
        <v>0</v>
      </c>
      <c r="D375" s="172">
        <f>(Kalkulation_MS5!$X$31)/100*detail_MS5!$O25</f>
        <v>0</v>
      </c>
      <c r="E375" s="172">
        <f>(Kalkulation_MS5!$X$31)/100*detail_MS5!$AB25</f>
        <v>0</v>
      </c>
      <c r="F375" s="172">
        <f>(Kalkulation_MS5!$X$31)/100*detail_MS5!$AO25</f>
        <v>0</v>
      </c>
      <c r="G375" s="172">
        <f>(Kalkulation_MS5!$X$31)/100*detail_MS5!$BB25</f>
        <v>0</v>
      </c>
      <c r="H375" s="172">
        <f>(Kalkulation_MS5!$X$31)/100*detail_MS5!$BO25</f>
        <v>0</v>
      </c>
      <c r="I375" s="172">
        <f>(Kalkulation_MS5!$X$31)/100*detail_MS5!$CB25</f>
        <v>0</v>
      </c>
      <c r="J375" s="206">
        <f t="shared" si="33"/>
        <v>0</v>
      </c>
    </row>
    <row r="376" spans="1:10" outlineLevel="1">
      <c r="A376" s="1">
        <f t="shared" si="32"/>
        <v>0</v>
      </c>
      <c r="C376" s="172">
        <f>(Kalkulation_MS5!$Y$31)/100*detail_MS5!$B26</f>
        <v>0</v>
      </c>
      <c r="D376" s="172">
        <f>(Kalkulation_MS5!$Y$31)/100*detail_MS5!$O26</f>
        <v>0</v>
      </c>
      <c r="E376" s="172">
        <f>(Kalkulation_MS5!$Y$31)/100*detail_MS5!$AB26</f>
        <v>0</v>
      </c>
      <c r="F376" s="172">
        <f>(Kalkulation_MS5!$Y$31)/100*detail_MS5!$AO26</f>
        <v>0</v>
      </c>
      <c r="G376" s="172">
        <f>(Kalkulation_MS5!$Y$31)/100*detail_MS5!$BB26</f>
        <v>0</v>
      </c>
      <c r="H376" s="172">
        <f>(Kalkulation_MS5!$Y$31)/100*detail_MS5!$BO26</f>
        <v>0</v>
      </c>
      <c r="I376" s="172">
        <f>(Kalkulation_MS5!$Y$31)/100*detail_MS5!$CB26</f>
        <v>0</v>
      </c>
      <c r="J376" s="206">
        <f t="shared" si="33"/>
        <v>0</v>
      </c>
    </row>
    <row r="377" spans="1:10" outlineLevel="1">
      <c r="A377" s="1">
        <f t="shared" si="32"/>
        <v>0</v>
      </c>
      <c r="C377" s="172">
        <f>(Kalkulation_MS5!$Z$31)/100*detail_MS5!$B27</f>
        <v>0</v>
      </c>
      <c r="D377" s="172">
        <f>(Kalkulation_MS5!$Z$31)/100*detail_MS5!$O27</f>
        <v>0</v>
      </c>
      <c r="E377" s="172">
        <f>(Kalkulation_MS5!$Z$31)/100*detail_MS5!$AB27</f>
        <v>0</v>
      </c>
      <c r="F377" s="172">
        <f>(Kalkulation_MS5!$Z$31)/100*detail_MS5!$AO27</f>
        <v>0</v>
      </c>
      <c r="G377" s="172">
        <f>(Kalkulation_MS5!$Z$31)/100*detail_MS5!$BB27</f>
        <v>0</v>
      </c>
      <c r="H377" s="172">
        <f>(Kalkulation_MS5!$Z$31)/100*detail_MS5!$BO27</f>
        <v>0</v>
      </c>
      <c r="I377" s="172">
        <f>(Kalkulation_MS5!$Z$31)/100*detail_MS5!$CB27</f>
        <v>0</v>
      </c>
      <c r="J377" s="206">
        <f t="shared" si="33"/>
        <v>0</v>
      </c>
    </row>
    <row r="378" spans="1:10" outlineLevel="1">
      <c r="A378" s="1">
        <f t="shared" si="32"/>
        <v>0</v>
      </c>
      <c r="C378" s="172">
        <f>(Kalkulation_MS5!$AA$31)/100*detail_MS5!$B28</f>
        <v>0</v>
      </c>
      <c r="D378" s="172">
        <f>(Kalkulation_MS5!$AA$31)/100*detail_MS5!$O28</f>
        <v>0</v>
      </c>
      <c r="E378" s="172">
        <f>(Kalkulation_MS5!$AA$31)/100*detail_MS5!$AB28</f>
        <v>0</v>
      </c>
      <c r="F378" s="172">
        <f>(Kalkulation_MS5!$AA$31)/100*detail_MS5!$AO28</f>
        <v>0</v>
      </c>
      <c r="G378" s="172">
        <f>(Kalkulation_MS5!$AA$31)/100*detail_MS5!$BB28</f>
        <v>0</v>
      </c>
      <c r="H378" s="172">
        <f>(Kalkulation_MS5!$AA$31)/100*detail_MS5!$BO28</f>
        <v>0</v>
      </c>
      <c r="I378" s="172">
        <f>(Kalkulation_MS5!$AA$31)/100*detail_MS5!$CB28</f>
        <v>0</v>
      </c>
      <c r="J378" s="206">
        <f t="shared" si="33"/>
        <v>0</v>
      </c>
    </row>
    <row r="379" spans="1:10" outlineLevel="1">
      <c r="A379" s="1">
        <f t="shared" si="32"/>
        <v>0</v>
      </c>
      <c r="C379" s="172">
        <f>(Kalkulation_MS5!$AB$31)/100*detail_MS5!$B29</f>
        <v>0</v>
      </c>
      <c r="D379" s="172">
        <f>(Kalkulation_MS5!$AB$31)/100*detail_MS5!$O29</f>
        <v>0</v>
      </c>
      <c r="E379" s="172">
        <f>(Kalkulation_MS5!$AB$31)/100*detail_MS5!$AB29</f>
        <v>0</v>
      </c>
      <c r="F379" s="172">
        <f>(Kalkulation_MS5!$AB$31)/100*detail_MS5!$AO29</f>
        <v>0</v>
      </c>
      <c r="G379" s="172">
        <f>(Kalkulation_MS5!$AB$31)/100*detail_MS5!$BB29</f>
        <v>0</v>
      </c>
      <c r="H379" s="172">
        <f>(Kalkulation_MS5!$AB$31)/100*detail_MS5!$BO29</f>
        <v>0</v>
      </c>
      <c r="I379" s="172">
        <f>(Kalkulation_MS5!$AB$31)/100*detail_MS5!$CB29</f>
        <v>0</v>
      </c>
      <c r="J379" s="206">
        <f t="shared" si="33"/>
        <v>0</v>
      </c>
    </row>
    <row r="380" spans="1:10" outlineLevel="1">
      <c r="A380" s="1">
        <f t="shared" si="32"/>
        <v>0</v>
      </c>
      <c r="C380" s="172">
        <f>(Kalkulation_MS5!$AC$31)/100*detail_MS5!$B30</f>
        <v>0</v>
      </c>
      <c r="D380" s="172">
        <f>(Kalkulation_MS5!$AC$31)/100*detail_MS5!$O30</f>
        <v>0</v>
      </c>
      <c r="E380" s="172">
        <f>(Kalkulation_MS5!$AC$31)/100*detail_MS5!$AB30</f>
        <v>0</v>
      </c>
      <c r="F380" s="172">
        <f>(Kalkulation_MS5!$AC$31)/100*detail_MS5!$AO30</f>
        <v>0</v>
      </c>
      <c r="G380" s="172">
        <f>(Kalkulation_MS5!$AC$31)/100*detail_MS5!$BB30</f>
        <v>0</v>
      </c>
      <c r="H380" s="172">
        <f>(Kalkulation_MS5!$AC$31)/100*detail_MS5!$BO30</f>
        <v>0</v>
      </c>
      <c r="I380" s="172">
        <f>(Kalkulation_MS5!$AC$31)/100*detail_MS5!$CB30</f>
        <v>0</v>
      </c>
      <c r="J380" s="206">
        <f t="shared" si="33"/>
        <v>0</v>
      </c>
    </row>
    <row r="381" spans="1:10" outlineLevel="1">
      <c r="A381" s="1">
        <f t="shared" si="32"/>
        <v>0</v>
      </c>
      <c r="C381" s="172">
        <f>(Kalkulation_MS5!$AD$31)/100*detail_MS5!$B31</f>
        <v>0</v>
      </c>
      <c r="D381" s="172">
        <f>(Kalkulation_MS5!$AD$31)/100*detail_MS5!$O31</f>
        <v>0</v>
      </c>
      <c r="E381" s="172">
        <f>(Kalkulation_MS5!$AD$31)/100*detail_MS5!$AB31</f>
        <v>0</v>
      </c>
      <c r="F381" s="172">
        <f>(Kalkulation_MS5!$AD$31)/100*detail_MS5!$AO31</f>
        <v>0</v>
      </c>
      <c r="G381" s="172">
        <f>(Kalkulation_MS5!$AD$31)/100*detail_MS5!$BB31</f>
        <v>0</v>
      </c>
      <c r="H381" s="172">
        <f>(Kalkulation_MS5!$AD$31)/100*detail_MS5!$BO31</f>
        <v>0</v>
      </c>
      <c r="I381" s="172">
        <f>(Kalkulation_MS5!$AD$31)/100*detail_MS5!$CB31</f>
        <v>0</v>
      </c>
      <c r="J381" s="206">
        <f t="shared" si="33"/>
        <v>0</v>
      </c>
    </row>
    <row r="382" spans="1:10" outlineLevel="1">
      <c r="A382" s="1">
        <f t="shared" si="32"/>
        <v>0</v>
      </c>
      <c r="C382" s="172">
        <f>(Kalkulation_MS5!$AE$31)/100*detail_MS5!$B32</f>
        <v>0</v>
      </c>
      <c r="D382" s="172">
        <f>(Kalkulation_MS5!$AE$31)/100*detail_MS5!$O32</f>
        <v>0</v>
      </c>
      <c r="E382" s="172">
        <f>(Kalkulation_MS5!$AE$31)/100*detail_MS5!$AB32</f>
        <v>0</v>
      </c>
      <c r="F382" s="172">
        <f>(Kalkulation_MS5!$AE$31)/100*detail_MS5!$AO32</f>
        <v>0</v>
      </c>
      <c r="G382" s="172">
        <f>(Kalkulation_MS5!$AE$31)/100*detail_MS5!$BB32</f>
        <v>0</v>
      </c>
      <c r="H382" s="172">
        <f>(Kalkulation_MS5!$AE$31)/100*detail_MS5!$BO32</f>
        <v>0</v>
      </c>
      <c r="I382" s="172">
        <f>(Kalkulation_MS5!$AE$31)/100*detail_MS5!$CB32</f>
        <v>0</v>
      </c>
      <c r="J382" s="206">
        <f t="shared" si="33"/>
        <v>0</v>
      </c>
    </row>
    <row r="383" spans="1:10" outlineLevel="1">
      <c r="A383" s="1">
        <f t="shared" si="32"/>
        <v>0</v>
      </c>
      <c r="C383" s="172">
        <f>(Kalkulation_MS5!$AF$31)/100*detail_MS5!$B33</f>
        <v>0</v>
      </c>
      <c r="D383" s="172">
        <f>(Kalkulation_MS5!$AF$31)/100*detail_MS5!$O33</f>
        <v>0</v>
      </c>
      <c r="E383" s="172">
        <f>(Kalkulation_MS5!$AF$31)/100*detail_MS5!$AB33</f>
        <v>0</v>
      </c>
      <c r="F383" s="172">
        <f>(Kalkulation_MS5!$AF$31)/100*detail_MS5!$AO33</f>
        <v>0</v>
      </c>
      <c r="G383" s="172">
        <f>(Kalkulation_MS5!$AF$31)/100*detail_MS5!$BB33</f>
        <v>0</v>
      </c>
      <c r="H383" s="172">
        <f>(Kalkulation_MS5!$AF$31)/100*detail_MS5!$BO33</f>
        <v>0</v>
      </c>
      <c r="I383" s="172">
        <f>(Kalkulation_MS5!$AF$31)/100*detail_MS5!$CB33</f>
        <v>0</v>
      </c>
      <c r="J383" s="206">
        <f t="shared" si="33"/>
        <v>0</v>
      </c>
    </row>
    <row r="384" spans="1:10" outlineLevel="1">
      <c r="A384" s="1">
        <f t="shared" si="32"/>
        <v>0</v>
      </c>
      <c r="C384" s="172">
        <f>(Kalkulation_MS5!$AG$31)/100*detail_MS5!$B34</f>
        <v>0</v>
      </c>
      <c r="D384" s="172">
        <f>(Kalkulation_MS5!$AG$31)/100*detail_MS5!$O34</f>
        <v>0</v>
      </c>
      <c r="E384" s="172">
        <f>(Kalkulation_MS5!$AG$31)/100*detail_MS5!$AB34</f>
        <v>0</v>
      </c>
      <c r="F384" s="172">
        <f>(Kalkulation_MS5!$AG$31)/100*detail_MS5!$AO34</f>
        <v>0</v>
      </c>
      <c r="G384" s="172">
        <f>(Kalkulation_MS5!$AG$31)/100*detail_MS5!$BB34</f>
        <v>0</v>
      </c>
      <c r="H384" s="172">
        <f>(Kalkulation_MS5!$AG$31)/100*detail_MS5!$BO34</f>
        <v>0</v>
      </c>
      <c r="I384" s="172">
        <f>(Kalkulation_MS5!$AG$31)/100*detail_MS5!$CB34</f>
        <v>0</v>
      </c>
      <c r="J384" s="206">
        <f t="shared" si="33"/>
        <v>0</v>
      </c>
    </row>
    <row r="385" spans="1:11" outlineLevel="1">
      <c r="A385" s="1">
        <f t="shared" si="32"/>
        <v>0</v>
      </c>
      <c r="C385" s="172">
        <f>(Kalkulation_MS5!$AH$31)/100*detail_MS5!$B35</f>
        <v>0</v>
      </c>
      <c r="D385" s="172">
        <f>(Kalkulation_MS5!$AH$31)/100*detail_MS5!$O35</f>
        <v>0</v>
      </c>
      <c r="E385" s="172">
        <f>(Kalkulation_MS5!$AH$31)/100*detail_MS5!$AB35</f>
        <v>0</v>
      </c>
      <c r="F385" s="172">
        <f>(Kalkulation_MS5!$AH$31)/100*detail_MS5!$AO35</f>
        <v>0</v>
      </c>
      <c r="G385" s="172">
        <f>(Kalkulation_MS5!$AH$31)/100*detail_MS5!$BB35</f>
        <v>0</v>
      </c>
      <c r="H385" s="172">
        <f>(Kalkulation_MS5!$AH$31)/100*detail_MS5!$BO35</f>
        <v>0</v>
      </c>
      <c r="I385" s="172">
        <f>(Kalkulation_MS5!$AH$31)/100*detail_MS5!$CB35</f>
        <v>0</v>
      </c>
      <c r="J385" s="206">
        <f t="shared" si="33"/>
        <v>0</v>
      </c>
    </row>
    <row r="386" spans="1:11" outlineLevel="1">
      <c r="A386" s="1">
        <f t="shared" si="32"/>
        <v>0</v>
      </c>
      <c r="C386" s="172">
        <f>(Kalkulation_MS5!$AI$31)/100*detail_MS5!$B36</f>
        <v>0</v>
      </c>
      <c r="D386" s="172">
        <f>(Kalkulation_MS5!$AI$31)/100*detail_MS5!$O36</f>
        <v>0</v>
      </c>
      <c r="E386" s="172">
        <f>(Kalkulation_MS5!$AI$31)/100*detail_MS5!$AB36</f>
        <v>0</v>
      </c>
      <c r="F386" s="172">
        <f>(Kalkulation_MS5!$AI$31)/100*detail_MS5!$AO36</f>
        <v>0</v>
      </c>
      <c r="G386" s="172">
        <f>(Kalkulation_MS5!$AI$31)/100*detail_MS5!$BB36</f>
        <v>0</v>
      </c>
      <c r="H386" s="172">
        <f>(Kalkulation_MS5!$AI$31)/100*detail_MS5!$BO36</f>
        <v>0</v>
      </c>
      <c r="I386" s="172">
        <f>(Kalkulation_MS5!$AI$31)/100*detail_MS5!$CB36</f>
        <v>0</v>
      </c>
      <c r="J386" s="206">
        <f t="shared" si="33"/>
        <v>0</v>
      </c>
    </row>
    <row r="387" spans="1:11" outlineLevel="1">
      <c r="A387" s="1">
        <f t="shared" si="32"/>
        <v>0</v>
      </c>
      <c r="C387" s="172">
        <f>(Kalkulation_MS5!$AJ$31)/100*detail_MS5!$B37</f>
        <v>0</v>
      </c>
      <c r="D387" s="172">
        <f>(Kalkulation_MS5!$AJ$31)/100*detail_MS5!$O37</f>
        <v>0</v>
      </c>
      <c r="E387" s="172">
        <f>(Kalkulation_MS5!$AJ$31)/100*detail_MS5!$AB37</f>
        <v>0</v>
      </c>
      <c r="F387" s="172">
        <f>(Kalkulation_MS5!$AJ$31)/100*detail_MS5!$AO37</f>
        <v>0</v>
      </c>
      <c r="G387" s="172">
        <f>(Kalkulation_MS5!$AJ$31)/100*detail_MS5!$BB37</f>
        <v>0</v>
      </c>
      <c r="H387" s="172">
        <f>(Kalkulation_MS5!$AJ$31)/100*detail_MS5!$BO37</f>
        <v>0</v>
      </c>
      <c r="I387" s="172">
        <f>(Kalkulation_MS5!$AJ$31)/100*detail_MS5!$CB37</f>
        <v>0</v>
      </c>
      <c r="J387" s="206">
        <f t="shared" si="33"/>
        <v>0</v>
      </c>
    </row>
    <row r="388" spans="1:11" outlineLevel="1">
      <c r="A388" s="1">
        <f t="shared" si="32"/>
        <v>0</v>
      </c>
      <c r="C388" s="172">
        <f>(Kalkulation_MS5!$AK$31)/100*detail_MS5!$B38</f>
        <v>0</v>
      </c>
      <c r="D388" s="172">
        <f>(Kalkulation_MS5!$AK$31)/100*detail_MS5!$O38</f>
        <v>0</v>
      </c>
      <c r="E388" s="172">
        <f>(Kalkulation_MS5!$AK$31)/100*detail_MS5!$AB38</f>
        <v>0</v>
      </c>
      <c r="F388" s="172">
        <f>(Kalkulation_MS5!$AK$31)/100*detail_MS5!$AO38</f>
        <v>0</v>
      </c>
      <c r="G388" s="172">
        <f>(Kalkulation_MS5!$AK$31)/100*detail_MS5!$BB38</f>
        <v>0</v>
      </c>
      <c r="H388" s="172">
        <f>(Kalkulation_MS5!$AK$31)/100*detail_MS5!$BO38</f>
        <v>0</v>
      </c>
      <c r="I388" s="172">
        <f>(Kalkulation_MS5!$AK$31)/100*detail_MS5!$CB38</f>
        <v>0</v>
      </c>
      <c r="J388" s="206">
        <f t="shared" si="33"/>
        <v>0</v>
      </c>
    </row>
    <row r="389" spans="1:11" outlineLevel="1">
      <c r="A389" s="1">
        <f t="shared" si="32"/>
        <v>0</v>
      </c>
      <c r="C389" s="172">
        <f>(Kalkulation_MS5!$AL$31)/100*detail_MS5!$B39</f>
        <v>0</v>
      </c>
      <c r="D389" s="172">
        <f>(Kalkulation_MS5!$AL$31)/100*detail_MS5!$O39</f>
        <v>0</v>
      </c>
      <c r="E389" s="172">
        <f>(Kalkulation_MS5!$AL$31)/100*detail_MS5!$AB39</f>
        <v>0</v>
      </c>
      <c r="F389" s="172">
        <f>(Kalkulation_MS5!$AL$31)/100*detail_MS5!$AO39</f>
        <v>0</v>
      </c>
      <c r="G389" s="172">
        <f>(Kalkulation_MS5!$AL$31)/100*detail_MS5!$BB39</f>
        <v>0</v>
      </c>
      <c r="H389" s="172">
        <f>(Kalkulation_MS5!$AL$31)/100*detail_MS5!$BO39</f>
        <v>0</v>
      </c>
      <c r="I389" s="172">
        <f>(Kalkulation_MS5!$AL$31)/100*detail_MS5!$CB39</f>
        <v>0</v>
      </c>
      <c r="J389" s="206">
        <f t="shared" si="33"/>
        <v>0</v>
      </c>
    </row>
    <row r="390" spans="1:11" outlineLevel="1">
      <c r="A390" s="1">
        <f t="shared" si="32"/>
        <v>0</v>
      </c>
      <c r="C390" s="172">
        <f>(Kalkulation_MS5!$AM$31)/100*detail_MS5!$B40</f>
        <v>0</v>
      </c>
      <c r="D390" s="172">
        <f>(Kalkulation_MS5!$AM$31)/100*detail_MS5!$O40</f>
        <v>0</v>
      </c>
      <c r="E390" s="172">
        <f>(Kalkulation_MS5!$AM$31)/100*detail_MS5!$AB40</f>
        <v>0</v>
      </c>
      <c r="F390" s="172">
        <f>(Kalkulation_MS5!$AM$31)/100*detail_MS5!$AO40</f>
        <v>0</v>
      </c>
      <c r="G390" s="172">
        <f>(Kalkulation_MS5!$AM$31)/100*detail_MS5!$BB40</f>
        <v>0</v>
      </c>
      <c r="H390" s="172">
        <f>(Kalkulation_MS5!$AM$31)/100*detail_MS5!$BO40</f>
        <v>0</v>
      </c>
      <c r="I390" s="172">
        <f>(Kalkulation_MS5!$AM$31)/100*detail_MS5!$CB40</f>
        <v>0</v>
      </c>
      <c r="J390" s="206">
        <f t="shared" si="33"/>
        <v>0</v>
      </c>
    </row>
    <row r="391" spans="1:11" outlineLevel="1">
      <c r="A391" s="1">
        <f t="shared" si="32"/>
        <v>0</v>
      </c>
      <c r="C391" s="172">
        <f>(Kalkulation_MS5!$AN$31)/100*detail_MS5!$B41</f>
        <v>0</v>
      </c>
      <c r="D391" s="172">
        <f>(Kalkulation_MS5!$AN$31)/100*detail_MS5!$O41</f>
        <v>0</v>
      </c>
      <c r="E391" s="172">
        <f>(Kalkulation_MS5!$AN$31)/100*detail_MS5!$AB41</f>
        <v>0</v>
      </c>
      <c r="F391" s="172">
        <f>(Kalkulation_MS5!$AN$31)/100*detail_MS5!$AO41</f>
        <v>0</v>
      </c>
      <c r="G391" s="172">
        <f>(Kalkulation_MS5!$AN$31)/100*detail_MS5!$BB41</f>
        <v>0</v>
      </c>
      <c r="H391" s="172">
        <f>(Kalkulation_MS5!$AN$31)/100*detail_MS5!$BO41</f>
        <v>0</v>
      </c>
      <c r="I391" s="172">
        <f>(Kalkulation_MS5!$AN$31)/100*detail_MS5!$CB41</f>
        <v>0</v>
      </c>
      <c r="J391" s="206">
        <f t="shared" si="33"/>
        <v>0</v>
      </c>
    </row>
    <row r="392" spans="1:11" outlineLevel="1">
      <c r="A392" s="1">
        <f t="shared" si="32"/>
        <v>0</v>
      </c>
      <c r="C392" s="172">
        <f>(Kalkulation_MS5!$AO$31)/100*detail_MS5!$B42</f>
        <v>0</v>
      </c>
      <c r="D392" s="172">
        <f>(Kalkulation_MS5!$AO$31)/100*detail_MS5!$O42</f>
        <v>0</v>
      </c>
      <c r="E392" s="172">
        <f>(Kalkulation_MS5!$AO$31)/100*detail_MS5!$AB42</f>
        <v>0</v>
      </c>
      <c r="F392" s="172">
        <f>(Kalkulation_MS5!$AO$31)/100*detail_MS5!$AO42</f>
        <v>0</v>
      </c>
      <c r="G392" s="172">
        <f>(Kalkulation_MS5!$AO$31)/100*detail_MS5!$BB42</f>
        <v>0</v>
      </c>
      <c r="H392" s="172">
        <f>(Kalkulation_MS5!$AO$31)/100*detail_MS5!$BO42</f>
        <v>0</v>
      </c>
      <c r="I392" s="172">
        <f>(Kalkulation_MS5!$AO$31)/100*detail_MS5!$CB42</f>
        <v>0</v>
      </c>
      <c r="J392" s="206">
        <f t="shared" si="33"/>
        <v>0</v>
      </c>
    </row>
    <row r="393" spans="1:11" outlineLevel="1">
      <c r="A393" s="1">
        <f t="shared" si="32"/>
        <v>0</v>
      </c>
      <c r="C393" s="172">
        <f>(Kalkulation_MS5!$AP$31)/100*detail_MS5!$B43</f>
        <v>0</v>
      </c>
      <c r="D393" s="172">
        <f>(Kalkulation_MS5!$AP$31)/100*detail_MS5!$O43</f>
        <v>0</v>
      </c>
      <c r="E393" s="172">
        <f>(Kalkulation_MS5!$AP$31)/100*detail_MS5!$AB43</f>
        <v>0</v>
      </c>
      <c r="F393" s="172">
        <f>(Kalkulation_MS5!$AP$31)/100*detail_MS5!$AO43</f>
        <v>0</v>
      </c>
      <c r="G393" s="172">
        <f>(Kalkulation_MS5!$AP$31)/100*detail_MS5!$BB43</f>
        <v>0</v>
      </c>
      <c r="H393" s="172">
        <f>(Kalkulation_MS5!$AP$31)/100*detail_MS5!$BO43</f>
        <v>0</v>
      </c>
      <c r="I393" s="172">
        <f>(Kalkulation_MS5!$AP$31)/100*detail_MS5!$CB43</f>
        <v>0</v>
      </c>
      <c r="J393" s="206">
        <f t="shared" si="33"/>
        <v>0</v>
      </c>
    </row>
    <row r="394" spans="1:11" outlineLevel="1">
      <c r="A394" s="1">
        <f t="shared" si="32"/>
        <v>0</v>
      </c>
      <c r="C394" s="172">
        <f>(Kalkulation_MS5!$AQ$31)/100*detail_MS5!$B44</f>
        <v>0</v>
      </c>
      <c r="D394" s="172">
        <f>(Kalkulation_MS5!$AQ$31)/100*detail_MS5!$O44</f>
        <v>0</v>
      </c>
      <c r="E394" s="172">
        <f>(Kalkulation_MS5!$AQ$31)/100*detail_MS5!$AB44</f>
        <v>0</v>
      </c>
      <c r="F394" s="172">
        <f>(Kalkulation_MS5!$AQ$31)/100*detail_MS5!$AO44</f>
        <v>0</v>
      </c>
      <c r="G394" s="172">
        <f>(Kalkulation_MS5!$AQ$31)/100*detail_MS5!$BB44</f>
        <v>0</v>
      </c>
      <c r="H394" s="172">
        <f>(Kalkulation_MS5!$AQ$31)/100*detail_MS5!$BO44</f>
        <v>0</v>
      </c>
      <c r="I394" s="172">
        <f>(Kalkulation_MS5!$AQ$31)/100*detail_MS5!$CB44</f>
        <v>0</v>
      </c>
      <c r="J394" s="206">
        <f t="shared" si="33"/>
        <v>0</v>
      </c>
    </row>
    <row r="395" spans="1:11" outlineLevel="1">
      <c r="A395" s="1">
        <f t="shared" si="32"/>
        <v>0</v>
      </c>
      <c r="C395" s="172">
        <f>(Kalkulation_MS5!$AR$31)/100*detail_MS5!$B45</f>
        <v>0</v>
      </c>
      <c r="D395" s="172">
        <f>(Kalkulation_MS5!$AR$31)/100*detail_MS5!$O45</f>
        <v>0</v>
      </c>
      <c r="E395" s="172">
        <f>(Kalkulation_MS5!$AR$31)/100*detail_MS5!$AB45</f>
        <v>0</v>
      </c>
      <c r="F395" s="172">
        <f>(Kalkulation_MS5!$AR$31)/100*detail_MS5!$AO45</f>
        <v>0</v>
      </c>
      <c r="G395" s="172">
        <f>(Kalkulation_MS5!$AR$31)/100*detail_MS5!$BB45</f>
        <v>0</v>
      </c>
      <c r="H395" s="172">
        <f>(Kalkulation_MS5!$AR$31)/100*detail_MS5!$BO45</f>
        <v>0</v>
      </c>
      <c r="I395" s="172">
        <f>(Kalkulation_MS5!$AR$31)/100*detail_MS5!$CB45</f>
        <v>0</v>
      </c>
      <c r="J395" s="206">
        <f t="shared" si="33"/>
        <v>0</v>
      </c>
    </row>
    <row r="396" spans="1:11" outlineLevel="1">
      <c r="A396" s="1">
        <f t="shared" si="32"/>
        <v>0</v>
      </c>
      <c r="C396" s="172">
        <f>(Kalkulation_MS5!$AS$31)/100*detail_MS5!$B46</f>
        <v>0</v>
      </c>
      <c r="D396" s="172">
        <f>(Kalkulation_MS5!$AS$31)/100*detail_MS5!$O46</f>
        <v>0</v>
      </c>
      <c r="E396" s="172">
        <f>(Kalkulation_MS5!$AS$31)/100*detail_MS5!$AB46</f>
        <v>0</v>
      </c>
      <c r="F396" s="172">
        <f>(Kalkulation_MS5!$AS$31)/100*detail_MS5!$AO46</f>
        <v>0</v>
      </c>
      <c r="G396" s="172">
        <f>(Kalkulation_MS5!$AS$31)/100*detail_MS5!$BB46</f>
        <v>0</v>
      </c>
      <c r="H396" s="172">
        <f>(Kalkulation_MS5!$AS$31)/100*detail_MS5!$BO46</f>
        <v>0</v>
      </c>
      <c r="I396" s="172">
        <f>(Kalkulation_MS5!$AS$31)/100*detail_MS5!$CB46</f>
        <v>0</v>
      </c>
      <c r="J396" s="206">
        <f t="shared" si="33"/>
        <v>0</v>
      </c>
    </row>
    <row r="397" spans="1:11" outlineLevel="1">
      <c r="A397" s="88" t="s">
        <v>450</v>
      </c>
      <c r="B397" s="88"/>
      <c r="C397" s="201">
        <f>SUM(C357:C396)</f>
        <v>0</v>
      </c>
      <c r="D397" s="201">
        <f t="shared" ref="D397:J397" si="34">SUM(D357:D396)</f>
        <v>0</v>
      </c>
      <c r="E397" s="201">
        <f t="shared" si="34"/>
        <v>0</v>
      </c>
      <c r="F397" s="201">
        <f t="shared" si="34"/>
        <v>0</v>
      </c>
      <c r="G397" s="201">
        <f t="shared" si="34"/>
        <v>0</v>
      </c>
      <c r="H397" s="201">
        <f t="shared" si="34"/>
        <v>0</v>
      </c>
      <c r="I397" s="201">
        <f t="shared" si="34"/>
        <v>0</v>
      </c>
      <c r="J397" s="79">
        <f t="shared" si="34"/>
        <v>0</v>
      </c>
      <c r="K397" s="172">
        <f>Kalkulation_MS5!AT57*7</f>
        <v>0</v>
      </c>
    </row>
    <row r="398" spans="1:11" outlineLevel="1">
      <c r="A398" s="203" t="s">
        <v>451</v>
      </c>
      <c r="J398" s="205">
        <f t="shared" si="24"/>
        <v>0</v>
      </c>
    </row>
    <row r="399" spans="1:11" outlineLevel="1">
      <c r="A399" s="1">
        <f t="shared" ref="A399:A438" si="35">A357</f>
        <v>0</v>
      </c>
      <c r="C399" s="172">
        <f>(Kalkulation_MS5!$F$33)/100*detail_MS5!B7</f>
        <v>0</v>
      </c>
      <c r="D399" s="172">
        <f>(Kalkulation_MS5!$F$33)/100*detail_MS5!O7</f>
        <v>0</v>
      </c>
      <c r="E399" s="172">
        <f>(Kalkulation_MS5!$F$33)/100*detail_MS5!AB7</f>
        <v>0</v>
      </c>
      <c r="F399" s="172">
        <f>(Kalkulation_MS5!$F$33)/100*detail_MS5!AO7</f>
        <v>0</v>
      </c>
      <c r="G399" s="172">
        <f>(Kalkulation_MS5!$F$33)/100*detail_MS5!BB7</f>
        <v>0</v>
      </c>
      <c r="H399" s="172">
        <f>(Kalkulation_MS5!$F$33)/100*detail_MS5!BO7</f>
        <v>0</v>
      </c>
      <c r="I399" s="172">
        <f>(Kalkulation_MS5!$F$33)/100*detail_MS5!CB7</f>
        <v>0</v>
      </c>
      <c r="J399" s="206">
        <f t="shared" si="24"/>
        <v>0</v>
      </c>
    </row>
    <row r="400" spans="1:11" outlineLevel="1">
      <c r="A400" s="1">
        <f t="shared" si="35"/>
        <v>0</v>
      </c>
      <c r="C400" s="172">
        <f>(Kalkulation_MS5!$G$33)/100*detail_MS5!B8</f>
        <v>0</v>
      </c>
      <c r="D400" s="172">
        <f>(Kalkulation_MS5!$G$33)/100*detail_MS5!O8</f>
        <v>0</v>
      </c>
      <c r="E400" s="172">
        <f>(Kalkulation_MS5!$G$33)/100*detail_MS5!AB8</f>
        <v>0</v>
      </c>
      <c r="F400" s="172">
        <f>(Kalkulation_MS5!$G$33)/100*detail_MS5!AO8</f>
        <v>0</v>
      </c>
      <c r="G400" s="172">
        <f>(Kalkulation_MS5!$G$33)/100*detail_MS5!BB8</f>
        <v>0</v>
      </c>
      <c r="H400" s="172">
        <f>(Kalkulation_MS5!$G$33)/100*detail_MS5!BO8</f>
        <v>0</v>
      </c>
      <c r="I400" s="172">
        <f>(Kalkulation_MS5!$G$33)/100*detail_MS5!CB8</f>
        <v>0</v>
      </c>
      <c r="J400" s="206">
        <f t="shared" si="24"/>
        <v>0</v>
      </c>
    </row>
    <row r="401" spans="1:10" outlineLevel="1">
      <c r="A401" s="1">
        <f t="shared" si="35"/>
        <v>0</v>
      </c>
      <c r="C401" s="172">
        <f>(Kalkulation_MS5!$H$33)/100*detail_MS5!B9</f>
        <v>0</v>
      </c>
      <c r="D401" s="172">
        <f>(Kalkulation_MS5!$H$33)/100*detail_MS5!O9</f>
        <v>0</v>
      </c>
      <c r="E401" s="172">
        <f>(Kalkulation_MS5!$H$33)/100*detail_MS5!AB9</f>
        <v>0</v>
      </c>
      <c r="F401" s="172">
        <f>(Kalkulation_MS5!$H$33)/100*detail_MS5!AO9</f>
        <v>0</v>
      </c>
      <c r="G401" s="172">
        <f>(Kalkulation_MS5!$H$33)/100*detail_MS5!BB9</f>
        <v>0</v>
      </c>
      <c r="H401" s="172">
        <f>(Kalkulation_MS5!$H$33)/100*detail_MS5!BO9</f>
        <v>0</v>
      </c>
      <c r="I401" s="172">
        <f>(Kalkulation_MS5!$H$33)/100*detail_MS5!CB9</f>
        <v>0</v>
      </c>
      <c r="J401" s="206">
        <f t="shared" si="24"/>
        <v>0</v>
      </c>
    </row>
    <row r="402" spans="1:10" outlineLevel="1">
      <c r="A402" s="1">
        <f t="shared" si="35"/>
        <v>0</v>
      </c>
      <c r="C402" s="172">
        <f>(Kalkulation_MS5!$I$33)/100*detail_MS5!B10</f>
        <v>0</v>
      </c>
      <c r="D402" s="172">
        <f>(Kalkulation_MS5!$I$33)/100*detail_MS5!O10</f>
        <v>0</v>
      </c>
      <c r="E402" s="172">
        <f>(Kalkulation_MS5!$I$33)/100*detail_MS5!AB10</f>
        <v>0</v>
      </c>
      <c r="F402" s="172">
        <f>(Kalkulation_MS5!$I$33)/100*detail_MS5!AO10</f>
        <v>0</v>
      </c>
      <c r="G402" s="172">
        <f>(Kalkulation_MS5!$I$33)/100*detail_MS5!BB10</f>
        <v>0</v>
      </c>
      <c r="H402" s="172">
        <f>(Kalkulation_MS5!$I$33)/100*detail_MS5!BO10</f>
        <v>0</v>
      </c>
      <c r="I402" s="172">
        <f>(Kalkulation_MS5!$I$33)/100*detail_MS5!CB10</f>
        <v>0</v>
      </c>
      <c r="J402" s="206">
        <f t="shared" si="24"/>
        <v>0</v>
      </c>
    </row>
    <row r="403" spans="1:10" outlineLevel="1">
      <c r="A403" s="1">
        <f t="shared" si="35"/>
        <v>0</v>
      </c>
      <c r="C403" s="172">
        <f>(Kalkulation_MS5!$J$33)/100*detail_MS5!B11</f>
        <v>0</v>
      </c>
      <c r="D403" s="172">
        <f>(Kalkulation_MS5!$J$33)/100*detail_MS5!O11</f>
        <v>0</v>
      </c>
      <c r="E403" s="172">
        <f>(Kalkulation_MS5!$J$33)/100*detail_MS5!AB11</f>
        <v>0</v>
      </c>
      <c r="F403" s="172">
        <f>(Kalkulation_MS5!$J$33)/100*detail_MS5!AO11</f>
        <v>0</v>
      </c>
      <c r="G403" s="172">
        <f>(Kalkulation_MS5!$J$33)/100*detail_MS5!BB11</f>
        <v>0</v>
      </c>
      <c r="H403" s="172">
        <f>(Kalkulation_MS5!$J$33)/100*detail_MS5!BO11</f>
        <v>0</v>
      </c>
      <c r="I403" s="172">
        <f>(Kalkulation_MS5!$J$33)/100*detail_MS5!CB11</f>
        <v>0</v>
      </c>
      <c r="J403" s="206">
        <f t="shared" si="24"/>
        <v>0</v>
      </c>
    </row>
    <row r="404" spans="1:10" outlineLevel="1">
      <c r="A404" s="1">
        <f t="shared" si="35"/>
        <v>0</v>
      </c>
      <c r="C404" s="172">
        <f>(Kalkulation_MS5!$K$33)/100*detail_MS5!B12</f>
        <v>0</v>
      </c>
      <c r="D404" s="172">
        <f>(Kalkulation_MS5!$K$33)/100*detail_MS5!O12</f>
        <v>0</v>
      </c>
      <c r="E404" s="172">
        <f>(Kalkulation_MS5!$K$33)/100*detail_MS5!AB12</f>
        <v>0</v>
      </c>
      <c r="F404" s="172">
        <f>(Kalkulation_MS5!$K$33)/100*detail_MS5!AO12</f>
        <v>0</v>
      </c>
      <c r="G404" s="172">
        <f>(Kalkulation_MS5!$K$33)/100*detail_MS5!BB12</f>
        <v>0</v>
      </c>
      <c r="H404" s="172">
        <f>(Kalkulation_MS5!$K$33)/100*detail_MS5!BO12</f>
        <v>0</v>
      </c>
      <c r="I404" s="172">
        <f>(Kalkulation_MS5!$K$33)/100*detail_MS5!CB12</f>
        <v>0</v>
      </c>
      <c r="J404" s="206">
        <f t="shared" si="24"/>
        <v>0</v>
      </c>
    </row>
    <row r="405" spans="1:10" outlineLevel="1">
      <c r="A405" s="1">
        <f t="shared" si="35"/>
        <v>0</v>
      </c>
      <c r="C405" s="172">
        <f>(Kalkulation_MS5!$L$33)/100*detail_MS5!B13</f>
        <v>0</v>
      </c>
      <c r="D405" s="172">
        <f>(Kalkulation_MS5!$L$33)/100*detail_MS5!O13</f>
        <v>0</v>
      </c>
      <c r="E405" s="172">
        <f>(Kalkulation_MS5!$L$33)/100*detail_MS5!AB13</f>
        <v>0</v>
      </c>
      <c r="F405" s="172">
        <f>(Kalkulation_MS5!$L$33)/100*detail_MS5!AO13</f>
        <v>0</v>
      </c>
      <c r="G405" s="172">
        <f>(Kalkulation_MS5!$L$33)/100*detail_MS5!BB13</f>
        <v>0</v>
      </c>
      <c r="H405" s="172">
        <f>(Kalkulation_MS5!$L$33)/100*detail_MS5!BO13</f>
        <v>0</v>
      </c>
      <c r="I405" s="172">
        <f>(Kalkulation_MS5!$L$33)/100*detail_MS5!CB13</f>
        <v>0</v>
      </c>
      <c r="J405" s="206">
        <f t="shared" si="24"/>
        <v>0</v>
      </c>
    </row>
    <row r="406" spans="1:10" outlineLevel="1">
      <c r="A406" s="1">
        <f t="shared" si="35"/>
        <v>0</v>
      </c>
      <c r="C406" s="172">
        <f>(Kalkulation_MS5!$M$33)/100*detail_MS5!B14</f>
        <v>0</v>
      </c>
      <c r="D406" s="172">
        <f>(Kalkulation_MS5!$M$33)/100*detail_MS5!O14</f>
        <v>0</v>
      </c>
      <c r="E406" s="172">
        <f>(Kalkulation_MS5!$M$33)/100*detail_MS5!AB14</f>
        <v>0</v>
      </c>
      <c r="F406" s="172">
        <f>(Kalkulation_MS5!$M$33)/100*detail_MS5!AO14</f>
        <v>0</v>
      </c>
      <c r="G406" s="172">
        <f>(Kalkulation_MS5!$M$33)/100*detail_MS5!BB14</f>
        <v>0</v>
      </c>
      <c r="H406" s="172">
        <f>(Kalkulation_MS5!$M$33)/100*detail_MS5!BO14</f>
        <v>0</v>
      </c>
      <c r="I406" s="172">
        <f>(Kalkulation_MS5!$M$33)/100*detail_MS5!CB14</f>
        <v>0</v>
      </c>
      <c r="J406" s="206">
        <f t="shared" si="24"/>
        <v>0</v>
      </c>
    </row>
    <row r="407" spans="1:10" outlineLevel="1">
      <c r="A407" s="1">
        <f t="shared" si="35"/>
        <v>0</v>
      </c>
      <c r="C407" s="172">
        <f>(Kalkulation_MS5!$N$33)/100*detail_MS5!B15</f>
        <v>0</v>
      </c>
      <c r="D407" s="172">
        <f>(Kalkulation_MS5!$N$33)/100*detail_MS5!O15</f>
        <v>0</v>
      </c>
      <c r="E407" s="172">
        <f>(Kalkulation_MS5!$N$33)/100*detail_MS5!AB15</f>
        <v>0</v>
      </c>
      <c r="F407" s="172">
        <f>(Kalkulation_MS5!$N$33)/100*detail_MS5!AO15</f>
        <v>0</v>
      </c>
      <c r="G407" s="172">
        <f>(Kalkulation_MS5!$N$33)/100*detail_MS5!BB15</f>
        <v>0</v>
      </c>
      <c r="H407" s="172">
        <f>(Kalkulation_MS5!$N$33)/100*detail_MS5!BO15</f>
        <v>0</v>
      </c>
      <c r="I407" s="172">
        <f>(Kalkulation_MS5!$N$33)/100*detail_MS5!CB15</f>
        <v>0</v>
      </c>
      <c r="J407" s="206">
        <f t="shared" si="24"/>
        <v>0</v>
      </c>
    </row>
    <row r="408" spans="1:10" outlineLevel="1">
      <c r="A408" s="1">
        <f t="shared" si="35"/>
        <v>0</v>
      </c>
      <c r="C408" s="172">
        <f>(Kalkulation_MS5!$O$33)/100*detail_MS5!B16</f>
        <v>0</v>
      </c>
      <c r="D408" s="172">
        <f>(Kalkulation_MS5!$O$33)/100*detail_MS5!O16</f>
        <v>0</v>
      </c>
      <c r="E408" s="172">
        <f>(Kalkulation_MS5!$O$33)/100*detail_MS5!AB16</f>
        <v>0</v>
      </c>
      <c r="F408" s="172">
        <f>(Kalkulation_MS5!$O$33)/100*detail_MS5!AO16</f>
        <v>0</v>
      </c>
      <c r="G408" s="172">
        <f>(Kalkulation_MS5!$O$33)/100*detail_MS5!BB16</f>
        <v>0</v>
      </c>
      <c r="H408" s="172">
        <f>(Kalkulation_MS5!$O$33)/100*detail_MS5!BO16</f>
        <v>0</v>
      </c>
      <c r="I408" s="172">
        <f>(Kalkulation_MS5!$O$33)/100*detail_MS5!CB16</f>
        <v>0</v>
      </c>
      <c r="J408" s="206">
        <f t="shared" si="24"/>
        <v>0</v>
      </c>
    </row>
    <row r="409" spans="1:10" outlineLevel="1">
      <c r="A409" s="1">
        <f t="shared" si="35"/>
        <v>0</v>
      </c>
      <c r="C409" s="172">
        <f>(Kalkulation_MS5!$P$33)/100*detail_MS5!B17</f>
        <v>0</v>
      </c>
      <c r="D409" s="172">
        <f>(Kalkulation_MS5!$P$33)/100*detail_MS5!O17</f>
        <v>0</v>
      </c>
      <c r="E409" s="172">
        <f>(Kalkulation_MS5!$P$33)/100*detail_MS5!AB17</f>
        <v>0</v>
      </c>
      <c r="F409" s="172">
        <f>(Kalkulation_MS5!$P$33)/100*detail_MS5!AO17</f>
        <v>0</v>
      </c>
      <c r="G409" s="172">
        <f>(Kalkulation_MS5!$P$33)/100*detail_MS5!BB17</f>
        <v>0</v>
      </c>
      <c r="H409" s="172">
        <f>(Kalkulation_MS5!$P$33)/100*detail_MS5!BO17</f>
        <v>0</v>
      </c>
      <c r="I409" s="172">
        <f>(Kalkulation_MS5!$P$33)/100*detail_MS5!CB17</f>
        <v>0</v>
      </c>
      <c r="J409" s="206">
        <f t="shared" ref="J409:J438" si="36">SUM(C409:I409)</f>
        <v>0</v>
      </c>
    </row>
    <row r="410" spans="1:10" outlineLevel="1">
      <c r="A410" s="1">
        <f t="shared" si="35"/>
        <v>0</v>
      </c>
      <c r="C410" s="172">
        <f>(Kalkulation_MS5!$Q$33)/100*detail_MS5!B18</f>
        <v>0</v>
      </c>
      <c r="D410" s="172">
        <f>(Kalkulation_MS5!$Q$33)/100*detail_MS5!O18</f>
        <v>0</v>
      </c>
      <c r="E410" s="172">
        <f>(Kalkulation_MS5!$Q$33)/100*detail_MS5!AB18</f>
        <v>0</v>
      </c>
      <c r="F410" s="172">
        <f>(Kalkulation_MS5!$Q$33)/100*detail_MS5!AO18</f>
        <v>0</v>
      </c>
      <c r="G410" s="172">
        <f>(Kalkulation_MS5!$Q$33)/100*detail_MS5!BB18</f>
        <v>0</v>
      </c>
      <c r="H410" s="172">
        <f>(Kalkulation_MS5!$Q$33)/100*detail_MS5!BO18</f>
        <v>0</v>
      </c>
      <c r="I410" s="172">
        <f>(Kalkulation_MS5!$Q$33)/100*detail_MS5!CB18</f>
        <v>0</v>
      </c>
      <c r="J410" s="206">
        <f t="shared" si="36"/>
        <v>0</v>
      </c>
    </row>
    <row r="411" spans="1:10" outlineLevel="1">
      <c r="A411" s="1">
        <f t="shared" si="35"/>
        <v>0</v>
      </c>
      <c r="C411" s="172">
        <f>(Kalkulation_MS5!$R$33)/100*detail_MS5!B19</f>
        <v>0</v>
      </c>
      <c r="D411" s="172">
        <f>(Kalkulation_MS5!$R$33)/100*detail_MS5!O19</f>
        <v>0</v>
      </c>
      <c r="E411" s="172">
        <f>(Kalkulation_MS5!$R$33)/100*detail_MS5!AB19</f>
        <v>0</v>
      </c>
      <c r="F411" s="172">
        <f>(Kalkulation_MS5!$R$33)/100*detail_MS5!AO19</f>
        <v>0</v>
      </c>
      <c r="G411" s="172">
        <f>(Kalkulation_MS5!$R$33)/100*detail_MS5!BB19</f>
        <v>0</v>
      </c>
      <c r="H411" s="172">
        <f>(Kalkulation_MS5!$R$33)/100*detail_MS5!BO19</f>
        <v>0</v>
      </c>
      <c r="I411" s="172">
        <f>(Kalkulation_MS5!$R$33)/100*detail_MS5!CB19</f>
        <v>0</v>
      </c>
      <c r="J411" s="206">
        <f t="shared" si="36"/>
        <v>0</v>
      </c>
    </row>
    <row r="412" spans="1:10" outlineLevel="1">
      <c r="A412" s="1">
        <f t="shared" si="35"/>
        <v>0</v>
      </c>
      <c r="C412" s="172">
        <f>(Kalkulation_MS5!$S$33)/100*detail_MS5!$B20</f>
        <v>0</v>
      </c>
      <c r="D412" s="172">
        <f>(Kalkulation_MS5!$S$33)/100*detail_MS5!$O20</f>
        <v>0</v>
      </c>
      <c r="E412" s="172">
        <f>(Kalkulation_MS5!$S$33)/100*detail_MS5!$AB20</f>
        <v>0</v>
      </c>
      <c r="F412" s="172">
        <f>(Kalkulation_MS5!$S$33)/100*detail_MS5!$AO20</f>
        <v>0</v>
      </c>
      <c r="G412" s="172">
        <f>(Kalkulation_MS5!$S$33)/100*detail_MS5!$BB20</f>
        <v>0</v>
      </c>
      <c r="H412" s="172">
        <f>(Kalkulation_MS5!$S$33)/100*detail_MS5!$BO20</f>
        <v>0</v>
      </c>
      <c r="I412" s="172">
        <f>(Kalkulation_MS5!$S$33)/100*detail_MS5!$CB20</f>
        <v>0</v>
      </c>
      <c r="J412" s="206">
        <f t="shared" si="36"/>
        <v>0</v>
      </c>
    </row>
    <row r="413" spans="1:10" outlineLevel="1">
      <c r="A413" s="1">
        <f t="shared" si="35"/>
        <v>0</v>
      </c>
      <c r="C413" s="172">
        <f>(Kalkulation_MS5!$T$33)/100*detail_MS5!$B21</f>
        <v>0</v>
      </c>
      <c r="D413" s="172">
        <f>(Kalkulation_MS5!$T$33)/100*detail_MS5!$O21</f>
        <v>0</v>
      </c>
      <c r="E413" s="172">
        <f>(Kalkulation_MS5!$T$33)/100*detail_MS5!$AB21</f>
        <v>0</v>
      </c>
      <c r="F413" s="172">
        <f>(Kalkulation_MS5!$T$33)/100*detail_MS5!$AO21</f>
        <v>0</v>
      </c>
      <c r="G413" s="172">
        <f>(Kalkulation_MS5!$T$33)/100*detail_MS5!$BB21</f>
        <v>0</v>
      </c>
      <c r="H413" s="172">
        <f>(Kalkulation_MS5!$T$33)/100*detail_MS5!$BO21</f>
        <v>0</v>
      </c>
      <c r="I413" s="172">
        <f>(Kalkulation_MS5!$T$33)/100*detail_MS5!$CB21</f>
        <v>0</v>
      </c>
      <c r="J413" s="206">
        <f t="shared" si="36"/>
        <v>0</v>
      </c>
    </row>
    <row r="414" spans="1:10" outlineLevel="1">
      <c r="A414" s="1">
        <f t="shared" si="35"/>
        <v>0</v>
      </c>
      <c r="C414" s="172">
        <f>(Kalkulation_MS5!$U$33)/100*detail_MS5!$B22</f>
        <v>0</v>
      </c>
      <c r="D414" s="172">
        <f>(Kalkulation_MS5!$U$33)/100*detail_MS5!$O22</f>
        <v>0</v>
      </c>
      <c r="E414" s="172">
        <f>(Kalkulation_MS5!$U$33)/100*detail_MS5!$AB22</f>
        <v>0</v>
      </c>
      <c r="F414" s="172">
        <f>(Kalkulation_MS5!$U$33)/100*detail_MS5!$AO22</f>
        <v>0</v>
      </c>
      <c r="G414" s="172">
        <f>(Kalkulation_MS5!$U$33)/100*detail_MS5!$BB22</f>
        <v>0</v>
      </c>
      <c r="H414" s="172">
        <f>(Kalkulation_MS5!$U$33)/100*detail_MS5!$BO22</f>
        <v>0</v>
      </c>
      <c r="I414" s="172">
        <f>(Kalkulation_MS5!$U$33)/100*detail_MS5!$CB22</f>
        <v>0</v>
      </c>
      <c r="J414" s="206">
        <f t="shared" si="36"/>
        <v>0</v>
      </c>
    </row>
    <row r="415" spans="1:10" outlineLevel="1">
      <c r="A415" s="1">
        <f t="shared" si="35"/>
        <v>0</v>
      </c>
      <c r="C415" s="172">
        <f>(Kalkulation_MS5!$V$33)/100*detail_MS5!$B23</f>
        <v>0</v>
      </c>
      <c r="D415" s="172">
        <f>(Kalkulation_MS5!$V$33)/100*detail_MS5!$O23</f>
        <v>0</v>
      </c>
      <c r="E415" s="172">
        <f>(Kalkulation_MS5!$V$33)/100*detail_MS5!$AB23</f>
        <v>0</v>
      </c>
      <c r="F415" s="172">
        <f>(Kalkulation_MS5!$V$33)/100*detail_MS5!$AO23</f>
        <v>0</v>
      </c>
      <c r="G415" s="172">
        <f>(Kalkulation_MS5!$V$33)/100*detail_MS5!$BB23</f>
        <v>0</v>
      </c>
      <c r="H415" s="172">
        <f>(Kalkulation_MS5!$V$33)/100*detail_MS5!$BO23</f>
        <v>0</v>
      </c>
      <c r="I415" s="172">
        <f>(Kalkulation_MS5!$V$33)/100*detail_MS5!$CB23</f>
        <v>0</v>
      </c>
      <c r="J415" s="206">
        <f t="shared" si="36"/>
        <v>0</v>
      </c>
    </row>
    <row r="416" spans="1:10" outlineLevel="1">
      <c r="A416" s="1">
        <f t="shared" si="35"/>
        <v>0</v>
      </c>
      <c r="C416" s="172">
        <f>(Kalkulation_MS5!$W$33)/100*detail_MS5!$B24</f>
        <v>0</v>
      </c>
      <c r="D416" s="172">
        <f>(Kalkulation_MS5!$W$33)/100*detail_MS5!$O24</f>
        <v>0</v>
      </c>
      <c r="E416" s="172">
        <f>(Kalkulation_MS5!$W$33)/100*detail_MS5!$AB24</f>
        <v>0</v>
      </c>
      <c r="F416" s="172">
        <f>(Kalkulation_MS5!$W$33)/100*detail_MS5!$AO24</f>
        <v>0</v>
      </c>
      <c r="G416" s="172">
        <f>(Kalkulation_MS5!$W$33)/100*detail_MS5!$BB24</f>
        <v>0</v>
      </c>
      <c r="H416" s="172">
        <f>(Kalkulation_MS5!$W$33)/100*detail_MS5!$BO24</f>
        <v>0</v>
      </c>
      <c r="I416" s="172">
        <f>(Kalkulation_MS5!$W$33)/100*detail_MS5!$CB24</f>
        <v>0</v>
      </c>
      <c r="J416" s="206">
        <f t="shared" si="36"/>
        <v>0</v>
      </c>
    </row>
    <row r="417" spans="1:10" outlineLevel="1">
      <c r="A417" s="1">
        <f t="shared" si="35"/>
        <v>0</v>
      </c>
      <c r="C417" s="172">
        <f>(Kalkulation_MS5!$X$33)/100*detail_MS5!$B25</f>
        <v>0</v>
      </c>
      <c r="D417" s="172">
        <f>(Kalkulation_MS5!$X$33)/100*detail_MS5!$O25</f>
        <v>0</v>
      </c>
      <c r="E417" s="172">
        <f>(Kalkulation_MS5!$X$33)/100*detail_MS5!$AB25</f>
        <v>0</v>
      </c>
      <c r="F417" s="172">
        <f>(Kalkulation_MS5!$X$33)/100*detail_MS5!$AO25</f>
        <v>0</v>
      </c>
      <c r="G417" s="172">
        <f>(Kalkulation_MS5!$X$33)/100*detail_MS5!$BB25</f>
        <v>0</v>
      </c>
      <c r="H417" s="172">
        <f>(Kalkulation_MS5!$X$33)/100*detail_MS5!$BO25</f>
        <v>0</v>
      </c>
      <c r="I417" s="172">
        <f>(Kalkulation_MS5!$X$33)/100*detail_MS5!$CB25</f>
        <v>0</v>
      </c>
      <c r="J417" s="206">
        <f t="shared" si="36"/>
        <v>0</v>
      </c>
    </row>
    <row r="418" spans="1:10" outlineLevel="1">
      <c r="A418" s="1">
        <f t="shared" si="35"/>
        <v>0</v>
      </c>
      <c r="C418" s="172">
        <f>(Kalkulation_MS5!$Y$33)/100*detail_MS5!$B26</f>
        <v>0</v>
      </c>
      <c r="D418" s="172">
        <f>(Kalkulation_MS5!$Y$33)/100*detail_MS5!$O26</f>
        <v>0</v>
      </c>
      <c r="E418" s="172">
        <f>(Kalkulation_MS5!$Y$33)/100*detail_MS5!$AB26</f>
        <v>0</v>
      </c>
      <c r="F418" s="172">
        <f>(Kalkulation_MS5!$Y$33)/100*detail_MS5!$AO26</f>
        <v>0</v>
      </c>
      <c r="G418" s="172">
        <f>(Kalkulation_MS5!$Y$33)/100*detail_MS5!$BB26</f>
        <v>0</v>
      </c>
      <c r="H418" s="172">
        <f>(Kalkulation_MS5!$Y$33)/100*detail_MS5!$BO26</f>
        <v>0</v>
      </c>
      <c r="I418" s="172">
        <f>(Kalkulation_MS5!$Y$33)/100*detail_MS5!$CB26</f>
        <v>0</v>
      </c>
      <c r="J418" s="206">
        <f t="shared" si="36"/>
        <v>0</v>
      </c>
    </row>
    <row r="419" spans="1:10" outlineLevel="1">
      <c r="A419" s="1">
        <f t="shared" si="35"/>
        <v>0</v>
      </c>
      <c r="C419" s="172">
        <f>(Kalkulation_MS5!$Z$33)/100*detail_MS5!$B27</f>
        <v>0</v>
      </c>
      <c r="D419" s="172">
        <f>(Kalkulation_MS5!$Z$33)/100*detail_MS5!$O27</f>
        <v>0</v>
      </c>
      <c r="E419" s="172">
        <f>(Kalkulation_MS5!$Z$33)/100*detail_MS5!$AB27</f>
        <v>0</v>
      </c>
      <c r="F419" s="172">
        <f>(Kalkulation_MS5!$Z$33)/100*detail_MS5!$AO27</f>
        <v>0</v>
      </c>
      <c r="G419" s="172">
        <f>(Kalkulation_MS5!$Z$33)/100*detail_MS5!$BB27</f>
        <v>0</v>
      </c>
      <c r="H419" s="172">
        <f>(Kalkulation_MS5!$Z$33)/100*detail_MS5!$BO27</f>
        <v>0</v>
      </c>
      <c r="I419" s="172">
        <f>(Kalkulation_MS5!$Z$33)/100*detail_MS5!$CB27</f>
        <v>0</v>
      </c>
      <c r="J419" s="206">
        <f t="shared" si="36"/>
        <v>0</v>
      </c>
    </row>
    <row r="420" spans="1:10" outlineLevel="1">
      <c r="A420" s="1">
        <f t="shared" si="35"/>
        <v>0</v>
      </c>
      <c r="C420" s="172">
        <f>(Kalkulation_MS5!$AA$33)/100*detail_MS5!$B28</f>
        <v>0</v>
      </c>
      <c r="D420" s="172">
        <f>(Kalkulation_MS5!$AA$33)/100*detail_MS5!$O28</f>
        <v>0</v>
      </c>
      <c r="E420" s="172">
        <f>(Kalkulation_MS5!$AA$33)/100*detail_MS5!$AB28</f>
        <v>0</v>
      </c>
      <c r="F420" s="172">
        <f>(Kalkulation_MS5!$AA$33)/100*detail_MS5!$AO28</f>
        <v>0</v>
      </c>
      <c r="G420" s="172">
        <f>(Kalkulation_MS5!$AA$33)/100*detail_MS5!$BB28</f>
        <v>0</v>
      </c>
      <c r="H420" s="172">
        <f>(Kalkulation_MS5!$AA$33)/100*detail_MS5!$BO28</f>
        <v>0</v>
      </c>
      <c r="I420" s="172">
        <f>(Kalkulation_MS5!$AA$33)/100*detail_MS5!$CB28</f>
        <v>0</v>
      </c>
      <c r="J420" s="206">
        <f t="shared" si="36"/>
        <v>0</v>
      </c>
    </row>
    <row r="421" spans="1:10" outlineLevel="1">
      <c r="A421" s="1">
        <f t="shared" si="35"/>
        <v>0</v>
      </c>
      <c r="C421" s="172">
        <f>(Kalkulation_MS5!$AB$33)/100*detail_MS5!$B29</f>
        <v>0</v>
      </c>
      <c r="D421" s="172">
        <f>(Kalkulation_MS5!$AB$33)/100*detail_MS5!$O29</f>
        <v>0</v>
      </c>
      <c r="E421" s="172">
        <f>(Kalkulation_MS5!$AB$33)/100*detail_MS5!$AB29</f>
        <v>0</v>
      </c>
      <c r="F421" s="172">
        <f>(Kalkulation_MS5!$AB$33)/100*detail_MS5!$AO29</f>
        <v>0</v>
      </c>
      <c r="G421" s="172">
        <f>(Kalkulation_MS5!$AB$33)/100*detail_MS5!$BB29</f>
        <v>0</v>
      </c>
      <c r="H421" s="172">
        <f>(Kalkulation_MS5!$AB$33)/100*detail_MS5!$BO29</f>
        <v>0</v>
      </c>
      <c r="I421" s="172">
        <f>(Kalkulation_MS5!$AB$33)/100*detail_MS5!$CB29</f>
        <v>0</v>
      </c>
      <c r="J421" s="206">
        <f t="shared" si="36"/>
        <v>0</v>
      </c>
    </row>
    <row r="422" spans="1:10" outlineLevel="1">
      <c r="A422" s="1">
        <f t="shared" si="35"/>
        <v>0</v>
      </c>
      <c r="C422" s="172">
        <f>(Kalkulation_MS5!$AC$33)/100*detail_MS5!$B30</f>
        <v>0</v>
      </c>
      <c r="D422" s="172">
        <f>(Kalkulation_MS5!$AC$33)/100*detail_MS5!$O30</f>
        <v>0</v>
      </c>
      <c r="E422" s="172">
        <f>(Kalkulation_MS5!$AC$33)/100*detail_MS5!$AB30</f>
        <v>0</v>
      </c>
      <c r="F422" s="172">
        <f>(Kalkulation_MS5!$AC$33)/100*detail_MS5!$AO30</f>
        <v>0</v>
      </c>
      <c r="G422" s="172">
        <f>(Kalkulation_MS5!$AC$33)/100*detail_MS5!$BB30</f>
        <v>0</v>
      </c>
      <c r="H422" s="172">
        <f>(Kalkulation_MS5!$AC$33)/100*detail_MS5!$BO30</f>
        <v>0</v>
      </c>
      <c r="I422" s="172">
        <f>(Kalkulation_MS5!$AC$33)/100*detail_MS5!$CB30</f>
        <v>0</v>
      </c>
      <c r="J422" s="206">
        <f t="shared" si="36"/>
        <v>0</v>
      </c>
    </row>
    <row r="423" spans="1:10" outlineLevel="1">
      <c r="A423" s="1">
        <f t="shared" si="35"/>
        <v>0</v>
      </c>
      <c r="C423" s="172">
        <f>(Kalkulation_MS5!$AD$33)/100*detail_MS5!$B31</f>
        <v>0</v>
      </c>
      <c r="D423" s="172">
        <f>(Kalkulation_MS5!$AD$33)/100*detail_MS5!$O31</f>
        <v>0</v>
      </c>
      <c r="E423" s="172">
        <f>(Kalkulation_MS5!$AD$33)/100*detail_MS5!$AB31</f>
        <v>0</v>
      </c>
      <c r="F423" s="172">
        <f>(Kalkulation_MS5!$AD$33)/100*detail_MS5!$AO31</f>
        <v>0</v>
      </c>
      <c r="G423" s="172">
        <f>(Kalkulation_MS5!$AD$33)/100*detail_MS5!$BB31</f>
        <v>0</v>
      </c>
      <c r="H423" s="172">
        <f>(Kalkulation_MS5!$AD$33)/100*detail_MS5!$BO31</f>
        <v>0</v>
      </c>
      <c r="I423" s="172">
        <f>(Kalkulation_MS5!$AD$33)/100*detail_MS5!$CB31</f>
        <v>0</v>
      </c>
      <c r="J423" s="206">
        <f t="shared" si="36"/>
        <v>0</v>
      </c>
    </row>
    <row r="424" spans="1:10" outlineLevel="1">
      <c r="A424" s="1">
        <f t="shared" si="35"/>
        <v>0</v>
      </c>
      <c r="C424" s="172">
        <f>(Kalkulation_MS5!$AE$33)/100*detail_MS5!$B32</f>
        <v>0</v>
      </c>
      <c r="D424" s="172">
        <f>(Kalkulation_MS5!$AE$33)/100*detail_MS5!$O32</f>
        <v>0</v>
      </c>
      <c r="E424" s="172">
        <f>(Kalkulation_MS5!$AE$33)/100*detail_MS5!$AB32</f>
        <v>0</v>
      </c>
      <c r="F424" s="172">
        <f>(Kalkulation_MS5!$AE$33)/100*detail_MS5!$AO32</f>
        <v>0</v>
      </c>
      <c r="G424" s="172">
        <f>(Kalkulation_MS5!$AE$33)/100*detail_MS5!$BB32</f>
        <v>0</v>
      </c>
      <c r="H424" s="172">
        <f>(Kalkulation_MS5!$AE$33)/100*detail_MS5!$BO32</f>
        <v>0</v>
      </c>
      <c r="I424" s="172">
        <f>(Kalkulation_MS5!$AE$33)/100*detail_MS5!$CB32</f>
        <v>0</v>
      </c>
      <c r="J424" s="206">
        <f t="shared" si="36"/>
        <v>0</v>
      </c>
    </row>
    <row r="425" spans="1:10" outlineLevel="1">
      <c r="A425" s="1">
        <f t="shared" si="35"/>
        <v>0</v>
      </c>
      <c r="C425" s="172">
        <f>(Kalkulation_MS5!$AF$33)/100*detail_MS5!$B33</f>
        <v>0</v>
      </c>
      <c r="D425" s="172">
        <f>(Kalkulation_MS5!$AF$33)/100*detail_MS5!$O33</f>
        <v>0</v>
      </c>
      <c r="E425" s="172">
        <f>(Kalkulation_MS5!$AF$33)/100*detail_MS5!$AB33</f>
        <v>0</v>
      </c>
      <c r="F425" s="172">
        <f>(Kalkulation_MS5!$AF$33)/100*detail_MS5!$AO33</f>
        <v>0</v>
      </c>
      <c r="G425" s="172">
        <f>(Kalkulation_MS5!$AF$33)/100*detail_MS5!$BB33</f>
        <v>0</v>
      </c>
      <c r="H425" s="172">
        <f>(Kalkulation_MS5!$AF$33)/100*detail_MS5!$BO33</f>
        <v>0</v>
      </c>
      <c r="I425" s="172">
        <f>(Kalkulation_MS5!$AF$33)/100*detail_MS5!$CB33</f>
        <v>0</v>
      </c>
      <c r="J425" s="206">
        <f t="shared" si="36"/>
        <v>0</v>
      </c>
    </row>
    <row r="426" spans="1:10" outlineLevel="1">
      <c r="A426" s="1">
        <f t="shared" si="35"/>
        <v>0</v>
      </c>
      <c r="C426" s="172">
        <f>(Kalkulation_MS5!$AG$33)/100*detail_MS5!$B34</f>
        <v>0</v>
      </c>
      <c r="D426" s="172">
        <f>(Kalkulation_MS5!$AG$33)/100*detail_MS5!$O34</f>
        <v>0</v>
      </c>
      <c r="E426" s="172">
        <f>(Kalkulation_MS5!$AG$33)/100*detail_MS5!$AB34</f>
        <v>0</v>
      </c>
      <c r="F426" s="172">
        <f>(Kalkulation_MS5!$AG$33)/100*detail_MS5!$AO34</f>
        <v>0</v>
      </c>
      <c r="G426" s="172">
        <f>(Kalkulation_MS5!$AG$33)/100*detail_MS5!$BB34</f>
        <v>0</v>
      </c>
      <c r="H426" s="172">
        <f>(Kalkulation_MS5!$AG$33)/100*detail_MS5!$BO34</f>
        <v>0</v>
      </c>
      <c r="I426" s="172">
        <f>(Kalkulation_MS5!$AG$33)/100*detail_MS5!$CB34</f>
        <v>0</v>
      </c>
      <c r="J426" s="206">
        <f t="shared" si="36"/>
        <v>0</v>
      </c>
    </row>
    <row r="427" spans="1:10" outlineLevel="1">
      <c r="A427" s="1">
        <f t="shared" si="35"/>
        <v>0</v>
      </c>
      <c r="C427" s="172">
        <f>(Kalkulation_MS5!$AH$33)/100*detail_MS5!$B35</f>
        <v>0</v>
      </c>
      <c r="D427" s="172">
        <f>(Kalkulation_MS5!$AH$33)/100*detail_MS5!$O35</f>
        <v>0</v>
      </c>
      <c r="E427" s="172">
        <f>(Kalkulation_MS5!$AH$33)/100*detail_MS5!$AB35</f>
        <v>0</v>
      </c>
      <c r="F427" s="172">
        <f>(Kalkulation_MS5!$AH$33)/100*detail_MS5!$AO35</f>
        <v>0</v>
      </c>
      <c r="G427" s="172">
        <f>(Kalkulation_MS5!$AH$33)/100*detail_MS5!$BB35</f>
        <v>0</v>
      </c>
      <c r="H427" s="172">
        <f>(Kalkulation_MS5!$AH$33)/100*detail_MS5!$BO35</f>
        <v>0</v>
      </c>
      <c r="I427" s="172">
        <f>(Kalkulation_MS5!$AH$33)/100*detail_MS5!$CB35</f>
        <v>0</v>
      </c>
      <c r="J427" s="206">
        <f t="shared" si="36"/>
        <v>0</v>
      </c>
    </row>
    <row r="428" spans="1:10" outlineLevel="1">
      <c r="A428" s="1">
        <f t="shared" si="35"/>
        <v>0</v>
      </c>
      <c r="C428" s="172">
        <f>(Kalkulation_MS5!$AI$33)/100*detail_MS5!$B36</f>
        <v>0</v>
      </c>
      <c r="D428" s="172">
        <f>(Kalkulation_MS5!$AI$33)/100*detail_MS5!$O36</f>
        <v>0</v>
      </c>
      <c r="E428" s="172">
        <f>(Kalkulation_MS5!$AI$33)/100*detail_MS5!$AB36</f>
        <v>0</v>
      </c>
      <c r="F428" s="172">
        <f>(Kalkulation_MS5!$AI$33)/100*detail_MS5!$AO36</f>
        <v>0</v>
      </c>
      <c r="G428" s="172">
        <f>(Kalkulation_MS5!$AI$33)/100*detail_MS5!$BB36</f>
        <v>0</v>
      </c>
      <c r="H428" s="172">
        <f>(Kalkulation_MS5!$AI$33)/100*detail_MS5!$BO36</f>
        <v>0</v>
      </c>
      <c r="I428" s="172">
        <f>(Kalkulation_MS5!$AI$33)/100*detail_MS5!$CB36</f>
        <v>0</v>
      </c>
      <c r="J428" s="206">
        <f t="shared" si="36"/>
        <v>0</v>
      </c>
    </row>
    <row r="429" spans="1:10" outlineLevel="1">
      <c r="A429" s="1">
        <f t="shared" si="35"/>
        <v>0</v>
      </c>
      <c r="C429" s="172">
        <f>(Kalkulation_MS5!$AJ$33)/100*detail_MS5!$B37</f>
        <v>0</v>
      </c>
      <c r="D429" s="172">
        <f>(Kalkulation_MS5!$AJ$33)/100*detail_MS5!$O37</f>
        <v>0</v>
      </c>
      <c r="E429" s="172">
        <f>(Kalkulation_MS5!$AJ$33)/100*detail_MS5!$AB37</f>
        <v>0</v>
      </c>
      <c r="F429" s="172">
        <f>(Kalkulation_MS5!$AJ$33)/100*detail_MS5!$AO37</f>
        <v>0</v>
      </c>
      <c r="G429" s="172">
        <f>(Kalkulation_MS5!$AJ$33)/100*detail_MS5!$BB37</f>
        <v>0</v>
      </c>
      <c r="H429" s="172">
        <f>(Kalkulation_MS5!$AJ$33)/100*detail_MS5!$BO37</f>
        <v>0</v>
      </c>
      <c r="I429" s="172">
        <f>(Kalkulation_MS5!$AJ$33)/100*detail_MS5!$CB37</f>
        <v>0</v>
      </c>
      <c r="J429" s="206">
        <f t="shared" si="36"/>
        <v>0</v>
      </c>
    </row>
    <row r="430" spans="1:10" outlineLevel="1">
      <c r="A430" s="1">
        <f t="shared" si="35"/>
        <v>0</v>
      </c>
      <c r="C430" s="172">
        <f>(Kalkulation_MS5!$AK$33)/100*detail_MS5!$B38</f>
        <v>0</v>
      </c>
      <c r="D430" s="172">
        <f>(Kalkulation_MS5!$AK$33)/100*detail_MS5!$O38</f>
        <v>0</v>
      </c>
      <c r="E430" s="172">
        <f>(Kalkulation_MS5!$AK$33)/100*detail_MS5!$AB38</f>
        <v>0</v>
      </c>
      <c r="F430" s="172">
        <f>(Kalkulation_MS5!$AK$33)/100*detail_MS5!$AO38</f>
        <v>0</v>
      </c>
      <c r="G430" s="172">
        <f>(Kalkulation_MS5!$AK$33)/100*detail_MS5!$BB38</f>
        <v>0</v>
      </c>
      <c r="H430" s="172">
        <f>(Kalkulation_MS5!$AK$33)/100*detail_MS5!$BO38</f>
        <v>0</v>
      </c>
      <c r="I430" s="172">
        <f>(Kalkulation_MS5!$AK$33)/100*detail_MS5!$CB38</f>
        <v>0</v>
      </c>
      <c r="J430" s="206">
        <f t="shared" si="36"/>
        <v>0</v>
      </c>
    </row>
    <row r="431" spans="1:10" outlineLevel="1">
      <c r="A431" s="1">
        <f t="shared" si="35"/>
        <v>0</v>
      </c>
      <c r="C431" s="172">
        <f>(Kalkulation_MS5!$AL$33)/100*detail_MS5!$B39</f>
        <v>0</v>
      </c>
      <c r="D431" s="172">
        <f>(Kalkulation_MS5!$AL$33)/100*detail_MS5!$O39</f>
        <v>0</v>
      </c>
      <c r="E431" s="172">
        <f>(Kalkulation_MS5!$AL$33)/100*detail_MS5!$AB39</f>
        <v>0</v>
      </c>
      <c r="F431" s="172">
        <f>(Kalkulation_MS5!$AL$33)/100*detail_MS5!$AO39</f>
        <v>0</v>
      </c>
      <c r="G431" s="172">
        <f>(Kalkulation_MS5!$AL$33)/100*detail_MS5!$BB39</f>
        <v>0</v>
      </c>
      <c r="H431" s="172">
        <f>(Kalkulation_MS5!$AL$33)/100*detail_MS5!$BO39</f>
        <v>0</v>
      </c>
      <c r="I431" s="172">
        <f>(Kalkulation_MS5!$AL$33)/100*detail_MS5!$CB39</f>
        <v>0</v>
      </c>
      <c r="J431" s="206">
        <f t="shared" si="36"/>
        <v>0</v>
      </c>
    </row>
    <row r="432" spans="1:10" outlineLevel="1">
      <c r="A432" s="1">
        <f t="shared" si="35"/>
        <v>0</v>
      </c>
      <c r="C432" s="172">
        <f>(Kalkulation_MS5!$AM$33)/100*detail_MS5!$B40</f>
        <v>0</v>
      </c>
      <c r="D432" s="172">
        <f>(Kalkulation_MS5!$AM$33)/100*detail_MS5!$O40</f>
        <v>0</v>
      </c>
      <c r="E432" s="172">
        <f>(Kalkulation_MS5!$AM$33)/100*detail_MS5!$AB40</f>
        <v>0</v>
      </c>
      <c r="F432" s="172">
        <f>(Kalkulation_MS5!$AM$33)/100*detail_MS5!$AO40</f>
        <v>0</v>
      </c>
      <c r="G432" s="172">
        <f>(Kalkulation_MS5!$AM$33)/100*detail_MS5!$BB40</f>
        <v>0</v>
      </c>
      <c r="H432" s="172">
        <f>(Kalkulation_MS5!$AM$33)/100*detail_MS5!$BO40</f>
        <v>0</v>
      </c>
      <c r="I432" s="172">
        <f>(Kalkulation_MS5!$AM$33)/100*detail_MS5!$CB40</f>
        <v>0</v>
      </c>
      <c r="J432" s="206">
        <f t="shared" si="36"/>
        <v>0</v>
      </c>
    </row>
    <row r="433" spans="1:11" outlineLevel="1">
      <c r="A433" s="1">
        <f t="shared" si="35"/>
        <v>0</v>
      </c>
      <c r="C433" s="172">
        <f>(Kalkulation_MS5!$AN$33)/100*detail_MS5!$B41</f>
        <v>0</v>
      </c>
      <c r="D433" s="172">
        <f>(Kalkulation_MS5!$AN$33)/100*detail_MS5!$O41</f>
        <v>0</v>
      </c>
      <c r="E433" s="172">
        <f>(Kalkulation_MS5!$AN$33)/100*detail_MS5!$AB41</f>
        <v>0</v>
      </c>
      <c r="F433" s="172">
        <f>(Kalkulation_MS5!$AN$33)/100*detail_MS5!$AO41</f>
        <v>0</v>
      </c>
      <c r="G433" s="172">
        <f>(Kalkulation_MS5!$AN$33)/100*detail_MS5!$BB41</f>
        <v>0</v>
      </c>
      <c r="H433" s="172">
        <f>(Kalkulation_MS5!$AN$33)/100*detail_MS5!$BO41</f>
        <v>0</v>
      </c>
      <c r="I433" s="172">
        <f>(Kalkulation_MS5!$AN$33)/100*detail_MS5!$CB41</f>
        <v>0</v>
      </c>
      <c r="J433" s="206">
        <f t="shared" si="36"/>
        <v>0</v>
      </c>
    </row>
    <row r="434" spans="1:11" outlineLevel="1">
      <c r="A434" s="1">
        <f t="shared" si="35"/>
        <v>0</v>
      </c>
      <c r="C434" s="172">
        <f>(Kalkulation_MS5!$AO$33)/100*detail_MS5!$B42</f>
        <v>0</v>
      </c>
      <c r="D434" s="172">
        <f>(Kalkulation_MS5!$AO$33)/100*detail_MS5!$O42</f>
        <v>0</v>
      </c>
      <c r="E434" s="172">
        <f>(Kalkulation_MS5!$AO$33)/100*detail_MS5!$AB42</f>
        <v>0</v>
      </c>
      <c r="F434" s="172">
        <f>(Kalkulation_MS5!$AO$33)/100*detail_MS5!$AO42</f>
        <v>0</v>
      </c>
      <c r="G434" s="172">
        <f>(Kalkulation_MS5!$AO$33)/100*detail_MS5!$BB42</f>
        <v>0</v>
      </c>
      <c r="H434" s="172">
        <f>(Kalkulation_MS5!$AO$33)/100*detail_MS5!$BO42</f>
        <v>0</v>
      </c>
      <c r="I434" s="172">
        <f>(Kalkulation_MS5!$AO$33)/100*detail_MS5!$CB42</f>
        <v>0</v>
      </c>
      <c r="J434" s="206">
        <f t="shared" si="36"/>
        <v>0</v>
      </c>
    </row>
    <row r="435" spans="1:11" outlineLevel="1">
      <c r="A435" s="1">
        <f t="shared" si="35"/>
        <v>0</v>
      </c>
      <c r="C435" s="172">
        <f>(Kalkulation_MS5!$AP$33)/100*detail_MS5!$B43</f>
        <v>0</v>
      </c>
      <c r="D435" s="172">
        <f>(Kalkulation_MS5!$AP$33)/100*detail_MS5!$O43</f>
        <v>0</v>
      </c>
      <c r="E435" s="172">
        <f>(Kalkulation_MS5!$AP$33)/100*detail_MS5!$AB43</f>
        <v>0</v>
      </c>
      <c r="F435" s="172">
        <f>(Kalkulation_MS5!$AP$33)/100*detail_MS5!$AO43</f>
        <v>0</v>
      </c>
      <c r="G435" s="172">
        <f>(Kalkulation_MS5!$AP$33)/100*detail_MS5!$BB43</f>
        <v>0</v>
      </c>
      <c r="H435" s="172">
        <f>(Kalkulation_MS5!$AP$33)/100*detail_MS5!$BO43</f>
        <v>0</v>
      </c>
      <c r="I435" s="172">
        <f>(Kalkulation_MS5!$AP$33)/100*detail_MS5!$CB43</f>
        <v>0</v>
      </c>
      <c r="J435" s="206">
        <f t="shared" si="36"/>
        <v>0</v>
      </c>
    </row>
    <row r="436" spans="1:11" outlineLevel="1">
      <c r="A436" s="1">
        <f t="shared" si="35"/>
        <v>0</v>
      </c>
      <c r="C436" s="172">
        <f>(Kalkulation_MS5!$AQ$33)/100*detail_MS5!$B44</f>
        <v>0</v>
      </c>
      <c r="D436" s="172">
        <f>(Kalkulation_MS5!$AQ$33)/100*detail_MS5!$O44</f>
        <v>0</v>
      </c>
      <c r="E436" s="172">
        <f>(Kalkulation_MS5!$AQ$33)/100*detail_MS5!$AB44</f>
        <v>0</v>
      </c>
      <c r="F436" s="172">
        <f>(Kalkulation_MS5!$AQ$33)/100*detail_MS5!$AO44</f>
        <v>0</v>
      </c>
      <c r="G436" s="172">
        <f>(Kalkulation_MS5!$AQ$33)/100*detail_MS5!$BB44</f>
        <v>0</v>
      </c>
      <c r="H436" s="172">
        <f>(Kalkulation_MS5!$AQ$33)/100*detail_MS5!$BO44</f>
        <v>0</v>
      </c>
      <c r="I436" s="172">
        <f>(Kalkulation_MS5!$AQ$33)/100*detail_MS5!$CB44</f>
        <v>0</v>
      </c>
      <c r="J436" s="206">
        <f t="shared" si="36"/>
        <v>0</v>
      </c>
    </row>
    <row r="437" spans="1:11" outlineLevel="1">
      <c r="A437" s="1">
        <f t="shared" si="35"/>
        <v>0</v>
      </c>
      <c r="C437" s="172">
        <f>(Kalkulation_MS5!$AR$33)/100*detail_MS5!$B45</f>
        <v>0</v>
      </c>
      <c r="D437" s="172">
        <f>(Kalkulation_MS5!$AR$33)/100*detail_MS5!$O45</f>
        <v>0</v>
      </c>
      <c r="E437" s="172">
        <f>(Kalkulation_MS5!$AR$33)/100*detail_MS5!$AB45</f>
        <v>0</v>
      </c>
      <c r="F437" s="172">
        <f>(Kalkulation_MS5!$AR$33)/100*detail_MS5!$AO45</f>
        <v>0</v>
      </c>
      <c r="G437" s="172">
        <f>(Kalkulation_MS5!$AR$33)/100*detail_MS5!$BB45</f>
        <v>0</v>
      </c>
      <c r="H437" s="172">
        <f>(Kalkulation_MS5!$AR$33)/100*detail_MS5!$BO45</f>
        <v>0</v>
      </c>
      <c r="I437" s="172">
        <f>(Kalkulation_MS5!$AR$33)/100*detail_MS5!$CB45</f>
        <v>0</v>
      </c>
      <c r="J437" s="206">
        <f t="shared" si="36"/>
        <v>0</v>
      </c>
    </row>
    <row r="438" spans="1:11" outlineLevel="1">
      <c r="A438" s="1">
        <f t="shared" si="35"/>
        <v>0</v>
      </c>
      <c r="C438" s="172">
        <f>(Kalkulation_MS5!$AS$33)/100*detail_MS5!$B46</f>
        <v>0</v>
      </c>
      <c r="D438" s="172">
        <f>(Kalkulation_MS5!$AS$33)/100*detail_MS5!$O46</f>
        <v>0</v>
      </c>
      <c r="E438" s="172">
        <f>(Kalkulation_MS5!$AS$33)/100*detail_MS5!$AB46</f>
        <v>0</v>
      </c>
      <c r="F438" s="172">
        <f>(Kalkulation_MS5!$AS$33)/100*detail_MS5!$AO46</f>
        <v>0</v>
      </c>
      <c r="G438" s="172">
        <f>(Kalkulation_MS5!$AS$33)/100*detail_MS5!$BB46</f>
        <v>0</v>
      </c>
      <c r="H438" s="172">
        <f>(Kalkulation_MS5!$AS$33)/100*detail_MS5!$BO46</f>
        <v>0</v>
      </c>
      <c r="I438" s="172">
        <f>(Kalkulation_MS5!$AS$33)/100*detail_MS5!$CB46</f>
        <v>0</v>
      </c>
      <c r="J438" s="206">
        <f t="shared" si="36"/>
        <v>0</v>
      </c>
    </row>
    <row r="439" spans="1:11" outlineLevel="1">
      <c r="A439" s="88" t="s">
        <v>452</v>
      </c>
      <c r="B439" s="88"/>
      <c r="C439" s="201">
        <f>SUM(C399:C438)</f>
        <v>0</v>
      </c>
      <c r="D439" s="201">
        <f t="shared" ref="D439:J439" si="37">SUM(D399:D438)</f>
        <v>0</v>
      </c>
      <c r="E439" s="201">
        <f t="shared" si="37"/>
        <v>0</v>
      </c>
      <c r="F439" s="201">
        <f t="shared" si="37"/>
        <v>0</v>
      </c>
      <c r="G439" s="201">
        <f t="shared" si="37"/>
        <v>0</v>
      </c>
      <c r="H439" s="201">
        <f t="shared" si="37"/>
        <v>0</v>
      </c>
      <c r="I439" s="201">
        <f t="shared" si="37"/>
        <v>0</v>
      </c>
      <c r="J439" s="79">
        <f t="shared" si="37"/>
        <v>0</v>
      </c>
      <c r="K439" s="172">
        <f>J481+J523+J565+J607+J649+J691</f>
        <v>0</v>
      </c>
    </row>
    <row r="440" spans="1:11" outlineLevel="1">
      <c r="A440" s="203" t="s">
        <v>453</v>
      </c>
      <c r="J440" s="205">
        <f t="shared" ref="J440:J480" si="38">SUM(C440:I440)</f>
        <v>0</v>
      </c>
    </row>
    <row r="441" spans="1:11" outlineLevel="1">
      <c r="A441" s="1">
        <f t="shared" ref="A441:A480" si="39">A399</f>
        <v>0</v>
      </c>
      <c r="C441" s="172">
        <f>Kalkulation_MS5!$F$40/100*detail_MS5!B7</f>
        <v>0</v>
      </c>
      <c r="D441" s="172">
        <f>Kalkulation_MS5!$F$40/100*detail_MS5!O7</f>
        <v>0</v>
      </c>
      <c r="E441" s="172">
        <f>Kalkulation_MS5!$F$40/100*detail_MS5!AB7</f>
        <v>0</v>
      </c>
      <c r="F441" s="172">
        <f>Kalkulation_MS5!$F$40/100*detail_MS5!AO7</f>
        <v>0</v>
      </c>
      <c r="G441" s="172">
        <f>Kalkulation_MS5!$F$40/100*detail_MS5!BB7</f>
        <v>0</v>
      </c>
      <c r="H441" s="172">
        <f>Kalkulation_MS5!$F$40/100*detail_MS5!BO7</f>
        <v>0</v>
      </c>
      <c r="I441" s="172">
        <f>Kalkulation_MS5!$F$40/100*detail_MS5!CB7</f>
        <v>0</v>
      </c>
      <c r="J441" s="206">
        <f t="shared" si="38"/>
        <v>0</v>
      </c>
    </row>
    <row r="442" spans="1:11" outlineLevel="1">
      <c r="A442" s="1">
        <f t="shared" si="39"/>
        <v>0</v>
      </c>
      <c r="C442" s="172">
        <f>Kalkulation_MS5!$G$40/100*detail_MS5!B8</f>
        <v>0</v>
      </c>
      <c r="D442" s="172">
        <f>Kalkulation_MS5!$G$40/100*detail_MS5!O8</f>
        <v>0</v>
      </c>
      <c r="E442" s="172">
        <f>Kalkulation_MS5!$G$40/100*detail_MS5!AB8</f>
        <v>0</v>
      </c>
      <c r="F442" s="172">
        <f>Kalkulation_MS5!$G$40/100*detail_MS5!AO8</f>
        <v>0</v>
      </c>
      <c r="G442" s="172">
        <f>Kalkulation_MS5!$G$40/100*detail_MS5!BB8</f>
        <v>0</v>
      </c>
      <c r="H442" s="172">
        <f>Kalkulation_MS5!$G$40/100*detail_MS5!BO8</f>
        <v>0</v>
      </c>
      <c r="I442" s="172">
        <f>Kalkulation_MS5!$G$40/100*detail_MS5!CB8</f>
        <v>0</v>
      </c>
      <c r="J442" s="206">
        <f t="shared" si="38"/>
        <v>0</v>
      </c>
    </row>
    <row r="443" spans="1:11" outlineLevel="1">
      <c r="A443" s="1">
        <f t="shared" si="39"/>
        <v>0</v>
      </c>
      <c r="C443" s="172">
        <f>Kalkulation_MS5!$H$40/100*detail_MS5!B9</f>
        <v>0</v>
      </c>
      <c r="D443" s="172">
        <f>Kalkulation_MS5!$H$40/100*detail_MS5!O9</f>
        <v>0</v>
      </c>
      <c r="E443" s="172">
        <f>Kalkulation_MS5!$H$40/100*detail_MS5!AB9</f>
        <v>0</v>
      </c>
      <c r="F443" s="172">
        <f>Kalkulation_MS5!$H$40/100*detail_MS5!AO9</f>
        <v>0</v>
      </c>
      <c r="G443" s="172">
        <f>Kalkulation_MS5!$H$40/100*detail_MS5!BB9</f>
        <v>0</v>
      </c>
      <c r="H443" s="172">
        <f>Kalkulation_MS5!$H$40/100*detail_MS5!BO9</f>
        <v>0</v>
      </c>
      <c r="I443" s="172">
        <f>Kalkulation_MS5!$H$40/100*detail_MS5!CB9</f>
        <v>0</v>
      </c>
      <c r="J443" s="206">
        <f t="shared" si="38"/>
        <v>0</v>
      </c>
    </row>
    <row r="444" spans="1:11" outlineLevel="1">
      <c r="A444" s="1">
        <f t="shared" si="39"/>
        <v>0</v>
      </c>
      <c r="C444" s="172">
        <f>Kalkulation_MS5!$I$40/100*detail_MS5!B10</f>
        <v>0</v>
      </c>
      <c r="D444" s="172">
        <f>Kalkulation_MS5!$I$40/100*detail_MS5!O10</f>
        <v>0</v>
      </c>
      <c r="E444" s="172">
        <f>Kalkulation_MS5!$I$40/100*detail_MS5!AB10</f>
        <v>0</v>
      </c>
      <c r="F444" s="172">
        <f>Kalkulation_MS5!$I$40/100*detail_MS5!AO10</f>
        <v>0</v>
      </c>
      <c r="G444" s="172">
        <f>Kalkulation_MS5!$I$40/100*detail_MS5!BB10</f>
        <v>0</v>
      </c>
      <c r="H444" s="172">
        <f>Kalkulation_MS5!$I$40/100*detail_MS5!BO10</f>
        <v>0</v>
      </c>
      <c r="I444" s="172">
        <f>Kalkulation_MS5!$I$40/100*detail_MS5!CB10</f>
        <v>0</v>
      </c>
      <c r="J444" s="206">
        <f t="shared" si="38"/>
        <v>0</v>
      </c>
    </row>
    <row r="445" spans="1:11" outlineLevel="1">
      <c r="A445" s="1">
        <f t="shared" si="39"/>
        <v>0</v>
      </c>
      <c r="C445" s="172">
        <f>Kalkulation_MS5!$J$40/100*detail_MS5!B11</f>
        <v>0</v>
      </c>
      <c r="D445" s="172">
        <f>Kalkulation_MS5!$J$40/100*detail_MS5!O11</f>
        <v>0</v>
      </c>
      <c r="E445" s="172">
        <f>Kalkulation_MS5!$J$40/100*detail_MS5!AB11</f>
        <v>0</v>
      </c>
      <c r="F445" s="172">
        <f>Kalkulation_MS5!$J$40/100*detail_MS5!AO11</f>
        <v>0</v>
      </c>
      <c r="G445" s="172">
        <f>Kalkulation_MS5!$J$40/100*detail_MS5!BB11</f>
        <v>0</v>
      </c>
      <c r="H445" s="172">
        <f>Kalkulation_MS5!$J$40/100*detail_MS5!BO11</f>
        <v>0</v>
      </c>
      <c r="I445" s="172">
        <f>Kalkulation_MS5!$J$40/100*detail_MS5!CB11</f>
        <v>0</v>
      </c>
      <c r="J445" s="206">
        <f t="shared" si="38"/>
        <v>0</v>
      </c>
    </row>
    <row r="446" spans="1:11" outlineLevel="1">
      <c r="A446" s="1">
        <f t="shared" si="39"/>
        <v>0</v>
      </c>
      <c r="C446" s="172">
        <f>Kalkulation_MS5!$K$40/100*detail_MS5!B12</f>
        <v>0</v>
      </c>
      <c r="D446" s="172">
        <f>Kalkulation_MS5!$K$40/100*detail_MS5!O12</f>
        <v>0</v>
      </c>
      <c r="E446" s="172">
        <f>Kalkulation_MS5!$K$40/100*detail_MS5!AB12</f>
        <v>0</v>
      </c>
      <c r="F446" s="172">
        <f>Kalkulation_MS5!$K$40/100*detail_MS5!AO12</f>
        <v>0</v>
      </c>
      <c r="G446" s="172">
        <f>Kalkulation_MS5!$K$40/100*detail_MS5!BB12</f>
        <v>0</v>
      </c>
      <c r="H446" s="172">
        <f>Kalkulation_MS5!$K$40/100*detail_MS5!BO12</f>
        <v>0</v>
      </c>
      <c r="I446" s="172">
        <f>Kalkulation_MS5!$K$40/100*detail_MS5!CB12</f>
        <v>0</v>
      </c>
      <c r="J446" s="206">
        <f t="shared" si="38"/>
        <v>0</v>
      </c>
    </row>
    <row r="447" spans="1:11" outlineLevel="1">
      <c r="A447" s="1">
        <f t="shared" si="39"/>
        <v>0</v>
      </c>
      <c r="C447" s="172">
        <f>Kalkulation_MS5!$L$40/100*detail_MS5!B13</f>
        <v>0</v>
      </c>
      <c r="D447" s="172">
        <f>Kalkulation_MS5!$L$40/100*detail_MS5!O13</f>
        <v>0</v>
      </c>
      <c r="E447" s="172">
        <f>Kalkulation_MS5!$L$40/100*detail_MS5!AB13</f>
        <v>0</v>
      </c>
      <c r="F447" s="172">
        <f>Kalkulation_MS5!$L$40/100*detail_MS5!AO13</f>
        <v>0</v>
      </c>
      <c r="G447" s="172">
        <f>Kalkulation_MS5!$L$40/100*detail_MS5!BB13</f>
        <v>0</v>
      </c>
      <c r="H447" s="172">
        <f>Kalkulation_MS5!$L$40/100*detail_MS5!BO13</f>
        <v>0</v>
      </c>
      <c r="I447" s="172">
        <f>Kalkulation_MS5!$L$40/100*detail_MS5!CB13</f>
        <v>0</v>
      </c>
      <c r="J447" s="206">
        <f t="shared" si="38"/>
        <v>0</v>
      </c>
    </row>
    <row r="448" spans="1:11" outlineLevel="1">
      <c r="A448" s="1">
        <f t="shared" si="39"/>
        <v>0</v>
      </c>
      <c r="C448" s="172">
        <f>Kalkulation_MS5!$M$40/100*detail_MS5!B14</f>
        <v>0</v>
      </c>
      <c r="D448" s="172">
        <f>Kalkulation_MS5!$M$40/100*detail_MS5!O14</f>
        <v>0</v>
      </c>
      <c r="E448" s="172">
        <f>Kalkulation_MS5!$M$40/100*detail_MS5!AB14</f>
        <v>0</v>
      </c>
      <c r="F448" s="172">
        <f>Kalkulation_MS5!$M$40/100*detail_MS5!AO14</f>
        <v>0</v>
      </c>
      <c r="G448" s="172">
        <f>Kalkulation_MS5!$M$40/100*detail_MS5!BB14</f>
        <v>0</v>
      </c>
      <c r="H448" s="172">
        <f>Kalkulation_MS5!$M$40/100*detail_MS5!BO14</f>
        <v>0</v>
      </c>
      <c r="I448" s="172">
        <f>Kalkulation_MS5!$M$40/100*detail_MS5!CB14</f>
        <v>0</v>
      </c>
      <c r="J448" s="206">
        <f t="shared" si="38"/>
        <v>0</v>
      </c>
    </row>
    <row r="449" spans="1:10" outlineLevel="1">
      <c r="A449" s="1">
        <f t="shared" si="39"/>
        <v>0</v>
      </c>
      <c r="C449" s="172">
        <f>Kalkulation_MS5!$N$40/100*detail_MS5!B15</f>
        <v>0</v>
      </c>
      <c r="D449" s="172">
        <f>Kalkulation_MS5!$N$40/100*detail_MS5!O15</f>
        <v>0</v>
      </c>
      <c r="E449" s="172">
        <f>Kalkulation_MS5!$N$40/100*detail_MS5!AB15</f>
        <v>0</v>
      </c>
      <c r="F449" s="172">
        <f>Kalkulation_MS5!$N$40/100*detail_MS5!AO15</f>
        <v>0</v>
      </c>
      <c r="G449" s="172">
        <f>Kalkulation_MS5!$N$40/100*detail_MS5!BB15</f>
        <v>0</v>
      </c>
      <c r="H449" s="172">
        <f>Kalkulation_MS5!$N$40/100*detail_MS5!BO15</f>
        <v>0</v>
      </c>
      <c r="I449" s="172">
        <f>Kalkulation_MS5!$N$40/100*detail_MS5!CB15</f>
        <v>0</v>
      </c>
      <c r="J449" s="206">
        <f t="shared" si="38"/>
        <v>0</v>
      </c>
    </row>
    <row r="450" spans="1:10" outlineLevel="1">
      <c r="A450" s="1">
        <f t="shared" si="39"/>
        <v>0</v>
      </c>
      <c r="C450" s="172">
        <f>Kalkulation_MS5!$O$40/100*detail_MS5!B16</f>
        <v>0</v>
      </c>
      <c r="D450" s="172">
        <f>Kalkulation_MS5!$O$40/100*detail_MS5!O16</f>
        <v>0</v>
      </c>
      <c r="E450" s="172">
        <f>Kalkulation_MS5!$O$40/100*detail_MS5!AB16</f>
        <v>0</v>
      </c>
      <c r="F450" s="172">
        <f>Kalkulation_MS5!$O$40/100*detail_MS5!AO16</f>
        <v>0</v>
      </c>
      <c r="G450" s="172">
        <f>Kalkulation_MS5!$O$40/100*detail_MS5!BB16</f>
        <v>0</v>
      </c>
      <c r="H450" s="172">
        <f>Kalkulation_MS5!$O$40/100*detail_MS5!BO16</f>
        <v>0</v>
      </c>
      <c r="I450" s="172">
        <f>Kalkulation_MS5!$O$40/100*detail_MS5!CB16</f>
        <v>0</v>
      </c>
      <c r="J450" s="206">
        <f t="shared" si="38"/>
        <v>0</v>
      </c>
    </row>
    <row r="451" spans="1:10" outlineLevel="1">
      <c r="A451" s="1">
        <f t="shared" si="39"/>
        <v>0</v>
      </c>
      <c r="C451" s="172">
        <f>Kalkulation_MS5!$P$40/100*detail_MS5!B17</f>
        <v>0</v>
      </c>
      <c r="D451" s="172">
        <f>Kalkulation_MS5!$P$40/100*detail_MS5!O17</f>
        <v>0</v>
      </c>
      <c r="E451" s="172">
        <f>Kalkulation_MS5!$P$40/100*detail_MS5!AB17</f>
        <v>0</v>
      </c>
      <c r="F451" s="172">
        <f>Kalkulation_MS5!$P$40/100*detail_MS5!AO17</f>
        <v>0</v>
      </c>
      <c r="G451" s="172">
        <f>Kalkulation_MS5!$P$40/100*detail_MS5!BB17</f>
        <v>0</v>
      </c>
      <c r="H451" s="172">
        <f>Kalkulation_MS5!$P$40/100*detail_MS5!BO17</f>
        <v>0</v>
      </c>
      <c r="I451" s="172">
        <f>Kalkulation_MS5!$P$40/100*detail_MS5!CB17</f>
        <v>0</v>
      </c>
      <c r="J451" s="206">
        <f t="shared" si="38"/>
        <v>0</v>
      </c>
    </row>
    <row r="452" spans="1:10" outlineLevel="1">
      <c r="A452" s="1">
        <f t="shared" si="39"/>
        <v>0</v>
      </c>
      <c r="C452" s="172">
        <f>Kalkulation_MS5!$Q$40/100*detail_MS5!B18</f>
        <v>0</v>
      </c>
      <c r="D452" s="172">
        <f>Kalkulation_MS5!$Q$40/100*detail_MS5!O18</f>
        <v>0</v>
      </c>
      <c r="E452" s="172">
        <f>Kalkulation_MS5!$Q$40/100*detail_MS5!AB18</f>
        <v>0</v>
      </c>
      <c r="F452" s="172">
        <f>Kalkulation_MS5!$Q$40/100*detail_MS5!AO18</f>
        <v>0</v>
      </c>
      <c r="G452" s="172">
        <f>Kalkulation_MS5!$Q$40/100*detail_MS5!BB18</f>
        <v>0</v>
      </c>
      <c r="H452" s="172">
        <f>Kalkulation_MS5!$Q$40/100*detail_MS5!BO18</f>
        <v>0</v>
      </c>
      <c r="I452" s="172">
        <f>Kalkulation_MS5!$Q$40/100*detail_MS5!CB18</f>
        <v>0</v>
      </c>
      <c r="J452" s="206">
        <f t="shared" si="38"/>
        <v>0</v>
      </c>
    </row>
    <row r="453" spans="1:10" outlineLevel="1">
      <c r="A453" s="1">
        <f t="shared" si="39"/>
        <v>0</v>
      </c>
      <c r="C453" s="172">
        <f>Kalkulation_MS5!$R$40/100*detail_MS5!B19</f>
        <v>0</v>
      </c>
      <c r="D453" s="172">
        <f>Kalkulation_MS5!$R$40/100*detail_MS5!O19</f>
        <v>0</v>
      </c>
      <c r="E453" s="172">
        <f>Kalkulation_MS5!$R$40/100*detail_MS5!AB19</f>
        <v>0</v>
      </c>
      <c r="F453" s="172">
        <f>Kalkulation_MS5!$R$40/100*detail_MS5!AO19</f>
        <v>0</v>
      </c>
      <c r="G453" s="172">
        <f>Kalkulation_MS5!$R$40/100*detail_MS5!BB19</f>
        <v>0</v>
      </c>
      <c r="H453" s="172">
        <f>Kalkulation_MS5!$R$40/100*detail_MS5!BO19</f>
        <v>0</v>
      </c>
      <c r="I453" s="172">
        <f>Kalkulation_MS5!$R$40/100*detail_MS5!CB19</f>
        <v>0</v>
      </c>
      <c r="J453" s="206">
        <f t="shared" si="38"/>
        <v>0</v>
      </c>
    </row>
    <row r="454" spans="1:10" outlineLevel="1">
      <c r="A454" s="1">
        <f t="shared" si="39"/>
        <v>0</v>
      </c>
      <c r="C454" s="172">
        <f>Kalkulation_MS5!$S$40/100*detail_MS5!$B20</f>
        <v>0</v>
      </c>
      <c r="D454" s="172">
        <f>Kalkulation_MS5!$S$40/100*detail_MS5!$O20</f>
        <v>0</v>
      </c>
      <c r="E454" s="172">
        <f>Kalkulation_MS5!$S$40/100*detail_MS5!$AB20</f>
        <v>0</v>
      </c>
      <c r="F454" s="172">
        <f>Kalkulation_MS5!$S$40/100*detail_MS5!$AO20</f>
        <v>0</v>
      </c>
      <c r="G454" s="172">
        <f>Kalkulation_MS5!$S$40/100*detail_MS5!$BB20</f>
        <v>0</v>
      </c>
      <c r="H454" s="172">
        <f>Kalkulation_MS5!$S$40/100*detail_MS5!$BO20</f>
        <v>0</v>
      </c>
      <c r="I454" s="172">
        <f>Kalkulation_MS5!$S$40/100*detail_MS5!$CB20</f>
        <v>0</v>
      </c>
      <c r="J454" s="206">
        <f t="shared" si="38"/>
        <v>0</v>
      </c>
    </row>
    <row r="455" spans="1:10" outlineLevel="1">
      <c r="A455" s="1">
        <f t="shared" si="39"/>
        <v>0</v>
      </c>
      <c r="C455" s="172">
        <f>Kalkulation_MS5!$T$40/100*detail_MS5!$B21</f>
        <v>0</v>
      </c>
      <c r="D455" s="172">
        <f>Kalkulation_MS5!$T$40/100*detail_MS5!$O21</f>
        <v>0</v>
      </c>
      <c r="E455" s="172">
        <f>Kalkulation_MS5!$T$40/100*detail_MS5!$AB21</f>
        <v>0</v>
      </c>
      <c r="F455" s="172">
        <f>Kalkulation_MS5!$T$40/100*detail_MS5!$AO21</f>
        <v>0</v>
      </c>
      <c r="G455" s="172">
        <f>Kalkulation_MS5!$T$40/100*detail_MS5!$BB21</f>
        <v>0</v>
      </c>
      <c r="H455" s="172">
        <f>Kalkulation_MS5!$T$40/100*detail_MS5!$BO21</f>
        <v>0</v>
      </c>
      <c r="I455" s="172">
        <f>Kalkulation_MS5!$T$40/100*detail_MS5!$CB21</f>
        <v>0</v>
      </c>
      <c r="J455" s="206">
        <f t="shared" si="38"/>
        <v>0</v>
      </c>
    </row>
    <row r="456" spans="1:10" outlineLevel="1">
      <c r="A456" s="1">
        <f t="shared" si="39"/>
        <v>0</v>
      </c>
      <c r="C456" s="172">
        <f>Kalkulation_MS5!$U$40/100*detail_MS5!$B22</f>
        <v>0</v>
      </c>
      <c r="D456" s="172">
        <f>Kalkulation_MS5!$U$40/100*detail_MS5!$O22</f>
        <v>0</v>
      </c>
      <c r="E456" s="172">
        <f>Kalkulation_MS5!$U$40/100*detail_MS5!$AB22</f>
        <v>0</v>
      </c>
      <c r="F456" s="172">
        <f>Kalkulation_MS5!$U$40/100*detail_MS5!$AO22</f>
        <v>0</v>
      </c>
      <c r="G456" s="172">
        <f>Kalkulation_MS5!$U$40/100*detail_MS5!$BB22</f>
        <v>0</v>
      </c>
      <c r="H456" s="172">
        <f>Kalkulation_MS5!$U$40/100*detail_MS5!$BO22</f>
        <v>0</v>
      </c>
      <c r="I456" s="172">
        <f>Kalkulation_MS5!$U$40/100*detail_MS5!$CB22</f>
        <v>0</v>
      </c>
      <c r="J456" s="206">
        <f t="shared" si="38"/>
        <v>0</v>
      </c>
    </row>
    <row r="457" spans="1:10" outlineLevel="1">
      <c r="A457" s="1">
        <f t="shared" si="39"/>
        <v>0</v>
      </c>
      <c r="C457" s="172">
        <f>Kalkulation_MS5!$V$40/100*detail_MS5!$B23</f>
        <v>0</v>
      </c>
      <c r="D457" s="172">
        <f>Kalkulation_MS5!$V$40/100*detail_MS5!$O23</f>
        <v>0</v>
      </c>
      <c r="E457" s="172">
        <f>Kalkulation_MS5!$V$40/100*detail_MS5!$AB23</f>
        <v>0</v>
      </c>
      <c r="F457" s="172">
        <f>Kalkulation_MS5!$V$40/100*detail_MS5!$AO23</f>
        <v>0</v>
      </c>
      <c r="G457" s="172">
        <f>Kalkulation_MS5!$V$40/100*detail_MS5!$BB23</f>
        <v>0</v>
      </c>
      <c r="H457" s="172">
        <f>Kalkulation_MS5!$V$40/100*detail_MS5!$BO23</f>
        <v>0</v>
      </c>
      <c r="I457" s="172">
        <f>Kalkulation_MS5!$V$40/100*detail_MS5!$CB23</f>
        <v>0</v>
      </c>
      <c r="J457" s="206">
        <f t="shared" si="38"/>
        <v>0</v>
      </c>
    </row>
    <row r="458" spans="1:10" outlineLevel="1">
      <c r="A458" s="1">
        <f t="shared" si="39"/>
        <v>0</v>
      </c>
      <c r="C458" s="172">
        <f>Kalkulation_MS5!$W$40/100*detail_MS5!$B24</f>
        <v>0</v>
      </c>
      <c r="D458" s="172">
        <f>Kalkulation_MS5!$W$40/100*detail_MS5!$O24</f>
        <v>0</v>
      </c>
      <c r="E458" s="172">
        <f>Kalkulation_MS5!$W$40/100*detail_MS5!$AB24</f>
        <v>0</v>
      </c>
      <c r="F458" s="172">
        <f>Kalkulation_MS5!$W$40/100*detail_MS5!$AO24</f>
        <v>0</v>
      </c>
      <c r="G458" s="172">
        <f>Kalkulation_MS5!$W$40/100*detail_MS5!$BB24</f>
        <v>0</v>
      </c>
      <c r="H458" s="172">
        <f>Kalkulation_MS5!$W$40/100*detail_MS5!$BO24</f>
        <v>0</v>
      </c>
      <c r="I458" s="172">
        <f>Kalkulation_MS5!$W$40/100*detail_MS5!$CB24</f>
        <v>0</v>
      </c>
      <c r="J458" s="206">
        <f t="shared" si="38"/>
        <v>0</v>
      </c>
    </row>
    <row r="459" spans="1:10" outlineLevel="1">
      <c r="A459" s="1">
        <f t="shared" si="39"/>
        <v>0</v>
      </c>
      <c r="C459" s="172">
        <f>Kalkulation_MS5!$X$40/100*detail_MS5!$B25</f>
        <v>0</v>
      </c>
      <c r="D459" s="172">
        <f>Kalkulation_MS5!$X$40/100*detail_MS5!$O25</f>
        <v>0</v>
      </c>
      <c r="E459" s="172">
        <f>Kalkulation_MS5!$X$40/100*detail_MS5!$AB25</f>
        <v>0</v>
      </c>
      <c r="F459" s="172">
        <f>Kalkulation_MS5!$X$40/100*detail_MS5!$AO25</f>
        <v>0</v>
      </c>
      <c r="G459" s="172">
        <f>Kalkulation_MS5!$X$40/100*detail_MS5!$BB25</f>
        <v>0</v>
      </c>
      <c r="H459" s="172">
        <f>Kalkulation_MS5!$X$40/100*detail_MS5!$BO25</f>
        <v>0</v>
      </c>
      <c r="I459" s="172">
        <f>Kalkulation_MS5!$X$40/100*detail_MS5!$CB25</f>
        <v>0</v>
      </c>
      <c r="J459" s="206">
        <f t="shared" si="38"/>
        <v>0</v>
      </c>
    </row>
    <row r="460" spans="1:10" outlineLevel="1">
      <c r="A460" s="1">
        <f t="shared" si="39"/>
        <v>0</v>
      </c>
      <c r="C460" s="172">
        <f>Kalkulation_MS5!$Y$40/100*detail_MS5!$B26</f>
        <v>0</v>
      </c>
      <c r="D460" s="172">
        <f>Kalkulation_MS5!$Y$40/100*detail_MS5!$O26</f>
        <v>0</v>
      </c>
      <c r="E460" s="172">
        <f>Kalkulation_MS5!$Y$40/100*detail_MS5!$AB26</f>
        <v>0</v>
      </c>
      <c r="F460" s="172">
        <f>Kalkulation_MS5!$Y$40/100*detail_MS5!$AO26</f>
        <v>0</v>
      </c>
      <c r="G460" s="172">
        <f>Kalkulation_MS5!$Y$40/100*detail_MS5!$BB26</f>
        <v>0</v>
      </c>
      <c r="H460" s="172">
        <f>Kalkulation_MS5!$Y$40/100*detail_MS5!$BO26</f>
        <v>0</v>
      </c>
      <c r="I460" s="172">
        <f>Kalkulation_MS5!$Y$40/100*detail_MS5!$CB26</f>
        <v>0</v>
      </c>
      <c r="J460" s="206">
        <f t="shared" si="38"/>
        <v>0</v>
      </c>
    </row>
    <row r="461" spans="1:10" outlineLevel="1">
      <c r="A461" s="1">
        <f t="shared" si="39"/>
        <v>0</v>
      </c>
      <c r="C461" s="172">
        <f>Kalkulation_MS5!$Z$40/100*detail_MS5!$B27</f>
        <v>0</v>
      </c>
      <c r="D461" s="172">
        <f>Kalkulation_MS5!$Z$40/100*detail_MS5!$O27</f>
        <v>0</v>
      </c>
      <c r="E461" s="172">
        <f>Kalkulation_MS5!$Z$40/100*detail_MS5!$AB27</f>
        <v>0</v>
      </c>
      <c r="F461" s="172">
        <f>Kalkulation_MS5!$Z$40/100*detail_MS5!$AO27</f>
        <v>0</v>
      </c>
      <c r="G461" s="172">
        <f>Kalkulation_MS5!$Z$40/100*detail_MS5!$BB27</f>
        <v>0</v>
      </c>
      <c r="H461" s="172">
        <f>Kalkulation_MS5!$Z$40/100*detail_MS5!$BO27</f>
        <v>0</v>
      </c>
      <c r="I461" s="172">
        <f>Kalkulation_MS5!$Z$40/100*detail_MS5!$CB27</f>
        <v>0</v>
      </c>
      <c r="J461" s="206">
        <f t="shared" si="38"/>
        <v>0</v>
      </c>
    </row>
    <row r="462" spans="1:10" outlineLevel="1">
      <c r="A462" s="1">
        <f t="shared" si="39"/>
        <v>0</v>
      </c>
      <c r="C462" s="172">
        <f>Kalkulation_MS5!$AA$40/100*detail_MS5!$B28</f>
        <v>0</v>
      </c>
      <c r="D462" s="172">
        <f>Kalkulation_MS5!$AA$40/100*detail_MS5!$O28</f>
        <v>0</v>
      </c>
      <c r="E462" s="172">
        <f>Kalkulation_MS5!$AA$40/100*detail_MS5!$AB28</f>
        <v>0</v>
      </c>
      <c r="F462" s="172">
        <f>Kalkulation_MS5!$AA$40/100*detail_MS5!$AO28</f>
        <v>0</v>
      </c>
      <c r="G462" s="172">
        <f>Kalkulation_MS5!$AA$40/100*detail_MS5!$BB28</f>
        <v>0</v>
      </c>
      <c r="H462" s="172">
        <f>Kalkulation_MS5!$AA$40/100*detail_MS5!$BO28</f>
        <v>0</v>
      </c>
      <c r="I462" s="172">
        <f>Kalkulation_MS5!$AA$40/100*detail_MS5!$CB28</f>
        <v>0</v>
      </c>
      <c r="J462" s="206">
        <f t="shared" si="38"/>
        <v>0</v>
      </c>
    </row>
    <row r="463" spans="1:10" outlineLevel="1">
      <c r="A463" s="1">
        <f t="shared" si="39"/>
        <v>0</v>
      </c>
      <c r="C463" s="172">
        <f>Kalkulation_MS5!$AB$40/100*detail_MS5!$B29</f>
        <v>0</v>
      </c>
      <c r="D463" s="172">
        <f>Kalkulation_MS5!$AB$40/100*detail_MS5!$O29</f>
        <v>0</v>
      </c>
      <c r="E463" s="172">
        <f>Kalkulation_MS5!$AB$40/100*detail_MS5!$AB29</f>
        <v>0</v>
      </c>
      <c r="F463" s="172">
        <f>Kalkulation_MS5!$AB$40/100*detail_MS5!$AO29</f>
        <v>0</v>
      </c>
      <c r="G463" s="172">
        <f>Kalkulation_MS5!$AB$40/100*detail_MS5!$BB29</f>
        <v>0</v>
      </c>
      <c r="H463" s="172">
        <f>Kalkulation_MS5!$AB$40/100*detail_MS5!$BO29</f>
        <v>0</v>
      </c>
      <c r="I463" s="172">
        <f>Kalkulation_MS5!$AB$40/100*detail_MS5!$CB29</f>
        <v>0</v>
      </c>
      <c r="J463" s="206">
        <f t="shared" si="38"/>
        <v>0</v>
      </c>
    </row>
    <row r="464" spans="1:10" outlineLevel="1">
      <c r="A464" s="1">
        <f t="shared" si="39"/>
        <v>0</v>
      </c>
      <c r="C464" s="172">
        <f>Kalkulation_MS5!$AC$40/100*detail_MS5!$B30</f>
        <v>0</v>
      </c>
      <c r="D464" s="172">
        <f>Kalkulation_MS5!$AC$40/100*detail_MS5!$O30</f>
        <v>0</v>
      </c>
      <c r="E464" s="172">
        <f>Kalkulation_MS5!$AC$40/100*detail_MS5!$AB30</f>
        <v>0</v>
      </c>
      <c r="F464" s="172">
        <f>Kalkulation_MS5!$AC$40/100*detail_MS5!$AO30</f>
        <v>0</v>
      </c>
      <c r="G464" s="172">
        <f>Kalkulation_MS5!$AC$40/100*detail_MS5!$BB30</f>
        <v>0</v>
      </c>
      <c r="H464" s="172">
        <f>Kalkulation_MS5!$AC$40/100*detail_MS5!$BO30</f>
        <v>0</v>
      </c>
      <c r="I464" s="172">
        <f>Kalkulation_MS5!$AC$40/100*detail_MS5!$CB30</f>
        <v>0</v>
      </c>
      <c r="J464" s="206">
        <f t="shared" si="38"/>
        <v>0</v>
      </c>
    </row>
    <row r="465" spans="1:10" outlineLevel="1">
      <c r="A465" s="1">
        <f t="shared" si="39"/>
        <v>0</v>
      </c>
      <c r="C465" s="172">
        <f>Kalkulation_MS5!$AD$40/100*detail_MS5!$B31</f>
        <v>0</v>
      </c>
      <c r="D465" s="172">
        <f>Kalkulation_MS5!$AD$40/100*detail_MS5!$O31</f>
        <v>0</v>
      </c>
      <c r="E465" s="172">
        <f>Kalkulation_MS5!$AD$40/100*detail_MS5!$AB31</f>
        <v>0</v>
      </c>
      <c r="F465" s="172">
        <f>Kalkulation_MS5!$AD$40/100*detail_MS5!$AO31</f>
        <v>0</v>
      </c>
      <c r="G465" s="172">
        <f>Kalkulation_MS5!$AD$40/100*detail_MS5!$BB31</f>
        <v>0</v>
      </c>
      <c r="H465" s="172">
        <f>Kalkulation_MS5!$AD$40/100*detail_MS5!$BO31</f>
        <v>0</v>
      </c>
      <c r="I465" s="172">
        <f>Kalkulation_MS5!$AD$40/100*detail_MS5!$CB31</f>
        <v>0</v>
      </c>
      <c r="J465" s="206">
        <f t="shared" si="38"/>
        <v>0</v>
      </c>
    </row>
    <row r="466" spans="1:10" outlineLevel="1">
      <c r="A466" s="1">
        <f t="shared" si="39"/>
        <v>0</v>
      </c>
      <c r="C466" s="172">
        <f>Kalkulation_MS5!$AE$40/100*detail_MS5!$B32</f>
        <v>0</v>
      </c>
      <c r="D466" s="172">
        <f>Kalkulation_MS5!$AE$40/100*detail_MS5!$O32</f>
        <v>0</v>
      </c>
      <c r="E466" s="172">
        <f>Kalkulation_MS5!$AE$40/100*detail_MS5!$AB32</f>
        <v>0</v>
      </c>
      <c r="F466" s="172">
        <f>Kalkulation_MS5!$AE$40/100*detail_MS5!$AO32</f>
        <v>0</v>
      </c>
      <c r="G466" s="172">
        <f>Kalkulation_MS5!$AE$40/100*detail_MS5!$BB32</f>
        <v>0</v>
      </c>
      <c r="H466" s="172">
        <f>Kalkulation_MS5!$AE$40/100*detail_MS5!$BO32</f>
        <v>0</v>
      </c>
      <c r="I466" s="172">
        <f>Kalkulation_MS5!$AE$40/100*detail_MS5!$CB32</f>
        <v>0</v>
      </c>
      <c r="J466" s="206">
        <f t="shared" si="38"/>
        <v>0</v>
      </c>
    </row>
    <row r="467" spans="1:10" outlineLevel="1">
      <c r="A467" s="1">
        <f t="shared" si="39"/>
        <v>0</v>
      </c>
      <c r="C467" s="172">
        <f>Kalkulation_MS5!$AF$40/100*detail_MS5!$B33</f>
        <v>0</v>
      </c>
      <c r="D467" s="172">
        <f>Kalkulation_MS5!$AF$40/100*detail_MS5!$O33</f>
        <v>0</v>
      </c>
      <c r="E467" s="172">
        <f>Kalkulation_MS5!$AF$40/100*detail_MS5!$AB33</f>
        <v>0</v>
      </c>
      <c r="F467" s="172">
        <f>Kalkulation_MS5!$AF$40/100*detail_MS5!$AO33</f>
        <v>0</v>
      </c>
      <c r="G467" s="172">
        <f>Kalkulation_MS5!$AF$40/100*detail_MS5!$BB33</f>
        <v>0</v>
      </c>
      <c r="H467" s="172">
        <f>Kalkulation_MS5!$AF$40/100*detail_MS5!$BO33</f>
        <v>0</v>
      </c>
      <c r="I467" s="172">
        <f>Kalkulation_MS5!$AF$40/100*detail_MS5!$CB33</f>
        <v>0</v>
      </c>
      <c r="J467" s="206">
        <f t="shared" si="38"/>
        <v>0</v>
      </c>
    </row>
    <row r="468" spans="1:10" outlineLevel="1">
      <c r="A468" s="1">
        <f t="shared" si="39"/>
        <v>0</v>
      </c>
      <c r="C468" s="172">
        <f>Kalkulation_MS5!$AG$40/100*detail_MS5!$B34</f>
        <v>0</v>
      </c>
      <c r="D468" s="172">
        <f>Kalkulation_MS5!$AG$40/100*detail_MS5!$O34</f>
        <v>0</v>
      </c>
      <c r="E468" s="172">
        <f>Kalkulation_MS5!$AG$40/100*detail_MS5!$AB34</f>
        <v>0</v>
      </c>
      <c r="F468" s="172">
        <f>Kalkulation_MS5!$AG$40/100*detail_MS5!$AO34</f>
        <v>0</v>
      </c>
      <c r="G468" s="172">
        <f>Kalkulation_MS5!$AG$40/100*detail_MS5!$BB34</f>
        <v>0</v>
      </c>
      <c r="H468" s="172">
        <f>Kalkulation_MS5!$AG$40/100*detail_MS5!$BO34</f>
        <v>0</v>
      </c>
      <c r="I468" s="172">
        <f>Kalkulation_MS5!$AG$40/100*detail_MS5!$CB34</f>
        <v>0</v>
      </c>
      <c r="J468" s="206">
        <f t="shared" si="38"/>
        <v>0</v>
      </c>
    </row>
    <row r="469" spans="1:10" outlineLevel="1">
      <c r="A469" s="1">
        <f t="shared" si="39"/>
        <v>0</v>
      </c>
      <c r="C469" s="172">
        <f>Kalkulation_MS5!$AH$40/100*detail_MS5!$B35</f>
        <v>0</v>
      </c>
      <c r="D469" s="172">
        <f>Kalkulation_MS5!$AH$40/100*detail_MS5!$O35</f>
        <v>0</v>
      </c>
      <c r="E469" s="172">
        <f>Kalkulation_MS5!$AH$40/100*detail_MS5!$AB35</f>
        <v>0</v>
      </c>
      <c r="F469" s="172">
        <f>Kalkulation_MS5!$AH$40/100*detail_MS5!$AO35</f>
        <v>0</v>
      </c>
      <c r="G469" s="172">
        <f>Kalkulation_MS5!$AH$40/100*detail_MS5!$BB35</f>
        <v>0</v>
      </c>
      <c r="H469" s="172">
        <f>Kalkulation_MS5!$AH$40/100*detail_MS5!$BO35</f>
        <v>0</v>
      </c>
      <c r="I469" s="172">
        <f>Kalkulation_MS5!$AH$40/100*detail_MS5!$CB35</f>
        <v>0</v>
      </c>
      <c r="J469" s="206">
        <f t="shared" si="38"/>
        <v>0</v>
      </c>
    </row>
    <row r="470" spans="1:10" outlineLevel="1">
      <c r="A470" s="1">
        <f t="shared" si="39"/>
        <v>0</v>
      </c>
      <c r="C470" s="172">
        <f>Kalkulation_MS5!$AI$40/100*detail_MS5!$B36</f>
        <v>0</v>
      </c>
      <c r="D470" s="172">
        <f>Kalkulation_MS5!$AI$40/100*detail_MS5!$O36</f>
        <v>0</v>
      </c>
      <c r="E470" s="172">
        <f>Kalkulation_MS5!$AI$40/100*detail_MS5!$AB36</f>
        <v>0</v>
      </c>
      <c r="F470" s="172">
        <f>Kalkulation_MS5!$AI$40/100*detail_MS5!$AO36</f>
        <v>0</v>
      </c>
      <c r="G470" s="172">
        <f>Kalkulation_MS5!$AI$40/100*detail_MS5!$BB36</f>
        <v>0</v>
      </c>
      <c r="H470" s="172">
        <f>Kalkulation_MS5!$AI$40/100*detail_MS5!$BO36</f>
        <v>0</v>
      </c>
      <c r="I470" s="172">
        <f>Kalkulation_MS5!$AI$40/100*detail_MS5!$CB36</f>
        <v>0</v>
      </c>
      <c r="J470" s="206">
        <f t="shared" si="38"/>
        <v>0</v>
      </c>
    </row>
    <row r="471" spans="1:10" outlineLevel="1">
      <c r="A471" s="1">
        <f t="shared" si="39"/>
        <v>0</v>
      </c>
      <c r="C471" s="172">
        <f>Kalkulation_MS5!$AJ$40/100*detail_MS5!$B37</f>
        <v>0</v>
      </c>
      <c r="D471" s="172">
        <f>Kalkulation_MS5!$AJ$40/100*detail_MS5!$O37</f>
        <v>0</v>
      </c>
      <c r="E471" s="172">
        <f>Kalkulation_MS5!$AJ$40/100*detail_MS5!$AB37</f>
        <v>0</v>
      </c>
      <c r="F471" s="172">
        <f>Kalkulation_MS5!$AJ$40/100*detail_MS5!$AO37</f>
        <v>0</v>
      </c>
      <c r="G471" s="172">
        <f>Kalkulation_MS5!$AJ$40/100*detail_MS5!$BB37</f>
        <v>0</v>
      </c>
      <c r="H471" s="172">
        <f>Kalkulation_MS5!$AJ$40/100*detail_MS5!$BO37</f>
        <v>0</v>
      </c>
      <c r="I471" s="172">
        <f>Kalkulation_MS5!$AJ$40/100*detail_MS5!$CB37</f>
        <v>0</v>
      </c>
      <c r="J471" s="206">
        <f t="shared" si="38"/>
        <v>0</v>
      </c>
    </row>
    <row r="472" spans="1:10" outlineLevel="1">
      <c r="A472" s="1">
        <f t="shared" si="39"/>
        <v>0</v>
      </c>
      <c r="C472" s="172">
        <f>Kalkulation_MS5!$AK$40/100*detail_MS5!$B38</f>
        <v>0</v>
      </c>
      <c r="D472" s="172">
        <f>Kalkulation_MS5!$AK$40/100*detail_MS5!$O38</f>
        <v>0</v>
      </c>
      <c r="E472" s="172">
        <f>Kalkulation_MS5!$AK$40/100*detail_MS5!$AB38</f>
        <v>0</v>
      </c>
      <c r="F472" s="172">
        <f>Kalkulation_MS5!$AK$40/100*detail_MS5!$AO38</f>
        <v>0</v>
      </c>
      <c r="G472" s="172">
        <f>Kalkulation_MS5!$AK$40/100*detail_MS5!$BB38</f>
        <v>0</v>
      </c>
      <c r="H472" s="172">
        <f>Kalkulation_MS5!$AK$40/100*detail_MS5!$BO38</f>
        <v>0</v>
      </c>
      <c r="I472" s="172">
        <f>Kalkulation_MS5!$AK$40/100*detail_MS5!$CB38</f>
        <v>0</v>
      </c>
      <c r="J472" s="206">
        <f t="shared" si="38"/>
        <v>0</v>
      </c>
    </row>
    <row r="473" spans="1:10" outlineLevel="1">
      <c r="A473" s="1">
        <f t="shared" si="39"/>
        <v>0</v>
      </c>
      <c r="C473" s="172">
        <f>Kalkulation_MS5!$AL$40/100*detail_MS5!$B39</f>
        <v>0</v>
      </c>
      <c r="D473" s="172">
        <f>Kalkulation_MS5!$AL$40/100*detail_MS5!$O39</f>
        <v>0</v>
      </c>
      <c r="E473" s="172">
        <f>Kalkulation_MS5!$AL$40/100*detail_MS5!$AB39</f>
        <v>0</v>
      </c>
      <c r="F473" s="172">
        <f>Kalkulation_MS5!$AL$40/100*detail_MS5!$AO39</f>
        <v>0</v>
      </c>
      <c r="G473" s="172">
        <f>Kalkulation_MS5!$AL$40/100*detail_MS5!$BB39</f>
        <v>0</v>
      </c>
      <c r="H473" s="172">
        <f>Kalkulation_MS5!$AL$40/100*detail_MS5!$BO39</f>
        <v>0</v>
      </c>
      <c r="I473" s="172">
        <f>Kalkulation_MS5!$AL$40/100*detail_MS5!$CB39</f>
        <v>0</v>
      </c>
      <c r="J473" s="206">
        <f t="shared" si="38"/>
        <v>0</v>
      </c>
    </row>
    <row r="474" spans="1:10" outlineLevel="1">
      <c r="A474" s="1">
        <f t="shared" si="39"/>
        <v>0</v>
      </c>
      <c r="C474" s="172">
        <f>Kalkulation_MS5!$AM$40/100*detail_MS5!$B40</f>
        <v>0</v>
      </c>
      <c r="D474" s="172">
        <f>Kalkulation_MS5!$AM$40/100*detail_MS5!$O40</f>
        <v>0</v>
      </c>
      <c r="E474" s="172">
        <f>Kalkulation_MS5!$AM$40/100*detail_MS5!$AB40</f>
        <v>0</v>
      </c>
      <c r="F474" s="172">
        <f>Kalkulation_MS5!$AM$40/100*detail_MS5!$AO40</f>
        <v>0</v>
      </c>
      <c r="G474" s="172">
        <f>Kalkulation_MS5!$AM$40/100*detail_MS5!$BB40</f>
        <v>0</v>
      </c>
      <c r="H474" s="172">
        <f>Kalkulation_MS5!$AM$40/100*detail_MS5!$BO40</f>
        <v>0</v>
      </c>
      <c r="I474" s="172">
        <f>Kalkulation_MS5!$AM$40/100*detail_MS5!$CB40</f>
        <v>0</v>
      </c>
      <c r="J474" s="206">
        <f t="shared" si="38"/>
        <v>0</v>
      </c>
    </row>
    <row r="475" spans="1:10" outlineLevel="1">
      <c r="A475" s="1">
        <f t="shared" si="39"/>
        <v>0</v>
      </c>
      <c r="C475" s="172">
        <f>Kalkulation_MS5!$AN$40/100*detail_MS5!$B41</f>
        <v>0</v>
      </c>
      <c r="D475" s="172">
        <f>Kalkulation_MS5!$AN$40/100*detail_MS5!$O41</f>
        <v>0</v>
      </c>
      <c r="E475" s="172">
        <f>Kalkulation_MS5!$AN$40/100*detail_MS5!$AB41</f>
        <v>0</v>
      </c>
      <c r="F475" s="172">
        <f>Kalkulation_MS5!$AN$40/100*detail_MS5!$AO41</f>
        <v>0</v>
      </c>
      <c r="G475" s="172">
        <f>Kalkulation_MS5!$AN$40/100*detail_MS5!$BB41</f>
        <v>0</v>
      </c>
      <c r="H475" s="172">
        <f>Kalkulation_MS5!$AN$40/100*detail_MS5!$BO41</f>
        <v>0</v>
      </c>
      <c r="I475" s="172">
        <f>Kalkulation_MS5!$AN$40/100*detail_MS5!$CB41</f>
        <v>0</v>
      </c>
      <c r="J475" s="206">
        <f t="shared" si="38"/>
        <v>0</v>
      </c>
    </row>
    <row r="476" spans="1:10" outlineLevel="1">
      <c r="A476" s="1">
        <f t="shared" si="39"/>
        <v>0</v>
      </c>
      <c r="C476" s="172">
        <f>Kalkulation_MS5!$AO$40/100*detail_MS5!$B42</f>
        <v>0</v>
      </c>
      <c r="D476" s="172">
        <f>Kalkulation_MS5!$AO$40/100*detail_MS5!$O42</f>
        <v>0</v>
      </c>
      <c r="E476" s="172">
        <f>Kalkulation_MS5!$AO$40/100*detail_MS5!$AB42</f>
        <v>0</v>
      </c>
      <c r="F476" s="172">
        <f>Kalkulation_MS5!$AO$40/100*detail_MS5!$AO42</f>
        <v>0</v>
      </c>
      <c r="G476" s="172">
        <f>Kalkulation_MS5!$AO$40/100*detail_MS5!$BB42</f>
        <v>0</v>
      </c>
      <c r="H476" s="172">
        <f>Kalkulation_MS5!$AO$40/100*detail_MS5!$BO42</f>
        <v>0</v>
      </c>
      <c r="I476" s="172">
        <f>Kalkulation_MS5!$AO$40/100*detail_MS5!$CB42</f>
        <v>0</v>
      </c>
      <c r="J476" s="206">
        <f t="shared" si="38"/>
        <v>0</v>
      </c>
    </row>
    <row r="477" spans="1:10" outlineLevel="1">
      <c r="A477" s="1">
        <f t="shared" si="39"/>
        <v>0</v>
      </c>
      <c r="C477" s="172">
        <f>Kalkulation_MS5!$AP$40/100*detail_MS5!$B43</f>
        <v>0</v>
      </c>
      <c r="D477" s="172">
        <f>Kalkulation_MS5!$AP$40/100*detail_MS5!$O43</f>
        <v>0</v>
      </c>
      <c r="E477" s="172">
        <f>Kalkulation_MS5!$AP$40/100*detail_MS5!$AB43</f>
        <v>0</v>
      </c>
      <c r="F477" s="172">
        <f>Kalkulation_MS5!$AP$40/100*detail_MS5!$AO43</f>
        <v>0</v>
      </c>
      <c r="G477" s="172">
        <f>Kalkulation_MS5!$AP$40/100*detail_MS5!$BB43</f>
        <v>0</v>
      </c>
      <c r="H477" s="172">
        <f>Kalkulation_MS5!$AP$40/100*detail_MS5!$BO43</f>
        <v>0</v>
      </c>
      <c r="I477" s="172">
        <f>Kalkulation_MS5!$AP$40/100*detail_MS5!$CB43</f>
        <v>0</v>
      </c>
      <c r="J477" s="206">
        <f t="shared" si="38"/>
        <v>0</v>
      </c>
    </row>
    <row r="478" spans="1:10" outlineLevel="1">
      <c r="A478" s="1">
        <f t="shared" si="39"/>
        <v>0</v>
      </c>
      <c r="C478" s="172">
        <f>Kalkulation_MS5!$AQ$40/100*detail_MS5!$B44</f>
        <v>0</v>
      </c>
      <c r="D478" s="172">
        <f>Kalkulation_MS5!$AQ$40/100*detail_MS5!$O44</f>
        <v>0</v>
      </c>
      <c r="E478" s="172">
        <f>Kalkulation_MS5!$AQ$40/100*detail_MS5!$AB44</f>
        <v>0</v>
      </c>
      <c r="F478" s="172">
        <f>Kalkulation_MS5!$AQ$40/100*detail_MS5!$AO44</f>
        <v>0</v>
      </c>
      <c r="G478" s="172">
        <f>Kalkulation_MS5!$AQ$40/100*detail_MS5!$BB44</f>
        <v>0</v>
      </c>
      <c r="H478" s="172">
        <f>Kalkulation_MS5!$AQ$40/100*detail_MS5!$BO44</f>
        <v>0</v>
      </c>
      <c r="I478" s="172">
        <f>Kalkulation_MS5!$AQ$40/100*detail_MS5!$CB44</f>
        <v>0</v>
      </c>
      <c r="J478" s="206">
        <f t="shared" si="38"/>
        <v>0</v>
      </c>
    </row>
    <row r="479" spans="1:10" outlineLevel="1">
      <c r="A479" s="1">
        <f t="shared" si="39"/>
        <v>0</v>
      </c>
      <c r="C479" s="172">
        <f>Kalkulation_MS5!$AR$40/100*detail_MS5!$B45</f>
        <v>0</v>
      </c>
      <c r="D479" s="172">
        <f>Kalkulation_MS5!$AR$40/100*detail_MS5!$O45</f>
        <v>0</v>
      </c>
      <c r="E479" s="172">
        <f>Kalkulation_MS5!$AR$40/100*detail_MS5!$AB45</f>
        <v>0</v>
      </c>
      <c r="F479" s="172">
        <f>Kalkulation_MS5!$AR$40/100*detail_MS5!$AO45</f>
        <v>0</v>
      </c>
      <c r="G479" s="172">
        <f>Kalkulation_MS5!$AR$40/100*detail_MS5!$BB45</f>
        <v>0</v>
      </c>
      <c r="H479" s="172">
        <f>Kalkulation_MS5!$AR$40/100*detail_MS5!$BO45</f>
        <v>0</v>
      </c>
      <c r="I479" s="172">
        <f>Kalkulation_MS5!$AR$40/100*detail_MS5!$CB45</f>
        <v>0</v>
      </c>
      <c r="J479" s="206">
        <f t="shared" si="38"/>
        <v>0</v>
      </c>
    </row>
    <row r="480" spans="1:10" outlineLevel="1">
      <c r="A480" s="1">
        <f t="shared" si="39"/>
        <v>0</v>
      </c>
      <c r="C480" s="172">
        <f>Kalkulation_MS5!$AS$40/100*detail_MS5!$B46</f>
        <v>0</v>
      </c>
      <c r="D480" s="172">
        <f>Kalkulation_MS5!$AS$40/100*detail_MS5!$O46</f>
        <v>0</v>
      </c>
      <c r="E480" s="172">
        <f>Kalkulation_MS5!$AS$40/100*detail_MS5!$AB46</f>
        <v>0</v>
      </c>
      <c r="F480" s="172">
        <f>Kalkulation_MS5!$AS$40/100*detail_MS5!$AO46</f>
        <v>0</v>
      </c>
      <c r="G480" s="172">
        <f>Kalkulation_MS5!$AS$40/100*detail_MS5!$BB46</f>
        <v>0</v>
      </c>
      <c r="H480" s="172">
        <f>Kalkulation_MS5!$AS$40/100*detail_MS5!$BO46</f>
        <v>0</v>
      </c>
      <c r="I480" s="172">
        <f>Kalkulation_MS5!$AS$40/100*detail_MS5!$CB46</f>
        <v>0</v>
      </c>
      <c r="J480" s="206">
        <f t="shared" si="38"/>
        <v>0</v>
      </c>
    </row>
    <row r="481" spans="1:10" outlineLevel="1">
      <c r="A481" s="88" t="s">
        <v>454</v>
      </c>
      <c r="B481" s="88"/>
      <c r="C481" s="201">
        <f>SUM(C441:C480)</f>
        <v>0</v>
      </c>
      <c r="D481" s="201">
        <f t="shared" ref="D481:J481" si="40">SUM(D441:D480)</f>
        <v>0</v>
      </c>
      <c r="E481" s="201">
        <f t="shared" si="40"/>
        <v>0</v>
      </c>
      <c r="F481" s="201">
        <f t="shared" si="40"/>
        <v>0</v>
      </c>
      <c r="G481" s="201">
        <f t="shared" si="40"/>
        <v>0</v>
      </c>
      <c r="H481" s="201">
        <f t="shared" si="40"/>
        <v>0</v>
      </c>
      <c r="I481" s="201">
        <f t="shared" si="40"/>
        <v>0</v>
      </c>
      <c r="J481" s="79">
        <f t="shared" si="40"/>
        <v>0</v>
      </c>
    </row>
    <row r="482" spans="1:10" outlineLevel="1">
      <c r="A482" s="203" t="s">
        <v>455</v>
      </c>
      <c r="J482" s="205">
        <f t="shared" ref="J482:J522" si="41">SUM(C482:I482)</f>
        <v>0</v>
      </c>
    </row>
    <row r="483" spans="1:10" outlineLevel="1">
      <c r="A483" s="1">
        <f t="shared" ref="A483:A522" si="42">A441</f>
        <v>0</v>
      </c>
      <c r="C483" s="172">
        <f>Kalkulation_MS5!$F$41/100*detail_MS5!B7</f>
        <v>0</v>
      </c>
      <c r="D483" s="172">
        <f>Kalkulation_MS5!$F$41/100*detail_MS5!O7</f>
        <v>0</v>
      </c>
      <c r="E483" s="172">
        <f>Kalkulation_MS5!$F$41/100*detail_MS5!AB7</f>
        <v>0</v>
      </c>
      <c r="F483" s="172">
        <f>Kalkulation_MS5!$F$41/100*detail_MS5!AO7</f>
        <v>0</v>
      </c>
      <c r="G483" s="172">
        <f>Kalkulation_MS5!$F$41/100*detail_MS5!BB7</f>
        <v>0</v>
      </c>
      <c r="H483" s="172">
        <f>Kalkulation_MS5!$F$41/100*detail_MS5!BO7</f>
        <v>0</v>
      </c>
      <c r="I483" s="172">
        <f>Kalkulation_MS5!$F$41/100*detail_MS5!CB7</f>
        <v>0</v>
      </c>
      <c r="J483" s="206">
        <f t="shared" si="41"/>
        <v>0</v>
      </c>
    </row>
    <row r="484" spans="1:10" outlineLevel="1">
      <c r="A484" s="1">
        <f t="shared" si="42"/>
        <v>0</v>
      </c>
      <c r="C484" s="172">
        <f>Kalkulation_MS5!$G$41/100*detail_MS5!B8</f>
        <v>0</v>
      </c>
      <c r="D484" s="172">
        <f>Kalkulation_MS5!$G$41/100*detail_MS5!O8</f>
        <v>0</v>
      </c>
      <c r="E484" s="172">
        <f>Kalkulation_MS5!$G$41/100*detail_MS5!AB8</f>
        <v>0</v>
      </c>
      <c r="F484" s="172">
        <f>Kalkulation_MS5!$G$41/100*detail_MS5!AO8</f>
        <v>0</v>
      </c>
      <c r="G484" s="172">
        <f>Kalkulation_MS5!$G$41/100*detail_MS5!BB8</f>
        <v>0</v>
      </c>
      <c r="H484" s="172">
        <f>Kalkulation_MS5!$G$41/100*detail_MS5!BO8</f>
        <v>0</v>
      </c>
      <c r="I484" s="172">
        <f>Kalkulation_MS5!$G$41/100*detail_MS5!CB8</f>
        <v>0</v>
      </c>
      <c r="J484" s="206">
        <f t="shared" si="41"/>
        <v>0</v>
      </c>
    </row>
    <row r="485" spans="1:10" outlineLevel="1">
      <c r="A485" s="249">
        <f t="shared" si="42"/>
        <v>0</v>
      </c>
      <c r="C485" s="172">
        <f>Kalkulation_MS5!$H$41/100*detail_MS5!B9</f>
        <v>0</v>
      </c>
      <c r="D485" s="172">
        <f>Kalkulation_MS5!$H$41/100*detail_MS5!O9</f>
        <v>0</v>
      </c>
      <c r="E485" s="172">
        <f>Kalkulation_MS5!$H$41/100*detail_MS5!AB9</f>
        <v>0</v>
      </c>
      <c r="F485" s="172">
        <f>Kalkulation_MS5!$H$41/100*detail_MS5!AO9</f>
        <v>0</v>
      </c>
      <c r="G485" s="172">
        <f>Kalkulation_MS5!$H$41/100*detail_MS5!BB9</f>
        <v>0</v>
      </c>
      <c r="H485" s="172">
        <f>Kalkulation_MS5!$H$41/100*detail_MS5!BO9</f>
        <v>0</v>
      </c>
      <c r="I485" s="172">
        <f>Kalkulation_MS5!$H$41/100*detail_MS5!CB9</f>
        <v>0</v>
      </c>
      <c r="J485" s="206">
        <f t="shared" si="41"/>
        <v>0</v>
      </c>
    </row>
    <row r="486" spans="1:10" outlineLevel="1">
      <c r="A486" s="1">
        <f t="shared" si="42"/>
        <v>0</v>
      </c>
      <c r="C486" s="172">
        <f>Kalkulation_MS5!$I$41/100*detail_MS5!B10</f>
        <v>0</v>
      </c>
      <c r="D486" s="172">
        <f>Kalkulation_MS5!$I$41/100*detail_MS5!O10</f>
        <v>0</v>
      </c>
      <c r="E486" s="172">
        <f>Kalkulation_MS5!$I$41/100*detail_MS5!AB10</f>
        <v>0</v>
      </c>
      <c r="F486" s="172">
        <f>Kalkulation_MS5!$I$41/100*detail_MS5!AO10</f>
        <v>0</v>
      </c>
      <c r="G486" s="172">
        <f>Kalkulation_MS5!$I$41/100*detail_MS5!BB10</f>
        <v>0</v>
      </c>
      <c r="H486" s="172">
        <f>Kalkulation_MS5!$I$41/100*detail_MS5!BO10</f>
        <v>0</v>
      </c>
      <c r="I486" s="172">
        <f>Kalkulation_MS5!$I$41/100*detail_MS5!CB10</f>
        <v>0</v>
      </c>
      <c r="J486" s="206">
        <f t="shared" si="41"/>
        <v>0</v>
      </c>
    </row>
    <row r="487" spans="1:10" outlineLevel="1">
      <c r="A487" s="1">
        <f t="shared" si="42"/>
        <v>0</v>
      </c>
      <c r="C487" s="172">
        <f>Kalkulation_MS5!$J$41/100*detail_MS5!B11</f>
        <v>0</v>
      </c>
      <c r="D487" s="172">
        <f>Kalkulation_MS5!$J$41/100*detail_MS5!O11</f>
        <v>0</v>
      </c>
      <c r="E487" s="172">
        <f>Kalkulation_MS5!$J$41/100*detail_MS5!AB11</f>
        <v>0</v>
      </c>
      <c r="F487" s="172">
        <f>Kalkulation_MS5!$J$41/100*detail_MS5!AO11</f>
        <v>0</v>
      </c>
      <c r="G487" s="172">
        <f>Kalkulation_MS5!$J$41/100*detail_MS5!BB11</f>
        <v>0</v>
      </c>
      <c r="H487" s="172">
        <f>Kalkulation_MS5!$J$41/100*detail_MS5!BO11</f>
        <v>0</v>
      </c>
      <c r="I487" s="172">
        <f>Kalkulation_MS5!$J$41/100*detail_MS5!CB11</f>
        <v>0</v>
      </c>
      <c r="J487" s="206">
        <f t="shared" si="41"/>
        <v>0</v>
      </c>
    </row>
    <row r="488" spans="1:10" outlineLevel="1">
      <c r="A488" s="1">
        <f t="shared" si="42"/>
        <v>0</v>
      </c>
      <c r="C488" s="172">
        <f>Kalkulation_MS5!$K$41/100*detail_MS5!B12</f>
        <v>0</v>
      </c>
      <c r="D488" s="172">
        <f>Kalkulation_MS5!$K$41/100*detail_MS5!O12</f>
        <v>0</v>
      </c>
      <c r="E488" s="172">
        <f>Kalkulation_MS5!$K$41/100*detail_MS5!AB12</f>
        <v>0</v>
      </c>
      <c r="F488" s="172">
        <f>Kalkulation_MS5!$K$41/100*detail_MS5!AO12</f>
        <v>0</v>
      </c>
      <c r="G488" s="172">
        <f>Kalkulation_MS5!$K$41/100*detail_MS5!BB12</f>
        <v>0</v>
      </c>
      <c r="H488" s="172">
        <f>Kalkulation_MS5!$K$41/100*detail_MS5!BO12</f>
        <v>0</v>
      </c>
      <c r="I488" s="172">
        <f>Kalkulation_MS5!$K$41/100*detail_MS5!CB12</f>
        <v>0</v>
      </c>
      <c r="J488" s="206">
        <f t="shared" si="41"/>
        <v>0</v>
      </c>
    </row>
    <row r="489" spans="1:10" outlineLevel="1">
      <c r="A489" s="1">
        <f t="shared" si="42"/>
        <v>0</v>
      </c>
      <c r="C489" s="172">
        <f>Kalkulation_MS5!$L$41/100*detail_MS5!B13</f>
        <v>0</v>
      </c>
      <c r="D489" s="172">
        <f>Kalkulation_MS5!$L$41/100*detail_MS5!O13</f>
        <v>0</v>
      </c>
      <c r="E489" s="172">
        <f>Kalkulation_MS5!$L$41/100*detail_MS5!AB13</f>
        <v>0</v>
      </c>
      <c r="F489" s="172">
        <f>Kalkulation_MS5!$L$41/100*detail_MS5!AO13</f>
        <v>0</v>
      </c>
      <c r="G489" s="172">
        <f>Kalkulation_MS5!$L$41/100*detail_MS5!BB13</f>
        <v>0</v>
      </c>
      <c r="H489" s="172">
        <f>Kalkulation_MS5!$L$41/100*detail_MS5!BO13</f>
        <v>0</v>
      </c>
      <c r="I489" s="172">
        <f>Kalkulation_MS5!$L$41/100*detail_MS5!CB13</f>
        <v>0</v>
      </c>
      <c r="J489" s="206">
        <f t="shared" si="41"/>
        <v>0</v>
      </c>
    </row>
    <row r="490" spans="1:10" outlineLevel="1">
      <c r="A490" s="1">
        <f t="shared" si="42"/>
        <v>0</v>
      </c>
      <c r="C490" s="172">
        <f>Kalkulation_MS5!$M$41/100*detail_MS5!B14</f>
        <v>0</v>
      </c>
      <c r="D490" s="172">
        <f>Kalkulation_MS5!$M$41/100*detail_MS5!O14</f>
        <v>0</v>
      </c>
      <c r="E490" s="172">
        <f>Kalkulation_MS5!$M$41/100*detail_MS5!AB14</f>
        <v>0</v>
      </c>
      <c r="F490" s="172">
        <f>Kalkulation_MS5!$M$41/100*detail_MS5!AO14</f>
        <v>0</v>
      </c>
      <c r="G490" s="172">
        <f>Kalkulation_MS5!$M$41/100*detail_MS5!BB14</f>
        <v>0</v>
      </c>
      <c r="H490" s="172">
        <f>Kalkulation_MS5!$M$41/100*detail_MS5!BO14</f>
        <v>0</v>
      </c>
      <c r="I490" s="172">
        <f>Kalkulation_MS5!$M$41/100*detail_MS5!CB14</f>
        <v>0</v>
      </c>
      <c r="J490" s="206">
        <f t="shared" si="41"/>
        <v>0</v>
      </c>
    </row>
    <row r="491" spans="1:10" outlineLevel="1">
      <c r="A491" s="1">
        <f t="shared" si="42"/>
        <v>0</v>
      </c>
      <c r="C491" s="172">
        <f>Kalkulation_MS5!$N$41/100*detail_MS5!B15</f>
        <v>0</v>
      </c>
      <c r="D491" s="172">
        <f>Kalkulation_MS5!$N$41/100*detail_MS5!O15</f>
        <v>0</v>
      </c>
      <c r="E491" s="172">
        <f>Kalkulation_MS5!$N$41/100*detail_MS5!AB15</f>
        <v>0</v>
      </c>
      <c r="F491" s="172">
        <f>Kalkulation_MS5!$N$41/100*detail_MS5!AO15</f>
        <v>0</v>
      </c>
      <c r="G491" s="172">
        <f>Kalkulation_MS5!$N$41/100*detail_MS5!BB15</f>
        <v>0</v>
      </c>
      <c r="H491" s="172">
        <f>Kalkulation_MS5!$N$41/100*detail_MS5!BO15</f>
        <v>0</v>
      </c>
      <c r="I491" s="172">
        <f>Kalkulation_MS5!$N$41/100*detail_MS5!CB15</f>
        <v>0</v>
      </c>
      <c r="J491" s="206">
        <f t="shared" si="41"/>
        <v>0</v>
      </c>
    </row>
    <row r="492" spans="1:10" outlineLevel="1">
      <c r="A492" s="1">
        <f t="shared" si="42"/>
        <v>0</v>
      </c>
      <c r="C492" s="172">
        <f>Kalkulation_MS5!$O$41/100*detail_MS5!B16</f>
        <v>0</v>
      </c>
      <c r="D492" s="172">
        <f>Kalkulation_MS5!$O$41/100*detail_MS5!O16</f>
        <v>0</v>
      </c>
      <c r="E492" s="172">
        <f>Kalkulation_MS5!$O$41/100*detail_MS5!AB16</f>
        <v>0</v>
      </c>
      <c r="F492" s="172">
        <f>Kalkulation_MS5!$O$41/100*detail_MS5!AO16</f>
        <v>0</v>
      </c>
      <c r="G492" s="172">
        <f>Kalkulation_MS5!$O$41/100*detail_MS5!BB16</f>
        <v>0</v>
      </c>
      <c r="H492" s="172">
        <f>Kalkulation_MS5!$O$41/100*detail_MS5!BO16</f>
        <v>0</v>
      </c>
      <c r="I492" s="172">
        <f>Kalkulation_MS5!$O$41/100*detail_MS5!CB16</f>
        <v>0</v>
      </c>
      <c r="J492" s="206">
        <f t="shared" si="41"/>
        <v>0</v>
      </c>
    </row>
    <row r="493" spans="1:10" outlineLevel="1">
      <c r="A493" s="1">
        <f t="shared" si="42"/>
        <v>0</v>
      </c>
      <c r="C493" s="172">
        <f>Kalkulation_MS5!$P$41/100*detail_MS5!B17</f>
        <v>0</v>
      </c>
      <c r="D493" s="172">
        <f>Kalkulation_MS5!$P$41/100*detail_MS5!O17</f>
        <v>0</v>
      </c>
      <c r="E493" s="172">
        <f>Kalkulation_MS5!$P$41/100*detail_MS5!AB17</f>
        <v>0</v>
      </c>
      <c r="F493" s="172">
        <f>Kalkulation_MS5!$P$41/100*detail_MS5!AO17</f>
        <v>0</v>
      </c>
      <c r="G493" s="172">
        <f>Kalkulation_MS5!$P$41/100*detail_MS5!BB17</f>
        <v>0</v>
      </c>
      <c r="H493" s="172">
        <f>Kalkulation_MS5!$P$41/100*detail_MS5!BO17</f>
        <v>0</v>
      </c>
      <c r="I493" s="172">
        <f>Kalkulation_MS5!$P$41/100*detail_MS5!CB17</f>
        <v>0</v>
      </c>
      <c r="J493" s="206">
        <f t="shared" si="41"/>
        <v>0</v>
      </c>
    </row>
    <row r="494" spans="1:10" outlineLevel="1">
      <c r="A494" s="1">
        <f t="shared" si="42"/>
        <v>0</v>
      </c>
      <c r="C494" s="172">
        <f>Kalkulation_MS5!$Q$41/100*detail_MS5!B18</f>
        <v>0</v>
      </c>
      <c r="D494" s="172">
        <f>Kalkulation_MS5!$Q$41/100*detail_MS5!O18</f>
        <v>0</v>
      </c>
      <c r="E494" s="172">
        <f>Kalkulation_MS5!$Q$41/100*detail_MS5!AB18</f>
        <v>0</v>
      </c>
      <c r="F494" s="172">
        <f>Kalkulation_MS5!$Q$41/100*detail_MS5!AO18</f>
        <v>0</v>
      </c>
      <c r="G494" s="172">
        <f>Kalkulation_MS5!$Q$41/100*detail_MS5!BB18</f>
        <v>0</v>
      </c>
      <c r="H494" s="172">
        <f>Kalkulation_MS5!$Q$41/100*detail_MS5!BO18</f>
        <v>0</v>
      </c>
      <c r="I494" s="172">
        <f>Kalkulation_MS5!$Q$41/100*detail_MS5!CB18</f>
        <v>0</v>
      </c>
      <c r="J494" s="206">
        <f t="shared" si="41"/>
        <v>0</v>
      </c>
    </row>
    <row r="495" spans="1:10" outlineLevel="1">
      <c r="A495" s="1">
        <f t="shared" si="42"/>
        <v>0</v>
      </c>
      <c r="C495" s="172">
        <f>Kalkulation_MS5!$R$41/100*detail_MS5!B19</f>
        <v>0</v>
      </c>
      <c r="D495" s="172">
        <f>Kalkulation_MS5!$R$41/100*detail_MS5!O19</f>
        <v>0</v>
      </c>
      <c r="E495" s="172">
        <f>Kalkulation_MS5!$R$41/100*detail_MS5!AB19</f>
        <v>0</v>
      </c>
      <c r="F495" s="172">
        <f>Kalkulation_MS5!$R$41/100*detail_MS5!AO19</f>
        <v>0</v>
      </c>
      <c r="G495" s="172">
        <f>Kalkulation_MS5!$R$41/100*detail_MS5!BB19</f>
        <v>0</v>
      </c>
      <c r="H495" s="172">
        <f>Kalkulation_MS5!$R$41/100*detail_MS5!BO19</f>
        <v>0</v>
      </c>
      <c r="I495" s="172">
        <f>Kalkulation_MS5!$R$41/100*detail_MS5!CB19</f>
        <v>0</v>
      </c>
      <c r="J495" s="206">
        <f t="shared" si="41"/>
        <v>0</v>
      </c>
    </row>
    <row r="496" spans="1:10" outlineLevel="1">
      <c r="A496" s="1">
        <f t="shared" si="42"/>
        <v>0</v>
      </c>
      <c r="C496" s="172">
        <f>Kalkulation_MS5!$S$41/100*detail_MS5!$B20</f>
        <v>0</v>
      </c>
      <c r="D496" s="172">
        <f>Kalkulation_MS5!$S$41/100*detail_MS5!$O20</f>
        <v>0</v>
      </c>
      <c r="E496" s="172">
        <f>Kalkulation_MS5!$S$41/100*detail_MS5!$AB20</f>
        <v>0</v>
      </c>
      <c r="F496" s="172">
        <f>Kalkulation_MS5!$S$41/100*detail_MS5!$AO20</f>
        <v>0</v>
      </c>
      <c r="G496" s="172">
        <f>Kalkulation_MS5!$S$41/100*detail_MS5!$BB20</f>
        <v>0</v>
      </c>
      <c r="H496" s="172">
        <f>Kalkulation_MS5!$S$41/100*detail_MS5!$BO20</f>
        <v>0</v>
      </c>
      <c r="I496" s="172">
        <f>Kalkulation_MS5!$S$41/100*detail_MS5!$CB20</f>
        <v>0</v>
      </c>
      <c r="J496" s="206">
        <f t="shared" si="41"/>
        <v>0</v>
      </c>
    </row>
    <row r="497" spans="1:10" outlineLevel="1">
      <c r="A497" s="1">
        <f t="shared" si="42"/>
        <v>0</v>
      </c>
      <c r="C497" s="172">
        <f>Kalkulation_MS5!$T$41/100*detail_MS5!$B21</f>
        <v>0</v>
      </c>
      <c r="D497" s="172">
        <f>Kalkulation_MS5!$T$41/100*detail_MS5!$O21</f>
        <v>0</v>
      </c>
      <c r="E497" s="172">
        <f>Kalkulation_MS5!$T$41/100*detail_MS5!$AB21</f>
        <v>0</v>
      </c>
      <c r="F497" s="172">
        <f>Kalkulation_MS5!$T$41/100*detail_MS5!$AO21</f>
        <v>0</v>
      </c>
      <c r="G497" s="172">
        <f>Kalkulation_MS5!$T$41/100*detail_MS5!$BB21</f>
        <v>0</v>
      </c>
      <c r="H497" s="172">
        <f>Kalkulation_MS5!$T$41/100*detail_MS5!$BO21</f>
        <v>0</v>
      </c>
      <c r="I497" s="172">
        <f>Kalkulation_MS5!$T$41/100*detail_MS5!$CB21</f>
        <v>0</v>
      </c>
      <c r="J497" s="206">
        <f t="shared" si="41"/>
        <v>0</v>
      </c>
    </row>
    <row r="498" spans="1:10" outlineLevel="1">
      <c r="A498" s="1">
        <f t="shared" si="42"/>
        <v>0</v>
      </c>
      <c r="C498" s="172">
        <f>Kalkulation_MS5!$U$41/100*detail_MS5!$B22</f>
        <v>0</v>
      </c>
      <c r="D498" s="172">
        <f>Kalkulation_MS5!$U$41/100*detail_MS5!$O22</f>
        <v>0</v>
      </c>
      <c r="E498" s="172">
        <f>Kalkulation_MS5!$U$41/100*detail_MS5!$AB22</f>
        <v>0</v>
      </c>
      <c r="F498" s="172">
        <f>Kalkulation_MS5!$U$41/100*detail_MS5!$AO22</f>
        <v>0</v>
      </c>
      <c r="G498" s="172">
        <f>Kalkulation_MS5!$U$41/100*detail_MS5!$BB22</f>
        <v>0</v>
      </c>
      <c r="H498" s="172">
        <f>Kalkulation_MS5!$U$41/100*detail_MS5!$BO22</f>
        <v>0</v>
      </c>
      <c r="I498" s="172">
        <f>Kalkulation_MS5!$U$41/100*detail_MS5!$CB22</f>
        <v>0</v>
      </c>
      <c r="J498" s="206">
        <f t="shared" si="41"/>
        <v>0</v>
      </c>
    </row>
    <row r="499" spans="1:10" outlineLevel="1">
      <c r="A499" s="1">
        <f t="shared" si="42"/>
        <v>0</v>
      </c>
      <c r="C499" s="172">
        <f>Kalkulation_MS5!$V$41/100*detail_MS5!$B23</f>
        <v>0</v>
      </c>
      <c r="D499" s="172">
        <f>Kalkulation_MS5!$V$41/100*detail_MS5!$O23</f>
        <v>0</v>
      </c>
      <c r="E499" s="172">
        <f>Kalkulation_MS5!$V$41/100*detail_MS5!$AB23</f>
        <v>0</v>
      </c>
      <c r="F499" s="172">
        <f>Kalkulation_MS5!$V$41/100*detail_MS5!$AO23</f>
        <v>0</v>
      </c>
      <c r="G499" s="172">
        <f>Kalkulation_MS5!$V$41/100*detail_MS5!$BB23</f>
        <v>0</v>
      </c>
      <c r="H499" s="172">
        <f>Kalkulation_MS5!$V$41/100*detail_MS5!$BO23</f>
        <v>0</v>
      </c>
      <c r="I499" s="172">
        <f>Kalkulation_MS5!$V$41/100*detail_MS5!$CB23</f>
        <v>0</v>
      </c>
      <c r="J499" s="206">
        <f t="shared" si="41"/>
        <v>0</v>
      </c>
    </row>
    <row r="500" spans="1:10" outlineLevel="1">
      <c r="A500" s="1">
        <f t="shared" si="42"/>
        <v>0</v>
      </c>
      <c r="C500" s="172">
        <f>Kalkulation_MS5!$W$41/100*detail_MS5!$B24</f>
        <v>0</v>
      </c>
      <c r="D500" s="172">
        <f>Kalkulation_MS5!$W$41/100*detail_MS5!$O24</f>
        <v>0</v>
      </c>
      <c r="E500" s="172">
        <f>Kalkulation_MS5!$W$41/100*detail_MS5!$AB24</f>
        <v>0</v>
      </c>
      <c r="F500" s="172">
        <f>Kalkulation_MS5!$W$41/100*detail_MS5!$AO24</f>
        <v>0</v>
      </c>
      <c r="G500" s="172">
        <f>Kalkulation_MS5!$W$41/100*detail_MS5!$BB24</f>
        <v>0</v>
      </c>
      <c r="H500" s="172">
        <f>Kalkulation_MS5!$W$41/100*detail_MS5!$BO24</f>
        <v>0</v>
      </c>
      <c r="I500" s="172">
        <f>Kalkulation_MS5!$W$41/100*detail_MS5!$CB24</f>
        <v>0</v>
      </c>
      <c r="J500" s="206">
        <f t="shared" si="41"/>
        <v>0</v>
      </c>
    </row>
    <row r="501" spans="1:10" outlineLevel="1">
      <c r="A501" s="1">
        <f t="shared" si="42"/>
        <v>0</v>
      </c>
      <c r="C501" s="172">
        <f>Kalkulation_MS5!$X$41/100*detail_MS5!$B25</f>
        <v>0</v>
      </c>
      <c r="D501" s="172">
        <f>Kalkulation_MS5!$X$41/100*detail_MS5!$O25</f>
        <v>0</v>
      </c>
      <c r="E501" s="172">
        <f>Kalkulation_MS5!$X$41/100*detail_MS5!$AB25</f>
        <v>0</v>
      </c>
      <c r="F501" s="172">
        <f>Kalkulation_MS5!$X$41/100*detail_MS5!$AO25</f>
        <v>0</v>
      </c>
      <c r="G501" s="172">
        <f>Kalkulation_MS5!$X$41/100*detail_MS5!$BB25</f>
        <v>0</v>
      </c>
      <c r="H501" s="172">
        <f>Kalkulation_MS5!$X$41/100*detail_MS5!$BO25</f>
        <v>0</v>
      </c>
      <c r="I501" s="172">
        <f>Kalkulation_MS5!$X$41/100*detail_MS5!$CB25</f>
        <v>0</v>
      </c>
      <c r="J501" s="206">
        <f t="shared" si="41"/>
        <v>0</v>
      </c>
    </row>
    <row r="502" spans="1:10" outlineLevel="1">
      <c r="A502" s="1">
        <f t="shared" si="42"/>
        <v>0</v>
      </c>
      <c r="C502" s="172">
        <f>Kalkulation_MS5!$Y$41/100*detail_MS5!$B26</f>
        <v>0</v>
      </c>
      <c r="D502" s="172">
        <f>Kalkulation_MS5!$Y$41/100*detail_MS5!$O26</f>
        <v>0</v>
      </c>
      <c r="E502" s="172">
        <f>Kalkulation_MS5!$Y$41/100*detail_MS5!$AB26</f>
        <v>0</v>
      </c>
      <c r="F502" s="172">
        <f>Kalkulation_MS5!$Y$41/100*detail_MS5!$AO26</f>
        <v>0</v>
      </c>
      <c r="G502" s="172">
        <f>Kalkulation_MS5!$Y$41/100*detail_MS5!$BB26</f>
        <v>0</v>
      </c>
      <c r="H502" s="172">
        <f>Kalkulation_MS5!$Y$41/100*detail_MS5!$BO26</f>
        <v>0</v>
      </c>
      <c r="I502" s="172">
        <f>Kalkulation_MS5!$Y$41/100*detail_MS5!$CB26</f>
        <v>0</v>
      </c>
      <c r="J502" s="206">
        <f t="shared" si="41"/>
        <v>0</v>
      </c>
    </row>
    <row r="503" spans="1:10" outlineLevel="1">
      <c r="A503" s="1">
        <f t="shared" si="42"/>
        <v>0</v>
      </c>
      <c r="C503" s="172">
        <f>Kalkulation_MS5!$Z$41/100*detail_MS5!$B27</f>
        <v>0</v>
      </c>
      <c r="D503" s="172">
        <f>Kalkulation_MS5!$Z$41/100*detail_MS5!$O27</f>
        <v>0</v>
      </c>
      <c r="E503" s="172">
        <f>Kalkulation_MS5!$Z$41/100*detail_MS5!$AB27</f>
        <v>0</v>
      </c>
      <c r="F503" s="172">
        <f>Kalkulation_MS5!$Z$41/100*detail_MS5!$AO27</f>
        <v>0</v>
      </c>
      <c r="G503" s="172">
        <f>Kalkulation_MS5!$Z$41/100*detail_MS5!$BB27</f>
        <v>0</v>
      </c>
      <c r="H503" s="172">
        <f>Kalkulation_MS5!$Z$41/100*detail_MS5!$BO27</f>
        <v>0</v>
      </c>
      <c r="I503" s="172">
        <f>Kalkulation_MS5!$Z$41/100*detail_MS5!$CB27</f>
        <v>0</v>
      </c>
      <c r="J503" s="206">
        <f t="shared" si="41"/>
        <v>0</v>
      </c>
    </row>
    <row r="504" spans="1:10" outlineLevel="1">
      <c r="A504" s="1">
        <f t="shared" si="42"/>
        <v>0</v>
      </c>
      <c r="C504" s="172">
        <f>Kalkulation_MS5!$AA$41/100*detail_MS5!$B28</f>
        <v>0</v>
      </c>
      <c r="D504" s="172">
        <f>Kalkulation_MS5!$AA$41/100*detail_MS5!$O28</f>
        <v>0</v>
      </c>
      <c r="E504" s="172">
        <f>Kalkulation_MS5!$AA$41/100*detail_MS5!$AB28</f>
        <v>0</v>
      </c>
      <c r="F504" s="172">
        <f>Kalkulation_MS5!$AA$41/100*detail_MS5!$AO28</f>
        <v>0</v>
      </c>
      <c r="G504" s="172">
        <f>Kalkulation_MS5!$AA$41/100*detail_MS5!$BB28</f>
        <v>0</v>
      </c>
      <c r="H504" s="172">
        <f>Kalkulation_MS5!$AA$41/100*detail_MS5!$BO28</f>
        <v>0</v>
      </c>
      <c r="I504" s="172">
        <f>Kalkulation_MS5!$AA$41/100*detail_MS5!$CB28</f>
        <v>0</v>
      </c>
      <c r="J504" s="206">
        <f t="shared" si="41"/>
        <v>0</v>
      </c>
    </row>
    <row r="505" spans="1:10" outlineLevel="1">
      <c r="A505" s="1">
        <f t="shared" si="42"/>
        <v>0</v>
      </c>
      <c r="C505" s="172">
        <f>Kalkulation_MS5!$AB$41/100*detail_MS5!$B29</f>
        <v>0</v>
      </c>
      <c r="D505" s="172">
        <f>Kalkulation_MS5!$AB$41/100*detail_MS5!$O29</f>
        <v>0</v>
      </c>
      <c r="E505" s="172">
        <f>Kalkulation_MS5!$AB$41/100*detail_MS5!$AB29</f>
        <v>0</v>
      </c>
      <c r="F505" s="172">
        <f>Kalkulation_MS5!$AB$41/100*detail_MS5!$AO29</f>
        <v>0</v>
      </c>
      <c r="G505" s="172">
        <f>Kalkulation_MS5!$AB$41/100*detail_MS5!$BB29</f>
        <v>0</v>
      </c>
      <c r="H505" s="172">
        <f>Kalkulation_MS5!$AB$41/100*detail_MS5!$BO29</f>
        <v>0</v>
      </c>
      <c r="I505" s="172">
        <f>Kalkulation_MS5!$AB$41/100*detail_MS5!$CB29</f>
        <v>0</v>
      </c>
      <c r="J505" s="206">
        <f t="shared" si="41"/>
        <v>0</v>
      </c>
    </row>
    <row r="506" spans="1:10" outlineLevel="1">
      <c r="A506" s="1">
        <f t="shared" si="42"/>
        <v>0</v>
      </c>
      <c r="C506" s="172">
        <f>Kalkulation_MS5!$AC$41/100*detail_MS5!$B30</f>
        <v>0</v>
      </c>
      <c r="D506" s="172">
        <f>Kalkulation_MS5!$AC$41/100*detail_MS5!$O30</f>
        <v>0</v>
      </c>
      <c r="E506" s="172">
        <f>Kalkulation_MS5!$AC$41/100*detail_MS5!$AB30</f>
        <v>0</v>
      </c>
      <c r="F506" s="172">
        <f>Kalkulation_MS5!$AC$41/100*detail_MS5!$AO30</f>
        <v>0</v>
      </c>
      <c r="G506" s="172">
        <f>Kalkulation_MS5!$AC$41/100*detail_MS5!$BB30</f>
        <v>0</v>
      </c>
      <c r="H506" s="172">
        <f>Kalkulation_MS5!$AC$41/100*detail_MS5!$BO30</f>
        <v>0</v>
      </c>
      <c r="I506" s="172">
        <f>Kalkulation_MS5!$AC$41/100*detail_MS5!$CB30</f>
        <v>0</v>
      </c>
      <c r="J506" s="206">
        <f t="shared" si="41"/>
        <v>0</v>
      </c>
    </row>
    <row r="507" spans="1:10" outlineLevel="1">
      <c r="A507" s="1">
        <f t="shared" si="42"/>
        <v>0</v>
      </c>
      <c r="C507" s="172">
        <f>Kalkulation_MS5!$AD$41/100*detail_MS5!$B31</f>
        <v>0</v>
      </c>
      <c r="D507" s="172">
        <f>Kalkulation_MS5!$AD$41/100*detail_MS5!$O31</f>
        <v>0</v>
      </c>
      <c r="E507" s="172">
        <f>Kalkulation_MS5!$AD$41/100*detail_MS5!$AB31</f>
        <v>0</v>
      </c>
      <c r="F507" s="172">
        <f>Kalkulation_MS5!$AD$41/100*detail_MS5!$AO31</f>
        <v>0</v>
      </c>
      <c r="G507" s="172">
        <f>Kalkulation_MS5!$AD$41/100*detail_MS5!$BB31</f>
        <v>0</v>
      </c>
      <c r="H507" s="172">
        <f>Kalkulation_MS5!$AD$41/100*detail_MS5!$BO31</f>
        <v>0</v>
      </c>
      <c r="I507" s="172">
        <f>Kalkulation_MS5!$AD$41/100*detail_MS5!$CB31</f>
        <v>0</v>
      </c>
      <c r="J507" s="206">
        <f t="shared" si="41"/>
        <v>0</v>
      </c>
    </row>
    <row r="508" spans="1:10" outlineLevel="1">
      <c r="A508" s="1">
        <f t="shared" si="42"/>
        <v>0</v>
      </c>
      <c r="C508" s="172">
        <f>Kalkulation_MS5!$AE$41/100*detail_MS5!$B32</f>
        <v>0</v>
      </c>
      <c r="D508" s="172">
        <f>Kalkulation_MS5!$AE$41/100*detail_MS5!$O32</f>
        <v>0</v>
      </c>
      <c r="E508" s="172">
        <f>Kalkulation_MS5!$AE$41/100*detail_MS5!$AB32</f>
        <v>0</v>
      </c>
      <c r="F508" s="172">
        <f>Kalkulation_MS5!$AE$41/100*detail_MS5!$AO32</f>
        <v>0</v>
      </c>
      <c r="G508" s="172">
        <f>Kalkulation_MS5!$AE$41/100*detail_MS5!$BB32</f>
        <v>0</v>
      </c>
      <c r="H508" s="172">
        <f>Kalkulation_MS5!$AE$41/100*detail_MS5!$BO32</f>
        <v>0</v>
      </c>
      <c r="I508" s="172">
        <f>Kalkulation_MS5!$AE$41/100*detail_MS5!$CB32</f>
        <v>0</v>
      </c>
      <c r="J508" s="206">
        <f t="shared" si="41"/>
        <v>0</v>
      </c>
    </row>
    <row r="509" spans="1:10" outlineLevel="1">
      <c r="A509" s="1">
        <f t="shared" si="42"/>
        <v>0</v>
      </c>
      <c r="C509" s="172">
        <f>Kalkulation_MS5!$AF$41/100*detail_MS5!$B33</f>
        <v>0</v>
      </c>
      <c r="D509" s="172">
        <f>Kalkulation_MS5!$AF$41/100*detail_MS5!$O33</f>
        <v>0</v>
      </c>
      <c r="E509" s="172">
        <f>Kalkulation_MS5!$AF$41/100*detail_MS5!$AB33</f>
        <v>0</v>
      </c>
      <c r="F509" s="172">
        <f>Kalkulation_MS5!$AF$41/100*detail_MS5!$AO33</f>
        <v>0</v>
      </c>
      <c r="G509" s="172">
        <f>Kalkulation_MS5!$AF$41/100*detail_MS5!$BB33</f>
        <v>0</v>
      </c>
      <c r="H509" s="172">
        <f>Kalkulation_MS5!$AF$41/100*detail_MS5!$BO33</f>
        <v>0</v>
      </c>
      <c r="I509" s="172">
        <f>Kalkulation_MS5!$AF$41/100*detail_MS5!$CB33</f>
        <v>0</v>
      </c>
      <c r="J509" s="206">
        <f t="shared" si="41"/>
        <v>0</v>
      </c>
    </row>
    <row r="510" spans="1:10" outlineLevel="1">
      <c r="A510" s="1">
        <f t="shared" si="42"/>
        <v>0</v>
      </c>
      <c r="C510" s="172">
        <f>Kalkulation_MS5!$AG$41/100*detail_MS5!$B34</f>
        <v>0</v>
      </c>
      <c r="D510" s="172">
        <f>Kalkulation_MS5!$AG$41/100*detail_MS5!$O34</f>
        <v>0</v>
      </c>
      <c r="E510" s="172">
        <f>Kalkulation_MS5!$AG$41/100*detail_MS5!$AB34</f>
        <v>0</v>
      </c>
      <c r="F510" s="172">
        <f>Kalkulation_MS5!$AG$41/100*detail_MS5!$AO34</f>
        <v>0</v>
      </c>
      <c r="G510" s="172">
        <f>Kalkulation_MS5!$AG$41/100*detail_MS5!$BB34</f>
        <v>0</v>
      </c>
      <c r="H510" s="172">
        <f>Kalkulation_MS5!$AG$41/100*detail_MS5!$BO34</f>
        <v>0</v>
      </c>
      <c r="I510" s="172">
        <f>Kalkulation_MS5!$AG$41/100*detail_MS5!$CB34</f>
        <v>0</v>
      </c>
      <c r="J510" s="206">
        <f t="shared" si="41"/>
        <v>0</v>
      </c>
    </row>
    <row r="511" spans="1:10" outlineLevel="1">
      <c r="A511" s="1">
        <f t="shared" si="42"/>
        <v>0</v>
      </c>
      <c r="C511" s="172">
        <f>Kalkulation_MS5!$AH$41/100*detail_MS5!$B35</f>
        <v>0</v>
      </c>
      <c r="D511" s="172">
        <f>Kalkulation_MS5!$AH$41/100*detail_MS5!$O35</f>
        <v>0</v>
      </c>
      <c r="E511" s="172">
        <f>Kalkulation_MS5!$AH$41/100*detail_MS5!$AB35</f>
        <v>0</v>
      </c>
      <c r="F511" s="172">
        <f>Kalkulation_MS5!$AH$41/100*detail_MS5!$AO35</f>
        <v>0</v>
      </c>
      <c r="G511" s="172">
        <f>Kalkulation_MS5!$AH$41/100*detail_MS5!$BB35</f>
        <v>0</v>
      </c>
      <c r="H511" s="172">
        <f>Kalkulation_MS5!$AH$41/100*detail_MS5!$BO35</f>
        <v>0</v>
      </c>
      <c r="I511" s="172">
        <f>Kalkulation_MS5!$AH$41/100*detail_MS5!$CB35</f>
        <v>0</v>
      </c>
      <c r="J511" s="206">
        <f t="shared" si="41"/>
        <v>0</v>
      </c>
    </row>
    <row r="512" spans="1:10" outlineLevel="1">
      <c r="A512" s="1">
        <f t="shared" si="42"/>
        <v>0</v>
      </c>
      <c r="C512" s="172">
        <f>Kalkulation_MS5!$AI$41/100*detail_MS5!$B36</f>
        <v>0</v>
      </c>
      <c r="D512" s="172">
        <f>Kalkulation_MS5!$AI$41/100*detail_MS5!$O36</f>
        <v>0</v>
      </c>
      <c r="E512" s="172">
        <f>Kalkulation_MS5!$AI$41/100*detail_MS5!$AB36</f>
        <v>0</v>
      </c>
      <c r="F512" s="172">
        <f>Kalkulation_MS5!$AI$41/100*detail_MS5!$AO36</f>
        <v>0</v>
      </c>
      <c r="G512" s="172">
        <f>Kalkulation_MS5!$AI$41/100*detail_MS5!$BB36</f>
        <v>0</v>
      </c>
      <c r="H512" s="172">
        <f>Kalkulation_MS5!$AI$41/100*detail_MS5!$BO36</f>
        <v>0</v>
      </c>
      <c r="I512" s="172">
        <f>Kalkulation_MS5!$AI$41/100*detail_MS5!$CB36</f>
        <v>0</v>
      </c>
      <c r="J512" s="206">
        <f t="shared" si="41"/>
        <v>0</v>
      </c>
    </row>
    <row r="513" spans="1:10" outlineLevel="1">
      <c r="A513" s="1">
        <f t="shared" si="42"/>
        <v>0</v>
      </c>
      <c r="C513" s="172">
        <f>Kalkulation_MS5!$AJ$41/100*detail_MS5!$B37</f>
        <v>0</v>
      </c>
      <c r="D513" s="172">
        <f>Kalkulation_MS5!$AJ$41/100*detail_MS5!$O37</f>
        <v>0</v>
      </c>
      <c r="E513" s="172">
        <f>Kalkulation_MS5!$AJ$41/100*detail_MS5!$AB37</f>
        <v>0</v>
      </c>
      <c r="F513" s="172">
        <f>Kalkulation_MS5!$AJ$41/100*detail_MS5!$AO37</f>
        <v>0</v>
      </c>
      <c r="G513" s="172">
        <f>Kalkulation_MS5!$AJ$41/100*detail_MS5!$BB37</f>
        <v>0</v>
      </c>
      <c r="H513" s="172">
        <f>Kalkulation_MS5!$AJ$41/100*detail_MS5!$BO37</f>
        <v>0</v>
      </c>
      <c r="I513" s="172">
        <f>Kalkulation_MS5!$AJ$41/100*detail_MS5!$CB37</f>
        <v>0</v>
      </c>
      <c r="J513" s="206">
        <f t="shared" si="41"/>
        <v>0</v>
      </c>
    </row>
    <row r="514" spans="1:10" outlineLevel="1">
      <c r="A514" s="1">
        <f t="shared" si="42"/>
        <v>0</v>
      </c>
      <c r="C514" s="172">
        <f>Kalkulation_MS5!$AK$41/100*detail_MS5!$B38</f>
        <v>0</v>
      </c>
      <c r="D514" s="172">
        <f>Kalkulation_MS5!$AK$41/100*detail_MS5!$O38</f>
        <v>0</v>
      </c>
      <c r="E514" s="172">
        <f>Kalkulation_MS5!$AK$41/100*detail_MS5!$AB38</f>
        <v>0</v>
      </c>
      <c r="F514" s="172">
        <f>Kalkulation_MS5!$AK$41/100*detail_MS5!$AO38</f>
        <v>0</v>
      </c>
      <c r="G514" s="172">
        <f>Kalkulation_MS5!$AK$41/100*detail_MS5!$BB38</f>
        <v>0</v>
      </c>
      <c r="H514" s="172">
        <f>Kalkulation_MS5!$AK$41/100*detail_MS5!$BO38</f>
        <v>0</v>
      </c>
      <c r="I514" s="172">
        <f>Kalkulation_MS5!$AK$41/100*detail_MS5!$CB38</f>
        <v>0</v>
      </c>
      <c r="J514" s="206">
        <f t="shared" si="41"/>
        <v>0</v>
      </c>
    </row>
    <row r="515" spans="1:10" outlineLevel="1">
      <c r="A515" s="1">
        <f t="shared" si="42"/>
        <v>0</v>
      </c>
      <c r="C515" s="172">
        <f>Kalkulation_MS5!$AL$41/100*detail_MS5!$B39</f>
        <v>0</v>
      </c>
      <c r="D515" s="172">
        <f>Kalkulation_MS5!$AL$41/100*detail_MS5!$O39</f>
        <v>0</v>
      </c>
      <c r="E515" s="172">
        <f>Kalkulation_MS5!$AL$41/100*detail_MS5!$AB39</f>
        <v>0</v>
      </c>
      <c r="F515" s="172">
        <f>Kalkulation_MS5!$AL$41/100*detail_MS5!$AO39</f>
        <v>0</v>
      </c>
      <c r="G515" s="172">
        <f>Kalkulation_MS5!$AL$41/100*detail_MS5!$BB39</f>
        <v>0</v>
      </c>
      <c r="H515" s="172">
        <f>Kalkulation_MS5!$AL$41/100*detail_MS5!$BO39</f>
        <v>0</v>
      </c>
      <c r="I515" s="172">
        <f>Kalkulation_MS5!$AL$41/100*detail_MS5!$CB39</f>
        <v>0</v>
      </c>
      <c r="J515" s="206">
        <f t="shared" si="41"/>
        <v>0</v>
      </c>
    </row>
    <row r="516" spans="1:10" outlineLevel="1">
      <c r="A516" s="1">
        <f t="shared" si="42"/>
        <v>0</v>
      </c>
      <c r="C516" s="172">
        <f>Kalkulation_MS5!$AM$41/100*detail_MS5!$B40</f>
        <v>0</v>
      </c>
      <c r="D516" s="172">
        <f>Kalkulation_MS5!$AM$41/100*detail_MS5!$O40</f>
        <v>0</v>
      </c>
      <c r="E516" s="172">
        <f>Kalkulation_MS5!$AM$41/100*detail_MS5!$AB40</f>
        <v>0</v>
      </c>
      <c r="F516" s="172">
        <f>Kalkulation_MS5!$AM$41/100*detail_MS5!$AO40</f>
        <v>0</v>
      </c>
      <c r="G516" s="172">
        <f>Kalkulation_MS5!$AM$41/100*detail_MS5!$BB40</f>
        <v>0</v>
      </c>
      <c r="H516" s="172">
        <f>Kalkulation_MS5!$AM$41/100*detail_MS5!$BO40</f>
        <v>0</v>
      </c>
      <c r="I516" s="172">
        <f>Kalkulation_MS5!$AM$41/100*detail_MS5!$CB40</f>
        <v>0</v>
      </c>
      <c r="J516" s="206">
        <f t="shared" si="41"/>
        <v>0</v>
      </c>
    </row>
    <row r="517" spans="1:10" outlineLevel="1">
      <c r="A517" s="1">
        <f t="shared" si="42"/>
        <v>0</v>
      </c>
      <c r="C517" s="172">
        <f>Kalkulation_MS5!$AN$41/100*detail_MS5!$B41</f>
        <v>0</v>
      </c>
      <c r="D517" s="172">
        <f>Kalkulation_MS5!$AN$41/100*detail_MS5!$O41</f>
        <v>0</v>
      </c>
      <c r="E517" s="172">
        <f>Kalkulation_MS5!$AN$41/100*detail_MS5!$AB41</f>
        <v>0</v>
      </c>
      <c r="F517" s="172">
        <f>Kalkulation_MS5!$AN$41/100*detail_MS5!$AO41</f>
        <v>0</v>
      </c>
      <c r="G517" s="172">
        <f>Kalkulation_MS5!$AN$41/100*detail_MS5!$BB41</f>
        <v>0</v>
      </c>
      <c r="H517" s="172">
        <f>Kalkulation_MS5!$AN$41/100*detail_MS5!$BO41</f>
        <v>0</v>
      </c>
      <c r="I517" s="172">
        <f>Kalkulation_MS5!$AN$41/100*detail_MS5!$CB41</f>
        <v>0</v>
      </c>
      <c r="J517" s="206">
        <f t="shared" si="41"/>
        <v>0</v>
      </c>
    </row>
    <row r="518" spans="1:10" outlineLevel="1">
      <c r="A518" s="1">
        <f t="shared" si="42"/>
        <v>0</v>
      </c>
      <c r="C518" s="172">
        <f>Kalkulation_MS5!$AO$41/100*detail_MS5!$B42</f>
        <v>0</v>
      </c>
      <c r="D518" s="172">
        <f>Kalkulation_MS5!$AO$41/100*detail_MS5!$O42</f>
        <v>0</v>
      </c>
      <c r="E518" s="172">
        <f>Kalkulation_MS5!$AO$41/100*detail_MS5!$AB42</f>
        <v>0</v>
      </c>
      <c r="F518" s="172">
        <f>Kalkulation_MS5!$AO$41/100*detail_MS5!$AO42</f>
        <v>0</v>
      </c>
      <c r="G518" s="172">
        <f>Kalkulation_MS5!$AO$41/100*detail_MS5!$BB42</f>
        <v>0</v>
      </c>
      <c r="H518" s="172">
        <f>Kalkulation_MS5!$AO$41/100*detail_MS5!$BO42</f>
        <v>0</v>
      </c>
      <c r="I518" s="172">
        <f>Kalkulation_MS5!$AO$41/100*detail_MS5!$CB42</f>
        <v>0</v>
      </c>
      <c r="J518" s="206">
        <f t="shared" si="41"/>
        <v>0</v>
      </c>
    </row>
    <row r="519" spans="1:10" outlineLevel="1">
      <c r="A519" s="1">
        <f t="shared" si="42"/>
        <v>0</v>
      </c>
      <c r="C519" s="172">
        <f>Kalkulation_MS5!$AP$41/100*detail_MS5!$B43</f>
        <v>0</v>
      </c>
      <c r="D519" s="172">
        <f>Kalkulation_MS5!$AP$41/100*detail_MS5!$O43</f>
        <v>0</v>
      </c>
      <c r="E519" s="172">
        <f>Kalkulation_MS5!$AP$41/100*detail_MS5!$AB43</f>
        <v>0</v>
      </c>
      <c r="F519" s="172">
        <f>Kalkulation_MS5!$AP$41/100*detail_MS5!$AO43</f>
        <v>0</v>
      </c>
      <c r="G519" s="172">
        <f>Kalkulation_MS5!$AP$41/100*detail_MS5!$BB43</f>
        <v>0</v>
      </c>
      <c r="H519" s="172">
        <f>Kalkulation_MS5!$AP$41/100*detail_MS5!$BO43</f>
        <v>0</v>
      </c>
      <c r="I519" s="172">
        <f>Kalkulation_MS5!$AP$41/100*detail_MS5!$CB43</f>
        <v>0</v>
      </c>
      <c r="J519" s="206">
        <f t="shared" si="41"/>
        <v>0</v>
      </c>
    </row>
    <row r="520" spans="1:10" outlineLevel="1">
      <c r="A520" s="1">
        <f t="shared" si="42"/>
        <v>0</v>
      </c>
      <c r="C520" s="172">
        <f>Kalkulation_MS5!$AQ$41/100*detail_MS5!$B44</f>
        <v>0</v>
      </c>
      <c r="D520" s="172">
        <f>Kalkulation_MS5!$AQ$41/100*detail_MS5!$O44</f>
        <v>0</v>
      </c>
      <c r="E520" s="172">
        <f>Kalkulation_MS5!$AQ$41/100*detail_MS5!$AB44</f>
        <v>0</v>
      </c>
      <c r="F520" s="172">
        <f>Kalkulation_MS5!$AQ$41/100*detail_MS5!$AO44</f>
        <v>0</v>
      </c>
      <c r="G520" s="172">
        <f>Kalkulation_MS5!$AQ$41/100*detail_MS5!$BB44</f>
        <v>0</v>
      </c>
      <c r="H520" s="172">
        <f>Kalkulation_MS5!$AQ$41/100*detail_MS5!$BO44</f>
        <v>0</v>
      </c>
      <c r="I520" s="172">
        <f>Kalkulation_MS5!$AQ$41/100*detail_MS5!$CB44</f>
        <v>0</v>
      </c>
      <c r="J520" s="206">
        <f t="shared" si="41"/>
        <v>0</v>
      </c>
    </row>
    <row r="521" spans="1:10" outlineLevel="1">
      <c r="A521" s="1">
        <f t="shared" si="42"/>
        <v>0</v>
      </c>
      <c r="C521" s="172">
        <f>Kalkulation_MS5!$AR$41/100*detail_MS5!$B45</f>
        <v>0</v>
      </c>
      <c r="D521" s="172">
        <f>Kalkulation_MS5!$AR$41/100*detail_MS5!$O45</f>
        <v>0</v>
      </c>
      <c r="E521" s="172">
        <f>Kalkulation_MS5!$AR$41/100*detail_MS5!$AB45</f>
        <v>0</v>
      </c>
      <c r="F521" s="172">
        <f>Kalkulation_MS5!$AR$41/100*detail_MS5!$AO45</f>
        <v>0</v>
      </c>
      <c r="G521" s="172">
        <f>Kalkulation_MS5!$AR$41/100*detail_MS5!$BB45</f>
        <v>0</v>
      </c>
      <c r="H521" s="172">
        <f>Kalkulation_MS5!$AR$41/100*detail_MS5!$BO45</f>
        <v>0</v>
      </c>
      <c r="I521" s="172">
        <f>Kalkulation_MS5!$AR$41/100*detail_MS5!$CB45</f>
        <v>0</v>
      </c>
      <c r="J521" s="206">
        <f t="shared" si="41"/>
        <v>0</v>
      </c>
    </row>
    <row r="522" spans="1:10" outlineLevel="1">
      <c r="A522" s="1">
        <f t="shared" si="42"/>
        <v>0</v>
      </c>
      <c r="C522" s="172">
        <f>Kalkulation_MS5!$AS$41/100*detail_MS5!$B46</f>
        <v>0</v>
      </c>
      <c r="D522" s="172">
        <f>Kalkulation_MS5!$AS$41/100*detail_MS5!$O46</f>
        <v>0</v>
      </c>
      <c r="E522" s="172">
        <f>Kalkulation_MS5!$AS$41/100*detail_MS5!$AB46</f>
        <v>0</v>
      </c>
      <c r="F522" s="172">
        <f>Kalkulation_MS5!$AS$41/100*detail_MS5!$AO46</f>
        <v>0</v>
      </c>
      <c r="G522" s="172">
        <f>Kalkulation_MS5!$AS$41/100*detail_MS5!$BB46</f>
        <v>0</v>
      </c>
      <c r="H522" s="172">
        <f>Kalkulation_MS5!$AS$41/100*detail_MS5!$BO46</f>
        <v>0</v>
      </c>
      <c r="I522" s="172">
        <f>Kalkulation_MS5!$AS$41/100*detail_MS5!$CB46</f>
        <v>0</v>
      </c>
      <c r="J522" s="206">
        <f t="shared" si="41"/>
        <v>0</v>
      </c>
    </row>
    <row r="523" spans="1:10" outlineLevel="1">
      <c r="A523" s="88" t="s">
        <v>456</v>
      </c>
      <c r="B523" s="88"/>
      <c r="C523" s="201">
        <f>SUM(C483:C522)</f>
        <v>0</v>
      </c>
      <c r="D523" s="201">
        <f t="shared" ref="D523:J523" si="43">SUM(D483:D522)</f>
        <v>0</v>
      </c>
      <c r="E523" s="201">
        <f t="shared" si="43"/>
        <v>0</v>
      </c>
      <c r="F523" s="201">
        <f t="shared" si="43"/>
        <v>0</v>
      </c>
      <c r="G523" s="201">
        <f t="shared" si="43"/>
        <v>0</v>
      </c>
      <c r="H523" s="201">
        <f t="shared" si="43"/>
        <v>0</v>
      </c>
      <c r="I523" s="201">
        <f t="shared" si="43"/>
        <v>0</v>
      </c>
      <c r="J523" s="79">
        <f t="shared" si="43"/>
        <v>0</v>
      </c>
    </row>
    <row r="524" spans="1:10" outlineLevel="1">
      <c r="A524" s="203" t="s">
        <v>457</v>
      </c>
      <c r="J524" s="205">
        <f t="shared" ref="J524:J564" si="44">SUM(C524:I524)</f>
        <v>0</v>
      </c>
    </row>
    <row r="525" spans="1:10" outlineLevel="1">
      <c r="A525" s="1">
        <f t="shared" ref="A525:A564" si="45">A483</f>
        <v>0</v>
      </c>
      <c r="C525" s="172">
        <f>Kalkulation_MS5!$F$42/100*detail_MS5!B7</f>
        <v>0</v>
      </c>
      <c r="D525" s="172">
        <f>Kalkulation_MS5!$F$42/100*detail_MS5!O7</f>
        <v>0</v>
      </c>
      <c r="E525" s="172">
        <f>Kalkulation_MS5!$F$42/100*detail_MS5!AB7</f>
        <v>0</v>
      </c>
      <c r="F525" s="172">
        <f>Kalkulation_MS5!$F$42/100*detail_MS5!AO7</f>
        <v>0</v>
      </c>
      <c r="G525" s="172">
        <f>Kalkulation_MS5!$F$42/100*detail_MS5!BB7</f>
        <v>0</v>
      </c>
      <c r="H525" s="172">
        <f>Kalkulation_MS5!$F$42/100*detail_MS5!BO7</f>
        <v>0</v>
      </c>
      <c r="I525" s="172">
        <f>Kalkulation_MS5!$F$42/100*detail_MS5!CB7</f>
        <v>0</v>
      </c>
      <c r="J525" s="206">
        <f t="shared" si="44"/>
        <v>0</v>
      </c>
    </row>
    <row r="526" spans="1:10" outlineLevel="1">
      <c r="A526" s="1">
        <f t="shared" si="45"/>
        <v>0</v>
      </c>
      <c r="C526" s="172">
        <f>Kalkulation_MS5!$G$42/100*detail_MS5!B8</f>
        <v>0</v>
      </c>
      <c r="D526" s="172">
        <f>Kalkulation_MS5!$G$42/100*detail_MS5!O8</f>
        <v>0</v>
      </c>
      <c r="E526" s="172">
        <f>Kalkulation_MS5!$G$42/100*detail_MS5!AB8</f>
        <v>0</v>
      </c>
      <c r="F526" s="172">
        <f>Kalkulation_MS5!$G$42/100*detail_MS5!AO8</f>
        <v>0</v>
      </c>
      <c r="G526" s="172">
        <f>Kalkulation_MS5!$G$42/100*detail_MS5!BB8</f>
        <v>0</v>
      </c>
      <c r="H526" s="172">
        <f>Kalkulation_MS5!$G$42/100*detail_MS5!BO8</f>
        <v>0</v>
      </c>
      <c r="I526" s="172">
        <f>Kalkulation_MS5!$G$42/100*detail_MS5!CB8</f>
        <v>0</v>
      </c>
      <c r="J526" s="206">
        <f t="shared" si="44"/>
        <v>0</v>
      </c>
    </row>
    <row r="527" spans="1:10" outlineLevel="1">
      <c r="A527" s="1">
        <f t="shared" si="45"/>
        <v>0</v>
      </c>
      <c r="C527" s="172">
        <f>Kalkulation_MS5!$H$42/100*detail_MS5!B9</f>
        <v>0</v>
      </c>
      <c r="D527" s="172">
        <f>Kalkulation_MS5!$H$42/100*detail_MS5!O9</f>
        <v>0</v>
      </c>
      <c r="E527" s="172">
        <f>Kalkulation_MS5!$H$42/100*detail_MS5!AB9</f>
        <v>0</v>
      </c>
      <c r="F527" s="172">
        <f>Kalkulation_MS5!$H$42/100*detail_MS5!AO9</f>
        <v>0</v>
      </c>
      <c r="G527" s="172">
        <f>Kalkulation_MS5!$H$42/100*detail_MS5!BB9</f>
        <v>0</v>
      </c>
      <c r="H527" s="172">
        <f>Kalkulation_MS5!$H$42/100*detail_MS5!BO9</f>
        <v>0</v>
      </c>
      <c r="I527" s="172">
        <f>Kalkulation_MS5!$H$42/100*detail_MS5!CB9</f>
        <v>0</v>
      </c>
      <c r="J527" s="206">
        <f t="shared" si="44"/>
        <v>0</v>
      </c>
    </row>
    <row r="528" spans="1:10" outlineLevel="1">
      <c r="A528" s="1">
        <f t="shared" si="45"/>
        <v>0</v>
      </c>
      <c r="C528" s="172">
        <f>Kalkulation_MS5!$I$42/100*detail_MS5!B10</f>
        <v>0</v>
      </c>
      <c r="D528" s="172">
        <f>Kalkulation_MS5!$I$42/100*detail_MS5!O10</f>
        <v>0</v>
      </c>
      <c r="E528" s="172">
        <f>Kalkulation_MS5!$I$42/100*detail_MS5!AB10</f>
        <v>0</v>
      </c>
      <c r="F528" s="172">
        <f>Kalkulation_MS5!$I$42/100*detail_MS5!AO10</f>
        <v>0</v>
      </c>
      <c r="G528" s="172">
        <f>Kalkulation_MS5!$I$42/100*detail_MS5!BB10</f>
        <v>0</v>
      </c>
      <c r="H528" s="172">
        <f>Kalkulation_MS5!$I$42/100*detail_MS5!BO10</f>
        <v>0</v>
      </c>
      <c r="I528" s="172">
        <f>Kalkulation_MS5!$I$42/100*detail_MS5!CB10</f>
        <v>0</v>
      </c>
      <c r="J528" s="206">
        <f t="shared" si="44"/>
        <v>0</v>
      </c>
    </row>
    <row r="529" spans="1:10" outlineLevel="1">
      <c r="A529" s="1">
        <f t="shared" si="45"/>
        <v>0</v>
      </c>
      <c r="C529" s="172">
        <f>Kalkulation_MS5!$J$42/100*detail_MS5!B11</f>
        <v>0</v>
      </c>
      <c r="D529" s="172">
        <f>Kalkulation_MS5!$J$42/100*detail_MS5!O11</f>
        <v>0</v>
      </c>
      <c r="E529" s="172">
        <f>Kalkulation_MS5!$J$42/100*detail_MS5!AB11</f>
        <v>0</v>
      </c>
      <c r="F529" s="172">
        <f>Kalkulation_MS5!$J$42/100*detail_MS5!AO11</f>
        <v>0</v>
      </c>
      <c r="G529" s="172">
        <f>Kalkulation_MS5!$J$42/100*detail_MS5!BB11</f>
        <v>0</v>
      </c>
      <c r="H529" s="172">
        <f>Kalkulation_MS5!$J$42/100*detail_MS5!BO11</f>
        <v>0</v>
      </c>
      <c r="I529" s="172">
        <f>Kalkulation_MS5!$J$42/100*detail_MS5!CB11</f>
        <v>0</v>
      </c>
      <c r="J529" s="206">
        <f t="shared" si="44"/>
        <v>0</v>
      </c>
    </row>
    <row r="530" spans="1:10" outlineLevel="1">
      <c r="A530" s="1">
        <f t="shared" si="45"/>
        <v>0</v>
      </c>
      <c r="C530" s="172">
        <f>Kalkulation_MS5!$K$42/100*detail_MS5!B12</f>
        <v>0</v>
      </c>
      <c r="D530" s="172">
        <f>Kalkulation_MS5!$K$42/100*detail_MS5!O12</f>
        <v>0</v>
      </c>
      <c r="E530" s="172">
        <f>Kalkulation_MS5!$K$42/100*detail_MS5!AB12</f>
        <v>0</v>
      </c>
      <c r="F530" s="172">
        <f>Kalkulation_MS5!$K$42/100*detail_MS5!AO12</f>
        <v>0</v>
      </c>
      <c r="G530" s="172">
        <f>Kalkulation_MS5!$K$42/100*detail_MS5!BB12</f>
        <v>0</v>
      </c>
      <c r="H530" s="172">
        <f>Kalkulation_MS5!$K$42/100*detail_MS5!BO12</f>
        <v>0</v>
      </c>
      <c r="I530" s="172">
        <f>Kalkulation_MS5!$K$42/100*detail_MS5!CB12</f>
        <v>0</v>
      </c>
      <c r="J530" s="206">
        <f t="shared" si="44"/>
        <v>0</v>
      </c>
    </row>
    <row r="531" spans="1:10" outlineLevel="1">
      <c r="A531" s="1">
        <f t="shared" si="45"/>
        <v>0</v>
      </c>
      <c r="C531" s="172">
        <f>Kalkulation_MS5!$L$42/100*detail_MS5!B13</f>
        <v>0</v>
      </c>
      <c r="D531" s="172">
        <f>Kalkulation_MS5!$L$42/100*detail_MS5!O13</f>
        <v>0</v>
      </c>
      <c r="E531" s="172">
        <f>Kalkulation_MS5!$L$42/100*detail_MS5!AB13</f>
        <v>0</v>
      </c>
      <c r="F531" s="172">
        <f>Kalkulation_MS5!$L$42/100*detail_MS5!AO13</f>
        <v>0</v>
      </c>
      <c r="G531" s="172">
        <f>Kalkulation_MS5!$L$42/100*detail_MS5!BB13</f>
        <v>0</v>
      </c>
      <c r="H531" s="172">
        <f>Kalkulation_MS5!$L$42/100*detail_MS5!BO13</f>
        <v>0</v>
      </c>
      <c r="I531" s="172">
        <f>Kalkulation_MS5!$L$42/100*detail_MS5!CB13</f>
        <v>0</v>
      </c>
      <c r="J531" s="206">
        <f t="shared" si="44"/>
        <v>0</v>
      </c>
    </row>
    <row r="532" spans="1:10" outlineLevel="1">
      <c r="A532" s="1">
        <f t="shared" si="45"/>
        <v>0</v>
      </c>
      <c r="C532" s="172">
        <f>Kalkulation_MS5!$M$42/100*detail_MS5!B14</f>
        <v>0</v>
      </c>
      <c r="D532" s="172">
        <f>Kalkulation_MS5!$M$42/100*detail_MS5!O14</f>
        <v>0</v>
      </c>
      <c r="E532" s="172">
        <f>Kalkulation_MS5!$M$42/100*detail_MS5!AB14</f>
        <v>0</v>
      </c>
      <c r="F532" s="172">
        <f>Kalkulation_MS5!$M$42/100*detail_MS5!AO14</f>
        <v>0</v>
      </c>
      <c r="G532" s="172">
        <f>Kalkulation_MS5!$M$42/100*detail_MS5!BB14</f>
        <v>0</v>
      </c>
      <c r="H532" s="172">
        <f>Kalkulation_MS5!$M$42/100*detail_MS5!BO14</f>
        <v>0</v>
      </c>
      <c r="I532" s="172">
        <f>Kalkulation_MS5!$M$42/100*detail_MS5!CB14</f>
        <v>0</v>
      </c>
      <c r="J532" s="206">
        <f t="shared" si="44"/>
        <v>0</v>
      </c>
    </row>
    <row r="533" spans="1:10" outlineLevel="1">
      <c r="A533" s="1">
        <f t="shared" si="45"/>
        <v>0</v>
      </c>
      <c r="C533" s="172">
        <f>Kalkulation_MS5!$N$42/100*detail_MS5!B15</f>
        <v>0</v>
      </c>
      <c r="D533" s="172">
        <f>Kalkulation_MS5!$N$42/100*detail_MS5!O15</f>
        <v>0</v>
      </c>
      <c r="E533" s="172">
        <f>Kalkulation_MS5!$N$42/100*detail_MS5!AB15</f>
        <v>0</v>
      </c>
      <c r="F533" s="172">
        <f>Kalkulation_MS5!$N$42/100*detail_MS5!AO15</f>
        <v>0</v>
      </c>
      <c r="G533" s="172">
        <f>Kalkulation_MS5!$N$42/100*detail_MS5!BB15</f>
        <v>0</v>
      </c>
      <c r="H533" s="172">
        <f>Kalkulation_MS5!$N$42/100*detail_MS5!BO15</f>
        <v>0</v>
      </c>
      <c r="I533" s="172">
        <f>Kalkulation_MS5!$N$42/100*detail_MS5!CB15</f>
        <v>0</v>
      </c>
      <c r="J533" s="206">
        <f t="shared" si="44"/>
        <v>0</v>
      </c>
    </row>
    <row r="534" spans="1:10" outlineLevel="1">
      <c r="A534" s="1">
        <f t="shared" si="45"/>
        <v>0</v>
      </c>
      <c r="C534" s="172">
        <f>Kalkulation_MS5!$O$42/100*detail_MS5!B16</f>
        <v>0</v>
      </c>
      <c r="D534" s="172">
        <f>Kalkulation_MS5!$O$42/100*detail_MS5!O16</f>
        <v>0</v>
      </c>
      <c r="E534" s="172">
        <f>Kalkulation_MS5!$O$42/100*detail_MS5!AB16</f>
        <v>0</v>
      </c>
      <c r="F534" s="172">
        <f>Kalkulation_MS5!$O$42/100*detail_MS5!AO16</f>
        <v>0</v>
      </c>
      <c r="G534" s="172">
        <f>Kalkulation_MS5!$O$42/100*detail_MS5!BB16</f>
        <v>0</v>
      </c>
      <c r="H534" s="172">
        <f>Kalkulation_MS5!$O$42/100*detail_MS5!BO16</f>
        <v>0</v>
      </c>
      <c r="I534" s="172">
        <f>Kalkulation_MS5!$O$42/100*detail_MS5!CB16</f>
        <v>0</v>
      </c>
      <c r="J534" s="206">
        <f t="shared" si="44"/>
        <v>0</v>
      </c>
    </row>
    <row r="535" spans="1:10" outlineLevel="1">
      <c r="A535" s="1">
        <f t="shared" si="45"/>
        <v>0</v>
      </c>
      <c r="C535" s="172">
        <f>Kalkulation_MS5!$P$42/100*detail_MS5!B17</f>
        <v>0</v>
      </c>
      <c r="D535" s="172">
        <f>Kalkulation_MS5!$P$42/100*detail_MS5!O17</f>
        <v>0</v>
      </c>
      <c r="E535" s="172">
        <f>Kalkulation_MS5!$P$42/100*detail_MS5!AB17</f>
        <v>0</v>
      </c>
      <c r="F535" s="172">
        <f>Kalkulation_MS5!$P$42/100*detail_MS5!AO17</f>
        <v>0</v>
      </c>
      <c r="G535" s="172">
        <f>Kalkulation_MS5!$P$42/100*detail_MS5!BB17</f>
        <v>0</v>
      </c>
      <c r="H535" s="172">
        <f>Kalkulation_MS5!$P$42/100*detail_MS5!BO17</f>
        <v>0</v>
      </c>
      <c r="I535" s="172">
        <f>Kalkulation_MS5!$P$42/100*detail_MS5!CB17</f>
        <v>0</v>
      </c>
      <c r="J535" s="206">
        <f t="shared" si="44"/>
        <v>0</v>
      </c>
    </row>
    <row r="536" spans="1:10" outlineLevel="1">
      <c r="A536" s="1">
        <f t="shared" si="45"/>
        <v>0</v>
      </c>
      <c r="C536" s="172">
        <f>Kalkulation_MS5!$Q$42/100*detail_MS5!B18</f>
        <v>0</v>
      </c>
      <c r="D536" s="172">
        <f>Kalkulation_MS5!$Q$42/100*detail_MS5!O18</f>
        <v>0</v>
      </c>
      <c r="E536" s="172">
        <f>Kalkulation_MS5!$Q$42/100*detail_MS5!AB18</f>
        <v>0</v>
      </c>
      <c r="F536" s="172">
        <f>Kalkulation_MS5!$Q$42/100*detail_MS5!AO18</f>
        <v>0</v>
      </c>
      <c r="G536" s="172">
        <f>Kalkulation_MS5!$Q$42/100*detail_MS5!BB18</f>
        <v>0</v>
      </c>
      <c r="H536" s="172">
        <f>Kalkulation_MS5!$Q$42/100*detail_MS5!BO18</f>
        <v>0</v>
      </c>
      <c r="I536" s="172">
        <f>Kalkulation_MS5!$Q$42/100*detail_MS5!CB18</f>
        <v>0</v>
      </c>
      <c r="J536" s="206">
        <f t="shared" si="44"/>
        <v>0</v>
      </c>
    </row>
    <row r="537" spans="1:10" outlineLevel="1">
      <c r="A537" s="1">
        <f t="shared" si="45"/>
        <v>0</v>
      </c>
      <c r="C537" s="172">
        <f>Kalkulation_MS5!$R$42/100*detail_MS5!B19</f>
        <v>0</v>
      </c>
      <c r="D537" s="172">
        <f>Kalkulation_MS5!$R$42/100*detail_MS5!O19</f>
        <v>0</v>
      </c>
      <c r="E537" s="172">
        <f>Kalkulation_MS5!$R$42/100*detail_MS5!AB19</f>
        <v>0</v>
      </c>
      <c r="F537" s="172">
        <f>Kalkulation_MS5!$R$42/100*detail_MS5!AO19</f>
        <v>0</v>
      </c>
      <c r="G537" s="172">
        <f>Kalkulation_MS5!$R$42/100*detail_MS5!BB19</f>
        <v>0</v>
      </c>
      <c r="H537" s="172">
        <f>Kalkulation_MS5!$R$42/100*detail_MS5!BO19</f>
        <v>0</v>
      </c>
      <c r="I537" s="172">
        <f>Kalkulation_MS5!$R$42/100*detail_MS5!CB19</f>
        <v>0</v>
      </c>
      <c r="J537" s="206">
        <f t="shared" si="44"/>
        <v>0</v>
      </c>
    </row>
    <row r="538" spans="1:10" outlineLevel="1">
      <c r="A538" s="1">
        <f t="shared" si="45"/>
        <v>0</v>
      </c>
      <c r="C538" s="172">
        <f>Kalkulation_MS5!$S$42/100*detail_MS5!$B20</f>
        <v>0</v>
      </c>
      <c r="D538" s="172">
        <f>Kalkulation_MS5!$S$42/100*detail_MS5!$O20</f>
        <v>0</v>
      </c>
      <c r="E538" s="172">
        <f>Kalkulation_MS5!$S$42/100*detail_MS5!$AB20</f>
        <v>0</v>
      </c>
      <c r="F538" s="172">
        <f>Kalkulation_MS5!$S$42/100*detail_MS5!$AO20</f>
        <v>0</v>
      </c>
      <c r="G538" s="172">
        <f>Kalkulation_MS5!$S$42/100*detail_MS5!$BB20</f>
        <v>0</v>
      </c>
      <c r="H538" s="172">
        <f>Kalkulation_MS5!$S$42/100*detail_MS5!$BO20</f>
        <v>0</v>
      </c>
      <c r="I538" s="172">
        <f>Kalkulation_MS5!$S$42/100*detail_MS5!$CB20</f>
        <v>0</v>
      </c>
      <c r="J538" s="206">
        <f t="shared" si="44"/>
        <v>0</v>
      </c>
    </row>
    <row r="539" spans="1:10" outlineLevel="1">
      <c r="A539" s="1">
        <f t="shared" si="45"/>
        <v>0</v>
      </c>
      <c r="C539" s="172">
        <f>Kalkulation_MS5!$T$42/100*detail_MS5!$B21</f>
        <v>0</v>
      </c>
      <c r="D539" s="172">
        <f>Kalkulation_MS5!$T$42/100*detail_MS5!$O21</f>
        <v>0</v>
      </c>
      <c r="E539" s="172">
        <f>Kalkulation_MS5!$T$42/100*detail_MS5!$AB21</f>
        <v>0</v>
      </c>
      <c r="F539" s="172">
        <f>Kalkulation_MS5!$T$42/100*detail_MS5!$AO21</f>
        <v>0</v>
      </c>
      <c r="G539" s="172">
        <f>Kalkulation_MS5!$T$42/100*detail_MS5!$BB21</f>
        <v>0</v>
      </c>
      <c r="H539" s="172">
        <f>Kalkulation_MS5!$T$42/100*detail_MS5!$BO21</f>
        <v>0</v>
      </c>
      <c r="I539" s="172">
        <f>Kalkulation_MS5!$T$42/100*detail_MS5!$CB21</f>
        <v>0</v>
      </c>
      <c r="J539" s="206">
        <f t="shared" si="44"/>
        <v>0</v>
      </c>
    </row>
    <row r="540" spans="1:10" outlineLevel="1">
      <c r="A540" s="1">
        <f t="shared" si="45"/>
        <v>0</v>
      </c>
      <c r="C540" s="172">
        <f>Kalkulation_MS5!$U$42/100*detail_MS5!$B22</f>
        <v>0</v>
      </c>
      <c r="D540" s="172">
        <f>Kalkulation_MS5!$U$42/100*detail_MS5!$O22</f>
        <v>0</v>
      </c>
      <c r="E540" s="172">
        <f>Kalkulation_MS5!$U$42/100*detail_MS5!$AB22</f>
        <v>0</v>
      </c>
      <c r="F540" s="172">
        <f>Kalkulation_MS5!$U$42/100*detail_MS5!$AO22</f>
        <v>0</v>
      </c>
      <c r="G540" s="172">
        <f>Kalkulation_MS5!$U$42/100*detail_MS5!$BB22</f>
        <v>0</v>
      </c>
      <c r="H540" s="172">
        <f>Kalkulation_MS5!$U$42/100*detail_MS5!$BO22</f>
        <v>0</v>
      </c>
      <c r="I540" s="172">
        <f>Kalkulation_MS5!$U$42/100*detail_MS5!$CB22</f>
        <v>0</v>
      </c>
      <c r="J540" s="206">
        <f t="shared" si="44"/>
        <v>0</v>
      </c>
    </row>
    <row r="541" spans="1:10" outlineLevel="1">
      <c r="A541" s="1">
        <f t="shared" si="45"/>
        <v>0</v>
      </c>
      <c r="C541" s="172">
        <f>Kalkulation_MS5!$V$42/100*detail_MS5!$B23</f>
        <v>0</v>
      </c>
      <c r="D541" s="172">
        <f>Kalkulation_MS5!$V$42/100*detail_MS5!$O23</f>
        <v>0</v>
      </c>
      <c r="E541" s="172">
        <f>Kalkulation_MS5!$V$42/100*detail_MS5!$AB23</f>
        <v>0</v>
      </c>
      <c r="F541" s="172">
        <f>Kalkulation_MS5!$V$42/100*detail_MS5!$AO23</f>
        <v>0</v>
      </c>
      <c r="G541" s="172">
        <f>Kalkulation_MS5!$V$42/100*detail_MS5!$BB23</f>
        <v>0</v>
      </c>
      <c r="H541" s="172">
        <f>Kalkulation_MS5!$V$42/100*detail_MS5!$BO23</f>
        <v>0</v>
      </c>
      <c r="I541" s="172">
        <f>Kalkulation_MS5!$V$42/100*detail_MS5!$CB23</f>
        <v>0</v>
      </c>
      <c r="J541" s="206">
        <f t="shared" si="44"/>
        <v>0</v>
      </c>
    </row>
    <row r="542" spans="1:10" outlineLevel="1">
      <c r="A542" s="1">
        <f t="shared" si="45"/>
        <v>0</v>
      </c>
      <c r="C542" s="172">
        <f>Kalkulation_MS5!$W$42/100*detail_MS5!$B24</f>
        <v>0</v>
      </c>
      <c r="D542" s="172">
        <f>Kalkulation_MS5!$W$42/100*detail_MS5!$O24</f>
        <v>0</v>
      </c>
      <c r="E542" s="172">
        <f>Kalkulation_MS5!$W$42/100*detail_MS5!$AB24</f>
        <v>0</v>
      </c>
      <c r="F542" s="172">
        <f>Kalkulation_MS5!$W$42/100*detail_MS5!$AO24</f>
        <v>0</v>
      </c>
      <c r="G542" s="172">
        <f>Kalkulation_MS5!$W$42/100*detail_MS5!$BB24</f>
        <v>0</v>
      </c>
      <c r="H542" s="172">
        <f>Kalkulation_MS5!$W$42/100*detail_MS5!$BO24</f>
        <v>0</v>
      </c>
      <c r="I542" s="172">
        <f>Kalkulation_MS5!$W$42/100*detail_MS5!$CB24</f>
        <v>0</v>
      </c>
      <c r="J542" s="206">
        <f t="shared" si="44"/>
        <v>0</v>
      </c>
    </row>
    <row r="543" spans="1:10" outlineLevel="1">
      <c r="A543" s="1">
        <f t="shared" si="45"/>
        <v>0</v>
      </c>
      <c r="C543" s="172">
        <f>Kalkulation_MS5!$X$42/100*detail_MS5!$B25</f>
        <v>0</v>
      </c>
      <c r="D543" s="172">
        <f>Kalkulation_MS5!$X$42/100*detail_MS5!$O25</f>
        <v>0</v>
      </c>
      <c r="E543" s="172">
        <f>Kalkulation_MS5!$X$42/100*detail_MS5!$AB25</f>
        <v>0</v>
      </c>
      <c r="F543" s="172">
        <f>Kalkulation_MS5!$X$42/100*detail_MS5!$AO25</f>
        <v>0</v>
      </c>
      <c r="G543" s="172">
        <f>Kalkulation_MS5!$X$42/100*detail_MS5!$BB25</f>
        <v>0</v>
      </c>
      <c r="H543" s="172">
        <f>Kalkulation_MS5!$X$42/100*detail_MS5!$BO25</f>
        <v>0</v>
      </c>
      <c r="I543" s="172">
        <f>Kalkulation_MS5!$X$42/100*detail_MS5!$CB25</f>
        <v>0</v>
      </c>
      <c r="J543" s="206">
        <f t="shared" si="44"/>
        <v>0</v>
      </c>
    </row>
    <row r="544" spans="1:10" outlineLevel="1">
      <c r="A544" s="1">
        <f t="shared" si="45"/>
        <v>0</v>
      </c>
      <c r="C544" s="172">
        <f>Kalkulation_MS5!$Y$42/100*detail_MS5!$B26</f>
        <v>0</v>
      </c>
      <c r="D544" s="172">
        <f>Kalkulation_MS5!$Y$42/100*detail_MS5!$O26</f>
        <v>0</v>
      </c>
      <c r="E544" s="172">
        <f>Kalkulation_MS5!$Y$42/100*detail_MS5!$AB26</f>
        <v>0</v>
      </c>
      <c r="F544" s="172">
        <f>Kalkulation_MS5!$Y$42/100*detail_MS5!$AO26</f>
        <v>0</v>
      </c>
      <c r="G544" s="172">
        <f>Kalkulation_MS5!$Y$42/100*detail_MS5!$BB26</f>
        <v>0</v>
      </c>
      <c r="H544" s="172">
        <f>Kalkulation_MS5!$Y$42/100*detail_MS5!$BO26</f>
        <v>0</v>
      </c>
      <c r="I544" s="172">
        <f>Kalkulation_MS5!$Y$42/100*detail_MS5!$CB26</f>
        <v>0</v>
      </c>
      <c r="J544" s="206">
        <f t="shared" si="44"/>
        <v>0</v>
      </c>
    </row>
    <row r="545" spans="1:10" outlineLevel="1">
      <c r="A545" s="1">
        <f t="shared" si="45"/>
        <v>0</v>
      </c>
      <c r="C545" s="172">
        <f>Kalkulation_MS5!$Z$42/100*detail_MS5!$B27</f>
        <v>0</v>
      </c>
      <c r="D545" s="172">
        <f>Kalkulation_MS5!$Z$42/100*detail_MS5!$O27</f>
        <v>0</v>
      </c>
      <c r="E545" s="172">
        <f>Kalkulation_MS5!$Z$42/100*detail_MS5!$AB27</f>
        <v>0</v>
      </c>
      <c r="F545" s="172">
        <f>Kalkulation_MS5!$Z$42/100*detail_MS5!$AO27</f>
        <v>0</v>
      </c>
      <c r="G545" s="172">
        <f>Kalkulation_MS5!$Z$42/100*detail_MS5!$BB27</f>
        <v>0</v>
      </c>
      <c r="H545" s="172">
        <f>Kalkulation_MS5!$Z$42/100*detail_MS5!$BO27</f>
        <v>0</v>
      </c>
      <c r="I545" s="172">
        <f>Kalkulation_MS5!$Z$42/100*detail_MS5!$CB27</f>
        <v>0</v>
      </c>
      <c r="J545" s="206">
        <f t="shared" si="44"/>
        <v>0</v>
      </c>
    </row>
    <row r="546" spans="1:10" outlineLevel="1">
      <c r="A546" s="1">
        <f t="shared" si="45"/>
        <v>0</v>
      </c>
      <c r="C546" s="172">
        <f>Kalkulation_MS5!$AA$42/100*detail_MS5!$B28</f>
        <v>0</v>
      </c>
      <c r="D546" s="172">
        <f>Kalkulation_MS5!$AA$42/100*detail_MS5!$O28</f>
        <v>0</v>
      </c>
      <c r="E546" s="172">
        <f>Kalkulation_MS5!$AA$42/100*detail_MS5!$AB28</f>
        <v>0</v>
      </c>
      <c r="F546" s="172">
        <f>Kalkulation_MS5!$AA$42/100*detail_MS5!$AO28</f>
        <v>0</v>
      </c>
      <c r="G546" s="172">
        <f>Kalkulation_MS5!$AA$42/100*detail_MS5!$BB28</f>
        <v>0</v>
      </c>
      <c r="H546" s="172">
        <f>Kalkulation_MS5!$AA$42/100*detail_MS5!$BO28</f>
        <v>0</v>
      </c>
      <c r="I546" s="172">
        <f>Kalkulation_MS5!$AA$42/100*detail_MS5!$CB28</f>
        <v>0</v>
      </c>
      <c r="J546" s="206">
        <f t="shared" si="44"/>
        <v>0</v>
      </c>
    </row>
    <row r="547" spans="1:10" outlineLevel="1">
      <c r="A547" s="1">
        <f t="shared" si="45"/>
        <v>0</v>
      </c>
      <c r="C547" s="172">
        <f>Kalkulation_MS5!$AB$42/100*detail_MS5!$B29</f>
        <v>0</v>
      </c>
      <c r="D547" s="172">
        <f>Kalkulation_MS5!$AB$42/100*detail_MS5!$O29</f>
        <v>0</v>
      </c>
      <c r="E547" s="172">
        <f>Kalkulation_MS5!$AB$42/100*detail_MS5!$AB29</f>
        <v>0</v>
      </c>
      <c r="F547" s="172">
        <f>Kalkulation_MS5!$AB$42/100*detail_MS5!$AO29</f>
        <v>0</v>
      </c>
      <c r="G547" s="172">
        <f>Kalkulation_MS5!$AB$42/100*detail_MS5!$BB29</f>
        <v>0</v>
      </c>
      <c r="H547" s="172">
        <f>Kalkulation_MS5!$AB$42/100*detail_MS5!$BO29</f>
        <v>0</v>
      </c>
      <c r="I547" s="172">
        <f>Kalkulation_MS5!$AB$42/100*detail_MS5!$CB29</f>
        <v>0</v>
      </c>
      <c r="J547" s="206">
        <f t="shared" si="44"/>
        <v>0</v>
      </c>
    </row>
    <row r="548" spans="1:10" outlineLevel="1">
      <c r="A548" s="1">
        <f t="shared" si="45"/>
        <v>0</v>
      </c>
      <c r="C548" s="172">
        <f>Kalkulation_MS5!$AC$42/100*detail_MS5!$B30</f>
        <v>0</v>
      </c>
      <c r="D548" s="172">
        <f>Kalkulation_MS5!$AC$42/100*detail_MS5!$O30</f>
        <v>0</v>
      </c>
      <c r="E548" s="172">
        <f>Kalkulation_MS5!$AC$42/100*detail_MS5!$AB30</f>
        <v>0</v>
      </c>
      <c r="F548" s="172">
        <f>Kalkulation_MS5!$AC$42/100*detail_MS5!$AO30</f>
        <v>0</v>
      </c>
      <c r="G548" s="172">
        <f>Kalkulation_MS5!$AC$42/100*detail_MS5!$BB30</f>
        <v>0</v>
      </c>
      <c r="H548" s="172">
        <f>Kalkulation_MS5!$AC$42/100*detail_MS5!$BO30</f>
        <v>0</v>
      </c>
      <c r="I548" s="172">
        <f>Kalkulation_MS5!$AC$42/100*detail_MS5!$CB30</f>
        <v>0</v>
      </c>
      <c r="J548" s="206">
        <f t="shared" si="44"/>
        <v>0</v>
      </c>
    </row>
    <row r="549" spans="1:10" outlineLevel="1">
      <c r="A549" s="1">
        <f t="shared" si="45"/>
        <v>0</v>
      </c>
      <c r="C549" s="172">
        <f>Kalkulation_MS5!$AD$42/100*detail_MS5!$B31</f>
        <v>0</v>
      </c>
      <c r="D549" s="172">
        <f>Kalkulation_MS5!$AD$42/100*detail_MS5!$O31</f>
        <v>0</v>
      </c>
      <c r="E549" s="172">
        <f>Kalkulation_MS5!$AD$42/100*detail_MS5!$AB31</f>
        <v>0</v>
      </c>
      <c r="F549" s="172">
        <f>Kalkulation_MS5!$AD$42/100*detail_MS5!$AO31</f>
        <v>0</v>
      </c>
      <c r="G549" s="172">
        <f>Kalkulation_MS5!$AD$42/100*detail_MS5!$BB31</f>
        <v>0</v>
      </c>
      <c r="H549" s="172">
        <f>Kalkulation_MS5!$AD$42/100*detail_MS5!$BO31</f>
        <v>0</v>
      </c>
      <c r="I549" s="172">
        <f>Kalkulation_MS5!$AD$42/100*detail_MS5!$CB31</f>
        <v>0</v>
      </c>
      <c r="J549" s="206">
        <f t="shared" si="44"/>
        <v>0</v>
      </c>
    </row>
    <row r="550" spans="1:10" outlineLevel="1">
      <c r="A550" s="1">
        <f t="shared" si="45"/>
        <v>0</v>
      </c>
      <c r="C550" s="172">
        <f>Kalkulation_MS5!$AE$42/100*detail_MS5!$B32</f>
        <v>0</v>
      </c>
      <c r="D550" s="172">
        <f>Kalkulation_MS5!$AE$42/100*detail_MS5!$O32</f>
        <v>0</v>
      </c>
      <c r="E550" s="172">
        <f>Kalkulation_MS5!$AE$42/100*detail_MS5!$AB32</f>
        <v>0</v>
      </c>
      <c r="F550" s="172">
        <f>Kalkulation_MS5!$AE$42/100*detail_MS5!$AO32</f>
        <v>0</v>
      </c>
      <c r="G550" s="172">
        <f>Kalkulation_MS5!$AE$42/100*detail_MS5!$BB32</f>
        <v>0</v>
      </c>
      <c r="H550" s="172">
        <f>Kalkulation_MS5!$AE$42/100*detail_MS5!$BO32</f>
        <v>0</v>
      </c>
      <c r="I550" s="172">
        <f>Kalkulation_MS5!$AE$42/100*detail_MS5!$CB32</f>
        <v>0</v>
      </c>
      <c r="J550" s="206">
        <f t="shared" si="44"/>
        <v>0</v>
      </c>
    </row>
    <row r="551" spans="1:10" outlineLevel="1">
      <c r="A551" s="1">
        <f t="shared" si="45"/>
        <v>0</v>
      </c>
      <c r="C551" s="172">
        <f>Kalkulation_MS5!$AF$42/100*detail_MS5!$B33</f>
        <v>0</v>
      </c>
      <c r="D551" s="172">
        <f>Kalkulation_MS5!$AF$42/100*detail_MS5!$O33</f>
        <v>0</v>
      </c>
      <c r="E551" s="172">
        <f>Kalkulation_MS5!$AF$42/100*detail_MS5!$AB33</f>
        <v>0</v>
      </c>
      <c r="F551" s="172">
        <f>Kalkulation_MS5!$AF$42/100*detail_MS5!$AO33</f>
        <v>0</v>
      </c>
      <c r="G551" s="172">
        <f>Kalkulation_MS5!$AF$42/100*detail_MS5!$BB33</f>
        <v>0</v>
      </c>
      <c r="H551" s="172">
        <f>Kalkulation_MS5!$AF$42/100*detail_MS5!$BO33</f>
        <v>0</v>
      </c>
      <c r="I551" s="172">
        <f>Kalkulation_MS5!$AF$42/100*detail_MS5!$CB33</f>
        <v>0</v>
      </c>
      <c r="J551" s="206">
        <f t="shared" si="44"/>
        <v>0</v>
      </c>
    </row>
    <row r="552" spans="1:10" outlineLevel="1">
      <c r="A552" s="1">
        <f t="shared" si="45"/>
        <v>0</v>
      </c>
      <c r="C552" s="172">
        <f>Kalkulation_MS5!$AG$42/100*detail_MS5!$B34</f>
        <v>0</v>
      </c>
      <c r="D552" s="172">
        <f>Kalkulation_MS5!$AG$42/100*detail_MS5!$O34</f>
        <v>0</v>
      </c>
      <c r="E552" s="172">
        <f>Kalkulation_MS5!$AG$42/100*detail_MS5!$AB34</f>
        <v>0</v>
      </c>
      <c r="F552" s="172">
        <f>Kalkulation_MS5!$AG$42/100*detail_MS5!$AO34</f>
        <v>0</v>
      </c>
      <c r="G552" s="172">
        <f>Kalkulation_MS5!$AG$42/100*detail_MS5!$BB34</f>
        <v>0</v>
      </c>
      <c r="H552" s="172">
        <f>Kalkulation_MS5!$AG$42/100*detail_MS5!$BO34</f>
        <v>0</v>
      </c>
      <c r="I552" s="172">
        <f>Kalkulation_MS5!$AG$42/100*detail_MS5!$CB34</f>
        <v>0</v>
      </c>
      <c r="J552" s="206">
        <f t="shared" si="44"/>
        <v>0</v>
      </c>
    </row>
    <row r="553" spans="1:10" outlineLevel="1">
      <c r="A553" s="1">
        <f t="shared" si="45"/>
        <v>0</v>
      </c>
      <c r="C553" s="172">
        <f>Kalkulation_MS5!$AH$42/100*detail_MS5!$B35</f>
        <v>0</v>
      </c>
      <c r="D553" s="172">
        <f>Kalkulation_MS5!$AH$42/100*detail_MS5!$O35</f>
        <v>0</v>
      </c>
      <c r="E553" s="172">
        <f>Kalkulation_MS5!$AH$42/100*detail_MS5!$AB35</f>
        <v>0</v>
      </c>
      <c r="F553" s="172">
        <f>Kalkulation_MS5!$AH$42/100*detail_MS5!$AO35</f>
        <v>0</v>
      </c>
      <c r="G553" s="172">
        <f>Kalkulation_MS5!$AH$42/100*detail_MS5!$BB35</f>
        <v>0</v>
      </c>
      <c r="H553" s="172">
        <f>Kalkulation_MS5!$AH$42/100*detail_MS5!$BO35</f>
        <v>0</v>
      </c>
      <c r="I553" s="172">
        <f>Kalkulation_MS5!$AH$42/100*detail_MS5!$CB35</f>
        <v>0</v>
      </c>
      <c r="J553" s="206">
        <f t="shared" si="44"/>
        <v>0</v>
      </c>
    </row>
    <row r="554" spans="1:10" outlineLevel="1">
      <c r="A554" s="1">
        <f t="shared" si="45"/>
        <v>0</v>
      </c>
      <c r="C554" s="172">
        <f>Kalkulation_MS5!$AI$42/100*detail_MS5!$B36</f>
        <v>0</v>
      </c>
      <c r="D554" s="172">
        <f>Kalkulation_MS5!$AI$42/100*detail_MS5!$O36</f>
        <v>0</v>
      </c>
      <c r="E554" s="172">
        <f>Kalkulation_MS5!$AI$42/100*detail_MS5!$AB36</f>
        <v>0</v>
      </c>
      <c r="F554" s="172">
        <f>Kalkulation_MS5!$AI$42/100*detail_MS5!$AO36</f>
        <v>0</v>
      </c>
      <c r="G554" s="172">
        <f>Kalkulation_MS5!$AI$42/100*detail_MS5!$BB36</f>
        <v>0</v>
      </c>
      <c r="H554" s="172">
        <f>Kalkulation_MS5!$AI$42/100*detail_MS5!$BO36</f>
        <v>0</v>
      </c>
      <c r="I554" s="172">
        <f>Kalkulation_MS5!$AI$42/100*detail_MS5!$CB36</f>
        <v>0</v>
      </c>
      <c r="J554" s="206">
        <f t="shared" si="44"/>
        <v>0</v>
      </c>
    </row>
    <row r="555" spans="1:10" outlineLevel="1">
      <c r="A555" s="1">
        <f t="shared" si="45"/>
        <v>0</v>
      </c>
      <c r="C555" s="172">
        <f>Kalkulation_MS5!$AJ$42/100*detail_MS5!$B37</f>
        <v>0</v>
      </c>
      <c r="D555" s="172">
        <f>Kalkulation_MS5!$AJ$42/100*detail_MS5!$O37</f>
        <v>0</v>
      </c>
      <c r="E555" s="172">
        <f>Kalkulation_MS5!$AJ$42/100*detail_MS5!$AB37</f>
        <v>0</v>
      </c>
      <c r="F555" s="172">
        <f>Kalkulation_MS5!$AJ$42/100*detail_MS5!$AO37</f>
        <v>0</v>
      </c>
      <c r="G555" s="172">
        <f>Kalkulation_MS5!$AJ$42/100*detail_MS5!$BB37</f>
        <v>0</v>
      </c>
      <c r="H555" s="172">
        <f>Kalkulation_MS5!$AJ$42/100*detail_MS5!$BO37</f>
        <v>0</v>
      </c>
      <c r="I555" s="172">
        <f>Kalkulation_MS5!$AJ$42/100*detail_MS5!$CB37</f>
        <v>0</v>
      </c>
      <c r="J555" s="206">
        <f t="shared" si="44"/>
        <v>0</v>
      </c>
    </row>
    <row r="556" spans="1:10" outlineLevel="1">
      <c r="A556" s="1">
        <f t="shared" si="45"/>
        <v>0</v>
      </c>
      <c r="C556" s="172">
        <f>Kalkulation_MS5!$AK$42/100*detail_MS5!$B38</f>
        <v>0</v>
      </c>
      <c r="D556" s="172">
        <f>Kalkulation_MS5!$AK$42/100*detail_MS5!$O38</f>
        <v>0</v>
      </c>
      <c r="E556" s="172">
        <f>Kalkulation_MS5!$AK$42/100*detail_MS5!$AB38</f>
        <v>0</v>
      </c>
      <c r="F556" s="172">
        <f>Kalkulation_MS5!$AK$42/100*detail_MS5!$AO38</f>
        <v>0</v>
      </c>
      <c r="G556" s="172">
        <f>Kalkulation_MS5!$AK$42/100*detail_MS5!$BB38</f>
        <v>0</v>
      </c>
      <c r="H556" s="172">
        <f>Kalkulation_MS5!$AK$42/100*detail_MS5!$BO38</f>
        <v>0</v>
      </c>
      <c r="I556" s="172">
        <f>Kalkulation_MS5!$AK$42/100*detail_MS5!$CB38</f>
        <v>0</v>
      </c>
      <c r="J556" s="206">
        <f t="shared" si="44"/>
        <v>0</v>
      </c>
    </row>
    <row r="557" spans="1:10" outlineLevel="1">
      <c r="A557" s="1">
        <f t="shared" si="45"/>
        <v>0</v>
      </c>
      <c r="C557" s="172">
        <f>Kalkulation_MS5!$AL$42/100*detail_MS5!$B39</f>
        <v>0</v>
      </c>
      <c r="D557" s="172">
        <f>Kalkulation_MS5!$AL$42/100*detail_MS5!$O39</f>
        <v>0</v>
      </c>
      <c r="E557" s="172">
        <f>Kalkulation_MS5!$AL$42/100*detail_MS5!$AB39</f>
        <v>0</v>
      </c>
      <c r="F557" s="172">
        <f>Kalkulation_MS5!$AL$42/100*detail_MS5!$AO39</f>
        <v>0</v>
      </c>
      <c r="G557" s="172">
        <f>Kalkulation_MS5!$AL$42/100*detail_MS5!$BB39</f>
        <v>0</v>
      </c>
      <c r="H557" s="172">
        <f>Kalkulation_MS5!$AL$42/100*detail_MS5!$BO39</f>
        <v>0</v>
      </c>
      <c r="I557" s="172">
        <f>Kalkulation_MS5!$AL$42/100*detail_MS5!$CB39</f>
        <v>0</v>
      </c>
      <c r="J557" s="206">
        <f t="shared" si="44"/>
        <v>0</v>
      </c>
    </row>
    <row r="558" spans="1:10" outlineLevel="1">
      <c r="A558" s="1">
        <f t="shared" si="45"/>
        <v>0</v>
      </c>
      <c r="C558" s="172">
        <f>Kalkulation_MS5!$AM$42/100*detail_MS5!$B40</f>
        <v>0</v>
      </c>
      <c r="D558" s="172">
        <f>Kalkulation_MS5!$AM$42/100*detail_MS5!$O40</f>
        <v>0</v>
      </c>
      <c r="E558" s="172">
        <f>Kalkulation_MS5!$AM$42/100*detail_MS5!$AB40</f>
        <v>0</v>
      </c>
      <c r="F558" s="172">
        <f>Kalkulation_MS5!$AM$42/100*detail_MS5!$AO40</f>
        <v>0</v>
      </c>
      <c r="G558" s="172">
        <f>Kalkulation_MS5!$AM$42/100*detail_MS5!$BB40</f>
        <v>0</v>
      </c>
      <c r="H558" s="172">
        <f>Kalkulation_MS5!$AM$42/100*detail_MS5!$BO40</f>
        <v>0</v>
      </c>
      <c r="I558" s="172">
        <f>Kalkulation_MS5!$AM$42/100*detail_MS5!$CB40</f>
        <v>0</v>
      </c>
      <c r="J558" s="206">
        <f t="shared" si="44"/>
        <v>0</v>
      </c>
    </row>
    <row r="559" spans="1:10" outlineLevel="1">
      <c r="A559" s="1">
        <f t="shared" si="45"/>
        <v>0</v>
      </c>
      <c r="C559" s="172">
        <f>Kalkulation_MS5!$AN$42/100*detail_MS5!$B41</f>
        <v>0</v>
      </c>
      <c r="D559" s="172">
        <f>Kalkulation_MS5!$AN$42/100*detail_MS5!$O41</f>
        <v>0</v>
      </c>
      <c r="E559" s="172">
        <f>Kalkulation_MS5!$AN$42/100*detail_MS5!$AB41</f>
        <v>0</v>
      </c>
      <c r="F559" s="172">
        <f>Kalkulation_MS5!$AN$42/100*detail_MS5!$AO41</f>
        <v>0</v>
      </c>
      <c r="G559" s="172">
        <f>Kalkulation_MS5!$AN$42/100*detail_MS5!$BB41</f>
        <v>0</v>
      </c>
      <c r="H559" s="172">
        <f>Kalkulation_MS5!$AN$42/100*detail_MS5!$BO41</f>
        <v>0</v>
      </c>
      <c r="I559" s="172">
        <f>Kalkulation_MS5!$AN$42/100*detail_MS5!$CB41</f>
        <v>0</v>
      </c>
      <c r="J559" s="206">
        <f t="shared" si="44"/>
        <v>0</v>
      </c>
    </row>
    <row r="560" spans="1:10" outlineLevel="1">
      <c r="A560" s="1">
        <f t="shared" si="45"/>
        <v>0</v>
      </c>
      <c r="C560" s="172">
        <f>Kalkulation_MS5!$AO$42/100*detail_MS5!$B42</f>
        <v>0</v>
      </c>
      <c r="D560" s="172">
        <f>Kalkulation_MS5!$AO$42/100*detail_MS5!$O42</f>
        <v>0</v>
      </c>
      <c r="E560" s="172">
        <f>Kalkulation_MS5!$AO$42/100*detail_MS5!$AB42</f>
        <v>0</v>
      </c>
      <c r="F560" s="172">
        <f>Kalkulation_MS5!$AO$42/100*detail_MS5!$AO42</f>
        <v>0</v>
      </c>
      <c r="G560" s="172">
        <f>Kalkulation_MS5!$AO$42/100*detail_MS5!$BB42</f>
        <v>0</v>
      </c>
      <c r="H560" s="172">
        <f>Kalkulation_MS5!$AO$42/100*detail_MS5!$BO42</f>
        <v>0</v>
      </c>
      <c r="I560" s="172">
        <f>Kalkulation_MS5!$AO$42/100*detail_MS5!$CB42</f>
        <v>0</v>
      </c>
      <c r="J560" s="206">
        <f t="shared" si="44"/>
        <v>0</v>
      </c>
    </row>
    <row r="561" spans="1:10" outlineLevel="1">
      <c r="A561" s="1">
        <f t="shared" si="45"/>
        <v>0</v>
      </c>
      <c r="C561" s="172">
        <f>Kalkulation_MS5!$AP$42/100*detail_MS5!$B43</f>
        <v>0</v>
      </c>
      <c r="D561" s="172">
        <f>Kalkulation_MS5!$AP$42/100*detail_MS5!$O43</f>
        <v>0</v>
      </c>
      <c r="E561" s="172">
        <f>Kalkulation_MS5!$AP$42/100*detail_MS5!$AB43</f>
        <v>0</v>
      </c>
      <c r="F561" s="172">
        <f>Kalkulation_MS5!$AP$42/100*detail_MS5!$AO43</f>
        <v>0</v>
      </c>
      <c r="G561" s="172">
        <f>Kalkulation_MS5!$AP$42/100*detail_MS5!$BB43</f>
        <v>0</v>
      </c>
      <c r="H561" s="172">
        <f>Kalkulation_MS5!$AP$42/100*detail_MS5!$BO43</f>
        <v>0</v>
      </c>
      <c r="I561" s="172">
        <f>Kalkulation_MS5!$AP$42/100*detail_MS5!$CB43</f>
        <v>0</v>
      </c>
      <c r="J561" s="206">
        <f t="shared" si="44"/>
        <v>0</v>
      </c>
    </row>
    <row r="562" spans="1:10" outlineLevel="1">
      <c r="A562" s="1">
        <f t="shared" si="45"/>
        <v>0</v>
      </c>
      <c r="C562" s="172">
        <f>Kalkulation_MS5!$AQ$42/100*detail_MS5!$B44</f>
        <v>0</v>
      </c>
      <c r="D562" s="172">
        <f>Kalkulation_MS5!$AQ$42/100*detail_MS5!$O44</f>
        <v>0</v>
      </c>
      <c r="E562" s="172">
        <f>Kalkulation_MS5!$AQ$42/100*detail_MS5!$AB44</f>
        <v>0</v>
      </c>
      <c r="F562" s="172">
        <f>Kalkulation_MS5!$AQ$42/100*detail_MS5!$AO44</f>
        <v>0</v>
      </c>
      <c r="G562" s="172">
        <f>Kalkulation_MS5!$AQ$42/100*detail_MS5!$BB44</f>
        <v>0</v>
      </c>
      <c r="H562" s="172">
        <f>Kalkulation_MS5!$AQ$42/100*detail_MS5!$BO44</f>
        <v>0</v>
      </c>
      <c r="I562" s="172">
        <f>Kalkulation_MS5!$AQ$42/100*detail_MS5!$CB44</f>
        <v>0</v>
      </c>
      <c r="J562" s="206">
        <f t="shared" si="44"/>
        <v>0</v>
      </c>
    </row>
    <row r="563" spans="1:10" outlineLevel="1">
      <c r="A563" s="1">
        <f t="shared" si="45"/>
        <v>0</v>
      </c>
      <c r="C563" s="172">
        <f>Kalkulation_MS5!$AR$42/100*detail_MS5!$B45</f>
        <v>0</v>
      </c>
      <c r="D563" s="172">
        <f>Kalkulation_MS5!$AR$42/100*detail_MS5!$O45</f>
        <v>0</v>
      </c>
      <c r="E563" s="172">
        <f>Kalkulation_MS5!$AR$42/100*detail_MS5!$AB45</f>
        <v>0</v>
      </c>
      <c r="F563" s="172">
        <f>Kalkulation_MS5!$AR$42/100*detail_MS5!$AO45</f>
        <v>0</v>
      </c>
      <c r="G563" s="172">
        <f>Kalkulation_MS5!$AR$42/100*detail_MS5!$BB45</f>
        <v>0</v>
      </c>
      <c r="H563" s="172">
        <f>Kalkulation_MS5!$AR$42/100*detail_MS5!$BO45</f>
        <v>0</v>
      </c>
      <c r="I563" s="172">
        <f>Kalkulation_MS5!$AR$42/100*detail_MS5!$CB45</f>
        <v>0</v>
      </c>
      <c r="J563" s="206">
        <f t="shared" si="44"/>
        <v>0</v>
      </c>
    </row>
    <row r="564" spans="1:10" outlineLevel="1">
      <c r="A564" s="1">
        <f t="shared" si="45"/>
        <v>0</v>
      </c>
      <c r="C564" s="172">
        <f>Kalkulation_MS5!$AS$42/100*detail_MS5!$B46</f>
        <v>0</v>
      </c>
      <c r="D564" s="172">
        <f>Kalkulation_MS5!$AS$42/100*detail_MS5!$O46</f>
        <v>0</v>
      </c>
      <c r="E564" s="172">
        <f>Kalkulation_MS5!$AS$42/100*detail_MS5!$AB46</f>
        <v>0</v>
      </c>
      <c r="F564" s="172">
        <f>Kalkulation_MS5!$AS$42/100*detail_MS5!$AO46</f>
        <v>0</v>
      </c>
      <c r="G564" s="172">
        <f>Kalkulation_MS5!$AS$42/100*detail_MS5!$BB46</f>
        <v>0</v>
      </c>
      <c r="H564" s="172">
        <f>Kalkulation_MS5!$AS$42/100*detail_MS5!$BO46</f>
        <v>0</v>
      </c>
      <c r="I564" s="172">
        <f>Kalkulation_MS5!$AS$42/100*detail_MS5!$CB46</f>
        <v>0</v>
      </c>
      <c r="J564" s="206">
        <f t="shared" si="44"/>
        <v>0</v>
      </c>
    </row>
    <row r="565" spans="1:10" outlineLevel="1">
      <c r="A565" s="88" t="s">
        <v>458</v>
      </c>
      <c r="B565" s="88"/>
      <c r="C565" s="201">
        <f>SUM(C525:C564)</f>
        <v>0</v>
      </c>
      <c r="D565" s="201">
        <f t="shared" ref="D565:J565" si="46">SUM(D525:D564)</f>
        <v>0</v>
      </c>
      <c r="E565" s="201">
        <f t="shared" si="46"/>
        <v>0</v>
      </c>
      <c r="F565" s="201">
        <f t="shared" si="46"/>
        <v>0</v>
      </c>
      <c r="G565" s="201">
        <f t="shared" si="46"/>
        <v>0</v>
      </c>
      <c r="H565" s="201">
        <f t="shared" si="46"/>
        <v>0</v>
      </c>
      <c r="I565" s="201">
        <f t="shared" si="46"/>
        <v>0</v>
      </c>
      <c r="J565" s="79">
        <f t="shared" si="46"/>
        <v>0</v>
      </c>
    </row>
    <row r="566" spans="1:10" outlineLevel="1">
      <c r="A566" s="203" t="s">
        <v>459</v>
      </c>
      <c r="J566" s="205">
        <f t="shared" ref="J566:J580" si="47">SUM(C566:I566)</f>
        <v>0</v>
      </c>
    </row>
    <row r="567" spans="1:10" outlineLevel="1">
      <c r="A567" s="1">
        <f t="shared" ref="A567:A606" si="48">A525</f>
        <v>0</v>
      </c>
      <c r="C567" s="172">
        <f>Kalkulation_MS5!$F$43/100*detail_MS5!B7</f>
        <v>0</v>
      </c>
      <c r="D567" s="172">
        <f>Kalkulation_MS5!$F$43/100*detail_MS5!O7</f>
        <v>0</v>
      </c>
      <c r="E567" s="172">
        <f>Kalkulation_MS5!$F$43/100*detail_MS5!AB7</f>
        <v>0</v>
      </c>
      <c r="F567" s="172">
        <f>Kalkulation_MS5!$F$43/100*detail_MS5!AO7</f>
        <v>0</v>
      </c>
      <c r="G567" s="172">
        <f>Kalkulation_MS5!$F$43/100*detail_MS5!BB7</f>
        <v>0</v>
      </c>
      <c r="H567" s="172">
        <f>Kalkulation_MS5!$F$43/100*detail_MS5!BO7</f>
        <v>0</v>
      </c>
      <c r="I567" s="172">
        <f>Kalkulation_MS5!$F$43/100*detail_MS5!CB7</f>
        <v>0</v>
      </c>
      <c r="J567" s="206">
        <f t="shared" si="47"/>
        <v>0</v>
      </c>
    </row>
    <row r="568" spans="1:10" outlineLevel="1">
      <c r="A568" s="1">
        <f t="shared" si="48"/>
        <v>0</v>
      </c>
      <c r="C568" s="172">
        <f>Kalkulation_MS5!$G$43/100*detail_MS5!B8</f>
        <v>0</v>
      </c>
      <c r="D568" s="172">
        <f>Kalkulation_MS5!$G$43/100*detail_MS5!O8</f>
        <v>0</v>
      </c>
      <c r="E568" s="172">
        <f>Kalkulation_MS5!$G$43/100*detail_MS5!AB8</f>
        <v>0</v>
      </c>
      <c r="F568" s="172">
        <f>Kalkulation_MS5!$G$43/100*detail_MS5!AO8</f>
        <v>0</v>
      </c>
      <c r="G568" s="172">
        <f>Kalkulation_MS5!$G$43/100*detail_MS5!BB8</f>
        <v>0</v>
      </c>
      <c r="H568" s="172">
        <f>Kalkulation_MS5!$G$43/100*detail_MS5!BO8</f>
        <v>0</v>
      </c>
      <c r="I568" s="172">
        <f>Kalkulation_MS5!$G$43/100*detail_MS5!CB8</f>
        <v>0</v>
      </c>
      <c r="J568" s="206">
        <f t="shared" si="47"/>
        <v>0</v>
      </c>
    </row>
    <row r="569" spans="1:10" outlineLevel="1">
      <c r="A569" s="1">
        <f t="shared" si="48"/>
        <v>0</v>
      </c>
      <c r="C569" s="172">
        <f>Kalkulation_MS5!$H$43/100*detail_MS5!B9</f>
        <v>0</v>
      </c>
      <c r="D569" s="172">
        <f>Kalkulation_MS5!$H$43/100*detail_MS5!O9</f>
        <v>0</v>
      </c>
      <c r="E569" s="172">
        <f>Kalkulation_MS5!$H$43/100*detail_MS5!AB9</f>
        <v>0</v>
      </c>
      <c r="F569" s="172">
        <f>Kalkulation_MS5!$H$43/100*detail_MS5!AO9</f>
        <v>0</v>
      </c>
      <c r="G569" s="172">
        <f>Kalkulation_MS5!$H$43/100*detail_MS5!BB9</f>
        <v>0</v>
      </c>
      <c r="H569" s="172">
        <f>Kalkulation_MS5!$H$43/100*detail_MS5!BO9</f>
        <v>0</v>
      </c>
      <c r="I569" s="172">
        <f>Kalkulation_MS5!$H$43/100*detail_MS5!CB9</f>
        <v>0</v>
      </c>
      <c r="J569" s="206">
        <f t="shared" si="47"/>
        <v>0</v>
      </c>
    </row>
    <row r="570" spans="1:10" outlineLevel="1">
      <c r="A570" s="1">
        <f t="shared" si="48"/>
        <v>0</v>
      </c>
      <c r="C570" s="172">
        <f>Kalkulation_MS5!$I$43/100*detail_MS5!B10</f>
        <v>0</v>
      </c>
      <c r="D570" s="172">
        <f>Kalkulation_MS5!$I$43/100*detail_MS5!O10</f>
        <v>0</v>
      </c>
      <c r="E570" s="172">
        <f>Kalkulation_MS5!$I$43/100*detail_MS5!AB10</f>
        <v>0</v>
      </c>
      <c r="F570" s="172">
        <f>Kalkulation_MS5!$I$43/100*detail_MS5!AO10</f>
        <v>0</v>
      </c>
      <c r="G570" s="172">
        <f>Kalkulation_MS5!$I$43/100*detail_MS5!BB10</f>
        <v>0</v>
      </c>
      <c r="H570" s="172">
        <f>Kalkulation_MS5!$I$43/100*detail_MS5!BO10</f>
        <v>0</v>
      </c>
      <c r="I570" s="172">
        <f>Kalkulation_MS5!$I$43/100*detail_MS5!CB10</f>
        <v>0</v>
      </c>
      <c r="J570" s="206">
        <f t="shared" si="47"/>
        <v>0</v>
      </c>
    </row>
    <row r="571" spans="1:10" outlineLevel="1">
      <c r="A571" s="1">
        <f t="shared" si="48"/>
        <v>0</v>
      </c>
      <c r="C571" s="172">
        <f>Kalkulation_MS5!$J$43/100*detail_MS5!B11</f>
        <v>0</v>
      </c>
      <c r="D571" s="172">
        <f>Kalkulation_MS5!$J$43/100*detail_MS5!O11</f>
        <v>0</v>
      </c>
      <c r="E571" s="172">
        <f>Kalkulation_MS5!$J$43/100*detail_MS5!AB11</f>
        <v>0</v>
      </c>
      <c r="F571" s="172">
        <f>Kalkulation_MS5!$J$43/100*detail_MS5!AO11</f>
        <v>0</v>
      </c>
      <c r="G571" s="172">
        <f>Kalkulation_MS5!$J$43/100*detail_MS5!BB11</f>
        <v>0</v>
      </c>
      <c r="H571" s="172">
        <f>Kalkulation_MS5!$J$43/100*detail_MS5!BO11</f>
        <v>0</v>
      </c>
      <c r="I571" s="172">
        <f>Kalkulation_MS5!$J$43/100*detail_MS5!CB11</f>
        <v>0</v>
      </c>
      <c r="J571" s="206">
        <f t="shared" si="47"/>
        <v>0</v>
      </c>
    </row>
    <row r="572" spans="1:10" outlineLevel="1">
      <c r="A572" s="1">
        <f t="shared" si="48"/>
        <v>0</v>
      </c>
      <c r="C572" s="172">
        <f>Kalkulation_MS5!$K$43/100*detail_MS5!B12</f>
        <v>0</v>
      </c>
      <c r="D572" s="172">
        <f>Kalkulation_MS5!$K$43/100*detail_MS5!O12</f>
        <v>0</v>
      </c>
      <c r="E572" s="172">
        <f>Kalkulation_MS5!$K$43/100*detail_MS5!AB12</f>
        <v>0</v>
      </c>
      <c r="F572" s="172">
        <f>Kalkulation_MS5!$K$43/100*detail_MS5!AO12</f>
        <v>0</v>
      </c>
      <c r="G572" s="172">
        <f>Kalkulation_MS5!$K$43/100*detail_MS5!BB12</f>
        <v>0</v>
      </c>
      <c r="H572" s="172">
        <f>Kalkulation_MS5!$K$43/100*detail_MS5!BO12</f>
        <v>0</v>
      </c>
      <c r="I572" s="172">
        <f>Kalkulation_MS5!$K$43/100*detail_MS5!CB12</f>
        <v>0</v>
      </c>
      <c r="J572" s="206">
        <f t="shared" si="47"/>
        <v>0</v>
      </c>
    </row>
    <row r="573" spans="1:10" outlineLevel="1">
      <c r="A573" s="1">
        <f t="shared" si="48"/>
        <v>0</v>
      </c>
      <c r="C573" s="172">
        <f>Kalkulation_MS5!$L$43/100*detail_MS5!B13</f>
        <v>0</v>
      </c>
      <c r="D573" s="172">
        <f>Kalkulation_MS5!$L$43/100*detail_MS5!O13</f>
        <v>0</v>
      </c>
      <c r="E573" s="172">
        <f>Kalkulation_MS5!$L$43/100*detail_MS5!AB13</f>
        <v>0</v>
      </c>
      <c r="F573" s="172">
        <f>Kalkulation_MS5!$L$43/100*detail_MS5!AO13</f>
        <v>0</v>
      </c>
      <c r="G573" s="172">
        <f>Kalkulation_MS5!$L$43/100*detail_MS5!BB13</f>
        <v>0</v>
      </c>
      <c r="H573" s="172">
        <f>Kalkulation_MS5!$L$43/100*detail_MS5!BO13</f>
        <v>0</v>
      </c>
      <c r="I573" s="172">
        <f>Kalkulation_MS5!$L$43/100*detail_MS5!CB13</f>
        <v>0</v>
      </c>
      <c r="J573" s="206">
        <f t="shared" si="47"/>
        <v>0</v>
      </c>
    </row>
    <row r="574" spans="1:10" outlineLevel="1">
      <c r="A574" s="1">
        <f t="shared" si="48"/>
        <v>0</v>
      </c>
      <c r="C574" s="172">
        <f>Kalkulation_MS5!$M$43/100*detail_MS5!B14</f>
        <v>0</v>
      </c>
      <c r="D574" s="172">
        <f>Kalkulation_MS5!$M$43/100*detail_MS5!O14</f>
        <v>0</v>
      </c>
      <c r="E574" s="172">
        <f>Kalkulation_MS5!$M$43/100*detail_MS5!AB14</f>
        <v>0</v>
      </c>
      <c r="F574" s="172">
        <f>Kalkulation_MS5!$M$43/100*detail_MS5!AO14</f>
        <v>0</v>
      </c>
      <c r="G574" s="172">
        <f>Kalkulation_MS5!$M$43/100*detail_MS5!BB14</f>
        <v>0</v>
      </c>
      <c r="H574" s="172">
        <f>Kalkulation_MS5!$M$43/100*detail_MS5!BO14</f>
        <v>0</v>
      </c>
      <c r="I574" s="172">
        <f>Kalkulation_MS5!$M$43/100*detail_MS5!CB14</f>
        <v>0</v>
      </c>
      <c r="J574" s="206">
        <f t="shared" si="47"/>
        <v>0</v>
      </c>
    </row>
    <row r="575" spans="1:10" outlineLevel="1">
      <c r="A575" s="1">
        <f t="shared" si="48"/>
        <v>0</v>
      </c>
      <c r="C575" s="172">
        <f>Kalkulation_MS5!$N$43/100*detail_MS5!B15</f>
        <v>0</v>
      </c>
      <c r="D575" s="172">
        <f>Kalkulation_MS5!$N$43/100*detail_MS5!O15</f>
        <v>0</v>
      </c>
      <c r="E575" s="172">
        <f>Kalkulation_MS5!$N$43/100*detail_MS5!AB15</f>
        <v>0</v>
      </c>
      <c r="F575" s="172">
        <f>Kalkulation_MS5!$N$43/100*detail_MS5!AO15</f>
        <v>0</v>
      </c>
      <c r="G575" s="172">
        <f>Kalkulation_MS5!$N$43/100*detail_MS5!BB15</f>
        <v>0</v>
      </c>
      <c r="H575" s="172">
        <f>Kalkulation_MS5!$N$43/100*detail_MS5!BO15</f>
        <v>0</v>
      </c>
      <c r="I575" s="172">
        <f>Kalkulation_MS5!$N$43/100*detail_MS5!CB15</f>
        <v>0</v>
      </c>
      <c r="J575" s="206">
        <f t="shared" si="47"/>
        <v>0</v>
      </c>
    </row>
    <row r="576" spans="1:10" outlineLevel="1">
      <c r="A576" s="1">
        <f t="shared" si="48"/>
        <v>0</v>
      </c>
      <c r="C576" s="172">
        <f>Kalkulation_MS5!$O$43/100*detail_MS5!B16</f>
        <v>0</v>
      </c>
      <c r="D576" s="172">
        <f>Kalkulation_MS5!$O$43/100*detail_MS5!O16</f>
        <v>0</v>
      </c>
      <c r="E576" s="172">
        <f>Kalkulation_MS5!$O$43/100*detail_MS5!AB16</f>
        <v>0</v>
      </c>
      <c r="F576" s="172">
        <f>Kalkulation_MS5!$O$43/100*detail_MS5!AO16</f>
        <v>0</v>
      </c>
      <c r="G576" s="172">
        <f>Kalkulation_MS5!$O$43/100*detail_MS5!BB16</f>
        <v>0</v>
      </c>
      <c r="H576" s="172">
        <f>Kalkulation_MS5!$O$43/100*detail_MS5!BO16</f>
        <v>0</v>
      </c>
      <c r="I576" s="172">
        <f>Kalkulation_MS5!$O$43/100*detail_MS5!CB16</f>
        <v>0</v>
      </c>
      <c r="J576" s="206">
        <f t="shared" si="47"/>
        <v>0</v>
      </c>
    </row>
    <row r="577" spans="1:10" outlineLevel="1">
      <c r="A577" s="1">
        <f t="shared" si="48"/>
        <v>0</v>
      </c>
      <c r="C577" s="172">
        <f>Kalkulation_MS5!$P$43/100*detail_MS5!B17</f>
        <v>0</v>
      </c>
      <c r="D577" s="172">
        <f>Kalkulation_MS5!$P$43/100*detail_MS5!O17</f>
        <v>0</v>
      </c>
      <c r="E577" s="172">
        <f>Kalkulation_MS5!$P$43/100*detail_MS5!AB17</f>
        <v>0</v>
      </c>
      <c r="F577" s="172">
        <f>Kalkulation_MS5!$P$43/100*detail_MS5!AO17</f>
        <v>0</v>
      </c>
      <c r="G577" s="172">
        <f>Kalkulation_MS5!$P$43/100*detail_MS5!BB17</f>
        <v>0</v>
      </c>
      <c r="H577" s="172">
        <f>Kalkulation_MS5!$P$43/100*detail_MS5!BO17</f>
        <v>0</v>
      </c>
      <c r="I577" s="172">
        <f>Kalkulation_MS5!$P$43/100*detail_MS5!CB17</f>
        <v>0</v>
      </c>
      <c r="J577" s="206">
        <f t="shared" si="47"/>
        <v>0</v>
      </c>
    </row>
    <row r="578" spans="1:10" outlineLevel="1">
      <c r="A578" s="1">
        <f t="shared" si="48"/>
        <v>0</v>
      </c>
      <c r="C578" s="172">
        <f>Kalkulation_MS5!$Q$43/100*detail_MS5!B18</f>
        <v>0</v>
      </c>
      <c r="D578" s="172">
        <f>Kalkulation_MS5!$Q$43/100*detail_MS5!O18</f>
        <v>0</v>
      </c>
      <c r="E578" s="172">
        <f>Kalkulation_MS5!$Q$43/100*detail_MS5!AB18</f>
        <v>0</v>
      </c>
      <c r="F578" s="172">
        <f>Kalkulation_MS5!$Q$43/100*detail_MS5!AO18</f>
        <v>0</v>
      </c>
      <c r="G578" s="172">
        <f>Kalkulation_MS5!$Q$43/100*detail_MS5!BB18</f>
        <v>0</v>
      </c>
      <c r="H578" s="172">
        <f>Kalkulation_MS5!$Q$43/100*detail_MS5!BO18</f>
        <v>0</v>
      </c>
      <c r="I578" s="172">
        <f>Kalkulation_MS5!$Q$43/100*detail_MS5!CB18</f>
        <v>0</v>
      </c>
      <c r="J578" s="206">
        <f t="shared" si="47"/>
        <v>0</v>
      </c>
    </row>
    <row r="579" spans="1:10" outlineLevel="1">
      <c r="A579" s="1">
        <f t="shared" si="48"/>
        <v>0</v>
      </c>
      <c r="C579" s="172">
        <f>Kalkulation_MS5!$R$43/100*detail_MS5!B19</f>
        <v>0</v>
      </c>
      <c r="D579" s="172">
        <f>Kalkulation_MS5!$R$43/100*detail_MS5!O19</f>
        <v>0</v>
      </c>
      <c r="E579" s="172">
        <f>Kalkulation_MS5!$R$43/100*detail_MS5!AB19</f>
        <v>0</v>
      </c>
      <c r="F579" s="172">
        <f>Kalkulation_MS5!$R$43/100*detail_MS5!AO19</f>
        <v>0</v>
      </c>
      <c r="G579" s="172">
        <f>Kalkulation_MS5!$R$43/100*detail_MS5!BB19</f>
        <v>0</v>
      </c>
      <c r="H579" s="172">
        <f>Kalkulation_MS5!$R$43/100*detail_MS5!BO19</f>
        <v>0</v>
      </c>
      <c r="I579" s="172">
        <f>Kalkulation_MS5!$R$43/100*detail_MS5!CB19</f>
        <v>0</v>
      </c>
      <c r="J579" s="206">
        <f t="shared" si="47"/>
        <v>0</v>
      </c>
    </row>
    <row r="580" spans="1:10" outlineLevel="1">
      <c r="A580" s="1">
        <f t="shared" si="48"/>
        <v>0</v>
      </c>
      <c r="C580" s="172">
        <f>Kalkulation_MS5!$S$43/100*detail_MS5!$B20</f>
        <v>0</v>
      </c>
      <c r="D580" s="172">
        <f>Kalkulation_MS5!$S$43/100*detail_MS5!$O20</f>
        <v>0</v>
      </c>
      <c r="E580" s="172">
        <f>Kalkulation_MS5!$S$43/100*detail_MS5!$AB20</f>
        <v>0</v>
      </c>
      <c r="F580" s="172">
        <f>Kalkulation_MS5!$S$43/100*detail_MS5!$AO20</f>
        <v>0</v>
      </c>
      <c r="G580" s="172">
        <f>Kalkulation_MS5!$S$43/100*detail_MS5!$BB20</f>
        <v>0</v>
      </c>
      <c r="H580" s="172">
        <f>Kalkulation_MS5!$S$43/100*detail_MS5!$BO20</f>
        <v>0</v>
      </c>
      <c r="I580" s="172">
        <f>Kalkulation_MS5!$S$43/100*detail_MS5!$CB20</f>
        <v>0</v>
      </c>
      <c r="J580" s="206">
        <f t="shared" si="47"/>
        <v>0</v>
      </c>
    </row>
    <row r="581" spans="1:10" outlineLevel="1">
      <c r="A581" s="1">
        <f t="shared" si="48"/>
        <v>0</v>
      </c>
      <c r="C581" s="172">
        <f>Kalkulation_MS5!$T$43/100*detail_MS5!$B21</f>
        <v>0</v>
      </c>
      <c r="D581" s="172">
        <f>Kalkulation_MS5!$T$43/100*detail_MS5!$O21</f>
        <v>0</v>
      </c>
      <c r="E581" s="172">
        <f>Kalkulation_MS5!$T$43/100*detail_MS5!$AB21</f>
        <v>0</v>
      </c>
      <c r="F581" s="172">
        <f>Kalkulation_MS5!$T$43/100*detail_MS5!$AO21</f>
        <v>0</v>
      </c>
      <c r="G581" s="172">
        <f>Kalkulation_MS5!$T$43/100*detail_MS5!$BB21</f>
        <v>0</v>
      </c>
      <c r="H581" s="172">
        <f>Kalkulation_MS5!$T$43/100*detail_MS5!$BO21</f>
        <v>0</v>
      </c>
      <c r="I581" s="172">
        <f>Kalkulation_MS5!$T$43/100*detail_MS5!$CB21</f>
        <v>0</v>
      </c>
      <c r="J581" s="206">
        <f t="shared" ref="J581:J606" si="49">SUM(C581:I581)</f>
        <v>0</v>
      </c>
    </row>
    <row r="582" spans="1:10" outlineLevel="1">
      <c r="A582" s="1">
        <f t="shared" si="48"/>
        <v>0</v>
      </c>
      <c r="C582" s="172">
        <f>Kalkulation_MS5!$U$43/100*detail_MS5!$B22</f>
        <v>0</v>
      </c>
      <c r="D582" s="172">
        <f>Kalkulation_MS5!$U$43/100*detail_MS5!$O22</f>
        <v>0</v>
      </c>
      <c r="E582" s="172">
        <f>Kalkulation_MS5!$U$43/100*detail_MS5!$AB22</f>
        <v>0</v>
      </c>
      <c r="F582" s="172">
        <f>Kalkulation_MS5!$U$43/100*detail_MS5!$AO22</f>
        <v>0</v>
      </c>
      <c r="G582" s="172">
        <f>Kalkulation_MS5!$U$43/100*detail_MS5!$BB22</f>
        <v>0</v>
      </c>
      <c r="H582" s="172">
        <f>Kalkulation_MS5!$U$43/100*detail_MS5!$BO22</f>
        <v>0</v>
      </c>
      <c r="I582" s="172">
        <f>Kalkulation_MS5!$U$43/100*detail_MS5!$CB22</f>
        <v>0</v>
      </c>
      <c r="J582" s="206">
        <f t="shared" si="49"/>
        <v>0</v>
      </c>
    </row>
    <row r="583" spans="1:10" outlineLevel="1">
      <c r="A583" s="1">
        <f t="shared" si="48"/>
        <v>0</v>
      </c>
      <c r="C583" s="172">
        <f>Kalkulation_MS5!$V$43/100*detail_MS5!$B23</f>
        <v>0</v>
      </c>
      <c r="D583" s="172">
        <f>Kalkulation_MS5!$V$43/100*detail_MS5!$O23</f>
        <v>0</v>
      </c>
      <c r="E583" s="172">
        <f>Kalkulation_MS5!$V$43/100*detail_MS5!$AB23</f>
        <v>0</v>
      </c>
      <c r="F583" s="172">
        <f>Kalkulation_MS5!$V$43/100*detail_MS5!$AO23</f>
        <v>0</v>
      </c>
      <c r="G583" s="172">
        <f>Kalkulation_MS5!$V$43/100*detail_MS5!$BB23</f>
        <v>0</v>
      </c>
      <c r="H583" s="172">
        <f>Kalkulation_MS5!$V$43/100*detail_MS5!$BO23</f>
        <v>0</v>
      </c>
      <c r="I583" s="172">
        <f>Kalkulation_MS5!$V$43/100*detail_MS5!$CB23</f>
        <v>0</v>
      </c>
      <c r="J583" s="206">
        <f t="shared" si="49"/>
        <v>0</v>
      </c>
    </row>
    <row r="584" spans="1:10" outlineLevel="1">
      <c r="A584" s="1">
        <f t="shared" si="48"/>
        <v>0</v>
      </c>
      <c r="C584" s="172">
        <f>Kalkulation_MS5!$W$43/100*detail_MS5!$B24</f>
        <v>0</v>
      </c>
      <c r="D584" s="172">
        <f>Kalkulation_MS5!$W$43/100*detail_MS5!$O24</f>
        <v>0</v>
      </c>
      <c r="E584" s="172">
        <f>Kalkulation_MS5!$W$43/100*detail_MS5!$AB24</f>
        <v>0</v>
      </c>
      <c r="F584" s="172">
        <f>Kalkulation_MS5!$W$43/100*detail_MS5!$AO24</f>
        <v>0</v>
      </c>
      <c r="G584" s="172">
        <f>Kalkulation_MS5!$W$43/100*detail_MS5!$BB24</f>
        <v>0</v>
      </c>
      <c r="H584" s="172">
        <f>Kalkulation_MS5!$W$43/100*detail_MS5!$BO24</f>
        <v>0</v>
      </c>
      <c r="I584" s="172">
        <f>Kalkulation_MS5!$W$43/100*detail_MS5!$CB24</f>
        <v>0</v>
      </c>
      <c r="J584" s="206">
        <f t="shared" si="49"/>
        <v>0</v>
      </c>
    </row>
    <row r="585" spans="1:10" outlineLevel="1">
      <c r="A585" s="1">
        <f t="shared" si="48"/>
        <v>0</v>
      </c>
      <c r="C585" s="172">
        <f>Kalkulation_MS5!$X$43/100*detail_MS5!$B25</f>
        <v>0</v>
      </c>
      <c r="D585" s="172">
        <f>Kalkulation_MS5!$X$43/100*detail_MS5!$O25</f>
        <v>0</v>
      </c>
      <c r="E585" s="172">
        <f>Kalkulation_MS5!$X$43/100*detail_MS5!$AB25</f>
        <v>0</v>
      </c>
      <c r="F585" s="172">
        <f>Kalkulation_MS5!$X$43/100*detail_MS5!$AO25</f>
        <v>0</v>
      </c>
      <c r="G585" s="172">
        <f>Kalkulation_MS5!$X$43/100*detail_MS5!$BB25</f>
        <v>0</v>
      </c>
      <c r="H585" s="172">
        <f>Kalkulation_MS5!$X$43/100*detail_MS5!$BO25</f>
        <v>0</v>
      </c>
      <c r="I585" s="172">
        <f>Kalkulation_MS5!$X$43/100*detail_MS5!$CB25</f>
        <v>0</v>
      </c>
      <c r="J585" s="206">
        <f t="shared" si="49"/>
        <v>0</v>
      </c>
    </row>
    <row r="586" spans="1:10" outlineLevel="1">
      <c r="A586" s="1">
        <f t="shared" si="48"/>
        <v>0</v>
      </c>
      <c r="C586" s="172">
        <f>Kalkulation_MS5!$Y$43/100*detail_MS5!$B26</f>
        <v>0</v>
      </c>
      <c r="D586" s="172">
        <f>Kalkulation_MS5!$Y$43/100*detail_MS5!$O26</f>
        <v>0</v>
      </c>
      <c r="E586" s="172">
        <f>Kalkulation_MS5!$Y$43/100*detail_MS5!$AB26</f>
        <v>0</v>
      </c>
      <c r="F586" s="172">
        <f>Kalkulation_MS5!$Y$43/100*detail_MS5!$AO26</f>
        <v>0</v>
      </c>
      <c r="G586" s="172">
        <f>Kalkulation_MS5!$Y$43/100*detail_MS5!$BB26</f>
        <v>0</v>
      </c>
      <c r="H586" s="172">
        <f>Kalkulation_MS5!$Y$43/100*detail_MS5!$BO26</f>
        <v>0</v>
      </c>
      <c r="I586" s="172">
        <f>Kalkulation_MS5!$Y$43/100*detail_MS5!$CB26</f>
        <v>0</v>
      </c>
      <c r="J586" s="206">
        <f t="shared" si="49"/>
        <v>0</v>
      </c>
    </row>
    <row r="587" spans="1:10" outlineLevel="1">
      <c r="A587" s="1">
        <f t="shared" si="48"/>
        <v>0</v>
      </c>
      <c r="C587" s="172">
        <f>Kalkulation_MS5!$Z$43/100*detail_MS5!$B27</f>
        <v>0</v>
      </c>
      <c r="D587" s="172">
        <f>Kalkulation_MS5!$Z$43/100*detail_MS5!$O27</f>
        <v>0</v>
      </c>
      <c r="E587" s="172">
        <f>Kalkulation_MS5!$Z$43/100*detail_MS5!$AB27</f>
        <v>0</v>
      </c>
      <c r="F587" s="172">
        <f>Kalkulation_MS5!$Z$43/100*detail_MS5!$AO27</f>
        <v>0</v>
      </c>
      <c r="G587" s="172">
        <f>Kalkulation_MS5!$Z$43/100*detail_MS5!$BB27</f>
        <v>0</v>
      </c>
      <c r="H587" s="172">
        <f>Kalkulation_MS5!$Z$43/100*detail_MS5!$BO27</f>
        <v>0</v>
      </c>
      <c r="I587" s="172">
        <f>Kalkulation_MS5!$Z$43/100*detail_MS5!$CB27</f>
        <v>0</v>
      </c>
      <c r="J587" s="206">
        <f t="shared" si="49"/>
        <v>0</v>
      </c>
    </row>
    <row r="588" spans="1:10" outlineLevel="1">
      <c r="A588" s="1">
        <f t="shared" si="48"/>
        <v>0</v>
      </c>
      <c r="C588" s="172">
        <f>Kalkulation_MS5!$AA$43/100*detail_MS5!$B28</f>
        <v>0</v>
      </c>
      <c r="D588" s="172">
        <f>Kalkulation_MS5!$AA$43/100*detail_MS5!$O28</f>
        <v>0</v>
      </c>
      <c r="E588" s="172">
        <f>Kalkulation_MS5!$AA$43/100*detail_MS5!$AB28</f>
        <v>0</v>
      </c>
      <c r="F588" s="172">
        <f>Kalkulation_MS5!$AA$43/100*detail_MS5!$AO28</f>
        <v>0</v>
      </c>
      <c r="G588" s="172">
        <f>Kalkulation_MS5!$AA$43/100*detail_MS5!$BB28</f>
        <v>0</v>
      </c>
      <c r="H588" s="172">
        <f>Kalkulation_MS5!$AA$43/100*detail_MS5!$BO28</f>
        <v>0</v>
      </c>
      <c r="I588" s="172">
        <f>Kalkulation_MS5!$AA$43/100*detail_MS5!$CB28</f>
        <v>0</v>
      </c>
      <c r="J588" s="206">
        <f t="shared" si="49"/>
        <v>0</v>
      </c>
    </row>
    <row r="589" spans="1:10" outlineLevel="1">
      <c r="A589" s="1">
        <f t="shared" si="48"/>
        <v>0</v>
      </c>
      <c r="C589" s="172">
        <f>Kalkulation_MS5!$AB$43/100*detail_MS5!$B29</f>
        <v>0</v>
      </c>
      <c r="D589" s="172">
        <f>Kalkulation_MS5!$AB$43/100*detail_MS5!$O29</f>
        <v>0</v>
      </c>
      <c r="E589" s="172">
        <f>Kalkulation_MS5!$AB$43/100*detail_MS5!$AB29</f>
        <v>0</v>
      </c>
      <c r="F589" s="172">
        <f>Kalkulation_MS5!$AB$43/100*detail_MS5!$AO29</f>
        <v>0</v>
      </c>
      <c r="G589" s="172">
        <f>Kalkulation_MS5!$AB$43/100*detail_MS5!$BB29</f>
        <v>0</v>
      </c>
      <c r="H589" s="172">
        <f>Kalkulation_MS5!$AB$43/100*detail_MS5!$BO29</f>
        <v>0</v>
      </c>
      <c r="I589" s="172">
        <f>Kalkulation_MS5!$AB$43/100*detail_MS5!$CB29</f>
        <v>0</v>
      </c>
      <c r="J589" s="206">
        <f t="shared" si="49"/>
        <v>0</v>
      </c>
    </row>
    <row r="590" spans="1:10" outlineLevel="1">
      <c r="A590" s="1">
        <f t="shared" si="48"/>
        <v>0</v>
      </c>
      <c r="C590" s="172">
        <f>Kalkulation_MS5!$AC$43/100*detail_MS5!$B30</f>
        <v>0</v>
      </c>
      <c r="D590" s="172">
        <f>Kalkulation_MS5!$AC$43/100*detail_MS5!$O30</f>
        <v>0</v>
      </c>
      <c r="E590" s="172">
        <f>Kalkulation_MS5!$AC$43/100*detail_MS5!$AB30</f>
        <v>0</v>
      </c>
      <c r="F590" s="172">
        <f>Kalkulation_MS5!$AC$43/100*detail_MS5!$AO30</f>
        <v>0</v>
      </c>
      <c r="G590" s="172">
        <f>Kalkulation_MS5!$AC$43/100*detail_MS5!$BB30</f>
        <v>0</v>
      </c>
      <c r="H590" s="172">
        <f>Kalkulation_MS5!$AC$43/100*detail_MS5!$BO30</f>
        <v>0</v>
      </c>
      <c r="I590" s="172">
        <f>Kalkulation_MS5!$AC$43/100*detail_MS5!$CB30</f>
        <v>0</v>
      </c>
      <c r="J590" s="206">
        <f t="shared" si="49"/>
        <v>0</v>
      </c>
    </row>
    <row r="591" spans="1:10" outlineLevel="1">
      <c r="A591" s="1">
        <f t="shared" si="48"/>
        <v>0</v>
      </c>
      <c r="C591" s="172">
        <f>Kalkulation_MS5!$AD$43/100*detail_MS5!$B31</f>
        <v>0</v>
      </c>
      <c r="D591" s="172">
        <f>Kalkulation_MS5!$AD$43/100*detail_MS5!$O31</f>
        <v>0</v>
      </c>
      <c r="E591" s="172">
        <f>Kalkulation_MS5!$AD$43/100*detail_MS5!$AB31</f>
        <v>0</v>
      </c>
      <c r="F591" s="172">
        <f>Kalkulation_MS5!$AD$43/100*detail_MS5!$AO31</f>
        <v>0</v>
      </c>
      <c r="G591" s="172">
        <f>Kalkulation_MS5!$AD$43/100*detail_MS5!$BB31</f>
        <v>0</v>
      </c>
      <c r="H591" s="172">
        <f>Kalkulation_MS5!$AD$43/100*detail_MS5!$BO31</f>
        <v>0</v>
      </c>
      <c r="I591" s="172">
        <f>Kalkulation_MS5!$AD$43/100*detail_MS5!$CB31</f>
        <v>0</v>
      </c>
      <c r="J591" s="206">
        <f t="shared" si="49"/>
        <v>0</v>
      </c>
    </row>
    <row r="592" spans="1:10" outlineLevel="1">
      <c r="A592" s="1">
        <f t="shared" si="48"/>
        <v>0</v>
      </c>
      <c r="C592" s="172">
        <f>Kalkulation_MS5!$AE$43/100*detail_MS5!$B32</f>
        <v>0</v>
      </c>
      <c r="D592" s="172">
        <f>Kalkulation_MS5!$AE$43/100*detail_MS5!$O32</f>
        <v>0</v>
      </c>
      <c r="E592" s="172">
        <f>Kalkulation_MS5!$AE$43/100*detail_MS5!$AB32</f>
        <v>0</v>
      </c>
      <c r="F592" s="172">
        <f>Kalkulation_MS5!$AE$43/100*detail_MS5!$AO32</f>
        <v>0</v>
      </c>
      <c r="G592" s="172">
        <f>Kalkulation_MS5!$AE$43/100*detail_MS5!$BB32</f>
        <v>0</v>
      </c>
      <c r="H592" s="172">
        <f>Kalkulation_MS5!$AE$43/100*detail_MS5!$BO32</f>
        <v>0</v>
      </c>
      <c r="I592" s="172">
        <f>Kalkulation_MS5!$AE$43/100*detail_MS5!$CB32</f>
        <v>0</v>
      </c>
      <c r="J592" s="206">
        <f t="shared" si="49"/>
        <v>0</v>
      </c>
    </row>
    <row r="593" spans="1:10" outlineLevel="1">
      <c r="A593" s="1">
        <f t="shared" si="48"/>
        <v>0</v>
      </c>
      <c r="C593" s="172">
        <f>Kalkulation_MS5!$AF$43/100*detail_MS5!$B33</f>
        <v>0</v>
      </c>
      <c r="D593" s="172">
        <f>Kalkulation_MS5!$AF$43/100*detail_MS5!$O33</f>
        <v>0</v>
      </c>
      <c r="E593" s="172">
        <f>Kalkulation_MS5!$AF$43/100*detail_MS5!$AB33</f>
        <v>0</v>
      </c>
      <c r="F593" s="172">
        <f>Kalkulation_MS5!$AF$43/100*detail_MS5!$AO33</f>
        <v>0</v>
      </c>
      <c r="G593" s="172">
        <f>Kalkulation_MS5!$AF$43/100*detail_MS5!$BB33</f>
        <v>0</v>
      </c>
      <c r="H593" s="172">
        <f>Kalkulation_MS5!$AF$43/100*detail_MS5!$BO33</f>
        <v>0</v>
      </c>
      <c r="I593" s="172">
        <f>Kalkulation_MS5!$AF$43/100*detail_MS5!$CB33</f>
        <v>0</v>
      </c>
      <c r="J593" s="206">
        <f t="shared" si="49"/>
        <v>0</v>
      </c>
    </row>
    <row r="594" spans="1:10" outlineLevel="1">
      <c r="A594" s="1">
        <f t="shared" si="48"/>
        <v>0</v>
      </c>
      <c r="C594" s="172">
        <f>Kalkulation_MS5!$AG$43/100*detail_MS5!$B34</f>
        <v>0</v>
      </c>
      <c r="D594" s="172">
        <f>Kalkulation_MS5!$AG$43/100*detail_MS5!$O34</f>
        <v>0</v>
      </c>
      <c r="E594" s="172">
        <f>Kalkulation_MS5!$AG$43/100*detail_MS5!$AB34</f>
        <v>0</v>
      </c>
      <c r="F594" s="172">
        <f>Kalkulation_MS5!$AG$43/100*detail_MS5!$AO34</f>
        <v>0</v>
      </c>
      <c r="G594" s="172">
        <f>Kalkulation_MS5!$AG$43/100*detail_MS5!$BB34</f>
        <v>0</v>
      </c>
      <c r="H594" s="172">
        <f>Kalkulation_MS5!$AG$43/100*detail_MS5!$BO34</f>
        <v>0</v>
      </c>
      <c r="I594" s="172">
        <f>Kalkulation_MS5!$AG$43/100*detail_MS5!$CB34</f>
        <v>0</v>
      </c>
      <c r="J594" s="206">
        <f t="shared" si="49"/>
        <v>0</v>
      </c>
    </row>
    <row r="595" spans="1:10" outlineLevel="1">
      <c r="A595" s="1">
        <f t="shared" si="48"/>
        <v>0</v>
      </c>
      <c r="C595" s="172">
        <f>Kalkulation_MS5!$AH$43/100*detail_MS5!$B35</f>
        <v>0</v>
      </c>
      <c r="D595" s="172">
        <f>Kalkulation_MS5!$AH$43/100*detail_MS5!$O35</f>
        <v>0</v>
      </c>
      <c r="E595" s="172">
        <f>Kalkulation_MS5!$AH$43/100*detail_MS5!$AB35</f>
        <v>0</v>
      </c>
      <c r="F595" s="172">
        <f>Kalkulation_MS5!$AH$43/100*detail_MS5!$AO35</f>
        <v>0</v>
      </c>
      <c r="G595" s="172">
        <f>Kalkulation_MS5!$AH$43/100*detail_MS5!$BB35</f>
        <v>0</v>
      </c>
      <c r="H595" s="172">
        <f>Kalkulation_MS5!$AH$43/100*detail_MS5!$BO35</f>
        <v>0</v>
      </c>
      <c r="I595" s="172">
        <f>Kalkulation_MS5!$AH$43/100*detail_MS5!$CB35</f>
        <v>0</v>
      </c>
      <c r="J595" s="206">
        <f t="shared" si="49"/>
        <v>0</v>
      </c>
    </row>
    <row r="596" spans="1:10" outlineLevel="1">
      <c r="A596" s="1">
        <f t="shared" si="48"/>
        <v>0</v>
      </c>
      <c r="C596" s="172">
        <f>Kalkulation_MS5!$AI$43/100*detail_MS5!$B36</f>
        <v>0</v>
      </c>
      <c r="D596" s="172">
        <f>Kalkulation_MS5!$AI$43/100*detail_MS5!$O36</f>
        <v>0</v>
      </c>
      <c r="E596" s="172">
        <f>Kalkulation_MS5!$AI$43/100*detail_MS5!$AB36</f>
        <v>0</v>
      </c>
      <c r="F596" s="172">
        <f>Kalkulation_MS5!$AI$43/100*detail_MS5!$AO36</f>
        <v>0</v>
      </c>
      <c r="G596" s="172">
        <f>Kalkulation_MS5!$AI$43/100*detail_MS5!$BB36</f>
        <v>0</v>
      </c>
      <c r="H596" s="172">
        <f>Kalkulation_MS5!$AI$43/100*detail_MS5!$BO36</f>
        <v>0</v>
      </c>
      <c r="I596" s="172">
        <f>Kalkulation_MS5!$AI$43/100*detail_MS5!$CB36</f>
        <v>0</v>
      </c>
      <c r="J596" s="206">
        <f t="shared" si="49"/>
        <v>0</v>
      </c>
    </row>
    <row r="597" spans="1:10" outlineLevel="1">
      <c r="A597" s="1">
        <f t="shared" si="48"/>
        <v>0</v>
      </c>
      <c r="C597" s="172">
        <f>Kalkulation_MS5!$AJ$43/100*detail_MS5!$B37</f>
        <v>0</v>
      </c>
      <c r="D597" s="172">
        <f>Kalkulation_MS5!$AJ$43/100*detail_MS5!$O37</f>
        <v>0</v>
      </c>
      <c r="E597" s="172">
        <f>Kalkulation_MS5!$AJ$43/100*detail_MS5!$AB37</f>
        <v>0</v>
      </c>
      <c r="F597" s="172">
        <f>Kalkulation_MS5!$AJ$43/100*detail_MS5!$AO37</f>
        <v>0</v>
      </c>
      <c r="G597" s="172">
        <f>Kalkulation_MS5!$AJ$43/100*detail_MS5!$BB37</f>
        <v>0</v>
      </c>
      <c r="H597" s="172">
        <f>Kalkulation_MS5!$AJ$43/100*detail_MS5!$BO37</f>
        <v>0</v>
      </c>
      <c r="I597" s="172">
        <f>Kalkulation_MS5!$AJ$43/100*detail_MS5!$CB37</f>
        <v>0</v>
      </c>
      <c r="J597" s="206">
        <f t="shared" si="49"/>
        <v>0</v>
      </c>
    </row>
    <row r="598" spans="1:10" outlineLevel="1">
      <c r="A598" s="1">
        <f t="shared" si="48"/>
        <v>0</v>
      </c>
      <c r="C598" s="172">
        <f>Kalkulation_MS5!$AK$43/100*detail_MS5!$B38</f>
        <v>0</v>
      </c>
      <c r="D598" s="172">
        <f>Kalkulation_MS5!$AK$43/100*detail_MS5!$O38</f>
        <v>0</v>
      </c>
      <c r="E598" s="172">
        <f>Kalkulation_MS5!$AK$43/100*detail_MS5!$AB38</f>
        <v>0</v>
      </c>
      <c r="F598" s="172">
        <f>Kalkulation_MS5!$AK$43/100*detail_MS5!$AO38</f>
        <v>0</v>
      </c>
      <c r="G598" s="172">
        <f>Kalkulation_MS5!$AK$43/100*detail_MS5!$BB38</f>
        <v>0</v>
      </c>
      <c r="H598" s="172">
        <f>Kalkulation_MS5!$AK$43/100*detail_MS5!$BO38</f>
        <v>0</v>
      </c>
      <c r="I598" s="172">
        <f>Kalkulation_MS5!$AK$43/100*detail_MS5!$CB38</f>
        <v>0</v>
      </c>
      <c r="J598" s="206">
        <f t="shared" si="49"/>
        <v>0</v>
      </c>
    </row>
    <row r="599" spans="1:10" outlineLevel="1">
      <c r="A599" s="1">
        <f t="shared" si="48"/>
        <v>0</v>
      </c>
      <c r="C599" s="172">
        <f>Kalkulation_MS5!$AL$43/100*detail_MS5!$B39</f>
        <v>0</v>
      </c>
      <c r="D599" s="172">
        <f>Kalkulation_MS5!$AL$43/100*detail_MS5!$O39</f>
        <v>0</v>
      </c>
      <c r="E599" s="172">
        <f>Kalkulation_MS5!$AL$43/100*detail_MS5!$AB39</f>
        <v>0</v>
      </c>
      <c r="F599" s="172">
        <f>Kalkulation_MS5!$AL$43/100*detail_MS5!$AO39</f>
        <v>0</v>
      </c>
      <c r="G599" s="172">
        <f>Kalkulation_MS5!$AL$43/100*detail_MS5!$BB39</f>
        <v>0</v>
      </c>
      <c r="H599" s="172">
        <f>Kalkulation_MS5!$AL$43/100*detail_MS5!$BO39</f>
        <v>0</v>
      </c>
      <c r="I599" s="172">
        <f>Kalkulation_MS5!$AL$43/100*detail_MS5!$CB39</f>
        <v>0</v>
      </c>
      <c r="J599" s="206">
        <f t="shared" si="49"/>
        <v>0</v>
      </c>
    </row>
    <row r="600" spans="1:10" outlineLevel="1">
      <c r="A600" s="1">
        <f t="shared" si="48"/>
        <v>0</v>
      </c>
      <c r="C600" s="172">
        <f>Kalkulation_MS5!$AM$43/100*detail_MS5!$B40</f>
        <v>0</v>
      </c>
      <c r="D600" s="172">
        <f>Kalkulation_MS5!$AM$43/100*detail_MS5!$O40</f>
        <v>0</v>
      </c>
      <c r="E600" s="172">
        <f>Kalkulation_MS5!$AM$43/100*detail_MS5!$AB40</f>
        <v>0</v>
      </c>
      <c r="F600" s="172">
        <f>Kalkulation_MS5!$AM$43/100*detail_MS5!$AO40</f>
        <v>0</v>
      </c>
      <c r="G600" s="172">
        <f>Kalkulation_MS5!$AM$43/100*detail_MS5!$BB40</f>
        <v>0</v>
      </c>
      <c r="H600" s="172">
        <f>Kalkulation_MS5!$AM$43/100*detail_MS5!$BO40</f>
        <v>0</v>
      </c>
      <c r="I600" s="172">
        <f>Kalkulation_MS5!$AM$43/100*detail_MS5!$CB40</f>
        <v>0</v>
      </c>
      <c r="J600" s="206">
        <f t="shared" si="49"/>
        <v>0</v>
      </c>
    </row>
    <row r="601" spans="1:10" outlineLevel="1">
      <c r="A601" s="1">
        <f t="shared" si="48"/>
        <v>0</v>
      </c>
      <c r="C601" s="172">
        <f>Kalkulation_MS5!$AN$43/100*detail_MS5!$B41</f>
        <v>0</v>
      </c>
      <c r="D601" s="172">
        <f>Kalkulation_MS5!$AN$43/100*detail_MS5!$O41</f>
        <v>0</v>
      </c>
      <c r="E601" s="172">
        <f>Kalkulation_MS5!$AN$43/100*detail_MS5!$AB41</f>
        <v>0</v>
      </c>
      <c r="F601" s="172">
        <f>Kalkulation_MS5!$AN$43/100*detail_MS5!$AO41</f>
        <v>0</v>
      </c>
      <c r="G601" s="172">
        <f>Kalkulation_MS5!$AN$43/100*detail_MS5!$BB41</f>
        <v>0</v>
      </c>
      <c r="H601" s="172">
        <f>Kalkulation_MS5!$AN$43/100*detail_MS5!$BO41</f>
        <v>0</v>
      </c>
      <c r="I601" s="172">
        <f>Kalkulation_MS5!$AN$43/100*detail_MS5!$CB41</f>
        <v>0</v>
      </c>
      <c r="J601" s="206">
        <f t="shared" si="49"/>
        <v>0</v>
      </c>
    </row>
    <row r="602" spans="1:10" outlineLevel="1">
      <c r="A602" s="1">
        <f t="shared" si="48"/>
        <v>0</v>
      </c>
      <c r="C602" s="172">
        <f>Kalkulation_MS5!$AO$43/100*detail_MS5!$B42</f>
        <v>0</v>
      </c>
      <c r="D602" s="172">
        <f>Kalkulation_MS5!$AO$43/100*detail_MS5!$O42</f>
        <v>0</v>
      </c>
      <c r="E602" s="172">
        <f>Kalkulation_MS5!$AO$43/100*detail_MS5!$AB42</f>
        <v>0</v>
      </c>
      <c r="F602" s="172">
        <f>Kalkulation_MS5!$AO$43/100*detail_MS5!$AO42</f>
        <v>0</v>
      </c>
      <c r="G602" s="172">
        <f>Kalkulation_MS5!$AO$43/100*detail_MS5!$BB42</f>
        <v>0</v>
      </c>
      <c r="H602" s="172">
        <f>Kalkulation_MS5!$AO$43/100*detail_MS5!$BO42</f>
        <v>0</v>
      </c>
      <c r="I602" s="172">
        <f>Kalkulation_MS5!$AO$43/100*detail_MS5!$CB42</f>
        <v>0</v>
      </c>
      <c r="J602" s="206">
        <f t="shared" si="49"/>
        <v>0</v>
      </c>
    </row>
    <row r="603" spans="1:10" outlineLevel="1">
      <c r="A603" s="1">
        <f t="shared" si="48"/>
        <v>0</v>
      </c>
      <c r="C603" s="172">
        <f>Kalkulation_MS5!$AP$43/100*detail_MS5!$B43</f>
        <v>0</v>
      </c>
      <c r="D603" s="172">
        <f>Kalkulation_MS5!$AP$43/100*detail_MS5!$O43</f>
        <v>0</v>
      </c>
      <c r="E603" s="172">
        <f>Kalkulation_MS5!$AP$43/100*detail_MS5!$AB43</f>
        <v>0</v>
      </c>
      <c r="F603" s="172">
        <f>Kalkulation_MS5!$AP$43/100*detail_MS5!$AO43</f>
        <v>0</v>
      </c>
      <c r="G603" s="172">
        <f>Kalkulation_MS5!$AP$43/100*detail_MS5!$BB43</f>
        <v>0</v>
      </c>
      <c r="H603" s="172">
        <f>Kalkulation_MS5!$AP$43/100*detail_MS5!$BO43</f>
        <v>0</v>
      </c>
      <c r="I603" s="172">
        <f>Kalkulation_MS5!$AP$43/100*detail_MS5!$CB43</f>
        <v>0</v>
      </c>
      <c r="J603" s="206">
        <f t="shared" si="49"/>
        <v>0</v>
      </c>
    </row>
    <row r="604" spans="1:10" outlineLevel="1">
      <c r="A604" s="1">
        <f t="shared" si="48"/>
        <v>0</v>
      </c>
      <c r="C604" s="172">
        <f>Kalkulation_MS5!$AQ$43/100*detail_MS5!$B44</f>
        <v>0</v>
      </c>
      <c r="D604" s="172">
        <f>Kalkulation_MS5!$AQ$43/100*detail_MS5!$O44</f>
        <v>0</v>
      </c>
      <c r="E604" s="172">
        <f>Kalkulation_MS5!$AQ$43/100*detail_MS5!$AB44</f>
        <v>0</v>
      </c>
      <c r="F604" s="172">
        <f>Kalkulation_MS5!$AQ$43/100*detail_MS5!$AO44</f>
        <v>0</v>
      </c>
      <c r="G604" s="172">
        <f>Kalkulation_MS5!$AQ$43/100*detail_MS5!$BB44</f>
        <v>0</v>
      </c>
      <c r="H604" s="172">
        <f>Kalkulation_MS5!$AQ$43/100*detail_MS5!$BO44</f>
        <v>0</v>
      </c>
      <c r="I604" s="172">
        <f>Kalkulation_MS5!$AQ$43/100*detail_MS5!$CB44</f>
        <v>0</v>
      </c>
      <c r="J604" s="206">
        <f t="shared" si="49"/>
        <v>0</v>
      </c>
    </row>
    <row r="605" spans="1:10" outlineLevel="1">
      <c r="A605" s="1">
        <f t="shared" si="48"/>
        <v>0</v>
      </c>
      <c r="C605" s="172">
        <f>Kalkulation_MS5!$AR$43/100*detail_MS5!$B45</f>
        <v>0</v>
      </c>
      <c r="D605" s="172">
        <f>Kalkulation_MS5!$AR$43/100*detail_MS5!$O45</f>
        <v>0</v>
      </c>
      <c r="E605" s="172">
        <f>Kalkulation_MS5!$AR$43/100*detail_MS5!$AB45</f>
        <v>0</v>
      </c>
      <c r="F605" s="172">
        <f>Kalkulation_MS5!$AR$43/100*detail_MS5!$AO45</f>
        <v>0</v>
      </c>
      <c r="G605" s="172">
        <f>Kalkulation_MS5!$AR$43/100*detail_MS5!$BB45</f>
        <v>0</v>
      </c>
      <c r="H605" s="172">
        <f>Kalkulation_MS5!$AR$43/100*detail_MS5!$BO45</f>
        <v>0</v>
      </c>
      <c r="I605" s="172">
        <f>Kalkulation_MS5!$AR$43/100*detail_MS5!$CB45</f>
        <v>0</v>
      </c>
      <c r="J605" s="206">
        <f t="shared" si="49"/>
        <v>0</v>
      </c>
    </row>
    <row r="606" spans="1:10" outlineLevel="1">
      <c r="A606" s="1">
        <f t="shared" si="48"/>
        <v>0</v>
      </c>
      <c r="C606" s="172">
        <f>Kalkulation_MS5!$AS$43/100*detail_MS5!$B46</f>
        <v>0</v>
      </c>
      <c r="D606" s="172">
        <f>Kalkulation_MS5!$AS$43/100*detail_MS5!$O46</f>
        <v>0</v>
      </c>
      <c r="E606" s="172">
        <f>Kalkulation_MS5!$AS$43/100*detail_MS5!$AB46</f>
        <v>0</v>
      </c>
      <c r="F606" s="172">
        <f>Kalkulation_MS5!$AS$43/100*detail_MS5!$AO46</f>
        <v>0</v>
      </c>
      <c r="G606" s="172">
        <f>Kalkulation_MS5!$AS$43/100*detail_MS5!$BB46</f>
        <v>0</v>
      </c>
      <c r="H606" s="172">
        <f>Kalkulation_MS5!$AS$43/100*detail_MS5!$BO46</f>
        <v>0</v>
      </c>
      <c r="I606" s="172">
        <f>Kalkulation_MS5!$AS$43/100*detail_MS5!$CB46</f>
        <v>0</v>
      </c>
      <c r="J606" s="206">
        <f t="shared" si="49"/>
        <v>0</v>
      </c>
    </row>
    <row r="607" spans="1:10" outlineLevel="1">
      <c r="A607" s="88" t="s">
        <v>460</v>
      </c>
      <c r="B607" s="88"/>
      <c r="C607" s="201">
        <f>SUM(C567:C606)</f>
        <v>0</v>
      </c>
      <c r="D607" s="201">
        <f t="shared" ref="D607:J607" si="50">SUM(D567:D606)</f>
        <v>0</v>
      </c>
      <c r="E607" s="201">
        <f t="shared" si="50"/>
        <v>0</v>
      </c>
      <c r="F607" s="201">
        <f t="shared" si="50"/>
        <v>0</v>
      </c>
      <c r="G607" s="201">
        <f t="shared" si="50"/>
        <v>0</v>
      </c>
      <c r="H607" s="201">
        <f t="shared" si="50"/>
        <v>0</v>
      </c>
      <c r="I607" s="201">
        <f t="shared" si="50"/>
        <v>0</v>
      </c>
      <c r="J607" s="79">
        <f t="shared" si="50"/>
        <v>0</v>
      </c>
    </row>
    <row r="608" spans="1:10" outlineLevel="1">
      <c r="A608" s="203" t="s">
        <v>461</v>
      </c>
      <c r="J608" s="205">
        <f t="shared" ref="J608:J618" si="51">SUM(C608:I608)</f>
        <v>0</v>
      </c>
    </row>
    <row r="609" spans="1:10" outlineLevel="1">
      <c r="A609" s="1">
        <f t="shared" ref="A609:A648" si="52">A567</f>
        <v>0</v>
      </c>
      <c r="C609" s="172">
        <f>Kalkulation_MS5!$F$44/100*detail_MS5!B7</f>
        <v>0</v>
      </c>
      <c r="D609" s="172">
        <f>Kalkulation_MS5!$F$44/100*detail_MS5!O7</f>
        <v>0</v>
      </c>
      <c r="E609" s="172">
        <f>Kalkulation_MS5!$F$44/100*detail_MS5!AB7</f>
        <v>0</v>
      </c>
      <c r="F609" s="172">
        <f>Kalkulation_MS5!$F$44/100*detail_MS5!AO7</f>
        <v>0</v>
      </c>
      <c r="G609" s="172">
        <f>Kalkulation_MS5!$F$44/100*detail_MS5!BB7</f>
        <v>0</v>
      </c>
      <c r="H609" s="172">
        <f>Kalkulation_MS5!$F$44/100*detail_MS5!BO7</f>
        <v>0</v>
      </c>
      <c r="I609" s="172">
        <f>Kalkulation_MS5!$F$44/100*detail_MS5!CB7</f>
        <v>0</v>
      </c>
      <c r="J609" s="206">
        <f t="shared" si="51"/>
        <v>0</v>
      </c>
    </row>
    <row r="610" spans="1:10" outlineLevel="1">
      <c r="A610" s="1">
        <f t="shared" si="52"/>
        <v>0</v>
      </c>
      <c r="C610" s="172">
        <f>Kalkulation_MS5!$G$44/100*detail_MS5!B8</f>
        <v>0</v>
      </c>
      <c r="D610" s="172">
        <f>Kalkulation_MS5!$G$44/100*detail_MS5!O8</f>
        <v>0</v>
      </c>
      <c r="E610" s="172">
        <f>Kalkulation_MS5!$G$44/100*detail_MS5!AB8</f>
        <v>0</v>
      </c>
      <c r="F610" s="172">
        <f>Kalkulation_MS5!$G$44/100*detail_MS5!AO8</f>
        <v>0</v>
      </c>
      <c r="G610" s="172">
        <f>Kalkulation_MS5!$G$44/100*detail_MS5!BB8</f>
        <v>0</v>
      </c>
      <c r="H610" s="172">
        <f>Kalkulation_MS5!$G$44/100*detail_MS5!BO8</f>
        <v>0</v>
      </c>
      <c r="I610" s="172">
        <f>Kalkulation_MS5!$G$44/100*detail_MS5!CB8</f>
        <v>0</v>
      </c>
      <c r="J610" s="206">
        <f t="shared" si="51"/>
        <v>0</v>
      </c>
    </row>
    <row r="611" spans="1:10" outlineLevel="1">
      <c r="A611" s="249">
        <f t="shared" si="52"/>
        <v>0</v>
      </c>
      <c r="C611" s="172">
        <f>Kalkulation_MS5!$H$44/100*detail_MS5!B9</f>
        <v>0</v>
      </c>
      <c r="D611" s="172">
        <f>Kalkulation_MS5!$H$44/100*detail_MS5!O9</f>
        <v>0</v>
      </c>
      <c r="E611" s="172">
        <f>Kalkulation_MS5!$H$44/100*detail_MS5!AB9</f>
        <v>0</v>
      </c>
      <c r="F611" s="172">
        <f>Kalkulation_MS5!$H$44/100*detail_MS5!AO9</f>
        <v>0</v>
      </c>
      <c r="G611" s="172">
        <f>Kalkulation_MS5!$H$44/100*detail_MS5!BB9</f>
        <v>0</v>
      </c>
      <c r="H611" s="172">
        <f>Kalkulation_MS5!$H$44/100*detail_MS5!BO9</f>
        <v>0</v>
      </c>
      <c r="I611" s="172">
        <f>Kalkulation_MS5!$H$44/100*detail_MS5!CB9</f>
        <v>0</v>
      </c>
      <c r="J611" s="206">
        <f t="shared" si="51"/>
        <v>0</v>
      </c>
    </row>
    <row r="612" spans="1:10" outlineLevel="1">
      <c r="A612" s="1">
        <f t="shared" si="52"/>
        <v>0</v>
      </c>
      <c r="C612" s="172">
        <f>Kalkulation_MS5!$I$44/100*detail_MS5!B10</f>
        <v>0</v>
      </c>
      <c r="D612" s="172">
        <f>Kalkulation_MS5!$I$44/100*detail_MS5!O10</f>
        <v>0</v>
      </c>
      <c r="E612" s="172">
        <f>Kalkulation_MS5!$I$44/100*detail_MS5!AB10</f>
        <v>0</v>
      </c>
      <c r="F612" s="172">
        <f>Kalkulation_MS5!$I$44/100*detail_MS5!AO10</f>
        <v>0</v>
      </c>
      <c r="G612" s="172">
        <f>Kalkulation_MS5!$I$44/100*detail_MS5!BB10</f>
        <v>0</v>
      </c>
      <c r="H612" s="172">
        <f>Kalkulation_MS5!$I$44/100*detail_MS5!BO10</f>
        <v>0</v>
      </c>
      <c r="I612" s="172">
        <f>Kalkulation_MS5!$I$44/100*detail_MS5!CB10</f>
        <v>0</v>
      </c>
      <c r="J612" s="206">
        <f t="shared" si="51"/>
        <v>0</v>
      </c>
    </row>
    <row r="613" spans="1:10" outlineLevel="1">
      <c r="A613" s="1">
        <f t="shared" si="52"/>
        <v>0</v>
      </c>
      <c r="C613" s="172">
        <f>Kalkulation_MS5!$J$44/100*detail_MS5!B11</f>
        <v>0</v>
      </c>
      <c r="D613" s="172">
        <f>Kalkulation_MS5!$J$44/100*detail_MS5!O11</f>
        <v>0</v>
      </c>
      <c r="E613" s="172">
        <f>Kalkulation_MS5!$J$44/100*detail_MS5!AB11</f>
        <v>0</v>
      </c>
      <c r="F613" s="172">
        <f>Kalkulation_MS5!$J$44/100*detail_MS5!AO11</f>
        <v>0</v>
      </c>
      <c r="G613" s="172">
        <f>Kalkulation_MS5!$J$44/100*detail_MS5!BB11</f>
        <v>0</v>
      </c>
      <c r="H613" s="172">
        <f>Kalkulation_MS5!$J$44/100*detail_MS5!BO11</f>
        <v>0</v>
      </c>
      <c r="I613" s="172">
        <f>Kalkulation_MS5!$J$44/100*detail_MS5!CB11</f>
        <v>0</v>
      </c>
      <c r="J613" s="206">
        <f t="shared" si="51"/>
        <v>0</v>
      </c>
    </row>
    <row r="614" spans="1:10" outlineLevel="1">
      <c r="A614" s="1">
        <f t="shared" si="52"/>
        <v>0</v>
      </c>
      <c r="C614" s="172">
        <f>Kalkulation_MS5!$K$44/100*detail_MS5!B12</f>
        <v>0</v>
      </c>
      <c r="D614" s="172">
        <f>Kalkulation_MS5!$K$44/100*detail_MS5!O12</f>
        <v>0</v>
      </c>
      <c r="E614" s="172">
        <f>Kalkulation_MS5!$K$44/100*detail_MS5!AB12</f>
        <v>0</v>
      </c>
      <c r="F614" s="172">
        <f>Kalkulation_MS5!$K$44/100*detail_MS5!AO12</f>
        <v>0</v>
      </c>
      <c r="G614" s="172">
        <f>Kalkulation_MS5!$K$44/100*detail_MS5!BB12</f>
        <v>0</v>
      </c>
      <c r="H614" s="172">
        <f>Kalkulation_MS5!$K$44/100*detail_MS5!BO12</f>
        <v>0</v>
      </c>
      <c r="I614" s="172">
        <f>Kalkulation_MS5!$K$44/100*detail_MS5!CB12</f>
        <v>0</v>
      </c>
      <c r="J614" s="206">
        <f t="shared" si="51"/>
        <v>0</v>
      </c>
    </row>
    <row r="615" spans="1:10" outlineLevel="1">
      <c r="A615" s="1">
        <f t="shared" si="52"/>
        <v>0</v>
      </c>
      <c r="C615" s="172">
        <f>Kalkulation_MS5!$L$44/100*detail_MS5!B13</f>
        <v>0</v>
      </c>
      <c r="D615" s="172">
        <f>Kalkulation_MS5!$L$44/100*detail_MS5!O13</f>
        <v>0</v>
      </c>
      <c r="E615" s="172">
        <f>Kalkulation_MS5!$L$44/100*detail_MS5!AB13</f>
        <v>0</v>
      </c>
      <c r="F615" s="172">
        <f>Kalkulation_MS5!$L$44/100*detail_MS5!AO13</f>
        <v>0</v>
      </c>
      <c r="G615" s="172">
        <f>Kalkulation_MS5!$L$44/100*detail_MS5!BB13</f>
        <v>0</v>
      </c>
      <c r="H615" s="172">
        <f>Kalkulation_MS5!$L$44/100*detail_MS5!BO13</f>
        <v>0</v>
      </c>
      <c r="I615" s="172">
        <f>Kalkulation_MS5!$L$44/100*detail_MS5!CB13</f>
        <v>0</v>
      </c>
      <c r="J615" s="206">
        <f t="shared" si="51"/>
        <v>0</v>
      </c>
    </row>
    <row r="616" spans="1:10" outlineLevel="1">
      <c r="A616" s="1">
        <f t="shared" si="52"/>
        <v>0</v>
      </c>
      <c r="C616" s="172">
        <f>Kalkulation_MS5!$M$44/100*detail_MS5!B14</f>
        <v>0</v>
      </c>
      <c r="D616" s="172">
        <f>Kalkulation_MS5!$M$44/100*detail_MS5!O14</f>
        <v>0</v>
      </c>
      <c r="E616" s="172">
        <f>Kalkulation_MS5!$M$44/100*detail_MS5!AB14</f>
        <v>0</v>
      </c>
      <c r="F616" s="172">
        <f>Kalkulation_MS5!$M$44/100*detail_MS5!AO14</f>
        <v>0</v>
      </c>
      <c r="G616" s="172">
        <f>Kalkulation_MS5!$M$44/100*detail_MS5!BB14</f>
        <v>0</v>
      </c>
      <c r="H616" s="172">
        <f>Kalkulation_MS5!$M$44/100*detail_MS5!BO14</f>
        <v>0</v>
      </c>
      <c r="I616" s="172">
        <f>Kalkulation_MS5!$M$44/100*detail_MS5!CB14</f>
        <v>0</v>
      </c>
      <c r="J616" s="206">
        <f t="shared" si="51"/>
        <v>0</v>
      </c>
    </row>
    <row r="617" spans="1:10" outlineLevel="1">
      <c r="A617" s="1">
        <f t="shared" si="52"/>
        <v>0</v>
      </c>
      <c r="C617" s="172">
        <f>Kalkulation_MS5!$N$44/100*detail_MS5!B15</f>
        <v>0</v>
      </c>
      <c r="D617" s="172">
        <f>Kalkulation_MS5!$N$44/100*detail_MS5!O15</f>
        <v>0</v>
      </c>
      <c r="E617" s="172">
        <f>Kalkulation_MS5!$N$44/100*detail_MS5!AB15</f>
        <v>0</v>
      </c>
      <c r="F617" s="172">
        <f>Kalkulation_MS5!$N$44/100*detail_MS5!AO15</f>
        <v>0</v>
      </c>
      <c r="G617" s="172">
        <f>Kalkulation_MS5!$N$44/100*detail_MS5!BB15</f>
        <v>0</v>
      </c>
      <c r="H617" s="172">
        <f>Kalkulation_MS5!$N$44/100*detail_MS5!BO15</f>
        <v>0</v>
      </c>
      <c r="I617" s="172">
        <f>Kalkulation_MS5!$N$44/100*detail_MS5!CB15</f>
        <v>0</v>
      </c>
      <c r="J617" s="206">
        <f t="shared" si="51"/>
        <v>0</v>
      </c>
    </row>
    <row r="618" spans="1:10" outlineLevel="1">
      <c r="A618" s="1">
        <f t="shared" si="52"/>
        <v>0</v>
      </c>
      <c r="C618" s="172">
        <f>Kalkulation_MS5!$O$44/100*detail_MS5!B16</f>
        <v>0</v>
      </c>
      <c r="D618" s="172">
        <f>Kalkulation_MS5!$O$44/100*detail_MS5!O16</f>
        <v>0</v>
      </c>
      <c r="E618" s="172">
        <f>Kalkulation_MS5!$O$44/100*detail_MS5!AB16</f>
        <v>0</v>
      </c>
      <c r="F618" s="172">
        <f>Kalkulation_MS5!$O$44/100*detail_MS5!AO16</f>
        <v>0</v>
      </c>
      <c r="G618" s="172">
        <f>Kalkulation_MS5!$O$44/100*detail_MS5!BB16</f>
        <v>0</v>
      </c>
      <c r="H618" s="172">
        <f>Kalkulation_MS5!$O$44/100*detail_MS5!BO16</f>
        <v>0</v>
      </c>
      <c r="I618" s="172">
        <f>Kalkulation_MS5!$O$44/100*detail_MS5!CB16</f>
        <v>0</v>
      </c>
      <c r="J618" s="206">
        <f t="shared" si="51"/>
        <v>0</v>
      </c>
    </row>
    <row r="619" spans="1:10" outlineLevel="1">
      <c r="A619" s="1">
        <f t="shared" si="52"/>
        <v>0</v>
      </c>
      <c r="C619" s="172">
        <f>Kalkulation_MS5!$P$44/100*detail_MS5!B17</f>
        <v>0</v>
      </c>
      <c r="D619" s="172">
        <f>Kalkulation_MS5!$P$44/100*detail_MS5!O17</f>
        <v>0</v>
      </c>
      <c r="E619" s="172">
        <f>Kalkulation_MS5!$P$44/100*detail_MS5!AB17</f>
        <v>0</v>
      </c>
      <c r="F619" s="172">
        <f>Kalkulation_MS5!$P$44/100*detail_MS5!AO17</f>
        <v>0</v>
      </c>
      <c r="G619" s="172">
        <f>Kalkulation_MS5!$P$44/100*detail_MS5!BB17</f>
        <v>0</v>
      </c>
      <c r="H619" s="172">
        <f>Kalkulation_MS5!$P$44/100*detail_MS5!BO17</f>
        <v>0</v>
      </c>
      <c r="I619" s="172">
        <f>Kalkulation_MS5!$P$44/100*detail_MS5!CB17</f>
        <v>0</v>
      </c>
      <c r="J619" s="206">
        <f t="shared" ref="J619:J622" si="53">SUM(C619:I619)</f>
        <v>0</v>
      </c>
    </row>
    <row r="620" spans="1:10" outlineLevel="1">
      <c r="A620" s="1">
        <f t="shared" si="52"/>
        <v>0</v>
      </c>
      <c r="C620" s="172">
        <f>Kalkulation_MS5!$Q$44/100*detail_MS5!B18</f>
        <v>0</v>
      </c>
      <c r="D620" s="172">
        <f>Kalkulation_MS5!$Q$44/100*detail_MS5!O18</f>
        <v>0</v>
      </c>
      <c r="E620" s="172">
        <f>Kalkulation_MS5!$Q$44/100*detail_MS5!AB18</f>
        <v>0</v>
      </c>
      <c r="F620" s="172">
        <f>Kalkulation_MS5!$Q$44/100*detail_MS5!AO18</f>
        <v>0</v>
      </c>
      <c r="G620" s="172">
        <f>Kalkulation_MS5!$Q$44/100*detail_MS5!BB18</f>
        <v>0</v>
      </c>
      <c r="H620" s="172">
        <f>Kalkulation_MS5!$Q$44/100*detail_MS5!BO18</f>
        <v>0</v>
      </c>
      <c r="I620" s="172">
        <f>Kalkulation_MS5!$Q$44/100*detail_MS5!CB18</f>
        <v>0</v>
      </c>
      <c r="J620" s="206">
        <f t="shared" si="53"/>
        <v>0</v>
      </c>
    </row>
    <row r="621" spans="1:10" outlineLevel="1">
      <c r="A621" s="1">
        <f t="shared" si="52"/>
        <v>0</v>
      </c>
      <c r="C621" s="172">
        <f>Kalkulation_MS5!$R$44/100*detail_MS5!B19</f>
        <v>0</v>
      </c>
      <c r="D621" s="172">
        <f>Kalkulation_MS5!$R$44/100*detail_MS5!O19</f>
        <v>0</v>
      </c>
      <c r="E621" s="172">
        <f>Kalkulation_MS5!$R$44/100*detail_MS5!AB19</f>
        <v>0</v>
      </c>
      <c r="F621" s="172">
        <f>Kalkulation_MS5!$R$44/100*detail_MS5!AO19</f>
        <v>0</v>
      </c>
      <c r="G621" s="172">
        <f>Kalkulation_MS5!$R$44/100*detail_MS5!BB19</f>
        <v>0</v>
      </c>
      <c r="H621" s="172">
        <f>Kalkulation_MS5!$R$44/100*detail_MS5!BO19</f>
        <v>0</v>
      </c>
      <c r="I621" s="172">
        <f>Kalkulation_MS5!$R$44/100*detail_MS5!CB19</f>
        <v>0</v>
      </c>
      <c r="J621" s="206">
        <f t="shared" si="53"/>
        <v>0</v>
      </c>
    </row>
    <row r="622" spans="1:10" outlineLevel="1">
      <c r="A622" s="1">
        <f t="shared" si="52"/>
        <v>0</v>
      </c>
      <c r="C622" s="172">
        <f>Kalkulation_MS5!$S$44/100*detail_MS5!$B20</f>
        <v>0</v>
      </c>
      <c r="D622" s="172">
        <f>Kalkulation_MS5!$S$44/100*detail_MS5!$O20</f>
        <v>0</v>
      </c>
      <c r="E622" s="172">
        <f>Kalkulation_MS5!$S$44/100*detail_MS5!$AB20</f>
        <v>0</v>
      </c>
      <c r="F622" s="172">
        <f>Kalkulation_MS5!$S$44/100*detail_MS5!$AO20</f>
        <v>0</v>
      </c>
      <c r="G622" s="172">
        <f>Kalkulation_MS5!$S$44/100*detail_MS5!$BB20</f>
        <v>0</v>
      </c>
      <c r="H622" s="172">
        <f>Kalkulation_MS5!$S$44/100*detail_MS5!$BO20</f>
        <v>0</v>
      </c>
      <c r="I622" s="172">
        <f>Kalkulation_MS5!$S$44/100*detail_MS5!$CB20</f>
        <v>0</v>
      </c>
      <c r="J622" s="206">
        <f t="shared" si="53"/>
        <v>0</v>
      </c>
    </row>
    <row r="623" spans="1:10" outlineLevel="1">
      <c r="A623" s="1">
        <f t="shared" si="52"/>
        <v>0</v>
      </c>
      <c r="C623" s="172">
        <f>Kalkulation_MS5!$T$44/100*detail_MS5!$B21</f>
        <v>0</v>
      </c>
      <c r="D623" s="172">
        <f>Kalkulation_MS5!$T$44/100*detail_MS5!$O21</f>
        <v>0</v>
      </c>
      <c r="E623" s="172">
        <f>Kalkulation_MS5!$T$44/100*detail_MS5!$AB21</f>
        <v>0</v>
      </c>
      <c r="F623" s="172">
        <f>Kalkulation_MS5!$T$44/100*detail_MS5!$AO21</f>
        <v>0</v>
      </c>
      <c r="G623" s="172">
        <f>Kalkulation_MS5!$T$44/100*detail_MS5!$BB21</f>
        <v>0</v>
      </c>
      <c r="H623" s="172">
        <f>Kalkulation_MS5!$T$44/100*detail_MS5!$BO21</f>
        <v>0</v>
      </c>
      <c r="I623" s="172">
        <f>Kalkulation_MS5!$T$44/100*detail_MS5!$CB21</f>
        <v>0</v>
      </c>
      <c r="J623" s="206">
        <f t="shared" ref="J623:J648" si="54">SUM(C623:I623)</f>
        <v>0</v>
      </c>
    </row>
    <row r="624" spans="1:10" outlineLevel="1">
      <c r="A624" s="1">
        <f t="shared" si="52"/>
        <v>0</v>
      </c>
      <c r="C624" s="172">
        <f>Kalkulation_MS5!$U$44/100*detail_MS5!$B22</f>
        <v>0</v>
      </c>
      <c r="D624" s="172">
        <f>Kalkulation_MS5!$U$44/100*detail_MS5!$O22</f>
        <v>0</v>
      </c>
      <c r="E624" s="172">
        <f>Kalkulation_MS5!$U$44/100*detail_MS5!$AB22</f>
        <v>0</v>
      </c>
      <c r="F624" s="172">
        <f>Kalkulation_MS5!$U$44/100*detail_MS5!$AO22</f>
        <v>0</v>
      </c>
      <c r="G624" s="172">
        <f>Kalkulation_MS5!$U$44/100*detail_MS5!$BB22</f>
        <v>0</v>
      </c>
      <c r="H624" s="172">
        <f>Kalkulation_MS5!$U$44/100*detail_MS5!$BO22</f>
        <v>0</v>
      </c>
      <c r="I624" s="172">
        <f>Kalkulation_MS5!$U$44/100*detail_MS5!$CB22</f>
        <v>0</v>
      </c>
      <c r="J624" s="206">
        <f t="shared" si="54"/>
        <v>0</v>
      </c>
    </row>
    <row r="625" spans="1:10" outlineLevel="1">
      <c r="A625" s="1">
        <f t="shared" si="52"/>
        <v>0</v>
      </c>
      <c r="C625" s="172">
        <f>Kalkulation_MS5!$V$44/100*detail_MS5!$B23</f>
        <v>0</v>
      </c>
      <c r="D625" s="172">
        <f>Kalkulation_MS5!$V$44/100*detail_MS5!$O23</f>
        <v>0</v>
      </c>
      <c r="E625" s="172">
        <f>Kalkulation_MS5!$V$44/100*detail_MS5!$AB23</f>
        <v>0</v>
      </c>
      <c r="F625" s="172">
        <f>Kalkulation_MS5!$V$44/100*detail_MS5!$AO23</f>
        <v>0</v>
      </c>
      <c r="G625" s="172">
        <f>Kalkulation_MS5!$V$44/100*detail_MS5!$BB23</f>
        <v>0</v>
      </c>
      <c r="H625" s="172">
        <f>Kalkulation_MS5!$V$44/100*detail_MS5!$BO23</f>
        <v>0</v>
      </c>
      <c r="I625" s="172">
        <f>Kalkulation_MS5!$V$44/100*detail_MS5!$CB23</f>
        <v>0</v>
      </c>
      <c r="J625" s="206">
        <f t="shared" si="54"/>
        <v>0</v>
      </c>
    </row>
    <row r="626" spans="1:10" outlineLevel="1">
      <c r="A626" s="1">
        <f t="shared" si="52"/>
        <v>0</v>
      </c>
      <c r="C626" s="172">
        <f>Kalkulation_MS5!$W$44/100*detail_MS5!$B24</f>
        <v>0</v>
      </c>
      <c r="D626" s="172">
        <f>Kalkulation_MS5!$W$44/100*detail_MS5!$O24</f>
        <v>0</v>
      </c>
      <c r="E626" s="172">
        <f>Kalkulation_MS5!$W$44/100*detail_MS5!$AB24</f>
        <v>0</v>
      </c>
      <c r="F626" s="172">
        <f>Kalkulation_MS5!$W$44/100*detail_MS5!$AO24</f>
        <v>0</v>
      </c>
      <c r="G626" s="172">
        <f>Kalkulation_MS5!$W$44/100*detail_MS5!$BB24</f>
        <v>0</v>
      </c>
      <c r="H626" s="172">
        <f>Kalkulation_MS5!$W$44/100*detail_MS5!$BO24</f>
        <v>0</v>
      </c>
      <c r="I626" s="172">
        <f>Kalkulation_MS5!$W$44/100*detail_MS5!$CB24</f>
        <v>0</v>
      </c>
      <c r="J626" s="206">
        <f t="shared" si="54"/>
        <v>0</v>
      </c>
    </row>
    <row r="627" spans="1:10" outlineLevel="1">
      <c r="A627" s="1">
        <f t="shared" si="52"/>
        <v>0</v>
      </c>
      <c r="C627" s="172">
        <f>Kalkulation_MS5!$X$44/100*detail_MS5!$B25</f>
        <v>0</v>
      </c>
      <c r="D627" s="172">
        <f>Kalkulation_MS5!$X$44/100*detail_MS5!$O25</f>
        <v>0</v>
      </c>
      <c r="E627" s="172">
        <f>Kalkulation_MS5!$X$44/100*detail_MS5!$AB25</f>
        <v>0</v>
      </c>
      <c r="F627" s="172">
        <f>Kalkulation_MS5!$X$44/100*detail_MS5!$AO25</f>
        <v>0</v>
      </c>
      <c r="G627" s="172">
        <f>Kalkulation_MS5!$X$44/100*detail_MS5!$BB25</f>
        <v>0</v>
      </c>
      <c r="H627" s="172">
        <f>Kalkulation_MS5!$X$44/100*detail_MS5!$BO25</f>
        <v>0</v>
      </c>
      <c r="I627" s="172">
        <f>Kalkulation_MS5!$X$44/100*detail_MS5!$CB25</f>
        <v>0</v>
      </c>
      <c r="J627" s="206">
        <f t="shared" si="54"/>
        <v>0</v>
      </c>
    </row>
    <row r="628" spans="1:10" outlineLevel="1">
      <c r="A628" s="1">
        <f t="shared" si="52"/>
        <v>0</v>
      </c>
      <c r="C628" s="172">
        <f>Kalkulation_MS5!$Y$44/100*detail_MS5!$B26</f>
        <v>0</v>
      </c>
      <c r="D628" s="172">
        <f>Kalkulation_MS5!$Y$44/100*detail_MS5!$O26</f>
        <v>0</v>
      </c>
      <c r="E628" s="172">
        <f>Kalkulation_MS5!$Y$44/100*detail_MS5!$AB26</f>
        <v>0</v>
      </c>
      <c r="F628" s="172">
        <f>Kalkulation_MS5!$Y$44/100*detail_MS5!$AO26</f>
        <v>0</v>
      </c>
      <c r="G628" s="172">
        <f>Kalkulation_MS5!$Y$44/100*detail_MS5!$BB26</f>
        <v>0</v>
      </c>
      <c r="H628" s="172">
        <f>Kalkulation_MS5!$Y$44/100*detail_MS5!$BO26</f>
        <v>0</v>
      </c>
      <c r="I628" s="172">
        <f>Kalkulation_MS5!$Y$44/100*detail_MS5!$CB26</f>
        <v>0</v>
      </c>
      <c r="J628" s="206">
        <f t="shared" si="54"/>
        <v>0</v>
      </c>
    </row>
    <row r="629" spans="1:10" outlineLevel="1">
      <c r="A629" s="1">
        <f t="shared" si="52"/>
        <v>0</v>
      </c>
      <c r="C629" s="172">
        <f>Kalkulation_MS5!$Z$44/100*detail_MS5!$B27</f>
        <v>0</v>
      </c>
      <c r="D629" s="172">
        <f>Kalkulation_MS5!$Z$44/100*detail_MS5!$O27</f>
        <v>0</v>
      </c>
      <c r="E629" s="172">
        <f>Kalkulation_MS5!$Z$44/100*detail_MS5!$AB27</f>
        <v>0</v>
      </c>
      <c r="F629" s="172">
        <f>Kalkulation_MS5!$Z$44/100*detail_MS5!$AO27</f>
        <v>0</v>
      </c>
      <c r="G629" s="172">
        <f>Kalkulation_MS5!$Z$44/100*detail_MS5!$BB27</f>
        <v>0</v>
      </c>
      <c r="H629" s="172">
        <f>Kalkulation_MS5!$Z$44/100*detail_MS5!$BO27</f>
        <v>0</v>
      </c>
      <c r="I629" s="172">
        <f>Kalkulation_MS5!$Z$44/100*detail_MS5!$CB27</f>
        <v>0</v>
      </c>
      <c r="J629" s="206">
        <f t="shared" si="54"/>
        <v>0</v>
      </c>
    </row>
    <row r="630" spans="1:10" outlineLevel="1">
      <c r="A630" s="1">
        <f t="shared" si="52"/>
        <v>0</v>
      </c>
      <c r="C630" s="172">
        <f>Kalkulation_MS5!$AA$44/100*detail_MS5!$B28</f>
        <v>0</v>
      </c>
      <c r="D630" s="172">
        <f>Kalkulation_MS5!$AA$44/100*detail_MS5!$O28</f>
        <v>0</v>
      </c>
      <c r="E630" s="172">
        <f>Kalkulation_MS5!$AA$44/100*detail_MS5!$AB28</f>
        <v>0</v>
      </c>
      <c r="F630" s="172">
        <f>Kalkulation_MS5!$AA$44/100*detail_MS5!$AO28</f>
        <v>0</v>
      </c>
      <c r="G630" s="172">
        <f>Kalkulation_MS5!$AA$44/100*detail_MS5!$BB28</f>
        <v>0</v>
      </c>
      <c r="H630" s="172">
        <f>Kalkulation_MS5!$AA$44/100*detail_MS5!$BO28</f>
        <v>0</v>
      </c>
      <c r="I630" s="172">
        <f>Kalkulation_MS5!$AA$44/100*detail_MS5!$CB28</f>
        <v>0</v>
      </c>
      <c r="J630" s="206">
        <f t="shared" si="54"/>
        <v>0</v>
      </c>
    </row>
    <row r="631" spans="1:10" outlineLevel="1">
      <c r="A631" s="1">
        <f t="shared" si="52"/>
        <v>0</v>
      </c>
      <c r="C631" s="172">
        <f>Kalkulation_MS5!$AB$44/100*detail_MS5!$B29</f>
        <v>0</v>
      </c>
      <c r="D631" s="172">
        <f>Kalkulation_MS5!$AB$44/100*detail_MS5!$O29</f>
        <v>0</v>
      </c>
      <c r="E631" s="172">
        <f>Kalkulation_MS5!$AB$44/100*detail_MS5!$AB29</f>
        <v>0</v>
      </c>
      <c r="F631" s="172">
        <f>Kalkulation_MS5!$AB$44/100*detail_MS5!$AO29</f>
        <v>0</v>
      </c>
      <c r="G631" s="172">
        <f>Kalkulation_MS5!$AB$44/100*detail_MS5!$BB29</f>
        <v>0</v>
      </c>
      <c r="H631" s="172">
        <f>Kalkulation_MS5!$AB$44/100*detail_MS5!$BO29</f>
        <v>0</v>
      </c>
      <c r="I631" s="172">
        <f>Kalkulation_MS5!$AB$44/100*detail_MS5!$CB29</f>
        <v>0</v>
      </c>
      <c r="J631" s="206">
        <f t="shared" si="54"/>
        <v>0</v>
      </c>
    </row>
    <row r="632" spans="1:10" outlineLevel="1">
      <c r="A632" s="1">
        <f t="shared" si="52"/>
        <v>0</v>
      </c>
      <c r="C632" s="172">
        <f>Kalkulation_MS5!$AC$44/100*detail_MS5!$B30</f>
        <v>0</v>
      </c>
      <c r="D632" s="172">
        <f>Kalkulation_MS5!$AC$44/100*detail_MS5!$O30</f>
        <v>0</v>
      </c>
      <c r="E632" s="172">
        <f>Kalkulation_MS5!$AC$44/100*detail_MS5!$AB30</f>
        <v>0</v>
      </c>
      <c r="F632" s="172">
        <f>Kalkulation_MS5!$AC$44/100*detail_MS5!$AO30</f>
        <v>0</v>
      </c>
      <c r="G632" s="172">
        <f>Kalkulation_MS5!$AC$44/100*detail_MS5!$BB30</f>
        <v>0</v>
      </c>
      <c r="H632" s="172">
        <f>Kalkulation_MS5!$AC$44/100*detail_MS5!$BO30</f>
        <v>0</v>
      </c>
      <c r="I632" s="172">
        <f>Kalkulation_MS5!$AC$44/100*detail_MS5!$CB30</f>
        <v>0</v>
      </c>
      <c r="J632" s="206">
        <f t="shared" si="54"/>
        <v>0</v>
      </c>
    </row>
    <row r="633" spans="1:10" outlineLevel="1">
      <c r="A633" s="1">
        <f t="shared" si="52"/>
        <v>0</v>
      </c>
      <c r="C633" s="172">
        <f>Kalkulation_MS5!$AD$44/100*detail_MS5!$B31</f>
        <v>0</v>
      </c>
      <c r="D633" s="172">
        <f>Kalkulation_MS5!$AD$44/100*detail_MS5!$O31</f>
        <v>0</v>
      </c>
      <c r="E633" s="172">
        <f>Kalkulation_MS5!$AD$44/100*detail_MS5!$AB31</f>
        <v>0</v>
      </c>
      <c r="F633" s="172">
        <f>Kalkulation_MS5!$AD$44/100*detail_MS5!$AO31</f>
        <v>0</v>
      </c>
      <c r="G633" s="172">
        <f>Kalkulation_MS5!$AD$44/100*detail_MS5!$BB31</f>
        <v>0</v>
      </c>
      <c r="H633" s="172">
        <f>Kalkulation_MS5!$AD$44/100*detail_MS5!$BO31</f>
        <v>0</v>
      </c>
      <c r="I633" s="172">
        <f>Kalkulation_MS5!$AD$44/100*detail_MS5!$CB31</f>
        <v>0</v>
      </c>
      <c r="J633" s="206">
        <f t="shared" si="54"/>
        <v>0</v>
      </c>
    </row>
    <row r="634" spans="1:10" outlineLevel="1">
      <c r="A634" s="1">
        <f t="shared" si="52"/>
        <v>0</v>
      </c>
      <c r="C634" s="172">
        <f>Kalkulation_MS5!$AE$44/100*detail_MS5!$B32</f>
        <v>0</v>
      </c>
      <c r="D634" s="172">
        <f>Kalkulation_MS5!$AE$44/100*detail_MS5!$O32</f>
        <v>0</v>
      </c>
      <c r="E634" s="172">
        <f>Kalkulation_MS5!$AE$44/100*detail_MS5!$AB32</f>
        <v>0</v>
      </c>
      <c r="F634" s="172">
        <f>Kalkulation_MS5!$AE$44/100*detail_MS5!$AO32</f>
        <v>0</v>
      </c>
      <c r="G634" s="172">
        <f>Kalkulation_MS5!$AE$44/100*detail_MS5!$BB32</f>
        <v>0</v>
      </c>
      <c r="H634" s="172">
        <f>Kalkulation_MS5!$AE$44/100*detail_MS5!$BO32</f>
        <v>0</v>
      </c>
      <c r="I634" s="172">
        <f>Kalkulation_MS5!$AE$44/100*detail_MS5!$CB32</f>
        <v>0</v>
      </c>
      <c r="J634" s="206">
        <f t="shared" si="54"/>
        <v>0</v>
      </c>
    </row>
    <row r="635" spans="1:10" outlineLevel="1">
      <c r="A635" s="1">
        <f t="shared" si="52"/>
        <v>0</v>
      </c>
      <c r="C635" s="172">
        <f>Kalkulation_MS5!$AF$44/100*detail_MS5!$B33</f>
        <v>0</v>
      </c>
      <c r="D635" s="172">
        <f>Kalkulation_MS5!$AF$44/100*detail_MS5!$O33</f>
        <v>0</v>
      </c>
      <c r="E635" s="172">
        <f>Kalkulation_MS5!$AF$44/100*detail_MS5!$AB33</f>
        <v>0</v>
      </c>
      <c r="F635" s="172">
        <f>Kalkulation_MS5!$AF$44/100*detail_MS5!$AO33</f>
        <v>0</v>
      </c>
      <c r="G635" s="172">
        <f>Kalkulation_MS5!$AF$44/100*detail_MS5!$BB33</f>
        <v>0</v>
      </c>
      <c r="H635" s="172">
        <f>Kalkulation_MS5!$AF$44/100*detail_MS5!$BO33</f>
        <v>0</v>
      </c>
      <c r="I635" s="172">
        <f>Kalkulation_MS5!$AF$44/100*detail_MS5!$CB33</f>
        <v>0</v>
      </c>
      <c r="J635" s="206">
        <f t="shared" si="54"/>
        <v>0</v>
      </c>
    </row>
    <row r="636" spans="1:10" outlineLevel="1">
      <c r="A636" s="1">
        <f t="shared" si="52"/>
        <v>0</v>
      </c>
      <c r="C636" s="172">
        <f>Kalkulation_MS5!$AG$44/100*detail_MS5!$B34</f>
        <v>0</v>
      </c>
      <c r="D636" s="172">
        <f>Kalkulation_MS5!$AG$44/100*detail_MS5!$O34</f>
        <v>0</v>
      </c>
      <c r="E636" s="172">
        <f>Kalkulation_MS5!$AG$44/100*detail_MS5!$AB34</f>
        <v>0</v>
      </c>
      <c r="F636" s="172">
        <f>Kalkulation_MS5!$AG$44/100*detail_MS5!$AO34</f>
        <v>0</v>
      </c>
      <c r="G636" s="172">
        <f>Kalkulation_MS5!$AG$44/100*detail_MS5!$BB34</f>
        <v>0</v>
      </c>
      <c r="H636" s="172">
        <f>Kalkulation_MS5!$AG$44/100*detail_MS5!$BO34</f>
        <v>0</v>
      </c>
      <c r="I636" s="172">
        <f>Kalkulation_MS5!$AG$44/100*detail_MS5!$CB34</f>
        <v>0</v>
      </c>
      <c r="J636" s="206">
        <f t="shared" si="54"/>
        <v>0</v>
      </c>
    </row>
    <row r="637" spans="1:10" outlineLevel="1">
      <c r="A637" s="1">
        <f t="shared" si="52"/>
        <v>0</v>
      </c>
      <c r="C637" s="172">
        <f>Kalkulation_MS5!$AH$44/100*detail_MS5!$B35</f>
        <v>0</v>
      </c>
      <c r="D637" s="172">
        <f>Kalkulation_MS5!$AH$44/100*detail_MS5!$O35</f>
        <v>0</v>
      </c>
      <c r="E637" s="172">
        <f>Kalkulation_MS5!$AH$44/100*detail_MS5!$AB35</f>
        <v>0</v>
      </c>
      <c r="F637" s="172">
        <f>Kalkulation_MS5!$AH$44/100*detail_MS5!$AO35</f>
        <v>0</v>
      </c>
      <c r="G637" s="172">
        <f>Kalkulation_MS5!$AH$44/100*detail_MS5!$BB35</f>
        <v>0</v>
      </c>
      <c r="H637" s="172">
        <f>Kalkulation_MS5!$AH$44/100*detail_MS5!$BO35</f>
        <v>0</v>
      </c>
      <c r="I637" s="172">
        <f>Kalkulation_MS5!$AH$44/100*detail_MS5!$CB35</f>
        <v>0</v>
      </c>
      <c r="J637" s="206">
        <f t="shared" si="54"/>
        <v>0</v>
      </c>
    </row>
    <row r="638" spans="1:10" outlineLevel="1">
      <c r="A638" s="1">
        <f t="shared" si="52"/>
        <v>0</v>
      </c>
      <c r="C638" s="172">
        <f>Kalkulation_MS5!$AI$44/100*detail_MS5!$B36</f>
        <v>0</v>
      </c>
      <c r="D638" s="172">
        <f>Kalkulation_MS5!$AI$44/100*detail_MS5!$O36</f>
        <v>0</v>
      </c>
      <c r="E638" s="172">
        <f>Kalkulation_MS5!$AI$44/100*detail_MS5!$AB36</f>
        <v>0</v>
      </c>
      <c r="F638" s="172">
        <f>Kalkulation_MS5!$AI$44/100*detail_MS5!$AO36</f>
        <v>0</v>
      </c>
      <c r="G638" s="172">
        <f>Kalkulation_MS5!$AI$44/100*detail_MS5!$BB36</f>
        <v>0</v>
      </c>
      <c r="H638" s="172">
        <f>Kalkulation_MS5!$AI$44/100*detail_MS5!$BO36</f>
        <v>0</v>
      </c>
      <c r="I638" s="172">
        <f>Kalkulation_MS5!$AI$44/100*detail_MS5!$CB36</f>
        <v>0</v>
      </c>
      <c r="J638" s="206">
        <f t="shared" si="54"/>
        <v>0</v>
      </c>
    </row>
    <row r="639" spans="1:10" outlineLevel="1">
      <c r="A639" s="1">
        <f t="shared" si="52"/>
        <v>0</v>
      </c>
      <c r="C639" s="172">
        <f>Kalkulation_MS5!$AJ$44/100*detail_MS5!$B37</f>
        <v>0</v>
      </c>
      <c r="D639" s="172">
        <f>Kalkulation_MS5!$AJ$44/100*detail_MS5!$O37</f>
        <v>0</v>
      </c>
      <c r="E639" s="172">
        <f>Kalkulation_MS5!$AJ$44/100*detail_MS5!$AB37</f>
        <v>0</v>
      </c>
      <c r="F639" s="172">
        <f>Kalkulation_MS5!$AJ$44/100*detail_MS5!$AO37</f>
        <v>0</v>
      </c>
      <c r="G639" s="172">
        <f>Kalkulation_MS5!$AJ$44/100*detail_MS5!$BB37</f>
        <v>0</v>
      </c>
      <c r="H639" s="172">
        <f>Kalkulation_MS5!$AJ$44/100*detail_MS5!$BO37</f>
        <v>0</v>
      </c>
      <c r="I639" s="172">
        <f>Kalkulation_MS5!$AJ$44/100*detail_MS5!$CB37</f>
        <v>0</v>
      </c>
      <c r="J639" s="206">
        <f t="shared" si="54"/>
        <v>0</v>
      </c>
    </row>
    <row r="640" spans="1:10" outlineLevel="1">
      <c r="A640" s="1">
        <f t="shared" si="52"/>
        <v>0</v>
      </c>
      <c r="C640" s="172">
        <f>Kalkulation_MS5!$AK$44/100*detail_MS5!$B38</f>
        <v>0</v>
      </c>
      <c r="D640" s="172">
        <f>Kalkulation_MS5!$AK$44/100*detail_MS5!$O38</f>
        <v>0</v>
      </c>
      <c r="E640" s="172">
        <f>Kalkulation_MS5!$AK$44/100*detail_MS5!$AB38</f>
        <v>0</v>
      </c>
      <c r="F640" s="172">
        <f>Kalkulation_MS5!$AK$44/100*detail_MS5!$AO38</f>
        <v>0</v>
      </c>
      <c r="G640" s="172">
        <f>Kalkulation_MS5!$AK$44/100*detail_MS5!$BB38</f>
        <v>0</v>
      </c>
      <c r="H640" s="172">
        <f>Kalkulation_MS5!$AK$44/100*detail_MS5!$BO38</f>
        <v>0</v>
      </c>
      <c r="I640" s="172">
        <f>Kalkulation_MS5!$AK$44/100*detail_MS5!$CB38</f>
        <v>0</v>
      </c>
      <c r="J640" s="206">
        <f t="shared" si="54"/>
        <v>0</v>
      </c>
    </row>
    <row r="641" spans="1:10" outlineLevel="1">
      <c r="A641" s="1">
        <f t="shared" si="52"/>
        <v>0</v>
      </c>
      <c r="C641" s="172">
        <f>Kalkulation_MS5!$AL$44/100*detail_MS5!$B39</f>
        <v>0</v>
      </c>
      <c r="D641" s="172">
        <f>Kalkulation_MS5!$AL$44/100*detail_MS5!$O39</f>
        <v>0</v>
      </c>
      <c r="E641" s="172">
        <f>Kalkulation_MS5!$AL$44/100*detail_MS5!$AB39</f>
        <v>0</v>
      </c>
      <c r="F641" s="172">
        <f>Kalkulation_MS5!$AL$44/100*detail_MS5!$AO39</f>
        <v>0</v>
      </c>
      <c r="G641" s="172">
        <f>Kalkulation_MS5!$AL$44/100*detail_MS5!$BB39</f>
        <v>0</v>
      </c>
      <c r="H641" s="172">
        <f>Kalkulation_MS5!$AL$44/100*detail_MS5!$BO39</f>
        <v>0</v>
      </c>
      <c r="I641" s="172">
        <f>Kalkulation_MS5!$AL$44/100*detail_MS5!$CB39</f>
        <v>0</v>
      </c>
      <c r="J641" s="206">
        <f t="shared" si="54"/>
        <v>0</v>
      </c>
    </row>
    <row r="642" spans="1:10" outlineLevel="1">
      <c r="A642" s="1">
        <f t="shared" si="52"/>
        <v>0</v>
      </c>
      <c r="C642" s="172">
        <f>Kalkulation_MS5!$AM$44/100*detail_MS5!$B40</f>
        <v>0</v>
      </c>
      <c r="D642" s="172">
        <f>Kalkulation_MS5!$AM$44/100*detail_MS5!$O40</f>
        <v>0</v>
      </c>
      <c r="E642" s="172">
        <f>Kalkulation_MS5!$AM$44/100*detail_MS5!$AB40</f>
        <v>0</v>
      </c>
      <c r="F642" s="172">
        <f>Kalkulation_MS5!$AM$44/100*detail_MS5!$AO40</f>
        <v>0</v>
      </c>
      <c r="G642" s="172">
        <f>Kalkulation_MS5!$AM$44/100*detail_MS5!$BB40</f>
        <v>0</v>
      </c>
      <c r="H642" s="172">
        <f>Kalkulation_MS5!$AM$44/100*detail_MS5!$BO40</f>
        <v>0</v>
      </c>
      <c r="I642" s="172">
        <f>Kalkulation_MS5!$AM$44/100*detail_MS5!$CB40</f>
        <v>0</v>
      </c>
      <c r="J642" s="206">
        <f t="shared" si="54"/>
        <v>0</v>
      </c>
    </row>
    <row r="643" spans="1:10" outlineLevel="1">
      <c r="A643" s="1">
        <f t="shared" si="52"/>
        <v>0</v>
      </c>
      <c r="C643" s="172">
        <f>Kalkulation_MS5!$AN$44/100*detail_MS5!$B41</f>
        <v>0</v>
      </c>
      <c r="D643" s="172">
        <f>Kalkulation_MS5!$AN$44/100*detail_MS5!$O41</f>
        <v>0</v>
      </c>
      <c r="E643" s="172">
        <f>Kalkulation_MS5!$AN$44/100*detail_MS5!$AB41</f>
        <v>0</v>
      </c>
      <c r="F643" s="172">
        <f>Kalkulation_MS5!$AN$44/100*detail_MS5!$AO41</f>
        <v>0</v>
      </c>
      <c r="G643" s="172">
        <f>Kalkulation_MS5!$AN$44/100*detail_MS5!$BB41</f>
        <v>0</v>
      </c>
      <c r="H643" s="172">
        <f>Kalkulation_MS5!$AN$44/100*detail_MS5!$BO41</f>
        <v>0</v>
      </c>
      <c r="I643" s="172">
        <f>Kalkulation_MS5!$AN$44/100*detail_MS5!$CB41</f>
        <v>0</v>
      </c>
      <c r="J643" s="206">
        <f t="shared" si="54"/>
        <v>0</v>
      </c>
    </row>
    <row r="644" spans="1:10" outlineLevel="1">
      <c r="A644" s="1">
        <f t="shared" si="52"/>
        <v>0</v>
      </c>
      <c r="C644" s="172">
        <f>Kalkulation_MS5!$AO$44/100*detail_MS5!$B42</f>
        <v>0</v>
      </c>
      <c r="D644" s="172">
        <f>Kalkulation_MS5!$AO$44/100*detail_MS5!$O42</f>
        <v>0</v>
      </c>
      <c r="E644" s="172">
        <f>Kalkulation_MS5!$AO$44/100*detail_MS5!$AB42</f>
        <v>0</v>
      </c>
      <c r="F644" s="172">
        <f>Kalkulation_MS5!$AO$44/100*detail_MS5!$AO42</f>
        <v>0</v>
      </c>
      <c r="G644" s="172">
        <f>Kalkulation_MS5!$AO$44/100*detail_MS5!$BB42</f>
        <v>0</v>
      </c>
      <c r="H644" s="172">
        <f>Kalkulation_MS5!$AO$44/100*detail_MS5!$BO42</f>
        <v>0</v>
      </c>
      <c r="I644" s="172">
        <f>Kalkulation_MS5!$AO$44/100*detail_MS5!$CB42</f>
        <v>0</v>
      </c>
      <c r="J644" s="206">
        <f t="shared" si="54"/>
        <v>0</v>
      </c>
    </row>
    <row r="645" spans="1:10" outlineLevel="1">
      <c r="A645" s="1">
        <f t="shared" si="52"/>
        <v>0</v>
      </c>
      <c r="C645" s="172">
        <f>Kalkulation_MS5!$AP$44/100*detail_MS5!$B43</f>
        <v>0</v>
      </c>
      <c r="D645" s="172">
        <f>Kalkulation_MS5!$AP$44/100*detail_MS5!$O43</f>
        <v>0</v>
      </c>
      <c r="E645" s="172">
        <f>Kalkulation_MS5!$AP$44/100*detail_MS5!$AB43</f>
        <v>0</v>
      </c>
      <c r="F645" s="172">
        <f>Kalkulation_MS5!$AP$44/100*detail_MS5!$AO43</f>
        <v>0</v>
      </c>
      <c r="G645" s="172">
        <f>Kalkulation_MS5!$AP$44/100*detail_MS5!$BB43</f>
        <v>0</v>
      </c>
      <c r="H645" s="172">
        <f>Kalkulation_MS5!$AP$44/100*detail_MS5!$BO43</f>
        <v>0</v>
      </c>
      <c r="I645" s="172">
        <f>Kalkulation_MS5!$AP$44/100*detail_MS5!$CB43</f>
        <v>0</v>
      </c>
      <c r="J645" s="206">
        <f t="shared" si="54"/>
        <v>0</v>
      </c>
    </row>
    <row r="646" spans="1:10" outlineLevel="1">
      <c r="A646" s="1">
        <f t="shared" si="52"/>
        <v>0</v>
      </c>
      <c r="C646" s="172">
        <f>Kalkulation_MS5!$AQ$44/100*detail_MS5!$B44</f>
        <v>0</v>
      </c>
      <c r="D646" s="172">
        <f>Kalkulation_MS5!$AQ$44/100*detail_MS5!$O44</f>
        <v>0</v>
      </c>
      <c r="E646" s="172">
        <f>Kalkulation_MS5!$AQ$44/100*detail_MS5!$AB44</f>
        <v>0</v>
      </c>
      <c r="F646" s="172">
        <f>Kalkulation_MS5!$AQ$44/100*detail_MS5!$AO44</f>
        <v>0</v>
      </c>
      <c r="G646" s="172">
        <f>Kalkulation_MS5!$AQ$44/100*detail_MS5!$BB44</f>
        <v>0</v>
      </c>
      <c r="H646" s="172">
        <f>Kalkulation_MS5!$AQ$44/100*detail_MS5!$BO44</f>
        <v>0</v>
      </c>
      <c r="I646" s="172">
        <f>Kalkulation_MS5!$AQ$44/100*detail_MS5!$CB44</f>
        <v>0</v>
      </c>
      <c r="J646" s="206">
        <f t="shared" si="54"/>
        <v>0</v>
      </c>
    </row>
    <row r="647" spans="1:10" outlineLevel="1">
      <c r="A647" s="1">
        <f t="shared" si="52"/>
        <v>0</v>
      </c>
      <c r="C647" s="172">
        <f>Kalkulation_MS5!$AR$44/100*detail_MS5!$B45</f>
        <v>0</v>
      </c>
      <c r="D647" s="172">
        <f>Kalkulation_MS5!$AR$44/100*detail_MS5!$O45</f>
        <v>0</v>
      </c>
      <c r="E647" s="172">
        <f>Kalkulation_MS5!$AR$44/100*detail_MS5!$AB45</f>
        <v>0</v>
      </c>
      <c r="F647" s="172">
        <f>Kalkulation_MS5!$AR$44/100*detail_MS5!$AO45</f>
        <v>0</v>
      </c>
      <c r="G647" s="172">
        <f>Kalkulation_MS5!$AR$44/100*detail_MS5!$BB45</f>
        <v>0</v>
      </c>
      <c r="H647" s="172">
        <f>Kalkulation_MS5!$AR$44/100*detail_MS5!$BO45</f>
        <v>0</v>
      </c>
      <c r="I647" s="172">
        <f>Kalkulation_MS5!$AR$44/100*detail_MS5!$CB45</f>
        <v>0</v>
      </c>
      <c r="J647" s="206">
        <f t="shared" si="54"/>
        <v>0</v>
      </c>
    </row>
    <row r="648" spans="1:10" outlineLevel="1">
      <c r="A648" s="1">
        <f t="shared" si="52"/>
        <v>0</v>
      </c>
      <c r="C648" s="172">
        <f>Kalkulation_MS5!$AS$44/100*detail_MS5!$B46</f>
        <v>0</v>
      </c>
      <c r="D648" s="172">
        <f>Kalkulation_MS5!$AS$44/100*detail_MS5!$O46</f>
        <v>0</v>
      </c>
      <c r="E648" s="172">
        <f>Kalkulation_MS5!$AS$44/100*detail_MS5!$AB46</f>
        <v>0</v>
      </c>
      <c r="F648" s="172">
        <f>Kalkulation_MS5!$AS$44/100*detail_MS5!$AO46</f>
        <v>0</v>
      </c>
      <c r="G648" s="172">
        <f>Kalkulation_MS5!$AS$44/100*detail_MS5!$BB46</f>
        <v>0</v>
      </c>
      <c r="H648" s="172">
        <f>Kalkulation_MS5!$AS$44/100*detail_MS5!$BO46</f>
        <v>0</v>
      </c>
      <c r="I648" s="172">
        <f>Kalkulation_MS5!$AS$44/100*detail_MS5!$CB46</f>
        <v>0</v>
      </c>
      <c r="J648" s="206">
        <f t="shared" si="54"/>
        <v>0</v>
      </c>
    </row>
    <row r="649" spans="1:10" outlineLevel="1">
      <c r="A649" s="88" t="s">
        <v>462</v>
      </c>
      <c r="B649" s="88"/>
      <c r="C649" s="201">
        <f>SUM(C609:C648)</f>
        <v>0</v>
      </c>
      <c r="D649" s="201">
        <f t="shared" ref="D649:J649" si="55">SUM(D609:D648)</f>
        <v>0</v>
      </c>
      <c r="E649" s="201">
        <f t="shared" si="55"/>
        <v>0</v>
      </c>
      <c r="F649" s="201">
        <f t="shared" si="55"/>
        <v>0</v>
      </c>
      <c r="G649" s="201">
        <f t="shared" si="55"/>
        <v>0</v>
      </c>
      <c r="H649" s="201">
        <f t="shared" si="55"/>
        <v>0</v>
      </c>
      <c r="I649" s="201">
        <f t="shared" si="55"/>
        <v>0</v>
      </c>
      <c r="J649" s="79">
        <f t="shared" si="55"/>
        <v>0</v>
      </c>
    </row>
    <row r="650" spans="1:10" outlineLevel="1">
      <c r="A650" s="203" t="s">
        <v>463</v>
      </c>
      <c r="J650" s="205">
        <f t="shared" ref="J650:J660" si="56">SUM(C650:I650)</f>
        <v>0</v>
      </c>
    </row>
    <row r="651" spans="1:10" outlineLevel="1">
      <c r="A651" s="1">
        <f t="shared" ref="A651:A690" si="57">A609</f>
        <v>0</v>
      </c>
      <c r="C651" s="172">
        <f>Kalkulation_MS5!$F$45/100*detail_MS5!B7</f>
        <v>0</v>
      </c>
      <c r="D651" s="172">
        <f>Kalkulation_MS5!$F$45/100*detail_MS5!O7</f>
        <v>0</v>
      </c>
      <c r="E651" s="172">
        <f>Kalkulation_MS5!$F$45/100*detail_MS5!AB7</f>
        <v>0</v>
      </c>
      <c r="F651" s="172">
        <f>Kalkulation_MS5!$F$45/100*detail_MS5!AO7</f>
        <v>0</v>
      </c>
      <c r="G651" s="172">
        <f>Kalkulation_MS5!$F$45/100*detail_MS5!BB7</f>
        <v>0</v>
      </c>
      <c r="H651" s="172">
        <f>Kalkulation_MS5!$F$45/100*detail_MS5!BO7</f>
        <v>0</v>
      </c>
      <c r="I651" s="172">
        <f>Kalkulation_MS5!$F$45/100*detail_MS5!CB7</f>
        <v>0</v>
      </c>
      <c r="J651" s="206">
        <f t="shared" si="56"/>
        <v>0</v>
      </c>
    </row>
    <row r="652" spans="1:10" outlineLevel="1">
      <c r="A652" s="1">
        <f t="shared" si="57"/>
        <v>0</v>
      </c>
      <c r="C652" s="172">
        <f>Kalkulation_MS5!$G$45/100*detail_MS5!B8</f>
        <v>0</v>
      </c>
      <c r="D652" s="172">
        <f>Kalkulation_MS5!$G$45/100*detail_MS5!O8</f>
        <v>0</v>
      </c>
      <c r="E652" s="172">
        <f>Kalkulation_MS5!$G$45/100*detail_MS5!AB8</f>
        <v>0</v>
      </c>
      <c r="F652" s="172">
        <f>Kalkulation_MS5!$G$45/100*detail_MS5!AO8</f>
        <v>0</v>
      </c>
      <c r="G652" s="172">
        <f>Kalkulation_MS5!$G$45/100*detail_MS5!BB8</f>
        <v>0</v>
      </c>
      <c r="H652" s="172">
        <f>Kalkulation_MS5!$G$45/100*detail_MS5!BO8</f>
        <v>0</v>
      </c>
      <c r="I652" s="172">
        <f>Kalkulation_MS5!$G$45/100*detail_MS5!CB8</f>
        <v>0</v>
      </c>
      <c r="J652" s="206">
        <f t="shared" si="56"/>
        <v>0</v>
      </c>
    </row>
    <row r="653" spans="1:10" outlineLevel="1">
      <c r="A653" s="1">
        <f t="shared" si="57"/>
        <v>0</v>
      </c>
      <c r="C653" s="172">
        <f>Kalkulation_MS5!$H$45/100*detail_MS5!B9</f>
        <v>0</v>
      </c>
      <c r="D653" s="172">
        <f>Kalkulation_MS5!$H$45/100*detail_MS5!O9</f>
        <v>0</v>
      </c>
      <c r="E653" s="172">
        <f>Kalkulation_MS5!$H$45/100*detail_MS5!AB9</f>
        <v>0</v>
      </c>
      <c r="F653" s="172">
        <f>Kalkulation_MS5!$H$45/100*detail_MS5!AO9</f>
        <v>0</v>
      </c>
      <c r="G653" s="172">
        <f>Kalkulation_MS5!$H$45/100*detail_MS5!BB9</f>
        <v>0</v>
      </c>
      <c r="H653" s="172">
        <f>Kalkulation_MS5!$H$45/100*detail_MS5!BO9</f>
        <v>0</v>
      </c>
      <c r="I653" s="172">
        <f>Kalkulation_MS5!$H$45/100*detail_MS5!CB9</f>
        <v>0</v>
      </c>
      <c r="J653" s="206">
        <f t="shared" si="56"/>
        <v>0</v>
      </c>
    </row>
    <row r="654" spans="1:10" outlineLevel="1">
      <c r="A654" s="1">
        <f t="shared" si="57"/>
        <v>0</v>
      </c>
      <c r="C654" s="172">
        <f>Kalkulation_MS5!$I$45/100*detail_MS5!B10</f>
        <v>0</v>
      </c>
      <c r="D654" s="172">
        <f>Kalkulation_MS5!$I$45/100*detail_MS5!O10</f>
        <v>0</v>
      </c>
      <c r="E654" s="172">
        <f>Kalkulation_MS5!$I$45/100*detail_MS5!AB10</f>
        <v>0</v>
      </c>
      <c r="F654" s="172">
        <f>Kalkulation_MS5!$I$45/100*detail_MS5!AO10</f>
        <v>0</v>
      </c>
      <c r="G654" s="172">
        <f>Kalkulation_MS5!$I$45/100*detail_MS5!BB10</f>
        <v>0</v>
      </c>
      <c r="H654" s="172">
        <f>Kalkulation_MS5!$I$45/100*detail_MS5!BO10</f>
        <v>0</v>
      </c>
      <c r="I654" s="172">
        <f>Kalkulation_MS5!$I$45/100*detail_MS5!CB10</f>
        <v>0</v>
      </c>
      <c r="J654" s="206">
        <f t="shared" si="56"/>
        <v>0</v>
      </c>
    </row>
    <row r="655" spans="1:10" outlineLevel="1">
      <c r="A655" s="1">
        <f t="shared" si="57"/>
        <v>0</v>
      </c>
      <c r="C655" s="172">
        <f>Kalkulation_MS5!$J$45/100*detail_MS5!B11</f>
        <v>0</v>
      </c>
      <c r="D655" s="172">
        <f>Kalkulation_MS5!$J$45/100*detail_MS5!O11</f>
        <v>0</v>
      </c>
      <c r="E655" s="172">
        <f>Kalkulation_MS5!$J$45/100*detail_MS5!AB11</f>
        <v>0</v>
      </c>
      <c r="F655" s="172">
        <f>Kalkulation_MS5!$J$45/100*detail_MS5!AO11</f>
        <v>0</v>
      </c>
      <c r="G655" s="172">
        <f>Kalkulation_MS5!$J$45/100*detail_MS5!BB11</f>
        <v>0</v>
      </c>
      <c r="H655" s="172">
        <f>Kalkulation_MS5!$J$45/100*detail_MS5!BO11</f>
        <v>0</v>
      </c>
      <c r="I655" s="172">
        <f>Kalkulation_MS5!$J$45/100*detail_MS5!CB11</f>
        <v>0</v>
      </c>
      <c r="J655" s="206">
        <f t="shared" si="56"/>
        <v>0</v>
      </c>
    </row>
    <row r="656" spans="1:10" outlineLevel="1">
      <c r="A656" s="1">
        <f t="shared" si="57"/>
        <v>0</v>
      </c>
      <c r="C656" s="172">
        <f>Kalkulation_MS5!$K$45/100*detail_MS5!B12</f>
        <v>0</v>
      </c>
      <c r="D656" s="172">
        <f>Kalkulation_MS5!$K$45/100*detail_MS5!O12</f>
        <v>0</v>
      </c>
      <c r="E656" s="172">
        <f>Kalkulation_MS5!$K$45/100*detail_MS5!AB12</f>
        <v>0</v>
      </c>
      <c r="F656" s="172">
        <f>Kalkulation_MS5!$K$45/100*detail_MS5!AO12</f>
        <v>0</v>
      </c>
      <c r="G656" s="172">
        <f>Kalkulation_MS5!$K$45/100*detail_MS5!BB12</f>
        <v>0</v>
      </c>
      <c r="H656" s="172">
        <f>Kalkulation_MS5!$K$45/100*detail_MS5!BO12</f>
        <v>0</v>
      </c>
      <c r="I656" s="172">
        <f>Kalkulation_MS5!$K$45/100*detail_MS5!CB12</f>
        <v>0</v>
      </c>
      <c r="J656" s="206">
        <f t="shared" si="56"/>
        <v>0</v>
      </c>
    </row>
    <row r="657" spans="1:10" outlineLevel="1">
      <c r="A657" s="1">
        <f t="shared" si="57"/>
        <v>0</v>
      </c>
      <c r="C657" s="172">
        <f>Kalkulation_MS5!$L$45/100*detail_MS5!B13</f>
        <v>0</v>
      </c>
      <c r="D657" s="172">
        <f>Kalkulation_MS5!$L$45/100*detail_MS5!O13</f>
        <v>0</v>
      </c>
      <c r="E657" s="172">
        <f>Kalkulation_MS5!$L$45/100*detail_MS5!AB13</f>
        <v>0</v>
      </c>
      <c r="F657" s="172">
        <f>Kalkulation_MS5!$L$45/100*detail_MS5!AO13</f>
        <v>0</v>
      </c>
      <c r="G657" s="172">
        <f>Kalkulation_MS5!$L$45/100*detail_MS5!BB13</f>
        <v>0</v>
      </c>
      <c r="H657" s="172">
        <f>Kalkulation_MS5!$L$45/100*detail_MS5!BO13</f>
        <v>0</v>
      </c>
      <c r="I657" s="172">
        <f>Kalkulation_MS5!$L$45/100*detail_MS5!CB13</f>
        <v>0</v>
      </c>
      <c r="J657" s="206">
        <f t="shared" si="56"/>
        <v>0</v>
      </c>
    </row>
    <row r="658" spans="1:10" outlineLevel="1">
      <c r="A658" s="1">
        <f t="shared" si="57"/>
        <v>0</v>
      </c>
      <c r="C658" s="172">
        <f>Kalkulation_MS5!$M$45/100*detail_MS5!B14</f>
        <v>0</v>
      </c>
      <c r="D658" s="172">
        <f>Kalkulation_MS5!$M$45/100*detail_MS5!O14</f>
        <v>0</v>
      </c>
      <c r="E658" s="172">
        <f>Kalkulation_MS5!$M$45/100*detail_MS5!AB14</f>
        <v>0</v>
      </c>
      <c r="F658" s="172">
        <f>Kalkulation_MS5!$M$45/100*detail_MS5!AO14</f>
        <v>0</v>
      </c>
      <c r="G658" s="172">
        <f>Kalkulation_MS5!$M$45/100*detail_MS5!BB14</f>
        <v>0</v>
      </c>
      <c r="H658" s="172">
        <f>Kalkulation_MS5!$M$45/100*detail_MS5!BO14</f>
        <v>0</v>
      </c>
      <c r="I658" s="172">
        <f>Kalkulation_MS5!$M$45/100*detail_MS5!CB14</f>
        <v>0</v>
      </c>
      <c r="J658" s="206">
        <f t="shared" si="56"/>
        <v>0</v>
      </c>
    </row>
    <row r="659" spans="1:10" outlineLevel="1">
      <c r="A659" s="1">
        <f t="shared" si="57"/>
        <v>0</v>
      </c>
      <c r="C659" s="172">
        <f>Kalkulation_MS5!$N$45/100*detail_MS5!B15</f>
        <v>0</v>
      </c>
      <c r="D659" s="172">
        <f>Kalkulation_MS5!$N$45/100*detail_MS5!O15</f>
        <v>0</v>
      </c>
      <c r="E659" s="172">
        <f>Kalkulation_MS5!$N$45/100*detail_MS5!AB15</f>
        <v>0</v>
      </c>
      <c r="F659" s="172">
        <f>Kalkulation_MS5!$N$45/100*detail_MS5!AO15</f>
        <v>0</v>
      </c>
      <c r="G659" s="172">
        <f>Kalkulation_MS5!$N$45/100*detail_MS5!BB15</f>
        <v>0</v>
      </c>
      <c r="H659" s="172">
        <f>Kalkulation_MS5!$N$45/100*detail_MS5!BO15</f>
        <v>0</v>
      </c>
      <c r="I659" s="172">
        <f>Kalkulation_MS5!$N$45/100*detail_MS5!CB15</f>
        <v>0</v>
      </c>
      <c r="J659" s="206">
        <f t="shared" si="56"/>
        <v>0</v>
      </c>
    </row>
    <row r="660" spans="1:10" outlineLevel="1">
      <c r="A660" s="1">
        <f t="shared" si="57"/>
        <v>0</v>
      </c>
      <c r="C660" s="172">
        <f>Kalkulation_MS5!$O$45/100*detail_MS5!B16</f>
        <v>0</v>
      </c>
      <c r="D660" s="172">
        <f>Kalkulation_MS5!$O$45/100*detail_MS5!O16</f>
        <v>0</v>
      </c>
      <c r="E660" s="172">
        <f>Kalkulation_MS5!$O$45/100*detail_MS5!AB16</f>
        <v>0</v>
      </c>
      <c r="F660" s="172">
        <f>Kalkulation_MS5!$O$45/100*detail_MS5!AO16</f>
        <v>0</v>
      </c>
      <c r="G660" s="172">
        <f>Kalkulation_MS5!$O$45/100*detail_MS5!BB16</f>
        <v>0</v>
      </c>
      <c r="H660" s="172">
        <f>Kalkulation_MS5!$O$45/100*detail_MS5!BO16</f>
        <v>0</v>
      </c>
      <c r="I660" s="172">
        <f>Kalkulation_MS5!$O$45/100*detail_MS5!CB16</f>
        <v>0</v>
      </c>
      <c r="J660" s="206">
        <f t="shared" si="56"/>
        <v>0</v>
      </c>
    </row>
    <row r="661" spans="1:10" outlineLevel="1">
      <c r="A661" s="1">
        <f t="shared" si="57"/>
        <v>0</v>
      </c>
      <c r="C661" s="172">
        <f>Kalkulation_MS5!$P$45/100*detail_MS5!B17</f>
        <v>0</v>
      </c>
      <c r="D661" s="172">
        <f>Kalkulation_MS5!$P$45/100*detail_MS5!O17</f>
        <v>0</v>
      </c>
      <c r="E661" s="172">
        <f>Kalkulation_MS5!$P$45/100*detail_MS5!AB17</f>
        <v>0</v>
      </c>
      <c r="F661" s="172">
        <f>Kalkulation_MS5!$P$45/100*detail_MS5!AO17</f>
        <v>0</v>
      </c>
      <c r="G661" s="172">
        <f>Kalkulation_MS5!$P$45/100*detail_MS5!BB17</f>
        <v>0</v>
      </c>
      <c r="H661" s="172">
        <f>Kalkulation_MS5!$P$45/100*detail_MS5!BO17</f>
        <v>0</v>
      </c>
      <c r="I661" s="172">
        <f>Kalkulation_MS5!$P$45/100*detail_MS5!CB17</f>
        <v>0</v>
      </c>
      <c r="J661" s="206">
        <f t="shared" ref="J661:J664" si="58">SUM(C661:I661)</f>
        <v>0</v>
      </c>
    </row>
    <row r="662" spans="1:10" outlineLevel="1">
      <c r="A662" s="1">
        <f t="shared" si="57"/>
        <v>0</v>
      </c>
      <c r="C662" s="172">
        <f>Kalkulation_MS5!$Q$45/100*detail_MS5!B18</f>
        <v>0</v>
      </c>
      <c r="D662" s="172">
        <f>Kalkulation_MS5!$Q$45/100*detail_MS5!O18</f>
        <v>0</v>
      </c>
      <c r="E662" s="172">
        <f>Kalkulation_MS5!$Q$45/100*detail_MS5!AB18</f>
        <v>0</v>
      </c>
      <c r="F662" s="172">
        <f>Kalkulation_MS5!$Q$45/100*detail_MS5!AO18</f>
        <v>0</v>
      </c>
      <c r="G662" s="172">
        <f>Kalkulation_MS5!$Q$45/100*detail_MS5!BB18</f>
        <v>0</v>
      </c>
      <c r="H662" s="172">
        <f>Kalkulation_MS5!$Q$45/100*detail_MS5!BO18</f>
        <v>0</v>
      </c>
      <c r="I662" s="172">
        <f>Kalkulation_MS5!$Q$45/100*detail_MS5!CB18</f>
        <v>0</v>
      </c>
      <c r="J662" s="206">
        <f t="shared" si="58"/>
        <v>0</v>
      </c>
    </row>
    <row r="663" spans="1:10" outlineLevel="1">
      <c r="A663" s="1">
        <f t="shared" si="57"/>
        <v>0</v>
      </c>
      <c r="C663" s="172">
        <f>Kalkulation_MS5!$R$45/100*detail_MS5!B19</f>
        <v>0</v>
      </c>
      <c r="D663" s="172">
        <f>Kalkulation_MS5!$R$45/100*detail_MS5!O19</f>
        <v>0</v>
      </c>
      <c r="E663" s="172">
        <f>Kalkulation_MS5!$R$45/100*detail_MS5!AB19</f>
        <v>0</v>
      </c>
      <c r="F663" s="172">
        <f>Kalkulation_MS5!$R$45/100*detail_MS5!AO19</f>
        <v>0</v>
      </c>
      <c r="G663" s="172">
        <f>Kalkulation_MS5!$R$45/100*detail_MS5!BB19</f>
        <v>0</v>
      </c>
      <c r="H663" s="172">
        <f>Kalkulation_MS5!$R$45/100*detail_MS5!BO19</f>
        <v>0</v>
      </c>
      <c r="I663" s="172">
        <f>Kalkulation_MS5!$R$45/100*detail_MS5!CB19</f>
        <v>0</v>
      </c>
      <c r="J663" s="206">
        <f t="shared" si="58"/>
        <v>0</v>
      </c>
    </row>
    <row r="664" spans="1:10" outlineLevel="1">
      <c r="A664" s="1">
        <f t="shared" si="57"/>
        <v>0</v>
      </c>
      <c r="C664" s="172">
        <f>Kalkulation_MS5!$S$45/100*detail_MS5!$B20</f>
        <v>0</v>
      </c>
      <c r="D664" s="172">
        <f>Kalkulation_MS5!$S$45/100*detail_MS5!$O20</f>
        <v>0</v>
      </c>
      <c r="E664" s="172">
        <f>Kalkulation_MS5!$S$45/100*detail_MS5!$AB20</f>
        <v>0</v>
      </c>
      <c r="F664" s="172">
        <f>Kalkulation_MS5!$S$45/100*detail_MS5!$AO20</f>
        <v>0</v>
      </c>
      <c r="G664" s="172">
        <f>Kalkulation_MS5!$S$45/100*detail_MS5!$BB20</f>
        <v>0</v>
      </c>
      <c r="H664" s="172">
        <f>Kalkulation_MS5!$S$45/100*detail_MS5!$BO20</f>
        <v>0</v>
      </c>
      <c r="I664" s="172">
        <f>Kalkulation_MS5!$S$45/100*detail_MS5!$CB20</f>
        <v>0</v>
      </c>
      <c r="J664" s="206">
        <f t="shared" si="58"/>
        <v>0</v>
      </c>
    </row>
    <row r="665" spans="1:10" outlineLevel="1">
      <c r="A665" s="1">
        <f t="shared" si="57"/>
        <v>0</v>
      </c>
      <c r="C665" s="172">
        <f>Kalkulation_MS5!$T$45/100*detail_MS5!$B21</f>
        <v>0</v>
      </c>
      <c r="D665" s="172">
        <f>Kalkulation_MS5!$T$45/100*detail_MS5!$O21</f>
        <v>0</v>
      </c>
      <c r="E665" s="172">
        <f>Kalkulation_MS5!$T$45/100*detail_MS5!$AB21</f>
        <v>0</v>
      </c>
      <c r="F665" s="172">
        <f>Kalkulation_MS5!$T$45/100*detail_MS5!$AO21</f>
        <v>0</v>
      </c>
      <c r="G665" s="172">
        <f>Kalkulation_MS5!$T$45/100*detail_MS5!$BB21</f>
        <v>0</v>
      </c>
      <c r="H665" s="172">
        <f>Kalkulation_MS5!$T$45/100*detail_MS5!$BO21</f>
        <v>0</v>
      </c>
      <c r="I665" s="172">
        <f>Kalkulation_MS5!$T$45/100*detail_MS5!$CB21</f>
        <v>0</v>
      </c>
      <c r="J665" s="206">
        <f t="shared" ref="J665:J690" si="59">SUM(C665:I665)</f>
        <v>0</v>
      </c>
    </row>
    <row r="666" spans="1:10" outlineLevel="1">
      <c r="A666" s="1">
        <f t="shared" si="57"/>
        <v>0</v>
      </c>
      <c r="C666" s="172">
        <f>Kalkulation_MS5!$U$45/100*detail_MS5!$B22</f>
        <v>0</v>
      </c>
      <c r="D666" s="172">
        <f>Kalkulation_MS5!$U$45/100*detail_MS5!$O22</f>
        <v>0</v>
      </c>
      <c r="E666" s="172">
        <f>Kalkulation_MS5!$U$45/100*detail_MS5!$AB22</f>
        <v>0</v>
      </c>
      <c r="F666" s="172">
        <f>Kalkulation_MS5!$U$45/100*detail_MS5!$AO22</f>
        <v>0</v>
      </c>
      <c r="G666" s="172">
        <f>Kalkulation_MS5!$U$45/100*detail_MS5!$BB22</f>
        <v>0</v>
      </c>
      <c r="H666" s="172">
        <f>Kalkulation_MS5!$U$45/100*detail_MS5!$BO22</f>
        <v>0</v>
      </c>
      <c r="I666" s="172">
        <f>Kalkulation_MS5!$U$45/100*detail_MS5!$CB22</f>
        <v>0</v>
      </c>
      <c r="J666" s="206">
        <f t="shared" si="59"/>
        <v>0</v>
      </c>
    </row>
    <row r="667" spans="1:10" outlineLevel="1">
      <c r="A667" s="1">
        <f t="shared" si="57"/>
        <v>0</v>
      </c>
      <c r="C667" s="172">
        <f>Kalkulation_MS5!$V$45/100*detail_MS5!$B23</f>
        <v>0</v>
      </c>
      <c r="D667" s="172">
        <f>Kalkulation_MS5!$V$45/100*detail_MS5!$O23</f>
        <v>0</v>
      </c>
      <c r="E667" s="172">
        <f>Kalkulation_MS5!$V$45/100*detail_MS5!$AB23</f>
        <v>0</v>
      </c>
      <c r="F667" s="172">
        <f>Kalkulation_MS5!$V$45/100*detail_MS5!$AO23</f>
        <v>0</v>
      </c>
      <c r="G667" s="172">
        <f>Kalkulation_MS5!$V$45/100*detail_MS5!$BB23</f>
        <v>0</v>
      </c>
      <c r="H667" s="172">
        <f>Kalkulation_MS5!$V$45/100*detail_MS5!$BO23</f>
        <v>0</v>
      </c>
      <c r="I667" s="172">
        <f>Kalkulation_MS5!$V$45/100*detail_MS5!$CB23</f>
        <v>0</v>
      </c>
      <c r="J667" s="206">
        <f t="shared" si="59"/>
        <v>0</v>
      </c>
    </row>
    <row r="668" spans="1:10" outlineLevel="1">
      <c r="A668" s="1">
        <f t="shared" si="57"/>
        <v>0</v>
      </c>
      <c r="C668" s="172">
        <f>Kalkulation_MS5!$W$45/100*detail_MS5!$B24</f>
        <v>0</v>
      </c>
      <c r="D668" s="172">
        <f>Kalkulation_MS5!$W$45/100*detail_MS5!$O24</f>
        <v>0</v>
      </c>
      <c r="E668" s="172">
        <f>Kalkulation_MS5!$W$45/100*detail_MS5!$AB24</f>
        <v>0</v>
      </c>
      <c r="F668" s="172">
        <f>Kalkulation_MS5!$W$45/100*detail_MS5!$AO24</f>
        <v>0</v>
      </c>
      <c r="G668" s="172">
        <f>Kalkulation_MS5!$W$45/100*detail_MS5!$BB24</f>
        <v>0</v>
      </c>
      <c r="H668" s="172">
        <f>Kalkulation_MS5!$W$45/100*detail_MS5!$BO24</f>
        <v>0</v>
      </c>
      <c r="I668" s="172">
        <f>Kalkulation_MS5!$W$45/100*detail_MS5!$CB24</f>
        <v>0</v>
      </c>
      <c r="J668" s="206">
        <f t="shared" si="59"/>
        <v>0</v>
      </c>
    </row>
    <row r="669" spans="1:10" outlineLevel="1">
      <c r="A669" s="1">
        <f t="shared" si="57"/>
        <v>0</v>
      </c>
      <c r="C669" s="172">
        <f>Kalkulation_MS5!$X$45/100*detail_MS5!$B25</f>
        <v>0</v>
      </c>
      <c r="D669" s="172">
        <f>Kalkulation_MS5!$X$45/100*detail_MS5!$O25</f>
        <v>0</v>
      </c>
      <c r="E669" s="172">
        <f>Kalkulation_MS5!$X$45/100*detail_MS5!$AB25</f>
        <v>0</v>
      </c>
      <c r="F669" s="172">
        <f>Kalkulation_MS5!$X$45/100*detail_MS5!$AO25</f>
        <v>0</v>
      </c>
      <c r="G669" s="172">
        <f>Kalkulation_MS5!$X$45/100*detail_MS5!$BB25</f>
        <v>0</v>
      </c>
      <c r="H669" s="172">
        <f>Kalkulation_MS5!$X$45/100*detail_MS5!$BO25</f>
        <v>0</v>
      </c>
      <c r="I669" s="172">
        <f>Kalkulation_MS5!$X$45/100*detail_MS5!$CB25</f>
        <v>0</v>
      </c>
      <c r="J669" s="206">
        <f t="shared" si="59"/>
        <v>0</v>
      </c>
    </row>
    <row r="670" spans="1:10" outlineLevel="1">
      <c r="A670" s="1">
        <f t="shared" si="57"/>
        <v>0</v>
      </c>
      <c r="C670" s="172">
        <f>Kalkulation_MS5!$Y$45/100*detail_MS5!$B26</f>
        <v>0</v>
      </c>
      <c r="D670" s="172">
        <f>Kalkulation_MS5!$Y$45/100*detail_MS5!$O26</f>
        <v>0</v>
      </c>
      <c r="E670" s="172">
        <f>Kalkulation_MS5!$Y$45/100*detail_MS5!$AB26</f>
        <v>0</v>
      </c>
      <c r="F670" s="172">
        <f>Kalkulation_MS5!$Y$45/100*detail_MS5!$AO26</f>
        <v>0</v>
      </c>
      <c r="G670" s="172">
        <f>Kalkulation_MS5!$Y$45/100*detail_MS5!$BB26</f>
        <v>0</v>
      </c>
      <c r="H670" s="172">
        <f>Kalkulation_MS5!$Y$45/100*detail_MS5!$BO26</f>
        <v>0</v>
      </c>
      <c r="I670" s="172">
        <f>Kalkulation_MS5!$Y$45/100*detail_MS5!$CB26</f>
        <v>0</v>
      </c>
      <c r="J670" s="206">
        <f t="shared" si="59"/>
        <v>0</v>
      </c>
    </row>
    <row r="671" spans="1:10" outlineLevel="1">
      <c r="A671" s="1">
        <f t="shared" si="57"/>
        <v>0</v>
      </c>
      <c r="C671" s="172">
        <f>Kalkulation_MS5!$Z$45/100*detail_MS5!$B27</f>
        <v>0</v>
      </c>
      <c r="D671" s="172">
        <f>Kalkulation_MS5!$Z$45/100*detail_MS5!$O27</f>
        <v>0</v>
      </c>
      <c r="E671" s="172">
        <f>Kalkulation_MS5!$Z$45/100*detail_MS5!$AB27</f>
        <v>0</v>
      </c>
      <c r="F671" s="172">
        <f>Kalkulation_MS5!$Z$45/100*detail_MS5!$AO27</f>
        <v>0</v>
      </c>
      <c r="G671" s="172">
        <f>Kalkulation_MS5!$Z$45/100*detail_MS5!$BB27</f>
        <v>0</v>
      </c>
      <c r="H671" s="172">
        <f>Kalkulation_MS5!$Z$45/100*detail_MS5!$BO27</f>
        <v>0</v>
      </c>
      <c r="I671" s="172">
        <f>Kalkulation_MS5!$Z$45/100*detail_MS5!$CB27</f>
        <v>0</v>
      </c>
      <c r="J671" s="206">
        <f t="shared" si="59"/>
        <v>0</v>
      </c>
    </row>
    <row r="672" spans="1:10" outlineLevel="1">
      <c r="A672" s="1">
        <f t="shared" si="57"/>
        <v>0</v>
      </c>
      <c r="C672" s="172">
        <f>Kalkulation_MS5!$AA$45/100*detail_MS5!$B28</f>
        <v>0</v>
      </c>
      <c r="D672" s="172">
        <f>Kalkulation_MS5!$AA$45/100*detail_MS5!$O28</f>
        <v>0</v>
      </c>
      <c r="E672" s="172">
        <f>Kalkulation_MS5!$AA$45/100*detail_MS5!$AB28</f>
        <v>0</v>
      </c>
      <c r="F672" s="172">
        <f>Kalkulation_MS5!$AA$45/100*detail_MS5!$AO28</f>
        <v>0</v>
      </c>
      <c r="G672" s="172">
        <f>Kalkulation_MS5!$AA$45/100*detail_MS5!$BB28</f>
        <v>0</v>
      </c>
      <c r="H672" s="172">
        <f>Kalkulation_MS5!$AA$45/100*detail_MS5!$BO28</f>
        <v>0</v>
      </c>
      <c r="I672" s="172">
        <f>Kalkulation_MS5!$AA$45/100*detail_MS5!$CB28</f>
        <v>0</v>
      </c>
      <c r="J672" s="206">
        <f t="shared" si="59"/>
        <v>0</v>
      </c>
    </row>
    <row r="673" spans="1:10" outlineLevel="1">
      <c r="A673" s="1">
        <f t="shared" si="57"/>
        <v>0</v>
      </c>
      <c r="C673" s="172">
        <f>Kalkulation_MS5!$AB$45/100*detail_MS5!$B29</f>
        <v>0</v>
      </c>
      <c r="D673" s="172">
        <f>Kalkulation_MS5!$AB$45/100*detail_MS5!$O29</f>
        <v>0</v>
      </c>
      <c r="E673" s="172">
        <f>Kalkulation_MS5!$AB$45/100*detail_MS5!$AB29</f>
        <v>0</v>
      </c>
      <c r="F673" s="172">
        <f>Kalkulation_MS5!$AB$45/100*detail_MS5!$AO29</f>
        <v>0</v>
      </c>
      <c r="G673" s="172">
        <f>Kalkulation_MS5!$AB$45/100*detail_MS5!$BB29</f>
        <v>0</v>
      </c>
      <c r="H673" s="172">
        <f>Kalkulation_MS5!$AB$45/100*detail_MS5!$BO29</f>
        <v>0</v>
      </c>
      <c r="I673" s="172">
        <f>Kalkulation_MS5!$AB$45/100*detail_MS5!$CB29</f>
        <v>0</v>
      </c>
      <c r="J673" s="206">
        <f t="shared" si="59"/>
        <v>0</v>
      </c>
    </row>
    <row r="674" spans="1:10" outlineLevel="1">
      <c r="A674" s="1">
        <f t="shared" si="57"/>
        <v>0</v>
      </c>
      <c r="C674" s="172">
        <f>Kalkulation_MS5!$AC$45/100*detail_MS5!$B30</f>
        <v>0</v>
      </c>
      <c r="D674" s="172">
        <f>Kalkulation_MS5!$AC$45/100*detail_MS5!$O30</f>
        <v>0</v>
      </c>
      <c r="E674" s="172">
        <f>Kalkulation_MS5!$AC$45/100*detail_MS5!$AB30</f>
        <v>0</v>
      </c>
      <c r="F674" s="172">
        <f>Kalkulation_MS5!$AC$45/100*detail_MS5!$AO30</f>
        <v>0</v>
      </c>
      <c r="G674" s="172">
        <f>Kalkulation_MS5!$AC$45/100*detail_MS5!$BB30</f>
        <v>0</v>
      </c>
      <c r="H674" s="172">
        <f>Kalkulation_MS5!$AC$45/100*detail_MS5!$BO30</f>
        <v>0</v>
      </c>
      <c r="I674" s="172">
        <f>Kalkulation_MS5!$AC$45/100*detail_MS5!$CB30</f>
        <v>0</v>
      </c>
      <c r="J674" s="206">
        <f t="shared" si="59"/>
        <v>0</v>
      </c>
    </row>
    <row r="675" spans="1:10" outlineLevel="1">
      <c r="A675" s="1">
        <f t="shared" si="57"/>
        <v>0</v>
      </c>
      <c r="C675" s="172">
        <f>Kalkulation_MS5!$AD$45/100*detail_MS5!$B31</f>
        <v>0</v>
      </c>
      <c r="D675" s="172">
        <f>Kalkulation_MS5!$AD$45/100*detail_MS5!$O31</f>
        <v>0</v>
      </c>
      <c r="E675" s="172">
        <f>Kalkulation_MS5!$AD$45/100*detail_MS5!$AB31</f>
        <v>0</v>
      </c>
      <c r="F675" s="172">
        <f>Kalkulation_MS5!$AD$45/100*detail_MS5!$AO31</f>
        <v>0</v>
      </c>
      <c r="G675" s="172">
        <f>Kalkulation_MS5!$AD$45/100*detail_MS5!$BB31</f>
        <v>0</v>
      </c>
      <c r="H675" s="172">
        <f>Kalkulation_MS5!$AD$45/100*detail_MS5!$BO31</f>
        <v>0</v>
      </c>
      <c r="I675" s="172">
        <f>Kalkulation_MS5!$AD$45/100*detail_MS5!$CB31</f>
        <v>0</v>
      </c>
      <c r="J675" s="206">
        <f t="shared" si="59"/>
        <v>0</v>
      </c>
    </row>
    <row r="676" spans="1:10" outlineLevel="1">
      <c r="A676" s="1">
        <f t="shared" si="57"/>
        <v>0</v>
      </c>
      <c r="C676" s="172">
        <f>Kalkulation_MS5!$AE$45/100*detail_MS5!$B32</f>
        <v>0</v>
      </c>
      <c r="D676" s="172">
        <f>Kalkulation_MS5!$AE$45/100*detail_MS5!$O32</f>
        <v>0</v>
      </c>
      <c r="E676" s="172">
        <f>Kalkulation_MS5!$AE$45/100*detail_MS5!$AB32</f>
        <v>0</v>
      </c>
      <c r="F676" s="172">
        <f>Kalkulation_MS5!$AE$45/100*detail_MS5!$AO32</f>
        <v>0</v>
      </c>
      <c r="G676" s="172">
        <f>Kalkulation_MS5!$AE$45/100*detail_MS5!$BB32</f>
        <v>0</v>
      </c>
      <c r="H676" s="172">
        <f>Kalkulation_MS5!$AE$45/100*detail_MS5!$BO32</f>
        <v>0</v>
      </c>
      <c r="I676" s="172">
        <f>Kalkulation_MS5!$AE$45/100*detail_MS5!$CB32</f>
        <v>0</v>
      </c>
      <c r="J676" s="206">
        <f t="shared" si="59"/>
        <v>0</v>
      </c>
    </row>
    <row r="677" spans="1:10" outlineLevel="1">
      <c r="A677" s="1">
        <f t="shared" si="57"/>
        <v>0</v>
      </c>
      <c r="C677" s="172">
        <f>Kalkulation_MS5!$AF$45/100*detail_MS5!$B33</f>
        <v>0</v>
      </c>
      <c r="D677" s="172">
        <f>Kalkulation_MS5!$AF$45/100*detail_MS5!$O33</f>
        <v>0</v>
      </c>
      <c r="E677" s="172">
        <f>Kalkulation_MS5!$AF$45/100*detail_MS5!$AB33</f>
        <v>0</v>
      </c>
      <c r="F677" s="172">
        <f>Kalkulation_MS5!$AF$45/100*detail_MS5!$AO33</f>
        <v>0</v>
      </c>
      <c r="G677" s="172">
        <f>Kalkulation_MS5!$AF$45/100*detail_MS5!$BB33</f>
        <v>0</v>
      </c>
      <c r="H677" s="172">
        <f>Kalkulation_MS5!$AF$45/100*detail_MS5!$BO33</f>
        <v>0</v>
      </c>
      <c r="I677" s="172">
        <f>Kalkulation_MS5!$AF$45/100*detail_MS5!$CB33</f>
        <v>0</v>
      </c>
      <c r="J677" s="206">
        <f t="shared" si="59"/>
        <v>0</v>
      </c>
    </row>
    <row r="678" spans="1:10" outlineLevel="1">
      <c r="A678" s="1">
        <f t="shared" si="57"/>
        <v>0</v>
      </c>
      <c r="C678" s="172">
        <f>Kalkulation_MS5!$AG$45/100*detail_MS5!$B34</f>
        <v>0</v>
      </c>
      <c r="D678" s="172">
        <f>Kalkulation_MS5!$AG$45/100*detail_MS5!$O34</f>
        <v>0</v>
      </c>
      <c r="E678" s="172">
        <f>Kalkulation_MS5!$AG$45/100*detail_MS5!$AB34</f>
        <v>0</v>
      </c>
      <c r="F678" s="172">
        <f>Kalkulation_MS5!$AG$45/100*detail_MS5!$AO34</f>
        <v>0</v>
      </c>
      <c r="G678" s="172">
        <f>Kalkulation_MS5!$AG$45/100*detail_MS5!$BB34</f>
        <v>0</v>
      </c>
      <c r="H678" s="172">
        <f>Kalkulation_MS5!$AG$45/100*detail_MS5!$BO34</f>
        <v>0</v>
      </c>
      <c r="I678" s="172">
        <f>Kalkulation_MS5!$AG$45/100*detail_MS5!$CB34</f>
        <v>0</v>
      </c>
      <c r="J678" s="206">
        <f t="shared" si="59"/>
        <v>0</v>
      </c>
    </row>
    <row r="679" spans="1:10" outlineLevel="1">
      <c r="A679" s="1">
        <f t="shared" si="57"/>
        <v>0</v>
      </c>
      <c r="C679" s="172">
        <f>Kalkulation_MS5!$AH$45/100*detail_MS5!$B35</f>
        <v>0</v>
      </c>
      <c r="D679" s="172">
        <f>Kalkulation_MS5!$AH$45/100*detail_MS5!$O35</f>
        <v>0</v>
      </c>
      <c r="E679" s="172">
        <f>Kalkulation_MS5!$AH$45/100*detail_MS5!$AB35</f>
        <v>0</v>
      </c>
      <c r="F679" s="172">
        <f>Kalkulation_MS5!$AH$45/100*detail_MS5!$AO35</f>
        <v>0</v>
      </c>
      <c r="G679" s="172">
        <f>Kalkulation_MS5!$AH$45/100*detail_MS5!$BB35</f>
        <v>0</v>
      </c>
      <c r="H679" s="172">
        <f>Kalkulation_MS5!$AH$45/100*detail_MS5!$BO35</f>
        <v>0</v>
      </c>
      <c r="I679" s="172">
        <f>Kalkulation_MS5!$AH$45/100*detail_MS5!$CB35</f>
        <v>0</v>
      </c>
      <c r="J679" s="206">
        <f t="shared" si="59"/>
        <v>0</v>
      </c>
    </row>
    <row r="680" spans="1:10" outlineLevel="1">
      <c r="A680" s="1">
        <f t="shared" si="57"/>
        <v>0</v>
      </c>
      <c r="C680" s="172">
        <f>Kalkulation_MS5!$AI$45/100*detail_MS5!$B36</f>
        <v>0</v>
      </c>
      <c r="D680" s="172">
        <f>Kalkulation_MS5!$AI$45/100*detail_MS5!$O36</f>
        <v>0</v>
      </c>
      <c r="E680" s="172">
        <f>Kalkulation_MS5!$AI$45/100*detail_MS5!$AB36</f>
        <v>0</v>
      </c>
      <c r="F680" s="172">
        <f>Kalkulation_MS5!$AI$45/100*detail_MS5!$AO36</f>
        <v>0</v>
      </c>
      <c r="G680" s="172">
        <f>Kalkulation_MS5!$AI$45/100*detail_MS5!$BB36</f>
        <v>0</v>
      </c>
      <c r="H680" s="172">
        <f>Kalkulation_MS5!$AI$45/100*detail_MS5!$BO36</f>
        <v>0</v>
      </c>
      <c r="I680" s="172">
        <f>Kalkulation_MS5!$AI$45/100*detail_MS5!$CB36</f>
        <v>0</v>
      </c>
      <c r="J680" s="206">
        <f t="shared" si="59"/>
        <v>0</v>
      </c>
    </row>
    <row r="681" spans="1:10" outlineLevel="1">
      <c r="A681" s="1">
        <f t="shared" si="57"/>
        <v>0</v>
      </c>
      <c r="C681" s="172">
        <f>Kalkulation_MS5!$AJ$45/100*detail_MS5!$B37</f>
        <v>0</v>
      </c>
      <c r="D681" s="172">
        <f>Kalkulation_MS5!$AJ$45/100*detail_MS5!$O37</f>
        <v>0</v>
      </c>
      <c r="E681" s="172">
        <f>Kalkulation_MS5!$AJ$45/100*detail_MS5!$AB37</f>
        <v>0</v>
      </c>
      <c r="F681" s="172">
        <f>Kalkulation_MS5!$AJ$45/100*detail_MS5!$AO37</f>
        <v>0</v>
      </c>
      <c r="G681" s="172">
        <f>Kalkulation_MS5!$AJ$45/100*detail_MS5!$BB37</f>
        <v>0</v>
      </c>
      <c r="H681" s="172">
        <f>Kalkulation_MS5!$AJ$45/100*detail_MS5!$BO37</f>
        <v>0</v>
      </c>
      <c r="I681" s="172">
        <f>Kalkulation_MS5!$AJ$45/100*detail_MS5!$CB37</f>
        <v>0</v>
      </c>
      <c r="J681" s="206">
        <f t="shared" si="59"/>
        <v>0</v>
      </c>
    </row>
    <row r="682" spans="1:10" outlineLevel="1">
      <c r="A682" s="1">
        <f t="shared" si="57"/>
        <v>0</v>
      </c>
      <c r="C682" s="172">
        <f>Kalkulation_MS5!$AK$45/100*detail_MS5!$B38</f>
        <v>0</v>
      </c>
      <c r="D682" s="172">
        <f>Kalkulation_MS5!$AK$45/100*detail_MS5!$O38</f>
        <v>0</v>
      </c>
      <c r="E682" s="172">
        <f>Kalkulation_MS5!$AK$45/100*detail_MS5!$AB38</f>
        <v>0</v>
      </c>
      <c r="F682" s="172">
        <f>Kalkulation_MS5!$AK$45/100*detail_MS5!$AO38</f>
        <v>0</v>
      </c>
      <c r="G682" s="172">
        <f>Kalkulation_MS5!$AK$45/100*detail_MS5!$BB38</f>
        <v>0</v>
      </c>
      <c r="H682" s="172">
        <f>Kalkulation_MS5!$AK$45/100*detail_MS5!$BO38</f>
        <v>0</v>
      </c>
      <c r="I682" s="172">
        <f>Kalkulation_MS5!$AK$45/100*detail_MS5!$CB38</f>
        <v>0</v>
      </c>
      <c r="J682" s="206">
        <f t="shared" si="59"/>
        <v>0</v>
      </c>
    </row>
    <row r="683" spans="1:10" outlineLevel="1">
      <c r="A683" s="1">
        <f t="shared" si="57"/>
        <v>0</v>
      </c>
      <c r="C683" s="172">
        <f>Kalkulation_MS5!$AL$45/100*detail_MS5!$B39</f>
        <v>0</v>
      </c>
      <c r="D683" s="172">
        <f>Kalkulation_MS5!$AL$45/100*detail_MS5!$O39</f>
        <v>0</v>
      </c>
      <c r="E683" s="172">
        <f>Kalkulation_MS5!$AL$45/100*detail_MS5!$AB39</f>
        <v>0</v>
      </c>
      <c r="F683" s="172">
        <f>Kalkulation_MS5!$AL$45/100*detail_MS5!$AO39</f>
        <v>0</v>
      </c>
      <c r="G683" s="172">
        <f>Kalkulation_MS5!$AL$45/100*detail_MS5!$BB39</f>
        <v>0</v>
      </c>
      <c r="H683" s="172">
        <f>Kalkulation_MS5!$AL$45/100*detail_MS5!$BO39</f>
        <v>0</v>
      </c>
      <c r="I683" s="172">
        <f>Kalkulation_MS5!$AL$45/100*detail_MS5!$CB39</f>
        <v>0</v>
      </c>
      <c r="J683" s="206">
        <f t="shared" si="59"/>
        <v>0</v>
      </c>
    </row>
    <row r="684" spans="1:10" outlineLevel="1">
      <c r="A684" s="1">
        <f t="shared" si="57"/>
        <v>0</v>
      </c>
      <c r="C684" s="172">
        <f>Kalkulation_MS5!$AM$45/100*detail_MS5!$B40</f>
        <v>0</v>
      </c>
      <c r="D684" s="172">
        <f>Kalkulation_MS5!$AM$45/100*detail_MS5!$O40</f>
        <v>0</v>
      </c>
      <c r="E684" s="172">
        <f>Kalkulation_MS5!$AM$45/100*detail_MS5!$AB40</f>
        <v>0</v>
      </c>
      <c r="F684" s="172">
        <f>Kalkulation_MS5!$AM$45/100*detail_MS5!$AO40</f>
        <v>0</v>
      </c>
      <c r="G684" s="172">
        <f>Kalkulation_MS5!$AM$45/100*detail_MS5!$BB40</f>
        <v>0</v>
      </c>
      <c r="H684" s="172">
        <f>Kalkulation_MS5!$AM$45/100*detail_MS5!$BO40</f>
        <v>0</v>
      </c>
      <c r="I684" s="172">
        <f>Kalkulation_MS5!$AM$45/100*detail_MS5!$CB40</f>
        <v>0</v>
      </c>
      <c r="J684" s="206">
        <f t="shared" si="59"/>
        <v>0</v>
      </c>
    </row>
    <row r="685" spans="1:10" outlineLevel="1">
      <c r="A685" s="1">
        <f t="shared" si="57"/>
        <v>0</v>
      </c>
      <c r="C685" s="172">
        <f>Kalkulation_MS5!$AN$45/100*detail_MS5!$B41</f>
        <v>0</v>
      </c>
      <c r="D685" s="172">
        <f>Kalkulation_MS5!$AN$45/100*detail_MS5!$O41</f>
        <v>0</v>
      </c>
      <c r="E685" s="172">
        <f>Kalkulation_MS5!$AN$45/100*detail_MS5!$AB41</f>
        <v>0</v>
      </c>
      <c r="F685" s="172">
        <f>Kalkulation_MS5!$AN$45/100*detail_MS5!$AO41</f>
        <v>0</v>
      </c>
      <c r="G685" s="172">
        <f>Kalkulation_MS5!$AN$45/100*detail_MS5!$BB41</f>
        <v>0</v>
      </c>
      <c r="H685" s="172">
        <f>Kalkulation_MS5!$AN$45/100*detail_MS5!$BO41</f>
        <v>0</v>
      </c>
      <c r="I685" s="172">
        <f>Kalkulation_MS5!$AN$45/100*detail_MS5!$CB41</f>
        <v>0</v>
      </c>
      <c r="J685" s="206">
        <f t="shared" si="59"/>
        <v>0</v>
      </c>
    </row>
    <row r="686" spans="1:10" outlineLevel="1">
      <c r="A686" s="1">
        <f t="shared" si="57"/>
        <v>0</v>
      </c>
      <c r="C686" s="172">
        <f>Kalkulation_MS5!$AO$45/100*detail_MS5!$B42</f>
        <v>0</v>
      </c>
      <c r="D686" s="172">
        <f>Kalkulation_MS5!$AO$45/100*detail_MS5!$O42</f>
        <v>0</v>
      </c>
      <c r="E686" s="172">
        <f>Kalkulation_MS5!$AO$45/100*detail_MS5!$AB42</f>
        <v>0</v>
      </c>
      <c r="F686" s="172">
        <f>Kalkulation_MS5!$AO$45/100*detail_MS5!$AO42</f>
        <v>0</v>
      </c>
      <c r="G686" s="172">
        <f>Kalkulation_MS5!$AO$45/100*detail_MS5!$BB42</f>
        <v>0</v>
      </c>
      <c r="H686" s="172">
        <f>Kalkulation_MS5!$AO$45/100*detail_MS5!$BO42</f>
        <v>0</v>
      </c>
      <c r="I686" s="172">
        <f>Kalkulation_MS5!$AO$45/100*detail_MS5!$CB42</f>
        <v>0</v>
      </c>
      <c r="J686" s="206">
        <f t="shared" si="59"/>
        <v>0</v>
      </c>
    </row>
    <row r="687" spans="1:10" outlineLevel="1">
      <c r="A687" s="1">
        <f t="shared" si="57"/>
        <v>0</v>
      </c>
      <c r="C687" s="172">
        <f>Kalkulation_MS5!$AP$45/100*detail_MS5!$B43</f>
        <v>0</v>
      </c>
      <c r="D687" s="172">
        <f>Kalkulation_MS5!$AP$45/100*detail_MS5!$O43</f>
        <v>0</v>
      </c>
      <c r="E687" s="172">
        <f>Kalkulation_MS5!$AP$45/100*detail_MS5!$AB43</f>
        <v>0</v>
      </c>
      <c r="F687" s="172">
        <f>Kalkulation_MS5!$AP$45/100*detail_MS5!$AO43</f>
        <v>0</v>
      </c>
      <c r="G687" s="172">
        <f>Kalkulation_MS5!$AP$45/100*detail_MS5!$BB43</f>
        <v>0</v>
      </c>
      <c r="H687" s="172">
        <f>Kalkulation_MS5!$AP$45/100*detail_MS5!$BO43</f>
        <v>0</v>
      </c>
      <c r="I687" s="172">
        <f>Kalkulation_MS5!$AP$45/100*detail_MS5!$CB43</f>
        <v>0</v>
      </c>
      <c r="J687" s="206">
        <f t="shared" si="59"/>
        <v>0</v>
      </c>
    </row>
    <row r="688" spans="1:10" outlineLevel="1">
      <c r="A688" s="1">
        <f t="shared" si="57"/>
        <v>0</v>
      </c>
      <c r="C688" s="172">
        <f>Kalkulation_MS5!$AQ$45/100*detail_MS5!$B44</f>
        <v>0</v>
      </c>
      <c r="D688" s="172">
        <f>Kalkulation_MS5!$AQ$45/100*detail_MS5!$O44</f>
        <v>0</v>
      </c>
      <c r="E688" s="172">
        <f>Kalkulation_MS5!$AQ$45/100*detail_MS5!$AB44</f>
        <v>0</v>
      </c>
      <c r="F688" s="172">
        <f>Kalkulation_MS5!$AQ$45/100*detail_MS5!$AO44</f>
        <v>0</v>
      </c>
      <c r="G688" s="172">
        <f>Kalkulation_MS5!$AQ$45/100*detail_MS5!$BB44</f>
        <v>0</v>
      </c>
      <c r="H688" s="172">
        <f>Kalkulation_MS5!$AQ$45/100*detail_MS5!$BO44</f>
        <v>0</v>
      </c>
      <c r="I688" s="172">
        <f>Kalkulation_MS5!$AQ$45/100*detail_MS5!$CB44</f>
        <v>0</v>
      </c>
      <c r="J688" s="206">
        <f t="shared" si="59"/>
        <v>0</v>
      </c>
    </row>
    <row r="689" spans="1:10" outlineLevel="1">
      <c r="A689" s="1">
        <f t="shared" si="57"/>
        <v>0</v>
      </c>
      <c r="C689" s="172">
        <f>Kalkulation_MS5!$AR$45/100*detail_MS5!$B45</f>
        <v>0</v>
      </c>
      <c r="D689" s="172">
        <f>Kalkulation_MS5!$AR$45/100*detail_MS5!$O45</f>
        <v>0</v>
      </c>
      <c r="E689" s="172">
        <f>Kalkulation_MS5!$AR$45/100*detail_MS5!$AB45</f>
        <v>0</v>
      </c>
      <c r="F689" s="172">
        <f>Kalkulation_MS5!$AR$45/100*detail_MS5!$AO45</f>
        <v>0</v>
      </c>
      <c r="G689" s="172">
        <f>Kalkulation_MS5!$AR$45/100*detail_MS5!$BB45</f>
        <v>0</v>
      </c>
      <c r="H689" s="172">
        <f>Kalkulation_MS5!$AR$45/100*detail_MS5!$BO45</f>
        <v>0</v>
      </c>
      <c r="I689" s="172">
        <f>Kalkulation_MS5!$AR$45/100*detail_MS5!$CB45</f>
        <v>0</v>
      </c>
      <c r="J689" s="206">
        <f t="shared" si="59"/>
        <v>0</v>
      </c>
    </row>
    <row r="690" spans="1:10" outlineLevel="1">
      <c r="A690" s="1">
        <f t="shared" si="57"/>
        <v>0</v>
      </c>
      <c r="C690" s="172">
        <f>Kalkulation_MS5!$AS$45/100*detail_MS5!$B46</f>
        <v>0</v>
      </c>
      <c r="D690" s="172">
        <f>Kalkulation_MS5!$AS$45/100*detail_MS5!$O46</f>
        <v>0</v>
      </c>
      <c r="E690" s="172">
        <f>Kalkulation_MS5!$AS$45/100*detail_MS5!$AB46</f>
        <v>0</v>
      </c>
      <c r="F690" s="172">
        <f>Kalkulation_MS5!$AS$45/100*detail_MS5!$AO46</f>
        <v>0</v>
      </c>
      <c r="G690" s="172">
        <f>Kalkulation_MS5!$AS$45/100*detail_MS5!$BB46</f>
        <v>0</v>
      </c>
      <c r="H690" s="172">
        <f>Kalkulation_MS5!$AS$45/100*detail_MS5!$BO46</f>
        <v>0</v>
      </c>
      <c r="I690" s="172">
        <f>Kalkulation_MS5!$AS$45/100*detail_MS5!$CB46</f>
        <v>0</v>
      </c>
      <c r="J690" s="206">
        <f t="shared" si="59"/>
        <v>0</v>
      </c>
    </row>
    <row r="691" spans="1:10" outlineLevel="1">
      <c r="A691" s="88" t="s">
        <v>464</v>
      </c>
      <c r="B691" s="88"/>
      <c r="C691" s="201">
        <f>SUM(C651:C690)</f>
        <v>0</v>
      </c>
      <c r="D691" s="201">
        <f t="shared" ref="D691:J691" si="60">SUM(D651:D690)</f>
        <v>0</v>
      </c>
      <c r="E691" s="201">
        <f t="shared" si="60"/>
        <v>0</v>
      </c>
      <c r="F691" s="201">
        <f t="shared" si="60"/>
        <v>0</v>
      </c>
      <c r="G691" s="201">
        <f t="shared" si="60"/>
        <v>0</v>
      </c>
      <c r="H691" s="201">
        <f t="shared" si="60"/>
        <v>0</v>
      </c>
      <c r="I691" s="201">
        <f t="shared" si="60"/>
        <v>0</v>
      </c>
      <c r="J691" s="79">
        <f t="shared" si="60"/>
        <v>0</v>
      </c>
    </row>
  </sheetData>
  <mergeCells count="2">
    <mergeCell ref="C2:D2"/>
    <mergeCell ref="C3:D3"/>
  </mergeCells>
  <phoneticPr fontId="126" type="noConversion"/>
  <pageMargins left="0.7" right="0.7" top="0.78740157499999996" bottom="0.78740157499999996" header="0.3" footer="0.3"/>
  <pageSetup paperSize="8" orientation="portrait" r:id="rId1"/>
  <customProperties>
    <customPr name="_pios_id" r:id="rId2"/>
    <customPr name="EpmWorksheetKeyString_GUID" r:id="rId3"/>
  </customProperties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CE6059-36F6-466B-8691-F4B50EE18FF3}">
  <sheetPr codeName="Tabelle78">
    <tabColor theme="8" tint="0.59999389629810485"/>
  </sheetPr>
  <dimension ref="A1:N17"/>
  <sheetViews>
    <sheetView workbookViewId="0">
      <selection activeCell="S31" sqref="S31:S32"/>
    </sheetView>
  </sheetViews>
  <sheetFormatPr defaultColWidth="11.375" defaultRowHeight="13.5"/>
  <cols>
    <col min="1" max="1" width="20" style="1" bestFit="1" customWidth="1"/>
    <col min="2" max="2" width="5.875" style="1" customWidth="1"/>
    <col min="3" max="9" width="11.375" style="1"/>
    <col min="10" max="11" width="14.75" style="1" customWidth="1"/>
    <col min="12" max="16384" width="11.375" style="1"/>
  </cols>
  <sheetData>
    <row r="1" spans="1:14">
      <c r="C1" s="1148" t="s">
        <v>210</v>
      </c>
      <c r="D1" s="1149"/>
      <c r="E1" s="1149"/>
      <c r="F1" s="1149"/>
      <c r="G1" s="1149"/>
      <c r="H1" s="1149"/>
      <c r="I1" s="1149"/>
      <c r="J1" s="1149"/>
      <c r="K1" s="1150"/>
    </row>
    <row r="2" spans="1:14" ht="14.25">
      <c r="C2" s="265">
        <f>'Income Statement_MS5'!C19</f>
        <v>2026</v>
      </c>
      <c r="D2" s="266">
        <f t="shared" ref="D2:I2" si="0">C2+1</f>
        <v>2027</v>
      </c>
      <c r="E2" s="266">
        <f t="shared" si="0"/>
        <v>2028</v>
      </c>
      <c r="F2" s="266">
        <f t="shared" si="0"/>
        <v>2029</v>
      </c>
      <c r="G2" s="266">
        <f t="shared" si="0"/>
        <v>2030</v>
      </c>
      <c r="H2" s="266">
        <f t="shared" si="0"/>
        <v>2031</v>
      </c>
      <c r="I2" s="267">
        <f t="shared" si="0"/>
        <v>2032</v>
      </c>
      <c r="J2" s="268" t="s">
        <v>465</v>
      </c>
      <c r="K2" s="269" t="s">
        <v>466</v>
      </c>
      <c r="M2" s="1144" t="s">
        <v>467</v>
      </c>
      <c r="N2" s="1145"/>
    </row>
    <row r="3" spans="1:14" ht="14.25">
      <c r="A3" s="70" t="s">
        <v>157</v>
      </c>
      <c r="C3" s="286">
        <f>'Income Statement_MS5'!C87</f>
        <v>0</v>
      </c>
      <c r="D3" s="287">
        <f>'Income Statement_MS5'!D87</f>
        <v>0</v>
      </c>
      <c r="E3" s="287">
        <f>'Income Statement_MS5'!E87</f>
        <v>0</v>
      </c>
      <c r="F3" s="287">
        <f>'Income Statement_MS5'!F87</f>
        <v>0</v>
      </c>
      <c r="G3" s="287">
        <f>'Income Statement_MS5'!G87</f>
        <v>0</v>
      </c>
      <c r="H3" s="287">
        <f>'Income Statement_MS5'!H87</f>
        <v>0</v>
      </c>
      <c r="I3" s="287">
        <f>'Income Statement_MS5'!I87</f>
        <v>0</v>
      </c>
      <c r="J3" s="286"/>
      <c r="K3" s="289"/>
      <c r="L3" s="172"/>
      <c r="M3" s="1146">
        <f>'Income Statement_MS5'!M13</f>
        <v>0</v>
      </c>
      <c r="N3" s="1147"/>
    </row>
    <row r="4" spans="1:14" ht="14.25">
      <c r="A4" s="70">
        <v>2</v>
      </c>
      <c r="C4" s="286" t="str">
        <f>IF(AND(C6=0,B6&lt;&gt;0),C3,"")</f>
        <v/>
      </c>
      <c r="D4" s="287" t="str">
        <f t="shared" ref="D4:I4" si="1">IF(AND(D6=0,C6&lt;&gt;0),D3,"")</f>
        <v/>
      </c>
      <c r="E4" s="287" t="str">
        <f t="shared" si="1"/>
        <v/>
      </c>
      <c r="F4" s="287" t="str">
        <f t="shared" si="1"/>
        <v/>
      </c>
      <c r="G4" s="287" t="str">
        <f t="shared" si="1"/>
        <v/>
      </c>
      <c r="H4" s="287" t="str">
        <f t="shared" si="1"/>
        <v/>
      </c>
      <c r="I4" s="287" t="str">
        <f t="shared" si="1"/>
        <v/>
      </c>
      <c r="J4" s="290">
        <f>SUM(C4:I4)</f>
        <v>0</v>
      </c>
      <c r="K4" s="289"/>
      <c r="L4" s="172"/>
      <c r="M4" s="172"/>
    </row>
    <row r="5" spans="1:14" ht="15">
      <c r="A5" s="70">
        <v>3</v>
      </c>
      <c r="C5" s="290" t="str">
        <f>IF(C3&lt;M3,C3,"")</f>
        <v/>
      </c>
      <c r="D5" s="291" t="str">
        <f>IF(C3+D3&lt;M3,C3+D3,"")</f>
        <v/>
      </c>
      <c r="E5" s="291" t="str">
        <f>IF(C3+D3+E3&lt;M3,C3+D3+E3,"")</f>
        <v/>
      </c>
      <c r="F5" s="291" t="str">
        <f>IF(C3+D3+E3+F3&lt;M3,C3+D3+E3+F3,"")</f>
        <v/>
      </c>
      <c r="G5" s="291" t="str">
        <f>IF(C3+D3+E3+F3+G3&lt;M3,C3+D3+E3+F3+G3,"")</f>
        <v/>
      </c>
      <c r="H5" s="291" t="str">
        <f>IF(C3+D3+E3+F3+G3+H3&lt;M3,C3+D3+E3+F3+G3+H3,"")</f>
        <v/>
      </c>
      <c r="I5" s="292" t="str">
        <f>IF(C3+D3+E3+F3+G3+H3+I3&lt;M3,C3+D3+E3+F3+G3+H3+I3,"")</f>
        <v/>
      </c>
      <c r="J5" s="288">
        <f>COUNT(C5:I5)</f>
        <v>0</v>
      </c>
      <c r="K5" s="294"/>
    </row>
    <row r="6" spans="1:14" ht="14.25">
      <c r="A6" s="70">
        <v>4</v>
      </c>
      <c r="C6" s="290">
        <f t="shared" ref="C6:I6" si="2">IF(C5="",0,C5-B5)</f>
        <v>0</v>
      </c>
      <c r="D6" s="291">
        <f t="shared" si="2"/>
        <v>0</v>
      </c>
      <c r="E6" s="291">
        <f t="shared" si="2"/>
        <v>0</v>
      </c>
      <c r="F6" s="291">
        <f t="shared" si="2"/>
        <v>0</v>
      </c>
      <c r="G6" s="291">
        <f t="shared" si="2"/>
        <v>0</v>
      </c>
      <c r="H6" s="291">
        <f t="shared" si="2"/>
        <v>0</v>
      </c>
      <c r="I6" s="292">
        <f t="shared" si="2"/>
        <v>0</v>
      </c>
      <c r="J6" s="290">
        <f>SUM(C6:I6)</f>
        <v>0</v>
      </c>
      <c r="K6" s="294">
        <f>M3-J6</f>
        <v>0</v>
      </c>
    </row>
    <row r="7" spans="1:14" ht="15">
      <c r="C7" s="293"/>
      <c r="D7" s="295"/>
      <c r="E7" s="295"/>
      <c r="F7" s="295"/>
      <c r="G7" s="295"/>
      <c r="H7" s="295"/>
      <c r="I7" s="296"/>
      <c r="J7" s="293"/>
      <c r="K7" s="749" t="str">
        <f>IF(J5=7,"&gt;7",L7)</f>
        <v>&lt;1,0</v>
      </c>
      <c r="L7" s="297" t="str">
        <f>IF(J5=0,"&lt;1,0",1/J4*K6)</f>
        <v>&lt;1,0</v>
      </c>
    </row>
    <row r="8" spans="1:14" ht="15">
      <c r="A8" s="1" t="s">
        <v>468</v>
      </c>
      <c r="C8" s="298"/>
      <c r="D8" s="299"/>
      <c r="E8" s="299"/>
      <c r="F8" s="299"/>
      <c r="G8" s="299"/>
      <c r="H8" s="299"/>
      <c r="I8" s="300"/>
      <c r="J8" s="298"/>
      <c r="K8" s="661" t="str">
        <f>IF(J5=7,K7,L8)</f>
        <v>&lt;1,0</v>
      </c>
      <c r="L8" s="660" t="str">
        <f>IF(L7="&lt;1,0","&lt;1,0",L7+J5)</f>
        <v>&lt;1,0</v>
      </c>
    </row>
    <row r="10" spans="1:14">
      <c r="C10" s="1148" t="s">
        <v>201</v>
      </c>
      <c r="D10" s="1149"/>
      <c r="E10" s="1149"/>
      <c r="F10" s="1149"/>
      <c r="G10" s="1149"/>
      <c r="H10" s="1149"/>
      <c r="I10" s="1149"/>
      <c r="J10" s="1149"/>
      <c r="K10" s="1150"/>
    </row>
    <row r="11" spans="1:14" ht="14.25">
      <c r="C11" s="265">
        <f>'Income Statement_MS5'!C27</f>
        <v>0</v>
      </c>
      <c r="D11" s="266">
        <f t="shared" ref="D11:I11" si="3">C11+1</f>
        <v>1</v>
      </c>
      <c r="E11" s="266">
        <f t="shared" si="3"/>
        <v>2</v>
      </c>
      <c r="F11" s="266">
        <f t="shared" si="3"/>
        <v>3</v>
      </c>
      <c r="G11" s="266">
        <f t="shared" si="3"/>
        <v>4</v>
      </c>
      <c r="H11" s="266">
        <f t="shared" si="3"/>
        <v>5</v>
      </c>
      <c r="I11" s="267">
        <f t="shared" si="3"/>
        <v>6</v>
      </c>
      <c r="J11" s="268" t="s">
        <v>465</v>
      </c>
      <c r="K11" s="269" t="s">
        <v>466</v>
      </c>
      <c r="M11" s="1144" t="s">
        <v>467</v>
      </c>
      <c r="N11" s="1145"/>
    </row>
    <row r="12" spans="1:14" ht="14.25">
      <c r="A12" s="70" t="s">
        <v>157</v>
      </c>
      <c r="C12" s="286">
        <f>'Income Statement_MS5'!C94</f>
        <v>0</v>
      </c>
      <c r="D12" s="287">
        <f>'Income Statement_MS5'!D94</f>
        <v>0</v>
      </c>
      <c r="E12" s="287">
        <f>'Income Statement_MS5'!E94</f>
        <v>0</v>
      </c>
      <c r="F12" s="287">
        <f>'Income Statement_MS5'!F94</f>
        <v>0</v>
      </c>
      <c r="G12" s="287">
        <f>'Income Statement_MS5'!G94</f>
        <v>0</v>
      </c>
      <c r="H12" s="287">
        <f>'Income Statement_MS5'!H94</f>
        <v>0</v>
      </c>
      <c r="I12" s="287">
        <f>'Income Statement_MS5'!I94</f>
        <v>0</v>
      </c>
      <c r="J12" s="286"/>
      <c r="K12" s="289"/>
      <c r="L12" s="172"/>
      <c r="M12" s="1146">
        <f>M3</f>
        <v>0</v>
      </c>
      <c r="N12" s="1147"/>
    </row>
    <row r="13" spans="1:14" ht="14.25">
      <c r="A13" s="70">
        <v>2</v>
      </c>
      <c r="C13" s="286" t="str">
        <f>IF(AND(C15=0,B15&lt;&gt;0),C12,"")</f>
        <v/>
      </c>
      <c r="D13" s="287" t="str">
        <f t="shared" ref="D13:I13" si="4">IF(AND(D15=0,C15&lt;&gt;0),D12,"")</f>
        <v/>
      </c>
      <c r="E13" s="287" t="str">
        <f t="shared" si="4"/>
        <v/>
      </c>
      <c r="F13" s="287" t="str">
        <f t="shared" si="4"/>
        <v/>
      </c>
      <c r="G13" s="287" t="str">
        <f t="shared" si="4"/>
        <v/>
      </c>
      <c r="H13" s="287" t="str">
        <f t="shared" si="4"/>
        <v/>
      </c>
      <c r="I13" s="287" t="str">
        <f t="shared" si="4"/>
        <v/>
      </c>
      <c r="J13" s="290">
        <f>SUM(C13:I13)</f>
        <v>0</v>
      </c>
      <c r="K13" s="289"/>
      <c r="L13" s="172"/>
      <c r="M13" s="172"/>
    </row>
    <row r="14" spans="1:14" ht="15">
      <c r="A14" s="70">
        <v>3</v>
      </c>
      <c r="C14" s="290" t="str">
        <f>IF(C12&lt;M12,C12,"")</f>
        <v/>
      </c>
      <c r="D14" s="291" t="str">
        <f>IF(C12+D12&lt;M12,C12+D12,"")</f>
        <v/>
      </c>
      <c r="E14" s="291" t="str">
        <f>IF(C12+D12+E12&lt;M12,C12+D12+E12,"")</f>
        <v/>
      </c>
      <c r="F14" s="291" t="str">
        <f>IF(C12+D12+E12+F12&lt;M12,C12+D12+E12+F12,"")</f>
        <v/>
      </c>
      <c r="G14" s="291" t="str">
        <f>IF(C12+D12+E12+F12+G12&lt;M12,C12+D12+E12+F12+G12,"")</f>
        <v/>
      </c>
      <c r="H14" s="291" t="str">
        <f>IF(C12+D12+E12+F12+G12+H12&lt;M12,C12+D12+E12+F12+G12+H12,"")</f>
        <v/>
      </c>
      <c r="I14" s="292" t="str">
        <f>IF(C12+D12+E12+F12+G12+H12+I12&lt;M12,C12+D12+E12+F12+G12+H12+I12,"")</f>
        <v/>
      </c>
      <c r="J14" s="288">
        <f>COUNT(C14:I14)</f>
        <v>0</v>
      </c>
      <c r="K14" s="294"/>
    </row>
    <row r="15" spans="1:14" ht="14.25">
      <c r="A15" s="70">
        <v>4</v>
      </c>
      <c r="C15" s="290">
        <f t="shared" ref="C15:I15" si="5">IF(C14="",0,C14-B14)</f>
        <v>0</v>
      </c>
      <c r="D15" s="291">
        <f t="shared" si="5"/>
        <v>0</v>
      </c>
      <c r="E15" s="291">
        <f t="shared" si="5"/>
        <v>0</v>
      </c>
      <c r="F15" s="291">
        <f t="shared" si="5"/>
        <v>0</v>
      </c>
      <c r="G15" s="291">
        <f t="shared" si="5"/>
        <v>0</v>
      </c>
      <c r="H15" s="291">
        <f t="shared" si="5"/>
        <v>0</v>
      </c>
      <c r="I15" s="292">
        <f t="shared" si="5"/>
        <v>0</v>
      </c>
      <c r="J15" s="290">
        <f>SUM(C15:I15)</f>
        <v>0</v>
      </c>
      <c r="K15" s="294">
        <f>M12-J15</f>
        <v>0</v>
      </c>
    </row>
    <row r="16" spans="1:14" ht="15">
      <c r="C16" s="293"/>
      <c r="D16" s="295"/>
      <c r="E16" s="295"/>
      <c r="F16" s="295"/>
      <c r="G16" s="295"/>
      <c r="H16" s="295"/>
      <c r="I16" s="296"/>
      <c r="J16" s="293"/>
      <c r="K16" s="749" t="str">
        <f>IF(J14=7,"&gt;7",L16)</f>
        <v>&lt;1,0</v>
      </c>
      <c r="L16" s="297" t="str">
        <f>IF(J14=0,"&lt;1,0",1/J13*K15)</f>
        <v>&lt;1,0</v>
      </c>
    </row>
    <row r="17" spans="1:12" ht="15">
      <c r="A17" s="1" t="s">
        <v>468</v>
      </c>
      <c r="C17" s="298"/>
      <c r="D17" s="299"/>
      <c r="E17" s="299"/>
      <c r="F17" s="299"/>
      <c r="G17" s="299"/>
      <c r="H17" s="299"/>
      <c r="I17" s="300"/>
      <c r="J17" s="298"/>
      <c r="K17" s="661" t="str">
        <f>IF(J14=7,K16,L17)</f>
        <v>&lt;1,0</v>
      </c>
      <c r="L17" s="660" t="str">
        <f>IF(L16="&lt;1,0","&lt;1,0",L16+J14)</f>
        <v>&lt;1,0</v>
      </c>
    </row>
  </sheetData>
  <mergeCells count="6">
    <mergeCell ref="M12:N12"/>
    <mergeCell ref="C1:K1"/>
    <mergeCell ref="M2:N2"/>
    <mergeCell ref="M3:N3"/>
    <mergeCell ref="C10:K10"/>
    <mergeCell ref="M11:N11"/>
  </mergeCells>
  <phoneticPr fontId="126" type="noConversion"/>
  <pageMargins left="0.7" right="0.7" top="0.78740157499999996" bottom="0.78740157499999996" header="0.3" footer="0.3"/>
  <pageSetup paperSize="9" orientation="portrait" r:id="rId1"/>
  <customProperties>
    <customPr name="_pios_id" r:id="rId2"/>
    <customPr name="EpmWorksheetKeyString_GUID" r:id="rId3"/>
  </customProperties>
</worksheet>
</file>

<file path=xl/worksheets/sheet5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9B295A-F82D-4022-9E2B-9E102A87EF15}">
  <sheetPr codeName="Tabelle34">
    <tabColor rgb="FFFF0000"/>
    <pageSetUpPr fitToPage="1"/>
  </sheetPr>
  <dimension ref="A1:AR130"/>
  <sheetViews>
    <sheetView showZeros="0" zoomScale="80" zoomScaleNormal="80" workbookViewId="0">
      <pane xSplit="3" ySplit="12" topLeftCell="D107" activePane="bottomRight" state="frozen"/>
      <selection pane="topRight" sqref="A1:XFD1048576"/>
      <selection pane="bottomLeft" sqref="A1:XFD1048576"/>
      <selection pane="bottomRight" activeCell="A115" sqref="A115:A126"/>
    </sheetView>
  </sheetViews>
  <sheetFormatPr defaultColWidth="11.375" defaultRowHeight="13.5" outlineLevelRow="1"/>
  <cols>
    <col min="1" max="1" width="48.75" style="1" bestFit="1" customWidth="1"/>
    <col min="2" max="2" width="10" style="1" customWidth="1"/>
    <col min="3" max="3" width="9.25" style="1" customWidth="1"/>
    <col min="4" max="11" width="11.75" style="1" customWidth="1"/>
    <col min="12" max="43" width="11.875" style="1" customWidth="1"/>
    <col min="44" max="16384" width="11.375" style="1"/>
  </cols>
  <sheetData>
    <row r="1" spans="1:43" ht="22.5">
      <c r="A1" s="1111" t="s">
        <v>285</v>
      </c>
      <c r="B1" s="1112"/>
      <c r="C1" s="1112"/>
      <c r="D1" s="1112"/>
      <c r="E1" s="1112"/>
      <c r="F1" s="1112"/>
      <c r="G1" s="1112"/>
      <c r="H1" s="1112"/>
      <c r="I1" s="1112"/>
      <c r="J1" s="1112"/>
      <c r="K1" s="1112"/>
      <c r="L1" s="1112"/>
      <c r="M1" s="1112"/>
      <c r="N1" s="1112"/>
      <c r="O1" s="1112"/>
      <c r="P1" s="1112"/>
      <c r="Q1" s="1112"/>
      <c r="R1" s="1112"/>
      <c r="S1" s="1112"/>
      <c r="T1" s="1112"/>
      <c r="U1" s="1112"/>
      <c r="V1" s="1112"/>
      <c r="W1" s="1112"/>
      <c r="X1" s="1112"/>
      <c r="Y1" s="1112"/>
      <c r="Z1" s="1112"/>
      <c r="AA1" s="1112"/>
      <c r="AB1" s="1112"/>
      <c r="AC1" s="1112"/>
      <c r="AD1" s="1112"/>
      <c r="AE1" s="1112"/>
      <c r="AF1" s="1112"/>
      <c r="AG1" s="1112"/>
      <c r="AH1" s="1112"/>
      <c r="AI1" s="1112"/>
      <c r="AJ1" s="1112"/>
      <c r="AK1" s="1112"/>
      <c r="AL1" s="1112"/>
      <c r="AM1" s="1112"/>
      <c r="AN1" s="1112"/>
      <c r="AO1" s="1112"/>
      <c r="AP1" s="1112"/>
      <c r="AQ1" s="1113"/>
    </row>
    <row r="2" spans="1:43" ht="16.5" customHeight="1">
      <c r="A2" s="561" t="s">
        <v>286</v>
      </c>
      <c r="B2" s="1120"/>
      <c r="C2" s="1121"/>
      <c r="D2" s="1059"/>
      <c r="E2" s="1060"/>
      <c r="F2" s="1116"/>
      <c r="G2" s="1060"/>
      <c r="H2" s="1060"/>
      <c r="I2" s="1060"/>
      <c r="J2" s="1060"/>
      <c r="K2" s="1060"/>
      <c r="L2" s="1060"/>
      <c r="M2" s="1060"/>
      <c r="N2" s="1060"/>
      <c r="O2" s="1060"/>
      <c r="P2" s="1060"/>
      <c r="Q2" s="1060"/>
      <c r="R2" s="1060"/>
      <c r="S2" s="1060"/>
      <c r="T2" s="1060"/>
      <c r="U2" s="1060"/>
      <c r="V2" s="1060"/>
      <c r="W2" s="1060"/>
      <c r="X2" s="1060"/>
      <c r="Y2" s="1060"/>
      <c r="Z2" s="1060"/>
      <c r="AA2" s="1060"/>
      <c r="AB2" s="1060"/>
      <c r="AC2" s="1060"/>
      <c r="AD2" s="1060"/>
      <c r="AE2" s="1060"/>
      <c r="AF2" s="1060"/>
      <c r="AG2" s="1060"/>
      <c r="AH2" s="1060"/>
      <c r="AI2" s="1060"/>
      <c r="AJ2" s="1060"/>
      <c r="AK2" s="1060"/>
      <c r="AL2" s="1060"/>
      <c r="AM2" s="1060"/>
      <c r="AN2" s="1060"/>
      <c r="AO2" s="1060"/>
      <c r="AP2" s="1060"/>
      <c r="AQ2" s="1061"/>
    </row>
    <row r="3" spans="1:43" s="74" customFormat="1" ht="16.5" customHeight="1">
      <c r="A3" s="561" t="s">
        <v>287</v>
      </c>
      <c r="B3" s="861"/>
      <c r="C3" s="862"/>
      <c r="D3" s="335"/>
      <c r="E3" s="247"/>
      <c r="F3" s="1117"/>
      <c r="G3" s="335"/>
      <c r="H3" s="335"/>
      <c r="I3" s="335"/>
      <c r="J3" s="335"/>
      <c r="K3" s="335"/>
      <c r="L3" s="335"/>
      <c r="M3" s="335"/>
      <c r="N3" s="335"/>
      <c r="O3" s="335"/>
      <c r="P3" s="335"/>
      <c r="Q3" s="335"/>
      <c r="R3" s="335"/>
      <c r="S3" s="335"/>
      <c r="T3" s="335"/>
      <c r="U3" s="335"/>
      <c r="V3" s="335"/>
      <c r="W3" s="335"/>
      <c r="X3" s="335"/>
      <c r="Y3" s="335"/>
      <c r="Z3" s="335"/>
      <c r="AA3" s="335"/>
      <c r="AB3" s="335"/>
      <c r="AC3" s="335"/>
      <c r="AD3" s="335"/>
      <c r="AE3" s="335"/>
      <c r="AF3" s="335"/>
      <c r="AG3" s="335"/>
      <c r="AH3" s="335"/>
      <c r="AI3" s="335"/>
      <c r="AJ3" s="335"/>
      <c r="AK3" s="335"/>
      <c r="AL3" s="335"/>
      <c r="AM3" s="335"/>
      <c r="AN3" s="335"/>
      <c r="AO3" s="335"/>
      <c r="AP3" s="335"/>
      <c r="AQ3" s="336"/>
    </row>
    <row r="4" spans="1:43" s="74" customFormat="1" ht="16.5" customHeight="1">
      <c r="A4" s="561" t="s">
        <v>288</v>
      </c>
      <c r="B4" s="863"/>
      <c r="C4" s="864"/>
      <c r="D4" s="335"/>
      <c r="E4" s="247"/>
      <c r="F4" s="1117"/>
      <c r="G4" s="335"/>
      <c r="H4" s="335"/>
      <c r="I4" s="335"/>
      <c r="J4" s="335"/>
      <c r="K4" s="335"/>
      <c r="L4" s="335"/>
      <c r="M4" s="335"/>
      <c r="N4" s="335"/>
      <c r="O4" s="335"/>
      <c r="P4" s="335"/>
      <c r="Q4" s="335"/>
      <c r="R4" s="335"/>
      <c r="S4" s="335"/>
      <c r="T4" s="335"/>
      <c r="U4" s="335"/>
      <c r="V4" s="335"/>
      <c r="W4" s="335"/>
      <c r="X4" s="335"/>
      <c r="Y4" s="335"/>
      <c r="Z4" s="335"/>
      <c r="AA4" s="335"/>
      <c r="AB4" s="335"/>
      <c r="AC4" s="335"/>
      <c r="AD4" s="335"/>
      <c r="AE4" s="335"/>
      <c r="AF4" s="335"/>
      <c r="AG4" s="335"/>
      <c r="AH4" s="335"/>
      <c r="AI4" s="335"/>
      <c r="AJ4" s="335"/>
      <c r="AK4" s="335"/>
      <c r="AL4" s="335"/>
      <c r="AM4" s="335"/>
      <c r="AN4" s="335"/>
      <c r="AO4" s="335"/>
      <c r="AP4" s="335"/>
      <c r="AQ4" s="336"/>
    </row>
    <row r="5" spans="1:43" s="74" customFormat="1" ht="16.5" customHeight="1">
      <c r="A5" s="561" t="s">
        <v>289</v>
      </c>
      <c r="B5" s="863"/>
      <c r="C5" s="864"/>
      <c r="D5" s="335"/>
      <c r="E5" s="247"/>
      <c r="F5" s="1117"/>
      <c r="G5" s="335"/>
      <c r="H5" s="335"/>
      <c r="I5" s="335"/>
      <c r="J5" s="335"/>
      <c r="K5" s="335"/>
      <c r="L5" s="335"/>
      <c r="M5" s="335"/>
      <c r="N5" s="335"/>
      <c r="O5" s="335"/>
      <c r="P5" s="335"/>
      <c r="Q5" s="335"/>
      <c r="R5" s="335"/>
      <c r="S5" s="335"/>
      <c r="T5" s="335"/>
      <c r="U5" s="335"/>
      <c r="V5" s="335"/>
      <c r="W5" s="335"/>
      <c r="X5" s="335"/>
      <c r="Y5" s="335"/>
      <c r="Z5" s="335"/>
      <c r="AA5" s="335"/>
      <c r="AB5" s="335"/>
      <c r="AC5" s="335"/>
      <c r="AD5" s="335"/>
      <c r="AE5" s="335"/>
      <c r="AF5" s="335"/>
      <c r="AG5" s="335"/>
      <c r="AH5" s="335"/>
      <c r="AI5" s="335"/>
      <c r="AJ5" s="335"/>
      <c r="AK5" s="335"/>
      <c r="AL5" s="335"/>
      <c r="AM5" s="335"/>
      <c r="AN5" s="335"/>
      <c r="AO5" s="335"/>
      <c r="AP5" s="335"/>
      <c r="AQ5" s="336"/>
    </row>
    <row r="6" spans="1:43" s="74" customFormat="1" ht="16.5" customHeight="1">
      <c r="A6" s="561" t="s">
        <v>61</v>
      </c>
      <c r="B6" s="1122"/>
      <c r="C6" s="1123"/>
      <c r="D6" s="247"/>
      <c r="E6" s="247"/>
      <c r="F6" s="1117"/>
      <c r="G6" s="247"/>
      <c r="H6" s="247"/>
      <c r="I6" s="247"/>
      <c r="J6" s="247"/>
      <c r="K6" s="247"/>
      <c r="L6" s="247"/>
      <c r="M6" s="247"/>
      <c r="N6" s="247"/>
      <c r="O6" s="247"/>
      <c r="P6" s="247"/>
      <c r="Q6" s="247"/>
      <c r="R6" s="247"/>
      <c r="S6" s="247"/>
      <c r="T6" s="247"/>
      <c r="U6" s="247"/>
      <c r="V6" s="247"/>
      <c r="W6" s="247"/>
      <c r="X6" s="247"/>
      <c r="Y6" s="247"/>
      <c r="Z6" s="247"/>
      <c r="AA6" s="247"/>
      <c r="AB6" s="247"/>
      <c r="AC6" s="247"/>
      <c r="AD6" s="247"/>
      <c r="AE6" s="247"/>
      <c r="AF6" s="247"/>
      <c r="AG6" s="247"/>
      <c r="AH6" s="247"/>
      <c r="AI6" s="247"/>
      <c r="AJ6" s="247"/>
      <c r="AK6" s="247"/>
      <c r="AL6" s="247"/>
      <c r="AM6" s="247"/>
      <c r="AN6" s="247"/>
      <c r="AO6" s="247"/>
      <c r="AP6" s="247"/>
      <c r="AQ6" s="248"/>
    </row>
    <row r="7" spans="1:43" s="74" customFormat="1" ht="16.5" customHeight="1">
      <c r="A7" s="561" t="s">
        <v>290</v>
      </c>
      <c r="B7" s="860">
        <f>COUNT(D13:D19)</f>
        <v>0</v>
      </c>
      <c r="C7" s="561"/>
      <c r="D7" s="247"/>
      <c r="E7" s="247"/>
      <c r="F7" s="857"/>
      <c r="G7" s="247"/>
      <c r="H7" s="247"/>
      <c r="I7" s="247"/>
      <c r="J7" s="247"/>
      <c r="K7" s="247"/>
      <c r="L7" s="247"/>
      <c r="M7" s="247"/>
      <c r="N7" s="247"/>
      <c r="O7" s="247"/>
      <c r="P7" s="247"/>
      <c r="Q7" s="247"/>
      <c r="R7" s="247"/>
      <c r="S7" s="247"/>
      <c r="T7" s="247"/>
      <c r="U7" s="247"/>
      <c r="V7" s="247"/>
      <c r="W7" s="247"/>
      <c r="X7" s="247"/>
      <c r="Y7" s="247"/>
      <c r="Z7" s="247"/>
      <c r="AA7" s="247"/>
      <c r="AB7" s="247"/>
      <c r="AC7" s="247"/>
      <c r="AD7" s="247"/>
      <c r="AE7" s="247"/>
      <c r="AF7" s="247"/>
      <c r="AG7" s="247"/>
      <c r="AH7" s="247"/>
      <c r="AI7" s="247"/>
      <c r="AJ7" s="247"/>
      <c r="AK7" s="247"/>
      <c r="AL7" s="247"/>
      <c r="AM7" s="247"/>
      <c r="AN7" s="247"/>
      <c r="AO7" s="247"/>
      <c r="AP7" s="247"/>
      <c r="AQ7" s="248"/>
    </row>
    <row r="8" spans="1:43" s="74" customFormat="1" ht="16.5" customHeight="1">
      <c r="A8" s="561" t="s">
        <v>291</v>
      </c>
      <c r="B8" s="1124"/>
      <c r="C8" s="1125"/>
      <c r="D8" s="247"/>
      <c r="E8" s="247"/>
      <c r="F8" s="247"/>
      <c r="G8" s="247"/>
      <c r="H8" s="247"/>
      <c r="I8" s="247"/>
      <c r="J8" s="247"/>
      <c r="K8" s="247"/>
      <c r="L8" s="247"/>
      <c r="M8" s="247"/>
      <c r="N8" s="247"/>
      <c r="O8" s="247"/>
      <c r="P8" s="247"/>
      <c r="Q8" s="247"/>
      <c r="R8" s="247"/>
      <c r="S8" s="247"/>
      <c r="T8" s="247"/>
      <c r="U8" s="247"/>
      <c r="V8" s="247"/>
      <c r="W8" s="247"/>
      <c r="X8" s="247"/>
      <c r="Y8" s="247"/>
      <c r="Z8" s="247"/>
      <c r="AA8" s="392"/>
      <c r="AB8" s="392"/>
      <c r="AC8" s="392"/>
      <c r="AD8" s="392"/>
      <c r="AE8" s="392"/>
      <c r="AF8" s="392"/>
      <c r="AG8" s="392"/>
      <c r="AH8" s="392"/>
      <c r="AI8" s="392"/>
      <c r="AJ8" s="392"/>
      <c r="AK8" s="392"/>
      <c r="AL8" s="392"/>
      <c r="AM8" s="392"/>
      <c r="AN8" s="392"/>
      <c r="AO8" s="392"/>
      <c r="AP8" s="392"/>
      <c r="AQ8" s="393"/>
    </row>
    <row r="9" spans="1:43" s="74" customFormat="1" ht="16.5" customHeight="1">
      <c r="A9" s="561" t="s">
        <v>292</v>
      </c>
      <c r="B9" s="1124"/>
      <c r="C9" s="1125"/>
      <c r="D9" s="476"/>
      <c r="E9" s="476"/>
      <c r="F9" s="476"/>
      <c r="G9" s="476"/>
      <c r="H9" s="476"/>
      <c r="I9" s="476"/>
      <c r="J9" s="476"/>
      <c r="K9" s="476"/>
      <c r="L9" s="247"/>
      <c r="M9" s="247"/>
      <c r="N9" s="247"/>
      <c r="O9" s="247"/>
      <c r="P9" s="247"/>
      <c r="Q9" s="247"/>
      <c r="R9" s="247"/>
      <c r="S9" s="247"/>
      <c r="T9" s="247"/>
      <c r="U9" s="247"/>
      <c r="V9" s="247"/>
      <c r="W9" s="247"/>
      <c r="X9" s="247"/>
      <c r="Y9" s="247"/>
      <c r="Z9" s="247"/>
      <c r="AA9" s="392"/>
      <c r="AB9" s="392"/>
      <c r="AC9" s="392"/>
      <c r="AD9" s="392"/>
      <c r="AE9" s="392"/>
      <c r="AF9" s="392"/>
      <c r="AG9" s="392"/>
      <c r="AH9" s="392"/>
      <c r="AI9" s="392"/>
      <c r="AJ9" s="392"/>
      <c r="AK9" s="392"/>
      <c r="AL9" s="392"/>
      <c r="AM9" s="392"/>
      <c r="AN9" s="392"/>
      <c r="AO9" s="392"/>
      <c r="AP9" s="392"/>
      <c r="AQ9" s="393"/>
    </row>
    <row r="10" spans="1:43" s="74" customFormat="1" ht="16.5" customHeight="1">
      <c r="A10" s="561" t="s">
        <v>62</v>
      </c>
      <c r="B10" s="1126"/>
      <c r="C10" s="1127"/>
      <c r="D10" s="394">
        <v>1</v>
      </c>
      <c r="E10" s="394">
        <f>D10+1</f>
        <v>2</v>
      </c>
      <c r="F10" s="394">
        <f t="shared" ref="F10:AQ10" si="0">E10+1</f>
        <v>3</v>
      </c>
      <c r="G10" s="394">
        <f t="shared" si="0"/>
        <v>4</v>
      </c>
      <c r="H10" s="394">
        <f t="shared" si="0"/>
        <v>5</v>
      </c>
      <c r="I10" s="394">
        <f t="shared" si="0"/>
        <v>6</v>
      </c>
      <c r="J10" s="394">
        <f t="shared" si="0"/>
        <v>7</v>
      </c>
      <c r="K10" s="394">
        <f t="shared" si="0"/>
        <v>8</v>
      </c>
      <c r="L10" s="394">
        <f t="shared" si="0"/>
        <v>9</v>
      </c>
      <c r="M10" s="394">
        <f t="shared" si="0"/>
        <v>10</v>
      </c>
      <c r="N10" s="394">
        <f t="shared" si="0"/>
        <v>11</v>
      </c>
      <c r="O10" s="394">
        <f t="shared" si="0"/>
        <v>12</v>
      </c>
      <c r="P10" s="394">
        <f t="shared" si="0"/>
        <v>13</v>
      </c>
      <c r="Q10" s="394">
        <f t="shared" si="0"/>
        <v>14</v>
      </c>
      <c r="R10" s="394">
        <f t="shared" si="0"/>
        <v>15</v>
      </c>
      <c r="S10" s="394">
        <f t="shared" si="0"/>
        <v>16</v>
      </c>
      <c r="T10" s="394">
        <f t="shared" si="0"/>
        <v>17</v>
      </c>
      <c r="U10" s="394">
        <f t="shared" si="0"/>
        <v>18</v>
      </c>
      <c r="V10" s="394">
        <f t="shared" si="0"/>
        <v>19</v>
      </c>
      <c r="W10" s="394">
        <f t="shared" si="0"/>
        <v>20</v>
      </c>
      <c r="X10" s="394">
        <f t="shared" si="0"/>
        <v>21</v>
      </c>
      <c r="Y10" s="394">
        <f t="shared" si="0"/>
        <v>22</v>
      </c>
      <c r="Z10" s="394">
        <f t="shared" si="0"/>
        <v>23</v>
      </c>
      <c r="AA10" s="394">
        <f t="shared" si="0"/>
        <v>24</v>
      </c>
      <c r="AB10" s="394">
        <f t="shared" si="0"/>
        <v>25</v>
      </c>
      <c r="AC10" s="394">
        <f t="shared" si="0"/>
        <v>26</v>
      </c>
      <c r="AD10" s="394">
        <f t="shared" si="0"/>
        <v>27</v>
      </c>
      <c r="AE10" s="394">
        <f t="shared" si="0"/>
        <v>28</v>
      </c>
      <c r="AF10" s="394">
        <f t="shared" si="0"/>
        <v>29</v>
      </c>
      <c r="AG10" s="394">
        <f t="shared" si="0"/>
        <v>30</v>
      </c>
      <c r="AH10" s="394">
        <f t="shared" si="0"/>
        <v>31</v>
      </c>
      <c r="AI10" s="394">
        <f t="shared" si="0"/>
        <v>32</v>
      </c>
      <c r="AJ10" s="394">
        <f t="shared" si="0"/>
        <v>33</v>
      </c>
      <c r="AK10" s="394">
        <f t="shared" si="0"/>
        <v>34</v>
      </c>
      <c r="AL10" s="394">
        <f t="shared" si="0"/>
        <v>35</v>
      </c>
      <c r="AM10" s="394">
        <f t="shared" si="0"/>
        <v>36</v>
      </c>
      <c r="AN10" s="394">
        <f t="shared" si="0"/>
        <v>37</v>
      </c>
      <c r="AO10" s="394">
        <f t="shared" si="0"/>
        <v>38</v>
      </c>
      <c r="AP10" s="394">
        <f t="shared" si="0"/>
        <v>39</v>
      </c>
      <c r="AQ10" s="395">
        <f t="shared" si="0"/>
        <v>40</v>
      </c>
    </row>
    <row r="11" spans="1:43" s="3" customFormat="1" ht="21" customHeight="1">
      <c r="A11" s="1118" t="s">
        <v>469</v>
      </c>
      <c r="B11" s="1062" t="s">
        <v>294</v>
      </c>
      <c r="C11" s="1063"/>
      <c r="D11" s="1064"/>
      <c r="E11" s="570"/>
      <c r="F11" s="570"/>
      <c r="G11" s="570"/>
      <c r="H11" s="570"/>
      <c r="I11" s="570"/>
      <c r="J11" s="570"/>
      <c r="K11" s="570"/>
      <c r="L11" s="570"/>
      <c r="M11" s="570"/>
      <c r="N11" s="570"/>
      <c r="O11" s="570"/>
      <c r="P11" s="570"/>
      <c r="Q11" s="570"/>
      <c r="R11" s="570"/>
      <c r="S11" s="570"/>
      <c r="T11" s="570"/>
      <c r="U11" s="570"/>
      <c r="V11" s="570"/>
      <c r="W11" s="570"/>
      <c r="X11" s="570"/>
      <c r="Y11" s="570"/>
      <c r="Z11" s="570"/>
      <c r="AA11" s="570"/>
      <c r="AB11" s="570"/>
      <c r="AC11" s="570"/>
      <c r="AD11" s="570"/>
      <c r="AE11" s="570"/>
      <c r="AF11" s="570"/>
      <c r="AG11" s="570"/>
      <c r="AH11" s="570"/>
      <c r="AI11" s="570"/>
      <c r="AJ11" s="570"/>
      <c r="AK11" s="570"/>
      <c r="AL11" s="570"/>
      <c r="AM11" s="570"/>
      <c r="AN11" s="570"/>
      <c r="AO11" s="570"/>
      <c r="AP11" s="570"/>
      <c r="AQ11" s="713"/>
    </row>
    <row r="12" spans="1:43" ht="21" customHeight="1">
      <c r="A12" s="1119"/>
      <c r="B12" s="562" t="s">
        <v>295</v>
      </c>
      <c r="C12" s="563"/>
      <c r="D12" s="571"/>
      <c r="E12" s="572"/>
      <c r="F12" s="573"/>
      <c r="G12" s="572"/>
      <c r="H12" s="572"/>
      <c r="I12" s="573"/>
      <c r="J12" s="573"/>
      <c r="K12" s="573"/>
      <c r="L12" s="573"/>
      <c r="M12" s="573"/>
      <c r="N12" s="573"/>
      <c r="O12" s="573"/>
      <c r="P12" s="573"/>
      <c r="Q12" s="573"/>
      <c r="R12" s="573"/>
      <c r="S12" s="573"/>
      <c r="T12" s="573"/>
      <c r="U12" s="573"/>
      <c r="V12" s="574"/>
      <c r="W12" s="574"/>
      <c r="X12" s="574"/>
      <c r="Y12" s="574"/>
      <c r="Z12" s="574"/>
      <c r="AA12" s="574"/>
      <c r="AB12" s="574"/>
      <c r="AC12" s="573"/>
      <c r="AD12" s="574"/>
      <c r="AE12" s="574"/>
      <c r="AF12" s="574"/>
      <c r="AG12" s="574"/>
      <c r="AH12" s="574"/>
      <c r="AI12" s="574"/>
      <c r="AJ12" s="574"/>
      <c r="AK12" s="574"/>
      <c r="AL12" s="574"/>
      <c r="AM12" s="574"/>
      <c r="AN12" s="574"/>
      <c r="AO12" s="574"/>
      <c r="AP12" s="574"/>
      <c r="AQ12" s="575"/>
    </row>
    <row r="13" spans="1:43" ht="15.75" customHeight="1">
      <c r="A13" s="567" t="s">
        <v>296</v>
      </c>
      <c r="B13" s="568">
        <f>A22</f>
        <v>2026</v>
      </c>
      <c r="C13" s="569"/>
      <c r="D13" s="576"/>
      <c r="E13" s="577"/>
      <c r="F13" s="577"/>
      <c r="G13" s="578"/>
      <c r="H13" s="577"/>
      <c r="I13" s="577"/>
      <c r="J13" s="577"/>
      <c r="K13" s="577"/>
      <c r="L13" s="577"/>
      <c r="M13" s="577"/>
      <c r="N13" s="577"/>
      <c r="O13" s="577"/>
      <c r="P13" s="577"/>
      <c r="Q13" s="577"/>
      <c r="R13" s="577"/>
      <c r="S13" s="577"/>
      <c r="T13" s="577"/>
      <c r="U13" s="577"/>
      <c r="V13" s="577"/>
      <c r="W13" s="577"/>
      <c r="X13" s="577"/>
      <c r="Y13" s="577"/>
      <c r="Z13" s="577"/>
      <c r="AA13" s="577"/>
      <c r="AB13" s="577"/>
      <c r="AC13" s="577"/>
      <c r="AD13" s="577"/>
      <c r="AE13" s="577"/>
      <c r="AF13" s="577"/>
      <c r="AG13" s="577"/>
      <c r="AH13" s="577"/>
      <c r="AI13" s="577"/>
      <c r="AJ13" s="577"/>
      <c r="AK13" s="577"/>
      <c r="AL13" s="577"/>
      <c r="AM13" s="577"/>
      <c r="AN13" s="577"/>
      <c r="AO13" s="577"/>
      <c r="AP13" s="577"/>
      <c r="AQ13" s="579"/>
    </row>
    <row r="14" spans="1:43" ht="15.75" customHeight="1">
      <c r="A14" s="567" t="s">
        <v>296</v>
      </c>
      <c r="B14" s="568">
        <f>A23</f>
        <v>2027</v>
      </c>
      <c r="C14" s="569"/>
      <c r="D14" s="576"/>
      <c r="E14" s="577"/>
      <c r="F14" s="577"/>
      <c r="G14" s="578"/>
      <c r="H14" s="577"/>
      <c r="I14" s="577"/>
      <c r="J14" s="577"/>
      <c r="K14" s="577"/>
      <c r="L14" s="577"/>
      <c r="M14" s="577"/>
      <c r="N14" s="577"/>
      <c r="O14" s="577"/>
      <c r="P14" s="577"/>
      <c r="Q14" s="577"/>
      <c r="R14" s="577"/>
      <c r="S14" s="577"/>
      <c r="T14" s="577"/>
      <c r="U14" s="577"/>
      <c r="V14" s="577"/>
      <c r="W14" s="577"/>
      <c r="X14" s="577"/>
      <c r="Y14" s="577"/>
      <c r="Z14" s="577"/>
      <c r="AA14" s="577"/>
      <c r="AB14" s="577"/>
      <c r="AC14" s="577"/>
      <c r="AD14" s="577"/>
      <c r="AE14" s="577"/>
      <c r="AF14" s="577"/>
      <c r="AG14" s="577"/>
      <c r="AH14" s="577"/>
      <c r="AI14" s="577"/>
      <c r="AJ14" s="577"/>
      <c r="AK14" s="577"/>
      <c r="AL14" s="577"/>
      <c r="AM14" s="577"/>
      <c r="AN14" s="577"/>
      <c r="AO14" s="577"/>
      <c r="AP14" s="577"/>
      <c r="AQ14" s="579"/>
    </row>
    <row r="15" spans="1:43" ht="15.75" customHeight="1">
      <c r="A15" s="567" t="s">
        <v>296</v>
      </c>
      <c r="B15" s="568">
        <f>A24</f>
        <v>2028</v>
      </c>
      <c r="C15" s="569"/>
      <c r="D15" s="576"/>
      <c r="E15" s="577"/>
      <c r="F15" s="577"/>
      <c r="G15" s="578"/>
      <c r="H15" s="577"/>
      <c r="I15" s="577"/>
      <c r="J15" s="577"/>
      <c r="K15" s="577"/>
      <c r="L15" s="577"/>
      <c r="M15" s="577"/>
      <c r="N15" s="577"/>
      <c r="O15" s="577"/>
      <c r="P15" s="577"/>
      <c r="Q15" s="577"/>
      <c r="R15" s="577"/>
      <c r="S15" s="577"/>
      <c r="T15" s="577"/>
      <c r="U15" s="577"/>
      <c r="V15" s="577"/>
      <c r="W15" s="577"/>
      <c r="X15" s="577"/>
      <c r="Y15" s="577"/>
      <c r="Z15" s="577"/>
      <c r="AA15" s="577"/>
      <c r="AB15" s="577"/>
      <c r="AC15" s="577"/>
      <c r="AD15" s="577"/>
      <c r="AE15" s="577"/>
      <c r="AF15" s="577"/>
      <c r="AG15" s="577"/>
      <c r="AH15" s="577"/>
      <c r="AI15" s="577"/>
      <c r="AJ15" s="577"/>
      <c r="AK15" s="577"/>
      <c r="AL15" s="577"/>
      <c r="AM15" s="577"/>
      <c r="AN15" s="577"/>
      <c r="AO15" s="577"/>
      <c r="AP15" s="577"/>
      <c r="AQ15" s="579"/>
    </row>
    <row r="16" spans="1:43" ht="15.75" customHeight="1">
      <c r="A16" s="567" t="s">
        <v>296</v>
      </c>
      <c r="B16" s="568">
        <f>A25</f>
        <v>2029</v>
      </c>
      <c r="C16" s="569"/>
      <c r="D16" s="576"/>
      <c r="E16" s="577"/>
      <c r="F16" s="577"/>
      <c r="G16" s="578"/>
      <c r="H16" s="577"/>
      <c r="I16" s="577"/>
      <c r="J16" s="577"/>
      <c r="K16" s="577"/>
      <c r="L16" s="577"/>
      <c r="M16" s="577"/>
      <c r="N16" s="577"/>
      <c r="O16" s="577"/>
      <c r="P16" s="577"/>
      <c r="Q16" s="577"/>
      <c r="R16" s="577"/>
      <c r="S16" s="577"/>
      <c r="T16" s="577"/>
      <c r="U16" s="577"/>
      <c r="V16" s="577"/>
      <c r="W16" s="577"/>
      <c r="X16" s="577"/>
      <c r="Y16" s="577"/>
      <c r="Z16" s="577"/>
      <c r="AA16" s="577"/>
      <c r="AB16" s="577"/>
      <c r="AC16" s="577"/>
      <c r="AD16" s="577"/>
      <c r="AE16" s="577"/>
      <c r="AF16" s="577"/>
      <c r="AG16" s="577"/>
      <c r="AH16" s="577"/>
      <c r="AI16" s="577"/>
      <c r="AJ16" s="577"/>
      <c r="AK16" s="577"/>
      <c r="AL16" s="577"/>
      <c r="AM16" s="577"/>
      <c r="AN16" s="577"/>
      <c r="AO16" s="577"/>
      <c r="AP16" s="577"/>
      <c r="AQ16" s="579"/>
    </row>
    <row r="17" spans="1:43" ht="15.75" customHeight="1">
      <c r="A17" s="567" t="s">
        <v>296</v>
      </c>
      <c r="B17" s="568">
        <f>A26</f>
        <v>2030</v>
      </c>
      <c r="C17" s="569"/>
      <c r="D17" s="576"/>
      <c r="E17" s="577"/>
      <c r="F17" s="577"/>
      <c r="G17" s="578"/>
      <c r="H17" s="577"/>
      <c r="I17" s="577"/>
      <c r="J17" s="577"/>
      <c r="K17" s="577"/>
      <c r="L17" s="577"/>
      <c r="M17" s="577"/>
      <c r="N17" s="577"/>
      <c r="O17" s="577"/>
      <c r="P17" s="577"/>
      <c r="Q17" s="577"/>
      <c r="R17" s="577"/>
      <c r="S17" s="577"/>
      <c r="T17" s="577"/>
      <c r="U17" s="577"/>
      <c r="V17" s="577"/>
      <c r="W17" s="577"/>
      <c r="X17" s="577"/>
      <c r="Y17" s="577"/>
      <c r="Z17" s="577"/>
      <c r="AA17" s="577"/>
      <c r="AB17" s="577"/>
      <c r="AC17" s="577"/>
      <c r="AD17" s="577"/>
      <c r="AE17" s="577"/>
      <c r="AF17" s="577"/>
      <c r="AG17" s="577"/>
      <c r="AH17" s="577"/>
      <c r="AI17" s="577"/>
      <c r="AJ17" s="577"/>
      <c r="AK17" s="577"/>
      <c r="AL17" s="577"/>
      <c r="AM17" s="577"/>
      <c r="AN17" s="577"/>
      <c r="AO17" s="577"/>
      <c r="AP17" s="577"/>
      <c r="AQ17" s="579"/>
    </row>
    <row r="18" spans="1:43" ht="15.75" customHeight="1">
      <c r="A18" s="567" t="s">
        <v>296</v>
      </c>
      <c r="B18" s="568">
        <f t="shared" ref="B18:B19" si="1">A27</f>
        <v>2031</v>
      </c>
      <c r="C18" s="569"/>
      <c r="D18" s="576"/>
      <c r="E18" s="577"/>
      <c r="F18" s="577"/>
      <c r="G18" s="578"/>
      <c r="H18" s="577"/>
      <c r="I18" s="577"/>
      <c r="J18" s="577"/>
      <c r="K18" s="577"/>
      <c r="L18" s="577"/>
      <c r="M18" s="577"/>
      <c r="N18" s="577"/>
      <c r="O18" s="577"/>
      <c r="P18" s="577"/>
      <c r="Q18" s="577"/>
      <c r="R18" s="577"/>
      <c r="S18" s="577"/>
      <c r="T18" s="577"/>
      <c r="U18" s="577"/>
      <c r="V18" s="577"/>
      <c r="W18" s="577"/>
      <c r="X18" s="577"/>
      <c r="Y18" s="577"/>
      <c r="Z18" s="577"/>
      <c r="AA18" s="577"/>
      <c r="AB18" s="577"/>
      <c r="AC18" s="577"/>
      <c r="AD18" s="577"/>
      <c r="AE18" s="577"/>
      <c r="AF18" s="577"/>
      <c r="AG18" s="577"/>
      <c r="AH18" s="577"/>
      <c r="AI18" s="577"/>
      <c r="AJ18" s="577"/>
      <c r="AK18" s="577"/>
      <c r="AL18" s="577"/>
      <c r="AM18" s="577"/>
      <c r="AN18" s="577"/>
      <c r="AO18" s="577"/>
      <c r="AP18" s="577"/>
      <c r="AQ18" s="579"/>
    </row>
    <row r="19" spans="1:43" ht="15.75" customHeight="1">
      <c r="A19" s="564" t="s">
        <v>296</v>
      </c>
      <c r="B19" s="565">
        <f t="shared" si="1"/>
        <v>2032</v>
      </c>
      <c r="C19" s="566"/>
      <c r="D19" s="580"/>
      <c r="E19" s="581"/>
      <c r="F19" s="581"/>
      <c r="G19" s="582"/>
      <c r="H19" s="581"/>
      <c r="I19" s="581"/>
      <c r="J19" s="581"/>
      <c r="K19" s="581"/>
      <c r="L19" s="581"/>
      <c r="M19" s="581"/>
      <c r="N19" s="581"/>
      <c r="O19" s="581"/>
      <c r="P19" s="581"/>
      <c r="Q19" s="581"/>
      <c r="R19" s="581"/>
      <c r="S19" s="581"/>
      <c r="T19" s="581"/>
      <c r="U19" s="581"/>
      <c r="V19" s="581"/>
      <c r="W19" s="581"/>
      <c r="X19" s="581"/>
      <c r="Y19" s="581"/>
      <c r="Z19" s="581"/>
      <c r="AA19" s="581"/>
      <c r="AB19" s="581"/>
      <c r="AC19" s="581"/>
      <c r="AD19" s="581"/>
      <c r="AE19" s="581"/>
      <c r="AF19" s="581"/>
      <c r="AG19" s="581"/>
      <c r="AH19" s="581"/>
      <c r="AI19" s="581"/>
      <c r="AJ19" s="581"/>
      <c r="AK19" s="581"/>
      <c r="AL19" s="581"/>
      <c r="AM19" s="581"/>
      <c r="AN19" s="581"/>
      <c r="AO19" s="581"/>
      <c r="AP19" s="581"/>
      <c r="AQ19" s="583"/>
    </row>
    <row r="20" spans="1:43" ht="14.25" customHeight="1">
      <c r="A20" s="64"/>
      <c r="B20" s="65"/>
      <c r="C20" s="65"/>
      <c r="D20" s="718">
        <f>SUM(D13:D19)</f>
        <v>0</v>
      </c>
      <c r="E20" s="718">
        <f>SUM(E13:E19)</f>
        <v>0</v>
      </c>
      <c r="F20" s="718">
        <f t="shared" ref="F20:AQ20" si="2">SUM(F13:F19)</f>
        <v>0</v>
      </c>
      <c r="G20" s="718">
        <f t="shared" si="2"/>
        <v>0</v>
      </c>
      <c r="H20" s="718">
        <f t="shared" si="2"/>
        <v>0</v>
      </c>
      <c r="I20" s="718">
        <f t="shared" si="2"/>
        <v>0</v>
      </c>
      <c r="J20" s="718">
        <f t="shared" si="2"/>
        <v>0</v>
      </c>
      <c r="K20" s="718">
        <f t="shared" si="2"/>
        <v>0</v>
      </c>
      <c r="L20" s="718">
        <f t="shared" si="2"/>
        <v>0</v>
      </c>
      <c r="M20" s="718">
        <f t="shared" si="2"/>
        <v>0</v>
      </c>
      <c r="N20" s="718">
        <f t="shared" si="2"/>
        <v>0</v>
      </c>
      <c r="O20" s="718">
        <f t="shared" si="2"/>
        <v>0</v>
      </c>
      <c r="P20" s="718">
        <f t="shared" si="2"/>
        <v>0</v>
      </c>
      <c r="Q20" s="718">
        <f t="shared" si="2"/>
        <v>0</v>
      </c>
      <c r="R20" s="718">
        <f t="shared" si="2"/>
        <v>0</v>
      </c>
      <c r="S20" s="718">
        <f t="shared" si="2"/>
        <v>0</v>
      </c>
      <c r="T20" s="718">
        <f t="shared" si="2"/>
        <v>0</v>
      </c>
      <c r="U20" s="718">
        <f t="shared" si="2"/>
        <v>0</v>
      </c>
      <c r="V20" s="718">
        <f t="shared" si="2"/>
        <v>0</v>
      </c>
      <c r="W20" s="718">
        <f t="shared" si="2"/>
        <v>0</v>
      </c>
      <c r="X20" s="718">
        <f t="shared" si="2"/>
        <v>0</v>
      </c>
      <c r="Y20" s="718">
        <f t="shared" si="2"/>
        <v>0</v>
      </c>
      <c r="Z20" s="718">
        <f t="shared" si="2"/>
        <v>0</v>
      </c>
      <c r="AA20" s="718">
        <f t="shared" si="2"/>
        <v>0</v>
      </c>
      <c r="AB20" s="718">
        <f t="shared" si="2"/>
        <v>0</v>
      </c>
      <c r="AC20" s="718">
        <f t="shared" si="2"/>
        <v>0</v>
      </c>
      <c r="AD20" s="718">
        <f t="shared" si="2"/>
        <v>0</v>
      </c>
      <c r="AE20" s="718">
        <f t="shared" si="2"/>
        <v>0</v>
      </c>
      <c r="AF20" s="718">
        <f t="shared" si="2"/>
        <v>0</v>
      </c>
      <c r="AG20" s="718">
        <f t="shared" si="2"/>
        <v>0</v>
      </c>
      <c r="AH20" s="718">
        <f t="shared" si="2"/>
        <v>0</v>
      </c>
      <c r="AI20" s="718">
        <f t="shared" si="2"/>
        <v>0</v>
      </c>
      <c r="AJ20" s="718">
        <f t="shared" si="2"/>
        <v>0</v>
      </c>
      <c r="AK20" s="718">
        <f t="shared" si="2"/>
        <v>0</v>
      </c>
      <c r="AL20" s="718">
        <f t="shared" si="2"/>
        <v>0</v>
      </c>
      <c r="AM20" s="718">
        <f t="shared" si="2"/>
        <v>0</v>
      </c>
      <c r="AN20" s="718">
        <f t="shared" si="2"/>
        <v>0</v>
      </c>
      <c r="AO20" s="718">
        <f t="shared" si="2"/>
        <v>0</v>
      </c>
      <c r="AP20" s="718">
        <f t="shared" si="2"/>
        <v>0</v>
      </c>
      <c r="AQ20" s="718">
        <f t="shared" si="2"/>
        <v>0</v>
      </c>
    </row>
    <row r="21" spans="1:43" ht="22.5">
      <c r="A21" s="377" t="s">
        <v>297</v>
      </c>
      <c r="B21" s="378"/>
      <c r="C21" s="378"/>
      <c r="D21" s="396"/>
      <c r="E21" s="378"/>
      <c r="F21" s="378"/>
      <c r="G21" s="378"/>
      <c r="H21" s="378"/>
      <c r="I21" s="378"/>
      <c r="J21" s="378"/>
      <c r="K21" s="378"/>
      <c r="L21" s="378"/>
      <c r="M21" s="378"/>
      <c r="N21" s="378"/>
      <c r="O21" s="378"/>
      <c r="P21" s="378"/>
      <c r="Q21" s="378"/>
      <c r="R21" s="378"/>
      <c r="S21" s="378"/>
      <c r="T21" s="378"/>
      <c r="U21" s="378"/>
      <c r="V21" s="378"/>
      <c r="W21" s="378"/>
      <c r="X21" s="378"/>
      <c r="Y21" s="378"/>
      <c r="Z21" s="378"/>
      <c r="AA21" s="378"/>
      <c r="AB21" s="378"/>
      <c r="AC21" s="378"/>
      <c r="AD21" s="378"/>
      <c r="AE21" s="378"/>
      <c r="AF21" s="378"/>
      <c r="AG21" s="378"/>
      <c r="AH21" s="378"/>
      <c r="AI21" s="378"/>
      <c r="AJ21" s="378"/>
      <c r="AK21" s="378"/>
      <c r="AL21" s="378"/>
      <c r="AM21" s="378"/>
      <c r="AN21" s="378"/>
      <c r="AO21" s="378"/>
      <c r="AP21" s="378"/>
      <c r="AQ21" s="379"/>
    </row>
    <row r="22" spans="1:43" s="74" customFormat="1" ht="15" customHeight="1">
      <c r="A22" s="1065">
        <f>D115</f>
        <v>2026</v>
      </c>
      <c r="B22" s="1066" t="s">
        <v>98</v>
      </c>
      <c r="C22" s="584"/>
      <c r="D22" s="1067">
        <f t="shared" ref="D22:AQ22" si="3">IF(D39&gt;0,$C$22,0)</f>
        <v>0</v>
      </c>
      <c r="E22" s="586">
        <f t="shared" si="3"/>
        <v>0</v>
      </c>
      <c r="F22" s="586">
        <f t="shared" si="3"/>
        <v>0</v>
      </c>
      <c r="G22" s="881">
        <f t="shared" si="3"/>
        <v>0</v>
      </c>
      <c r="H22" s="586">
        <f t="shared" si="3"/>
        <v>0</v>
      </c>
      <c r="I22" s="586">
        <f t="shared" si="3"/>
        <v>0</v>
      </c>
      <c r="J22" s="586">
        <f t="shared" si="3"/>
        <v>0</v>
      </c>
      <c r="K22" s="586">
        <f t="shared" si="3"/>
        <v>0</v>
      </c>
      <c r="L22" s="586">
        <f t="shared" si="3"/>
        <v>0</v>
      </c>
      <c r="M22" s="586">
        <f t="shared" si="3"/>
        <v>0</v>
      </c>
      <c r="N22" s="586">
        <f t="shared" si="3"/>
        <v>0</v>
      </c>
      <c r="O22" s="586">
        <f t="shared" si="3"/>
        <v>0</v>
      </c>
      <c r="P22" s="586">
        <f t="shared" si="3"/>
        <v>0</v>
      </c>
      <c r="Q22" s="586">
        <f t="shared" si="3"/>
        <v>0</v>
      </c>
      <c r="R22" s="586">
        <f t="shared" si="3"/>
        <v>0</v>
      </c>
      <c r="S22" s="586">
        <f t="shared" si="3"/>
        <v>0</v>
      </c>
      <c r="T22" s="586">
        <f t="shared" si="3"/>
        <v>0</v>
      </c>
      <c r="U22" s="586">
        <f t="shared" si="3"/>
        <v>0</v>
      </c>
      <c r="V22" s="586">
        <f t="shared" si="3"/>
        <v>0</v>
      </c>
      <c r="W22" s="586">
        <f t="shared" si="3"/>
        <v>0</v>
      </c>
      <c r="X22" s="586">
        <f t="shared" si="3"/>
        <v>0</v>
      </c>
      <c r="Y22" s="586">
        <f t="shared" si="3"/>
        <v>0</v>
      </c>
      <c r="Z22" s="586">
        <f t="shared" si="3"/>
        <v>0</v>
      </c>
      <c r="AA22" s="586">
        <f t="shared" si="3"/>
        <v>0</v>
      </c>
      <c r="AB22" s="586">
        <f t="shared" si="3"/>
        <v>0</v>
      </c>
      <c r="AC22" s="586">
        <f t="shared" si="3"/>
        <v>0</v>
      </c>
      <c r="AD22" s="586">
        <f t="shared" si="3"/>
        <v>0</v>
      </c>
      <c r="AE22" s="586">
        <f t="shared" si="3"/>
        <v>0</v>
      </c>
      <c r="AF22" s="586">
        <f t="shared" si="3"/>
        <v>0</v>
      </c>
      <c r="AG22" s="586">
        <f t="shared" si="3"/>
        <v>0</v>
      </c>
      <c r="AH22" s="586">
        <f t="shared" si="3"/>
        <v>0</v>
      </c>
      <c r="AI22" s="586">
        <f t="shared" si="3"/>
        <v>0</v>
      </c>
      <c r="AJ22" s="586">
        <f t="shared" si="3"/>
        <v>0</v>
      </c>
      <c r="AK22" s="586">
        <f t="shared" si="3"/>
        <v>0</v>
      </c>
      <c r="AL22" s="586">
        <f t="shared" si="3"/>
        <v>0</v>
      </c>
      <c r="AM22" s="586">
        <f t="shared" si="3"/>
        <v>0</v>
      </c>
      <c r="AN22" s="586">
        <f t="shared" si="3"/>
        <v>0</v>
      </c>
      <c r="AO22" s="586">
        <f t="shared" si="3"/>
        <v>0</v>
      </c>
      <c r="AP22" s="586">
        <f t="shared" si="3"/>
        <v>0</v>
      </c>
      <c r="AQ22" s="587">
        <f t="shared" si="3"/>
        <v>0</v>
      </c>
    </row>
    <row r="23" spans="1:43" s="74" customFormat="1" ht="15" customHeight="1">
      <c r="A23" s="597">
        <f>A22+1</f>
        <v>2027</v>
      </c>
      <c r="B23" s="598" t="s">
        <v>98</v>
      </c>
      <c r="C23" s="584"/>
      <c r="D23" s="588">
        <f t="shared" ref="D23:AQ23" si="4">IF(D39&gt;0,$C$23,0)</f>
        <v>0</v>
      </c>
      <c r="E23" s="589">
        <f t="shared" si="4"/>
        <v>0</v>
      </c>
      <c r="F23" s="589">
        <f t="shared" si="4"/>
        <v>0</v>
      </c>
      <c r="G23" s="590">
        <f t="shared" si="4"/>
        <v>0</v>
      </c>
      <c r="H23" s="589">
        <f t="shared" si="4"/>
        <v>0</v>
      </c>
      <c r="I23" s="589">
        <f t="shared" si="4"/>
        <v>0</v>
      </c>
      <c r="J23" s="589">
        <f t="shared" si="4"/>
        <v>0</v>
      </c>
      <c r="K23" s="589">
        <f t="shared" si="4"/>
        <v>0</v>
      </c>
      <c r="L23" s="589">
        <f t="shared" si="4"/>
        <v>0</v>
      </c>
      <c r="M23" s="589">
        <f t="shared" si="4"/>
        <v>0</v>
      </c>
      <c r="N23" s="589">
        <f t="shared" si="4"/>
        <v>0</v>
      </c>
      <c r="O23" s="589">
        <f t="shared" si="4"/>
        <v>0</v>
      </c>
      <c r="P23" s="589">
        <f t="shared" si="4"/>
        <v>0</v>
      </c>
      <c r="Q23" s="589">
        <f t="shared" si="4"/>
        <v>0</v>
      </c>
      <c r="R23" s="589">
        <f t="shared" si="4"/>
        <v>0</v>
      </c>
      <c r="S23" s="589">
        <f t="shared" si="4"/>
        <v>0</v>
      </c>
      <c r="T23" s="589">
        <f t="shared" si="4"/>
        <v>0</v>
      </c>
      <c r="U23" s="589">
        <f t="shared" si="4"/>
        <v>0</v>
      </c>
      <c r="V23" s="589">
        <f t="shared" si="4"/>
        <v>0</v>
      </c>
      <c r="W23" s="589">
        <f t="shared" si="4"/>
        <v>0</v>
      </c>
      <c r="X23" s="589">
        <f t="shared" si="4"/>
        <v>0</v>
      </c>
      <c r="Y23" s="589">
        <f t="shared" si="4"/>
        <v>0</v>
      </c>
      <c r="Z23" s="589">
        <f t="shared" si="4"/>
        <v>0</v>
      </c>
      <c r="AA23" s="589">
        <f t="shared" si="4"/>
        <v>0</v>
      </c>
      <c r="AB23" s="589">
        <f t="shared" si="4"/>
        <v>0</v>
      </c>
      <c r="AC23" s="589">
        <f t="shared" si="4"/>
        <v>0</v>
      </c>
      <c r="AD23" s="589">
        <f t="shared" si="4"/>
        <v>0</v>
      </c>
      <c r="AE23" s="589">
        <f t="shared" si="4"/>
        <v>0</v>
      </c>
      <c r="AF23" s="589">
        <f t="shared" si="4"/>
        <v>0</v>
      </c>
      <c r="AG23" s="589">
        <f t="shared" si="4"/>
        <v>0</v>
      </c>
      <c r="AH23" s="589">
        <f t="shared" si="4"/>
        <v>0</v>
      </c>
      <c r="AI23" s="589">
        <f t="shared" si="4"/>
        <v>0</v>
      </c>
      <c r="AJ23" s="589">
        <f t="shared" si="4"/>
        <v>0</v>
      </c>
      <c r="AK23" s="589">
        <f t="shared" si="4"/>
        <v>0</v>
      </c>
      <c r="AL23" s="589">
        <f t="shared" si="4"/>
        <v>0</v>
      </c>
      <c r="AM23" s="589">
        <f t="shared" si="4"/>
        <v>0</v>
      </c>
      <c r="AN23" s="589">
        <f t="shared" si="4"/>
        <v>0</v>
      </c>
      <c r="AO23" s="589">
        <f t="shared" si="4"/>
        <v>0</v>
      </c>
      <c r="AP23" s="589">
        <f t="shared" si="4"/>
        <v>0</v>
      </c>
      <c r="AQ23" s="591">
        <f t="shared" si="4"/>
        <v>0</v>
      </c>
    </row>
    <row r="24" spans="1:43" s="74" customFormat="1" ht="15" customHeight="1">
      <c r="A24" s="597">
        <f t="shared" ref="A24:A28" si="5">A23+1</f>
        <v>2028</v>
      </c>
      <c r="B24" s="598" t="s">
        <v>98</v>
      </c>
      <c r="C24" s="584"/>
      <c r="D24" s="588">
        <f t="shared" ref="D24:AQ24" si="6">IF(D39&gt;0,$C$24,0)</f>
        <v>0</v>
      </c>
      <c r="E24" s="589">
        <f t="shared" si="6"/>
        <v>0</v>
      </c>
      <c r="F24" s="589">
        <f t="shared" si="6"/>
        <v>0</v>
      </c>
      <c r="G24" s="590">
        <f t="shared" si="6"/>
        <v>0</v>
      </c>
      <c r="H24" s="589">
        <f t="shared" si="6"/>
        <v>0</v>
      </c>
      <c r="I24" s="589">
        <f t="shared" si="6"/>
        <v>0</v>
      </c>
      <c r="J24" s="589">
        <f t="shared" si="6"/>
        <v>0</v>
      </c>
      <c r="K24" s="589">
        <f t="shared" si="6"/>
        <v>0</v>
      </c>
      <c r="L24" s="589">
        <f t="shared" si="6"/>
        <v>0</v>
      </c>
      <c r="M24" s="589">
        <f t="shared" si="6"/>
        <v>0</v>
      </c>
      <c r="N24" s="589">
        <f t="shared" si="6"/>
        <v>0</v>
      </c>
      <c r="O24" s="589">
        <f t="shared" si="6"/>
        <v>0</v>
      </c>
      <c r="P24" s="589">
        <f t="shared" si="6"/>
        <v>0</v>
      </c>
      <c r="Q24" s="589">
        <f t="shared" si="6"/>
        <v>0</v>
      </c>
      <c r="R24" s="589">
        <f t="shared" si="6"/>
        <v>0</v>
      </c>
      <c r="S24" s="589">
        <f t="shared" si="6"/>
        <v>0</v>
      </c>
      <c r="T24" s="589">
        <f t="shared" si="6"/>
        <v>0</v>
      </c>
      <c r="U24" s="589">
        <f t="shared" si="6"/>
        <v>0</v>
      </c>
      <c r="V24" s="589">
        <f t="shared" si="6"/>
        <v>0</v>
      </c>
      <c r="W24" s="589">
        <f t="shared" si="6"/>
        <v>0</v>
      </c>
      <c r="X24" s="589">
        <f t="shared" si="6"/>
        <v>0</v>
      </c>
      <c r="Y24" s="589">
        <f t="shared" si="6"/>
        <v>0</v>
      </c>
      <c r="Z24" s="589">
        <f t="shared" si="6"/>
        <v>0</v>
      </c>
      <c r="AA24" s="589">
        <f t="shared" si="6"/>
        <v>0</v>
      </c>
      <c r="AB24" s="589">
        <f t="shared" si="6"/>
        <v>0</v>
      </c>
      <c r="AC24" s="589">
        <f t="shared" si="6"/>
        <v>0</v>
      </c>
      <c r="AD24" s="589">
        <f t="shared" si="6"/>
        <v>0</v>
      </c>
      <c r="AE24" s="589">
        <f t="shared" si="6"/>
        <v>0</v>
      </c>
      <c r="AF24" s="589">
        <f t="shared" si="6"/>
        <v>0</v>
      </c>
      <c r="AG24" s="589">
        <f t="shared" si="6"/>
        <v>0</v>
      </c>
      <c r="AH24" s="589">
        <f t="shared" si="6"/>
        <v>0</v>
      </c>
      <c r="AI24" s="589">
        <f t="shared" si="6"/>
        <v>0</v>
      </c>
      <c r="AJ24" s="589">
        <f t="shared" si="6"/>
        <v>0</v>
      </c>
      <c r="AK24" s="589">
        <f t="shared" si="6"/>
        <v>0</v>
      </c>
      <c r="AL24" s="589">
        <f t="shared" si="6"/>
        <v>0</v>
      </c>
      <c r="AM24" s="589">
        <f t="shared" si="6"/>
        <v>0</v>
      </c>
      <c r="AN24" s="589">
        <f t="shared" si="6"/>
        <v>0</v>
      </c>
      <c r="AO24" s="589">
        <f t="shared" si="6"/>
        <v>0</v>
      </c>
      <c r="AP24" s="589">
        <f t="shared" si="6"/>
        <v>0</v>
      </c>
      <c r="AQ24" s="591">
        <f t="shared" si="6"/>
        <v>0</v>
      </c>
    </row>
    <row r="25" spans="1:43" s="74" customFormat="1" ht="15" customHeight="1">
      <c r="A25" s="597">
        <f t="shared" si="5"/>
        <v>2029</v>
      </c>
      <c r="B25" s="598" t="s">
        <v>98</v>
      </c>
      <c r="C25" s="584"/>
      <c r="D25" s="588">
        <f t="shared" ref="D25:AQ25" si="7">IF(D39&gt;0,$C$25,0)</f>
        <v>0</v>
      </c>
      <c r="E25" s="589">
        <f t="shared" si="7"/>
        <v>0</v>
      </c>
      <c r="F25" s="589">
        <f t="shared" si="7"/>
        <v>0</v>
      </c>
      <c r="G25" s="590">
        <f t="shared" si="7"/>
        <v>0</v>
      </c>
      <c r="H25" s="589">
        <f t="shared" si="7"/>
        <v>0</v>
      </c>
      <c r="I25" s="589">
        <f t="shared" si="7"/>
        <v>0</v>
      </c>
      <c r="J25" s="589">
        <f t="shared" si="7"/>
        <v>0</v>
      </c>
      <c r="K25" s="589">
        <f t="shared" si="7"/>
        <v>0</v>
      </c>
      <c r="L25" s="589">
        <f t="shared" si="7"/>
        <v>0</v>
      </c>
      <c r="M25" s="589">
        <f t="shared" si="7"/>
        <v>0</v>
      </c>
      <c r="N25" s="589">
        <f t="shared" si="7"/>
        <v>0</v>
      </c>
      <c r="O25" s="589">
        <f t="shared" si="7"/>
        <v>0</v>
      </c>
      <c r="P25" s="589">
        <f t="shared" si="7"/>
        <v>0</v>
      </c>
      <c r="Q25" s="589">
        <f t="shared" si="7"/>
        <v>0</v>
      </c>
      <c r="R25" s="589">
        <f t="shared" si="7"/>
        <v>0</v>
      </c>
      <c r="S25" s="589">
        <f t="shared" si="7"/>
        <v>0</v>
      </c>
      <c r="T25" s="589">
        <f t="shared" si="7"/>
        <v>0</v>
      </c>
      <c r="U25" s="589">
        <f t="shared" si="7"/>
        <v>0</v>
      </c>
      <c r="V25" s="589">
        <f t="shared" si="7"/>
        <v>0</v>
      </c>
      <c r="W25" s="589">
        <f t="shared" si="7"/>
        <v>0</v>
      </c>
      <c r="X25" s="589">
        <f t="shared" si="7"/>
        <v>0</v>
      </c>
      <c r="Y25" s="589">
        <f t="shared" si="7"/>
        <v>0</v>
      </c>
      <c r="Z25" s="589">
        <f t="shared" si="7"/>
        <v>0</v>
      </c>
      <c r="AA25" s="589">
        <f t="shared" si="7"/>
        <v>0</v>
      </c>
      <c r="AB25" s="589">
        <f t="shared" si="7"/>
        <v>0</v>
      </c>
      <c r="AC25" s="589">
        <f t="shared" si="7"/>
        <v>0</v>
      </c>
      <c r="AD25" s="589">
        <f t="shared" si="7"/>
        <v>0</v>
      </c>
      <c r="AE25" s="589">
        <f t="shared" si="7"/>
        <v>0</v>
      </c>
      <c r="AF25" s="589">
        <f t="shared" si="7"/>
        <v>0</v>
      </c>
      <c r="AG25" s="589">
        <f t="shared" si="7"/>
        <v>0</v>
      </c>
      <c r="AH25" s="589">
        <f t="shared" si="7"/>
        <v>0</v>
      </c>
      <c r="AI25" s="589">
        <f t="shared" si="7"/>
        <v>0</v>
      </c>
      <c r="AJ25" s="589">
        <f t="shared" si="7"/>
        <v>0</v>
      </c>
      <c r="AK25" s="589">
        <f t="shared" si="7"/>
        <v>0</v>
      </c>
      <c r="AL25" s="589">
        <f t="shared" si="7"/>
        <v>0</v>
      </c>
      <c r="AM25" s="589">
        <f t="shared" si="7"/>
        <v>0</v>
      </c>
      <c r="AN25" s="589">
        <f t="shared" si="7"/>
        <v>0</v>
      </c>
      <c r="AO25" s="589">
        <f t="shared" si="7"/>
        <v>0</v>
      </c>
      <c r="AP25" s="589">
        <f t="shared" si="7"/>
        <v>0</v>
      </c>
      <c r="AQ25" s="591">
        <f t="shared" si="7"/>
        <v>0</v>
      </c>
    </row>
    <row r="26" spans="1:43" s="74" customFormat="1" ht="15" customHeight="1">
      <c r="A26" s="597">
        <f t="shared" si="5"/>
        <v>2030</v>
      </c>
      <c r="B26" s="598" t="s">
        <v>98</v>
      </c>
      <c r="C26" s="584"/>
      <c r="D26" s="588">
        <f t="shared" ref="D26:AQ26" si="8">IF(D39&gt;0,$C$26,0)</f>
        <v>0</v>
      </c>
      <c r="E26" s="589">
        <f t="shared" si="8"/>
        <v>0</v>
      </c>
      <c r="F26" s="589">
        <f t="shared" si="8"/>
        <v>0</v>
      </c>
      <c r="G26" s="592">
        <f t="shared" si="8"/>
        <v>0</v>
      </c>
      <c r="H26" s="589">
        <f t="shared" si="8"/>
        <v>0</v>
      </c>
      <c r="I26" s="589">
        <f t="shared" si="8"/>
        <v>0</v>
      </c>
      <c r="J26" s="589">
        <f t="shared" si="8"/>
        <v>0</v>
      </c>
      <c r="K26" s="589">
        <f t="shared" si="8"/>
        <v>0</v>
      </c>
      <c r="L26" s="589">
        <f t="shared" si="8"/>
        <v>0</v>
      </c>
      <c r="M26" s="589">
        <f t="shared" si="8"/>
        <v>0</v>
      </c>
      <c r="N26" s="589">
        <f t="shared" si="8"/>
        <v>0</v>
      </c>
      <c r="O26" s="589">
        <f t="shared" si="8"/>
        <v>0</v>
      </c>
      <c r="P26" s="589">
        <f t="shared" si="8"/>
        <v>0</v>
      </c>
      <c r="Q26" s="589">
        <f t="shared" si="8"/>
        <v>0</v>
      </c>
      <c r="R26" s="589">
        <f t="shared" si="8"/>
        <v>0</v>
      </c>
      <c r="S26" s="589">
        <f t="shared" si="8"/>
        <v>0</v>
      </c>
      <c r="T26" s="589">
        <f t="shared" si="8"/>
        <v>0</v>
      </c>
      <c r="U26" s="589">
        <f t="shared" si="8"/>
        <v>0</v>
      </c>
      <c r="V26" s="589">
        <f t="shared" si="8"/>
        <v>0</v>
      </c>
      <c r="W26" s="589">
        <f t="shared" si="8"/>
        <v>0</v>
      </c>
      <c r="X26" s="589">
        <f t="shared" si="8"/>
        <v>0</v>
      </c>
      <c r="Y26" s="589">
        <f t="shared" si="8"/>
        <v>0</v>
      </c>
      <c r="Z26" s="589">
        <f t="shared" si="8"/>
        <v>0</v>
      </c>
      <c r="AA26" s="589">
        <f t="shared" si="8"/>
        <v>0</v>
      </c>
      <c r="AB26" s="589">
        <f t="shared" si="8"/>
        <v>0</v>
      </c>
      <c r="AC26" s="589">
        <f t="shared" si="8"/>
        <v>0</v>
      </c>
      <c r="AD26" s="589">
        <f t="shared" si="8"/>
        <v>0</v>
      </c>
      <c r="AE26" s="589">
        <f t="shared" si="8"/>
        <v>0</v>
      </c>
      <c r="AF26" s="589">
        <f t="shared" si="8"/>
        <v>0</v>
      </c>
      <c r="AG26" s="589">
        <f t="shared" si="8"/>
        <v>0</v>
      </c>
      <c r="AH26" s="589">
        <f t="shared" si="8"/>
        <v>0</v>
      </c>
      <c r="AI26" s="589">
        <f t="shared" si="8"/>
        <v>0</v>
      </c>
      <c r="AJ26" s="589">
        <f t="shared" si="8"/>
        <v>0</v>
      </c>
      <c r="AK26" s="589">
        <f t="shared" si="8"/>
        <v>0</v>
      </c>
      <c r="AL26" s="589">
        <f t="shared" si="8"/>
        <v>0</v>
      </c>
      <c r="AM26" s="589">
        <f t="shared" si="8"/>
        <v>0</v>
      </c>
      <c r="AN26" s="589">
        <f t="shared" si="8"/>
        <v>0</v>
      </c>
      <c r="AO26" s="589">
        <f t="shared" si="8"/>
        <v>0</v>
      </c>
      <c r="AP26" s="589">
        <f t="shared" si="8"/>
        <v>0</v>
      </c>
      <c r="AQ26" s="591">
        <f t="shared" si="8"/>
        <v>0</v>
      </c>
    </row>
    <row r="27" spans="1:43" s="74" customFormat="1" ht="15" customHeight="1">
      <c r="A27" s="597">
        <f t="shared" si="5"/>
        <v>2031</v>
      </c>
      <c r="B27" s="598" t="s">
        <v>98</v>
      </c>
      <c r="C27" s="584"/>
      <c r="D27" s="588">
        <f t="shared" ref="D27:AQ27" si="9">IF(D39&gt;0,$C$27,0)</f>
        <v>0</v>
      </c>
      <c r="E27" s="589">
        <f t="shared" si="9"/>
        <v>0</v>
      </c>
      <c r="F27" s="589">
        <f t="shared" si="9"/>
        <v>0</v>
      </c>
      <c r="G27" s="590">
        <f t="shared" si="9"/>
        <v>0</v>
      </c>
      <c r="H27" s="589">
        <f t="shared" si="9"/>
        <v>0</v>
      </c>
      <c r="I27" s="589">
        <f t="shared" si="9"/>
        <v>0</v>
      </c>
      <c r="J27" s="589">
        <f t="shared" si="9"/>
        <v>0</v>
      </c>
      <c r="K27" s="589">
        <f t="shared" si="9"/>
        <v>0</v>
      </c>
      <c r="L27" s="589">
        <f t="shared" si="9"/>
        <v>0</v>
      </c>
      <c r="M27" s="589">
        <f t="shared" si="9"/>
        <v>0</v>
      </c>
      <c r="N27" s="589">
        <f t="shared" si="9"/>
        <v>0</v>
      </c>
      <c r="O27" s="589">
        <f t="shared" si="9"/>
        <v>0</v>
      </c>
      <c r="P27" s="589">
        <f t="shared" si="9"/>
        <v>0</v>
      </c>
      <c r="Q27" s="589">
        <f t="shared" si="9"/>
        <v>0</v>
      </c>
      <c r="R27" s="589">
        <f t="shared" si="9"/>
        <v>0</v>
      </c>
      <c r="S27" s="589">
        <f t="shared" si="9"/>
        <v>0</v>
      </c>
      <c r="T27" s="589">
        <f t="shared" si="9"/>
        <v>0</v>
      </c>
      <c r="U27" s="589">
        <f t="shared" si="9"/>
        <v>0</v>
      </c>
      <c r="V27" s="589">
        <f t="shared" si="9"/>
        <v>0</v>
      </c>
      <c r="W27" s="589">
        <f t="shared" si="9"/>
        <v>0</v>
      </c>
      <c r="X27" s="589">
        <f t="shared" si="9"/>
        <v>0</v>
      </c>
      <c r="Y27" s="589">
        <f t="shared" si="9"/>
        <v>0</v>
      </c>
      <c r="Z27" s="589">
        <f t="shared" si="9"/>
        <v>0</v>
      </c>
      <c r="AA27" s="589">
        <f t="shared" si="9"/>
        <v>0</v>
      </c>
      <c r="AB27" s="589">
        <f t="shared" si="9"/>
        <v>0</v>
      </c>
      <c r="AC27" s="589">
        <f t="shared" si="9"/>
        <v>0</v>
      </c>
      <c r="AD27" s="589">
        <f t="shared" si="9"/>
        <v>0</v>
      </c>
      <c r="AE27" s="589">
        <f t="shared" si="9"/>
        <v>0</v>
      </c>
      <c r="AF27" s="589">
        <f t="shared" si="9"/>
        <v>0</v>
      </c>
      <c r="AG27" s="589">
        <f t="shared" si="9"/>
        <v>0</v>
      </c>
      <c r="AH27" s="589">
        <f t="shared" si="9"/>
        <v>0</v>
      </c>
      <c r="AI27" s="589">
        <f t="shared" si="9"/>
        <v>0</v>
      </c>
      <c r="AJ27" s="589">
        <f t="shared" si="9"/>
        <v>0</v>
      </c>
      <c r="AK27" s="589">
        <f t="shared" si="9"/>
        <v>0</v>
      </c>
      <c r="AL27" s="589">
        <f t="shared" si="9"/>
        <v>0</v>
      </c>
      <c r="AM27" s="589">
        <f t="shared" si="9"/>
        <v>0</v>
      </c>
      <c r="AN27" s="589">
        <f t="shared" si="9"/>
        <v>0</v>
      </c>
      <c r="AO27" s="589">
        <f t="shared" si="9"/>
        <v>0</v>
      </c>
      <c r="AP27" s="589">
        <f t="shared" si="9"/>
        <v>0</v>
      </c>
      <c r="AQ27" s="591">
        <f t="shared" si="9"/>
        <v>0</v>
      </c>
    </row>
    <row r="28" spans="1:43" s="74" customFormat="1" ht="15" customHeight="1">
      <c r="A28" s="341">
        <f t="shared" si="5"/>
        <v>2032</v>
      </c>
      <c r="B28" s="599" t="s">
        <v>98</v>
      </c>
      <c r="C28" s="585"/>
      <c r="D28" s="593">
        <f t="shared" ref="D28:AQ28" si="10">IF(D39&gt;0,$C$28,0)</f>
        <v>0</v>
      </c>
      <c r="E28" s="594">
        <f t="shared" si="10"/>
        <v>0</v>
      </c>
      <c r="F28" s="594">
        <f t="shared" si="10"/>
        <v>0</v>
      </c>
      <c r="G28" s="595">
        <f t="shared" si="10"/>
        <v>0</v>
      </c>
      <c r="H28" s="594">
        <f t="shared" si="10"/>
        <v>0</v>
      </c>
      <c r="I28" s="594">
        <f t="shared" si="10"/>
        <v>0</v>
      </c>
      <c r="J28" s="594">
        <f t="shared" si="10"/>
        <v>0</v>
      </c>
      <c r="K28" s="594">
        <f t="shared" si="10"/>
        <v>0</v>
      </c>
      <c r="L28" s="594">
        <f t="shared" si="10"/>
        <v>0</v>
      </c>
      <c r="M28" s="594">
        <f t="shared" si="10"/>
        <v>0</v>
      </c>
      <c r="N28" s="594">
        <f t="shared" si="10"/>
        <v>0</v>
      </c>
      <c r="O28" s="594">
        <f t="shared" si="10"/>
        <v>0</v>
      </c>
      <c r="P28" s="594">
        <f t="shared" si="10"/>
        <v>0</v>
      </c>
      <c r="Q28" s="594">
        <f t="shared" si="10"/>
        <v>0</v>
      </c>
      <c r="R28" s="594">
        <f t="shared" si="10"/>
        <v>0</v>
      </c>
      <c r="S28" s="594">
        <f t="shared" si="10"/>
        <v>0</v>
      </c>
      <c r="T28" s="594">
        <f t="shared" si="10"/>
        <v>0</v>
      </c>
      <c r="U28" s="594">
        <f t="shared" si="10"/>
        <v>0</v>
      </c>
      <c r="V28" s="594">
        <f t="shared" si="10"/>
        <v>0</v>
      </c>
      <c r="W28" s="594">
        <f t="shared" si="10"/>
        <v>0</v>
      </c>
      <c r="X28" s="594">
        <f t="shared" si="10"/>
        <v>0</v>
      </c>
      <c r="Y28" s="594">
        <f t="shared" si="10"/>
        <v>0</v>
      </c>
      <c r="Z28" s="594">
        <f t="shared" si="10"/>
        <v>0</v>
      </c>
      <c r="AA28" s="594">
        <f t="shared" si="10"/>
        <v>0</v>
      </c>
      <c r="AB28" s="594">
        <f t="shared" si="10"/>
        <v>0</v>
      </c>
      <c r="AC28" s="594">
        <f t="shared" si="10"/>
        <v>0</v>
      </c>
      <c r="AD28" s="594">
        <f t="shared" si="10"/>
        <v>0</v>
      </c>
      <c r="AE28" s="594">
        <f t="shared" si="10"/>
        <v>0</v>
      </c>
      <c r="AF28" s="594">
        <f t="shared" si="10"/>
        <v>0</v>
      </c>
      <c r="AG28" s="594">
        <f t="shared" si="10"/>
        <v>0</v>
      </c>
      <c r="AH28" s="594">
        <f t="shared" si="10"/>
        <v>0</v>
      </c>
      <c r="AI28" s="594">
        <f t="shared" si="10"/>
        <v>0</v>
      </c>
      <c r="AJ28" s="594">
        <f t="shared" si="10"/>
        <v>0</v>
      </c>
      <c r="AK28" s="594">
        <f t="shared" si="10"/>
        <v>0</v>
      </c>
      <c r="AL28" s="594">
        <f t="shared" si="10"/>
        <v>0</v>
      </c>
      <c r="AM28" s="594">
        <f t="shared" si="10"/>
        <v>0</v>
      </c>
      <c r="AN28" s="594">
        <f t="shared" si="10"/>
        <v>0</v>
      </c>
      <c r="AO28" s="594">
        <f t="shared" si="10"/>
        <v>0</v>
      </c>
      <c r="AP28" s="594">
        <f t="shared" si="10"/>
        <v>0</v>
      </c>
      <c r="AQ28" s="596">
        <f t="shared" si="10"/>
        <v>0</v>
      </c>
    </row>
    <row r="29" spans="1:43" s="74" customFormat="1" ht="10.5" customHeight="1">
      <c r="A29" s="341"/>
      <c r="B29" s="342"/>
      <c r="C29" s="343"/>
      <c r="D29" s="344"/>
      <c r="E29" s="344"/>
      <c r="F29" s="344"/>
      <c r="G29" s="344"/>
      <c r="H29" s="344"/>
      <c r="I29" s="344"/>
      <c r="J29" s="344"/>
      <c r="K29" s="344"/>
      <c r="L29" s="344"/>
      <c r="M29" s="344"/>
      <c r="N29" s="344"/>
      <c r="O29" s="344"/>
      <c r="P29" s="344"/>
      <c r="Q29" s="344"/>
      <c r="R29" s="344"/>
      <c r="S29" s="344"/>
      <c r="T29" s="344"/>
      <c r="U29" s="344"/>
      <c r="V29" s="344"/>
      <c r="W29" s="344"/>
      <c r="X29" s="344"/>
      <c r="Y29" s="344"/>
      <c r="Z29" s="344"/>
      <c r="AA29" s="344"/>
      <c r="AB29" s="344"/>
      <c r="AC29" s="344"/>
      <c r="AD29" s="344"/>
      <c r="AE29" s="344"/>
      <c r="AF29" s="344"/>
      <c r="AG29" s="344"/>
      <c r="AH29" s="344"/>
      <c r="AI29" s="344"/>
      <c r="AJ29" s="344"/>
      <c r="AK29" s="344"/>
      <c r="AL29" s="344"/>
      <c r="AM29" s="344"/>
      <c r="AN29" s="344"/>
      <c r="AO29" s="344"/>
      <c r="AP29" s="344"/>
      <c r="AQ29" s="345"/>
    </row>
    <row r="30" spans="1:43" ht="22.5">
      <c r="A30" s="377" t="s">
        <v>13</v>
      </c>
      <c r="B30" s="378"/>
      <c r="C30" s="378"/>
      <c r="D30" s="396"/>
      <c r="E30" s="378"/>
      <c r="F30" s="378"/>
      <c r="G30" s="378"/>
      <c r="H30" s="378"/>
      <c r="I30" s="378"/>
      <c r="J30" s="378"/>
      <c r="K30" s="378"/>
      <c r="L30" s="378"/>
      <c r="M30" s="378"/>
      <c r="N30" s="378"/>
      <c r="O30" s="378"/>
      <c r="P30" s="378"/>
      <c r="Q30" s="378"/>
      <c r="R30" s="378"/>
      <c r="S30" s="378"/>
      <c r="T30" s="378"/>
      <c r="U30" s="378"/>
      <c r="V30" s="378"/>
      <c r="W30" s="378"/>
      <c r="X30" s="378"/>
      <c r="Y30" s="378"/>
      <c r="Z30" s="378"/>
      <c r="AA30" s="378"/>
      <c r="AB30" s="378"/>
      <c r="AC30" s="378"/>
      <c r="AD30" s="378"/>
      <c r="AE30" s="378"/>
      <c r="AF30" s="378"/>
      <c r="AG30" s="378"/>
      <c r="AH30" s="378"/>
      <c r="AI30" s="378"/>
      <c r="AJ30" s="378"/>
      <c r="AK30" s="378"/>
      <c r="AL30" s="378"/>
      <c r="AM30" s="378"/>
      <c r="AN30" s="378"/>
      <c r="AO30" s="378"/>
      <c r="AP30" s="378"/>
      <c r="AQ30" s="379"/>
    </row>
    <row r="31" spans="1:43" s="74" customFormat="1" ht="16.5" customHeight="1">
      <c r="A31" s="606" t="s">
        <v>298</v>
      </c>
      <c r="B31" s="607" t="s">
        <v>299</v>
      </c>
      <c r="C31" s="602"/>
      <c r="D31" s="68">
        <f>D39</f>
        <v>0</v>
      </c>
      <c r="E31" s="68">
        <f t="shared" ref="E31:AQ31" si="11">E39</f>
        <v>0</v>
      </c>
      <c r="F31" s="68">
        <f t="shared" si="11"/>
        <v>0</v>
      </c>
      <c r="G31" s="68">
        <f t="shared" si="11"/>
        <v>0</v>
      </c>
      <c r="H31" s="68">
        <f t="shared" si="11"/>
        <v>0</v>
      </c>
      <c r="I31" s="68">
        <f t="shared" si="11"/>
        <v>0</v>
      </c>
      <c r="J31" s="68">
        <f t="shared" si="11"/>
        <v>0</v>
      </c>
      <c r="K31" s="68">
        <f t="shared" si="11"/>
        <v>0</v>
      </c>
      <c r="L31" s="68">
        <f t="shared" si="11"/>
        <v>0</v>
      </c>
      <c r="M31" s="68">
        <f t="shared" si="11"/>
        <v>0</v>
      </c>
      <c r="N31" s="68">
        <f t="shared" si="11"/>
        <v>0</v>
      </c>
      <c r="O31" s="68">
        <f t="shared" si="11"/>
        <v>0</v>
      </c>
      <c r="P31" s="68">
        <f t="shared" si="11"/>
        <v>0</v>
      </c>
      <c r="Q31" s="68">
        <f t="shared" si="11"/>
        <v>0</v>
      </c>
      <c r="R31" s="68">
        <f t="shared" si="11"/>
        <v>0</v>
      </c>
      <c r="S31" s="68">
        <f t="shared" si="11"/>
        <v>0</v>
      </c>
      <c r="T31" s="68">
        <f t="shared" si="11"/>
        <v>0</v>
      </c>
      <c r="U31" s="68">
        <f t="shared" si="11"/>
        <v>0</v>
      </c>
      <c r="V31" s="68">
        <f t="shared" si="11"/>
        <v>0</v>
      </c>
      <c r="W31" s="68">
        <f t="shared" si="11"/>
        <v>0</v>
      </c>
      <c r="X31" s="616">
        <f t="shared" si="11"/>
        <v>0</v>
      </c>
      <c r="Y31" s="68">
        <f t="shared" si="11"/>
        <v>0</v>
      </c>
      <c r="Z31" s="68">
        <f t="shared" si="11"/>
        <v>0</v>
      </c>
      <c r="AA31" s="68">
        <f t="shared" si="11"/>
        <v>0</v>
      </c>
      <c r="AB31" s="68">
        <f t="shared" si="11"/>
        <v>0</v>
      </c>
      <c r="AC31" s="68">
        <f t="shared" si="11"/>
        <v>0</v>
      </c>
      <c r="AD31" s="68">
        <f t="shared" si="11"/>
        <v>0</v>
      </c>
      <c r="AE31" s="68">
        <f t="shared" si="11"/>
        <v>0</v>
      </c>
      <c r="AF31" s="68">
        <f t="shared" si="11"/>
        <v>0</v>
      </c>
      <c r="AG31" s="68">
        <f t="shared" si="11"/>
        <v>0</v>
      </c>
      <c r="AH31" s="68">
        <f t="shared" si="11"/>
        <v>0</v>
      </c>
      <c r="AI31" s="68">
        <f t="shared" si="11"/>
        <v>0</v>
      </c>
      <c r="AJ31" s="68">
        <f t="shared" si="11"/>
        <v>0</v>
      </c>
      <c r="AK31" s="68">
        <f t="shared" si="11"/>
        <v>0</v>
      </c>
      <c r="AL31" s="68">
        <f t="shared" si="11"/>
        <v>0</v>
      </c>
      <c r="AM31" s="68">
        <f t="shared" si="11"/>
        <v>0</v>
      </c>
      <c r="AN31" s="68">
        <f t="shared" si="11"/>
        <v>0</v>
      </c>
      <c r="AO31" s="68">
        <f t="shared" si="11"/>
        <v>0</v>
      </c>
      <c r="AP31" s="68">
        <f t="shared" si="11"/>
        <v>0</v>
      </c>
      <c r="AQ31" s="69">
        <f t="shared" si="11"/>
        <v>0</v>
      </c>
    </row>
    <row r="32" spans="1:43" s="74" customFormat="1" ht="16.5" customHeight="1">
      <c r="A32" s="606" t="s">
        <v>300</v>
      </c>
      <c r="B32" s="607" t="s">
        <v>299</v>
      </c>
      <c r="C32" s="602"/>
      <c r="D32" s="624"/>
      <c r="E32" s="624"/>
      <c r="F32" s="624"/>
      <c r="G32" s="624"/>
      <c r="H32" s="624"/>
      <c r="I32" s="624"/>
      <c r="J32" s="624"/>
      <c r="K32" s="624"/>
      <c r="L32" s="624"/>
      <c r="M32" s="624"/>
      <c r="N32" s="624"/>
      <c r="O32" s="624"/>
      <c r="P32" s="624"/>
      <c r="Q32" s="624"/>
      <c r="R32" s="624"/>
      <c r="S32" s="624"/>
      <c r="T32" s="624"/>
      <c r="U32" s="624"/>
      <c r="V32" s="624"/>
      <c r="W32" s="624"/>
      <c r="X32" s="625"/>
      <c r="Y32" s="624"/>
      <c r="Z32" s="624"/>
      <c r="AA32" s="624"/>
      <c r="AB32" s="624"/>
      <c r="AC32" s="624"/>
      <c r="AD32" s="624"/>
      <c r="AE32" s="624"/>
      <c r="AF32" s="624"/>
      <c r="AG32" s="624"/>
      <c r="AH32" s="624"/>
      <c r="AI32" s="624"/>
      <c r="AJ32" s="624"/>
      <c r="AK32" s="624"/>
      <c r="AL32" s="624"/>
      <c r="AM32" s="624"/>
      <c r="AN32" s="624"/>
      <c r="AO32" s="624"/>
      <c r="AP32" s="624"/>
      <c r="AQ32" s="626"/>
    </row>
    <row r="33" spans="1:44" s="74" customFormat="1" ht="16.5" customHeight="1">
      <c r="A33" s="606" t="s">
        <v>301</v>
      </c>
      <c r="B33" s="607" t="s">
        <v>299</v>
      </c>
      <c r="C33" s="602"/>
      <c r="D33" s="624"/>
      <c r="E33" s="624"/>
      <c r="F33" s="624"/>
      <c r="G33" s="624"/>
      <c r="H33" s="624"/>
      <c r="I33" s="624"/>
      <c r="J33" s="624"/>
      <c r="K33" s="624"/>
      <c r="L33" s="624"/>
      <c r="M33" s="624"/>
      <c r="N33" s="624"/>
      <c r="O33" s="624"/>
      <c r="P33" s="624"/>
      <c r="Q33" s="624"/>
      <c r="R33" s="624"/>
      <c r="S33" s="624"/>
      <c r="T33" s="624"/>
      <c r="U33" s="624"/>
      <c r="V33" s="624"/>
      <c r="W33" s="624"/>
      <c r="X33" s="625"/>
      <c r="Y33" s="624"/>
      <c r="Z33" s="624"/>
      <c r="AA33" s="624"/>
      <c r="AB33" s="624"/>
      <c r="AC33" s="624"/>
      <c r="AD33" s="624"/>
      <c r="AE33" s="624"/>
      <c r="AF33" s="624"/>
      <c r="AG33" s="624"/>
      <c r="AH33" s="624"/>
      <c r="AI33" s="624"/>
      <c r="AJ33" s="624"/>
      <c r="AK33" s="624"/>
      <c r="AL33" s="624"/>
      <c r="AM33" s="624"/>
      <c r="AN33" s="624"/>
      <c r="AO33" s="624"/>
      <c r="AP33" s="624"/>
      <c r="AQ33" s="626"/>
    </row>
    <row r="34" spans="1:44" s="74" customFormat="1" ht="16.5" customHeight="1">
      <c r="A34" s="608" t="s">
        <v>302</v>
      </c>
      <c r="B34" s="609" t="s">
        <v>299</v>
      </c>
      <c r="C34" s="610"/>
      <c r="D34" s="627"/>
      <c r="E34" s="627"/>
      <c r="F34" s="627"/>
      <c r="G34" s="627"/>
      <c r="H34" s="627"/>
      <c r="I34" s="627"/>
      <c r="J34" s="627"/>
      <c r="K34" s="627"/>
      <c r="L34" s="627"/>
      <c r="M34" s="627"/>
      <c r="N34" s="627"/>
      <c r="O34" s="627"/>
      <c r="P34" s="627"/>
      <c r="Q34" s="627"/>
      <c r="R34" s="627"/>
      <c r="S34" s="627"/>
      <c r="T34" s="627"/>
      <c r="U34" s="627"/>
      <c r="V34" s="627"/>
      <c r="W34" s="627"/>
      <c r="X34" s="628"/>
      <c r="Y34" s="627"/>
      <c r="Z34" s="627"/>
      <c r="AA34" s="627"/>
      <c r="AB34" s="627"/>
      <c r="AC34" s="627"/>
      <c r="AD34" s="627"/>
      <c r="AE34" s="627"/>
      <c r="AF34" s="627"/>
      <c r="AG34" s="627"/>
      <c r="AH34" s="627"/>
      <c r="AI34" s="627"/>
      <c r="AJ34" s="627"/>
      <c r="AK34" s="627"/>
      <c r="AL34" s="627"/>
      <c r="AM34" s="627"/>
      <c r="AN34" s="627"/>
      <c r="AO34" s="627"/>
      <c r="AP34" s="627"/>
      <c r="AQ34" s="629"/>
    </row>
    <row r="35" spans="1:44" s="74" customFormat="1" ht="10.5" customHeight="1">
      <c r="A35" s="341"/>
      <c r="B35" s="342"/>
      <c r="C35" s="343"/>
      <c r="D35" s="344"/>
      <c r="E35" s="344"/>
      <c r="F35" s="344"/>
      <c r="G35" s="344"/>
      <c r="H35" s="344"/>
      <c r="I35" s="344"/>
      <c r="J35" s="344"/>
      <c r="K35" s="344"/>
      <c r="L35" s="344"/>
      <c r="M35" s="344"/>
      <c r="N35" s="344"/>
      <c r="O35" s="344"/>
      <c r="P35" s="344"/>
      <c r="Q35" s="344"/>
      <c r="R35" s="344"/>
      <c r="S35" s="344"/>
      <c r="T35" s="344"/>
      <c r="U35" s="344"/>
      <c r="V35" s="344"/>
      <c r="W35" s="344"/>
      <c r="X35" s="344"/>
      <c r="Y35" s="344"/>
      <c r="Z35" s="344"/>
      <c r="AA35" s="344"/>
      <c r="AB35" s="344"/>
      <c r="AC35" s="344"/>
      <c r="AD35" s="344"/>
      <c r="AE35" s="344"/>
      <c r="AF35" s="344"/>
      <c r="AG35" s="344"/>
      <c r="AH35" s="344"/>
      <c r="AI35" s="344"/>
      <c r="AJ35" s="344"/>
      <c r="AK35" s="344"/>
      <c r="AL35" s="344"/>
      <c r="AM35" s="344"/>
      <c r="AN35" s="344"/>
      <c r="AO35" s="344"/>
      <c r="AP35" s="344"/>
      <c r="AQ35" s="345"/>
    </row>
    <row r="36" spans="1:44" ht="22.5">
      <c r="A36" s="377" t="s">
        <v>303</v>
      </c>
      <c r="B36" s="378"/>
      <c r="C36" s="378"/>
      <c r="D36" s="378"/>
      <c r="E36" s="378"/>
      <c r="F36" s="378"/>
      <c r="G36" s="378"/>
      <c r="H36" s="378"/>
      <c r="I36" s="378"/>
      <c r="J36" s="378"/>
      <c r="K36" s="378"/>
      <c r="L36" s="378"/>
      <c r="M36" s="378"/>
      <c r="N36" s="378"/>
      <c r="O36" s="378"/>
      <c r="P36" s="378"/>
      <c r="Q36" s="378"/>
      <c r="R36" s="378"/>
      <c r="S36" s="378"/>
      <c r="T36" s="378"/>
      <c r="U36" s="378"/>
      <c r="V36" s="378"/>
      <c r="W36" s="378"/>
      <c r="X36" s="378"/>
      <c r="Y36" s="378"/>
      <c r="Z36" s="378"/>
      <c r="AA36" s="378"/>
      <c r="AB36" s="378"/>
      <c r="AC36" s="378"/>
      <c r="AD36" s="378"/>
      <c r="AE36" s="378"/>
      <c r="AF36" s="378"/>
      <c r="AG36" s="378"/>
      <c r="AH36" s="378"/>
      <c r="AI36" s="378"/>
      <c r="AJ36" s="378"/>
      <c r="AK36" s="378"/>
      <c r="AL36" s="378"/>
      <c r="AM36" s="378"/>
      <c r="AN36" s="378"/>
      <c r="AO36" s="378"/>
      <c r="AP36" s="378"/>
      <c r="AQ36" s="379"/>
    </row>
    <row r="37" spans="1:44" ht="16.5" customHeight="1">
      <c r="A37" s="1068" t="s">
        <v>304</v>
      </c>
      <c r="B37" s="600"/>
      <c r="C37" s="600"/>
      <c r="D37" s="620">
        <v>2026</v>
      </c>
      <c r="E37" s="612">
        <f t="shared" ref="E37:H38" si="12">D37</f>
        <v>2026</v>
      </c>
      <c r="F37" s="612">
        <f t="shared" si="12"/>
        <v>2026</v>
      </c>
      <c r="G37" s="612">
        <f t="shared" si="12"/>
        <v>2026</v>
      </c>
      <c r="H37" s="612">
        <f t="shared" si="12"/>
        <v>2026</v>
      </c>
      <c r="I37" s="612">
        <f>H37</f>
        <v>2026</v>
      </c>
      <c r="J37" s="612">
        <f t="shared" ref="J37:K38" si="13">I37</f>
        <v>2026</v>
      </c>
      <c r="K37" s="612">
        <f t="shared" si="13"/>
        <v>2026</v>
      </c>
      <c r="L37" s="612">
        <f>K37</f>
        <v>2026</v>
      </c>
      <c r="M37" s="612">
        <f t="shared" ref="M37:N38" si="14">L37</f>
        <v>2026</v>
      </c>
      <c r="N37" s="612">
        <f t="shared" si="14"/>
        <v>2026</v>
      </c>
      <c r="O37" s="612">
        <f>N37</f>
        <v>2026</v>
      </c>
      <c r="P37" s="612">
        <f t="shared" ref="P37:AE38" si="15">O37</f>
        <v>2026</v>
      </c>
      <c r="Q37" s="612">
        <f t="shared" si="15"/>
        <v>2026</v>
      </c>
      <c r="R37" s="612">
        <f t="shared" si="15"/>
        <v>2026</v>
      </c>
      <c r="S37" s="612">
        <f t="shared" si="15"/>
        <v>2026</v>
      </c>
      <c r="T37" s="612">
        <f t="shared" si="15"/>
        <v>2026</v>
      </c>
      <c r="U37" s="612">
        <f t="shared" si="15"/>
        <v>2026</v>
      </c>
      <c r="V37" s="612">
        <f t="shared" si="15"/>
        <v>2026</v>
      </c>
      <c r="W37" s="612">
        <f t="shared" si="15"/>
        <v>2026</v>
      </c>
      <c r="X37" s="882">
        <f t="shared" si="15"/>
        <v>2026</v>
      </c>
      <c r="Y37" s="612">
        <f t="shared" si="15"/>
        <v>2026</v>
      </c>
      <c r="Z37" s="612">
        <f t="shared" si="15"/>
        <v>2026</v>
      </c>
      <c r="AA37" s="612">
        <f t="shared" si="15"/>
        <v>2026</v>
      </c>
      <c r="AB37" s="612">
        <f t="shared" si="15"/>
        <v>2026</v>
      </c>
      <c r="AC37" s="612">
        <f t="shared" si="15"/>
        <v>2026</v>
      </c>
      <c r="AD37" s="612">
        <f t="shared" si="15"/>
        <v>2026</v>
      </c>
      <c r="AE37" s="612">
        <f t="shared" si="15"/>
        <v>2026</v>
      </c>
      <c r="AF37" s="612">
        <f t="shared" ref="AC37:AQ38" si="16">AE37</f>
        <v>2026</v>
      </c>
      <c r="AG37" s="612">
        <f t="shared" si="16"/>
        <v>2026</v>
      </c>
      <c r="AH37" s="612">
        <f t="shared" si="16"/>
        <v>2026</v>
      </c>
      <c r="AI37" s="612">
        <f t="shared" si="16"/>
        <v>2026</v>
      </c>
      <c r="AJ37" s="612">
        <f t="shared" si="16"/>
        <v>2026</v>
      </c>
      <c r="AK37" s="612">
        <f t="shared" si="16"/>
        <v>2026</v>
      </c>
      <c r="AL37" s="612">
        <f t="shared" si="16"/>
        <v>2026</v>
      </c>
      <c r="AM37" s="612">
        <f t="shared" si="16"/>
        <v>2026</v>
      </c>
      <c r="AN37" s="612">
        <f t="shared" si="16"/>
        <v>2026</v>
      </c>
      <c r="AO37" s="612">
        <f t="shared" si="16"/>
        <v>2026</v>
      </c>
      <c r="AP37" s="612">
        <f t="shared" si="16"/>
        <v>2026</v>
      </c>
      <c r="AQ37" s="613">
        <f t="shared" si="16"/>
        <v>2026</v>
      </c>
    </row>
    <row r="38" spans="1:44" ht="16.5" customHeight="1">
      <c r="A38" s="601" t="s">
        <v>305</v>
      </c>
      <c r="B38" s="602"/>
      <c r="C38" s="602"/>
      <c r="D38" s="611" t="s">
        <v>306</v>
      </c>
      <c r="E38" s="611" t="str">
        <f t="shared" si="12"/>
        <v>EUR</v>
      </c>
      <c r="F38" s="611" t="str">
        <f t="shared" si="12"/>
        <v>EUR</v>
      </c>
      <c r="G38" s="611" t="str">
        <f t="shared" si="12"/>
        <v>EUR</v>
      </c>
      <c r="H38" s="611" t="str">
        <f t="shared" si="12"/>
        <v>EUR</v>
      </c>
      <c r="I38" s="611" t="str">
        <f>H38</f>
        <v>EUR</v>
      </c>
      <c r="J38" s="611" t="str">
        <f t="shared" si="13"/>
        <v>EUR</v>
      </c>
      <c r="K38" s="611" t="str">
        <f t="shared" si="13"/>
        <v>EUR</v>
      </c>
      <c r="L38" s="611" t="str">
        <f>K38</f>
        <v>EUR</v>
      </c>
      <c r="M38" s="611" t="str">
        <f t="shared" si="14"/>
        <v>EUR</v>
      </c>
      <c r="N38" s="611" t="str">
        <f t="shared" si="14"/>
        <v>EUR</v>
      </c>
      <c r="O38" s="611" t="str">
        <f>N38</f>
        <v>EUR</v>
      </c>
      <c r="P38" s="611" t="str">
        <f t="shared" si="15"/>
        <v>EUR</v>
      </c>
      <c r="Q38" s="611" t="str">
        <f t="shared" si="15"/>
        <v>EUR</v>
      </c>
      <c r="R38" s="611" t="str">
        <f t="shared" si="15"/>
        <v>EUR</v>
      </c>
      <c r="S38" s="611" t="str">
        <f t="shared" si="15"/>
        <v>EUR</v>
      </c>
      <c r="T38" s="611" t="str">
        <f t="shared" si="15"/>
        <v>EUR</v>
      </c>
      <c r="U38" s="611" t="str">
        <f t="shared" si="15"/>
        <v>EUR</v>
      </c>
      <c r="V38" s="611" t="str">
        <f t="shared" si="15"/>
        <v>EUR</v>
      </c>
      <c r="W38" s="611" t="str">
        <f t="shared" si="15"/>
        <v>EUR</v>
      </c>
      <c r="X38" s="614" t="str">
        <f t="shared" si="15"/>
        <v>EUR</v>
      </c>
      <c r="Y38" s="611" t="str">
        <f t="shared" si="15"/>
        <v>EUR</v>
      </c>
      <c r="Z38" s="611" t="str">
        <f t="shared" si="15"/>
        <v>EUR</v>
      </c>
      <c r="AA38" s="611" t="str">
        <f t="shared" si="15"/>
        <v>EUR</v>
      </c>
      <c r="AB38" s="611" t="str">
        <f t="shared" si="15"/>
        <v>EUR</v>
      </c>
      <c r="AC38" s="611" t="str">
        <f t="shared" si="16"/>
        <v>EUR</v>
      </c>
      <c r="AD38" s="611" t="str">
        <f t="shared" si="16"/>
        <v>EUR</v>
      </c>
      <c r="AE38" s="611" t="str">
        <f t="shared" si="16"/>
        <v>EUR</v>
      </c>
      <c r="AF38" s="611" t="str">
        <f t="shared" si="16"/>
        <v>EUR</v>
      </c>
      <c r="AG38" s="611" t="str">
        <f t="shared" si="16"/>
        <v>EUR</v>
      </c>
      <c r="AH38" s="611" t="str">
        <f t="shared" si="16"/>
        <v>EUR</v>
      </c>
      <c r="AI38" s="611" t="str">
        <f t="shared" si="16"/>
        <v>EUR</v>
      </c>
      <c r="AJ38" s="611" t="str">
        <f t="shared" si="16"/>
        <v>EUR</v>
      </c>
      <c r="AK38" s="611" t="str">
        <f t="shared" si="16"/>
        <v>EUR</v>
      </c>
      <c r="AL38" s="611" t="str">
        <f t="shared" si="16"/>
        <v>EUR</v>
      </c>
      <c r="AM38" s="611" t="str">
        <f t="shared" si="16"/>
        <v>EUR</v>
      </c>
      <c r="AN38" s="611" t="str">
        <f t="shared" si="16"/>
        <v>EUR</v>
      </c>
      <c r="AO38" s="611" t="str">
        <f t="shared" si="16"/>
        <v>EUR</v>
      </c>
      <c r="AP38" s="611" t="str">
        <f t="shared" si="16"/>
        <v>EUR</v>
      </c>
      <c r="AQ38" s="615" t="str">
        <f t="shared" si="16"/>
        <v>EUR</v>
      </c>
    </row>
    <row r="39" spans="1:44" s="83" customFormat="1" ht="16.5" customHeight="1">
      <c r="A39" s="603" t="s">
        <v>13</v>
      </c>
      <c r="B39" s="604" t="str">
        <f>IF(D38="PLN","PLN/100","€/100")</f>
        <v>€/100</v>
      </c>
      <c r="C39" s="605"/>
      <c r="D39" s="621"/>
      <c r="E39" s="621"/>
      <c r="F39" s="621"/>
      <c r="G39" s="621"/>
      <c r="H39" s="621"/>
      <c r="I39" s="621"/>
      <c r="J39" s="621"/>
      <c r="K39" s="621"/>
      <c r="L39" s="621"/>
      <c r="M39" s="621"/>
      <c r="N39" s="621"/>
      <c r="O39" s="621"/>
      <c r="P39" s="621"/>
      <c r="Q39" s="621"/>
      <c r="R39" s="621"/>
      <c r="S39" s="621"/>
      <c r="T39" s="621"/>
      <c r="U39" s="621"/>
      <c r="V39" s="621"/>
      <c r="W39" s="621"/>
      <c r="X39" s="622"/>
      <c r="Y39" s="621"/>
      <c r="Z39" s="621"/>
      <c r="AA39" s="621"/>
      <c r="AB39" s="621"/>
      <c r="AC39" s="621"/>
      <c r="AD39" s="621"/>
      <c r="AE39" s="621"/>
      <c r="AF39" s="621"/>
      <c r="AG39" s="621"/>
      <c r="AH39" s="621"/>
      <c r="AI39" s="621"/>
      <c r="AJ39" s="621"/>
      <c r="AK39" s="621"/>
      <c r="AL39" s="621"/>
      <c r="AM39" s="621"/>
      <c r="AN39" s="621"/>
      <c r="AO39" s="621"/>
      <c r="AP39" s="621"/>
      <c r="AQ39" s="623"/>
    </row>
    <row r="40" spans="1:44" s="74" customFormat="1" ht="16.5" customHeight="1">
      <c r="A40" s="606" t="s">
        <v>307</v>
      </c>
      <c r="B40" s="607" t="str">
        <f>IF(D37="PLN","PLN/100","€/100")</f>
        <v>€/100</v>
      </c>
      <c r="C40" s="602"/>
      <c r="D40" s="624"/>
      <c r="E40" s="624"/>
      <c r="F40" s="624"/>
      <c r="G40" s="624"/>
      <c r="H40" s="624"/>
      <c r="I40" s="624"/>
      <c r="J40" s="624"/>
      <c r="K40" s="624"/>
      <c r="L40" s="624"/>
      <c r="M40" s="624"/>
      <c r="N40" s="624"/>
      <c r="O40" s="624"/>
      <c r="P40" s="624"/>
      <c r="Q40" s="624"/>
      <c r="R40" s="624"/>
      <c r="S40" s="624"/>
      <c r="T40" s="624"/>
      <c r="U40" s="624"/>
      <c r="V40" s="624"/>
      <c r="W40" s="624"/>
      <c r="X40" s="625"/>
      <c r="Y40" s="624"/>
      <c r="Z40" s="624"/>
      <c r="AA40" s="624"/>
      <c r="AB40" s="624"/>
      <c r="AC40" s="624"/>
      <c r="AD40" s="624"/>
      <c r="AE40" s="624"/>
      <c r="AF40" s="624"/>
      <c r="AG40" s="624"/>
      <c r="AH40" s="624"/>
      <c r="AI40" s="624"/>
      <c r="AJ40" s="624"/>
      <c r="AK40" s="624"/>
      <c r="AL40" s="624"/>
      <c r="AM40" s="624"/>
      <c r="AN40" s="624"/>
      <c r="AO40" s="624"/>
      <c r="AP40" s="624"/>
      <c r="AQ40" s="626"/>
    </row>
    <row r="41" spans="1:44" s="74" customFormat="1" ht="16.5" customHeight="1">
      <c r="A41" s="606" t="s">
        <v>308</v>
      </c>
      <c r="B41" s="607" t="str">
        <f>IF(D38="PLN","PLN/100","€/100")</f>
        <v>€/100</v>
      </c>
      <c r="C41" s="602"/>
      <c r="D41" s="617">
        <f>D40-D42</f>
        <v>0</v>
      </c>
      <c r="E41" s="617">
        <f>E40-E42</f>
        <v>0</v>
      </c>
      <c r="F41" s="617">
        <f>F40-F42</f>
        <v>0</v>
      </c>
      <c r="G41" s="617">
        <f>G40-G42</f>
        <v>0</v>
      </c>
      <c r="H41" s="617">
        <f t="shared" ref="H41" si="17">H40-H42</f>
        <v>0</v>
      </c>
      <c r="I41" s="617">
        <f>I40-I42</f>
        <v>0</v>
      </c>
      <c r="J41" s="617">
        <f t="shared" ref="J41:AQ41" si="18">J40-J42</f>
        <v>0</v>
      </c>
      <c r="K41" s="617">
        <f t="shared" si="18"/>
        <v>0</v>
      </c>
      <c r="L41" s="617">
        <f t="shared" si="18"/>
        <v>0</v>
      </c>
      <c r="M41" s="617">
        <f t="shared" si="18"/>
        <v>0</v>
      </c>
      <c r="N41" s="617">
        <f t="shared" si="18"/>
        <v>0</v>
      </c>
      <c r="O41" s="617">
        <f t="shared" si="18"/>
        <v>0</v>
      </c>
      <c r="P41" s="617">
        <f t="shared" si="18"/>
        <v>0</v>
      </c>
      <c r="Q41" s="617">
        <f t="shared" si="18"/>
        <v>0</v>
      </c>
      <c r="R41" s="617">
        <f t="shared" si="18"/>
        <v>0</v>
      </c>
      <c r="S41" s="617">
        <f t="shared" si="18"/>
        <v>0</v>
      </c>
      <c r="T41" s="617">
        <f t="shared" si="18"/>
        <v>0</v>
      </c>
      <c r="U41" s="617">
        <f t="shared" si="18"/>
        <v>0</v>
      </c>
      <c r="V41" s="617">
        <f t="shared" si="18"/>
        <v>0</v>
      </c>
      <c r="W41" s="617">
        <f t="shared" si="18"/>
        <v>0</v>
      </c>
      <c r="X41" s="618">
        <f t="shared" si="18"/>
        <v>0</v>
      </c>
      <c r="Y41" s="617">
        <f t="shared" si="18"/>
        <v>0</v>
      </c>
      <c r="Z41" s="617">
        <f t="shared" si="18"/>
        <v>0</v>
      </c>
      <c r="AA41" s="617">
        <f t="shared" si="18"/>
        <v>0</v>
      </c>
      <c r="AB41" s="617">
        <f t="shared" si="18"/>
        <v>0</v>
      </c>
      <c r="AC41" s="617">
        <f t="shared" si="18"/>
        <v>0</v>
      </c>
      <c r="AD41" s="617">
        <f t="shared" si="18"/>
        <v>0</v>
      </c>
      <c r="AE41" s="617">
        <f t="shared" si="18"/>
        <v>0</v>
      </c>
      <c r="AF41" s="617">
        <f t="shared" si="18"/>
        <v>0</v>
      </c>
      <c r="AG41" s="617">
        <f t="shared" si="18"/>
        <v>0</v>
      </c>
      <c r="AH41" s="617">
        <f t="shared" si="18"/>
        <v>0</v>
      </c>
      <c r="AI41" s="617">
        <f t="shared" si="18"/>
        <v>0</v>
      </c>
      <c r="AJ41" s="617">
        <f t="shared" si="18"/>
        <v>0</v>
      </c>
      <c r="AK41" s="617">
        <f t="shared" si="18"/>
        <v>0</v>
      </c>
      <c r="AL41" s="617">
        <f t="shared" si="18"/>
        <v>0</v>
      </c>
      <c r="AM41" s="617">
        <f t="shared" si="18"/>
        <v>0</v>
      </c>
      <c r="AN41" s="617">
        <f t="shared" si="18"/>
        <v>0</v>
      </c>
      <c r="AO41" s="617">
        <f t="shared" si="18"/>
        <v>0</v>
      </c>
      <c r="AP41" s="617">
        <f t="shared" si="18"/>
        <v>0</v>
      </c>
      <c r="AQ41" s="619">
        <f t="shared" si="18"/>
        <v>0</v>
      </c>
      <c r="AR41" s="1"/>
    </row>
    <row r="42" spans="1:44" s="74" customFormat="1" ht="16.5" customHeight="1">
      <c r="A42" s="606" t="s">
        <v>309</v>
      </c>
      <c r="B42" s="607" t="str">
        <f>IF(D38="PLN","PLN/100","€/100")</f>
        <v>€/100</v>
      </c>
      <c r="C42" s="602"/>
      <c r="D42" s="624"/>
      <c r="E42" s="624"/>
      <c r="F42" s="624"/>
      <c r="G42" s="624"/>
      <c r="H42" s="624"/>
      <c r="I42" s="624"/>
      <c r="J42" s="624"/>
      <c r="K42" s="624"/>
      <c r="L42" s="624"/>
      <c r="M42" s="624"/>
      <c r="N42" s="624"/>
      <c r="O42" s="624"/>
      <c r="P42" s="624"/>
      <c r="Q42" s="624"/>
      <c r="R42" s="624"/>
      <c r="S42" s="624"/>
      <c r="T42" s="624"/>
      <c r="U42" s="624"/>
      <c r="V42" s="624"/>
      <c r="W42" s="624"/>
      <c r="X42" s="625"/>
      <c r="Y42" s="624"/>
      <c r="Z42" s="624"/>
      <c r="AA42" s="624"/>
      <c r="AB42" s="624"/>
      <c r="AC42" s="624"/>
      <c r="AD42" s="624"/>
      <c r="AE42" s="624"/>
      <c r="AF42" s="624"/>
      <c r="AG42" s="624"/>
      <c r="AH42" s="624"/>
      <c r="AI42" s="624"/>
      <c r="AJ42" s="624"/>
      <c r="AK42" s="624"/>
      <c r="AL42" s="624"/>
      <c r="AM42" s="624"/>
      <c r="AN42" s="624"/>
      <c r="AO42" s="624"/>
      <c r="AP42" s="624"/>
      <c r="AQ42" s="626"/>
      <c r="AR42" s="1"/>
    </row>
    <row r="43" spans="1:44" s="74" customFormat="1" ht="16.5" customHeight="1">
      <c r="A43" s="606" t="s">
        <v>310</v>
      </c>
      <c r="B43" s="607" t="str">
        <f>IF(D38="PLN","PLN/100","€/100")</f>
        <v>€/100</v>
      </c>
      <c r="C43" s="602"/>
      <c r="D43" s="624"/>
      <c r="E43" s="624"/>
      <c r="F43" s="624"/>
      <c r="G43" s="624"/>
      <c r="H43" s="624"/>
      <c r="I43" s="624"/>
      <c r="J43" s="624"/>
      <c r="K43" s="624"/>
      <c r="L43" s="624"/>
      <c r="M43" s="624"/>
      <c r="N43" s="624"/>
      <c r="O43" s="624"/>
      <c r="P43" s="624"/>
      <c r="Q43" s="624"/>
      <c r="R43" s="624"/>
      <c r="S43" s="624"/>
      <c r="T43" s="624"/>
      <c r="U43" s="624"/>
      <c r="V43" s="624"/>
      <c r="W43" s="624"/>
      <c r="X43" s="625"/>
      <c r="Y43" s="624"/>
      <c r="Z43" s="624"/>
      <c r="AA43" s="624"/>
      <c r="AB43" s="624"/>
      <c r="AC43" s="624"/>
      <c r="AD43" s="624"/>
      <c r="AE43" s="624"/>
      <c r="AF43" s="624"/>
      <c r="AG43" s="624"/>
      <c r="AH43" s="624"/>
      <c r="AI43" s="624"/>
      <c r="AJ43" s="624"/>
      <c r="AK43" s="624"/>
      <c r="AL43" s="624"/>
      <c r="AM43" s="624"/>
      <c r="AN43" s="624"/>
      <c r="AO43" s="624"/>
      <c r="AP43" s="624"/>
      <c r="AQ43" s="626"/>
      <c r="AR43" s="1"/>
    </row>
    <row r="44" spans="1:44" s="74" customFormat="1" ht="16.5" customHeight="1">
      <c r="A44" s="606" t="s">
        <v>311</v>
      </c>
      <c r="B44" s="607" t="str">
        <f>IF(D39="PLN","PLN/100","€/100")</f>
        <v>€/100</v>
      </c>
      <c r="C44" s="602"/>
      <c r="D44" s="624"/>
      <c r="E44" s="624"/>
      <c r="F44" s="624"/>
      <c r="G44" s="624"/>
      <c r="H44" s="624"/>
      <c r="I44" s="624"/>
      <c r="J44" s="624"/>
      <c r="K44" s="624"/>
      <c r="L44" s="624"/>
      <c r="M44" s="624"/>
      <c r="N44" s="624"/>
      <c r="O44" s="624"/>
      <c r="P44" s="624"/>
      <c r="Q44" s="624"/>
      <c r="R44" s="624"/>
      <c r="S44" s="624"/>
      <c r="T44" s="624"/>
      <c r="U44" s="624"/>
      <c r="V44" s="624"/>
      <c r="W44" s="624"/>
      <c r="X44" s="625"/>
      <c r="Y44" s="624"/>
      <c r="Z44" s="624"/>
      <c r="AA44" s="624"/>
      <c r="AB44" s="624"/>
      <c r="AC44" s="624"/>
      <c r="AD44" s="624"/>
      <c r="AE44" s="624"/>
      <c r="AF44" s="624"/>
      <c r="AG44" s="624"/>
      <c r="AH44" s="624"/>
      <c r="AI44" s="624"/>
      <c r="AJ44" s="624"/>
      <c r="AK44" s="624"/>
      <c r="AL44" s="624"/>
      <c r="AM44" s="624"/>
      <c r="AN44" s="624"/>
      <c r="AO44" s="624"/>
      <c r="AP44" s="624"/>
      <c r="AQ44" s="626"/>
      <c r="AR44" s="1"/>
    </row>
    <row r="45" spans="1:44" s="74" customFormat="1" ht="16.5" customHeight="1">
      <c r="A45" s="606" t="s">
        <v>312</v>
      </c>
      <c r="B45" s="607" t="str">
        <f>IF(D40="PLN","PLN/100","€/100")</f>
        <v>€/100</v>
      </c>
      <c r="C45" s="630"/>
      <c r="D45" s="624"/>
      <c r="E45" s="624"/>
      <c r="F45" s="624"/>
      <c r="G45" s="624"/>
      <c r="H45" s="624"/>
      <c r="I45" s="624"/>
      <c r="J45" s="624"/>
      <c r="K45" s="624"/>
      <c r="L45" s="624"/>
      <c r="M45" s="624"/>
      <c r="N45" s="624"/>
      <c r="O45" s="624"/>
      <c r="P45" s="624"/>
      <c r="Q45" s="624"/>
      <c r="R45" s="624"/>
      <c r="S45" s="624"/>
      <c r="T45" s="624"/>
      <c r="U45" s="624"/>
      <c r="V45" s="624"/>
      <c r="W45" s="624"/>
      <c r="X45" s="625"/>
      <c r="Y45" s="624"/>
      <c r="Z45" s="624"/>
      <c r="AA45" s="624"/>
      <c r="AB45" s="624"/>
      <c r="AC45" s="624"/>
      <c r="AD45" s="624"/>
      <c r="AE45" s="624"/>
      <c r="AF45" s="624"/>
      <c r="AG45" s="624"/>
      <c r="AH45" s="624"/>
      <c r="AI45" s="624"/>
      <c r="AJ45" s="624"/>
      <c r="AK45" s="624"/>
      <c r="AL45" s="624"/>
      <c r="AM45" s="624"/>
      <c r="AN45" s="624"/>
      <c r="AO45" s="624"/>
      <c r="AP45" s="624"/>
      <c r="AQ45" s="626"/>
      <c r="AR45" s="1"/>
    </row>
    <row r="46" spans="1:44" s="74" customFormat="1" ht="16.5" customHeight="1">
      <c r="A46" s="606" t="s">
        <v>313</v>
      </c>
      <c r="B46" s="607" t="str">
        <f>IF(D38="PLN","PLN/100","€/100")</f>
        <v>€/100</v>
      </c>
      <c r="C46" s="602"/>
      <c r="D46" s="624"/>
      <c r="E46" s="624"/>
      <c r="F46" s="624"/>
      <c r="G46" s="624"/>
      <c r="H46" s="624"/>
      <c r="I46" s="624"/>
      <c r="J46" s="624"/>
      <c r="K46" s="624"/>
      <c r="L46" s="624"/>
      <c r="M46" s="624"/>
      <c r="N46" s="624"/>
      <c r="O46" s="624"/>
      <c r="P46" s="624"/>
      <c r="Q46" s="624"/>
      <c r="R46" s="624"/>
      <c r="S46" s="624"/>
      <c r="T46" s="624"/>
      <c r="U46" s="624"/>
      <c r="V46" s="624"/>
      <c r="W46" s="624"/>
      <c r="X46" s="625"/>
      <c r="Y46" s="624"/>
      <c r="Z46" s="624"/>
      <c r="AA46" s="624"/>
      <c r="AB46" s="624"/>
      <c r="AC46" s="624"/>
      <c r="AD46" s="624"/>
      <c r="AE46" s="624"/>
      <c r="AF46" s="624"/>
      <c r="AG46" s="624"/>
      <c r="AH46" s="624"/>
      <c r="AI46" s="624"/>
      <c r="AJ46" s="624"/>
      <c r="AK46" s="624"/>
      <c r="AL46" s="624"/>
      <c r="AM46" s="624"/>
      <c r="AN46" s="624"/>
      <c r="AO46" s="624"/>
      <c r="AP46" s="624"/>
      <c r="AQ46" s="626"/>
      <c r="AR46" s="1"/>
    </row>
    <row r="47" spans="1:44" s="74" customFormat="1" ht="16.5" hidden="1" customHeight="1">
      <c r="A47" s="606" t="s">
        <v>314</v>
      </c>
      <c r="B47" s="607" t="str">
        <f>IF(D38="PLN","PLN/100","€/100")</f>
        <v>€/100</v>
      </c>
      <c r="C47" s="602"/>
      <c r="D47" s="624"/>
      <c r="E47" s="624"/>
      <c r="F47" s="624"/>
      <c r="G47" s="624"/>
      <c r="H47" s="624"/>
      <c r="I47" s="624"/>
      <c r="J47" s="624"/>
      <c r="K47" s="624"/>
      <c r="L47" s="624"/>
      <c r="M47" s="624"/>
      <c r="N47" s="624"/>
      <c r="O47" s="624"/>
      <c r="P47" s="624"/>
      <c r="Q47" s="624"/>
      <c r="R47" s="624"/>
      <c r="S47" s="624"/>
      <c r="T47" s="624"/>
      <c r="U47" s="624"/>
      <c r="V47" s="624"/>
      <c r="W47" s="624"/>
      <c r="X47" s="624"/>
      <c r="Y47" s="625"/>
      <c r="Z47" s="624"/>
      <c r="AA47" s="624"/>
      <c r="AB47" s="624"/>
      <c r="AC47" s="624"/>
      <c r="AD47" s="625"/>
      <c r="AE47" s="624"/>
      <c r="AF47" s="624"/>
      <c r="AG47" s="624"/>
      <c r="AH47" s="624"/>
      <c r="AI47" s="624"/>
      <c r="AJ47" s="624"/>
      <c r="AK47" s="624"/>
      <c r="AL47" s="624"/>
      <c r="AM47" s="624"/>
      <c r="AN47" s="624"/>
      <c r="AO47" s="624"/>
      <c r="AP47" s="624"/>
      <c r="AQ47" s="626"/>
    </row>
    <row r="48" spans="1:44" s="74" customFormat="1" ht="16.5" hidden="1" customHeight="1">
      <c r="A48" s="606" t="s">
        <v>315</v>
      </c>
      <c r="B48" s="607" t="str">
        <f>IF(D38="PLN","PLN/100","€/100")</f>
        <v>€/100</v>
      </c>
      <c r="C48" s="602"/>
      <c r="D48" s="624"/>
      <c r="E48" s="624"/>
      <c r="F48" s="624"/>
      <c r="G48" s="624"/>
      <c r="H48" s="624"/>
      <c r="I48" s="624"/>
      <c r="J48" s="624"/>
      <c r="K48" s="624"/>
      <c r="L48" s="624"/>
      <c r="M48" s="624"/>
      <c r="N48" s="624"/>
      <c r="O48" s="624"/>
      <c r="P48" s="624"/>
      <c r="Q48" s="624"/>
      <c r="R48" s="624"/>
      <c r="S48" s="624"/>
      <c r="T48" s="624"/>
      <c r="U48" s="624"/>
      <c r="V48" s="624"/>
      <c r="W48" s="624"/>
      <c r="X48" s="624"/>
      <c r="Y48" s="625"/>
      <c r="Z48" s="624"/>
      <c r="AA48" s="624"/>
      <c r="AB48" s="624"/>
      <c r="AC48" s="624"/>
      <c r="AD48" s="625"/>
      <c r="AE48" s="624"/>
      <c r="AF48" s="624"/>
      <c r="AG48" s="624"/>
      <c r="AH48" s="624"/>
      <c r="AI48" s="624"/>
      <c r="AJ48" s="624"/>
      <c r="AK48" s="624"/>
      <c r="AL48" s="624"/>
      <c r="AM48" s="624"/>
      <c r="AN48" s="624"/>
      <c r="AO48" s="624"/>
      <c r="AP48" s="624"/>
      <c r="AQ48" s="626"/>
    </row>
    <row r="49" spans="1:43" s="74" customFormat="1" ht="16.5" customHeight="1" collapsed="1">
      <c r="A49" s="608" t="s">
        <v>78</v>
      </c>
      <c r="B49" s="609" t="str">
        <f>IF(D38="PLN","PLN/100","€/100")</f>
        <v>€/100</v>
      </c>
      <c r="C49" s="610"/>
      <c r="D49" s="627"/>
      <c r="E49" s="627"/>
      <c r="F49" s="627"/>
      <c r="G49" s="627"/>
      <c r="H49" s="627"/>
      <c r="I49" s="627"/>
      <c r="J49" s="627"/>
      <c r="K49" s="627"/>
      <c r="L49" s="627"/>
      <c r="M49" s="627"/>
      <c r="N49" s="627"/>
      <c r="O49" s="627"/>
      <c r="P49" s="627"/>
      <c r="Q49" s="627"/>
      <c r="R49" s="627"/>
      <c r="S49" s="627"/>
      <c r="T49" s="627"/>
      <c r="U49" s="627"/>
      <c r="V49" s="627"/>
      <c r="W49" s="627"/>
      <c r="X49" s="627"/>
      <c r="Y49" s="628"/>
      <c r="Z49" s="627"/>
      <c r="AA49" s="627"/>
      <c r="AB49" s="627"/>
      <c r="AC49" s="627"/>
      <c r="AD49" s="628"/>
      <c r="AE49" s="627"/>
      <c r="AF49" s="627"/>
      <c r="AG49" s="627"/>
      <c r="AH49" s="627"/>
      <c r="AI49" s="627"/>
      <c r="AJ49" s="627"/>
      <c r="AK49" s="627"/>
      <c r="AL49" s="627"/>
      <c r="AM49" s="627"/>
      <c r="AN49" s="627"/>
      <c r="AO49" s="627"/>
      <c r="AP49" s="627"/>
      <c r="AQ49" s="629"/>
    </row>
    <row r="50" spans="1:43" ht="22.5" hidden="1">
      <c r="A50" s="1114" t="s">
        <v>316</v>
      </c>
      <c r="B50" s="1115"/>
      <c r="C50" s="1115"/>
      <c r="D50" s="1115"/>
      <c r="E50" s="1115"/>
      <c r="F50" s="1115"/>
      <c r="G50" s="1115"/>
      <c r="H50" s="1115"/>
      <c r="I50" s="1115"/>
      <c r="J50" s="1115"/>
      <c r="K50" s="1115"/>
      <c r="L50" s="1115"/>
      <c r="M50" s="1115"/>
    </row>
    <row r="51" spans="1:43" ht="18.75" hidden="1" customHeight="1">
      <c r="A51" s="385" t="s">
        <v>317</v>
      </c>
      <c r="B51" s="386" t="s">
        <v>318</v>
      </c>
      <c r="C51" s="386"/>
      <c r="D51" s="387">
        <v>2013</v>
      </c>
      <c r="E51" s="388">
        <f>D51</f>
        <v>2013</v>
      </c>
      <c r="F51" s="388">
        <f t="shared" ref="F51:Q52" si="19">E51</f>
        <v>2013</v>
      </c>
      <c r="G51" s="388">
        <f t="shared" si="19"/>
        <v>2013</v>
      </c>
      <c r="H51" s="388">
        <f t="shared" si="19"/>
        <v>2013</v>
      </c>
      <c r="I51" s="388">
        <f t="shared" si="19"/>
        <v>2013</v>
      </c>
      <c r="J51" s="388">
        <f t="shared" si="19"/>
        <v>2013</v>
      </c>
      <c r="K51" s="388">
        <f t="shared" si="19"/>
        <v>2013</v>
      </c>
      <c r="L51" s="388">
        <f t="shared" si="19"/>
        <v>2013</v>
      </c>
      <c r="M51" s="388">
        <f t="shared" si="19"/>
        <v>2013</v>
      </c>
      <c r="N51" s="1069">
        <f t="shared" si="19"/>
        <v>2013</v>
      </c>
      <c r="O51" s="75">
        <f t="shared" si="19"/>
        <v>2013</v>
      </c>
      <c r="P51" s="75">
        <f t="shared" si="19"/>
        <v>2013</v>
      </c>
      <c r="Q51" s="75">
        <f t="shared" si="19"/>
        <v>2013</v>
      </c>
      <c r="R51" s="75"/>
      <c r="S51" s="75"/>
      <c r="T51" s="75"/>
      <c r="U51" s="75"/>
      <c r="V51" s="75"/>
      <c r="W51" s="75"/>
      <c r="X51" s="75"/>
      <c r="Y51" s="75"/>
      <c r="Z51" s="75"/>
      <c r="AA51" s="75"/>
      <c r="AB51" s="75"/>
      <c r="AC51" s="75"/>
      <c r="AD51" s="75"/>
      <c r="AE51" s="75"/>
      <c r="AF51" s="75"/>
      <c r="AG51" s="75"/>
      <c r="AH51" s="75"/>
      <c r="AI51" s="75"/>
      <c r="AJ51" s="75"/>
      <c r="AK51" s="75"/>
      <c r="AL51" s="75"/>
      <c r="AM51" s="75"/>
      <c r="AN51" s="75"/>
      <c r="AO51" s="75"/>
      <c r="AP51" s="75"/>
      <c r="AQ51" s="75">
        <f>Q51</f>
        <v>2013</v>
      </c>
    </row>
    <row r="52" spans="1:43" ht="18.75" hidden="1" customHeight="1">
      <c r="A52" s="385" t="s">
        <v>319</v>
      </c>
      <c r="B52" s="386"/>
      <c r="C52" s="386"/>
      <c r="D52" s="384" t="s">
        <v>320</v>
      </c>
      <c r="E52" s="66" t="str">
        <f>D52</f>
        <v>USD</v>
      </c>
      <c r="F52" s="66" t="str">
        <f t="shared" si="19"/>
        <v>USD</v>
      </c>
      <c r="G52" s="66" t="str">
        <f t="shared" si="19"/>
        <v>USD</v>
      </c>
      <c r="H52" s="66" t="str">
        <f t="shared" si="19"/>
        <v>USD</v>
      </c>
      <c r="I52" s="66" t="str">
        <f t="shared" si="19"/>
        <v>USD</v>
      </c>
      <c r="J52" s="66" t="str">
        <f t="shared" si="19"/>
        <v>USD</v>
      </c>
      <c r="K52" s="66" t="str">
        <f t="shared" si="19"/>
        <v>USD</v>
      </c>
      <c r="L52" s="66" t="str">
        <f t="shared" si="19"/>
        <v>USD</v>
      </c>
      <c r="M52" s="66" t="str">
        <f t="shared" si="19"/>
        <v>USD</v>
      </c>
      <c r="N52" s="381" t="str">
        <f t="shared" si="19"/>
        <v>USD</v>
      </c>
      <c r="O52" s="67" t="str">
        <f t="shared" si="19"/>
        <v>USD</v>
      </c>
      <c r="P52" s="67" t="str">
        <f t="shared" si="19"/>
        <v>USD</v>
      </c>
      <c r="Q52" s="67" t="str">
        <f t="shared" si="19"/>
        <v>USD</v>
      </c>
      <c r="R52" s="67"/>
      <c r="S52" s="67"/>
      <c r="T52" s="67"/>
      <c r="U52" s="67"/>
      <c r="V52" s="67"/>
      <c r="W52" s="67"/>
      <c r="X52" s="67"/>
      <c r="Y52" s="67"/>
      <c r="Z52" s="67"/>
      <c r="AA52" s="67"/>
      <c r="AB52" s="67"/>
      <c r="AC52" s="67"/>
      <c r="AD52" s="67"/>
      <c r="AE52" s="67"/>
      <c r="AF52" s="67"/>
      <c r="AG52" s="67"/>
      <c r="AH52" s="67"/>
      <c r="AI52" s="67"/>
      <c r="AJ52" s="67"/>
      <c r="AK52" s="67"/>
      <c r="AL52" s="67"/>
      <c r="AM52" s="67"/>
      <c r="AN52" s="67"/>
      <c r="AO52" s="67"/>
      <c r="AP52" s="67"/>
      <c r="AQ52" s="67" t="str">
        <f>Q52</f>
        <v>USD</v>
      </c>
    </row>
    <row r="53" spans="1:43" ht="18.75" hidden="1" customHeight="1">
      <c r="A53" s="385" t="s">
        <v>321</v>
      </c>
      <c r="B53" s="386" t="s">
        <v>318</v>
      </c>
      <c r="C53" s="386"/>
      <c r="D53" s="68"/>
      <c r="E53" s="68"/>
      <c r="F53" s="68"/>
      <c r="G53" s="68"/>
      <c r="H53" s="68"/>
      <c r="I53" s="68"/>
      <c r="J53" s="68"/>
      <c r="K53" s="68"/>
      <c r="L53" s="68"/>
      <c r="M53" s="68"/>
      <c r="N53" s="382"/>
      <c r="O53" s="69"/>
      <c r="P53" s="69"/>
      <c r="Q53" s="69"/>
      <c r="R53" s="69"/>
      <c r="S53" s="69"/>
      <c r="T53" s="69"/>
      <c r="U53" s="69"/>
      <c r="V53" s="69"/>
      <c r="W53" s="69"/>
      <c r="X53" s="69"/>
      <c r="Y53" s="69"/>
      <c r="Z53" s="69"/>
      <c r="AA53" s="69"/>
      <c r="AB53" s="69"/>
      <c r="AC53" s="69"/>
      <c r="AD53" s="69"/>
      <c r="AE53" s="69"/>
      <c r="AF53" s="69"/>
      <c r="AG53" s="69"/>
      <c r="AH53" s="69"/>
      <c r="AI53" s="69"/>
      <c r="AJ53" s="69"/>
      <c r="AK53" s="69"/>
      <c r="AL53" s="69"/>
      <c r="AM53" s="69"/>
      <c r="AN53" s="69"/>
      <c r="AO53" s="69"/>
      <c r="AP53" s="69"/>
      <c r="AQ53" s="69"/>
    </row>
    <row r="54" spans="1:43" ht="18.75" hidden="1" customHeight="1">
      <c r="A54" s="385" t="s">
        <v>322</v>
      </c>
      <c r="B54" s="386" t="str">
        <f>IF(D52="USD","USD/h","€/h")</f>
        <v>USD/h</v>
      </c>
      <c r="C54" s="386"/>
      <c r="D54" s="68"/>
      <c r="E54" s="68"/>
      <c r="F54" s="68"/>
      <c r="G54" s="68"/>
      <c r="H54" s="68"/>
      <c r="I54" s="68"/>
      <c r="J54" s="68"/>
      <c r="K54" s="68"/>
      <c r="L54" s="68"/>
      <c r="M54" s="68"/>
      <c r="N54" s="382"/>
      <c r="O54" s="69"/>
      <c r="P54" s="69"/>
      <c r="Q54" s="69"/>
      <c r="R54" s="69"/>
      <c r="S54" s="69"/>
      <c r="T54" s="69"/>
      <c r="U54" s="69"/>
      <c r="V54" s="69"/>
      <c r="W54" s="69"/>
      <c r="X54" s="69"/>
      <c r="Y54" s="69"/>
      <c r="Z54" s="69"/>
      <c r="AA54" s="69"/>
      <c r="AB54" s="69"/>
      <c r="AC54" s="69"/>
      <c r="AD54" s="69"/>
      <c r="AE54" s="69"/>
      <c r="AF54" s="69"/>
      <c r="AG54" s="69"/>
      <c r="AH54" s="69"/>
      <c r="AI54" s="69"/>
      <c r="AJ54" s="69"/>
      <c r="AK54" s="69"/>
      <c r="AL54" s="69"/>
      <c r="AM54" s="69"/>
      <c r="AN54" s="69"/>
      <c r="AO54" s="69"/>
      <c r="AP54" s="69"/>
      <c r="AQ54" s="69"/>
    </row>
    <row r="55" spans="1:43" ht="18.75" hidden="1" customHeight="1">
      <c r="A55" s="385" t="s">
        <v>323</v>
      </c>
      <c r="B55" s="386" t="s">
        <v>324</v>
      </c>
      <c r="C55" s="386"/>
      <c r="D55" s="68"/>
      <c r="E55" s="68"/>
      <c r="F55" s="68"/>
      <c r="G55" s="68"/>
      <c r="H55" s="68"/>
      <c r="I55" s="68"/>
      <c r="J55" s="68"/>
      <c r="K55" s="68"/>
      <c r="L55" s="68"/>
      <c r="M55" s="68"/>
      <c r="N55" s="382"/>
      <c r="O55" s="69"/>
      <c r="P55" s="69"/>
      <c r="Q55" s="69"/>
      <c r="R55" s="69"/>
      <c r="S55" s="69"/>
      <c r="T55" s="69"/>
      <c r="U55" s="69"/>
      <c r="V55" s="69"/>
      <c r="W55" s="69"/>
      <c r="X55" s="69"/>
      <c r="Y55" s="69"/>
      <c r="Z55" s="69"/>
      <c r="AA55" s="69"/>
      <c r="AB55" s="69"/>
      <c r="AC55" s="69"/>
      <c r="AD55" s="69"/>
      <c r="AE55" s="69"/>
      <c r="AF55" s="69"/>
      <c r="AG55" s="69"/>
      <c r="AH55" s="69"/>
      <c r="AI55" s="69"/>
      <c r="AJ55" s="69"/>
      <c r="AK55" s="69"/>
      <c r="AL55" s="69"/>
      <c r="AM55" s="69"/>
      <c r="AN55" s="69"/>
      <c r="AO55" s="69"/>
      <c r="AP55" s="69"/>
      <c r="AQ55" s="69"/>
    </row>
    <row r="56" spans="1:43" ht="18.75" hidden="1" customHeight="1">
      <c r="A56" s="385" t="s">
        <v>325</v>
      </c>
      <c r="B56" s="386" t="str">
        <f>IF(D52="USD","USD/100","€/100")</f>
        <v>USD/100</v>
      </c>
      <c r="C56" s="389"/>
      <c r="D56" s="68"/>
      <c r="E56" s="68"/>
      <c r="F56" s="68"/>
      <c r="G56" s="68"/>
      <c r="H56" s="68"/>
      <c r="I56" s="68"/>
      <c r="J56" s="68"/>
      <c r="K56" s="68"/>
      <c r="L56" s="68"/>
      <c r="M56" s="68"/>
      <c r="N56" s="382"/>
      <c r="O56" s="69"/>
      <c r="P56" s="69"/>
      <c r="Q56" s="69"/>
      <c r="R56" s="69"/>
      <c r="S56" s="69"/>
      <c r="T56" s="69"/>
      <c r="U56" s="69"/>
      <c r="V56" s="69"/>
      <c r="W56" s="69"/>
      <c r="X56" s="69"/>
      <c r="Y56" s="69"/>
      <c r="Z56" s="69"/>
      <c r="AA56" s="69"/>
      <c r="AB56" s="69"/>
      <c r="AC56" s="69"/>
      <c r="AD56" s="69"/>
      <c r="AE56" s="69"/>
      <c r="AF56" s="69"/>
      <c r="AG56" s="69"/>
      <c r="AH56" s="69"/>
      <c r="AI56" s="69"/>
      <c r="AJ56" s="69"/>
      <c r="AK56" s="69"/>
      <c r="AL56" s="69"/>
      <c r="AM56" s="69"/>
      <c r="AN56" s="69"/>
      <c r="AO56" s="69"/>
      <c r="AP56" s="69"/>
      <c r="AQ56" s="69"/>
    </row>
    <row r="57" spans="1:43" ht="18.75" hidden="1" customHeight="1">
      <c r="A57" s="385" t="s">
        <v>326</v>
      </c>
      <c r="B57" s="386" t="str">
        <f t="shared" ref="B57:B63" si="20">B56</f>
        <v>USD/100</v>
      </c>
      <c r="C57" s="389"/>
      <c r="D57" s="68"/>
      <c r="E57" s="68"/>
      <c r="F57" s="68"/>
      <c r="G57" s="68"/>
      <c r="H57" s="68"/>
      <c r="I57" s="68"/>
      <c r="J57" s="68"/>
      <c r="K57" s="68"/>
      <c r="L57" s="68"/>
      <c r="M57" s="68"/>
      <c r="N57" s="382"/>
      <c r="O57" s="69"/>
      <c r="P57" s="69"/>
      <c r="Q57" s="69"/>
      <c r="R57" s="69"/>
      <c r="S57" s="69"/>
      <c r="T57" s="69"/>
      <c r="U57" s="69"/>
      <c r="V57" s="69"/>
      <c r="W57" s="69"/>
      <c r="X57" s="69"/>
      <c r="Y57" s="69"/>
      <c r="Z57" s="69"/>
      <c r="AA57" s="69"/>
      <c r="AB57" s="69"/>
      <c r="AC57" s="69"/>
      <c r="AD57" s="69"/>
      <c r="AE57" s="69"/>
      <c r="AF57" s="69"/>
      <c r="AG57" s="69"/>
      <c r="AH57" s="69"/>
      <c r="AI57" s="69"/>
      <c r="AJ57" s="69"/>
      <c r="AK57" s="69"/>
      <c r="AL57" s="69"/>
      <c r="AM57" s="69"/>
      <c r="AN57" s="69"/>
      <c r="AO57" s="69"/>
      <c r="AP57" s="69"/>
      <c r="AQ57" s="69"/>
    </row>
    <row r="58" spans="1:43" ht="18.75" hidden="1" customHeight="1">
      <c r="A58" s="385" t="s">
        <v>327</v>
      </c>
      <c r="B58" s="386" t="str">
        <f t="shared" si="20"/>
        <v>USD/100</v>
      </c>
      <c r="C58" s="389"/>
      <c r="D58" s="68"/>
      <c r="E58" s="68"/>
      <c r="F58" s="68"/>
      <c r="G58" s="68"/>
      <c r="H58" s="68"/>
      <c r="I58" s="68"/>
      <c r="J58" s="68"/>
      <c r="K58" s="68"/>
      <c r="L58" s="68"/>
      <c r="M58" s="68"/>
      <c r="N58" s="382"/>
      <c r="O58" s="69"/>
      <c r="P58" s="69"/>
      <c r="Q58" s="69"/>
      <c r="R58" s="69"/>
      <c r="S58" s="69"/>
      <c r="T58" s="69"/>
      <c r="U58" s="69"/>
      <c r="V58" s="69"/>
      <c r="W58" s="69"/>
      <c r="X58" s="69"/>
      <c r="Y58" s="69"/>
      <c r="Z58" s="69"/>
      <c r="AA58" s="69"/>
      <c r="AB58" s="69"/>
      <c r="AC58" s="69"/>
      <c r="AD58" s="69"/>
      <c r="AE58" s="69"/>
      <c r="AF58" s="69"/>
      <c r="AG58" s="69"/>
      <c r="AH58" s="69"/>
      <c r="AI58" s="69"/>
      <c r="AJ58" s="69"/>
      <c r="AK58" s="69"/>
      <c r="AL58" s="69"/>
      <c r="AM58" s="69"/>
      <c r="AN58" s="69"/>
      <c r="AO58" s="69"/>
      <c r="AP58" s="69"/>
      <c r="AQ58" s="69"/>
    </row>
    <row r="59" spans="1:43" s="74" customFormat="1" ht="18.75" hidden="1" customHeight="1">
      <c r="A59" s="390" t="s">
        <v>328</v>
      </c>
      <c r="B59" s="391" t="str">
        <f t="shared" si="20"/>
        <v>USD/100</v>
      </c>
      <c r="C59" s="389"/>
      <c r="D59" s="68"/>
      <c r="E59" s="68"/>
      <c r="F59" s="68"/>
      <c r="G59" s="68"/>
      <c r="H59" s="68"/>
      <c r="I59" s="68"/>
      <c r="J59" s="68"/>
      <c r="K59" s="68"/>
      <c r="L59" s="68"/>
      <c r="M59" s="68"/>
      <c r="N59" s="382"/>
      <c r="O59" s="69"/>
      <c r="P59" s="69"/>
      <c r="Q59" s="69"/>
      <c r="R59" s="69"/>
      <c r="S59" s="69"/>
      <c r="T59" s="69"/>
      <c r="U59" s="69"/>
      <c r="V59" s="69"/>
      <c r="W59" s="69"/>
      <c r="X59" s="69"/>
      <c r="Y59" s="69"/>
      <c r="Z59" s="69"/>
      <c r="AA59" s="69"/>
      <c r="AB59" s="69"/>
      <c r="AC59" s="69"/>
      <c r="AD59" s="69"/>
      <c r="AE59" s="69"/>
      <c r="AF59" s="69"/>
      <c r="AG59" s="69"/>
      <c r="AH59" s="69"/>
      <c r="AI59" s="69"/>
      <c r="AJ59" s="69"/>
      <c r="AK59" s="69"/>
      <c r="AL59" s="69"/>
      <c r="AM59" s="69"/>
      <c r="AN59" s="69"/>
      <c r="AO59" s="69"/>
      <c r="AP59" s="69"/>
      <c r="AQ59" s="69"/>
    </row>
    <row r="60" spans="1:43" s="74" customFormat="1" ht="18.75" hidden="1" customHeight="1">
      <c r="A60" s="390" t="s">
        <v>329</v>
      </c>
      <c r="B60" s="391" t="str">
        <f t="shared" si="20"/>
        <v>USD/100</v>
      </c>
      <c r="C60" s="389"/>
      <c r="D60" s="68"/>
      <c r="E60" s="68"/>
      <c r="F60" s="68"/>
      <c r="G60" s="68"/>
      <c r="H60" s="68"/>
      <c r="I60" s="68"/>
      <c r="J60" s="68"/>
      <c r="K60" s="68"/>
      <c r="L60" s="68"/>
      <c r="M60" s="68"/>
      <c r="N60" s="382"/>
      <c r="O60" s="69"/>
      <c r="P60" s="69"/>
      <c r="Q60" s="69"/>
      <c r="R60" s="69"/>
      <c r="S60" s="69"/>
      <c r="T60" s="69"/>
      <c r="U60" s="69"/>
      <c r="V60" s="69"/>
      <c r="W60" s="69"/>
      <c r="X60" s="69"/>
      <c r="Y60" s="69"/>
      <c r="Z60" s="69"/>
      <c r="AA60" s="69"/>
      <c r="AB60" s="69"/>
      <c r="AC60" s="69"/>
      <c r="AD60" s="69"/>
      <c r="AE60" s="69"/>
      <c r="AF60" s="69"/>
      <c r="AG60" s="69"/>
      <c r="AH60" s="69"/>
      <c r="AI60" s="69"/>
      <c r="AJ60" s="69"/>
      <c r="AK60" s="69"/>
      <c r="AL60" s="69"/>
      <c r="AM60" s="69"/>
      <c r="AN60" s="69"/>
      <c r="AO60" s="69"/>
      <c r="AP60" s="69"/>
      <c r="AQ60" s="69"/>
    </row>
    <row r="61" spans="1:43" ht="18.75" hidden="1" customHeight="1">
      <c r="A61" s="385" t="s">
        <v>314</v>
      </c>
      <c r="B61" s="386" t="str">
        <f t="shared" si="20"/>
        <v>USD/100</v>
      </c>
      <c r="C61" s="389"/>
      <c r="D61" s="68"/>
      <c r="E61" s="68"/>
      <c r="F61" s="68"/>
      <c r="G61" s="68"/>
      <c r="H61" s="68"/>
      <c r="I61" s="68"/>
      <c r="J61" s="68"/>
      <c r="K61" s="68"/>
      <c r="L61" s="68"/>
      <c r="M61" s="68"/>
      <c r="N61" s="382"/>
      <c r="O61" s="69"/>
      <c r="P61" s="69"/>
      <c r="Q61" s="69"/>
      <c r="R61" s="69"/>
      <c r="S61" s="69"/>
      <c r="T61" s="69"/>
      <c r="U61" s="69"/>
      <c r="V61" s="69"/>
      <c r="W61" s="69"/>
      <c r="X61" s="69"/>
      <c r="Y61" s="69"/>
      <c r="Z61" s="69"/>
      <c r="AA61" s="69"/>
      <c r="AB61" s="69"/>
      <c r="AC61" s="69"/>
      <c r="AD61" s="69"/>
      <c r="AE61" s="69"/>
      <c r="AF61" s="69"/>
      <c r="AG61" s="69"/>
      <c r="AH61" s="69"/>
      <c r="AI61" s="69"/>
      <c r="AJ61" s="69"/>
      <c r="AK61" s="69"/>
      <c r="AL61" s="69"/>
      <c r="AM61" s="69"/>
      <c r="AN61" s="69"/>
      <c r="AO61" s="69"/>
      <c r="AP61" s="69"/>
      <c r="AQ61" s="69"/>
    </row>
    <row r="62" spans="1:43" ht="18.75" hidden="1" customHeight="1">
      <c r="A62" s="385" t="s">
        <v>315</v>
      </c>
      <c r="B62" s="386" t="str">
        <f t="shared" si="20"/>
        <v>USD/100</v>
      </c>
      <c r="C62" s="389"/>
      <c r="D62" s="68"/>
      <c r="E62" s="68"/>
      <c r="F62" s="68"/>
      <c r="G62" s="68"/>
      <c r="H62" s="68"/>
      <c r="I62" s="68"/>
      <c r="J62" s="68"/>
      <c r="K62" s="68"/>
      <c r="L62" s="68"/>
      <c r="M62" s="68"/>
      <c r="N62" s="382"/>
      <c r="O62" s="69"/>
      <c r="P62" s="69"/>
      <c r="Q62" s="69"/>
      <c r="R62" s="69"/>
      <c r="S62" s="69"/>
      <c r="T62" s="69"/>
      <c r="U62" s="69"/>
      <c r="V62" s="69"/>
      <c r="W62" s="69"/>
      <c r="X62" s="69"/>
      <c r="Y62" s="69"/>
      <c r="Z62" s="69"/>
      <c r="AA62" s="69"/>
      <c r="AB62" s="69"/>
      <c r="AC62" s="69"/>
      <c r="AD62" s="69"/>
      <c r="AE62" s="69"/>
      <c r="AF62" s="69"/>
      <c r="AG62" s="69"/>
      <c r="AH62" s="69"/>
      <c r="AI62" s="69"/>
      <c r="AJ62" s="69"/>
      <c r="AK62" s="69"/>
      <c r="AL62" s="69"/>
      <c r="AM62" s="69"/>
      <c r="AN62" s="69"/>
      <c r="AO62" s="69"/>
      <c r="AP62" s="69"/>
      <c r="AQ62" s="69"/>
    </row>
    <row r="63" spans="1:43" ht="18.75" hidden="1" customHeight="1">
      <c r="A63" s="385" t="s">
        <v>330</v>
      </c>
      <c r="B63" s="386" t="str">
        <f t="shared" si="20"/>
        <v>USD/100</v>
      </c>
      <c r="C63" s="389"/>
      <c r="D63" s="68"/>
      <c r="E63" s="68"/>
      <c r="F63" s="68"/>
      <c r="G63" s="68"/>
      <c r="H63" s="68"/>
      <c r="I63" s="68"/>
      <c r="J63" s="68"/>
      <c r="K63" s="68"/>
      <c r="L63" s="68"/>
      <c r="M63" s="68"/>
      <c r="N63" s="383"/>
      <c r="O63" s="84"/>
      <c r="P63" s="84"/>
      <c r="Q63" s="84"/>
      <c r="R63" s="84"/>
      <c r="S63" s="84"/>
      <c r="T63" s="84"/>
      <c r="U63" s="84"/>
      <c r="V63" s="84"/>
      <c r="W63" s="84"/>
      <c r="X63" s="84"/>
      <c r="Y63" s="84"/>
      <c r="Z63" s="84"/>
      <c r="AA63" s="84"/>
      <c r="AB63" s="84"/>
      <c r="AC63" s="84"/>
      <c r="AD63" s="84"/>
      <c r="AE63" s="84"/>
      <c r="AF63" s="84"/>
      <c r="AG63" s="84"/>
      <c r="AH63" s="84"/>
      <c r="AI63" s="84"/>
      <c r="AJ63" s="84"/>
      <c r="AK63" s="84"/>
      <c r="AL63" s="84"/>
      <c r="AM63" s="84"/>
      <c r="AN63" s="84"/>
      <c r="AO63" s="84"/>
      <c r="AP63" s="84"/>
      <c r="AQ63" s="84"/>
    </row>
    <row r="64" spans="1:43" ht="22.5" hidden="1">
      <c r="A64" s="1114" t="s">
        <v>331</v>
      </c>
      <c r="B64" s="1115"/>
      <c r="C64" s="1115"/>
      <c r="D64" s="1115"/>
      <c r="E64" s="1115"/>
      <c r="F64" s="1115"/>
      <c r="G64" s="1115"/>
      <c r="H64" s="1115"/>
      <c r="I64" s="1115"/>
      <c r="J64" s="1115"/>
      <c r="K64" s="1115"/>
      <c r="L64" s="1115"/>
      <c r="M64" s="1115"/>
    </row>
    <row r="65" spans="1:43" ht="18.75" hidden="1" customHeight="1">
      <c r="A65" s="385" t="s">
        <v>317</v>
      </c>
      <c r="B65" s="386" t="s">
        <v>318</v>
      </c>
      <c r="C65" s="386"/>
      <c r="D65" s="387"/>
      <c r="E65" s="388">
        <f>D65</f>
        <v>0</v>
      </c>
      <c r="F65" s="388">
        <f t="shared" ref="F65:Q66" si="21">E65</f>
        <v>0</v>
      </c>
      <c r="G65" s="388">
        <f t="shared" si="21"/>
        <v>0</v>
      </c>
      <c r="H65" s="388">
        <f t="shared" si="21"/>
        <v>0</v>
      </c>
      <c r="I65" s="388">
        <f t="shared" si="21"/>
        <v>0</v>
      </c>
      <c r="J65" s="388">
        <f t="shared" si="21"/>
        <v>0</v>
      </c>
      <c r="K65" s="388">
        <f t="shared" si="21"/>
        <v>0</v>
      </c>
      <c r="L65" s="388">
        <f t="shared" si="21"/>
        <v>0</v>
      </c>
      <c r="M65" s="388">
        <f t="shared" si="21"/>
        <v>0</v>
      </c>
      <c r="N65" s="1069">
        <f t="shared" si="21"/>
        <v>0</v>
      </c>
      <c r="O65" s="75">
        <f t="shared" si="21"/>
        <v>0</v>
      </c>
      <c r="P65" s="75">
        <f t="shared" si="21"/>
        <v>0</v>
      </c>
      <c r="Q65" s="75">
        <f t="shared" si="21"/>
        <v>0</v>
      </c>
      <c r="R65" s="75"/>
      <c r="S65" s="75"/>
      <c r="T65" s="75"/>
      <c r="U65" s="75"/>
      <c r="V65" s="75"/>
      <c r="W65" s="75"/>
      <c r="X65" s="75"/>
      <c r="Y65" s="75"/>
      <c r="Z65" s="75"/>
      <c r="AA65" s="75"/>
      <c r="AB65" s="75"/>
      <c r="AC65" s="75"/>
      <c r="AD65" s="75"/>
      <c r="AE65" s="75"/>
      <c r="AF65" s="75"/>
      <c r="AG65" s="75"/>
      <c r="AH65" s="75"/>
      <c r="AI65" s="75"/>
      <c r="AJ65" s="75"/>
      <c r="AK65" s="75"/>
      <c r="AL65" s="75"/>
      <c r="AM65" s="75"/>
      <c r="AN65" s="75"/>
      <c r="AO65" s="75"/>
      <c r="AP65" s="75"/>
      <c r="AQ65" s="75">
        <f>Q65</f>
        <v>0</v>
      </c>
    </row>
    <row r="66" spans="1:43" ht="18.75" hidden="1" customHeight="1">
      <c r="A66" s="385" t="s">
        <v>319</v>
      </c>
      <c r="B66" s="386"/>
      <c r="C66" s="386"/>
      <c r="D66" s="384" t="s">
        <v>332</v>
      </c>
      <c r="E66" s="66" t="str">
        <f>D66</f>
        <v>CNY</v>
      </c>
      <c r="F66" s="66" t="str">
        <f t="shared" si="21"/>
        <v>CNY</v>
      </c>
      <c r="G66" s="66" t="str">
        <f t="shared" si="21"/>
        <v>CNY</v>
      </c>
      <c r="H66" s="66" t="str">
        <f t="shared" si="21"/>
        <v>CNY</v>
      </c>
      <c r="I66" s="66" t="str">
        <f t="shared" si="21"/>
        <v>CNY</v>
      </c>
      <c r="J66" s="66" t="str">
        <f t="shared" si="21"/>
        <v>CNY</v>
      </c>
      <c r="K66" s="66" t="str">
        <f t="shared" si="21"/>
        <v>CNY</v>
      </c>
      <c r="L66" s="66" t="str">
        <f t="shared" si="21"/>
        <v>CNY</v>
      </c>
      <c r="M66" s="66" t="str">
        <f t="shared" si="21"/>
        <v>CNY</v>
      </c>
      <c r="N66" s="381" t="str">
        <f t="shared" si="21"/>
        <v>CNY</v>
      </c>
      <c r="O66" s="67" t="str">
        <f t="shared" si="21"/>
        <v>CNY</v>
      </c>
      <c r="P66" s="67" t="str">
        <f t="shared" si="21"/>
        <v>CNY</v>
      </c>
      <c r="Q66" s="67" t="str">
        <f t="shared" si="21"/>
        <v>CNY</v>
      </c>
      <c r="R66" s="67"/>
      <c r="S66" s="67"/>
      <c r="T66" s="67"/>
      <c r="U66" s="67"/>
      <c r="V66" s="67"/>
      <c r="W66" s="67"/>
      <c r="X66" s="67"/>
      <c r="Y66" s="67"/>
      <c r="Z66" s="67"/>
      <c r="AA66" s="67"/>
      <c r="AB66" s="67"/>
      <c r="AC66" s="67"/>
      <c r="AD66" s="67"/>
      <c r="AE66" s="67"/>
      <c r="AF66" s="67"/>
      <c r="AG66" s="67"/>
      <c r="AH66" s="67"/>
      <c r="AI66" s="67"/>
      <c r="AJ66" s="67"/>
      <c r="AK66" s="67"/>
      <c r="AL66" s="67"/>
      <c r="AM66" s="67"/>
      <c r="AN66" s="67"/>
      <c r="AO66" s="67"/>
      <c r="AP66" s="67"/>
      <c r="AQ66" s="67" t="str">
        <f>Q66</f>
        <v>CNY</v>
      </c>
    </row>
    <row r="67" spans="1:43" ht="18.75" hidden="1" customHeight="1">
      <c r="A67" s="385" t="s">
        <v>321</v>
      </c>
      <c r="B67" s="386" t="s">
        <v>318</v>
      </c>
      <c r="C67" s="386"/>
      <c r="D67" s="68"/>
      <c r="E67" s="68"/>
      <c r="F67" s="68"/>
      <c r="G67" s="68"/>
      <c r="H67" s="68"/>
      <c r="I67" s="68"/>
      <c r="J67" s="68"/>
      <c r="K67" s="68"/>
      <c r="L67" s="68"/>
      <c r="M67" s="68"/>
      <c r="N67" s="382"/>
      <c r="O67" s="69"/>
      <c r="P67" s="69"/>
      <c r="Q67" s="69"/>
      <c r="R67" s="69"/>
      <c r="S67" s="69"/>
      <c r="T67" s="69"/>
      <c r="U67" s="69"/>
      <c r="V67" s="69"/>
      <c r="W67" s="69"/>
      <c r="X67" s="69"/>
      <c r="Y67" s="69"/>
      <c r="Z67" s="69"/>
      <c r="AA67" s="69"/>
      <c r="AB67" s="69"/>
      <c r="AC67" s="69"/>
      <c r="AD67" s="69"/>
      <c r="AE67" s="69"/>
      <c r="AF67" s="69"/>
      <c r="AG67" s="69"/>
      <c r="AH67" s="69"/>
      <c r="AI67" s="69"/>
      <c r="AJ67" s="69"/>
      <c r="AK67" s="69"/>
      <c r="AL67" s="69"/>
      <c r="AM67" s="69"/>
      <c r="AN67" s="69"/>
      <c r="AO67" s="69"/>
      <c r="AP67" s="69"/>
      <c r="AQ67" s="69"/>
    </row>
    <row r="68" spans="1:43" ht="18.75" hidden="1" customHeight="1">
      <c r="A68" s="385" t="s">
        <v>322</v>
      </c>
      <c r="B68" s="386" t="str">
        <f>IF(D66="CNY","CNY/h","€/h")</f>
        <v>CNY/h</v>
      </c>
      <c r="C68" s="386"/>
      <c r="D68" s="68"/>
      <c r="E68" s="68"/>
      <c r="F68" s="68"/>
      <c r="G68" s="68"/>
      <c r="H68" s="68"/>
      <c r="I68" s="68"/>
      <c r="J68" s="68"/>
      <c r="K68" s="68"/>
      <c r="L68" s="68"/>
      <c r="M68" s="68"/>
      <c r="N68" s="382"/>
      <c r="O68" s="69"/>
      <c r="P68" s="69"/>
      <c r="Q68" s="69"/>
      <c r="R68" s="69"/>
      <c r="S68" s="69"/>
      <c r="T68" s="69"/>
      <c r="U68" s="69"/>
      <c r="V68" s="69"/>
      <c r="W68" s="69"/>
      <c r="X68" s="69"/>
      <c r="Y68" s="69"/>
      <c r="Z68" s="69"/>
      <c r="AA68" s="69"/>
      <c r="AB68" s="69"/>
      <c r="AC68" s="69"/>
      <c r="AD68" s="69"/>
      <c r="AE68" s="69"/>
      <c r="AF68" s="69"/>
      <c r="AG68" s="69"/>
      <c r="AH68" s="69"/>
      <c r="AI68" s="69"/>
      <c r="AJ68" s="69"/>
      <c r="AK68" s="69"/>
      <c r="AL68" s="69"/>
      <c r="AM68" s="69"/>
      <c r="AN68" s="69"/>
      <c r="AO68" s="69"/>
      <c r="AP68" s="69"/>
      <c r="AQ68" s="69"/>
    </row>
    <row r="69" spans="1:43" ht="18.75" hidden="1" customHeight="1">
      <c r="A69" s="385" t="s">
        <v>323</v>
      </c>
      <c r="B69" s="386" t="s">
        <v>324</v>
      </c>
      <c r="C69" s="386"/>
      <c r="D69" s="68"/>
      <c r="E69" s="68"/>
      <c r="F69" s="68"/>
      <c r="G69" s="68"/>
      <c r="H69" s="68"/>
      <c r="I69" s="68"/>
      <c r="J69" s="68"/>
      <c r="K69" s="68"/>
      <c r="L69" s="68"/>
      <c r="M69" s="68"/>
      <c r="N69" s="382"/>
      <c r="O69" s="69"/>
      <c r="P69" s="69"/>
      <c r="Q69" s="69"/>
      <c r="R69" s="69"/>
      <c r="S69" s="69"/>
      <c r="T69" s="69"/>
      <c r="U69" s="69"/>
      <c r="V69" s="69"/>
      <c r="W69" s="69"/>
      <c r="X69" s="69"/>
      <c r="Y69" s="69"/>
      <c r="Z69" s="69"/>
      <c r="AA69" s="69"/>
      <c r="AB69" s="69"/>
      <c r="AC69" s="69"/>
      <c r="AD69" s="69"/>
      <c r="AE69" s="69"/>
      <c r="AF69" s="69"/>
      <c r="AG69" s="69"/>
      <c r="AH69" s="69"/>
      <c r="AI69" s="69"/>
      <c r="AJ69" s="69"/>
      <c r="AK69" s="69"/>
      <c r="AL69" s="69"/>
      <c r="AM69" s="69"/>
      <c r="AN69" s="69"/>
      <c r="AO69" s="69"/>
      <c r="AP69" s="69"/>
      <c r="AQ69" s="69"/>
    </row>
    <row r="70" spans="1:43" ht="18.75" hidden="1" customHeight="1">
      <c r="A70" s="385" t="s">
        <v>325</v>
      </c>
      <c r="B70" s="386" t="str">
        <f>IF(D66="CNY","CNY/100","€/100")</f>
        <v>CNY/100</v>
      </c>
      <c r="C70" s="389"/>
      <c r="D70" s="68"/>
      <c r="E70" s="68"/>
      <c r="F70" s="68"/>
      <c r="G70" s="68"/>
      <c r="H70" s="68"/>
      <c r="I70" s="68"/>
      <c r="J70" s="68"/>
      <c r="K70" s="68"/>
      <c r="L70" s="68"/>
      <c r="M70" s="68"/>
      <c r="N70" s="382"/>
      <c r="O70" s="69"/>
      <c r="P70" s="69"/>
      <c r="Q70" s="69"/>
      <c r="R70" s="69"/>
      <c r="S70" s="69"/>
      <c r="T70" s="69"/>
      <c r="U70" s="69"/>
      <c r="V70" s="69"/>
      <c r="W70" s="69"/>
      <c r="X70" s="69"/>
      <c r="Y70" s="69"/>
      <c r="Z70" s="69"/>
      <c r="AA70" s="69"/>
      <c r="AB70" s="69"/>
      <c r="AC70" s="69"/>
      <c r="AD70" s="69"/>
      <c r="AE70" s="69"/>
      <c r="AF70" s="69"/>
      <c r="AG70" s="69"/>
      <c r="AH70" s="69"/>
      <c r="AI70" s="69"/>
      <c r="AJ70" s="69"/>
      <c r="AK70" s="69"/>
      <c r="AL70" s="69"/>
      <c r="AM70" s="69"/>
      <c r="AN70" s="69"/>
      <c r="AO70" s="69"/>
      <c r="AP70" s="69"/>
      <c r="AQ70" s="69"/>
    </row>
    <row r="71" spans="1:43" ht="18.75" hidden="1" customHeight="1">
      <c r="A71" s="385" t="s">
        <v>326</v>
      </c>
      <c r="B71" s="386" t="str">
        <f t="shared" ref="B71:B77" si="22">B70</f>
        <v>CNY/100</v>
      </c>
      <c r="C71" s="389"/>
      <c r="D71" s="68"/>
      <c r="E71" s="68"/>
      <c r="F71" s="68"/>
      <c r="G71" s="68"/>
      <c r="H71" s="68"/>
      <c r="I71" s="68"/>
      <c r="J71" s="68"/>
      <c r="K71" s="68"/>
      <c r="L71" s="68"/>
      <c r="M71" s="68"/>
      <c r="N71" s="382"/>
      <c r="O71" s="69"/>
      <c r="P71" s="69"/>
      <c r="Q71" s="69"/>
      <c r="R71" s="69"/>
      <c r="S71" s="69"/>
      <c r="T71" s="69"/>
      <c r="U71" s="69"/>
      <c r="V71" s="69"/>
      <c r="W71" s="69"/>
      <c r="X71" s="69"/>
      <c r="Y71" s="69"/>
      <c r="Z71" s="69"/>
      <c r="AA71" s="69"/>
      <c r="AB71" s="69"/>
      <c r="AC71" s="69"/>
      <c r="AD71" s="69"/>
      <c r="AE71" s="69"/>
      <c r="AF71" s="69"/>
      <c r="AG71" s="69"/>
      <c r="AH71" s="69"/>
      <c r="AI71" s="69"/>
      <c r="AJ71" s="69"/>
      <c r="AK71" s="69"/>
      <c r="AL71" s="69"/>
      <c r="AM71" s="69"/>
      <c r="AN71" s="69"/>
      <c r="AO71" s="69"/>
      <c r="AP71" s="69"/>
      <c r="AQ71" s="69"/>
    </row>
    <row r="72" spans="1:43" ht="18.75" hidden="1" customHeight="1">
      <c r="A72" s="385" t="s">
        <v>327</v>
      </c>
      <c r="B72" s="386" t="str">
        <f t="shared" si="22"/>
        <v>CNY/100</v>
      </c>
      <c r="C72" s="389"/>
      <c r="D72" s="68"/>
      <c r="E72" s="68"/>
      <c r="F72" s="68"/>
      <c r="G72" s="68"/>
      <c r="H72" s="68"/>
      <c r="I72" s="68"/>
      <c r="J72" s="68"/>
      <c r="K72" s="68"/>
      <c r="L72" s="68"/>
      <c r="M72" s="68"/>
      <c r="N72" s="382"/>
      <c r="O72" s="69"/>
      <c r="P72" s="69"/>
      <c r="Q72" s="69"/>
      <c r="R72" s="69"/>
      <c r="S72" s="69"/>
      <c r="T72" s="69"/>
      <c r="U72" s="69"/>
      <c r="V72" s="69"/>
      <c r="W72" s="69"/>
      <c r="X72" s="69"/>
      <c r="Y72" s="69"/>
      <c r="Z72" s="69"/>
      <c r="AA72" s="69"/>
      <c r="AB72" s="69"/>
      <c r="AC72" s="69"/>
      <c r="AD72" s="69"/>
      <c r="AE72" s="69"/>
      <c r="AF72" s="69"/>
      <c r="AG72" s="69"/>
      <c r="AH72" s="69"/>
      <c r="AI72" s="69"/>
      <c r="AJ72" s="69"/>
      <c r="AK72" s="69"/>
      <c r="AL72" s="69"/>
      <c r="AM72" s="69"/>
      <c r="AN72" s="69"/>
      <c r="AO72" s="69"/>
      <c r="AP72" s="69"/>
      <c r="AQ72" s="69"/>
    </row>
    <row r="73" spans="1:43" s="74" customFormat="1" ht="18.75" hidden="1" customHeight="1">
      <c r="A73" s="390" t="s">
        <v>328</v>
      </c>
      <c r="B73" s="391" t="str">
        <f t="shared" si="22"/>
        <v>CNY/100</v>
      </c>
      <c r="C73" s="389"/>
      <c r="D73" s="68"/>
      <c r="E73" s="68"/>
      <c r="F73" s="68"/>
      <c r="G73" s="68"/>
      <c r="H73" s="68"/>
      <c r="I73" s="68"/>
      <c r="J73" s="68"/>
      <c r="K73" s="68"/>
      <c r="L73" s="68"/>
      <c r="M73" s="68"/>
      <c r="N73" s="382"/>
      <c r="O73" s="69"/>
      <c r="P73" s="69"/>
      <c r="Q73" s="69"/>
      <c r="R73" s="69"/>
      <c r="S73" s="69"/>
      <c r="T73" s="69"/>
      <c r="U73" s="69"/>
      <c r="V73" s="69"/>
      <c r="W73" s="69"/>
      <c r="X73" s="69"/>
      <c r="Y73" s="69"/>
      <c r="Z73" s="69"/>
      <c r="AA73" s="69"/>
      <c r="AB73" s="69"/>
      <c r="AC73" s="69"/>
      <c r="AD73" s="69"/>
      <c r="AE73" s="69"/>
      <c r="AF73" s="69"/>
      <c r="AG73" s="69"/>
      <c r="AH73" s="69"/>
      <c r="AI73" s="69"/>
      <c r="AJ73" s="69"/>
      <c r="AK73" s="69"/>
      <c r="AL73" s="69"/>
      <c r="AM73" s="69"/>
      <c r="AN73" s="69"/>
      <c r="AO73" s="69"/>
      <c r="AP73" s="69"/>
      <c r="AQ73" s="69"/>
    </row>
    <row r="74" spans="1:43" s="74" customFormat="1" ht="18.75" hidden="1" customHeight="1">
      <c r="A74" s="390" t="s">
        <v>329</v>
      </c>
      <c r="B74" s="391" t="str">
        <f t="shared" si="22"/>
        <v>CNY/100</v>
      </c>
      <c r="C74" s="389"/>
      <c r="D74" s="68"/>
      <c r="E74" s="68"/>
      <c r="F74" s="68"/>
      <c r="G74" s="68"/>
      <c r="H74" s="68"/>
      <c r="I74" s="68"/>
      <c r="J74" s="68"/>
      <c r="K74" s="68"/>
      <c r="L74" s="68"/>
      <c r="M74" s="68"/>
      <c r="N74" s="382"/>
      <c r="O74" s="69"/>
      <c r="P74" s="69"/>
      <c r="Q74" s="69"/>
      <c r="R74" s="69"/>
      <c r="S74" s="69"/>
      <c r="T74" s="69"/>
      <c r="U74" s="69"/>
      <c r="V74" s="69"/>
      <c r="W74" s="69"/>
      <c r="X74" s="69"/>
      <c r="Y74" s="69"/>
      <c r="Z74" s="69"/>
      <c r="AA74" s="69"/>
      <c r="AB74" s="69"/>
      <c r="AC74" s="69"/>
      <c r="AD74" s="69"/>
      <c r="AE74" s="69"/>
      <c r="AF74" s="69"/>
      <c r="AG74" s="69"/>
      <c r="AH74" s="69"/>
      <c r="AI74" s="69"/>
      <c r="AJ74" s="69"/>
      <c r="AK74" s="69"/>
      <c r="AL74" s="69"/>
      <c r="AM74" s="69"/>
      <c r="AN74" s="69"/>
      <c r="AO74" s="69"/>
      <c r="AP74" s="69"/>
      <c r="AQ74" s="69"/>
    </row>
    <row r="75" spans="1:43" ht="18.75" hidden="1" customHeight="1">
      <c r="A75" s="385" t="s">
        <v>314</v>
      </c>
      <c r="B75" s="386" t="str">
        <f t="shared" si="22"/>
        <v>CNY/100</v>
      </c>
      <c r="C75" s="389"/>
      <c r="D75" s="68"/>
      <c r="E75" s="68"/>
      <c r="F75" s="68"/>
      <c r="G75" s="68"/>
      <c r="H75" s="68"/>
      <c r="I75" s="68"/>
      <c r="J75" s="68"/>
      <c r="K75" s="68"/>
      <c r="L75" s="68"/>
      <c r="M75" s="68"/>
      <c r="N75" s="382"/>
      <c r="O75" s="69"/>
      <c r="P75" s="69"/>
      <c r="Q75" s="69"/>
      <c r="R75" s="69"/>
      <c r="S75" s="69"/>
      <c r="T75" s="69"/>
      <c r="U75" s="69"/>
      <c r="V75" s="69"/>
      <c r="W75" s="69"/>
      <c r="X75" s="69"/>
      <c r="Y75" s="69"/>
      <c r="Z75" s="69"/>
      <c r="AA75" s="69"/>
      <c r="AB75" s="69"/>
      <c r="AC75" s="69"/>
      <c r="AD75" s="69"/>
      <c r="AE75" s="69"/>
      <c r="AF75" s="69"/>
      <c r="AG75" s="69"/>
      <c r="AH75" s="69"/>
      <c r="AI75" s="69"/>
      <c r="AJ75" s="69"/>
      <c r="AK75" s="69"/>
      <c r="AL75" s="69"/>
      <c r="AM75" s="69"/>
      <c r="AN75" s="69"/>
      <c r="AO75" s="69"/>
      <c r="AP75" s="69"/>
      <c r="AQ75" s="69"/>
    </row>
    <row r="76" spans="1:43" ht="18.75" hidden="1" customHeight="1">
      <c r="A76" s="385" t="s">
        <v>315</v>
      </c>
      <c r="B76" s="386" t="str">
        <f t="shared" si="22"/>
        <v>CNY/100</v>
      </c>
      <c r="C76" s="389"/>
      <c r="D76" s="68"/>
      <c r="E76" s="68"/>
      <c r="F76" s="68"/>
      <c r="G76" s="68"/>
      <c r="H76" s="68"/>
      <c r="I76" s="68"/>
      <c r="J76" s="68"/>
      <c r="K76" s="68"/>
      <c r="L76" s="68"/>
      <c r="M76" s="68"/>
      <c r="N76" s="382"/>
      <c r="O76" s="69"/>
      <c r="P76" s="69"/>
      <c r="Q76" s="69"/>
      <c r="R76" s="69"/>
      <c r="S76" s="69"/>
      <c r="T76" s="69"/>
      <c r="U76" s="69"/>
      <c r="V76" s="69"/>
      <c r="W76" s="69"/>
      <c r="X76" s="69"/>
      <c r="Y76" s="69"/>
      <c r="Z76" s="69"/>
      <c r="AA76" s="69"/>
      <c r="AB76" s="69"/>
      <c r="AC76" s="69"/>
      <c r="AD76" s="69"/>
      <c r="AE76" s="69"/>
      <c r="AF76" s="69"/>
      <c r="AG76" s="69"/>
      <c r="AH76" s="69"/>
      <c r="AI76" s="69"/>
      <c r="AJ76" s="69"/>
      <c r="AK76" s="69"/>
      <c r="AL76" s="69"/>
      <c r="AM76" s="69"/>
      <c r="AN76" s="69"/>
      <c r="AO76" s="69"/>
      <c r="AP76" s="69"/>
      <c r="AQ76" s="69"/>
    </row>
    <row r="77" spans="1:43" ht="18.75" hidden="1" customHeight="1">
      <c r="A77" s="385" t="s">
        <v>330</v>
      </c>
      <c r="B77" s="386" t="str">
        <f t="shared" si="22"/>
        <v>CNY/100</v>
      </c>
      <c r="C77" s="389"/>
      <c r="D77" s="68"/>
      <c r="E77" s="68"/>
      <c r="F77" s="68"/>
      <c r="G77" s="68"/>
      <c r="H77" s="68"/>
      <c r="I77" s="68"/>
      <c r="J77" s="68"/>
      <c r="K77" s="68"/>
      <c r="L77" s="68"/>
      <c r="M77" s="68"/>
      <c r="N77" s="383"/>
      <c r="O77" s="84"/>
      <c r="P77" s="84"/>
      <c r="Q77" s="84"/>
      <c r="R77" s="84"/>
      <c r="S77" s="84"/>
      <c r="T77" s="84"/>
      <c r="U77" s="84"/>
      <c r="V77" s="84"/>
      <c r="W77" s="84"/>
      <c r="X77" s="84"/>
      <c r="Y77" s="84"/>
      <c r="Z77" s="84"/>
      <c r="AA77" s="84"/>
      <c r="AB77" s="84"/>
      <c r="AC77" s="84"/>
      <c r="AD77" s="84"/>
      <c r="AE77" s="84"/>
      <c r="AF77" s="84"/>
      <c r="AG77" s="84"/>
      <c r="AH77" s="84"/>
      <c r="AI77" s="84"/>
      <c r="AJ77" s="84"/>
      <c r="AK77" s="84"/>
      <c r="AL77" s="84"/>
      <c r="AM77" s="84"/>
      <c r="AN77" s="84"/>
      <c r="AO77" s="84"/>
      <c r="AP77" s="84"/>
      <c r="AQ77" s="84"/>
    </row>
    <row r="78" spans="1:43" ht="22.5" hidden="1">
      <c r="A78" s="1114" t="s">
        <v>333</v>
      </c>
      <c r="B78" s="1115"/>
      <c r="C78" s="1115"/>
      <c r="D78" s="1115"/>
      <c r="E78" s="1115"/>
      <c r="F78" s="1115"/>
      <c r="G78" s="1115"/>
      <c r="H78" s="1115"/>
      <c r="I78" s="1115"/>
      <c r="J78" s="1115"/>
      <c r="K78" s="1115"/>
      <c r="L78" s="1115"/>
      <c r="M78" s="1115"/>
    </row>
    <row r="79" spans="1:43" ht="18.75" hidden="1" customHeight="1">
      <c r="A79" s="385" t="s">
        <v>317</v>
      </c>
      <c r="B79" s="386" t="s">
        <v>318</v>
      </c>
      <c r="C79" s="386"/>
      <c r="D79" s="387"/>
      <c r="E79" s="388">
        <f>D79</f>
        <v>0</v>
      </c>
      <c r="F79" s="388">
        <f t="shared" ref="F79:Q80" si="23">E79</f>
        <v>0</v>
      </c>
      <c r="G79" s="388">
        <f t="shared" si="23"/>
        <v>0</v>
      </c>
      <c r="H79" s="388">
        <f t="shared" si="23"/>
        <v>0</v>
      </c>
      <c r="I79" s="388">
        <f t="shared" si="23"/>
        <v>0</v>
      </c>
      <c r="J79" s="388">
        <f t="shared" si="23"/>
        <v>0</v>
      </c>
      <c r="K79" s="388">
        <f t="shared" si="23"/>
        <v>0</v>
      </c>
      <c r="L79" s="388">
        <f t="shared" si="23"/>
        <v>0</v>
      </c>
      <c r="M79" s="388">
        <f t="shared" si="23"/>
        <v>0</v>
      </c>
      <c r="N79" s="1069">
        <f t="shared" si="23"/>
        <v>0</v>
      </c>
      <c r="O79" s="75">
        <f t="shared" si="23"/>
        <v>0</v>
      </c>
      <c r="P79" s="75">
        <f t="shared" si="23"/>
        <v>0</v>
      </c>
      <c r="Q79" s="75">
        <f t="shared" si="23"/>
        <v>0</v>
      </c>
      <c r="R79" s="75"/>
      <c r="S79" s="75"/>
      <c r="T79" s="75"/>
      <c r="U79" s="75"/>
      <c r="V79" s="75"/>
      <c r="W79" s="75"/>
      <c r="X79" s="75"/>
      <c r="Y79" s="75"/>
      <c r="Z79" s="75"/>
      <c r="AA79" s="75"/>
      <c r="AB79" s="75"/>
      <c r="AC79" s="75"/>
      <c r="AD79" s="75"/>
      <c r="AE79" s="75"/>
      <c r="AF79" s="75"/>
      <c r="AG79" s="75"/>
      <c r="AH79" s="75"/>
      <c r="AI79" s="75"/>
      <c r="AJ79" s="75"/>
      <c r="AK79" s="75"/>
      <c r="AL79" s="75"/>
      <c r="AM79" s="75"/>
      <c r="AN79" s="75"/>
      <c r="AO79" s="75"/>
      <c r="AP79" s="75"/>
      <c r="AQ79" s="75">
        <f>Q79</f>
        <v>0</v>
      </c>
    </row>
    <row r="80" spans="1:43" ht="18.75" hidden="1" customHeight="1">
      <c r="A80" s="385" t="s">
        <v>319</v>
      </c>
      <c r="B80" s="386"/>
      <c r="C80" s="386"/>
      <c r="D80" s="384" t="s">
        <v>334</v>
      </c>
      <c r="E80" s="66" t="str">
        <f>D80</f>
        <v>BRL</v>
      </c>
      <c r="F80" s="66" t="str">
        <f t="shared" si="23"/>
        <v>BRL</v>
      </c>
      <c r="G80" s="66" t="str">
        <f t="shared" si="23"/>
        <v>BRL</v>
      </c>
      <c r="H80" s="66" t="str">
        <f t="shared" si="23"/>
        <v>BRL</v>
      </c>
      <c r="I80" s="66" t="str">
        <f t="shared" si="23"/>
        <v>BRL</v>
      </c>
      <c r="J80" s="66" t="str">
        <f t="shared" si="23"/>
        <v>BRL</v>
      </c>
      <c r="K80" s="66" t="str">
        <f t="shared" si="23"/>
        <v>BRL</v>
      </c>
      <c r="L80" s="66" t="str">
        <f t="shared" si="23"/>
        <v>BRL</v>
      </c>
      <c r="M80" s="66" t="str">
        <f t="shared" si="23"/>
        <v>BRL</v>
      </c>
      <c r="N80" s="381" t="str">
        <f t="shared" si="23"/>
        <v>BRL</v>
      </c>
      <c r="O80" s="67" t="str">
        <f t="shared" si="23"/>
        <v>BRL</v>
      </c>
      <c r="P80" s="67" t="str">
        <f t="shared" si="23"/>
        <v>BRL</v>
      </c>
      <c r="Q80" s="67" t="str">
        <f t="shared" si="23"/>
        <v>BRL</v>
      </c>
      <c r="R80" s="67"/>
      <c r="S80" s="67"/>
      <c r="T80" s="67"/>
      <c r="U80" s="67"/>
      <c r="V80" s="67"/>
      <c r="W80" s="67"/>
      <c r="X80" s="67"/>
      <c r="Y80" s="67"/>
      <c r="Z80" s="67"/>
      <c r="AA80" s="67"/>
      <c r="AB80" s="67"/>
      <c r="AC80" s="67"/>
      <c r="AD80" s="67"/>
      <c r="AE80" s="67"/>
      <c r="AF80" s="67"/>
      <c r="AG80" s="67"/>
      <c r="AH80" s="67"/>
      <c r="AI80" s="67"/>
      <c r="AJ80" s="67"/>
      <c r="AK80" s="67"/>
      <c r="AL80" s="67"/>
      <c r="AM80" s="67"/>
      <c r="AN80" s="67"/>
      <c r="AO80" s="67"/>
      <c r="AP80" s="67"/>
      <c r="AQ80" s="67" t="str">
        <f>Q80</f>
        <v>BRL</v>
      </c>
    </row>
    <row r="81" spans="1:43" ht="18.75" hidden="1" customHeight="1">
      <c r="A81" s="385" t="s">
        <v>321</v>
      </c>
      <c r="B81" s="386" t="s">
        <v>318</v>
      </c>
      <c r="C81" s="386"/>
      <c r="D81" s="68"/>
      <c r="E81" s="68"/>
      <c r="F81" s="68"/>
      <c r="G81" s="68"/>
      <c r="H81" s="68"/>
      <c r="I81" s="68"/>
      <c r="J81" s="68"/>
      <c r="K81" s="68"/>
      <c r="L81" s="68"/>
      <c r="M81" s="68"/>
      <c r="N81" s="382"/>
      <c r="O81" s="69"/>
      <c r="P81" s="69"/>
      <c r="Q81" s="69"/>
      <c r="R81" s="69"/>
      <c r="S81" s="69"/>
      <c r="T81" s="69"/>
      <c r="U81" s="69"/>
      <c r="V81" s="69"/>
      <c r="W81" s="69"/>
      <c r="X81" s="69"/>
      <c r="Y81" s="69"/>
      <c r="Z81" s="69"/>
      <c r="AA81" s="69"/>
      <c r="AB81" s="69"/>
      <c r="AC81" s="69"/>
      <c r="AD81" s="69"/>
      <c r="AE81" s="69"/>
      <c r="AF81" s="69"/>
      <c r="AG81" s="69"/>
      <c r="AH81" s="69"/>
      <c r="AI81" s="69"/>
      <c r="AJ81" s="69"/>
      <c r="AK81" s="69"/>
      <c r="AL81" s="69"/>
      <c r="AM81" s="69"/>
      <c r="AN81" s="69"/>
      <c r="AO81" s="69"/>
      <c r="AP81" s="69"/>
      <c r="AQ81" s="69"/>
    </row>
    <row r="82" spans="1:43" ht="18.75" hidden="1" customHeight="1">
      <c r="A82" s="385" t="s">
        <v>322</v>
      </c>
      <c r="B82" s="386" t="str">
        <f>IF(D80="BRL","BRL/h","€/h")</f>
        <v>BRL/h</v>
      </c>
      <c r="C82" s="386"/>
      <c r="D82" s="68"/>
      <c r="E82" s="68"/>
      <c r="F82" s="68"/>
      <c r="G82" s="68"/>
      <c r="H82" s="68"/>
      <c r="I82" s="68"/>
      <c r="J82" s="68"/>
      <c r="K82" s="68"/>
      <c r="L82" s="68"/>
      <c r="M82" s="68"/>
      <c r="N82" s="382"/>
      <c r="O82" s="69"/>
      <c r="P82" s="69"/>
      <c r="Q82" s="69"/>
      <c r="R82" s="69"/>
      <c r="S82" s="69"/>
      <c r="T82" s="69"/>
      <c r="U82" s="69"/>
      <c r="V82" s="69"/>
      <c r="W82" s="69"/>
      <c r="X82" s="69"/>
      <c r="Y82" s="69"/>
      <c r="Z82" s="69"/>
      <c r="AA82" s="69"/>
      <c r="AB82" s="69"/>
      <c r="AC82" s="69"/>
      <c r="AD82" s="69"/>
      <c r="AE82" s="69"/>
      <c r="AF82" s="69"/>
      <c r="AG82" s="69"/>
      <c r="AH82" s="69"/>
      <c r="AI82" s="69"/>
      <c r="AJ82" s="69"/>
      <c r="AK82" s="69"/>
      <c r="AL82" s="69"/>
      <c r="AM82" s="69"/>
      <c r="AN82" s="69"/>
      <c r="AO82" s="69"/>
      <c r="AP82" s="69"/>
      <c r="AQ82" s="69"/>
    </row>
    <row r="83" spans="1:43" ht="18.75" hidden="1" customHeight="1">
      <c r="A83" s="385" t="s">
        <v>323</v>
      </c>
      <c r="B83" s="386" t="s">
        <v>324</v>
      </c>
      <c r="C83" s="386"/>
      <c r="D83" s="68"/>
      <c r="E83" s="68"/>
      <c r="F83" s="68"/>
      <c r="G83" s="68"/>
      <c r="H83" s="68"/>
      <c r="I83" s="68"/>
      <c r="J83" s="68"/>
      <c r="K83" s="68"/>
      <c r="L83" s="68"/>
      <c r="M83" s="68"/>
      <c r="N83" s="382"/>
      <c r="O83" s="69"/>
      <c r="P83" s="69"/>
      <c r="Q83" s="69"/>
      <c r="R83" s="69"/>
      <c r="S83" s="69"/>
      <c r="T83" s="69"/>
      <c r="U83" s="69"/>
      <c r="V83" s="69"/>
      <c r="W83" s="69"/>
      <c r="X83" s="69"/>
      <c r="Y83" s="69"/>
      <c r="Z83" s="69"/>
      <c r="AA83" s="69"/>
      <c r="AB83" s="69"/>
      <c r="AC83" s="69"/>
      <c r="AD83" s="69"/>
      <c r="AE83" s="69"/>
      <c r="AF83" s="69"/>
      <c r="AG83" s="69"/>
      <c r="AH83" s="69"/>
      <c r="AI83" s="69"/>
      <c r="AJ83" s="69"/>
      <c r="AK83" s="69"/>
      <c r="AL83" s="69"/>
      <c r="AM83" s="69"/>
      <c r="AN83" s="69"/>
      <c r="AO83" s="69"/>
      <c r="AP83" s="69"/>
      <c r="AQ83" s="69"/>
    </row>
    <row r="84" spans="1:43" ht="18.75" hidden="1" customHeight="1">
      <c r="A84" s="385" t="s">
        <v>325</v>
      </c>
      <c r="B84" s="386" t="str">
        <f>IF(D80="BRL","BRL/100","€/100")</f>
        <v>BRL/100</v>
      </c>
      <c r="C84" s="389"/>
      <c r="D84" s="68"/>
      <c r="E84" s="68"/>
      <c r="F84" s="68"/>
      <c r="G84" s="68"/>
      <c r="H84" s="68"/>
      <c r="I84" s="68"/>
      <c r="J84" s="68"/>
      <c r="K84" s="68"/>
      <c r="L84" s="68"/>
      <c r="M84" s="68"/>
      <c r="N84" s="382"/>
      <c r="O84" s="69"/>
      <c r="P84" s="69"/>
      <c r="Q84" s="69"/>
      <c r="R84" s="69"/>
      <c r="S84" s="69"/>
      <c r="T84" s="69"/>
      <c r="U84" s="69"/>
      <c r="V84" s="69"/>
      <c r="W84" s="69"/>
      <c r="X84" s="69"/>
      <c r="Y84" s="69"/>
      <c r="Z84" s="69"/>
      <c r="AA84" s="69"/>
      <c r="AB84" s="69"/>
      <c r="AC84" s="69"/>
      <c r="AD84" s="69"/>
      <c r="AE84" s="69"/>
      <c r="AF84" s="69"/>
      <c r="AG84" s="69"/>
      <c r="AH84" s="69"/>
      <c r="AI84" s="69"/>
      <c r="AJ84" s="69"/>
      <c r="AK84" s="69"/>
      <c r="AL84" s="69"/>
      <c r="AM84" s="69"/>
      <c r="AN84" s="69"/>
      <c r="AO84" s="69"/>
      <c r="AP84" s="69"/>
      <c r="AQ84" s="69"/>
    </row>
    <row r="85" spans="1:43" ht="18.75" hidden="1" customHeight="1">
      <c r="A85" s="385" t="s">
        <v>326</v>
      </c>
      <c r="B85" s="386" t="str">
        <f t="shared" ref="B85:B91" si="24">B84</f>
        <v>BRL/100</v>
      </c>
      <c r="C85" s="389"/>
      <c r="D85" s="68"/>
      <c r="E85" s="68"/>
      <c r="F85" s="68"/>
      <c r="G85" s="68"/>
      <c r="H85" s="68"/>
      <c r="I85" s="68"/>
      <c r="J85" s="68"/>
      <c r="K85" s="68"/>
      <c r="L85" s="68"/>
      <c r="M85" s="68"/>
      <c r="N85" s="382"/>
      <c r="O85" s="69"/>
      <c r="P85" s="69"/>
      <c r="Q85" s="69"/>
      <c r="R85" s="69"/>
      <c r="S85" s="69"/>
      <c r="T85" s="69"/>
      <c r="U85" s="69"/>
      <c r="V85" s="69"/>
      <c r="W85" s="69"/>
      <c r="X85" s="69"/>
      <c r="Y85" s="69"/>
      <c r="Z85" s="69"/>
      <c r="AA85" s="69"/>
      <c r="AB85" s="69"/>
      <c r="AC85" s="69"/>
      <c r="AD85" s="69"/>
      <c r="AE85" s="69"/>
      <c r="AF85" s="69"/>
      <c r="AG85" s="69"/>
      <c r="AH85" s="69"/>
      <c r="AI85" s="69"/>
      <c r="AJ85" s="69"/>
      <c r="AK85" s="69"/>
      <c r="AL85" s="69"/>
      <c r="AM85" s="69"/>
      <c r="AN85" s="69"/>
      <c r="AO85" s="69"/>
      <c r="AP85" s="69"/>
      <c r="AQ85" s="69"/>
    </row>
    <row r="86" spans="1:43" ht="18.75" hidden="1" customHeight="1">
      <c r="A86" s="385" t="s">
        <v>327</v>
      </c>
      <c r="B86" s="386" t="str">
        <f t="shared" si="24"/>
        <v>BRL/100</v>
      </c>
      <c r="C86" s="389"/>
      <c r="D86" s="68"/>
      <c r="E86" s="68"/>
      <c r="F86" s="68"/>
      <c r="G86" s="68"/>
      <c r="H86" s="68"/>
      <c r="I86" s="68"/>
      <c r="J86" s="68"/>
      <c r="K86" s="68"/>
      <c r="L86" s="68"/>
      <c r="M86" s="68"/>
      <c r="N86" s="382"/>
      <c r="O86" s="69"/>
      <c r="P86" s="69"/>
      <c r="Q86" s="69"/>
      <c r="R86" s="69"/>
      <c r="S86" s="69"/>
      <c r="T86" s="69"/>
      <c r="U86" s="69"/>
      <c r="V86" s="69"/>
      <c r="W86" s="69"/>
      <c r="X86" s="69"/>
      <c r="Y86" s="69"/>
      <c r="Z86" s="69"/>
      <c r="AA86" s="69"/>
      <c r="AB86" s="69"/>
      <c r="AC86" s="69"/>
      <c r="AD86" s="69"/>
      <c r="AE86" s="69"/>
      <c r="AF86" s="69"/>
      <c r="AG86" s="69"/>
      <c r="AH86" s="69"/>
      <c r="AI86" s="69"/>
      <c r="AJ86" s="69"/>
      <c r="AK86" s="69"/>
      <c r="AL86" s="69"/>
      <c r="AM86" s="69"/>
      <c r="AN86" s="69"/>
      <c r="AO86" s="69"/>
      <c r="AP86" s="69"/>
      <c r="AQ86" s="69"/>
    </row>
    <row r="87" spans="1:43" ht="18.75" hidden="1" customHeight="1">
      <c r="A87" s="385" t="s">
        <v>328</v>
      </c>
      <c r="B87" s="386" t="str">
        <f t="shared" si="24"/>
        <v>BRL/100</v>
      </c>
      <c r="C87" s="389"/>
      <c r="D87" s="68"/>
      <c r="E87" s="68"/>
      <c r="F87" s="68"/>
      <c r="G87" s="68"/>
      <c r="H87" s="68"/>
      <c r="I87" s="68"/>
      <c r="J87" s="68"/>
      <c r="K87" s="68"/>
      <c r="L87" s="68"/>
      <c r="M87" s="68"/>
      <c r="N87" s="382"/>
      <c r="O87" s="69"/>
      <c r="P87" s="69"/>
      <c r="Q87" s="69"/>
      <c r="R87" s="69"/>
      <c r="S87" s="69"/>
      <c r="T87" s="69"/>
      <c r="U87" s="69"/>
      <c r="V87" s="69"/>
      <c r="W87" s="69"/>
      <c r="X87" s="69"/>
      <c r="Y87" s="69"/>
      <c r="Z87" s="69"/>
      <c r="AA87" s="69"/>
      <c r="AB87" s="69"/>
      <c r="AC87" s="69"/>
      <c r="AD87" s="69"/>
      <c r="AE87" s="69"/>
      <c r="AF87" s="69"/>
      <c r="AG87" s="69"/>
      <c r="AH87" s="69"/>
      <c r="AI87" s="69"/>
      <c r="AJ87" s="69"/>
      <c r="AK87" s="69"/>
      <c r="AL87" s="69"/>
      <c r="AM87" s="69"/>
      <c r="AN87" s="69"/>
      <c r="AO87" s="69"/>
      <c r="AP87" s="69"/>
      <c r="AQ87" s="69"/>
    </row>
    <row r="88" spans="1:43" s="74" customFormat="1" ht="18.75" hidden="1" customHeight="1">
      <c r="A88" s="390" t="s">
        <v>329</v>
      </c>
      <c r="B88" s="391" t="str">
        <f t="shared" si="24"/>
        <v>BRL/100</v>
      </c>
      <c r="C88" s="389"/>
      <c r="D88" s="68"/>
      <c r="E88" s="68"/>
      <c r="F88" s="68"/>
      <c r="G88" s="68"/>
      <c r="H88" s="68"/>
      <c r="I88" s="68"/>
      <c r="J88" s="68"/>
      <c r="K88" s="68"/>
      <c r="L88" s="68"/>
      <c r="M88" s="68"/>
      <c r="N88" s="382"/>
      <c r="O88" s="69"/>
      <c r="P88" s="69"/>
      <c r="Q88" s="69"/>
      <c r="R88" s="69"/>
      <c r="S88" s="69"/>
      <c r="T88" s="69"/>
      <c r="U88" s="69"/>
      <c r="V88" s="69"/>
      <c r="W88" s="69"/>
      <c r="X88" s="69"/>
      <c r="Y88" s="69"/>
      <c r="Z88" s="69"/>
      <c r="AA88" s="69"/>
      <c r="AB88" s="69"/>
      <c r="AC88" s="69"/>
      <c r="AD88" s="69"/>
      <c r="AE88" s="69"/>
      <c r="AF88" s="69"/>
      <c r="AG88" s="69"/>
      <c r="AH88" s="69"/>
      <c r="AI88" s="69"/>
      <c r="AJ88" s="69"/>
      <c r="AK88" s="69"/>
      <c r="AL88" s="69"/>
      <c r="AM88" s="69"/>
      <c r="AN88" s="69"/>
      <c r="AO88" s="69"/>
      <c r="AP88" s="69"/>
      <c r="AQ88" s="69"/>
    </row>
    <row r="89" spans="1:43" ht="18.75" hidden="1" customHeight="1">
      <c r="A89" s="385" t="s">
        <v>314</v>
      </c>
      <c r="B89" s="386" t="str">
        <f t="shared" si="24"/>
        <v>BRL/100</v>
      </c>
      <c r="C89" s="389"/>
      <c r="D89" s="68"/>
      <c r="E89" s="68"/>
      <c r="F89" s="68"/>
      <c r="G89" s="68"/>
      <c r="H89" s="68"/>
      <c r="I89" s="68"/>
      <c r="J89" s="68"/>
      <c r="K89" s="68"/>
      <c r="L89" s="68"/>
      <c r="M89" s="68"/>
      <c r="N89" s="382"/>
      <c r="O89" s="69"/>
      <c r="P89" s="69"/>
      <c r="Q89" s="69"/>
      <c r="R89" s="69"/>
      <c r="S89" s="69"/>
      <c r="T89" s="69"/>
      <c r="U89" s="69"/>
      <c r="V89" s="69"/>
      <c r="W89" s="69"/>
      <c r="X89" s="69"/>
      <c r="Y89" s="69"/>
      <c r="Z89" s="69"/>
      <c r="AA89" s="69"/>
      <c r="AB89" s="69"/>
      <c r="AC89" s="69"/>
      <c r="AD89" s="69"/>
      <c r="AE89" s="69"/>
      <c r="AF89" s="69"/>
      <c r="AG89" s="69"/>
      <c r="AH89" s="69"/>
      <c r="AI89" s="69"/>
      <c r="AJ89" s="69"/>
      <c r="AK89" s="69"/>
      <c r="AL89" s="69"/>
      <c r="AM89" s="69"/>
      <c r="AN89" s="69"/>
      <c r="AO89" s="69"/>
      <c r="AP89" s="69"/>
      <c r="AQ89" s="69"/>
    </row>
    <row r="90" spans="1:43" ht="18.75" hidden="1" customHeight="1">
      <c r="A90" s="385" t="s">
        <v>315</v>
      </c>
      <c r="B90" s="386" t="str">
        <f t="shared" si="24"/>
        <v>BRL/100</v>
      </c>
      <c r="C90" s="389"/>
      <c r="D90" s="68"/>
      <c r="E90" s="68"/>
      <c r="F90" s="68"/>
      <c r="G90" s="68"/>
      <c r="H90" s="68"/>
      <c r="I90" s="68"/>
      <c r="J90" s="68"/>
      <c r="K90" s="68"/>
      <c r="L90" s="68"/>
      <c r="M90" s="68"/>
      <c r="N90" s="382"/>
      <c r="O90" s="69"/>
      <c r="P90" s="69"/>
      <c r="Q90" s="69"/>
      <c r="R90" s="69"/>
      <c r="S90" s="69"/>
      <c r="T90" s="69"/>
      <c r="U90" s="69"/>
      <c r="V90" s="69"/>
      <c r="W90" s="69"/>
      <c r="X90" s="69"/>
      <c r="Y90" s="69"/>
      <c r="Z90" s="69"/>
      <c r="AA90" s="69"/>
      <c r="AB90" s="69"/>
      <c r="AC90" s="69"/>
      <c r="AD90" s="69"/>
      <c r="AE90" s="69"/>
      <c r="AF90" s="69"/>
      <c r="AG90" s="69"/>
      <c r="AH90" s="69"/>
      <c r="AI90" s="69"/>
      <c r="AJ90" s="69"/>
      <c r="AK90" s="69"/>
      <c r="AL90" s="69"/>
      <c r="AM90" s="69"/>
      <c r="AN90" s="69"/>
      <c r="AO90" s="69"/>
      <c r="AP90" s="69"/>
      <c r="AQ90" s="69"/>
    </row>
    <row r="91" spans="1:43" ht="18.75" hidden="1" customHeight="1">
      <c r="A91" s="385" t="s">
        <v>330</v>
      </c>
      <c r="B91" s="386" t="str">
        <f t="shared" si="24"/>
        <v>BRL/100</v>
      </c>
      <c r="C91" s="389"/>
      <c r="D91" s="68"/>
      <c r="E91" s="68"/>
      <c r="F91" s="68"/>
      <c r="G91" s="68"/>
      <c r="H91" s="68"/>
      <c r="I91" s="68"/>
      <c r="J91" s="68"/>
      <c r="K91" s="68"/>
      <c r="L91" s="68"/>
      <c r="M91" s="68"/>
      <c r="N91" s="383"/>
      <c r="O91" s="84"/>
      <c r="P91" s="84"/>
      <c r="Q91" s="84"/>
      <c r="R91" s="84"/>
      <c r="S91" s="84"/>
      <c r="T91" s="84"/>
      <c r="U91" s="84"/>
      <c r="V91" s="84"/>
      <c r="W91" s="84"/>
      <c r="X91" s="84"/>
      <c r="Y91" s="84"/>
      <c r="Z91" s="84"/>
      <c r="AA91" s="84"/>
      <c r="AB91" s="84"/>
      <c r="AC91" s="84"/>
      <c r="AD91" s="84"/>
      <c r="AE91" s="84"/>
      <c r="AF91" s="84"/>
      <c r="AG91" s="84"/>
      <c r="AH91" s="84"/>
      <c r="AI91" s="84"/>
      <c r="AJ91" s="84"/>
      <c r="AK91" s="84"/>
      <c r="AL91" s="84"/>
      <c r="AM91" s="84"/>
      <c r="AN91" s="84"/>
      <c r="AO91" s="84"/>
      <c r="AP91" s="84"/>
      <c r="AQ91" s="84"/>
    </row>
    <row r="92" spans="1:43" ht="22.5" hidden="1">
      <c r="A92" s="1114" t="s">
        <v>335</v>
      </c>
      <c r="B92" s="1115"/>
      <c r="C92" s="1115"/>
      <c r="D92" s="1115"/>
      <c r="E92" s="1115"/>
      <c r="F92" s="1115"/>
      <c r="G92" s="1115"/>
      <c r="H92" s="1115"/>
      <c r="I92" s="1115"/>
      <c r="J92" s="1115"/>
      <c r="K92" s="1115"/>
      <c r="L92" s="1115"/>
      <c r="M92" s="1115"/>
    </row>
    <row r="93" spans="1:43" ht="18.75" hidden="1" customHeight="1">
      <c r="A93" s="385" t="s">
        <v>317</v>
      </c>
      <c r="B93" s="386" t="s">
        <v>318</v>
      </c>
      <c r="C93" s="386"/>
      <c r="D93" s="387"/>
      <c r="E93" s="388">
        <f>D93</f>
        <v>0</v>
      </c>
      <c r="F93" s="388">
        <f t="shared" ref="F93:Q94" si="25">E93</f>
        <v>0</v>
      </c>
      <c r="G93" s="388">
        <f t="shared" si="25"/>
        <v>0</v>
      </c>
      <c r="H93" s="388">
        <f t="shared" si="25"/>
        <v>0</v>
      </c>
      <c r="I93" s="388">
        <f t="shared" si="25"/>
        <v>0</v>
      </c>
      <c r="J93" s="388">
        <f t="shared" si="25"/>
        <v>0</v>
      </c>
      <c r="K93" s="388">
        <f t="shared" si="25"/>
        <v>0</v>
      </c>
      <c r="L93" s="388">
        <f t="shared" si="25"/>
        <v>0</v>
      </c>
      <c r="M93" s="388">
        <f t="shared" si="25"/>
        <v>0</v>
      </c>
      <c r="N93" s="1069">
        <f t="shared" si="25"/>
        <v>0</v>
      </c>
      <c r="O93" s="75">
        <f t="shared" si="25"/>
        <v>0</v>
      </c>
      <c r="P93" s="75">
        <f t="shared" si="25"/>
        <v>0</v>
      </c>
      <c r="Q93" s="75">
        <f t="shared" si="25"/>
        <v>0</v>
      </c>
      <c r="R93" s="75"/>
      <c r="S93" s="75"/>
      <c r="T93" s="75"/>
      <c r="U93" s="75"/>
      <c r="V93" s="75"/>
      <c r="W93" s="75"/>
      <c r="X93" s="75"/>
      <c r="Y93" s="75"/>
      <c r="Z93" s="75"/>
      <c r="AA93" s="75"/>
      <c r="AB93" s="75"/>
      <c r="AC93" s="75"/>
      <c r="AD93" s="75"/>
      <c r="AE93" s="75"/>
      <c r="AF93" s="75"/>
      <c r="AG93" s="75"/>
      <c r="AH93" s="75"/>
      <c r="AI93" s="75"/>
      <c r="AJ93" s="75"/>
      <c r="AK93" s="75"/>
      <c r="AL93" s="75"/>
      <c r="AM93" s="75"/>
      <c r="AN93" s="75"/>
      <c r="AO93" s="75"/>
      <c r="AP93" s="75"/>
      <c r="AQ93" s="75">
        <f>Q93</f>
        <v>0</v>
      </c>
    </row>
    <row r="94" spans="1:43" ht="18.75" hidden="1" customHeight="1">
      <c r="A94" s="385" t="s">
        <v>319</v>
      </c>
      <c r="B94" s="386"/>
      <c r="C94" s="386"/>
      <c r="D94" s="384" t="s">
        <v>336</v>
      </c>
      <c r="E94" s="66" t="str">
        <f>D94</f>
        <v>INR</v>
      </c>
      <c r="F94" s="66" t="str">
        <f t="shared" si="25"/>
        <v>INR</v>
      </c>
      <c r="G94" s="66" t="str">
        <f t="shared" si="25"/>
        <v>INR</v>
      </c>
      <c r="H94" s="66" t="str">
        <f t="shared" si="25"/>
        <v>INR</v>
      </c>
      <c r="I94" s="66" t="str">
        <f t="shared" si="25"/>
        <v>INR</v>
      </c>
      <c r="J94" s="66" t="str">
        <f t="shared" si="25"/>
        <v>INR</v>
      </c>
      <c r="K94" s="66" t="str">
        <f t="shared" si="25"/>
        <v>INR</v>
      </c>
      <c r="L94" s="66" t="str">
        <f t="shared" si="25"/>
        <v>INR</v>
      </c>
      <c r="M94" s="66" t="str">
        <f t="shared" si="25"/>
        <v>INR</v>
      </c>
      <c r="N94" s="381" t="str">
        <f t="shared" si="25"/>
        <v>INR</v>
      </c>
      <c r="O94" s="67" t="str">
        <f t="shared" si="25"/>
        <v>INR</v>
      </c>
      <c r="P94" s="67" t="str">
        <f t="shared" si="25"/>
        <v>INR</v>
      </c>
      <c r="Q94" s="67" t="str">
        <f t="shared" si="25"/>
        <v>INR</v>
      </c>
      <c r="R94" s="67"/>
      <c r="S94" s="67"/>
      <c r="T94" s="67"/>
      <c r="U94" s="67"/>
      <c r="V94" s="67"/>
      <c r="W94" s="67"/>
      <c r="X94" s="67"/>
      <c r="Y94" s="67"/>
      <c r="Z94" s="67"/>
      <c r="AA94" s="67"/>
      <c r="AB94" s="67"/>
      <c r="AC94" s="67"/>
      <c r="AD94" s="67"/>
      <c r="AE94" s="67"/>
      <c r="AF94" s="67"/>
      <c r="AG94" s="67"/>
      <c r="AH94" s="67"/>
      <c r="AI94" s="67"/>
      <c r="AJ94" s="67"/>
      <c r="AK94" s="67"/>
      <c r="AL94" s="67"/>
      <c r="AM94" s="67"/>
      <c r="AN94" s="67"/>
      <c r="AO94" s="67"/>
      <c r="AP94" s="67"/>
      <c r="AQ94" s="67" t="str">
        <f>Q94</f>
        <v>INR</v>
      </c>
    </row>
    <row r="95" spans="1:43" ht="18.75" hidden="1" customHeight="1">
      <c r="A95" s="385" t="s">
        <v>321</v>
      </c>
      <c r="B95" s="386" t="s">
        <v>318</v>
      </c>
      <c r="C95" s="386"/>
      <c r="D95" s="68"/>
      <c r="E95" s="68"/>
      <c r="F95" s="68"/>
      <c r="G95" s="68"/>
      <c r="H95" s="68"/>
      <c r="I95" s="68"/>
      <c r="J95" s="68"/>
      <c r="K95" s="68"/>
      <c r="L95" s="68"/>
      <c r="M95" s="68"/>
      <c r="N95" s="382"/>
      <c r="O95" s="69"/>
      <c r="P95" s="69"/>
      <c r="Q95" s="69"/>
      <c r="R95" s="69"/>
      <c r="S95" s="69"/>
      <c r="T95" s="69"/>
      <c r="U95" s="69"/>
      <c r="V95" s="69"/>
      <c r="W95" s="69"/>
      <c r="X95" s="69"/>
      <c r="Y95" s="69"/>
      <c r="Z95" s="69"/>
      <c r="AA95" s="69"/>
      <c r="AB95" s="69"/>
      <c r="AC95" s="69"/>
      <c r="AD95" s="69"/>
      <c r="AE95" s="69"/>
      <c r="AF95" s="69"/>
      <c r="AG95" s="69"/>
      <c r="AH95" s="69"/>
      <c r="AI95" s="69"/>
      <c r="AJ95" s="69"/>
      <c r="AK95" s="69"/>
      <c r="AL95" s="69"/>
      <c r="AM95" s="69"/>
      <c r="AN95" s="69"/>
      <c r="AO95" s="69"/>
      <c r="AP95" s="69"/>
      <c r="AQ95" s="69"/>
    </row>
    <row r="96" spans="1:43" ht="18.75" hidden="1" customHeight="1">
      <c r="A96" s="385" t="s">
        <v>322</v>
      </c>
      <c r="B96" s="386" t="str">
        <f>IF(D94="INR","INR/h","€/h")</f>
        <v>INR/h</v>
      </c>
      <c r="C96" s="386"/>
      <c r="D96" s="68"/>
      <c r="E96" s="68"/>
      <c r="F96" s="68"/>
      <c r="G96" s="68"/>
      <c r="H96" s="68"/>
      <c r="I96" s="68"/>
      <c r="J96" s="68"/>
      <c r="K96" s="68"/>
      <c r="L96" s="68"/>
      <c r="M96" s="68"/>
      <c r="N96" s="382"/>
      <c r="O96" s="69"/>
      <c r="P96" s="69"/>
      <c r="Q96" s="69"/>
      <c r="R96" s="69"/>
      <c r="S96" s="69"/>
      <c r="T96" s="69"/>
      <c r="U96" s="69"/>
      <c r="V96" s="69"/>
      <c r="W96" s="69"/>
      <c r="X96" s="69"/>
      <c r="Y96" s="69"/>
      <c r="Z96" s="69"/>
      <c r="AA96" s="69"/>
      <c r="AB96" s="69"/>
      <c r="AC96" s="69"/>
      <c r="AD96" s="69"/>
      <c r="AE96" s="69"/>
      <c r="AF96" s="69"/>
      <c r="AG96" s="69"/>
      <c r="AH96" s="69"/>
      <c r="AI96" s="69"/>
      <c r="AJ96" s="69"/>
      <c r="AK96" s="69"/>
      <c r="AL96" s="69"/>
      <c r="AM96" s="69"/>
      <c r="AN96" s="69"/>
      <c r="AO96" s="69"/>
      <c r="AP96" s="69"/>
      <c r="AQ96" s="69"/>
    </row>
    <row r="97" spans="1:43" ht="18.75" hidden="1" customHeight="1">
      <c r="A97" s="385" t="s">
        <v>323</v>
      </c>
      <c r="B97" s="386" t="s">
        <v>324</v>
      </c>
      <c r="C97" s="386"/>
      <c r="D97" s="68"/>
      <c r="E97" s="68"/>
      <c r="F97" s="68"/>
      <c r="G97" s="68"/>
      <c r="H97" s="68"/>
      <c r="I97" s="68"/>
      <c r="J97" s="68"/>
      <c r="K97" s="68"/>
      <c r="L97" s="68"/>
      <c r="M97" s="68"/>
      <c r="N97" s="382"/>
      <c r="O97" s="69"/>
      <c r="P97" s="69"/>
      <c r="Q97" s="69"/>
      <c r="R97" s="69"/>
      <c r="S97" s="69"/>
      <c r="T97" s="69"/>
      <c r="U97" s="69"/>
      <c r="V97" s="69"/>
      <c r="W97" s="69"/>
      <c r="X97" s="69"/>
      <c r="Y97" s="69"/>
      <c r="Z97" s="69"/>
      <c r="AA97" s="69"/>
      <c r="AB97" s="69"/>
      <c r="AC97" s="69"/>
      <c r="AD97" s="69"/>
      <c r="AE97" s="69"/>
      <c r="AF97" s="69"/>
      <c r="AG97" s="69"/>
      <c r="AH97" s="69"/>
      <c r="AI97" s="69"/>
      <c r="AJ97" s="69"/>
      <c r="AK97" s="69"/>
      <c r="AL97" s="69"/>
      <c r="AM97" s="69"/>
      <c r="AN97" s="69"/>
      <c r="AO97" s="69"/>
      <c r="AP97" s="69"/>
      <c r="AQ97" s="69"/>
    </row>
    <row r="98" spans="1:43" ht="18.75" hidden="1" customHeight="1">
      <c r="A98" s="385" t="s">
        <v>325</v>
      </c>
      <c r="B98" s="386" t="str">
        <f>IF(D94="INR","INR/100","€/100")</f>
        <v>INR/100</v>
      </c>
      <c r="C98" s="389"/>
      <c r="D98" s="68"/>
      <c r="E98" s="68"/>
      <c r="F98" s="68"/>
      <c r="G98" s="68"/>
      <c r="H98" s="68"/>
      <c r="I98" s="68"/>
      <c r="J98" s="68"/>
      <c r="K98" s="68"/>
      <c r="L98" s="68"/>
      <c r="M98" s="68"/>
      <c r="N98" s="382"/>
      <c r="O98" s="69"/>
      <c r="P98" s="69"/>
      <c r="Q98" s="69"/>
      <c r="R98" s="69"/>
      <c r="S98" s="69"/>
      <c r="T98" s="69"/>
      <c r="U98" s="69"/>
      <c r="V98" s="69"/>
      <c r="W98" s="69"/>
      <c r="X98" s="69"/>
      <c r="Y98" s="69"/>
      <c r="Z98" s="69"/>
      <c r="AA98" s="69"/>
      <c r="AB98" s="69"/>
      <c r="AC98" s="69"/>
      <c r="AD98" s="69"/>
      <c r="AE98" s="69"/>
      <c r="AF98" s="69"/>
      <c r="AG98" s="69"/>
      <c r="AH98" s="69"/>
      <c r="AI98" s="69"/>
      <c r="AJ98" s="69"/>
      <c r="AK98" s="69"/>
      <c r="AL98" s="69"/>
      <c r="AM98" s="69"/>
      <c r="AN98" s="69"/>
      <c r="AO98" s="69"/>
      <c r="AP98" s="69"/>
      <c r="AQ98" s="69"/>
    </row>
    <row r="99" spans="1:43" ht="18.75" hidden="1" customHeight="1">
      <c r="A99" s="385" t="s">
        <v>326</v>
      </c>
      <c r="B99" s="386" t="str">
        <f t="shared" ref="B99:B105" si="26">B98</f>
        <v>INR/100</v>
      </c>
      <c r="C99" s="389"/>
      <c r="D99" s="68"/>
      <c r="E99" s="68"/>
      <c r="F99" s="68"/>
      <c r="G99" s="68"/>
      <c r="H99" s="68"/>
      <c r="I99" s="68"/>
      <c r="J99" s="68"/>
      <c r="K99" s="68"/>
      <c r="L99" s="68"/>
      <c r="M99" s="68"/>
      <c r="N99" s="382"/>
      <c r="O99" s="69"/>
      <c r="P99" s="69"/>
      <c r="Q99" s="69"/>
      <c r="R99" s="69"/>
      <c r="S99" s="69"/>
      <c r="T99" s="69"/>
      <c r="U99" s="69"/>
      <c r="V99" s="69"/>
      <c r="W99" s="69"/>
      <c r="X99" s="69"/>
      <c r="Y99" s="69"/>
      <c r="Z99" s="69"/>
      <c r="AA99" s="69"/>
      <c r="AB99" s="69"/>
      <c r="AC99" s="69"/>
      <c r="AD99" s="69"/>
      <c r="AE99" s="69"/>
      <c r="AF99" s="69"/>
      <c r="AG99" s="69"/>
      <c r="AH99" s="69"/>
      <c r="AI99" s="69"/>
      <c r="AJ99" s="69"/>
      <c r="AK99" s="69"/>
      <c r="AL99" s="69"/>
      <c r="AM99" s="69"/>
      <c r="AN99" s="69"/>
      <c r="AO99" s="69"/>
      <c r="AP99" s="69"/>
      <c r="AQ99" s="69"/>
    </row>
    <row r="100" spans="1:43" ht="18.75" hidden="1" customHeight="1">
      <c r="A100" s="385" t="s">
        <v>327</v>
      </c>
      <c r="B100" s="386" t="str">
        <f t="shared" si="26"/>
        <v>INR/100</v>
      </c>
      <c r="C100" s="389"/>
      <c r="D100" s="68"/>
      <c r="E100" s="68"/>
      <c r="F100" s="68"/>
      <c r="G100" s="68"/>
      <c r="H100" s="68"/>
      <c r="I100" s="68"/>
      <c r="J100" s="68"/>
      <c r="K100" s="68"/>
      <c r="L100" s="68"/>
      <c r="M100" s="68"/>
      <c r="N100" s="382"/>
      <c r="O100" s="69"/>
      <c r="P100" s="69"/>
      <c r="Q100" s="69"/>
      <c r="R100" s="69"/>
      <c r="S100" s="69"/>
      <c r="T100" s="69"/>
      <c r="U100" s="69"/>
      <c r="V100" s="69"/>
      <c r="W100" s="69"/>
      <c r="X100" s="69"/>
      <c r="Y100" s="69"/>
      <c r="Z100" s="69"/>
      <c r="AA100" s="69"/>
      <c r="AB100" s="69"/>
      <c r="AC100" s="69"/>
      <c r="AD100" s="69"/>
      <c r="AE100" s="69"/>
      <c r="AF100" s="69"/>
      <c r="AG100" s="69"/>
      <c r="AH100" s="69"/>
      <c r="AI100" s="69"/>
      <c r="AJ100" s="69"/>
      <c r="AK100" s="69"/>
      <c r="AL100" s="69"/>
      <c r="AM100" s="69"/>
      <c r="AN100" s="69"/>
      <c r="AO100" s="69"/>
      <c r="AP100" s="69"/>
      <c r="AQ100" s="69"/>
    </row>
    <row r="101" spans="1:43" ht="18.75" hidden="1" customHeight="1">
      <c r="A101" s="385" t="s">
        <v>328</v>
      </c>
      <c r="B101" s="386" t="str">
        <f t="shared" si="26"/>
        <v>INR/100</v>
      </c>
      <c r="C101" s="389"/>
      <c r="D101" s="68"/>
      <c r="E101" s="68"/>
      <c r="F101" s="68"/>
      <c r="G101" s="68"/>
      <c r="H101" s="68"/>
      <c r="I101" s="68"/>
      <c r="J101" s="68"/>
      <c r="K101" s="68"/>
      <c r="L101" s="68"/>
      <c r="M101" s="68"/>
      <c r="N101" s="382"/>
      <c r="O101" s="69"/>
      <c r="P101" s="69"/>
      <c r="Q101" s="69"/>
      <c r="R101" s="69"/>
      <c r="S101" s="69"/>
      <c r="T101" s="69"/>
      <c r="U101" s="69"/>
      <c r="V101" s="69"/>
      <c r="W101" s="69"/>
      <c r="X101" s="69"/>
      <c r="Y101" s="69"/>
      <c r="Z101" s="69"/>
      <c r="AA101" s="69"/>
      <c r="AB101" s="69"/>
      <c r="AC101" s="69"/>
      <c r="AD101" s="69"/>
      <c r="AE101" s="69"/>
      <c r="AF101" s="69"/>
      <c r="AG101" s="69"/>
      <c r="AH101" s="69"/>
      <c r="AI101" s="69"/>
      <c r="AJ101" s="69"/>
      <c r="AK101" s="69"/>
      <c r="AL101" s="69"/>
      <c r="AM101" s="69"/>
      <c r="AN101" s="69"/>
      <c r="AO101" s="69"/>
      <c r="AP101" s="69"/>
      <c r="AQ101" s="69"/>
    </row>
    <row r="102" spans="1:43" s="74" customFormat="1" ht="18.75" hidden="1" customHeight="1">
      <c r="A102" s="390" t="s">
        <v>329</v>
      </c>
      <c r="B102" s="391" t="str">
        <f t="shared" si="26"/>
        <v>INR/100</v>
      </c>
      <c r="C102" s="389"/>
      <c r="D102" s="68"/>
      <c r="E102" s="68"/>
      <c r="F102" s="68"/>
      <c r="G102" s="68"/>
      <c r="H102" s="68"/>
      <c r="I102" s="68"/>
      <c r="J102" s="68"/>
      <c r="K102" s="68"/>
      <c r="L102" s="68"/>
      <c r="M102" s="68"/>
      <c r="N102" s="382"/>
      <c r="O102" s="69"/>
      <c r="P102" s="69"/>
      <c r="Q102" s="69"/>
      <c r="R102" s="69"/>
      <c r="S102" s="69"/>
      <c r="T102" s="69"/>
      <c r="U102" s="69"/>
      <c r="V102" s="69"/>
      <c r="W102" s="69"/>
      <c r="X102" s="69"/>
      <c r="Y102" s="69"/>
      <c r="Z102" s="69"/>
      <c r="AA102" s="69"/>
      <c r="AB102" s="69"/>
      <c r="AC102" s="69"/>
      <c r="AD102" s="69"/>
      <c r="AE102" s="69"/>
      <c r="AF102" s="69"/>
      <c r="AG102" s="69"/>
      <c r="AH102" s="69"/>
      <c r="AI102" s="69"/>
      <c r="AJ102" s="69"/>
      <c r="AK102" s="69"/>
      <c r="AL102" s="69"/>
      <c r="AM102" s="69"/>
      <c r="AN102" s="69"/>
      <c r="AO102" s="69"/>
      <c r="AP102" s="69"/>
      <c r="AQ102" s="69"/>
    </row>
    <row r="103" spans="1:43" ht="18.75" hidden="1" customHeight="1">
      <c r="A103" s="385" t="s">
        <v>314</v>
      </c>
      <c r="B103" s="386" t="str">
        <f t="shared" si="26"/>
        <v>INR/100</v>
      </c>
      <c r="C103" s="389"/>
      <c r="D103" s="68"/>
      <c r="E103" s="68"/>
      <c r="F103" s="68"/>
      <c r="G103" s="68"/>
      <c r="H103" s="68"/>
      <c r="I103" s="68"/>
      <c r="J103" s="68"/>
      <c r="K103" s="68"/>
      <c r="L103" s="68"/>
      <c r="M103" s="68"/>
      <c r="N103" s="382"/>
      <c r="O103" s="69"/>
      <c r="P103" s="69"/>
      <c r="Q103" s="69"/>
      <c r="R103" s="69"/>
      <c r="S103" s="69"/>
      <c r="T103" s="69"/>
      <c r="U103" s="69"/>
      <c r="V103" s="69"/>
      <c r="W103" s="69"/>
      <c r="X103" s="69"/>
      <c r="Y103" s="69"/>
      <c r="Z103" s="69"/>
      <c r="AA103" s="69"/>
      <c r="AB103" s="69"/>
      <c r="AC103" s="69"/>
      <c r="AD103" s="69"/>
      <c r="AE103" s="69"/>
      <c r="AF103" s="69"/>
      <c r="AG103" s="69"/>
      <c r="AH103" s="69"/>
      <c r="AI103" s="69"/>
      <c r="AJ103" s="69"/>
      <c r="AK103" s="69"/>
      <c r="AL103" s="69"/>
      <c r="AM103" s="69"/>
      <c r="AN103" s="69"/>
      <c r="AO103" s="69"/>
      <c r="AP103" s="69"/>
      <c r="AQ103" s="69"/>
    </row>
    <row r="104" spans="1:43" ht="18.75" hidden="1" customHeight="1">
      <c r="A104" s="385" t="s">
        <v>315</v>
      </c>
      <c r="B104" s="386" t="str">
        <f t="shared" si="26"/>
        <v>INR/100</v>
      </c>
      <c r="C104" s="389"/>
      <c r="D104" s="68"/>
      <c r="E104" s="68"/>
      <c r="F104" s="68"/>
      <c r="G104" s="68"/>
      <c r="H104" s="68"/>
      <c r="I104" s="68"/>
      <c r="J104" s="68"/>
      <c r="K104" s="68"/>
      <c r="L104" s="68"/>
      <c r="M104" s="68"/>
      <c r="N104" s="382"/>
      <c r="O104" s="69"/>
      <c r="P104" s="69"/>
      <c r="Q104" s="69"/>
      <c r="R104" s="69"/>
      <c r="S104" s="69"/>
      <c r="T104" s="69"/>
      <c r="U104" s="69"/>
      <c r="V104" s="69"/>
      <c r="W104" s="69"/>
      <c r="X104" s="69"/>
      <c r="Y104" s="69"/>
      <c r="Z104" s="69"/>
      <c r="AA104" s="69"/>
      <c r="AB104" s="69"/>
      <c r="AC104" s="69"/>
      <c r="AD104" s="69"/>
      <c r="AE104" s="69"/>
      <c r="AF104" s="69"/>
      <c r="AG104" s="69"/>
      <c r="AH104" s="69"/>
      <c r="AI104" s="69"/>
      <c r="AJ104" s="69"/>
      <c r="AK104" s="69"/>
      <c r="AL104" s="69"/>
      <c r="AM104" s="69"/>
      <c r="AN104" s="69"/>
      <c r="AO104" s="69"/>
      <c r="AP104" s="69"/>
      <c r="AQ104" s="69"/>
    </row>
    <row r="105" spans="1:43" ht="18.75" hidden="1" customHeight="1">
      <c r="A105" s="385" t="s">
        <v>330</v>
      </c>
      <c r="B105" s="386" t="str">
        <f t="shared" si="26"/>
        <v>INR/100</v>
      </c>
      <c r="C105" s="389"/>
      <c r="D105" s="68"/>
      <c r="E105" s="68"/>
      <c r="F105" s="68"/>
      <c r="G105" s="68"/>
      <c r="H105" s="68"/>
      <c r="I105" s="68"/>
      <c r="J105" s="68"/>
      <c r="K105" s="68"/>
      <c r="L105" s="68"/>
      <c r="M105" s="68"/>
      <c r="N105" s="383"/>
      <c r="O105" s="84"/>
      <c r="P105" s="84"/>
      <c r="Q105" s="84"/>
      <c r="R105" s="84"/>
      <c r="S105" s="84"/>
      <c r="T105" s="84"/>
      <c r="U105" s="84"/>
      <c r="V105" s="84"/>
      <c r="W105" s="84"/>
      <c r="X105" s="84"/>
      <c r="Y105" s="84"/>
      <c r="Z105" s="84"/>
      <c r="AA105" s="84"/>
      <c r="AB105" s="84"/>
      <c r="AC105" s="84"/>
      <c r="AD105" s="84"/>
      <c r="AE105" s="84"/>
      <c r="AF105" s="84"/>
      <c r="AG105" s="84"/>
      <c r="AH105" s="84"/>
      <c r="AI105" s="84"/>
      <c r="AJ105" s="84"/>
      <c r="AK105" s="84"/>
      <c r="AL105" s="84"/>
      <c r="AM105" s="84"/>
      <c r="AN105" s="84"/>
      <c r="AO105" s="84"/>
      <c r="AP105" s="84"/>
      <c r="AQ105" s="84"/>
    </row>
    <row r="106" spans="1:43" ht="9" customHeight="1">
      <c r="A106" s="10"/>
      <c r="B106" s="11"/>
      <c r="C106" s="11"/>
      <c r="D106" s="11"/>
      <c r="E106" s="11"/>
      <c r="F106" s="11"/>
      <c r="G106" s="11"/>
      <c r="H106" s="11"/>
      <c r="I106" s="11"/>
      <c r="J106" s="11"/>
      <c r="K106" s="11"/>
      <c r="L106" s="11"/>
      <c r="M106" s="11"/>
    </row>
    <row r="107" spans="1:43" ht="22.5">
      <c r="A107" s="377" t="s">
        <v>337</v>
      </c>
      <c r="B107" s="378"/>
      <c r="C107" s="378"/>
      <c r="D107" s="380"/>
      <c r="E107" s="378"/>
      <c r="F107" s="378"/>
      <c r="G107" s="378"/>
      <c r="H107" s="378"/>
      <c r="I107" s="378"/>
      <c r="J107" s="378"/>
      <c r="K107" s="378"/>
      <c r="L107" s="378"/>
      <c r="M107" s="378"/>
      <c r="N107" s="378"/>
      <c r="O107" s="378"/>
      <c r="P107" s="378"/>
      <c r="Q107" s="378"/>
      <c r="R107" s="378"/>
      <c r="S107" s="378"/>
      <c r="T107" s="378"/>
      <c r="U107" s="378"/>
      <c r="V107" s="378"/>
      <c r="W107" s="378"/>
      <c r="X107" s="378"/>
      <c r="Y107" s="378"/>
      <c r="Z107" s="378"/>
      <c r="AA107" s="378"/>
      <c r="AB107" s="378"/>
      <c r="AC107" s="378"/>
      <c r="AD107" s="378"/>
      <c r="AE107" s="378"/>
      <c r="AF107" s="378"/>
      <c r="AG107" s="378"/>
      <c r="AH107" s="378"/>
      <c r="AI107" s="378"/>
      <c r="AJ107" s="378"/>
      <c r="AK107" s="378"/>
      <c r="AL107" s="378"/>
      <c r="AM107" s="378"/>
      <c r="AN107" s="378"/>
      <c r="AO107" s="378"/>
      <c r="AP107" s="378"/>
      <c r="AQ107" s="379"/>
    </row>
    <row r="108" spans="1:43" s="74" customFormat="1" ht="17.25" customHeight="1">
      <c r="A108" s="1065" t="s">
        <v>13</v>
      </c>
      <c r="B108" s="1066" t="s">
        <v>98</v>
      </c>
      <c r="C108" s="1070"/>
      <c r="D108" s="1067" t="str">
        <f>IF(D39&gt;0,$C$108,"")</f>
        <v/>
      </c>
      <c r="E108" s="586" t="str">
        <f t="shared" ref="E108:AQ108" si="27">IF(E39&gt;0,$C$108,"")</f>
        <v/>
      </c>
      <c r="F108" s="586" t="str">
        <f t="shared" si="27"/>
        <v/>
      </c>
      <c r="G108" s="586" t="str">
        <f t="shared" si="27"/>
        <v/>
      </c>
      <c r="H108" s="586" t="str">
        <f t="shared" si="27"/>
        <v/>
      </c>
      <c r="I108" s="586" t="str">
        <f t="shared" si="27"/>
        <v/>
      </c>
      <c r="J108" s="586" t="str">
        <f t="shared" si="27"/>
        <v/>
      </c>
      <c r="K108" s="586" t="str">
        <f t="shared" si="27"/>
        <v/>
      </c>
      <c r="L108" s="586" t="str">
        <f t="shared" si="27"/>
        <v/>
      </c>
      <c r="M108" s="586" t="str">
        <f t="shared" si="27"/>
        <v/>
      </c>
      <c r="N108" s="586" t="str">
        <f t="shared" si="27"/>
        <v/>
      </c>
      <c r="O108" s="586" t="str">
        <f t="shared" si="27"/>
        <v/>
      </c>
      <c r="P108" s="586" t="str">
        <f t="shared" si="27"/>
        <v/>
      </c>
      <c r="Q108" s="586" t="str">
        <f t="shared" si="27"/>
        <v/>
      </c>
      <c r="R108" s="586" t="str">
        <f t="shared" si="27"/>
        <v/>
      </c>
      <c r="S108" s="586" t="str">
        <f t="shared" si="27"/>
        <v/>
      </c>
      <c r="T108" s="586" t="str">
        <f t="shared" si="27"/>
        <v/>
      </c>
      <c r="U108" s="586" t="str">
        <f t="shared" si="27"/>
        <v/>
      </c>
      <c r="V108" s="586" t="str">
        <f t="shared" si="27"/>
        <v/>
      </c>
      <c r="W108" s="586" t="str">
        <f t="shared" si="27"/>
        <v/>
      </c>
      <c r="X108" s="586" t="str">
        <f t="shared" si="27"/>
        <v/>
      </c>
      <c r="Y108" s="586" t="str">
        <f t="shared" si="27"/>
        <v/>
      </c>
      <c r="Z108" s="586" t="str">
        <f t="shared" si="27"/>
        <v/>
      </c>
      <c r="AA108" s="586" t="str">
        <f t="shared" si="27"/>
        <v/>
      </c>
      <c r="AB108" s="586" t="str">
        <f t="shared" si="27"/>
        <v/>
      </c>
      <c r="AC108" s="586" t="str">
        <f t="shared" si="27"/>
        <v/>
      </c>
      <c r="AD108" s="586" t="str">
        <f t="shared" si="27"/>
        <v/>
      </c>
      <c r="AE108" s="586" t="str">
        <f t="shared" si="27"/>
        <v/>
      </c>
      <c r="AF108" s="586" t="str">
        <f t="shared" si="27"/>
        <v/>
      </c>
      <c r="AG108" s="586" t="str">
        <f t="shared" si="27"/>
        <v/>
      </c>
      <c r="AH108" s="586" t="str">
        <f t="shared" si="27"/>
        <v/>
      </c>
      <c r="AI108" s="586" t="str">
        <f t="shared" si="27"/>
        <v/>
      </c>
      <c r="AJ108" s="586" t="str">
        <f t="shared" si="27"/>
        <v/>
      </c>
      <c r="AK108" s="586" t="str">
        <f t="shared" si="27"/>
        <v/>
      </c>
      <c r="AL108" s="586" t="str">
        <f t="shared" si="27"/>
        <v/>
      </c>
      <c r="AM108" s="586" t="str">
        <f t="shared" si="27"/>
        <v/>
      </c>
      <c r="AN108" s="586" t="str">
        <f t="shared" si="27"/>
        <v/>
      </c>
      <c r="AO108" s="586" t="str">
        <f t="shared" si="27"/>
        <v/>
      </c>
      <c r="AP108" s="586" t="str">
        <f t="shared" si="27"/>
        <v/>
      </c>
      <c r="AQ108" s="587" t="str">
        <f t="shared" si="27"/>
        <v/>
      </c>
    </row>
    <row r="109" spans="1:43" s="74" customFormat="1" ht="17.25" customHeight="1">
      <c r="A109" s="606" t="s">
        <v>308</v>
      </c>
      <c r="B109" s="598" t="s">
        <v>299</v>
      </c>
      <c r="C109" s="633"/>
      <c r="D109" s="988"/>
      <c r="E109" s="624"/>
      <c r="F109" s="624"/>
      <c r="G109" s="624"/>
      <c r="H109" s="624"/>
      <c r="I109" s="624"/>
      <c r="J109" s="624"/>
      <c r="K109" s="624"/>
      <c r="L109" s="624"/>
      <c r="M109" s="624"/>
      <c r="N109" s="624"/>
      <c r="O109" s="624"/>
      <c r="P109" s="624"/>
      <c r="Q109" s="624"/>
      <c r="R109" s="624"/>
      <c r="S109" s="624"/>
      <c r="T109" s="624"/>
      <c r="U109" s="624"/>
      <c r="V109" s="624"/>
      <c r="W109" s="624"/>
      <c r="X109" s="624"/>
      <c r="Y109" s="624"/>
      <c r="Z109" s="624"/>
      <c r="AA109" s="624"/>
      <c r="AB109" s="624"/>
      <c r="AC109" s="624"/>
      <c r="AD109" s="624"/>
      <c r="AE109" s="624"/>
      <c r="AF109" s="624"/>
      <c r="AG109" s="624"/>
      <c r="AH109" s="624"/>
      <c r="AI109" s="624"/>
      <c r="AJ109" s="624"/>
      <c r="AK109" s="624"/>
      <c r="AL109" s="624"/>
      <c r="AM109" s="624"/>
      <c r="AN109" s="624"/>
      <c r="AO109" s="624"/>
      <c r="AP109" s="624"/>
      <c r="AQ109" s="626"/>
    </row>
    <row r="110" spans="1:43" s="74" customFormat="1" ht="17.25" customHeight="1">
      <c r="A110" s="606" t="s">
        <v>309</v>
      </c>
      <c r="B110" s="598" t="s">
        <v>299</v>
      </c>
      <c r="C110" s="633"/>
      <c r="D110" s="988"/>
      <c r="E110" s="624"/>
      <c r="F110" s="624"/>
      <c r="G110" s="624"/>
      <c r="H110" s="624"/>
      <c r="I110" s="624"/>
      <c r="J110" s="624"/>
      <c r="K110" s="624"/>
      <c r="L110" s="625"/>
      <c r="M110" s="624"/>
      <c r="N110" s="624"/>
      <c r="O110" s="624"/>
      <c r="P110" s="624"/>
      <c r="Q110" s="624"/>
      <c r="R110" s="624"/>
      <c r="S110" s="624"/>
      <c r="T110" s="624"/>
      <c r="U110" s="624"/>
      <c r="V110" s="624"/>
      <c r="W110" s="624"/>
      <c r="X110" s="624"/>
      <c r="Y110" s="624"/>
      <c r="Z110" s="624"/>
      <c r="AA110" s="624"/>
      <c r="AB110" s="624"/>
      <c r="AC110" s="624"/>
      <c r="AD110" s="624"/>
      <c r="AE110" s="624"/>
      <c r="AF110" s="624"/>
      <c r="AG110" s="624"/>
      <c r="AH110" s="624"/>
      <c r="AI110" s="624"/>
      <c r="AJ110" s="624"/>
      <c r="AK110" s="624"/>
      <c r="AL110" s="624"/>
      <c r="AM110" s="624"/>
      <c r="AN110" s="624"/>
      <c r="AO110" s="624"/>
      <c r="AP110" s="624"/>
      <c r="AQ110" s="626"/>
    </row>
    <row r="111" spans="1:43" s="74" customFormat="1" ht="17.25" customHeight="1">
      <c r="A111" s="606" t="s">
        <v>310</v>
      </c>
      <c r="B111" s="598" t="s">
        <v>299</v>
      </c>
      <c r="C111" s="633"/>
      <c r="D111" s="631"/>
      <c r="E111" s="624"/>
      <c r="F111" s="624"/>
      <c r="G111" s="624"/>
      <c r="H111" s="624"/>
      <c r="I111" s="624"/>
      <c r="J111" s="624"/>
      <c r="K111" s="624"/>
      <c r="L111" s="625"/>
      <c r="M111" s="624"/>
      <c r="N111" s="624"/>
      <c r="O111" s="624"/>
      <c r="P111" s="624"/>
      <c r="Q111" s="624"/>
      <c r="R111" s="624"/>
      <c r="S111" s="624"/>
      <c r="T111" s="624"/>
      <c r="U111" s="624"/>
      <c r="V111" s="624"/>
      <c r="W111" s="624"/>
      <c r="X111" s="624"/>
      <c r="Y111" s="624"/>
      <c r="Z111" s="624"/>
      <c r="AA111" s="624"/>
      <c r="AB111" s="624"/>
      <c r="AC111" s="624"/>
      <c r="AD111" s="624"/>
      <c r="AE111" s="624"/>
      <c r="AF111" s="624"/>
      <c r="AG111" s="624"/>
      <c r="AH111" s="624"/>
      <c r="AI111" s="624"/>
      <c r="AJ111" s="624"/>
      <c r="AK111" s="624"/>
      <c r="AL111" s="624"/>
      <c r="AM111" s="624"/>
      <c r="AN111" s="624"/>
      <c r="AO111" s="624"/>
      <c r="AP111" s="624"/>
      <c r="AQ111" s="626"/>
    </row>
    <row r="112" spans="1:43" s="74" customFormat="1" ht="17.25" customHeight="1">
      <c r="A112" s="341" t="s">
        <v>313</v>
      </c>
      <c r="B112" s="599" t="s">
        <v>299</v>
      </c>
      <c r="C112" s="634"/>
      <c r="D112" s="632"/>
      <c r="E112" s="627"/>
      <c r="F112" s="627"/>
      <c r="G112" s="627"/>
      <c r="H112" s="627"/>
      <c r="I112" s="627"/>
      <c r="J112" s="627"/>
      <c r="K112" s="627"/>
      <c r="L112" s="628"/>
      <c r="M112" s="627"/>
      <c r="N112" s="627"/>
      <c r="O112" s="627"/>
      <c r="P112" s="627"/>
      <c r="Q112" s="627"/>
      <c r="R112" s="627"/>
      <c r="S112" s="627"/>
      <c r="T112" s="627"/>
      <c r="U112" s="627"/>
      <c r="V112" s="627"/>
      <c r="W112" s="627"/>
      <c r="X112" s="627"/>
      <c r="Y112" s="627"/>
      <c r="Z112" s="627"/>
      <c r="AA112" s="627"/>
      <c r="AB112" s="627"/>
      <c r="AC112" s="627"/>
      <c r="AD112" s="627"/>
      <c r="AE112" s="627"/>
      <c r="AF112" s="627"/>
      <c r="AG112" s="627"/>
      <c r="AH112" s="627"/>
      <c r="AI112" s="627"/>
      <c r="AJ112" s="627"/>
      <c r="AK112" s="627"/>
      <c r="AL112" s="627"/>
      <c r="AM112" s="627"/>
      <c r="AN112" s="627"/>
      <c r="AO112" s="627"/>
      <c r="AP112" s="627"/>
      <c r="AQ112" s="629"/>
    </row>
    <row r="113" spans="1:44" ht="9" customHeight="1"/>
    <row r="114" spans="1:44" ht="22.5" outlineLevel="1">
      <c r="A114" s="377" t="s">
        <v>338</v>
      </c>
      <c r="B114" s="378"/>
      <c r="C114" s="378"/>
      <c r="D114" s="378"/>
      <c r="E114" s="378"/>
      <c r="F114" s="378"/>
      <c r="G114" s="378"/>
      <c r="H114" s="378"/>
      <c r="I114" s="378"/>
      <c r="J114" s="378"/>
      <c r="K114" s="378"/>
      <c r="L114" s="378"/>
      <c r="M114" s="378"/>
      <c r="N114" s="378"/>
      <c r="O114" s="378"/>
      <c r="P114" s="378"/>
      <c r="Q114" s="378"/>
      <c r="R114" s="378"/>
      <c r="S114" s="378"/>
      <c r="T114" s="378"/>
      <c r="U114" s="378"/>
      <c r="V114" s="378"/>
      <c r="W114" s="378"/>
      <c r="X114" s="378"/>
      <c r="Y114" s="378"/>
      <c r="Z114" s="378"/>
      <c r="AA114" s="378"/>
      <c r="AB114" s="378"/>
      <c r="AC114" s="378"/>
      <c r="AD114" s="378"/>
      <c r="AE114" s="378"/>
      <c r="AF114" s="378"/>
      <c r="AG114" s="378"/>
      <c r="AH114" s="378"/>
      <c r="AI114" s="378"/>
      <c r="AJ114" s="378"/>
      <c r="AK114" s="378"/>
      <c r="AL114" s="378"/>
      <c r="AM114" s="378"/>
      <c r="AN114" s="378"/>
      <c r="AO114" s="378"/>
      <c r="AP114" s="378"/>
      <c r="AQ114" s="379"/>
    </row>
    <row r="115" spans="1:44" ht="16.5" customHeight="1" outlineLevel="1">
      <c r="A115" s="635" t="s">
        <v>304</v>
      </c>
      <c r="B115" s="633"/>
      <c r="C115" s="636"/>
      <c r="D115" s="612">
        <f>D37</f>
        <v>2026</v>
      </c>
      <c r="E115" s="612">
        <f>D115</f>
        <v>2026</v>
      </c>
      <c r="F115" s="612">
        <f t="shared" ref="F115:U116" si="28">E115</f>
        <v>2026</v>
      </c>
      <c r="G115" s="612">
        <f t="shared" si="28"/>
        <v>2026</v>
      </c>
      <c r="H115" s="612">
        <f t="shared" si="28"/>
        <v>2026</v>
      </c>
      <c r="I115" s="612">
        <f t="shared" si="28"/>
        <v>2026</v>
      </c>
      <c r="J115" s="612">
        <f t="shared" si="28"/>
        <v>2026</v>
      </c>
      <c r="K115" s="612">
        <f t="shared" si="28"/>
        <v>2026</v>
      </c>
      <c r="L115" s="612">
        <f t="shared" si="28"/>
        <v>2026</v>
      </c>
      <c r="M115" s="612">
        <f t="shared" si="28"/>
        <v>2026</v>
      </c>
      <c r="N115" s="612">
        <f t="shared" si="28"/>
        <v>2026</v>
      </c>
      <c r="O115" s="612">
        <f t="shared" si="28"/>
        <v>2026</v>
      </c>
      <c r="P115" s="612">
        <f t="shared" si="28"/>
        <v>2026</v>
      </c>
      <c r="Q115" s="612">
        <f t="shared" si="28"/>
        <v>2026</v>
      </c>
      <c r="R115" s="612">
        <f t="shared" si="28"/>
        <v>2026</v>
      </c>
      <c r="S115" s="612">
        <f t="shared" si="28"/>
        <v>2026</v>
      </c>
      <c r="T115" s="612">
        <f t="shared" si="28"/>
        <v>2026</v>
      </c>
      <c r="U115" s="612">
        <f t="shared" si="28"/>
        <v>2026</v>
      </c>
      <c r="V115" s="612">
        <f t="shared" ref="V115:AK116" si="29">U115</f>
        <v>2026</v>
      </c>
      <c r="W115" s="612">
        <f t="shared" si="29"/>
        <v>2026</v>
      </c>
      <c r="X115" s="612">
        <f t="shared" si="29"/>
        <v>2026</v>
      </c>
      <c r="Y115" s="612">
        <f t="shared" si="29"/>
        <v>2026</v>
      </c>
      <c r="Z115" s="612">
        <f t="shared" si="29"/>
        <v>2026</v>
      </c>
      <c r="AA115" s="612">
        <f t="shared" si="29"/>
        <v>2026</v>
      </c>
      <c r="AB115" s="612">
        <f t="shared" si="29"/>
        <v>2026</v>
      </c>
      <c r="AC115" s="612">
        <f t="shared" si="29"/>
        <v>2026</v>
      </c>
      <c r="AD115" s="612">
        <f t="shared" si="29"/>
        <v>2026</v>
      </c>
      <c r="AE115" s="612">
        <f t="shared" si="29"/>
        <v>2026</v>
      </c>
      <c r="AF115" s="612">
        <f t="shared" si="29"/>
        <v>2026</v>
      </c>
      <c r="AG115" s="612">
        <f t="shared" si="29"/>
        <v>2026</v>
      </c>
      <c r="AH115" s="612">
        <f t="shared" si="29"/>
        <v>2026</v>
      </c>
      <c r="AI115" s="612">
        <f t="shared" si="29"/>
        <v>2026</v>
      </c>
      <c r="AJ115" s="612">
        <f t="shared" si="29"/>
        <v>2026</v>
      </c>
      <c r="AK115" s="612">
        <f t="shared" si="29"/>
        <v>2026</v>
      </c>
      <c r="AL115" s="612">
        <f t="shared" ref="AL115:AQ116" si="30">AK115</f>
        <v>2026</v>
      </c>
      <c r="AM115" s="612">
        <f t="shared" si="30"/>
        <v>2026</v>
      </c>
      <c r="AN115" s="612">
        <f t="shared" si="30"/>
        <v>2026</v>
      </c>
      <c r="AO115" s="612">
        <f t="shared" si="30"/>
        <v>2026</v>
      </c>
      <c r="AP115" s="612">
        <f t="shared" si="30"/>
        <v>2026</v>
      </c>
      <c r="AQ115" s="613">
        <f t="shared" si="30"/>
        <v>2026</v>
      </c>
    </row>
    <row r="116" spans="1:44" ht="16.5" customHeight="1" outlineLevel="1">
      <c r="A116" s="635" t="s">
        <v>305</v>
      </c>
      <c r="B116" s="633"/>
      <c r="C116" s="636"/>
      <c r="D116" s="611" t="s">
        <v>306</v>
      </c>
      <c r="E116" s="611" t="str">
        <f>D116</f>
        <v>EUR</v>
      </c>
      <c r="F116" s="611" t="str">
        <f t="shared" si="28"/>
        <v>EUR</v>
      </c>
      <c r="G116" s="611" t="str">
        <f t="shared" si="28"/>
        <v>EUR</v>
      </c>
      <c r="H116" s="611" t="str">
        <f t="shared" si="28"/>
        <v>EUR</v>
      </c>
      <c r="I116" s="611" t="str">
        <f t="shared" si="28"/>
        <v>EUR</v>
      </c>
      <c r="J116" s="611" t="str">
        <f t="shared" si="28"/>
        <v>EUR</v>
      </c>
      <c r="K116" s="611" t="str">
        <f t="shared" si="28"/>
        <v>EUR</v>
      </c>
      <c r="L116" s="611" t="str">
        <f t="shared" si="28"/>
        <v>EUR</v>
      </c>
      <c r="M116" s="611" t="str">
        <f t="shared" si="28"/>
        <v>EUR</v>
      </c>
      <c r="N116" s="611" t="str">
        <f t="shared" si="28"/>
        <v>EUR</v>
      </c>
      <c r="O116" s="611" t="str">
        <f t="shared" si="28"/>
        <v>EUR</v>
      </c>
      <c r="P116" s="611" t="str">
        <f t="shared" si="28"/>
        <v>EUR</v>
      </c>
      <c r="Q116" s="611" t="str">
        <f t="shared" si="28"/>
        <v>EUR</v>
      </c>
      <c r="R116" s="611" t="str">
        <f t="shared" si="28"/>
        <v>EUR</v>
      </c>
      <c r="S116" s="611" t="str">
        <f t="shared" si="28"/>
        <v>EUR</v>
      </c>
      <c r="T116" s="611" t="str">
        <f t="shared" si="28"/>
        <v>EUR</v>
      </c>
      <c r="U116" s="611" t="str">
        <f t="shared" si="28"/>
        <v>EUR</v>
      </c>
      <c r="V116" s="611" t="str">
        <f t="shared" si="29"/>
        <v>EUR</v>
      </c>
      <c r="W116" s="611" t="str">
        <f t="shared" si="29"/>
        <v>EUR</v>
      </c>
      <c r="X116" s="611" t="str">
        <f t="shared" si="29"/>
        <v>EUR</v>
      </c>
      <c r="Y116" s="611" t="str">
        <f t="shared" si="29"/>
        <v>EUR</v>
      </c>
      <c r="Z116" s="611" t="str">
        <f t="shared" si="29"/>
        <v>EUR</v>
      </c>
      <c r="AA116" s="611" t="str">
        <f t="shared" si="29"/>
        <v>EUR</v>
      </c>
      <c r="AB116" s="611" t="str">
        <f t="shared" si="29"/>
        <v>EUR</v>
      </c>
      <c r="AC116" s="611" t="str">
        <f t="shared" si="29"/>
        <v>EUR</v>
      </c>
      <c r="AD116" s="611" t="str">
        <f t="shared" si="29"/>
        <v>EUR</v>
      </c>
      <c r="AE116" s="611" t="str">
        <f t="shared" si="29"/>
        <v>EUR</v>
      </c>
      <c r="AF116" s="611" t="str">
        <f t="shared" si="29"/>
        <v>EUR</v>
      </c>
      <c r="AG116" s="611" t="str">
        <f t="shared" si="29"/>
        <v>EUR</v>
      </c>
      <c r="AH116" s="611" t="str">
        <f t="shared" si="29"/>
        <v>EUR</v>
      </c>
      <c r="AI116" s="611" t="str">
        <f t="shared" si="29"/>
        <v>EUR</v>
      </c>
      <c r="AJ116" s="611" t="str">
        <f t="shared" si="29"/>
        <v>EUR</v>
      </c>
      <c r="AK116" s="611" t="str">
        <f t="shared" si="29"/>
        <v>EUR</v>
      </c>
      <c r="AL116" s="611" t="str">
        <f t="shared" si="30"/>
        <v>EUR</v>
      </c>
      <c r="AM116" s="611" t="str">
        <f t="shared" si="30"/>
        <v>EUR</v>
      </c>
      <c r="AN116" s="611" t="str">
        <f t="shared" si="30"/>
        <v>EUR</v>
      </c>
      <c r="AO116" s="611" t="str">
        <f t="shared" si="30"/>
        <v>EUR</v>
      </c>
      <c r="AP116" s="611" t="str">
        <f t="shared" si="30"/>
        <v>EUR</v>
      </c>
      <c r="AQ116" s="615" t="str">
        <f t="shared" si="30"/>
        <v>EUR</v>
      </c>
    </row>
    <row r="117" spans="1:44" s="74" customFormat="1" ht="16.5" customHeight="1" outlineLevel="1">
      <c r="A117" s="637" t="s">
        <v>13</v>
      </c>
      <c r="B117" s="598" t="str">
        <f>IF(D116="PLN","PLN/100","€/100")</f>
        <v>€/100</v>
      </c>
      <c r="C117" s="636"/>
      <c r="D117" s="606">
        <f t="shared" ref="D117:AQ117" si="31">IF(D39=0,0,D39*(1+D108))</f>
        <v>0</v>
      </c>
      <c r="E117" s="68">
        <f t="shared" si="31"/>
        <v>0</v>
      </c>
      <c r="F117" s="68">
        <f t="shared" si="31"/>
        <v>0</v>
      </c>
      <c r="G117" s="68">
        <f t="shared" si="31"/>
        <v>0</v>
      </c>
      <c r="H117" s="68">
        <f t="shared" si="31"/>
        <v>0</v>
      </c>
      <c r="I117" s="68">
        <f t="shared" si="31"/>
        <v>0</v>
      </c>
      <c r="J117" s="68">
        <f t="shared" si="31"/>
        <v>0</v>
      </c>
      <c r="K117" s="68">
        <f t="shared" si="31"/>
        <v>0</v>
      </c>
      <c r="L117" s="68">
        <f t="shared" si="31"/>
        <v>0</v>
      </c>
      <c r="M117" s="68">
        <f t="shared" si="31"/>
        <v>0</v>
      </c>
      <c r="N117" s="68">
        <f t="shared" si="31"/>
        <v>0</v>
      </c>
      <c r="O117" s="68">
        <f t="shared" si="31"/>
        <v>0</v>
      </c>
      <c r="P117" s="68">
        <f t="shared" si="31"/>
        <v>0</v>
      </c>
      <c r="Q117" s="68">
        <f t="shared" si="31"/>
        <v>0</v>
      </c>
      <c r="R117" s="68">
        <f t="shared" si="31"/>
        <v>0</v>
      </c>
      <c r="S117" s="68">
        <f t="shared" si="31"/>
        <v>0</v>
      </c>
      <c r="T117" s="68">
        <f t="shared" si="31"/>
        <v>0</v>
      </c>
      <c r="U117" s="68">
        <f t="shared" si="31"/>
        <v>0</v>
      </c>
      <c r="V117" s="68">
        <f t="shared" si="31"/>
        <v>0</v>
      </c>
      <c r="W117" s="68">
        <f t="shared" si="31"/>
        <v>0</v>
      </c>
      <c r="X117" s="68">
        <f t="shared" si="31"/>
        <v>0</v>
      </c>
      <c r="Y117" s="68">
        <f t="shared" si="31"/>
        <v>0</v>
      </c>
      <c r="Z117" s="68">
        <f t="shared" si="31"/>
        <v>0</v>
      </c>
      <c r="AA117" s="68">
        <f t="shared" si="31"/>
        <v>0</v>
      </c>
      <c r="AB117" s="68">
        <f t="shared" si="31"/>
        <v>0</v>
      </c>
      <c r="AC117" s="68">
        <f t="shared" si="31"/>
        <v>0</v>
      </c>
      <c r="AD117" s="68">
        <f t="shared" si="31"/>
        <v>0</v>
      </c>
      <c r="AE117" s="68">
        <f t="shared" si="31"/>
        <v>0</v>
      </c>
      <c r="AF117" s="68">
        <f t="shared" si="31"/>
        <v>0</v>
      </c>
      <c r="AG117" s="68">
        <f t="shared" si="31"/>
        <v>0</v>
      </c>
      <c r="AH117" s="68">
        <f t="shared" si="31"/>
        <v>0</v>
      </c>
      <c r="AI117" s="68">
        <f t="shared" si="31"/>
        <v>0</v>
      </c>
      <c r="AJ117" s="68">
        <f t="shared" si="31"/>
        <v>0</v>
      </c>
      <c r="AK117" s="68">
        <f t="shared" si="31"/>
        <v>0</v>
      </c>
      <c r="AL117" s="68">
        <f t="shared" si="31"/>
        <v>0</v>
      </c>
      <c r="AM117" s="68">
        <f t="shared" si="31"/>
        <v>0</v>
      </c>
      <c r="AN117" s="68">
        <f t="shared" si="31"/>
        <v>0</v>
      </c>
      <c r="AO117" s="68">
        <f t="shared" si="31"/>
        <v>0</v>
      </c>
      <c r="AP117" s="68">
        <f t="shared" si="31"/>
        <v>0</v>
      </c>
      <c r="AQ117" s="69">
        <f t="shared" si="31"/>
        <v>0</v>
      </c>
    </row>
    <row r="118" spans="1:44" s="74" customFormat="1" ht="16.5" customHeight="1" outlineLevel="1">
      <c r="A118" s="637" t="s">
        <v>308</v>
      </c>
      <c r="B118" s="598" t="str">
        <f>IF(D116="PLN","PLN/100","€/100")</f>
        <v>€/100</v>
      </c>
      <c r="C118" s="636"/>
      <c r="D118" s="606">
        <f t="shared" ref="D118:AQ119" si="32">D41+D109</f>
        <v>0</v>
      </c>
      <c r="E118" s="68">
        <f t="shared" si="32"/>
        <v>0</v>
      </c>
      <c r="F118" s="68">
        <f t="shared" si="32"/>
        <v>0</v>
      </c>
      <c r="G118" s="68">
        <f t="shared" si="32"/>
        <v>0</v>
      </c>
      <c r="H118" s="68">
        <f t="shared" si="32"/>
        <v>0</v>
      </c>
      <c r="I118" s="68">
        <f t="shared" si="32"/>
        <v>0</v>
      </c>
      <c r="J118" s="68">
        <f t="shared" si="32"/>
        <v>0</v>
      </c>
      <c r="K118" s="68">
        <f t="shared" si="32"/>
        <v>0</v>
      </c>
      <c r="L118" s="68">
        <f t="shared" si="32"/>
        <v>0</v>
      </c>
      <c r="M118" s="68">
        <f t="shared" si="32"/>
        <v>0</v>
      </c>
      <c r="N118" s="68">
        <f t="shared" si="32"/>
        <v>0</v>
      </c>
      <c r="O118" s="68">
        <f t="shared" si="32"/>
        <v>0</v>
      </c>
      <c r="P118" s="68">
        <f t="shared" si="32"/>
        <v>0</v>
      </c>
      <c r="Q118" s="68">
        <f t="shared" si="32"/>
        <v>0</v>
      </c>
      <c r="R118" s="68">
        <f t="shared" si="32"/>
        <v>0</v>
      </c>
      <c r="S118" s="68">
        <f t="shared" si="32"/>
        <v>0</v>
      </c>
      <c r="T118" s="68">
        <f t="shared" si="32"/>
        <v>0</v>
      </c>
      <c r="U118" s="68">
        <f t="shared" si="32"/>
        <v>0</v>
      </c>
      <c r="V118" s="68">
        <f t="shared" si="32"/>
        <v>0</v>
      </c>
      <c r="W118" s="68">
        <f t="shared" si="32"/>
        <v>0</v>
      </c>
      <c r="X118" s="68">
        <f t="shared" si="32"/>
        <v>0</v>
      </c>
      <c r="Y118" s="68">
        <f t="shared" si="32"/>
        <v>0</v>
      </c>
      <c r="Z118" s="68">
        <f t="shared" si="32"/>
        <v>0</v>
      </c>
      <c r="AA118" s="68">
        <f t="shared" si="32"/>
        <v>0</v>
      </c>
      <c r="AB118" s="68">
        <f t="shared" si="32"/>
        <v>0</v>
      </c>
      <c r="AC118" s="68">
        <f t="shared" si="32"/>
        <v>0</v>
      </c>
      <c r="AD118" s="68">
        <f t="shared" si="32"/>
        <v>0</v>
      </c>
      <c r="AE118" s="68">
        <f t="shared" si="32"/>
        <v>0</v>
      </c>
      <c r="AF118" s="68">
        <f t="shared" si="32"/>
        <v>0</v>
      </c>
      <c r="AG118" s="68">
        <f t="shared" si="32"/>
        <v>0</v>
      </c>
      <c r="AH118" s="68">
        <f t="shared" si="32"/>
        <v>0</v>
      </c>
      <c r="AI118" s="68">
        <f t="shared" si="32"/>
        <v>0</v>
      </c>
      <c r="AJ118" s="68">
        <f t="shared" si="32"/>
        <v>0</v>
      </c>
      <c r="AK118" s="68">
        <f t="shared" si="32"/>
        <v>0</v>
      </c>
      <c r="AL118" s="68">
        <f t="shared" si="32"/>
        <v>0</v>
      </c>
      <c r="AM118" s="68">
        <f t="shared" si="32"/>
        <v>0</v>
      </c>
      <c r="AN118" s="68">
        <f t="shared" si="32"/>
        <v>0</v>
      </c>
      <c r="AO118" s="68">
        <f t="shared" si="32"/>
        <v>0</v>
      </c>
      <c r="AP118" s="68">
        <f t="shared" si="32"/>
        <v>0</v>
      </c>
      <c r="AQ118" s="69">
        <f t="shared" si="32"/>
        <v>0</v>
      </c>
      <c r="AR118" s="1"/>
    </row>
    <row r="119" spans="1:44" s="74" customFormat="1" ht="16.5" customHeight="1" outlineLevel="1">
      <c r="A119" s="637" t="s">
        <v>309</v>
      </c>
      <c r="B119" s="598" t="str">
        <f>IF(D116="PLN","PLN/100","€/100")</f>
        <v>€/100</v>
      </c>
      <c r="C119" s="636"/>
      <c r="D119" s="606">
        <f t="shared" si="32"/>
        <v>0</v>
      </c>
      <c r="E119" s="616">
        <f t="shared" si="32"/>
        <v>0</v>
      </c>
      <c r="F119" s="68">
        <f t="shared" si="32"/>
        <v>0</v>
      </c>
      <c r="G119" s="68">
        <f t="shared" si="32"/>
        <v>0</v>
      </c>
      <c r="H119" s="68">
        <f t="shared" si="32"/>
        <v>0</v>
      </c>
      <c r="I119" s="68">
        <f t="shared" si="32"/>
        <v>0</v>
      </c>
      <c r="J119" s="68">
        <f t="shared" si="32"/>
        <v>0</v>
      </c>
      <c r="K119" s="68">
        <f t="shared" si="32"/>
        <v>0</v>
      </c>
      <c r="L119" s="68">
        <f t="shared" si="32"/>
        <v>0</v>
      </c>
      <c r="M119" s="68">
        <f t="shared" si="32"/>
        <v>0</v>
      </c>
      <c r="N119" s="68">
        <f t="shared" si="32"/>
        <v>0</v>
      </c>
      <c r="O119" s="68">
        <f t="shared" si="32"/>
        <v>0</v>
      </c>
      <c r="P119" s="68">
        <f t="shared" si="32"/>
        <v>0</v>
      </c>
      <c r="Q119" s="68">
        <f t="shared" si="32"/>
        <v>0</v>
      </c>
      <c r="R119" s="68">
        <f t="shared" si="32"/>
        <v>0</v>
      </c>
      <c r="S119" s="68">
        <f t="shared" si="32"/>
        <v>0</v>
      </c>
      <c r="T119" s="68">
        <f t="shared" si="32"/>
        <v>0</v>
      </c>
      <c r="U119" s="68">
        <f t="shared" si="32"/>
        <v>0</v>
      </c>
      <c r="V119" s="68">
        <f t="shared" si="32"/>
        <v>0</v>
      </c>
      <c r="W119" s="68">
        <f t="shared" si="32"/>
        <v>0</v>
      </c>
      <c r="X119" s="68">
        <f t="shared" si="32"/>
        <v>0</v>
      </c>
      <c r="Y119" s="68">
        <f t="shared" si="32"/>
        <v>0</v>
      </c>
      <c r="Z119" s="68">
        <f t="shared" si="32"/>
        <v>0</v>
      </c>
      <c r="AA119" s="68">
        <f t="shared" si="32"/>
        <v>0</v>
      </c>
      <c r="AB119" s="68">
        <f t="shared" si="32"/>
        <v>0</v>
      </c>
      <c r="AC119" s="68">
        <f t="shared" si="32"/>
        <v>0</v>
      </c>
      <c r="AD119" s="68">
        <f t="shared" si="32"/>
        <v>0</v>
      </c>
      <c r="AE119" s="68">
        <f t="shared" si="32"/>
        <v>0</v>
      </c>
      <c r="AF119" s="68">
        <f t="shared" si="32"/>
        <v>0</v>
      </c>
      <c r="AG119" s="68">
        <f t="shared" si="32"/>
        <v>0</v>
      </c>
      <c r="AH119" s="68">
        <f t="shared" si="32"/>
        <v>0</v>
      </c>
      <c r="AI119" s="68">
        <f t="shared" si="32"/>
        <v>0</v>
      </c>
      <c r="AJ119" s="68">
        <f t="shared" si="32"/>
        <v>0</v>
      </c>
      <c r="AK119" s="68">
        <f t="shared" si="32"/>
        <v>0</v>
      </c>
      <c r="AL119" s="68">
        <f t="shared" si="32"/>
        <v>0</v>
      </c>
      <c r="AM119" s="68">
        <f t="shared" si="32"/>
        <v>0</v>
      </c>
      <c r="AN119" s="68">
        <f t="shared" si="32"/>
        <v>0</v>
      </c>
      <c r="AO119" s="68">
        <f t="shared" si="32"/>
        <v>0</v>
      </c>
      <c r="AP119" s="68">
        <f t="shared" si="32"/>
        <v>0</v>
      </c>
      <c r="AQ119" s="69">
        <f t="shared" si="32"/>
        <v>0</v>
      </c>
      <c r="AR119" s="1"/>
    </row>
    <row r="120" spans="1:44" s="74" customFormat="1" ht="16.5" customHeight="1" outlineLevel="1">
      <c r="A120" s="606" t="s">
        <v>311</v>
      </c>
      <c r="B120" s="598" t="str">
        <f t="shared" ref="B120:B121" si="33">IF(D117="PLN","PLN/100","€/100")</f>
        <v>€/100</v>
      </c>
      <c r="C120" s="636"/>
      <c r="D120" s="606">
        <f>D44</f>
        <v>0</v>
      </c>
      <c r="E120" s="616">
        <f t="shared" ref="E120:AQ121" si="34">E44</f>
        <v>0</v>
      </c>
      <c r="F120" s="68">
        <f t="shared" si="34"/>
        <v>0</v>
      </c>
      <c r="G120" s="68">
        <f t="shared" si="34"/>
        <v>0</v>
      </c>
      <c r="H120" s="68">
        <f t="shared" si="34"/>
        <v>0</v>
      </c>
      <c r="I120" s="68">
        <f t="shared" si="34"/>
        <v>0</v>
      </c>
      <c r="J120" s="68">
        <f t="shared" si="34"/>
        <v>0</v>
      </c>
      <c r="K120" s="68">
        <f t="shared" si="34"/>
        <v>0</v>
      </c>
      <c r="L120" s="68">
        <f t="shared" si="34"/>
        <v>0</v>
      </c>
      <c r="M120" s="68">
        <f t="shared" si="34"/>
        <v>0</v>
      </c>
      <c r="N120" s="68">
        <f t="shared" si="34"/>
        <v>0</v>
      </c>
      <c r="O120" s="68">
        <f t="shared" si="34"/>
        <v>0</v>
      </c>
      <c r="P120" s="68">
        <f t="shared" si="34"/>
        <v>0</v>
      </c>
      <c r="Q120" s="68">
        <f t="shared" si="34"/>
        <v>0</v>
      </c>
      <c r="R120" s="68">
        <f t="shared" si="34"/>
        <v>0</v>
      </c>
      <c r="S120" s="68">
        <f t="shared" si="34"/>
        <v>0</v>
      </c>
      <c r="T120" s="68">
        <f t="shared" si="34"/>
        <v>0</v>
      </c>
      <c r="U120" s="68">
        <f t="shared" si="34"/>
        <v>0</v>
      </c>
      <c r="V120" s="68">
        <f t="shared" si="34"/>
        <v>0</v>
      </c>
      <c r="W120" s="68">
        <f t="shared" si="34"/>
        <v>0</v>
      </c>
      <c r="X120" s="68">
        <f t="shared" si="34"/>
        <v>0</v>
      </c>
      <c r="Y120" s="68">
        <f t="shared" si="34"/>
        <v>0</v>
      </c>
      <c r="Z120" s="68">
        <f t="shared" si="34"/>
        <v>0</v>
      </c>
      <c r="AA120" s="68">
        <f t="shared" si="34"/>
        <v>0</v>
      </c>
      <c r="AB120" s="68">
        <f t="shared" si="34"/>
        <v>0</v>
      </c>
      <c r="AC120" s="68">
        <f t="shared" si="34"/>
        <v>0</v>
      </c>
      <c r="AD120" s="68">
        <f t="shared" si="34"/>
        <v>0</v>
      </c>
      <c r="AE120" s="68">
        <f t="shared" si="34"/>
        <v>0</v>
      </c>
      <c r="AF120" s="68">
        <f t="shared" si="34"/>
        <v>0</v>
      </c>
      <c r="AG120" s="68">
        <f t="shared" si="34"/>
        <v>0</v>
      </c>
      <c r="AH120" s="68">
        <f t="shared" si="34"/>
        <v>0</v>
      </c>
      <c r="AI120" s="68">
        <f t="shared" si="34"/>
        <v>0</v>
      </c>
      <c r="AJ120" s="68">
        <f t="shared" si="34"/>
        <v>0</v>
      </c>
      <c r="AK120" s="68">
        <f t="shared" si="34"/>
        <v>0</v>
      </c>
      <c r="AL120" s="68">
        <f t="shared" si="34"/>
        <v>0</v>
      </c>
      <c r="AM120" s="68">
        <f t="shared" si="34"/>
        <v>0</v>
      </c>
      <c r="AN120" s="68">
        <f t="shared" si="34"/>
        <v>0</v>
      </c>
      <c r="AO120" s="68">
        <f t="shared" si="34"/>
        <v>0</v>
      </c>
      <c r="AP120" s="68">
        <f t="shared" si="34"/>
        <v>0</v>
      </c>
      <c r="AQ120" s="69">
        <f t="shared" si="34"/>
        <v>0</v>
      </c>
      <c r="AR120" s="1"/>
    </row>
    <row r="121" spans="1:44" s="74" customFormat="1" ht="16.5" customHeight="1" outlineLevel="1">
      <c r="A121" s="606" t="s">
        <v>312</v>
      </c>
      <c r="B121" s="598" t="str">
        <f t="shared" si="33"/>
        <v>€/100</v>
      </c>
      <c r="C121" s="636"/>
      <c r="D121" s="606">
        <f>D45</f>
        <v>0</v>
      </c>
      <c r="E121" s="616">
        <f t="shared" si="34"/>
        <v>0</v>
      </c>
      <c r="F121" s="68">
        <f t="shared" si="34"/>
        <v>0</v>
      </c>
      <c r="G121" s="68">
        <f t="shared" si="34"/>
        <v>0</v>
      </c>
      <c r="H121" s="68">
        <f t="shared" si="34"/>
        <v>0</v>
      </c>
      <c r="I121" s="68">
        <f t="shared" si="34"/>
        <v>0</v>
      </c>
      <c r="J121" s="68">
        <f t="shared" si="34"/>
        <v>0</v>
      </c>
      <c r="K121" s="68">
        <f t="shared" si="34"/>
        <v>0</v>
      </c>
      <c r="L121" s="68">
        <f t="shared" si="34"/>
        <v>0</v>
      </c>
      <c r="M121" s="68">
        <f t="shared" si="34"/>
        <v>0</v>
      </c>
      <c r="N121" s="68">
        <f t="shared" si="34"/>
        <v>0</v>
      </c>
      <c r="O121" s="68">
        <f t="shared" si="34"/>
        <v>0</v>
      </c>
      <c r="P121" s="68">
        <f t="shared" si="34"/>
        <v>0</v>
      </c>
      <c r="Q121" s="68">
        <f t="shared" si="34"/>
        <v>0</v>
      </c>
      <c r="R121" s="68">
        <f t="shared" si="34"/>
        <v>0</v>
      </c>
      <c r="S121" s="68">
        <f t="shared" si="34"/>
        <v>0</v>
      </c>
      <c r="T121" s="68">
        <f t="shared" si="34"/>
        <v>0</v>
      </c>
      <c r="U121" s="68">
        <f t="shared" si="34"/>
        <v>0</v>
      </c>
      <c r="V121" s="68">
        <f t="shared" si="34"/>
        <v>0</v>
      </c>
      <c r="W121" s="68">
        <f t="shared" si="34"/>
        <v>0</v>
      </c>
      <c r="X121" s="68">
        <f t="shared" si="34"/>
        <v>0</v>
      </c>
      <c r="Y121" s="68">
        <f t="shared" si="34"/>
        <v>0</v>
      </c>
      <c r="Z121" s="68">
        <f t="shared" si="34"/>
        <v>0</v>
      </c>
      <c r="AA121" s="68">
        <f t="shared" si="34"/>
        <v>0</v>
      </c>
      <c r="AB121" s="68">
        <f t="shared" si="34"/>
        <v>0</v>
      </c>
      <c r="AC121" s="68">
        <f t="shared" si="34"/>
        <v>0</v>
      </c>
      <c r="AD121" s="68">
        <f t="shared" si="34"/>
        <v>0</v>
      </c>
      <c r="AE121" s="68">
        <f t="shared" si="34"/>
        <v>0</v>
      </c>
      <c r="AF121" s="68">
        <f t="shared" si="34"/>
        <v>0</v>
      </c>
      <c r="AG121" s="68">
        <f t="shared" si="34"/>
        <v>0</v>
      </c>
      <c r="AH121" s="68">
        <f t="shared" si="34"/>
        <v>0</v>
      </c>
      <c r="AI121" s="68">
        <f t="shared" si="34"/>
        <v>0</v>
      </c>
      <c r="AJ121" s="68">
        <f t="shared" si="34"/>
        <v>0</v>
      </c>
      <c r="AK121" s="68">
        <f t="shared" si="34"/>
        <v>0</v>
      </c>
      <c r="AL121" s="68">
        <f t="shared" si="34"/>
        <v>0</v>
      </c>
      <c r="AM121" s="68">
        <f t="shared" si="34"/>
        <v>0</v>
      </c>
      <c r="AN121" s="68">
        <f t="shared" si="34"/>
        <v>0</v>
      </c>
      <c r="AO121" s="68">
        <f t="shared" si="34"/>
        <v>0</v>
      </c>
      <c r="AP121" s="68">
        <f t="shared" si="34"/>
        <v>0</v>
      </c>
      <c r="AQ121" s="69">
        <f t="shared" si="34"/>
        <v>0</v>
      </c>
      <c r="AR121" s="1"/>
    </row>
    <row r="122" spans="1:44" s="74" customFormat="1" ht="16.5" customHeight="1" outlineLevel="1">
      <c r="A122" s="637" t="s">
        <v>310</v>
      </c>
      <c r="B122" s="598" t="str">
        <f>IF(D116="PLN","PLN/100","€/100")</f>
        <v>€/100</v>
      </c>
      <c r="C122" s="636"/>
      <c r="D122" s="606">
        <f t="shared" ref="D122:AQ122" si="35">D43+D111</f>
        <v>0</v>
      </c>
      <c r="E122" s="616">
        <f t="shared" si="35"/>
        <v>0</v>
      </c>
      <c r="F122" s="68">
        <f t="shared" si="35"/>
        <v>0</v>
      </c>
      <c r="G122" s="68">
        <f t="shared" si="35"/>
        <v>0</v>
      </c>
      <c r="H122" s="68">
        <f t="shared" si="35"/>
        <v>0</v>
      </c>
      <c r="I122" s="68">
        <f t="shared" si="35"/>
        <v>0</v>
      </c>
      <c r="J122" s="68">
        <f t="shared" si="35"/>
        <v>0</v>
      </c>
      <c r="K122" s="68">
        <f t="shared" si="35"/>
        <v>0</v>
      </c>
      <c r="L122" s="68">
        <f t="shared" si="35"/>
        <v>0</v>
      </c>
      <c r="M122" s="68">
        <f t="shared" si="35"/>
        <v>0</v>
      </c>
      <c r="N122" s="68">
        <f t="shared" si="35"/>
        <v>0</v>
      </c>
      <c r="O122" s="68">
        <f t="shared" si="35"/>
        <v>0</v>
      </c>
      <c r="P122" s="68">
        <f t="shared" si="35"/>
        <v>0</v>
      </c>
      <c r="Q122" s="68">
        <f t="shared" si="35"/>
        <v>0</v>
      </c>
      <c r="R122" s="68">
        <f t="shared" si="35"/>
        <v>0</v>
      </c>
      <c r="S122" s="68">
        <f t="shared" si="35"/>
        <v>0</v>
      </c>
      <c r="T122" s="68">
        <f t="shared" si="35"/>
        <v>0</v>
      </c>
      <c r="U122" s="68">
        <f t="shared" si="35"/>
        <v>0</v>
      </c>
      <c r="V122" s="68">
        <f t="shared" si="35"/>
        <v>0</v>
      </c>
      <c r="W122" s="68">
        <f t="shared" si="35"/>
        <v>0</v>
      </c>
      <c r="X122" s="68">
        <f t="shared" si="35"/>
        <v>0</v>
      </c>
      <c r="Y122" s="68">
        <f t="shared" si="35"/>
        <v>0</v>
      </c>
      <c r="Z122" s="68">
        <f t="shared" si="35"/>
        <v>0</v>
      </c>
      <c r="AA122" s="68">
        <f t="shared" si="35"/>
        <v>0</v>
      </c>
      <c r="AB122" s="68">
        <f t="shared" si="35"/>
        <v>0</v>
      </c>
      <c r="AC122" s="68">
        <f t="shared" si="35"/>
        <v>0</v>
      </c>
      <c r="AD122" s="68">
        <f t="shared" si="35"/>
        <v>0</v>
      </c>
      <c r="AE122" s="68">
        <f t="shared" si="35"/>
        <v>0</v>
      </c>
      <c r="AF122" s="68">
        <f t="shared" si="35"/>
        <v>0</v>
      </c>
      <c r="AG122" s="68">
        <f t="shared" si="35"/>
        <v>0</v>
      </c>
      <c r="AH122" s="68">
        <f t="shared" si="35"/>
        <v>0</v>
      </c>
      <c r="AI122" s="68">
        <f t="shared" si="35"/>
        <v>0</v>
      </c>
      <c r="AJ122" s="68">
        <f t="shared" si="35"/>
        <v>0</v>
      </c>
      <c r="AK122" s="68">
        <f t="shared" si="35"/>
        <v>0</v>
      </c>
      <c r="AL122" s="68">
        <f t="shared" si="35"/>
        <v>0</v>
      </c>
      <c r="AM122" s="68">
        <f t="shared" si="35"/>
        <v>0</v>
      </c>
      <c r="AN122" s="68">
        <f t="shared" si="35"/>
        <v>0</v>
      </c>
      <c r="AO122" s="68">
        <f t="shared" si="35"/>
        <v>0</v>
      </c>
      <c r="AP122" s="68">
        <f t="shared" si="35"/>
        <v>0</v>
      </c>
      <c r="AQ122" s="69">
        <f t="shared" si="35"/>
        <v>0</v>
      </c>
      <c r="AR122" s="1"/>
    </row>
    <row r="123" spans="1:44" s="74" customFormat="1" ht="16.5" customHeight="1" outlineLevel="1">
      <c r="A123" s="637" t="s">
        <v>313</v>
      </c>
      <c r="B123" s="598" t="str">
        <f>IF(D116="PLN","PLN/100","€/100")</f>
        <v>€/100</v>
      </c>
      <c r="C123" s="636"/>
      <c r="D123" s="606">
        <f t="shared" ref="D123:AQ123" si="36">D46+D112</f>
        <v>0</v>
      </c>
      <c r="E123" s="68">
        <f t="shared" si="36"/>
        <v>0</v>
      </c>
      <c r="F123" s="68">
        <f t="shared" si="36"/>
        <v>0</v>
      </c>
      <c r="G123" s="68">
        <f t="shared" si="36"/>
        <v>0</v>
      </c>
      <c r="H123" s="68">
        <f t="shared" si="36"/>
        <v>0</v>
      </c>
      <c r="I123" s="68">
        <f t="shared" si="36"/>
        <v>0</v>
      </c>
      <c r="J123" s="68">
        <f t="shared" si="36"/>
        <v>0</v>
      </c>
      <c r="K123" s="68">
        <f t="shared" si="36"/>
        <v>0</v>
      </c>
      <c r="L123" s="68">
        <f t="shared" si="36"/>
        <v>0</v>
      </c>
      <c r="M123" s="68">
        <f t="shared" si="36"/>
        <v>0</v>
      </c>
      <c r="N123" s="68">
        <f t="shared" si="36"/>
        <v>0</v>
      </c>
      <c r="O123" s="68">
        <f t="shared" si="36"/>
        <v>0</v>
      </c>
      <c r="P123" s="68">
        <f t="shared" si="36"/>
        <v>0</v>
      </c>
      <c r="Q123" s="68">
        <f t="shared" si="36"/>
        <v>0</v>
      </c>
      <c r="R123" s="68">
        <f t="shared" si="36"/>
        <v>0</v>
      </c>
      <c r="S123" s="68">
        <f t="shared" si="36"/>
        <v>0</v>
      </c>
      <c r="T123" s="68">
        <f t="shared" si="36"/>
        <v>0</v>
      </c>
      <c r="U123" s="68">
        <f t="shared" si="36"/>
        <v>0</v>
      </c>
      <c r="V123" s="68">
        <f t="shared" si="36"/>
        <v>0</v>
      </c>
      <c r="W123" s="68">
        <f t="shared" si="36"/>
        <v>0</v>
      </c>
      <c r="X123" s="68">
        <f t="shared" si="36"/>
        <v>0</v>
      </c>
      <c r="Y123" s="68">
        <f t="shared" si="36"/>
        <v>0</v>
      </c>
      <c r="Z123" s="68">
        <f t="shared" si="36"/>
        <v>0</v>
      </c>
      <c r="AA123" s="68">
        <f t="shared" si="36"/>
        <v>0</v>
      </c>
      <c r="AB123" s="68">
        <f t="shared" si="36"/>
        <v>0</v>
      </c>
      <c r="AC123" s="68">
        <f t="shared" si="36"/>
        <v>0</v>
      </c>
      <c r="AD123" s="68">
        <f t="shared" si="36"/>
        <v>0</v>
      </c>
      <c r="AE123" s="68">
        <f t="shared" si="36"/>
        <v>0</v>
      </c>
      <c r="AF123" s="68">
        <f t="shared" si="36"/>
        <v>0</v>
      </c>
      <c r="AG123" s="68">
        <f t="shared" si="36"/>
        <v>0</v>
      </c>
      <c r="AH123" s="68">
        <f t="shared" si="36"/>
        <v>0</v>
      </c>
      <c r="AI123" s="68">
        <f t="shared" si="36"/>
        <v>0</v>
      </c>
      <c r="AJ123" s="68">
        <f t="shared" si="36"/>
        <v>0</v>
      </c>
      <c r="AK123" s="68">
        <f t="shared" si="36"/>
        <v>0</v>
      </c>
      <c r="AL123" s="68">
        <f t="shared" si="36"/>
        <v>0</v>
      </c>
      <c r="AM123" s="68">
        <f t="shared" si="36"/>
        <v>0</v>
      </c>
      <c r="AN123" s="68">
        <f t="shared" si="36"/>
        <v>0</v>
      </c>
      <c r="AO123" s="68">
        <f t="shared" si="36"/>
        <v>0</v>
      </c>
      <c r="AP123" s="68">
        <f t="shared" si="36"/>
        <v>0</v>
      </c>
      <c r="AQ123" s="69">
        <f t="shared" si="36"/>
        <v>0</v>
      </c>
      <c r="AR123" s="1"/>
    </row>
    <row r="124" spans="1:44" s="74" customFormat="1" ht="16.5" customHeight="1" outlineLevel="1">
      <c r="A124" s="637" t="s">
        <v>339</v>
      </c>
      <c r="B124" s="598" t="str">
        <f>IF(D116="PLN","PLN/100","€/100")</f>
        <v>€/100</v>
      </c>
      <c r="C124" s="636"/>
      <c r="D124" s="606"/>
      <c r="E124" s="68"/>
      <c r="F124" s="68"/>
      <c r="G124" s="68"/>
      <c r="H124" s="68"/>
      <c r="I124" s="68"/>
      <c r="J124" s="68"/>
      <c r="K124" s="68"/>
      <c r="L124" s="68"/>
      <c r="M124" s="68"/>
      <c r="N124" s="68"/>
      <c r="O124" s="68"/>
      <c r="P124" s="68"/>
      <c r="Q124" s="68"/>
      <c r="R124" s="68"/>
      <c r="S124" s="68"/>
      <c r="T124" s="68"/>
      <c r="U124" s="68"/>
      <c r="V124" s="68"/>
      <c r="W124" s="68"/>
      <c r="X124" s="68"/>
      <c r="Y124" s="68"/>
      <c r="Z124" s="68"/>
      <c r="AA124" s="68"/>
      <c r="AB124" s="68"/>
      <c r="AC124" s="68"/>
      <c r="AD124" s="68"/>
      <c r="AE124" s="68"/>
      <c r="AF124" s="68"/>
      <c r="AG124" s="68"/>
      <c r="AH124" s="68"/>
      <c r="AI124" s="68"/>
      <c r="AJ124" s="68"/>
      <c r="AK124" s="68"/>
      <c r="AL124" s="68"/>
      <c r="AM124" s="68"/>
      <c r="AN124" s="68"/>
      <c r="AO124" s="68"/>
      <c r="AP124" s="68"/>
      <c r="AQ124" s="69"/>
    </row>
    <row r="125" spans="1:44" s="74" customFormat="1" ht="16.5" customHeight="1" outlineLevel="1">
      <c r="A125" s="637" t="s">
        <v>340</v>
      </c>
      <c r="B125" s="598" t="str">
        <f>IF(D116="PLN","PLN/100","€/100")</f>
        <v>€/100</v>
      </c>
      <c r="C125" s="636"/>
      <c r="D125" s="606"/>
      <c r="E125" s="68"/>
      <c r="F125" s="68"/>
      <c r="G125" s="68"/>
      <c r="H125" s="68"/>
      <c r="I125" s="68"/>
      <c r="J125" s="68"/>
      <c r="K125" s="68"/>
      <c r="L125" s="68"/>
      <c r="M125" s="68"/>
      <c r="N125" s="68"/>
      <c r="O125" s="68"/>
      <c r="P125" s="68"/>
      <c r="Q125" s="68"/>
      <c r="R125" s="68"/>
      <c r="S125" s="68"/>
      <c r="T125" s="68"/>
      <c r="U125" s="68"/>
      <c r="V125" s="68"/>
      <c r="W125" s="68"/>
      <c r="X125" s="68"/>
      <c r="Y125" s="68"/>
      <c r="Z125" s="68"/>
      <c r="AA125" s="68"/>
      <c r="AB125" s="68"/>
      <c r="AC125" s="68"/>
      <c r="AD125" s="68"/>
      <c r="AE125" s="68"/>
      <c r="AF125" s="68"/>
      <c r="AG125" s="68"/>
      <c r="AH125" s="68"/>
      <c r="AI125" s="68"/>
      <c r="AJ125" s="68"/>
      <c r="AK125" s="68"/>
      <c r="AL125" s="68"/>
      <c r="AM125" s="68"/>
      <c r="AN125" s="68"/>
      <c r="AO125" s="68"/>
      <c r="AP125" s="68"/>
      <c r="AQ125" s="69"/>
    </row>
    <row r="126" spans="1:44" s="74" customFormat="1" ht="16.5" customHeight="1" outlineLevel="1">
      <c r="A126" s="638" t="s">
        <v>341</v>
      </c>
      <c r="B126" s="599" t="str">
        <f>IF(D116="PLN","PLN/100","€/100")</f>
        <v>€/100</v>
      </c>
      <c r="C126" s="639"/>
      <c r="D126" s="608">
        <f>D49</f>
        <v>0</v>
      </c>
      <c r="E126" s="640">
        <f t="shared" ref="E126:AQ126" si="37">E49</f>
        <v>0</v>
      </c>
      <c r="F126" s="640">
        <f t="shared" si="37"/>
        <v>0</v>
      </c>
      <c r="G126" s="640">
        <f t="shared" si="37"/>
        <v>0</v>
      </c>
      <c r="H126" s="640">
        <f t="shared" si="37"/>
        <v>0</v>
      </c>
      <c r="I126" s="640">
        <f t="shared" si="37"/>
        <v>0</v>
      </c>
      <c r="J126" s="640">
        <f t="shared" si="37"/>
        <v>0</v>
      </c>
      <c r="K126" s="640">
        <f t="shared" si="37"/>
        <v>0</v>
      </c>
      <c r="L126" s="640">
        <f t="shared" si="37"/>
        <v>0</v>
      </c>
      <c r="M126" s="640">
        <f t="shared" si="37"/>
        <v>0</v>
      </c>
      <c r="N126" s="640">
        <f t="shared" si="37"/>
        <v>0</v>
      </c>
      <c r="O126" s="640">
        <f t="shared" si="37"/>
        <v>0</v>
      </c>
      <c r="P126" s="640">
        <f t="shared" si="37"/>
        <v>0</v>
      </c>
      <c r="Q126" s="640">
        <f t="shared" si="37"/>
        <v>0</v>
      </c>
      <c r="R126" s="640">
        <f t="shared" si="37"/>
        <v>0</v>
      </c>
      <c r="S126" s="640">
        <f t="shared" si="37"/>
        <v>0</v>
      </c>
      <c r="T126" s="640">
        <f t="shared" si="37"/>
        <v>0</v>
      </c>
      <c r="U126" s="640">
        <f t="shared" si="37"/>
        <v>0</v>
      </c>
      <c r="V126" s="640">
        <f t="shared" si="37"/>
        <v>0</v>
      </c>
      <c r="W126" s="640">
        <f t="shared" si="37"/>
        <v>0</v>
      </c>
      <c r="X126" s="640">
        <f t="shared" si="37"/>
        <v>0</v>
      </c>
      <c r="Y126" s="640">
        <f t="shared" si="37"/>
        <v>0</v>
      </c>
      <c r="Z126" s="640">
        <f t="shared" si="37"/>
        <v>0</v>
      </c>
      <c r="AA126" s="640">
        <f t="shared" si="37"/>
        <v>0</v>
      </c>
      <c r="AB126" s="640">
        <f t="shared" si="37"/>
        <v>0</v>
      </c>
      <c r="AC126" s="640">
        <f t="shared" si="37"/>
        <v>0</v>
      </c>
      <c r="AD126" s="640">
        <f t="shared" si="37"/>
        <v>0</v>
      </c>
      <c r="AE126" s="640">
        <f t="shared" si="37"/>
        <v>0</v>
      </c>
      <c r="AF126" s="640">
        <f t="shared" si="37"/>
        <v>0</v>
      </c>
      <c r="AG126" s="640">
        <f t="shared" si="37"/>
        <v>0</v>
      </c>
      <c r="AH126" s="640">
        <f t="shared" si="37"/>
        <v>0</v>
      </c>
      <c r="AI126" s="640">
        <f t="shared" si="37"/>
        <v>0</v>
      </c>
      <c r="AJ126" s="640">
        <f t="shared" si="37"/>
        <v>0</v>
      </c>
      <c r="AK126" s="640">
        <f t="shared" si="37"/>
        <v>0</v>
      </c>
      <c r="AL126" s="640">
        <f t="shared" si="37"/>
        <v>0</v>
      </c>
      <c r="AM126" s="640">
        <f t="shared" si="37"/>
        <v>0</v>
      </c>
      <c r="AN126" s="640">
        <f t="shared" si="37"/>
        <v>0</v>
      </c>
      <c r="AO126" s="640">
        <f t="shared" si="37"/>
        <v>0</v>
      </c>
      <c r="AP126" s="640">
        <f t="shared" si="37"/>
        <v>0</v>
      </c>
      <c r="AQ126" s="84">
        <f t="shared" si="37"/>
        <v>0</v>
      </c>
    </row>
    <row r="128" spans="1:44">
      <c r="A128" s="1057" t="s">
        <v>254</v>
      </c>
      <c r="B128" s="1071"/>
      <c r="C128" s="1071"/>
      <c r="D128" s="1072">
        <f>Kalkulation_MS6!F26</f>
        <v>0</v>
      </c>
      <c r="E128" s="1073">
        <f>Kalkulation_MS6!G26</f>
        <v>0</v>
      </c>
      <c r="F128" s="1073">
        <f>Kalkulation_MS6!H26</f>
        <v>0</v>
      </c>
      <c r="G128" s="1073">
        <f>Kalkulation_MS6!I26</f>
        <v>0</v>
      </c>
      <c r="H128" s="1073">
        <f>Kalkulation_MS6!J26</f>
        <v>0</v>
      </c>
      <c r="I128" s="1073">
        <f>Kalkulation_MS6!K26</f>
        <v>0</v>
      </c>
      <c r="J128" s="1073">
        <f>Kalkulation_MS6!L26</f>
        <v>0</v>
      </c>
      <c r="K128" s="1073">
        <f>Kalkulation_MS6!M26</f>
        <v>0</v>
      </c>
      <c r="L128" s="1073">
        <f>Kalkulation_MS6!N26</f>
        <v>0</v>
      </c>
      <c r="M128" s="1073">
        <f>Kalkulation_MS6!O26</f>
        <v>0</v>
      </c>
      <c r="N128" s="1073">
        <f>Kalkulation_MS6!P26</f>
        <v>0</v>
      </c>
      <c r="O128" s="1073">
        <f>Kalkulation_MS6!Q26</f>
        <v>0</v>
      </c>
      <c r="P128" s="1073">
        <f>Kalkulation_MS6!R26</f>
        <v>0</v>
      </c>
      <c r="Q128" s="1073">
        <f>Kalkulation_MS6!S26</f>
        <v>0</v>
      </c>
      <c r="R128" s="1073">
        <f>Kalkulation_MS6!T26</f>
        <v>0</v>
      </c>
      <c r="S128" s="1073">
        <f>Kalkulation_MS6!U26</f>
        <v>0</v>
      </c>
      <c r="T128" s="1073">
        <f>Kalkulation_MS6!V26</f>
        <v>0</v>
      </c>
      <c r="U128" s="1073">
        <f>Kalkulation_MS6!W26</f>
        <v>0</v>
      </c>
      <c r="V128" s="1073">
        <f>Kalkulation_MS6!X26</f>
        <v>0</v>
      </c>
      <c r="W128" s="1073">
        <f>Kalkulation_MS6!Y26</f>
        <v>0</v>
      </c>
      <c r="X128" s="1073">
        <f>Kalkulation_MS6!Z26</f>
        <v>0</v>
      </c>
      <c r="Y128" s="1073">
        <f>Kalkulation_MS6!AA26</f>
        <v>0</v>
      </c>
      <c r="Z128" s="1073">
        <f>Kalkulation_MS6!AB26</f>
        <v>0</v>
      </c>
      <c r="AA128" s="1073">
        <f>Kalkulation_MS6!AC26</f>
        <v>0</v>
      </c>
      <c r="AB128" s="1073">
        <f>Kalkulation_MS6!AD26</f>
        <v>0</v>
      </c>
      <c r="AC128" s="1073">
        <f>Kalkulation_MS6!AE26</f>
        <v>0</v>
      </c>
      <c r="AD128" s="1073">
        <f>Kalkulation_MS6!AF26</f>
        <v>0</v>
      </c>
      <c r="AE128" s="1073">
        <f>Kalkulation_MS6!AG26</f>
        <v>0</v>
      </c>
      <c r="AF128" s="1073">
        <f>Kalkulation_MS6!AH26</f>
        <v>0</v>
      </c>
      <c r="AG128" s="1073">
        <f>Kalkulation_MS6!AI26</f>
        <v>0</v>
      </c>
      <c r="AH128" s="1073">
        <f>Kalkulation_MS6!AJ26</f>
        <v>0</v>
      </c>
      <c r="AI128" s="1073">
        <f>Kalkulation_MS6!AK26</f>
        <v>0</v>
      </c>
      <c r="AJ128" s="1073">
        <f>Kalkulation_MS6!AL26</f>
        <v>0</v>
      </c>
      <c r="AK128" s="1073">
        <f>Kalkulation_MS6!AM26</f>
        <v>0</v>
      </c>
      <c r="AL128" s="1073">
        <f>Kalkulation_MS6!AN26</f>
        <v>0</v>
      </c>
      <c r="AM128" s="1073">
        <f>Kalkulation_MS6!AO26</f>
        <v>0</v>
      </c>
      <c r="AN128" s="1073">
        <f>Kalkulation_MS6!AP26</f>
        <v>0</v>
      </c>
      <c r="AO128" s="1073">
        <f>Kalkulation_MS6!AQ26</f>
        <v>0</v>
      </c>
      <c r="AP128" s="1073">
        <f>Kalkulation_MS6!AR26</f>
        <v>0</v>
      </c>
      <c r="AQ128" s="1074">
        <f>Kalkulation_MS6!AS26</f>
        <v>0</v>
      </c>
    </row>
    <row r="129" spans="1:43">
      <c r="A129" s="221" t="s">
        <v>102</v>
      </c>
      <c r="D129" s="454">
        <f>Kalkulation_MS6!F35</f>
        <v>0</v>
      </c>
      <c r="E129" s="74">
        <f>Kalkulation_MS6!G35</f>
        <v>0</v>
      </c>
      <c r="F129" s="74">
        <f>Kalkulation_MS6!H35</f>
        <v>0</v>
      </c>
      <c r="G129" s="74">
        <f>Kalkulation_MS6!I35</f>
        <v>0</v>
      </c>
      <c r="H129" s="74">
        <f>Kalkulation_MS6!J35</f>
        <v>0</v>
      </c>
      <c r="I129" s="74">
        <f>Kalkulation_MS6!K35</f>
        <v>0</v>
      </c>
      <c r="J129" s="74">
        <f>Kalkulation_MS6!L35</f>
        <v>0</v>
      </c>
      <c r="K129" s="74">
        <f>Kalkulation_MS6!M35</f>
        <v>0</v>
      </c>
      <c r="L129" s="74">
        <f>Kalkulation_MS6!N35</f>
        <v>0</v>
      </c>
      <c r="M129" s="74">
        <f>Kalkulation_MS6!O35</f>
        <v>0</v>
      </c>
      <c r="N129" s="74">
        <f>Kalkulation_MS6!P35</f>
        <v>0</v>
      </c>
      <c r="O129" s="74">
        <f>Kalkulation_MS6!Q35</f>
        <v>0</v>
      </c>
      <c r="P129" s="74">
        <f>Kalkulation_MS6!R35</f>
        <v>0</v>
      </c>
      <c r="Q129" s="74">
        <f>Kalkulation_MS6!S35</f>
        <v>0</v>
      </c>
      <c r="R129" s="74">
        <f>Kalkulation_MS6!T35</f>
        <v>0</v>
      </c>
      <c r="S129" s="74">
        <f>Kalkulation_MS6!U35</f>
        <v>0</v>
      </c>
      <c r="T129" s="74">
        <f>Kalkulation_MS6!V35</f>
        <v>0</v>
      </c>
      <c r="U129" s="74">
        <f>Kalkulation_MS6!W35</f>
        <v>0</v>
      </c>
      <c r="V129" s="74">
        <f>Kalkulation_MS6!X35</f>
        <v>0</v>
      </c>
      <c r="W129" s="74">
        <f>Kalkulation_MS6!Y35</f>
        <v>0</v>
      </c>
      <c r="X129" s="74">
        <f>Kalkulation_MS6!Z35</f>
        <v>0</v>
      </c>
      <c r="Y129" s="74">
        <f>Kalkulation_MS6!AA35</f>
        <v>0</v>
      </c>
      <c r="Z129" s="74">
        <f>Kalkulation_MS6!AB35</f>
        <v>0</v>
      </c>
      <c r="AA129" s="74">
        <f>Kalkulation_MS6!AC35</f>
        <v>0</v>
      </c>
      <c r="AB129" s="74">
        <f>Kalkulation_MS6!AD35</f>
        <v>0</v>
      </c>
      <c r="AC129" s="74">
        <f>Kalkulation_MS6!AE35</f>
        <v>0</v>
      </c>
      <c r="AD129" s="74">
        <f>Kalkulation_MS6!AF35</f>
        <v>0</v>
      </c>
      <c r="AE129" s="74">
        <f>Kalkulation_MS6!AG35</f>
        <v>0</v>
      </c>
      <c r="AF129" s="74">
        <f>Kalkulation_MS6!AH35</f>
        <v>0</v>
      </c>
      <c r="AG129" s="74">
        <f>Kalkulation_MS6!AI35</f>
        <v>0</v>
      </c>
      <c r="AH129" s="74">
        <f>Kalkulation_MS6!AJ35</f>
        <v>0</v>
      </c>
      <c r="AI129" s="74">
        <f>Kalkulation_MS6!AK35</f>
        <v>0</v>
      </c>
      <c r="AJ129" s="74">
        <f>Kalkulation_MS6!AL35</f>
        <v>0</v>
      </c>
      <c r="AK129" s="74">
        <f>Kalkulation_MS6!AM35</f>
        <v>0</v>
      </c>
      <c r="AL129" s="74">
        <f>Kalkulation_MS6!AN35</f>
        <v>0</v>
      </c>
      <c r="AM129" s="74">
        <f>Kalkulation_MS6!AO35</f>
        <v>0</v>
      </c>
      <c r="AN129" s="74">
        <f>Kalkulation_MS6!AP35</f>
        <v>0</v>
      </c>
      <c r="AO129" s="74">
        <f>Kalkulation_MS6!AQ35</f>
        <v>0</v>
      </c>
      <c r="AP129" s="74">
        <f>Kalkulation_MS6!AR35</f>
        <v>0</v>
      </c>
      <c r="AQ129" s="455">
        <f>Kalkulation_MS6!AS35</f>
        <v>0</v>
      </c>
    </row>
    <row r="130" spans="1:43" s="340" customFormat="1">
      <c r="A130" s="456" t="s">
        <v>342</v>
      </c>
      <c r="B130" s="457"/>
      <c r="C130" s="457"/>
      <c r="D130" s="456">
        <f>Kalkulation_MS6!F37</f>
        <v>0</v>
      </c>
      <c r="E130" s="457">
        <f>Kalkulation_MS6!G37</f>
        <v>0</v>
      </c>
      <c r="F130" s="457">
        <f>Kalkulation_MS6!H37</f>
        <v>0</v>
      </c>
      <c r="G130" s="457">
        <f>Kalkulation_MS6!I37</f>
        <v>0</v>
      </c>
      <c r="H130" s="457">
        <f>Kalkulation_MS6!J37</f>
        <v>0</v>
      </c>
      <c r="I130" s="457">
        <f>Kalkulation_MS6!K37</f>
        <v>0</v>
      </c>
      <c r="J130" s="457">
        <f>Kalkulation_MS6!L37</f>
        <v>0</v>
      </c>
      <c r="K130" s="457">
        <f>Kalkulation_MS6!M37</f>
        <v>0</v>
      </c>
      <c r="L130" s="457">
        <f>Kalkulation_MS6!N37</f>
        <v>0</v>
      </c>
      <c r="M130" s="457">
        <f>Kalkulation_MS6!O37</f>
        <v>0</v>
      </c>
      <c r="N130" s="457">
        <f>Kalkulation_MS6!P37</f>
        <v>0</v>
      </c>
      <c r="O130" s="457">
        <f>Kalkulation_MS6!Q37</f>
        <v>0</v>
      </c>
      <c r="P130" s="457">
        <f>Kalkulation_MS6!R37</f>
        <v>0</v>
      </c>
      <c r="Q130" s="457">
        <f>Kalkulation_MS6!S37</f>
        <v>0</v>
      </c>
      <c r="R130" s="457">
        <f>Kalkulation_MS6!T37</f>
        <v>0</v>
      </c>
      <c r="S130" s="457">
        <f>Kalkulation_MS6!U37</f>
        <v>0</v>
      </c>
      <c r="T130" s="457">
        <f>Kalkulation_MS6!V37</f>
        <v>0</v>
      </c>
      <c r="U130" s="457">
        <f>Kalkulation_MS6!W37</f>
        <v>0</v>
      </c>
      <c r="V130" s="457">
        <f>Kalkulation_MS6!X37</f>
        <v>0</v>
      </c>
      <c r="W130" s="457">
        <f>Kalkulation_MS6!Y37</f>
        <v>0</v>
      </c>
      <c r="X130" s="457">
        <f>Kalkulation_MS6!Z37</f>
        <v>0</v>
      </c>
      <c r="Y130" s="457">
        <f>Kalkulation_MS6!AA37</f>
        <v>0</v>
      </c>
      <c r="Z130" s="457">
        <f>Kalkulation_MS6!AB37</f>
        <v>0</v>
      </c>
      <c r="AA130" s="457">
        <f>Kalkulation_MS6!AC37</f>
        <v>0</v>
      </c>
      <c r="AB130" s="457">
        <f>Kalkulation_MS6!AD37</f>
        <v>0</v>
      </c>
      <c r="AC130" s="457">
        <f>Kalkulation_MS6!AE37</f>
        <v>0</v>
      </c>
      <c r="AD130" s="457">
        <f>Kalkulation_MS6!AF37</f>
        <v>0</v>
      </c>
      <c r="AE130" s="457">
        <f>Kalkulation_MS6!AG37</f>
        <v>0</v>
      </c>
      <c r="AF130" s="457">
        <f>Kalkulation_MS6!AH37</f>
        <v>0</v>
      </c>
      <c r="AG130" s="457">
        <f>Kalkulation_MS6!AI37</f>
        <v>0</v>
      </c>
      <c r="AH130" s="457">
        <f>Kalkulation_MS6!AJ37</f>
        <v>0</v>
      </c>
      <c r="AI130" s="457">
        <f>Kalkulation_MS6!AK37</f>
        <v>0</v>
      </c>
      <c r="AJ130" s="457">
        <f>Kalkulation_MS6!AL37</f>
        <v>0</v>
      </c>
      <c r="AK130" s="457">
        <f>Kalkulation_MS6!AM37</f>
        <v>0</v>
      </c>
      <c r="AL130" s="457">
        <f>Kalkulation_MS6!AN37</f>
        <v>0</v>
      </c>
      <c r="AM130" s="457">
        <f>Kalkulation_MS6!AO37</f>
        <v>0</v>
      </c>
      <c r="AN130" s="457">
        <f>Kalkulation_MS6!AP37</f>
        <v>0</v>
      </c>
      <c r="AO130" s="457">
        <f>Kalkulation_MS6!AQ37</f>
        <v>0</v>
      </c>
      <c r="AP130" s="457">
        <f>Kalkulation_MS6!AR37</f>
        <v>0</v>
      </c>
      <c r="AQ130" s="458">
        <f>Kalkulation_MS6!AS37</f>
        <v>0</v>
      </c>
    </row>
  </sheetData>
  <mergeCells count="12">
    <mergeCell ref="A92:M92"/>
    <mergeCell ref="A1:AQ1"/>
    <mergeCell ref="B2:C2"/>
    <mergeCell ref="F2:F6"/>
    <mergeCell ref="B6:C6"/>
    <mergeCell ref="B8:C8"/>
    <mergeCell ref="B9:C9"/>
    <mergeCell ref="B10:C10"/>
    <mergeCell ref="A11:A12"/>
    <mergeCell ref="A50:M50"/>
    <mergeCell ref="A64:M64"/>
    <mergeCell ref="A78:M78"/>
  </mergeCells>
  <phoneticPr fontId="126" type="noConversion"/>
  <pageMargins left="0.19685039370078741" right="0.11811023622047245" top="0.27559055118110237" bottom="0.23622047244094491" header="0.15748031496062992" footer="0.11811023622047245"/>
  <pageSetup paperSize="9" scale="26" orientation="landscape" verticalDpi="4" r:id="rId1"/>
  <customProperties>
    <customPr name="_pios_id" r:id="rId2"/>
    <customPr name="EpmWorksheetKeyString_GUID" r:id="rId3"/>
  </customProperties>
  <legacyDrawing r:id="rId4"/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D175B53A-651F-40A6-B157-9932D570B38C}">
          <x14:formula1>
            <xm:f>Grunddaten!$A$13:$A$23</xm:f>
          </x14:formula1>
          <xm:sqref>B5</xm:sqref>
        </x14:dataValidation>
        <x14:dataValidation type="list" allowBlank="1" showInputMessage="1" showErrorMessage="1" xr:uid="{B09A8B30-2240-4713-AB89-8733EB4D922E}">
          <x14:formula1>
            <xm:f>Liste!$A$1:$A$6</xm:f>
          </x14:formula1>
          <xm:sqref>B4</xm:sqref>
        </x14:dataValidation>
        <x14:dataValidation type="list" allowBlank="1" showInputMessage="1" showErrorMessage="1" xr:uid="{1CCC7B6E-E94D-4838-A5A1-ACB8C917C7AE}">
          <x14:formula1>
            <xm:f>Währung!$A$12:$A$13</xm:f>
          </x14:formula1>
          <xm:sqref>D116</xm:sqref>
        </x14:dataValidation>
        <x14:dataValidation type="list" allowBlank="1" showInputMessage="1" showErrorMessage="1" xr:uid="{EBBBFE10-FB89-4AC3-97FA-AEE541D27006}">
          <x14:formula1>
            <xm:f>Währung!$A$10:$A$11</xm:f>
          </x14:formula1>
          <xm:sqref>D94</xm:sqref>
        </x14:dataValidation>
        <x14:dataValidation type="list" allowBlank="1" showInputMessage="1" showErrorMessage="1" xr:uid="{BA387643-028B-4426-A90F-09802F9433B6}">
          <x14:formula1>
            <xm:f>Währung!$A$6:$A$7</xm:f>
          </x14:formula1>
          <xm:sqref>D80</xm:sqref>
        </x14:dataValidation>
        <x14:dataValidation type="list" allowBlank="1" showInputMessage="1" showErrorMessage="1" xr:uid="{E12B449A-391B-4D9C-AB17-35DCD623627B}">
          <x14:formula1>
            <xm:f>Währung!$A$4:$A$5</xm:f>
          </x14:formula1>
          <xm:sqref>D66</xm:sqref>
        </x14:dataValidation>
        <x14:dataValidation type="list" allowBlank="1" showInputMessage="1" showErrorMessage="1" xr:uid="{C364FF62-7348-4533-BC9E-AC6F9203AD1B}">
          <x14:formula1>
            <xm:f>Währung!$A$2:$A$3</xm:f>
          </x14:formula1>
          <xm:sqref>D52</xm:sqref>
        </x14:dataValidation>
      </x14:dataValidations>
    </ext>
  </extLst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647A8C-0D83-4577-9533-8FCD9ACBD12C}">
  <sheetPr codeName="Tabelle35">
    <tabColor rgb="FFFF0000"/>
  </sheetPr>
  <dimension ref="B1:Q52"/>
  <sheetViews>
    <sheetView showGridLines="0" zoomScale="90" zoomScaleNormal="90" workbookViewId="0">
      <selection activeCell="N12" sqref="N12:Q12"/>
    </sheetView>
  </sheetViews>
  <sheetFormatPr defaultColWidth="11.375" defaultRowHeight="13.5"/>
  <cols>
    <col min="1" max="1" width="2.375" customWidth="1"/>
    <col min="2" max="2" width="28.375" customWidth="1"/>
    <col min="3" max="3" width="14.25" style="102" bestFit="1" customWidth="1"/>
    <col min="4" max="4" width="11.25" customWidth="1"/>
    <col min="5" max="6" width="11.125" customWidth="1"/>
    <col min="7" max="7" width="2.375" customWidth="1"/>
    <col min="8" max="8" width="51.25" customWidth="1"/>
    <col min="9" max="9" width="6.25" customWidth="1"/>
    <col min="10" max="12" width="11.75" customWidth="1"/>
    <col min="13" max="13" width="4.625" customWidth="1"/>
    <col min="14" max="15" width="13.25" customWidth="1"/>
    <col min="16" max="16" width="7.375" customWidth="1"/>
    <col min="17" max="17" width="15.375" style="789" customWidth="1"/>
  </cols>
  <sheetData>
    <row r="1" spans="2:17" ht="27">
      <c r="D1" s="876"/>
      <c r="E1" s="877" t="s">
        <v>343</v>
      </c>
      <c r="F1" s="877" t="s">
        <v>344</v>
      </c>
    </row>
    <row r="2" spans="2:17" ht="14.25">
      <c r="B2" s="470" t="s">
        <v>138</v>
      </c>
      <c r="C2" s="865">
        <f>'Input Cost_MS6'!B7</f>
        <v>0</v>
      </c>
      <c r="D2" s="72" t="s">
        <v>345</v>
      </c>
      <c r="E2" s="883"/>
      <c r="F2" s="872">
        <v>80</v>
      </c>
    </row>
    <row r="3" spans="2:17" ht="14.25">
      <c r="B3" s="470" t="s">
        <v>346</v>
      </c>
      <c r="C3" s="866">
        <f>Grunddaten!B48</f>
        <v>0.08</v>
      </c>
      <c r="D3" s="72" t="s">
        <v>347</v>
      </c>
      <c r="E3" s="883"/>
      <c r="F3" s="872">
        <v>30</v>
      </c>
    </row>
    <row r="4" spans="2:17" ht="14.25">
      <c r="B4" s="470" t="s">
        <v>348</v>
      </c>
      <c r="C4" s="867">
        <f>'Input Cost_MS6'!B7</f>
        <v>0</v>
      </c>
      <c r="D4" s="870" t="s">
        <v>349</v>
      </c>
      <c r="E4" s="883"/>
      <c r="F4" s="872">
        <v>20</v>
      </c>
    </row>
    <row r="5" spans="2:17" ht="14.25">
      <c r="B5" s="470" t="s">
        <v>350</v>
      </c>
      <c r="C5" s="868">
        <f>IF('Input Cost_MS6'!$B$5=Grunddaten!$A$36,Grunddaten!$B$36,Grunddaten!$B$37)</f>
        <v>80</v>
      </c>
      <c r="D5" s="870" t="s">
        <v>470</v>
      </c>
      <c r="E5" s="883"/>
      <c r="F5" s="873">
        <v>55</v>
      </c>
      <c r="G5" s="468"/>
      <c r="J5" s="468"/>
      <c r="K5" s="468"/>
      <c r="L5" s="468"/>
    </row>
    <row r="6" spans="2:17" ht="14.25">
      <c r="B6" s="470" t="s">
        <v>351</v>
      </c>
      <c r="C6" s="869">
        <f>IF('Input Cost_MS6'!$B$5=Grunddaten!$A$32,Grunddaten!$B$32,Grunddaten!$B$33)</f>
        <v>0.04</v>
      </c>
      <c r="D6" s="870" t="s">
        <v>352</v>
      </c>
      <c r="E6" s="883"/>
      <c r="F6" s="873">
        <v>20</v>
      </c>
      <c r="G6" s="468"/>
      <c r="J6" s="468"/>
      <c r="K6" s="468"/>
      <c r="L6" s="468"/>
    </row>
    <row r="7" spans="2:17" ht="14.25">
      <c r="B7" s="470" t="s">
        <v>353</v>
      </c>
      <c r="C7" s="868">
        <f>'Income Statement_MS6'!J57*1000</f>
        <v>0</v>
      </c>
      <c r="D7" s="870" t="s">
        <v>354</v>
      </c>
      <c r="E7" s="883"/>
      <c r="F7" s="873">
        <v>20</v>
      </c>
      <c r="G7" s="468"/>
      <c r="J7" s="468"/>
      <c r="K7" s="468"/>
      <c r="L7" s="468"/>
    </row>
    <row r="8" spans="2:17" ht="14.25">
      <c r="B8" s="470" t="s">
        <v>355</v>
      </c>
      <c r="C8" s="868">
        <f>MAX('Income Statement_MS6'!C37:I37)*1000</f>
        <v>0</v>
      </c>
      <c r="D8" s="870" t="s">
        <v>356</v>
      </c>
      <c r="E8" s="883"/>
      <c r="F8" s="873">
        <v>28</v>
      </c>
      <c r="G8" s="468"/>
      <c r="J8" s="468"/>
      <c r="K8" s="468"/>
      <c r="L8" s="468"/>
    </row>
    <row r="9" spans="2:17" ht="14.25">
      <c r="B9" s="1010"/>
      <c r="C9" s="1011"/>
      <c r="D9" s="871" t="s">
        <v>357</v>
      </c>
      <c r="E9" s="884"/>
      <c r="F9" s="874">
        <v>51</v>
      </c>
      <c r="G9" s="468"/>
      <c r="J9" s="468"/>
      <c r="K9" s="468"/>
      <c r="L9" s="468"/>
    </row>
    <row r="10" spans="2:17" ht="7.5" customHeight="1">
      <c r="B10" s="468"/>
      <c r="C10" s="469"/>
      <c r="D10" s="468"/>
      <c r="E10" s="468"/>
      <c r="F10" s="468"/>
      <c r="G10" s="468"/>
      <c r="H10" s="468"/>
      <c r="I10" s="468"/>
      <c r="J10" s="468"/>
      <c r="K10" s="468"/>
      <c r="L10" s="468"/>
    </row>
    <row r="11" spans="2:17" ht="14.25">
      <c r="B11" s="1128" t="s">
        <v>358</v>
      </c>
      <c r="C11" s="1129"/>
      <c r="D11" s="1129"/>
      <c r="E11" s="1129"/>
      <c r="F11" s="1130"/>
      <c r="G11" s="468"/>
      <c r="H11" s="1128" t="s">
        <v>359</v>
      </c>
      <c r="I11" s="1129"/>
      <c r="J11" s="1129"/>
      <c r="K11" s="1129"/>
      <c r="L11" s="1130"/>
    </row>
    <row r="12" spans="2:17" s="780" customFormat="1" ht="42.75">
      <c r="B12" s="777" t="s">
        <v>360</v>
      </c>
      <c r="C12" s="778"/>
      <c r="D12" s="781" t="s">
        <v>211</v>
      </c>
      <c r="E12" s="781" t="s">
        <v>212</v>
      </c>
      <c r="F12" s="782" t="s">
        <v>213</v>
      </c>
      <c r="G12" s="779"/>
      <c r="H12" s="777" t="s">
        <v>360</v>
      </c>
      <c r="I12" s="778"/>
      <c r="J12" s="781" t="s">
        <v>211</v>
      </c>
      <c r="K12" s="781" t="s">
        <v>212</v>
      </c>
      <c r="L12" s="782" t="s">
        <v>213</v>
      </c>
      <c r="N12" s="791" t="s">
        <v>361</v>
      </c>
      <c r="O12" s="792" t="s">
        <v>362</v>
      </c>
      <c r="P12" s="793" t="s">
        <v>363</v>
      </c>
      <c r="Q12" s="792" t="s">
        <v>364</v>
      </c>
    </row>
    <row r="13" spans="2:17" ht="14.45" customHeight="1">
      <c r="B13" s="471" t="s">
        <v>220</v>
      </c>
      <c r="C13" s="472" t="s">
        <v>120</v>
      </c>
      <c r="D13" s="875"/>
      <c r="E13" s="473"/>
      <c r="F13" s="783"/>
      <c r="G13" s="468"/>
      <c r="H13" s="471" t="str">
        <f>B13</f>
        <v>A-EE</v>
      </c>
      <c r="I13" s="472" t="s">
        <v>365</v>
      </c>
      <c r="J13" s="473"/>
      <c r="K13" s="473"/>
      <c r="L13" s="783"/>
      <c r="N13" s="798">
        <v>0</v>
      </c>
      <c r="O13" s="790">
        <v>1000000</v>
      </c>
      <c r="P13" s="794">
        <v>7</v>
      </c>
      <c r="Q13" s="790">
        <f>IF(AND($C$8&gt;=N13,$C$8&lt;O13),$C$8*P13/1000,"")</f>
        <v>0</v>
      </c>
    </row>
    <row r="14" spans="2:17" ht="14.45" customHeight="1">
      <c r="B14" s="471" t="s">
        <v>222</v>
      </c>
      <c r="C14" s="472" t="s">
        <v>120</v>
      </c>
      <c r="D14" s="875"/>
      <c r="E14" s="473"/>
      <c r="F14" s="783"/>
      <c r="G14" s="468"/>
      <c r="H14" s="471" t="str">
        <f>B14</f>
        <v>A-PI</v>
      </c>
      <c r="I14" s="472" t="s">
        <v>365</v>
      </c>
      <c r="J14" s="473"/>
      <c r="K14" s="473"/>
      <c r="L14" s="783"/>
      <c r="N14" s="798">
        <v>1000000</v>
      </c>
      <c r="O14" s="790">
        <v>2000000</v>
      </c>
      <c r="P14" s="794">
        <v>5</v>
      </c>
      <c r="Q14" s="790" t="str">
        <f t="shared" ref="Q14:Q17" si="0">IF(AND($C$8&gt;=N14,$C$8&lt;O14),$C$8*P14/1000,"")</f>
        <v/>
      </c>
    </row>
    <row r="15" spans="2:17" ht="14.45" customHeight="1">
      <c r="B15" s="471" t="s">
        <v>223</v>
      </c>
      <c r="C15" s="472" t="s">
        <v>120</v>
      </c>
      <c r="D15" s="875"/>
      <c r="E15" s="473"/>
      <c r="F15" s="783"/>
      <c r="G15" s="468"/>
      <c r="H15" s="471" t="str">
        <f>B15</f>
        <v>A-PIK</v>
      </c>
      <c r="I15" s="472" t="s">
        <v>365</v>
      </c>
      <c r="J15" s="473"/>
      <c r="K15" s="473"/>
      <c r="L15" s="783"/>
      <c r="N15" s="798">
        <v>2000000</v>
      </c>
      <c r="O15" s="790">
        <v>3000000</v>
      </c>
      <c r="P15" s="794">
        <v>3</v>
      </c>
      <c r="Q15" s="790" t="str">
        <f t="shared" si="0"/>
        <v/>
      </c>
    </row>
    <row r="16" spans="2:17" ht="14.45" customHeight="1">
      <c r="B16" s="471" t="s">
        <v>225</v>
      </c>
      <c r="C16" s="472" t="s">
        <v>120</v>
      </c>
      <c r="D16" s="875"/>
      <c r="E16" s="473"/>
      <c r="F16" s="783"/>
      <c r="G16" s="468"/>
      <c r="H16" s="471" t="str">
        <f>B16</f>
        <v>A-ZQ</v>
      </c>
      <c r="I16" s="472" t="s">
        <v>365</v>
      </c>
      <c r="J16" s="473"/>
      <c r="K16" s="473"/>
      <c r="L16" s="783"/>
      <c r="N16" s="798">
        <v>3000000</v>
      </c>
      <c r="O16" s="790">
        <v>4000000</v>
      </c>
      <c r="P16" s="794">
        <v>2</v>
      </c>
      <c r="Q16" s="790" t="str">
        <f t="shared" si="0"/>
        <v/>
      </c>
    </row>
    <row r="17" spans="2:17" ht="14.45" customHeight="1">
      <c r="B17" s="471" t="s">
        <v>52</v>
      </c>
      <c r="C17" s="472" t="s">
        <v>120</v>
      </c>
      <c r="D17" s="875">
        <f>SUM(E2:E8)</f>
        <v>0</v>
      </c>
      <c r="E17" s="473">
        <f>Q19</f>
        <v>0</v>
      </c>
      <c r="F17" s="783">
        <f>IF(C7=0,0,C7*C6/C5)</f>
        <v>0</v>
      </c>
      <c r="G17" s="468"/>
      <c r="H17" s="471" t="str">
        <f>B17</f>
        <v>Other</v>
      </c>
      <c r="I17" s="472" t="s">
        <v>365</v>
      </c>
      <c r="J17" s="923">
        <f>(E2*F2)+(E3*F3)+(E4*F4)+(E5*F5)+(E6*F6)+(E7*F7)+(E8*F8)+(E9*F9)</f>
        <v>0</v>
      </c>
      <c r="K17" s="473">
        <f t="shared" ref="K17:L17" si="1">$C$5*E17</f>
        <v>0</v>
      </c>
      <c r="L17" s="783">
        <f t="shared" si="1"/>
        <v>0</v>
      </c>
      <c r="N17" s="798">
        <v>4000000</v>
      </c>
      <c r="O17" s="790">
        <v>5000000</v>
      </c>
      <c r="P17" s="794">
        <v>2</v>
      </c>
      <c r="Q17" s="790" t="str">
        <f t="shared" si="0"/>
        <v/>
      </c>
    </row>
    <row r="18" spans="2:17" ht="14.45" customHeight="1">
      <c r="B18" s="30" t="s">
        <v>156</v>
      </c>
      <c r="C18" s="82" t="s">
        <v>120</v>
      </c>
      <c r="D18" s="80">
        <f>SUM(D13:D17)</f>
        <v>0</v>
      </c>
      <c r="E18" s="80">
        <f>SUM(E13:E17)</f>
        <v>0</v>
      </c>
      <c r="F18" s="81">
        <f>SUM(F13:F17)</f>
        <v>0</v>
      </c>
      <c r="G18" s="468"/>
      <c r="H18" s="30" t="s">
        <v>156</v>
      </c>
      <c r="I18" s="82" t="s">
        <v>365</v>
      </c>
      <c r="J18" s="80">
        <f>SUM(J13:J17)</f>
        <v>0</v>
      </c>
      <c r="K18" s="80">
        <f>SUM(K13:K17)</f>
        <v>0</v>
      </c>
      <c r="L18" s="81">
        <f>SUM(L13:L17)</f>
        <v>0</v>
      </c>
      <c r="N18" s="798">
        <v>5000000</v>
      </c>
      <c r="O18" s="790">
        <v>100000000</v>
      </c>
      <c r="P18" s="794">
        <v>2</v>
      </c>
      <c r="Q18" s="790" t="str">
        <f>IF($C$8&gt;=N18,$C$8*P18/1000,"")</f>
        <v/>
      </c>
    </row>
    <row r="19" spans="2:17" ht="14.25" customHeight="1">
      <c r="B19" s="468"/>
      <c r="C19" s="469"/>
      <c r="D19" s="475"/>
      <c r="E19" s="468"/>
      <c r="F19" s="468"/>
      <c r="G19" s="468"/>
      <c r="H19" s="468"/>
      <c r="I19" s="468"/>
      <c r="J19" s="468"/>
      <c r="K19" s="468"/>
      <c r="L19" s="784"/>
      <c r="N19" s="799" t="s">
        <v>156</v>
      </c>
      <c r="O19" s="795"/>
      <c r="P19" s="796"/>
      <c r="Q19" s="797">
        <f>SUM(Q13:Q18)</f>
        <v>0</v>
      </c>
    </row>
    <row r="20" spans="2:17" ht="14.25">
      <c r="B20" s="1128" t="s">
        <v>366</v>
      </c>
      <c r="C20" s="1129"/>
      <c r="D20" s="1129"/>
      <c r="E20" s="1129"/>
      <c r="F20" s="1130"/>
      <c r="G20" s="468"/>
      <c r="H20" s="1128" t="s">
        <v>367</v>
      </c>
      <c r="I20" s="1129"/>
      <c r="J20" s="1129"/>
      <c r="K20" s="1129"/>
      <c r="L20" s="1130"/>
    </row>
    <row r="21" spans="2:17" s="556" customFormat="1" ht="42.75">
      <c r="B21" s="785"/>
      <c r="C21" s="781"/>
      <c r="D21" s="781" t="s">
        <v>211</v>
      </c>
      <c r="E21" s="781" t="s">
        <v>212</v>
      </c>
      <c r="F21" s="782" t="s">
        <v>213</v>
      </c>
      <c r="G21" s="786"/>
      <c r="H21" s="785"/>
      <c r="I21" s="781"/>
      <c r="J21" s="781" t="s">
        <v>211</v>
      </c>
      <c r="K21" s="781" t="s">
        <v>212</v>
      </c>
      <c r="L21" s="782" t="s">
        <v>213</v>
      </c>
    </row>
    <row r="22" spans="2:17" ht="15.95" customHeight="1">
      <c r="B22" s="1075" t="s">
        <v>368</v>
      </c>
      <c r="C22" s="642" t="s">
        <v>365</v>
      </c>
      <c r="D22" s="645"/>
      <c r="E22" s="801"/>
      <c r="F22" s="788"/>
      <c r="G22" s="468"/>
      <c r="H22" s="1075" t="s">
        <v>369</v>
      </c>
      <c r="I22" s="642" t="s">
        <v>365</v>
      </c>
      <c r="J22" s="645"/>
      <c r="K22" s="801"/>
      <c r="L22" s="788"/>
    </row>
    <row r="23" spans="2:17" ht="15.95" customHeight="1">
      <c r="B23" s="643" t="s">
        <v>370</v>
      </c>
      <c r="C23" s="644" t="s">
        <v>365</v>
      </c>
      <c r="D23" s="646"/>
      <c r="E23" s="802"/>
      <c r="F23" s="803"/>
      <c r="H23" s="662" t="s">
        <v>371</v>
      </c>
      <c r="I23" s="663" t="s">
        <v>365</v>
      </c>
      <c r="J23" s="664"/>
      <c r="K23" s="804"/>
      <c r="L23" s="805"/>
    </row>
    <row r="24" spans="2:17" ht="15.95" customHeight="1">
      <c r="B24" s="649" t="s">
        <v>156</v>
      </c>
      <c r="C24" s="650"/>
      <c r="D24" s="651">
        <f>SUM(D22:D23)</f>
        <v>0</v>
      </c>
      <c r="E24" s="651">
        <f t="shared" ref="E24:F24" si="2">SUM(E22:E23)</f>
        <v>0</v>
      </c>
      <c r="F24" s="652">
        <f t="shared" si="2"/>
        <v>0</v>
      </c>
      <c r="H24" s="662" t="s">
        <v>372</v>
      </c>
      <c r="I24" s="663" t="s">
        <v>365</v>
      </c>
      <c r="J24" s="664"/>
      <c r="K24" s="804"/>
      <c r="L24" s="805"/>
    </row>
    <row r="25" spans="2:17" ht="15.95" customHeight="1">
      <c r="H25" s="662" t="s">
        <v>373</v>
      </c>
      <c r="I25" s="663" t="s">
        <v>365</v>
      </c>
      <c r="J25" s="664"/>
      <c r="K25" s="804"/>
      <c r="L25" s="805"/>
    </row>
    <row r="26" spans="2:17" ht="15.95" customHeight="1">
      <c r="H26" s="662" t="s">
        <v>374</v>
      </c>
      <c r="I26" s="663" t="s">
        <v>365</v>
      </c>
      <c r="J26" s="664"/>
      <c r="K26" s="804"/>
      <c r="L26" s="805"/>
    </row>
    <row r="27" spans="2:17" ht="15.95" customHeight="1">
      <c r="H27" s="662" t="s">
        <v>375</v>
      </c>
      <c r="I27" s="663" t="s">
        <v>365</v>
      </c>
      <c r="J27" s="967"/>
      <c r="K27" s="804"/>
      <c r="L27" s="805"/>
    </row>
    <row r="28" spans="2:17" s="557" customFormat="1" ht="44.1" customHeight="1">
      <c r="H28" s="665" t="s">
        <v>376</v>
      </c>
      <c r="I28" s="666" t="s">
        <v>365</v>
      </c>
      <c r="J28" s="667"/>
      <c r="K28" s="806"/>
      <c r="L28" s="807"/>
    </row>
    <row r="29" spans="2:17" ht="19.5" customHeight="1">
      <c r="H29" s="643" t="s">
        <v>377</v>
      </c>
      <c r="I29" s="644" t="s">
        <v>365</v>
      </c>
      <c r="J29" s="646"/>
      <c r="K29" s="802"/>
      <c r="L29" s="803"/>
    </row>
    <row r="30" spans="2:17" ht="14.25">
      <c r="H30" s="649" t="s">
        <v>156</v>
      </c>
      <c r="I30" s="650"/>
      <c r="J30" s="651">
        <f>SUM(J22:J29)</f>
        <v>0</v>
      </c>
      <c r="K30" s="651">
        <f t="shared" ref="K30:L30" si="3">SUM(K22:K29)</f>
        <v>0</v>
      </c>
      <c r="L30" s="81">
        <f t="shared" si="3"/>
        <v>0</v>
      </c>
    </row>
    <row r="32" spans="2:17" ht="14.25">
      <c r="H32" s="1128" t="s">
        <v>267</v>
      </c>
      <c r="I32" s="1129"/>
      <c r="J32" s="1129"/>
      <c r="K32" s="1129"/>
      <c r="L32" s="1130"/>
    </row>
    <row r="33" spans="8:12" s="556" customFormat="1" ht="42.75">
      <c r="H33" s="785"/>
      <c r="I33" s="781"/>
      <c r="J33" s="781" t="s">
        <v>211</v>
      </c>
      <c r="K33" s="781" t="s">
        <v>212</v>
      </c>
      <c r="L33" s="782" t="s">
        <v>213</v>
      </c>
    </row>
    <row r="34" spans="8:12" ht="14.25">
      <c r="H34" s="1076">
        <f>'Input Cost_MS6'!B13</f>
        <v>2026</v>
      </c>
      <c r="I34" s="642" t="s">
        <v>365</v>
      </c>
      <c r="J34" s="645"/>
      <c r="K34" s="801"/>
      <c r="L34" s="788"/>
    </row>
    <row r="35" spans="8:12" ht="14.25">
      <c r="H35" s="647">
        <f>'Input Cost_MS6'!B14</f>
        <v>2027</v>
      </c>
      <c r="I35" s="472" t="s">
        <v>365</v>
      </c>
      <c r="J35" s="641"/>
      <c r="K35" s="473"/>
      <c r="L35" s="783"/>
    </row>
    <row r="36" spans="8:12" ht="14.25">
      <c r="H36" s="647">
        <f>'Input Cost_MS6'!B15</f>
        <v>2028</v>
      </c>
      <c r="I36" s="472" t="s">
        <v>365</v>
      </c>
      <c r="J36" s="641"/>
      <c r="K36" s="473"/>
      <c r="L36" s="783"/>
    </row>
    <row r="37" spans="8:12" ht="14.25">
      <c r="H37" s="647">
        <f>'Input Cost_MS6'!B16</f>
        <v>2029</v>
      </c>
      <c r="I37" s="472" t="s">
        <v>365</v>
      </c>
      <c r="J37" s="641"/>
      <c r="K37" s="473"/>
      <c r="L37" s="783"/>
    </row>
    <row r="38" spans="8:12" ht="14.25">
      <c r="H38" s="647">
        <f>'Input Cost_MS6'!B17</f>
        <v>2030</v>
      </c>
      <c r="I38" s="472" t="s">
        <v>365</v>
      </c>
      <c r="J38" s="641"/>
      <c r="K38" s="473"/>
      <c r="L38" s="783"/>
    </row>
    <row r="39" spans="8:12" ht="14.25">
      <c r="H39" s="647">
        <f>'Input Cost_MS6'!B18</f>
        <v>2031</v>
      </c>
      <c r="I39" s="472" t="s">
        <v>365</v>
      </c>
      <c r="J39" s="641"/>
      <c r="K39" s="473"/>
      <c r="L39" s="783"/>
    </row>
    <row r="40" spans="8:12" ht="14.25">
      <c r="H40" s="648">
        <f>'Input Cost_MS6'!B19</f>
        <v>2032</v>
      </c>
      <c r="I40" s="644" t="s">
        <v>365</v>
      </c>
      <c r="J40" s="646"/>
      <c r="K40" s="802"/>
      <c r="L40" s="803"/>
    </row>
    <row r="41" spans="8:12" ht="14.25">
      <c r="H41" s="653" t="s">
        <v>156</v>
      </c>
      <c r="I41" s="650"/>
      <c r="J41" s="651">
        <f>SUM(J34:J40)</f>
        <v>0</v>
      </c>
      <c r="K41" s="651">
        <f>SUM(K34:K40)</f>
        <v>0</v>
      </c>
      <c r="L41" s="81">
        <f>SUM(L34:L40)</f>
        <v>0</v>
      </c>
    </row>
    <row r="43" spans="8:12" ht="14.25">
      <c r="H43" s="1128" t="s">
        <v>378</v>
      </c>
      <c r="I43" s="1129"/>
      <c r="J43" s="1129"/>
      <c r="K43" s="1129"/>
      <c r="L43" s="1130"/>
    </row>
    <row r="44" spans="8:12" s="556" customFormat="1" ht="42.75">
      <c r="H44" s="785"/>
      <c r="I44" s="781"/>
      <c r="J44" s="781" t="s">
        <v>211</v>
      </c>
      <c r="K44" s="781" t="s">
        <v>212</v>
      </c>
      <c r="L44" s="782" t="s">
        <v>213</v>
      </c>
    </row>
    <row r="45" spans="8:12" ht="14.25">
      <c r="H45" s="1076">
        <f>H34</f>
        <v>2026</v>
      </c>
      <c r="I45" s="642" t="s">
        <v>365</v>
      </c>
      <c r="J45" s="645"/>
      <c r="K45" s="801"/>
      <c r="L45" s="788"/>
    </row>
    <row r="46" spans="8:12" ht="14.25">
      <c r="H46" s="647">
        <f t="shared" ref="H46:H50" si="4">H35</f>
        <v>2027</v>
      </c>
      <c r="I46" s="472" t="s">
        <v>365</v>
      </c>
      <c r="J46" s="641"/>
      <c r="K46" s="473"/>
      <c r="L46" s="783"/>
    </row>
    <row r="47" spans="8:12" ht="14.25">
      <c r="H47" s="647">
        <f t="shared" si="4"/>
        <v>2028</v>
      </c>
      <c r="I47" s="472" t="s">
        <v>365</v>
      </c>
      <c r="J47" s="641"/>
      <c r="K47" s="473"/>
      <c r="L47" s="783"/>
    </row>
    <row r="48" spans="8:12" ht="14.25">
      <c r="H48" s="647">
        <f t="shared" si="4"/>
        <v>2029</v>
      </c>
      <c r="I48" s="472" t="s">
        <v>365</v>
      </c>
      <c r="J48" s="641"/>
      <c r="K48" s="473"/>
      <c r="L48" s="783"/>
    </row>
    <row r="49" spans="8:12" ht="14.25">
      <c r="H49" s="647">
        <f t="shared" si="4"/>
        <v>2030</v>
      </c>
      <c r="I49" s="472" t="s">
        <v>365</v>
      </c>
      <c r="J49" s="641"/>
      <c r="K49" s="473"/>
      <c r="L49" s="783"/>
    </row>
    <row r="50" spans="8:12" ht="14.25">
      <c r="H50" s="647">
        <f t="shared" si="4"/>
        <v>2031</v>
      </c>
      <c r="I50" s="472" t="s">
        <v>365</v>
      </c>
      <c r="J50" s="641"/>
      <c r="K50" s="473"/>
      <c r="L50" s="783"/>
    </row>
    <row r="51" spans="8:12" ht="14.25">
      <c r="H51" s="648">
        <f>H40</f>
        <v>2032</v>
      </c>
      <c r="I51" s="644" t="s">
        <v>365</v>
      </c>
      <c r="J51" s="646"/>
      <c r="K51" s="802"/>
      <c r="L51" s="803"/>
    </row>
    <row r="52" spans="8:12" ht="14.25">
      <c r="H52" s="653" t="s">
        <v>156</v>
      </c>
      <c r="I52" s="650"/>
      <c r="J52" s="651">
        <f>SUM(J45:J50)</f>
        <v>0</v>
      </c>
      <c r="K52" s="651">
        <f>SUM(K45:K50)</f>
        <v>0</v>
      </c>
      <c r="L52" s="81">
        <f>SUM(L45:L50)</f>
        <v>0</v>
      </c>
    </row>
  </sheetData>
  <mergeCells count="6">
    <mergeCell ref="H43:L43"/>
    <mergeCell ref="B11:F11"/>
    <mergeCell ref="H11:L11"/>
    <mergeCell ref="B20:F20"/>
    <mergeCell ref="H20:L20"/>
    <mergeCell ref="H32:L32"/>
  </mergeCells>
  <phoneticPr fontId="126" type="noConversion"/>
  <dataValidations count="2">
    <dataValidation type="custom" errorStyle="warning" allowBlank="1" showInputMessage="1" showErrorMessage="1" error="test" sqref="D19" xr:uid="{9914BB36-8988-40EC-828E-E886CA8B4ED4}">
      <formula1>"summe(D6:D10)&lt;=0"</formula1>
    </dataValidation>
    <dataValidation type="custom" errorStyle="warning" allowBlank="1" showInputMessage="1" showErrorMessage="1" error="Test" sqref="D18" xr:uid="{330385F6-E1E8-4EA8-8BA8-D1CD307EB545}">
      <formula1>"summe(D6:D10)&lt;=0"</formula1>
    </dataValidation>
  </dataValidations>
  <pageMargins left="0.7" right="0.7" top="0.78740157499999996" bottom="0.78740157499999996" header="0.3" footer="0.3"/>
  <pageSetup paperSize="9" orientation="portrait" horizontalDpi="4294967293" verticalDpi="0" r:id="rId1"/>
  <customProperties>
    <customPr name="_pios_id" r:id="rId2"/>
    <customPr name="EpmWorksheetKeyString_GUID" r:id="rId3"/>
  </customProperties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D3D72C-6B40-402F-AD12-5E84958D7C60}">
  <sheetPr codeName="Tabelle79">
    <tabColor rgb="FFFF0000"/>
    <pageSetUpPr fitToPage="1"/>
  </sheetPr>
  <dimension ref="A1:AT65"/>
  <sheetViews>
    <sheetView showZeros="0" zoomScale="90" zoomScaleNormal="90" workbookViewId="0">
      <pane xSplit="5" ySplit="4" topLeftCell="F5" activePane="bottomRight" state="frozen"/>
      <selection pane="topRight" sqref="A1:XFD1048576"/>
      <selection pane="bottomLeft" sqref="A1:XFD1048576"/>
      <selection pane="bottomRight" activeCell="B5" sqref="B5"/>
    </sheetView>
  </sheetViews>
  <sheetFormatPr defaultColWidth="11.375" defaultRowHeight="13.5" outlineLevelRow="2"/>
  <cols>
    <col min="1" max="1" width="34.25" style="1" customWidth="1"/>
    <col min="2" max="2" width="7.125" style="1" customWidth="1"/>
    <col min="3" max="5" width="9.125" style="1" customWidth="1"/>
    <col min="6" max="6" width="21.25" style="1" bestFit="1" customWidth="1"/>
    <col min="7" max="8" width="20.75" style="1" bestFit="1" customWidth="1"/>
    <col min="9" max="9" width="23.125" style="1" bestFit="1" customWidth="1"/>
    <col min="10" max="10" width="22.375" style="1" bestFit="1" customWidth="1"/>
    <col min="11" max="46" width="17.75" style="1" customWidth="1"/>
    <col min="47" max="16384" width="11.375" style="1"/>
  </cols>
  <sheetData>
    <row r="1" spans="1:46" ht="20.25">
      <c r="A1" s="751" t="s">
        <v>379</v>
      </c>
      <c r="B1" s="751"/>
      <c r="C1" s="751"/>
      <c r="D1" s="751"/>
      <c r="E1" s="751"/>
      <c r="F1" s="751"/>
      <c r="G1" s="751"/>
      <c r="H1" s="751"/>
      <c r="I1" s="751"/>
      <c r="J1" s="751"/>
      <c r="K1" s="751"/>
      <c r="L1" s="751"/>
      <c r="M1" s="751"/>
      <c r="N1" s="751"/>
      <c r="O1" s="751"/>
      <c r="P1" s="751"/>
      <c r="Q1" s="751"/>
      <c r="R1" s="751"/>
      <c r="S1" s="751"/>
      <c r="T1" s="751"/>
      <c r="U1" s="751"/>
      <c r="V1" s="751"/>
      <c r="W1" s="751"/>
      <c r="X1" s="751"/>
      <c r="Y1" s="751"/>
      <c r="Z1" s="751"/>
      <c r="AA1" s="751"/>
      <c r="AB1" s="751"/>
      <c r="AC1" s="751"/>
      <c r="AD1" s="751"/>
      <c r="AE1" s="751"/>
      <c r="AF1" s="751"/>
      <c r="AG1" s="751"/>
      <c r="AH1" s="751"/>
      <c r="AI1" s="751"/>
      <c r="AJ1" s="751"/>
      <c r="AK1" s="751"/>
      <c r="AL1" s="751"/>
      <c r="AM1" s="751"/>
      <c r="AN1" s="751"/>
      <c r="AO1" s="751"/>
      <c r="AP1" s="751"/>
      <c r="AQ1" s="751"/>
      <c r="AR1" s="751"/>
      <c r="AS1" s="751"/>
      <c r="AT1" s="751"/>
    </row>
    <row r="2" spans="1:46" s="71" customFormat="1" ht="52.5" customHeight="1">
      <c r="A2" s="1131" t="s">
        <v>380</v>
      </c>
      <c r="B2" s="1134" t="s">
        <v>381</v>
      </c>
      <c r="C2" s="1131" t="s">
        <v>382</v>
      </c>
      <c r="D2" s="1136" t="s">
        <v>383</v>
      </c>
      <c r="E2" s="766" t="s">
        <v>384</v>
      </c>
      <c r="F2" s="441">
        <f>'Input Cost_MS6'!D11</f>
        <v>0</v>
      </c>
      <c r="G2" s="442">
        <f>'Input Cost_MS6'!E11</f>
        <v>0</v>
      </c>
      <c r="H2" s="442">
        <f>'Input Cost_MS6'!F11</f>
        <v>0</v>
      </c>
      <c r="I2" s="442">
        <f>'Input Cost_MS6'!G11</f>
        <v>0</v>
      </c>
      <c r="J2" s="442">
        <f>'Input Cost_MS6'!H11</f>
        <v>0</v>
      </c>
      <c r="K2" s="443">
        <f>'Input Cost_MS6'!I11</f>
        <v>0</v>
      </c>
      <c r="L2" s="443">
        <f>'Input Cost_MS6'!J11</f>
        <v>0</v>
      </c>
      <c r="M2" s="443">
        <f>'Input Cost_MS6'!K11</f>
        <v>0</v>
      </c>
      <c r="N2" s="443">
        <f>'Input Cost_MS6'!L11</f>
        <v>0</v>
      </c>
      <c r="O2" s="443">
        <f>'Input Cost_MS6'!M11</f>
        <v>0</v>
      </c>
      <c r="P2" s="443">
        <f>'Input Cost_MS6'!N11</f>
        <v>0</v>
      </c>
      <c r="Q2" s="443">
        <f>'Input Cost_MS6'!O11</f>
        <v>0</v>
      </c>
      <c r="R2" s="443">
        <f>'Input Cost_MS6'!P11</f>
        <v>0</v>
      </c>
      <c r="S2" s="443">
        <f>'Input Cost_MS6'!Q11</f>
        <v>0</v>
      </c>
      <c r="T2" s="443">
        <f>'Input Cost_MS6'!R11</f>
        <v>0</v>
      </c>
      <c r="U2" s="443">
        <f>'Input Cost_MS6'!S11</f>
        <v>0</v>
      </c>
      <c r="V2" s="443">
        <f>'Input Cost_MS6'!T11</f>
        <v>0</v>
      </c>
      <c r="W2" s="443">
        <f>'Input Cost_MS6'!U11</f>
        <v>0</v>
      </c>
      <c r="X2" s="443">
        <f>'Input Cost_MS6'!V11</f>
        <v>0</v>
      </c>
      <c r="Y2" s="443">
        <f>'Input Cost_MS6'!W11</f>
        <v>0</v>
      </c>
      <c r="Z2" s="443">
        <f>'Input Cost_MS6'!X11</f>
        <v>0</v>
      </c>
      <c r="AA2" s="443">
        <f>'Input Cost_MS6'!Y11</f>
        <v>0</v>
      </c>
      <c r="AB2" s="443">
        <f>'Input Cost_MS6'!Z11</f>
        <v>0</v>
      </c>
      <c r="AC2" s="443">
        <f>'Input Cost_MS6'!AA11</f>
        <v>0</v>
      </c>
      <c r="AD2" s="443">
        <f>'Input Cost_MS6'!AB11</f>
        <v>0</v>
      </c>
      <c r="AE2" s="443">
        <f>'Input Cost_MS6'!AC11</f>
        <v>0</v>
      </c>
      <c r="AF2" s="443">
        <f>'Input Cost_MS6'!AD11</f>
        <v>0</v>
      </c>
      <c r="AG2" s="443">
        <f>'Input Cost_MS6'!AE11</f>
        <v>0</v>
      </c>
      <c r="AH2" s="443">
        <f>'Input Cost_MS6'!AF11</f>
        <v>0</v>
      </c>
      <c r="AI2" s="443">
        <f>'Input Cost_MS6'!AG11</f>
        <v>0</v>
      </c>
      <c r="AJ2" s="443">
        <f>'Input Cost_MS6'!AH11</f>
        <v>0</v>
      </c>
      <c r="AK2" s="443">
        <f>'Input Cost_MS6'!AI11</f>
        <v>0</v>
      </c>
      <c r="AL2" s="443">
        <f>'Input Cost_MS6'!AJ11</f>
        <v>0</v>
      </c>
      <c r="AM2" s="443">
        <f>'Input Cost_MS6'!AK11</f>
        <v>0</v>
      </c>
      <c r="AN2" s="443">
        <f>'Input Cost_MS6'!AL11</f>
        <v>0</v>
      </c>
      <c r="AO2" s="443">
        <f>'Input Cost_MS6'!AM11</f>
        <v>0</v>
      </c>
      <c r="AP2" s="443">
        <f>'Input Cost_MS6'!AN11</f>
        <v>0</v>
      </c>
      <c r="AQ2" s="443">
        <f>'Input Cost_MS6'!AO11</f>
        <v>0</v>
      </c>
      <c r="AR2" s="443">
        <f>'Input Cost_MS6'!AP11</f>
        <v>0</v>
      </c>
      <c r="AS2" s="443">
        <f>'Input Cost_MS6'!AQ11</f>
        <v>0</v>
      </c>
      <c r="AT2" s="444" t="s">
        <v>385</v>
      </c>
    </row>
    <row r="3" spans="1:46" ht="12" customHeight="1">
      <c r="A3" s="1132"/>
      <c r="B3" s="1135"/>
      <c r="C3" s="1132"/>
      <c r="D3" s="1137"/>
      <c r="E3" s="755"/>
      <c r="F3" s="53">
        <f>'Input Cost_MS6'!D12</f>
        <v>0</v>
      </c>
      <c r="G3" s="54">
        <f>'Input Cost_MS6'!E12</f>
        <v>0</v>
      </c>
      <c r="H3" s="54">
        <f>'Input Cost_MS6'!F12</f>
        <v>0</v>
      </c>
      <c r="I3" s="54">
        <f>'Input Cost_MS6'!G12</f>
        <v>0</v>
      </c>
      <c r="J3" s="54">
        <f>'Input Cost_MS6'!H12</f>
        <v>0</v>
      </c>
      <c r="K3" s="55">
        <f>'Input Cost_MS6'!I12</f>
        <v>0</v>
      </c>
      <c r="L3" s="55">
        <f>'Input Cost_MS6'!J12</f>
        <v>0</v>
      </c>
      <c r="M3" s="55">
        <f>'Input Cost_MS6'!K12</f>
        <v>0</v>
      </c>
      <c r="N3" s="55">
        <f>'Input Cost_MS6'!L12</f>
        <v>0</v>
      </c>
      <c r="O3" s="55">
        <f>'Input Cost_MS6'!M12</f>
        <v>0</v>
      </c>
      <c r="P3" s="55">
        <f>'Input Cost_MS6'!N12</f>
        <v>0</v>
      </c>
      <c r="Q3" s="55">
        <f>'Input Cost_MS6'!O12</f>
        <v>0</v>
      </c>
      <c r="R3" s="55">
        <f>'Input Cost_MS6'!P12</f>
        <v>0</v>
      </c>
      <c r="S3" s="55">
        <f>'Input Cost_MS6'!Q12</f>
        <v>0</v>
      </c>
      <c r="T3" s="55">
        <f>'Input Cost_MS6'!R12</f>
        <v>0</v>
      </c>
      <c r="U3" s="55">
        <f>'Input Cost_MS6'!S12</f>
        <v>0</v>
      </c>
      <c r="V3" s="55">
        <f>'Input Cost_MS6'!T12</f>
        <v>0</v>
      </c>
      <c r="W3" s="55">
        <f>'Input Cost_MS6'!U12</f>
        <v>0</v>
      </c>
      <c r="X3" s="55">
        <f>'Input Cost_MS6'!V12</f>
        <v>0</v>
      </c>
      <c r="Y3" s="55">
        <f>'Input Cost_MS6'!W12</f>
        <v>0</v>
      </c>
      <c r="Z3" s="55">
        <f>'Input Cost_MS6'!X12</f>
        <v>0</v>
      </c>
      <c r="AA3" s="55">
        <f>'Input Cost_MS6'!Y12</f>
        <v>0</v>
      </c>
      <c r="AB3" s="55">
        <f>'Input Cost_MS6'!Z12</f>
        <v>0</v>
      </c>
      <c r="AC3" s="55">
        <f>'Input Cost_MS6'!AA12</f>
        <v>0</v>
      </c>
      <c r="AD3" s="55">
        <f>'Input Cost_MS6'!AB12</f>
        <v>0</v>
      </c>
      <c r="AE3" s="55">
        <f>'Input Cost_MS6'!AC12</f>
        <v>0</v>
      </c>
      <c r="AF3" s="55">
        <f>'Input Cost_MS6'!AD12</f>
        <v>0</v>
      </c>
      <c r="AG3" s="55">
        <f>'Input Cost_MS6'!AE12</f>
        <v>0</v>
      </c>
      <c r="AH3" s="55">
        <f>'Input Cost_MS6'!AF12</f>
        <v>0</v>
      </c>
      <c r="AI3" s="55">
        <f>'Input Cost_MS6'!AG12</f>
        <v>0</v>
      </c>
      <c r="AJ3" s="55">
        <f>'Input Cost_MS6'!AH12</f>
        <v>0</v>
      </c>
      <c r="AK3" s="55">
        <f>'Input Cost_MS6'!AI12</f>
        <v>0</v>
      </c>
      <c r="AL3" s="55">
        <f>'Input Cost_MS6'!AJ12</f>
        <v>0</v>
      </c>
      <c r="AM3" s="55">
        <f>'Input Cost_MS6'!AK12</f>
        <v>0</v>
      </c>
      <c r="AN3" s="55">
        <f>'Input Cost_MS6'!AL12</f>
        <v>0</v>
      </c>
      <c r="AO3" s="55">
        <f>'Input Cost_MS6'!AM12</f>
        <v>0</v>
      </c>
      <c r="AP3" s="55">
        <f>'Input Cost_MS6'!AN12</f>
        <v>0</v>
      </c>
      <c r="AQ3" s="55">
        <f>'Input Cost_MS6'!AO12</f>
        <v>0</v>
      </c>
      <c r="AR3" s="55">
        <f>'Input Cost_MS6'!AP12</f>
        <v>0</v>
      </c>
      <c r="AS3" s="55">
        <f>'Input Cost_MS6'!AQ12</f>
        <v>0</v>
      </c>
      <c r="AT3" s="55"/>
    </row>
    <row r="4" spans="1:46">
      <c r="A4" s="20" t="s">
        <v>386</v>
      </c>
      <c r="B4" s="757"/>
      <c r="C4" s="20"/>
      <c r="D4" s="21"/>
      <c r="E4" s="22"/>
      <c r="F4" s="856">
        <f>'Input Cost_MS6'!B5</f>
        <v>0</v>
      </c>
      <c r="G4" s="36">
        <f t="shared" ref="G4:AS4" si="0">F4</f>
        <v>0</v>
      </c>
      <c r="H4" s="36">
        <f t="shared" si="0"/>
        <v>0</v>
      </c>
      <c r="I4" s="36">
        <f t="shared" si="0"/>
        <v>0</v>
      </c>
      <c r="J4" s="36">
        <f t="shared" si="0"/>
        <v>0</v>
      </c>
      <c r="K4" s="36">
        <f t="shared" si="0"/>
        <v>0</v>
      </c>
      <c r="L4" s="36">
        <f t="shared" si="0"/>
        <v>0</v>
      </c>
      <c r="M4" s="37">
        <f t="shared" si="0"/>
        <v>0</v>
      </c>
      <c r="N4" s="37">
        <f t="shared" si="0"/>
        <v>0</v>
      </c>
      <c r="O4" s="37">
        <f t="shared" si="0"/>
        <v>0</v>
      </c>
      <c r="P4" s="37">
        <f t="shared" si="0"/>
        <v>0</v>
      </c>
      <c r="Q4" s="37">
        <f t="shared" si="0"/>
        <v>0</v>
      </c>
      <c r="R4" s="37">
        <f t="shared" si="0"/>
        <v>0</v>
      </c>
      <c r="S4" s="37">
        <f t="shared" si="0"/>
        <v>0</v>
      </c>
      <c r="T4" s="37">
        <f t="shared" si="0"/>
        <v>0</v>
      </c>
      <c r="U4" s="37">
        <f t="shared" si="0"/>
        <v>0</v>
      </c>
      <c r="V4" s="37">
        <f t="shared" si="0"/>
        <v>0</v>
      </c>
      <c r="W4" s="37">
        <f t="shared" si="0"/>
        <v>0</v>
      </c>
      <c r="X4" s="37">
        <f t="shared" si="0"/>
        <v>0</v>
      </c>
      <c r="Y4" s="37">
        <f t="shared" si="0"/>
        <v>0</v>
      </c>
      <c r="Z4" s="37">
        <f t="shared" si="0"/>
        <v>0</v>
      </c>
      <c r="AA4" s="37">
        <f t="shared" si="0"/>
        <v>0</v>
      </c>
      <c r="AB4" s="37">
        <f t="shared" si="0"/>
        <v>0</v>
      </c>
      <c r="AC4" s="37">
        <f t="shared" si="0"/>
        <v>0</v>
      </c>
      <c r="AD4" s="37">
        <f t="shared" si="0"/>
        <v>0</v>
      </c>
      <c r="AE4" s="37">
        <f t="shared" si="0"/>
        <v>0</v>
      </c>
      <c r="AF4" s="37">
        <f t="shared" si="0"/>
        <v>0</v>
      </c>
      <c r="AG4" s="37">
        <f t="shared" si="0"/>
        <v>0</v>
      </c>
      <c r="AH4" s="37">
        <f t="shared" si="0"/>
        <v>0</v>
      </c>
      <c r="AI4" s="37">
        <f t="shared" si="0"/>
        <v>0</v>
      </c>
      <c r="AJ4" s="37">
        <f t="shared" si="0"/>
        <v>0</v>
      </c>
      <c r="AK4" s="37">
        <f t="shared" si="0"/>
        <v>0</v>
      </c>
      <c r="AL4" s="37">
        <f t="shared" si="0"/>
        <v>0</v>
      </c>
      <c r="AM4" s="37">
        <f t="shared" si="0"/>
        <v>0</v>
      </c>
      <c r="AN4" s="37">
        <f t="shared" si="0"/>
        <v>0</v>
      </c>
      <c r="AO4" s="37">
        <f t="shared" si="0"/>
        <v>0</v>
      </c>
      <c r="AP4" s="37">
        <f t="shared" si="0"/>
        <v>0</v>
      </c>
      <c r="AQ4" s="37">
        <f t="shared" si="0"/>
        <v>0</v>
      </c>
      <c r="AR4" s="37">
        <f t="shared" si="0"/>
        <v>0</v>
      </c>
      <c r="AS4" s="37">
        <f t="shared" si="0"/>
        <v>0</v>
      </c>
      <c r="AT4" s="26">
        <f>K4</f>
        <v>0</v>
      </c>
    </row>
    <row r="5" spans="1:46" ht="17.25" customHeight="1">
      <c r="A5" s="7" t="s">
        <v>387</v>
      </c>
      <c r="B5" s="271" t="s">
        <v>215</v>
      </c>
      <c r="C5" s="7"/>
      <c r="D5" s="8"/>
      <c r="E5" s="9"/>
      <c r="F5" s="38">
        <f>'Input Cost_MS6'!D13</f>
        <v>0</v>
      </c>
      <c r="G5" s="38">
        <f>'Input Cost_MS6'!E13</f>
        <v>0</v>
      </c>
      <c r="H5" s="38">
        <f>'Input Cost_MS6'!F13</f>
        <v>0</v>
      </c>
      <c r="I5" s="38">
        <f>'Input Cost_MS6'!G13</f>
        <v>0</v>
      </c>
      <c r="J5" s="38">
        <f>'Input Cost_MS6'!H13</f>
        <v>0</v>
      </c>
      <c r="K5" s="38">
        <f>'Input Cost_MS6'!I13</f>
        <v>0</v>
      </c>
      <c r="L5" s="38">
        <f>'Input Cost_MS6'!J13</f>
        <v>0</v>
      </c>
      <c r="M5" s="38">
        <f>'Input Cost_MS6'!K13</f>
        <v>0</v>
      </c>
      <c r="N5" s="38">
        <f>'Input Cost_MS6'!L13</f>
        <v>0</v>
      </c>
      <c r="O5" s="38">
        <f>'Input Cost_MS6'!M13</f>
        <v>0</v>
      </c>
      <c r="P5" s="38">
        <f>'Input Cost_MS6'!N13</f>
        <v>0</v>
      </c>
      <c r="Q5" s="38">
        <f>'Input Cost_MS6'!O13</f>
        <v>0</v>
      </c>
      <c r="R5" s="38">
        <f>'Input Cost_MS6'!P13</f>
        <v>0</v>
      </c>
      <c r="S5" s="38">
        <f>'Input Cost_MS6'!Q13</f>
        <v>0</v>
      </c>
      <c r="T5" s="38">
        <f>'Input Cost_MS6'!R13</f>
        <v>0</v>
      </c>
      <c r="U5" s="38">
        <f>'Input Cost_MS6'!S13</f>
        <v>0</v>
      </c>
      <c r="V5" s="38">
        <f>'Input Cost_MS6'!T13</f>
        <v>0</v>
      </c>
      <c r="W5" s="38">
        <f>'Input Cost_MS6'!U13</f>
        <v>0</v>
      </c>
      <c r="X5" s="38">
        <f>'Input Cost_MS6'!V13</f>
        <v>0</v>
      </c>
      <c r="Y5" s="38">
        <f>'Input Cost_MS6'!W13</f>
        <v>0</v>
      </c>
      <c r="Z5" s="38">
        <f>'Input Cost_MS6'!X13</f>
        <v>0</v>
      </c>
      <c r="AA5" s="38">
        <f>'Input Cost_MS6'!Y13</f>
        <v>0</v>
      </c>
      <c r="AB5" s="38">
        <f>'Input Cost_MS6'!Z13</f>
        <v>0</v>
      </c>
      <c r="AC5" s="38">
        <f>'Input Cost_MS6'!AA13</f>
        <v>0</v>
      </c>
      <c r="AD5" s="38">
        <f>'Input Cost_MS6'!AB13</f>
        <v>0</v>
      </c>
      <c r="AE5" s="38">
        <f>'Input Cost_MS6'!AC13</f>
        <v>0</v>
      </c>
      <c r="AF5" s="38">
        <f>'Input Cost_MS6'!AD13</f>
        <v>0</v>
      </c>
      <c r="AG5" s="38">
        <f>'Input Cost_MS6'!AE13</f>
        <v>0</v>
      </c>
      <c r="AH5" s="38">
        <f>'Input Cost_MS6'!AF13</f>
        <v>0</v>
      </c>
      <c r="AI5" s="38">
        <f>'Input Cost_MS6'!AG13</f>
        <v>0</v>
      </c>
      <c r="AJ5" s="38">
        <f>'Input Cost_MS6'!AH13</f>
        <v>0</v>
      </c>
      <c r="AK5" s="38">
        <f>'Input Cost_MS6'!AI13</f>
        <v>0</v>
      </c>
      <c r="AL5" s="38">
        <f>'Input Cost_MS6'!AJ13</f>
        <v>0</v>
      </c>
      <c r="AM5" s="38">
        <f>'Input Cost_MS6'!AK13</f>
        <v>0</v>
      </c>
      <c r="AN5" s="38">
        <f>'Input Cost_MS6'!AL13</f>
        <v>0</v>
      </c>
      <c r="AO5" s="38">
        <f>'Input Cost_MS6'!AM13</f>
        <v>0</v>
      </c>
      <c r="AP5" s="38">
        <f>'Input Cost_MS6'!AN13</f>
        <v>0</v>
      </c>
      <c r="AQ5" s="38">
        <f>'Input Cost_MS6'!AO13</f>
        <v>0</v>
      </c>
      <c r="AR5" s="38">
        <f>'Input Cost_MS6'!AP13</f>
        <v>0</v>
      </c>
      <c r="AS5" s="38">
        <f>'Input Cost_MS6'!AQ13</f>
        <v>0</v>
      </c>
      <c r="AT5" s="38">
        <f>'Input Cost_MS6'!AR13</f>
        <v>0</v>
      </c>
    </row>
    <row r="6" spans="1:46" ht="16.5" customHeight="1">
      <c r="A6" s="27" t="s">
        <v>13</v>
      </c>
      <c r="B6" s="758" t="s">
        <v>299</v>
      </c>
      <c r="C6" s="27"/>
      <c r="D6" s="28"/>
      <c r="E6" s="29"/>
      <c r="F6" s="42">
        <f>IF('Input Cost_MS6'!$D$116="PLN",'Input Cost_MS6'!D117*Währung!$B$13,'Input Cost_MS6'!D117)*(1+'Input Cost_MS6'!$C$117)</f>
        <v>0</v>
      </c>
      <c r="G6" s="42">
        <f>IF('Input Cost_MS6'!$D$116="PLN",'Input Cost_MS6'!E117*Währung!$B$13,'Input Cost_MS6'!E117)*(1+'Input Cost_MS6'!$C$117)</f>
        <v>0</v>
      </c>
      <c r="H6" s="42">
        <f>IF('Input Cost_MS6'!$D$116="PLN",'Input Cost_MS6'!F117*Währung!$B$13,'Input Cost_MS6'!F117)*(1+'Input Cost_MS6'!$C$117)</f>
        <v>0</v>
      </c>
      <c r="I6" s="42">
        <f>IF('Input Cost_MS6'!$D$116="PLN",'Input Cost_MS6'!G117*Währung!$B$13,'Input Cost_MS6'!G117)*(1+'Input Cost_MS6'!$C$117)</f>
        <v>0</v>
      </c>
      <c r="J6" s="42">
        <f>IF('Input Cost_MS6'!$D$116="PLN",'Input Cost_MS6'!H117*Währung!$B$13,'Input Cost_MS6'!H117)*(1+'Input Cost_MS6'!$C$117)</f>
        <v>0</v>
      </c>
      <c r="K6" s="42">
        <f>IF('Input Cost_MS6'!$D$116="PLN",'Input Cost_MS6'!I117*Währung!$B$13,'Input Cost_MS6'!I117)*(1+'Input Cost_MS6'!$C$117)</f>
        <v>0</v>
      </c>
      <c r="L6" s="42">
        <f>IF('Input Cost_MS6'!$D$116="PLN",'Input Cost_MS6'!J117*Währung!$B$13,'Input Cost_MS6'!J117)*(1+'Input Cost_MS6'!$C$117)</f>
        <v>0</v>
      </c>
      <c r="M6" s="42">
        <f>IF('Input Cost_MS6'!$D$116="PLN",'Input Cost_MS6'!K117*Währung!$B$13,'Input Cost_MS6'!K117)*(1+'Input Cost_MS6'!$C$117)</f>
        <v>0</v>
      </c>
      <c r="N6" s="42">
        <f>IF('Input Cost_MS6'!$D$116="PLN",'Input Cost_MS6'!L117*Währung!$B$13,'Input Cost_MS6'!L117)*(1+'Input Cost_MS6'!$C$117)</f>
        <v>0</v>
      </c>
      <c r="O6" s="42">
        <f>IF('Input Cost_MS6'!$D$116="PLN",'Input Cost_MS6'!M117*Währung!$B$13,'Input Cost_MS6'!M117)*(1+'Input Cost_MS6'!$C$117)</f>
        <v>0</v>
      </c>
      <c r="P6" s="42">
        <f>IF('Input Cost_MS6'!$D$116="PLN",'Input Cost_MS6'!N117*Währung!$B$13,'Input Cost_MS6'!N117)*(1+'Input Cost_MS6'!$C$117)</f>
        <v>0</v>
      </c>
      <c r="Q6" s="42">
        <f>IF('Input Cost_MS6'!$D$116="PLN",'Input Cost_MS6'!O117*Währung!$B$13,'Input Cost_MS6'!O117)*(1+'Input Cost_MS6'!$C$117)</f>
        <v>0</v>
      </c>
      <c r="R6" s="42">
        <f>IF('Input Cost_MS6'!$D$116="PLN",'Input Cost_MS6'!P117*Währung!$B$13,'Input Cost_MS6'!P117)*(1+'Input Cost_MS6'!$C$117)</f>
        <v>0</v>
      </c>
      <c r="S6" s="42">
        <f>IF('Input Cost_MS6'!$D$116="PLN",'Input Cost_MS6'!Q117*Währung!$B$13,'Input Cost_MS6'!Q117)*(1+'Input Cost_MS6'!$C$117)</f>
        <v>0</v>
      </c>
      <c r="T6" s="42">
        <f>IF('Input Cost_MS6'!$D$116="PLN",'Input Cost_MS6'!R117*Währung!$B$13,'Input Cost_MS6'!R117)*(1+'Input Cost_MS6'!$C$117)</f>
        <v>0</v>
      </c>
      <c r="U6" s="42">
        <f>IF('Input Cost_MS6'!$D$116="PLN",'Input Cost_MS6'!S117*Währung!$B$13,'Input Cost_MS6'!S117)*(1+'Input Cost_MS6'!$C$117)</f>
        <v>0</v>
      </c>
      <c r="V6" s="42">
        <f>IF('Input Cost_MS6'!$D$116="PLN",'Input Cost_MS6'!T117*Währung!$B$13,'Input Cost_MS6'!T117)*(1+'Input Cost_MS6'!$C$117)</f>
        <v>0</v>
      </c>
      <c r="W6" s="42">
        <f>IF('Input Cost_MS6'!$D$116="PLN",'Input Cost_MS6'!U117*Währung!$B$13,'Input Cost_MS6'!U117)*(1+'Input Cost_MS6'!$C$117)</f>
        <v>0</v>
      </c>
      <c r="X6" s="42">
        <f>IF('Input Cost_MS6'!$D$116="PLN",'Input Cost_MS6'!V117*Währung!$B$13,'Input Cost_MS6'!V117)*(1+'Input Cost_MS6'!$C$117)</f>
        <v>0</v>
      </c>
      <c r="Y6" s="42">
        <f>IF('Input Cost_MS6'!$D$116="PLN",'Input Cost_MS6'!W117*Währung!$B$13,'Input Cost_MS6'!W117)*(1+'Input Cost_MS6'!$C$117)</f>
        <v>0</v>
      </c>
      <c r="Z6" s="42">
        <f>IF('Input Cost_MS6'!$D$116="PLN",'Input Cost_MS6'!X117*Währung!$B$13,'Input Cost_MS6'!X117)*(1+'Input Cost_MS6'!$C$117)</f>
        <v>0</v>
      </c>
      <c r="AA6" s="42">
        <f>IF('Input Cost_MS6'!$D$116="PLN",'Input Cost_MS6'!Y117*Währung!$B$13,'Input Cost_MS6'!Y117)*(1+'Input Cost_MS6'!$C$117)</f>
        <v>0</v>
      </c>
      <c r="AB6" s="42">
        <f>IF('Input Cost_MS6'!$D$116="PLN",'Input Cost_MS6'!Z117*Währung!$B$13,'Input Cost_MS6'!Z117)*(1+'Input Cost_MS6'!$C$117)</f>
        <v>0</v>
      </c>
      <c r="AC6" s="42">
        <f>IF('Input Cost_MS6'!$D$116="PLN",'Input Cost_MS6'!AA117*Währung!$B$13,'Input Cost_MS6'!AA117)*(1+'Input Cost_MS6'!$C$117)</f>
        <v>0</v>
      </c>
      <c r="AD6" s="42">
        <f>IF('Input Cost_MS6'!$D$116="PLN",'Input Cost_MS6'!AB117*Währung!$B$13,'Input Cost_MS6'!AB117)*(1+'Input Cost_MS6'!$C$117)</f>
        <v>0</v>
      </c>
      <c r="AE6" s="42">
        <f>IF('Input Cost_MS6'!$D$116="PLN",'Input Cost_MS6'!AC117*Währung!$B$13,'Input Cost_MS6'!AC117)*(1+'Input Cost_MS6'!$C$117)</f>
        <v>0</v>
      </c>
      <c r="AF6" s="42">
        <f>IF('Input Cost_MS6'!$D$116="PLN",'Input Cost_MS6'!AD117*Währung!$B$13,'Input Cost_MS6'!AD117)*(1+'Input Cost_MS6'!$C$117)</f>
        <v>0</v>
      </c>
      <c r="AG6" s="42">
        <f>IF('Input Cost_MS6'!$D$116="PLN",'Input Cost_MS6'!AE117*Währung!$B$13,'Input Cost_MS6'!AE117)*(1+'Input Cost_MS6'!$C$117)</f>
        <v>0</v>
      </c>
      <c r="AH6" s="42">
        <f>IF('Input Cost_MS6'!$D$116="PLN",'Input Cost_MS6'!AF117*Währung!$B$13,'Input Cost_MS6'!AF117)*(1+'Input Cost_MS6'!$C$117)</f>
        <v>0</v>
      </c>
      <c r="AI6" s="42">
        <f>IF('Input Cost_MS6'!$D$116="PLN",'Input Cost_MS6'!AG117*Währung!$B$13,'Input Cost_MS6'!AG117)*(1+'Input Cost_MS6'!$C$117)</f>
        <v>0</v>
      </c>
      <c r="AJ6" s="42">
        <f>IF('Input Cost_MS6'!$D$116="PLN",'Input Cost_MS6'!AH117*Währung!$B$13,'Input Cost_MS6'!AH117)*(1+'Input Cost_MS6'!$C$117)</f>
        <v>0</v>
      </c>
      <c r="AK6" s="42">
        <f>IF('Input Cost_MS6'!$D$116="PLN",'Input Cost_MS6'!AI117*Währung!$B$13,'Input Cost_MS6'!AI117)*(1+'Input Cost_MS6'!$C$117)</f>
        <v>0</v>
      </c>
      <c r="AL6" s="42">
        <f>IF('Input Cost_MS6'!$D$116="PLN",'Input Cost_MS6'!AJ117*Währung!$B$13,'Input Cost_MS6'!AJ117)*(1+'Input Cost_MS6'!$C$117)</f>
        <v>0</v>
      </c>
      <c r="AM6" s="42">
        <f>IF('Input Cost_MS6'!$D$116="PLN",'Input Cost_MS6'!AK117*Währung!$B$13,'Input Cost_MS6'!AK117)*(1+'Input Cost_MS6'!$C$117)</f>
        <v>0</v>
      </c>
      <c r="AN6" s="42">
        <f>IF('Input Cost_MS6'!$D$116="PLN",'Input Cost_MS6'!AL117*Währung!$B$13,'Input Cost_MS6'!AL117)*(1+'Input Cost_MS6'!$C$117)</f>
        <v>0</v>
      </c>
      <c r="AO6" s="42">
        <f>IF('Input Cost_MS6'!$D$116="PLN",'Input Cost_MS6'!AM117*Währung!$B$13,'Input Cost_MS6'!AM117)*(1+'Input Cost_MS6'!$C$117)</f>
        <v>0</v>
      </c>
      <c r="AP6" s="42">
        <f>IF('Input Cost_MS6'!$D$116="PLN",'Input Cost_MS6'!AN117*Währung!$B$13,'Input Cost_MS6'!AN117)*(1+'Input Cost_MS6'!$C$117)</f>
        <v>0</v>
      </c>
      <c r="AQ6" s="42">
        <f>IF('Input Cost_MS6'!$D$116="PLN",'Input Cost_MS6'!AO117*Währung!$B$13,'Input Cost_MS6'!AO117)*(1+'Input Cost_MS6'!$C$117)</f>
        <v>0</v>
      </c>
      <c r="AR6" s="42">
        <f>IF('Input Cost_MS6'!$D$116="PLN",'Input Cost_MS6'!AP117*Währung!$B$13,'Input Cost_MS6'!AP117)*(1+'Input Cost_MS6'!$C$117)</f>
        <v>0</v>
      </c>
      <c r="AS6" s="42">
        <f>IF('Input Cost_MS6'!$D$116="PLN",'Input Cost_MS6'!AQ117*Währung!$B$13,'Input Cost_MS6'!AQ117)*(1+'Input Cost_MS6'!$C$117)</f>
        <v>0</v>
      </c>
      <c r="AT6" s="42">
        <f>IF('Input Cost_MS6'!$D$116="PLN",'Input Cost_MS6'!AR117*Währung!$B$13,'Input Cost_MS6'!AR117)*(1+'Input Cost_MS6'!$C$117)</f>
        <v>0</v>
      </c>
    </row>
    <row r="7" spans="1:46" ht="8.25" customHeight="1">
      <c r="A7" s="7"/>
      <c r="B7" s="271"/>
      <c r="C7" s="7"/>
      <c r="D7" s="8"/>
      <c r="E7" s="9"/>
      <c r="F7" s="39"/>
      <c r="G7" s="39"/>
      <c r="H7" s="39"/>
      <c r="I7" s="39"/>
      <c r="J7" s="39"/>
      <c r="K7" s="39"/>
      <c r="L7" s="39"/>
      <c r="M7" s="39"/>
      <c r="N7" s="39"/>
      <c r="O7" s="39"/>
      <c r="P7" s="39"/>
      <c r="Q7" s="39"/>
      <c r="R7" s="39"/>
      <c r="S7" s="39"/>
      <c r="T7" s="39"/>
      <c r="U7" s="39"/>
      <c r="V7" s="39"/>
      <c r="W7" s="39"/>
      <c r="X7" s="39"/>
      <c r="Y7" s="39"/>
      <c r="Z7" s="39"/>
      <c r="AA7" s="39"/>
      <c r="AB7" s="39"/>
      <c r="AC7" s="39"/>
      <c r="AD7" s="39"/>
      <c r="AE7" s="39"/>
      <c r="AF7" s="39"/>
      <c r="AG7" s="39"/>
      <c r="AH7" s="39"/>
      <c r="AI7" s="39"/>
      <c r="AJ7" s="39"/>
      <c r="AK7" s="39"/>
      <c r="AL7" s="39"/>
      <c r="AM7" s="39"/>
      <c r="AN7" s="39"/>
      <c r="AO7" s="39"/>
      <c r="AP7" s="39"/>
      <c r="AQ7" s="39"/>
      <c r="AR7" s="39"/>
      <c r="AS7" s="39"/>
      <c r="AT7" s="39"/>
    </row>
    <row r="8" spans="1:46" ht="16.5" customHeight="1">
      <c r="A8" s="7" t="s">
        <v>388</v>
      </c>
      <c r="B8" s="271" t="s">
        <v>299</v>
      </c>
      <c r="C8" s="7"/>
      <c r="D8" s="8"/>
      <c r="E8" s="9"/>
      <c r="F8" s="39">
        <f>IF('Input Cost_MS6'!$D$116="PLN",'Input Cost_MS6'!D118*Währung!$B$13,'Input Cost_MS6'!D118)*(1+'Input Cost_MS6'!$C$118)</f>
        <v>0</v>
      </c>
      <c r="G8" s="39">
        <f>IF('Input Cost_MS6'!$D$116="PLN",'Input Cost_MS6'!E118*Währung!$B$13,'Input Cost_MS6'!E118)*(1+'Input Cost_MS6'!$C$118)</f>
        <v>0</v>
      </c>
      <c r="H8" s="39">
        <f>IF('Input Cost_MS6'!$D$116="PLN",'Input Cost_MS6'!F118*Währung!$B$13,'Input Cost_MS6'!F118)*(1+'Input Cost_MS6'!$C$118)</f>
        <v>0</v>
      </c>
      <c r="I8" s="39">
        <f>IF('Input Cost_MS6'!$D$116="PLN",'Input Cost_MS6'!G118*Währung!$B$13,'Input Cost_MS6'!G118)*(1+'Input Cost_MS6'!$C$118)</f>
        <v>0</v>
      </c>
      <c r="J8" s="39">
        <f>IF('Input Cost_MS6'!$D$116="PLN",'Input Cost_MS6'!H118*Währung!$B$13,'Input Cost_MS6'!H118)*(1+'Input Cost_MS6'!$C$118)</f>
        <v>0</v>
      </c>
      <c r="K8" s="39">
        <f>IF('Input Cost_MS6'!$D$116="PLN",'Input Cost_MS6'!I118*Währung!$B$13,'Input Cost_MS6'!I118)*(1+'Input Cost_MS6'!$C$118)</f>
        <v>0</v>
      </c>
      <c r="L8" s="39">
        <f>IF('Input Cost_MS6'!$D$116="PLN",'Input Cost_MS6'!J118*Währung!$B$13,'Input Cost_MS6'!J118)*(1+'Input Cost_MS6'!$C$118)</f>
        <v>0</v>
      </c>
      <c r="M8" s="39">
        <f>IF('Input Cost_MS6'!$D$116="PLN",'Input Cost_MS6'!K118*Währung!$B$13,'Input Cost_MS6'!K118)*(1+'Input Cost_MS6'!$C$118)</f>
        <v>0</v>
      </c>
      <c r="N8" s="39">
        <f>IF('Input Cost_MS6'!$D$116="PLN",'Input Cost_MS6'!L118*Währung!$B$13,'Input Cost_MS6'!L118)*(1+'Input Cost_MS6'!$C$118)</f>
        <v>0</v>
      </c>
      <c r="O8" s="39">
        <f>IF('Input Cost_MS6'!$D$116="PLN",'Input Cost_MS6'!M118*Währung!$B$13,'Input Cost_MS6'!M118)*(1+'Input Cost_MS6'!$C$118)</f>
        <v>0</v>
      </c>
      <c r="P8" s="39">
        <f>IF('Input Cost_MS6'!$D$116="PLN",'Input Cost_MS6'!N118*Währung!$B$13,'Input Cost_MS6'!N118)*(1+'Input Cost_MS6'!$C$118)</f>
        <v>0</v>
      </c>
      <c r="Q8" s="39">
        <f>IF('Input Cost_MS6'!$D$116="PLN",'Input Cost_MS6'!O118*Währung!$B$13,'Input Cost_MS6'!O118)*(1+'Input Cost_MS6'!$C$118)</f>
        <v>0</v>
      </c>
      <c r="R8" s="39">
        <f>IF('Input Cost_MS6'!$D$116="PLN",'Input Cost_MS6'!P118*Währung!$B$13,'Input Cost_MS6'!P118)*(1+'Input Cost_MS6'!$C$118)</f>
        <v>0</v>
      </c>
      <c r="S8" s="39">
        <f>IF('Input Cost_MS6'!$D$116="PLN",'Input Cost_MS6'!Q118*Währung!$B$13,'Input Cost_MS6'!Q118)*(1+'Input Cost_MS6'!$C$118)</f>
        <v>0</v>
      </c>
      <c r="T8" s="39">
        <f>IF('Input Cost_MS6'!$D$116="PLN",'Input Cost_MS6'!R118*Währung!$B$13,'Input Cost_MS6'!R118)*(1+'Input Cost_MS6'!$C$118)</f>
        <v>0</v>
      </c>
      <c r="U8" s="39">
        <f>IF('Input Cost_MS6'!$D$116="PLN",'Input Cost_MS6'!S118*Währung!$B$13,'Input Cost_MS6'!S118)*(1+'Input Cost_MS6'!$C$118)</f>
        <v>0</v>
      </c>
      <c r="V8" s="39">
        <f>IF('Input Cost_MS6'!$D$116="PLN",'Input Cost_MS6'!T118*Währung!$B$13,'Input Cost_MS6'!T118)*(1+'Input Cost_MS6'!$C$118)</f>
        <v>0</v>
      </c>
      <c r="W8" s="39">
        <f>IF('Input Cost_MS6'!$D$116="PLN",'Input Cost_MS6'!U118*Währung!$B$13,'Input Cost_MS6'!U118)*(1+'Input Cost_MS6'!$C$118)</f>
        <v>0</v>
      </c>
      <c r="X8" s="39">
        <f>IF('Input Cost_MS6'!$D$116="PLN",'Input Cost_MS6'!V118*Währung!$B$13,'Input Cost_MS6'!V118)*(1+'Input Cost_MS6'!$C$118)</f>
        <v>0</v>
      </c>
      <c r="Y8" s="39">
        <f>IF('Input Cost_MS6'!$D$116="PLN",'Input Cost_MS6'!W118*Währung!$B$13,'Input Cost_MS6'!W118)*(1+'Input Cost_MS6'!$C$118)</f>
        <v>0</v>
      </c>
      <c r="Z8" s="39">
        <f>IF('Input Cost_MS6'!$D$116="PLN",'Input Cost_MS6'!X118*Währung!$B$13,'Input Cost_MS6'!X118)*(1+'Input Cost_MS6'!$C$118)</f>
        <v>0</v>
      </c>
      <c r="AA8" s="39">
        <f>IF('Input Cost_MS6'!$D$116="PLN",'Input Cost_MS6'!Y118*Währung!$B$13,'Input Cost_MS6'!Y118)*(1+'Input Cost_MS6'!$C$118)</f>
        <v>0</v>
      </c>
      <c r="AB8" s="39">
        <f>IF('Input Cost_MS6'!$D$116="PLN",'Input Cost_MS6'!Z118*Währung!$B$13,'Input Cost_MS6'!Z118)*(1+'Input Cost_MS6'!$C$118)</f>
        <v>0</v>
      </c>
      <c r="AC8" s="39">
        <f>IF('Input Cost_MS6'!$D$116="PLN",'Input Cost_MS6'!AA118*Währung!$B$13,'Input Cost_MS6'!AA118)*(1+'Input Cost_MS6'!$C$118)</f>
        <v>0</v>
      </c>
      <c r="AD8" s="39">
        <f>IF('Input Cost_MS6'!$D$116="PLN",'Input Cost_MS6'!AB118*Währung!$B$13,'Input Cost_MS6'!AB118)*(1+'Input Cost_MS6'!$C$118)</f>
        <v>0</v>
      </c>
      <c r="AE8" s="39">
        <f>IF('Input Cost_MS6'!$D$116="PLN",'Input Cost_MS6'!AC118*Währung!$B$13,'Input Cost_MS6'!AC118)*(1+'Input Cost_MS6'!$C$118)</f>
        <v>0</v>
      </c>
      <c r="AF8" s="39">
        <f>IF('Input Cost_MS6'!$D$116="PLN",'Input Cost_MS6'!AD118*Währung!$B$13,'Input Cost_MS6'!AD118)*(1+'Input Cost_MS6'!$C$118)</f>
        <v>0</v>
      </c>
      <c r="AG8" s="39">
        <f>IF('Input Cost_MS6'!$D$116="PLN",'Input Cost_MS6'!AE118*Währung!$B$13,'Input Cost_MS6'!AE118)*(1+'Input Cost_MS6'!$C$118)</f>
        <v>0</v>
      </c>
      <c r="AH8" s="39">
        <f>IF('Input Cost_MS6'!$D$116="PLN",'Input Cost_MS6'!AF118*Währung!$B$13,'Input Cost_MS6'!AF118)*(1+'Input Cost_MS6'!$C$118)</f>
        <v>0</v>
      </c>
      <c r="AI8" s="39">
        <f>IF('Input Cost_MS6'!$D$116="PLN",'Input Cost_MS6'!AG118*Währung!$B$13,'Input Cost_MS6'!AG118)*(1+'Input Cost_MS6'!$C$118)</f>
        <v>0</v>
      </c>
      <c r="AJ8" s="39">
        <f>IF('Input Cost_MS6'!$D$116="PLN",'Input Cost_MS6'!AH118*Währung!$B$13,'Input Cost_MS6'!AH118)*(1+'Input Cost_MS6'!$C$118)</f>
        <v>0</v>
      </c>
      <c r="AK8" s="39">
        <f>IF('Input Cost_MS6'!$D$116="PLN",'Input Cost_MS6'!AI118*Währung!$B$13,'Input Cost_MS6'!AI118)*(1+'Input Cost_MS6'!$C$118)</f>
        <v>0</v>
      </c>
      <c r="AL8" s="39">
        <f>IF('Input Cost_MS6'!$D$116="PLN",'Input Cost_MS6'!AJ118*Währung!$B$13,'Input Cost_MS6'!AJ118)*(1+'Input Cost_MS6'!$C$118)</f>
        <v>0</v>
      </c>
      <c r="AM8" s="39">
        <f>IF('Input Cost_MS6'!$D$116="PLN",'Input Cost_MS6'!AK118*Währung!$B$13,'Input Cost_MS6'!AK118)*(1+'Input Cost_MS6'!$C$118)</f>
        <v>0</v>
      </c>
      <c r="AN8" s="39">
        <f>IF('Input Cost_MS6'!$D$116="PLN",'Input Cost_MS6'!AL118*Währung!$B$13,'Input Cost_MS6'!AL118)*(1+'Input Cost_MS6'!$C$118)</f>
        <v>0</v>
      </c>
      <c r="AO8" s="39">
        <f>IF('Input Cost_MS6'!$D$116="PLN",'Input Cost_MS6'!AM118*Währung!$B$13,'Input Cost_MS6'!AM118)*(1+'Input Cost_MS6'!$C$118)</f>
        <v>0</v>
      </c>
      <c r="AP8" s="39">
        <f>IF('Input Cost_MS6'!$D$116="PLN",'Input Cost_MS6'!AN118*Währung!$B$13,'Input Cost_MS6'!AN118)*(1+'Input Cost_MS6'!$C$118)</f>
        <v>0</v>
      </c>
      <c r="AQ8" s="39">
        <f>IF('Input Cost_MS6'!$D$116="PLN",'Input Cost_MS6'!AO118*Währung!$B$13,'Input Cost_MS6'!AO118)*(1+'Input Cost_MS6'!$C$118)</f>
        <v>0</v>
      </c>
      <c r="AR8" s="39">
        <f>IF('Input Cost_MS6'!$D$116="PLN",'Input Cost_MS6'!AP118*Währung!$B$13,'Input Cost_MS6'!AP118)*(1+'Input Cost_MS6'!$C$118)</f>
        <v>0</v>
      </c>
      <c r="AS8" s="39">
        <f>IF('Input Cost_MS6'!$D$116="PLN",'Input Cost_MS6'!AQ118*Währung!$B$13,'Input Cost_MS6'!AQ118)*(1+'Input Cost_MS6'!$C$118)</f>
        <v>0</v>
      </c>
      <c r="AT8" s="39">
        <f>IF('Input Cost_MS6'!$D$116="PLN",'Input Cost_MS6'!AR118*Währung!$B$13,'Input Cost_MS6'!AR118)*(1+'Input Cost_MS6'!$C$118)</f>
        <v>0</v>
      </c>
    </row>
    <row r="9" spans="1:46" ht="16.5" customHeight="1">
      <c r="A9" s="7" t="s">
        <v>389</v>
      </c>
      <c r="B9" s="271" t="s">
        <v>299</v>
      </c>
      <c r="C9" s="7"/>
      <c r="D9" s="8"/>
      <c r="E9" s="9"/>
      <c r="F9" s="41">
        <f>IF('Input Cost_MS6'!$D$116="PLN",'Input Cost_MS6'!D119*Währung!$B$13,'Input Cost_MS6'!D119)*(1+'Input Cost_MS6'!$C$119)</f>
        <v>0</v>
      </c>
      <c r="G9" s="41">
        <f>IF('Input Cost_MS6'!$D$116="PLN",'Input Cost_MS6'!E119*Währung!$B$13,'Input Cost_MS6'!E119)*(1+'Input Cost_MS6'!$C$119)</f>
        <v>0</v>
      </c>
      <c r="H9" s="41">
        <f>IF('Input Cost_MS6'!$D$116="PLN",'Input Cost_MS6'!F119*Währung!$B$13,'Input Cost_MS6'!F119)*(1+'Input Cost_MS6'!$C$119)</f>
        <v>0</v>
      </c>
      <c r="I9" s="41">
        <f>IF('Input Cost_MS6'!$D$116="PLN",'Input Cost_MS6'!G119*Währung!$B$13,'Input Cost_MS6'!G119)*(1+'Input Cost_MS6'!$C$119)</f>
        <v>0</v>
      </c>
      <c r="J9" s="41">
        <f>IF('Input Cost_MS6'!$D$116="PLN",'Input Cost_MS6'!H119*Währung!$B$13,'Input Cost_MS6'!H119)*(1+'Input Cost_MS6'!$C$119)</f>
        <v>0</v>
      </c>
      <c r="K9" s="41">
        <f>IF('Input Cost_MS6'!$D$116="PLN",'Input Cost_MS6'!I119*Währung!$B$13,'Input Cost_MS6'!I119)*(1+'Input Cost_MS6'!$C$119)</f>
        <v>0</v>
      </c>
      <c r="L9" s="41">
        <f>IF('Input Cost_MS6'!$D$116="PLN",'Input Cost_MS6'!J119*Währung!$B$13,'Input Cost_MS6'!J119)*(1+'Input Cost_MS6'!$C$119)</f>
        <v>0</v>
      </c>
      <c r="M9" s="41">
        <f>IF('Input Cost_MS6'!$D$116="PLN",'Input Cost_MS6'!K119*Währung!$B$13,'Input Cost_MS6'!K119)*(1+'Input Cost_MS6'!$C$119)</f>
        <v>0</v>
      </c>
      <c r="N9" s="41">
        <f>IF('Input Cost_MS6'!$D$116="PLN",'Input Cost_MS6'!L119*Währung!$B$13,'Input Cost_MS6'!L119)*(1+'Input Cost_MS6'!$C$119)</f>
        <v>0</v>
      </c>
      <c r="O9" s="41">
        <f>IF('Input Cost_MS6'!$D$116="PLN",'Input Cost_MS6'!M119*Währung!$B$13,'Input Cost_MS6'!M119)*(1+'Input Cost_MS6'!$C$119)</f>
        <v>0</v>
      </c>
      <c r="P9" s="41">
        <f>IF('Input Cost_MS6'!$D$116="PLN",'Input Cost_MS6'!N119*Währung!$B$13,'Input Cost_MS6'!N119)*(1+'Input Cost_MS6'!$C$119)</f>
        <v>0</v>
      </c>
      <c r="Q9" s="41">
        <f>IF('Input Cost_MS6'!$D$116="PLN",'Input Cost_MS6'!O119*Währung!$B$13,'Input Cost_MS6'!O119)*(1+'Input Cost_MS6'!$C$119)</f>
        <v>0</v>
      </c>
      <c r="R9" s="41">
        <f>IF('Input Cost_MS6'!$D$116="PLN",'Input Cost_MS6'!P119*Währung!$B$13,'Input Cost_MS6'!P119)*(1+'Input Cost_MS6'!$C$119)</f>
        <v>0</v>
      </c>
      <c r="S9" s="41">
        <f>IF('Input Cost_MS6'!$D$116="PLN",'Input Cost_MS6'!Q119*Währung!$B$13,'Input Cost_MS6'!Q119)*(1+'Input Cost_MS6'!$C$119)</f>
        <v>0</v>
      </c>
      <c r="T9" s="41">
        <f>IF('Input Cost_MS6'!$D$116="PLN",'Input Cost_MS6'!R119*Währung!$B$13,'Input Cost_MS6'!R119)*(1+'Input Cost_MS6'!$C$119)</f>
        <v>0</v>
      </c>
      <c r="U9" s="41">
        <f>IF('Input Cost_MS6'!$D$116="PLN",'Input Cost_MS6'!S119*Währung!$B$13,'Input Cost_MS6'!S119)*(1+'Input Cost_MS6'!$C$119)</f>
        <v>0</v>
      </c>
      <c r="V9" s="41">
        <f>IF('Input Cost_MS6'!$D$116="PLN",'Input Cost_MS6'!T119*Währung!$B$13,'Input Cost_MS6'!T119)*(1+'Input Cost_MS6'!$C$119)</f>
        <v>0</v>
      </c>
      <c r="W9" s="41">
        <f>IF('Input Cost_MS6'!$D$116="PLN",'Input Cost_MS6'!U119*Währung!$B$13,'Input Cost_MS6'!U119)*(1+'Input Cost_MS6'!$C$119)</f>
        <v>0</v>
      </c>
      <c r="X9" s="41">
        <f>IF('Input Cost_MS6'!$D$116="PLN",'Input Cost_MS6'!V119*Währung!$B$13,'Input Cost_MS6'!V119)*(1+'Input Cost_MS6'!$C$119)</f>
        <v>0</v>
      </c>
      <c r="Y9" s="41">
        <f>IF('Input Cost_MS6'!$D$116="PLN",'Input Cost_MS6'!W119*Währung!$B$13,'Input Cost_MS6'!W119)*(1+'Input Cost_MS6'!$C$119)</f>
        <v>0</v>
      </c>
      <c r="Z9" s="41">
        <f>IF('Input Cost_MS6'!$D$116="PLN",'Input Cost_MS6'!X119*Währung!$B$13,'Input Cost_MS6'!X119)*(1+'Input Cost_MS6'!$C$119)</f>
        <v>0</v>
      </c>
      <c r="AA9" s="41">
        <f>IF('Input Cost_MS6'!$D$116="PLN",'Input Cost_MS6'!Y119*Währung!$B$13,'Input Cost_MS6'!Y119)*(1+'Input Cost_MS6'!$C$119)</f>
        <v>0</v>
      </c>
      <c r="AB9" s="41">
        <f>IF('Input Cost_MS6'!$D$116="PLN",'Input Cost_MS6'!Z119*Währung!$B$13,'Input Cost_MS6'!Z119)*(1+'Input Cost_MS6'!$C$119)</f>
        <v>0</v>
      </c>
      <c r="AC9" s="41">
        <f>IF('Input Cost_MS6'!$D$116="PLN",'Input Cost_MS6'!AA119*Währung!$B$13,'Input Cost_MS6'!AA119)*(1+'Input Cost_MS6'!$C$119)</f>
        <v>0</v>
      </c>
      <c r="AD9" s="41">
        <f>IF('Input Cost_MS6'!$D$116="PLN",'Input Cost_MS6'!AB119*Währung!$B$13,'Input Cost_MS6'!AB119)*(1+'Input Cost_MS6'!$C$119)</f>
        <v>0</v>
      </c>
      <c r="AE9" s="41">
        <f>IF('Input Cost_MS6'!$D$116="PLN",'Input Cost_MS6'!AC119*Währung!$B$13,'Input Cost_MS6'!AC119)*(1+'Input Cost_MS6'!$C$119)</f>
        <v>0</v>
      </c>
      <c r="AF9" s="41">
        <f>IF('Input Cost_MS6'!$D$116="PLN",'Input Cost_MS6'!AD119*Währung!$B$13,'Input Cost_MS6'!AD119)*(1+'Input Cost_MS6'!$C$119)</f>
        <v>0</v>
      </c>
      <c r="AG9" s="41">
        <f>IF('Input Cost_MS6'!$D$116="PLN",'Input Cost_MS6'!AE119*Währung!$B$13,'Input Cost_MS6'!AE119)*(1+'Input Cost_MS6'!$C$119)</f>
        <v>0</v>
      </c>
      <c r="AH9" s="41">
        <f>IF('Input Cost_MS6'!$D$116="PLN",'Input Cost_MS6'!AF119*Währung!$B$13,'Input Cost_MS6'!AF119)*(1+'Input Cost_MS6'!$C$119)</f>
        <v>0</v>
      </c>
      <c r="AI9" s="41">
        <f>IF('Input Cost_MS6'!$D$116="PLN",'Input Cost_MS6'!AG119*Währung!$B$13,'Input Cost_MS6'!AG119)*(1+'Input Cost_MS6'!$C$119)</f>
        <v>0</v>
      </c>
      <c r="AJ9" s="41">
        <f>IF('Input Cost_MS6'!$D$116="PLN",'Input Cost_MS6'!AH119*Währung!$B$13,'Input Cost_MS6'!AH119)*(1+'Input Cost_MS6'!$C$119)</f>
        <v>0</v>
      </c>
      <c r="AK9" s="41">
        <f>IF('Input Cost_MS6'!$D$116="PLN",'Input Cost_MS6'!AI119*Währung!$B$13,'Input Cost_MS6'!AI119)*(1+'Input Cost_MS6'!$C$119)</f>
        <v>0</v>
      </c>
      <c r="AL9" s="41">
        <f>IF('Input Cost_MS6'!$D$116="PLN",'Input Cost_MS6'!AJ119*Währung!$B$13,'Input Cost_MS6'!AJ119)*(1+'Input Cost_MS6'!$C$119)</f>
        <v>0</v>
      </c>
      <c r="AM9" s="41">
        <f>IF('Input Cost_MS6'!$D$116="PLN",'Input Cost_MS6'!AK119*Währung!$B$13,'Input Cost_MS6'!AK119)*(1+'Input Cost_MS6'!$C$119)</f>
        <v>0</v>
      </c>
      <c r="AN9" s="41">
        <f>IF('Input Cost_MS6'!$D$116="PLN",'Input Cost_MS6'!AL119*Währung!$B$13,'Input Cost_MS6'!AL119)*(1+'Input Cost_MS6'!$C$119)</f>
        <v>0</v>
      </c>
      <c r="AO9" s="41">
        <f>IF('Input Cost_MS6'!$D$116="PLN",'Input Cost_MS6'!AM119*Währung!$B$13,'Input Cost_MS6'!AM119)*(1+'Input Cost_MS6'!$C$119)</f>
        <v>0</v>
      </c>
      <c r="AP9" s="41">
        <f>IF('Input Cost_MS6'!$D$116="PLN",'Input Cost_MS6'!AN119*Währung!$B$13,'Input Cost_MS6'!AN119)*(1+'Input Cost_MS6'!$C$119)</f>
        <v>0</v>
      </c>
      <c r="AQ9" s="41">
        <f>IF('Input Cost_MS6'!$D$116="PLN",'Input Cost_MS6'!AO119*Währung!$B$13,'Input Cost_MS6'!AO119)*(1+'Input Cost_MS6'!$C$119)</f>
        <v>0</v>
      </c>
      <c r="AR9" s="41">
        <f>IF('Input Cost_MS6'!$D$116="PLN",'Input Cost_MS6'!AP119*Währung!$B$13,'Input Cost_MS6'!AP119)*(1+'Input Cost_MS6'!$C$119)</f>
        <v>0</v>
      </c>
      <c r="AS9" s="41">
        <f>IF('Input Cost_MS6'!$D$116="PLN",'Input Cost_MS6'!AQ119*Währung!$B$13,'Input Cost_MS6'!AQ119)*(1+'Input Cost_MS6'!$C$119)</f>
        <v>0</v>
      </c>
      <c r="AT9" s="41">
        <f>IF('Input Cost_MS6'!$D$116="PLN",'Input Cost_MS6'!AR119*Währung!$B$13,'Input Cost_MS6'!AR119)*(1+'Input Cost_MS6'!$C$119)</f>
        <v>0</v>
      </c>
    </row>
    <row r="10" spans="1:46" ht="16.5" customHeight="1">
      <c r="A10" s="4" t="s">
        <v>390</v>
      </c>
      <c r="B10" s="759" t="s">
        <v>299</v>
      </c>
      <c r="C10" s="4"/>
      <c r="D10" s="19"/>
      <c r="E10" s="5"/>
      <c r="F10" s="44">
        <f>F9+F8</f>
        <v>0</v>
      </c>
      <c r="G10" s="44">
        <f t="shared" ref="G10:AT10" si="1">G9+G8</f>
        <v>0</v>
      </c>
      <c r="H10" s="44">
        <f t="shared" si="1"/>
        <v>0</v>
      </c>
      <c r="I10" s="44">
        <f t="shared" si="1"/>
        <v>0</v>
      </c>
      <c r="J10" s="44">
        <f t="shared" si="1"/>
        <v>0</v>
      </c>
      <c r="K10" s="44">
        <f t="shared" si="1"/>
        <v>0</v>
      </c>
      <c r="L10" s="44">
        <f t="shared" si="1"/>
        <v>0</v>
      </c>
      <c r="M10" s="44">
        <f t="shared" si="1"/>
        <v>0</v>
      </c>
      <c r="N10" s="44">
        <f t="shared" si="1"/>
        <v>0</v>
      </c>
      <c r="O10" s="44">
        <f t="shared" si="1"/>
        <v>0</v>
      </c>
      <c r="P10" s="44">
        <f t="shared" si="1"/>
        <v>0</v>
      </c>
      <c r="Q10" s="44">
        <f t="shared" si="1"/>
        <v>0</v>
      </c>
      <c r="R10" s="44">
        <f t="shared" si="1"/>
        <v>0</v>
      </c>
      <c r="S10" s="44">
        <f t="shared" si="1"/>
        <v>0</v>
      </c>
      <c r="T10" s="44">
        <f t="shared" si="1"/>
        <v>0</v>
      </c>
      <c r="U10" s="44">
        <f t="shared" si="1"/>
        <v>0</v>
      </c>
      <c r="V10" s="44">
        <f t="shared" si="1"/>
        <v>0</v>
      </c>
      <c r="W10" s="44">
        <f t="shared" si="1"/>
        <v>0</v>
      </c>
      <c r="X10" s="44">
        <f t="shared" si="1"/>
        <v>0</v>
      </c>
      <c r="Y10" s="44">
        <f t="shared" si="1"/>
        <v>0</v>
      </c>
      <c r="Z10" s="44">
        <f t="shared" si="1"/>
        <v>0</v>
      </c>
      <c r="AA10" s="44">
        <f t="shared" si="1"/>
        <v>0</v>
      </c>
      <c r="AB10" s="44">
        <f t="shared" si="1"/>
        <v>0</v>
      </c>
      <c r="AC10" s="44">
        <f t="shared" si="1"/>
        <v>0</v>
      </c>
      <c r="AD10" s="44">
        <f t="shared" si="1"/>
        <v>0</v>
      </c>
      <c r="AE10" s="44">
        <f t="shared" si="1"/>
        <v>0</v>
      </c>
      <c r="AF10" s="44">
        <f t="shared" si="1"/>
        <v>0</v>
      </c>
      <c r="AG10" s="44">
        <f t="shared" si="1"/>
        <v>0</v>
      </c>
      <c r="AH10" s="44">
        <f t="shared" si="1"/>
        <v>0</v>
      </c>
      <c r="AI10" s="44">
        <f t="shared" si="1"/>
        <v>0</v>
      </c>
      <c r="AJ10" s="44">
        <f t="shared" si="1"/>
        <v>0</v>
      </c>
      <c r="AK10" s="44">
        <f t="shared" si="1"/>
        <v>0</v>
      </c>
      <c r="AL10" s="44">
        <f t="shared" si="1"/>
        <v>0</v>
      </c>
      <c r="AM10" s="44">
        <f t="shared" si="1"/>
        <v>0</v>
      </c>
      <c r="AN10" s="44">
        <f t="shared" si="1"/>
        <v>0</v>
      </c>
      <c r="AO10" s="44">
        <f t="shared" si="1"/>
        <v>0</v>
      </c>
      <c r="AP10" s="44">
        <f t="shared" si="1"/>
        <v>0</v>
      </c>
      <c r="AQ10" s="44">
        <f t="shared" si="1"/>
        <v>0</v>
      </c>
      <c r="AR10" s="44">
        <f t="shared" si="1"/>
        <v>0</v>
      </c>
      <c r="AS10" s="44">
        <f t="shared" si="1"/>
        <v>0</v>
      </c>
      <c r="AT10" s="44">
        <f t="shared" si="1"/>
        <v>0</v>
      </c>
    </row>
    <row r="11" spans="1:46" ht="16.5" customHeight="1">
      <c r="A11" s="13" t="s">
        <v>248</v>
      </c>
      <c r="B11" s="760" t="s">
        <v>299</v>
      </c>
      <c r="C11" s="13"/>
      <c r="D11" s="14"/>
      <c r="E11" s="15"/>
      <c r="F11" s="45">
        <f t="shared" ref="F11:AT11" si="2">F6-F10</f>
        <v>0</v>
      </c>
      <c r="G11" s="45">
        <f t="shared" si="2"/>
        <v>0</v>
      </c>
      <c r="H11" s="45">
        <f t="shared" si="2"/>
        <v>0</v>
      </c>
      <c r="I11" s="45">
        <f t="shared" si="2"/>
        <v>0</v>
      </c>
      <c r="J11" s="45">
        <f t="shared" si="2"/>
        <v>0</v>
      </c>
      <c r="K11" s="45">
        <f t="shared" si="2"/>
        <v>0</v>
      </c>
      <c r="L11" s="45">
        <f t="shared" si="2"/>
        <v>0</v>
      </c>
      <c r="M11" s="45">
        <f t="shared" si="2"/>
        <v>0</v>
      </c>
      <c r="N11" s="45">
        <f t="shared" si="2"/>
        <v>0</v>
      </c>
      <c r="O11" s="45">
        <f t="shared" si="2"/>
        <v>0</v>
      </c>
      <c r="P11" s="45">
        <f t="shared" si="2"/>
        <v>0</v>
      </c>
      <c r="Q11" s="45">
        <f t="shared" si="2"/>
        <v>0</v>
      </c>
      <c r="R11" s="45">
        <f t="shared" si="2"/>
        <v>0</v>
      </c>
      <c r="S11" s="45">
        <f t="shared" si="2"/>
        <v>0</v>
      </c>
      <c r="T11" s="45">
        <f t="shared" si="2"/>
        <v>0</v>
      </c>
      <c r="U11" s="45">
        <f t="shared" si="2"/>
        <v>0</v>
      </c>
      <c r="V11" s="45">
        <f t="shared" si="2"/>
        <v>0</v>
      </c>
      <c r="W11" s="45">
        <f t="shared" si="2"/>
        <v>0</v>
      </c>
      <c r="X11" s="45">
        <f t="shared" si="2"/>
        <v>0</v>
      </c>
      <c r="Y11" s="45">
        <f t="shared" si="2"/>
        <v>0</v>
      </c>
      <c r="Z11" s="45">
        <f t="shared" si="2"/>
        <v>0</v>
      </c>
      <c r="AA11" s="45">
        <f t="shared" si="2"/>
        <v>0</v>
      </c>
      <c r="AB11" s="45">
        <f t="shared" si="2"/>
        <v>0</v>
      </c>
      <c r="AC11" s="45">
        <f t="shared" si="2"/>
        <v>0</v>
      </c>
      <c r="AD11" s="45">
        <f t="shared" si="2"/>
        <v>0</v>
      </c>
      <c r="AE11" s="45">
        <f t="shared" si="2"/>
        <v>0</v>
      </c>
      <c r="AF11" s="45">
        <f t="shared" si="2"/>
        <v>0</v>
      </c>
      <c r="AG11" s="45">
        <f t="shared" si="2"/>
        <v>0</v>
      </c>
      <c r="AH11" s="45">
        <f t="shared" si="2"/>
        <v>0</v>
      </c>
      <c r="AI11" s="45">
        <f t="shared" si="2"/>
        <v>0</v>
      </c>
      <c r="AJ11" s="45">
        <f t="shared" si="2"/>
        <v>0</v>
      </c>
      <c r="AK11" s="45">
        <f t="shared" si="2"/>
        <v>0</v>
      </c>
      <c r="AL11" s="45">
        <f t="shared" si="2"/>
        <v>0</v>
      </c>
      <c r="AM11" s="45">
        <f t="shared" si="2"/>
        <v>0</v>
      </c>
      <c r="AN11" s="45">
        <f t="shared" si="2"/>
        <v>0</v>
      </c>
      <c r="AO11" s="45">
        <f t="shared" si="2"/>
        <v>0</v>
      </c>
      <c r="AP11" s="45">
        <f t="shared" si="2"/>
        <v>0</v>
      </c>
      <c r="AQ11" s="45">
        <f t="shared" si="2"/>
        <v>0</v>
      </c>
      <c r="AR11" s="45">
        <f t="shared" si="2"/>
        <v>0</v>
      </c>
      <c r="AS11" s="45">
        <f t="shared" si="2"/>
        <v>0</v>
      </c>
      <c r="AT11" s="45">
        <f t="shared" si="2"/>
        <v>0</v>
      </c>
    </row>
    <row r="12" spans="1:46" s="6" customFormat="1" ht="16.5" customHeight="1">
      <c r="A12" s="16" t="s">
        <v>248</v>
      </c>
      <c r="B12" s="761" t="s">
        <v>98</v>
      </c>
      <c r="C12" s="16"/>
      <c r="D12" s="17"/>
      <c r="E12" s="18"/>
      <c r="F12" s="46">
        <f>IF(F6=0,0,F11/F6)</f>
        <v>0</v>
      </c>
      <c r="G12" s="46">
        <f t="shared" ref="G12:AT12" si="3">IF(G6=0,0,G11/G6)</f>
        <v>0</v>
      </c>
      <c r="H12" s="46">
        <f t="shared" si="3"/>
        <v>0</v>
      </c>
      <c r="I12" s="46">
        <f t="shared" si="3"/>
        <v>0</v>
      </c>
      <c r="J12" s="46">
        <f t="shared" si="3"/>
        <v>0</v>
      </c>
      <c r="K12" s="46">
        <f t="shared" si="3"/>
        <v>0</v>
      </c>
      <c r="L12" s="46">
        <f t="shared" si="3"/>
        <v>0</v>
      </c>
      <c r="M12" s="46">
        <f t="shared" si="3"/>
        <v>0</v>
      </c>
      <c r="N12" s="46">
        <f t="shared" si="3"/>
        <v>0</v>
      </c>
      <c r="O12" s="46">
        <f t="shared" si="3"/>
        <v>0</v>
      </c>
      <c r="P12" s="46">
        <f t="shared" si="3"/>
        <v>0</v>
      </c>
      <c r="Q12" s="46">
        <f t="shared" si="3"/>
        <v>0</v>
      </c>
      <c r="R12" s="46">
        <f t="shared" si="3"/>
        <v>0</v>
      </c>
      <c r="S12" s="46">
        <f t="shared" si="3"/>
        <v>0</v>
      </c>
      <c r="T12" s="46">
        <f t="shared" si="3"/>
        <v>0</v>
      </c>
      <c r="U12" s="46">
        <f t="shared" si="3"/>
        <v>0</v>
      </c>
      <c r="V12" s="46">
        <f t="shared" si="3"/>
        <v>0</v>
      </c>
      <c r="W12" s="46">
        <f t="shared" si="3"/>
        <v>0</v>
      </c>
      <c r="X12" s="46">
        <f t="shared" si="3"/>
        <v>0</v>
      </c>
      <c r="Y12" s="46">
        <f t="shared" si="3"/>
        <v>0</v>
      </c>
      <c r="Z12" s="46">
        <f t="shared" si="3"/>
        <v>0</v>
      </c>
      <c r="AA12" s="46">
        <f t="shared" si="3"/>
        <v>0</v>
      </c>
      <c r="AB12" s="46">
        <f t="shared" si="3"/>
        <v>0</v>
      </c>
      <c r="AC12" s="46">
        <f t="shared" si="3"/>
        <v>0</v>
      </c>
      <c r="AD12" s="46">
        <f t="shared" si="3"/>
        <v>0</v>
      </c>
      <c r="AE12" s="46">
        <f t="shared" si="3"/>
        <v>0</v>
      </c>
      <c r="AF12" s="46">
        <f t="shared" si="3"/>
        <v>0</v>
      </c>
      <c r="AG12" s="46">
        <f t="shared" si="3"/>
        <v>0</v>
      </c>
      <c r="AH12" s="46">
        <f t="shared" si="3"/>
        <v>0</v>
      </c>
      <c r="AI12" s="46">
        <f t="shared" si="3"/>
        <v>0</v>
      </c>
      <c r="AJ12" s="46">
        <f t="shared" si="3"/>
        <v>0</v>
      </c>
      <c r="AK12" s="46">
        <f t="shared" si="3"/>
        <v>0</v>
      </c>
      <c r="AL12" s="46">
        <f t="shared" si="3"/>
        <v>0</v>
      </c>
      <c r="AM12" s="46">
        <f t="shared" si="3"/>
        <v>0</v>
      </c>
      <c r="AN12" s="46">
        <f t="shared" si="3"/>
        <v>0</v>
      </c>
      <c r="AO12" s="46">
        <f t="shared" si="3"/>
        <v>0</v>
      </c>
      <c r="AP12" s="46">
        <f t="shared" si="3"/>
        <v>0</v>
      </c>
      <c r="AQ12" s="46">
        <f t="shared" si="3"/>
        <v>0</v>
      </c>
      <c r="AR12" s="46">
        <f t="shared" si="3"/>
        <v>0</v>
      </c>
      <c r="AS12" s="46">
        <f t="shared" si="3"/>
        <v>0</v>
      </c>
      <c r="AT12" s="46">
        <f t="shared" si="3"/>
        <v>0</v>
      </c>
    </row>
    <row r="13" spans="1:46" s="74" customFormat="1" ht="16.5" customHeight="1">
      <c r="A13" s="39" t="s">
        <v>7</v>
      </c>
      <c r="B13" s="270" t="s">
        <v>299</v>
      </c>
      <c r="C13" s="39"/>
      <c r="D13" s="2"/>
      <c r="E13" s="40"/>
      <c r="F13" s="1077">
        <f>IF('Input Cost_MS6'!$D$116="PLN",'Input Cost_MS6'!D122*Währung!$B$13,'Input Cost_MS6'!D122)*(1+'Input Cost_MS6'!$C$122)</f>
        <v>0</v>
      </c>
      <c r="G13" s="1077">
        <f>IF('Input Cost_MS6'!$D$116="PLN",'Input Cost_MS6'!E122*Währung!$B$13,'Input Cost_MS6'!E122)*(1+'Input Cost_MS6'!$C$122)</f>
        <v>0</v>
      </c>
      <c r="H13" s="1077">
        <f>IF('Input Cost_MS6'!$D$116="PLN",'Input Cost_MS6'!F122*Währung!$B$13,'Input Cost_MS6'!F122)*(1+'Input Cost_MS6'!$C$122)</f>
        <v>0</v>
      </c>
      <c r="I13" s="1077">
        <f>IF('Input Cost_MS6'!$D$116="PLN",'Input Cost_MS6'!G122*Währung!$B$13,'Input Cost_MS6'!G122)*(1+'Input Cost_MS6'!$C$122)</f>
        <v>0</v>
      </c>
      <c r="J13" s="1077">
        <f>IF('Input Cost_MS6'!$D$116="PLN",'Input Cost_MS6'!H122*Währung!$B$13,'Input Cost_MS6'!H122)*(1+'Input Cost_MS6'!$C$122)</f>
        <v>0</v>
      </c>
      <c r="K13" s="1077">
        <f>IF('Input Cost_MS6'!$D$116="PLN",'Input Cost_MS6'!I122*Währung!$B$13,'Input Cost_MS6'!I122)*(1+'Input Cost_MS6'!$C$122)</f>
        <v>0</v>
      </c>
      <c r="L13" s="1077">
        <f>IF('Input Cost_MS6'!$D$116="PLN",'Input Cost_MS6'!J122*Währung!$B$13,'Input Cost_MS6'!J122)*(1+'Input Cost_MS6'!$C$122)</f>
        <v>0</v>
      </c>
      <c r="M13" s="1077">
        <f>IF('Input Cost_MS6'!$D$116="PLN",'Input Cost_MS6'!K122*Währung!$B$13,'Input Cost_MS6'!K122)*(1+'Input Cost_MS6'!$C$122)</f>
        <v>0</v>
      </c>
      <c r="N13" s="1077">
        <f>IF('Input Cost_MS6'!$D$116="PLN",'Input Cost_MS6'!L122*Währung!$B$13,'Input Cost_MS6'!L122)*(1+'Input Cost_MS6'!$C$122)</f>
        <v>0</v>
      </c>
      <c r="O13" s="1077">
        <f>IF('Input Cost_MS6'!$D$116="PLN",'Input Cost_MS6'!M122*Währung!$B$13,'Input Cost_MS6'!M122)*(1+'Input Cost_MS6'!$C$122)</f>
        <v>0</v>
      </c>
      <c r="P13" s="1077">
        <f>IF('Input Cost_MS6'!$D$116="PLN",'Input Cost_MS6'!N122*Währung!$B$13,'Input Cost_MS6'!N122)*(1+'Input Cost_MS6'!$C$122)</f>
        <v>0</v>
      </c>
      <c r="Q13" s="1077">
        <f>IF('Input Cost_MS6'!$D$116="PLN",'Input Cost_MS6'!O122*Währung!$B$13,'Input Cost_MS6'!O122)*(1+'Input Cost_MS6'!$C$122)</f>
        <v>0</v>
      </c>
      <c r="R13" s="1077">
        <f>IF('Input Cost_MS6'!$D$116="PLN",'Input Cost_MS6'!P122*Währung!$B$13,'Input Cost_MS6'!P122)*(1+'Input Cost_MS6'!$C$122)</f>
        <v>0</v>
      </c>
      <c r="S13" s="1077">
        <f>IF('Input Cost_MS6'!$D$116="PLN",'Input Cost_MS6'!Q122*Währung!$B$13,'Input Cost_MS6'!Q122)*(1+'Input Cost_MS6'!$C$122)</f>
        <v>0</v>
      </c>
      <c r="T13" s="1077">
        <f>IF('Input Cost_MS6'!$D$116="PLN",'Input Cost_MS6'!R122*Währung!$B$13,'Input Cost_MS6'!R122)*(1+'Input Cost_MS6'!$C$122)</f>
        <v>0</v>
      </c>
      <c r="U13" s="1077">
        <f>IF('Input Cost_MS6'!$D$116="PLN",'Input Cost_MS6'!S122*Währung!$B$13,'Input Cost_MS6'!S122)*(1+'Input Cost_MS6'!$C$122)</f>
        <v>0</v>
      </c>
      <c r="V13" s="1077">
        <f>IF('Input Cost_MS6'!$D$116="PLN",'Input Cost_MS6'!T122*Währung!$B$13,'Input Cost_MS6'!T122)*(1+'Input Cost_MS6'!$C$122)</f>
        <v>0</v>
      </c>
      <c r="W13" s="1077">
        <f>IF('Input Cost_MS6'!$D$116="PLN",'Input Cost_MS6'!U122*Währung!$B$13,'Input Cost_MS6'!U122)*(1+'Input Cost_MS6'!$C$122)</f>
        <v>0</v>
      </c>
      <c r="X13" s="1077">
        <f>IF('Input Cost_MS6'!$D$116="PLN",'Input Cost_MS6'!V122*Währung!$B$13,'Input Cost_MS6'!V122)*(1+'Input Cost_MS6'!$C$122)</f>
        <v>0</v>
      </c>
      <c r="Y13" s="1077">
        <f>IF('Input Cost_MS6'!$D$116="PLN",'Input Cost_MS6'!W122*Währung!$B$13,'Input Cost_MS6'!W122)*(1+'Input Cost_MS6'!$C$122)</f>
        <v>0</v>
      </c>
      <c r="Z13" s="1077">
        <f>IF('Input Cost_MS6'!$D$116="PLN",'Input Cost_MS6'!X122*Währung!$B$13,'Input Cost_MS6'!X122)*(1+'Input Cost_MS6'!$C$122)</f>
        <v>0</v>
      </c>
      <c r="AA13" s="1077">
        <f>IF('Input Cost_MS6'!$D$116="PLN",'Input Cost_MS6'!Y122*Währung!$B$13,'Input Cost_MS6'!Y122)*(1+'Input Cost_MS6'!$C$122)</f>
        <v>0</v>
      </c>
      <c r="AB13" s="1077">
        <f>IF('Input Cost_MS6'!$D$116="PLN",'Input Cost_MS6'!Z122*Währung!$B$13,'Input Cost_MS6'!Z122)*(1+'Input Cost_MS6'!$C$122)</f>
        <v>0</v>
      </c>
      <c r="AC13" s="1077">
        <f>IF('Input Cost_MS6'!$D$116="PLN",'Input Cost_MS6'!AA122*Währung!$B$13,'Input Cost_MS6'!AA122)*(1+'Input Cost_MS6'!$C$122)</f>
        <v>0</v>
      </c>
      <c r="AD13" s="1077">
        <f>IF('Input Cost_MS6'!$D$116="PLN",'Input Cost_MS6'!AB122*Währung!$B$13,'Input Cost_MS6'!AB122)*(1+'Input Cost_MS6'!$C$122)</f>
        <v>0</v>
      </c>
      <c r="AE13" s="1077">
        <f>IF('Input Cost_MS6'!$D$116="PLN",'Input Cost_MS6'!AC122*Währung!$B$13,'Input Cost_MS6'!AC122)*(1+'Input Cost_MS6'!$C$122)</f>
        <v>0</v>
      </c>
      <c r="AF13" s="1077">
        <f>IF('Input Cost_MS6'!$D$116="PLN",'Input Cost_MS6'!AD122*Währung!$B$13,'Input Cost_MS6'!AD122)*(1+'Input Cost_MS6'!$C$122)</f>
        <v>0</v>
      </c>
      <c r="AG13" s="1077">
        <f>IF('Input Cost_MS6'!$D$116="PLN",'Input Cost_MS6'!AE122*Währung!$B$13,'Input Cost_MS6'!AE122)*(1+'Input Cost_MS6'!$C$122)</f>
        <v>0</v>
      </c>
      <c r="AH13" s="1077">
        <f>IF('Input Cost_MS6'!$D$116="PLN",'Input Cost_MS6'!AF122*Währung!$B$13,'Input Cost_MS6'!AF122)*(1+'Input Cost_MS6'!$C$122)</f>
        <v>0</v>
      </c>
      <c r="AI13" s="1077">
        <f>IF('Input Cost_MS6'!$D$116="PLN",'Input Cost_MS6'!AG122*Währung!$B$13,'Input Cost_MS6'!AG122)*(1+'Input Cost_MS6'!$C$122)</f>
        <v>0</v>
      </c>
      <c r="AJ13" s="1077">
        <f>IF('Input Cost_MS6'!$D$116="PLN",'Input Cost_MS6'!AH122*Währung!$B$13,'Input Cost_MS6'!AH122)*(1+'Input Cost_MS6'!$C$122)</f>
        <v>0</v>
      </c>
      <c r="AK13" s="1077">
        <f>IF('Input Cost_MS6'!$D$116="PLN",'Input Cost_MS6'!AI122*Währung!$B$13,'Input Cost_MS6'!AI122)*(1+'Input Cost_MS6'!$C$122)</f>
        <v>0</v>
      </c>
      <c r="AL13" s="1077">
        <f>IF('Input Cost_MS6'!$D$116="PLN",'Input Cost_MS6'!AJ122*Währung!$B$13,'Input Cost_MS6'!AJ122)*(1+'Input Cost_MS6'!$C$122)</f>
        <v>0</v>
      </c>
      <c r="AM13" s="1077">
        <f>IF('Input Cost_MS6'!$D$116="PLN",'Input Cost_MS6'!AK122*Währung!$B$13,'Input Cost_MS6'!AK122)*(1+'Input Cost_MS6'!$C$122)</f>
        <v>0</v>
      </c>
      <c r="AN13" s="1077">
        <f>IF('Input Cost_MS6'!$D$116="PLN",'Input Cost_MS6'!AL122*Währung!$B$13,'Input Cost_MS6'!AL122)*(1+'Input Cost_MS6'!$C$122)</f>
        <v>0</v>
      </c>
      <c r="AO13" s="1077">
        <f>IF('Input Cost_MS6'!$D$116="PLN",'Input Cost_MS6'!AM122*Währung!$B$13,'Input Cost_MS6'!AM122)*(1+'Input Cost_MS6'!$C$122)</f>
        <v>0</v>
      </c>
      <c r="AP13" s="1077">
        <f>IF('Input Cost_MS6'!$D$116="PLN",'Input Cost_MS6'!AN122*Währung!$B$13,'Input Cost_MS6'!AN122)*(1+'Input Cost_MS6'!$C$122)</f>
        <v>0</v>
      </c>
      <c r="AQ13" s="1077">
        <f>IF('Input Cost_MS6'!$D$116="PLN",'Input Cost_MS6'!AO122*Währung!$B$13,'Input Cost_MS6'!AO122)*(1+'Input Cost_MS6'!$C$122)</f>
        <v>0</v>
      </c>
      <c r="AR13" s="1077">
        <f>IF('Input Cost_MS6'!$D$116="PLN",'Input Cost_MS6'!AP122*Währung!$B$13,'Input Cost_MS6'!AP122)*(1+'Input Cost_MS6'!$C$122)</f>
        <v>0</v>
      </c>
      <c r="AS13" s="1077">
        <f>IF('Input Cost_MS6'!$D$116="PLN",'Input Cost_MS6'!AQ122*Währung!$B$13,'Input Cost_MS6'!AQ122)*(1+'Input Cost_MS6'!$C$122)</f>
        <v>0</v>
      </c>
      <c r="AT13" s="1077">
        <f>IF('Input Cost_MS6'!$D$116="PLN",'Input Cost_MS6'!AR122*Währung!$B$13,'Input Cost_MS6'!AR122)*(1+'Input Cost_MS6'!$C$122)</f>
        <v>0</v>
      </c>
    </row>
    <row r="14" spans="1:46" s="74" customFormat="1" ht="16.5" customHeight="1">
      <c r="A14" s="39" t="s">
        <v>391</v>
      </c>
      <c r="B14" s="270" t="s">
        <v>299</v>
      </c>
      <c r="C14" s="39"/>
      <c r="D14" s="2"/>
      <c r="E14" s="40"/>
      <c r="F14" s="39">
        <f>IF('Input Cost_MS6'!$D$116="PLN",'Input Cost_MS6'!D123*Währung!$B$13,'Input Cost_MS6'!D123)*(1+'Input Cost_MS6'!$C$123)</f>
        <v>0</v>
      </c>
      <c r="G14" s="39">
        <f>IF('Input Cost_MS6'!$D$116="PLN",'Input Cost_MS6'!E123*Währung!$B$13,'Input Cost_MS6'!E123)*(1+'Input Cost_MS6'!$C$123)</f>
        <v>0</v>
      </c>
      <c r="H14" s="39">
        <f>IF('Input Cost_MS6'!$D$116="PLN",'Input Cost_MS6'!F123*Währung!$B$13,'Input Cost_MS6'!F123)*(1+'Input Cost_MS6'!$C$123)</f>
        <v>0</v>
      </c>
      <c r="I14" s="39">
        <f>IF('Input Cost_MS6'!$D$116="PLN",'Input Cost_MS6'!G123*Währung!$B$13,'Input Cost_MS6'!G123)*(1+'Input Cost_MS6'!$C$123)</f>
        <v>0</v>
      </c>
      <c r="J14" s="39">
        <f>IF('Input Cost_MS6'!$D$116="PLN",'Input Cost_MS6'!H123*Währung!$B$13,'Input Cost_MS6'!H123)*(1+'Input Cost_MS6'!$C$123)</f>
        <v>0</v>
      </c>
      <c r="K14" s="39">
        <f>IF('Input Cost_MS6'!$D$116="PLN",'Input Cost_MS6'!I123*Währung!$B$13,'Input Cost_MS6'!I123)*(1+'Input Cost_MS6'!$C$123)</f>
        <v>0</v>
      </c>
      <c r="L14" s="39">
        <f>IF('Input Cost_MS6'!$D$116="PLN",'Input Cost_MS6'!J123*Währung!$B$13,'Input Cost_MS6'!J123)*(1+'Input Cost_MS6'!$C$123)</f>
        <v>0</v>
      </c>
      <c r="M14" s="39">
        <f>IF('Input Cost_MS6'!$D$116="PLN",'Input Cost_MS6'!K123*Währung!$B$13,'Input Cost_MS6'!K123)*(1+'Input Cost_MS6'!$C$123)</f>
        <v>0</v>
      </c>
      <c r="N14" s="39">
        <f>IF('Input Cost_MS6'!$D$116="PLN",'Input Cost_MS6'!L123*Währung!$B$13,'Input Cost_MS6'!L123)*(1+'Input Cost_MS6'!$C$123)</f>
        <v>0</v>
      </c>
      <c r="O14" s="39">
        <f>IF('Input Cost_MS6'!$D$116="PLN",'Input Cost_MS6'!M123*Währung!$B$13,'Input Cost_MS6'!M123)*(1+'Input Cost_MS6'!$C$123)</f>
        <v>0</v>
      </c>
      <c r="P14" s="39">
        <f>IF('Input Cost_MS6'!$D$116="PLN",'Input Cost_MS6'!N123*Währung!$B$13,'Input Cost_MS6'!N123)*(1+'Input Cost_MS6'!$C$123)</f>
        <v>0</v>
      </c>
      <c r="Q14" s="39">
        <f>IF('Input Cost_MS6'!$D$116="PLN",'Input Cost_MS6'!O123*Währung!$B$13,'Input Cost_MS6'!O123)*(1+'Input Cost_MS6'!$C$123)</f>
        <v>0</v>
      </c>
      <c r="R14" s="39">
        <f>IF('Input Cost_MS6'!$D$116="PLN",'Input Cost_MS6'!P123*Währung!$B$13,'Input Cost_MS6'!P123)*(1+'Input Cost_MS6'!$C$123)</f>
        <v>0</v>
      </c>
      <c r="S14" s="39">
        <f>IF('Input Cost_MS6'!$D$116="PLN",'Input Cost_MS6'!Q123*Währung!$B$13,'Input Cost_MS6'!Q123)*(1+'Input Cost_MS6'!$C$123)</f>
        <v>0</v>
      </c>
      <c r="T14" s="39">
        <f>IF('Input Cost_MS6'!$D$116="PLN",'Input Cost_MS6'!R123*Währung!$B$13,'Input Cost_MS6'!R123)*(1+'Input Cost_MS6'!$C$123)</f>
        <v>0</v>
      </c>
      <c r="U14" s="39">
        <f>IF('Input Cost_MS6'!$D$116="PLN",'Input Cost_MS6'!S123*Währung!$B$13,'Input Cost_MS6'!S123)*(1+'Input Cost_MS6'!$C$123)</f>
        <v>0</v>
      </c>
      <c r="V14" s="39">
        <f>IF('Input Cost_MS6'!$D$116="PLN",'Input Cost_MS6'!T123*Währung!$B$13,'Input Cost_MS6'!T123)*(1+'Input Cost_MS6'!$C$123)</f>
        <v>0</v>
      </c>
      <c r="W14" s="39">
        <f>IF('Input Cost_MS6'!$D$116="PLN",'Input Cost_MS6'!U123*Währung!$B$13,'Input Cost_MS6'!U123)*(1+'Input Cost_MS6'!$C$123)</f>
        <v>0</v>
      </c>
      <c r="X14" s="39">
        <f>IF('Input Cost_MS6'!$D$116="PLN",'Input Cost_MS6'!V123*Währung!$B$13,'Input Cost_MS6'!V123)*(1+'Input Cost_MS6'!$C$123)</f>
        <v>0</v>
      </c>
      <c r="Y14" s="39">
        <f>IF('Input Cost_MS6'!$D$116="PLN",'Input Cost_MS6'!W123*Währung!$B$13,'Input Cost_MS6'!W123)*(1+'Input Cost_MS6'!$C$123)</f>
        <v>0</v>
      </c>
      <c r="Z14" s="39">
        <f>IF('Input Cost_MS6'!$D$116="PLN",'Input Cost_MS6'!X123*Währung!$B$13,'Input Cost_MS6'!X123)*(1+'Input Cost_MS6'!$C$123)</f>
        <v>0</v>
      </c>
      <c r="AA14" s="39">
        <f>IF('Input Cost_MS6'!$D$116="PLN",'Input Cost_MS6'!Y123*Währung!$B$13,'Input Cost_MS6'!Y123)*(1+'Input Cost_MS6'!$C$123)</f>
        <v>0</v>
      </c>
      <c r="AB14" s="39">
        <f>IF('Input Cost_MS6'!$D$116="PLN",'Input Cost_MS6'!Z123*Währung!$B$13,'Input Cost_MS6'!Z123)*(1+'Input Cost_MS6'!$C$123)</f>
        <v>0</v>
      </c>
      <c r="AC14" s="39">
        <f>IF('Input Cost_MS6'!$D$116="PLN",'Input Cost_MS6'!AA123*Währung!$B$13,'Input Cost_MS6'!AA123)*(1+'Input Cost_MS6'!$C$123)</f>
        <v>0</v>
      </c>
      <c r="AD14" s="39">
        <f>IF('Input Cost_MS6'!$D$116="PLN",'Input Cost_MS6'!AB123*Währung!$B$13,'Input Cost_MS6'!AB123)*(1+'Input Cost_MS6'!$C$123)</f>
        <v>0</v>
      </c>
      <c r="AE14" s="39">
        <f>IF('Input Cost_MS6'!$D$116="PLN",'Input Cost_MS6'!AC123*Währung!$B$13,'Input Cost_MS6'!AC123)*(1+'Input Cost_MS6'!$C$123)</f>
        <v>0</v>
      </c>
      <c r="AF14" s="39">
        <f>IF('Input Cost_MS6'!$D$116="PLN",'Input Cost_MS6'!AD123*Währung!$B$13,'Input Cost_MS6'!AD123)*(1+'Input Cost_MS6'!$C$123)</f>
        <v>0</v>
      </c>
      <c r="AG14" s="39">
        <f>IF('Input Cost_MS6'!$D$116="PLN",'Input Cost_MS6'!AE123*Währung!$B$13,'Input Cost_MS6'!AE123)*(1+'Input Cost_MS6'!$C$123)</f>
        <v>0</v>
      </c>
      <c r="AH14" s="39">
        <f>IF('Input Cost_MS6'!$D$116="PLN",'Input Cost_MS6'!AF123*Währung!$B$13,'Input Cost_MS6'!AF123)*(1+'Input Cost_MS6'!$C$123)</f>
        <v>0</v>
      </c>
      <c r="AI14" s="39">
        <f>IF('Input Cost_MS6'!$D$116="PLN",'Input Cost_MS6'!AG123*Währung!$B$13,'Input Cost_MS6'!AG123)*(1+'Input Cost_MS6'!$C$123)</f>
        <v>0</v>
      </c>
      <c r="AJ14" s="39">
        <f>IF('Input Cost_MS6'!$D$116="PLN",'Input Cost_MS6'!AH123*Währung!$B$13,'Input Cost_MS6'!AH123)*(1+'Input Cost_MS6'!$C$123)</f>
        <v>0</v>
      </c>
      <c r="AK14" s="39">
        <f>IF('Input Cost_MS6'!$D$116="PLN",'Input Cost_MS6'!AI123*Währung!$B$13,'Input Cost_MS6'!AI123)*(1+'Input Cost_MS6'!$C$123)</f>
        <v>0</v>
      </c>
      <c r="AL14" s="39">
        <f>IF('Input Cost_MS6'!$D$116="PLN",'Input Cost_MS6'!AJ123*Währung!$B$13,'Input Cost_MS6'!AJ123)*(1+'Input Cost_MS6'!$C$123)</f>
        <v>0</v>
      </c>
      <c r="AM14" s="39">
        <f>IF('Input Cost_MS6'!$D$116="PLN",'Input Cost_MS6'!AK123*Währung!$B$13,'Input Cost_MS6'!AK123)*(1+'Input Cost_MS6'!$C$123)</f>
        <v>0</v>
      </c>
      <c r="AN14" s="39">
        <f>IF('Input Cost_MS6'!$D$116="PLN",'Input Cost_MS6'!AL123*Währung!$B$13,'Input Cost_MS6'!AL123)*(1+'Input Cost_MS6'!$C$123)</f>
        <v>0</v>
      </c>
      <c r="AO14" s="39">
        <f>IF('Input Cost_MS6'!$D$116="PLN",'Input Cost_MS6'!AM123*Währung!$B$13,'Input Cost_MS6'!AM123)*(1+'Input Cost_MS6'!$C$123)</f>
        <v>0</v>
      </c>
      <c r="AP14" s="39">
        <f>IF('Input Cost_MS6'!$D$116="PLN",'Input Cost_MS6'!AN123*Währung!$B$13,'Input Cost_MS6'!AN123)*(1+'Input Cost_MS6'!$C$123)</f>
        <v>0</v>
      </c>
      <c r="AQ14" s="39">
        <f>IF('Input Cost_MS6'!$D$116="PLN",'Input Cost_MS6'!AO123*Währung!$B$13,'Input Cost_MS6'!AO123)*(1+'Input Cost_MS6'!$C$123)</f>
        <v>0</v>
      </c>
      <c r="AR14" s="39">
        <f>IF('Input Cost_MS6'!$D$116="PLN",'Input Cost_MS6'!AP123*Währung!$B$13,'Input Cost_MS6'!AP123)*(1+'Input Cost_MS6'!$C$123)</f>
        <v>0</v>
      </c>
      <c r="AS14" s="39">
        <f>IF('Input Cost_MS6'!$D$116="PLN",'Input Cost_MS6'!AQ123*Währung!$B$13,'Input Cost_MS6'!AQ123)*(1+'Input Cost_MS6'!$C$123)</f>
        <v>0</v>
      </c>
      <c r="AT14" s="39">
        <f>IF('Input Cost_MS6'!$D$116="PLN",'Input Cost_MS6'!AR123*Währung!$B$13,'Input Cost_MS6'!AR123)*(1+'Input Cost_MS6'!$C$123)</f>
        <v>0</v>
      </c>
    </row>
    <row r="15" spans="1:46" s="3" customFormat="1" ht="16.5" customHeight="1">
      <c r="A15" s="4" t="s">
        <v>392</v>
      </c>
      <c r="B15" s="762" t="s">
        <v>299</v>
      </c>
      <c r="C15" s="4"/>
      <c r="D15" s="19"/>
      <c r="E15" s="5"/>
      <c r="F15" s="44">
        <f>F10+F14+F13</f>
        <v>0</v>
      </c>
      <c r="G15" s="44">
        <f t="shared" ref="G15:AT15" si="4">G10+G14+G13</f>
        <v>0</v>
      </c>
      <c r="H15" s="44">
        <f t="shared" si="4"/>
        <v>0</v>
      </c>
      <c r="I15" s="44">
        <f t="shared" si="4"/>
        <v>0</v>
      </c>
      <c r="J15" s="44">
        <f t="shared" si="4"/>
        <v>0</v>
      </c>
      <c r="K15" s="44">
        <f t="shared" si="4"/>
        <v>0</v>
      </c>
      <c r="L15" s="44">
        <f t="shared" si="4"/>
        <v>0</v>
      </c>
      <c r="M15" s="44">
        <f t="shared" si="4"/>
        <v>0</v>
      </c>
      <c r="N15" s="44">
        <f t="shared" si="4"/>
        <v>0</v>
      </c>
      <c r="O15" s="44">
        <f t="shared" si="4"/>
        <v>0</v>
      </c>
      <c r="P15" s="44">
        <f t="shared" si="4"/>
        <v>0</v>
      </c>
      <c r="Q15" s="44">
        <f t="shared" si="4"/>
        <v>0</v>
      </c>
      <c r="R15" s="44">
        <f t="shared" si="4"/>
        <v>0</v>
      </c>
      <c r="S15" s="44">
        <f t="shared" si="4"/>
        <v>0</v>
      </c>
      <c r="T15" s="44">
        <f t="shared" si="4"/>
        <v>0</v>
      </c>
      <c r="U15" s="44">
        <f t="shared" si="4"/>
        <v>0</v>
      </c>
      <c r="V15" s="44">
        <f t="shared" si="4"/>
        <v>0</v>
      </c>
      <c r="W15" s="44">
        <f t="shared" si="4"/>
        <v>0</v>
      </c>
      <c r="X15" s="44">
        <f t="shared" si="4"/>
        <v>0</v>
      </c>
      <c r="Y15" s="44">
        <f t="shared" si="4"/>
        <v>0</v>
      </c>
      <c r="Z15" s="44">
        <f t="shared" si="4"/>
        <v>0</v>
      </c>
      <c r="AA15" s="44">
        <f t="shared" si="4"/>
        <v>0</v>
      </c>
      <c r="AB15" s="44">
        <f t="shared" si="4"/>
        <v>0</v>
      </c>
      <c r="AC15" s="44">
        <f t="shared" si="4"/>
        <v>0</v>
      </c>
      <c r="AD15" s="44">
        <f t="shared" si="4"/>
        <v>0</v>
      </c>
      <c r="AE15" s="44">
        <f t="shared" si="4"/>
        <v>0</v>
      </c>
      <c r="AF15" s="44">
        <f t="shared" si="4"/>
        <v>0</v>
      </c>
      <c r="AG15" s="44">
        <f t="shared" si="4"/>
        <v>0</v>
      </c>
      <c r="AH15" s="44">
        <f t="shared" si="4"/>
        <v>0</v>
      </c>
      <c r="AI15" s="44">
        <f t="shared" si="4"/>
        <v>0</v>
      </c>
      <c r="AJ15" s="44">
        <f t="shared" si="4"/>
        <v>0</v>
      </c>
      <c r="AK15" s="44">
        <f t="shared" si="4"/>
        <v>0</v>
      </c>
      <c r="AL15" s="44">
        <f t="shared" si="4"/>
        <v>0</v>
      </c>
      <c r="AM15" s="44">
        <f t="shared" si="4"/>
        <v>0</v>
      </c>
      <c r="AN15" s="44">
        <f t="shared" si="4"/>
        <v>0</v>
      </c>
      <c r="AO15" s="44">
        <f t="shared" si="4"/>
        <v>0</v>
      </c>
      <c r="AP15" s="44">
        <f t="shared" si="4"/>
        <v>0</v>
      </c>
      <c r="AQ15" s="44">
        <f t="shared" si="4"/>
        <v>0</v>
      </c>
      <c r="AR15" s="44">
        <f t="shared" si="4"/>
        <v>0</v>
      </c>
      <c r="AS15" s="44">
        <f t="shared" si="4"/>
        <v>0</v>
      </c>
      <c r="AT15" s="44">
        <f t="shared" si="4"/>
        <v>0</v>
      </c>
    </row>
    <row r="16" spans="1:46" ht="16.5" customHeight="1">
      <c r="A16" s="7" t="s">
        <v>250</v>
      </c>
      <c r="B16" s="271" t="s">
        <v>299</v>
      </c>
      <c r="C16" s="767">
        <f>SUMIF(Grunddaten!$A$13:$A$23,$F$4,Grunddaten!$D$13:$D$23)</f>
        <v>0</v>
      </c>
      <c r="D16" s="768">
        <f>SUMIF(Grunddaten!$A$13:$A$23,$F$4,Grunddaten!$S$13:$S$23)</f>
        <v>0</v>
      </c>
      <c r="E16" s="12">
        <f>SUMIF(Grunddaten!$A$13:$A$23,$F$4,Grunddaten!$L$13:$L$23)</f>
        <v>0</v>
      </c>
      <c r="F16" s="47">
        <f>($C$16*(F8+F13+F14-'Input Cost_MS6'!D120))+('Input Cost_MS6'!D120*Kalkulation_MS6!$D$16)</f>
        <v>0</v>
      </c>
      <c r="G16" s="47">
        <f>($C$16*(G8+G13+G14-'Input Cost_MS6'!E120))+('Input Cost_MS6'!E120*Kalkulation_MS6!$D$16)</f>
        <v>0</v>
      </c>
      <c r="H16" s="47">
        <f>($C$16*(H8+H13+H14-'Input Cost_MS6'!F120))+('Input Cost_MS6'!F120*Kalkulation_MS6!$D$16)</f>
        <v>0</v>
      </c>
      <c r="I16" s="47">
        <f>($C$16*(I8+I13+I14-'Input Cost_MS6'!G120))+('Input Cost_MS6'!G120*Kalkulation_MS6!$D$16)</f>
        <v>0</v>
      </c>
      <c r="J16" s="47">
        <f>($C$16*(J8+J13+J14-'Input Cost_MS6'!H120))+('Input Cost_MS6'!H120*Kalkulation_MS6!$D$16)</f>
        <v>0</v>
      </c>
      <c r="K16" s="47">
        <f>($C$16*(K8+K13+K14-'Input Cost_MS6'!I120))+('Input Cost_MS6'!I120*Kalkulation_MS6!$D$16)</f>
        <v>0</v>
      </c>
      <c r="L16" s="47">
        <f>($C$16*(L8+L13+L14-'Input Cost_MS6'!J120))+('Input Cost_MS6'!J120*Kalkulation_MS6!$D$16)</f>
        <v>0</v>
      </c>
      <c r="M16" s="47">
        <f>($C$16*(M8+M13+M14-'Input Cost_MS6'!K120))+('Input Cost_MS6'!K120*Kalkulation_MS6!$D$16)</f>
        <v>0</v>
      </c>
      <c r="N16" s="47">
        <f>($C$16*(N8+N13+N14-'Input Cost_MS6'!L120))+('Input Cost_MS6'!L120*Kalkulation_MS6!$D$16)</f>
        <v>0</v>
      </c>
      <c r="O16" s="47">
        <f>($C$16*(O8+O13+O14-'Input Cost_MS6'!M120))+('Input Cost_MS6'!M120*Kalkulation_MS6!$D$16)</f>
        <v>0</v>
      </c>
      <c r="P16" s="47">
        <f>($C$16*(P8+P13+P14-'Input Cost_MS6'!N120))+('Input Cost_MS6'!N120*Kalkulation_MS6!$D$16)</f>
        <v>0</v>
      </c>
      <c r="Q16" s="47">
        <f>($C$16*(Q8+Q13+Q14-'Input Cost_MS6'!O120))+('Input Cost_MS6'!O120*Kalkulation_MS6!$D$16)</f>
        <v>0</v>
      </c>
      <c r="R16" s="47">
        <f>($C$16*(R8+R13+R14-'Input Cost_MS6'!P120))+('Input Cost_MS6'!P120*Kalkulation_MS6!$D$16)</f>
        <v>0</v>
      </c>
      <c r="S16" s="47">
        <f>($C$16*(S8+S13+S14-'Input Cost_MS6'!Q120))+('Input Cost_MS6'!Q120*Kalkulation_MS6!$D$16)</f>
        <v>0</v>
      </c>
      <c r="T16" s="47">
        <f>($C$16*(T8+T13+T14-'Input Cost_MS6'!R120))+('Input Cost_MS6'!R120*Kalkulation_MS6!$D$16)</f>
        <v>0</v>
      </c>
      <c r="U16" s="47">
        <f>($C$16*(U8+U13+U14-'Input Cost_MS6'!S120))+('Input Cost_MS6'!S120*Kalkulation_MS6!$D$16)</f>
        <v>0</v>
      </c>
      <c r="V16" s="47">
        <f>($C$16*(V8+V13+V14-'Input Cost_MS6'!T120))+('Input Cost_MS6'!T120*Kalkulation_MS6!$D$16)</f>
        <v>0</v>
      </c>
      <c r="W16" s="47">
        <f>($C$16*(W8+W13+W14-'Input Cost_MS6'!U120))+('Input Cost_MS6'!U120*Kalkulation_MS6!$D$16)</f>
        <v>0</v>
      </c>
      <c r="X16" s="47">
        <f>($C$16*(X8+X13+X14-'Input Cost_MS6'!V120))+('Input Cost_MS6'!V120*Kalkulation_MS6!$D$16)</f>
        <v>0</v>
      </c>
      <c r="Y16" s="47">
        <f>($C$16*(Y8+Y13+Y14-'Input Cost_MS6'!W120))+('Input Cost_MS6'!W120*Kalkulation_MS6!$D$16)</f>
        <v>0</v>
      </c>
      <c r="Z16" s="47">
        <f>($C$16*(Z8+Z13+Z14-'Input Cost_MS6'!X120))+('Input Cost_MS6'!X120*Kalkulation_MS6!$D$16)</f>
        <v>0</v>
      </c>
      <c r="AA16" s="47">
        <f>($C$16*(AA8+AA13+AA14-'Input Cost_MS6'!Y120))+('Input Cost_MS6'!Y120*Kalkulation_MS6!$D$16)</f>
        <v>0</v>
      </c>
      <c r="AB16" s="47">
        <f>($C$16*(AB8+AB13+AB14-'Input Cost_MS6'!Z120))+('Input Cost_MS6'!Z120*Kalkulation_MS6!$D$16)</f>
        <v>0</v>
      </c>
      <c r="AC16" s="47">
        <f>($C$16*(AC8+AC13+AC14-'Input Cost_MS6'!AA120))+('Input Cost_MS6'!AA120*Kalkulation_MS6!$D$16)</f>
        <v>0</v>
      </c>
      <c r="AD16" s="47">
        <f>($C$16*(AD8+AD13+AD14-'Input Cost_MS6'!AB120))+('Input Cost_MS6'!AB120*Kalkulation_MS6!$D$16)</f>
        <v>0</v>
      </c>
      <c r="AE16" s="47">
        <f>($C$16*(AE8+AE13+AE14-'Input Cost_MS6'!AC120))+('Input Cost_MS6'!AC120*Kalkulation_MS6!$D$16)</f>
        <v>0</v>
      </c>
      <c r="AF16" s="47">
        <f>($C$16*(AF8+AF13+AF14-'Input Cost_MS6'!AD120))+('Input Cost_MS6'!AD120*Kalkulation_MS6!$D$16)</f>
        <v>0</v>
      </c>
      <c r="AG16" s="47">
        <f>($C$16*(AG8+AG13+AG14-'Input Cost_MS6'!AE120))+('Input Cost_MS6'!AE120*Kalkulation_MS6!$D$16)</f>
        <v>0</v>
      </c>
      <c r="AH16" s="47">
        <f>($C$16*(AH8+AH13+AH14-'Input Cost_MS6'!AF120))+('Input Cost_MS6'!AF120*Kalkulation_MS6!$D$16)</f>
        <v>0</v>
      </c>
      <c r="AI16" s="47">
        <f>($C$16*(AI8+AI13+AI14-'Input Cost_MS6'!AG120))+('Input Cost_MS6'!AG120*Kalkulation_MS6!$D$16)</f>
        <v>0</v>
      </c>
      <c r="AJ16" s="47">
        <f>($C$16*(AJ8+AJ13+AJ14-'Input Cost_MS6'!AH120))+('Input Cost_MS6'!AH120*Kalkulation_MS6!$D$16)</f>
        <v>0</v>
      </c>
      <c r="AK16" s="47">
        <f>($C$16*(AK8+AK13+AK14-'Input Cost_MS6'!AI120))+('Input Cost_MS6'!AI120*Kalkulation_MS6!$D$16)</f>
        <v>0</v>
      </c>
      <c r="AL16" s="47">
        <f>($C$16*(AL8+AL13+AL14-'Input Cost_MS6'!AJ120))+('Input Cost_MS6'!AJ120*Kalkulation_MS6!$D$16)</f>
        <v>0</v>
      </c>
      <c r="AM16" s="47">
        <f>($C$16*(AM8+AM13+AM14-'Input Cost_MS6'!AK120))+('Input Cost_MS6'!AK120*Kalkulation_MS6!$D$16)</f>
        <v>0</v>
      </c>
      <c r="AN16" s="47">
        <f>($C$16*(AN8+AN13+AN14-'Input Cost_MS6'!AL120))+('Input Cost_MS6'!AL120*Kalkulation_MS6!$D$16)</f>
        <v>0</v>
      </c>
      <c r="AO16" s="47">
        <f>($C$16*(AO8+AO13+AO14-'Input Cost_MS6'!AM120))+('Input Cost_MS6'!AM120*Kalkulation_MS6!$D$16)</f>
        <v>0</v>
      </c>
      <c r="AP16" s="47">
        <f>($C$16*(AP8+AP13+AP14-'Input Cost_MS6'!AN120))+('Input Cost_MS6'!AN120*Kalkulation_MS6!$D$16)</f>
        <v>0</v>
      </c>
      <c r="AQ16" s="47">
        <f>($C$16*(AQ8+AQ13+AQ14-'Input Cost_MS6'!AO120))+('Input Cost_MS6'!AO120*Kalkulation_MS6!$D$16)</f>
        <v>0</v>
      </c>
      <c r="AR16" s="47">
        <f>($C$16*(AR8+AR13+AR14-'Input Cost_MS6'!AP120))+('Input Cost_MS6'!AP120*Kalkulation_MS6!$D$16)</f>
        <v>0</v>
      </c>
      <c r="AS16" s="47">
        <f>($C$16*(AS8+AS13+AS14-'Input Cost_MS6'!AQ120))+('Input Cost_MS6'!AQ120*Kalkulation_MS6!$D$16)</f>
        <v>0</v>
      </c>
      <c r="AT16" s="47">
        <f>($C$16*(AT8+AT13+AT14-'Input Cost_MS6'!AR120))+('Input Cost_MS6'!AR120*Kalkulation_MS6!$D$16)</f>
        <v>0</v>
      </c>
    </row>
    <row r="17" spans="1:46" ht="16.5" customHeight="1">
      <c r="A17" s="7" t="s">
        <v>393</v>
      </c>
      <c r="B17" s="271" t="s">
        <v>299</v>
      </c>
      <c r="C17" s="7"/>
      <c r="D17" s="8"/>
      <c r="E17" s="9"/>
      <c r="F17" s="47">
        <f>IF('Input Cost_MS6'!$D$116="PLN",'Input Cost_MS6'!D124*Währung!$B$13,'Input Cost_MS6'!D124)*(1+'Input Cost_MS6'!$C$124)</f>
        <v>0</v>
      </c>
      <c r="G17" s="47">
        <f>IF('Input Cost_MS6'!$D$116="PLN",'Input Cost_MS6'!E124*Währung!$B$13,'Input Cost_MS6'!E124)*(1+'Input Cost_MS6'!$C$124)</f>
        <v>0</v>
      </c>
      <c r="H17" s="47">
        <f>IF('Input Cost_MS6'!$D$116="PLN",'Input Cost_MS6'!F124*Währung!$B$13,'Input Cost_MS6'!F124)*(1+'Input Cost_MS6'!$C$124)</f>
        <v>0</v>
      </c>
      <c r="I17" s="47">
        <f>IF('Input Cost_MS6'!$D$116="PLN",'Input Cost_MS6'!G124*Währung!$B$13,'Input Cost_MS6'!G124)*(1+'Input Cost_MS6'!$C$124)</f>
        <v>0</v>
      </c>
      <c r="J17" s="47">
        <f>IF('Input Cost_MS6'!$D$116="PLN",'Input Cost_MS6'!H124*Währung!$B$13,'Input Cost_MS6'!H124)*(1+'Input Cost_MS6'!$C$124)</f>
        <v>0</v>
      </c>
      <c r="K17" s="47">
        <f>IF('Input Cost_MS6'!$D$116="PLN",'Input Cost_MS6'!I124*Währung!$B$13,'Input Cost_MS6'!I124)*(1+'Input Cost_MS6'!$C$124)</f>
        <v>0</v>
      </c>
      <c r="L17" s="47">
        <f>IF('Input Cost_MS6'!$D$116="PLN",'Input Cost_MS6'!J124*Währung!$B$13,'Input Cost_MS6'!J124)*(1+'Input Cost_MS6'!$C$124)</f>
        <v>0</v>
      </c>
      <c r="M17" s="47">
        <f>IF('Input Cost_MS6'!$D$116="PLN",'Input Cost_MS6'!K124*Währung!$B$13,'Input Cost_MS6'!K124)*(1+'Input Cost_MS6'!$C$124)</f>
        <v>0</v>
      </c>
      <c r="N17" s="47">
        <f>IF('Input Cost_MS6'!$D$116="PLN",'Input Cost_MS6'!L124*Währung!$B$13,'Input Cost_MS6'!L124)*(1+'Input Cost_MS6'!$C$124)</f>
        <v>0</v>
      </c>
      <c r="O17" s="47">
        <f>IF('Input Cost_MS6'!$D$116="PLN",'Input Cost_MS6'!M124*Währung!$B$13,'Input Cost_MS6'!M124)*(1+'Input Cost_MS6'!$C$124)</f>
        <v>0</v>
      </c>
      <c r="P17" s="47">
        <f>IF('Input Cost_MS6'!$D$116="PLN",'Input Cost_MS6'!N124*Währung!$B$13,'Input Cost_MS6'!N124)*(1+'Input Cost_MS6'!$C$124)</f>
        <v>0</v>
      </c>
      <c r="Q17" s="47">
        <f>IF('Input Cost_MS6'!$D$116="PLN",'Input Cost_MS6'!O124*Währung!$B$13,'Input Cost_MS6'!O124)*(1+'Input Cost_MS6'!$C$124)</f>
        <v>0</v>
      </c>
      <c r="R17" s="47">
        <f>IF('Input Cost_MS6'!$D$116="PLN",'Input Cost_MS6'!P124*Währung!$B$13,'Input Cost_MS6'!P124)*(1+'Input Cost_MS6'!$C$124)</f>
        <v>0</v>
      </c>
      <c r="S17" s="47">
        <f>IF('Input Cost_MS6'!$D$116="PLN",'Input Cost_MS6'!Q124*Währung!$B$13,'Input Cost_MS6'!Q124)*(1+'Input Cost_MS6'!$C$124)</f>
        <v>0</v>
      </c>
      <c r="T17" s="47">
        <f>IF('Input Cost_MS6'!$D$116="PLN",'Input Cost_MS6'!R124*Währung!$B$13,'Input Cost_MS6'!R124)*(1+'Input Cost_MS6'!$C$124)</f>
        <v>0</v>
      </c>
      <c r="U17" s="47">
        <f>IF('Input Cost_MS6'!$D$116="PLN",'Input Cost_MS6'!S124*Währung!$B$13,'Input Cost_MS6'!S124)*(1+'Input Cost_MS6'!$C$124)</f>
        <v>0</v>
      </c>
      <c r="V17" s="47">
        <f>IF('Input Cost_MS6'!$D$116="PLN",'Input Cost_MS6'!T124*Währung!$B$13,'Input Cost_MS6'!T124)*(1+'Input Cost_MS6'!$C$124)</f>
        <v>0</v>
      </c>
      <c r="W17" s="47">
        <f>IF('Input Cost_MS6'!$D$116="PLN",'Input Cost_MS6'!U124*Währung!$B$13,'Input Cost_MS6'!U124)*(1+'Input Cost_MS6'!$C$124)</f>
        <v>0</v>
      </c>
      <c r="X17" s="47">
        <f>IF('Input Cost_MS6'!$D$116="PLN",'Input Cost_MS6'!V124*Währung!$B$13,'Input Cost_MS6'!V124)*(1+'Input Cost_MS6'!$C$124)</f>
        <v>0</v>
      </c>
      <c r="Y17" s="47">
        <f>IF('Input Cost_MS6'!$D$116="PLN",'Input Cost_MS6'!W124*Währung!$B$13,'Input Cost_MS6'!W124)*(1+'Input Cost_MS6'!$C$124)</f>
        <v>0</v>
      </c>
      <c r="Z17" s="47">
        <f>IF('Input Cost_MS6'!$D$116="PLN",'Input Cost_MS6'!X124*Währung!$B$13,'Input Cost_MS6'!X124)*(1+'Input Cost_MS6'!$C$124)</f>
        <v>0</v>
      </c>
      <c r="AA17" s="47">
        <f>IF('Input Cost_MS6'!$D$116="PLN",'Input Cost_MS6'!Y124*Währung!$B$13,'Input Cost_MS6'!Y124)*(1+'Input Cost_MS6'!$C$124)</f>
        <v>0</v>
      </c>
      <c r="AB17" s="47">
        <f>IF('Input Cost_MS6'!$D$116="PLN",'Input Cost_MS6'!Z124*Währung!$B$13,'Input Cost_MS6'!Z124)*(1+'Input Cost_MS6'!$C$124)</f>
        <v>0</v>
      </c>
      <c r="AC17" s="47">
        <f>IF('Input Cost_MS6'!$D$116="PLN",'Input Cost_MS6'!AA124*Währung!$B$13,'Input Cost_MS6'!AA124)*(1+'Input Cost_MS6'!$C$124)</f>
        <v>0</v>
      </c>
      <c r="AD17" s="47">
        <f>IF('Input Cost_MS6'!$D$116="PLN",'Input Cost_MS6'!AB124*Währung!$B$13,'Input Cost_MS6'!AB124)*(1+'Input Cost_MS6'!$C$124)</f>
        <v>0</v>
      </c>
      <c r="AE17" s="47">
        <f>IF('Input Cost_MS6'!$D$116="PLN",'Input Cost_MS6'!AC124*Währung!$B$13,'Input Cost_MS6'!AC124)*(1+'Input Cost_MS6'!$C$124)</f>
        <v>0</v>
      </c>
      <c r="AF17" s="47">
        <f>IF('Input Cost_MS6'!$D$116="PLN",'Input Cost_MS6'!AD124*Währung!$B$13,'Input Cost_MS6'!AD124)*(1+'Input Cost_MS6'!$C$124)</f>
        <v>0</v>
      </c>
      <c r="AG17" s="47">
        <f>IF('Input Cost_MS6'!$D$116="PLN",'Input Cost_MS6'!AE124*Währung!$B$13,'Input Cost_MS6'!AE124)*(1+'Input Cost_MS6'!$C$124)</f>
        <v>0</v>
      </c>
      <c r="AH17" s="47">
        <f>IF('Input Cost_MS6'!$D$116="PLN",'Input Cost_MS6'!AF124*Währung!$B$13,'Input Cost_MS6'!AF124)*(1+'Input Cost_MS6'!$C$124)</f>
        <v>0</v>
      </c>
      <c r="AI17" s="47">
        <f>IF('Input Cost_MS6'!$D$116="PLN",'Input Cost_MS6'!AG124*Währung!$B$13,'Input Cost_MS6'!AG124)*(1+'Input Cost_MS6'!$C$124)</f>
        <v>0</v>
      </c>
      <c r="AJ17" s="47">
        <f>IF('Input Cost_MS6'!$D$116="PLN",'Input Cost_MS6'!AH124*Währung!$B$13,'Input Cost_MS6'!AH124)*(1+'Input Cost_MS6'!$C$124)</f>
        <v>0</v>
      </c>
      <c r="AK17" s="47">
        <f>IF('Input Cost_MS6'!$D$116="PLN",'Input Cost_MS6'!AI124*Währung!$B$13,'Input Cost_MS6'!AI124)*(1+'Input Cost_MS6'!$C$124)</f>
        <v>0</v>
      </c>
      <c r="AL17" s="47">
        <f>IF('Input Cost_MS6'!$D$116="PLN",'Input Cost_MS6'!AJ124*Währung!$B$13,'Input Cost_MS6'!AJ124)*(1+'Input Cost_MS6'!$C$124)</f>
        <v>0</v>
      </c>
      <c r="AM17" s="47">
        <f>IF('Input Cost_MS6'!$D$116="PLN",'Input Cost_MS6'!AK124*Währung!$B$13,'Input Cost_MS6'!AK124)*(1+'Input Cost_MS6'!$C$124)</f>
        <v>0</v>
      </c>
      <c r="AN17" s="47">
        <f>IF('Input Cost_MS6'!$D$116="PLN",'Input Cost_MS6'!AL124*Währung!$B$13,'Input Cost_MS6'!AL124)*(1+'Input Cost_MS6'!$C$124)</f>
        <v>0</v>
      </c>
      <c r="AO17" s="47">
        <f>IF('Input Cost_MS6'!$D$116="PLN",'Input Cost_MS6'!AM124*Währung!$B$13,'Input Cost_MS6'!AM124)*(1+'Input Cost_MS6'!$C$124)</f>
        <v>0</v>
      </c>
      <c r="AP17" s="47">
        <f>IF('Input Cost_MS6'!$D$116="PLN",'Input Cost_MS6'!AN124*Währung!$B$13,'Input Cost_MS6'!AN124)*(1+'Input Cost_MS6'!$C$124)</f>
        <v>0</v>
      </c>
      <c r="AQ17" s="47">
        <f>IF('Input Cost_MS6'!$D$116="PLN",'Input Cost_MS6'!AO124*Währung!$B$13,'Input Cost_MS6'!AO124)*(1+'Input Cost_MS6'!$C$124)</f>
        <v>0</v>
      </c>
      <c r="AR17" s="47">
        <f>IF('Input Cost_MS6'!$D$116="PLN",'Input Cost_MS6'!AP124*Währung!$B$13,'Input Cost_MS6'!AP124)*(1+'Input Cost_MS6'!$C$124)</f>
        <v>0</v>
      </c>
      <c r="AS17" s="47">
        <f>IF('Input Cost_MS6'!$D$116="PLN",'Input Cost_MS6'!AQ124*Währung!$B$13,'Input Cost_MS6'!AQ124)*(1+'Input Cost_MS6'!$C$124)</f>
        <v>0</v>
      </c>
      <c r="AT17" s="47">
        <f>IF('Input Cost_MS6'!$D$116="PLN",'Input Cost_MS6'!AR124*Währung!$B$13,'Input Cost_MS6'!AR124)*(1+'Input Cost_MS6'!$C$124)</f>
        <v>0</v>
      </c>
    </row>
    <row r="18" spans="1:46" ht="16.5" customHeight="1">
      <c r="A18" s="7" t="s">
        <v>394</v>
      </c>
      <c r="B18" s="271" t="s">
        <v>299</v>
      </c>
      <c r="C18" s="7"/>
      <c r="D18" s="8"/>
      <c r="E18" s="9"/>
      <c r="F18" s="241">
        <f>IF('Input Cost_MS6'!$D$116="PLN",'Input Cost_MS6'!D125*Währung!$B$13,'Input Cost_MS6'!D125)*(1+'Input Cost_MS6'!$C$125)</f>
        <v>0</v>
      </c>
      <c r="G18" s="241">
        <f>IF('Input Cost_MS6'!$D$116="PLN",'Input Cost_MS6'!E125*Währung!$B$13,'Input Cost_MS6'!E125)*(1+'Input Cost_MS6'!$C$125)</f>
        <v>0</v>
      </c>
      <c r="H18" s="241">
        <f>IF('Input Cost_MS6'!$D$116="PLN",'Input Cost_MS6'!F125*Währung!$B$13,'Input Cost_MS6'!F125)*(1+'Input Cost_MS6'!$C$125)</f>
        <v>0</v>
      </c>
      <c r="I18" s="241">
        <f>IF('Input Cost_MS6'!$D$116="PLN",'Input Cost_MS6'!G125*Währung!$B$13,'Input Cost_MS6'!G125)*(1+'Input Cost_MS6'!$C$125)</f>
        <v>0</v>
      </c>
      <c r="J18" s="241">
        <f>IF('Input Cost_MS6'!$D$116="PLN",'Input Cost_MS6'!H125*Währung!$B$13,'Input Cost_MS6'!H125)*(1+'Input Cost_MS6'!$C$125)</f>
        <v>0</v>
      </c>
      <c r="K18" s="241">
        <f>IF('Input Cost_MS6'!$D$116="PLN",'Input Cost_MS6'!I125*Währung!$B$13,'Input Cost_MS6'!I125)*(1+'Input Cost_MS6'!$C$125)</f>
        <v>0</v>
      </c>
      <c r="L18" s="241">
        <f>IF('Input Cost_MS6'!$D$116="PLN",'Input Cost_MS6'!J125*Währung!$B$13,'Input Cost_MS6'!J125)*(1+'Input Cost_MS6'!$C$125)</f>
        <v>0</v>
      </c>
      <c r="M18" s="241">
        <f>IF('Input Cost_MS6'!$D$116="PLN",'Input Cost_MS6'!K125*Währung!$B$13,'Input Cost_MS6'!K125)*(1+'Input Cost_MS6'!$C$125)</f>
        <v>0</v>
      </c>
      <c r="N18" s="241">
        <f>IF('Input Cost_MS6'!$D$116="PLN",'Input Cost_MS6'!L125*Währung!$B$13,'Input Cost_MS6'!L125)*(1+'Input Cost_MS6'!$C$125)</f>
        <v>0</v>
      </c>
      <c r="O18" s="241">
        <f>IF('Input Cost_MS6'!$D$116="PLN",'Input Cost_MS6'!M125*Währung!$B$13,'Input Cost_MS6'!M125)*(1+'Input Cost_MS6'!$C$125)</f>
        <v>0</v>
      </c>
      <c r="P18" s="241">
        <f>IF('Input Cost_MS6'!$D$116="PLN",'Input Cost_MS6'!N125*Währung!$B$13,'Input Cost_MS6'!N125)*(1+'Input Cost_MS6'!$C$125)</f>
        <v>0</v>
      </c>
      <c r="Q18" s="241">
        <f>IF('Input Cost_MS6'!$D$116="PLN",'Input Cost_MS6'!O125*Währung!$B$13,'Input Cost_MS6'!O125)*(1+'Input Cost_MS6'!$C$125)</f>
        <v>0</v>
      </c>
      <c r="R18" s="241">
        <f>IF('Input Cost_MS6'!$D$116="PLN",'Input Cost_MS6'!P125*Währung!$B$13,'Input Cost_MS6'!P125)*(1+'Input Cost_MS6'!$C$125)</f>
        <v>0</v>
      </c>
      <c r="S18" s="241">
        <f>IF('Input Cost_MS6'!$D$116="PLN",'Input Cost_MS6'!Q125*Währung!$B$13,'Input Cost_MS6'!Q125)*(1+'Input Cost_MS6'!$C$125)</f>
        <v>0</v>
      </c>
      <c r="T18" s="241">
        <f>IF('Input Cost_MS6'!$D$116="PLN",'Input Cost_MS6'!R125*Währung!$B$13,'Input Cost_MS6'!R125)*(1+'Input Cost_MS6'!$C$125)</f>
        <v>0</v>
      </c>
      <c r="U18" s="241">
        <f>IF('Input Cost_MS6'!$D$116="PLN",'Input Cost_MS6'!S125*Währung!$B$13,'Input Cost_MS6'!S125)*(1+'Input Cost_MS6'!$C$125)</f>
        <v>0</v>
      </c>
      <c r="V18" s="241">
        <f>IF('Input Cost_MS6'!$D$116="PLN",'Input Cost_MS6'!T125*Währung!$B$13,'Input Cost_MS6'!T125)*(1+'Input Cost_MS6'!$C$125)</f>
        <v>0</v>
      </c>
      <c r="W18" s="241">
        <f>IF('Input Cost_MS6'!$D$116="PLN",'Input Cost_MS6'!U125*Währung!$B$13,'Input Cost_MS6'!U125)*(1+'Input Cost_MS6'!$C$125)</f>
        <v>0</v>
      </c>
      <c r="X18" s="241">
        <f>IF('Input Cost_MS6'!$D$116="PLN",'Input Cost_MS6'!V125*Währung!$B$13,'Input Cost_MS6'!V125)*(1+'Input Cost_MS6'!$C$125)</f>
        <v>0</v>
      </c>
      <c r="Y18" s="241">
        <f>IF('Input Cost_MS6'!$D$116="PLN",'Input Cost_MS6'!W125*Währung!$B$13,'Input Cost_MS6'!W125)*(1+'Input Cost_MS6'!$C$125)</f>
        <v>0</v>
      </c>
      <c r="Z18" s="241">
        <f>IF('Input Cost_MS6'!$D$116="PLN",'Input Cost_MS6'!X125*Währung!$B$13,'Input Cost_MS6'!X125)*(1+'Input Cost_MS6'!$C$125)</f>
        <v>0</v>
      </c>
      <c r="AA18" s="241">
        <f>IF('Input Cost_MS6'!$D$116="PLN",'Input Cost_MS6'!Y125*Währung!$B$13,'Input Cost_MS6'!Y125)*(1+'Input Cost_MS6'!$C$125)</f>
        <v>0</v>
      </c>
      <c r="AB18" s="241">
        <f>IF('Input Cost_MS6'!$D$116="PLN",'Input Cost_MS6'!Z125*Währung!$B$13,'Input Cost_MS6'!Z125)*(1+'Input Cost_MS6'!$C$125)</f>
        <v>0</v>
      </c>
      <c r="AC18" s="241">
        <f>IF('Input Cost_MS6'!$D$116="PLN",'Input Cost_MS6'!AA125*Währung!$B$13,'Input Cost_MS6'!AA125)*(1+'Input Cost_MS6'!$C$125)</f>
        <v>0</v>
      </c>
      <c r="AD18" s="241">
        <f>IF('Input Cost_MS6'!$D$116="PLN",'Input Cost_MS6'!AB125*Währung!$B$13,'Input Cost_MS6'!AB125)*(1+'Input Cost_MS6'!$C$125)</f>
        <v>0</v>
      </c>
      <c r="AE18" s="241">
        <f>IF('Input Cost_MS6'!$D$116="PLN",'Input Cost_MS6'!AC125*Währung!$B$13,'Input Cost_MS6'!AC125)*(1+'Input Cost_MS6'!$C$125)</f>
        <v>0</v>
      </c>
      <c r="AF18" s="241">
        <f>IF('Input Cost_MS6'!$D$116="PLN",'Input Cost_MS6'!AD125*Währung!$B$13,'Input Cost_MS6'!AD125)*(1+'Input Cost_MS6'!$C$125)</f>
        <v>0</v>
      </c>
      <c r="AG18" s="241">
        <f>IF('Input Cost_MS6'!$D$116="PLN",'Input Cost_MS6'!AE125*Währung!$B$13,'Input Cost_MS6'!AE125)*(1+'Input Cost_MS6'!$C$125)</f>
        <v>0</v>
      </c>
      <c r="AH18" s="241">
        <f>IF('Input Cost_MS6'!$D$116="PLN",'Input Cost_MS6'!AF125*Währung!$B$13,'Input Cost_MS6'!AF125)*(1+'Input Cost_MS6'!$C$125)</f>
        <v>0</v>
      </c>
      <c r="AI18" s="241">
        <f>IF('Input Cost_MS6'!$D$116="PLN",'Input Cost_MS6'!AG125*Währung!$B$13,'Input Cost_MS6'!AG125)*(1+'Input Cost_MS6'!$C$125)</f>
        <v>0</v>
      </c>
      <c r="AJ18" s="241">
        <f>IF('Input Cost_MS6'!$D$116="PLN",'Input Cost_MS6'!AH125*Währung!$B$13,'Input Cost_MS6'!AH125)*(1+'Input Cost_MS6'!$C$125)</f>
        <v>0</v>
      </c>
      <c r="AK18" s="241">
        <f>IF('Input Cost_MS6'!$D$116="PLN",'Input Cost_MS6'!AI125*Währung!$B$13,'Input Cost_MS6'!AI125)*(1+'Input Cost_MS6'!$C$125)</f>
        <v>0</v>
      </c>
      <c r="AL18" s="241">
        <f>IF('Input Cost_MS6'!$D$116="PLN",'Input Cost_MS6'!AJ125*Währung!$B$13,'Input Cost_MS6'!AJ125)*(1+'Input Cost_MS6'!$C$125)</f>
        <v>0</v>
      </c>
      <c r="AM18" s="241">
        <f>IF('Input Cost_MS6'!$D$116="PLN",'Input Cost_MS6'!AK125*Währung!$B$13,'Input Cost_MS6'!AK125)*(1+'Input Cost_MS6'!$C$125)</f>
        <v>0</v>
      </c>
      <c r="AN18" s="241">
        <f>IF('Input Cost_MS6'!$D$116="PLN",'Input Cost_MS6'!AL125*Währung!$B$13,'Input Cost_MS6'!AL125)*(1+'Input Cost_MS6'!$C$125)</f>
        <v>0</v>
      </c>
      <c r="AO18" s="241">
        <f>IF('Input Cost_MS6'!$D$116="PLN",'Input Cost_MS6'!AM125*Währung!$B$13,'Input Cost_MS6'!AM125)*(1+'Input Cost_MS6'!$C$125)</f>
        <v>0</v>
      </c>
      <c r="AP18" s="241">
        <f>IF('Input Cost_MS6'!$D$116="PLN",'Input Cost_MS6'!AN125*Währung!$B$13,'Input Cost_MS6'!AN125)*(1+'Input Cost_MS6'!$C$125)</f>
        <v>0</v>
      </c>
      <c r="AQ18" s="241">
        <f>IF('Input Cost_MS6'!$D$116="PLN",'Input Cost_MS6'!AO125*Währung!$B$13,'Input Cost_MS6'!AO125)*(1+'Input Cost_MS6'!$C$125)</f>
        <v>0</v>
      </c>
      <c r="AR18" s="241">
        <f>IF('Input Cost_MS6'!$D$116="PLN",'Input Cost_MS6'!AP125*Währung!$B$13,'Input Cost_MS6'!AP125)*(1+'Input Cost_MS6'!$C$125)</f>
        <v>0</v>
      </c>
      <c r="AS18" s="241">
        <f>IF('Input Cost_MS6'!$D$116="PLN",'Input Cost_MS6'!AQ125*Währung!$B$13,'Input Cost_MS6'!AQ125)*(1+'Input Cost_MS6'!$C$125)</f>
        <v>0</v>
      </c>
      <c r="AT18" s="241">
        <f>IF('Input Cost_MS6'!$D$116="PLN",'Input Cost_MS6'!AR125*Währung!$B$13,'Input Cost_MS6'!AR125)*(1+'Input Cost_MS6'!$C$125)</f>
        <v>0</v>
      </c>
    </row>
    <row r="19" spans="1:46" s="83" customFormat="1" ht="16.5" customHeight="1">
      <c r="A19" s="44" t="s">
        <v>395</v>
      </c>
      <c r="B19" s="762" t="s">
        <v>299</v>
      </c>
      <c r="C19" s="44"/>
      <c r="D19" s="48"/>
      <c r="E19" s="49"/>
      <c r="F19" s="44">
        <f>F15+F16+F17+F17</f>
        <v>0</v>
      </c>
      <c r="G19" s="44">
        <f t="shared" ref="G19:AT19" si="5">G15+G16+G17+G17</f>
        <v>0</v>
      </c>
      <c r="H19" s="44">
        <f t="shared" si="5"/>
        <v>0</v>
      </c>
      <c r="I19" s="44">
        <f t="shared" si="5"/>
        <v>0</v>
      </c>
      <c r="J19" s="44">
        <f t="shared" si="5"/>
        <v>0</v>
      </c>
      <c r="K19" s="44">
        <f t="shared" si="5"/>
        <v>0</v>
      </c>
      <c r="L19" s="44">
        <f t="shared" si="5"/>
        <v>0</v>
      </c>
      <c r="M19" s="44">
        <f t="shared" si="5"/>
        <v>0</v>
      </c>
      <c r="N19" s="44">
        <f t="shared" si="5"/>
        <v>0</v>
      </c>
      <c r="O19" s="44">
        <f t="shared" si="5"/>
        <v>0</v>
      </c>
      <c r="P19" s="44">
        <f t="shared" si="5"/>
        <v>0</v>
      </c>
      <c r="Q19" s="44">
        <f t="shared" si="5"/>
        <v>0</v>
      </c>
      <c r="R19" s="44">
        <f t="shared" si="5"/>
        <v>0</v>
      </c>
      <c r="S19" s="44">
        <f t="shared" si="5"/>
        <v>0</v>
      </c>
      <c r="T19" s="44">
        <f t="shared" si="5"/>
        <v>0</v>
      </c>
      <c r="U19" s="44">
        <f t="shared" si="5"/>
        <v>0</v>
      </c>
      <c r="V19" s="44">
        <f t="shared" si="5"/>
        <v>0</v>
      </c>
      <c r="W19" s="44">
        <f t="shared" si="5"/>
        <v>0</v>
      </c>
      <c r="X19" s="44">
        <f t="shared" si="5"/>
        <v>0</v>
      </c>
      <c r="Y19" s="44">
        <f t="shared" si="5"/>
        <v>0</v>
      </c>
      <c r="Z19" s="44">
        <f t="shared" si="5"/>
        <v>0</v>
      </c>
      <c r="AA19" s="44">
        <f t="shared" si="5"/>
        <v>0</v>
      </c>
      <c r="AB19" s="44">
        <f t="shared" si="5"/>
        <v>0</v>
      </c>
      <c r="AC19" s="44">
        <f t="shared" si="5"/>
        <v>0</v>
      </c>
      <c r="AD19" s="44">
        <f t="shared" si="5"/>
        <v>0</v>
      </c>
      <c r="AE19" s="44">
        <f t="shared" si="5"/>
        <v>0</v>
      </c>
      <c r="AF19" s="44">
        <f t="shared" si="5"/>
        <v>0</v>
      </c>
      <c r="AG19" s="44">
        <f t="shared" si="5"/>
        <v>0</v>
      </c>
      <c r="AH19" s="44">
        <f t="shared" si="5"/>
        <v>0</v>
      </c>
      <c r="AI19" s="44">
        <f t="shared" si="5"/>
        <v>0</v>
      </c>
      <c r="AJ19" s="44">
        <f t="shared" si="5"/>
        <v>0</v>
      </c>
      <c r="AK19" s="44">
        <f t="shared" si="5"/>
        <v>0</v>
      </c>
      <c r="AL19" s="44">
        <f t="shared" si="5"/>
        <v>0</v>
      </c>
      <c r="AM19" s="44">
        <f t="shared" si="5"/>
        <v>0</v>
      </c>
      <c r="AN19" s="44">
        <f t="shared" si="5"/>
        <v>0</v>
      </c>
      <c r="AO19" s="44">
        <f t="shared" si="5"/>
        <v>0</v>
      </c>
      <c r="AP19" s="44">
        <f t="shared" si="5"/>
        <v>0</v>
      </c>
      <c r="AQ19" s="44">
        <f t="shared" si="5"/>
        <v>0</v>
      </c>
      <c r="AR19" s="44">
        <f t="shared" si="5"/>
        <v>0</v>
      </c>
      <c r="AS19" s="44">
        <f t="shared" si="5"/>
        <v>0</v>
      </c>
      <c r="AT19" s="44">
        <f t="shared" si="5"/>
        <v>0</v>
      </c>
    </row>
    <row r="20" spans="1:46" s="3" customFormat="1" ht="16.5" customHeight="1">
      <c r="A20" s="13" t="s">
        <v>396</v>
      </c>
      <c r="B20" s="760" t="s">
        <v>299</v>
      </c>
      <c r="C20" s="13"/>
      <c r="D20" s="14"/>
      <c r="E20" s="15"/>
      <c r="F20" s="45">
        <f t="shared" ref="F20:AT20" si="6">F11-F19</f>
        <v>0</v>
      </c>
      <c r="G20" s="45">
        <f t="shared" si="6"/>
        <v>0</v>
      </c>
      <c r="H20" s="45">
        <f t="shared" si="6"/>
        <v>0</v>
      </c>
      <c r="I20" s="45">
        <f t="shared" si="6"/>
        <v>0</v>
      </c>
      <c r="J20" s="45">
        <f t="shared" si="6"/>
        <v>0</v>
      </c>
      <c r="K20" s="45">
        <f t="shared" si="6"/>
        <v>0</v>
      </c>
      <c r="L20" s="45">
        <f t="shared" si="6"/>
        <v>0</v>
      </c>
      <c r="M20" s="45">
        <f t="shared" si="6"/>
        <v>0</v>
      </c>
      <c r="N20" s="45">
        <f t="shared" si="6"/>
        <v>0</v>
      </c>
      <c r="O20" s="45">
        <f t="shared" si="6"/>
        <v>0</v>
      </c>
      <c r="P20" s="45">
        <f t="shared" si="6"/>
        <v>0</v>
      </c>
      <c r="Q20" s="45">
        <f t="shared" si="6"/>
        <v>0</v>
      </c>
      <c r="R20" s="45">
        <f t="shared" si="6"/>
        <v>0</v>
      </c>
      <c r="S20" s="45">
        <f t="shared" si="6"/>
        <v>0</v>
      </c>
      <c r="T20" s="45">
        <f t="shared" si="6"/>
        <v>0</v>
      </c>
      <c r="U20" s="45">
        <f t="shared" si="6"/>
        <v>0</v>
      </c>
      <c r="V20" s="45">
        <f t="shared" si="6"/>
        <v>0</v>
      </c>
      <c r="W20" s="45">
        <f t="shared" si="6"/>
        <v>0</v>
      </c>
      <c r="X20" s="45">
        <f t="shared" si="6"/>
        <v>0</v>
      </c>
      <c r="Y20" s="45">
        <f t="shared" si="6"/>
        <v>0</v>
      </c>
      <c r="Z20" s="45">
        <f t="shared" si="6"/>
        <v>0</v>
      </c>
      <c r="AA20" s="45">
        <f t="shared" si="6"/>
        <v>0</v>
      </c>
      <c r="AB20" s="45">
        <f t="shared" si="6"/>
        <v>0</v>
      </c>
      <c r="AC20" s="45">
        <f t="shared" si="6"/>
        <v>0</v>
      </c>
      <c r="AD20" s="45">
        <f t="shared" si="6"/>
        <v>0</v>
      </c>
      <c r="AE20" s="45">
        <f t="shared" si="6"/>
        <v>0</v>
      </c>
      <c r="AF20" s="45">
        <f t="shared" si="6"/>
        <v>0</v>
      </c>
      <c r="AG20" s="45">
        <f t="shared" si="6"/>
        <v>0</v>
      </c>
      <c r="AH20" s="45">
        <f t="shared" si="6"/>
        <v>0</v>
      </c>
      <c r="AI20" s="45">
        <f t="shared" si="6"/>
        <v>0</v>
      </c>
      <c r="AJ20" s="45">
        <f t="shared" si="6"/>
        <v>0</v>
      </c>
      <c r="AK20" s="45">
        <f t="shared" si="6"/>
        <v>0</v>
      </c>
      <c r="AL20" s="45">
        <f t="shared" si="6"/>
        <v>0</v>
      </c>
      <c r="AM20" s="45">
        <f t="shared" si="6"/>
        <v>0</v>
      </c>
      <c r="AN20" s="45">
        <f t="shared" si="6"/>
        <v>0</v>
      </c>
      <c r="AO20" s="45">
        <f t="shared" si="6"/>
        <v>0</v>
      </c>
      <c r="AP20" s="45">
        <f t="shared" si="6"/>
        <v>0</v>
      </c>
      <c r="AQ20" s="45">
        <f t="shared" si="6"/>
        <v>0</v>
      </c>
      <c r="AR20" s="45">
        <f t="shared" si="6"/>
        <v>0</v>
      </c>
      <c r="AS20" s="45">
        <f t="shared" si="6"/>
        <v>0</v>
      </c>
      <c r="AT20" s="45">
        <f t="shared" si="6"/>
        <v>0</v>
      </c>
    </row>
    <row r="21" spans="1:46" s="3" customFormat="1" ht="16.5" customHeight="1">
      <c r="A21" s="16" t="s">
        <v>396</v>
      </c>
      <c r="B21" s="761" t="s">
        <v>98</v>
      </c>
      <c r="C21" s="16"/>
      <c r="D21" s="17"/>
      <c r="E21" s="18"/>
      <c r="F21" s="46">
        <f>IF(F6=0,0,F20/F6)</f>
        <v>0</v>
      </c>
      <c r="G21" s="46">
        <f t="shared" ref="G21:AT21" si="7">IF(G6=0,0,G20/G6)</f>
        <v>0</v>
      </c>
      <c r="H21" s="46">
        <f t="shared" si="7"/>
        <v>0</v>
      </c>
      <c r="I21" s="46">
        <f t="shared" si="7"/>
        <v>0</v>
      </c>
      <c r="J21" s="46">
        <f t="shared" si="7"/>
        <v>0</v>
      </c>
      <c r="K21" s="46">
        <f t="shared" si="7"/>
        <v>0</v>
      </c>
      <c r="L21" s="46">
        <f t="shared" si="7"/>
        <v>0</v>
      </c>
      <c r="M21" s="46">
        <f t="shared" si="7"/>
        <v>0</v>
      </c>
      <c r="N21" s="46">
        <f t="shared" si="7"/>
        <v>0</v>
      </c>
      <c r="O21" s="46">
        <f t="shared" si="7"/>
        <v>0</v>
      </c>
      <c r="P21" s="46">
        <f t="shared" si="7"/>
        <v>0</v>
      </c>
      <c r="Q21" s="46">
        <f t="shared" si="7"/>
        <v>0</v>
      </c>
      <c r="R21" s="46">
        <f t="shared" si="7"/>
        <v>0</v>
      </c>
      <c r="S21" s="46">
        <f t="shared" si="7"/>
        <v>0</v>
      </c>
      <c r="T21" s="46">
        <f t="shared" si="7"/>
        <v>0</v>
      </c>
      <c r="U21" s="46">
        <f t="shared" si="7"/>
        <v>0</v>
      </c>
      <c r="V21" s="46">
        <f t="shared" si="7"/>
        <v>0</v>
      </c>
      <c r="W21" s="46">
        <f t="shared" si="7"/>
        <v>0</v>
      </c>
      <c r="X21" s="46">
        <f t="shared" si="7"/>
        <v>0</v>
      </c>
      <c r="Y21" s="46">
        <f t="shared" si="7"/>
        <v>0</v>
      </c>
      <c r="Z21" s="46">
        <f t="shared" si="7"/>
        <v>0</v>
      </c>
      <c r="AA21" s="46">
        <f t="shared" si="7"/>
        <v>0</v>
      </c>
      <c r="AB21" s="46">
        <f t="shared" si="7"/>
        <v>0</v>
      </c>
      <c r="AC21" s="46">
        <f t="shared" si="7"/>
        <v>0</v>
      </c>
      <c r="AD21" s="46">
        <f t="shared" si="7"/>
        <v>0</v>
      </c>
      <c r="AE21" s="46">
        <f t="shared" si="7"/>
        <v>0</v>
      </c>
      <c r="AF21" s="46">
        <f t="shared" si="7"/>
        <v>0</v>
      </c>
      <c r="AG21" s="46">
        <f t="shared" si="7"/>
        <v>0</v>
      </c>
      <c r="AH21" s="46">
        <f t="shared" si="7"/>
        <v>0</v>
      </c>
      <c r="AI21" s="46">
        <f t="shared" si="7"/>
        <v>0</v>
      </c>
      <c r="AJ21" s="46">
        <f t="shared" si="7"/>
        <v>0</v>
      </c>
      <c r="AK21" s="46">
        <f t="shared" si="7"/>
        <v>0</v>
      </c>
      <c r="AL21" s="46">
        <f t="shared" si="7"/>
        <v>0</v>
      </c>
      <c r="AM21" s="46">
        <f t="shared" si="7"/>
        <v>0</v>
      </c>
      <c r="AN21" s="46">
        <f t="shared" si="7"/>
        <v>0</v>
      </c>
      <c r="AO21" s="46">
        <f t="shared" si="7"/>
        <v>0</v>
      </c>
      <c r="AP21" s="46">
        <f t="shared" si="7"/>
        <v>0</v>
      </c>
      <c r="AQ21" s="46">
        <f t="shared" si="7"/>
        <v>0</v>
      </c>
      <c r="AR21" s="46">
        <f t="shared" si="7"/>
        <v>0</v>
      </c>
      <c r="AS21" s="46">
        <f t="shared" si="7"/>
        <v>0</v>
      </c>
      <c r="AT21" s="46">
        <f t="shared" si="7"/>
        <v>0</v>
      </c>
    </row>
    <row r="22" spans="1:46" ht="16.5" customHeight="1">
      <c r="A22" s="7" t="s">
        <v>251</v>
      </c>
      <c r="B22" s="271" t="s">
        <v>299</v>
      </c>
      <c r="C22" s="767">
        <f>SUMIF(Grunddaten!$A$13:$A$23,$F$4,Grunddaten!$B$13:$B$23)</f>
        <v>0</v>
      </c>
      <c r="D22" s="768">
        <f>SUMIF(Grunddaten!$A$13:$A$23,$F$4,Grunddaten!$Q$13:$Q$23)</f>
        <v>0</v>
      </c>
      <c r="E22" s="12">
        <f>SUMIF(Grunddaten!$A$13:$A$23,$F$4,Grunddaten!$J$13:$J$23)</f>
        <v>0</v>
      </c>
      <c r="F22" s="39">
        <f>($C$22*(F8-'Input Cost_MS6'!D120))+('Input Cost_MS6'!D120*Kalkulation_MS6!$D$22)</f>
        <v>0</v>
      </c>
      <c r="G22" s="39">
        <f>($C$22*(G8-'Input Cost_MS6'!E120))+('Input Cost_MS6'!E120*Kalkulation_MS6!$D$22)</f>
        <v>0</v>
      </c>
      <c r="H22" s="39">
        <f>($C$22*(H8-'Input Cost_MS6'!F120))+('Input Cost_MS6'!F120*Kalkulation_MS6!$D$22)</f>
        <v>0</v>
      </c>
      <c r="I22" s="39">
        <f>($C$22*(I8-'Input Cost_MS6'!G120))+('Input Cost_MS6'!G120*Kalkulation_MS6!$D$22)</f>
        <v>0</v>
      </c>
      <c r="J22" s="39">
        <f>($C$22*(J8-'Input Cost_MS6'!H120))+('Input Cost_MS6'!H120*Kalkulation_MS6!$D$22)</f>
        <v>0</v>
      </c>
      <c r="K22" s="39">
        <f>($C$22*(K8-'Input Cost_MS6'!I120))+('Input Cost_MS6'!I120*Kalkulation_MS6!$D$22)</f>
        <v>0</v>
      </c>
      <c r="L22" s="39">
        <f>($C$22*(L8-'Input Cost_MS6'!J120))+('Input Cost_MS6'!J120*Kalkulation_MS6!$D$22)</f>
        <v>0</v>
      </c>
      <c r="M22" s="39">
        <f>($C$22*(M8-'Input Cost_MS6'!K120))+('Input Cost_MS6'!K120*Kalkulation_MS6!$D$22)</f>
        <v>0</v>
      </c>
      <c r="N22" s="39">
        <f>($C$22*(N8-'Input Cost_MS6'!L120))+('Input Cost_MS6'!L120*Kalkulation_MS6!$D$22)</f>
        <v>0</v>
      </c>
      <c r="O22" s="39">
        <f>($C$22*(O8-'Input Cost_MS6'!M120))+('Input Cost_MS6'!M120*Kalkulation_MS6!$D$22)</f>
        <v>0</v>
      </c>
      <c r="P22" s="39">
        <f>($C$22*(P8-'Input Cost_MS6'!N120))+('Input Cost_MS6'!N120*Kalkulation_MS6!$D$22)</f>
        <v>0</v>
      </c>
      <c r="Q22" s="39">
        <f>($C$22*(Q8-'Input Cost_MS6'!O120))+('Input Cost_MS6'!O120*Kalkulation_MS6!$D$22)</f>
        <v>0</v>
      </c>
      <c r="R22" s="39">
        <f>($C$22*(R8-'Input Cost_MS6'!P120))+('Input Cost_MS6'!P120*Kalkulation_MS6!$D$22)</f>
        <v>0</v>
      </c>
      <c r="S22" s="39">
        <f>($C$22*(S8-'Input Cost_MS6'!Q120))+('Input Cost_MS6'!Q120*Kalkulation_MS6!$D$22)</f>
        <v>0</v>
      </c>
      <c r="T22" s="39">
        <f>($C$22*(T8-'Input Cost_MS6'!R120))+('Input Cost_MS6'!R120*Kalkulation_MS6!$D$22)</f>
        <v>0</v>
      </c>
      <c r="U22" s="39">
        <f>($C$22*(U8-'Input Cost_MS6'!S120))+('Input Cost_MS6'!S120*Kalkulation_MS6!$D$22)</f>
        <v>0</v>
      </c>
      <c r="V22" s="39">
        <f>($C$22*(V8-'Input Cost_MS6'!T120))+('Input Cost_MS6'!T120*Kalkulation_MS6!$D$22)</f>
        <v>0</v>
      </c>
      <c r="W22" s="39">
        <f>($C$22*(W8-'Input Cost_MS6'!U120))+('Input Cost_MS6'!U120*Kalkulation_MS6!$D$22)</f>
        <v>0</v>
      </c>
      <c r="X22" s="39">
        <f>($C$22*(X8-'Input Cost_MS6'!V120))+('Input Cost_MS6'!V120*Kalkulation_MS6!$D$22)</f>
        <v>0</v>
      </c>
      <c r="Y22" s="39">
        <f>($C$22*(Y8-'Input Cost_MS6'!W120))+('Input Cost_MS6'!W120*Kalkulation_MS6!$D$22)</f>
        <v>0</v>
      </c>
      <c r="Z22" s="39">
        <f>($C$22*(Z8-'Input Cost_MS6'!X120))+('Input Cost_MS6'!X120*Kalkulation_MS6!$D$22)</f>
        <v>0</v>
      </c>
      <c r="AA22" s="39">
        <f>($C$22*(AA8-'Input Cost_MS6'!Y120))+('Input Cost_MS6'!Y120*Kalkulation_MS6!$D$22)</f>
        <v>0</v>
      </c>
      <c r="AB22" s="39">
        <f>($C$22*(AB8-'Input Cost_MS6'!Z120))+('Input Cost_MS6'!Z120*Kalkulation_MS6!$D$22)</f>
        <v>0</v>
      </c>
      <c r="AC22" s="39">
        <f>($C$22*(AC8-'Input Cost_MS6'!AA120))+('Input Cost_MS6'!AA120*Kalkulation_MS6!$D$22)</f>
        <v>0</v>
      </c>
      <c r="AD22" s="39">
        <f>($C$22*(AD8-'Input Cost_MS6'!AB120))+('Input Cost_MS6'!AB120*Kalkulation_MS6!$D$22)</f>
        <v>0</v>
      </c>
      <c r="AE22" s="39">
        <f>($C$22*(AE8-'Input Cost_MS6'!AC120))+('Input Cost_MS6'!AC120*Kalkulation_MS6!$D$22)</f>
        <v>0</v>
      </c>
      <c r="AF22" s="39">
        <f>($C$22*(AF8-'Input Cost_MS6'!AD120))+('Input Cost_MS6'!AD120*Kalkulation_MS6!$D$22)</f>
        <v>0</v>
      </c>
      <c r="AG22" s="39">
        <f>($C$22*(AG8-'Input Cost_MS6'!AE120))+('Input Cost_MS6'!AE120*Kalkulation_MS6!$D$22)</f>
        <v>0</v>
      </c>
      <c r="AH22" s="39">
        <f>($C$22*(AH8-'Input Cost_MS6'!AF120))+('Input Cost_MS6'!AF120*Kalkulation_MS6!$D$22)</f>
        <v>0</v>
      </c>
      <c r="AI22" s="39">
        <f>($C$22*(AI8-'Input Cost_MS6'!AG120))+('Input Cost_MS6'!AG120*Kalkulation_MS6!$D$22)</f>
        <v>0</v>
      </c>
      <c r="AJ22" s="39">
        <f>($C$22*(AJ8-'Input Cost_MS6'!AH120))+('Input Cost_MS6'!AH120*Kalkulation_MS6!$D$22)</f>
        <v>0</v>
      </c>
      <c r="AK22" s="39">
        <f>($C$22*(AK8-'Input Cost_MS6'!AI120))+('Input Cost_MS6'!AI120*Kalkulation_MS6!$D$22)</f>
        <v>0</v>
      </c>
      <c r="AL22" s="39">
        <f>($C$22*(AL8-'Input Cost_MS6'!AJ120))+('Input Cost_MS6'!AJ120*Kalkulation_MS6!$D$22)</f>
        <v>0</v>
      </c>
      <c r="AM22" s="39">
        <f>($C$22*(AM8-'Input Cost_MS6'!AK120))+('Input Cost_MS6'!AK120*Kalkulation_MS6!$D$22)</f>
        <v>0</v>
      </c>
      <c r="AN22" s="39">
        <f>($C$22*(AN8-'Input Cost_MS6'!AL120))+('Input Cost_MS6'!AL120*Kalkulation_MS6!$D$22)</f>
        <v>0</v>
      </c>
      <c r="AO22" s="39">
        <f>($C$22*(AO8-'Input Cost_MS6'!AM120))+('Input Cost_MS6'!AM120*Kalkulation_MS6!$D$22)</f>
        <v>0</v>
      </c>
      <c r="AP22" s="39">
        <f>($C$22*(AP8-'Input Cost_MS6'!AN120))+('Input Cost_MS6'!AN120*Kalkulation_MS6!$D$22)</f>
        <v>0</v>
      </c>
      <c r="AQ22" s="39">
        <f>($C$22*(AQ8-'Input Cost_MS6'!AO120))+('Input Cost_MS6'!AO120*Kalkulation_MS6!$D$22)</f>
        <v>0</v>
      </c>
      <c r="AR22" s="39">
        <f>($C$22*(AR8-'Input Cost_MS6'!AP120))+('Input Cost_MS6'!AP120*Kalkulation_MS6!$D$22)</f>
        <v>0</v>
      </c>
      <c r="AS22" s="39">
        <f>($C$22*(AS8-'Input Cost_MS6'!AQ120))+('Input Cost_MS6'!AQ120*Kalkulation_MS6!$D$22)</f>
        <v>0</v>
      </c>
      <c r="AT22" s="39">
        <f>($C$22*(AT8-'Input Cost_MS6'!AR120))+('Input Cost_MS6'!AR120*Kalkulation_MS6!$D$22)</f>
        <v>0</v>
      </c>
    </row>
    <row r="23" spans="1:46" ht="16.5" customHeight="1">
      <c r="A23" s="7" t="s">
        <v>471</v>
      </c>
      <c r="B23" s="271" t="s">
        <v>299</v>
      </c>
      <c r="C23" s="767">
        <f>SUMIF(Grunddaten!$A$13:$A$23,$F$4,Grunddaten!$C$13:$C$23)</f>
        <v>0</v>
      </c>
      <c r="D23" s="768"/>
      <c r="E23" s="12">
        <f>SUMIF(Grunddaten!$A$13:$A$23,$F$4,Grunddaten!$K$13:$K$23)</f>
        <v>0</v>
      </c>
      <c r="F23" s="39">
        <f t="shared" ref="F23:AT23" si="8">$C$23*(F13+F14)</f>
        <v>0</v>
      </c>
      <c r="G23" s="39">
        <f t="shared" si="8"/>
        <v>0</v>
      </c>
      <c r="H23" s="39">
        <f t="shared" si="8"/>
        <v>0</v>
      </c>
      <c r="I23" s="39">
        <f t="shared" si="8"/>
        <v>0</v>
      </c>
      <c r="J23" s="39">
        <f t="shared" si="8"/>
        <v>0</v>
      </c>
      <c r="K23" s="39">
        <f t="shared" si="8"/>
        <v>0</v>
      </c>
      <c r="L23" s="39">
        <f t="shared" si="8"/>
        <v>0</v>
      </c>
      <c r="M23" s="39">
        <f t="shared" si="8"/>
        <v>0</v>
      </c>
      <c r="N23" s="39">
        <f t="shared" si="8"/>
        <v>0</v>
      </c>
      <c r="O23" s="39">
        <f t="shared" si="8"/>
        <v>0</v>
      </c>
      <c r="P23" s="39">
        <f t="shared" si="8"/>
        <v>0</v>
      </c>
      <c r="Q23" s="39">
        <f t="shared" si="8"/>
        <v>0</v>
      </c>
      <c r="R23" s="39">
        <f t="shared" si="8"/>
        <v>0</v>
      </c>
      <c r="S23" s="39">
        <f t="shared" si="8"/>
        <v>0</v>
      </c>
      <c r="T23" s="39">
        <f t="shared" si="8"/>
        <v>0</v>
      </c>
      <c r="U23" s="39">
        <f t="shared" si="8"/>
        <v>0</v>
      </c>
      <c r="V23" s="39">
        <f t="shared" si="8"/>
        <v>0</v>
      </c>
      <c r="W23" s="39">
        <f t="shared" si="8"/>
        <v>0</v>
      </c>
      <c r="X23" s="39">
        <f t="shared" si="8"/>
        <v>0</v>
      </c>
      <c r="Y23" s="39">
        <f t="shared" si="8"/>
        <v>0</v>
      </c>
      <c r="Z23" s="39">
        <f t="shared" si="8"/>
        <v>0</v>
      </c>
      <c r="AA23" s="39">
        <f t="shared" si="8"/>
        <v>0</v>
      </c>
      <c r="AB23" s="39">
        <f t="shared" si="8"/>
        <v>0</v>
      </c>
      <c r="AC23" s="39">
        <f t="shared" si="8"/>
        <v>0</v>
      </c>
      <c r="AD23" s="39">
        <f t="shared" si="8"/>
        <v>0</v>
      </c>
      <c r="AE23" s="39">
        <f t="shared" si="8"/>
        <v>0</v>
      </c>
      <c r="AF23" s="39">
        <f t="shared" si="8"/>
        <v>0</v>
      </c>
      <c r="AG23" s="39">
        <f t="shared" si="8"/>
        <v>0</v>
      </c>
      <c r="AH23" s="39">
        <f t="shared" si="8"/>
        <v>0</v>
      </c>
      <c r="AI23" s="39">
        <f t="shared" si="8"/>
        <v>0</v>
      </c>
      <c r="AJ23" s="39">
        <f t="shared" si="8"/>
        <v>0</v>
      </c>
      <c r="AK23" s="39">
        <f t="shared" si="8"/>
        <v>0</v>
      </c>
      <c r="AL23" s="39">
        <f t="shared" si="8"/>
        <v>0</v>
      </c>
      <c r="AM23" s="39">
        <f t="shared" si="8"/>
        <v>0</v>
      </c>
      <c r="AN23" s="39">
        <f t="shared" si="8"/>
        <v>0</v>
      </c>
      <c r="AO23" s="39">
        <f t="shared" si="8"/>
        <v>0</v>
      </c>
      <c r="AP23" s="39">
        <f t="shared" si="8"/>
        <v>0</v>
      </c>
      <c r="AQ23" s="39">
        <f t="shared" si="8"/>
        <v>0</v>
      </c>
      <c r="AR23" s="39">
        <f t="shared" si="8"/>
        <v>0</v>
      </c>
      <c r="AS23" s="39">
        <f t="shared" si="8"/>
        <v>0</v>
      </c>
      <c r="AT23" s="39">
        <f t="shared" si="8"/>
        <v>0</v>
      </c>
    </row>
    <row r="24" spans="1:46" ht="16.5" customHeight="1">
      <c r="A24" s="7" t="s">
        <v>283</v>
      </c>
      <c r="B24" s="271" t="s">
        <v>299</v>
      </c>
      <c r="C24" s="767">
        <f>SUMIF(Grunddaten!$A$13:$A$23,$F$4,Grunddaten!$E$13:$E$23)</f>
        <v>0</v>
      </c>
      <c r="D24" s="768">
        <f>SUMIF(Grunddaten!$A$13:$A$23,$F$4,Grunddaten!$T$13:$T$23)</f>
        <v>0</v>
      </c>
      <c r="E24" s="12">
        <f>SUMIF(Grunddaten!$A$13:$A$23,$F$4,Grunddaten!$M$13:$M$23)</f>
        <v>0</v>
      </c>
      <c r="F24" s="39">
        <f>($C$24*(F8-'Input Cost_MS6'!D120))+($C$24*F13)+($C$24*F14)+($C$24*(F16-('Input Cost_MS6'!D120*$D$16)))+($C$24*(F22-('Input Cost_MS6'!D120*$D$22)))+($C$24*F23)+('Input Cost_MS6'!D120*Kalkulation_MS6!$D$24)+(('Input Cost_MS6'!D120*Kalkulation_MS6!$D$16)*Kalkulation_MS6!$D$24)+(('Input Cost_MS6'!D120*Kalkulation_MS6!$D$22)*Kalkulation_MS6!$D$24)</f>
        <v>0</v>
      </c>
      <c r="G24" s="39">
        <f>($C$24*(G8-'Input Cost_MS6'!E120))+($C$24*G13)+($C$24*G14)+($C$24*(G16-('Input Cost_MS6'!E120*$D$16)))+($C$24*(G22-('Input Cost_MS6'!E120*$D$22)))+($C$24*G23)+('Input Cost_MS6'!E120*Kalkulation_MS6!$D$24)+(('Input Cost_MS6'!E120*Kalkulation_MS6!$D$16)*Kalkulation_MS6!$D$24)+(('Input Cost_MS6'!E120*Kalkulation_MS6!$D$22)*Kalkulation_MS6!$D$24)</f>
        <v>0</v>
      </c>
      <c r="H24" s="39">
        <f>($C$24*(H8-'Input Cost_MS6'!F120))+($C$24*H13)+($C$24*H14)+($C$24*(H16-('Input Cost_MS6'!F120*$D$16)))+($C$24*(H22-('Input Cost_MS6'!F120*$D$22)))+($C$24*H23)+('Input Cost_MS6'!F120*Kalkulation_MS6!$D$24)+(('Input Cost_MS6'!F120*Kalkulation_MS6!$D$16)*Kalkulation_MS6!$D$24)+(('Input Cost_MS6'!F120*Kalkulation_MS6!$D$22)*Kalkulation_MS6!$D$24)</f>
        <v>0</v>
      </c>
      <c r="I24" s="39">
        <f>($C$24*(I8-'Input Cost_MS6'!G120))+($C$24*I13)+($C$24*I14)+($C$24*(I16-('Input Cost_MS6'!G120*$D$16)))+($C$24*(I22-('Input Cost_MS6'!G120*$D$22)))+($C$24*I23)+('Input Cost_MS6'!G120*Kalkulation_MS6!$D$24)+(('Input Cost_MS6'!G120*Kalkulation_MS6!$D$16)*Kalkulation_MS6!$D$24)+(('Input Cost_MS6'!G120*Kalkulation_MS6!$D$22)*Kalkulation_MS6!$D$24)</f>
        <v>0</v>
      </c>
      <c r="J24" s="39">
        <f>($C$24*(J8-'Input Cost_MS6'!H120))+($C$24*J13)+($C$24*J14)+($C$24*(J16-('Input Cost_MS6'!H120*$D$16)))+($C$24*(J22-('Input Cost_MS6'!H120*$D$22)))+($C$24*J23)+('Input Cost_MS6'!H120*Kalkulation_MS6!$D$24)+(('Input Cost_MS6'!H120*Kalkulation_MS6!$D$16)*Kalkulation_MS6!$D$24)+(('Input Cost_MS6'!H120*Kalkulation_MS6!$D$22)*Kalkulation_MS6!$D$24)</f>
        <v>0</v>
      </c>
      <c r="K24" s="39">
        <f>($C$24*(K8-'Input Cost_MS6'!I120))+($C$24*K13)+($C$24*K14)+($C$24*(K16-('Input Cost_MS6'!I120*$D$16)))+($C$24*(K22-('Input Cost_MS6'!I120*$D$22)))+($C$24*K23)+('Input Cost_MS6'!I120*Kalkulation_MS6!$D$24)+(('Input Cost_MS6'!I120*Kalkulation_MS6!$D$16)*Kalkulation_MS6!$D$24)+(('Input Cost_MS6'!I120*Kalkulation_MS6!$D$22)*Kalkulation_MS6!$D$24)</f>
        <v>0</v>
      </c>
      <c r="L24" s="39">
        <f>($C$24*(L8-'Input Cost_MS6'!J120))+($C$24*L13)+($C$24*L14)+($C$24*(L16-('Input Cost_MS6'!J120*$D$16)))+($C$24*(L22-('Input Cost_MS6'!J120*$D$22)))+($C$24*L23)+('Input Cost_MS6'!J120*Kalkulation_MS6!$D$24)+(('Input Cost_MS6'!J120*Kalkulation_MS6!$D$16)*Kalkulation_MS6!$D$24)+(('Input Cost_MS6'!J120*Kalkulation_MS6!$D$22)*Kalkulation_MS6!$D$24)</f>
        <v>0</v>
      </c>
      <c r="M24" s="39">
        <f>($C$24*(M8-'Input Cost_MS6'!K120))+($C$24*M13)+($C$24*M14)+($C$24*(M16-('Input Cost_MS6'!K120*$D$16)))+($C$24*(M22-('Input Cost_MS6'!K120*$D$22)))+($C$24*M23)+('Input Cost_MS6'!K120*Kalkulation_MS6!$D$24)+(('Input Cost_MS6'!K120*Kalkulation_MS6!$D$16)*Kalkulation_MS6!$D$24)+(('Input Cost_MS6'!K120*Kalkulation_MS6!$D$22)*Kalkulation_MS6!$D$24)</f>
        <v>0</v>
      </c>
      <c r="N24" s="39">
        <f>($C$24*(N8-'Input Cost_MS6'!L120))+($C$24*N13)+($C$24*N14)+($C$24*(N16-('Input Cost_MS6'!L120*$D$16)))+($C$24*(N22-('Input Cost_MS6'!L120*$D$22)))+($C$24*N23)+('Input Cost_MS6'!L120*Kalkulation_MS6!$D$24)+(('Input Cost_MS6'!L120*Kalkulation_MS6!$D$16)*Kalkulation_MS6!$D$24)+(('Input Cost_MS6'!L120*Kalkulation_MS6!$D$22)*Kalkulation_MS6!$D$24)</f>
        <v>0</v>
      </c>
      <c r="O24" s="39">
        <f>($C$24*(O8-'Input Cost_MS6'!M120))+($C$24*O13)+($C$24*O14)+($C$24*(O16-('Input Cost_MS6'!M120*$D$16)))+($C$24*(O22-('Input Cost_MS6'!M120*$D$22)))+($C$24*O23)+('Input Cost_MS6'!M120*Kalkulation_MS6!$D$24)+(('Input Cost_MS6'!M120*Kalkulation_MS6!$D$16)*Kalkulation_MS6!$D$24)+(('Input Cost_MS6'!M120*Kalkulation_MS6!$D$22)*Kalkulation_MS6!$D$24)</f>
        <v>0</v>
      </c>
      <c r="P24" s="39">
        <f>($C$24*(P8-'Input Cost_MS6'!N120))+($C$24*P13)+($C$24*P14)+($C$24*(P16-('Input Cost_MS6'!N120*$D$16)))+($C$24*(P22-('Input Cost_MS6'!N120*$D$22)))+($C$24*P23)+('Input Cost_MS6'!N120*Kalkulation_MS6!$D$24)+(('Input Cost_MS6'!N120*Kalkulation_MS6!$D$16)*Kalkulation_MS6!$D$24)+(('Input Cost_MS6'!N120*Kalkulation_MS6!$D$22)*Kalkulation_MS6!$D$24)</f>
        <v>0</v>
      </c>
      <c r="Q24" s="39">
        <f>($C$24*(Q8-'Input Cost_MS6'!O120))+($C$24*Q13)+($C$24*Q14)+($C$24*(Q16-('Input Cost_MS6'!O120*$D$16)))+($C$24*(Q22-('Input Cost_MS6'!O120*$D$22)))+($C$24*Q23)+('Input Cost_MS6'!O120*Kalkulation_MS6!$D$24)+(('Input Cost_MS6'!O120*Kalkulation_MS6!$D$16)*Kalkulation_MS6!$D$24)+(('Input Cost_MS6'!O120*Kalkulation_MS6!$D$22)*Kalkulation_MS6!$D$24)</f>
        <v>0</v>
      </c>
      <c r="R24" s="39">
        <f>($C$24*(R8-'Input Cost_MS6'!P120))+($C$24*R13)+($C$24*R14)+($C$24*(R16-('Input Cost_MS6'!P120*$D$16)))+($C$24*(R22-('Input Cost_MS6'!P120*$D$22)))+($C$24*R23)+('Input Cost_MS6'!P120*Kalkulation_MS6!$D$24)+(('Input Cost_MS6'!P120*Kalkulation_MS6!$D$16)*Kalkulation_MS6!$D$24)+(('Input Cost_MS6'!P120*Kalkulation_MS6!$D$22)*Kalkulation_MS6!$D$24)</f>
        <v>0</v>
      </c>
      <c r="S24" s="39">
        <f>($C$24*(S8-'Input Cost_MS6'!Q120))+($C$24*S13)+($C$24*S14)+($C$24*(S16-('Input Cost_MS6'!Q120*$D$16)))+($C$24*(S22-('Input Cost_MS6'!Q120*$D$22)))+($C$24*S23)+('Input Cost_MS6'!Q120*Kalkulation_MS6!$D$24)+(('Input Cost_MS6'!Q120*Kalkulation_MS6!$D$16)*Kalkulation_MS6!$D$24)+(('Input Cost_MS6'!Q120*Kalkulation_MS6!$D$22)*Kalkulation_MS6!$D$24)</f>
        <v>0</v>
      </c>
      <c r="T24" s="39">
        <f>($C$24*(T8-'Input Cost_MS6'!R120))+($C$24*T13)+($C$24*T14)+($C$24*(T16-('Input Cost_MS6'!R120*$D$16)))+($C$24*(T22-('Input Cost_MS6'!R120*$D$22)))+($C$24*T23)+('Input Cost_MS6'!R120*Kalkulation_MS6!$D$24)+(('Input Cost_MS6'!R120*Kalkulation_MS6!$D$16)*Kalkulation_MS6!$D$24)+(('Input Cost_MS6'!R120*Kalkulation_MS6!$D$22)*Kalkulation_MS6!$D$24)</f>
        <v>0</v>
      </c>
      <c r="U24" s="39">
        <f>($C$24*(U8-'Input Cost_MS6'!S120))+($C$24*U13)+($C$24*U14)+($C$24*(U16-('Input Cost_MS6'!S120*$D$16)))+($C$24*(U22-('Input Cost_MS6'!S120*$D$22)))+($C$24*U23)+('Input Cost_MS6'!S120*Kalkulation_MS6!$D$24)+(('Input Cost_MS6'!S120*Kalkulation_MS6!$D$16)*Kalkulation_MS6!$D$24)+(('Input Cost_MS6'!S120*Kalkulation_MS6!$D$22)*Kalkulation_MS6!$D$24)</f>
        <v>0</v>
      </c>
      <c r="V24" s="39">
        <f>($C$24*(V8-'Input Cost_MS6'!T120))+($C$24*V13)+($C$24*V14)+($C$24*(V16-('Input Cost_MS6'!T120*$D$16)))+($C$24*(V22-('Input Cost_MS6'!T120*$D$22)))+($C$24*V23)+('Input Cost_MS6'!T120*Kalkulation_MS6!$D$24)+(('Input Cost_MS6'!T120*Kalkulation_MS6!$D$16)*Kalkulation_MS6!$D$24)+(('Input Cost_MS6'!T120*Kalkulation_MS6!$D$22)*Kalkulation_MS6!$D$24)</f>
        <v>0</v>
      </c>
      <c r="W24" s="39">
        <f>($C$24*(W8-'Input Cost_MS6'!U120))+($C$24*W13)+($C$24*W14)+($C$24*(W16-('Input Cost_MS6'!U120*$D$16)))+($C$24*(W22-('Input Cost_MS6'!U120*$D$22)))+($C$24*W23)+('Input Cost_MS6'!U120*Kalkulation_MS6!$D$24)+(('Input Cost_MS6'!U120*Kalkulation_MS6!$D$16)*Kalkulation_MS6!$D$24)+(('Input Cost_MS6'!U120*Kalkulation_MS6!$D$22)*Kalkulation_MS6!$D$24)</f>
        <v>0</v>
      </c>
      <c r="X24" s="39">
        <f>($C$24*(X8-'Input Cost_MS6'!V120))+($C$24*X13)+($C$24*X14)+($C$24*(X16-('Input Cost_MS6'!V120*$D$16)))+($C$24*(X22-('Input Cost_MS6'!V120*$D$22)))+($C$24*X23)+('Input Cost_MS6'!V120*Kalkulation_MS6!$D$24)+(('Input Cost_MS6'!V120*Kalkulation_MS6!$D$16)*Kalkulation_MS6!$D$24)+(('Input Cost_MS6'!V120*Kalkulation_MS6!$D$22)*Kalkulation_MS6!$D$24)</f>
        <v>0</v>
      </c>
      <c r="Y24" s="39">
        <f>($C$24*(Y8-'Input Cost_MS6'!W120))+($C$24*Y13)+($C$24*Y14)+($C$24*(Y16-('Input Cost_MS6'!W120*$D$16)))+($C$24*(Y22-('Input Cost_MS6'!W120*$D$22)))+($C$24*Y23)+('Input Cost_MS6'!W120*Kalkulation_MS6!$D$24)+(('Input Cost_MS6'!W120*Kalkulation_MS6!$D$16)*Kalkulation_MS6!$D$24)+(('Input Cost_MS6'!W120*Kalkulation_MS6!$D$22)*Kalkulation_MS6!$D$24)</f>
        <v>0</v>
      </c>
      <c r="Z24" s="39">
        <f>($C$24*(Z8-'Input Cost_MS6'!X120))+($C$24*Z13)+($C$24*Z14)+($C$24*(Z16-('Input Cost_MS6'!X120*$D$16)))+($C$24*(Z22-('Input Cost_MS6'!X120*$D$22)))+($C$24*Z23)+('Input Cost_MS6'!X120*Kalkulation_MS6!$D$24)+(('Input Cost_MS6'!X120*Kalkulation_MS6!$D$16)*Kalkulation_MS6!$D$24)+(('Input Cost_MS6'!X120*Kalkulation_MS6!$D$22)*Kalkulation_MS6!$D$24)</f>
        <v>0</v>
      </c>
      <c r="AA24" s="39">
        <f>($C$24*(AA8-'Input Cost_MS6'!Y120))+($C$24*AA13)+($C$24*AA14)+($C$24*(AA16-('Input Cost_MS6'!Y120*$D$16)))+($C$24*(AA22-('Input Cost_MS6'!Y120*$D$22)))+($C$24*AA23)+('Input Cost_MS6'!Y120*Kalkulation_MS6!$D$24)+(('Input Cost_MS6'!Y120*Kalkulation_MS6!$D$16)*Kalkulation_MS6!$D$24)+(('Input Cost_MS6'!Y120*Kalkulation_MS6!$D$22)*Kalkulation_MS6!$D$24)</f>
        <v>0</v>
      </c>
      <c r="AB24" s="39">
        <f>($C$24*(AB8-'Input Cost_MS6'!Z120))+($C$24*AB13)+($C$24*AB14)+($C$24*(AB16-('Input Cost_MS6'!Z120*$D$16)))+($C$24*(AB22-('Input Cost_MS6'!Z120*$D$22)))+($C$24*AB23)+('Input Cost_MS6'!Z120*Kalkulation_MS6!$D$24)+(('Input Cost_MS6'!Z120*Kalkulation_MS6!$D$16)*Kalkulation_MS6!$D$24)+(('Input Cost_MS6'!Z120*Kalkulation_MS6!$D$22)*Kalkulation_MS6!$D$24)</f>
        <v>0</v>
      </c>
      <c r="AC24" s="39">
        <f>($C$24*(AC8-'Input Cost_MS6'!AA120))+($C$24*AC13)+($C$24*AC14)+($C$24*(AC16-('Input Cost_MS6'!AA120*$D$16)))+($C$24*(AC22-('Input Cost_MS6'!AA120*$D$22)))+($C$24*AC23)+('Input Cost_MS6'!AA120*Kalkulation_MS6!$D$24)+(('Input Cost_MS6'!AA120*Kalkulation_MS6!$D$16)*Kalkulation_MS6!$D$24)+(('Input Cost_MS6'!AA120*Kalkulation_MS6!$D$22)*Kalkulation_MS6!$D$24)</f>
        <v>0</v>
      </c>
      <c r="AD24" s="39">
        <f>($C$24*(AD8-'Input Cost_MS6'!AB120))+($C$24*AD13)+($C$24*AD14)+($C$24*(AD16-('Input Cost_MS6'!AB120*$D$16)))+($C$24*(AD22-('Input Cost_MS6'!AB120*$D$22)))+($C$24*AD23)+('Input Cost_MS6'!AB120*Kalkulation_MS6!$D$24)+(('Input Cost_MS6'!AB120*Kalkulation_MS6!$D$16)*Kalkulation_MS6!$D$24)+(('Input Cost_MS6'!AB120*Kalkulation_MS6!$D$22)*Kalkulation_MS6!$D$24)</f>
        <v>0</v>
      </c>
      <c r="AE24" s="39">
        <f>($C$24*(AE8-'Input Cost_MS6'!AC120))+($C$24*AE13)+($C$24*AE14)+($C$24*(AE16-('Input Cost_MS6'!AC120*$D$16)))+($C$24*(AE22-('Input Cost_MS6'!AC120*$D$22)))+($C$24*AE23)+('Input Cost_MS6'!AC120*Kalkulation_MS6!$D$24)+(('Input Cost_MS6'!AC120*Kalkulation_MS6!$D$16)*Kalkulation_MS6!$D$24)+(('Input Cost_MS6'!AC120*Kalkulation_MS6!$D$22)*Kalkulation_MS6!$D$24)</f>
        <v>0</v>
      </c>
      <c r="AF24" s="39">
        <f>($C$24*(AF8-'Input Cost_MS6'!AD120))+($C$24*AF13)+($C$24*AF14)+($C$24*(AF16-('Input Cost_MS6'!AD120*$D$16)))+($C$24*(AF22-('Input Cost_MS6'!AD120*$D$22)))+($C$24*AF23)+('Input Cost_MS6'!AD120*Kalkulation_MS6!$D$24)+(('Input Cost_MS6'!AD120*Kalkulation_MS6!$D$16)*Kalkulation_MS6!$D$24)+(('Input Cost_MS6'!AD120*Kalkulation_MS6!$D$22)*Kalkulation_MS6!$D$24)</f>
        <v>0</v>
      </c>
      <c r="AG24" s="39">
        <f>($C$24*(AG8-'Input Cost_MS6'!AE120))+($C$24*AG13)+($C$24*AG14)+($C$24*(AG16-('Input Cost_MS6'!AE120*$D$16)))+($C$24*(AG22-('Input Cost_MS6'!AE120*$D$22)))+($C$24*AG23)+('Input Cost_MS6'!AE120*Kalkulation_MS6!$D$24)+(('Input Cost_MS6'!AE120*Kalkulation_MS6!$D$16)*Kalkulation_MS6!$D$24)+(('Input Cost_MS6'!AE120*Kalkulation_MS6!$D$22)*Kalkulation_MS6!$D$24)</f>
        <v>0</v>
      </c>
      <c r="AH24" s="39">
        <f>($C$24*(AH8-'Input Cost_MS6'!AF120))+($C$24*AH13)+($C$24*AH14)+($C$24*(AH16-('Input Cost_MS6'!AF120*$D$16)))+($C$24*(AH22-('Input Cost_MS6'!AF120*$D$22)))+($C$24*AH23)+('Input Cost_MS6'!AF120*Kalkulation_MS6!$D$24)+(('Input Cost_MS6'!AF120*Kalkulation_MS6!$D$16)*Kalkulation_MS6!$D$24)+(('Input Cost_MS6'!AF120*Kalkulation_MS6!$D$22)*Kalkulation_MS6!$D$24)</f>
        <v>0</v>
      </c>
      <c r="AI24" s="39">
        <f>($C$24*(AI8-'Input Cost_MS6'!AG120))+($C$24*AI13)+($C$24*AI14)+($C$24*(AI16-('Input Cost_MS6'!AG120*$D$16)))+($C$24*(AI22-('Input Cost_MS6'!AG120*$D$22)))+($C$24*AI23)+('Input Cost_MS6'!AG120*Kalkulation_MS6!$D$24)+(('Input Cost_MS6'!AG120*Kalkulation_MS6!$D$16)*Kalkulation_MS6!$D$24)+(('Input Cost_MS6'!AG120*Kalkulation_MS6!$D$22)*Kalkulation_MS6!$D$24)</f>
        <v>0</v>
      </c>
      <c r="AJ24" s="39">
        <f>($C$24*(AJ8-'Input Cost_MS6'!AH120))+($C$24*AJ13)+($C$24*AJ14)+($C$24*(AJ16-('Input Cost_MS6'!AH120*$D$16)))+($C$24*(AJ22-('Input Cost_MS6'!AH120*$D$22)))+($C$24*AJ23)+('Input Cost_MS6'!AH120*Kalkulation_MS6!$D$24)+(('Input Cost_MS6'!AH120*Kalkulation_MS6!$D$16)*Kalkulation_MS6!$D$24)+(('Input Cost_MS6'!AH120*Kalkulation_MS6!$D$22)*Kalkulation_MS6!$D$24)</f>
        <v>0</v>
      </c>
      <c r="AK24" s="39">
        <f>($C$24*(AK8-'Input Cost_MS6'!AI120))+($C$24*AK13)+($C$24*AK14)+($C$24*(AK16-('Input Cost_MS6'!AI120*$D$16)))+($C$24*(AK22-('Input Cost_MS6'!AI120*$D$22)))+($C$24*AK23)+('Input Cost_MS6'!AI120*Kalkulation_MS6!$D$24)+(('Input Cost_MS6'!AI120*Kalkulation_MS6!$D$16)*Kalkulation_MS6!$D$24)+(('Input Cost_MS6'!AI120*Kalkulation_MS6!$D$22)*Kalkulation_MS6!$D$24)</f>
        <v>0</v>
      </c>
      <c r="AL24" s="39">
        <f>($C$24*(AL8-'Input Cost_MS6'!AJ120))+($C$24*AL13)+($C$24*AL14)+($C$24*(AL16-('Input Cost_MS6'!AJ120*$D$16)))+($C$24*(AL22-('Input Cost_MS6'!AJ120*$D$22)))+($C$24*AL23)+('Input Cost_MS6'!AJ120*Kalkulation_MS6!$D$24)+(('Input Cost_MS6'!AJ120*Kalkulation_MS6!$D$16)*Kalkulation_MS6!$D$24)+(('Input Cost_MS6'!AJ120*Kalkulation_MS6!$D$22)*Kalkulation_MS6!$D$24)</f>
        <v>0</v>
      </c>
      <c r="AM24" s="39">
        <f>($C$24*(AM8-'Input Cost_MS6'!AK120))+($C$24*AM13)+($C$24*AM14)+($C$24*(AM16-('Input Cost_MS6'!AK120*$D$16)))+($C$24*(AM22-('Input Cost_MS6'!AK120*$D$22)))+($C$24*AM23)+('Input Cost_MS6'!AK120*Kalkulation_MS6!$D$24)+(('Input Cost_MS6'!AK120*Kalkulation_MS6!$D$16)*Kalkulation_MS6!$D$24)+(('Input Cost_MS6'!AK120*Kalkulation_MS6!$D$22)*Kalkulation_MS6!$D$24)</f>
        <v>0</v>
      </c>
      <c r="AN24" s="39">
        <f>($C$24*(AN8-'Input Cost_MS6'!AL120))+($C$24*AN13)+($C$24*AN14)+($C$24*(AN16-('Input Cost_MS6'!AL120*$D$16)))+($C$24*(AN22-('Input Cost_MS6'!AL120*$D$22)))+($C$24*AN23)+('Input Cost_MS6'!AL120*Kalkulation_MS6!$D$24)+(('Input Cost_MS6'!AL120*Kalkulation_MS6!$D$16)*Kalkulation_MS6!$D$24)+(('Input Cost_MS6'!AL120*Kalkulation_MS6!$D$22)*Kalkulation_MS6!$D$24)</f>
        <v>0</v>
      </c>
      <c r="AO24" s="39">
        <f>($C$24*(AO8-'Input Cost_MS6'!AM120))+($C$24*AO13)+($C$24*AO14)+($C$24*(AO16-('Input Cost_MS6'!AM120*$D$16)))+($C$24*(AO22-('Input Cost_MS6'!AM120*$D$22)))+($C$24*AO23)+('Input Cost_MS6'!AM120*Kalkulation_MS6!$D$24)+(('Input Cost_MS6'!AM120*Kalkulation_MS6!$D$16)*Kalkulation_MS6!$D$24)+(('Input Cost_MS6'!AM120*Kalkulation_MS6!$D$22)*Kalkulation_MS6!$D$24)</f>
        <v>0</v>
      </c>
      <c r="AP24" s="39">
        <f>($C$24*(AP8-'Input Cost_MS6'!AN120))+($C$24*AP13)+($C$24*AP14)+($C$24*(AP16-('Input Cost_MS6'!AN120*$D$16)))+($C$24*(AP22-('Input Cost_MS6'!AN120*$D$22)))+($C$24*AP23)+('Input Cost_MS6'!AN120*Kalkulation_MS6!$D$24)+(('Input Cost_MS6'!AN120*Kalkulation_MS6!$D$16)*Kalkulation_MS6!$D$24)+(('Input Cost_MS6'!AN120*Kalkulation_MS6!$D$22)*Kalkulation_MS6!$D$24)</f>
        <v>0</v>
      </c>
      <c r="AQ24" s="39">
        <f>($C$24*(AQ8-'Input Cost_MS6'!AO120))+($C$24*AQ13)+($C$24*AQ14)+($C$24*(AQ16-('Input Cost_MS6'!AO120*$D$16)))+($C$24*(AQ22-('Input Cost_MS6'!AO120*$D$22)))+($C$24*AQ23)+('Input Cost_MS6'!AO120*Kalkulation_MS6!$D$24)+(('Input Cost_MS6'!AO120*Kalkulation_MS6!$D$16)*Kalkulation_MS6!$D$24)+(('Input Cost_MS6'!AO120*Kalkulation_MS6!$D$22)*Kalkulation_MS6!$D$24)</f>
        <v>0</v>
      </c>
      <c r="AR24" s="39">
        <f>($C$24*(AR8-'Input Cost_MS6'!AP120))+($C$24*AR13)+($C$24*AR14)+($C$24*(AR16-('Input Cost_MS6'!AP120*$D$16)))+($C$24*(AR22-('Input Cost_MS6'!AP120*$D$22)))+($C$24*AR23)+('Input Cost_MS6'!AP120*Kalkulation_MS6!$D$24)+(('Input Cost_MS6'!AP120*Kalkulation_MS6!$D$16)*Kalkulation_MS6!$D$24)+(('Input Cost_MS6'!AP120*Kalkulation_MS6!$D$22)*Kalkulation_MS6!$D$24)</f>
        <v>0</v>
      </c>
      <c r="AS24" s="39">
        <f>($C$24*(AS8-'Input Cost_MS6'!AQ120))+($C$24*AS13)+($C$24*AS14)+($C$24*(AS16-('Input Cost_MS6'!AQ120*$D$16)))+($C$24*(AS22-('Input Cost_MS6'!AQ120*$D$22)))+($C$24*AS23)+('Input Cost_MS6'!AQ120*Kalkulation_MS6!$D$24)+(('Input Cost_MS6'!AQ120*Kalkulation_MS6!$D$16)*Kalkulation_MS6!$D$24)+(('Input Cost_MS6'!AQ120*Kalkulation_MS6!$D$22)*Kalkulation_MS6!$D$24)</f>
        <v>0</v>
      </c>
      <c r="AT24" s="39">
        <f>($C$24*(AT8-'Input Cost_MS6'!AR120))+($C$24*AT13)+($C$24*AT14)+($C$24*(AT16-('Input Cost_MS6'!AR120*$D$16)))+($C$24*(AT22-('Input Cost_MS6'!AR120*$D$22)))+($C$24*AT23)+('Input Cost_MS6'!AR120*Kalkulation_MS6!$D$24)+(('Input Cost_MS6'!AR120*Kalkulation_MS6!$D$16)*Kalkulation_MS6!$D$24)+(('Input Cost_MS6'!AR120*Kalkulation_MS6!$D$22)*Kalkulation_MS6!$D$24)</f>
        <v>0</v>
      </c>
    </row>
    <row r="25" spans="1:46" s="83" customFormat="1" ht="16.5" customHeight="1">
      <c r="A25" s="44" t="s">
        <v>397</v>
      </c>
      <c r="B25" s="762" t="s">
        <v>299</v>
      </c>
      <c r="C25" s="44"/>
      <c r="D25" s="48"/>
      <c r="E25" s="49"/>
      <c r="F25" s="44">
        <f>SUM(F22:F24)</f>
        <v>0</v>
      </c>
      <c r="G25" s="44">
        <f t="shared" ref="G25:AT25" si="9">SUM(G22:G24)</f>
        <v>0</v>
      </c>
      <c r="H25" s="44">
        <f t="shared" si="9"/>
        <v>0</v>
      </c>
      <c r="I25" s="44">
        <f t="shared" si="9"/>
        <v>0</v>
      </c>
      <c r="J25" s="44">
        <f t="shared" si="9"/>
        <v>0</v>
      </c>
      <c r="K25" s="44">
        <f t="shared" si="9"/>
        <v>0</v>
      </c>
      <c r="L25" s="44">
        <f t="shared" si="9"/>
        <v>0</v>
      </c>
      <c r="M25" s="44">
        <f t="shared" si="9"/>
        <v>0</v>
      </c>
      <c r="N25" s="44">
        <f t="shared" si="9"/>
        <v>0</v>
      </c>
      <c r="O25" s="44">
        <f t="shared" si="9"/>
        <v>0</v>
      </c>
      <c r="P25" s="44">
        <f t="shared" si="9"/>
        <v>0</v>
      </c>
      <c r="Q25" s="44">
        <f t="shared" si="9"/>
        <v>0</v>
      </c>
      <c r="R25" s="44">
        <f t="shared" si="9"/>
        <v>0</v>
      </c>
      <c r="S25" s="44">
        <f t="shared" si="9"/>
        <v>0</v>
      </c>
      <c r="T25" s="44">
        <f t="shared" si="9"/>
        <v>0</v>
      </c>
      <c r="U25" s="44">
        <f t="shared" si="9"/>
        <v>0</v>
      </c>
      <c r="V25" s="44">
        <f t="shared" si="9"/>
        <v>0</v>
      </c>
      <c r="W25" s="44">
        <f t="shared" si="9"/>
        <v>0</v>
      </c>
      <c r="X25" s="44">
        <f t="shared" si="9"/>
        <v>0</v>
      </c>
      <c r="Y25" s="44">
        <f t="shared" si="9"/>
        <v>0</v>
      </c>
      <c r="Z25" s="44">
        <f t="shared" si="9"/>
        <v>0</v>
      </c>
      <c r="AA25" s="44">
        <f t="shared" si="9"/>
        <v>0</v>
      </c>
      <c r="AB25" s="44">
        <f t="shared" si="9"/>
        <v>0</v>
      </c>
      <c r="AC25" s="44">
        <f t="shared" si="9"/>
        <v>0</v>
      </c>
      <c r="AD25" s="44">
        <f t="shared" si="9"/>
        <v>0</v>
      </c>
      <c r="AE25" s="44">
        <f t="shared" si="9"/>
        <v>0</v>
      </c>
      <c r="AF25" s="44">
        <f t="shared" si="9"/>
        <v>0</v>
      </c>
      <c r="AG25" s="44">
        <f t="shared" si="9"/>
        <v>0</v>
      </c>
      <c r="AH25" s="44">
        <f t="shared" si="9"/>
        <v>0</v>
      </c>
      <c r="AI25" s="44">
        <f t="shared" si="9"/>
        <v>0</v>
      </c>
      <c r="AJ25" s="44">
        <f t="shared" si="9"/>
        <v>0</v>
      </c>
      <c r="AK25" s="44">
        <f t="shared" si="9"/>
        <v>0</v>
      </c>
      <c r="AL25" s="44">
        <f t="shared" si="9"/>
        <v>0</v>
      </c>
      <c r="AM25" s="44">
        <f t="shared" si="9"/>
        <v>0</v>
      </c>
      <c r="AN25" s="44">
        <f t="shared" si="9"/>
        <v>0</v>
      </c>
      <c r="AO25" s="44">
        <f t="shared" si="9"/>
        <v>0</v>
      </c>
      <c r="AP25" s="44">
        <f t="shared" si="9"/>
        <v>0</v>
      </c>
      <c r="AQ25" s="44">
        <f t="shared" si="9"/>
        <v>0</v>
      </c>
      <c r="AR25" s="44">
        <f t="shared" si="9"/>
        <v>0</v>
      </c>
      <c r="AS25" s="44">
        <f t="shared" si="9"/>
        <v>0</v>
      </c>
      <c r="AT25" s="44">
        <f t="shared" si="9"/>
        <v>0</v>
      </c>
    </row>
    <row r="26" spans="1:46" s="3" customFormat="1" ht="16.5" customHeight="1">
      <c r="A26" s="20" t="s">
        <v>254</v>
      </c>
      <c r="B26" s="757" t="s">
        <v>299</v>
      </c>
      <c r="C26" s="20"/>
      <c r="D26" s="21"/>
      <c r="E26" s="22"/>
      <c r="F26" s="358">
        <f>F19+F25+F34</f>
        <v>0</v>
      </c>
      <c r="G26" s="358">
        <f t="shared" ref="G26:AT26" si="10">G19+G25+G34</f>
        <v>0</v>
      </c>
      <c r="H26" s="358">
        <f t="shared" si="10"/>
        <v>0</v>
      </c>
      <c r="I26" s="358">
        <f t="shared" si="10"/>
        <v>0</v>
      </c>
      <c r="J26" s="358">
        <f t="shared" si="10"/>
        <v>0</v>
      </c>
      <c r="K26" s="358">
        <f t="shared" si="10"/>
        <v>0</v>
      </c>
      <c r="L26" s="358">
        <f t="shared" si="10"/>
        <v>0</v>
      </c>
      <c r="M26" s="358">
        <f t="shared" si="10"/>
        <v>0</v>
      </c>
      <c r="N26" s="358">
        <f t="shared" si="10"/>
        <v>0</v>
      </c>
      <c r="O26" s="358">
        <f t="shared" si="10"/>
        <v>0</v>
      </c>
      <c r="P26" s="358">
        <f t="shared" si="10"/>
        <v>0</v>
      </c>
      <c r="Q26" s="358">
        <f t="shared" si="10"/>
        <v>0</v>
      </c>
      <c r="R26" s="358">
        <f t="shared" si="10"/>
        <v>0</v>
      </c>
      <c r="S26" s="358">
        <f t="shared" si="10"/>
        <v>0</v>
      </c>
      <c r="T26" s="358">
        <f t="shared" si="10"/>
        <v>0</v>
      </c>
      <c r="U26" s="358">
        <f t="shared" si="10"/>
        <v>0</v>
      </c>
      <c r="V26" s="358">
        <f t="shared" si="10"/>
        <v>0</v>
      </c>
      <c r="W26" s="358">
        <f t="shared" si="10"/>
        <v>0</v>
      </c>
      <c r="X26" s="358">
        <f t="shared" si="10"/>
        <v>0</v>
      </c>
      <c r="Y26" s="358">
        <f t="shared" si="10"/>
        <v>0</v>
      </c>
      <c r="Z26" s="358">
        <f t="shared" si="10"/>
        <v>0</v>
      </c>
      <c r="AA26" s="358">
        <f t="shared" si="10"/>
        <v>0</v>
      </c>
      <c r="AB26" s="358">
        <f t="shared" si="10"/>
        <v>0</v>
      </c>
      <c r="AC26" s="358">
        <f t="shared" si="10"/>
        <v>0</v>
      </c>
      <c r="AD26" s="358">
        <f t="shared" si="10"/>
        <v>0</v>
      </c>
      <c r="AE26" s="358">
        <f t="shared" si="10"/>
        <v>0</v>
      </c>
      <c r="AF26" s="358">
        <f t="shared" si="10"/>
        <v>0</v>
      </c>
      <c r="AG26" s="358">
        <f t="shared" si="10"/>
        <v>0</v>
      </c>
      <c r="AH26" s="358">
        <f t="shared" si="10"/>
        <v>0</v>
      </c>
      <c r="AI26" s="358">
        <f t="shared" si="10"/>
        <v>0</v>
      </c>
      <c r="AJ26" s="358">
        <f t="shared" si="10"/>
        <v>0</v>
      </c>
      <c r="AK26" s="358">
        <f t="shared" si="10"/>
        <v>0</v>
      </c>
      <c r="AL26" s="358">
        <f t="shared" si="10"/>
        <v>0</v>
      </c>
      <c r="AM26" s="358">
        <f t="shared" si="10"/>
        <v>0</v>
      </c>
      <c r="AN26" s="358">
        <f t="shared" si="10"/>
        <v>0</v>
      </c>
      <c r="AO26" s="358">
        <f t="shared" si="10"/>
        <v>0</v>
      </c>
      <c r="AP26" s="358">
        <f t="shared" si="10"/>
        <v>0</v>
      </c>
      <c r="AQ26" s="358">
        <f t="shared" si="10"/>
        <v>0</v>
      </c>
      <c r="AR26" s="358">
        <f t="shared" si="10"/>
        <v>0</v>
      </c>
      <c r="AS26" s="358">
        <f t="shared" si="10"/>
        <v>0</v>
      </c>
      <c r="AT26" s="358">
        <f t="shared" si="10"/>
        <v>0</v>
      </c>
    </row>
    <row r="27" spans="1:46" s="3" customFormat="1" ht="16.5" customHeight="1">
      <c r="A27" s="13" t="s">
        <v>398</v>
      </c>
      <c r="B27" s="760" t="s">
        <v>299</v>
      </c>
      <c r="C27" s="13"/>
      <c r="D27" s="14"/>
      <c r="E27" s="15"/>
      <c r="F27" s="45">
        <f>F6-F26</f>
        <v>0</v>
      </c>
      <c r="G27" s="45">
        <f t="shared" ref="G27:AT27" si="11">G6-G26</f>
        <v>0</v>
      </c>
      <c r="H27" s="45">
        <f t="shared" si="11"/>
        <v>0</v>
      </c>
      <c r="I27" s="45">
        <f t="shared" si="11"/>
        <v>0</v>
      </c>
      <c r="J27" s="45">
        <f t="shared" si="11"/>
        <v>0</v>
      </c>
      <c r="K27" s="45">
        <f t="shared" si="11"/>
        <v>0</v>
      </c>
      <c r="L27" s="45">
        <f t="shared" si="11"/>
        <v>0</v>
      </c>
      <c r="M27" s="45">
        <f t="shared" si="11"/>
        <v>0</v>
      </c>
      <c r="N27" s="45">
        <f t="shared" si="11"/>
        <v>0</v>
      </c>
      <c r="O27" s="45">
        <f t="shared" si="11"/>
        <v>0</v>
      </c>
      <c r="P27" s="45">
        <f t="shared" si="11"/>
        <v>0</v>
      </c>
      <c r="Q27" s="45">
        <f t="shared" si="11"/>
        <v>0</v>
      </c>
      <c r="R27" s="45">
        <f t="shared" si="11"/>
        <v>0</v>
      </c>
      <c r="S27" s="45">
        <f t="shared" si="11"/>
        <v>0</v>
      </c>
      <c r="T27" s="45">
        <f t="shared" si="11"/>
        <v>0</v>
      </c>
      <c r="U27" s="45">
        <f t="shared" si="11"/>
        <v>0</v>
      </c>
      <c r="V27" s="45">
        <f t="shared" si="11"/>
        <v>0</v>
      </c>
      <c r="W27" s="45">
        <f t="shared" si="11"/>
        <v>0</v>
      </c>
      <c r="X27" s="45">
        <f t="shared" si="11"/>
        <v>0</v>
      </c>
      <c r="Y27" s="45">
        <f t="shared" si="11"/>
        <v>0</v>
      </c>
      <c r="Z27" s="45">
        <f t="shared" si="11"/>
        <v>0</v>
      </c>
      <c r="AA27" s="45">
        <f t="shared" si="11"/>
        <v>0</v>
      </c>
      <c r="AB27" s="45">
        <f t="shared" si="11"/>
        <v>0</v>
      </c>
      <c r="AC27" s="45">
        <f t="shared" si="11"/>
        <v>0</v>
      </c>
      <c r="AD27" s="45">
        <f t="shared" si="11"/>
        <v>0</v>
      </c>
      <c r="AE27" s="45">
        <f t="shared" si="11"/>
        <v>0</v>
      </c>
      <c r="AF27" s="45">
        <f t="shared" si="11"/>
        <v>0</v>
      </c>
      <c r="AG27" s="45">
        <f t="shared" si="11"/>
        <v>0</v>
      </c>
      <c r="AH27" s="45">
        <f t="shared" si="11"/>
        <v>0</v>
      </c>
      <c r="AI27" s="45">
        <f t="shared" si="11"/>
        <v>0</v>
      </c>
      <c r="AJ27" s="45">
        <f t="shared" si="11"/>
        <v>0</v>
      </c>
      <c r="AK27" s="45">
        <f t="shared" si="11"/>
        <v>0</v>
      </c>
      <c r="AL27" s="45">
        <f t="shared" si="11"/>
        <v>0</v>
      </c>
      <c r="AM27" s="45">
        <f t="shared" si="11"/>
        <v>0</v>
      </c>
      <c r="AN27" s="45">
        <f t="shared" si="11"/>
        <v>0</v>
      </c>
      <c r="AO27" s="45">
        <f t="shared" si="11"/>
        <v>0</v>
      </c>
      <c r="AP27" s="45">
        <f t="shared" si="11"/>
        <v>0</v>
      </c>
      <c r="AQ27" s="45">
        <f t="shared" si="11"/>
        <v>0</v>
      </c>
      <c r="AR27" s="45">
        <f t="shared" si="11"/>
        <v>0</v>
      </c>
      <c r="AS27" s="45">
        <f t="shared" si="11"/>
        <v>0</v>
      </c>
      <c r="AT27" s="45">
        <f t="shared" si="11"/>
        <v>0</v>
      </c>
    </row>
    <row r="28" spans="1:46" s="3" customFormat="1" ht="16.5" customHeight="1">
      <c r="A28" s="16" t="s">
        <v>398</v>
      </c>
      <c r="B28" s="761" t="s">
        <v>98</v>
      </c>
      <c r="C28" s="16"/>
      <c r="D28" s="17"/>
      <c r="E28" s="18"/>
      <c r="F28" s="46">
        <f>IF(F6=0,0,F27/F6)</f>
        <v>0</v>
      </c>
      <c r="G28" s="46">
        <f t="shared" ref="G28:AT28" si="12">IF(G6=0,0,G27/G6)</f>
        <v>0</v>
      </c>
      <c r="H28" s="46">
        <f t="shared" si="12"/>
        <v>0</v>
      </c>
      <c r="I28" s="46">
        <f t="shared" si="12"/>
        <v>0</v>
      </c>
      <c r="J28" s="46">
        <f t="shared" si="12"/>
        <v>0</v>
      </c>
      <c r="K28" s="46">
        <f t="shared" si="12"/>
        <v>0</v>
      </c>
      <c r="L28" s="46">
        <f t="shared" si="12"/>
        <v>0</v>
      </c>
      <c r="M28" s="46">
        <f t="shared" si="12"/>
        <v>0</v>
      </c>
      <c r="N28" s="46">
        <f t="shared" si="12"/>
        <v>0</v>
      </c>
      <c r="O28" s="46">
        <f t="shared" si="12"/>
        <v>0</v>
      </c>
      <c r="P28" s="46">
        <f t="shared" si="12"/>
        <v>0</v>
      </c>
      <c r="Q28" s="46">
        <f t="shared" si="12"/>
        <v>0</v>
      </c>
      <c r="R28" s="46">
        <f t="shared" si="12"/>
        <v>0</v>
      </c>
      <c r="S28" s="46">
        <f t="shared" si="12"/>
        <v>0</v>
      </c>
      <c r="T28" s="46">
        <f t="shared" si="12"/>
        <v>0</v>
      </c>
      <c r="U28" s="46">
        <f t="shared" si="12"/>
        <v>0</v>
      </c>
      <c r="V28" s="46">
        <f t="shared" si="12"/>
        <v>0</v>
      </c>
      <c r="W28" s="46">
        <f t="shared" si="12"/>
        <v>0</v>
      </c>
      <c r="X28" s="46">
        <f t="shared" si="12"/>
        <v>0</v>
      </c>
      <c r="Y28" s="46">
        <f t="shared" si="12"/>
        <v>0</v>
      </c>
      <c r="Z28" s="46">
        <f t="shared" si="12"/>
        <v>0</v>
      </c>
      <c r="AA28" s="46">
        <f t="shared" si="12"/>
        <v>0</v>
      </c>
      <c r="AB28" s="46">
        <f t="shared" si="12"/>
        <v>0</v>
      </c>
      <c r="AC28" s="46">
        <f t="shared" si="12"/>
        <v>0</v>
      </c>
      <c r="AD28" s="46">
        <f t="shared" si="12"/>
        <v>0</v>
      </c>
      <c r="AE28" s="46">
        <f t="shared" si="12"/>
        <v>0</v>
      </c>
      <c r="AF28" s="46">
        <f t="shared" si="12"/>
        <v>0</v>
      </c>
      <c r="AG28" s="46">
        <f t="shared" si="12"/>
        <v>0</v>
      </c>
      <c r="AH28" s="46">
        <f t="shared" si="12"/>
        <v>0</v>
      </c>
      <c r="AI28" s="46">
        <f t="shared" si="12"/>
        <v>0</v>
      </c>
      <c r="AJ28" s="46">
        <f t="shared" si="12"/>
        <v>0</v>
      </c>
      <c r="AK28" s="46">
        <f t="shared" si="12"/>
        <v>0</v>
      </c>
      <c r="AL28" s="46">
        <f t="shared" si="12"/>
        <v>0</v>
      </c>
      <c r="AM28" s="46">
        <f t="shared" si="12"/>
        <v>0</v>
      </c>
      <c r="AN28" s="46">
        <f t="shared" si="12"/>
        <v>0</v>
      </c>
      <c r="AO28" s="46">
        <f t="shared" si="12"/>
        <v>0</v>
      </c>
      <c r="AP28" s="46">
        <f t="shared" si="12"/>
        <v>0</v>
      </c>
      <c r="AQ28" s="46">
        <f t="shared" si="12"/>
        <v>0</v>
      </c>
      <c r="AR28" s="46">
        <f t="shared" si="12"/>
        <v>0</v>
      </c>
      <c r="AS28" s="46">
        <f t="shared" si="12"/>
        <v>0</v>
      </c>
      <c r="AT28" s="46">
        <f t="shared" si="12"/>
        <v>0</v>
      </c>
    </row>
    <row r="29" spans="1:46" ht="16.5" customHeight="1">
      <c r="A29" s="7" t="s">
        <v>256</v>
      </c>
      <c r="B29" s="271" t="s">
        <v>299</v>
      </c>
      <c r="C29" s="767">
        <f>SUMIF(Grunddaten!$A$13:$A$23,$F$4,Grunddaten!$F$13:$F$23)</f>
        <v>0</v>
      </c>
      <c r="D29" s="768">
        <f>SUMIF(Grunddaten!$A$13:$A$23,$F$4,Grunddaten!$U$13:$U$23)</f>
        <v>0</v>
      </c>
      <c r="E29" s="12">
        <f>SUMIF(Grunddaten!$A$13:$A$23,$F$4,Grunddaten!$N$13:$N$23)</f>
        <v>0</v>
      </c>
      <c r="F29" s="47">
        <f>($C$29*(F26-F34-'Input Cost_MS6'!D121))+('Input Cost_MS6'!D121*Kalkulation_MS6!$D$29)</f>
        <v>0</v>
      </c>
      <c r="G29" s="47">
        <f>($C$29*(G26-G34-'Input Cost_MS6'!E121))+('Input Cost_MS6'!E121*Kalkulation_MS6!$D$29)</f>
        <v>0</v>
      </c>
      <c r="H29" s="47">
        <f>($C$29*(H26-H34-'Input Cost_MS6'!F121))+('Input Cost_MS6'!F121*Kalkulation_MS6!$D$29)</f>
        <v>0</v>
      </c>
      <c r="I29" s="47">
        <f>($C$29*(I26-I34-'Input Cost_MS6'!G121))+('Input Cost_MS6'!G121*Kalkulation_MS6!$D$29)</f>
        <v>0</v>
      </c>
      <c r="J29" s="47">
        <f>($C$29*(J26-J34-'Input Cost_MS6'!H121))+('Input Cost_MS6'!H121*Kalkulation_MS6!$D$29)</f>
        <v>0</v>
      </c>
      <c r="K29" s="47">
        <f>($C$29*(K26-K34-'Input Cost_MS6'!I121))+('Input Cost_MS6'!I121*Kalkulation_MS6!$D$29)</f>
        <v>0</v>
      </c>
      <c r="L29" s="47">
        <f>($C$29*(L26-L34-'Input Cost_MS6'!J121))+('Input Cost_MS6'!J121*Kalkulation_MS6!$D$29)</f>
        <v>0</v>
      </c>
      <c r="M29" s="47">
        <f>($C$29*(M26-M34-'Input Cost_MS6'!K121))+('Input Cost_MS6'!K121*Kalkulation_MS6!$D$29)</f>
        <v>0</v>
      </c>
      <c r="N29" s="47">
        <f>($C$29*(N26-N34-'Input Cost_MS6'!L121))+('Input Cost_MS6'!L121*Kalkulation_MS6!$D$29)</f>
        <v>0</v>
      </c>
      <c r="O29" s="47">
        <f>($C$29*(O26-O34-'Input Cost_MS6'!M121))+('Input Cost_MS6'!M121*Kalkulation_MS6!$D$29)</f>
        <v>0</v>
      </c>
      <c r="P29" s="47">
        <f>($C$29*(P26-P34-'Input Cost_MS6'!N121))+('Input Cost_MS6'!N121*Kalkulation_MS6!$D$29)</f>
        <v>0</v>
      </c>
      <c r="Q29" s="47">
        <f>($C$29*(Q26-Q34-'Input Cost_MS6'!O121))+('Input Cost_MS6'!O121*Kalkulation_MS6!$D$29)</f>
        <v>0</v>
      </c>
      <c r="R29" s="47">
        <f>($C$29*(R26-R34-'Input Cost_MS6'!P121))+('Input Cost_MS6'!P121*Kalkulation_MS6!$D$29)</f>
        <v>0</v>
      </c>
      <c r="S29" s="47">
        <f>($C$29*(S26-S34-'Input Cost_MS6'!Q121))+('Input Cost_MS6'!Q121*Kalkulation_MS6!$D$29)</f>
        <v>0</v>
      </c>
      <c r="T29" s="47">
        <f>($C$29*(T26-T34-'Input Cost_MS6'!R121))+('Input Cost_MS6'!R121*Kalkulation_MS6!$D$29)</f>
        <v>0</v>
      </c>
      <c r="U29" s="47">
        <f>($C$29*(U26-U34-'Input Cost_MS6'!S121))+('Input Cost_MS6'!S121*Kalkulation_MS6!$D$29)</f>
        <v>0</v>
      </c>
      <c r="V29" s="47">
        <f>($C$29*(V26-V34-'Input Cost_MS6'!T121))+('Input Cost_MS6'!T121*Kalkulation_MS6!$D$29)</f>
        <v>0</v>
      </c>
      <c r="W29" s="47">
        <f>($C$29*(W26-W34-'Input Cost_MS6'!U121))+('Input Cost_MS6'!U121*Kalkulation_MS6!$D$29)</f>
        <v>0</v>
      </c>
      <c r="X29" s="47">
        <f>($C$29*(X26-X34-'Input Cost_MS6'!V121))+('Input Cost_MS6'!V121*Kalkulation_MS6!$D$29)</f>
        <v>0</v>
      </c>
      <c r="Y29" s="47">
        <f>($C$29*(Y26-Y34-'Input Cost_MS6'!W121))+('Input Cost_MS6'!W121*Kalkulation_MS6!$D$29)</f>
        <v>0</v>
      </c>
      <c r="Z29" s="47">
        <f>($C$29*(Z26-Z34-'Input Cost_MS6'!X121))+('Input Cost_MS6'!X121*Kalkulation_MS6!$D$29)</f>
        <v>0</v>
      </c>
      <c r="AA29" s="47">
        <f>($C$29*(AA26-AA34-'Input Cost_MS6'!Y121))+('Input Cost_MS6'!Y121*Kalkulation_MS6!$D$29)</f>
        <v>0</v>
      </c>
      <c r="AB29" s="47">
        <f>($C$29*(AB26-AB34-'Input Cost_MS6'!Z121))+('Input Cost_MS6'!Z121*Kalkulation_MS6!$D$29)</f>
        <v>0</v>
      </c>
      <c r="AC29" s="47">
        <f>($C$29*(AC26-AC34-'Input Cost_MS6'!AA121))+('Input Cost_MS6'!AA121*Kalkulation_MS6!$D$29)</f>
        <v>0</v>
      </c>
      <c r="AD29" s="47">
        <f>($C$29*(AD26-AD34-'Input Cost_MS6'!AB121))+('Input Cost_MS6'!AB121*Kalkulation_MS6!$D$29)</f>
        <v>0</v>
      </c>
      <c r="AE29" s="47">
        <f>($C$29*(AE26-AE34-'Input Cost_MS6'!AC121))+('Input Cost_MS6'!AC121*Kalkulation_MS6!$D$29)</f>
        <v>0</v>
      </c>
      <c r="AF29" s="47">
        <f>($C$29*(AF26-AF34-'Input Cost_MS6'!AD121))+('Input Cost_MS6'!AD121*Kalkulation_MS6!$D$29)</f>
        <v>0</v>
      </c>
      <c r="AG29" s="47">
        <f>($C$29*(AG26-AG34-'Input Cost_MS6'!AE121))+('Input Cost_MS6'!AE121*Kalkulation_MS6!$D$29)</f>
        <v>0</v>
      </c>
      <c r="AH29" s="47">
        <f>($C$29*(AH26-AH34-'Input Cost_MS6'!AF121))+('Input Cost_MS6'!AF121*Kalkulation_MS6!$D$29)</f>
        <v>0</v>
      </c>
      <c r="AI29" s="47">
        <f>($C$29*(AI26-AI34-'Input Cost_MS6'!AG121))+('Input Cost_MS6'!AG121*Kalkulation_MS6!$D$29)</f>
        <v>0</v>
      </c>
      <c r="AJ29" s="47">
        <f>($C$29*(AJ26-AJ34-'Input Cost_MS6'!AH121))+('Input Cost_MS6'!AH121*Kalkulation_MS6!$D$29)</f>
        <v>0</v>
      </c>
      <c r="AK29" s="47">
        <f>($C$29*(AK26-AK34-'Input Cost_MS6'!AI121))+('Input Cost_MS6'!AI121*Kalkulation_MS6!$D$29)</f>
        <v>0</v>
      </c>
      <c r="AL29" s="47">
        <f>($C$29*(AL26-AL34-'Input Cost_MS6'!AJ121))+('Input Cost_MS6'!AJ121*Kalkulation_MS6!$D$29)</f>
        <v>0</v>
      </c>
      <c r="AM29" s="47">
        <f>($C$29*(AM26-AM34-'Input Cost_MS6'!AK121))+('Input Cost_MS6'!AK121*Kalkulation_MS6!$D$29)</f>
        <v>0</v>
      </c>
      <c r="AN29" s="47">
        <f>($C$29*(AN26-AN34-'Input Cost_MS6'!AL121))+('Input Cost_MS6'!AL121*Kalkulation_MS6!$D$29)</f>
        <v>0</v>
      </c>
      <c r="AO29" s="47">
        <f>($C$29*(AO26-AO34-'Input Cost_MS6'!AM121))+('Input Cost_MS6'!AM121*Kalkulation_MS6!$D$29)</f>
        <v>0</v>
      </c>
      <c r="AP29" s="47">
        <f>($C$29*(AP26-AP34-'Input Cost_MS6'!AN121))+('Input Cost_MS6'!AN121*Kalkulation_MS6!$D$29)</f>
        <v>0</v>
      </c>
      <c r="AQ29" s="47">
        <f>($C$29*(AQ26-AQ34-'Input Cost_MS6'!AO121))+('Input Cost_MS6'!AO121*Kalkulation_MS6!$D$29)</f>
        <v>0</v>
      </c>
      <c r="AR29" s="47">
        <f>($C$29*(AR26-AR34-'Input Cost_MS6'!AP121))+('Input Cost_MS6'!AP121*Kalkulation_MS6!$D$29)</f>
        <v>0</v>
      </c>
      <c r="AS29" s="47">
        <f>($C$29*(AS26-AS34-'Input Cost_MS6'!AQ121))+('Input Cost_MS6'!AQ121*Kalkulation_MS6!$D$29)</f>
        <v>0</v>
      </c>
      <c r="AT29" s="47">
        <f>($C$29*(AT26-AT34-'Input Cost_MS6'!AR121))+('Input Cost_MS6'!AR121*Kalkulation_MS6!$D$29)</f>
        <v>0</v>
      </c>
    </row>
    <row r="30" spans="1:46" ht="16.5" customHeight="1">
      <c r="A30" s="7" t="s">
        <v>257</v>
      </c>
      <c r="B30" s="271" t="s">
        <v>299</v>
      </c>
      <c r="C30" s="767">
        <f>SUMIF(Grunddaten!$A$13:$A$23,$F$4,Grunddaten!$G$13:$G$23)</f>
        <v>0</v>
      </c>
      <c r="D30" s="768">
        <f>SUMIF(Grunddaten!$A$13:$A$23,$F$4,Grunddaten!$V$13:$V$23)</f>
        <v>0</v>
      </c>
      <c r="E30" s="12">
        <f>SUMIF(Grunddaten!$A$13:$A$23,$F$4,Grunddaten!$O$13:$O$23)</f>
        <v>0</v>
      </c>
      <c r="F30" s="39">
        <f>($C$30*(F26-F34-'Input Cost_MS6'!D121))+('Input Cost_MS6'!D121*Kalkulation_MS6!$D$30)</f>
        <v>0</v>
      </c>
      <c r="G30" s="39">
        <f>($C$30*(G26-G34-'Input Cost_MS6'!E121))+('Input Cost_MS6'!E121*Kalkulation_MS6!$D$30)</f>
        <v>0</v>
      </c>
      <c r="H30" s="39">
        <f>($C$30*(H26-H34-'Input Cost_MS6'!F121))+('Input Cost_MS6'!F121*Kalkulation_MS6!$D$30)</f>
        <v>0</v>
      </c>
      <c r="I30" s="39">
        <f>($C$30*(I26-I34-'Input Cost_MS6'!G121))+('Input Cost_MS6'!G121*Kalkulation_MS6!$D$30)</f>
        <v>0</v>
      </c>
      <c r="J30" s="39">
        <f>($C$30*(J26-J34-'Input Cost_MS6'!H121))+('Input Cost_MS6'!H121*Kalkulation_MS6!$D$30)</f>
        <v>0</v>
      </c>
      <c r="K30" s="39">
        <f>($C$30*(K26-K34-'Input Cost_MS6'!I121))+('Input Cost_MS6'!I121*Kalkulation_MS6!$D$30)</f>
        <v>0</v>
      </c>
      <c r="L30" s="39">
        <f>($C$30*(L26-L34-'Input Cost_MS6'!J121))+('Input Cost_MS6'!J121*Kalkulation_MS6!$D$30)</f>
        <v>0</v>
      </c>
      <c r="M30" s="39">
        <f>($C$30*(M26-M34-'Input Cost_MS6'!K121))+('Input Cost_MS6'!K121*Kalkulation_MS6!$D$30)</f>
        <v>0</v>
      </c>
      <c r="N30" s="39">
        <f>($C$30*(N26-N34-'Input Cost_MS6'!L121))+('Input Cost_MS6'!L121*Kalkulation_MS6!$D$30)</f>
        <v>0</v>
      </c>
      <c r="O30" s="39">
        <f>($C$30*(O26-O34-'Input Cost_MS6'!M121))+('Input Cost_MS6'!M121*Kalkulation_MS6!$D$30)</f>
        <v>0</v>
      </c>
      <c r="P30" s="39">
        <f>($C$30*(P26-P34-'Input Cost_MS6'!N121))+('Input Cost_MS6'!N121*Kalkulation_MS6!$D$30)</f>
        <v>0</v>
      </c>
      <c r="Q30" s="39">
        <f>($C$30*(Q26-Q34-'Input Cost_MS6'!O121))+('Input Cost_MS6'!O121*Kalkulation_MS6!$D$30)</f>
        <v>0</v>
      </c>
      <c r="R30" s="39">
        <f>($C$30*(R26-R34-'Input Cost_MS6'!P121))+('Input Cost_MS6'!P121*Kalkulation_MS6!$D$30)</f>
        <v>0</v>
      </c>
      <c r="S30" s="39">
        <f>($C$30*(S26-S34-'Input Cost_MS6'!Q121))+('Input Cost_MS6'!Q121*Kalkulation_MS6!$D$30)</f>
        <v>0</v>
      </c>
      <c r="T30" s="39">
        <f>($C$30*(T26-T34-'Input Cost_MS6'!R121))+('Input Cost_MS6'!R121*Kalkulation_MS6!$D$30)</f>
        <v>0</v>
      </c>
      <c r="U30" s="39">
        <f>($C$30*(U26-U34-'Input Cost_MS6'!S121))+('Input Cost_MS6'!S121*Kalkulation_MS6!$D$30)</f>
        <v>0</v>
      </c>
      <c r="V30" s="39">
        <f>($C$30*(V26-V34-'Input Cost_MS6'!T121))+('Input Cost_MS6'!T121*Kalkulation_MS6!$D$30)</f>
        <v>0</v>
      </c>
      <c r="W30" s="39">
        <f>($C$30*(W26-W34-'Input Cost_MS6'!U121))+('Input Cost_MS6'!U121*Kalkulation_MS6!$D$30)</f>
        <v>0</v>
      </c>
      <c r="X30" s="39">
        <f>($C$30*(X26-X34-'Input Cost_MS6'!V121))+('Input Cost_MS6'!V121*Kalkulation_MS6!$D$30)</f>
        <v>0</v>
      </c>
      <c r="Y30" s="39">
        <f>($C$30*(Y26-Y34-'Input Cost_MS6'!W121))+('Input Cost_MS6'!W121*Kalkulation_MS6!$D$30)</f>
        <v>0</v>
      </c>
      <c r="Z30" s="39">
        <f>($C$30*(Z26-Z34-'Input Cost_MS6'!X121))+('Input Cost_MS6'!X121*Kalkulation_MS6!$D$30)</f>
        <v>0</v>
      </c>
      <c r="AA30" s="39">
        <f>($C$30*(AA26-AA34-'Input Cost_MS6'!Y121))+('Input Cost_MS6'!Y121*Kalkulation_MS6!$D$30)</f>
        <v>0</v>
      </c>
      <c r="AB30" s="39">
        <f>($C$30*(AB26-AB34-'Input Cost_MS6'!Z121))+('Input Cost_MS6'!Z121*Kalkulation_MS6!$D$30)</f>
        <v>0</v>
      </c>
      <c r="AC30" s="39">
        <f>($C$30*(AC26-AC34-'Input Cost_MS6'!AA121))+('Input Cost_MS6'!AA121*Kalkulation_MS6!$D$30)</f>
        <v>0</v>
      </c>
      <c r="AD30" s="39">
        <f>($C$30*(AD26-AD34-'Input Cost_MS6'!AB121))+('Input Cost_MS6'!AB121*Kalkulation_MS6!$D$30)</f>
        <v>0</v>
      </c>
      <c r="AE30" s="39">
        <f>($C$30*(AE26-AE34-'Input Cost_MS6'!AC121))+('Input Cost_MS6'!AC121*Kalkulation_MS6!$D$30)</f>
        <v>0</v>
      </c>
      <c r="AF30" s="39">
        <f>($C$30*(AF26-AF34-'Input Cost_MS6'!AD121))+('Input Cost_MS6'!AD121*Kalkulation_MS6!$D$30)</f>
        <v>0</v>
      </c>
      <c r="AG30" s="39">
        <f>($C$30*(AG26-AG34-'Input Cost_MS6'!AE121))+('Input Cost_MS6'!AE121*Kalkulation_MS6!$D$30)</f>
        <v>0</v>
      </c>
      <c r="AH30" s="39">
        <f>($C$30*(AH26-AH34-'Input Cost_MS6'!AF121))+('Input Cost_MS6'!AF121*Kalkulation_MS6!$D$30)</f>
        <v>0</v>
      </c>
      <c r="AI30" s="39">
        <f>($C$30*(AI26-AI34-'Input Cost_MS6'!AG121))+('Input Cost_MS6'!AG121*Kalkulation_MS6!$D$30)</f>
        <v>0</v>
      </c>
      <c r="AJ30" s="39">
        <f>($C$30*(AJ26-AJ34-'Input Cost_MS6'!AH121))+('Input Cost_MS6'!AH121*Kalkulation_MS6!$D$30)</f>
        <v>0</v>
      </c>
      <c r="AK30" s="39">
        <f>($C$30*(AK26-AK34-'Input Cost_MS6'!AI121))+('Input Cost_MS6'!AI121*Kalkulation_MS6!$D$30)</f>
        <v>0</v>
      </c>
      <c r="AL30" s="39">
        <f>($C$30*(AL26-AL34-'Input Cost_MS6'!AJ121))+('Input Cost_MS6'!AJ121*Kalkulation_MS6!$D$30)</f>
        <v>0</v>
      </c>
      <c r="AM30" s="39">
        <f>($C$30*(AM26-AM34-'Input Cost_MS6'!AK121))+('Input Cost_MS6'!AK121*Kalkulation_MS6!$D$30)</f>
        <v>0</v>
      </c>
      <c r="AN30" s="39">
        <f>($C$30*(AN26-AN34-'Input Cost_MS6'!AL121))+('Input Cost_MS6'!AL121*Kalkulation_MS6!$D$30)</f>
        <v>0</v>
      </c>
      <c r="AO30" s="39">
        <f>($C$30*(AO26-AO34-'Input Cost_MS6'!AM121))+('Input Cost_MS6'!AM121*Kalkulation_MS6!$D$30)</f>
        <v>0</v>
      </c>
      <c r="AP30" s="39">
        <f>($C$30*(AP26-AP34-'Input Cost_MS6'!AN121))+('Input Cost_MS6'!AN121*Kalkulation_MS6!$D$30)</f>
        <v>0</v>
      </c>
      <c r="AQ30" s="39">
        <f>($C$30*(AQ26-AQ34-'Input Cost_MS6'!AO121))+('Input Cost_MS6'!AO121*Kalkulation_MS6!$D$30)</f>
        <v>0</v>
      </c>
      <c r="AR30" s="39">
        <f>($C$30*(AR26-AR34-'Input Cost_MS6'!AP121))+('Input Cost_MS6'!AP121*Kalkulation_MS6!$D$30)</f>
        <v>0</v>
      </c>
      <c r="AS30" s="39">
        <f>($C$30*(AS26-AS34-'Input Cost_MS6'!AQ121))+('Input Cost_MS6'!AQ121*Kalkulation_MS6!$D$30)</f>
        <v>0</v>
      </c>
      <c r="AT30" s="39">
        <f>($C$30*(AT26-AT34-'Input Cost_MS6'!AR121))+('Input Cost_MS6'!AR121*Kalkulation_MS6!$D$30)</f>
        <v>0</v>
      </c>
    </row>
    <row r="31" spans="1:46" ht="16.5" customHeight="1">
      <c r="A31" s="7" t="s">
        <v>258</v>
      </c>
      <c r="B31" s="271" t="s">
        <v>299</v>
      </c>
      <c r="C31" s="767">
        <f>SUMIF(Grunddaten!$A$13:$A$23,$F$4,Grunddaten!$H$13:$H$23)</f>
        <v>0</v>
      </c>
      <c r="D31" s="768">
        <f>SUMIF(Grunddaten!$A$13:$A$23,$F$4,Grunddaten!$W$13:$W$23)</f>
        <v>0</v>
      </c>
      <c r="E31" s="12">
        <f>SUMIF(Grunddaten!$A$13:$A$23,$F$4,Grunddaten!$P$13:$P$23)</f>
        <v>0</v>
      </c>
      <c r="F31" s="39">
        <f>($C$31*(F26-F34-'Input Cost_MS6'!D121))+('Input Cost_MS6'!D121*Kalkulation_MS6!$D$31)</f>
        <v>0</v>
      </c>
      <c r="G31" s="39">
        <f>($C$31*(G26-G34-'Input Cost_MS6'!E121))+('Input Cost_MS6'!E121*Kalkulation_MS6!$D$31)</f>
        <v>0</v>
      </c>
      <c r="H31" s="39">
        <f>($C$31*(H26-H34-'Input Cost_MS6'!F121))+('Input Cost_MS6'!F121*Kalkulation_MS6!$D$31)</f>
        <v>0</v>
      </c>
      <c r="I31" s="39">
        <f>($C$31*(I26-I34-'Input Cost_MS6'!G121))+('Input Cost_MS6'!G121*Kalkulation_MS6!$D$31)</f>
        <v>0</v>
      </c>
      <c r="J31" s="39">
        <f>($C$31*(J26-J34-'Input Cost_MS6'!H121))+('Input Cost_MS6'!H121*Kalkulation_MS6!$D$31)</f>
        <v>0</v>
      </c>
      <c r="K31" s="39">
        <f>($C$31*(K26-K34-'Input Cost_MS6'!I121))+('Input Cost_MS6'!I121*Kalkulation_MS6!$D$31)</f>
        <v>0</v>
      </c>
      <c r="L31" s="39">
        <f>($C$31*(L26-L34-'Input Cost_MS6'!J121))+('Input Cost_MS6'!J121*Kalkulation_MS6!$D$31)</f>
        <v>0</v>
      </c>
      <c r="M31" s="39">
        <f>($C$31*(M26-M34-'Input Cost_MS6'!K121))+('Input Cost_MS6'!K121*Kalkulation_MS6!$D$31)</f>
        <v>0</v>
      </c>
      <c r="N31" s="39">
        <f>($C$31*(N26-N34-'Input Cost_MS6'!L121))+('Input Cost_MS6'!L121*Kalkulation_MS6!$D$31)</f>
        <v>0</v>
      </c>
      <c r="O31" s="39">
        <f>($C$31*(O26-O34-'Input Cost_MS6'!M121))+('Input Cost_MS6'!M121*Kalkulation_MS6!$D$31)</f>
        <v>0</v>
      </c>
      <c r="P31" s="39">
        <f>($C$31*(P26-P34-'Input Cost_MS6'!N121))+('Input Cost_MS6'!N121*Kalkulation_MS6!$D$31)</f>
        <v>0</v>
      </c>
      <c r="Q31" s="39">
        <f>($C$31*(Q26-Q34-'Input Cost_MS6'!O121))+('Input Cost_MS6'!O121*Kalkulation_MS6!$D$31)</f>
        <v>0</v>
      </c>
      <c r="R31" s="39">
        <f>($C$31*(R26-R34-'Input Cost_MS6'!P121))+('Input Cost_MS6'!P121*Kalkulation_MS6!$D$31)</f>
        <v>0</v>
      </c>
      <c r="S31" s="39">
        <f>($C$31*(S26-S34-'Input Cost_MS6'!Q121))+('Input Cost_MS6'!Q121*Kalkulation_MS6!$D$31)</f>
        <v>0</v>
      </c>
      <c r="T31" s="39">
        <f>($C$31*(T26-T34-'Input Cost_MS6'!R121))+('Input Cost_MS6'!R121*Kalkulation_MS6!$D$31)</f>
        <v>0</v>
      </c>
      <c r="U31" s="39">
        <f>($C$31*(U26-U34-'Input Cost_MS6'!S121))+('Input Cost_MS6'!S121*Kalkulation_MS6!$D$31)</f>
        <v>0</v>
      </c>
      <c r="V31" s="39">
        <f>($C$31*(V26-V34-'Input Cost_MS6'!T121))+('Input Cost_MS6'!T121*Kalkulation_MS6!$D$31)</f>
        <v>0</v>
      </c>
      <c r="W31" s="39">
        <f>($C$31*(W26-W34-'Input Cost_MS6'!U121))+('Input Cost_MS6'!U121*Kalkulation_MS6!$D$31)</f>
        <v>0</v>
      </c>
      <c r="X31" s="39">
        <f>($C$31*(X26-X34-'Input Cost_MS6'!V121))+('Input Cost_MS6'!V121*Kalkulation_MS6!$D$31)</f>
        <v>0</v>
      </c>
      <c r="Y31" s="39">
        <f>($C$31*(Y26-Y34-'Input Cost_MS6'!W121))+('Input Cost_MS6'!W121*Kalkulation_MS6!$D$31)</f>
        <v>0</v>
      </c>
      <c r="Z31" s="39">
        <f>($C$31*(Z26-Z34-'Input Cost_MS6'!X121))+('Input Cost_MS6'!X121*Kalkulation_MS6!$D$31)</f>
        <v>0</v>
      </c>
      <c r="AA31" s="39">
        <f>($C$31*(AA26-AA34-'Input Cost_MS6'!Y121))+('Input Cost_MS6'!Y121*Kalkulation_MS6!$D$31)</f>
        <v>0</v>
      </c>
      <c r="AB31" s="39">
        <f>($C$31*(AB26-AB34-'Input Cost_MS6'!Z121))+('Input Cost_MS6'!Z121*Kalkulation_MS6!$D$31)</f>
        <v>0</v>
      </c>
      <c r="AC31" s="39">
        <f>($C$31*(AC26-AC34-'Input Cost_MS6'!AA121))+('Input Cost_MS6'!AA121*Kalkulation_MS6!$D$31)</f>
        <v>0</v>
      </c>
      <c r="AD31" s="39">
        <f>($C$31*(AD26-AD34-'Input Cost_MS6'!AB121))+('Input Cost_MS6'!AB121*Kalkulation_MS6!$D$31)</f>
        <v>0</v>
      </c>
      <c r="AE31" s="39">
        <f>($C$31*(AE26-AE34-'Input Cost_MS6'!AC121))+('Input Cost_MS6'!AC121*Kalkulation_MS6!$D$31)</f>
        <v>0</v>
      </c>
      <c r="AF31" s="39">
        <f>($C$31*(AF26-AF34-'Input Cost_MS6'!AD121))+('Input Cost_MS6'!AD121*Kalkulation_MS6!$D$31)</f>
        <v>0</v>
      </c>
      <c r="AG31" s="39">
        <f>($C$31*(AG26-AG34-'Input Cost_MS6'!AE121))+('Input Cost_MS6'!AE121*Kalkulation_MS6!$D$31)</f>
        <v>0</v>
      </c>
      <c r="AH31" s="39">
        <f>($C$31*(AH26-AH34-'Input Cost_MS6'!AF121))+('Input Cost_MS6'!AF121*Kalkulation_MS6!$D$31)</f>
        <v>0</v>
      </c>
      <c r="AI31" s="39">
        <f>($C$31*(AI26-AI34-'Input Cost_MS6'!AG121))+('Input Cost_MS6'!AG121*Kalkulation_MS6!$D$31)</f>
        <v>0</v>
      </c>
      <c r="AJ31" s="39">
        <f>($C$31*(AJ26-AJ34-'Input Cost_MS6'!AH121))+('Input Cost_MS6'!AH121*Kalkulation_MS6!$D$31)</f>
        <v>0</v>
      </c>
      <c r="AK31" s="39">
        <f>($C$31*(AK26-AK34-'Input Cost_MS6'!AI121))+('Input Cost_MS6'!AI121*Kalkulation_MS6!$D$31)</f>
        <v>0</v>
      </c>
      <c r="AL31" s="39">
        <f>($C$31*(AL26-AL34-'Input Cost_MS6'!AJ121))+('Input Cost_MS6'!AJ121*Kalkulation_MS6!$D$31)</f>
        <v>0</v>
      </c>
      <c r="AM31" s="39">
        <f>($C$31*(AM26-AM34-'Input Cost_MS6'!AK121))+('Input Cost_MS6'!AK121*Kalkulation_MS6!$D$31)</f>
        <v>0</v>
      </c>
      <c r="AN31" s="39">
        <f>($C$31*(AN26-AN34-'Input Cost_MS6'!AL121))+('Input Cost_MS6'!AL121*Kalkulation_MS6!$D$31)</f>
        <v>0</v>
      </c>
      <c r="AO31" s="39">
        <f>($C$31*(AO26-AO34-'Input Cost_MS6'!AM121))+('Input Cost_MS6'!AM121*Kalkulation_MS6!$D$31)</f>
        <v>0</v>
      </c>
      <c r="AP31" s="39">
        <f>($C$31*(AP26-AP34-'Input Cost_MS6'!AN121))+('Input Cost_MS6'!AN121*Kalkulation_MS6!$D$31)</f>
        <v>0</v>
      </c>
      <c r="AQ31" s="39">
        <f>($C$31*(AQ26-AQ34-'Input Cost_MS6'!AO121))+('Input Cost_MS6'!AO121*Kalkulation_MS6!$D$31)</f>
        <v>0</v>
      </c>
      <c r="AR31" s="39">
        <f>($C$31*(AR26-AR34-'Input Cost_MS6'!AP121))+('Input Cost_MS6'!AP121*Kalkulation_MS6!$D$31)</f>
        <v>0</v>
      </c>
      <c r="AS31" s="39">
        <f>($C$31*(AS26-AS34-'Input Cost_MS6'!AQ121))+('Input Cost_MS6'!AQ121*Kalkulation_MS6!$D$31)</f>
        <v>0</v>
      </c>
      <c r="AT31" s="39">
        <f>($C$31*(AT26-AT34-'Input Cost_MS6'!AR121))+('Input Cost_MS6'!AR121*Kalkulation_MS6!$D$31)</f>
        <v>0</v>
      </c>
    </row>
    <row r="32" spans="1:46" s="3" customFormat="1" ht="16.5" customHeight="1">
      <c r="A32" s="4" t="s">
        <v>259</v>
      </c>
      <c r="B32" s="759" t="s">
        <v>299</v>
      </c>
      <c r="C32" s="4"/>
      <c r="D32" s="19"/>
      <c r="E32" s="5"/>
      <c r="F32" s="44">
        <f>F31+F26+F29+F30</f>
        <v>0</v>
      </c>
      <c r="G32" s="44">
        <f t="shared" ref="G32:AT32" si="13">G31+G26+G29+G30</f>
        <v>0</v>
      </c>
      <c r="H32" s="44">
        <f t="shared" si="13"/>
        <v>0</v>
      </c>
      <c r="I32" s="44">
        <f t="shared" si="13"/>
        <v>0</v>
      </c>
      <c r="J32" s="44">
        <f t="shared" si="13"/>
        <v>0</v>
      </c>
      <c r="K32" s="44">
        <f t="shared" si="13"/>
        <v>0</v>
      </c>
      <c r="L32" s="44">
        <f t="shared" si="13"/>
        <v>0</v>
      </c>
      <c r="M32" s="44">
        <f t="shared" si="13"/>
        <v>0</v>
      </c>
      <c r="N32" s="44">
        <f t="shared" si="13"/>
        <v>0</v>
      </c>
      <c r="O32" s="44">
        <f t="shared" si="13"/>
        <v>0</v>
      </c>
      <c r="P32" s="44">
        <f t="shared" si="13"/>
        <v>0</v>
      </c>
      <c r="Q32" s="44">
        <f t="shared" si="13"/>
        <v>0</v>
      </c>
      <c r="R32" s="44">
        <f t="shared" si="13"/>
        <v>0</v>
      </c>
      <c r="S32" s="44">
        <f t="shared" si="13"/>
        <v>0</v>
      </c>
      <c r="T32" s="44">
        <f t="shared" si="13"/>
        <v>0</v>
      </c>
      <c r="U32" s="44">
        <f t="shared" si="13"/>
        <v>0</v>
      </c>
      <c r="V32" s="44">
        <f t="shared" si="13"/>
        <v>0</v>
      </c>
      <c r="W32" s="44">
        <f t="shared" si="13"/>
        <v>0</v>
      </c>
      <c r="X32" s="44">
        <f t="shared" si="13"/>
        <v>0</v>
      </c>
      <c r="Y32" s="44">
        <f t="shared" si="13"/>
        <v>0</v>
      </c>
      <c r="Z32" s="44">
        <f t="shared" si="13"/>
        <v>0</v>
      </c>
      <c r="AA32" s="44">
        <f t="shared" si="13"/>
        <v>0</v>
      </c>
      <c r="AB32" s="44">
        <f t="shared" si="13"/>
        <v>0</v>
      </c>
      <c r="AC32" s="44">
        <f t="shared" si="13"/>
        <v>0</v>
      </c>
      <c r="AD32" s="44">
        <f t="shared" si="13"/>
        <v>0</v>
      </c>
      <c r="AE32" s="44">
        <f t="shared" si="13"/>
        <v>0</v>
      </c>
      <c r="AF32" s="44">
        <f t="shared" si="13"/>
        <v>0</v>
      </c>
      <c r="AG32" s="44">
        <f t="shared" si="13"/>
        <v>0</v>
      </c>
      <c r="AH32" s="44">
        <f t="shared" si="13"/>
        <v>0</v>
      </c>
      <c r="AI32" s="44">
        <f t="shared" si="13"/>
        <v>0</v>
      </c>
      <c r="AJ32" s="44">
        <f t="shared" si="13"/>
        <v>0</v>
      </c>
      <c r="AK32" s="44">
        <f t="shared" si="13"/>
        <v>0</v>
      </c>
      <c r="AL32" s="44">
        <f t="shared" si="13"/>
        <v>0</v>
      </c>
      <c r="AM32" s="44">
        <f t="shared" si="13"/>
        <v>0</v>
      </c>
      <c r="AN32" s="44">
        <f t="shared" si="13"/>
        <v>0</v>
      </c>
      <c r="AO32" s="44">
        <f t="shared" si="13"/>
        <v>0</v>
      </c>
      <c r="AP32" s="44">
        <f t="shared" si="13"/>
        <v>0</v>
      </c>
      <c r="AQ32" s="44">
        <f t="shared" si="13"/>
        <v>0</v>
      </c>
      <c r="AR32" s="44">
        <f t="shared" si="13"/>
        <v>0</v>
      </c>
      <c r="AS32" s="44">
        <f t="shared" si="13"/>
        <v>0</v>
      </c>
      <c r="AT32" s="44">
        <f t="shared" si="13"/>
        <v>0</v>
      </c>
    </row>
    <row r="33" spans="1:46" ht="16.5" customHeight="1">
      <c r="A33" s="7" t="s">
        <v>451</v>
      </c>
      <c r="B33" s="271" t="s">
        <v>299</v>
      </c>
      <c r="C33" s="767">
        <f>SUMIF(Grunddaten!$A$13:$A$23,$F$4,Grunddaten!$I$13:$I$23)</f>
        <v>0</v>
      </c>
      <c r="D33" s="768">
        <f>SUMIF(Grunddaten!$A$13:$A$23,$F$4,Grunddaten!$X$13:$X$23)</f>
        <v>0</v>
      </c>
      <c r="E33" s="12"/>
      <c r="F33" s="39">
        <f>($C$33*(F32-'Input Cost_MS6'!D45-('Input Cost_MS6'!D121*Kalkulation_MS6!$D$31)))+((('Input Cost_MS6'!D45+('Input Cost_MS6'!D45*Kalkulation_MS6!$D$31))*Kalkulation_MS6!$D$33))</f>
        <v>0</v>
      </c>
      <c r="G33" s="39">
        <f>($C$33*(G32-'Input Cost_MS6'!E45-('Input Cost_MS6'!E121*Kalkulation_MS6!$D$31)))+((('Input Cost_MS6'!E45+('Input Cost_MS6'!E45*Kalkulation_MS6!$D$31))*Kalkulation_MS6!$D$33))</f>
        <v>0</v>
      </c>
      <c r="H33" s="39">
        <f>($C$33*(H32-'Input Cost_MS6'!F45-('Input Cost_MS6'!F121*Kalkulation_MS6!$D$31)))+((('Input Cost_MS6'!F45+('Input Cost_MS6'!F45*Kalkulation_MS6!$D$31))*Kalkulation_MS6!$D$33))</f>
        <v>0</v>
      </c>
      <c r="I33" s="39">
        <f>($C$33*(I32-'Input Cost_MS6'!G45-('Input Cost_MS6'!G121*Kalkulation_MS6!$D$31)))+((('Input Cost_MS6'!G45+('Input Cost_MS6'!G45*Kalkulation_MS6!$D$31))*Kalkulation_MS6!$D$33))</f>
        <v>0</v>
      </c>
      <c r="J33" s="39">
        <f>($C$33*(J32-'Input Cost_MS6'!H45-('Input Cost_MS6'!H121*Kalkulation_MS6!$D$31)))+((('Input Cost_MS6'!H45+('Input Cost_MS6'!H45*Kalkulation_MS6!$D$31))*Kalkulation_MS6!$D$33))</f>
        <v>0</v>
      </c>
      <c r="K33" s="39">
        <f>($C$33*(K32-'Input Cost_MS6'!I45-('Input Cost_MS6'!I121*Kalkulation_MS6!$D$31)))+((('Input Cost_MS6'!I45+('Input Cost_MS6'!I45*Kalkulation_MS6!$D$31))*Kalkulation_MS6!$D$33))</f>
        <v>0</v>
      </c>
      <c r="L33" s="39">
        <f>($C$33*(L32-'Input Cost_MS6'!J45-('Input Cost_MS6'!J121*Kalkulation_MS6!$D$31)))+((('Input Cost_MS6'!J45+('Input Cost_MS6'!J45*Kalkulation_MS6!$D$31))*Kalkulation_MS6!$D$33))</f>
        <v>0</v>
      </c>
      <c r="M33" s="39">
        <f>($C$33*(M32-'Input Cost_MS6'!K45-('Input Cost_MS6'!K121*Kalkulation_MS6!$D$31)))+((('Input Cost_MS6'!K45+('Input Cost_MS6'!K45*Kalkulation_MS6!$D$31))*Kalkulation_MS6!$D$33))</f>
        <v>0</v>
      </c>
      <c r="N33" s="39">
        <f>($C$33*(N32-'Input Cost_MS6'!L45-('Input Cost_MS6'!L121*Kalkulation_MS6!$D$31)))+((('Input Cost_MS6'!L45+('Input Cost_MS6'!L45*Kalkulation_MS6!$D$31))*Kalkulation_MS6!$D$33))</f>
        <v>0</v>
      </c>
      <c r="O33" s="39">
        <f>($C$33*(O32-'Input Cost_MS6'!M45-('Input Cost_MS6'!M121*Kalkulation_MS6!$D$31)))+((('Input Cost_MS6'!M45+('Input Cost_MS6'!M45*Kalkulation_MS6!$D$31))*Kalkulation_MS6!$D$33))</f>
        <v>0</v>
      </c>
      <c r="P33" s="39">
        <f>($C$33*(P32-'Input Cost_MS6'!N45-('Input Cost_MS6'!N121*Kalkulation_MS6!$D$31)))+((('Input Cost_MS6'!N45+('Input Cost_MS6'!N45*Kalkulation_MS6!$D$31))*Kalkulation_MS6!$D$33))</f>
        <v>0</v>
      </c>
      <c r="Q33" s="39">
        <f>($C$33*(Q32-'Input Cost_MS6'!O45-('Input Cost_MS6'!O121*Kalkulation_MS6!$D$31)))+((('Input Cost_MS6'!O45+('Input Cost_MS6'!O45*Kalkulation_MS6!$D$31))*Kalkulation_MS6!$D$33))</f>
        <v>0</v>
      </c>
      <c r="R33" s="39">
        <f>($C$33*(R32-'Input Cost_MS6'!P45-('Input Cost_MS6'!P121*Kalkulation_MS6!$D$31)))+((('Input Cost_MS6'!P45+('Input Cost_MS6'!P45*Kalkulation_MS6!$D$31))*Kalkulation_MS6!$D$33))</f>
        <v>0</v>
      </c>
      <c r="S33" s="39">
        <f>($C$33*(S32-'Input Cost_MS6'!Q45-('Input Cost_MS6'!Q121*Kalkulation_MS6!$D$31)))+((('Input Cost_MS6'!Q45+('Input Cost_MS6'!Q45*Kalkulation_MS6!$D$31))*Kalkulation_MS6!$D$33))</f>
        <v>0</v>
      </c>
      <c r="T33" s="39">
        <f>($C$33*(T32-'Input Cost_MS6'!R45-('Input Cost_MS6'!R121*Kalkulation_MS6!$D$31)))+((('Input Cost_MS6'!R45+('Input Cost_MS6'!R45*Kalkulation_MS6!$D$31))*Kalkulation_MS6!$D$33))</f>
        <v>0</v>
      </c>
      <c r="U33" s="39">
        <f>($C$33*(U32-'Input Cost_MS6'!S45-('Input Cost_MS6'!S121*Kalkulation_MS6!$D$31)))+((('Input Cost_MS6'!S45+('Input Cost_MS6'!S45*Kalkulation_MS6!$D$31))*Kalkulation_MS6!$D$33))</f>
        <v>0</v>
      </c>
      <c r="V33" s="39">
        <f>($C$33*(V32-'Input Cost_MS6'!T45-('Input Cost_MS6'!T121*Kalkulation_MS6!$D$31)))+((('Input Cost_MS6'!T45+('Input Cost_MS6'!T45*Kalkulation_MS6!$D$31))*Kalkulation_MS6!$D$33))</f>
        <v>0</v>
      </c>
      <c r="W33" s="39">
        <f>($C$33*(W32-'Input Cost_MS6'!U45-('Input Cost_MS6'!U121*Kalkulation_MS6!$D$31)))+((('Input Cost_MS6'!U45+('Input Cost_MS6'!U45*Kalkulation_MS6!$D$31))*Kalkulation_MS6!$D$33))</f>
        <v>0</v>
      </c>
      <c r="X33" s="39">
        <f>($C$33*(X32-'Input Cost_MS6'!V45-('Input Cost_MS6'!V121*Kalkulation_MS6!$D$31)))+((('Input Cost_MS6'!V45+('Input Cost_MS6'!V45*Kalkulation_MS6!$D$31))*Kalkulation_MS6!$D$33))</f>
        <v>0</v>
      </c>
      <c r="Y33" s="39">
        <f>($C$33*(Y32-'Input Cost_MS6'!W45-('Input Cost_MS6'!W121*Kalkulation_MS6!$D$31)))+((('Input Cost_MS6'!W45+('Input Cost_MS6'!W45*Kalkulation_MS6!$D$31))*Kalkulation_MS6!$D$33))</f>
        <v>0</v>
      </c>
      <c r="Z33" s="39">
        <f>($C$33*(Z32-'Input Cost_MS6'!X45-('Input Cost_MS6'!X121*Kalkulation_MS6!$D$31)))+((('Input Cost_MS6'!X45+('Input Cost_MS6'!X45*Kalkulation_MS6!$D$31))*Kalkulation_MS6!$D$33))</f>
        <v>0</v>
      </c>
      <c r="AA33" s="39">
        <f>($C$33*(AA32-'Input Cost_MS6'!Y45-('Input Cost_MS6'!Y121*Kalkulation_MS6!$D$31)))+((('Input Cost_MS6'!Y45+('Input Cost_MS6'!Y45*Kalkulation_MS6!$D$31))*Kalkulation_MS6!$D$33))</f>
        <v>0</v>
      </c>
      <c r="AB33" s="39">
        <f>($C$33*(AB32-'Input Cost_MS6'!Z45-('Input Cost_MS6'!Z121*Kalkulation_MS6!$D$31)))+((('Input Cost_MS6'!Z45+('Input Cost_MS6'!Z45*Kalkulation_MS6!$D$31))*Kalkulation_MS6!$D$33))</f>
        <v>0</v>
      </c>
      <c r="AC33" s="39">
        <f>($C$33*(AC32-'Input Cost_MS6'!AA45-('Input Cost_MS6'!AA121*Kalkulation_MS6!$D$31)))+((('Input Cost_MS6'!AA45+('Input Cost_MS6'!AA45*Kalkulation_MS6!$D$31))*Kalkulation_MS6!$D$33))</f>
        <v>0</v>
      </c>
      <c r="AD33" s="39">
        <f>($C$33*(AD32-'Input Cost_MS6'!AB45-('Input Cost_MS6'!AB121*Kalkulation_MS6!$D$31)))+((('Input Cost_MS6'!AB45+('Input Cost_MS6'!AB45*Kalkulation_MS6!$D$31))*Kalkulation_MS6!$D$33))</f>
        <v>0</v>
      </c>
      <c r="AE33" s="39">
        <f>($C$33*(AE32-'Input Cost_MS6'!AC45-('Input Cost_MS6'!AC121*Kalkulation_MS6!$D$31)))+((('Input Cost_MS6'!AC45+('Input Cost_MS6'!AC45*Kalkulation_MS6!$D$31))*Kalkulation_MS6!$D$33))</f>
        <v>0</v>
      </c>
      <c r="AF33" s="39">
        <f>($C$33*(AF32-'Input Cost_MS6'!AD45-('Input Cost_MS6'!AD121*Kalkulation_MS6!$D$31)))+((('Input Cost_MS6'!AD45+('Input Cost_MS6'!AD45*Kalkulation_MS6!$D$31))*Kalkulation_MS6!$D$33))</f>
        <v>0</v>
      </c>
      <c r="AG33" s="39">
        <f>($C$33*(AG32-'Input Cost_MS6'!AE45-('Input Cost_MS6'!AE121*Kalkulation_MS6!$D$31)))+((('Input Cost_MS6'!AE45+('Input Cost_MS6'!AE45*Kalkulation_MS6!$D$31))*Kalkulation_MS6!$D$33))</f>
        <v>0</v>
      </c>
      <c r="AH33" s="39">
        <f>($C$33*(AH32-'Input Cost_MS6'!AF45-('Input Cost_MS6'!AF121*Kalkulation_MS6!$D$31)))+((('Input Cost_MS6'!AF45+('Input Cost_MS6'!AF45*Kalkulation_MS6!$D$31))*Kalkulation_MS6!$D$33))</f>
        <v>0</v>
      </c>
      <c r="AI33" s="39">
        <f>($C$33*(AI32-'Input Cost_MS6'!AG45-('Input Cost_MS6'!AG121*Kalkulation_MS6!$D$31)))+((('Input Cost_MS6'!AG45+('Input Cost_MS6'!AG45*Kalkulation_MS6!$D$31))*Kalkulation_MS6!$D$33))</f>
        <v>0</v>
      </c>
      <c r="AJ33" s="39">
        <f>($C$33*(AJ32-'Input Cost_MS6'!AH45-('Input Cost_MS6'!AH121*Kalkulation_MS6!$D$31)))+((('Input Cost_MS6'!AH45+('Input Cost_MS6'!AH45*Kalkulation_MS6!$D$31))*Kalkulation_MS6!$D$33))</f>
        <v>0</v>
      </c>
      <c r="AK33" s="39">
        <f>($C$33*(AK32-'Input Cost_MS6'!AI45-('Input Cost_MS6'!AI121*Kalkulation_MS6!$D$29)))+((('Input Cost_MS6'!AI45+('Input Cost_MS6'!AI45*Kalkulation_MS6!$D$29))*Kalkulation_MS6!$D$33))</f>
        <v>0</v>
      </c>
      <c r="AL33" s="39">
        <f>($C$33*(AL32-'Input Cost_MS6'!AJ45-('Input Cost_MS6'!AJ121*Kalkulation_MS6!$D$29)))+((('Input Cost_MS6'!AJ45+('Input Cost_MS6'!AJ45*Kalkulation_MS6!$D$29))*Kalkulation_MS6!$D$33))</f>
        <v>0</v>
      </c>
      <c r="AM33" s="39">
        <f>($C$33*(AM32-'Input Cost_MS6'!AK45-('Input Cost_MS6'!AK121*Kalkulation_MS6!$D$29)))+((('Input Cost_MS6'!AK45+('Input Cost_MS6'!AK45*Kalkulation_MS6!$D$29))*Kalkulation_MS6!$D$33))</f>
        <v>0</v>
      </c>
      <c r="AN33" s="39">
        <f>($C$33*(AN32-'Input Cost_MS6'!AL45-('Input Cost_MS6'!AL121*Kalkulation_MS6!$D$29)))+((('Input Cost_MS6'!AL45+('Input Cost_MS6'!AL45*Kalkulation_MS6!$D$29))*Kalkulation_MS6!$D$33))</f>
        <v>0</v>
      </c>
      <c r="AO33" s="39">
        <f>($C$33*(AO32-'Input Cost_MS6'!AM45-('Input Cost_MS6'!AM121*Kalkulation_MS6!$D$29)))+((('Input Cost_MS6'!AM45+('Input Cost_MS6'!AM45*Kalkulation_MS6!$D$29))*Kalkulation_MS6!$D$33))</f>
        <v>0</v>
      </c>
      <c r="AP33" s="39">
        <f>($C$33*(AP32-'Input Cost_MS6'!AN45-('Input Cost_MS6'!AN121*Kalkulation_MS6!$D$29)))+((('Input Cost_MS6'!AN45+('Input Cost_MS6'!AN45*Kalkulation_MS6!$D$29))*Kalkulation_MS6!$D$33))</f>
        <v>0</v>
      </c>
      <c r="AQ33" s="39">
        <f>($C$33*(AQ32-'Input Cost_MS6'!AO45-('Input Cost_MS6'!AO121*Kalkulation_MS6!$D$29)))+((('Input Cost_MS6'!AO45+('Input Cost_MS6'!AO45*Kalkulation_MS6!$D$29))*Kalkulation_MS6!$D$33))</f>
        <v>0</v>
      </c>
      <c r="AR33" s="39">
        <f>($C$33*(AR32-'Input Cost_MS6'!AP45-('Input Cost_MS6'!AP121*Kalkulation_MS6!$D$29)))+((('Input Cost_MS6'!AP45+('Input Cost_MS6'!AP45*Kalkulation_MS6!$D$29))*Kalkulation_MS6!$D$33))</f>
        <v>0</v>
      </c>
      <c r="AS33" s="39">
        <f>($C$33*(AS32-'Input Cost_MS6'!AQ45-('Input Cost_MS6'!AQ121*Kalkulation_MS6!$D$29)))+((('Input Cost_MS6'!AQ45+('Input Cost_MS6'!AQ45*Kalkulation_MS6!$D$29))*Kalkulation_MS6!$D$33))</f>
        <v>0</v>
      </c>
      <c r="AT33" s="39">
        <f>($C$33*(AT32-'Input Cost_MS6'!AR45-('Input Cost_MS6'!AR121*Kalkulation_MS6!$D$29)))+((('Input Cost_MS6'!AR45+('Input Cost_MS6'!AR45*Kalkulation_MS6!$D$29))*Kalkulation_MS6!$D$33))</f>
        <v>0</v>
      </c>
    </row>
    <row r="34" spans="1:46" s="74" customFormat="1" ht="16.5" customHeight="1">
      <c r="A34" s="39" t="s">
        <v>78</v>
      </c>
      <c r="B34" s="270" t="s">
        <v>299</v>
      </c>
      <c r="C34" s="39"/>
      <c r="D34" s="2"/>
      <c r="E34" s="40"/>
      <c r="F34" s="41">
        <f>'Input Cost_MS6'!D49</f>
        <v>0</v>
      </c>
      <c r="G34" s="41">
        <f>'Input Cost_MS6'!E49</f>
        <v>0</v>
      </c>
      <c r="H34" s="41">
        <f>'Input Cost_MS6'!F49</f>
        <v>0</v>
      </c>
      <c r="I34" s="41">
        <f>'Input Cost_MS6'!G49</f>
        <v>0</v>
      </c>
      <c r="J34" s="41">
        <f>'Input Cost_MS6'!H49</f>
        <v>0</v>
      </c>
      <c r="K34" s="41">
        <f>'Input Cost_MS6'!I49</f>
        <v>0</v>
      </c>
      <c r="L34" s="41">
        <f>'Input Cost_MS6'!J49</f>
        <v>0</v>
      </c>
      <c r="M34" s="41">
        <f>'Input Cost_MS6'!K49</f>
        <v>0</v>
      </c>
      <c r="N34" s="41">
        <f>'Input Cost_MS6'!L49</f>
        <v>0</v>
      </c>
      <c r="O34" s="41">
        <f>'Input Cost_MS6'!M49</f>
        <v>0</v>
      </c>
      <c r="P34" s="41">
        <f>'Input Cost_MS6'!N49</f>
        <v>0</v>
      </c>
      <c r="Q34" s="41">
        <f>'Input Cost_MS6'!O49</f>
        <v>0</v>
      </c>
      <c r="R34" s="41">
        <f>'Input Cost_MS6'!P49</f>
        <v>0</v>
      </c>
      <c r="S34" s="41">
        <f>'Input Cost_MS6'!Q49</f>
        <v>0</v>
      </c>
      <c r="T34" s="41">
        <f>'Input Cost_MS6'!R49</f>
        <v>0</v>
      </c>
      <c r="U34" s="41">
        <f>'Input Cost_MS6'!S49</f>
        <v>0</v>
      </c>
      <c r="V34" s="41">
        <f>'Input Cost_MS6'!T49</f>
        <v>0</v>
      </c>
      <c r="W34" s="41">
        <f>'Input Cost_MS6'!U49</f>
        <v>0</v>
      </c>
      <c r="X34" s="41">
        <f>'Input Cost_MS6'!V49</f>
        <v>0</v>
      </c>
      <c r="Y34" s="41">
        <f>'Input Cost_MS6'!W49</f>
        <v>0</v>
      </c>
      <c r="Z34" s="41">
        <f>'Input Cost_MS6'!X49</f>
        <v>0</v>
      </c>
      <c r="AA34" s="41">
        <f>'Input Cost_MS6'!Y49</f>
        <v>0</v>
      </c>
      <c r="AB34" s="41">
        <f>'Input Cost_MS6'!Z49</f>
        <v>0</v>
      </c>
      <c r="AC34" s="41">
        <f>'Input Cost_MS6'!AA49</f>
        <v>0</v>
      </c>
      <c r="AD34" s="41">
        <f>'Input Cost_MS6'!AB49</f>
        <v>0</v>
      </c>
      <c r="AE34" s="41">
        <f>'Input Cost_MS6'!AC49</f>
        <v>0</v>
      </c>
      <c r="AF34" s="41">
        <f>'Input Cost_MS6'!AD49</f>
        <v>0</v>
      </c>
      <c r="AG34" s="41">
        <f>'Input Cost_MS6'!AE49</f>
        <v>0</v>
      </c>
      <c r="AH34" s="41">
        <f>'Input Cost_MS6'!AF49</f>
        <v>0</v>
      </c>
      <c r="AI34" s="41">
        <f>'Input Cost_MS6'!AG49</f>
        <v>0</v>
      </c>
      <c r="AJ34" s="41">
        <f>'Input Cost_MS6'!AH49</f>
        <v>0</v>
      </c>
      <c r="AK34" s="41">
        <f>'Input Cost_MS6'!AI49</f>
        <v>0</v>
      </c>
      <c r="AL34" s="41">
        <f>'Input Cost_MS6'!AJ49</f>
        <v>0</v>
      </c>
      <c r="AM34" s="41">
        <f>'Input Cost_MS6'!AK49</f>
        <v>0</v>
      </c>
      <c r="AN34" s="41">
        <f>'Input Cost_MS6'!AL49</f>
        <v>0</v>
      </c>
      <c r="AO34" s="41">
        <f>'Input Cost_MS6'!AM49</f>
        <v>0</v>
      </c>
      <c r="AP34" s="41">
        <f>'Input Cost_MS6'!AN49</f>
        <v>0</v>
      </c>
      <c r="AQ34" s="41">
        <f>'Input Cost_MS6'!AO49</f>
        <v>0</v>
      </c>
      <c r="AR34" s="41">
        <f>'Input Cost_MS6'!AP49</f>
        <v>0</v>
      </c>
      <c r="AS34" s="41">
        <f>'Input Cost_MS6'!AQ49</f>
        <v>0</v>
      </c>
      <c r="AT34" s="41">
        <f>'Input Cost_MS6'!AR49</f>
        <v>0</v>
      </c>
    </row>
    <row r="35" spans="1:46" s="3" customFormat="1" ht="16.5" customHeight="1">
      <c r="A35" s="30" t="s">
        <v>400</v>
      </c>
      <c r="B35" s="763" t="s">
        <v>299</v>
      </c>
      <c r="C35" s="30"/>
      <c r="D35" s="31"/>
      <c r="E35" s="32"/>
      <c r="F35" s="50">
        <f>F32+F33</f>
        <v>0</v>
      </c>
      <c r="G35" s="50">
        <f t="shared" ref="G35:AT35" si="14">G32+G33</f>
        <v>0</v>
      </c>
      <c r="H35" s="50">
        <f t="shared" si="14"/>
        <v>0</v>
      </c>
      <c r="I35" s="50">
        <f t="shared" si="14"/>
        <v>0</v>
      </c>
      <c r="J35" s="50">
        <f t="shared" si="14"/>
        <v>0</v>
      </c>
      <c r="K35" s="50">
        <f t="shared" si="14"/>
        <v>0</v>
      </c>
      <c r="L35" s="50">
        <f t="shared" si="14"/>
        <v>0</v>
      </c>
      <c r="M35" s="50">
        <f t="shared" si="14"/>
        <v>0</v>
      </c>
      <c r="N35" s="50">
        <f t="shared" si="14"/>
        <v>0</v>
      </c>
      <c r="O35" s="50">
        <f t="shared" si="14"/>
        <v>0</v>
      </c>
      <c r="P35" s="50">
        <f t="shared" si="14"/>
        <v>0</v>
      </c>
      <c r="Q35" s="50">
        <f t="shared" si="14"/>
        <v>0</v>
      </c>
      <c r="R35" s="50">
        <f t="shared" si="14"/>
        <v>0</v>
      </c>
      <c r="S35" s="50">
        <f t="shared" si="14"/>
        <v>0</v>
      </c>
      <c r="T35" s="50">
        <f t="shared" si="14"/>
        <v>0</v>
      </c>
      <c r="U35" s="50">
        <f t="shared" si="14"/>
        <v>0</v>
      </c>
      <c r="V35" s="50">
        <f t="shared" si="14"/>
        <v>0</v>
      </c>
      <c r="W35" s="50">
        <f t="shared" si="14"/>
        <v>0</v>
      </c>
      <c r="X35" s="50">
        <f t="shared" si="14"/>
        <v>0</v>
      </c>
      <c r="Y35" s="50">
        <f t="shared" si="14"/>
        <v>0</v>
      </c>
      <c r="Z35" s="50">
        <f t="shared" si="14"/>
        <v>0</v>
      </c>
      <c r="AA35" s="50">
        <f t="shared" si="14"/>
        <v>0</v>
      </c>
      <c r="AB35" s="50">
        <f t="shared" si="14"/>
        <v>0</v>
      </c>
      <c r="AC35" s="50">
        <f t="shared" si="14"/>
        <v>0</v>
      </c>
      <c r="AD35" s="50">
        <f t="shared" si="14"/>
        <v>0</v>
      </c>
      <c r="AE35" s="50">
        <f t="shared" si="14"/>
        <v>0</v>
      </c>
      <c r="AF35" s="50">
        <f t="shared" si="14"/>
        <v>0</v>
      </c>
      <c r="AG35" s="50">
        <f t="shared" si="14"/>
        <v>0</v>
      </c>
      <c r="AH35" s="50">
        <f t="shared" si="14"/>
        <v>0</v>
      </c>
      <c r="AI35" s="50">
        <f t="shared" si="14"/>
        <v>0</v>
      </c>
      <c r="AJ35" s="50">
        <f t="shared" si="14"/>
        <v>0</v>
      </c>
      <c r="AK35" s="50">
        <f t="shared" si="14"/>
        <v>0</v>
      </c>
      <c r="AL35" s="50">
        <f t="shared" si="14"/>
        <v>0</v>
      </c>
      <c r="AM35" s="50">
        <f t="shared" si="14"/>
        <v>0</v>
      </c>
      <c r="AN35" s="50">
        <f t="shared" si="14"/>
        <v>0</v>
      </c>
      <c r="AO35" s="50">
        <f t="shared" si="14"/>
        <v>0</v>
      </c>
      <c r="AP35" s="50">
        <f t="shared" si="14"/>
        <v>0</v>
      </c>
      <c r="AQ35" s="50">
        <f t="shared" si="14"/>
        <v>0</v>
      </c>
      <c r="AR35" s="50">
        <f t="shared" si="14"/>
        <v>0</v>
      </c>
      <c r="AS35" s="50">
        <f t="shared" si="14"/>
        <v>0</v>
      </c>
      <c r="AT35" s="50">
        <f t="shared" si="14"/>
        <v>0</v>
      </c>
    </row>
    <row r="36" spans="1:46" s="3" customFormat="1" ht="16.5" customHeight="1">
      <c r="A36" s="23" t="s">
        <v>401</v>
      </c>
      <c r="B36" s="764" t="s">
        <v>299</v>
      </c>
      <c r="C36" s="23"/>
      <c r="D36" s="24"/>
      <c r="E36" s="25"/>
      <c r="F36" s="51">
        <f t="shared" ref="F36:AT36" si="15">F6-F35</f>
        <v>0</v>
      </c>
      <c r="G36" s="51">
        <f t="shared" si="15"/>
        <v>0</v>
      </c>
      <c r="H36" s="51">
        <f t="shared" si="15"/>
        <v>0</v>
      </c>
      <c r="I36" s="51">
        <f t="shared" si="15"/>
        <v>0</v>
      </c>
      <c r="J36" s="51">
        <f t="shared" si="15"/>
        <v>0</v>
      </c>
      <c r="K36" s="51">
        <f t="shared" si="15"/>
        <v>0</v>
      </c>
      <c r="L36" s="51">
        <f t="shared" si="15"/>
        <v>0</v>
      </c>
      <c r="M36" s="51">
        <f t="shared" si="15"/>
        <v>0</v>
      </c>
      <c r="N36" s="51">
        <f t="shared" si="15"/>
        <v>0</v>
      </c>
      <c r="O36" s="51">
        <f t="shared" si="15"/>
        <v>0</v>
      </c>
      <c r="P36" s="51">
        <f t="shared" si="15"/>
        <v>0</v>
      </c>
      <c r="Q36" s="51">
        <f t="shared" si="15"/>
        <v>0</v>
      </c>
      <c r="R36" s="51">
        <f t="shared" si="15"/>
        <v>0</v>
      </c>
      <c r="S36" s="51">
        <f t="shared" si="15"/>
        <v>0</v>
      </c>
      <c r="T36" s="51">
        <f t="shared" si="15"/>
        <v>0</v>
      </c>
      <c r="U36" s="51">
        <f t="shared" si="15"/>
        <v>0</v>
      </c>
      <c r="V36" s="51">
        <f t="shared" si="15"/>
        <v>0</v>
      </c>
      <c r="W36" s="51">
        <f t="shared" si="15"/>
        <v>0</v>
      </c>
      <c r="X36" s="51">
        <f t="shared" si="15"/>
        <v>0</v>
      </c>
      <c r="Y36" s="51">
        <f t="shared" si="15"/>
        <v>0</v>
      </c>
      <c r="Z36" s="51">
        <f t="shared" si="15"/>
        <v>0</v>
      </c>
      <c r="AA36" s="51">
        <f t="shared" si="15"/>
        <v>0</v>
      </c>
      <c r="AB36" s="51">
        <f t="shared" si="15"/>
        <v>0</v>
      </c>
      <c r="AC36" s="51">
        <f t="shared" si="15"/>
        <v>0</v>
      </c>
      <c r="AD36" s="51">
        <f t="shared" si="15"/>
        <v>0</v>
      </c>
      <c r="AE36" s="51">
        <f t="shared" si="15"/>
        <v>0</v>
      </c>
      <c r="AF36" s="51">
        <f t="shared" si="15"/>
        <v>0</v>
      </c>
      <c r="AG36" s="51">
        <f t="shared" si="15"/>
        <v>0</v>
      </c>
      <c r="AH36" s="51">
        <f t="shared" si="15"/>
        <v>0</v>
      </c>
      <c r="AI36" s="51">
        <f t="shared" si="15"/>
        <v>0</v>
      </c>
      <c r="AJ36" s="51">
        <f t="shared" si="15"/>
        <v>0</v>
      </c>
      <c r="AK36" s="51">
        <f t="shared" si="15"/>
        <v>0</v>
      </c>
      <c r="AL36" s="51">
        <f t="shared" si="15"/>
        <v>0</v>
      </c>
      <c r="AM36" s="51">
        <f t="shared" si="15"/>
        <v>0</v>
      </c>
      <c r="AN36" s="51">
        <f t="shared" si="15"/>
        <v>0</v>
      </c>
      <c r="AO36" s="51">
        <f t="shared" si="15"/>
        <v>0</v>
      </c>
      <c r="AP36" s="51">
        <f t="shared" si="15"/>
        <v>0</v>
      </c>
      <c r="AQ36" s="51">
        <f t="shared" si="15"/>
        <v>0</v>
      </c>
      <c r="AR36" s="51">
        <f t="shared" si="15"/>
        <v>0</v>
      </c>
      <c r="AS36" s="51">
        <f t="shared" si="15"/>
        <v>0</v>
      </c>
      <c r="AT36" s="51">
        <f t="shared" si="15"/>
        <v>0</v>
      </c>
    </row>
    <row r="37" spans="1:46" s="3" customFormat="1" ht="16.5" customHeight="1">
      <c r="A37" s="33" t="s">
        <v>401</v>
      </c>
      <c r="B37" s="765" t="s">
        <v>98</v>
      </c>
      <c r="C37" s="33"/>
      <c r="D37" s="34"/>
      <c r="E37" s="35"/>
      <c r="F37" s="52">
        <f t="shared" ref="F37:AT37" si="16">IF(F6=0,0,F36/F6)</f>
        <v>0</v>
      </c>
      <c r="G37" s="52">
        <f t="shared" si="16"/>
        <v>0</v>
      </c>
      <c r="H37" s="52">
        <f t="shared" si="16"/>
        <v>0</v>
      </c>
      <c r="I37" s="52">
        <f t="shared" si="16"/>
        <v>0</v>
      </c>
      <c r="J37" s="52">
        <f t="shared" si="16"/>
        <v>0</v>
      </c>
      <c r="K37" s="52">
        <f t="shared" si="16"/>
        <v>0</v>
      </c>
      <c r="L37" s="52">
        <f t="shared" si="16"/>
        <v>0</v>
      </c>
      <c r="M37" s="52">
        <f t="shared" si="16"/>
        <v>0</v>
      </c>
      <c r="N37" s="52">
        <f t="shared" si="16"/>
        <v>0</v>
      </c>
      <c r="O37" s="52">
        <f t="shared" si="16"/>
        <v>0</v>
      </c>
      <c r="P37" s="52">
        <f t="shared" si="16"/>
        <v>0</v>
      </c>
      <c r="Q37" s="52">
        <f t="shared" si="16"/>
        <v>0</v>
      </c>
      <c r="R37" s="52">
        <f t="shared" si="16"/>
        <v>0</v>
      </c>
      <c r="S37" s="52">
        <f t="shared" si="16"/>
        <v>0</v>
      </c>
      <c r="T37" s="52">
        <f t="shared" si="16"/>
        <v>0</v>
      </c>
      <c r="U37" s="52">
        <f t="shared" si="16"/>
        <v>0</v>
      </c>
      <c r="V37" s="52">
        <f t="shared" si="16"/>
        <v>0</v>
      </c>
      <c r="W37" s="52">
        <f t="shared" si="16"/>
        <v>0</v>
      </c>
      <c r="X37" s="52">
        <f t="shared" si="16"/>
        <v>0</v>
      </c>
      <c r="Y37" s="52">
        <f t="shared" si="16"/>
        <v>0</v>
      </c>
      <c r="Z37" s="52">
        <f t="shared" si="16"/>
        <v>0</v>
      </c>
      <c r="AA37" s="52">
        <f t="shared" si="16"/>
        <v>0</v>
      </c>
      <c r="AB37" s="52">
        <f t="shared" si="16"/>
        <v>0</v>
      </c>
      <c r="AC37" s="52">
        <f t="shared" si="16"/>
        <v>0</v>
      </c>
      <c r="AD37" s="52">
        <f t="shared" si="16"/>
        <v>0</v>
      </c>
      <c r="AE37" s="52">
        <f t="shared" si="16"/>
        <v>0</v>
      </c>
      <c r="AF37" s="52">
        <f t="shared" si="16"/>
        <v>0</v>
      </c>
      <c r="AG37" s="52">
        <f t="shared" si="16"/>
        <v>0</v>
      </c>
      <c r="AH37" s="52">
        <f t="shared" si="16"/>
        <v>0</v>
      </c>
      <c r="AI37" s="52">
        <f t="shared" si="16"/>
        <v>0</v>
      </c>
      <c r="AJ37" s="52">
        <f t="shared" si="16"/>
        <v>0</v>
      </c>
      <c r="AK37" s="52">
        <f t="shared" si="16"/>
        <v>0</v>
      </c>
      <c r="AL37" s="52">
        <f t="shared" si="16"/>
        <v>0</v>
      </c>
      <c r="AM37" s="52">
        <f t="shared" si="16"/>
        <v>0</v>
      </c>
      <c r="AN37" s="52">
        <f t="shared" si="16"/>
        <v>0</v>
      </c>
      <c r="AO37" s="52">
        <f t="shared" si="16"/>
        <v>0</v>
      </c>
      <c r="AP37" s="52">
        <f t="shared" si="16"/>
        <v>0</v>
      </c>
      <c r="AQ37" s="52">
        <f t="shared" si="16"/>
        <v>0</v>
      </c>
      <c r="AR37" s="52">
        <f t="shared" si="16"/>
        <v>0</v>
      </c>
      <c r="AS37" s="52">
        <f t="shared" si="16"/>
        <v>0</v>
      </c>
      <c r="AT37" s="52">
        <f t="shared" si="16"/>
        <v>0</v>
      </c>
    </row>
    <row r="38" spans="1:46" ht="15" customHeight="1"/>
    <row r="39" spans="1:46" ht="24" hidden="1" customHeight="1" outlineLevel="1">
      <c r="A39" s="752" t="s">
        <v>402</v>
      </c>
      <c r="B39" s="752"/>
      <c r="C39" s="752"/>
      <c r="D39" s="752"/>
      <c r="E39" s="752"/>
      <c r="F39" s="752"/>
      <c r="G39" s="752"/>
      <c r="H39" s="752"/>
      <c r="I39" s="752"/>
      <c r="J39" s="752"/>
      <c r="K39" s="752"/>
      <c r="L39" s="752"/>
      <c r="M39" s="752"/>
      <c r="N39" s="752"/>
      <c r="O39" s="752"/>
      <c r="P39" s="752"/>
      <c r="Q39" s="752"/>
      <c r="R39" s="752"/>
      <c r="S39" s="752"/>
      <c r="T39" s="752"/>
      <c r="U39" s="752"/>
      <c r="V39" s="752"/>
      <c r="W39" s="752"/>
      <c r="X39" s="752"/>
      <c r="Y39" s="752"/>
      <c r="Z39" s="752"/>
      <c r="AA39" s="752"/>
      <c r="AB39" s="752"/>
      <c r="AC39" s="752"/>
      <c r="AD39" s="752"/>
      <c r="AE39" s="752"/>
      <c r="AF39" s="752"/>
      <c r="AG39" s="752"/>
      <c r="AH39" s="752"/>
      <c r="AI39" s="752"/>
      <c r="AJ39" s="752"/>
      <c r="AK39" s="752"/>
      <c r="AL39" s="752"/>
      <c r="AM39" s="752"/>
      <c r="AN39" s="752"/>
      <c r="AO39" s="752"/>
      <c r="AP39" s="752"/>
      <c r="AQ39" s="752"/>
      <c r="AR39" s="752"/>
      <c r="AS39" s="752"/>
      <c r="AT39" s="752"/>
    </row>
    <row r="40" spans="1:46" ht="16.5" hidden="1" customHeight="1" outlineLevel="1">
      <c r="A40" s="1078" t="s">
        <v>250</v>
      </c>
      <c r="B40" s="1071"/>
      <c r="C40" s="1071"/>
      <c r="D40" s="1071"/>
      <c r="E40" s="1071"/>
      <c r="F40" s="1079">
        <f>$E$16*F32</f>
        <v>0</v>
      </c>
      <c r="G40" s="1079">
        <f t="shared" ref="G40:AT40" si="17">$E$16*G32</f>
        <v>0</v>
      </c>
      <c r="H40" s="1079">
        <f t="shared" si="17"/>
        <v>0</v>
      </c>
      <c r="I40" s="1079">
        <f t="shared" si="17"/>
        <v>0</v>
      </c>
      <c r="J40" s="1079">
        <f t="shared" si="17"/>
        <v>0</v>
      </c>
      <c r="K40" s="1079">
        <f t="shared" si="17"/>
        <v>0</v>
      </c>
      <c r="L40" s="1079">
        <f t="shared" si="17"/>
        <v>0</v>
      </c>
      <c r="M40" s="1079">
        <f t="shared" si="17"/>
        <v>0</v>
      </c>
      <c r="N40" s="1079">
        <f t="shared" si="17"/>
        <v>0</v>
      </c>
      <c r="O40" s="1079">
        <f t="shared" si="17"/>
        <v>0</v>
      </c>
      <c r="P40" s="1079">
        <f t="shared" si="17"/>
        <v>0</v>
      </c>
      <c r="Q40" s="1079">
        <f t="shared" si="17"/>
        <v>0</v>
      </c>
      <c r="R40" s="1079">
        <f t="shared" si="17"/>
        <v>0</v>
      </c>
      <c r="S40" s="1079">
        <f t="shared" si="17"/>
        <v>0</v>
      </c>
      <c r="T40" s="1079">
        <f t="shared" si="17"/>
        <v>0</v>
      </c>
      <c r="U40" s="1079">
        <f t="shared" si="17"/>
        <v>0</v>
      </c>
      <c r="V40" s="1079">
        <f t="shared" si="17"/>
        <v>0</v>
      </c>
      <c r="W40" s="1079">
        <f t="shared" si="17"/>
        <v>0</v>
      </c>
      <c r="X40" s="1079">
        <f t="shared" si="17"/>
        <v>0</v>
      </c>
      <c r="Y40" s="1079">
        <f t="shared" si="17"/>
        <v>0</v>
      </c>
      <c r="Z40" s="1079">
        <f t="shared" si="17"/>
        <v>0</v>
      </c>
      <c r="AA40" s="1079">
        <f t="shared" si="17"/>
        <v>0</v>
      </c>
      <c r="AB40" s="1079">
        <f t="shared" si="17"/>
        <v>0</v>
      </c>
      <c r="AC40" s="1079">
        <f t="shared" si="17"/>
        <v>0</v>
      </c>
      <c r="AD40" s="1079">
        <f t="shared" si="17"/>
        <v>0</v>
      </c>
      <c r="AE40" s="1079">
        <f t="shared" si="17"/>
        <v>0</v>
      </c>
      <c r="AF40" s="1079">
        <f t="shared" si="17"/>
        <v>0</v>
      </c>
      <c r="AG40" s="1079">
        <f t="shared" si="17"/>
        <v>0</v>
      </c>
      <c r="AH40" s="1079">
        <f t="shared" si="17"/>
        <v>0</v>
      </c>
      <c r="AI40" s="1079">
        <f t="shared" si="17"/>
        <v>0</v>
      </c>
      <c r="AJ40" s="1079">
        <f t="shared" si="17"/>
        <v>0</v>
      </c>
      <c r="AK40" s="1079">
        <f t="shared" si="17"/>
        <v>0</v>
      </c>
      <c r="AL40" s="1079">
        <f t="shared" si="17"/>
        <v>0</v>
      </c>
      <c r="AM40" s="1079">
        <f t="shared" si="17"/>
        <v>0</v>
      </c>
      <c r="AN40" s="1079">
        <f t="shared" si="17"/>
        <v>0</v>
      </c>
      <c r="AO40" s="1079">
        <f t="shared" si="17"/>
        <v>0</v>
      </c>
      <c r="AP40" s="1079">
        <f t="shared" si="17"/>
        <v>0</v>
      </c>
      <c r="AQ40" s="1079">
        <f t="shared" si="17"/>
        <v>0</v>
      </c>
      <c r="AR40" s="1079">
        <f t="shared" si="17"/>
        <v>0</v>
      </c>
      <c r="AS40" s="1079">
        <f t="shared" si="17"/>
        <v>0</v>
      </c>
      <c r="AT40" s="1079">
        <f t="shared" si="17"/>
        <v>0</v>
      </c>
    </row>
    <row r="41" spans="1:46" ht="16.5" hidden="1" customHeight="1" outlineLevel="1">
      <c r="A41" s="7" t="s">
        <v>251</v>
      </c>
      <c r="F41" s="141">
        <f>$E$22*F32</f>
        <v>0</v>
      </c>
      <c r="G41" s="141">
        <f t="shared" ref="G41:AT41" si="18">$E$22*G32</f>
        <v>0</v>
      </c>
      <c r="H41" s="141">
        <f t="shared" si="18"/>
        <v>0</v>
      </c>
      <c r="I41" s="141">
        <f t="shared" si="18"/>
        <v>0</v>
      </c>
      <c r="J41" s="141">
        <f t="shared" si="18"/>
        <v>0</v>
      </c>
      <c r="K41" s="141">
        <f t="shared" si="18"/>
        <v>0</v>
      </c>
      <c r="L41" s="141">
        <f t="shared" si="18"/>
        <v>0</v>
      </c>
      <c r="M41" s="141">
        <f t="shared" si="18"/>
        <v>0</v>
      </c>
      <c r="N41" s="141">
        <f t="shared" si="18"/>
        <v>0</v>
      </c>
      <c r="O41" s="141">
        <f t="shared" si="18"/>
        <v>0</v>
      </c>
      <c r="P41" s="141">
        <f t="shared" si="18"/>
        <v>0</v>
      </c>
      <c r="Q41" s="141">
        <f t="shared" si="18"/>
        <v>0</v>
      </c>
      <c r="R41" s="141">
        <f t="shared" si="18"/>
        <v>0</v>
      </c>
      <c r="S41" s="141">
        <f t="shared" si="18"/>
        <v>0</v>
      </c>
      <c r="T41" s="141">
        <f t="shared" si="18"/>
        <v>0</v>
      </c>
      <c r="U41" s="141">
        <f t="shared" si="18"/>
        <v>0</v>
      </c>
      <c r="V41" s="141">
        <f t="shared" si="18"/>
        <v>0</v>
      </c>
      <c r="W41" s="141">
        <f t="shared" si="18"/>
        <v>0</v>
      </c>
      <c r="X41" s="141">
        <f t="shared" si="18"/>
        <v>0</v>
      </c>
      <c r="Y41" s="141">
        <f t="shared" si="18"/>
        <v>0</v>
      </c>
      <c r="Z41" s="141">
        <f t="shared" si="18"/>
        <v>0</v>
      </c>
      <c r="AA41" s="141">
        <f t="shared" si="18"/>
        <v>0</v>
      </c>
      <c r="AB41" s="141">
        <f t="shared" si="18"/>
        <v>0</v>
      </c>
      <c r="AC41" s="141">
        <f t="shared" si="18"/>
        <v>0</v>
      </c>
      <c r="AD41" s="141">
        <f t="shared" si="18"/>
        <v>0</v>
      </c>
      <c r="AE41" s="141">
        <f t="shared" si="18"/>
        <v>0</v>
      </c>
      <c r="AF41" s="141">
        <f t="shared" si="18"/>
        <v>0</v>
      </c>
      <c r="AG41" s="141">
        <f t="shared" si="18"/>
        <v>0</v>
      </c>
      <c r="AH41" s="141">
        <f t="shared" si="18"/>
        <v>0</v>
      </c>
      <c r="AI41" s="141">
        <f t="shared" si="18"/>
        <v>0</v>
      </c>
      <c r="AJ41" s="141">
        <f t="shared" si="18"/>
        <v>0</v>
      </c>
      <c r="AK41" s="141">
        <f t="shared" si="18"/>
        <v>0</v>
      </c>
      <c r="AL41" s="141">
        <f t="shared" si="18"/>
        <v>0</v>
      </c>
      <c r="AM41" s="141">
        <f t="shared" si="18"/>
        <v>0</v>
      </c>
      <c r="AN41" s="141">
        <f t="shared" si="18"/>
        <v>0</v>
      </c>
      <c r="AO41" s="141">
        <f t="shared" si="18"/>
        <v>0</v>
      </c>
      <c r="AP41" s="141">
        <f t="shared" si="18"/>
        <v>0</v>
      </c>
      <c r="AQ41" s="141">
        <f t="shared" si="18"/>
        <v>0</v>
      </c>
      <c r="AR41" s="141">
        <f t="shared" si="18"/>
        <v>0</v>
      </c>
      <c r="AS41" s="141">
        <f t="shared" si="18"/>
        <v>0</v>
      </c>
      <c r="AT41" s="141">
        <f t="shared" si="18"/>
        <v>0</v>
      </c>
    </row>
    <row r="42" spans="1:46" ht="16.5" hidden="1" customHeight="1" outlineLevel="1">
      <c r="A42" s="7" t="s">
        <v>283</v>
      </c>
      <c r="F42" s="141">
        <f>(F32+F40+F41)*$E$24</f>
        <v>0</v>
      </c>
      <c r="G42" s="141">
        <f t="shared" ref="G42:AT42" si="19">(G32+G40+G41)*$E$24</f>
        <v>0</v>
      </c>
      <c r="H42" s="141">
        <f t="shared" si="19"/>
        <v>0</v>
      </c>
      <c r="I42" s="141">
        <f t="shared" si="19"/>
        <v>0</v>
      </c>
      <c r="J42" s="141">
        <f t="shared" si="19"/>
        <v>0</v>
      </c>
      <c r="K42" s="141">
        <f t="shared" si="19"/>
        <v>0</v>
      </c>
      <c r="L42" s="141">
        <f t="shared" si="19"/>
        <v>0</v>
      </c>
      <c r="M42" s="141">
        <f t="shared" si="19"/>
        <v>0</v>
      </c>
      <c r="N42" s="141">
        <f t="shared" si="19"/>
        <v>0</v>
      </c>
      <c r="O42" s="141">
        <f t="shared" si="19"/>
        <v>0</v>
      </c>
      <c r="P42" s="141">
        <f t="shared" si="19"/>
        <v>0</v>
      </c>
      <c r="Q42" s="141">
        <f t="shared" si="19"/>
        <v>0</v>
      </c>
      <c r="R42" s="141">
        <f t="shared" si="19"/>
        <v>0</v>
      </c>
      <c r="S42" s="141">
        <f t="shared" si="19"/>
        <v>0</v>
      </c>
      <c r="T42" s="141">
        <f t="shared" si="19"/>
        <v>0</v>
      </c>
      <c r="U42" s="141">
        <f t="shared" si="19"/>
        <v>0</v>
      </c>
      <c r="V42" s="141">
        <f t="shared" si="19"/>
        <v>0</v>
      </c>
      <c r="W42" s="141">
        <f t="shared" si="19"/>
        <v>0</v>
      </c>
      <c r="X42" s="141">
        <f t="shared" si="19"/>
        <v>0</v>
      </c>
      <c r="Y42" s="141">
        <f t="shared" si="19"/>
        <v>0</v>
      </c>
      <c r="Z42" s="141">
        <f t="shared" si="19"/>
        <v>0</v>
      </c>
      <c r="AA42" s="141">
        <f t="shared" si="19"/>
        <v>0</v>
      </c>
      <c r="AB42" s="141">
        <f t="shared" si="19"/>
        <v>0</v>
      </c>
      <c r="AC42" s="141">
        <f t="shared" si="19"/>
        <v>0</v>
      </c>
      <c r="AD42" s="141">
        <f t="shared" si="19"/>
        <v>0</v>
      </c>
      <c r="AE42" s="141">
        <f t="shared" si="19"/>
        <v>0</v>
      </c>
      <c r="AF42" s="141">
        <f t="shared" si="19"/>
        <v>0</v>
      </c>
      <c r="AG42" s="141">
        <f t="shared" si="19"/>
        <v>0</v>
      </c>
      <c r="AH42" s="141">
        <f t="shared" si="19"/>
        <v>0</v>
      </c>
      <c r="AI42" s="141">
        <f t="shared" si="19"/>
        <v>0</v>
      </c>
      <c r="AJ42" s="141">
        <f t="shared" si="19"/>
        <v>0</v>
      </c>
      <c r="AK42" s="141">
        <f t="shared" si="19"/>
        <v>0</v>
      </c>
      <c r="AL42" s="141">
        <f t="shared" si="19"/>
        <v>0</v>
      </c>
      <c r="AM42" s="141">
        <f t="shared" si="19"/>
        <v>0</v>
      </c>
      <c r="AN42" s="141">
        <f t="shared" si="19"/>
        <v>0</v>
      </c>
      <c r="AO42" s="141">
        <f t="shared" si="19"/>
        <v>0</v>
      </c>
      <c r="AP42" s="141">
        <f t="shared" si="19"/>
        <v>0</v>
      </c>
      <c r="AQ42" s="141">
        <f t="shared" si="19"/>
        <v>0</v>
      </c>
      <c r="AR42" s="141">
        <f t="shared" si="19"/>
        <v>0</v>
      </c>
      <c r="AS42" s="141">
        <f t="shared" si="19"/>
        <v>0</v>
      </c>
      <c r="AT42" s="141">
        <f t="shared" si="19"/>
        <v>0</v>
      </c>
    </row>
    <row r="43" spans="1:46" ht="16.5" hidden="1" customHeight="1" outlineLevel="1">
      <c r="A43" s="7" t="s">
        <v>256</v>
      </c>
      <c r="F43" s="141">
        <f>(F32+F40+F41+F42)*$E$29</f>
        <v>0</v>
      </c>
      <c r="G43" s="141">
        <f t="shared" ref="G43:AT43" si="20">(G32+G40+G41+G42)*$E$29</f>
        <v>0</v>
      </c>
      <c r="H43" s="141">
        <f t="shared" si="20"/>
        <v>0</v>
      </c>
      <c r="I43" s="141">
        <f t="shared" si="20"/>
        <v>0</v>
      </c>
      <c r="J43" s="141">
        <f t="shared" si="20"/>
        <v>0</v>
      </c>
      <c r="K43" s="141">
        <f t="shared" si="20"/>
        <v>0</v>
      </c>
      <c r="L43" s="141">
        <f t="shared" si="20"/>
        <v>0</v>
      </c>
      <c r="M43" s="141">
        <f t="shared" si="20"/>
        <v>0</v>
      </c>
      <c r="N43" s="141">
        <f t="shared" si="20"/>
        <v>0</v>
      </c>
      <c r="O43" s="141">
        <f t="shared" si="20"/>
        <v>0</v>
      </c>
      <c r="P43" s="141">
        <f t="shared" si="20"/>
        <v>0</v>
      </c>
      <c r="Q43" s="141">
        <f t="shared" si="20"/>
        <v>0</v>
      </c>
      <c r="R43" s="141">
        <f t="shared" si="20"/>
        <v>0</v>
      </c>
      <c r="S43" s="141">
        <f t="shared" si="20"/>
        <v>0</v>
      </c>
      <c r="T43" s="141">
        <f t="shared" si="20"/>
        <v>0</v>
      </c>
      <c r="U43" s="141">
        <f t="shared" si="20"/>
        <v>0</v>
      </c>
      <c r="V43" s="141">
        <f t="shared" si="20"/>
        <v>0</v>
      </c>
      <c r="W43" s="141">
        <f t="shared" si="20"/>
        <v>0</v>
      </c>
      <c r="X43" s="141">
        <f t="shared" si="20"/>
        <v>0</v>
      </c>
      <c r="Y43" s="141">
        <f t="shared" si="20"/>
        <v>0</v>
      </c>
      <c r="Z43" s="141">
        <f t="shared" si="20"/>
        <v>0</v>
      </c>
      <c r="AA43" s="141">
        <f t="shared" si="20"/>
        <v>0</v>
      </c>
      <c r="AB43" s="141">
        <f t="shared" si="20"/>
        <v>0</v>
      </c>
      <c r="AC43" s="141">
        <f t="shared" si="20"/>
        <v>0</v>
      </c>
      <c r="AD43" s="141">
        <f t="shared" si="20"/>
        <v>0</v>
      </c>
      <c r="AE43" s="141">
        <f t="shared" si="20"/>
        <v>0</v>
      </c>
      <c r="AF43" s="141">
        <f t="shared" si="20"/>
        <v>0</v>
      </c>
      <c r="AG43" s="141">
        <f t="shared" si="20"/>
        <v>0</v>
      </c>
      <c r="AH43" s="141">
        <f t="shared" si="20"/>
        <v>0</v>
      </c>
      <c r="AI43" s="141">
        <f t="shared" si="20"/>
        <v>0</v>
      </c>
      <c r="AJ43" s="141">
        <f t="shared" si="20"/>
        <v>0</v>
      </c>
      <c r="AK43" s="141">
        <f t="shared" si="20"/>
        <v>0</v>
      </c>
      <c r="AL43" s="141">
        <f t="shared" si="20"/>
        <v>0</v>
      </c>
      <c r="AM43" s="141">
        <f t="shared" si="20"/>
        <v>0</v>
      </c>
      <c r="AN43" s="141">
        <f t="shared" si="20"/>
        <v>0</v>
      </c>
      <c r="AO43" s="141">
        <f t="shared" si="20"/>
        <v>0</v>
      </c>
      <c r="AP43" s="141">
        <f t="shared" si="20"/>
        <v>0</v>
      </c>
      <c r="AQ43" s="141">
        <f t="shared" si="20"/>
        <v>0</v>
      </c>
      <c r="AR43" s="141">
        <f t="shared" si="20"/>
        <v>0</v>
      </c>
      <c r="AS43" s="141">
        <f t="shared" si="20"/>
        <v>0</v>
      </c>
      <c r="AT43" s="141">
        <f t="shared" si="20"/>
        <v>0</v>
      </c>
    </row>
    <row r="44" spans="1:46" ht="16.5" hidden="1" customHeight="1" outlineLevel="1">
      <c r="A44" s="7" t="s">
        <v>257</v>
      </c>
      <c r="F44" s="141">
        <f>(F32+F40+F41+F42)*$E$30</f>
        <v>0</v>
      </c>
      <c r="G44" s="141">
        <f t="shared" ref="G44:AT44" si="21">(G32+G40+G41+G42)*$E$30</f>
        <v>0</v>
      </c>
      <c r="H44" s="141">
        <f t="shared" si="21"/>
        <v>0</v>
      </c>
      <c r="I44" s="141">
        <f t="shared" si="21"/>
        <v>0</v>
      </c>
      <c r="J44" s="141">
        <f t="shared" si="21"/>
        <v>0</v>
      </c>
      <c r="K44" s="141">
        <f t="shared" si="21"/>
        <v>0</v>
      </c>
      <c r="L44" s="141">
        <f t="shared" si="21"/>
        <v>0</v>
      </c>
      <c r="M44" s="141">
        <f t="shared" si="21"/>
        <v>0</v>
      </c>
      <c r="N44" s="141">
        <f t="shared" si="21"/>
        <v>0</v>
      </c>
      <c r="O44" s="141">
        <f t="shared" si="21"/>
        <v>0</v>
      </c>
      <c r="P44" s="141">
        <f t="shared" si="21"/>
        <v>0</v>
      </c>
      <c r="Q44" s="141">
        <f t="shared" si="21"/>
        <v>0</v>
      </c>
      <c r="R44" s="141">
        <f t="shared" si="21"/>
        <v>0</v>
      </c>
      <c r="S44" s="141">
        <f t="shared" si="21"/>
        <v>0</v>
      </c>
      <c r="T44" s="141">
        <f t="shared" si="21"/>
        <v>0</v>
      </c>
      <c r="U44" s="141">
        <f t="shared" si="21"/>
        <v>0</v>
      </c>
      <c r="V44" s="141">
        <f t="shared" si="21"/>
        <v>0</v>
      </c>
      <c r="W44" s="141">
        <f t="shared" si="21"/>
        <v>0</v>
      </c>
      <c r="X44" s="141">
        <f t="shared" si="21"/>
        <v>0</v>
      </c>
      <c r="Y44" s="141">
        <f t="shared" si="21"/>
        <v>0</v>
      </c>
      <c r="Z44" s="141">
        <f t="shared" si="21"/>
        <v>0</v>
      </c>
      <c r="AA44" s="141">
        <f t="shared" si="21"/>
        <v>0</v>
      </c>
      <c r="AB44" s="141">
        <f t="shared" si="21"/>
        <v>0</v>
      </c>
      <c r="AC44" s="141">
        <f t="shared" si="21"/>
        <v>0</v>
      </c>
      <c r="AD44" s="141">
        <f t="shared" si="21"/>
        <v>0</v>
      </c>
      <c r="AE44" s="141">
        <f t="shared" si="21"/>
        <v>0</v>
      </c>
      <c r="AF44" s="141">
        <f t="shared" si="21"/>
        <v>0</v>
      </c>
      <c r="AG44" s="141">
        <f t="shared" si="21"/>
        <v>0</v>
      </c>
      <c r="AH44" s="141">
        <f t="shared" si="21"/>
        <v>0</v>
      </c>
      <c r="AI44" s="141">
        <f t="shared" si="21"/>
        <v>0</v>
      </c>
      <c r="AJ44" s="141">
        <f t="shared" si="21"/>
        <v>0</v>
      </c>
      <c r="AK44" s="141">
        <f t="shared" si="21"/>
        <v>0</v>
      </c>
      <c r="AL44" s="141">
        <f t="shared" si="21"/>
        <v>0</v>
      </c>
      <c r="AM44" s="141">
        <f t="shared" si="21"/>
        <v>0</v>
      </c>
      <c r="AN44" s="141">
        <f t="shared" si="21"/>
        <v>0</v>
      </c>
      <c r="AO44" s="141">
        <f t="shared" si="21"/>
        <v>0</v>
      </c>
      <c r="AP44" s="141">
        <f t="shared" si="21"/>
        <v>0</v>
      </c>
      <c r="AQ44" s="141">
        <f t="shared" si="21"/>
        <v>0</v>
      </c>
      <c r="AR44" s="141">
        <f t="shared" si="21"/>
        <v>0</v>
      </c>
      <c r="AS44" s="141">
        <f t="shared" si="21"/>
        <v>0</v>
      </c>
      <c r="AT44" s="141">
        <f t="shared" si="21"/>
        <v>0</v>
      </c>
    </row>
    <row r="45" spans="1:46" ht="16.5" hidden="1" customHeight="1" outlineLevel="1">
      <c r="A45" s="10" t="s">
        <v>258</v>
      </c>
      <c r="B45" s="87"/>
      <c r="C45" s="87"/>
      <c r="D45" s="87"/>
      <c r="E45" s="87"/>
      <c r="F45" s="142">
        <f>(F32+F40+F41+F42)*$E$31</f>
        <v>0</v>
      </c>
      <c r="G45" s="142">
        <f t="shared" ref="G45:AT45" si="22">(G32+G40+G41+G42)*$E$31</f>
        <v>0</v>
      </c>
      <c r="H45" s="142">
        <f t="shared" si="22"/>
        <v>0</v>
      </c>
      <c r="I45" s="142">
        <f t="shared" si="22"/>
        <v>0</v>
      </c>
      <c r="J45" s="142">
        <f t="shared" si="22"/>
        <v>0</v>
      </c>
      <c r="K45" s="142">
        <f t="shared" si="22"/>
        <v>0</v>
      </c>
      <c r="L45" s="142">
        <f t="shared" si="22"/>
        <v>0</v>
      </c>
      <c r="M45" s="142">
        <f t="shared" si="22"/>
        <v>0</v>
      </c>
      <c r="N45" s="142">
        <f t="shared" si="22"/>
        <v>0</v>
      </c>
      <c r="O45" s="142">
        <f t="shared" si="22"/>
        <v>0</v>
      </c>
      <c r="P45" s="142">
        <f t="shared" si="22"/>
        <v>0</v>
      </c>
      <c r="Q45" s="142">
        <f t="shared" si="22"/>
        <v>0</v>
      </c>
      <c r="R45" s="142">
        <f t="shared" si="22"/>
        <v>0</v>
      </c>
      <c r="S45" s="142">
        <f t="shared" si="22"/>
        <v>0</v>
      </c>
      <c r="T45" s="142">
        <f t="shared" si="22"/>
        <v>0</v>
      </c>
      <c r="U45" s="142">
        <f t="shared" si="22"/>
        <v>0</v>
      </c>
      <c r="V45" s="142">
        <f t="shared" si="22"/>
        <v>0</v>
      </c>
      <c r="W45" s="142">
        <f t="shared" si="22"/>
        <v>0</v>
      </c>
      <c r="X45" s="142">
        <f t="shared" si="22"/>
        <v>0</v>
      </c>
      <c r="Y45" s="142">
        <f t="shared" si="22"/>
        <v>0</v>
      </c>
      <c r="Z45" s="142">
        <f t="shared" si="22"/>
        <v>0</v>
      </c>
      <c r="AA45" s="142">
        <f t="shared" si="22"/>
        <v>0</v>
      </c>
      <c r="AB45" s="142">
        <f t="shared" si="22"/>
        <v>0</v>
      </c>
      <c r="AC45" s="142">
        <f t="shared" si="22"/>
        <v>0</v>
      </c>
      <c r="AD45" s="142">
        <f t="shared" si="22"/>
        <v>0</v>
      </c>
      <c r="AE45" s="142">
        <f t="shared" si="22"/>
        <v>0</v>
      </c>
      <c r="AF45" s="142">
        <f t="shared" si="22"/>
        <v>0</v>
      </c>
      <c r="AG45" s="142">
        <f t="shared" si="22"/>
        <v>0</v>
      </c>
      <c r="AH45" s="142">
        <f t="shared" si="22"/>
        <v>0</v>
      </c>
      <c r="AI45" s="142">
        <f t="shared" si="22"/>
        <v>0</v>
      </c>
      <c r="AJ45" s="142">
        <f t="shared" si="22"/>
        <v>0</v>
      </c>
      <c r="AK45" s="142">
        <f t="shared" si="22"/>
        <v>0</v>
      </c>
      <c r="AL45" s="142">
        <f t="shared" si="22"/>
        <v>0</v>
      </c>
      <c r="AM45" s="142">
        <f t="shared" si="22"/>
        <v>0</v>
      </c>
      <c r="AN45" s="142">
        <f t="shared" si="22"/>
        <v>0</v>
      </c>
      <c r="AO45" s="142">
        <f t="shared" si="22"/>
        <v>0</v>
      </c>
      <c r="AP45" s="142">
        <f t="shared" si="22"/>
        <v>0</v>
      </c>
      <c r="AQ45" s="142">
        <f t="shared" si="22"/>
        <v>0</v>
      </c>
      <c r="AR45" s="142">
        <f t="shared" si="22"/>
        <v>0</v>
      </c>
      <c r="AS45" s="142">
        <f t="shared" si="22"/>
        <v>0</v>
      </c>
      <c r="AT45" s="142">
        <f t="shared" si="22"/>
        <v>0</v>
      </c>
    </row>
    <row r="46" spans="1:46" ht="16.5" hidden="1" customHeight="1" outlineLevel="1">
      <c r="F46" s="239">
        <f t="shared" ref="F46:N46" si="23">SUM(F40:F45)</f>
        <v>0</v>
      </c>
      <c r="G46" s="239">
        <f t="shared" si="23"/>
        <v>0</v>
      </c>
      <c r="H46" s="239">
        <f t="shared" si="23"/>
        <v>0</v>
      </c>
      <c r="I46" s="239">
        <f t="shared" si="23"/>
        <v>0</v>
      </c>
      <c r="J46" s="239">
        <f t="shared" si="23"/>
        <v>0</v>
      </c>
      <c r="K46" s="239">
        <f t="shared" si="23"/>
        <v>0</v>
      </c>
      <c r="L46" s="239">
        <f t="shared" si="23"/>
        <v>0</v>
      </c>
      <c r="M46" s="239">
        <f t="shared" si="23"/>
        <v>0</v>
      </c>
      <c r="N46" s="239">
        <f t="shared" si="23"/>
        <v>0</v>
      </c>
      <c r="O46" s="239">
        <f>SUM(O40:O45)</f>
        <v>0</v>
      </c>
      <c r="P46" s="239">
        <f t="shared" ref="P46:AT46" si="24">SUM(P40:P45)</f>
        <v>0</v>
      </c>
      <c r="Q46" s="239">
        <f t="shared" si="24"/>
        <v>0</v>
      </c>
      <c r="R46" s="239">
        <f t="shared" si="24"/>
        <v>0</v>
      </c>
      <c r="S46" s="239">
        <f t="shared" si="24"/>
        <v>0</v>
      </c>
      <c r="T46" s="239">
        <f t="shared" si="24"/>
        <v>0</v>
      </c>
      <c r="U46" s="239">
        <f t="shared" si="24"/>
        <v>0</v>
      </c>
      <c r="V46" s="239">
        <f t="shared" si="24"/>
        <v>0</v>
      </c>
      <c r="W46" s="239">
        <f t="shared" si="24"/>
        <v>0</v>
      </c>
      <c r="X46" s="239">
        <f t="shared" si="24"/>
        <v>0</v>
      </c>
      <c r="Y46" s="239">
        <f t="shared" si="24"/>
        <v>0</v>
      </c>
      <c r="Z46" s="239">
        <f t="shared" si="24"/>
        <v>0</v>
      </c>
      <c r="AA46" s="239">
        <f t="shared" si="24"/>
        <v>0</v>
      </c>
      <c r="AB46" s="239">
        <f t="shared" si="24"/>
        <v>0</v>
      </c>
      <c r="AC46" s="239">
        <f t="shared" si="24"/>
        <v>0</v>
      </c>
      <c r="AD46" s="239">
        <f t="shared" si="24"/>
        <v>0</v>
      </c>
      <c r="AE46" s="239">
        <f t="shared" si="24"/>
        <v>0</v>
      </c>
      <c r="AF46" s="239">
        <f t="shared" si="24"/>
        <v>0</v>
      </c>
      <c r="AG46" s="239">
        <f t="shared" si="24"/>
        <v>0</v>
      </c>
      <c r="AH46" s="239">
        <f t="shared" si="24"/>
        <v>0</v>
      </c>
      <c r="AI46" s="239">
        <f t="shared" si="24"/>
        <v>0</v>
      </c>
      <c r="AJ46" s="239">
        <f t="shared" si="24"/>
        <v>0</v>
      </c>
      <c r="AK46" s="239">
        <f t="shared" si="24"/>
        <v>0</v>
      </c>
      <c r="AL46" s="239">
        <f t="shared" si="24"/>
        <v>0</v>
      </c>
      <c r="AM46" s="239">
        <f t="shared" si="24"/>
        <v>0</v>
      </c>
      <c r="AN46" s="239">
        <f t="shared" si="24"/>
        <v>0</v>
      </c>
      <c r="AO46" s="239">
        <f t="shared" si="24"/>
        <v>0</v>
      </c>
      <c r="AP46" s="239">
        <f t="shared" si="24"/>
        <v>0</v>
      </c>
      <c r="AQ46" s="239">
        <f t="shared" si="24"/>
        <v>0</v>
      </c>
      <c r="AR46" s="239">
        <f t="shared" si="24"/>
        <v>0</v>
      </c>
      <c r="AS46" s="239">
        <f t="shared" si="24"/>
        <v>0</v>
      </c>
      <c r="AT46" s="239">
        <f t="shared" si="24"/>
        <v>0</v>
      </c>
    </row>
    <row r="47" spans="1:46" ht="11.25" hidden="1" customHeight="1" outlineLevel="1">
      <c r="F47" s="74">
        <f t="shared" ref="F47:N47" si="25">F46-F33</f>
        <v>0</v>
      </c>
      <c r="G47" s="74">
        <f t="shared" si="25"/>
        <v>0</v>
      </c>
      <c r="H47" s="74">
        <f t="shared" si="25"/>
        <v>0</v>
      </c>
      <c r="I47" s="74">
        <f t="shared" si="25"/>
        <v>0</v>
      </c>
      <c r="J47" s="74">
        <f t="shared" si="25"/>
        <v>0</v>
      </c>
      <c r="K47" s="74">
        <f t="shared" si="25"/>
        <v>0</v>
      </c>
      <c r="L47" s="74">
        <f t="shared" si="25"/>
        <v>0</v>
      </c>
      <c r="M47" s="74">
        <f t="shared" si="25"/>
        <v>0</v>
      </c>
      <c r="N47" s="74">
        <f t="shared" si="25"/>
        <v>0</v>
      </c>
      <c r="O47" s="74">
        <f>O46-O33</f>
        <v>0</v>
      </c>
      <c r="P47" s="74">
        <f t="shared" ref="P47:S47" si="26">P46-P33</f>
        <v>0</v>
      </c>
      <c r="Q47" s="74">
        <f t="shared" si="26"/>
        <v>0</v>
      </c>
      <c r="R47" s="74">
        <f t="shared" si="26"/>
        <v>0</v>
      </c>
      <c r="S47" s="74">
        <f t="shared" si="26"/>
        <v>0</v>
      </c>
      <c r="T47" s="74"/>
      <c r="U47" s="74"/>
      <c r="V47" s="74"/>
      <c r="W47" s="74"/>
      <c r="X47" s="74"/>
      <c r="Y47" s="74"/>
      <c r="Z47" s="74">
        <f>Z46-Z33</f>
        <v>0</v>
      </c>
      <c r="AA47" s="74">
        <f t="shared" ref="AA47:AT47" si="27">AA46-AA33</f>
        <v>0</v>
      </c>
      <c r="AB47" s="74">
        <f t="shared" si="27"/>
        <v>0</v>
      </c>
      <c r="AC47" s="74">
        <f t="shared" si="27"/>
        <v>0</v>
      </c>
      <c r="AD47" s="74">
        <f t="shared" si="27"/>
        <v>0</v>
      </c>
      <c r="AE47" s="74">
        <f t="shared" si="27"/>
        <v>0</v>
      </c>
      <c r="AF47" s="74">
        <f t="shared" si="27"/>
        <v>0</v>
      </c>
      <c r="AG47" s="74">
        <f t="shared" si="27"/>
        <v>0</v>
      </c>
      <c r="AH47" s="74">
        <f t="shared" si="27"/>
        <v>0</v>
      </c>
      <c r="AI47" s="74">
        <f t="shared" si="27"/>
        <v>0</v>
      </c>
      <c r="AJ47" s="74">
        <f t="shared" si="27"/>
        <v>0</v>
      </c>
      <c r="AK47" s="74">
        <f t="shared" si="27"/>
        <v>0</v>
      </c>
      <c r="AL47" s="74">
        <f t="shared" si="27"/>
        <v>0</v>
      </c>
      <c r="AM47" s="74">
        <f t="shared" si="27"/>
        <v>0</v>
      </c>
      <c r="AN47" s="74">
        <f t="shared" si="27"/>
        <v>0</v>
      </c>
      <c r="AO47" s="74">
        <f t="shared" si="27"/>
        <v>0</v>
      </c>
      <c r="AP47" s="74">
        <f t="shared" si="27"/>
        <v>0</v>
      </c>
      <c r="AQ47" s="74">
        <f t="shared" si="27"/>
        <v>0</v>
      </c>
      <c r="AR47" s="74">
        <f t="shared" si="27"/>
        <v>0</v>
      </c>
      <c r="AS47" s="74">
        <f t="shared" si="27"/>
        <v>0</v>
      </c>
      <c r="AT47" s="74">
        <f t="shared" si="27"/>
        <v>0</v>
      </c>
    </row>
    <row r="48" spans="1:46" ht="20.25" hidden="1" outlineLevel="2">
      <c r="A48" s="1133" t="s">
        <v>403</v>
      </c>
      <c r="B48" s="1133"/>
      <c r="C48" s="1133"/>
      <c r="D48" s="1133"/>
      <c r="E48" s="1133"/>
      <c r="F48" s="1133"/>
      <c r="G48" s="1133"/>
      <c r="H48" s="1133"/>
      <c r="I48" s="1133"/>
      <c r="J48" s="1133"/>
      <c r="K48" s="1133"/>
      <c r="L48" s="1133"/>
      <c r="M48" s="1133"/>
      <c r="N48" s="1133"/>
      <c r="O48" s="1133"/>
      <c r="P48" s="1133"/>
      <c r="Q48" s="1133"/>
      <c r="R48" s="1133"/>
      <c r="S48" s="1133"/>
      <c r="T48" s="1133"/>
      <c r="U48" s="1133"/>
      <c r="V48" s="1133"/>
      <c r="W48" s="1133"/>
      <c r="X48" s="1133"/>
      <c r="Y48" s="1133"/>
      <c r="Z48" s="1133"/>
      <c r="AA48" s="1133"/>
      <c r="AB48" s="1133"/>
      <c r="AC48" s="1133"/>
      <c r="AD48" s="1133"/>
      <c r="AE48" s="1133"/>
      <c r="AF48" s="1133"/>
      <c r="AG48" s="1133"/>
      <c r="AH48" s="1133"/>
      <c r="AI48" s="1133"/>
      <c r="AJ48" s="1133"/>
      <c r="AK48" s="1133"/>
      <c r="AL48" s="1133"/>
      <c r="AM48" s="1133"/>
      <c r="AN48" s="1133"/>
      <c r="AO48" s="1133"/>
      <c r="AP48" s="1133"/>
      <c r="AQ48" s="1133"/>
      <c r="AR48" s="1133"/>
      <c r="AS48" s="1133"/>
      <c r="AT48" s="1133"/>
    </row>
    <row r="49" spans="1:46" ht="18.75" hidden="1" customHeight="1" outlineLevel="2">
      <c r="A49" s="207" t="s">
        <v>247</v>
      </c>
      <c r="B49" s="208"/>
      <c r="C49" s="207"/>
      <c r="D49" s="207"/>
      <c r="E49" s="207"/>
      <c r="F49" s="209">
        <f t="shared" ref="F49:AS49" si="28">F10/100*F5</f>
        <v>0</v>
      </c>
      <c r="G49" s="210">
        <f t="shared" si="28"/>
        <v>0</v>
      </c>
      <c r="H49" s="210">
        <f t="shared" si="28"/>
        <v>0</v>
      </c>
      <c r="I49" s="210">
        <f t="shared" si="28"/>
        <v>0</v>
      </c>
      <c r="J49" s="210">
        <f t="shared" si="28"/>
        <v>0</v>
      </c>
      <c r="K49" s="211">
        <f t="shared" si="28"/>
        <v>0</v>
      </c>
      <c r="L49" s="211">
        <f t="shared" si="28"/>
        <v>0</v>
      </c>
      <c r="M49" s="211">
        <f t="shared" si="28"/>
        <v>0</v>
      </c>
      <c r="N49" s="211">
        <f t="shared" si="28"/>
        <v>0</v>
      </c>
      <c r="O49" s="211">
        <f t="shared" si="28"/>
        <v>0</v>
      </c>
      <c r="P49" s="211">
        <f t="shared" si="28"/>
        <v>0</v>
      </c>
      <c r="Q49" s="211">
        <f t="shared" si="28"/>
        <v>0</v>
      </c>
      <c r="R49" s="211">
        <f t="shared" si="28"/>
        <v>0</v>
      </c>
      <c r="S49" s="211">
        <f t="shared" si="28"/>
        <v>0</v>
      </c>
      <c r="T49" s="211"/>
      <c r="U49" s="211"/>
      <c r="V49" s="211"/>
      <c r="W49" s="211"/>
      <c r="X49" s="211"/>
      <c r="Y49" s="211"/>
      <c r="Z49" s="211"/>
      <c r="AA49" s="211"/>
      <c r="AB49" s="211"/>
      <c r="AC49" s="211"/>
      <c r="AD49" s="211"/>
      <c r="AE49" s="211"/>
      <c r="AF49" s="211"/>
      <c r="AG49" s="211"/>
      <c r="AH49" s="211"/>
      <c r="AI49" s="211"/>
      <c r="AJ49" s="211"/>
      <c r="AK49" s="211"/>
      <c r="AL49" s="211"/>
      <c r="AM49" s="211"/>
      <c r="AN49" s="211"/>
      <c r="AO49" s="211"/>
      <c r="AP49" s="211"/>
      <c r="AQ49" s="211"/>
      <c r="AR49" s="211"/>
      <c r="AS49" s="211">
        <f t="shared" si="28"/>
        <v>0</v>
      </c>
      <c r="AT49" s="212">
        <f t="shared" ref="AT49:AT59" si="29">SUM(F49:AS49)</f>
        <v>0</v>
      </c>
    </row>
    <row r="50" spans="1:46" ht="18.75" hidden="1" customHeight="1" outlineLevel="2">
      <c r="A50" s="207" t="s">
        <v>404</v>
      </c>
      <c r="B50" s="208"/>
      <c r="C50" s="207"/>
      <c r="D50" s="207"/>
      <c r="E50" s="207"/>
      <c r="F50" s="209">
        <f t="shared" ref="F50:AS50" si="30">((F14+F13)/100)*F5</f>
        <v>0</v>
      </c>
      <c r="G50" s="209">
        <f t="shared" si="30"/>
        <v>0</v>
      </c>
      <c r="H50" s="209">
        <f t="shared" si="30"/>
        <v>0</v>
      </c>
      <c r="I50" s="209">
        <f t="shared" si="30"/>
        <v>0</v>
      </c>
      <c r="J50" s="209">
        <f t="shared" si="30"/>
        <v>0</v>
      </c>
      <c r="K50" s="209">
        <f t="shared" si="30"/>
        <v>0</v>
      </c>
      <c r="L50" s="209">
        <f t="shared" si="30"/>
        <v>0</v>
      </c>
      <c r="M50" s="209">
        <f t="shared" si="30"/>
        <v>0</v>
      </c>
      <c r="N50" s="209">
        <f t="shared" si="30"/>
        <v>0</v>
      </c>
      <c r="O50" s="209">
        <f t="shared" si="30"/>
        <v>0</v>
      </c>
      <c r="P50" s="209">
        <f t="shared" si="30"/>
        <v>0</v>
      </c>
      <c r="Q50" s="209">
        <f t="shared" si="30"/>
        <v>0</v>
      </c>
      <c r="R50" s="209">
        <f t="shared" si="30"/>
        <v>0</v>
      </c>
      <c r="S50" s="209">
        <f t="shared" si="30"/>
        <v>0</v>
      </c>
      <c r="T50" s="209"/>
      <c r="U50" s="209"/>
      <c r="V50" s="209"/>
      <c r="W50" s="209"/>
      <c r="X50" s="209"/>
      <c r="Y50" s="209"/>
      <c r="Z50" s="209"/>
      <c r="AA50" s="209"/>
      <c r="AB50" s="209"/>
      <c r="AC50" s="209"/>
      <c r="AD50" s="209"/>
      <c r="AE50" s="209"/>
      <c r="AF50" s="209"/>
      <c r="AG50" s="209"/>
      <c r="AH50" s="209"/>
      <c r="AI50" s="209"/>
      <c r="AJ50" s="209"/>
      <c r="AK50" s="209"/>
      <c r="AL50" s="209"/>
      <c r="AM50" s="209"/>
      <c r="AN50" s="209"/>
      <c r="AO50" s="209"/>
      <c r="AP50" s="209"/>
      <c r="AQ50" s="209"/>
      <c r="AR50" s="209"/>
      <c r="AS50" s="209">
        <f t="shared" si="30"/>
        <v>0</v>
      </c>
      <c r="AT50" s="212">
        <f t="shared" si="29"/>
        <v>0</v>
      </c>
    </row>
    <row r="51" spans="1:46" ht="18.75" hidden="1" customHeight="1" outlineLevel="2">
      <c r="A51" s="207" t="s">
        <v>405</v>
      </c>
      <c r="B51" s="208"/>
      <c r="C51" s="207"/>
      <c r="D51" s="207"/>
      <c r="E51" s="207"/>
      <c r="F51" s="209">
        <f t="shared" ref="F51:AS51" si="31">F16/100*F5</f>
        <v>0</v>
      </c>
      <c r="G51" s="209">
        <f t="shared" si="31"/>
        <v>0</v>
      </c>
      <c r="H51" s="209">
        <f t="shared" si="31"/>
        <v>0</v>
      </c>
      <c r="I51" s="209">
        <f t="shared" si="31"/>
        <v>0</v>
      </c>
      <c r="J51" s="209">
        <f t="shared" si="31"/>
        <v>0</v>
      </c>
      <c r="K51" s="209">
        <f t="shared" si="31"/>
        <v>0</v>
      </c>
      <c r="L51" s="209">
        <f t="shared" si="31"/>
        <v>0</v>
      </c>
      <c r="M51" s="209">
        <f t="shared" si="31"/>
        <v>0</v>
      </c>
      <c r="N51" s="209">
        <f t="shared" si="31"/>
        <v>0</v>
      </c>
      <c r="O51" s="209">
        <f t="shared" si="31"/>
        <v>0</v>
      </c>
      <c r="P51" s="209">
        <f t="shared" si="31"/>
        <v>0</v>
      </c>
      <c r="Q51" s="209">
        <f t="shared" si="31"/>
        <v>0</v>
      </c>
      <c r="R51" s="209">
        <f t="shared" si="31"/>
        <v>0</v>
      </c>
      <c r="S51" s="209">
        <f t="shared" si="31"/>
        <v>0</v>
      </c>
      <c r="T51" s="209"/>
      <c r="U51" s="209"/>
      <c r="V51" s="209"/>
      <c r="W51" s="209"/>
      <c r="X51" s="209"/>
      <c r="Y51" s="209"/>
      <c r="Z51" s="209"/>
      <c r="AA51" s="209"/>
      <c r="AB51" s="209"/>
      <c r="AC51" s="209"/>
      <c r="AD51" s="209"/>
      <c r="AE51" s="209"/>
      <c r="AF51" s="209"/>
      <c r="AG51" s="209"/>
      <c r="AH51" s="209"/>
      <c r="AI51" s="209"/>
      <c r="AJ51" s="209"/>
      <c r="AK51" s="209"/>
      <c r="AL51" s="209"/>
      <c r="AM51" s="209"/>
      <c r="AN51" s="209"/>
      <c r="AO51" s="209"/>
      <c r="AP51" s="209"/>
      <c r="AQ51" s="209"/>
      <c r="AR51" s="209"/>
      <c r="AS51" s="209">
        <f t="shared" si="31"/>
        <v>0</v>
      </c>
      <c r="AT51" s="212">
        <f t="shared" si="29"/>
        <v>0</v>
      </c>
    </row>
    <row r="52" spans="1:46" ht="18.75" hidden="1" customHeight="1" outlineLevel="2">
      <c r="A52" s="207" t="s">
        <v>17</v>
      </c>
      <c r="B52" s="208"/>
      <c r="C52" s="207"/>
      <c r="D52" s="207"/>
      <c r="E52" s="207"/>
      <c r="F52" s="209">
        <f t="shared" ref="F52:AS52" si="32">F22/100*F5</f>
        <v>0</v>
      </c>
      <c r="G52" s="209">
        <f t="shared" si="32"/>
        <v>0</v>
      </c>
      <c r="H52" s="209">
        <f t="shared" si="32"/>
        <v>0</v>
      </c>
      <c r="I52" s="209">
        <f t="shared" si="32"/>
        <v>0</v>
      </c>
      <c r="J52" s="209">
        <f t="shared" si="32"/>
        <v>0</v>
      </c>
      <c r="K52" s="209">
        <f t="shared" si="32"/>
        <v>0</v>
      </c>
      <c r="L52" s="209">
        <f t="shared" si="32"/>
        <v>0</v>
      </c>
      <c r="M52" s="209">
        <f t="shared" si="32"/>
        <v>0</v>
      </c>
      <c r="N52" s="209">
        <f t="shared" si="32"/>
        <v>0</v>
      </c>
      <c r="O52" s="209">
        <f t="shared" si="32"/>
        <v>0</v>
      </c>
      <c r="P52" s="209">
        <f t="shared" si="32"/>
        <v>0</v>
      </c>
      <c r="Q52" s="209">
        <f t="shared" si="32"/>
        <v>0</v>
      </c>
      <c r="R52" s="209">
        <f t="shared" si="32"/>
        <v>0</v>
      </c>
      <c r="S52" s="209">
        <f t="shared" si="32"/>
        <v>0</v>
      </c>
      <c r="T52" s="209"/>
      <c r="U52" s="209"/>
      <c r="V52" s="209"/>
      <c r="W52" s="209"/>
      <c r="X52" s="209"/>
      <c r="Y52" s="209"/>
      <c r="Z52" s="209"/>
      <c r="AA52" s="209"/>
      <c r="AB52" s="209"/>
      <c r="AC52" s="209"/>
      <c r="AD52" s="209"/>
      <c r="AE52" s="209"/>
      <c r="AF52" s="209"/>
      <c r="AG52" s="209"/>
      <c r="AH52" s="209"/>
      <c r="AI52" s="209"/>
      <c r="AJ52" s="209"/>
      <c r="AK52" s="209"/>
      <c r="AL52" s="209"/>
      <c r="AM52" s="209"/>
      <c r="AN52" s="209"/>
      <c r="AO52" s="209"/>
      <c r="AP52" s="209"/>
      <c r="AQ52" s="209"/>
      <c r="AR52" s="209"/>
      <c r="AS52" s="209">
        <f t="shared" si="32"/>
        <v>0</v>
      </c>
      <c r="AT52" s="212">
        <f t="shared" si="29"/>
        <v>0</v>
      </c>
    </row>
    <row r="53" spans="1:46" ht="18.75" hidden="1" customHeight="1" outlineLevel="2">
      <c r="A53" s="207" t="s">
        <v>18</v>
      </c>
      <c r="B53" s="208"/>
      <c r="C53" s="207"/>
      <c r="D53" s="207"/>
      <c r="E53" s="207"/>
      <c r="F53" s="209">
        <f t="shared" ref="F53:AS53" si="33">F23/100*F5</f>
        <v>0</v>
      </c>
      <c r="G53" s="209">
        <f t="shared" si="33"/>
        <v>0</v>
      </c>
      <c r="H53" s="209">
        <f t="shared" si="33"/>
        <v>0</v>
      </c>
      <c r="I53" s="209">
        <f t="shared" si="33"/>
        <v>0</v>
      </c>
      <c r="J53" s="209">
        <f t="shared" si="33"/>
        <v>0</v>
      </c>
      <c r="K53" s="209">
        <f t="shared" si="33"/>
        <v>0</v>
      </c>
      <c r="L53" s="209">
        <f t="shared" si="33"/>
        <v>0</v>
      </c>
      <c r="M53" s="209">
        <f t="shared" si="33"/>
        <v>0</v>
      </c>
      <c r="N53" s="209">
        <f t="shared" si="33"/>
        <v>0</v>
      </c>
      <c r="O53" s="209">
        <f t="shared" si="33"/>
        <v>0</v>
      </c>
      <c r="P53" s="209">
        <f t="shared" si="33"/>
        <v>0</v>
      </c>
      <c r="Q53" s="209">
        <f t="shared" si="33"/>
        <v>0</v>
      </c>
      <c r="R53" s="209">
        <f t="shared" si="33"/>
        <v>0</v>
      </c>
      <c r="S53" s="209">
        <f t="shared" si="33"/>
        <v>0</v>
      </c>
      <c r="T53" s="209"/>
      <c r="U53" s="209"/>
      <c r="V53" s="209"/>
      <c r="W53" s="209"/>
      <c r="X53" s="209"/>
      <c r="Y53" s="209"/>
      <c r="Z53" s="209"/>
      <c r="AA53" s="209"/>
      <c r="AB53" s="209"/>
      <c r="AC53" s="209"/>
      <c r="AD53" s="209"/>
      <c r="AE53" s="209"/>
      <c r="AF53" s="209"/>
      <c r="AG53" s="209"/>
      <c r="AH53" s="209"/>
      <c r="AI53" s="209"/>
      <c r="AJ53" s="209"/>
      <c r="AK53" s="209"/>
      <c r="AL53" s="209"/>
      <c r="AM53" s="209"/>
      <c r="AN53" s="209"/>
      <c r="AO53" s="209"/>
      <c r="AP53" s="209"/>
      <c r="AQ53" s="209"/>
      <c r="AR53" s="209"/>
      <c r="AS53" s="209">
        <f t="shared" si="33"/>
        <v>0</v>
      </c>
      <c r="AT53" s="212">
        <f t="shared" si="29"/>
        <v>0</v>
      </c>
    </row>
    <row r="54" spans="1:46" ht="18.75" hidden="1" customHeight="1" outlineLevel="2">
      <c r="A54" s="207" t="s">
        <v>283</v>
      </c>
      <c r="B54" s="208"/>
      <c r="C54" s="207"/>
      <c r="D54" s="207"/>
      <c r="E54" s="207"/>
      <c r="F54" s="209">
        <f t="shared" ref="F54:AS54" si="34">F24/100*F5</f>
        <v>0</v>
      </c>
      <c r="G54" s="209">
        <f t="shared" si="34"/>
        <v>0</v>
      </c>
      <c r="H54" s="209">
        <f t="shared" si="34"/>
        <v>0</v>
      </c>
      <c r="I54" s="209">
        <f t="shared" si="34"/>
        <v>0</v>
      </c>
      <c r="J54" s="209">
        <f t="shared" si="34"/>
        <v>0</v>
      </c>
      <c r="K54" s="209">
        <f t="shared" si="34"/>
        <v>0</v>
      </c>
      <c r="L54" s="209">
        <f t="shared" si="34"/>
        <v>0</v>
      </c>
      <c r="M54" s="209">
        <f t="shared" si="34"/>
        <v>0</v>
      </c>
      <c r="N54" s="209">
        <f t="shared" si="34"/>
        <v>0</v>
      </c>
      <c r="O54" s="209">
        <f t="shared" si="34"/>
        <v>0</v>
      </c>
      <c r="P54" s="209">
        <f t="shared" si="34"/>
        <v>0</v>
      </c>
      <c r="Q54" s="209">
        <f t="shared" si="34"/>
        <v>0</v>
      </c>
      <c r="R54" s="209">
        <f t="shared" si="34"/>
        <v>0</v>
      </c>
      <c r="S54" s="209">
        <f t="shared" si="34"/>
        <v>0</v>
      </c>
      <c r="T54" s="209"/>
      <c r="U54" s="209"/>
      <c r="V54" s="209"/>
      <c r="W54" s="209"/>
      <c r="X54" s="209"/>
      <c r="Y54" s="209"/>
      <c r="Z54" s="209"/>
      <c r="AA54" s="209"/>
      <c r="AB54" s="209"/>
      <c r="AC54" s="209"/>
      <c r="AD54" s="209"/>
      <c r="AE54" s="209"/>
      <c r="AF54" s="209"/>
      <c r="AG54" s="209"/>
      <c r="AH54" s="209"/>
      <c r="AI54" s="209"/>
      <c r="AJ54" s="209"/>
      <c r="AK54" s="209"/>
      <c r="AL54" s="209"/>
      <c r="AM54" s="209"/>
      <c r="AN54" s="209"/>
      <c r="AO54" s="209"/>
      <c r="AP54" s="209"/>
      <c r="AQ54" s="209"/>
      <c r="AR54" s="209"/>
      <c r="AS54" s="209">
        <f t="shared" si="34"/>
        <v>0</v>
      </c>
      <c r="AT54" s="212">
        <f t="shared" si="29"/>
        <v>0</v>
      </c>
    </row>
    <row r="55" spans="1:46" ht="18.75" hidden="1" customHeight="1" outlineLevel="2">
      <c r="A55" s="207" t="s">
        <v>34</v>
      </c>
      <c r="B55" s="208"/>
      <c r="C55" s="207"/>
      <c r="D55" s="207"/>
      <c r="E55" s="207"/>
      <c r="F55" s="209">
        <f t="shared" ref="F55:AS55" si="35">F29/100*F5</f>
        <v>0</v>
      </c>
      <c r="G55" s="209">
        <f t="shared" si="35"/>
        <v>0</v>
      </c>
      <c r="H55" s="209">
        <f t="shared" si="35"/>
        <v>0</v>
      </c>
      <c r="I55" s="209">
        <f t="shared" si="35"/>
        <v>0</v>
      </c>
      <c r="J55" s="209">
        <f t="shared" si="35"/>
        <v>0</v>
      </c>
      <c r="K55" s="209">
        <f t="shared" si="35"/>
        <v>0</v>
      </c>
      <c r="L55" s="209">
        <f t="shared" si="35"/>
        <v>0</v>
      </c>
      <c r="M55" s="209">
        <f t="shared" si="35"/>
        <v>0</v>
      </c>
      <c r="N55" s="209">
        <f t="shared" si="35"/>
        <v>0</v>
      </c>
      <c r="O55" s="209">
        <f t="shared" si="35"/>
        <v>0</v>
      </c>
      <c r="P55" s="209">
        <f t="shared" si="35"/>
        <v>0</v>
      </c>
      <c r="Q55" s="209">
        <f t="shared" si="35"/>
        <v>0</v>
      </c>
      <c r="R55" s="209">
        <f t="shared" si="35"/>
        <v>0</v>
      </c>
      <c r="S55" s="209">
        <f t="shared" si="35"/>
        <v>0</v>
      </c>
      <c r="T55" s="209"/>
      <c r="U55" s="209"/>
      <c r="V55" s="209"/>
      <c r="W55" s="209"/>
      <c r="X55" s="209"/>
      <c r="Y55" s="209"/>
      <c r="Z55" s="209"/>
      <c r="AA55" s="209"/>
      <c r="AB55" s="209"/>
      <c r="AC55" s="209"/>
      <c r="AD55" s="209"/>
      <c r="AE55" s="209"/>
      <c r="AF55" s="209"/>
      <c r="AG55" s="209"/>
      <c r="AH55" s="209"/>
      <c r="AI55" s="209"/>
      <c r="AJ55" s="209"/>
      <c r="AK55" s="209"/>
      <c r="AL55" s="209"/>
      <c r="AM55" s="209"/>
      <c r="AN55" s="209"/>
      <c r="AO55" s="209"/>
      <c r="AP55" s="209"/>
      <c r="AQ55" s="209"/>
      <c r="AR55" s="209"/>
      <c r="AS55" s="209">
        <f t="shared" si="35"/>
        <v>0</v>
      </c>
      <c r="AT55" s="212">
        <f t="shared" si="29"/>
        <v>0</v>
      </c>
    </row>
    <row r="56" spans="1:46" ht="18.75" hidden="1" customHeight="1" outlineLevel="2">
      <c r="A56" s="207" t="s">
        <v>406</v>
      </c>
      <c r="B56" s="208"/>
      <c r="C56" s="207"/>
      <c r="D56" s="207"/>
      <c r="E56" s="207"/>
      <c r="F56" s="209">
        <f t="shared" ref="F56:AS56" si="36">F30/100*F5</f>
        <v>0</v>
      </c>
      <c r="G56" s="209">
        <f t="shared" si="36"/>
        <v>0</v>
      </c>
      <c r="H56" s="209">
        <f t="shared" si="36"/>
        <v>0</v>
      </c>
      <c r="I56" s="209">
        <f t="shared" si="36"/>
        <v>0</v>
      </c>
      <c r="J56" s="209">
        <f t="shared" si="36"/>
        <v>0</v>
      </c>
      <c r="K56" s="209">
        <f t="shared" si="36"/>
        <v>0</v>
      </c>
      <c r="L56" s="209">
        <f t="shared" si="36"/>
        <v>0</v>
      </c>
      <c r="M56" s="209">
        <f t="shared" si="36"/>
        <v>0</v>
      </c>
      <c r="N56" s="209">
        <f t="shared" si="36"/>
        <v>0</v>
      </c>
      <c r="O56" s="209">
        <f t="shared" si="36"/>
        <v>0</v>
      </c>
      <c r="P56" s="209">
        <f t="shared" si="36"/>
        <v>0</v>
      </c>
      <c r="Q56" s="209">
        <f t="shared" si="36"/>
        <v>0</v>
      </c>
      <c r="R56" s="209">
        <f t="shared" si="36"/>
        <v>0</v>
      </c>
      <c r="S56" s="209">
        <f t="shared" si="36"/>
        <v>0</v>
      </c>
      <c r="T56" s="209"/>
      <c r="U56" s="209"/>
      <c r="V56" s="209"/>
      <c r="W56" s="209"/>
      <c r="X56" s="209"/>
      <c r="Y56" s="209"/>
      <c r="Z56" s="209"/>
      <c r="AA56" s="209"/>
      <c r="AB56" s="209"/>
      <c r="AC56" s="209"/>
      <c r="AD56" s="209"/>
      <c r="AE56" s="209"/>
      <c r="AF56" s="209"/>
      <c r="AG56" s="209"/>
      <c r="AH56" s="209"/>
      <c r="AI56" s="209"/>
      <c r="AJ56" s="209"/>
      <c r="AK56" s="209"/>
      <c r="AL56" s="209"/>
      <c r="AM56" s="209"/>
      <c r="AN56" s="209"/>
      <c r="AO56" s="209"/>
      <c r="AP56" s="209"/>
      <c r="AQ56" s="209"/>
      <c r="AR56" s="209"/>
      <c r="AS56" s="209">
        <f t="shared" si="36"/>
        <v>0</v>
      </c>
      <c r="AT56" s="212">
        <f t="shared" si="29"/>
        <v>0</v>
      </c>
    </row>
    <row r="57" spans="1:46" ht="18.75" hidden="1" customHeight="1" outlineLevel="2">
      <c r="A57" s="207" t="s">
        <v>407</v>
      </c>
      <c r="B57" s="208"/>
      <c r="C57" s="207"/>
      <c r="D57" s="207"/>
      <c r="E57" s="207"/>
      <c r="F57" s="209">
        <f t="shared" ref="F57:AS57" si="37">F31/100*F5</f>
        <v>0</v>
      </c>
      <c r="G57" s="209">
        <f t="shared" si="37"/>
        <v>0</v>
      </c>
      <c r="H57" s="209">
        <f t="shared" si="37"/>
        <v>0</v>
      </c>
      <c r="I57" s="209">
        <f t="shared" si="37"/>
        <v>0</v>
      </c>
      <c r="J57" s="209">
        <f t="shared" si="37"/>
        <v>0</v>
      </c>
      <c r="K57" s="209">
        <f t="shared" si="37"/>
        <v>0</v>
      </c>
      <c r="L57" s="209">
        <f t="shared" si="37"/>
        <v>0</v>
      </c>
      <c r="M57" s="209">
        <f t="shared" si="37"/>
        <v>0</v>
      </c>
      <c r="N57" s="209">
        <f t="shared" si="37"/>
        <v>0</v>
      </c>
      <c r="O57" s="209">
        <f t="shared" si="37"/>
        <v>0</v>
      </c>
      <c r="P57" s="209">
        <f t="shared" si="37"/>
        <v>0</v>
      </c>
      <c r="Q57" s="209">
        <f t="shared" si="37"/>
        <v>0</v>
      </c>
      <c r="R57" s="209">
        <f t="shared" si="37"/>
        <v>0</v>
      </c>
      <c r="S57" s="209">
        <f t="shared" si="37"/>
        <v>0</v>
      </c>
      <c r="T57" s="209"/>
      <c r="U57" s="209"/>
      <c r="V57" s="209"/>
      <c r="W57" s="209"/>
      <c r="X57" s="209"/>
      <c r="Y57" s="209"/>
      <c r="Z57" s="209"/>
      <c r="AA57" s="209"/>
      <c r="AB57" s="209"/>
      <c r="AC57" s="209"/>
      <c r="AD57" s="209"/>
      <c r="AE57" s="209"/>
      <c r="AF57" s="209"/>
      <c r="AG57" s="209"/>
      <c r="AH57" s="209"/>
      <c r="AI57" s="209"/>
      <c r="AJ57" s="209"/>
      <c r="AK57" s="209"/>
      <c r="AL57" s="209"/>
      <c r="AM57" s="209"/>
      <c r="AN57" s="209"/>
      <c r="AO57" s="209"/>
      <c r="AP57" s="209"/>
      <c r="AQ57" s="209"/>
      <c r="AR57" s="209"/>
      <c r="AS57" s="209">
        <f t="shared" si="37"/>
        <v>0</v>
      </c>
      <c r="AT57" s="212">
        <f t="shared" si="29"/>
        <v>0</v>
      </c>
    </row>
    <row r="58" spans="1:46" ht="18.75" hidden="1" customHeight="1" outlineLevel="2">
      <c r="A58" s="207" t="s">
        <v>21</v>
      </c>
      <c r="B58" s="208"/>
      <c r="C58" s="207"/>
      <c r="D58" s="207"/>
      <c r="E58" s="207"/>
      <c r="F58" s="209">
        <f t="shared" ref="F58:AS58" si="38">F33/100*F5</f>
        <v>0</v>
      </c>
      <c r="G58" s="209">
        <f t="shared" si="38"/>
        <v>0</v>
      </c>
      <c r="H58" s="209">
        <f t="shared" si="38"/>
        <v>0</v>
      </c>
      <c r="I58" s="209">
        <f t="shared" si="38"/>
        <v>0</v>
      </c>
      <c r="J58" s="209">
        <f t="shared" si="38"/>
        <v>0</v>
      </c>
      <c r="K58" s="209">
        <f t="shared" si="38"/>
        <v>0</v>
      </c>
      <c r="L58" s="209">
        <f t="shared" si="38"/>
        <v>0</v>
      </c>
      <c r="M58" s="209">
        <f t="shared" si="38"/>
        <v>0</v>
      </c>
      <c r="N58" s="209">
        <f t="shared" si="38"/>
        <v>0</v>
      </c>
      <c r="O58" s="209">
        <f t="shared" si="38"/>
        <v>0</v>
      </c>
      <c r="P58" s="209">
        <f t="shared" si="38"/>
        <v>0</v>
      </c>
      <c r="Q58" s="209">
        <f t="shared" si="38"/>
        <v>0</v>
      </c>
      <c r="R58" s="209">
        <f t="shared" si="38"/>
        <v>0</v>
      </c>
      <c r="S58" s="209">
        <f t="shared" si="38"/>
        <v>0</v>
      </c>
      <c r="T58" s="209"/>
      <c r="U58" s="209"/>
      <c r="V58" s="209"/>
      <c r="W58" s="209"/>
      <c r="X58" s="209"/>
      <c r="Y58" s="209"/>
      <c r="Z58" s="209"/>
      <c r="AA58" s="209"/>
      <c r="AB58" s="209"/>
      <c r="AC58" s="209"/>
      <c r="AD58" s="209"/>
      <c r="AE58" s="209"/>
      <c r="AF58" s="209"/>
      <c r="AG58" s="209"/>
      <c r="AH58" s="209"/>
      <c r="AI58" s="209"/>
      <c r="AJ58" s="209"/>
      <c r="AK58" s="209"/>
      <c r="AL58" s="209"/>
      <c r="AM58" s="209"/>
      <c r="AN58" s="209"/>
      <c r="AO58" s="209"/>
      <c r="AP58" s="209"/>
      <c r="AQ58" s="209"/>
      <c r="AR58" s="209"/>
      <c r="AS58" s="209">
        <f t="shared" si="38"/>
        <v>0</v>
      </c>
      <c r="AT58" s="212">
        <f t="shared" si="29"/>
        <v>0</v>
      </c>
    </row>
    <row r="59" spans="1:46" ht="18.75" hidden="1" customHeight="1" outlineLevel="2">
      <c r="A59" s="207" t="s">
        <v>102</v>
      </c>
      <c r="B59" s="208"/>
      <c r="C59" s="207"/>
      <c r="D59" s="207"/>
      <c r="E59" s="207"/>
      <c r="F59" s="209">
        <f>F32/100*F5</f>
        <v>0</v>
      </c>
      <c r="G59" s="209">
        <f t="shared" ref="G59:AS59" si="39">G32/100*G5</f>
        <v>0</v>
      </c>
      <c r="H59" s="209">
        <f t="shared" si="39"/>
        <v>0</v>
      </c>
      <c r="I59" s="209">
        <f t="shared" si="39"/>
        <v>0</v>
      </c>
      <c r="J59" s="209">
        <f t="shared" si="39"/>
        <v>0</v>
      </c>
      <c r="K59" s="209">
        <f t="shared" si="39"/>
        <v>0</v>
      </c>
      <c r="L59" s="209">
        <f t="shared" si="39"/>
        <v>0</v>
      </c>
      <c r="M59" s="209">
        <f t="shared" si="39"/>
        <v>0</v>
      </c>
      <c r="N59" s="209">
        <f t="shared" si="39"/>
        <v>0</v>
      </c>
      <c r="O59" s="209">
        <f t="shared" si="39"/>
        <v>0</v>
      </c>
      <c r="P59" s="209">
        <f t="shared" si="39"/>
        <v>0</v>
      </c>
      <c r="Q59" s="209">
        <f t="shared" si="39"/>
        <v>0</v>
      </c>
      <c r="R59" s="209">
        <f t="shared" si="39"/>
        <v>0</v>
      </c>
      <c r="S59" s="209">
        <f t="shared" si="39"/>
        <v>0</v>
      </c>
      <c r="T59" s="209"/>
      <c r="U59" s="209"/>
      <c r="V59" s="209"/>
      <c r="W59" s="209"/>
      <c r="X59" s="209"/>
      <c r="Y59" s="209"/>
      <c r="Z59" s="209"/>
      <c r="AA59" s="209"/>
      <c r="AB59" s="209"/>
      <c r="AC59" s="209"/>
      <c r="AD59" s="209"/>
      <c r="AE59" s="209"/>
      <c r="AF59" s="209"/>
      <c r="AG59" s="209"/>
      <c r="AH59" s="209"/>
      <c r="AI59" s="209"/>
      <c r="AJ59" s="209"/>
      <c r="AK59" s="209"/>
      <c r="AL59" s="209"/>
      <c r="AM59" s="209"/>
      <c r="AN59" s="209"/>
      <c r="AO59" s="209"/>
      <c r="AP59" s="209"/>
      <c r="AQ59" s="209"/>
      <c r="AR59" s="209"/>
      <c r="AS59" s="209">
        <f t="shared" si="39"/>
        <v>0</v>
      </c>
      <c r="AT59" s="212">
        <f t="shared" si="29"/>
        <v>0</v>
      </c>
    </row>
    <row r="60" spans="1:46" hidden="1" outlineLevel="1" collapsed="1"/>
    <row r="61" spans="1:46" hidden="1" outlineLevel="1">
      <c r="F61" s="74"/>
      <c r="G61" s="74"/>
      <c r="H61" s="74"/>
      <c r="I61" s="74"/>
      <c r="J61" s="74"/>
      <c r="K61" s="74"/>
      <c r="L61" s="74"/>
      <c r="M61" s="74"/>
      <c r="N61" s="74"/>
      <c r="O61" s="74"/>
      <c r="P61" s="74"/>
      <c r="Q61" s="74"/>
      <c r="R61" s="74"/>
      <c r="S61" s="74"/>
      <c r="T61" s="74"/>
      <c r="U61" s="74"/>
      <c r="V61" s="74"/>
      <c r="W61" s="74"/>
      <c r="X61" s="74"/>
      <c r="Y61" s="74"/>
      <c r="Z61" s="74"/>
      <c r="AA61" s="74"/>
      <c r="AB61" s="74"/>
      <c r="AC61" s="74"/>
      <c r="AD61" s="74"/>
      <c r="AE61" s="74"/>
      <c r="AF61" s="74"/>
      <c r="AG61" s="74"/>
      <c r="AH61" s="74"/>
      <c r="AI61" s="74"/>
      <c r="AJ61" s="74"/>
      <c r="AK61" s="74"/>
      <c r="AL61" s="74"/>
      <c r="AM61" s="74"/>
      <c r="AN61" s="74"/>
      <c r="AO61" s="74"/>
      <c r="AP61" s="74"/>
      <c r="AQ61" s="74"/>
      <c r="AR61" s="74"/>
      <c r="AS61" s="74"/>
      <c r="AT61" s="74"/>
    </row>
    <row r="62" spans="1:46" ht="20.25" hidden="1" outlineLevel="1">
      <c r="A62" s="753" t="s">
        <v>408</v>
      </c>
      <c r="B62" s="753"/>
      <c r="C62" s="753"/>
      <c r="D62" s="753"/>
      <c r="E62" s="753"/>
      <c r="F62" s="753"/>
      <c r="G62" s="753"/>
      <c r="H62" s="753"/>
      <c r="I62" s="753"/>
      <c r="J62" s="753"/>
      <c r="K62" s="753"/>
      <c r="L62" s="753"/>
      <c r="M62" s="753"/>
      <c r="N62" s="753"/>
      <c r="O62" s="753"/>
      <c r="P62" s="753"/>
      <c r="Q62" s="753"/>
      <c r="R62" s="753"/>
      <c r="S62" s="753"/>
      <c r="T62" s="753"/>
      <c r="U62" s="753"/>
      <c r="V62" s="753"/>
      <c r="W62" s="753"/>
      <c r="X62" s="753"/>
      <c r="Y62" s="753"/>
      <c r="Z62" s="753"/>
      <c r="AA62" s="753"/>
      <c r="AB62" s="753"/>
      <c r="AC62" s="753"/>
      <c r="AD62" s="753"/>
      <c r="AE62" s="753"/>
      <c r="AF62" s="753"/>
      <c r="AG62" s="753"/>
      <c r="AH62" s="753"/>
      <c r="AI62" s="753"/>
      <c r="AJ62" s="753"/>
      <c r="AK62" s="753"/>
      <c r="AL62" s="753"/>
      <c r="AM62" s="753"/>
      <c r="AN62" s="753"/>
      <c r="AO62" s="753"/>
      <c r="AP62" s="753"/>
      <c r="AQ62" s="753"/>
      <c r="AR62" s="753"/>
      <c r="AS62" s="753"/>
      <c r="AT62" s="753"/>
    </row>
    <row r="63" spans="1:46" ht="14.25" hidden="1" outlineLevel="1">
      <c r="A63" s="207" t="s">
        <v>409</v>
      </c>
      <c r="B63" s="208" t="s">
        <v>299</v>
      </c>
      <c r="C63" s="207"/>
      <c r="D63" s="207"/>
      <c r="E63" s="207"/>
      <c r="F63" s="272">
        <f>F35</f>
        <v>0</v>
      </c>
      <c r="G63" s="272">
        <f t="shared" ref="G63:AT63" si="40">G35</f>
        <v>0</v>
      </c>
      <c r="H63" s="272">
        <f t="shared" si="40"/>
        <v>0</v>
      </c>
      <c r="I63" s="272">
        <f t="shared" si="40"/>
        <v>0</v>
      </c>
      <c r="J63" s="272">
        <f t="shared" si="40"/>
        <v>0</v>
      </c>
      <c r="K63" s="272">
        <f t="shared" si="40"/>
        <v>0</v>
      </c>
      <c r="L63" s="272">
        <f t="shared" si="40"/>
        <v>0</v>
      </c>
      <c r="M63" s="272">
        <f t="shared" si="40"/>
        <v>0</v>
      </c>
      <c r="N63" s="272">
        <f t="shared" si="40"/>
        <v>0</v>
      </c>
      <c r="O63" s="272">
        <f t="shared" si="40"/>
        <v>0</v>
      </c>
      <c r="P63" s="272">
        <f t="shared" si="40"/>
        <v>0</v>
      </c>
      <c r="Q63" s="272">
        <f t="shared" si="40"/>
        <v>0</v>
      </c>
      <c r="R63" s="272">
        <f t="shared" si="40"/>
        <v>0</v>
      </c>
      <c r="S63" s="272">
        <f t="shared" si="40"/>
        <v>0</v>
      </c>
      <c r="T63" s="272">
        <f t="shared" si="40"/>
        <v>0</v>
      </c>
      <c r="U63" s="272">
        <f t="shared" si="40"/>
        <v>0</v>
      </c>
      <c r="V63" s="272">
        <f t="shared" si="40"/>
        <v>0</v>
      </c>
      <c r="W63" s="272">
        <f t="shared" si="40"/>
        <v>0</v>
      </c>
      <c r="X63" s="272">
        <f t="shared" si="40"/>
        <v>0</v>
      </c>
      <c r="Y63" s="272">
        <f t="shared" si="40"/>
        <v>0</v>
      </c>
      <c r="Z63" s="272">
        <f t="shared" si="40"/>
        <v>0</v>
      </c>
      <c r="AA63" s="272">
        <f t="shared" si="40"/>
        <v>0</v>
      </c>
      <c r="AB63" s="272">
        <f t="shared" si="40"/>
        <v>0</v>
      </c>
      <c r="AC63" s="272">
        <f t="shared" si="40"/>
        <v>0</v>
      </c>
      <c r="AD63" s="272">
        <f t="shared" si="40"/>
        <v>0</v>
      </c>
      <c r="AE63" s="272">
        <f t="shared" si="40"/>
        <v>0</v>
      </c>
      <c r="AF63" s="272">
        <f t="shared" si="40"/>
        <v>0</v>
      </c>
      <c r="AG63" s="272">
        <f t="shared" si="40"/>
        <v>0</v>
      </c>
      <c r="AH63" s="272">
        <f t="shared" si="40"/>
        <v>0</v>
      </c>
      <c r="AI63" s="272">
        <f t="shared" si="40"/>
        <v>0</v>
      </c>
      <c r="AJ63" s="272">
        <f t="shared" si="40"/>
        <v>0</v>
      </c>
      <c r="AK63" s="272">
        <f t="shared" si="40"/>
        <v>0</v>
      </c>
      <c r="AL63" s="272">
        <f t="shared" si="40"/>
        <v>0</v>
      </c>
      <c r="AM63" s="272">
        <f t="shared" si="40"/>
        <v>0</v>
      </c>
      <c r="AN63" s="272">
        <f t="shared" si="40"/>
        <v>0</v>
      </c>
      <c r="AO63" s="272">
        <f t="shared" si="40"/>
        <v>0</v>
      </c>
      <c r="AP63" s="272">
        <f t="shared" si="40"/>
        <v>0</v>
      </c>
      <c r="AQ63" s="272">
        <f t="shared" si="40"/>
        <v>0</v>
      </c>
      <c r="AR63" s="272">
        <f t="shared" si="40"/>
        <v>0</v>
      </c>
      <c r="AS63" s="272">
        <f t="shared" si="40"/>
        <v>0</v>
      </c>
      <c r="AT63" s="272">
        <f t="shared" si="40"/>
        <v>0</v>
      </c>
    </row>
    <row r="64" spans="1:46" ht="14.25" hidden="1" outlineLevel="1">
      <c r="A64" s="207" t="s">
        <v>410</v>
      </c>
      <c r="B64" s="208" t="s">
        <v>299</v>
      </c>
      <c r="C64" s="273">
        <v>0.13800000000000001</v>
      </c>
      <c r="D64" s="273"/>
      <c r="E64" s="207"/>
      <c r="F64" s="272">
        <f>($C$64*F35)+F26</f>
        <v>0</v>
      </c>
      <c r="G64" s="272">
        <f t="shared" ref="G64:AT64" si="41">($C$64*G35)+G26</f>
        <v>0</v>
      </c>
      <c r="H64" s="272">
        <f t="shared" si="41"/>
        <v>0</v>
      </c>
      <c r="I64" s="272">
        <f t="shared" si="41"/>
        <v>0</v>
      </c>
      <c r="J64" s="272">
        <f t="shared" si="41"/>
        <v>0</v>
      </c>
      <c r="K64" s="272">
        <f t="shared" si="41"/>
        <v>0</v>
      </c>
      <c r="L64" s="272">
        <f t="shared" si="41"/>
        <v>0</v>
      </c>
      <c r="M64" s="272">
        <f t="shared" si="41"/>
        <v>0</v>
      </c>
      <c r="N64" s="272">
        <f t="shared" si="41"/>
        <v>0</v>
      </c>
      <c r="O64" s="272">
        <f t="shared" si="41"/>
        <v>0</v>
      </c>
      <c r="P64" s="272">
        <f t="shared" si="41"/>
        <v>0</v>
      </c>
      <c r="Q64" s="272">
        <f t="shared" si="41"/>
        <v>0</v>
      </c>
      <c r="R64" s="272">
        <f t="shared" si="41"/>
        <v>0</v>
      </c>
      <c r="S64" s="272">
        <f t="shared" si="41"/>
        <v>0</v>
      </c>
      <c r="T64" s="272">
        <f t="shared" si="41"/>
        <v>0</v>
      </c>
      <c r="U64" s="272">
        <f t="shared" si="41"/>
        <v>0</v>
      </c>
      <c r="V64" s="272">
        <f t="shared" si="41"/>
        <v>0</v>
      </c>
      <c r="W64" s="272">
        <f t="shared" si="41"/>
        <v>0</v>
      </c>
      <c r="X64" s="272">
        <f t="shared" si="41"/>
        <v>0</v>
      </c>
      <c r="Y64" s="272">
        <f t="shared" si="41"/>
        <v>0</v>
      </c>
      <c r="Z64" s="272">
        <f t="shared" si="41"/>
        <v>0</v>
      </c>
      <c r="AA64" s="272">
        <f t="shared" si="41"/>
        <v>0</v>
      </c>
      <c r="AB64" s="272">
        <f t="shared" si="41"/>
        <v>0</v>
      </c>
      <c r="AC64" s="272">
        <f t="shared" si="41"/>
        <v>0</v>
      </c>
      <c r="AD64" s="272">
        <f t="shared" si="41"/>
        <v>0</v>
      </c>
      <c r="AE64" s="272">
        <f t="shared" si="41"/>
        <v>0</v>
      </c>
      <c r="AF64" s="272">
        <f t="shared" si="41"/>
        <v>0</v>
      </c>
      <c r="AG64" s="272">
        <f t="shared" si="41"/>
        <v>0</v>
      </c>
      <c r="AH64" s="272">
        <f t="shared" si="41"/>
        <v>0</v>
      </c>
      <c r="AI64" s="272">
        <f t="shared" si="41"/>
        <v>0</v>
      </c>
      <c r="AJ64" s="272">
        <f t="shared" si="41"/>
        <v>0</v>
      </c>
      <c r="AK64" s="272">
        <f t="shared" si="41"/>
        <v>0</v>
      </c>
      <c r="AL64" s="272">
        <f t="shared" si="41"/>
        <v>0</v>
      </c>
      <c r="AM64" s="272">
        <f t="shared" si="41"/>
        <v>0</v>
      </c>
      <c r="AN64" s="272">
        <f t="shared" si="41"/>
        <v>0</v>
      </c>
      <c r="AO64" s="272">
        <f t="shared" si="41"/>
        <v>0</v>
      </c>
      <c r="AP64" s="272">
        <f t="shared" si="41"/>
        <v>0</v>
      </c>
      <c r="AQ64" s="272">
        <f t="shared" si="41"/>
        <v>0</v>
      </c>
      <c r="AR64" s="272">
        <f t="shared" si="41"/>
        <v>0</v>
      </c>
      <c r="AS64" s="272">
        <f t="shared" si="41"/>
        <v>0</v>
      </c>
      <c r="AT64" s="272">
        <f t="shared" si="41"/>
        <v>0</v>
      </c>
    </row>
    <row r="65" collapsed="1"/>
  </sheetData>
  <mergeCells count="5">
    <mergeCell ref="A2:A3"/>
    <mergeCell ref="B2:B3"/>
    <mergeCell ref="C2:C3"/>
    <mergeCell ref="D2:D3"/>
    <mergeCell ref="A48:AT48"/>
  </mergeCells>
  <phoneticPr fontId="126" type="noConversion"/>
  <pageMargins left="0.19685039370078741" right="0.11811023622047245" top="0.27559055118110237" bottom="0.23622047244094491" header="0.15748031496062992" footer="0.11811023622047245"/>
  <pageSetup paperSize="9" scale="12" orientation="portrait" r:id="rId1"/>
  <headerFooter>
    <oddFooter>&amp;LSales Controlling&amp;R&amp;D</oddFooter>
  </headerFooter>
  <customProperties>
    <customPr name="_pios_id" r:id="rId2"/>
    <customPr name="EpmWorksheetKeyString_GUID" r:id="rId3"/>
  </customProperties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EAE897-68D9-4059-96E7-7AB623BC65DA}">
  <sheetPr codeName="Tabelle80">
    <tabColor rgb="FFFF0000"/>
  </sheetPr>
  <dimension ref="A1:DE354"/>
  <sheetViews>
    <sheetView showZeros="0" zoomScale="90" zoomScaleNormal="90" workbookViewId="0">
      <selection activeCell="E2" sqref="E2"/>
    </sheetView>
  </sheetViews>
  <sheetFormatPr defaultColWidth="11.375" defaultRowHeight="13.5" outlineLevelCol="1"/>
  <cols>
    <col min="1" max="1" width="42.75" style="102" bestFit="1" customWidth="1"/>
    <col min="2" max="2" width="9.75" customWidth="1"/>
    <col min="3" max="3" width="10.375" customWidth="1" outlineLevel="1"/>
    <col min="4" max="6" width="9.75" customWidth="1" outlineLevel="1"/>
    <col min="7" max="7" width="10.75" customWidth="1" outlineLevel="1"/>
    <col min="8" max="8" width="9.875" customWidth="1" outlineLevel="1"/>
    <col min="9" max="10" width="10.375" customWidth="1" outlineLevel="1"/>
    <col min="11" max="11" width="11.625" customWidth="1" outlineLevel="1"/>
    <col min="12" max="12" width="11" customWidth="1" outlineLevel="1"/>
    <col min="13" max="13" width="11.75" customWidth="1" outlineLevel="1"/>
    <col min="14" max="14" width="14.25" customWidth="1" outlineLevel="1"/>
    <col min="15" max="15" width="10.375" bestFit="1" customWidth="1"/>
    <col min="16" max="16" width="10.375" customWidth="1" outlineLevel="1"/>
    <col min="17" max="19" width="9.75" customWidth="1" outlineLevel="1"/>
    <col min="20" max="20" width="10.375" customWidth="1" outlineLevel="1"/>
    <col min="21" max="21" width="10.25" customWidth="1" outlineLevel="1"/>
    <col min="22" max="25" width="9.75" customWidth="1" outlineLevel="1"/>
    <col min="26" max="26" width="10.625" customWidth="1" outlineLevel="1"/>
    <col min="27" max="27" width="10.25" customWidth="1" outlineLevel="1"/>
    <col min="28" max="28" width="9.75" customWidth="1"/>
    <col min="29" max="29" width="11.25" customWidth="1" outlineLevel="1"/>
    <col min="30" max="32" width="9.75" customWidth="1" outlineLevel="1"/>
    <col min="33" max="33" width="11" customWidth="1" outlineLevel="1"/>
    <col min="34" max="34" width="10.25" customWidth="1" outlineLevel="1"/>
    <col min="35" max="38" width="9.75" customWidth="1" outlineLevel="1"/>
    <col min="39" max="39" width="10.625" customWidth="1" outlineLevel="1"/>
    <col min="40" max="40" width="10.25" customWidth="1" outlineLevel="1"/>
    <col min="41" max="41" width="11.625" bestFit="1" customWidth="1"/>
    <col min="42" max="42" width="11.25" customWidth="1" outlineLevel="1"/>
    <col min="43" max="45" width="9.75" customWidth="1" outlineLevel="1"/>
    <col min="46" max="46" width="11.625" customWidth="1" outlineLevel="1"/>
    <col min="47" max="47" width="10.25" customWidth="1" outlineLevel="1"/>
    <col min="48" max="48" width="9.75" customWidth="1" outlineLevel="1"/>
    <col min="49" max="49" width="10.375" customWidth="1" outlineLevel="1"/>
    <col min="50" max="51" width="9.75" customWidth="1" outlineLevel="1"/>
    <col min="52" max="52" width="10.625" customWidth="1" outlineLevel="1"/>
    <col min="53" max="53" width="10.25" customWidth="1" outlineLevel="1"/>
    <col min="54" max="54" width="9.75" customWidth="1"/>
    <col min="55" max="55" width="11.75" customWidth="1" outlineLevel="1"/>
    <col min="56" max="58" width="9.75" customWidth="1" outlineLevel="1"/>
    <col min="59" max="59" width="11.625" customWidth="1" outlineLevel="1"/>
    <col min="60" max="60" width="10.25" customWidth="1" outlineLevel="1"/>
    <col min="61" max="61" width="9.75" customWidth="1" outlineLevel="1"/>
    <col min="62" max="62" width="10.375" customWidth="1" outlineLevel="1"/>
    <col min="63" max="64" width="9.75" customWidth="1" outlineLevel="1"/>
    <col min="65" max="65" width="10.625" customWidth="1" outlineLevel="1"/>
    <col min="66" max="66" width="10.25" customWidth="1" outlineLevel="1"/>
    <col min="67" max="67" width="9.75" customWidth="1"/>
    <col min="68" max="68" width="11.375" customWidth="1" outlineLevel="1"/>
    <col min="69" max="71" width="9.75" customWidth="1" outlineLevel="1"/>
    <col min="72" max="72" width="11.625" customWidth="1" outlineLevel="1"/>
    <col min="73" max="73" width="10.25" customWidth="1" outlineLevel="1"/>
    <col min="74" max="74" width="9.75" customWidth="1" outlineLevel="1"/>
    <col min="75" max="75" width="10.375" customWidth="1" outlineLevel="1"/>
    <col min="76" max="77" width="9.75" customWidth="1" outlineLevel="1"/>
    <col min="78" max="78" width="10.625" customWidth="1" outlineLevel="1"/>
    <col min="79" max="79" width="10.25" customWidth="1" outlineLevel="1"/>
    <col min="80" max="80" width="9.75" customWidth="1"/>
    <col min="81" max="81" width="11.25" customWidth="1" outlineLevel="1"/>
    <col min="82" max="84" width="9.75" customWidth="1" outlineLevel="1"/>
    <col min="85" max="85" width="11.625" customWidth="1" outlineLevel="1"/>
    <col min="86" max="86" width="10.25" customWidth="1" outlineLevel="1"/>
    <col min="87" max="87" width="9.75" customWidth="1" outlineLevel="1"/>
    <col min="88" max="88" width="10.375" customWidth="1" outlineLevel="1"/>
    <col min="89" max="89" width="9.75" customWidth="1" outlineLevel="1"/>
    <col min="90" max="90" width="9.875" customWidth="1" outlineLevel="1"/>
    <col min="91" max="91" width="10.625" customWidth="1" outlineLevel="1"/>
    <col min="92" max="92" width="10.25" customWidth="1" outlineLevel="1"/>
    <col min="93" max="93" width="11" bestFit="1" customWidth="1"/>
    <col min="94" max="94" width="10.75" bestFit="1" customWidth="1"/>
    <col min="95" max="97" width="9.75" customWidth="1"/>
    <col min="98" max="98" width="11.625" bestFit="1" customWidth="1"/>
    <col min="99" max="99" width="11" bestFit="1" customWidth="1"/>
    <col min="100" max="100" width="11.25" bestFit="1" customWidth="1"/>
    <col min="101" max="101" width="10.875" bestFit="1" customWidth="1"/>
    <col min="102" max="104" width="11" bestFit="1" customWidth="1"/>
    <col min="105" max="105" width="11.25" bestFit="1" customWidth="1"/>
    <col min="106" max="107" width="9.75" customWidth="1"/>
    <col min="108" max="108" width="12.75" style="348" bestFit="1" customWidth="1"/>
    <col min="109" max="109" width="12.75" bestFit="1" customWidth="1"/>
  </cols>
  <sheetData>
    <row r="1" spans="1:109" s="1" customFormat="1" ht="22.5">
      <c r="A1" s="89" t="s">
        <v>411</v>
      </c>
      <c r="DD1" s="172"/>
    </row>
    <row r="2" spans="1:109" s="1" customFormat="1" ht="16.5" customHeight="1">
      <c r="A2" s="714" t="s">
        <v>412</v>
      </c>
      <c r="B2" s="990"/>
      <c r="DD2" s="172"/>
    </row>
    <row r="3" spans="1:109" s="1" customFormat="1">
      <c r="A3" s="714" t="s">
        <v>413</v>
      </c>
      <c r="B3" s="990"/>
      <c r="DD3" s="172"/>
    </row>
    <row r="4" spans="1:109" s="1" customFormat="1" ht="22.5">
      <c r="A4" s="70"/>
      <c r="B4" s="90" t="s">
        <v>414</v>
      </c>
      <c r="C4" s="91"/>
      <c r="D4" s="91"/>
      <c r="E4" s="91"/>
      <c r="F4" s="91"/>
      <c r="G4" s="91"/>
      <c r="H4" s="91"/>
      <c r="I4" s="91"/>
      <c r="DA4" s="92"/>
      <c r="DD4" s="172"/>
    </row>
    <row r="5" spans="1:109" s="94" customFormat="1" ht="18.75">
      <c r="A5" s="93"/>
      <c r="B5" s="1138">
        <f>'Input Cost_MS6'!A22</f>
        <v>2026</v>
      </c>
      <c r="C5" s="1139"/>
      <c r="D5" s="1139"/>
      <c r="E5" s="1139"/>
      <c r="F5" s="1139"/>
      <c r="G5" s="1139"/>
      <c r="H5" s="1139"/>
      <c r="I5" s="1139"/>
      <c r="J5" s="1139"/>
      <c r="K5" s="1139"/>
      <c r="L5" s="1139"/>
      <c r="M5" s="1139"/>
      <c r="N5" s="1140"/>
      <c r="O5" s="1138">
        <f>B5+1</f>
        <v>2027</v>
      </c>
      <c r="P5" s="1139"/>
      <c r="Q5" s="1139"/>
      <c r="R5" s="1139"/>
      <c r="S5" s="1139"/>
      <c r="T5" s="1139"/>
      <c r="U5" s="1139"/>
      <c r="V5" s="1139"/>
      <c r="W5" s="1139"/>
      <c r="X5" s="1139"/>
      <c r="Y5" s="1139"/>
      <c r="Z5" s="1139"/>
      <c r="AA5" s="1140"/>
      <c r="AB5" s="1138">
        <f>O5+1</f>
        <v>2028</v>
      </c>
      <c r="AC5" s="1139"/>
      <c r="AD5" s="1139"/>
      <c r="AE5" s="1139"/>
      <c r="AF5" s="1139"/>
      <c r="AG5" s="1139"/>
      <c r="AH5" s="1139"/>
      <c r="AI5" s="1139"/>
      <c r="AJ5" s="1139"/>
      <c r="AK5" s="1139"/>
      <c r="AL5" s="1139"/>
      <c r="AM5" s="1139"/>
      <c r="AN5" s="1140"/>
      <c r="AO5" s="1138">
        <f>AB5+1</f>
        <v>2029</v>
      </c>
      <c r="AP5" s="1139"/>
      <c r="AQ5" s="1139"/>
      <c r="AR5" s="1139"/>
      <c r="AS5" s="1139"/>
      <c r="AT5" s="1139"/>
      <c r="AU5" s="1139"/>
      <c r="AV5" s="1139"/>
      <c r="AW5" s="1139"/>
      <c r="AX5" s="1139"/>
      <c r="AY5" s="1139"/>
      <c r="AZ5" s="1139"/>
      <c r="BA5" s="1140"/>
      <c r="BB5" s="1138">
        <f>AO5+1</f>
        <v>2030</v>
      </c>
      <c r="BC5" s="1139"/>
      <c r="BD5" s="1139"/>
      <c r="BE5" s="1139"/>
      <c r="BF5" s="1139"/>
      <c r="BG5" s="1139"/>
      <c r="BH5" s="1139"/>
      <c r="BI5" s="1139"/>
      <c r="BJ5" s="1139"/>
      <c r="BK5" s="1139"/>
      <c r="BL5" s="1139"/>
      <c r="BM5" s="1139"/>
      <c r="BN5" s="1140"/>
      <c r="BO5" s="1138">
        <f>BB5+1</f>
        <v>2031</v>
      </c>
      <c r="BP5" s="1139"/>
      <c r="BQ5" s="1139"/>
      <c r="BR5" s="1139"/>
      <c r="BS5" s="1139"/>
      <c r="BT5" s="1139"/>
      <c r="BU5" s="1139"/>
      <c r="BV5" s="1139"/>
      <c r="BW5" s="1139"/>
      <c r="BX5" s="1139"/>
      <c r="BY5" s="1139"/>
      <c r="BZ5" s="1139"/>
      <c r="CA5" s="1140"/>
      <c r="CB5" s="1138">
        <f>BO5+1</f>
        <v>2032</v>
      </c>
      <c r="CC5" s="1139"/>
      <c r="CD5" s="1139"/>
      <c r="CE5" s="1139"/>
      <c r="CF5" s="1139"/>
      <c r="CG5" s="1139"/>
      <c r="CH5" s="1139"/>
      <c r="CI5" s="1139"/>
      <c r="CJ5" s="1139"/>
      <c r="CK5" s="1139"/>
      <c r="CL5" s="1139"/>
      <c r="CM5" s="1139"/>
      <c r="CN5" s="1140"/>
      <c r="CO5" s="1141" t="s">
        <v>156</v>
      </c>
      <c r="CP5" s="1142"/>
      <c r="CQ5" s="1142"/>
      <c r="CR5" s="1142"/>
      <c r="CS5" s="1142"/>
      <c r="CT5" s="1142"/>
      <c r="CU5" s="1142"/>
      <c r="CV5" s="1142"/>
      <c r="CW5" s="1142"/>
      <c r="CX5" s="1142"/>
      <c r="CY5" s="1142"/>
      <c r="CZ5" s="1142"/>
      <c r="DA5" s="1142"/>
      <c r="DB5" s="1142"/>
      <c r="DC5" s="1143"/>
      <c r="DD5" s="346"/>
    </row>
    <row r="6" spans="1:109" s="101" customFormat="1" ht="54">
      <c r="A6" s="198" t="s">
        <v>293</v>
      </c>
      <c r="B6" s="95" t="s">
        <v>415</v>
      </c>
      <c r="C6" s="96" t="s">
        <v>416</v>
      </c>
      <c r="D6" s="97" t="s">
        <v>131</v>
      </c>
      <c r="E6" s="97" t="s">
        <v>417</v>
      </c>
      <c r="F6" s="97" t="s">
        <v>418</v>
      </c>
      <c r="G6" s="98" t="s">
        <v>419</v>
      </c>
      <c r="H6" s="97" t="s">
        <v>420</v>
      </c>
      <c r="I6" s="97" t="s">
        <v>421</v>
      </c>
      <c r="J6" s="97" t="s">
        <v>422</v>
      </c>
      <c r="K6" s="97" t="s">
        <v>254</v>
      </c>
      <c r="L6" s="97" t="s">
        <v>102</v>
      </c>
      <c r="M6" s="97" t="s">
        <v>398</v>
      </c>
      <c r="N6" s="99" t="s">
        <v>423</v>
      </c>
      <c r="O6" s="95" t="str">
        <f>B6</f>
        <v>Volume Product</v>
      </c>
      <c r="P6" s="96" t="str">
        <f t="shared" ref="P6:AA6" si="0">C6</f>
        <v>Price/pcs. (w/o reduction)</v>
      </c>
      <c r="Q6" s="97" t="str">
        <f t="shared" si="0"/>
        <v>Price/pcs.</v>
      </c>
      <c r="R6" s="97" t="str">
        <f t="shared" si="0"/>
        <v>HK3/pcs.</v>
      </c>
      <c r="S6" s="97" t="str">
        <f t="shared" si="0"/>
        <v>SK/pcs.</v>
      </c>
      <c r="T6" s="98" t="str">
        <f t="shared" si="0"/>
        <v>Sales (w/o reduction)</v>
      </c>
      <c r="U6" s="97" t="str">
        <f t="shared" si="0"/>
        <v>Sales</v>
      </c>
      <c r="V6" s="97" t="str">
        <f t="shared" si="0"/>
        <v>Ratio</v>
      </c>
      <c r="W6" s="97" t="str">
        <f t="shared" si="0"/>
        <v>Ratio kum.</v>
      </c>
      <c r="X6" s="97" t="str">
        <f t="shared" si="0"/>
        <v>HK3</v>
      </c>
      <c r="Y6" s="97" t="str">
        <f t="shared" si="0"/>
        <v>SK</v>
      </c>
      <c r="Z6" s="97" t="str">
        <f t="shared" si="0"/>
        <v>DB1</v>
      </c>
      <c r="AA6" s="99" t="str">
        <f t="shared" si="0"/>
        <v>DB4</v>
      </c>
      <c r="AB6" s="95" t="str">
        <f>O6</f>
        <v>Volume Product</v>
      </c>
      <c r="AC6" s="96" t="str">
        <f t="shared" ref="AC6:AN6" si="1">P6</f>
        <v>Price/pcs. (w/o reduction)</v>
      </c>
      <c r="AD6" s="97" t="str">
        <f t="shared" si="1"/>
        <v>Price/pcs.</v>
      </c>
      <c r="AE6" s="97" t="str">
        <f t="shared" si="1"/>
        <v>HK3/pcs.</v>
      </c>
      <c r="AF6" s="100" t="str">
        <f t="shared" si="1"/>
        <v>SK/pcs.</v>
      </c>
      <c r="AG6" s="98" t="str">
        <f t="shared" si="1"/>
        <v>Sales (w/o reduction)</v>
      </c>
      <c r="AH6" s="97" t="str">
        <f t="shared" si="1"/>
        <v>Sales</v>
      </c>
      <c r="AI6" s="97" t="str">
        <f t="shared" si="1"/>
        <v>Ratio</v>
      </c>
      <c r="AJ6" s="97" t="str">
        <f t="shared" si="1"/>
        <v>Ratio kum.</v>
      </c>
      <c r="AK6" s="97" t="str">
        <f t="shared" si="1"/>
        <v>HK3</v>
      </c>
      <c r="AL6" s="97" t="str">
        <f t="shared" si="1"/>
        <v>SK</v>
      </c>
      <c r="AM6" s="97" t="str">
        <f t="shared" si="1"/>
        <v>DB1</v>
      </c>
      <c r="AN6" s="99" t="str">
        <f t="shared" si="1"/>
        <v>DB4</v>
      </c>
      <c r="AO6" s="95" t="str">
        <f>AB6</f>
        <v>Volume Product</v>
      </c>
      <c r="AP6" s="96" t="str">
        <f t="shared" ref="AP6:BA6" si="2">AC6</f>
        <v>Price/pcs. (w/o reduction)</v>
      </c>
      <c r="AQ6" s="97" t="str">
        <f t="shared" si="2"/>
        <v>Price/pcs.</v>
      </c>
      <c r="AR6" s="97" t="str">
        <f t="shared" si="2"/>
        <v>HK3/pcs.</v>
      </c>
      <c r="AS6" s="97" t="str">
        <f t="shared" si="2"/>
        <v>SK/pcs.</v>
      </c>
      <c r="AT6" s="98" t="str">
        <f t="shared" si="2"/>
        <v>Sales (w/o reduction)</v>
      </c>
      <c r="AU6" s="97" t="str">
        <f t="shared" si="2"/>
        <v>Sales</v>
      </c>
      <c r="AV6" s="97" t="str">
        <f t="shared" si="2"/>
        <v>Ratio</v>
      </c>
      <c r="AW6" s="97" t="str">
        <f t="shared" si="2"/>
        <v>Ratio kum.</v>
      </c>
      <c r="AX6" s="97" t="str">
        <f t="shared" si="2"/>
        <v>HK3</v>
      </c>
      <c r="AY6" s="97" t="str">
        <f t="shared" si="2"/>
        <v>SK</v>
      </c>
      <c r="AZ6" s="97" t="str">
        <f t="shared" si="2"/>
        <v>DB1</v>
      </c>
      <c r="BA6" s="99" t="str">
        <f t="shared" si="2"/>
        <v>DB4</v>
      </c>
      <c r="BB6" s="95" t="str">
        <f>AO6</f>
        <v>Volume Product</v>
      </c>
      <c r="BC6" s="96" t="str">
        <f t="shared" ref="BC6:BN6" si="3">AP6</f>
        <v>Price/pcs. (w/o reduction)</v>
      </c>
      <c r="BD6" s="97" t="str">
        <f t="shared" si="3"/>
        <v>Price/pcs.</v>
      </c>
      <c r="BE6" s="97" t="str">
        <f t="shared" si="3"/>
        <v>HK3/pcs.</v>
      </c>
      <c r="BF6" s="97" t="str">
        <f t="shared" si="3"/>
        <v>SK/pcs.</v>
      </c>
      <c r="BG6" s="98" t="str">
        <f t="shared" si="3"/>
        <v>Sales (w/o reduction)</v>
      </c>
      <c r="BH6" s="97" t="str">
        <f t="shared" si="3"/>
        <v>Sales</v>
      </c>
      <c r="BI6" s="97" t="str">
        <f t="shared" si="3"/>
        <v>Ratio</v>
      </c>
      <c r="BJ6" s="97" t="str">
        <f t="shared" si="3"/>
        <v>Ratio kum.</v>
      </c>
      <c r="BK6" s="97" t="str">
        <f t="shared" si="3"/>
        <v>HK3</v>
      </c>
      <c r="BL6" s="97" t="str">
        <f t="shared" si="3"/>
        <v>SK</v>
      </c>
      <c r="BM6" s="97" t="str">
        <f t="shared" si="3"/>
        <v>DB1</v>
      </c>
      <c r="BN6" s="99" t="str">
        <f t="shared" si="3"/>
        <v>DB4</v>
      </c>
      <c r="BO6" s="95" t="str">
        <f>BB6</f>
        <v>Volume Product</v>
      </c>
      <c r="BP6" s="96" t="str">
        <f t="shared" ref="BP6:CA6" si="4">BC6</f>
        <v>Price/pcs. (w/o reduction)</v>
      </c>
      <c r="BQ6" s="97" t="str">
        <f t="shared" si="4"/>
        <v>Price/pcs.</v>
      </c>
      <c r="BR6" s="97" t="str">
        <f t="shared" si="4"/>
        <v>HK3/pcs.</v>
      </c>
      <c r="BS6" s="97" t="str">
        <f t="shared" si="4"/>
        <v>SK/pcs.</v>
      </c>
      <c r="BT6" s="98" t="str">
        <f t="shared" si="4"/>
        <v>Sales (w/o reduction)</v>
      </c>
      <c r="BU6" s="97" t="str">
        <f t="shared" si="4"/>
        <v>Sales</v>
      </c>
      <c r="BV6" s="97" t="str">
        <f t="shared" si="4"/>
        <v>Ratio</v>
      </c>
      <c r="BW6" s="97" t="str">
        <f t="shared" si="4"/>
        <v>Ratio kum.</v>
      </c>
      <c r="BX6" s="97" t="str">
        <f t="shared" si="4"/>
        <v>HK3</v>
      </c>
      <c r="BY6" s="97" t="str">
        <f t="shared" si="4"/>
        <v>SK</v>
      </c>
      <c r="BZ6" s="97" t="str">
        <f t="shared" si="4"/>
        <v>DB1</v>
      </c>
      <c r="CA6" s="99" t="str">
        <f t="shared" si="4"/>
        <v>DB4</v>
      </c>
      <c r="CB6" s="95" t="str">
        <f>BO6</f>
        <v>Volume Product</v>
      </c>
      <c r="CC6" s="96" t="str">
        <f t="shared" ref="CC6:CN6" si="5">BP6</f>
        <v>Price/pcs. (w/o reduction)</v>
      </c>
      <c r="CD6" s="97" t="str">
        <f t="shared" si="5"/>
        <v>Price/pcs.</v>
      </c>
      <c r="CE6" s="97" t="str">
        <f t="shared" si="5"/>
        <v>HK3/pcs.</v>
      </c>
      <c r="CF6" s="97" t="str">
        <f t="shared" si="5"/>
        <v>SK/pcs.</v>
      </c>
      <c r="CG6" s="98" t="str">
        <f t="shared" si="5"/>
        <v>Sales (w/o reduction)</v>
      </c>
      <c r="CH6" s="97" t="str">
        <f t="shared" si="5"/>
        <v>Sales</v>
      </c>
      <c r="CI6" s="97" t="str">
        <f t="shared" si="5"/>
        <v>Ratio</v>
      </c>
      <c r="CJ6" s="97" t="str">
        <f t="shared" si="5"/>
        <v>Ratio kum.</v>
      </c>
      <c r="CK6" s="97" t="str">
        <f t="shared" si="5"/>
        <v>HK3</v>
      </c>
      <c r="CL6" s="97" t="str">
        <f t="shared" si="5"/>
        <v>SK</v>
      </c>
      <c r="CM6" s="97" t="str">
        <f t="shared" si="5"/>
        <v>DB1</v>
      </c>
      <c r="CN6" s="99" t="str">
        <f t="shared" si="5"/>
        <v>DB4</v>
      </c>
      <c r="CO6" s="95" t="str">
        <f>CB6</f>
        <v>Volume Product</v>
      </c>
      <c r="CP6" s="96" t="str">
        <f t="shared" ref="CP6:DA6" si="6">CC6</f>
        <v>Price/pcs. (w/o reduction)</v>
      </c>
      <c r="CQ6" s="97" t="str">
        <f t="shared" si="6"/>
        <v>Price/pcs.</v>
      </c>
      <c r="CR6" s="97" t="str">
        <f t="shared" si="6"/>
        <v>HK3/pcs.</v>
      </c>
      <c r="CS6" s="97" t="str">
        <f t="shared" si="6"/>
        <v>SK/pcs.</v>
      </c>
      <c r="CT6" s="98" t="str">
        <f t="shared" si="6"/>
        <v>Sales (w/o reduction)</v>
      </c>
      <c r="CU6" s="97" t="str">
        <f t="shared" si="6"/>
        <v>Sales</v>
      </c>
      <c r="CV6" s="97" t="str">
        <f t="shared" si="6"/>
        <v>Ratio</v>
      </c>
      <c r="CW6" s="97" t="str">
        <f t="shared" si="6"/>
        <v>Ratio kum.</v>
      </c>
      <c r="CX6" s="97" t="str">
        <f t="shared" si="6"/>
        <v>HK3</v>
      </c>
      <c r="CY6" s="97" t="str">
        <f t="shared" si="6"/>
        <v>SK</v>
      </c>
      <c r="CZ6" s="97" t="str">
        <f t="shared" si="6"/>
        <v>DB1</v>
      </c>
      <c r="DA6" s="99" t="str">
        <f t="shared" si="6"/>
        <v>DB4</v>
      </c>
      <c r="DB6" s="97" t="str">
        <f>CZ6</f>
        <v>DB1</v>
      </c>
      <c r="DC6" s="99" t="str">
        <f>DA6</f>
        <v>DB4</v>
      </c>
      <c r="DD6" s="347"/>
    </row>
    <row r="7" spans="1:109">
      <c r="A7" s="446">
        <f>'Input Cost_MS6'!$D$11</f>
        <v>0</v>
      </c>
      <c r="B7" s="1080">
        <f>'Input Cost_MS6'!D$13</f>
        <v>0</v>
      </c>
      <c r="C7" s="656">
        <f>'Input Cost_MS6'!D$117/100</f>
        <v>0</v>
      </c>
      <c r="D7" s="969">
        <f>((C7-B2)*(1+'Input Cost_MS6'!D$22))+B2</f>
        <v>0</v>
      </c>
      <c r="E7" s="275">
        <f>(Kalkulation_MS6!$F$26)/100</f>
        <v>0</v>
      </c>
      <c r="F7" s="275">
        <f>(Kalkulation_MS6!$F$35)/100</f>
        <v>0</v>
      </c>
      <c r="G7" s="103">
        <f>B7*C7</f>
        <v>0</v>
      </c>
      <c r="H7" s="104">
        <f>B7*D7</f>
        <v>0</v>
      </c>
      <c r="I7" s="104">
        <f>H7-G7</f>
        <v>0</v>
      </c>
      <c r="J7" s="104">
        <f>I7</f>
        <v>0</v>
      </c>
      <c r="K7" s="104">
        <f>B7*E7</f>
        <v>0</v>
      </c>
      <c r="L7" s="104">
        <f>B7*F7</f>
        <v>0</v>
      </c>
      <c r="M7" s="104">
        <f>H7-K7</f>
        <v>0</v>
      </c>
      <c r="N7" s="105">
        <f>H7-L7</f>
        <v>0</v>
      </c>
      <c r="O7" s="38">
        <f>'Input Cost_MS6'!D$14</f>
        <v>0</v>
      </c>
      <c r="P7" s="122">
        <f>C7</f>
        <v>0</v>
      </c>
      <c r="Q7" s="971">
        <f>((D7-B2)*(1+'Input Cost_MS6'!$D23))+B2</f>
        <v>0</v>
      </c>
      <c r="R7" s="108">
        <f>E7</f>
        <v>0</v>
      </c>
      <c r="S7" s="108">
        <f>F7</f>
        <v>0</v>
      </c>
      <c r="T7" s="103">
        <f>P7*O7</f>
        <v>0</v>
      </c>
      <c r="U7" s="104">
        <f>Q7*O7</f>
        <v>0</v>
      </c>
      <c r="V7" s="104">
        <f>(Q7-D7)*O7</f>
        <v>0</v>
      </c>
      <c r="W7" s="104">
        <f>(Q7-P7)*O7</f>
        <v>0</v>
      </c>
      <c r="X7" s="104">
        <f t="shared" ref="X7:X46" si="7">R7*O7</f>
        <v>0</v>
      </c>
      <c r="Y7" s="104">
        <f>S7*O7</f>
        <v>0</v>
      </c>
      <c r="Z7" s="104">
        <f t="shared" ref="Z7:Z46" si="8">U7-X7</f>
        <v>0</v>
      </c>
      <c r="AA7" s="105">
        <f>U7-Y7</f>
        <v>0</v>
      </c>
      <c r="AB7" s="1080">
        <f>'Input Cost_MS6'!D$15</f>
        <v>0</v>
      </c>
      <c r="AC7" s="107">
        <f>P7</f>
        <v>0</v>
      </c>
      <c r="AD7" s="971">
        <f>((Q7-B2)*(1+'Input Cost_MS6'!$D24))+B2</f>
        <v>0</v>
      </c>
      <c r="AE7" s="108">
        <f>R7</f>
        <v>0</v>
      </c>
      <c r="AF7" s="108">
        <f>S7</f>
        <v>0</v>
      </c>
      <c r="AG7" s="103">
        <f>AC7*AB7</f>
        <v>0</v>
      </c>
      <c r="AH7" s="104">
        <f>AD7*AB7</f>
        <v>0</v>
      </c>
      <c r="AI7" s="104">
        <f>(AD7-Q7)*AB7</f>
        <v>0</v>
      </c>
      <c r="AJ7" s="104">
        <f>(AD7-AC7)*AB7</f>
        <v>0</v>
      </c>
      <c r="AK7" s="104">
        <f t="shared" ref="AK7:AK46" si="9">AE7*AB7</f>
        <v>0</v>
      </c>
      <c r="AL7" s="104">
        <f>AF7*AB7</f>
        <v>0</v>
      </c>
      <c r="AM7" s="109">
        <f t="shared" ref="AM7:AM46" si="10">AH7-AK7</f>
        <v>0</v>
      </c>
      <c r="AN7" s="105">
        <f>AH7-AL7</f>
        <v>0</v>
      </c>
      <c r="AO7" s="38">
        <f>'Input Cost_MS6'!D$16</f>
        <v>0</v>
      </c>
      <c r="AP7" s="107">
        <f>AC7</f>
        <v>0</v>
      </c>
      <c r="AQ7" s="971">
        <f>((AD7-B2)*(1+'Input Cost_MS6'!$D25))+B2</f>
        <v>0</v>
      </c>
      <c r="AR7" s="108">
        <f>AE7</f>
        <v>0</v>
      </c>
      <c r="AS7" s="108">
        <f>AF7</f>
        <v>0</v>
      </c>
      <c r="AT7" s="103">
        <f>AP7*AO7</f>
        <v>0</v>
      </c>
      <c r="AU7" s="104">
        <f>AQ7*AO7</f>
        <v>0</v>
      </c>
      <c r="AV7" s="104">
        <f>(AQ7-AD7)*AO7</f>
        <v>0</v>
      </c>
      <c r="AW7" s="104">
        <f>(AQ7-AP7)*AO7</f>
        <v>0</v>
      </c>
      <c r="AX7" s="104">
        <f t="shared" ref="AX7:AX46" si="11">AR7*AO7</f>
        <v>0</v>
      </c>
      <c r="AY7" s="104">
        <f>AS7*AO7</f>
        <v>0</v>
      </c>
      <c r="AZ7" s="104">
        <f t="shared" ref="AZ7:AZ46" si="12">AU7-AX7</f>
        <v>0</v>
      </c>
      <c r="BA7" s="105">
        <f>AU7-AY7</f>
        <v>0</v>
      </c>
      <c r="BB7" s="38">
        <f>'Input Cost_MS6'!D$17</f>
        <v>0</v>
      </c>
      <c r="BC7" s="107">
        <f>AP7</f>
        <v>0</v>
      </c>
      <c r="BD7" s="971">
        <f>((AQ7-B2)*(1+'Input Cost_MS6'!$D26))+B2</f>
        <v>0</v>
      </c>
      <c r="BE7" s="108">
        <f>AR7</f>
        <v>0</v>
      </c>
      <c r="BF7" s="108">
        <f>AS7</f>
        <v>0</v>
      </c>
      <c r="BG7" s="103">
        <f>BC7*BB7</f>
        <v>0</v>
      </c>
      <c r="BH7" s="104">
        <f>BD7*BB7</f>
        <v>0</v>
      </c>
      <c r="BI7" s="104">
        <f>(BD7-AQ7)*BB7</f>
        <v>0</v>
      </c>
      <c r="BJ7" s="104">
        <f>(BD7-BC7)*BB7</f>
        <v>0</v>
      </c>
      <c r="BK7" s="262">
        <f t="shared" ref="BK7:BK46" si="13">BE7*BB7</f>
        <v>0</v>
      </c>
      <c r="BL7" s="104">
        <f>BF7*BB7</f>
        <v>0</v>
      </c>
      <c r="BM7" s="104">
        <f t="shared" ref="BM7:BM46" si="14">BH7-BK7</f>
        <v>0</v>
      </c>
      <c r="BN7" s="105">
        <f>BH7-BL7</f>
        <v>0</v>
      </c>
      <c r="BO7" s="38">
        <f>'Input Cost_MS6'!D$18</f>
        <v>0</v>
      </c>
      <c r="BP7" s="107">
        <f>BC7</f>
        <v>0</v>
      </c>
      <c r="BQ7" s="971">
        <f>((BD7-B2)*(1+'Input Cost_MS6'!$D27))+B2</f>
        <v>0</v>
      </c>
      <c r="BR7" s="108">
        <f>BE7</f>
        <v>0</v>
      </c>
      <c r="BS7" s="108">
        <f>BF7</f>
        <v>0</v>
      </c>
      <c r="BT7" s="103">
        <f>BP7*BO7</f>
        <v>0</v>
      </c>
      <c r="BU7" s="104">
        <f>BQ7*BO7</f>
        <v>0</v>
      </c>
      <c r="BV7" s="104">
        <f>(BQ7-BD7)*BO7</f>
        <v>0</v>
      </c>
      <c r="BW7" s="104">
        <f>(BQ7-BP7)*BO7</f>
        <v>0</v>
      </c>
      <c r="BX7" s="262">
        <f t="shared" ref="BX7:BX46" si="15">BR7*BO7</f>
        <v>0</v>
      </c>
      <c r="BY7" s="104">
        <f>BS7*BO7</f>
        <v>0</v>
      </c>
      <c r="BZ7" s="104">
        <f t="shared" ref="BZ7:BZ46" si="16">BU7-BX7</f>
        <v>0</v>
      </c>
      <c r="CA7" s="105">
        <f>BU7-BY7</f>
        <v>0</v>
      </c>
      <c r="CB7" s="38">
        <f>'Input Cost_MS6'!D$19</f>
        <v>0</v>
      </c>
      <c r="CC7" s="107">
        <f>BP7</f>
        <v>0</v>
      </c>
      <c r="CD7" s="971">
        <f>((BQ7-B2)*(1+'Input Cost_MS6'!$D28))+B2</f>
        <v>0</v>
      </c>
      <c r="CE7" s="108">
        <f>BR7</f>
        <v>0</v>
      </c>
      <c r="CF7" s="108">
        <f>BS7</f>
        <v>0</v>
      </c>
      <c r="CG7" s="103">
        <f>CC7*CB7</f>
        <v>0</v>
      </c>
      <c r="CH7" s="104">
        <f>CD7*CB7</f>
        <v>0</v>
      </c>
      <c r="CI7" s="104">
        <f>(CD7-BQ7)*CB7</f>
        <v>0</v>
      </c>
      <c r="CJ7" s="104">
        <f>(CD7-CC7)*CB7</f>
        <v>0</v>
      </c>
      <c r="CK7" s="262">
        <f t="shared" ref="CK7:CK46" si="17">CE7*CB7</f>
        <v>0</v>
      </c>
      <c r="CL7" s="104">
        <f>CF7*CB7</f>
        <v>0</v>
      </c>
      <c r="CM7" s="104">
        <f t="shared" ref="CM7:CM46" si="18">CH7-CK7</f>
        <v>0</v>
      </c>
      <c r="CN7" s="105">
        <f>CH7-CL7</f>
        <v>0</v>
      </c>
      <c r="CO7" s="110">
        <f>B7+O7+AB7+AO7+BB7+BO7+CB7</f>
        <v>0</v>
      </c>
      <c r="CP7" s="111">
        <f>$C7</f>
        <v>0</v>
      </c>
      <c r="CQ7" s="112" t="str">
        <f>IF(CO7=0,"",CU7/CO7)</f>
        <v/>
      </c>
      <c r="CR7" s="113" t="str">
        <f>IF(CO7=0,"",CX7/CO7)</f>
        <v/>
      </c>
      <c r="CS7" s="113" t="str">
        <f>IF(CO7=0,"",CY7/CO7)</f>
        <v/>
      </c>
      <c r="CT7" s="114">
        <f t="shared" ref="CT7:CY22" si="19">G7+T7+AG7+AT7+BG7+BT7+CG7</f>
        <v>0</v>
      </c>
      <c r="CU7" s="115">
        <f t="shared" si="19"/>
        <v>0</v>
      </c>
      <c r="CV7" s="115">
        <f t="shared" si="19"/>
        <v>0</v>
      </c>
      <c r="CW7" s="115">
        <f t="shared" si="19"/>
        <v>0</v>
      </c>
      <c r="CX7" s="115">
        <f t="shared" si="19"/>
        <v>0</v>
      </c>
      <c r="CY7" s="115">
        <f t="shared" si="19"/>
        <v>0</v>
      </c>
      <c r="CZ7" s="115">
        <f t="shared" ref="CZ7:CZ46" si="20">CU7-CX7</f>
        <v>0</v>
      </c>
      <c r="DA7" s="116">
        <f>CU7-CY7</f>
        <v>0</v>
      </c>
      <c r="DB7" s="117" t="str">
        <f>IF(CU7=0,"",CZ7/CU7)</f>
        <v/>
      </c>
      <c r="DC7" s="118" t="str">
        <f>IF(CU7=0,"",DA7/CU7)</f>
        <v/>
      </c>
      <c r="DD7" s="348">
        <f>$CO7*'Input Cost_MS6'!$D109</f>
        <v>0</v>
      </c>
      <c r="DE7" s="348">
        <f>$CO7*'Input Cost_MS6'!$D110</f>
        <v>0</v>
      </c>
    </row>
    <row r="8" spans="1:109">
      <c r="A8" s="447">
        <f>'Input Cost_MS6'!$E$11</f>
        <v>0</v>
      </c>
      <c r="B8" s="194">
        <f>'Input Cost_MS6'!E$13</f>
        <v>0</v>
      </c>
      <c r="C8" s="657">
        <f>'Input Cost_MS6'!E$117/100</f>
        <v>0</v>
      </c>
      <c r="D8" s="970">
        <f>((C8-B3)*(1+'Input Cost_MS6'!E$22))+B3</f>
        <v>0</v>
      </c>
      <c r="E8" s="197">
        <f>(Kalkulation_MS6!$G$26)/100</f>
        <v>0</v>
      </c>
      <c r="F8" s="197">
        <f>(Kalkulation_MS6!$G$35)/100</f>
        <v>0</v>
      </c>
      <c r="G8" s="119">
        <f t="shared" ref="G8:G46" si="21">B8*C8</f>
        <v>0</v>
      </c>
      <c r="H8" s="120">
        <f t="shared" ref="H8:H46" si="22">B8*D8</f>
        <v>0</v>
      </c>
      <c r="I8" s="120">
        <f t="shared" ref="I8:I46" si="23">H8-G8</f>
        <v>0</v>
      </c>
      <c r="J8" s="120">
        <f t="shared" ref="J8:J46" si="24">I8</f>
        <v>0</v>
      </c>
      <c r="K8" s="120">
        <f t="shared" ref="K8:K46" si="25">B8*E8</f>
        <v>0</v>
      </c>
      <c r="L8" s="120">
        <f t="shared" ref="L8:L46" si="26">B8*F8</f>
        <v>0</v>
      </c>
      <c r="M8" s="120">
        <f t="shared" ref="M8:M46" si="27">H8-K8</f>
        <v>0</v>
      </c>
      <c r="N8" s="121">
        <f t="shared" ref="N8:N46" si="28">H8-L8</f>
        <v>0</v>
      </c>
      <c r="O8" s="194">
        <f>'Input Cost_MS6'!E$14</f>
        <v>0</v>
      </c>
      <c r="P8" s="122">
        <f t="shared" ref="P8:P46" si="29">C8</f>
        <v>0</v>
      </c>
      <c r="Q8" s="970">
        <f>((D8-B3)*(1+'Input Cost_MS6'!$E23))+B3</f>
        <v>0</v>
      </c>
      <c r="R8" s="124">
        <f t="shared" ref="R8:S23" si="30">E8</f>
        <v>0</v>
      </c>
      <c r="S8" s="124">
        <f t="shared" si="30"/>
        <v>0</v>
      </c>
      <c r="T8" s="119">
        <f t="shared" ref="T8:T46" si="31">P8*O8</f>
        <v>0</v>
      </c>
      <c r="U8" s="120">
        <f t="shared" ref="U8:U46" si="32">Q8*O8</f>
        <v>0</v>
      </c>
      <c r="V8" s="120">
        <f t="shared" ref="V8:V46" si="33">(Q8-D8)*O8</f>
        <v>0</v>
      </c>
      <c r="W8" s="120">
        <f t="shared" ref="W8:W46" si="34">(Q8-P8)*O8</f>
        <v>0</v>
      </c>
      <c r="X8" s="120">
        <f t="shared" si="7"/>
        <v>0</v>
      </c>
      <c r="Y8" s="120">
        <f t="shared" ref="Y8:Y46" si="35">S8*O8</f>
        <v>0</v>
      </c>
      <c r="Z8" s="120">
        <f t="shared" si="8"/>
        <v>0</v>
      </c>
      <c r="AA8" s="121">
        <f t="shared" ref="AA8:AA46" si="36">U8-Y8</f>
        <v>0</v>
      </c>
      <c r="AB8" s="194">
        <f>'Input Cost_MS6'!E$15</f>
        <v>0</v>
      </c>
      <c r="AC8" s="122">
        <f t="shared" ref="AC8:AC46" si="37">P8</f>
        <v>0</v>
      </c>
      <c r="AD8" s="970">
        <f>((Q8-B3)*(1+'Input Cost_MS6'!$E24))+B3</f>
        <v>0</v>
      </c>
      <c r="AE8" s="124">
        <f t="shared" ref="AE8:AF23" si="38">R8</f>
        <v>0</v>
      </c>
      <c r="AF8" s="124">
        <f t="shared" si="38"/>
        <v>0</v>
      </c>
      <c r="AG8" s="119">
        <f t="shared" ref="AG8:AG46" si="39">AC8*AB8</f>
        <v>0</v>
      </c>
      <c r="AH8" s="120">
        <f t="shared" ref="AH8:AH46" si="40">AD8*AB8</f>
        <v>0</v>
      </c>
      <c r="AI8" s="120">
        <f t="shared" ref="AI8:AI46" si="41">(AD8-Q8)*AB8</f>
        <v>0</v>
      </c>
      <c r="AJ8" s="120">
        <f t="shared" ref="AJ8:AJ46" si="42">(AD8-AC8)*AB8</f>
        <v>0</v>
      </c>
      <c r="AK8" s="120">
        <f t="shared" si="9"/>
        <v>0</v>
      </c>
      <c r="AL8" s="120">
        <f t="shared" ref="AL8:AL46" si="43">AF8*AB8</f>
        <v>0</v>
      </c>
      <c r="AM8" s="125">
        <f t="shared" si="10"/>
        <v>0</v>
      </c>
      <c r="AN8" s="121">
        <f t="shared" ref="AN8:AN46" si="44">AH8-AL8</f>
        <v>0</v>
      </c>
      <c r="AO8" s="194">
        <f>'Input Cost_MS6'!E$16</f>
        <v>0</v>
      </c>
      <c r="AP8" s="122">
        <f t="shared" ref="AP8:AP46" si="45">AC8</f>
        <v>0</v>
      </c>
      <c r="AQ8" s="970">
        <f>((AD8-B3)*(1+'Input Cost_MS6'!$E25))+B3</f>
        <v>0</v>
      </c>
      <c r="AR8" s="124">
        <f t="shared" ref="AR8:AS23" si="46">AE8</f>
        <v>0</v>
      </c>
      <c r="AS8" s="124">
        <f t="shared" si="46"/>
        <v>0</v>
      </c>
      <c r="AT8" s="119">
        <f t="shared" ref="AT8:AT46" si="47">AP8*AO8</f>
        <v>0</v>
      </c>
      <c r="AU8" s="120">
        <f t="shared" ref="AU8:AU46" si="48">AQ8*AO8</f>
        <v>0</v>
      </c>
      <c r="AV8" s="120">
        <f t="shared" ref="AV8:AV46" si="49">(AQ8-AD8)*AO8</f>
        <v>0</v>
      </c>
      <c r="AW8" s="120">
        <f t="shared" ref="AW8:AW46" si="50">(AQ8-AP8)*AO8</f>
        <v>0</v>
      </c>
      <c r="AX8" s="120">
        <f t="shared" si="11"/>
        <v>0</v>
      </c>
      <c r="AY8" s="120">
        <f t="shared" ref="AY8:AY46" si="51">AS8*AO8</f>
        <v>0</v>
      </c>
      <c r="AZ8" s="120">
        <f t="shared" si="12"/>
        <v>0</v>
      </c>
      <c r="BA8" s="121">
        <f t="shared" ref="BA8:BA46" si="52">AU8-AY8</f>
        <v>0</v>
      </c>
      <c r="BB8" s="194">
        <f>'Input Cost_MS6'!E$17</f>
        <v>0</v>
      </c>
      <c r="BC8" s="122">
        <f t="shared" ref="BC8:BC46" si="53">AP8</f>
        <v>0</v>
      </c>
      <c r="BD8" s="970">
        <f>((AQ8-B3)*(1+'Input Cost_MS6'!$E26))+B3</f>
        <v>0</v>
      </c>
      <c r="BE8" s="124">
        <f t="shared" ref="BE8:BF23" si="54">AR8</f>
        <v>0</v>
      </c>
      <c r="BF8" s="124">
        <f t="shared" si="54"/>
        <v>0</v>
      </c>
      <c r="BG8" s="119">
        <f t="shared" ref="BG8:BG46" si="55">BC8*BB8</f>
        <v>0</v>
      </c>
      <c r="BH8" s="120">
        <f t="shared" ref="BH8:BH46" si="56">BD8*BB8</f>
        <v>0</v>
      </c>
      <c r="BI8" s="120">
        <f t="shared" ref="BI8:BI46" si="57">(BD8-AQ8)*BB8</f>
        <v>0</v>
      </c>
      <c r="BJ8" s="120">
        <f t="shared" ref="BJ8:BJ46" si="58">(BD8-BC8)*BB8</f>
        <v>0</v>
      </c>
      <c r="BK8" s="263">
        <f t="shared" si="13"/>
        <v>0</v>
      </c>
      <c r="BL8" s="120">
        <f t="shared" ref="BL8:BL46" si="59">BF8*BB8</f>
        <v>0</v>
      </c>
      <c r="BM8" s="120">
        <f t="shared" si="14"/>
        <v>0</v>
      </c>
      <c r="BN8" s="121">
        <f t="shared" ref="BN8:BN46" si="60">BH8-BL8</f>
        <v>0</v>
      </c>
      <c r="BO8" s="194">
        <f>'Input Cost_MS6'!E$18</f>
        <v>0</v>
      </c>
      <c r="BP8" s="122">
        <f t="shared" ref="BP8:BP46" si="61">BC8</f>
        <v>0</v>
      </c>
      <c r="BQ8" s="970">
        <f>((BD8-B3)*(1+'Input Cost_MS6'!$E27))+B3</f>
        <v>0</v>
      </c>
      <c r="BR8" s="124">
        <f t="shared" ref="BR8:BS23" si="62">BE8</f>
        <v>0</v>
      </c>
      <c r="BS8" s="124">
        <f t="shared" si="62"/>
        <v>0</v>
      </c>
      <c r="BT8" s="119">
        <f t="shared" ref="BT8:BT46" si="63">BP8*BO8</f>
        <v>0</v>
      </c>
      <c r="BU8" s="120">
        <f t="shared" ref="BU8:BU46" si="64">BQ8*BO8</f>
        <v>0</v>
      </c>
      <c r="BV8" s="120">
        <f t="shared" ref="BV8:BV46" si="65">(BQ8-BD8)*BO8</f>
        <v>0</v>
      </c>
      <c r="BW8" s="120">
        <f t="shared" ref="BW8:BW46" si="66">(BQ8-BP8)*BO8</f>
        <v>0</v>
      </c>
      <c r="BX8" s="263">
        <f t="shared" si="15"/>
        <v>0</v>
      </c>
      <c r="BY8" s="120">
        <f t="shared" ref="BY8:BY46" si="67">BS8*BO8</f>
        <v>0</v>
      </c>
      <c r="BZ8" s="120">
        <f t="shared" si="16"/>
        <v>0</v>
      </c>
      <c r="CA8" s="121">
        <f t="shared" ref="CA8:CA46" si="68">BU8-BY8</f>
        <v>0</v>
      </c>
      <c r="CB8" s="194">
        <f>'Input Cost_MS6'!E$19</f>
        <v>0</v>
      </c>
      <c r="CC8" s="122">
        <f t="shared" ref="CC8:CC46" si="69">BP8</f>
        <v>0</v>
      </c>
      <c r="CD8" s="970">
        <f>((BQ8-B3)*(1+'Input Cost_MS6'!$E28))+B3</f>
        <v>0</v>
      </c>
      <c r="CE8" s="124">
        <f t="shared" ref="CE8:CF23" si="70">BR8</f>
        <v>0</v>
      </c>
      <c r="CF8" s="124">
        <f t="shared" si="70"/>
        <v>0</v>
      </c>
      <c r="CG8" s="119">
        <f t="shared" ref="CG8:CG46" si="71">CC8*CB8</f>
        <v>0</v>
      </c>
      <c r="CH8" s="120">
        <f t="shared" ref="CH8:CH46" si="72">CD8*CB8</f>
        <v>0</v>
      </c>
      <c r="CI8" s="120">
        <f t="shared" ref="CI8:CI46" si="73">(CD8-BQ8)*CB8</f>
        <v>0</v>
      </c>
      <c r="CJ8" s="120">
        <f t="shared" ref="CJ8:CJ46" si="74">(CD8-CC8)*CB8</f>
        <v>0</v>
      </c>
      <c r="CK8" s="263">
        <f t="shared" si="17"/>
        <v>0</v>
      </c>
      <c r="CL8" s="120">
        <f t="shared" ref="CL8:CL46" si="75">CF8*CB8</f>
        <v>0</v>
      </c>
      <c r="CM8" s="120">
        <f t="shared" si="18"/>
        <v>0</v>
      </c>
      <c r="CN8" s="121">
        <f t="shared" ref="CN8:CN46" si="76">CH8-CL8</f>
        <v>0</v>
      </c>
      <c r="CO8" s="260">
        <f t="shared" ref="CO8:CO46" si="77">B8+O8+AB8+AO8+BB8+BO8+CB8</f>
        <v>0</v>
      </c>
      <c r="CP8" s="126">
        <f t="shared" ref="CP8:CP46" si="78">$C8</f>
        <v>0</v>
      </c>
      <c r="CQ8" s="127" t="str">
        <f t="shared" ref="CQ8:CQ46" si="79">IF(CO8=0,"",CU8/CO8)</f>
        <v/>
      </c>
      <c r="CR8" s="128" t="str">
        <f t="shared" ref="CR8:CR46" si="80">IF(CO8=0,"",CX8/CO8)</f>
        <v/>
      </c>
      <c r="CS8" s="128" t="str">
        <f t="shared" ref="CS8:CS46" si="81">IF(CO8=0,"",CY8/CO8)</f>
        <v/>
      </c>
      <c r="CT8" s="129">
        <f t="shared" si="19"/>
        <v>0</v>
      </c>
      <c r="CU8" s="130">
        <f t="shared" si="19"/>
        <v>0</v>
      </c>
      <c r="CV8" s="130">
        <f t="shared" si="19"/>
        <v>0</v>
      </c>
      <c r="CW8" s="130">
        <f t="shared" si="19"/>
        <v>0</v>
      </c>
      <c r="CX8" s="130">
        <f t="shared" si="19"/>
        <v>0</v>
      </c>
      <c r="CY8" s="130">
        <f t="shared" si="19"/>
        <v>0</v>
      </c>
      <c r="CZ8" s="130">
        <f t="shared" si="20"/>
        <v>0</v>
      </c>
      <c r="DA8" s="131">
        <f t="shared" ref="DA8:DA46" si="82">CU8-CY8</f>
        <v>0</v>
      </c>
      <c r="DB8" s="132" t="str">
        <f t="shared" ref="DB8:DB46" si="83">IF(CU8=0,"",CZ8/CU8)</f>
        <v/>
      </c>
      <c r="DC8" s="133" t="str">
        <f t="shared" ref="DC8:DC46" si="84">IF(CU8=0,"",DA8/CU8)</f>
        <v/>
      </c>
      <c r="DD8" s="348">
        <f>$CO8*'Input Cost_MS6'!$E109</f>
        <v>0</v>
      </c>
      <c r="DE8" s="348">
        <f>$CO8*'Input Cost_MS6'!$E110</f>
        <v>0</v>
      </c>
    </row>
    <row r="9" spans="1:109">
      <c r="A9" s="447">
        <f>'Input Cost_MS6'!$F$11</f>
        <v>0</v>
      </c>
      <c r="B9" s="194">
        <f>'Input Cost_MS6'!F$13</f>
        <v>0</v>
      </c>
      <c r="C9" s="657">
        <f>'Input Cost_MS6'!F$117/100</f>
        <v>0</v>
      </c>
      <c r="D9" s="196">
        <f>C9*(1+'Input Cost_MS6'!F$22)</f>
        <v>0</v>
      </c>
      <c r="E9" s="197">
        <f>(Kalkulation_MS6!$H$26)/100</f>
        <v>0</v>
      </c>
      <c r="F9" s="197">
        <f>(Kalkulation_MS6!$H$35)/100</f>
        <v>0</v>
      </c>
      <c r="G9" s="119">
        <f t="shared" si="21"/>
        <v>0</v>
      </c>
      <c r="H9" s="120">
        <f t="shared" si="22"/>
        <v>0</v>
      </c>
      <c r="I9" s="120">
        <f t="shared" si="23"/>
        <v>0</v>
      </c>
      <c r="J9" s="120">
        <f t="shared" si="24"/>
        <v>0</v>
      </c>
      <c r="K9" s="120">
        <f t="shared" si="25"/>
        <v>0</v>
      </c>
      <c r="L9" s="120">
        <f t="shared" si="26"/>
        <v>0</v>
      </c>
      <c r="M9" s="120">
        <f t="shared" si="27"/>
        <v>0</v>
      </c>
      <c r="N9" s="121">
        <f t="shared" si="28"/>
        <v>0</v>
      </c>
      <c r="O9" s="194">
        <f>'Input Cost_MS6'!F$14</f>
        <v>0</v>
      </c>
      <c r="P9" s="122">
        <f t="shared" si="29"/>
        <v>0</v>
      </c>
      <c r="Q9" s="123">
        <f>D9*(1+'Input Cost_MS6'!$F23)</f>
        <v>0</v>
      </c>
      <c r="R9" s="124">
        <f t="shared" si="30"/>
        <v>0</v>
      </c>
      <c r="S9" s="124">
        <f t="shared" si="30"/>
        <v>0</v>
      </c>
      <c r="T9" s="119">
        <f t="shared" si="31"/>
        <v>0</v>
      </c>
      <c r="U9" s="120">
        <f t="shared" si="32"/>
        <v>0</v>
      </c>
      <c r="V9" s="120">
        <f t="shared" si="33"/>
        <v>0</v>
      </c>
      <c r="W9" s="120">
        <f t="shared" si="34"/>
        <v>0</v>
      </c>
      <c r="X9" s="120">
        <f t="shared" si="7"/>
        <v>0</v>
      </c>
      <c r="Y9" s="120">
        <f t="shared" si="35"/>
        <v>0</v>
      </c>
      <c r="Z9" s="120">
        <f t="shared" si="8"/>
        <v>0</v>
      </c>
      <c r="AA9" s="121">
        <f t="shared" si="36"/>
        <v>0</v>
      </c>
      <c r="AB9" s="194">
        <f>'Input Cost_MS6'!F$15</f>
        <v>0</v>
      </c>
      <c r="AC9" s="122">
        <f t="shared" si="37"/>
        <v>0</v>
      </c>
      <c r="AD9" s="123">
        <f>Q9*(1+'Input Cost_MS6'!$F24)</f>
        <v>0</v>
      </c>
      <c r="AE9" s="124">
        <f t="shared" si="38"/>
        <v>0</v>
      </c>
      <c r="AF9" s="124">
        <f t="shared" si="38"/>
        <v>0</v>
      </c>
      <c r="AG9" s="119">
        <f t="shared" si="39"/>
        <v>0</v>
      </c>
      <c r="AH9" s="120">
        <f t="shared" si="40"/>
        <v>0</v>
      </c>
      <c r="AI9" s="120">
        <f t="shared" si="41"/>
        <v>0</v>
      </c>
      <c r="AJ9" s="120">
        <f t="shared" si="42"/>
        <v>0</v>
      </c>
      <c r="AK9" s="120">
        <f t="shared" si="9"/>
        <v>0</v>
      </c>
      <c r="AL9" s="120">
        <f t="shared" si="43"/>
        <v>0</v>
      </c>
      <c r="AM9" s="125">
        <f t="shared" si="10"/>
        <v>0</v>
      </c>
      <c r="AN9" s="121">
        <f t="shared" si="44"/>
        <v>0</v>
      </c>
      <c r="AO9" s="194">
        <f>'Input Cost_MS6'!F$16</f>
        <v>0</v>
      </c>
      <c r="AP9" s="122">
        <f t="shared" si="45"/>
        <v>0</v>
      </c>
      <c r="AQ9" s="123">
        <f>AD9*(1+'Input Cost_MS6'!$F25)</f>
        <v>0</v>
      </c>
      <c r="AR9" s="124">
        <f t="shared" si="46"/>
        <v>0</v>
      </c>
      <c r="AS9" s="124">
        <f t="shared" si="46"/>
        <v>0</v>
      </c>
      <c r="AT9" s="119">
        <f t="shared" si="47"/>
        <v>0</v>
      </c>
      <c r="AU9" s="120">
        <f t="shared" si="48"/>
        <v>0</v>
      </c>
      <c r="AV9" s="120">
        <f t="shared" si="49"/>
        <v>0</v>
      </c>
      <c r="AW9" s="120">
        <f t="shared" si="50"/>
        <v>0</v>
      </c>
      <c r="AX9" s="120">
        <f t="shared" si="11"/>
        <v>0</v>
      </c>
      <c r="AY9" s="120">
        <f t="shared" si="51"/>
        <v>0</v>
      </c>
      <c r="AZ9" s="120">
        <f t="shared" si="12"/>
        <v>0</v>
      </c>
      <c r="BA9" s="121">
        <f t="shared" si="52"/>
        <v>0</v>
      </c>
      <c r="BB9" s="194">
        <f>'Input Cost_MS6'!F$17</f>
        <v>0</v>
      </c>
      <c r="BC9" s="122">
        <f t="shared" si="53"/>
        <v>0</v>
      </c>
      <c r="BD9" s="123">
        <f>AQ9*(1+'Input Cost_MS6'!$F26)</f>
        <v>0</v>
      </c>
      <c r="BE9" s="124">
        <f t="shared" si="54"/>
        <v>0</v>
      </c>
      <c r="BF9" s="124">
        <f t="shared" si="54"/>
        <v>0</v>
      </c>
      <c r="BG9" s="119">
        <f t="shared" si="55"/>
        <v>0</v>
      </c>
      <c r="BH9" s="120">
        <f t="shared" si="56"/>
        <v>0</v>
      </c>
      <c r="BI9" s="120">
        <f t="shared" si="57"/>
        <v>0</v>
      </c>
      <c r="BJ9" s="120">
        <f t="shared" si="58"/>
        <v>0</v>
      </c>
      <c r="BK9" s="263">
        <f t="shared" si="13"/>
        <v>0</v>
      </c>
      <c r="BL9" s="120">
        <f t="shared" si="59"/>
        <v>0</v>
      </c>
      <c r="BM9" s="120">
        <f t="shared" si="14"/>
        <v>0</v>
      </c>
      <c r="BN9" s="121">
        <f t="shared" si="60"/>
        <v>0</v>
      </c>
      <c r="BO9" s="194">
        <f>'Input Cost_MS6'!F$18</f>
        <v>0</v>
      </c>
      <c r="BP9" s="122">
        <f t="shared" si="61"/>
        <v>0</v>
      </c>
      <c r="BQ9" s="123">
        <f>BD9*(1+'Input Cost_MS6'!$F27)</f>
        <v>0</v>
      </c>
      <c r="BR9" s="124">
        <f t="shared" si="62"/>
        <v>0</v>
      </c>
      <c r="BS9" s="124">
        <f t="shared" si="62"/>
        <v>0</v>
      </c>
      <c r="BT9" s="119">
        <f t="shared" si="63"/>
        <v>0</v>
      </c>
      <c r="BU9" s="120">
        <f t="shared" si="64"/>
        <v>0</v>
      </c>
      <c r="BV9" s="120">
        <f t="shared" si="65"/>
        <v>0</v>
      </c>
      <c r="BW9" s="120">
        <f t="shared" si="66"/>
        <v>0</v>
      </c>
      <c r="BX9" s="263">
        <f t="shared" si="15"/>
        <v>0</v>
      </c>
      <c r="BY9" s="120">
        <f t="shared" si="67"/>
        <v>0</v>
      </c>
      <c r="BZ9" s="120">
        <f t="shared" si="16"/>
        <v>0</v>
      </c>
      <c r="CA9" s="121">
        <f t="shared" si="68"/>
        <v>0</v>
      </c>
      <c r="CB9" s="194">
        <f>'Input Cost_MS6'!F$19</f>
        <v>0</v>
      </c>
      <c r="CC9" s="122">
        <f t="shared" si="69"/>
        <v>0</v>
      </c>
      <c r="CD9" s="123">
        <f>BQ9*(1+'Input Cost_MS6'!$F28)</f>
        <v>0</v>
      </c>
      <c r="CE9" s="124">
        <f t="shared" si="70"/>
        <v>0</v>
      </c>
      <c r="CF9" s="124">
        <f t="shared" si="70"/>
        <v>0</v>
      </c>
      <c r="CG9" s="119">
        <f t="shared" si="71"/>
        <v>0</v>
      </c>
      <c r="CH9" s="120">
        <f t="shared" si="72"/>
        <v>0</v>
      </c>
      <c r="CI9" s="120">
        <f t="shared" si="73"/>
        <v>0</v>
      </c>
      <c r="CJ9" s="120">
        <f t="shared" si="74"/>
        <v>0</v>
      </c>
      <c r="CK9" s="263">
        <f t="shared" si="17"/>
        <v>0</v>
      </c>
      <c r="CL9" s="120">
        <f t="shared" si="75"/>
        <v>0</v>
      </c>
      <c r="CM9" s="120">
        <f t="shared" si="18"/>
        <v>0</v>
      </c>
      <c r="CN9" s="121">
        <f t="shared" si="76"/>
        <v>0</v>
      </c>
      <c r="CO9" s="260">
        <f t="shared" si="77"/>
        <v>0</v>
      </c>
      <c r="CP9" s="126">
        <f t="shared" si="78"/>
        <v>0</v>
      </c>
      <c r="CQ9" s="127" t="str">
        <f t="shared" si="79"/>
        <v/>
      </c>
      <c r="CR9" s="128" t="str">
        <f t="shared" si="80"/>
        <v/>
      </c>
      <c r="CS9" s="128" t="str">
        <f t="shared" si="81"/>
        <v/>
      </c>
      <c r="CT9" s="129">
        <f t="shared" si="19"/>
        <v>0</v>
      </c>
      <c r="CU9" s="130">
        <f t="shared" si="19"/>
        <v>0</v>
      </c>
      <c r="CV9" s="130">
        <f t="shared" si="19"/>
        <v>0</v>
      </c>
      <c r="CW9" s="130">
        <f t="shared" si="19"/>
        <v>0</v>
      </c>
      <c r="CX9" s="130">
        <f t="shared" si="19"/>
        <v>0</v>
      </c>
      <c r="CY9" s="130">
        <f t="shared" si="19"/>
        <v>0</v>
      </c>
      <c r="CZ9" s="130">
        <f t="shared" si="20"/>
        <v>0</v>
      </c>
      <c r="DA9" s="131">
        <f t="shared" si="82"/>
        <v>0</v>
      </c>
      <c r="DB9" s="132" t="str">
        <f t="shared" si="83"/>
        <v/>
      </c>
      <c r="DC9" s="133" t="str">
        <f t="shared" si="84"/>
        <v/>
      </c>
      <c r="DD9" s="348">
        <f>$CO9*'Input Cost_MS6'!$F109</f>
        <v>0</v>
      </c>
      <c r="DE9" s="348">
        <f>$CO9*'Input Cost_MS6'!$F110</f>
        <v>0</v>
      </c>
    </row>
    <row r="10" spans="1:109">
      <c r="A10" s="447">
        <f>'Input Cost_MS6'!$G$11</f>
        <v>0</v>
      </c>
      <c r="B10" s="194">
        <f>'Input Cost_MS6'!G$13</f>
        <v>0</v>
      </c>
      <c r="C10" s="657">
        <f>'Input Cost_MS6'!G$117/100</f>
        <v>0</v>
      </c>
      <c r="D10" s="196">
        <f>C10*(1+'Input Cost_MS6'!G$22)</f>
        <v>0</v>
      </c>
      <c r="E10" s="197">
        <f>(Kalkulation_MS6!$I$26)/100</f>
        <v>0</v>
      </c>
      <c r="F10" s="197">
        <f>(Kalkulation_MS6!$I$35)/100</f>
        <v>0</v>
      </c>
      <c r="G10" s="119">
        <f t="shared" si="21"/>
        <v>0</v>
      </c>
      <c r="H10" s="120">
        <f t="shared" si="22"/>
        <v>0</v>
      </c>
      <c r="I10" s="120">
        <f t="shared" si="23"/>
        <v>0</v>
      </c>
      <c r="J10" s="120">
        <f t="shared" si="24"/>
        <v>0</v>
      </c>
      <c r="K10" s="120">
        <f t="shared" si="25"/>
        <v>0</v>
      </c>
      <c r="L10" s="120">
        <f t="shared" si="26"/>
        <v>0</v>
      </c>
      <c r="M10" s="120">
        <f t="shared" si="27"/>
        <v>0</v>
      </c>
      <c r="N10" s="121">
        <f t="shared" si="28"/>
        <v>0</v>
      </c>
      <c r="O10" s="194">
        <f>'Input Cost_MS6'!G$14</f>
        <v>0</v>
      </c>
      <c r="P10" s="122">
        <f t="shared" si="29"/>
        <v>0</v>
      </c>
      <c r="Q10" s="123">
        <f>D10*(1+'Input Cost_MS6'!$G23)</f>
        <v>0</v>
      </c>
      <c r="R10" s="124">
        <f t="shared" si="30"/>
        <v>0</v>
      </c>
      <c r="S10" s="124">
        <f t="shared" si="30"/>
        <v>0</v>
      </c>
      <c r="T10" s="119">
        <f t="shared" si="31"/>
        <v>0</v>
      </c>
      <c r="U10" s="120">
        <f t="shared" si="32"/>
        <v>0</v>
      </c>
      <c r="V10" s="120">
        <f t="shared" si="33"/>
        <v>0</v>
      </c>
      <c r="W10" s="120">
        <f t="shared" si="34"/>
        <v>0</v>
      </c>
      <c r="X10" s="120">
        <f t="shared" si="7"/>
        <v>0</v>
      </c>
      <c r="Y10" s="120">
        <f t="shared" si="35"/>
        <v>0</v>
      </c>
      <c r="Z10" s="120">
        <f t="shared" si="8"/>
        <v>0</v>
      </c>
      <c r="AA10" s="121">
        <f t="shared" si="36"/>
        <v>0</v>
      </c>
      <c r="AB10" s="194">
        <f>'Input Cost_MS6'!G$15</f>
        <v>0</v>
      </c>
      <c r="AC10" s="122">
        <f t="shared" si="37"/>
        <v>0</v>
      </c>
      <c r="AD10" s="123">
        <f>Q10*(1+'Input Cost_MS6'!$G24)</f>
        <v>0</v>
      </c>
      <c r="AE10" s="124">
        <f t="shared" si="38"/>
        <v>0</v>
      </c>
      <c r="AF10" s="124">
        <f t="shared" si="38"/>
        <v>0</v>
      </c>
      <c r="AG10" s="119">
        <f t="shared" si="39"/>
        <v>0</v>
      </c>
      <c r="AH10" s="120">
        <f t="shared" si="40"/>
        <v>0</v>
      </c>
      <c r="AI10" s="120">
        <f t="shared" si="41"/>
        <v>0</v>
      </c>
      <c r="AJ10" s="120">
        <f t="shared" si="42"/>
        <v>0</v>
      </c>
      <c r="AK10" s="120">
        <f t="shared" si="9"/>
        <v>0</v>
      </c>
      <c r="AL10" s="120">
        <f t="shared" si="43"/>
        <v>0</v>
      </c>
      <c r="AM10" s="125">
        <f t="shared" si="10"/>
        <v>0</v>
      </c>
      <c r="AN10" s="121">
        <f t="shared" si="44"/>
        <v>0</v>
      </c>
      <c r="AO10" s="194">
        <f>'Input Cost_MS6'!G$16</f>
        <v>0</v>
      </c>
      <c r="AP10" s="122">
        <f t="shared" si="45"/>
        <v>0</v>
      </c>
      <c r="AQ10" s="123">
        <f>AD10*(1+'Input Cost_MS6'!$G25)</f>
        <v>0</v>
      </c>
      <c r="AR10" s="124">
        <f t="shared" si="46"/>
        <v>0</v>
      </c>
      <c r="AS10" s="124">
        <f t="shared" si="46"/>
        <v>0</v>
      </c>
      <c r="AT10" s="119">
        <f t="shared" si="47"/>
        <v>0</v>
      </c>
      <c r="AU10" s="120">
        <f t="shared" si="48"/>
        <v>0</v>
      </c>
      <c r="AV10" s="120">
        <f t="shared" si="49"/>
        <v>0</v>
      </c>
      <c r="AW10" s="120">
        <f t="shared" si="50"/>
        <v>0</v>
      </c>
      <c r="AX10" s="120">
        <f t="shared" si="11"/>
        <v>0</v>
      </c>
      <c r="AY10" s="120">
        <f t="shared" si="51"/>
        <v>0</v>
      </c>
      <c r="AZ10" s="120">
        <f t="shared" si="12"/>
        <v>0</v>
      </c>
      <c r="BA10" s="121">
        <f t="shared" si="52"/>
        <v>0</v>
      </c>
      <c r="BB10" s="194">
        <f>'Input Cost_MS6'!G$17</f>
        <v>0</v>
      </c>
      <c r="BC10" s="122">
        <f t="shared" si="53"/>
        <v>0</v>
      </c>
      <c r="BD10" s="123">
        <f>AQ10*(1+'Input Cost_MS6'!$G26)</f>
        <v>0</v>
      </c>
      <c r="BE10" s="124">
        <f t="shared" si="54"/>
        <v>0</v>
      </c>
      <c r="BF10" s="124">
        <f t="shared" si="54"/>
        <v>0</v>
      </c>
      <c r="BG10" s="119">
        <f t="shared" si="55"/>
        <v>0</v>
      </c>
      <c r="BH10" s="120">
        <f t="shared" si="56"/>
        <v>0</v>
      </c>
      <c r="BI10" s="120">
        <f t="shared" si="57"/>
        <v>0</v>
      </c>
      <c r="BJ10" s="120">
        <f t="shared" si="58"/>
        <v>0</v>
      </c>
      <c r="BK10" s="263">
        <f t="shared" si="13"/>
        <v>0</v>
      </c>
      <c r="BL10" s="120">
        <f t="shared" si="59"/>
        <v>0</v>
      </c>
      <c r="BM10" s="120">
        <f t="shared" si="14"/>
        <v>0</v>
      </c>
      <c r="BN10" s="121">
        <f t="shared" si="60"/>
        <v>0</v>
      </c>
      <c r="BO10" s="194">
        <f>'Input Cost_MS6'!G$18</f>
        <v>0</v>
      </c>
      <c r="BP10" s="122">
        <f t="shared" si="61"/>
        <v>0</v>
      </c>
      <c r="BQ10" s="123">
        <f>BD10*(1+'Input Cost_MS6'!$G27)</f>
        <v>0</v>
      </c>
      <c r="BR10" s="124">
        <f t="shared" si="62"/>
        <v>0</v>
      </c>
      <c r="BS10" s="124">
        <f t="shared" si="62"/>
        <v>0</v>
      </c>
      <c r="BT10" s="119">
        <f t="shared" si="63"/>
        <v>0</v>
      </c>
      <c r="BU10" s="120">
        <f t="shared" si="64"/>
        <v>0</v>
      </c>
      <c r="BV10" s="120">
        <f t="shared" si="65"/>
        <v>0</v>
      </c>
      <c r="BW10" s="120">
        <f t="shared" si="66"/>
        <v>0</v>
      </c>
      <c r="BX10" s="263">
        <f t="shared" si="15"/>
        <v>0</v>
      </c>
      <c r="BY10" s="120">
        <f t="shared" si="67"/>
        <v>0</v>
      </c>
      <c r="BZ10" s="120">
        <f t="shared" si="16"/>
        <v>0</v>
      </c>
      <c r="CA10" s="121">
        <f t="shared" si="68"/>
        <v>0</v>
      </c>
      <c r="CB10" s="194">
        <f>'Input Cost_MS6'!G$19</f>
        <v>0</v>
      </c>
      <c r="CC10" s="122">
        <f t="shared" si="69"/>
        <v>0</v>
      </c>
      <c r="CD10" s="123">
        <f>BQ10*(1+'Input Cost_MS6'!$G28)</f>
        <v>0</v>
      </c>
      <c r="CE10" s="124">
        <f t="shared" si="70"/>
        <v>0</v>
      </c>
      <c r="CF10" s="124">
        <f t="shared" si="70"/>
        <v>0</v>
      </c>
      <c r="CG10" s="119">
        <f t="shared" si="71"/>
        <v>0</v>
      </c>
      <c r="CH10" s="120">
        <f t="shared" si="72"/>
        <v>0</v>
      </c>
      <c r="CI10" s="120">
        <f t="shared" si="73"/>
        <v>0</v>
      </c>
      <c r="CJ10" s="120">
        <f t="shared" si="74"/>
        <v>0</v>
      </c>
      <c r="CK10" s="263">
        <f t="shared" si="17"/>
        <v>0</v>
      </c>
      <c r="CL10" s="120">
        <f t="shared" si="75"/>
        <v>0</v>
      </c>
      <c r="CM10" s="120">
        <f t="shared" si="18"/>
        <v>0</v>
      </c>
      <c r="CN10" s="121">
        <f t="shared" si="76"/>
        <v>0</v>
      </c>
      <c r="CO10" s="260">
        <f t="shared" si="77"/>
        <v>0</v>
      </c>
      <c r="CP10" s="126">
        <f t="shared" si="78"/>
        <v>0</v>
      </c>
      <c r="CQ10" s="127" t="str">
        <f t="shared" si="79"/>
        <v/>
      </c>
      <c r="CR10" s="128" t="str">
        <f t="shared" si="80"/>
        <v/>
      </c>
      <c r="CS10" s="128" t="str">
        <f t="shared" si="81"/>
        <v/>
      </c>
      <c r="CT10" s="129">
        <f t="shared" si="19"/>
        <v>0</v>
      </c>
      <c r="CU10" s="130">
        <f t="shared" si="19"/>
        <v>0</v>
      </c>
      <c r="CV10" s="130">
        <f t="shared" si="19"/>
        <v>0</v>
      </c>
      <c r="CW10" s="130">
        <f t="shared" si="19"/>
        <v>0</v>
      </c>
      <c r="CX10" s="130">
        <f t="shared" si="19"/>
        <v>0</v>
      </c>
      <c r="CY10" s="130">
        <f t="shared" si="19"/>
        <v>0</v>
      </c>
      <c r="CZ10" s="130">
        <f t="shared" si="20"/>
        <v>0</v>
      </c>
      <c r="DA10" s="131">
        <f t="shared" si="82"/>
        <v>0</v>
      </c>
      <c r="DB10" s="132" t="str">
        <f t="shared" si="83"/>
        <v/>
      </c>
      <c r="DC10" s="133" t="str">
        <f t="shared" si="84"/>
        <v/>
      </c>
      <c r="DD10" s="348">
        <f>$CO10*'Input Cost_MS6'!$G109</f>
        <v>0</v>
      </c>
      <c r="DE10" s="348">
        <f>$CO10*'Input Cost_MS6'!$G110</f>
        <v>0</v>
      </c>
    </row>
    <row r="11" spans="1:109">
      <c r="A11" s="447">
        <f>'Input Cost_MS6'!$H$11</f>
        <v>0</v>
      </c>
      <c r="B11" s="194">
        <f>'Input Cost_MS6'!H$13</f>
        <v>0</v>
      </c>
      <c r="C11" s="657">
        <f>'Input Cost_MS6'!H$117/100</f>
        <v>0</v>
      </c>
      <c r="D11" s="196">
        <f>C11*(1+'Input Cost_MS6'!H$22)</f>
        <v>0</v>
      </c>
      <c r="E11" s="197">
        <f>(Kalkulation_MS6!$J$26)/100</f>
        <v>0</v>
      </c>
      <c r="F11" s="197">
        <f>(Kalkulation_MS6!$J$35)/100</f>
        <v>0</v>
      </c>
      <c r="G11" s="119">
        <f t="shared" si="21"/>
        <v>0</v>
      </c>
      <c r="H11" s="120">
        <f t="shared" si="22"/>
        <v>0</v>
      </c>
      <c r="I11" s="120">
        <f t="shared" si="23"/>
        <v>0</v>
      </c>
      <c r="J11" s="120">
        <f t="shared" si="24"/>
        <v>0</v>
      </c>
      <c r="K11" s="120">
        <f t="shared" si="25"/>
        <v>0</v>
      </c>
      <c r="L11" s="120">
        <f t="shared" si="26"/>
        <v>0</v>
      </c>
      <c r="M11" s="120">
        <f t="shared" si="27"/>
        <v>0</v>
      </c>
      <c r="N11" s="121">
        <f t="shared" si="28"/>
        <v>0</v>
      </c>
      <c r="O11" s="194">
        <f>'Input Cost_MS6'!H$14</f>
        <v>0</v>
      </c>
      <c r="P11" s="122">
        <f t="shared" si="29"/>
        <v>0</v>
      </c>
      <c r="Q11" s="123">
        <f>D11*(1+'Input Cost_MS6'!$H23)</f>
        <v>0</v>
      </c>
      <c r="R11" s="124">
        <f t="shared" si="30"/>
        <v>0</v>
      </c>
      <c r="S11" s="124">
        <f t="shared" si="30"/>
        <v>0</v>
      </c>
      <c r="T11" s="119">
        <f t="shared" si="31"/>
        <v>0</v>
      </c>
      <c r="U11" s="120">
        <f t="shared" si="32"/>
        <v>0</v>
      </c>
      <c r="V11" s="120">
        <f t="shared" si="33"/>
        <v>0</v>
      </c>
      <c r="W11" s="120">
        <f t="shared" si="34"/>
        <v>0</v>
      </c>
      <c r="X11" s="120">
        <f t="shared" si="7"/>
        <v>0</v>
      </c>
      <c r="Y11" s="120">
        <f t="shared" si="35"/>
        <v>0</v>
      </c>
      <c r="Z11" s="120">
        <f t="shared" si="8"/>
        <v>0</v>
      </c>
      <c r="AA11" s="121">
        <f t="shared" si="36"/>
        <v>0</v>
      </c>
      <c r="AB11" s="194">
        <f>'Input Cost_MS6'!H$15</f>
        <v>0</v>
      </c>
      <c r="AC11" s="122">
        <f t="shared" si="37"/>
        <v>0</v>
      </c>
      <c r="AD11" s="123">
        <f>Q11*(1+'Input Cost_MS6'!$H24)</f>
        <v>0</v>
      </c>
      <c r="AE11" s="124">
        <f t="shared" si="38"/>
        <v>0</v>
      </c>
      <c r="AF11" s="124">
        <f t="shared" si="38"/>
        <v>0</v>
      </c>
      <c r="AG11" s="119">
        <f t="shared" si="39"/>
        <v>0</v>
      </c>
      <c r="AH11" s="120">
        <f t="shared" si="40"/>
        <v>0</v>
      </c>
      <c r="AI11" s="120">
        <f t="shared" si="41"/>
        <v>0</v>
      </c>
      <c r="AJ11" s="120">
        <f t="shared" si="42"/>
        <v>0</v>
      </c>
      <c r="AK11" s="120">
        <f t="shared" si="9"/>
        <v>0</v>
      </c>
      <c r="AL11" s="120">
        <f t="shared" si="43"/>
        <v>0</v>
      </c>
      <c r="AM11" s="125">
        <f t="shared" si="10"/>
        <v>0</v>
      </c>
      <c r="AN11" s="121">
        <f t="shared" si="44"/>
        <v>0</v>
      </c>
      <c r="AO11" s="194">
        <f>'Input Cost_MS6'!H$16</f>
        <v>0</v>
      </c>
      <c r="AP11" s="122">
        <f t="shared" si="45"/>
        <v>0</v>
      </c>
      <c r="AQ11" s="123">
        <f>AD11*(1+'Input Cost_MS6'!$H25)</f>
        <v>0</v>
      </c>
      <c r="AR11" s="124">
        <f t="shared" si="46"/>
        <v>0</v>
      </c>
      <c r="AS11" s="124">
        <f t="shared" si="46"/>
        <v>0</v>
      </c>
      <c r="AT11" s="119">
        <f t="shared" si="47"/>
        <v>0</v>
      </c>
      <c r="AU11" s="120">
        <f t="shared" si="48"/>
        <v>0</v>
      </c>
      <c r="AV11" s="120">
        <f t="shared" si="49"/>
        <v>0</v>
      </c>
      <c r="AW11" s="120">
        <f t="shared" si="50"/>
        <v>0</v>
      </c>
      <c r="AX11" s="120">
        <f t="shared" si="11"/>
        <v>0</v>
      </c>
      <c r="AY11" s="120">
        <f t="shared" si="51"/>
        <v>0</v>
      </c>
      <c r="AZ11" s="120">
        <f t="shared" si="12"/>
        <v>0</v>
      </c>
      <c r="BA11" s="121">
        <f t="shared" si="52"/>
        <v>0</v>
      </c>
      <c r="BB11" s="194">
        <f>'Input Cost_MS6'!H$17</f>
        <v>0</v>
      </c>
      <c r="BC11" s="122">
        <f t="shared" si="53"/>
        <v>0</v>
      </c>
      <c r="BD11" s="123">
        <f>AQ11*(1+'Input Cost_MS6'!$H26)</f>
        <v>0</v>
      </c>
      <c r="BE11" s="124">
        <f t="shared" si="54"/>
        <v>0</v>
      </c>
      <c r="BF11" s="124">
        <f t="shared" si="54"/>
        <v>0</v>
      </c>
      <c r="BG11" s="119">
        <f t="shared" si="55"/>
        <v>0</v>
      </c>
      <c r="BH11" s="120">
        <f t="shared" si="56"/>
        <v>0</v>
      </c>
      <c r="BI11" s="120">
        <f t="shared" si="57"/>
        <v>0</v>
      </c>
      <c r="BJ11" s="120">
        <f t="shared" si="58"/>
        <v>0</v>
      </c>
      <c r="BK11" s="263">
        <f t="shared" si="13"/>
        <v>0</v>
      </c>
      <c r="BL11" s="120">
        <f t="shared" si="59"/>
        <v>0</v>
      </c>
      <c r="BM11" s="120">
        <f t="shared" si="14"/>
        <v>0</v>
      </c>
      <c r="BN11" s="121">
        <f t="shared" si="60"/>
        <v>0</v>
      </c>
      <c r="BO11" s="194">
        <f>'Input Cost_MS6'!H$18</f>
        <v>0</v>
      </c>
      <c r="BP11" s="122">
        <f t="shared" si="61"/>
        <v>0</v>
      </c>
      <c r="BQ11" s="123">
        <f>BD11*(1+'Input Cost_MS6'!$H27)</f>
        <v>0</v>
      </c>
      <c r="BR11" s="124">
        <f t="shared" si="62"/>
        <v>0</v>
      </c>
      <c r="BS11" s="124">
        <f t="shared" si="62"/>
        <v>0</v>
      </c>
      <c r="BT11" s="119">
        <f t="shared" si="63"/>
        <v>0</v>
      </c>
      <c r="BU11" s="120">
        <f t="shared" si="64"/>
        <v>0</v>
      </c>
      <c r="BV11" s="120">
        <f t="shared" si="65"/>
        <v>0</v>
      </c>
      <c r="BW11" s="120">
        <f t="shared" si="66"/>
        <v>0</v>
      </c>
      <c r="BX11" s="263">
        <f t="shared" si="15"/>
        <v>0</v>
      </c>
      <c r="BY11" s="120">
        <f t="shared" si="67"/>
        <v>0</v>
      </c>
      <c r="BZ11" s="120">
        <f t="shared" si="16"/>
        <v>0</v>
      </c>
      <c r="CA11" s="121">
        <f t="shared" si="68"/>
        <v>0</v>
      </c>
      <c r="CB11" s="194">
        <f>'Input Cost_MS6'!H$19</f>
        <v>0</v>
      </c>
      <c r="CC11" s="122">
        <f t="shared" si="69"/>
        <v>0</v>
      </c>
      <c r="CD11" s="123">
        <f>BQ11*(1+'Input Cost_MS6'!$H28)</f>
        <v>0</v>
      </c>
      <c r="CE11" s="124">
        <f t="shared" si="70"/>
        <v>0</v>
      </c>
      <c r="CF11" s="124">
        <f t="shared" si="70"/>
        <v>0</v>
      </c>
      <c r="CG11" s="119">
        <f t="shared" si="71"/>
        <v>0</v>
      </c>
      <c r="CH11" s="120">
        <f t="shared" si="72"/>
        <v>0</v>
      </c>
      <c r="CI11" s="120">
        <f t="shared" si="73"/>
        <v>0</v>
      </c>
      <c r="CJ11" s="120">
        <f t="shared" si="74"/>
        <v>0</v>
      </c>
      <c r="CK11" s="263">
        <f t="shared" si="17"/>
        <v>0</v>
      </c>
      <c r="CL11" s="120">
        <f t="shared" si="75"/>
        <v>0</v>
      </c>
      <c r="CM11" s="120">
        <f t="shared" si="18"/>
        <v>0</v>
      </c>
      <c r="CN11" s="121">
        <f t="shared" si="76"/>
        <v>0</v>
      </c>
      <c r="CO11" s="260">
        <f t="shared" si="77"/>
        <v>0</v>
      </c>
      <c r="CP11" s="126">
        <f t="shared" si="78"/>
        <v>0</v>
      </c>
      <c r="CQ11" s="127" t="str">
        <f t="shared" si="79"/>
        <v/>
      </c>
      <c r="CR11" s="128" t="str">
        <f t="shared" si="80"/>
        <v/>
      </c>
      <c r="CS11" s="128" t="str">
        <f t="shared" si="81"/>
        <v/>
      </c>
      <c r="CT11" s="129">
        <f t="shared" si="19"/>
        <v>0</v>
      </c>
      <c r="CU11" s="130">
        <f t="shared" si="19"/>
        <v>0</v>
      </c>
      <c r="CV11" s="130">
        <f t="shared" si="19"/>
        <v>0</v>
      </c>
      <c r="CW11" s="130">
        <f t="shared" si="19"/>
        <v>0</v>
      </c>
      <c r="CX11" s="130">
        <f t="shared" si="19"/>
        <v>0</v>
      </c>
      <c r="CY11" s="130">
        <f t="shared" si="19"/>
        <v>0</v>
      </c>
      <c r="CZ11" s="130">
        <f t="shared" si="20"/>
        <v>0</v>
      </c>
      <c r="DA11" s="131">
        <f t="shared" si="82"/>
        <v>0</v>
      </c>
      <c r="DB11" s="132" t="str">
        <f t="shared" si="83"/>
        <v/>
      </c>
      <c r="DC11" s="133" t="str">
        <f t="shared" si="84"/>
        <v/>
      </c>
      <c r="DD11" s="348">
        <f>$CO11*'Input Cost_MS6'!$H109</f>
        <v>0</v>
      </c>
      <c r="DE11" s="348">
        <f>$CO11*'Input Cost_MS6'!$H110</f>
        <v>0</v>
      </c>
    </row>
    <row r="12" spans="1:109">
      <c r="A12" s="447">
        <f>'Input Cost_MS6'!$I$11</f>
        <v>0</v>
      </c>
      <c r="B12" s="194">
        <f>'Input Cost_MS6'!I$13</f>
        <v>0</v>
      </c>
      <c r="C12" s="657">
        <f>'Input Cost_MS6'!I$117/100</f>
        <v>0</v>
      </c>
      <c r="D12" s="654">
        <f>C12*(1+'Input Cost_MS6'!I$22)</f>
        <v>0</v>
      </c>
      <c r="E12" s="197">
        <f>(Kalkulation_MS6!$K$26)/100</f>
        <v>0</v>
      </c>
      <c r="F12" s="197">
        <f>(Kalkulation_MS6!$K$35)/100</f>
        <v>0</v>
      </c>
      <c r="G12" s="119">
        <f t="shared" si="21"/>
        <v>0</v>
      </c>
      <c r="H12" s="120">
        <f t="shared" si="22"/>
        <v>0</v>
      </c>
      <c r="I12" s="120">
        <f t="shared" si="23"/>
        <v>0</v>
      </c>
      <c r="J12" s="120">
        <f t="shared" si="24"/>
        <v>0</v>
      </c>
      <c r="K12" s="120">
        <f t="shared" si="25"/>
        <v>0</v>
      </c>
      <c r="L12" s="120">
        <f t="shared" si="26"/>
        <v>0</v>
      </c>
      <c r="M12" s="120">
        <f t="shared" si="27"/>
        <v>0</v>
      </c>
      <c r="N12" s="121">
        <f t="shared" si="28"/>
        <v>0</v>
      </c>
      <c r="O12" s="194">
        <f>'Input Cost_MS6'!I$14</f>
        <v>0</v>
      </c>
      <c r="P12" s="122">
        <f t="shared" si="29"/>
        <v>0</v>
      </c>
      <c r="Q12" s="123">
        <f>D12*(1+'Input Cost_MS6'!$I23)</f>
        <v>0</v>
      </c>
      <c r="R12" s="124">
        <f t="shared" si="30"/>
        <v>0</v>
      </c>
      <c r="S12" s="124">
        <f t="shared" si="30"/>
        <v>0</v>
      </c>
      <c r="T12" s="119">
        <f t="shared" si="31"/>
        <v>0</v>
      </c>
      <c r="U12" s="120">
        <f t="shared" si="32"/>
        <v>0</v>
      </c>
      <c r="V12" s="120">
        <f t="shared" si="33"/>
        <v>0</v>
      </c>
      <c r="W12" s="120">
        <f t="shared" si="34"/>
        <v>0</v>
      </c>
      <c r="X12" s="120">
        <f t="shared" si="7"/>
        <v>0</v>
      </c>
      <c r="Y12" s="120">
        <f t="shared" si="35"/>
        <v>0</v>
      </c>
      <c r="Z12" s="120">
        <f t="shared" si="8"/>
        <v>0</v>
      </c>
      <c r="AA12" s="121">
        <f t="shared" si="36"/>
        <v>0</v>
      </c>
      <c r="AB12" s="194">
        <f>'Input Cost_MS6'!I$15</f>
        <v>0</v>
      </c>
      <c r="AC12" s="122">
        <f t="shared" si="37"/>
        <v>0</v>
      </c>
      <c r="AD12" s="123">
        <f>Q12*(1+'Input Cost_MS6'!$I24)</f>
        <v>0</v>
      </c>
      <c r="AE12" s="124">
        <f t="shared" si="38"/>
        <v>0</v>
      </c>
      <c r="AF12" s="124">
        <f t="shared" si="38"/>
        <v>0</v>
      </c>
      <c r="AG12" s="119">
        <f t="shared" si="39"/>
        <v>0</v>
      </c>
      <c r="AH12" s="120">
        <f t="shared" si="40"/>
        <v>0</v>
      </c>
      <c r="AI12" s="120">
        <f t="shared" si="41"/>
        <v>0</v>
      </c>
      <c r="AJ12" s="120">
        <f t="shared" si="42"/>
        <v>0</v>
      </c>
      <c r="AK12" s="120">
        <f t="shared" si="9"/>
        <v>0</v>
      </c>
      <c r="AL12" s="120">
        <f t="shared" si="43"/>
        <v>0</v>
      </c>
      <c r="AM12" s="125">
        <f t="shared" si="10"/>
        <v>0</v>
      </c>
      <c r="AN12" s="121">
        <f t="shared" si="44"/>
        <v>0</v>
      </c>
      <c r="AO12" s="194">
        <f>'Input Cost_MS6'!I$16</f>
        <v>0</v>
      </c>
      <c r="AP12" s="122">
        <f t="shared" si="45"/>
        <v>0</v>
      </c>
      <c r="AQ12" s="123">
        <f>AD12*(1+'Input Cost_MS6'!$I25)</f>
        <v>0</v>
      </c>
      <c r="AR12" s="124">
        <f t="shared" si="46"/>
        <v>0</v>
      </c>
      <c r="AS12" s="124">
        <f t="shared" si="46"/>
        <v>0</v>
      </c>
      <c r="AT12" s="119">
        <f t="shared" si="47"/>
        <v>0</v>
      </c>
      <c r="AU12" s="120">
        <f t="shared" si="48"/>
        <v>0</v>
      </c>
      <c r="AV12" s="120">
        <f t="shared" si="49"/>
        <v>0</v>
      </c>
      <c r="AW12" s="120">
        <f t="shared" si="50"/>
        <v>0</v>
      </c>
      <c r="AX12" s="120">
        <f t="shared" si="11"/>
        <v>0</v>
      </c>
      <c r="AY12" s="120">
        <f t="shared" si="51"/>
        <v>0</v>
      </c>
      <c r="AZ12" s="120">
        <f t="shared" si="12"/>
        <v>0</v>
      </c>
      <c r="BA12" s="121">
        <f t="shared" si="52"/>
        <v>0</v>
      </c>
      <c r="BB12" s="194">
        <f>'Input Cost_MS6'!I$17</f>
        <v>0</v>
      </c>
      <c r="BC12" s="122">
        <f t="shared" si="53"/>
        <v>0</v>
      </c>
      <c r="BD12" s="123">
        <f>AQ12*(1+'Input Cost_MS6'!$I26)</f>
        <v>0</v>
      </c>
      <c r="BE12" s="124">
        <f t="shared" si="54"/>
        <v>0</v>
      </c>
      <c r="BF12" s="124">
        <f t="shared" si="54"/>
        <v>0</v>
      </c>
      <c r="BG12" s="119">
        <f t="shared" si="55"/>
        <v>0</v>
      </c>
      <c r="BH12" s="120">
        <f t="shared" si="56"/>
        <v>0</v>
      </c>
      <c r="BI12" s="120">
        <f t="shared" si="57"/>
        <v>0</v>
      </c>
      <c r="BJ12" s="120">
        <f t="shared" si="58"/>
        <v>0</v>
      </c>
      <c r="BK12" s="263">
        <f t="shared" si="13"/>
        <v>0</v>
      </c>
      <c r="BL12" s="120">
        <f t="shared" si="59"/>
        <v>0</v>
      </c>
      <c r="BM12" s="120">
        <f t="shared" si="14"/>
        <v>0</v>
      </c>
      <c r="BN12" s="121">
        <f t="shared" si="60"/>
        <v>0</v>
      </c>
      <c r="BO12" s="194">
        <f>'Input Cost_MS6'!I$18</f>
        <v>0</v>
      </c>
      <c r="BP12" s="122">
        <f t="shared" si="61"/>
        <v>0</v>
      </c>
      <c r="BQ12" s="123">
        <f>BD12*(1+'Input Cost_MS6'!$I27)</f>
        <v>0</v>
      </c>
      <c r="BR12" s="124">
        <f t="shared" si="62"/>
        <v>0</v>
      </c>
      <c r="BS12" s="124">
        <f t="shared" si="62"/>
        <v>0</v>
      </c>
      <c r="BT12" s="119">
        <f t="shared" si="63"/>
        <v>0</v>
      </c>
      <c r="BU12" s="120">
        <f t="shared" si="64"/>
        <v>0</v>
      </c>
      <c r="BV12" s="120">
        <f t="shared" si="65"/>
        <v>0</v>
      </c>
      <c r="BW12" s="120">
        <f t="shared" si="66"/>
        <v>0</v>
      </c>
      <c r="BX12" s="263">
        <f t="shared" si="15"/>
        <v>0</v>
      </c>
      <c r="BY12" s="120">
        <f t="shared" si="67"/>
        <v>0</v>
      </c>
      <c r="BZ12" s="120">
        <f t="shared" si="16"/>
        <v>0</v>
      </c>
      <c r="CA12" s="121">
        <f t="shared" si="68"/>
        <v>0</v>
      </c>
      <c r="CB12" s="194">
        <f>'Input Cost_MS6'!I$19</f>
        <v>0</v>
      </c>
      <c r="CC12" s="122">
        <f t="shared" si="69"/>
        <v>0</v>
      </c>
      <c r="CD12" s="123">
        <f>BQ12*(1+'Input Cost_MS6'!$I28)</f>
        <v>0</v>
      </c>
      <c r="CE12" s="124">
        <f t="shared" si="70"/>
        <v>0</v>
      </c>
      <c r="CF12" s="124">
        <f t="shared" si="70"/>
        <v>0</v>
      </c>
      <c r="CG12" s="119">
        <f t="shared" si="71"/>
        <v>0</v>
      </c>
      <c r="CH12" s="120">
        <f t="shared" si="72"/>
        <v>0</v>
      </c>
      <c r="CI12" s="120">
        <f t="shared" si="73"/>
        <v>0</v>
      </c>
      <c r="CJ12" s="120">
        <f t="shared" si="74"/>
        <v>0</v>
      </c>
      <c r="CK12" s="263">
        <f t="shared" si="17"/>
        <v>0</v>
      </c>
      <c r="CL12" s="120">
        <f t="shared" si="75"/>
        <v>0</v>
      </c>
      <c r="CM12" s="120">
        <f t="shared" si="18"/>
        <v>0</v>
      </c>
      <c r="CN12" s="121">
        <f t="shared" si="76"/>
        <v>0</v>
      </c>
      <c r="CO12" s="260">
        <f t="shared" si="77"/>
        <v>0</v>
      </c>
      <c r="CP12" s="126">
        <f t="shared" si="78"/>
        <v>0</v>
      </c>
      <c r="CQ12" s="127" t="str">
        <f t="shared" si="79"/>
        <v/>
      </c>
      <c r="CR12" s="128" t="str">
        <f t="shared" si="80"/>
        <v/>
      </c>
      <c r="CS12" s="128" t="str">
        <f t="shared" si="81"/>
        <v/>
      </c>
      <c r="CT12" s="129">
        <f t="shared" si="19"/>
        <v>0</v>
      </c>
      <c r="CU12" s="130">
        <f t="shared" si="19"/>
        <v>0</v>
      </c>
      <c r="CV12" s="130">
        <f t="shared" si="19"/>
        <v>0</v>
      </c>
      <c r="CW12" s="130">
        <f t="shared" si="19"/>
        <v>0</v>
      </c>
      <c r="CX12" s="130">
        <f t="shared" si="19"/>
        <v>0</v>
      </c>
      <c r="CY12" s="130">
        <f t="shared" si="19"/>
        <v>0</v>
      </c>
      <c r="CZ12" s="130">
        <f t="shared" si="20"/>
        <v>0</v>
      </c>
      <c r="DA12" s="131">
        <f t="shared" si="82"/>
        <v>0</v>
      </c>
      <c r="DB12" s="132" t="str">
        <f t="shared" si="83"/>
        <v/>
      </c>
      <c r="DC12" s="133" t="str">
        <f t="shared" si="84"/>
        <v/>
      </c>
      <c r="DD12" s="348">
        <f>$CO12*'Input Cost_MS6'!$I109</f>
        <v>0</v>
      </c>
      <c r="DE12" s="348">
        <f>$CO12*'Input Cost_MS6'!$I110</f>
        <v>0</v>
      </c>
    </row>
    <row r="13" spans="1:109">
      <c r="A13" s="447">
        <f>'Input Cost_MS6'!$J$11</f>
        <v>0</v>
      </c>
      <c r="B13" s="194">
        <f>'Input Cost_MS6'!J$13</f>
        <v>0</v>
      </c>
      <c r="C13" s="657">
        <f>'Input Cost_MS6'!J$117/100</f>
        <v>0</v>
      </c>
      <c r="D13" s="654">
        <f>C13*(1+'Input Cost_MS6'!J$22)</f>
        <v>0</v>
      </c>
      <c r="E13" s="197">
        <f>(Kalkulation_MS6!$L$26)/100</f>
        <v>0</v>
      </c>
      <c r="F13" s="197">
        <f>(Kalkulation_MS6!$L$35)/100</f>
        <v>0</v>
      </c>
      <c r="G13" s="119">
        <f t="shared" si="21"/>
        <v>0</v>
      </c>
      <c r="H13" s="120">
        <f t="shared" si="22"/>
        <v>0</v>
      </c>
      <c r="I13" s="120">
        <f t="shared" si="23"/>
        <v>0</v>
      </c>
      <c r="J13" s="120">
        <f t="shared" si="24"/>
        <v>0</v>
      </c>
      <c r="K13" s="120">
        <f t="shared" si="25"/>
        <v>0</v>
      </c>
      <c r="L13" s="120">
        <f t="shared" si="26"/>
        <v>0</v>
      </c>
      <c r="M13" s="120">
        <f t="shared" si="27"/>
        <v>0</v>
      </c>
      <c r="N13" s="121">
        <f t="shared" si="28"/>
        <v>0</v>
      </c>
      <c r="O13" s="194">
        <f>'Input Cost_MS6'!J$14</f>
        <v>0</v>
      </c>
      <c r="P13" s="122">
        <f t="shared" si="29"/>
        <v>0</v>
      </c>
      <c r="Q13" s="123">
        <f>D13*(1+'Input Cost_MS6'!$J23)</f>
        <v>0</v>
      </c>
      <c r="R13" s="124">
        <f t="shared" si="30"/>
        <v>0</v>
      </c>
      <c r="S13" s="124">
        <f t="shared" si="30"/>
        <v>0</v>
      </c>
      <c r="T13" s="119">
        <f t="shared" si="31"/>
        <v>0</v>
      </c>
      <c r="U13" s="120">
        <f t="shared" si="32"/>
        <v>0</v>
      </c>
      <c r="V13" s="120">
        <f t="shared" si="33"/>
        <v>0</v>
      </c>
      <c r="W13" s="120">
        <f t="shared" si="34"/>
        <v>0</v>
      </c>
      <c r="X13" s="120">
        <f t="shared" si="7"/>
        <v>0</v>
      </c>
      <c r="Y13" s="120">
        <f t="shared" si="35"/>
        <v>0</v>
      </c>
      <c r="Z13" s="120">
        <f t="shared" si="8"/>
        <v>0</v>
      </c>
      <c r="AA13" s="121">
        <f t="shared" si="36"/>
        <v>0</v>
      </c>
      <c r="AB13" s="194">
        <f>'Input Cost_MS6'!J$15</f>
        <v>0</v>
      </c>
      <c r="AC13" s="122">
        <f t="shared" si="37"/>
        <v>0</v>
      </c>
      <c r="AD13" s="123">
        <f>Q13*(1+'Input Cost_MS6'!$J24)</f>
        <v>0</v>
      </c>
      <c r="AE13" s="124">
        <f t="shared" si="38"/>
        <v>0</v>
      </c>
      <c r="AF13" s="124">
        <f t="shared" si="38"/>
        <v>0</v>
      </c>
      <c r="AG13" s="119">
        <f t="shared" si="39"/>
        <v>0</v>
      </c>
      <c r="AH13" s="120">
        <f t="shared" si="40"/>
        <v>0</v>
      </c>
      <c r="AI13" s="120">
        <f t="shared" si="41"/>
        <v>0</v>
      </c>
      <c r="AJ13" s="120">
        <f t="shared" si="42"/>
        <v>0</v>
      </c>
      <c r="AK13" s="120">
        <f t="shared" si="9"/>
        <v>0</v>
      </c>
      <c r="AL13" s="120">
        <f t="shared" si="43"/>
        <v>0</v>
      </c>
      <c r="AM13" s="125">
        <f t="shared" si="10"/>
        <v>0</v>
      </c>
      <c r="AN13" s="121">
        <f t="shared" si="44"/>
        <v>0</v>
      </c>
      <c r="AO13" s="194">
        <f>'Input Cost_MS6'!J$16</f>
        <v>0</v>
      </c>
      <c r="AP13" s="122">
        <f t="shared" si="45"/>
        <v>0</v>
      </c>
      <c r="AQ13" s="123">
        <f>AD13*(1+'Input Cost_MS6'!$J25)</f>
        <v>0</v>
      </c>
      <c r="AR13" s="124">
        <f t="shared" si="46"/>
        <v>0</v>
      </c>
      <c r="AS13" s="124">
        <f t="shared" si="46"/>
        <v>0</v>
      </c>
      <c r="AT13" s="119">
        <f t="shared" si="47"/>
        <v>0</v>
      </c>
      <c r="AU13" s="120">
        <f t="shared" si="48"/>
        <v>0</v>
      </c>
      <c r="AV13" s="120">
        <f t="shared" si="49"/>
        <v>0</v>
      </c>
      <c r="AW13" s="120">
        <f t="shared" si="50"/>
        <v>0</v>
      </c>
      <c r="AX13" s="120">
        <f t="shared" si="11"/>
        <v>0</v>
      </c>
      <c r="AY13" s="120">
        <f t="shared" si="51"/>
        <v>0</v>
      </c>
      <c r="AZ13" s="120">
        <f t="shared" si="12"/>
        <v>0</v>
      </c>
      <c r="BA13" s="121">
        <f t="shared" si="52"/>
        <v>0</v>
      </c>
      <c r="BB13" s="194">
        <f>'Input Cost_MS6'!J$17</f>
        <v>0</v>
      </c>
      <c r="BC13" s="122">
        <f t="shared" si="53"/>
        <v>0</v>
      </c>
      <c r="BD13" s="123">
        <f>AQ13*(1+'Input Cost_MS6'!$J26)</f>
        <v>0</v>
      </c>
      <c r="BE13" s="124">
        <f t="shared" si="54"/>
        <v>0</v>
      </c>
      <c r="BF13" s="124">
        <f t="shared" si="54"/>
        <v>0</v>
      </c>
      <c r="BG13" s="119">
        <f t="shared" si="55"/>
        <v>0</v>
      </c>
      <c r="BH13" s="120">
        <f t="shared" si="56"/>
        <v>0</v>
      </c>
      <c r="BI13" s="120">
        <f t="shared" si="57"/>
        <v>0</v>
      </c>
      <c r="BJ13" s="120">
        <f t="shared" si="58"/>
        <v>0</v>
      </c>
      <c r="BK13" s="263">
        <f t="shared" si="13"/>
        <v>0</v>
      </c>
      <c r="BL13" s="120">
        <f t="shared" si="59"/>
        <v>0</v>
      </c>
      <c r="BM13" s="120">
        <f t="shared" si="14"/>
        <v>0</v>
      </c>
      <c r="BN13" s="121">
        <f t="shared" si="60"/>
        <v>0</v>
      </c>
      <c r="BO13" s="194">
        <f>'Input Cost_MS6'!J$18</f>
        <v>0</v>
      </c>
      <c r="BP13" s="122">
        <f t="shared" si="61"/>
        <v>0</v>
      </c>
      <c r="BQ13" s="123">
        <f>BD13*(1+'Input Cost_MS6'!$J27)</f>
        <v>0</v>
      </c>
      <c r="BR13" s="124">
        <f t="shared" si="62"/>
        <v>0</v>
      </c>
      <c r="BS13" s="124">
        <f t="shared" si="62"/>
        <v>0</v>
      </c>
      <c r="BT13" s="119">
        <f t="shared" si="63"/>
        <v>0</v>
      </c>
      <c r="BU13" s="120">
        <f t="shared" si="64"/>
        <v>0</v>
      </c>
      <c r="BV13" s="120">
        <f t="shared" si="65"/>
        <v>0</v>
      </c>
      <c r="BW13" s="120">
        <f t="shared" si="66"/>
        <v>0</v>
      </c>
      <c r="BX13" s="263">
        <f t="shared" si="15"/>
        <v>0</v>
      </c>
      <c r="BY13" s="120">
        <f t="shared" si="67"/>
        <v>0</v>
      </c>
      <c r="BZ13" s="120">
        <f t="shared" si="16"/>
        <v>0</v>
      </c>
      <c r="CA13" s="121">
        <f t="shared" si="68"/>
        <v>0</v>
      </c>
      <c r="CB13" s="194">
        <f>'Input Cost_MS6'!J$19</f>
        <v>0</v>
      </c>
      <c r="CC13" s="122">
        <f t="shared" si="69"/>
        <v>0</v>
      </c>
      <c r="CD13" s="123">
        <f>BQ13*(1+'Input Cost_MS6'!$J28)</f>
        <v>0</v>
      </c>
      <c r="CE13" s="124">
        <f t="shared" si="70"/>
        <v>0</v>
      </c>
      <c r="CF13" s="124">
        <f t="shared" si="70"/>
        <v>0</v>
      </c>
      <c r="CG13" s="119">
        <f t="shared" si="71"/>
        <v>0</v>
      </c>
      <c r="CH13" s="120">
        <f t="shared" si="72"/>
        <v>0</v>
      </c>
      <c r="CI13" s="120">
        <f t="shared" si="73"/>
        <v>0</v>
      </c>
      <c r="CJ13" s="120">
        <f t="shared" si="74"/>
        <v>0</v>
      </c>
      <c r="CK13" s="263">
        <f t="shared" si="17"/>
        <v>0</v>
      </c>
      <c r="CL13" s="120">
        <f t="shared" si="75"/>
        <v>0</v>
      </c>
      <c r="CM13" s="120">
        <f t="shared" si="18"/>
        <v>0</v>
      </c>
      <c r="CN13" s="121">
        <f t="shared" si="76"/>
        <v>0</v>
      </c>
      <c r="CO13" s="260">
        <f t="shared" si="77"/>
        <v>0</v>
      </c>
      <c r="CP13" s="126">
        <f t="shared" si="78"/>
        <v>0</v>
      </c>
      <c r="CQ13" s="127" t="str">
        <f t="shared" si="79"/>
        <v/>
      </c>
      <c r="CR13" s="128" t="str">
        <f t="shared" si="80"/>
        <v/>
      </c>
      <c r="CS13" s="128" t="str">
        <f t="shared" si="81"/>
        <v/>
      </c>
      <c r="CT13" s="129">
        <f t="shared" si="19"/>
        <v>0</v>
      </c>
      <c r="CU13" s="130">
        <f t="shared" si="19"/>
        <v>0</v>
      </c>
      <c r="CV13" s="130">
        <f t="shared" si="19"/>
        <v>0</v>
      </c>
      <c r="CW13" s="130">
        <f t="shared" si="19"/>
        <v>0</v>
      </c>
      <c r="CX13" s="130">
        <f t="shared" si="19"/>
        <v>0</v>
      </c>
      <c r="CY13" s="130">
        <f t="shared" si="19"/>
        <v>0</v>
      </c>
      <c r="CZ13" s="130">
        <f t="shared" si="20"/>
        <v>0</v>
      </c>
      <c r="DA13" s="131">
        <f t="shared" si="82"/>
        <v>0</v>
      </c>
      <c r="DB13" s="132" t="str">
        <f t="shared" si="83"/>
        <v/>
      </c>
      <c r="DC13" s="133" t="str">
        <f t="shared" si="84"/>
        <v/>
      </c>
      <c r="DD13" s="348">
        <f>$CO13*'Input Cost_MS6'!$J109</f>
        <v>0</v>
      </c>
      <c r="DE13" s="348">
        <f>$CO13*'Input Cost_MS6'!$J110</f>
        <v>0</v>
      </c>
    </row>
    <row r="14" spans="1:109">
      <c r="A14" s="447">
        <f>'Input Cost_MS6'!$K$11</f>
        <v>0</v>
      </c>
      <c r="B14" s="194">
        <f>'Input Cost_MS6'!K$13</f>
        <v>0</v>
      </c>
      <c r="C14" s="657">
        <f>'Input Cost_MS6'!K$117/100</f>
        <v>0</v>
      </c>
      <c r="D14" s="654">
        <f>C14*(1+'Input Cost_MS6'!K$22)</f>
        <v>0</v>
      </c>
      <c r="E14" s="197">
        <f>(Kalkulation_MS6!$M$26)/100</f>
        <v>0</v>
      </c>
      <c r="F14" s="197">
        <f>(Kalkulation_MS6!$M$35)/100</f>
        <v>0</v>
      </c>
      <c r="G14" s="119">
        <f t="shared" si="21"/>
        <v>0</v>
      </c>
      <c r="H14" s="120">
        <f t="shared" si="22"/>
        <v>0</v>
      </c>
      <c r="I14" s="120">
        <f t="shared" si="23"/>
        <v>0</v>
      </c>
      <c r="J14" s="120">
        <f t="shared" si="24"/>
        <v>0</v>
      </c>
      <c r="K14" s="120">
        <f t="shared" si="25"/>
        <v>0</v>
      </c>
      <c r="L14" s="120">
        <f t="shared" si="26"/>
        <v>0</v>
      </c>
      <c r="M14" s="120">
        <f t="shared" si="27"/>
        <v>0</v>
      </c>
      <c r="N14" s="121">
        <f t="shared" si="28"/>
        <v>0</v>
      </c>
      <c r="O14" s="194">
        <f>'Input Cost_MS6'!K$14</f>
        <v>0</v>
      </c>
      <c r="P14" s="122">
        <f t="shared" si="29"/>
        <v>0</v>
      </c>
      <c r="Q14" s="123">
        <f>D14*(1+'Input Cost_MS6'!$K23)</f>
        <v>0</v>
      </c>
      <c r="R14" s="124">
        <f t="shared" si="30"/>
        <v>0</v>
      </c>
      <c r="S14" s="124">
        <f t="shared" si="30"/>
        <v>0</v>
      </c>
      <c r="T14" s="119">
        <f t="shared" si="31"/>
        <v>0</v>
      </c>
      <c r="U14" s="120">
        <f t="shared" si="32"/>
        <v>0</v>
      </c>
      <c r="V14" s="120">
        <f t="shared" si="33"/>
        <v>0</v>
      </c>
      <c r="W14" s="120">
        <f t="shared" si="34"/>
        <v>0</v>
      </c>
      <c r="X14" s="120">
        <f t="shared" si="7"/>
        <v>0</v>
      </c>
      <c r="Y14" s="120">
        <f t="shared" si="35"/>
        <v>0</v>
      </c>
      <c r="Z14" s="120">
        <f t="shared" si="8"/>
        <v>0</v>
      </c>
      <c r="AA14" s="121">
        <f t="shared" si="36"/>
        <v>0</v>
      </c>
      <c r="AB14" s="194">
        <f>'Input Cost_MS6'!K$15</f>
        <v>0</v>
      </c>
      <c r="AC14" s="122">
        <f t="shared" si="37"/>
        <v>0</v>
      </c>
      <c r="AD14" s="123">
        <f>Q14*(1+'Input Cost_MS6'!$K24)</f>
        <v>0</v>
      </c>
      <c r="AE14" s="124">
        <f t="shared" si="38"/>
        <v>0</v>
      </c>
      <c r="AF14" s="124">
        <f t="shared" si="38"/>
        <v>0</v>
      </c>
      <c r="AG14" s="119">
        <f t="shared" si="39"/>
        <v>0</v>
      </c>
      <c r="AH14" s="120">
        <f t="shared" si="40"/>
        <v>0</v>
      </c>
      <c r="AI14" s="120">
        <f t="shared" si="41"/>
        <v>0</v>
      </c>
      <c r="AJ14" s="120">
        <f t="shared" si="42"/>
        <v>0</v>
      </c>
      <c r="AK14" s="120">
        <f t="shared" si="9"/>
        <v>0</v>
      </c>
      <c r="AL14" s="120">
        <f t="shared" si="43"/>
        <v>0</v>
      </c>
      <c r="AM14" s="125">
        <f t="shared" si="10"/>
        <v>0</v>
      </c>
      <c r="AN14" s="121">
        <f t="shared" si="44"/>
        <v>0</v>
      </c>
      <c r="AO14" s="194">
        <f>'Input Cost_MS6'!K$16</f>
        <v>0</v>
      </c>
      <c r="AP14" s="122">
        <f t="shared" si="45"/>
        <v>0</v>
      </c>
      <c r="AQ14" s="123">
        <f>AD14*(1+'Input Cost_MS6'!$K25)</f>
        <v>0</v>
      </c>
      <c r="AR14" s="124">
        <f t="shared" si="46"/>
        <v>0</v>
      </c>
      <c r="AS14" s="124">
        <f t="shared" si="46"/>
        <v>0</v>
      </c>
      <c r="AT14" s="119">
        <f t="shared" si="47"/>
        <v>0</v>
      </c>
      <c r="AU14" s="120">
        <f t="shared" si="48"/>
        <v>0</v>
      </c>
      <c r="AV14" s="120">
        <f t="shared" si="49"/>
        <v>0</v>
      </c>
      <c r="AW14" s="120">
        <f t="shared" si="50"/>
        <v>0</v>
      </c>
      <c r="AX14" s="120">
        <f t="shared" si="11"/>
        <v>0</v>
      </c>
      <c r="AY14" s="120">
        <f t="shared" si="51"/>
        <v>0</v>
      </c>
      <c r="AZ14" s="120">
        <f t="shared" si="12"/>
        <v>0</v>
      </c>
      <c r="BA14" s="121">
        <f t="shared" si="52"/>
        <v>0</v>
      </c>
      <c r="BB14" s="194">
        <f>'Input Cost_MS6'!K$17</f>
        <v>0</v>
      </c>
      <c r="BC14" s="122">
        <f t="shared" si="53"/>
        <v>0</v>
      </c>
      <c r="BD14" s="123">
        <f>AQ14*(1+'Input Cost_MS6'!$K26)</f>
        <v>0</v>
      </c>
      <c r="BE14" s="124">
        <f t="shared" si="54"/>
        <v>0</v>
      </c>
      <c r="BF14" s="124">
        <f t="shared" si="54"/>
        <v>0</v>
      </c>
      <c r="BG14" s="119">
        <f t="shared" si="55"/>
        <v>0</v>
      </c>
      <c r="BH14" s="120">
        <f t="shared" si="56"/>
        <v>0</v>
      </c>
      <c r="BI14" s="120">
        <f t="shared" si="57"/>
        <v>0</v>
      </c>
      <c r="BJ14" s="120">
        <f t="shared" si="58"/>
        <v>0</v>
      </c>
      <c r="BK14" s="263">
        <f t="shared" si="13"/>
        <v>0</v>
      </c>
      <c r="BL14" s="120">
        <f t="shared" si="59"/>
        <v>0</v>
      </c>
      <c r="BM14" s="120">
        <f t="shared" si="14"/>
        <v>0</v>
      </c>
      <c r="BN14" s="121">
        <f t="shared" si="60"/>
        <v>0</v>
      </c>
      <c r="BO14" s="194">
        <f>'Input Cost_MS6'!K$18</f>
        <v>0</v>
      </c>
      <c r="BP14" s="122">
        <f t="shared" si="61"/>
        <v>0</v>
      </c>
      <c r="BQ14" s="123">
        <f>BD14*(1+'Input Cost_MS6'!$K27)</f>
        <v>0</v>
      </c>
      <c r="BR14" s="124">
        <f t="shared" si="62"/>
        <v>0</v>
      </c>
      <c r="BS14" s="124">
        <f t="shared" si="62"/>
        <v>0</v>
      </c>
      <c r="BT14" s="119">
        <f t="shared" si="63"/>
        <v>0</v>
      </c>
      <c r="BU14" s="120">
        <f t="shared" si="64"/>
        <v>0</v>
      </c>
      <c r="BV14" s="120">
        <f t="shared" si="65"/>
        <v>0</v>
      </c>
      <c r="BW14" s="120">
        <f t="shared" si="66"/>
        <v>0</v>
      </c>
      <c r="BX14" s="263">
        <f t="shared" si="15"/>
        <v>0</v>
      </c>
      <c r="BY14" s="120">
        <f t="shared" si="67"/>
        <v>0</v>
      </c>
      <c r="BZ14" s="120">
        <f t="shared" si="16"/>
        <v>0</v>
      </c>
      <c r="CA14" s="121">
        <f t="shared" si="68"/>
        <v>0</v>
      </c>
      <c r="CB14" s="194">
        <f>'Input Cost_MS6'!K$19</f>
        <v>0</v>
      </c>
      <c r="CC14" s="122">
        <f t="shared" si="69"/>
        <v>0</v>
      </c>
      <c r="CD14" s="123">
        <f>BQ14*(1+'Input Cost_MS6'!$K28)</f>
        <v>0</v>
      </c>
      <c r="CE14" s="124">
        <f t="shared" si="70"/>
        <v>0</v>
      </c>
      <c r="CF14" s="124">
        <f t="shared" si="70"/>
        <v>0</v>
      </c>
      <c r="CG14" s="119">
        <f t="shared" si="71"/>
        <v>0</v>
      </c>
      <c r="CH14" s="120">
        <f t="shared" si="72"/>
        <v>0</v>
      </c>
      <c r="CI14" s="120">
        <f t="shared" si="73"/>
        <v>0</v>
      </c>
      <c r="CJ14" s="120">
        <f t="shared" si="74"/>
        <v>0</v>
      </c>
      <c r="CK14" s="263">
        <f t="shared" si="17"/>
        <v>0</v>
      </c>
      <c r="CL14" s="120">
        <f t="shared" si="75"/>
        <v>0</v>
      </c>
      <c r="CM14" s="120">
        <f t="shared" si="18"/>
        <v>0</v>
      </c>
      <c r="CN14" s="121">
        <f t="shared" si="76"/>
        <v>0</v>
      </c>
      <c r="CO14" s="260">
        <f t="shared" si="77"/>
        <v>0</v>
      </c>
      <c r="CP14" s="126">
        <f t="shared" si="78"/>
        <v>0</v>
      </c>
      <c r="CQ14" s="127" t="str">
        <f t="shared" si="79"/>
        <v/>
      </c>
      <c r="CR14" s="128" t="str">
        <f t="shared" si="80"/>
        <v/>
      </c>
      <c r="CS14" s="128" t="str">
        <f t="shared" si="81"/>
        <v/>
      </c>
      <c r="CT14" s="129">
        <f t="shared" si="19"/>
        <v>0</v>
      </c>
      <c r="CU14" s="130">
        <f t="shared" si="19"/>
        <v>0</v>
      </c>
      <c r="CV14" s="130">
        <f t="shared" si="19"/>
        <v>0</v>
      </c>
      <c r="CW14" s="130">
        <f t="shared" si="19"/>
        <v>0</v>
      </c>
      <c r="CX14" s="130">
        <f t="shared" si="19"/>
        <v>0</v>
      </c>
      <c r="CY14" s="130">
        <f t="shared" si="19"/>
        <v>0</v>
      </c>
      <c r="CZ14" s="130">
        <f t="shared" si="20"/>
        <v>0</v>
      </c>
      <c r="DA14" s="131">
        <f t="shared" si="82"/>
        <v>0</v>
      </c>
      <c r="DB14" s="132" t="str">
        <f t="shared" si="83"/>
        <v/>
      </c>
      <c r="DC14" s="133" t="str">
        <f t="shared" si="84"/>
        <v/>
      </c>
      <c r="DD14" s="348">
        <f>$CO14*'Input Cost_MS6'!$K109</f>
        <v>0</v>
      </c>
      <c r="DE14" s="348">
        <f>$CO14*'Input Cost_MS6'!$K110</f>
        <v>0</v>
      </c>
    </row>
    <row r="15" spans="1:109">
      <c r="A15" s="447">
        <f>'Input Cost_MS6'!$L$11</f>
        <v>0</v>
      </c>
      <c r="B15" s="194">
        <f>'Input Cost_MS6'!L$13</f>
        <v>0</v>
      </c>
      <c r="C15" s="657">
        <f>'Input Cost_MS6'!L$117/100</f>
        <v>0</v>
      </c>
      <c r="D15" s="654">
        <f>C15*(1+'Input Cost_MS6'!L$22)</f>
        <v>0</v>
      </c>
      <c r="E15" s="197">
        <f>(Kalkulation_MS6!$N$26)/100</f>
        <v>0</v>
      </c>
      <c r="F15" s="197">
        <f>(Kalkulation_MS6!$N$35)/100</f>
        <v>0</v>
      </c>
      <c r="G15" s="119">
        <f t="shared" si="21"/>
        <v>0</v>
      </c>
      <c r="H15" s="120">
        <f t="shared" si="22"/>
        <v>0</v>
      </c>
      <c r="I15" s="120">
        <f t="shared" si="23"/>
        <v>0</v>
      </c>
      <c r="J15" s="120">
        <f t="shared" si="24"/>
        <v>0</v>
      </c>
      <c r="K15" s="120">
        <f t="shared" si="25"/>
        <v>0</v>
      </c>
      <c r="L15" s="120">
        <f t="shared" si="26"/>
        <v>0</v>
      </c>
      <c r="M15" s="120">
        <f t="shared" si="27"/>
        <v>0</v>
      </c>
      <c r="N15" s="121">
        <f t="shared" si="28"/>
        <v>0</v>
      </c>
      <c r="O15" s="194">
        <f>'Input Cost_MS6'!L$14</f>
        <v>0</v>
      </c>
      <c r="P15" s="122">
        <f t="shared" si="29"/>
        <v>0</v>
      </c>
      <c r="Q15" s="123">
        <f>D15*(1+'Input Cost_MS6'!$L23)</f>
        <v>0</v>
      </c>
      <c r="R15" s="124">
        <f t="shared" si="30"/>
        <v>0</v>
      </c>
      <c r="S15" s="124">
        <f t="shared" si="30"/>
        <v>0</v>
      </c>
      <c r="T15" s="119">
        <f t="shared" si="31"/>
        <v>0</v>
      </c>
      <c r="U15" s="120">
        <f t="shared" si="32"/>
        <v>0</v>
      </c>
      <c r="V15" s="120">
        <f t="shared" si="33"/>
        <v>0</v>
      </c>
      <c r="W15" s="120">
        <f t="shared" si="34"/>
        <v>0</v>
      </c>
      <c r="X15" s="120">
        <f t="shared" si="7"/>
        <v>0</v>
      </c>
      <c r="Y15" s="120">
        <f t="shared" si="35"/>
        <v>0</v>
      </c>
      <c r="Z15" s="120">
        <f t="shared" si="8"/>
        <v>0</v>
      </c>
      <c r="AA15" s="121">
        <f t="shared" si="36"/>
        <v>0</v>
      </c>
      <c r="AB15" s="194">
        <f>'Input Cost_MS6'!L$15</f>
        <v>0</v>
      </c>
      <c r="AC15" s="122">
        <f t="shared" si="37"/>
        <v>0</v>
      </c>
      <c r="AD15" s="123">
        <f>Q15*(1+'Input Cost_MS6'!$L24)</f>
        <v>0</v>
      </c>
      <c r="AE15" s="124">
        <f t="shared" si="38"/>
        <v>0</v>
      </c>
      <c r="AF15" s="124">
        <f t="shared" si="38"/>
        <v>0</v>
      </c>
      <c r="AG15" s="119">
        <f t="shared" si="39"/>
        <v>0</v>
      </c>
      <c r="AH15" s="120">
        <f t="shared" si="40"/>
        <v>0</v>
      </c>
      <c r="AI15" s="120">
        <f t="shared" si="41"/>
        <v>0</v>
      </c>
      <c r="AJ15" s="120">
        <f t="shared" si="42"/>
        <v>0</v>
      </c>
      <c r="AK15" s="120">
        <f t="shared" si="9"/>
        <v>0</v>
      </c>
      <c r="AL15" s="120">
        <f t="shared" si="43"/>
        <v>0</v>
      </c>
      <c r="AM15" s="125">
        <f t="shared" si="10"/>
        <v>0</v>
      </c>
      <c r="AN15" s="121">
        <f t="shared" si="44"/>
        <v>0</v>
      </c>
      <c r="AO15" s="194">
        <f>'Input Cost_MS6'!L$16</f>
        <v>0</v>
      </c>
      <c r="AP15" s="122">
        <f t="shared" si="45"/>
        <v>0</v>
      </c>
      <c r="AQ15" s="123">
        <f>AD15*(1+'Input Cost_MS6'!$L25)</f>
        <v>0</v>
      </c>
      <c r="AR15" s="124">
        <f t="shared" si="46"/>
        <v>0</v>
      </c>
      <c r="AS15" s="124">
        <f t="shared" si="46"/>
        <v>0</v>
      </c>
      <c r="AT15" s="119">
        <f t="shared" si="47"/>
        <v>0</v>
      </c>
      <c r="AU15" s="120">
        <f t="shared" si="48"/>
        <v>0</v>
      </c>
      <c r="AV15" s="120">
        <f t="shared" si="49"/>
        <v>0</v>
      </c>
      <c r="AW15" s="120">
        <f t="shared" si="50"/>
        <v>0</v>
      </c>
      <c r="AX15" s="120">
        <f t="shared" si="11"/>
        <v>0</v>
      </c>
      <c r="AY15" s="120">
        <f t="shared" si="51"/>
        <v>0</v>
      </c>
      <c r="AZ15" s="120">
        <f t="shared" si="12"/>
        <v>0</v>
      </c>
      <c r="BA15" s="121">
        <f t="shared" si="52"/>
        <v>0</v>
      </c>
      <c r="BB15" s="194">
        <f>'Input Cost_MS6'!L$17</f>
        <v>0</v>
      </c>
      <c r="BC15" s="122">
        <f t="shared" si="53"/>
        <v>0</v>
      </c>
      <c r="BD15" s="123">
        <f>AQ15*(1+'Input Cost_MS6'!$L26)</f>
        <v>0</v>
      </c>
      <c r="BE15" s="124">
        <f t="shared" si="54"/>
        <v>0</v>
      </c>
      <c r="BF15" s="124">
        <f t="shared" si="54"/>
        <v>0</v>
      </c>
      <c r="BG15" s="119">
        <f t="shared" si="55"/>
        <v>0</v>
      </c>
      <c r="BH15" s="120">
        <f t="shared" si="56"/>
        <v>0</v>
      </c>
      <c r="BI15" s="120">
        <f t="shared" si="57"/>
        <v>0</v>
      </c>
      <c r="BJ15" s="120">
        <f t="shared" si="58"/>
        <v>0</v>
      </c>
      <c r="BK15" s="263">
        <f t="shared" si="13"/>
        <v>0</v>
      </c>
      <c r="BL15" s="120">
        <f t="shared" si="59"/>
        <v>0</v>
      </c>
      <c r="BM15" s="120">
        <f t="shared" si="14"/>
        <v>0</v>
      </c>
      <c r="BN15" s="121">
        <f t="shared" si="60"/>
        <v>0</v>
      </c>
      <c r="BO15" s="194">
        <f>'Input Cost_MS6'!L$18</f>
        <v>0</v>
      </c>
      <c r="BP15" s="122">
        <f t="shared" si="61"/>
        <v>0</v>
      </c>
      <c r="BQ15" s="123">
        <f>BD15*(1+'Input Cost_MS6'!$L27)</f>
        <v>0</v>
      </c>
      <c r="BR15" s="124">
        <f t="shared" si="62"/>
        <v>0</v>
      </c>
      <c r="BS15" s="124">
        <f t="shared" si="62"/>
        <v>0</v>
      </c>
      <c r="BT15" s="119">
        <f t="shared" si="63"/>
        <v>0</v>
      </c>
      <c r="BU15" s="120">
        <f t="shared" si="64"/>
        <v>0</v>
      </c>
      <c r="BV15" s="120">
        <f t="shared" si="65"/>
        <v>0</v>
      </c>
      <c r="BW15" s="120">
        <f t="shared" si="66"/>
        <v>0</v>
      </c>
      <c r="BX15" s="263">
        <f t="shared" si="15"/>
        <v>0</v>
      </c>
      <c r="BY15" s="120">
        <f t="shared" si="67"/>
        <v>0</v>
      </c>
      <c r="BZ15" s="120">
        <f t="shared" si="16"/>
        <v>0</v>
      </c>
      <c r="CA15" s="121">
        <f t="shared" si="68"/>
        <v>0</v>
      </c>
      <c r="CB15" s="194">
        <f>'Input Cost_MS6'!L$19</f>
        <v>0</v>
      </c>
      <c r="CC15" s="122">
        <f t="shared" si="69"/>
        <v>0</v>
      </c>
      <c r="CD15" s="123">
        <f>BQ15*(1+'Input Cost_MS6'!$L28)</f>
        <v>0</v>
      </c>
      <c r="CE15" s="124">
        <f t="shared" si="70"/>
        <v>0</v>
      </c>
      <c r="CF15" s="124">
        <f t="shared" si="70"/>
        <v>0</v>
      </c>
      <c r="CG15" s="119">
        <f t="shared" si="71"/>
        <v>0</v>
      </c>
      <c r="CH15" s="120">
        <f t="shared" si="72"/>
        <v>0</v>
      </c>
      <c r="CI15" s="120">
        <f t="shared" si="73"/>
        <v>0</v>
      </c>
      <c r="CJ15" s="120">
        <f t="shared" si="74"/>
        <v>0</v>
      </c>
      <c r="CK15" s="263">
        <f t="shared" si="17"/>
        <v>0</v>
      </c>
      <c r="CL15" s="120">
        <f t="shared" si="75"/>
        <v>0</v>
      </c>
      <c r="CM15" s="120">
        <f t="shared" si="18"/>
        <v>0</v>
      </c>
      <c r="CN15" s="121">
        <f t="shared" si="76"/>
        <v>0</v>
      </c>
      <c r="CO15" s="260">
        <f t="shared" si="77"/>
        <v>0</v>
      </c>
      <c r="CP15" s="126">
        <f t="shared" si="78"/>
        <v>0</v>
      </c>
      <c r="CQ15" s="127" t="str">
        <f t="shared" si="79"/>
        <v/>
      </c>
      <c r="CR15" s="128" t="str">
        <f t="shared" si="80"/>
        <v/>
      </c>
      <c r="CS15" s="128" t="str">
        <f t="shared" si="81"/>
        <v/>
      </c>
      <c r="CT15" s="129">
        <f t="shared" si="19"/>
        <v>0</v>
      </c>
      <c r="CU15" s="130">
        <f t="shared" si="19"/>
        <v>0</v>
      </c>
      <c r="CV15" s="130">
        <f t="shared" si="19"/>
        <v>0</v>
      </c>
      <c r="CW15" s="130">
        <f t="shared" si="19"/>
        <v>0</v>
      </c>
      <c r="CX15" s="130">
        <f t="shared" si="19"/>
        <v>0</v>
      </c>
      <c r="CY15" s="130">
        <f t="shared" si="19"/>
        <v>0</v>
      </c>
      <c r="CZ15" s="130">
        <f t="shared" si="20"/>
        <v>0</v>
      </c>
      <c r="DA15" s="131">
        <f t="shared" si="82"/>
        <v>0</v>
      </c>
      <c r="DB15" s="132" t="str">
        <f t="shared" si="83"/>
        <v/>
      </c>
      <c r="DC15" s="133" t="str">
        <f t="shared" si="84"/>
        <v/>
      </c>
      <c r="DD15" s="348">
        <f>$CO15*'Input Cost_MS6'!$L109</f>
        <v>0</v>
      </c>
      <c r="DE15" s="348">
        <f>$CO15*'Input Cost_MS6'!$L110</f>
        <v>0</v>
      </c>
    </row>
    <row r="16" spans="1:109">
      <c r="A16" s="447">
        <f>'Input Cost_MS6'!M11</f>
        <v>0</v>
      </c>
      <c r="B16" s="194">
        <f>'Input Cost_MS6'!M$13</f>
        <v>0</v>
      </c>
      <c r="C16" s="657">
        <f>'Input Cost_MS6'!M$117/100</f>
        <v>0</v>
      </c>
      <c r="D16" s="654">
        <f>C16*(1+'Input Cost_MS6'!M$22)</f>
        <v>0</v>
      </c>
      <c r="E16" s="197">
        <f>(Kalkulation_MS6!$O$26)/100</f>
        <v>0</v>
      </c>
      <c r="F16" s="197">
        <f>(Kalkulation_MS6!$O$35)/100</f>
        <v>0</v>
      </c>
      <c r="G16" s="119">
        <f t="shared" si="21"/>
        <v>0</v>
      </c>
      <c r="H16" s="120">
        <f t="shared" si="22"/>
        <v>0</v>
      </c>
      <c r="I16" s="120">
        <f t="shared" si="23"/>
        <v>0</v>
      </c>
      <c r="J16" s="120">
        <f t="shared" si="24"/>
        <v>0</v>
      </c>
      <c r="K16" s="120">
        <f t="shared" si="25"/>
        <v>0</v>
      </c>
      <c r="L16" s="120">
        <f t="shared" si="26"/>
        <v>0</v>
      </c>
      <c r="M16" s="120">
        <f t="shared" si="27"/>
        <v>0</v>
      </c>
      <c r="N16" s="121">
        <f t="shared" si="28"/>
        <v>0</v>
      </c>
      <c r="O16" s="194">
        <f>'Input Cost_MS6'!M$14</f>
        <v>0</v>
      </c>
      <c r="P16" s="122">
        <f t="shared" si="29"/>
        <v>0</v>
      </c>
      <c r="Q16" s="123">
        <f>D16*(1+'Input Cost_MS6'!$M23)</f>
        <v>0</v>
      </c>
      <c r="R16" s="124">
        <f t="shared" si="30"/>
        <v>0</v>
      </c>
      <c r="S16" s="124">
        <f t="shared" si="30"/>
        <v>0</v>
      </c>
      <c r="T16" s="119">
        <f t="shared" si="31"/>
        <v>0</v>
      </c>
      <c r="U16" s="120">
        <f t="shared" si="32"/>
        <v>0</v>
      </c>
      <c r="V16" s="120">
        <f t="shared" si="33"/>
        <v>0</v>
      </c>
      <c r="W16" s="120">
        <f t="shared" si="34"/>
        <v>0</v>
      </c>
      <c r="X16" s="120">
        <f t="shared" si="7"/>
        <v>0</v>
      </c>
      <c r="Y16" s="120">
        <f t="shared" si="35"/>
        <v>0</v>
      </c>
      <c r="Z16" s="120">
        <f t="shared" si="8"/>
        <v>0</v>
      </c>
      <c r="AA16" s="121">
        <f t="shared" si="36"/>
        <v>0</v>
      </c>
      <c r="AB16" s="194">
        <f>'Input Cost_MS6'!M$15</f>
        <v>0</v>
      </c>
      <c r="AC16" s="122">
        <f t="shared" si="37"/>
        <v>0</v>
      </c>
      <c r="AD16" s="123">
        <f>Q16*(1+'Input Cost_MS6'!$M24)</f>
        <v>0</v>
      </c>
      <c r="AE16" s="124">
        <f t="shared" si="38"/>
        <v>0</v>
      </c>
      <c r="AF16" s="124">
        <f t="shared" si="38"/>
        <v>0</v>
      </c>
      <c r="AG16" s="119">
        <f t="shared" si="39"/>
        <v>0</v>
      </c>
      <c r="AH16" s="120">
        <f t="shared" si="40"/>
        <v>0</v>
      </c>
      <c r="AI16" s="120">
        <f t="shared" si="41"/>
        <v>0</v>
      </c>
      <c r="AJ16" s="120">
        <f t="shared" si="42"/>
        <v>0</v>
      </c>
      <c r="AK16" s="120">
        <f t="shared" si="9"/>
        <v>0</v>
      </c>
      <c r="AL16" s="120">
        <f t="shared" si="43"/>
        <v>0</v>
      </c>
      <c r="AM16" s="125">
        <f t="shared" si="10"/>
        <v>0</v>
      </c>
      <c r="AN16" s="121">
        <f t="shared" si="44"/>
        <v>0</v>
      </c>
      <c r="AO16" s="194">
        <f>'Input Cost_MS6'!M$16</f>
        <v>0</v>
      </c>
      <c r="AP16" s="122">
        <f t="shared" si="45"/>
        <v>0</v>
      </c>
      <c r="AQ16" s="123">
        <f>AD16*(1+'Input Cost_MS6'!$M25)</f>
        <v>0</v>
      </c>
      <c r="AR16" s="124">
        <f t="shared" si="46"/>
        <v>0</v>
      </c>
      <c r="AS16" s="124">
        <f t="shared" si="46"/>
        <v>0</v>
      </c>
      <c r="AT16" s="119">
        <f t="shared" si="47"/>
        <v>0</v>
      </c>
      <c r="AU16" s="120">
        <f t="shared" si="48"/>
        <v>0</v>
      </c>
      <c r="AV16" s="120">
        <f t="shared" si="49"/>
        <v>0</v>
      </c>
      <c r="AW16" s="120">
        <f t="shared" si="50"/>
        <v>0</v>
      </c>
      <c r="AX16" s="120">
        <f t="shared" si="11"/>
        <v>0</v>
      </c>
      <c r="AY16" s="120">
        <f t="shared" si="51"/>
        <v>0</v>
      </c>
      <c r="AZ16" s="120">
        <f t="shared" si="12"/>
        <v>0</v>
      </c>
      <c r="BA16" s="121">
        <f t="shared" si="52"/>
        <v>0</v>
      </c>
      <c r="BB16" s="194">
        <f>'Input Cost_MS6'!M$17</f>
        <v>0</v>
      </c>
      <c r="BC16" s="122">
        <f t="shared" si="53"/>
        <v>0</v>
      </c>
      <c r="BD16" s="123">
        <f>AQ16*(1+'Input Cost_MS6'!$M26)</f>
        <v>0</v>
      </c>
      <c r="BE16" s="124">
        <f t="shared" si="54"/>
        <v>0</v>
      </c>
      <c r="BF16" s="124">
        <f t="shared" si="54"/>
        <v>0</v>
      </c>
      <c r="BG16" s="119">
        <f t="shared" si="55"/>
        <v>0</v>
      </c>
      <c r="BH16" s="120">
        <f t="shared" si="56"/>
        <v>0</v>
      </c>
      <c r="BI16" s="120">
        <f t="shared" si="57"/>
        <v>0</v>
      </c>
      <c r="BJ16" s="120">
        <f t="shared" si="58"/>
        <v>0</v>
      </c>
      <c r="BK16" s="263">
        <f t="shared" si="13"/>
        <v>0</v>
      </c>
      <c r="BL16" s="120">
        <f t="shared" si="59"/>
        <v>0</v>
      </c>
      <c r="BM16" s="120">
        <f t="shared" si="14"/>
        <v>0</v>
      </c>
      <c r="BN16" s="121">
        <f t="shared" si="60"/>
        <v>0</v>
      </c>
      <c r="BO16" s="194">
        <f>'Input Cost_MS6'!M$18</f>
        <v>0</v>
      </c>
      <c r="BP16" s="122">
        <f t="shared" si="61"/>
        <v>0</v>
      </c>
      <c r="BQ16" s="123">
        <f>BD16*(1+'Input Cost_MS6'!$M27)</f>
        <v>0</v>
      </c>
      <c r="BR16" s="124">
        <f t="shared" si="62"/>
        <v>0</v>
      </c>
      <c r="BS16" s="124">
        <f t="shared" si="62"/>
        <v>0</v>
      </c>
      <c r="BT16" s="119">
        <f t="shared" si="63"/>
        <v>0</v>
      </c>
      <c r="BU16" s="120">
        <f t="shared" si="64"/>
        <v>0</v>
      </c>
      <c r="BV16" s="120">
        <f t="shared" si="65"/>
        <v>0</v>
      </c>
      <c r="BW16" s="120">
        <f t="shared" si="66"/>
        <v>0</v>
      </c>
      <c r="BX16" s="263">
        <f t="shared" si="15"/>
        <v>0</v>
      </c>
      <c r="BY16" s="120">
        <f t="shared" si="67"/>
        <v>0</v>
      </c>
      <c r="BZ16" s="120">
        <f t="shared" si="16"/>
        <v>0</v>
      </c>
      <c r="CA16" s="121">
        <f t="shared" si="68"/>
        <v>0</v>
      </c>
      <c r="CB16" s="194">
        <f>'Input Cost_MS6'!M$19</f>
        <v>0</v>
      </c>
      <c r="CC16" s="122">
        <f t="shared" si="69"/>
        <v>0</v>
      </c>
      <c r="CD16" s="123">
        <f>BQ16*(1+'Input Cost_MS6'!$M28)</f>
        <v>0</v>
      </c>
      <c r="CE16" s="124">
        <f t="shared" si="70"/>
        <v>0</v>
      </c>
      <c r="CF16" s="124">
        <f t="shared" si="70"/>
        <v>0</v>
      </c>
      <c r="CG16" s="119">
        <f t="shared" si="71"/>
        <v>0</v>
      </c>
      <c r="CH16" s="120">
        <f t="shared" si="72"/>
        <v>0</v>
      </c>
      <c r="CI16" s="120">
        <f t="shared" si="73"/>
        <v>0</v>
      </c>
      <c r="CJ16" s="120">
        <f t="shared" si="74"/>
        <v>0</v>
      </c>
      <c r="CK16" s="263">
        <f t="shared" si="17"/>
        <v>0</v>
      </c>
      <c r="CL16" s="120">
        <f t="shared" si="75"/>
        <v>0</v>
      </c>
      <c r="CM16" s="120">
        <f t="shared" si="18"/>
        <v>0</v>
      </c>
      <c r="CN16" s="121">
        <f t="shared" si="76"/>
        <v>0</v>
      </c>
      <c r="CO16" s="260">
        <f t="shared" si="77"/>
        <v>0</v>
      </c>
      <c r="CP16" s="126">
        <f t="shared" si="78"/>
        <v>0</v>
      </c>
      <c r="CQ16" s="127" t="str">
        <f t="shared" si="79"/>
        <v/>
      </c>
      <c r="CR16" s="128" t="str">
        <f t="shared" si="80"/>
        <v/>
      </c>
      <c r="CS16" s="128" t="str">
        <f t="shared" si="81"/>
        <v/>
      </c>
      <c r="CT16" s="129">
        <f>G16+T16+AG16+AT16+BG16+BT16+CG16</f>
        <v>0</v>
      </c>
      <c r="CU16" s="130">
        <f>H16+U16+AH16+AU16+BH16+BU16+CH16</f>
        <v>0</v>
      </c>
      <c r="CV16" s="130">
        <f>I16+V16+AI16+AV16+BI16+BV16+CI16</f>
        <v>0</v>
      </c>
      <c r="CW16" s="130">
        <f>J16+W16+AJ16+AW16+BJ16+BW16+CJ16</f>
        <v>0</v>
      </c>
      <c r="CX16" s="130">
        <f t="shared" si="19"/>
        <v>0</v>
      </c>
      <c r="CY16" s="130">
        <f t="shared" si="19"/>
        <v>0</v>
      </c>
      <c r="CZ16" s="130">
        <f t="shared" si="20"/>
        <v>0</v>
      </c>
      <c r="DA16" s="131">
        <f t="shared" si="82"/>
        <v>0</v>
      </c>
      <c r="DB16" s="132" t="str">
        <f t="shared" si="83"/>
        <v/>
      </c>
      <c r="DC16" s="133" t="str">
        <f t="shared" si="84"/>
        <v/>
      </c>
      <c r="DD16" s="348">
        <f>$CO16*'Input Cost_MS6'!$M109</f>
        <v>0</v>
      </c>
      <c r="DE16" s="348">
        <f>$CO16*'Input Cost_MS6'!$M109</f>
        <v>0</v>
      </c>
    </row>
    <row r="17" spans="1:107">
      <c r="A17" s="199">
        <f>'Input Cost_MS6'!N11</f>
        <v>0</v>
      </c>
      <c r="B17" s="194">
        <f>'Input Cost_MS6'!N$13</f>
        <v>0</v>
      </c>
      <c r="C17" s="657">
        <f>'Input Cost_MS6'!N$117/100</f>
        <v>0</v>
      </c>
      <c r="D17" s="654">
        <f>C17*(1+'Input Cost_MS6'!N$22)</f>
        <v>0</v>
      </c>
      <c r="E17" s="197">
        <f>(Kalkulation_MS6!$P$26)/100</f>
        <v>0</v>
      </c>
      <c r="F17" s="197">
        <f>(Kalkulation_MS6!$P$35)/100</f>
        <v>0</v>
      </c>
      <c r="G17" s="119">
        <f t="shared" si="21"/>
        <v>0</v>
      </c>
      <c r="H17" s="120">
        <f t="shared" si="22"/>
        <v>0</v>
      </c>
      <c r="I17" s="120">
        <f t="shared" si="23"/>
        <v>0</v>
      </c>
      <c r="J17" s="120">
        <f t="shared" si="24"/>
        <v>0</v>
      </c>
      <c r="K17" s="120">
        <f t="shared" si="25"/>
        <v>0</v>
      </c>
      <c r="L17" s="120">
        <f t="shared" si="26"/>
        <v>0</v>
      </c>
      <c r="M17" s="120">
        <f t="shared" si="27"/>
        <v>0</v>
      </c>
      <c r="N17" s="121">
        <f t="shared" si="28"/>
        <v>0</v>
      </c>
      <c r="O17" s="259">
        <f>'Input Cost_MS6'!N$14</f>
        <v>0</v>
      </c>
      <c r="P17" s="122">
        <f t="shared" si="29"/>
        <v>0</v>
      </c>
      <c r="Q17" s="123">
        <f>D17*(1+'Input Cost_MS6'!$N23)</f>
        <v>0</v>
      </c>
      <c r="R17" s="124">
        <f t="shared" si="30"/>
        <v>0</v>
      </c>
      <c r="S17" s="124">
        <f t="shared" si="30"/>
        <v>0</v>
      </c>
      <c r="T17" s="119">
        <f t="shared" si="31"/>
        <v>0</v>
      </c>
      <c r="U17" s="120">
        <f t="shared" si="32"/>
        <v>0</v>
      </c>
      <c r="V17" s="120">
        <f t="shared" si="33"/>
        <v>0</v>
      </c>
      <c r="W17" s="120">
        <f t="shared" si="34"/>
        <v>0</v>
      </c>
      <c r="X17" s="120">
        <f t="shared" si="7"/>
        <v>0</v>
      </c>
      <c r="Y17" s="120">
        <f t="shared" si="35"/>
        <v>0</v>
      </c>
      <c r="Z17" s="120">
        <f t="shared" si="8"/>
        <v>0</v>
      </c>
      <c r="AA17" s="121">
        <f t="shared" si="36"/>
        <v>0</v>
      </c>
      <c r="AB17" s="259">
        <f>'Input Cost_MS6'!N$15</f>
        <v>0</v>
      </c>
      <c r="AC17" s="122">
        <f t="shared" si="37"/>
        <v>0</v>
      </c>
      <c r="AD17" s="123">
        <f>Q17*(1+'Input Cost_MS6'!$N24)</f>
        <v>0</v>
      </c>
      <c r="AE17" s="124">
        <f t="shared" si="38"/>
        <v>0</v>
      </c>
      <c r="AF17" s="124">
        <f t="shared" si="38"/>
        <v>0</v>
      </c>
      <c r="AG17" s="119">
        <f t="shared" si="39"/>
        <v>0</v>
      </c>
      <c r="AH17" s="120">
        <f t="shared" si="40"/>
        <v>0</v>
      </c>
      <c r="AI17" s="120">
        <f t="shared" si="41"/>
        <v>0</v>
      </c>
      <c r="AJ17" s="120">
        <f t="shared" si="42"/>
        <v>0</v>
      </c>
      <c r="AK17" s="120">
        <f t="shared" si="9"/>
        <v>0</v>
      </c>
      <c r="AL17" s="120">
        <f t="shared" si="43"/>
        <v>0</v>
      </c>
      <c r="AM17" s="125">
        <f t="shared" si="10"/>
        <v>0</v>
      </c>
      <c r="AN17" s="121">
        <f t="shared" si="44"/>
        <v>0</v>
      </c>
      <c r="AO17" s="259">
        <f>'Input Cost_MS6'!N$16</f>
        <v>0</v>
      </c>
      <c r="AP17" s="122">
        <f t="shared" si="45"/>
        <v>0</v>
      </c>
      <c r="AQ17" s="123">
        <f>AD17*(1+'Input Cost_MS6'!$N25)</f>
        <v>0</v>
      </c>
      <c r="AR17" s="124">
        <f t="shared" si="46"/>
        <v>0</v>
      </c>
      <c r="AS17" s="124">
        <f t="shared" si="46"/>
        <v>0</v>
      </c>
      <c r="AT17" s="119">
        <f t="shared" si="47"/>
        <v>0</v>
      </c>
      <c r="AU17" s="120">
        <f t="shared" si="48"/>
        <v>0</v>
      </c>
      <c r="AV17" s="120">
        <f t="shared" si="49"/>
        <v>0</v>
      </c>
      <c r="AW17" s="120">
        <f t="shared" si="50"/>
        <v>0</v>
      </c>
      <c r="AX17" s="120">
        <f t="shared" si="11"/>
        <v>0</v>
      </c>
      <c r="AY17" s="120">
        <f t="shared" si="51"/>
        <v>0</v>
      </c>
      <c r="AZ17" s="120">
        <f t="shared" si="12"/>
        <v>0</v>
      </c>
      <c r="BA17" s="121">
        <f t="shared" si="52"/>
        <v>0</v>
      </c>
      <c r="BB17" s="259">
        <f>'Input Cost_MS6'!N$17</f>
        <v>0</v>
      </c>
      <c r="BC17" s="122">
        <f t="shared" si="53"/>
        <v>0</v>
      </c>
      <c r="BD17" s="123">
        <f>AQ17*(1+'Input Cost_MS6'!$N26)</f>
        <v>0</v>
      </c>
      <c r="BE17" s="124">
        <f t="shared" si="54"/>
        <v>0</v>
      </c>
      <c r="BF17" s="124">
        <f t="shared" si="54"/>
        <v>0</v>
      </c>
      <c r="BG17" s="119">
        <f t="shared" si="55"/>
        <v>0</v>
      </c>
      <c r="BH17" s="120">
        <f t="shared" si="56"/>
        <v>0</v>
      </c>
      <c r="BI17" s="120">
        <f t="shared" si="57"/>
        <v>0</v>
      </c>
      <c r="BJ17" s="120">
        <f t="shared" si="58"/>
        <v>0</v>
      </c>
      <c r="BK17" s="263">
        <f t="shared" si="13"/>
        <v>0</v>
      </c>
      <c r="BL17" s="120">
        <f t="shared" si="59"/>
        <v>0</v>
      </c>
      <c r="BM17" s="120">
        <f t="shared" si="14"/>
        <v>0</v>
      </c>
      <c r="BN17" s="121">
        <f t="shared" si="60"/>
        <v>0</v>
      </c>
      <c r="BO17" s="259">
        <f>'Input Cost_MS6'!N$18</f>
        <v>0</v>
      </c>
      <c r="BP17" s="122">
        <f t="shared" si="61"/>
        <v>0</v>
      </c>
      <c r="BQ17" s="123">
        <f>BD17*(1+'Input Cost_MS6'!$N27)</f>
        <v>0</v>
      </c>
      <c r="BR17" s="124">
        <f t="shared" si="62"/>
        <v>0</v>
      </c>
      <c r="BS17" s="124">
        <f t="shared" si="62"/>
        <v>0</v>
      </c>
      <c r="BT17" s="119">
        <f t="shared" si="63"/>
        <v>0</v>
      </c>
      <c r="BU17" s="120">
        <f t="shared" si="64"/>
        <v>0</v>
      </c>
      <c r="BV17" s="120">
        <f t="shared" si="65"/>
        <v>0</v>
      </c>
      <c r="BW17" s="120">
        <f t="shared" si="66"/>
        <v>0</v>
      </c>
      <c r="BX17" s="263">
        <f t="shared" si="15"/>
        <v>0</v>
      </c>
      <c r="BY17" s="120">
        <f t="shared" si="67"/>
        <v>0</v>
      </c>
      <c r="BZ17" s="120">
        <f t="shared" si="16"/>
        <v>0</v>
      </c>
      <c r="CA17" s="121">
        <f t="shared" si="68"/>
        <v>0</v>
      </c>
      <c r="CB17" s="259">
        <f>'Input Cost_MS6'!N$19</f>
        <v>0</v>
      </c>
      <c r="CC17" s="122">
        <f t="shared" si="69"/>
        <v>0</v>
      </c>
      <c r="CD17" s="123">
        <f>BQ17*(1+'Input Cost_MS6'!$N28)</f>
        <v>0</v>
      </c>
      <c r="CE17" s="124">
        <f t="shared" si="70"/>
        <v>0</v>
      </c>
      <c r="CF17" s="124">
        <f t="shared" si="70"/>
        <v>0</v>
      </c>
      <c r="CG17" s="119">
        <f t="shared" si="71"/>
        <v>0</v>
      </c>
      <c r="CH17" s="120">
        <f t="shared" si="72"/>
        <v>0</v>
      </c>
      <c r="CI17" s="120">
        <f t="shared" si="73"/>
        <v>0</v>
      </c>
      <c r="CJ17" s="120">
        <f t="shared" si="74"/>
        <v>0</v>
      </c>
      <c r="CK17" s="263">
        <f t="shared" si="17"/>
        <v>0</v>
      </c>
      <c r="CL17" s="120">
        <f t="shared" si="75"/>
        <v>0</v>
      </c>
      <c r="CM17" s="120">
        <f t="shared" si="18"/>
        <v>0</v>
      </c>
      <c r="CN17" s="121">
        <f t="shared" si="76"/>
        <v>0</v>
      </c>
      <c r="CO17" s="260">
        <f t="shared" si="77"/>
        <v>0</v>
      </c>
      <c r="CP17" s="126">
        <f t="shared" si="78"/>
        <v>0</v>
      </c>
      <c r="CQ17" s="127" t="str">
        <f t="shared" si="79"/>
        <v/>
      </c>
      <c r="CR17" s="128" t="str">
        <f t="shared" si="80"/>
        <v/>
      </c>
      <c r="CS17" s="128" t="str">
        <f t="shared" si="81"/>
        <v/>
      </c>
      <c r="CT17" s="129">
        <f t="shared" ref="CT17:CW20" si="85">G17+T17+AG17+AT17+BG17+BT17+CG17</f>
        <v>0</v>
      </c>
      <c r="CU17" s="130">
        <f t="shared" si="85"/>
        <v>0</v>
      </c>
      <c r="CV17" s="130">
        <f t="shared" si="85"/>
        <v>0</v>
      </c>
      <c r="CW17" s="130">
        <f t="shared" si="85"/>
        <v>0</v>
      </c>
      <c r="CX17" s="130">
        <f t="shared" si="19"/>
        <v>0</v>
      </c>
      <c r="CY17" s="130">
        <f t="shared" si="19"/>
        <v>0</v>
      </c>
      <c r="CZ17" s="130">
        <f t="shared" si="20"/>
        <v>0</v>
      </c>
      <c r="DA17" s="131">
        <f t="shared" si="82"/>
        <v>0</v>
      </c>
      <c r="DB17" s="132" t="str">
        <f t="shared" si="83"/>
        <v/>
      </c>
      <c r="DC17" s="133" t="str">
        <f t="shared" si="84"/>
        <v/>
      </c>
    </row>
    <row r="18" spans="1:107">
      <c r="A18" s="199">
        <f>'Input Cost_MS6'!O11</f>
        <v>0</v>
      </c>
      <c r="B18" s="194">
        <f>'Input Cost_MS6'!O$13</f>
        <v>0</v>
      </c>
      <c r="C18" s="657">
        <f>'Input Cost_MS6'!O$117/100</f>
        <v>0</v>
      </c>
      <c r="D18" s="654">
        <f>C18*(1+'Input Cost_MS6'!O$22)</f>
        <v>0</v>
      </c>
      <c r="E18" s="197">
        <f>(Kalkulation_MS6!$Q$26)/100</f>
        <v>0</v>
      </c>
      <c r="F18" s="197">
        <f>(Kalkulation_MS6!$Q$35)/100</f>
        <v>0</v>
      </c>
      <c r="G18" s="119">
        <f t="shared" si="21"/>
        <v>0</v>
      </c>
      <c r="H18" s="120">
        <f t="shared" si="22"/>
        <v>0</v>
      </c>
      <c r="I18" s="120">
        <f t="shared" si="23"/>
        <v>0</v>
      </c>
      <c r="J18" s="120">
        <f t="shared" si="24"/>
        <v>0</v>
      </c>
      <c r="K18" s="120">
        <f t="shared" si="25"/>
        <v>0</v>
      </c>
      <c r="L18" s="120">
        <f t="shared" si="26"/>
        <v>0</v>
      </c>
      <c r="M18" s="120">
        <f t="shared" si="27"/>
        <v>0</v>
      </c>
      <c r="N18" s="121">
        <f t="shared" si="28"/>
        <v>0</v>
      </c>
      <c r="O18" s="259">
        <f>'Input Cost_MS6'!O$14</f>
        <v>0</v>
      </c>
      <c r="P18" s="122">
        <f t="shared" si="29"/>
        <v>0</v>
      </c>
      <c r="Q18" s="123">
        <f>D18*(1+'Input Cost_MS6'!$O23)</f>
        <v>0</v>
      </c>
      <c r="R18" s="124">
        <f t="shared" si="30"/>
        <v>0</v>
      </c>
      <c r="S18" s="124">
        <f t="shared" si="30"/>
        <v>0</v>
      </c>
      <c r="T18" s="119">
        <f t="shared" si="31"/>
        <v>0</v>
      </c>
      <c r="U18" s="120">
        <f t="shared" si="32"/>
        <v>0</v>
      </c>
      <c r="V18" s="120">
        <f t="shared" si="33"/>
        <v>0</v>
      </c>
      <c r="W18" s="120">
        <f t="shared" si="34"/>
        <v>0</v>
      </c>
      <c r="X18" s="120">
        <f t="shared" si="7"/>
        <v>0</v>
      </c>
      <c r="Y18" s="120">
        <f t="shared" si="35"/>
        <v>0</v>
      </c>
      <c r="Z18" s="120">
        <f t="shared" si="8"/>
        <v>0</v>
      </c>
      <c r="AA18" s="121">
        <f t="shared" si="36"/>
        <v>0</v>
      </c>
      <c r="AB18" s="259">
        <f>'Input Cost_MS6'!O$15</f>
        <v>0</v>
      </c>
      <c r="AC18" s="122">
        <f t="shared" si="37"/>
        <v>0</v>
      </c>
      <c r="AD18" s="123">
        <f>Q18*(1+'Input Cost_MS6'!$O24)</f>
        <v>0</v>
      </c>
      <c r="AE18" s="124">
        <f t="shared" si="38"/>
        <v>0</v>
      </c>
      <c r="AF18" s="124">
        <f t="shared" si="38"/>
        <v>0</v>
      </c>
      <c r="AG18" s="119">
        <f t="shared" si="39"/>
        <v>0</v>
      </c>
      <c r="AH18" s="120">
        <f t="shared" si="40"/>
        <v>0</v>
      </c>
      <c r="AI18" s="120">
        <f t="shared" si="41"/>
        <v>0</v>
      </c>
      <c r="AJ18" s="120">
        <f t="shared" si="42"/>
        <v>0</v>
      </c>
      <c r="AK18" s="120">
        <f t="shared" si="9"/>
        <v>0</v>
      </c>
      <c r="AL18" s="120">
        <f t="shared" si="43"/>
        <v>0</v>
      </c>
      <c r="AM18" s="125">
        <f t="shared" si="10"/>
        <v>0</v>
      </c>
      <c r="AN18" s="121">
        <f t="shared" si="44"/>
        <v>0</v>
      </c>
      <c r="AO18" s="259">
        <f>'Input Cost_MS6'!O$16</f>
        <v>0</v>
      </c>
      <c r="AP18" s="122">
        <f t="shared" si="45"/>
        <v>0</v>
      </c>
      <c r="AQ18" s="123">
        <f>AD18*(1+'Input Cost_MS6'!$O25)</f>
        <v>0</v>
      </c>
      <c r="AR18" s="124">
        <f t="shared" si="46"/>
        <v>0</v>
      </c>
      <c r="AS18" s="124">
        <f t="shared" si="46"/>
        <v>0</v>
      </c>
      <c r="AT18" s="119">
        <f t="shared" si="47"/>
        <v>0</v>
      </c>
      <c r="AU18" s="120">
        <f t="shared" si="48"/>
        <v>0</v>
      </c>
      <c r="AV18" s="120">
        <f t="shared" si="49"/>
        <v>0</v>
      </c>
      <c r="AW18" s="120">
        <f t="shared" si="50"/>
        <v>0</v>
      </c>
      <c r="AX18" s="120">
        <f t="shared" si="11"/>
        <v>0</v>
      </c>
      <c r="AY18" s="120">
        <f t="shared" si="51"/>
        <v>0</v>
      </c>
      <c r="AZ18" s="120">
        <f t="shared" si="12"/>
        <v>0</v>
      </c>
      <c r="BA18" s="121">
        <f t="shared" si="52"/>
        <v>0</v>
      </c>
      <c r="BB18" s="259">
        <f>'Input Cost_MS6'!O$17</f>
        <v>0</v>
      </c>
      <c r="BC18" s="122">
        <f t="shared" si="53"/>
        <v>0</v>
      </c>
      <c r="BD18" s="123">
        <f>AQ18*(1+'Input Cost_MS6'!$O26)</f>
        <v>0</v>
      </c>
      <c r="BE18" s="124">
        <f t="shared" si="54"/>
        <v>0</v>
      </c>
      <c r="BF18" s="124">
        <f t="shared" si="54"/>
        <v>0</v>
      </c>
      <c r="BG18" s="119">
        <f t="shared" si="55"/>
        <v>0</v>
      </c>
      <c r="BH18" s="120">
        <f t="shared" si="56"/>
        <v>0</v>
      </c>
      <c r="BI18" s="120">
        <f t="shared" si="57"/>
        <v>0</v>
      </c>
      <c r="BJ18" s="120">
        <f t="shared" si="58"/>
        <v>0</v>
      </c>
      <c r="BK18" s="263">
        <f t="shared" si="13"/>
        <v>0</v>
      </c>
      <c r="BL18" s="120">
        <f t="shared" si="59"/>
        <v>0</v>
      </c>
      <c r="BM18" s="120">
        <f t="shared" si="14"/>
        <v>0</v>
      </c>
      <c r="BN18" s="121">
        <f t="shared" si="60"/>
        <v>0</v>
      </c>
      <c r="BO18" s="259">
        <f>'Input Cost_MS6'!O$18</f>
        <v>0</v>
      </c>
      <c r="BP18" s="122">
        <f t="shared" si="61"/>
        <v>0</v>
      </c>
      <c r="BQ18" s="123">
        <f>BD18*(1+'Input Cost_MS6'!$O27)</f>
        <v>0</v>
      </c>
      <c r="BR18" s="124">
        <f t="shared" si="62"/>
        <v>0</v>
      </c>
      <c r="BS18" s="124">
        <f t="shared" si="62"/>
        <v>0</v>
      </c>
      <c r="BT18" s="119">
        <f t="shared" si="63"/>
        <v>0</v>
      </c>
      <c r="BU18" s="120">
        <f t="shared" si="64"/>
        <v>0</v>
      </c>
      <c r="BV18" s="120">
        <f t="shared" si="65"/>
        <v>0</v>
      </c>
      <c r="BW18" s="120">
        <f t="shared" si="66"/>
        <v>0</v>
      </c>
      <c r="BX18" s="263">
        <f t="shared" si="15"/>
        <v>0</v>
      </c>
      <c r="BY18" s="120">
        <f t="shared" si="67"/>
        <v>0</v>
      </c>
      <c r="BZ18" s="120">
        <f t="shared" si="16"/>
        <v>0</v>
      </c>
      <c r="CA18" s="121">
        <f t="shared" si="68"/>
        <v>0</v>
      </c>
      <c r="CB18" s="259">
        <f>'Input Cost_MS6'!O$19</f>
        <v>0</v>
      </c>
      <c r="CC18" s="122">
        <f t="shared" si="69"/>
        <v>0</v>
      </c>
      <c r="CD18" s="123">
        <f>BQ18*(1+'Input Cost_MS6'!$O28)</f>
        <v>0</v>
      </c>
      <c r="CE18" s="124">
        <f t="shared" si="70"/>
        <v>0</v>
      </c>
      <c r="CF18" s="124">
        <f t="shared" si="70"/>
        <v>0</v>
      </c>
      <c r="CG18" s="119">
        <f t="shared" si="71"/>
        <v>0</v>
      </c>
      <c r="CH18" s="120">
        <f t="shared" si="72"/>
        <v>0</v>
      </c>
      <c r="CI18" s="120">
        <f t="shared" si="73"/>
        <v>0</v>
      </c>
      <c r="CJ18" s="120">
        <f t="shared" si="74"/>
        <v>0</v>
      </c>
      <c r="CK18" s="263">
        <f t="shared" si="17"/>
        <v>0</v>
      </c>
      <c r="CL18" s="120">
        <f t="shared" si="75"/>
        <v>0</v>
      </c>
      <c r="CM18" s="120">
        <f t="shared" si="18"/>
        <v>0</v>
      </c>
      <c r="CN18" s="121">
        <f t="shared" si="76"/>
        <v>0</v>
      </c>
      <c r="CO18" s="260">
        <f t="shared" si="77"/>
        <v>0</v>
      </c>
      <c r="CP18" s="126">
        <f t="shared" si="78"/>
        <v>0</v>
      </c>
      <c r="CQ18" s="127" t="str">
        <f t="shared" si="79"/>
        <v/>
      </c>
      <c r="CR18" s="128" t="str">
        <f t="shared" si="80"/>
        <v/>
      </c>
      <c r="CS18" s="128" t="str">
        <f t="shared" si="81"/>
        <v/>
      </c>
      <c r="CT18" s="129">
        <f t="shared" si="85"/>
        <v>0</v>
      </c>
      <c r="CU18" s="130">
        <f t="shared" si="85"/>
        <v>0</v>
      </c>
      <c r="CV18" s="130">
        <f t="shared" si="85"/>
        <v>0</v>
      </c>
      <c r="CW18" s="130">
        <f t="shared" si="85"/>
        <v>0</v>
      </c>
      <c r="CX18" s="130">
        <f t="shared" si="19"/>
        <v>0</v>
      </c>
      <c r="CY18" s="130">
        <f t="shared" si="19"/>
        <v>0</v>
      </c>
      <c r="CZ18" s="130">
        <f t="shared" si="20"/>
        <v>0</v>
      </c>
      <c r="DA18" s="131">
        <f t="shared" si="82"/>
        <v>0</v>
      </c>
      <c r="DB18" s="132" t="str">
        <f t="shared" si="83"/>
        <v/>
      </c>
      <c r="DC18" s="133" t="str">
        <f t="shared" si="84"/>
        <v/>
      </c>
    </row>
    <row r="19" spans="1:107">
      <c r="A19" s="199">
        <f>'Input Cost_MS6'!P11</f>
        <v>0</v>
      </c>
      <c r="B19" s="194">
        <f>'Input Cost_MS6'!P$13</f>
        <v>0</v>
      </c>
      <c r="C19" s="657">
        <f>'Input Cost_MS6'!P$117/100</f>
        <v>0</v>
      </c>
      <c r="D19" s="654">
        <f>C19*(1+'Input Cost_MS6'!P$22)</f>
        <v>0</v>
      </c>
      <c r="E19" s="197">
        <f>(Kalkulation_MS6!$R$26)/100</f>
        <v>0</v>
      </c>
      <c r="F19" s="197">
        <f>(Kalkulation_MS6!$R$35)/100</f>
        <v>0</v>
      </c>
      <c r="G19" s="119">
        <f t="shared" si="21"/>
        <v>0</v>
      </c>
      <c r="H19" s="120">
        <f t="shared" si="22"/>
        <v>0</v>
      </c>
      <c r="I19" s="120">
        <f t="shared" si="23"/>
        <v>0</v>
      </c>
      <c r="J19" s="120">
        <f t="shared" si="24"/>
        <v>0</v>
      </c>
      <c r="K19" s="120">
        <f t="shared" si="25"/>
        <v>0</v>
      </c>
      <c r="L19" s="120">
        <f t="shared" si="26"/>
        <v>0</v>
      </c>
      <c r="M19" s="120">
        <f t="shared" si="27"/>
        <v>0</v>
      </c>
      <c r="N19" s="121">
        <f t="shared" si="28"/>
        <v>0</v>
      </c>
      <c r="O19" s="259">
        <f>'Input Cost_MS6'!P$14</f>
        <v>0</v>
      </c>
      <c r="P19" s="122">
        <f t="shared" si="29"/>
        <v>0</v>
      </c>
      <c r="Q19" s="123">
        <f>D19*(1+'Input Cost_MS6'!$P23)</f>
        <v>0</v>
      </c>
      <c r="R19" s="124">
        <f t="shared" si="30"/>
        <v>0</v>
      </c>
      <c r="S19" s="124">
        <f t="shared" si="30"/>
        <v>0</v>
      </c>
      <c r="T19" s="119">
        <f t="shared" si="31"/>
        <v>0</v>
      </c>
      <c r="U19" s="120">
        <f t="shared" si="32"/>
        <v>0</v>
      </c>
      <c r="V19" s="120">
        <f t="shared" si="33"/>
        <v>0</v>
      </c>
      <c r="W19" s="120">
        <f t="shared" si="34"/>
        <v>0</v>
      </c>
      <c r="X19" s="120">
        <f t="shared" si="7"/>
        <v>0</v>
      </c>
      <c r="Y19" s="120">
        <f t="shared" si="35"/>
        <v>0</v>
      </c>
      <c r="Z19" s="120">
        <f t="shared" si="8"/>
        <v>0</v>
      </c>
      <c r="AA19" s="121">
        <f t="shared" si="36"/>
        <v>0</v>
      </c>
      <c r="AB19" s="259">
        <f>'Input Cost_MS6'!P$15</f>
        <v>0</v>
      </c>
      <c r="AC19" s="122">
        <f t="shared" si="37"/>
        <v>0</v>
      </c>
      <c r="AD19" s="123">
        <f>Q19*(1+'Input Cost_MS6'!$P24)</f>
        <v>0</v>
      </c>
      <c r="AE19" s="124">
        <f t="shared" si="38"/>
        <v>0</v>
      </c>
      <c r="AF19" s="124">
        <f t="shared" si="38"/>
        <v>0</v>
      </c>
      <c r="AG19" s="119">
        <f t="shared" si="39"/>
        <v>0</v>
      </c>
      <c r="AH19" s="120">
        <f t="shared" si="40"/>
        <v>0</v>
      </c>
      <c r="AI19" s="120">
        <f t="shared" si="41"/>
        <v>0</v>
      </c>
      <c r="AJ19" s="120">
        <f t="shared" si="42"/>
        <v>0</v>
      </c>
      <c r="AK19" s="120">
        <f t="shared" si="9"/>
        <v>0</v>
      </c>
      <c r="AL19" s="120">
        <f t="shared" si="43"/>
        <v>0</v>
      </c>
      <c r="AM19" s="125">
        <f t="shared" si="10"/>
        <v>0</v>
      </c>
      <c r="AN19" s="121">
        <f t="shared" si="44"/>
        <v>0</v>
      </c>
      <c r="AO19" s="259">
        <f>'Input Cost_MS6'!P$16</f>
        <v>0</v>
      </c>
      <c r="AP19" s="122">
        <f t="shared" si="45"/>
        <v>0</v>
      </c>
      <c r="AQ19" s="123">
        <f>AD19*(1+'Input Cost_MS6'!$P25)</f>
        <v>0</v>
      </c>
      <c r="AR19" s="124">
        <f t="shared" si="46"/>
        <v>0</v>
      </c>
      <c r="AS19" s="124">
        <f t="shared" si="46"/>
        <v>0</v>
      </c>
      <c r="AT19" s="119">
        <f t="shared" si="47"/>
        <v>0</v>
      </c>
      <c r="AU19" s="120">
        <f t="shared" si="48"/>
        <v>0</v>
      </c>
      <c r="AV19" s="120">
        <f t="shared" si="49"/>
        <v>0</v>
      </c>
      <c r="AW19" s="120">
        <f t="shared" si="50"/>
        <v>0</v>
      </c>
      <c r="AX19" s="120">
        <f t="shared" si="11"/>
        <v>0</v>
      </c>
      <c r="AY19" s="120">
        <f t="shared" si="51"/>
        <v>0</v>
      </c>
      <c r="AZ19" s="120">
        <f t="shared" si="12"/>
        <v>0</v>
      </c>
      <c r="BA19" s="121">
        <f t="shared" si="52"/>
        <v>0</v>
      </c>
      <c r="BB19" s="259">
        <f>'Input Cost_MS6'!P$17</f>
        <v>0</v>
      </c>
      <c r="BC19" s="122">
        <f t="shared" si="53"/>
        <v>0</v>
      </c>
      <c r="BD19" s="123">
        <f>AQ19*(1+'Input Cost_MS6'!$P26)</f>
        <v>0</v>
      </c>
      <c r="BE19" s="124">
        <f t="shared" si="54"/>
        <v>0</v>
      </c>
      <c r="BF19" s="124">
        <f t="shared" si="54"/>
        <v>0</v>
      </c>
      <c r="BG19" s="119">
        <f t="shared" si="55"/>
        <v>0</v>
      </c>
      <c r="BH19" s="120">
        <f t="shared" si="56"/>
        <v>0</v>
      </c>
      <c r="BI19" s="120">
        <f t="shared" si="57"/>
        <v>0</v>
      </c>
      <c r="BJ19" s="120">
        <f t="shared" si="58"/>
        <v>0</v>
      </c>
      <c r="BK19" s="263">
        <f t="shared" si="13"/>
        <v>0</v>
      </c>
      <c r="BL19" s="120">
        <f t="shared" si="59"/>
        <v>0</v>
      </c>
      <c r="BM19" s="120">
        <f t="shared" si="14"/>
        <v>0</v>
      </c>
      <c r="BN19" s="121">
        <f t="shared" si="60"/>
        <v>0</v>
      </c>
      <c r="BO19" s="259">
        <f>'Input Cost_MS6'!P$18</f>
        <v>0</v>
      </c>
      <c r="BP19" s="122">
        <f t="shared" si="61"/>
        <v>0</v>
      </c>
      <c r="BQ19" s="123">
        <f>BD19*(1+'Input Cost_MS6'!$P27)</f>
        <v>0</v>
      </c>
      <c r="BR19" s="124">
        <f t="shared" si="62"/>
        <v>0</v>
      </c>
      <c r="BS19" s="124">
        <f t="shared" si="62"/>
        <v>0</v>
      </c>
      <c r="BT19" s="119">
        <f t="shared" si="63"/>
        <v>0</v>
      </c>
      <c r="BU19" s="120">
        <f t="shared" si="64"/>
        <v>0</v>
      </c>
      <c r="BV19" s="120">
        <f t="shared" si="65"/>
        <v>0</v>
      </c>
      <c r="BW19" s="120">
        <f t="shared" si="66"/>
        <v>0</v>
      </c>
      <c r="BX19" s="263">
        <f t="shared" si="15"/>
        <v>0</v>
      </c>
      <c r="BY19" s="120">
        <f t="shared" si="67"/>
        <v>0</v>
      </c>
      <c r="BZ19" s="120">
        <f t="shared" si="16"/>
        <v>0</v>
      </c>
      <c r="CA19" s="121">
        <f t="shared" si="68"/>
        <v>0</v>
      </c>
      <c r="CB19" s="259">
        <f>'Input Cost_MS6'!P$19</f>
        <v>0</v>
      </c>
      <c r="CC19" s="122">
        <f t="shared" si="69"/>
        <v>0</v>
      </c>
      <c r="CD19" s="123">
        <f>BQ19*(1+'Input Cost_MS6'!$P28)</f>
        <v>0</v>
      </c>
      <c r="CE19" s="124">
        <f t="shared" si="70"/>
        <v>0</v>
      </c>
      <c r="CF19" s="124">
        <f t="shared" si="70"/>
        <v>0</v>
      </c>
      <c r="CG19" s="119">
        <f t="shared" si="71"/>
        <v>0</v>
      </c>
      <c r="CH19" s="120">
        <f t="shared" si="72"/>
        <v>0</v>
      </c>
      <c r="CI19" s="120">
        <f t="shared" si="73"/>
        <v>0</v>
      </c>
      <c r="CJ19" s="120">
        <f t="shared" si="74"/>
        <v>0</v>
      </c>
      <c r="CK19" s="263">
        <f t="shared" si="17"/>
        <v>0</v>
      </c>
      <c r="CL19" s="120">
        <f t="shared" si="75"/>
        <v>0</v>
      </c>
      <c r="CM19" s="120">
        <f t="shared" si="18"/>
        <v>0</v>
      </c>
      <c r="CN19" s="121">
        <f t="shared" si="76"/>
        <v>0</v>
      </c>
      <c r="CO19" s="260">
        <f t="shared" si="77"/>
        <v>0</v>
      </c>
      <c r="CP19" s="126">
        <f t="shared" si="78"/>
        <v>0</v>
      </c>
      <c r="CQ19" s="127" t="str">
        <f t="shared" si="79"/>
        <v/>
      </c>
      <c r="CR19" s="128" t="str">
        <f t="shared" si="80"/>
        <v/>
      </c>
      <c r="CS19" s="128" t="str">
        <f t="shared" si="81"/>
        <v/>
      </c>
      <c r="CT19" s="129">
        <f t="shared" si="85"/>
        <v>0</v>
      </c>
      <c r="CU19" s="130">
        <f t="shared" si="85"/>
        <v>0</v>
      </c>
      <c r="CV19" s="130">
        <f t="shared" si="85"/>
        <v>0</v>
      </c>
      <c r="CW19" s="130">
        <f t="shared" si="85"/>
        <v>0</v>
      </c>
      <c r="CX19" s="130">
        <f t="shared" si="19"/>
        <v>0</v>
      </c>
      <c r="CY19" s="130">
        <f t="shared" si="19"/>
        <v>0</v>
      </c>
      <c r="CZ19" s="130">
        <f t="shared" si="20"/>
        <v>0</v>
      </c>
      <c r="DA19" s="131">
        <f t="shared" si="82"/>
        <v>0</v>
      </c>
      <c r="DB19" s="132" t="str">
        <f t="shared" si="83"/>
        <v/>
      </c>
      <c r="DC19" s="133" t="str">
        <f t="shared" si="84"/>
        <v/>
      </c>
    </row>
    <row r="20" spans="1:107">
      <c r="A20" s="199">
        <f>'Input Cost_MS6'!Q11</f>
        <v>0</v>
      </c>
      <c r="B20" s="194">
        <f>'Input Cost_MS6'!Q$13</f>
        <v>0</v>
      </c>
      <c r="C20" s="657">
        <f>'Input Cost_MS6'!Q$117/100</f>
        <v>0</v>
      </c>
      <c r="D20" s="654">
        <f>C20*(1+'Input Cost_MS6'!Q$22)</f>
        <v>0</v>
      </c>
      <c r="E20" s="197">
        <f>(Kalkulation_MS6!$S$26)/100</f>
        <v>0</v>
      </c>
      <c r="F20" s="197">
        <f>(Kalkulation_MS6!$S$35)/100</f>
        <v>0</v>
      </c>
      <c r="G20" s="119">
        <f t="shared" si="21"/>
        <v>0</v>
      </c>
      <c r="H20" s="120">
        <f t="shared" si="22"/>
        <v>0</v>
      </c>
      <c r="I20" s="120">
        <f t="shared" si="23"/>
        <v>0</v>
      </c>
      <c r="J20" s="120">
        <f t="shared" si="24"/>
        <v>0</v>
      </c>
      <c r="K20" s="120">
        <f t="shared" si="25"/>
        <v>0</v>
      </c>
      <c r="L20" s="120">
        <f t="shared" si="26"/>
        <v>0</v>
      </c>
      <c r="M20" s="120">
        <f t="shared" si="27"/>
        <v>0</v>
      </c>
      <c r="N20" s="121">
        <f t="shared" si="28"/>
        <v>0</v>
      </c>
      <c r="O20" s="259">
        <f>'Input Cost_MS6'!Q$14</f>
        <v>0</v>
      </c>
      <c r="P20" s="122">
        <f t="shared" si="29"/>
        <v>0</v>
      </c>
      <c r="Q20" s="123">
        <f>D20*(1+'Input Cost_MS6'!$Q23)</f>
        <v>0</v>
      </c>
      <c r="R20" s="124">
        <f t="shared" si="30"/>
        <v>0</v>
      </c>
      <c r="S20" s="124">
        <f t="shared" si="30"/>
        <v>0</v>
      </c>
      <c r="T20" s="119">
        <f t="shared" si="31"/>
        <v>0</v>
      </c>
      <c r="U20" s="120">
        <f t="shared" si="32"/>
        <v>0</v>
      </c>
      <c r="V20" s="120">
        <f t="shared" si="33"/>
        <v>0</v>
      </c>
      <c r="W20" s="120">
        <f t="shared" si="34"/>
        <v>0</v>
      </c>
      <c r="X20" s="120">
        <f t="shared" si="7"/>
        <v>0</v>
      </c>
      <c r="Y20" s="120">
        <f t="shared" si="35"/>
        <v>0</v>
      </c>
      <c r="Z20" s="120">
        <f t="shared" si="8"/>
        <v>0</v>
      </c>
      <c r="AA20" s="121">
        <f t="shared" si="36"/>
        <v>0</v>
      </c>
      <c r="AB20" s="259">
        <f>'Input Cost_MS6'!Q$15</f>
        <v>0</v>
      </c>
      <c r="AC20" s="122">
        <f t="shared" si="37"/>
        <v>0</v>
      </c>
      <c r="AD20" s="123">
        <f>Q20*(1+'Input Cost_MS6'!$Q24)</f>
        <v>0</v>
      </c>
      <c r="AE20" s="124">
        <f t="shared" si="38"/>
        <v>0</v>
      </c>
      <c r="AF20" s="124">
        <f t="shared" si="38"/>
        <v>0</v>
      </c>
      <c r="AG20" s="119">
        <f t="shared" si="39"/>
        <v>0</v>
      </c>
      <c r="AH20" s="120">
        <f t="shared" si="40"/>
        <v>0</v>
      </c>
      <c r="AI20" s="120">
        <f t="shared" si="41"/>
        <v>0</v>
      </c>
      <c r="AJ20" s="120">
        <f t="shared" si="42"/>
        <v>0</v>
      </c>
      <c r="AK20" s="120">
        <f t="shared" si="9"/>
        <v>0</v>
      </c>
      <c r="AL20" s="120">
        <f t="shared" si="43"/>
        <v>0</v>
      </c>
      <c r="AM20" s="125">
        <f t="shared" si="10"/>
        <v>0</v>
      </c>
      <c r="AN20" s="121">
        <f t="shared" si="44"/>
        <v>0</v>
      </c>
      <c r="AO20" s="259">
        <f>'Input Cost_MS6'!Q$16</f>
        <v>0</v>
      </c>
      <c r="AP20" s="122">
        <f t="shared" si="45"/>
        <v>0</v>
      </c>
      <c r="AQ20" s="123">
        <f>AD20*(1+'Input Cost_MS6'!$Q25)</f>
        <v>0</v>
      </c>
      <c r="AR20" s="124">
        <f t="shared" si="46"/>
        <v>0</v>
      </c>
      <c r="AS20" s="124">
        <f t="shared" si="46"/>
        <v>0</v>
      </c>
      <c r="AT20" s="119">
        <f t="shared" si="47"/>
        <v>0</v>
      </c>
      <c r="AU20" s="120">
        <f t="shared" si="48"/>
        <v>0</v>
      </c>
      <c r="AV20" s="120">
        <f t="shared" si="49"/>
        <v>0</v>
      </c>
      <c r="AW20" s="120">
        <f t="shared" si="50"/>
        <v>0</v>
      </c>
      <c r="AX20" s="120">
        <f t="shared" si="11"/>
        <v>0</v>
      </c>
      <c r="AY20" s="120">
        <f t="shared" si="51"/>
        <v>0</v>
      </c>
      <c r="AZ20" s="120">
        <f t="shared" si="12"/>
        <v>0</v>
      </c>
      <c r="BA20" s="121">
        <f t="shared" si="52"/>
        <v>0</v>
      </c>
      <c r="BB20" s="259">
        <f>'Input Cost_MS6'!Q$17</f>
        <v>0</v>
      </c>
      <c r="BC20" s="122">
        <f t="shared" si="53"/>
        <v>0</v>
      </c>
      <c r="BD20" s="123">
        <f>AQ20*(1+'Input Cost_MS6'!$Q26)</f>
        <v>0</v>
      </c>
      <c r="BE20" s="124">
        <f t="shared" si="54"/>
        <v>0</v>
      </c>
      <c r="BF20" s="124">
        <f t="shared" si="54"/>
        <v>0</v>
      </c>
      <c r="BG20" s="119">
        <f t="shared" si="55"/>
        <v>0</v>
      </c>
      <c r="BH20" s="120">
        <f t="shared" si="56"/>
        <v>0</v>
      </c>
      <c r="BI20" s="120">
        <f t="shared" si="57"/>
        <v>0</v>
      </c>
      <c r="BJ20" s="120">
        <f t="shared" si="58"/>
        <v>0</v>
      </c>
      <c r="BK20" s="263">
        <f t="shared" si="13"/>
        <v>0</v>
      </c>
      <c r="BL20" s="120">
        <f t="shared" si="59"/>
        <v>0</v>
      </c>
      <c r="BM20" s="120">
        <f t="shared" si="14"/>
        <v>0</v>
      </c>
      <c r="BN20" s="121">
        <f t="shared" si="60"/>
        <v>0</v>
      </c>
      <c r="BO20" s="259">
        <f>'Input Cost_MS6'!Q$18</f>
        <v>0</v>
      </c>
      <c r="BP20" s="122">
        <f t="shared" si="61"/>
        <v>0</v>
      </c>
      <c r="BQ20" s="123">
        <f>BD20*(1+'Input Cost_MS6'!$Q27)</f>
        <v>0</v>
      </c>
      <c r="BR20" s="124">
        <f t="shared" si="62"/>
        <v>0</v>
      </c>
      <c r="BS20" s="124">
        <f t="shared" si="62"/>
        <v>0</v>
      </c>
      <c r="BT20" s="119">
        <f t="shared" si="63"/>
        <v>0</v>
      </c>
      <c r="BU20" s="120">
        <f t="shared" si="64"/>
        <v>0</v>
      </c>
      <c r="BV20" s="120">
        <f t="shared" si="65"/>
        <v>0</v>
      </c>
      <c r="BW20" s="120">
        <f t="shared" si="66"/>
        <v>0</v>
      </c>
      <c r="BX20" s="263">
        <f t="shared" si="15"/>
        <v>0</v>
      </c>
      <c r="BY20" s="120">
        <f t="shared" si="67"/>
        <v>0</v>
      </c>
      <c r="BZ20" s="120">
        <f t="shared" si="16"/>
        <v>0</v>
      </c>
      <c r="CA20" s="121">
        <f t="shared" si="68"/>
        <v>0</v>
      </c>
      <c r="CB20" s="259">
        <f>'Input Cost_MS6'!Q$19</f>
        <v>0</v>
      </c>
      <c r="CC20" s="122">
        <f t="shared" si="69"/>
        <v>0</v>
      </c>
      <c r="CD20" s="123">
        <f>BQ20*(1+'Input Cost_MS6'!$Q28)</f>
        <v>0</v>
      </c>
      <c r="CE20" s="124">
        <f t="shared" si="70"/>
        <v>0</v>
      </c>
      <c r="CF20" s="124">
        <f t="shared" si="70"/>
        <v>0</v>
      </c>
      <c r="CG20" s="119">
        <f t="shared" si="71"/>
        <v>0</v>
      </c>
      <c r="CH20" s="120">
        <f t="shared" si="72"/>
        <v>0</v>
      </c>
      <c r="CI20" s="120">
        <f t="shared" si="73"/>
        <v>0</v>
      </c>
      <c r="CJ20" s="120">
        <f t="shared" si="74"/>
        <v>0</v>
      </c>
      <c r="CK20" s="263">
        <f t="shared" si="17"/>
        <v>0</v>
      </c>
      <c r="CL20" s="120">
        <f t="shared" si="75"/>
        <v>0</v>
      </c>
      <c r="CM20" s="120">
        <f t="shared" si="18"/>
        <v>0</v>
      </c>
      <c r="CN20" s="121">
        <f t="shared" si="76"/>
        <v>0</v>
      </c>
      <c r="CO20" s="260">
        <f t="shared" si="77"/>
        <v>0</v>
      </c>
      <c r="CP20" s="126">
        <f t="shared" si="78"/>
        <v>0</v>
      </c>
      <c r="CQ20" s="127" t="str">
        <f t="shared" si="79"/>
        <v/>
      </c>
      <c r="CR20" s="128" t="str">
        <f t="shared" si="80"/>
        <v/>
      </c>
      <c r="CS20" s="128" t="str">
        <f t="shared" si="81"/>
        <v/>
      </c>
      <c r="CT20" s="129">
        <f t="shared" si="85"/>
        <v>0</v>
      </c>
      <c r="CU20" s="130">
        <f t="shared" si="85"/>
        <v>0</v>
      </c>
      <c r="CV20" s="130">
        <f t="shared" si="85"/>
        <v>0</v>
      </c>
      <c r="CW20" s="130">
        <f t="shared" si="85"/>
        <v>0</v>
      </c>
      <c r="CX20" s="130">
        <f t="shared" si="19"/>
        <v>0</v>
      </c>
      <c r="CY20" s="130">
        <f t="shared" si="19"/>
        <v>0</v>
      </c>
      <c r="CZ20" s="130">
        <f t="shared" si="20"/>
        <v>0</v>
      </c>
      <c r="DA20" s="131">
        <f t="shared" si="82"/>
        <v>0</v>
      </c>
      <c r="DB20" s="132" t="str">
        <f t="shared" si="83"/>
        <v/>
      </c>
      <c r="DC20" s="133" t="str">
        <f t="shared" si="84"/>
        <v/>
      </c>
    </row>
    <row r="21" spans="1:107">
      <c r="A21" s="199">
        <f>'Input Cost_MS6'!R11</f>
        <v>0</v>
      </c>
      <c r="B21" s="194">
        <f>'Input Cost_MS6'!R$13</f>
        <v>0</v>
      </c>
      <c r="C21" s="657">
        <f>'Input Cost_MS6'!R$117/100</f>
        <v>0</v>
      </c>
      <c r="D21" s="654">
        <f>C21*(1+'Input Cost_MS6'!R$22)</f>
        <v>0</v>
      </c>
      <c r="E21" s="197">
        <f>(Kalkulation_MS6!$T$26)/100</f>
        <v>0</v>
      </c>
      <c r="F21" s="197">
        <f>(Kalkulation_MS6!$T$35)/100</f>
        <v>0</v>
      </c>
      <c r="G21" s="119">
        <f t="shared" si="21"/>
        <v>0</v>
      </c>
      <c r="H21" s="120">
        <f t="shared" si="22"/>
        <v>0</v>
      </c>
      <c r="I21" s="120">
        <f t="shared" si="23"/>
        <v>0</v>
      </c>
      <c r="J21" s="120">
        <f t="shared" si="24"/>
        <v>0</v>
      </c>
      <c r="K21" s="120">
        <f t="shared" si="25"/>
        <v>0</v>
      </c>
      <c r="L21" s="120">
        <f t="shared" si="26"/>
        <v>0</v>
      </c>
      <c r="M21" s="120">
        <f t="shared" si="27"/>
        <v>0</v>
      </c>
      <c r="N21" s="121">
        <f t="shared" si="28"/>
        <v>0</v>
      </c>
      <c r="O21" s="259">
        <f>'Input Cost_MS6'!R$14</f>
        <v>0</v>
      </c>
      <c r="P21" s="122">
        <f t="shared" si="29"/>
        <v>0</v>
      </c>
      <c r="Q21" s="123">
        <f>D21*(1+'Input Cost_MS6'!$R23)</f>
        <v>0</v>
      </c>
      <c r="R21" s="124">
        <f t="shared" si="30"/>
        <v>0</v>
      </c>
      <c r="S21" s="124">
        <f t="shared" si="30"/>
        <v>0</v>
      </c>
      <c r="T21" s="119">
        <f t="shared" si="31"/>
        <v>0</v>
      </c>
      <c r="U21" s="120">
        <f t="shared" si="32"/>
        <v>0</v>
      </c>
      <c r="V21" s="120">
        <f t="shared" si="33"/>
        <v>0</v>
      </c>
      <c r="W21" s="120">
        <f t="shared" si="34"/>
        <v>0</v>
      </c>
      <c r="X21" s="120">
        <f t="shared" si="7"/>
        <v>0</v>
      </c>
      <c r="Y21" s="120">
        <f t="shared" si="35"/>
        <v>0</v>
      </c>
      <c r="Z21" s="120">
        <f t="shared" si="8"/>
        <v>0</v>
      </c>
      <c r="AA21" s="121">
        <f t="shared" si="36"/>
        <v>0</v>
      </c>
      <c r="AB21" s="259">
        <f>'Input Cost_MS6'!R$15</f>
        <v>0</v>
      </c>
      <c r="AC21" s="122">
        <f t="shared" si="37"/>
        <v>0</v>
      </c>
      <c r="AD21" s="123">
        <f>Q21*(1+'Input Cost_MS6'!$R24)</f>
        <v>0</v>
      </c>
      <c r="AE21" s="124">
        <f t="shared" si="38"/>
        <v>0</v>
      </c>
      <c r="AF21" s="124">
        <f t="shared" si="38"/>
        <v>0</v>
      </c>
      <c r="AG21" s="119">
        <f t="shared" si="39"/>
        <v>0</v>
      </c>
      <c r="AH21" s="120">
        <f t="shared" si="40"/>
        <v>0</v>
      </c>
      <c r="AI21" s="120">
        <f t="shared" si="41"/>
        <v>0</v>
      </c>
      <c r="AJ21" s="120">
        <f t="shared" si="42"/>
        <v>0</v>
      </c>
      <c r="AK21" s="120">
        <f t="shared" si="9"/>
        <v>0</v>
      </c>
      <c r="AL21" s="120">
        <f t="shared" si="43"/>
        <v>0</v>
      </c>
      <c r="AM21" s="125">
        <f t="shared" si="10"/>
        <v>0</v>
      </c>
      <c r="AN21" s="121">
        <f t="shared" si="44"/>
        <v>0</v>
      </c>
      <c r="AO21" s="259">
        <f>'Input Cost_MS6'!R$16</f>
        <v>0</v>
      </c>
      <c r="AP21" s="122">
        <f t="shared" si="45"/>
        <v>0</v>
      </c>
      <c r="AQ21" s="123">
        <f>AD21*(1+'Input Cost_MS6'!$R25)</f>
        <v>0</v>
      </c>
      <c r="AR21" s="124">
        <f t="shared" si="46"/>
        <v>0</v>
      </c>
      <c r="AS21" s="124">
        <f t="shared" si="46"/>
        <v>0</v>
      </c>
      <c r="AT21" s="119">
        <f t="shared" si="47"/>
        <v>0</v>
      </c>
      <c r="AU21" s="120">
        <f t="shared" si="48"/>
        <v>0</v>
      </c>
      <c r="AV21" s="120">
        <f t="shared" si="49"/>
        <v>0</v>
      </c>
      <c r="AW21" s="120">
        <f t="shared" si="50"/>
        <v>0</v>
      </c>
      <c r="AX21" s="120">
        <f t="shared" si="11"/>
        <v>0</v>
      </c>
      <c r="AY21" s="120">
        <f t="shared" si="51"/>
        <v>0</v>
      </c>
      <c r="AZ21" s="120">
        <f t="shared" si="12"/>
        <v>0</v>
      </c>
      <c r="BA21" s="121">
        <f t="shared" si="52"/>
        <v>0</v>
      </c>
      <c r="BB21" s="259">
        <f>'Input Cost_MS6'!R$17</f>
        <v>0</v>
      </c>
      <c r="BC21" s="122">
        <f t="shared" si="53"/>
        <v>0</v>
      </c>
      <c r="BD21" s="123">
        <f>AQ21*(1+'Input Cost_MS6'!$R26)</f>
        <v>0</v>
      </c>
      <c r="BE21" s="124">
        <f t="shared" si="54"/>
        <v>0</v>
      </c>
      <c r="BF21" s="124">
        <f t="shared" si="54"/>
        <v>0</v>
      </c>
      <c r="BG21" s="119">
        <f t="shared" si="55"/>
        <v>0</v>
      </c>
      <c r="BH21" s="120">
        <f t="shared" si="56"/>
        <v>0</v>
      </c>
      <c r="BI21" s="120">
        <f t="shared" si="57"/>
        <v>0</v>
      </c>
      <c r="BJ21" s="120">
        <f t="shared" si="58"/>
        <v>0</v>
      </c>
      <c r="BK21" s="263">
        <f t="shared" si="13"/>
        <v>0</v>
      </c>
      <c r="BL21" s="120">
        <f t="shared" si="59"/>
        <v>0</v>
      </c>
      <c r="BM21" s="120">
        <f t="shared" si="14"/>
        <v>0</v>
      </c>
      <c r="BN21" s="121">
        <f t="shared" si="60"/>
        <v>0</v>
      </c>
      <c r="BO21" s="259">
        <f>'Input Cost_MS6'!R$18</f>
        <v>0</v>
      </c>
      <c r="BP21" s="122">
        <f t="shared" si="61"/>
        <v>0</v>
      </c>
      <c r="BQ21" s="123">
        <f>BD21*(1+'Input Cost_MS6'!$R27)</f>
        <v>0</v>
      </c>
      <c r="BR21" s="124">
        <f t="shared" si="62"/>
        <v>0</v>
      </c>
      <c r="BS21" s="124">
        <f t="shared" si="62"/>
        <v>0</v>
      </c>
      <c r="BT21" s="119">
        <f t="shared" si="63"/>
        <v>0</v>
      </c>
      <c r="BU21" s="120">
        <f t="shared" si="64"/>
        <v>0</v>
      </c>
      <c r="BV21" s="120">
        <f t="shared" si="65"/>
        <v>0</v>
      </c>
      <c r="BW21" s="120">
        <f t="shared" si="66"/>
        <v>0</v>
      </c>
      <c r="BX21" s="263">
        <f t="shared" si="15"/>
        <v>0</v>
      </c>
      <c r="BY21" s="120">
        <f t="shared" si="67"/>
        <v>0</v>
      </c>
      <c r="BZ21" s="120">
        <f t="shared" si="16"/>
        <v>0</v>
      </c>
      <c r="CA21" s="121">
        <f t="shared" si="68"/>
        <v>0</v>
      </c>
      <c r="CB21" s="259">
        <f>'Input Cost_MS6'!R$19</f>
        <v>0</v>
      </c>
      <c r="CC21" s="122">
        <f t="shared" si="69"/>
        <v>0</v>
      </c>
      <c r="CD21" s="123">
        <f>BQ21*(1+'Input Cost_MS6'!$R28)</f>
        <v>0</v>
      </c>
      <c r="CE21" s="124">
        <f t="shared" si="70"/>
        <v>0</v>
      </c>
      <c r="CF21" s="124">
        <f t="shared" si="70"/>
        <v>0</v>
      </c>
      <c r="CG21" s="119">
        <f t="shared" si="71"/>
        <v>0</v>
      </c>
      <c r="CH21" s="120">
        <f t="shared" si="72"/>
        <v>0</v>
      </c>
      <c r="CI21" s="120">
        <f t="shared" si="73"/>
        <v>0</v>
      </c>
      <c r="CJ21" s="120">
        <f t="shared" si="74"/>
        <v>0</v>
      </c>
      <c r="CK21" s="263">
        <f t="shared" si="17"/>
        <v>0</v>
      </c>
      <c r="CL21" s="120">
        <f t="shared" si="75"/>
        <v>0</v>
      </c>
      <c r="CM21" s="120">
        <f t="shared" si="18"/>
        <v>0</v>
      </c>
      <c r="CN21" s="121">
        <f t="shared" si="76"/>
        <v>0</v>
      </c>
      <c r="CO21" s="260">
        <f t="shared" si="77"/>
        <v>0</v>
      </c>
      <c r="CP21" s="126">
        <f t="shared" si="78"/>
        <v>0</v>
      </c>
      <c r="CQ21" s="127" t="str">
        <f t="shared" si="79"/>
        <v/>
      </c>
      <c r="CR21" s="128" t="str">
        <f t="shared" si="80"/>
        <v/>
      </c>
      <c r="CS21" s="128" t="str">
        <f t="shared" si="81"/>
        <v/>
      </c>
      <c r="CT21" s="129">
        <f>G21+T21+AG21+AT21+BG21+BT21+CG21</f>
        <v>0</v>
      </c>
      <c r="CU21" s="130">
        <f>H21+U21+AH21+AU21+BH21+BU21+CH21</f>
        <v>0</v>
      </c>
      <c r="CV21" s="130">
        <f>I21+V21+AI21+AV21+BI21+BV21+CI21</f>
        <v>0</v>
      </c>
      <c r="CW21" s="130">
        <f>J21+W21+AJ21+AW21+BJ21+BW21+CJ21</f>
        <v>0</v>
      </c>
      <c r="CX21" s="130">
        <f t="shared" si="19"/>
        <v>0</v>
      </c>
      <c r="CY21" s="130">
        <f t="shared" si="19"/>
        <v>0</v>
      </c>
      <c r="CZ21" s="130">
        <f t="shared" si="20"/>
        <v>0</v>
      </c>
      <c r="DA21" s="131">
        <f t="shared" si="82"/>
        <v>0</v>
      </c>
      <c r="DB21" s="132" t="str">
        <f t="shared" si="83"/>
        <v/>
      </c>
      <c r="DC21" s="133" t="str">
        <f t="shared" si="84"/>
        <v/>
      </c>
    </row>
    <row r="22" spans="1:107">
      <c r="A22" s="199">
        <f>'Input Cost_MS6'!S11</f>
        <v>0</v>
      </c>
      <c r="B22" s="194">
        <f>'Input Cost_MS6'!S$13</f>
        <v>0</v>
      </c>
      <c r="C22" s="657">
        <f>'Input Cost_MS6'!S$117/100</f>
        <v>0</v>
      </c>
      <c r="D22" s="654">
        <f>C22*(1+'Input Cost_MS6'!S$22)</f>
        <v>0</v>
      </c>
      <c r="E22" s="197">
        <f>(Kalkulation_MS6!$U$26)/100</f>
        <v>0</v>
      </c>
      <c r="F22" s="197">
        <f>(Kalkulation_MS6!$U$35)/100</f>
        <v>0</v>
      </c>
      <c r="G22" s="119">
        <f t="shared" si="21"/>
        <v>0</v>
      </c>
      <c r="H22" s="120">
        <f t="shared" si="22"/>
        <v>0</v>
      </c>
      <c r="I22" s="120">
        <f t="shared" si="23"/>
        <v>0</v>
      </c>
      <c r="J22" s="120">
        <f t="shared" si="24"/>
        <v>0</v>
      </c>
      <c r="K22" s="120">
        <f t="shared" si="25"/>
        <v>0</v>
      </c>
      <c r="L22" s="120">
        <f t="shared" si="26"/>
        <v>0</v>
      </c>
      <c r="M22" s="120">
        <f t="shared" si="27"/>
        <v>0</v>
      </c>
      <c r="N22" s="121">
        <f t="shared" si="28"/>
        <v>0</v>
      </c>
      <c r="O22" s="259">
        <f>'Input Cost_MS6'!S$14</f>
        <v>0</v>
      </c>
      <c r="P22" s="122">
        <f t="shared" si="29"/>
        <v>0</v>
      </c>
      <c r="Q22" s="123">
        <f>D22*(1+'Input Cost_MS6'!$S23)</f>
        <v>0</v>
      </c>
      <c r="R22" s="124">
        <f t="shared" si="30"/>
        <v>0</v>
      </c>
      <c r="S22" s="124">
        <f t="shared" si="30"/>
        <v>0</v>
      </c>
      <c r="T22" s="119">
        <f t="shared" si="31"/>
        <v>0</v>
      </c>
      <c r="U22" s="120">
        <f t="shared" si="32"/>
        <v>0</v>
      </c>
      <c r="V22" s="120">
        <f t="shared" si="33"/>
        <v>0</v>
      </c>
      <c r="W22" s="120">
        <f t="shared" si="34"/>
        <v>0</v>
      </c>
      <c r="X22" s="120">
        <f t="shared" si="7"/>
        <v>0</v>
      </c>
      <c r="Y22" s="120">
        <f t="shared" si="35"/>
        <v>0</v>
      </c>
      <c r="Z22" s="120">
        <f t="shared" si="8"/>
        <v>0</v>
      </c>
      <c r="AA22" s="121">
        <f t="shared" si="36"/>
        <v>0</v>
      </c>
      <c r="AB22" s="259">
        <f>'Input Cost_MS6'!S$15</f>
        <v>0</v>
      </c>
      <c r="AC22" s="122">
        <f t="shared" si="37"/>
        <v>0</v>
      </c>
      <c r="AD22" s="123">
        <f>Q22*(1+'Input Cost_MS6'!$S24)</f>
        <v>0</v>
      </c>
      <c r="AE22" s="124">
        <f t="shared" si="38"/>
        <v>0</v>
      </c>
      <c r="AF22" s="124">
        <f t="shared" si="38"/>
        <v>0</v>
      </c>
      <c r="AG22" s="119">
        <f t="shared" si="39"/>
        <v>0</v>
      </c>
      <c r="AH22" s="120">
        <f t="shared" si="40"/>
        <v>0</v>
      </c>
      <c r="AI22" s="120">
        <f t="shared" si="41"/>
        <v>0</v>
      </c>
      <c r="AJ22" s="120">
        <f t="shared" si="42"/>
        <v>0</v>
      </c>
      <c r="AK22" s="120">
        <f t="shared" si="9"/>
        <v>0</v>
      </c>
      <c r="AL22" s="120">
        <f t="shared" si="43"/>
        <v>0</v>
      </c>
      <c r="AM22" s="125">
        <f t="shared" si="10"/>
        <v>0</v>
      </c>
      <c r="AN22" s="121">
        <f t="shared" si="44"/>
        <v>0</v>
      </c>
      <c r="AO22" s="259">
        <f>'Input Cost_MS6'!S$16</f>
        <v>0</v>
      </c>
      <c r="AP22" s="122">
        <f t="shared" si="45"/>
        <v>0</v>
      </c>
      <c r="AQ22" s="123">
        <f>AD22*(1+'Input Cost_MS6'!$S25)</f>
        <v>0</v>
      </c>
      <c r="AR22" s="124">
        <f t="shared" si="46"/>
        <v>0</v>
      </c>
      <c r="AS22" s="124">
        <f t="shared" si="46"/>
        <v>0</v>
      </c>
      <c r="AT22" s="119">
        <f t="shared" si="47"/>
        <v>0</v>
      </c>
      <c r="AU22" s="120">
        <f t="shared" si="48"/>
        <v>0</v>
      </c>
      <c r="AV22" s="120">
        <f t="shared" si="49"/>
        <v>0</v>
      </c>
      <c r="AW22" s="120">
        <f t="shared" si="50"/>
        <v>0</v>
      </c>
      <c r="AX22" s="120">
        <f t="shared" si="11"/>
        <v>0</v>
      </c>
      <c r="AY22" s="120">
        <f t="shared" si="51"/>
        <v>0</v>
      </c>
      <c r="AZ22" s="120">
        <f t="shared" si="12"/>
        <v>0</v>
      </c>
      <c r="BA22" s="121">
        <f t="shared" si="52"/>
        <v>0</v>
      </c>
      <c r="BB22" s="259">
        <f>'Input Cost_MS6'!S$17</f>
        <v>0</v>
      </c>
      <c r="BC22" s="122">
        <f t="shared" si="53"/>
        <v>0</v>
      </c>
      <c r="BD22" s="123">
        <f>AQ22*(1+'Input Cost_MS6'!$S26)</f>
        <v>0</v>
      </c>
      <c r="BE22" s="124">
        <f t="shared" si="54"/>
        <v>0</v>
      </c>
      <c r="BF22" s="124">
        <f t="shared" si="54"/>
        <v>0</v>
      </c>
      <c r="BG22" s="119">
        <f t="shared" si="55"/>
        <v>0</v>
      </c>
      <c r="BH22" s="120">
        <f t="shared" si="56"/>
        <v>0</v>
      </c>
      <c r="BI22" s="120">
        <f t="shared" si="57"/>
        <v>0</v>
      </c>
      <c r="BJ22" s="120">
        <f t="shared" si="58"/>
        <v>0</v>
      </c>
      <c r="BK22" s="263">
        <f t="shared" si="13"/>
        <v>0</v>
      </c>
      <c r="BL22" s="120">
        <f t="shared" si="59"/>
        <v>0</v>
      </c>
      <c r="BM22" s="120">
        <f t="shared" si="14"/>
        <v>0</v>
      </c>
      <c r="BN22" s="121">
        <f t="shared" si="60"/>
        <v>0</v>
      </c>
      <c r="BO22" s="259">
        <f>'Input Cost_MS6'!S$18</f>
        <v>0</v>
      </c>
      <c r="BP22" s="122">
        <f t="shared" si="61"/>
        <v>0</v>
      </c>
      <c r="BQ22" s="123">
        <f>BD22*(1+'Input Cost_MS6'!$S27)</f>
        <v>0</v>
      </c>
      <c r="BR22" s="124">
        <f t="shared" si="62"/>
        <v>0</v>
      </c>
      <c r="BS22" s="124">
        <f t="shared" si="62"/>
        <v>0</v>
      </c>
      <c r="BT22" s="119">
        <f t="shared" si="63"/>
        <v>0</v>
      </c>
      <c r="BU22" s="120">
        <f t="shared" si="64"/>
        <v>0</v>
      </c>
      <c r="BV22" s="120">
        <f t="shared" si="65"/>
        <v>0</v>
      </c>
      <c r="BW22" s="120">
        <f t="shared" si="66"/>
        <v>0</v>
      </c>
      <c r="BX22" s="263">
        <f t="shared" si="15"/>
        <v>0</v>
      </c>
      <c r="BY22" s="120">
        <f t="shared" si="67"/>
        <v>0</v>
      </c>
      <c r="BZ22" s="120">
        <f t="shared" si="16"/>
        <v>0</v>
      </c>
      <c r="CA22" s="121">
        <f t="shared" si="68"/>
        <v>0</v>
      </c>
      <c r="CB22" s="259">
        <f>'Input Cost_MS6'!S$19</f>
        <v>0</v>
      </c>
      <c r="CC22" s="122">
        <f t="shared" si="69"/>
        <v>0</v>
      </c>
      <c r="CD22" s="123">
        <f>BQ22*(1+'Input Cost_MS6'!$S28)</f>
        <v>0</v>
      </c>
      <c r="CE22" s="124">
        <f t="shared" si="70"/>
        <v>0</v>
      </c>
      <c r="CF22" s="124">
        <f t="shared" si="70"/>
        <v>0</v>
      </c>
      <c r="CG22" s="119">
        <f t="shared" si="71"/>
        <v>0</v>
      </c>
      <c r="CH22" s="120">
        <f t="shared" si="72"/>
        <v>0</v>
      </c>
      <c r="CI22" s="120">
        <f t="shared" si="73"/>
        <v>0</v>
      </c>
      <c r="CJ22" s="120">
        <f t="shared" si="74"/>
        <v>0</v>
      </c>
      <c r="CK22" s="263">
        <f t="shared" si="17"/>
        <v>0</v>
      </c>
      <c r="CL22" s="120">
        <f t="shared" si="75"/>
        <v>0</v>
      </c>
      <c r="CM22" s="120">
        <f t="shared" si="18"/>
        <v>0</v>
      </c>
      <c r="CN22" s="121">
        <f t="shared" si="76"/>
        <v>0</v>
      </c>
      <c r="CO22" s="260">
        <f t="shared" si="77"/>
        <v>0</v>
      </c>
      <c r="CP22" s="126">
        <f t="shared" si="78"/>
        <v>0</v>
      </c>
      <c r="CQ22" s="127" t="str">
        <f t="shared" si="79"/>
        <v/>
      </c>
      <c r="CR22" s="128" t="str">
        <f t="shared" si="80"/>
        <v/>
      </c>
      <c r="CS22" s="128" t="str">
        <f t="shared" si="81"/>
        <v/>
      </c>
      <c r="CT22" s="129">
        <f t="shared" ref="CT22:CY46" si="86">G22+T22+AG22+AT22+BG22+BT22+CG22</f>
        <v>0</v>
      </c>
      <c r="CU22" s="130">
        <f t="shared" si="86"/>
        <v>0</v>
      </c>
      <c r="CV22" s="130">
        <f t="shared" si="86"/>
        <v>0</v>
      </c>
      <c r="CW22" s="130">
        <f t="shared" si="86"/>
        <v>0</v>
      </c>
      <c r="CX22" s="130">
        <f t="shared" si="19"/>
        <v>0</v>
      </c>
      <c r="CY22" s="130">
        <f t="shared" si="19"/>
        <v>0</v>
      </c>
      <c r="CZ22" s="130">
        <f t="shared" si="20"/>
        <v>0</v>
      </c>
      <c r="DA22" s="131">
        <f t="shared" si="82"/>
        <v>0</v>
      </c>
      <c r="DB22" s="132" t="str">
        <f t="shared" si="83"/>
        <v/>
      </c>
      <c r="DC22" s="133" t="str">
        <f t="shared" si="84"/>
        <v/>
      </c>
    </row>
    <row r="23" spans="1:107">
      <c r="A23" s="199">
        <f>'Input Cost_MS6'!T11</f>
        <v>0</v>
      </c>
      <c r="B23" s="194">
        <f>'Input Cost_MS6'!T$13</f>
        <v>0</v>
      </c>
      <c r="C23" s="657">
        <f>'Input Cost_MS6'!T$117/100</f>
        <v>0</v>
      </c>
      <c r="D23" s="654">
        <f>C23*(1+'Input Cost_MS6'!T$22)</f>
        <v>0</v>
      </c>
      <c r="E23" s="197">
        <f>(Kalkulation_MS6!$V$26)/100</f>
        <v>0</v>
      </c>
      <c r="F23" s="197">
        <f>(Kalkulation_MS6!$V$35)/100</f>
        <v>0</v>
      </c>
      <c r="G23" s="119">
        <f t="shared" si="21"/>
        <v>0</v>
      </c>
      <c r="H23" s="120">
        <f t="shared" si="22"/>
        <v>0</v>
      </c>
      <c r="I23" s="120">
        <f t="shared" si="23"/>
        <v>0</v>
      </c>
      <c r="J23" s="120">
        <f t="shared" si="24"/>
        <v>0</v>
      </c>
      <c r="K23" s="120">
        <f t="shared" si="25"/>
        <v>0</v>
      </c>
      <c r="L23" s="120">
        <f t="shared" si="26"/>
        <v>0</v>
      </c>
      <c r="M23" s="120">
        <f t="shared" si="27"/>
        <v>0</v>
      </c>
      <c r="N23" s="121">
        <f t="shared" si="28"/>
        <v>0</v>
      </c>
      <c r="O23" s="259">
        <f>'Input Cost_MS6'!T$14</f>
        <v>0</v>
      </c>
      <c r="P23" s="122">
        <f t="shared" si="29"/>
        <v>0</v>
      </c>
      <c r="Q23" s="123">
        <f>D23*(1+'Input Cost_MS6'!$T23)</f>
        <v>0</v>
      </c>
      <c r="R23" s="124">
        <f t="shared" si="30"/>
        <v>0</v>
      </c>
      <c r="S23" s="124">
        <f t="shared" si="30"/>
        <v>0</v>
      </c>
      <c r="T23" s="119">
        <f t="shared" si="31"/>
        <v>0</v>
      </c>
      <c r="U23" s="120">
        <f t="shared" si="32"/>
        <v>0</v>
      </c>
      <c r="V23" s="120">
        <f t="shared" si="33"/>
        <v>0</v>
      </c>
      <c r="W23" s="120">
        <f t="shared" si="34"/>
        <v>0</v>
      </c>
      <c r="X23" s="120">
        <f t="shared" si="7"/>
        <v>0</v>
      </c>
      <c r="Y23" s="120">
        <f t="shared" si="35"/>
        <v>0</v>
      </c>
      <c r="Z23" s="120">
        <f t="shared" si="8"/>
        <v>0</v>
      </c>
      <c r="AA23" s="121">
        <f t="shared" si="36"/>
        <v>0</v>
      </c>
      <c r="AB23" s="259">
        <f>'Input Cost_MS6'!T$15</f>
        <v>0</v>
      </c>
      <c r="AC23" s="122">
        <f t="shared" si="37"/>
        <v>0</v>
      </c>
      <c r="AD23" s="123">
        <f>Q23*(1+'Input Cost_MS6'!$T24)</f>
        <v>0</v>
      </c>
      <c r="AE23" s="124">
        <f t="shared" si="38"/>
        <v>0</v>
      </c>
      <c r="AF23" s="124">
        <f t="shared" si="38"/>
        <v>0</v>
      </c>
      <c r="AG23" s="119">
        <f t="shared" si="39"/>
        <v>0</v>
      </c>
      <c r="AH23" s="120">
        <f t="shared" si="40"/>
        <v>0</v>
      </c>
      <c r="AI23" s="120">
        <f t="shared" si="41"/>
        <v>0</v>
      </c>
      <c r="AJ23" s="120">
        <f t="shared" si="42"/>
        <v>0</v>
      </c>
      <c r="AK23" s="120">
        <f t="shared" si="9"/>
        <v>0</v>
      </c>
      <c r="AL23" s="120">
        <f t="shared" si="43"/>
        <v>0</v>
      </c>
      <c r="AM23" s="125">
        <f t="shared" si="10"/>
        <v>0</v>
      </c>
      <c r="AN23" s="121">
        <f t="shared" si="44"/>
        <v>0</v>
      </c>
      <c r="AO23" s="259">
        <f>'Input Cost_MS6'!T$16</f>
        <v>0</v>
      </c>
      <c r="AP23" s="122">
        <f t="shared" si="45"/>
        <v>0</v>
      </c>
      <c r="AQ23" s="123">
        <f>AD23*(1+'Input Cost_MS6'!$T25)</f>
        <v>0</v>
      </c>
      <c r="AR23" s="124">
        <f t="shared" si="46"/>
        <v>0</v>
      </c>
      <c r="AS23" s="124">
        <f t="shared" si="46"/>
        <v>0</v>
      </c>
      <c r="AT23" s="119">
        <f t="shared" si="47"/>
        <v>0</v>
      </c>
      <c r="AU23" s="120">
        <f t="shared" si="48"/>
        <v>0</v>
      </c>
      <c r="AV23" s="120">
        <f t="shared" si="49"/>
        <v>0</v>
      </c>
      <c r="AW23" s="120">
        <f t="shared" si="50"/>
        <v>0</v>
      </c>
      <c r="AX23" s="120">
        <f t="shared" si="11"/>
        <v>0</v>
      </c>
      <c r="AY23" s="120">
        <f t="shared" si="51"/>
        <v>0</v>
      </c>
      <c r="AZ23" s="120">
        <f t="shared" si="12"/>
        <v>0</v>
      </c>
      <c r="BA23" s="121">
        <f t="shared" si="52"/>
        <v>0</v>
      </c>
      <c r="BB23" s="259">
        <f>'Input Cost_MS6'!T$17</f>
        <v>0</v>
      </c>
      <c r="BC23" s="122">
        <f t="shared" si="53"/>
        <v>0</v>
      </c>
      <c r="BD23" s="123">
        <f>AQ23*(1+'Input Cost_MS6'!$T26)</f>
        <v>0</v>
      </c>
      <c r="BE23" s="124">
        <f t="shared" si="54"/>
        <v>0</v>
      </c>
      <c r="BF23" s="124">
        <f t="shared" si="54"/>
        <v>0</v>
      </c>
      <c r="BG23" s="119">
        <f t="shared" si="55"/>
        <v>0</v>
      </c>
      <c r="BH23" s="120">
        <f t="shared" si="56"/>
        <v>0</v>
      </c>
      <c r="BI23" s="120">
        <f t="shared" si="57"/>
        <v>0</v>
      </c>
      <c r="BJ23" s="120">
        <f t="shared" si="58"/>
        <v>0</v>
      </c>
      <c r="BK23" s="263">
        <f t="shared" si="13"/>
        <v>0</v>
      </c>
      <c r="BL23" s="120">
        <f t="shared" si="59"/>
        <v>0</v>
      </c>
      <c r="BM23" s="120">
        <f t="shared" si="14"/>
        <v>0</v>
      </c>
      <c r="BN23" s="121">
        <f t="shared" si="60"/>
        <v>0</v>
      </c>
      <c r="BO23" s="259">
        <f>'Input Cost_MS6'!T$18</f>
        <v>0</v>
      </c>
      <c r="BP23" s="122">
        <f t="shared" si="61"/>
        <v>0</v>
      </c>
      <c r="BQ23" s="123">
        <f>BD23*(1+'Input Cost_MS6'!$T27)</f>
        <v>0</v>
      </c>
      <c r="BR23" s="124">
        <f t="shared" si="62"/>
        <v>0</v>
      </c>
      <c r="BS23" s="124">
        <f t="shared" si="62"/>
        <v>0</v>
      </c>
      <c r="BT23" s="119">
        <f t="shared" si="63"/>
        <v>0</v>
      </c>
      <c r="BU23" s="120">
        <f t="shared" si="64"/>
        <v>0</v>
      </c>
      <c r="BV23" s="120">
        <f t="shared" si="65"/>
        <v>0</v>
      </c>
      <c r="BW23" s="120">
        <f t="shared" si="66"/>
        <v>0</v>
      </c>
      <c r="BX23" s="263">
        <f t="shared" si="15"/>
        <v>0</v>
      </c>
      <c r="BY23" s="120">
        <f t="shared" si="67"/>
        <v>0</v>
      </c>
      <c r="BZ23" s="120">
        <f t="shared" si="16"/>
        <v>0</v>
      </c>
      <c r="CA23" s="121">
        <f t="shared" si="68"/>
        <v>0</v>
      </c>
      <c r="CB23" s="259">
        <f>'Input Cost_MS6'!T$19</f>
        <v>0</v>
      </c>
      <c r="CC23" s="122">
        <f t="shared" si="69"/>
        <v>0</v>
      </c>
      <c r="CD23" s="123">
        <f>BQ23*(1+'Input Cost_MS6'!$T28)</f>
        <v>0</v>
      </c>
      <c r="CE23" s="124">
        <f t="shared" si="70"/>
        <v>0</v>
      </c>
      <c r="CF23" s="124">
        <f t="shared" si="70"/>
        <v>0</v>
      </c>
      <c r="CG23" s="119">
        <f t="shared" si="71"/>
        <v>0</v>
      </c>
      <c r="CH23" s="120">
        <f t="shared" si="72"/>
        <v>0</v>
      </c>
      <c r="CI23" s="120">
        <f t="shared" si="73"/>
        <v>0</v>
      </c>
      <c r="CJ23" s="120">
        <f t="shared" si="74"/>
        <v>0</v>
      </c>
      <c r="CK23" s="263">
        <f t="shared" si="17"/>
        <v>0</v>
      </c>
      <c r="CL23" s="120">
        <f t="shared" si="75"/>
        <v>0</v>
      </c>
      <c r="CM23" s="120">
        <f t="shared" si="18"/>
        <v>0</v>
      </c>
      <c r="CN23" s="121">
        <f t="shared" si="76"/>
        <v>0</v>
      </c>
      <c r="CO23" s="260">
        <f t="shared" si="77"/>
        <v>0</v>
      </c>
      <c r="CP23" s="126">
        <f t="shared" si="78"/>
        <v>0</v>
      </c>
      <c r="CQ23" s="127" t="str">
        <f t="shared" si="79"/>
        <v/>
      </c>
      <c r="CR23" s="128" t="str">
        <f t="shared" si="80"/>
        <v/>
      </c>
      <c r="CS23" s="128" t="str">
        <f t="shared" si="81"/>
        <v/>
      </c>
      <c r="CT23" s="129">
        <f t="shared" si="86"/>
        <v>0</v>
      </c>
      <c r="CU23" s="130">
        <f t="shared" si="86"/>
        <v>0</v>
      </c>
      <c r="CV23" s="130">
        <f t="shared" si="86"/>
        <v>0</v>
      </c>
      <c r="CW23" s="130">
        <f t="shared" si="86"/>
        <v>0</v>
      </c>
      <c r="CX23" s="130">
        <f t="shared" si="86"/>
        <v>0</v>
      </c>
      <c r="CY23" s="130">
        <f t="shared" si="86"/>
        <v>0</v>
      </c>
      <c r="CZ23" s="130">
        <f t="shared" si="20"/>
        <v>0</v>
      </c>
      <c r="DA23" s="131">
        <f t="shared" si="82"/>
        <v>0</v>
      </c>
      <c r="DB23" s="132" t="str">
        <f t="shared" si="83"/>
        <v/>
      </c>
      <c r="DC23" s="133" t="str">
        <f t="shared" si="84"/>
        <v/>
      </c>
    </row>
    <row r="24" spans="1:107">
      <c r="A24" s="199">
        <f>'Input Cost_MS6'!U11</f>
        <v>0</v>
      </c>
      <c r="B24" s="194">
        <f>'Input Cost_MS6'!U$13</f>
        <v>0</v>
      </c>
      <c r="C24" s="657">
        <f>'Input Cost_MS6'!U$117/100</f>
        <v>0</v>
      </c>
      <c r="D24" s="654">
        <f>C24*(1+'Input Cost_MS6'!U$22)</f>
        <v>0</v>
      </c>
      <c r="E24" s="197">
        <f>(Kalkulation_MS6!$W$26)/100</f>
        <v>0</v>
      </c>
      <c r="F24" s="197">
        <f>(Kalkulation_MS6!$W$35)/100</f>
        <v>0</v>
      </c>
      <c r="G24" s="119">
        <f t="shared" si="21"/>
        <v>0</v>
      </c>
      <c r="H24" s="120">
        <f t="shared" si="22"/>
        <v>0</v>
      </c>
      <c r="I24" s="120">
        <f t="shared" si="23"/>
        <v>0</v>
      </c>
      <c r="J24" s="120">
        <f t="shared" si="24"/>
        <v>0</v>
      </c>
      <c r="K24" s="120">
        <f t="shared" si="25"/>
        <v>0</v>
      </c>
      <c r="L24" s="120">
        <f t="shared" si="26"/>
        <v>0</v>
      </c>
      <c r="M24" s="120">
        <f t="shared" si="27"/>
        <v>0</v>
      </c>
      <c r="N24" s="121">
        <f t="shared" si="28"/>
        <v>0</v>
      </c>
      <c r="O24" s="259">
        <f>'Input Cost_MS6'!U$14</f>
        <v>0</v>
      </c>
      <c r="P24" s="122">
        <f t="shared" si="29"/>
        <v>0</v>
      </c>
      <c r="Q24" s="123">
        <f>D24*(1+'Input Cost_MS6'!$U23)</f>
        <v>0</v>
      </c>
      <c r="R24" s="124">
        <f t="shared" ref="R24:S46" si="87">E24</f>
        <v>0</v>
      </c>
      <c r="S24" s="124">
        <f t="shared" si="87"/>
        <v>0</v>
      </c>
      <c r="T24" s="119">
        <f t="shared" si="31"/>
        <v>0</v>
      </c>
      <c r="U24" s="120">
        <f t="shared" si="32"/>
        <v>0</v>
      </c>
      <c r="V24" s="120">
        <f t="shared" si="33"/>
        <v>0</v>
      </c>
      <c r="W24" s="120">
        <f t="shared" si="34"/>
        <v>0</v>
      </c>
      <c r="X24" s="120">
        <f t="shared" si="7"/>
        <v>0</v>
      </c>
      <c r="Y24" s="120">
        <f t="shared" si="35"/>
        <v>0</v>
      </c>
      <c r="Z24" s="120">
        <f t="shared" si="8"/>
        <v>0</v>
      </c>
      <c r="AA24" s="121">
        <f t="shared" si="36"/>
        <v>0</v>
      </c>
      <c r="AB24" s="259">
        <f>'Input Cost_MS6'!U$15</f>
        <v>0</v>
      </c>
      <c r="AC24" s="122">
        <f t="shared" si="37"/>
        <v>0</v>
      </c>
      <c r="AD24" s="123">
        <f>Q24*(1+'Input Cost_MS6'!$U24)</f>
        <v>0</v>
      </c>
      <c r="AE24" s="124">
        <f t="shared" ref="AE24:AF46" si="88">R24</f>
        <v>0</v>
      </c>
      <c r="AF24" s="124">
        <f t="shared" si="88"/>
        <v>0</v>
      </c>
      <c r="AG24" s="119">
        <f t="shared" si="39"/>
        <v>0</v>
      </c>
      <c r="AH24" s="120">
        <f t="shared" si="40"/>
        <v>0</v>
      </c>
      <c r="AI24" s="120">
        <f t="shared" si="41"/>
        <v>0</v>
      </c>
      <c r="AJ24" s="120">
        <f t="shared" si="42"/>
        <v>0</v>
      </c>
      <c r="AK24" s="120">
        <f t="shared" si="9"/>
        <v>0</v>
      </c>
      <c r="AL24" s="120">
        <f t="shared" si="43"/>
        <v>0</v>
      </c>
      <c r="AM24" s="125">
        <f t="shared" si="10"/>
        <v>0</v>
      </c>
      <c r="AN24" s="121">
        <f t="shared" si="44"/>
        <v>0</v>
      </c>
      <c r="AO24" s="259">
        <f>'Input Cost_MS6'!U$16</f>
        <v>0</v>
      </c>
      <c r="AP24" s="122">
        <f t="shared" si="45"/>
        <v>0</v>
      </c>
      <c r="AQ24" s="123">
        <f>AD24*(1+'Input Cost_MS6'!$U25)</f>
        <v>0</v>
      </c>
      <c r="AR24" s="124">
        <f t="shared" ref="AR24:AS46" si="89">AE24</f>
        <v>0</v>
      </c>
      <c r="AS24" s="124">
        <f t="shared" si="89"/>
        <v>0</v>
      </c>
      <c r="AT24" s="119">
        <f t="shared" si="47"/>
        <v>0</v>
      </c>
      <c r="AU24" s="120">
        <f t="shared" si="48"/>
        <v>0</v>
      </c>
      <c r="AV24" s="120">
        <f t="shared" si="49"/>
        <v>0</v>
      </c>
      <c r="AW24" s="120">
        <f t="shared" si="50"/>
        <v>0</v>
      </c>
      <c r="AX24" s="120">
        <f t="shared" si="11"/>
        <v>0</v>
      </c>
      <c r="AY24" s="120">
        <f t="shared" si="51"/>
        <v>0</v>
      </c>
      <c r="AZ24" s="120">
        <f t="shared" si="12"/>
        <v>0</v>
      </c>
      <c r="BA24" s="121">
        <f t="shared" si="52"/>
        <v>0</v>
      </c>
      <c r="BB24" s="259">
        <f>'Input Cost_MS6'!U$17</f>
        <v>0</v>
      </c>
      <c r="BC24" s="122">
        <f t="shared" si="53"/>
        <v>0</v>
      </c>
      <c r="BD24" s="123">
        <f>AQ24*(1+'Input Cost_MS6'!$U26)</f>
        <v>0</v>
      </c>
      <c r="BE24" s="124">
        <f t="shared" ref="BE24:BF46" si="90">AR24</f>
        <v>0</v>
      </c>
      <c r="BF24" s="124">
        <f t="shared" si="90"/>
        <v>0</v>
      </c>
      <c r="BG24" s="119">
        <f t="shared" si="55"/>
        <v>0</v>
      </c>
      <c r="BH24" s="120">
        <f t="shared" si="56"/>
        <v>0</v>
      </c>
      <c r="BI24" s="120">
        <f t="shared" si="57"/>
        <v>0</v>
      </c>
      <c r="BJ24" s="120">
        <f t="shared" si="58"/>
        <v>0</v>
      </c>
      <c r="BK24" s="263">
        <f t="shared" si="13"/>
        <v>0</v>
      </c>
      <c r="BL24" s="120">
        <f t="shared" si="59"/>
        <v>0</v>
      </c>
      <c r="BM24" s="120">
        <f t="shared" si="14"/>
        <v>0</v>
      </c>
      <c r="BN24" s="121">
        <f t="shared" si="60"/>
        <v>0</v>
      </c>
      <c r="BO24" s="259">
        <f>'Input Cost_MS6'!U$18</f>
        <v>0</v>
      </c>
      <c r="BP24" s="122">
        <f t="shared" si="61"/>
        <v>0</v>
      </c>
      <c r="BQ24" s="123">
        <f>BD24*(1+'Input Cost_MS6'!$U27)</f>
        <v>0</v>
      </c>
      <c r="BR24" s="124">
        <f t="shared" ref="BR24:BS46" si="91">BE24</f>
        <v>0</v>
      </c>
      <c r="BS24" s="124">
        <f t="shared" si="91"/>
        <v>0</v>
      </c>
      <c r="BT24" s="119">
        <f t="shared" si="63"/>
        <v>0</v>
      </c>
      <c r="BU24" s="120">
        <f t="shared" si="64"/>
        <v>0</v>
      </c>
      <c r="BV24" s="120">
        <f t="shared" si="65"/>
        <v>0</v>
      </c>
      <c r="BW24" s="120">
        <f t="shared" si="66"/>
        <v>0</v>
      </c>
      <c r="BX24" s="263">
        <f t="shared" si="15"/>
        <v>0</v>
      </c>
      <c r="BY24" s="120">
        <f t="shared" si="67"/>
        <v>0</v>
      </c>
      <c r="BZ24" s="120">
        <f t="shared" si="16"/>
        <v>0</v>
      </c>
      <c r="CA24" s="121">
        <f t="shared" si="68"/>
        <v>0</v>
      </c>
      <c r="CB24" s="259">
        <f>'Input Cost_MS6'!U$19</f>
        <v>0</v>
      </c>
      <c r="CC24" s="122">
        <f t="shared" si="69"/>
        <v>0</v>
      </c>
      <c r="CD24" s="123">
        <f>BQ24*(1+'Input Cost_MS6'!$U28)</f>
        <v>0</v>
      </c>
      <c r="CE24" s="124">
        <f t="shared" ref="CE24:CF46" si="92">BR24</f>
        <v>0</v>
      </c>
      <c r="CF24" s="124">
        <f t="shared" si="92"/>
        <v>0</v>
      </c>
      <c r="CG24" s="119">
        <f t="shared" si="71"/>
        <v>0</v>
      </c>
      <c r="CH24" s="120">
        <f t="shared" si="72"/>
        <v>0</v>
      </c>
      <c r="CI24" s="120">
        <f t="shared" si="73"/>
        <v>0</v>
      </c>
      <c r="CJ24" s="120">
        <f t="shared" si="74"/>
        <v>0</v>
      </c>
      <c r="CK24" s="263">
        <f t="shared" si="17"/>
        <v>0</v>
      </c>
      <c r="CL24" s="120">
        <f t="shared" si="75"/>
        <v>0</v>
      </c>
      <c r="CM24" s="120">
        <f t="shared" si="18"/>
        <v>0</v>
      </c>
      <c r="CN24" s="121">
        <f t="shared" si="76"/>
        <v>0</v>
      </c>
      <c r="CO24" s="260">
        <f t="shared" si="77"/>
        <v>0</v>
      </c>
      <c r="CP24" s="126">
        <f t="shared" si="78"/>
        <v>0</v>
      </c>
      <c r="CQ24" s="127" t="str">
        <f t="shared" si="79"/>
        <v/>
      </c>
      <c r="CR24" s="128" t="str">
        <f t="shared" si="80"/>
        <v/>
      </c>
      <c r="CS24" s="128" t="str">
        <f t="shared" si="81"/>
        <v/>
      </c>
      <c r="CT24" s="129">
        <f t="shared" si="86"/>
        <v>0</v>
      </c>
      <c r="CU24" s="130">
        <f t="shared" si="86"/>
        <v>0</v>
      </c>
      <c r="CV24" s="130">
        <f t="shared" si="86"/>
        <v>0</v>
      </c>
      <c r="CW24" s="130">
        <f t="shared" si="86"/>
        <v>0</v>
      </c>
      <c r="CX24" s="130">
        <f t="shared" si="86"/>
        <v>0</v>
      </c>
      <c r="CY24" s="130">
        <f t="shared" si="86"/>
        <v>0</v>
      </c>
      <c r="CZ24" s="130">
        <f t="shared" si="20"/>
        <v>0</v>
      </c>
      <c r="DA24" s="131">
        <f t="shared" si="82"/>
        <v>0</v>
      </c>
      <c r="DB24" s="132" t="str">
        <f t="shared" si="83"/>
        <v/>
      </c>
      <c r="DC24" s="133" t="str">
        <f t="shared" si="84"/>
        <v/>
      </c>
    </row>
    <row r="25" spans="1:107">
      <c r="A25" s="199">
        <f>'Input Cost_MS6'!V11</f>
        <v>0</v>
      </c>
      <c r="B25" s="194">
        <f>'Input Cost_MS6'!V$13</f>
        <v>0</v>
      </c>
      <c r="C25" s="657">
        <f>'Input Cost_MS6'!V$117/100</f>
        <v>0</v>
      </c>
      <c r="D25" s="654">
        <f>C25*(1+'Input Cost_MS6'!V$22)</f>
        <v>0</v>
      </c>
      <c r="E25" s="197">
        <f>(Kalkulation_MS6!$X$26)/100</f>
        <v>0</v>
      </c>
      <c r="F25" s="197">
        <f>(Kalkulation_MS6!$X$35)/100</f>
        <v>0</v>
      </c>
      <c r="G25" s="119">
        <f t="shared" si="21"/>
        <v>0</v>
      </c>
      <c r="H25" s="120">
        <f t="shared" si="22"/>
        <v>0</v>
      </c>
      <c r="I25" s="120">
        <f t="shared" si="23"/>
        <v>0</v>
      </c>
      <c r="J25" s="120">
        <f t="shared" si="24"/>
        <v>0</v>
      </c>
      <c r="K25" s="120">
        <f t="shared" si="25"/>
        <v>0</v>
      </c>
      <c r="L25" s="120">
        <f t="shared" si="26"/>
        <v>0</v>
      </c>
      <c r="M25" s="120">
        <f t="shared" si="27"/>
        <v>0</v>
      </c>
      <c r="N25" s="121">
        <f t="shared" si="28"/>
        <v>0</v>
      </c>
      <c r="O25" s="259">
        <f>'Input Cost_MS6'!V$14</f>
        <v>0</v>
      </c>
      <c r="P25" s="122">
        <f t="shared" si="29"/>
        <v>0</v>
      </c>
      <c r="Q25" s="123">
        <f>D25*(1+'Input Cost_MS6'!$V23)</f>
        <v>0</v>
      </c>
      <c r="R25" s="124">
        <f t="shared" si="87"/>
        <v>0</v>
      </c>
      <c r="S25" s="124">
        <f t="shared" si="87"/>
        <v>0</v>
      </c>
      <c r="T25" s="119">
        <f t="shared" si="31"/>
        <v>0</v>
      </c>
      <c r="U25" s="120">
        <f t="shared" si="32"/>
        <v>0</v>
      </c>
      <c r="V25" s="120">
        <f t="shared" si="33"/>
        <v>0</v>
      </c>
      <c r="W25" s="120">
        <f t="shared" si="34"/>
        <v>0</v>
      </c>
      <c r="X25" s="120">
        <f t="shared" si="7"/>
        <v>0</v>
      </c>
      <c r="Y25" s="120">
        <f t="shared" si="35"/>
        <v>0</v>
      </c>
      <c r="Z25" s="120">
        <f t="shared" si="8"/>
        <v>0</v>
      </c>
      <c r="AA25" s="121">
        <f t="shared" si="36"/>
        <v>0</v>
      </c>
      <c r="AB25" s="259">
        <f>'Input Cost_MS6'!V$15</f>
        <v>0</v>
      </c>
      <c r="AC25" s="122">
        <f t="shared" si="37"/>
        <v>0</v>
      </c>
      <c r="AD25" s="123">
        <f>Q25*(1+'Input Cost_MS6'!$V24)</f>
        <v>0</v>
      </c>
      <c r="AE25" s="124">
        <f t="shared" si="88"/>
        <v>0</v>
      </c>
      <c r="AF25" s="124">
        <f t="shared" si="88"/>
        <v>0</v>
      </c>
      <c r="AG25" s="119">
        <f t="shared" si="39"/>
        <v>0</v>
      </c>
      <c r="AH25" s="120">
        <f t="shared" si="40"/>
        <v>0</v>
      </c>
      <c r="AI25" s="120">
        <f t="shared" si="41"/>
        <v>0</v>
      </c>
      <c r="AJ25" s="120">
        <f t="shared" si="42"/>
        <v>0</v>
      </c>
      <c r="AK25" s="120">
        <f t="shared" si="9"/>
        <v>0</v>
      </c>
      <c r="AL25" s="120">
        <f t="shared" si="43"/>
        <v>0</v>
      </c>
      <c r="AM25" s="125">
        <f t="shared" si="10"/>
        <v>0</v>
      </c>
      <c r="AN25" s="121">
        <f t="shared" si="44"/>
        <v>0</v>
      </c>
      <c r="AO25" s="259">
        <f>'Input Cost_MS6'!V$16</f>
        <v>0</v>
      </c>
      <c r="AP25" s="122">
        <f t="shared" si="45"/>
        <v>0</v>
      </c>
      <c r="AQ25" s="123">
        <f>AD25*(1+'Input Cost_MS6'!$V25)</f>
        <v>0</v>
      </c>
      <c r="AR25" s="124">
        <f t="shared" si="89"/>
        <v>0</v>
      </c>
      <c r="AS25" s="124">
        <f t="shared" si="89"/>
        <v>0</v>
      </c>
      <c r="AT25" s="119">
        <f t="shared" si="47"/>
        <v>0</v>
      </c>
      <c r="AU25" s="120">
        <f t="shared" si="48"/>
        <v>0</v>
      </c>
      <c r="AV25" s="120">
        <f t="shared" si="49"/>
        <v>0</v>
      </c>
      <c r="AW25" s="120">
        <f t="shared" si="50"/>
        <v>0</v>
      </c>
      <c r="AX25" s="120">
        <f t="shared" si="11"/>
        <v>0</v>
      </c>
      <c r="AY25" s="120">
        <f t="shared" si="51"/>
        <v>0</v>
      </c>
      <c r="AZ25" s="120">
        <f t="shared" si="12"/>
        <v>0</v>
      </c>
      <c r="BA25" s="121">
        <f t="shared" si="52"/>
        <v>0</v>
      </c>
      <c r="BB25" s="259">
        <f>'Input Cost_MS6'!V$17</f>
        <v>0</v>
      </c>
      <c r="BC25" s="122">
        <f t="shared" si="53"/>
        <v>0</v>
      </c>
      <c r="BD25" s="123">
        <f>AQ25*(1+'Input Cost_MS6'!$V26)</f>
        <v>0</v>
      </c>
      <c r="BE25" s="124">
        <f t="shared" si="90"/>
        <v>0</v>
      </c>
      <c r="BF25" s="124">
        <f t="shared" si="90"/>
        <v>0</v>
      </c>
      <c r="BG25" s="119">
        <f t="shared" si="55"/>
        <v>0</v>
      </c>
      <c r="BH25" s="120">
        <f t="shared" si="56"/>
        <v>0</v>
      </c>
      <c r="BI25" s="120">
        <f t="shared" si="57"/>
        <v>0</v>
      </c>
      <c r="BJ25" s="120">
        <f t="shared" si="58"/>
        <v>0</v>
      </c>
      <c r="BK25" s="263">
        <f t="shared" si="13"/>
        <v>0</v>
      </c>
      <c r="BL25" s="120">
        <f t="shared" si="59"/>
        <v>0</v>
      </c>
      <c r="BM25" s="120">
        <f t="shared" si="14"/>
        <v>0</v>
      </c>
      <c r="BN25" s="121">
        <f t="shared" si="60"/>
        <v>0</v>
      </c>
      <c r="BO25" s="259">
        <f>'Input Cost_MS6'!V$18</f>
        <v>0</v>
      </c>
      <c r="BP25" s="122">
        <f t="shared" si="61"/>
        <v>0</v>
      </c>
      <c r="BQ25" s="123">
        <f>BD25*(1+'Input Cost_MS6'!$V27)</f>
        <v>0</v>
      </c>
      <c r="BR25" s="124">
        <f t="shared" si="91"/>
        <v>0</v>
      </c>
      <c r="BS25" s="124">
        <f t="shared" si="91"/>
        <v>0</v>
      </c>
      <c r="BT25" s="119">
        <f t="shared" si="63"/>
        <v>0</v>
      </c>
      <c r="BU25" s="120">
        <f t="shared" si="64"/>
        <v>0</v>
      </c>
      <c r="BV25" s="120">
        <f t="shared" si="65"/>
        <v>0</v>
      </c>
      <c r="BW25" s="120">
        <f t="shared" si="66"/>
        <v>0</v>
      </c>
      <c r="BX25" s="263">
        <f t="shared" si="15"/>
        <v>0</v>
      </c>
      <c r="BY25" s="120">
        <f t="shared" si="67"/>
        <v>0</v>
      </c>
      <c r="BZ25" s="120">
        <f t="shared" si="16"/>
        <v>0</v>
      </c>
      <c r="CA25" s="121">
        <f t="shared" si="68"/>
        <v>0</v>
      </c>
      <c r="CB25" s="259">
        <f>'Input Cost_MS6'!V$19</f>
        <v>0</v>
      </c>
      <c r="CC25" s="122">
        <f t="shared" si="69"/>
        <v>0</v>
      </c>
      <c r="CD25" s="123">
        <f>BQ25*(1+'Input Cost_MS6'!$V28)</f>
        <v>0</v>
      </c>
      <c r="CE25" s="124">
        <f t="shared" si="92"/>
        <v>0</v>
      </c>
      <c r="CF25" s="124">
        <f t="shared" si="92"/>
        <v>0</v>
      </c>
      <c r="CG25" s="119">
        <f t="shared" si="71"/>
        <v>0</v>
      </c>
      <c r="CH25" s="120">
        <f t="shared" si="72"/>
        <v>0</v>
      </c>
      <c r="CI25" s="120">
        <f t="shared" si="73"/>
        <v>0</v>
      </c>
      <c r="CJ25" s="120">
        <f t="shared" si="74"/>
        <v>0</v>
      </c>
      <c r="CK25" s="263">
        <f t="shared" si="17"/>
        <v>0</v>
      </c>
      <c r="CL25" s="120">
        <f t="shared" si="75"/>
        <v>0</v>
      </c>
      <c r="CM25" s="120">
        <f t="shared" si="18"/>
        <v>0</v>
      </c>
      <c r="CN25" s="121">
        <f t="shared" si="76"/>
        <v>0</v>
      </c>
      <c r="CO25" s="260">
        <f t="shared" si="77"/>
        <v>0</v>
      </c>
      <c r="CP25" s="126">
        <f t="shared" si="78"/>
        <v>0</v>
      </c>
      <c r="CQ25" s="127" t="str">
        <f t="shared" si="79"/>
        <v/>
      </c>
      <c r="CR25" s="128" t="str">
        <f t="shared" si="80"/>
        <v/>
      </c>
      <c r="CS25" s="128" t="str">
        <f t="shared" si="81"/>
        <v/>
      </c>
      <c r="CT25" s="129">
        <f t="shared" si="86"/>
        <v>0</v>
      </c>
      <c r="CU25" s="130">
        <f t="shared" si="86"/>
        <v>0</v>
      </c>
      <c r="CV25" s="130">
        <f t="shared" si="86"/>
        <v>0</v>
      </c>
      <c r="CW25" s="130">
        <f t="shared" si="86"/>
        <v>0</v>
      </c>
      <c r="CX25" s="130">
        <f t="shared" si="86"/>
        <v>0</v>
      </c>
      <c r="CY25" s="130">
        <f t="shared" si="86"/>
        <v>0</v>
      </c>
      <c r="CZ25" s="130">
        <f t="shared" si="20"/>
        <v>0</v>
      </c>
      <c r="DA25" s="131">
        <f t="shared" si="82"/>
        <v>0</v>
      </c>
      <c r="DB25" s="132" t="str">
        <f t="shared" si="83"/>
        <v/>
      </c>
      <c r="DC25" s="133" t="str">
        <f t="shared" si="84"/>
        <v/>
      </c>
    </row>
    <row r="26" spans="1:107">
      <c r="A26" s="199">
        <f>'Input Cost_MS6'!W11</f>
        <v>0</v>
      </c>
      <c r="B26" s="194">
        <f>'Input Cost_MS6'!W$13</f>
        <v>0</v>
      </c>
      <c r="C26" s="657">
        <f>'Input Cost_MS6'!W$117/100</f>
        <v>0</v>
      </c>
      <c r="D26" s="654">
        <f>C26*(1+'Input Cost_MS6'!W$22)</f>
        <v>0</v>
      </c>
      <c r="E26" s="197">
        <f>(Kalkulation_MS6!$Y$26)/100</f>
        <v>0</v>
      </c>
      <c r="F26" s="197">
        <f>(Kalkulation_MS6!$Y$35)/100</f>
        <v>0</v>
      </c>
      <c r="G26" s="119">
        <f t="shared" si="21"/>
        <v>0</v>
      </c>
      <c r="H26" s="120">
        <f t="shared" si="22"/>
        <v>0</v>
      </c>
      <c r="I26" s="120">
        <f t="shared" si="23"/>
        <v>0</v>
      </c>
      <c r="J26" s="120">
        <f t="shared" si="24"/>
        <v>0</v>
      </c>
      <c r="K26" s="120">
        <f t="shared" si="25"/>
        <v>0</v>
      </c>
      <c r="L26" s="120">
        <f t="shared" si="26"/>
        <v>0</v>
      </c>
      <c r="M26" s="120">
        <f t="shared" si="27"/>
        <v>0</v>
      </c>
      <c r="N26" s="121">
        <f t="shared" si="28"/>
        <v>0</v>
      </c>
      <c r="O26" s="259">
        <f>'Input Cost_MS6'!W$14</f>
        <v>0</v>
      </c>
      <c r="P26" s="122">
        <f t="shared" si="29"/>
        <v>0</v>
      </c>
      <c r="Q26" s="123">
        <f>D26*(1+'Input Cost_MS6'!$W23)</f>
        <v>0</v>
      </c>
      <c r="R26" s="124">
        <f t="shared" si="87"/>
        <v>0</v>
      </c>
      <c r="S26" s="124">
        <f t="shared" si="87"/>
        <v>0</v>
      </c>
      <c r="T26" s="119">
        <f t="shared" si="31"/>
        <v>0</v>
      </c>
      <c r="U26" s="120">
        <f t="shared" si="32"/>
        <v>0</v>
      </c>
      <c r="V26" s="120">
        <f t="shared" si="33"/>
        <v>0</v>
      </c>
      <c r="W26" s="120">
        <f t="shared" si="34"/>
        <v>0</v>
      </c>
      <c r="X26" s="120">
        <f t="shared" si="7"/>
        <v>0</v>
      </c>
      <c r="Y26" s="120">
        <f t="shared" si="35"/>
        <v>0</v>
      </c>
      <c r="Z26" s="120">
        <f t="shared" si="8"/>
        <v>0</v>
      </c>
      <c r="AA26" s="121">
        <f t="shared" si="36"/>
        <v>0</v>
      </c>
      <c r="AB26" s="259">
        <f>'Input Cost_MS6'!W$15</f>
        <v>0</v>
      </c>
      <c r="AC26" s="122">
        <f t="shared" si="37"/>
        <v>0</v>
      </c>
      <c r="AD26" s="123">
        <f>Q26*(1+'Input Cost_MS6'!$W24)</f>
        <v>0</v>
      </c>
      <c r="AE26" s="124">
        <f t="shared" si="88"/>
        <v>0</v>
      </c>
      <c r="AF26" s="124">
        <f t="shared" si="88"/>
        <v>0</v>
      </c>
      <c r="AG26" s="119">
        <f t="shared" si="39"/>
        <v>0</v>
      </c>
      <c r="AH26" s="120">
        <f t="shared" si="40"/>
        <v>0</v>
      </c>
      <c r="AI26" s="120">
        <f t="shared" si="41"/>
        <v>0</v>
      </c>
      <c r="AJ26" s="120">
        <f t="shared" si="42"/>
        <v>0</v>
      </c>
      <c r="AK26" s="120">
        <f t="shared" si="9"/>
        <v>0</v>
      </c>
      <c r="AL26" s="120">
        <f t="shared" si="43"/>
        <v>0</v>
      </c>
      <c r="AM26" s="125">
        <f t="shared" si="10"/>
        <v>0</v>
      </c>
      <c r="AN26" s="121">
        <f t="shared" si="44"/>
        <v>0</v>
      </c>
      <c r="AO26" s="259">
        <f>'Input Cost_MS6'!W$16</f>
        <v>0</v>
      </c>
      <c r="AP26" s="122">
        <f t="shared" si="45"/>
        <v>0</v>
      </c>
      <c r="AQ26" s="123">
        <f>AD26*(1+'Input Cost_MS6'!$W25)</f>
        <v>0</v>
      </c>
      <c r="AR26" s="124">
        <f t="shared" si="89"/>
        <v>0</v>
      </c>
      <c r="AS26" s="124">
        <f t="shared" si="89"/>
        <v>0</v>
      </c>
      <c r="AT26" s="119">
        <f t="shared" si="47"/>
        <v>0</v>
      </c>
      <c r="AU26" s="120">
        <f t="shared" si="48"/>
        <v>0</v>
      </c>
      <c r="AV26" s="120">
        <f t="shared" si="49"/>
        <v>0</v>
      </c>
      <c r="AW26" s="120">
        <f t="shared" si="50"/>
        <v>0</v>
      </c>
      <c r="AX26" s="120">
        <f t="shared" si="11"/>
        <v>0</v>
      </c>
      <c r="AY26" s="120">
        <f t="shared" si="51"/>
        <v>0</v>
      </c>
      <c r="AZ26" s="120">
        <f t="shared" si="12"/>
        <v>0</v>
      </c>
      <c r="BA26" s="121">
        <f t="shared" si="52"/>
        <v>0</v>
      </c>
      <c r="BB26" s="259">
        <f>'Input Cost_MS6'!W$17</f>
        <v>0</v>
      </c>
      <c r="BC26" s="122">
        <f t="shared" si="53"/>
        <v>0</v>
      </c>
      <c r="BD26" s="123">
        <f>AQ26*(1+'Input Cost_MS6'!$W26)</f>
        <v>0</v>
      </c>
      <c r="BE26" s="124">
        <f t="shared" si="90"/>
        <v>0</v>
      </c>
      <c r="BF26" s="124">
        <f t="shared" si="90"/>
        <v>0</v>
      </c>
      <c r="BG26" s="119">
        <f t="shared" si="55"/>
        <v>0</v>
      </c>
      <c r="BH26" s="120">
        <f t="shared" si="56"/>
        <v>0</v>
      </c>
      <c r="BI26" s="120">
        <f t="shared" si="57"/>
        <v>0</v>
      </c>
      <c r="BJ26" s="120">
        <f t="shared" si="58"/>
        <v>0</v>
      </c>
      <c r="BK26" s="263">
        <f t="shared" si="13"/>
        <v>0</v>
      </c>
      <c r="BL26" s="120">
        <f t="shared" si="59"/>
        <v>0</v>
      </c>
      <c r="BM26" s="120">
        <f t="shared" si="14"/>
        <v>0</v>
      </c>
      <c r="BN26" s="121">
        <f t="shared" si="60"/>
        <v>0</v>
      </c>
      <c r="BO26" s="259">
        <f>'Input Cost_MS6'!W$18</f>
        <v>0</v>
      </c>
      <c r="BP26" s="122">
        <f t="shared" si="61"/>
        <v>0</v>
      </c>
      <c r="BQ26" s="123">
        <f>BD26*(1+'Input Cost_MS6'!$W27)</f>
        <v>0</v>
      </c>
      <c r="BR26" s="124">
        <f t="shared" si="91"/>
        <v>0</v>
      </c>
      <c r="BS26" s="124">
        <f t="shared" si="91"/>
        <v>0</v>
      </c>
      <c r="BT26" s="119">
        <f t="shared" si="63"/>
        <v>0</v>
      </c>
      <c r="BU26" s="120">
        <f t="shared" si="64"/>
        <v>0</v>
      </c>
      <c r="BV26" s="120">
        <f t="shared" si="65"/>
        <v>0</v>
      </c>
      <c r="BW26" s="120">
        <f t="shared" si="66"/>
        <v>0</v>
      </c>
      <c r="BX26" s="263">
        <f t="shared" si="15"/>
        <v>0</v>
      </c>
      <c r="BY26" s="120">
        <f t="shared" si="67"/>
        <v>0</v>
      </c>
      <c r="BZ26" s="120">
        <f t="shared" si="16"/>
        <v>0</v>
      </c>
      <c r="CA26" s="121">
        <f t="shared" si="68"/>
        <v>0</v>
      </c>
      <c r="CB26" s="259">
        <f>'Input Cost_MS6'!W$19</f>
        <v>0</v>
      </c>
      <c r="CC26" s="122">
        <f t="shared" si="69"/>
        <v>0</v>
      </c>
      <c r="CD26" s="123">
        <f>BQ26*(1+'Input Cost_MS6'!$W28)</f>
        <v>0</v>
      </c>
      <c r="CE26" s="124">
        <f t="shared" si="92"/>
        <v>0</v>
      </c>
      <c r="CF26" s="124">
        <f t="shared" si="92"/>
        <v>0</v>
      </c>
      <c r="CG26" s="119">
        <f t="shared" si="71"/>
        <v>0</v>
      </c>
      <c r="CH26" s="120">
        <f t="shared" si="72"/>
        <v>0</v>
      </c>
      <c r="CI26" s="120">
        <f t="shared" si="73"/>
        <v>0</v>
      </c>
      <c r="CJ26" s="120">
        <f t="shared" si="74"/>
        <v>0</v>
      </c>
      <c r="CK26" s="263">
        <f t="shared" si="17"/>
        <v>0</v>
      </c>
      <c r="CL26" s="120">
        <f t="shared" si="75"/>
        <v>0</v>
      </c>
      <c r="CM26" s="120">
        <f t="shared" si="18"/>
        <v>0</v>
      </c>
      <c r="CN26" s="121">
        <f t="shared" si="76"/>
        <v>0</v>
      </c>
      <c r="CO26" s="260">
        <f t="shared" si="77"/>
        <v>0</v>
      </c>
      <c r="CP26" s="126">
        <f t="shared" si="78"/>
        <v>0</v>
      </c>
      <c r="CQ26" s="127" t="str">
        <f t="shared" si="79"/>
        <v/>
      </c>
      <c r="CR26" s="128" t="str">
        <f t="shared" si="80"/>
        <v/>
      </c>
      <c r="CS26" s="128" t="str">
        <f t="shared" si="81"/>
        <v/>
      </c>
      <c r="CT26" s="129">
        <f t="shared" si="86"/>
        <v>0</v>
      </c>
      <c r="CU26" s="130">
        <f t="shared" si="86"/>
        <v>0</v>
      </c>
      <c r="CV26" s="130">
        <f t="shared" si="86"/>
        <v>0</v>
      </c>
      <c r="CW26" s="130">
        <f t="shared" si="86"/>
        <v>0</v>
      </c>
      <c r="CX26" s="130">
        <f t="shared" si="86"/>
        <v>0</v>
      </c>
      <c r="CY26" s="130">
        <f t="shared" si="86"/>
        <v>0</v>
      </c>
      <c r="CZ26" s="130">
        <f t="shared" si="20"/>
        <v>0</v>
      </c>
      <c r="DA26" s="131">
        <f t="shared" si="82"/>
        <v>0</v>
      </c>
      <c r="DB26" s="132" t="str">
        <f t="shared" si="83"/>
        <v/>
      </c>
      <c r="DC26" s="133" t="str">
        <f t="shared" si="84"/>
        <v/>
      </c>
    </row>
    <row r="27" spans="1:107">
      <c r="A27" s="199">
        <f>'Input Cost_MS6'!X11</f>
        <v>0</v>
      </c>
      <c r="B27" s="194">
        <f>'Input Cost_MS6'!X$13</f>
        <v>0</v>
      </c>
      <c r="C27" s="657">
        <f>'Input Cost_MS6'!X$117/100</f>
        <v>0</v>
      </c>
      <c r="D27" s="654">
        <f>C27*(1+'Input Cost_MS6'!X$22)</f>
        <v>0</v>
      </c>
      <c r="E27" s="197">
        <f>(Kalkulation_MS6!$Z$26)/100</f>
        <v>0</v>
      </c>
      <c r="F27" s="197">
        <f>(Kalkulation_MS6!$Z$35)/100</f>
        <v>0</v>
      </c>
      <c r="G27" s="119">
        <f t="shared" si="21"/>
        <v>0</v>
      </c>
      <c r="H27" s="120">
        <f t="shared" si="22"/>
        <v>0</v>
      </c>
      <c r="I27" s="120">
        <f t="shared" si="23"/>
        <v>0</v>
      </c>
      <c r="J27" s="120">
        <f t="shared" si="24"/>
        <v>0</v>
      </c>
      <c r="K27" s="120">
        <f t="shared" si="25"/>
        <v>0</v>
      </c>
      <c r="L27" s="120">
        <f t="shared" si="26"/>
        <v>0</v>
      </c>
      <c r="M27" s="120">
        <f t="shared" si="27"/>
        <v>0</v>
      </c>
      <c r="N27" s="121">
        <f t="shared" si="28"/>
        <v>0</v>
      </c>
      <c r="O27" s="259">
        <f>'Input Cost_MS6'!X$14</f>
        <v>0</v>
      </c>
      <c r="P27" s="122">
        <f t="shared" si="29"/>
        <v>0</v>
      </c>
      <c r="Q27" s="123">
        <f>D27*(1+'Input Cost_MS6'!$X23)</f>
        <v>0</v>
      </c>
      <c r="R27" s="124">
        <f t="shared" si="87"/>
        <v>0</v>
      </c>
      <c r="S27" s="124">
        <f t="shared" si="87"/>
        <v>0</v>
      </c>
      <c r="T27" s="119">
        <f t="shared" si="31"/>
        <v>0</v>
      </c>
      <c r="U27" s="120">
        <f t="shared" si="32"/>
        <v>0</v>
      </c>
      <c r="V27" s="120">
        <f t="shared" si="33"/>
        <v>0</v>
      </c>
      <c r="W27" s="120">
        <f t="shared" si="34"/>
        <v>0</v>
      </c>
      <c r="X27" s="120">
        <f t="shared" si="7"/>
        <v>0</v>
      </c>
      <c r="Y27" s="120">
        <f t="shared" si="35"/>
        <v>0</v>
      </c>
      <c r="Z27" s="120">
        <f t="shared" si="8"/>
        <v>0</v>
      </c>
      <c r="AA27" s="121">
        <f t="shared" si="36"/>
        <v>0</v>
      </c>
      <c r="AB27" s="259">
        <f>'Input Cost_MS6'!X$15</f>
        <v>0</v>
      </c>
      <c r="AC27" s="122">
        <f t="shared" si="37"/>
        <v>0</v>
      </c>
      <c r="AD27" s="123">
        <f>Q27*(1+'Input Cost_MS6'!$X24)</f>
        <v>0</v>
      </c>
      <c r="AE27" s="124">
        <f t="shared" si="88"/>
        <v>0</v>
      </c>
      <c r="AF27" s="124">
        <f t="shared" si="88"/>
        <v>0</v>
      </c>
      <c r="AG27" s="119">
        <f t="shared" si="39"/>
        <v>0</v>
      </c>
      <c r="AH27" s="120">
        <f t="shared" si="40"/>
        <v>0</v>
      </c>
      <c r="AI27" s="120">
        <f t="shared" si="41"/>
        <v>0</v>
      </c>
      <c r="AJ27" s="120">
        <f t="shared" si="42"/>
        <v>0</v>
      </c>
      <c r="AK27" s="120">
        <f t="shared" si="9"/>
        <v>0</v>
      </c>
      <c r="AL27" s="120">
        <f t="shared" si="43"/>
        <v>0</v>
      </c>
      <c r="AM27" s="125">
        <f t="shared" si="10"/>
        <v>0</v>
      </c>
      <c r="AN27" s="121">
        <f t="shared" si="44"/>
        <v>0</v>
      </c>
      <c r="AO27" s="259">
        <f>'Input Cost_MS6'!X$16</f>
        <v>0</v>
      </c>
      <c r="AP27" s="122">
        <f t="shared" si="45"/>
        <v>0</v>
      </c>
      <c r="AQ27" s="123">
        <f>AD27*(1+'Input Cost_MS6'!$X25)</f>
        <v>0</v>
      </c>
      <c r="AR27" s="124">
        <f t="shared" si="89"/>
        <v>0</v>
      </c>
      <c r="AS27" s="124">
        <f t="shared" si="89"/>
        <v>0</v>
      </c>
      <c r="AT27" s="119">
        <f t="shared" si="47"/>
        <v>0</v>
      </c>
      <c r="AU27" s="120">
        <f t="shared" si="48"/>
        <v>0</v>
      </c>
      <c r="AV27" s="120">
        <f t="shared" si="49"/>
        <v>0</v>
      </c>
      <c r="AW27" s="120">
        <f t="shared" si="50"/>
        <v>0</v>
      </c>
      <c r="AX27" s="120">
        <f t="shared" si="11"/>
        <v>0</v>
      </c>
      <c r="AY27" s="120">
        <f t="shared" si="51"/>
        <v>0</v>
      </c>
      <c r="AZ27" s="120">
        <f t="shared" si="12"/>
        <v>0</v>
      </c>
      <c r="BA27" s="121">
        <f t="shared" si="52"/>
        <v>0</v>
      </c>
      <c r="BB27" s="259">
        <f>'Input Cost_MS6'!X$17</f>
        <v>0</v>
      </c>
      <c r="BC27" s="122">
        <f t="shared" si="53"/>
        <v>0</v>
      </c>
      <c r="BD27" s="123">
        <f>AQ27*(1+'Input Cost_MS6'!$X26)</f>
        <v>0</v>
      </c>
      <c r="BE27" s="124">
        <f t="shared" si="90"/>
        <v>0</v>
      </c>
      <c r="BF27" s="124">
        <f t="shared" si="90"/>
        <v>0</v>
      </c>
      <c r="BG27" s="119">
        <f t="shared" si="55"/>
        <v>0</v>
      </c>
      <c r="BH27" s="120">
        <f t="shared" si="56"/>
        <v>0</v>
      </c>
      <c r="BI27" s="120">
        <f t="shared" si="57"/>
        <v>0</v>
      </c>
      <c r="BJ27" s="120">
        <f t="shared" si="58"/>
        <v>0</v>
      </c>
      <c r="BK27" s="263">
        <f t="shared" si="13"/>
        <v>0</v>
      </c>
      <c r="BL27" s="120">
        <f t="shared" si="59"/>
        <v>0</v>
      </c>
      <c r="BM27" s="120">
        <f t="shared" si="14"/>
        <v>0</v>
      </c>
      <c r="BN27" s="121">
        <f t="shared" si="60"/>
        <v>0</v>
      </c>
      <c r="BO27" s="259">
        <f>'Input Cost_MS6'!X$18</f>
        <v>0</v>
      </c>
      <c r="BP27" s="122">
        <f t="shared" si="61"/>
        <v>0</v>
      </c>
      <c r="BQ27" s="123">
        <f>BD27*(1+'Input Cost_MS6'!$X27)</f>
        <v>0</v>
      </c>
      <c r="BR27" s="124">
        <f t="shared" si="91"/>
        <v>0</v>
      </c>
      <c r="BS27" s="124">
        <f t="shared" si="91"/>
        <v>0</v>
      </c>
      <c r="BT27" s="119">
        <f t="shared" si="63"/>
        <v>0</v>
      </c>
      <c r="BU27" s="120">
        <f t="shared" si="64"/>
        <v>0</v>
      </c>
      <c r="BV27" s="120">
        <f t="shared" si="65"/>
        <v>0</v>
      </c>
      <c r="BW27" s="120">
        <f t="shared" si="66"/>
        <v>0</v>
      </c>
      <c r="BX27" s="263">
        <f t="shared" si="15"/>
        <v>0</v>
      </c>
      <c r="BY27" s="120">
        <f t="shared" si="67"/>
        <v>0</v>
      </c>
      <c r="BZ27" s="120">
        <f t="shared" si="16"/>
        <v>0</v>
      </c>
      <c r="CA27" s="121">
        <f t="shared" si="68"/>
        <v>0</v>
      </c>
      <c r="CB27" s="259">
        <f>'Input Cost_MS6'!X$19</f>
        <v>0</v>
      </c>
      <c r="CC27" s="122">
        <f t="shared" si="69"/>
        <v>0</v>
      </c>
      <c r="CD27" s="123">
        <f>BQ27*(1+'Input Cost_MS6'!$X28)</f>
        <v>0</v>
      </c>
      <c r="CE27" s="124">
        <f t="shared" si="92"/>
        <v>0</v>
      </c>
      <c r="CF27" s="124">
        <f t="shared" si="92"/>
        <v>0</v>
      </c>
      <c r="CG27" s="119">
        <f t="shared" si="71"/>
        <v>0</v>
      </c>
      <c r="CH27" s="120">
        <f t="shared" si="72"/>
        <v>0</v>
      </c>
      <c r="CI27" s="120">
        <f t="shared" si="73"/>
        <v>0</v>
      </c>
      <c r="CJ27" s="120">
        <f t="shared" si="74"/>
        <v>0</v>
      </c>
      <c r="CK27" s="263">
        <f t="shared" si="17"/>
        <v>0</v>
      </c>
      <c r="CL27" s="120">
        <f t="shared" si="75"/>
        <v>0</v>
      </c>
      <c r="CM27" s="120">
        <f t="shared" si="18"/>
        <v>0</v>
      </c>
      <c r="CN27" s="121">
        <f t="shared" si="76"/>
        <v>0</v>
      </c>
      <c r="CO27" s="260">
        <f t="shared" si="77"/>
        <v>0</v>
      </c>
      <c r="CP27" s="126">
        <f t="shared" si="78"/>
        <v>0</v>
      </c>
      <c r="CQ27" s="127" t="str">
        <f t="shared" si="79"/>
        <v/>
      </c>
      <c r="CR27" s="128" t="str">
        <f t="shared" si="80"/>
        <v/>
      </c>
      <c r="CS27" s="128" t="str">
        <f t="shared" si="81"/>
        <v/>
      </c>
      <c r="CT27" s="129">
        <f t="shared" si="86"/>
        <v>0</v>
      </c>
      <c r="CU27" s="130">
        <f t="shared" si="86"/>
        <v>0</v>
      </c>
      <c r="CV27" s="130">
        <f t="shared" si="86"/>
        <v>0</v>
      </c>
      <c r="CW27" s="130">
        <f t="shared" si="86"/>
        <v>0</v>
      </c>
      <c r="CX27" s="130">
        <f t="shared" si="86"/>
        <v>0</v>
      </c>
      <c r="CY27" s="130">
        <f t="shared" si="86"/>
        <v>0</v>
      </c>
      <c r="CZ27" s="130">
        <f t="shared" si="20"/>
        <v>0</v>
      </c>
      <c r="DA27" s="131">
        <f t="shared" si="82"/>
        <v>0</v>
      </c>
      <c r="DB27" s="132" t="str">
        <f t="shared" si="83"/>
        <v/>
      </c>
      <c r="DC27" s="133" t="str">
        <f t="shared" si="84"/>
        <v/>
      </c>
    </row>
    <row r="28" spans="1:107">
      <c r="A28" s="199">
        <f>'Input Cost_MS6'!Y11</f>
        <v>0</v>
      </c>
      <c r="B28" s="194">
        <f>'Input Cost_MS6'!Y$13</f>
        <v>0</v>
      </c>
      <c r="C28" s="657">
        <f>'Input Cost_MS6'!Y$117/100</f>
        <v>0</v>
      </c>
      <c r="D28" s="654">
        <f>C28*(1+'Input Cost_MS6'!Y$22)</f>
        <v>0</v>
      </c>
      <c r="E28" s="197">
        <f>(Kalkulation_MS6!$AA$26)/100</f>
        <v>0</v>
      </c>
      <c r="F28" s="197">
        <f>(Kalkulation_MS6!$AA$35)/100</f>
        <v>0</v>
      </c>
      <c r="G28" s="119">
        <f t="shared" si="21"/>
        <v>0</v>
      </c>
      <c r="H28" s="120">
        <f t="shared" si="22"/>
        <v>0</v>
      </c>
      <c r="I28" s="120">
        <f t="shared" si="23"/>
        <v>0</v>
      </c>
      <c r="J28" s="120">
        <f t="shared" si="24"/>
        <v>0</v>
      </c>
      <c r="K28" s="120">
        <f t="shared" si="25"/>
        <v>0</v>
      </c>
      <c r="L28" s="120">
        <f t="shared" si="26"/>
        <v>0</v>
      </c>
      <c r="M28" s="120">
        <f t="shared" si="27"/>
        <v>0</v>
      </c>
      <c r="N28" s="121">
        <f t="shared" si="28"/>
        <v>0</v>
      </c>
      <c r="O28" s="259">
        <f>'Input Cost_MS6'!Y$14</f>
        <v>0</v>
      </c>
      <c r="P28" s="122">
        <f t="shared" si="29"/>
        <v>0</v>
      </c>
      <c r="Q28" s="123">
        <f>D28*(1+'Input Cost_MS6'!$Y23)</f>
        <v>0</v>
      </c>
      <c r="R28" s="124">
        <f t="shared" si="87"/>
        <v>0</v>
      </c>
      <c r="S28" s="124">
        <f t="shared" si="87"/>
        <v>0</v>
      </c>
      <c r="T28" s="119">
        <f t="shared" si="31"/>
        <v>0</v>
      </c>
      <c r="U28" s="120">
        <f t="shared" si="32"/>
        <v>0</v>
      </c>
      <c r="V28" s="120">
        <f t="shared" si="33"/>
        <v>0</v>
      </c>
      <c r="W28" s="120">
        <f t="shared" si="34"/>
        <v>0</v>
      </c>
      <c r="X28" s="120">
        <f t="shared" si="7"/>
        <v>0</v>
      </c>
      <c r="Y28" s="120">
        <f t="shared" si="35"/>
        <v>0</v>
      </c>
      <c r="Z28" s="120">
        <f t="shared" si="8"/>
        <v>0</v>
      </c>
      <c r="AA28" s="121">
        <f t="shared" si="36"/>
        <v>0</v>
      </c>
      <c r="AB28" s="259">
        <f>'Input Cost_MS6'!Y$15</f>
        <v>0</v>
      </c>
      <c r="AC28" s="122">
        <f t="shared" si="37"/>
        <v>0</v>
      </c>
      <c r="AD28" s="123">
        <f>Q28*(1+'Input Cost_MS6'!$Y24)</f>
        <v>0</v>
      </c>
      <c r="AE28" s="124">
        <f t="shared" si="88"/>
        <v>0</v>
      </c>
      <c r="AF28" s="124">
        <f t="shared" si="88"/>
        <v>0</v>
      </c>
      <c r="AG28" s="119">
        <f t="shared" si="39"/>
        <v>0</v>
      </c>
      <c r="AH28" s="120">
        <f t="shared" si="40"/>
        <v>0</v>
      </c>
      <c r="AI28" s="120">
        <f t="shared" si="41"/>
        <v>0</v>
      </c>
      <c r="AJ28" s="120">
        <f t="shared" si="42"/>
        <v>0</v>
      </c>
      <c r="AK28" s="120">
        <f t="shared" si="9"/>
        <v>0</v>
      </c>
      <c r="AL28" s="120">
        <f t="shared" si="43"/>
        <v>0</v>
      </c>
      <c r="AM28" s="125">
        <f t="shared" si="10"/>
        <v>0</v>
      </c>
      <c r="AN28" s="121">
        <f t="shared" si="44"/>
        <v>0</v>
      </c>
      <c r="AO28" s="259">
        <f>'Input Cost_MS6'!Y$16</f>
        <v>0</v>
      </c>
      <c r="AP28" s="122">
        <f t="shared" si="45"/>
        <v>0</v>
      </c>
      <c r="AQ28" s="123">
        <f>AD28*(1+'Input Cost_MS6'!$Y25)</f>
        <v>0</v>
      </c>
      <c r="AR28" s="124">
        <f t="shared" si="89"/>
        <v>0</v>
      </c>
      <c r="AS28" s="124">
        <f t="shared" si="89"/>
        <v>0</v>
      </c>
      <c r="AT28" s="119">
        <f t="shared" si="47"/>
        <v>0</v>
      </c>
      <c r="AU28" s="120">
        <f t="shared" si="48"/>
        <v>0</v>
      </c>
      <c r="AV28" s="120">
        <f t="shared" si="49"/>
        <v>0</v>
      </c>
      <c r="AW28" s="120">
        <f t="shared" si="50"/>
        <v>0</v>
      </c>
      <c r="AX28" s="120">
        <f t="shared" si="11"/>
        <v>0</v>
      </c>
      <c r="AY28" s="120">
        <f t="shared" si="51"/>
        <v>0</v>
      </c>
      <c r="AZ28" s="120">
        <f t="shared" si="12"/>
        <v>0</v>
      </c>
      <c r="BA28" s="121">
        <f t="shared" si="52"/>
        <v>0</v>
      </c>
      <c r="BB28" s="259">
        <f>'Input Cost_MS6'!Y$17</f>
        <v>0</v>
      </c>
      <c r="BC28" s="122">
        <f t="shared" si="53"/>
        <v>0</v>
      </c>
      <c r="BD28" s="123">
        <f>AQ28*(1+'Input Cost_MS6'!$Y26)</f>
        <v>0</v>
      </c>
      <c r="BE28" s="124">
        <f t="shared" si="90"/>
        <v>0</v>
      </c>
      <c r="BF28" s="124">
        <f t="shared" si="90"/>
        <v>0</v>
      </c>
      <c r="BG28" s="119">
        <f t="shared" si="55"/>
        <v>0</v>
      </c>
      <c r="BH28" s="120">
        <f t="shared" si="56"/>
        <v>0</v>
      </c>
      <c r="BI28" s="120">
        <f t="shared" si="57"/>
        <v>0</v>
      </c>
      <c r="BJ28" s="120">
        <f t="shared" si="58"/>
        <v>0</v>
      </c>
      <c r="BK28" s="263">
        <f t="shared" si="13"/>
        <v>0</v>
      </c>
      <c r="BL28" s="120">
        <f t="shared" si="59"/>
        <v>0</v>
      </c>
      <c r="BM28" s="120">
        <f t="shared" si="14"/>
        <v>0</v>
      </c>
      <c r="BN28" s="121">
        <f t="shared" si="60"/>
        <v>0</v>
      </c>
      <c r="BO28" s="259">
        <f>'Input Cost_MS6'!Y$18</f>
        <v>0</v>
      </c>
      <c r="BP28" s="122">
        <f t="shared" si="61"/>
        <v>0</v>
      </c>
      <c r="BQ28" s="123">
        <f>BD28*(1+'Input Cost_MS6'!$Y27)</f>
        <v>0</v>
      </c>
      <c r="BR28" s="124">
        <f t="shared" si="91"/>
        <v>0</v>
      </c>
      <c r="BS28" s="124">
        <f t="shared" si="91"/>
        <v>0</v>
      </c>
      <c r="BT28" s="119">
        <f t="shared" si="63"/>
        <v>0</v>
      </c>
      <c r="BU28" s="120">
        <f t="shared" si="64"/>
        <v>0</v>
      </c>
      <c r="BV28" s="120">
        <f t="shared" si="65"/>
        <v>0</v>
      </c>
      <c r="BW28" s="120">
        <f t="shared" si="66"/>
        <v>0</v>
      </c>
      <c r="BX28" s="263">
        <f t="shared" si="15"/>
        <v>0</v>
      </c>
      <c r="BY28" s="120">
        <f t="shared" si="67"/>
        <v>0</v>
      </c>
      <c r="BZ28" s="120">
        <f t="shared" si="16"/>
        <v>0</v>
      </c>
      <c r="CA28" s="121">
        <f t="shared" si="68"/>
        <v>0</v>
      </c>
      <c r="CB28" s="259">
        <f>'Input Cost_MS6'!Y$19</f>
        <v>0</v>
      </c>
      <c r="CC28" s="122">
        <f t="shared" si="69"/>
        <v>0</v>
      </c>
      <c r="CD28" s="123">
        <f>BQ28*(1+'Input Cost_MS6'!$Y28)</f>
        <v>0</v>
      </c>
      <c r="CE28" s="124">
        <f t="shared" si="92"/>
        <v>0</v>
      </c>
      <c r="CF28" s="124">
        <f t="shared" si="92"/>
        <v>0</v>
      </c>
      <c r="CG28" s="119">
        <f t="shared" si="71"/>
        <v>0</v>
      </c>
      <c r="CH28" s="120">
        <f t="shared" si="72"/>
        <v>0</v>
      </c>
      <c r="CI28" s="120">
        <f t="shared" si="73"/>
        <v>0</v>
      </c>
      <c r="CJ28" s="120">
        <f t="shared" si="74"/>
        <v>0</v>
      </c>
      <c r="CK28" s="263">
        <f t="shared" si="17"/>
        <v>0</v>
      </c>
      <c r="CL28" s="120">
        <f t="shared" si="75"/>
        <v>0</v>
      </c>
      <c r="CM28" s="120">
        <f t="shared" si="18"/>
        <v>0</v>
      </c>
      <c r="CN28" s="121">
        <f t="shared" si="76"/>
        <v>0</v>
      </c>
      <c r="CO28" s="260">
        <f t="shared" si="77"/>
        <v>0</v>
      </c>
      <c r="CP28" s="126">
        <f t="shared" si="78"/>
        <v>0</v>
      </c>
      <c r="CQ28" s="127" t="str">
        <f t="shared" si="79"/>
        <v/>
      </c>
      <c r="CR28" s="128" t="str">
        <f t="shared" si="80"/>
        <v/>
      </c>
      <c r="CS28" s="128" t="str">
        <f t="shared" si="81"/>
        <v/>
      </c>
      <c r="CT28" s="129">
        <f t="shared" si="86"/>
        <v>0</v>
      </c>
      <c r="CU28" s="130">
        <f t="shared" si="86"/>
        <v>0</v>
      </c>
      <c r="CV28" s="130">
        <f t="shared" si="86"/>
        <v>0</v>
      </c>
      <c r="CW28" s="130">
        <f t="shared" si="86"/>
        <v>0</v>
      </c>
      <c r="CX28" s="130">
        <f t="shared" si="86"/>
        <v>0</v>
      </c>
      <c r="CY28" s="130">
        <f t="shared" si="86"/>
        <v>0</v>
      </c>
      <c r="CZ28" s="130">
        <f t="shared" si="20"/>
        <v>0</v>
      </c>
      <c r="DA28" s="131">
        <f t="shared" si="82"/>
        <v>0</v>
      </c>
      <c r="DB28" s="132" t="str">
        <f t="shared" si="83"/>
        <v/>
      </c>
      <c r="DC28" s="133" t="str">
        <f t="shared" si="84"/>
        <v/>
      </c>
    </row>
    <row r="29" spans="1:107">
      <c r="A29" s="199">
        <f>'Input Cost_MS6'!Z11</f>
        <v>0</v>
      </c>
      <c r="B29" s="194">
        <f>'Input Cost_MS6'!Z$13</f>
        <v>0</v>
      </c>
      <c r="C29" s="657">
        <f>'Input Cost_MS6'!Z$117/100</f>
        <v>0</v>
      </c>
      <c r="D29" s="654">
        <f>C29*(1+'Input Cost_MS6'!Z$22)</f>
        <v>0</v>
      </c>
      <c r="E29" s="197">
        <f>(Kalkulation_MS6!$AB$26)/100</f>
        <v>0</v>
      </c>
      <c r="F29" s="197">
        <f>(Kalkulation_MS6!$AB$35)/100</f>
        <v>0</v>
      </c>
      <c r="G29" s="119">
        <f t="shared" si="21"/>
        <v>0</v>
      </c>
      <c r="H29" s="120">
        <f t="shared" si="22"/>
        <v>0</v>
      </c>
      <c r="I29" s="120">
        <f t="shared" si="23"/>
        <v>0</v>
      </c>
      <c r="J29" s="120">
        <f t="shared" si="24"/>
        <v>0</v>
      </c>
      <c r="K29" s="120">
        <f t="shared" si="25"/>
        <v>0</v>
      </c>
      <c r="L29" s="120">
        <f t="shared" si="26"/>
        <v>0</v>
      </c>
      <c r="M29" s="120">
        <f t="shared" si="27"/>
        <v>0</v>
      </c>
      <c r="N29" s="121">
        <f t="shared" si="28"/>
        <v>0</v>
      </c>
      <c r="O29" s="259">
        <f>'Input Cost_MS6'!Z$14</f>
        <v>0</v>
      </c>
      <c r="P29" s="122">
        <f t="shared" si="29"/>
        <v>0</v>
      </c>
      <c r="Q29" s="123">
        <f>D29*(1+'Input Cost_MS6'!$Z23)</f>
        <v>0</v>
      </c>
      <c r="R29" s="124">
        <f t="shared" si="87"/>
        <v>0</v>
      </c>
      <c r="S29" s="124">
        <f t="shared" si="87"/>
        <v>0</v>
      </c>
      <c r="T29" s="119">
        <f t="shared" si="31"/>
        <v>0</v>
      </c>
      <c r="U29" s="120">
        <f t="shared" si="32"/>
        <v>0</v>
      </c>
      <c r="V29" s="120">
        <f t="shared" si="33"/>
        <v>0</v>
      </c>
      <c r="W29" s="120">
        <f t="shared" si="34"/>
        <v>0</v>
      </c>
      <c r="X29" s="120">
        <f t="shared" si="7"/>
        <v>0</v>
      </c>
      <c r="Y29" s="120">
        <f t="shared" si="35"/>
        <v>0</v>
      </c>
      <c r="Z29" s="120">
        <f t="shared" si="8"/>
        <v>0</v>
      </c>
      <c r="AA29" s="121">
        <f t="shared" si="36"/>
        <v>0</v>
      </c>
      <c r="AB29" s="259">
        <f>'Input Cost_MS6'!Z$15</f>
        <v>0</v>
      </c>
      <c r="AC29" s="122">
        <f t="shared" si="37"/>
        <v>0</v>
      </c>
      <c r="AD29" s="123">
        <f>Q29*(1+'Input Cost_MS6'!$Z24)</f>
        <v>0</v>
      </c>
      <c r="AE29" s="124">
        <f t="shared" si="88"/>
        <v>0</v>
      </c>
      <c r="AF29" s="124">
        <f t="shared" si="88"/>
        <v>0</v>
      </c>
      <c r="AG29" s="119">
        <f t="shared" si="39"/>
        <v>0</v>
      </c>
      <c r="AH29" s="120">
        <f t="shared" si="40"/>
        <v>0</v>
      </c>
      <c r="AI29" s="120">
        <f t="shared" si="41"/>
        <v>0</v>
      </c>
      <c r="AJ29" s="120">
        <f t="shared" si="42"/>
        <v>0</v>
      </c>
      <c r="AK29" s="120">
        <f t="shared" si="9"/>
        <v>0</v>
      </c>
      <c r="AL29" s="120">
        <f t="shared" si="43"/>
        <v>0</v>
      </c>
      <c r="AM29" s="125">
        <f t="shared" si="10"/>
        <v>0</v>
      </c>
      <c r="AN29" s="121">
        <f t="shared" si="44"/>
        <v>0</v>
      </c>
      <c r="AO29" s="259">
        <f>'Input Cost_MS6'!Z$16</f>
        <v>0</v>
      </c>
      <c r="AP29" s="122">
        <f t="shared" si="45"/>
        <v>0</v>
      </c>
      <c r="AQ29" s="123">
        <f>AD29*(1+'Input Cost_MS6'!$Z25)</f>
        <v>0</v>
      </c>
      <c r="AR29" s="124">
        <f t="shared" si="89"/>
        <v>0</v>
      </c>
      <c r="AS29" s="124">
        <f t="shared" si="89"/>
        <v>0</v>
      </c>
      <c r="AT29" s="119">
        <f t="shared" si="47"/>
        <v>0</v>
      </c>
      <c r="AU29" s="120">
        <f t="shared" si="48"/>
        <v>0</v>
      </c>
      <c r="AV29" s="120">
        <f t="shared" si="49"/>
        <v>0</v>
      </c>
      <c r="AW29" s="120">
        <f t="shared" si="50"/>
        <v>0</v>
      </c>
      <c r="AX29" s="120">
        <f t="shared" si="11"/>
        <v>0</v>
      </c>
      <c r="AY29" s="120">
        <f t="shared" si="51"/>
        <v>0</v>
      </c>
      <c r="AZ29" s="120">
        <f t="shared" si="12"/>
        <v>0</v>
      </c>
      <c r="BA29" s="121">
        <f t="shared" si="52"/>
        <v>0</v>
      </c>
      <c r="BB29" s="259">
        <f>'Input Cost_MS6'!Z$17</f>
        <v>0</v>
      </c>
      <c r="BC29" s="122">
        <f t="shared" si="53"/>
        <v>0</v>
      </c>
      <c r="BD29" s="123">
        <f>AQ29*(1+'Input Cost_MS6'!$Z26)</f>
        <v>0</v>
      </c>
      <c r="BE29" s="124">
        <f t="shared" si="90"/>
        <v>0</v>
      </c>
      <c r="BF29" s="124">
        <f t="shared" si="90"/>
        <v>0</v>
      </c>
      <c r="BG29" s="119">
        <f t="shared" si="55"/>
        <v>0</v>
      </c>
      <c r="BH29" s="120">
        <f t="shared" si="56"/>
        <v>0</v>
      </c>
      <c r="BI29" s="120">
        <f t="shared" si="57"/>
        <v>0</v>
      </c>
      <c r="BJ29" s="120">
        <f t="shared" si="58"/>
        <v>0</v>
      </c>
      <c r="BK29" s="263">
        <f t="shared" si="13"/>
        <v>0</v>
      </c>
      <c r="BL29" s="120">
        <f t="shared" si="59"/>
        <v>0</v>
      </c>
      <c r="BM29" s="120">
        <f t="shared" si="14"/>
        <v>0</v>
      </c>
      <c r="BN29" s="121">
        <f t="shared" si="60"/>
        <v>0</v>
      </c>
      <c r="BO29" s="259">
        <f>'Input Cost_MS6'!Z$18</f>
        <v>0</v>
      </c>
      <c r="BP29" s="122">
        <f t="shared" si="61"/>
        <v>0</v>
      </c>
      <c r="BQ29" s="123">
        <f>BD29*(1+'Input Cost_MS6'!$Z27)</f>
        <v>0</v>
      </c>
      <c r="BR29" s="124">
        <f t="shared" si="91"/>
        <v>0</v>
      </c>
      <c r="BS29" s="124">
        <f t="shared" si="91"/>
        <v>0</v>
      </c>
      <c r="BT29" s="119">
        <f t="shared" si="63"/>
        <v>0</v>
      </c>
      <c r="BU29" s="120">
        <f t="shared" si="64"/>
        <v>0</v>
      </c>
      <c r="BV29" s="120">
        <f t="shared" si="65"/>
        <v>0</v>
      </c>
      <c r="BW29" s="120">
        <f t="shared" si="66"/>
        <v>0</v>
      </c>
      <c r="BX29" s="263">
        <f t="shared" si="15"/>
        <v>0</v>
      </c>
      <c r="BY29" s="120">
        <f t="shared" si="67"/>
        <v>0</v>
      </c>
      <c r="BZ29" s="120">
        <f t="shared" si="16"/>
        <v>0</v>
      </c>
      <c r="CA29" s="121">
        <f t="shared" si="68"/>
        <v>0</v>
      </c>
      <c r="CB29" s="259">
        <f>'Input Cost_MS6'!Z$19</f>
        <v>0</v>
      </c>
      <c r="CC29" s="122">
        <f t="shared" si="69"/>
        <v>0</v>
      </c>
      <c r="CD29" s="123">
        <f>BQ29*(1+'Input Cost_MS6'!$Z28)</f>
        <v>0</v>
      </c>
      <c r="CE29" s="124">
        <f t="shared" si="92"/>
        <v>0</v>
      </c>
      <c r="CF29" s="124">
        <f t="shared" si="92"/>
        <v>0</v>
      </c>
      <c r="CG29" s="119">
        <f t="shared" si="71"/>
        <v>0</v>
      </c>
      <c r="CH29" s="120">
        <f t="shared" si="72"/>
        <v>0</v>
      </c>
      <c r="CI29" s="120">
        <f t="shared" si="73"/>
        <v>0</v>
      </c>
      <c r="CJ29" s="120">
        <f t="shared" si="74"/>
        <v>0</v>
      </c>
      <c r="CK29" s="263">
        <f t="shared" si="17"/>
        <v>0</v>
      </c>
      <c r="CL29" s="120">
        <f t="shared" si="75"/>
        <v>0</v>
      </c>
      <c r="CM29" s="120">
        <f t="shared" si="18"/>
        <v>0</v>
      </c>
      <c r="CN29" s="121">
        <f t="shared" si="76"/>
        <v>0</v>
      </c>
      <c r="CO29" s="260">
        <f t="shared" si="77"/>
        <v>0</v>
      </c>
      <c r="CP29" s="126">
        <f t="shared" si="78"/>
        <v>0</v>
      </c>
      <c r="CQ29" s="127" t="str">
        <f t="shared" si="79"/>
        <v/>
      </c>
      <c r="CR29" s="128" t="str">
        <f t="shared" si="80"/>
        <v/>
      </c>
      <c r="CS29" s="128" t="str">
        <f t="shared" si="81"/>
        <v/>
      </c>
      <c r="CT29" s="129">
        <f t="shared" si="86"/>
        <v>0</v>
      </c>
      <c r="CU29" s="130">
        <f t="shared" si="86"/>
        <v>0</v>
      </c>
      <c r="CV29" s="130">
        <f t="shared" si="86"/>
        <v>0</v>
      </c>
      <c r="CW29" s="130">
        <f t="shared" si="86"/>
        <v>0</v>
      </c>
      <c r="CX29" s="130">
        <f t="shared" si="86"/>
        <v>0</v>
      </c>
      <c r="CY29" s="130">
        <f t="shared" si="86"/>
        <v>0</v>
      </c>
      <c r="CZ29" s="130">
        <f t="shared" si="20"/>
        <v>0</v>
      </c>
      <c r="DA29" s="131">
        <f t="shared" si="82"/>
        <v>0</v>
      </c>
      <c r="DB29" s="132" t="str">
        <f t="shared" si="83"/>
        <v/>
      </c>
      <c r="DC29" s="133" t="str">
        <f t="shared" si="84"/>
        <v/>
      </c>
    </row>
    <row r="30" spans="1:107">
      <c r="A30" s="199">
        <f>'Input Cost_MS6'!AA11</f>
        <v>0</v>
      </c>
      <c r="B30" s="194">
        <f>'Input Cost_MS6'!AA$13</f>
        <v>0</v>
      </c>
      <c r="C30" s="657">
        <f>'Input Cost_MS6'!AA$117/100</f>
        <v>0</v>
      </c>
      <c r="D30" s="654">
        <f>C30*(1+'Input Cost_MS6'!AA$22)</f>
        <v>0</v>
      </c>
      <c r="E30" s="197">
        <f>(Kalkulation_MS6!$AC$26)/100</f>
        <v>0</v>
      </c>
      <c r="F30" s="197">
        <f>(Kalkulation_MS6!$AC$35)/100</f>
        <v>0</v>
      </c>
      <c r="G30" s="119">
        <f t="shared" si="21"/>
        <v>0</v>
      </c>
      <c r="H30" s="120">
        <f t="shared" si="22"/>
        <v>0</v>
      </c>
      <c r="I30" s="120">
        <f t="shared" si="23"/>
        <v>0</v>
      </c>
      <c r="J30" s="120">
        <f t="shared" si="24"/>
        <v>0</v>
      </c>
      <c r="K30" s="120">
        <f t="shared" si="25"/>
        <v>0</v>
      </c>
      <c r="L30" s="120">
        <f t="shared" si="26"/>
        <v>0</v>
      </c>
      <c r="M30" s="120">
        <f t="shared" si="27"/>
        <v>0</v>
      </c>
      <c r="N30" s="121">
        <f t="shared" si="28"/>
        <v>0</v>
      </c>
      <c r="O30" s="259">
        <f>'Input Cost_MS6'!AA$14</f>
        <v>0</v>
      </c>
      <c r="P30" s="122">
        <f t="shared" si="29"/>
        <v>0</v>
      </c>
      <c r="Q30" s="123">
        <f>D30*(1+'Input Cost_MS6'!$AA23)</f>
        <v>0</v>
      </c>
      <c r="R30" s="124">
        <f t="shared" si="87"/>
        <v>0</v>
      </c>
      <c r="S30" s="124">
        <f t="shared" si="87"/>
        <v>0</v>
      </c>
      <c r="T30" s="119">
        <f t="shared" si="31"/>
        <v>0</v>
      </c>
      <c r="U30" s="120">
        <f t="shared" si="32"/>
        <v>0</v>
      </c>
      <c r="V30" s="120">
        <f t="shared" si="33"/>
        <v>0</v>
      </c>
      <c r="W30" s="120">
        <f t="shared" si="34"/>
        <v>0</v>
      </c>
      <c r="X30" s="120">
        <f t="shared" si="7"/>
        <v>0</v>
      </c>
      <c r="Y30" s="120">
        <f t="shared" si="35"/>
        <v>0</v>
      </c>
      <c r="Z30" s="120">
        <f t="shared" si="8"/>
        <v>0</v>
      </c>
      <c r="AA30" s="121">
        <f t="shared" si="36"/>
        <v>0</v>
      </c>
      <c r="AB30" s="259">
        <f>'Input Cost_MS6'!AA$15</f>
        <v>0</v>
      </c>
      <c r="AC30" s="122">
        <f t="shared" si="37"/>
        <v>0</v>
      </c>
      <c r="AD30" s="123">
        <f>Q30*(1+'Input Cost_MS6'!$AA24)</f>
        <v>0</v>
      </c>
      <c r="AE30" s="124">
        <f t="shared" si="88"/>
        <v>0</v>
      </c>
      <c r="AF30" s="124">
        <f t="shared" si="88"/>
        <v>0</v>
      </c>
      <c r="AG30" s="119">
        <f t="shared" si="39"/>
        <v>0</v>
      </c>
      <c r="AH30" s="120">
        <f t="shared" si="40"/>
        <v>0</v>
      </c>
      <c r="AI30" s="120">
        <f t="shared" si="41"/>
        <v>0</v>
      </c>
      <c r="AJ30" s="120">
        <f t="shared" si="42"/>
        <v>0</v>
      </c>
      <c r="AK30" s="120">
        <f t="shared" si="9"/>
        <v>0</v>
      </c>
      <c r="AL30" s="120">
        <f t="shared" si="43"/>
        <v>0</v>
      </c>
      <c r="AM30" s="125">
        <f t="shared" si="10"/>
        <v>0</v>
      </c>
      <c r="AN30" s="121">
        <f t="shared" si="44"/>
        <v>0</v>
      </c>
      <c r="AO30" s="259">
        <f>'Input Cost_MS6'!AA$16</f>
        <v>0</v>
      </c>
      <c r="AP30" s="122">
        <f t="shared" si="45"/>
        <v>0</v>
      </c>
      <c r="AQ30" s="123">
        <f>AD30*(1+'Input Cost_MS6'!$AA25)</f>
        <v>0</v>
      </c>
      <c r="AR30" s="124">
        <f t="shared" si="89"/>
        <v>0</v>
      </c>
      <c r="AS30" s="124">
        <f t="shared" si="89"/>
        <v>0</v>
      </c>
      <c r="AT30" s="119">
        <f t="shared" si="47"/>
        <v>0</v>
      </c>
      <c r="AU30" s="120">
        <f t="shared" si="48"/>
        <v>0</v>
      </c>
      <c r="AV30" s="120">
        <f t="shared" si="49"/>
        <v>0</v>
      </c>
      <c r="AW30" s="120">
        <f t="shared" si="50"/>
        <v>0</v>
      </c>
      <c r="AX30" s="120">
        <f t="shared" si="11"/>
        <v>0</v>
      </c>
      <c r="AY30" s="120">
        <f t="shared" si="51"/>
        <v>0</v>
      </c>
      <c r="AZ30" s="120">
        <f t="shared" si="12"/>
        <v>0</v>
      </c>
      <c r="BA30" s="121">
        <f t="shared" si="52"/>
        <v>0</v>
      </c>
      <c r="BB30" s="259">
        <f>'Input Cost_MS6'!AA$17</f>
        <v>0</v>
      </c>
      <c r="BC30" s="122">
        <f t="shared" si="53"/>
        <v>0</v>
      </c>
      <c r="BD30" s="123">
        <f>AQ30*(1+'Input Cost_MS6'!$AA26)</f>
        <v>0</v>
      </c>
      <c r="BE30" s="124">
        <f t="shared" si="90"/>
        <v>0</v>
      </c>
      <c r="BF30" s="124">
        <f t="shared" si="90"/>
        <v>0</v>
      </c>
      <c r="BG30" s="119">
        <f t="shared" si="55"/>
        <v>0</v>
      </c>
      <c r="BH30" s="120">
        <f t="shared" si="56"/>
        <v>0</v>
      </c>
      <c r="BI30" s="120">
        <f t="shared" si="57"/>
        <v>0</v>
      </c>
      <c r="BJ30" s="120">
        <f t="shared" si="58"/>
        <v>0</v>
      </c>
      <c r="BK30" s="263">
        <f t="shared" si="13"/>
        <v>0</v>
      </c>
      <c r="BL30" s="120">
        <f t="shared" si="59"/>
        <v>0</v>
      </c>
      <c r="BM30" s="120">
        <f t="shared" si="14"/>
        <v>0</v>
      </c>
      <c r="BN30" s="121">
        <f t="shared" si="60"/>
        <v>0</v>
      </c>
      <c r="BO30" s="259">
        <f>'Input Cost_MS6'!AA$18</f>
        <v>0</v>
      </c>
      <c r="BP30" s="122">
        <f t="shared" si="61"/>
        <v>0</v>
      </c>
      <c r="BQ30" s="123">
        <f>BD30*(1+'Input Cost_MS6'!$AA27)</f>
        <v>0</v>
      </c>
      <c r="BR30" s="124">
        <f t="shared" si="91"/>
        <v>0</v>
      </c>
      <c r="BS30" s="124">
        <f t="shared" si="91"/>
        <v>0</v>
      </c>
      <c r="BT30" s="119">
        <f t="shared" si="63"/>
        <v>0</v>
      </c>
      <c r="BU30" s="120">
        <f t="shared" si="64"/>
        <v>0</v>
      </c>
      <c r="BV30" s="120">
        <f t="shared" si="65"/>
        <v>0</v>
      </c>
      <c r="BW30" s="120">
        <f t="shared" si="66"/>
        <v>0</v>
      </c>
      <c r="BX30" s="263">
        <f t="shared" si="15"/>
        <v>0</v>
      </c>
      <c r="BY30" s="120">
        <f t="shared" si="67"/>
        <v>0</v>
      </c>
      <c r="BZ30" s="120">
        <f t="shared" si="16"/>
        <v>0</v>
      </c>
      <c r="CA30" s="121">
        <f t="shared" si="68"/>
        <v>0</v>
      </c>
      <c r="CB30" s="259">
        <f>'Input Cost_MS6'!AA$19</f>
        <v>0</v>
      </c>
      <c r="CC30" s="122">
        <f t="shared" si="69"/>
        <v>0</v>
      </c>
      <c r="CD30" s="123">
        <f>BQ30*(1+'Input Cost_MS6'!$AA28)</f>
        <v>0</v>
      </c>
      <c r="CE30" s="124">
        <f t="shared" si="92"/>
        <v>0</v>
      </c>
      <c r="CF30" s="124">
        <f t="shared" si="92"/>
        <v>0</v>
      </c>
      <c r="CG30" s="119">
        <f t="shared" si="71"/>
        <v>0</v>
      </c>
      <c r="CH30" s="120">
        <f t="shared" si="72"/>
        <v>0</v>
      </c>
      <c r="CI30" s="120">
        <f t="shared" si="73"/>
        <v>0</v>
      </c>
      <c r="CJ30" s="120">
        <f t="shared" si="74"/>
        <v>0</v>
      </c>
      <c r="CK30" s="263">
        <f t="shared" si="17"/>
        <v>0</v>
      </c>
      <c r="CL30" s="120">
        <f t="shared" si="75"/>
        <v>0</v>
      </c>
      <c r="CM30" s="120">
        <f t="shared" si="18"/>
        <v>0</v>
      </c>
      <c r="CN30" s="121">
        <f t="shared" si="76"/>
        <v>0</v>
      </c>
      <c r="CO30" s="260">
        <f t="shared" si="77"/>
        <v>0</v>
      </c>
      <c r="CP30" s="126">
        <f t="shared" si="78"/>
        <v>0</v>
      </c>
      <c r="CQ30" s="127" t="str">
        <f t="shared" si="79"/>
        <v/>
      </c>
      <c r="CR30" s="128" t="str">
        <f t="shared" si="80"/>
        <v/>
      </c>
      <c r="CS30" s="128" t="str">
        <f t="shared" si="81"/>
        <v/>
      </c>
      <c r="CT30" s="129">
        <f t="shared" si="86"/>
        <v>0</v>
      </c>
      <c r="CU30" s="130">
        <f t="shared" si="86"/>
        <v>0</v>
      </c>
      <c r="CV30" s="130">
        <f t="shared" si="86"/>
        <v>0</v>
      </c>
      <c r="CW30" s="130">
        <f t="shared" si="86"/>
        <v>0</v>
      </c>
      <c r="CX30" s="130">
        <f t="shared" si="86"/>
        <v>0</v>
      </c>
      <c r="CY30" s="130">
        <f t="shared" si="86"/>
        <v>0</v>
      </c>
      <c r="CZ30" s="130">
        <f t="shared" si="20"/>
        <v>0</v>
      </c>
      <c r="DA30" s="131">
        <f t="shared" si="82"/>
        <v>0</v>
      </c>
      <c r="DB30" s="132" t="str">
        <f t="shared" si="83"/>
        <v/>
      </c>
      <c r="DC30" s="133" t="str">
        <f t="shared" si="84"/>
        <v/>
      </c>
    </row>
    <row r="31" spans="1:107">
      <c r="A31" s="199">
        <f>'Input Cost_MS6'!AB11</f>
        <v>0</v>
      </c>
      <c r="B31" s="194">
        <f>'Input Cost_MS6'!AB$13</f>
        <v>0</v>
      </c>
      <c r="C31" s="657">
        <f>'Input Cost_MS6'!AB$117/100</f>
        <v>0</v>
      </c>
      <c r="D31" s="654">
        <f>C31*(1+'Input Cost_MS6'!AB$22)</f>
        <v>0</v>
      </c>
      <c r="E31" s="197">
        <f>(Kalkulation_MS6!$AD$26)/100</f>
        <v>0</v>
      </c>
      <c r="F31" s="197">
        <f>(Kalkulation_MS6!$AD$35)/100</f>
        <v>0</v>
      </c>
      <c r="G31" s="119">
        <f t="shared" si="21"/>
        <v>0</v>
      </c>
      <c r="H31" s="120">
        <f t="shared" si="22"/>
        <v>0</v>
      </c>
      <c r="I31" s="120">
        <f t="shared" si="23"/>
        <v>0</v>
      </c>
      <c r="J31" s="120">
        <f t="shared" si="24"/>
        <v>0</v>
      </c>
      <c r="K31" s="120">
        <f t="shared" si="25"/>
        <v>0</v>
      </c>
      <c r="L31" s="120">
        <f t="shared" si="26"/>
        <v>0</v>
      </c>
      <c r="M31" s="120">
        <f t="shared" si="27"/>
        <v>0</v>
      </c>
      <c r="N31" s="121">
        <f t="shared" si="28"/>
        <v>0</v>
      </c>
      <c r="O31" s="259">
        <f>'Input Cost_MS6'!AB$14</f>
        <v>0</v>
      </c>
      <c r="P31" s="122">
        <f t="shared" si="29"/>
        <v>0</v>
      </c>
      <c r="Q31" s="123">
        <f>D31*(1+'Input Cost_MS6'!$AB23)</f>
        <v>0</v>
      </c>
      <c r="R31" s="124">
        <f t="shared" si="87"/>
        <v>0</v>
      </c>
      <c r="S31" s="124">
        <f t="shared" si="87"/>
        <v>0</v>
      </c>
      <c r="T31" s="119">
        <f t="shared" si="31"/>
        <v>0</v>
      </c>
      <c r="U31" s="120">
        <f t="shared" si="32"/>
        <v>0</v>
      </c>
      <c r="V31" s="120">
        <f t="shared" si="33"/>
        <v>0</v>
      </c>
      <c r="W31" s="120">
        <f t="shared" si="34"/>
        <v>0</v>
      </c>
      <c r="X31" s="120">
        <f t="shared" si="7"/>
        <v>0</v>
      </c>
      <c r="Y31" s="120">
        <f t="shared" si="35"/>
        <v>0</v>
      </c>
      <c r="Z31" s="120">
        <f t="shared" si="8"/>
        <v>0</v>
      </c>
      <c r="AA31" s="121">
        <f t="shared" si="36"/>
        <v>0</v>
      </c>
      <c r="AB31" s="259">
        <f>'Input Cost_MS6'!AB$15</f>
        <v>0</v>
      </c>
      <c r="AC31" s="122">
        <f t="shared" si="37"/>
        <v>0</v>
      </c>
      <c r="AD31" s="123">
        <f>Q31*(1+'Input Cost_MS6'!$AB24)</f>
        <v>0</v>
      </c>
      <c r="AE31" s="124">
        <f t="shared" si="88"/>
        <v>0</v>
      </c>
      <c r="AF31" s="124">
        <f t="shared" si="88"/>
        <v>0</v>
      </c>
      <c r="AG31" s="119">
        <f t="shared" si="39"/>
        <v>0</v>
      </c>
      <c r="AH31" s="120">
        <f t="shared" si="40"/>
        <v>0</v>
      </c>
      <c r="AI31" s="120">
        <f t="shared" si="41"/>
        <v>0</v>
      </c>
      <c r="AJ31" s="120">
        <f t="shared" si="42"/>
        <v>0</v>
      </c>
      <c r="AK31" s="120">
        <f t="shared" si="9"/>
        <v>0</v>
      </c>
      <c r="AL31" s="120">
        <f t="shared" si="43"/>
        <v>0</v>
      </c>
      <c r="AM31" s="125">
        <f t="shared" si="10"/>
        <v>0</v>
      </c>
      <c r="AN31" s="121">
        <f t="shared" si="44"/>
        <v>0</v>
      </c>
      <c r="AO31" s="259">
        <f>'Input Cost_MS6'!AB$16</f>
        <v>0</v>
      </c>
      <c r="AP31" s="122">
        <f t="shared" si="45"/>
        <v>0</v>
      </c>
      <c r="AQ31" s="123">
        <f>AD31*(1+'Input Cost_MS6'!$AB25)</f>
        <v>0</v>
      </c>
      <c r="AR31" s="124">
        <f t="shared" si="89"/>
        <v>0</v>
      </c>
      <c r="AS31" s="124">
        <f t="shared" si="89"/>
        <v>0</v>
      </c>
      <c r="AT31" s="119">
        <f t="shared" si="47"/>
        <v>0</v>
      </c>
      <c r="AU31" s="120">
        <f t="shared" si="48"/>
        <v>0</v>
      </c>
      <c r="AV31" s="120">
        <f t="shared" si="49"/>
        <v>0</v>
      </c>
      <c r="AW31" s="120">
        <f t="shared" si="50"/>
        <v>0</v>
      </c>
      <c r="AX31" s="120">
        <f t="shared" si="11"/>
        <v>0</v>
      </c>
      <c r="AY31" s="120">
        <f t="shared" si="51"/>
        <v>0</v>
      </c>
      <c r="AZ31" s="120">
        <f t="shared" si="12"/>
        <v>0</v>
      </c>
      <c r="BA31" s="121">
        <f t="shared" si="52"/>
        <v>0</v>
      </c>
      <c r="BB31" s="259">
        <f>'Input Cost_MS6'!AB$17</f>
        <v>0</v>
      </c>
      <c r="BC31" s="122">
        <f t="shared" si="53"/>
        <v>0</v>
      </c>
      <c r="BD31" s="123">
        <f>AQ31*(1+'Input Cost_MS6'!$AB26)</f>
        <v>0</v>
      </c>
      <c r="BE31" s="124">
        <f t="shared" si="90"/>
        <v>0</v>
      </c>
      <c r="BF31" s="124">
        <f t="shared" si="90"/>
        <v>0</v>
      </c>
      <c r="BG31" s="119">
        <f t="shared" si="55"/>
        <v>0</v>
      </c>
      <c r="BH31" s="120">
        <f t="shared" si="56"/>
        <v>0</v>
      </c>
      <c r="BI31" s="120">
        <f t="shared" si="57"/>
        <v>0</v>
      </c>
      <c r="BJ31" s="120">
        <f t="shared" si="58"/>
        <v>0</v>
      </c>
      <c r="BK31" s="263">
        <f t="shared" si="13"/>
        <v>0</v>
      </c>
      <c r="BL31" s="120">
        <f t="shared" si="59"/>
        <v>0</v>
      </c>
      <c r="BM31" s="120">
        <f t="shared" si="14"/>
        <v>0</v>
      </c>
      <c r="BN31" s="121">
        <f t="shared" si="60"/>
        <v>0</v>
      </c>
      <c r="BO31" s="259">
        <f>'Input Cost_MS6'!AB$18</f>
        <v>0</v>
      </c>
      <c r="BP31" s="122">
        <f t="shared" si="61"/>
        <v>0</v>
      </c>
      <c r="BQ31" s="123">
        <f>BD31*(1+'Input Cost_MS6'!$AB27)</f>
        <v>0</v>
      </c>
      <c r="BR31" s="124">
        <f t="shared" si="91"/>
        <v>0</v>
      </c>
      <c r="BS31" s="124">
        <f t="shared" si="91"/>
        <v>0</v>
      </c>
      <c r="BT31" s="119">
        <f t="shared" si="63"/>
        <v>0</v>
      </c>
      <c r="BU31" s="120">
        <f t="shared" si="64"/>
        <v>0</v>
      </c>
      <c r="BV31" s="120">
        <f t="shared" si="65"/>
        <v>0</v>
      </c>
      <c r="BW31" s="120">
        <f t="shared" si="66"/>
        <v>0</v>
      </c>
      <c r="BX31" s="263">
        <f t="shared" si="15"/>
        <v>0</v>
      </c>
      <c r="BY31" s="120">
        <f t="shared" si="67"/>
        <v>0</v>
      </c>
      <c r="BZ31" s="120">
        <f t="shared" si="16"/>
        <v>0</v>
      </c>
      <c r="CA31" s="121">
        <f t="shared" si="68"/>
        <v>0</v>
      </c>
      <c r="CB31" s="259">
        <f>'Input Cost_MS6'!AB$19</f>
        <v>0</v>
      </c>
      <c r="CC31" s="122">
        <f t="shared" si="69"/>
        <v>0</v>
      </c>
      <c r="CD31" s="123">
        <f>BQ31*(1+'Input Cost_MS6'!$AB28)</f>
        <v>0</v>
      </c>
      <c r="CE31" s="124">
        <f t="shared" si="92"/>
        <v>0</v>
      </c>
      <c r="CF31" s="124">
        <f t="shared" si="92"/>
        <v>0</v>
      </c>
      <c r="CG31" s="119">
        <f t="shared" si="71"/>
        <v>0</v>
      </c>
      <c r="CH31" s="120">
        <f t="shared" si="72"/>
        <v>0</v>
      </c>
      <c r="CI31" s="120">
        <f t="shared" si="73"/>
        <v>0</v>
      </c>
      <c r="CJ31" s="120">
        <f t="shared" si="74"/>
        <v>0</v>
      </c>
      <c r="CK31" s="263">
        <f t="shared" si="17"/>
        <v>0</v>
      </c>
      <c r="CL31" s="120">
        <f t="shared" si="75"/>
        <v>0</v>
      </c>
      <c r="CM31" s="120">
        <f t="shared" si="18"/>
        <v>0</v>
      </c>
      <c r="CN31" s="121">
        <f t="shared" si="76"/>
        <v>0</v>
      </c>
      <c r="CO31" s="260">
        <f t="shared" si="77"/>
        <v>0</v>
      </c>
      <c r="CP31" s="126">
        <f t="shared" si="78"/>
        <v>0</v>
      </c>
      <c r="CQ31" s="127" t="str">
        <f t="shared" si="79"/>
        <v/>
      </c>
      <c r="CR31" s="128" t="str">
        <f t="shared" si="80"/>
        <v/>
      </c>
      <c r="CS31" s="128" t="str">
        <f t="shared" si="81"/>
        <v/>
      </c>
      <c r="CT31" s="129">
        <f t="shared" si="86"/>
        <v>0</v>
      </c>
      <c r="CU31" s="130">
        <f t="shared" si="86"/>
        <v>0</v>
      </c>
      <c r="CV31" s="130">
        <f t="shared" si="86"/>
        <v>0</v>
      </c>
      <c r="CW31" s="130">
        <f t="shared" si="86"/>
        <v>0</v>
      </c>
      <c r="CX31" s="130">
        <f t="shared" si="86"/>
        <v>0</v>
      </c>
      <c r="CY31" s="130">
        <f t="shared" si="86"/>
        <v>0</v>
      </c>
      <c r="CZ31" s="130">
        <f t="shared" si="20"/>
        <v>0</v>
      </c>
      <c r="DA31" s="131">
        <f t="shared" si="82"/>
        <v>0</v>
      </c>
      <c r="DB31" s="132" t="str">
        <f t="shared" si="83"/>
        <v/>
      </c>
      <c r="DC31" s="133" t="str">
        <f t="shared" si="84"/>
        <v/>
      </c>
    </row>
    <row r="32" spans="1:107">
      <c r="A32" s="199">
        <f>'Input Cost_MS6'!AC11</f>
        <v>0</v>
      </c>
      <c r="B32" s="194">
        <f>'Input Cost_MS6'!AC$13</f>
        <v>0</v>
      </c>
      <c r="C32" s="657">
        <f>'Input Cost_MS6'!AC$117/100</f>
        <v>0</v>
      </c>
      <c r="D32" s="654">
        <f>C32*(1+'Input Cost_MS6'!AC$22)</f>
        <v>0</v>
      </c>
      <c r="E32" s="197">
        <f>(Kalkulation_MS6!$AE$26)/100</f>
        <v>0</v>
      </c>
      <c r="F32" s="197">
        <f>(Kalkulation_MS6!$AE$35)/100</f>
        <v>0</v>
      </c>
      <c r="G32" s="119">
        <f t="shared" si="21"/>
        <v>0</v>
      </c>
      <c r="H32" s="120">
        <f t="shared" si="22"/>
        <v>0</v>
      </c>
      <c r="I32" s="120">
        <f t="shared" si="23"/>
        <v>0</v>
      </c>
      <c r="J32" s="120">
        <f t="shared" si="24"/>
        <v>0</v>
      </c>
      <c r="K32" s="120">
        <f t="shared" si="25"/>
        <v>0</v>
      </c>
      <c r="L32" s="120">
        <f t="shared" si="26"/>
        <v>0</v>
      </c>
      <c r="M32" s="120">
        <f t="shared" si="27"/>
        <v>0</v>
      </c>
      <c r="N32" s="121">
        <f t="shared" si="28"/>
        <v>0</v>
      </c>
      <c r="O32" s="259">
        <f>'Input Cost_MS6'!AC$14</f>
        <v>0</v>
      </c>
      <c r="P32" s="122">
        <f t="shared" si="29"/>
        <v>0</v>
      </c>
      <c r="Q32" s="123">
        <f>D32*(1+'Input Cost_MS6'!$AC23)</f>
        <v>0</v>
      </c>
      <c r="R32" s="124">
        <f t="shared" si="87"/>
        <v>0</v>
      </c>
      <c r="S32" s="124">
        <f t="shared" si="87"/>
        <v>0</v>
      </c>
      <c r="T32" s="119">
        <f t="shared" si="31"/>
        <v>0</v>
      </c>
      <c r="U32" s="120">
        <f t="shared" si="32"/>
        <v>0</v>
      </c>
      <c r="V32" s="120">
        <f t="shared" si="33"/>
        <v>0</v>
      </c>
      <c r="W32" s="120">
        <f t="shared" si="34"/>
        <v>0</v>
      </c>
      <c r="X32" s="120">
        <f t="shared" si="7"/>
        <v>0</v>
      </c>
      <c r="Y32" s="120">
        <f t="shared" si="35"/>
        <v>0</v>
      </c>
      <c r="Z32" s="120">
        <f t="shared" si="8"/>
        <v>0</v>
      </c>
      <c r="AA32" s="121">
        <f t="shared" si="36"/>
        <v>0</v>
      </c>
      <c r="AB32" s="259">
        <f>'Input Cost_MS6'!AC$15</f>
        <v>0</v>
      </c>
      <c r="AC32" s="122">
        <f t="shared" si="37"/>
        <v>0</v>
      </c>
      <c r="AD32" s="123">
        <f>Q32*(1+'Input Cost_MS6'!$AC24)</f>
        <v>0</v>
      </c>
      <c r="AE32" s="124">
        <f t="shared" si="88"/>
        <v>0</v>
      </c>
      <c r="AF32" s="124">
        <f t="shared" si="88"/>
        <v>0</v>
      </c>
      <c r="AG32" s="119">
        <f t="shared" si="39"/>
        <v>0</v>
      </c>
      <c r="AH32" s="120">
        <f t="shared" si="40"/>
        <v>0</v>
      </c>
      <c r="AI32" s="120">
        <f t="shared" si="41"/>
        <v>0</v>
      </c>
      <c r="AJ32" s="120">
        <f t="shared" si="42"/>
        <v>0</v>
      </c>
      <c r="AK32" s="120">
        <f t="shared" si="9"/>
        <v>0</v>
      </c>
      <c r="AL32" s="120">
        <f t="shared" si="43"/>
        <v>0</v>
      </c>
      <c r="AM32" s="125">
        <f t="shared" si="10"/>
        <v>0</v>
      </c>
      <c r="AN32" s="121">
        <f t="shared" si="44"/>
        <v>0</v>
      </c>
      <c r="AO32" s="259">
        <f>'Input Cost_MS6'!AC$16</f>
        <v>0</v>
      </c>
      <c r="AP32" s="122">
        <f t="shared" si="45"/>
        <v>0</v>
      </c>
      <c r="AQ32" s="123">
        <f>AD32*(1+'Input Cost_MS6'!$AC25)</f>
        <v>0</v>
      </c>
      <c r="AR32" s="124">
        <f t="shared" si="89"/>
        <v>0</v>
      </c>
      <c r="AS32" s="124">
        <f t="shared" si="89"/>
        <v>0</v>
      </c>
      <c r="AT32" s="119">
        <f t="shared" si="47"/>
        <v>0</v>
      </c>
      <c r="AU32" s="120">
        <f t="shared" si="48"/>
        <v>0</v>
      </c>
      <c r="AV32" s="120">
        <f t="shared" si="49"/>
        <v>0</v>
      </c>
      <c r="AW32" s="120">
        <f t="shared" si="50"/>
        <v>0</v>
      </c>
      <c r="AX32" s="120">
        <f t="shared" si="11"/>
        <v>0</v>
      </c>
      <c r="AY32" s="120">
        <f t="shared" si="51"/>
        <v>0</v>
      </c>
      <c r="AZ32" s="120">
        <f t="shared" si="12"/>
        <v>0</v>
      </c>
      <c r="BA32" s="121">
        <f t="shared" si="52"/>
        <v>0</v>
      </c>
      <c r="BB32" s="259">
        <f>'Input Cost_MS6'!AC$17</f>
        <v>0</v>
      </c>
      <c r="BC32" s="122">
        <f t="shared" si="53"/>
        <v>0</v>
      </c>
      <c r="BD32" s="123">
        <f>AQ32*(1+'Input Cost_MS6'!$AC26)</f>
        <v>0</v>
      </c>
      <c r="BE32" s="124">
        <f t="shared" si="90"/>
        <v>0</v>
      </c>
      <c r="BF32" s="124">
        <f t="shared" si="90"/>
        <v>0</v>
      </c>
      <c r="BG32" s="119">
        <f t="shared" si="55"/>
        <v>0</v>
      </c>
      <c r="BH32" s="120">
        <f t="shared" si="56"/>
        <v>0</v>
      </c>
      <c r="BI32" s="120">
        <f t="shared" si="57"/>
        <v>0</v>
      </c>
      <c r="BJ32" s="120">
        <f t="shared" si="58"/>
        <v>0</v>
      </c>
      <c r="BK32" s="263">
        <f t="shared" si="13"/>
        <v>0</v>
      </c>
      <c r="BL32" s="120">
        <f t="shared" si="59"/>
        <v>0</v>
      </c>
      <c r="BM32" s="120">
        <f t="shared" si="14"/>
        <v>0</v>
      </c>
      <c r="BN32" s="121">
        <f t="shared" si="60"/>
        <v>0</v>
      </c>
      <c r="BO32" s="259">
        <f>'Input Cost_MS6'!AC$18</f>
        <v>0</v>
      </c>
      <c r="BP32" s="122">
        <f t="shared" si="61"/>
        <v>0</v>
      </c>
      <c r="BQ32" s="123">
        <f>BD32*(1+'Input Cost_MS6'!$AC27)</f>
        <v>0</v>
      </c>
      <c r="BR32" s="124">
        <f t="shared" si="91"/>
        <v>0</v>
      </c>
      <c r="BS32" s="124">
        <f t="shared" si="91"/>
        <v>0</v>
      </c>
      <c r="BT32" s="119">
        <f t="shared" si="63"/>
        <v>0</v>
      </c>
      <c r="BU32" s="120">
        <f t="shared" si="64"/>
        <v>0</v>
      </c>
      <c r="BV32" s="120">
        <f t="shared" si="65"/>
        <v>0</v>
      </c>
      <c r="BW32" s="120">
        <f t="shared" si="66"/>
        <v>0</v>
      </c>
      <c r="BX32" s="263">
        <f t="shared" si="15"/>
        <v>0</v>
      </c>
      <c r="BY32" s="120">
        <f t="shared" si="67"/>
        <v>0</v>
      </c>
      <c r="BZ32" s="120">
        <f t="shared" si="16"/>
        <v>0</v>
      </c>
      <c r="CA32" s="121">
        <f t="shared" si="68"/>
        <v>0</v>
      </c>
      <c r="CB32" s="259">
        <f>'Input Cost_MS6'!AC$19</f>
        <v>0</v>
      </c>
      <c r="CC32" s="122">
        <f t="shared" si="69"/>
        <v>0</v>
      </c>
      <c r="CD32" s="123">
        <f>BQ32*(1+'Input Cost_MS6'!$AC28)</f>
        <v>0</v>
      </c>
      <c r="CE32" s="124">
        <f t="shared" si="92"/>
        <v>0</v>
      </c>
      <c r="CF32" s="124">
        <f t="shared" si="92"/>
        <v>0</v>
      </c>
      <c r="CG32" s="119">
        <f t="shared" si="71"/>
        <v>0</v>
      </c>
      <c r="CH32" s="120">
        <f t="shared" si="72"/>
        <v>0</v>
      </c>
      <c r="CI32" s="120">
        <f t="shared" si="73"/>
        <v>0</v>
      </c>
      <c r="CJ32" s="120">
        <f t="shared" si="74"/>
        <v>0</v>
      </c>
      <c r="CK32" s="263">
        <f t="shared" si="17"/>
        <v>0</v>
      </c>
      <c r="CL32" s="120">
        <f t="shared" si="75"/>
        <v>0</v>
      </c>
      <c r="CM32" s="120">
        <f t="shared" si="18"/>
        <v>0</v>
      </c>
      <c r="CN32" s="121">
        <f t="shared" si="76"/>
        <v>0</v>
      </c>
      <c r="CO32" s="260">
        <f t="shared" si="77"/>
        <v>0</v>
      </c>
      <c r="CP32" s="126">
        <f t="shared" si="78"/>
        <v>0</v>
      </c>
      <c r="CQ32" s="127" t="str">
        <f t="shared" si="79"/>
        <v/>
      </c>
      <c r="CR32" s="128" t="str">
        <f t="shared" si="80"/>
        <v/>
      </c>
      <c r="CS32" s="128" t="str">
        <f t="shared" si="81"/>
        <v/>
      </c>
      <c r="CT32" s="129">
        <f t="shared" si="86"/>
        <v>0</v>
      </c>
      <c r="CU32" s="130">
        <f t="shared" si="86"/>
        <v>0</v>
      </c>
      <c r="CV32" s="130">
        <f t="shared" si="86"/>
        <v>0</v>
      </c>
      <c r="CW32" s="130">
        <f t="shared" si="86"/>
        <v>0</v>
      </c>
      <c r="CX32" s="130">
        <f t="shared" si="86"/>
        <v>0</v>
      </c>
      <c r="CY32" s="130">
        <f t="shared" si="86"/>
        <v>0</v>
      </c>
      <c r="CZ32" s="130">
        <f t="shared" si="20"/>
        <v>0</v>
      </c>
      <c r="DA32" s="131">
        <f t="shared" si="82"/>
        <v>0</v>
      </c>
      <c r="DB32" s="132" t="str">
        <f t="shared" si="83"/>
        <v/>
      </c>
      <c r="DC32" s="133" t="str">
        <f t="shared" si="84"/>
        <v/>
      </c>
    </row>
    <row r="33" spans="1:109">
      <c r="A33" s="199">
        <f>'Input Cost_MS6'!AD11</f>
        <v>0</v>
      </c>
      <c r="B33" s="194">
        <f>'Input Cost_MS6'!AD$13</f>
        <v>0</v>
      </c>
      <c r="C33" s="657">
        <f>'Input Cost_MS6'!AD$117/100</f>
        <v>0</v>
      </c>
      <c r="D33" s="654">
        <f>C33*(1+'Input Cost_MS6'!AD$22)</f>
        <v>0</v>
      </c>
      <c r="E33" s="197">
        <f>(Kalkulation_MS6!$AF$26)/100</f>
        <v>0</v>
      </c>
      <c r="F33" s="197">
        <f>(Kalkulation_MS6!$AF$35)/100</f>
        <v>0</v>
      </c>
      <c r="G33" s="119">
        <f t="shared" si="21"/>
        <v>0</v>
      </c>
      <c r="H33" s="120">
        <f t="shared" si="22"/>
        <v>0</v>
      </c>
      <c r="I33" s="120">
        <f t="shared" si="23"/>
        <v>0</v>
      </c>
      <c r="J33" s="120">
        <f t="shared" si="24"/>
        <v>0</v>
      </c>
      <c r="K33" s="120">
        <f t="shared" si="25"/>
        <v>0</v>
      </c>
      <c r="L33" s="120">
        <f t="shared" si="26"/>
        <v>0</v>
      </c>
      <c r="M33" s="120">
        <f t="shared" si="27"/>
        <v>0</v>
      </c>
      <c r="N33" s="121">
        <f t="shared" si="28"/>
        <v>0</v>
      </c>
      <c r="O33" s="259">
        <f>'Input Cost_MS6'!AD$14</f>
        <v>0</v>
      </c>
      <c r="P33" s="122">
        <f t="shared" si="29"/>
        <v>0</v>
      </c>
      <c r="Q33" s="123">
        <f>D33*(1+'Input Cost_MS6'!$AD23)</f>
        <v>0</v>
      </c>
      <c r="R33" s="124">
        <f t="shared" si="87"/>
        <v>0</v>
      </c>
      <c r="S33" s="124">
        <f t="shared" si="87"/>
        <v>0</v>
      </c>
      <c r="T33" s="119">
        <f t="shared" si="31"/>
        <v>0</v>
      </c>
      <c r="U33" s="120">
        <f t="shared" si="32"/>
        <v>0</v>
      </c>
      <c r="V33" s="120">
        <f t="shared" si="33"/>
        <v>0</v>
      </c>
      <c r="W33" s="120">
        <f t="shared" si="34"/>
        <v>0</v>
      </c>
      <c r="X33" s="120">
        <f t="shared" si="7"/>
        <v>0</v>
      </c>
      <c r="Y33" s="120">
        <f t="shared" si="35"/>
        <v>0</v>
      </c>
      <c r="Z33" s="120">
        <f t="shared" si="8"/>
        <v>0</v>
      </c>
      <c r="AA33" s="121">
        <f t="shared" si="36"/>
        <v>0</v>
      </c>
      <c r="AB33" s="259">
        <f>'Input Cost_MS6'!AD$15</f>
        <v>0</v>
      </c>
      <c r="AC33" s="122">
        <f t="shared" si="37"/>
        <v>0</v>
      </c>
      <c r="AD33" s="123">
        <f>Q33*(1+'Input Cost_MS6'!$AD24)</f>
        <v>0</v>
      </c>
      <c r="AE33" s="124">
        <f t="shared" si="88"/>
        <v>0</v>
      </c>
      <c r="AF33" s="124">
        <f t="shared" si="88"/>
        <v>0</v>
      </c>
      <c r="AG33" s="119">
        <f t="shared" si="39"/>
        <v>0</v>
      </c>
      <c r="AH33" s="120">
        <f t="shared" si="40"/>
        <v>0</v>
      </c>
      <c r="AI33" s="120">
        <f t="shared" si="41"/>
        <v>0</v>
      </c>
      <c r="AJ33" s="120">
        <f t="shared" si="42"/>
        <v>0</v>
      </c>
      <c r="AK33" s="120">
        <f t="shared" si="9"/>
        <v>0</v>
      </c>
      <c r="AL33" s="120">
        <f t="shared" si="43"/>
        <v>0</v>
      </c>
      <c r="AM33" s="125">
        <f t="shared" si="10"/>
        <v>0</v>
      </c>
      <c r="AN33" s="121">
        <f t="shared" si="44"/>
        <v>0</v>
      </c>
      <c r="AO33" s="259">
        <f>'Input Cost_MS6'!AD$16</f>
        <v>0</v>
      </c>
      <c r="AP33" s="122">
        <f t="shared" si="45"/>
        <v>0</v>
      </c>
      <c r="AQ33" s="123">
        <f>AD33*(1+'Input Cost_MS6'!$AD25)</f>
        <v>0</v>
      </c>
      <c r="AR33" s="124">
        <f t="shared" si="89"/>
        <v>0</v>
      </c>
      <c r="AS33" s="124">
        <f t="shared" si="89"/>
        <v>0</v>
      </c>
      <c r="AT33" s="119">
        <f t="shared" si="47"/>
        <v>0</v>
      </c>
      <c r="AU33" s="120">
        <f t="shared" si="48"/>
        <v>0</v>
      </c>
      <c r="AV33" s="120">
        <f t="shared" si="49"/>
        <v>0</v>
      </c>
      <c r="AW33" s="120">
        <f t="shared" si="50"/>
        <v>0</v>
      </c>
      <c r="AX33" s="120">
        <f t="shared" si="11"/>
        <v>0</v>
      </c>
      <c r="AY33" s="120">
        <f t="shared" si="51"/>
        <v>0</v>
      </c>
      <c r="AZ33" s="120">
        <f t="shared" si="12"/>
        <v>0</v>
      </c>
      <c r="BA33" s="121">
        <f t="shared" si="52"/>
        <v>0</v>
      </c>
      <c r="BB33" s="259">
        <f>'Input Cost_MS6'!AD$17</f>
        <v>0</v>
      </c>
      <c r="BC33" s="122">
        <f t="shared" si="53"/>
        <v>0</v>
      </c>
      <c r="BD33" s="123">
        <f>AQ33*(1+'Input Cost_MS6'!$AD26)</f>
        <v>0</v>
      </c>
      <c r="BE33" s="124">
        <f t="shared" si="90"/>
        <v>0</v>
      </c>
      <c r="BF33" s="124">
        <f t="shared" si="90"/>
        <v>0</v>
      </c>
      <c r="BG33" s="119">
        <f t="shared" si="55"/>
        <v>0</v>
      </c>
      <c r="BH33" s="120">
        <f t="shared" si="56"/>
        <v>0</v>
      </c>
      <c r="BI33" s="120">
        <f t="shared" si="57"/>
        <v>0</v>
      </c>
      <c r="BJ33" s="120">
        <f t="shared" si="58"/>
        <v>0</v>
      </c>
      <c r="BK33" s="263">
        <f t="shared" si="13"/>
        <v>0</v>
      </c>
      <c r="BL33" s="120">
        <f t="shared" si="59"/>
        <v>0</v>
      </c>
      <c r="BM33" s="120">
        <f t="shared" si="14"/>
        <v>0</v>
      </c>
      <c r="BN33" s="121">
        <f t="shared" si="60"/>
        <v>0</v>
      </c>
      <c r="BO33" s="259">
        <f>'Input Cost_MS6'!AD$18</f>
        <v>0</v>
      </c>
      <c r="BP33" s="122">
        <f t="shared" si="61"/>
        <v>0</v>
      </c>
      <c r="BQ33" s="123">
        <f>BD33*(1+'Input Cost_MS6'!$AD27)</f>
        <v>0</v>
      </c>
      <c r="BR33" s="124">
        <f t="shared" si="91"/>
        <v>0</v>
      </c>
      <c r="BS33" s="124">
        <f t="shared" si="91"/>
        <v>0</v>
      </c>
      <c r="BT33" s="119">
        <f t="shared" si="63"/>
        <v>0</v>
      </c>
      <c r="BU33" s="120">
        <f t="shared" si="64"/>
        <v>0</v>
      </c>
      <c r="BV33" s="120">
        <f t="shared" si="65"/>
        <v>0</v>
      </c>
      <c r="BW33" s="120">
        <f t="shared" si="66"/>
        <v>0</v>
      </c>
      <c r="BX33" s="263">
        <f t="shared" si="15"/>
        <v>0</v>
      </c>
      <c r="BY33" s="120">
        <f t="shared" si="67"/>
        <v>0</v>
      </c>
      <c r="BZ33" s="120">
        <f t="shared" si="16"/>
        <v>0</v>
      </c>
      <c r="CA33" s="121">
        <f t="shared" si="68"/>
        <v>0</v>
      </c>
      <c r="CB33" s="259">
        <f>'Input Cost_MS6'!AD$19</f>
        <v>0</v>
      </c>
      <c r="CC33" s="122">
        <f t="shared" si="69"/>
        <v>0</v>
      </c>
      <c r="CD33" s="123">
        <f>BQ33*(1+'Input Cost_MS6'!$AD28)</f>
        <v>0</v>
      </c>
      <c r="CE33" s="124">
        <f t="shared" si="92"/>
        <v>0</v>
      </c>
      <c r="CF33" s="124">
        <f t="shared" si="92"/>
        <v>0</v>
      </c>
      <c r="CG33" s="119">
        <f t="shared" si="71"/>
        <v>0</v>
      </c>
      <c r="CH33" s="120">
        <f t="shared" si="72"/>
        <v>0</v>
      </c>
      <c r="CI33" s="120">
        <f t="shared" si="73"/>
        <v>0</v>
      </c>
      <c r="CJ33" s="120">
        <f t="shared" si="74"/>
        <v>0</v>
      </c>
      <c r="CK33" s="263">
        <f t="shared" si="17"/>
        <v>0</v>
      </c>
      <c r="CL33" s="120">
        <f t="shared" si="75"/>
        <v>0</v>
      </c>
      <c r="CM33" s="120">
        <f t="shared" si="18"/>
        <v>0</v>
      </c>
      <c r="CN33" s="121">
        <f t="shared" si="76"/>
        <v>0</v>
      </c>
      <c r="CO33" s="260">
        <f t="shared" si="77"/>
        <v>0</v>
      </c>
      <c r="CP33" s="126">
        <f t="shared" si="78"/>
        <v>0</v>
      </c>
      <c r="CQ33" s="127" t="str">
        <f t="shared" si="79"/>
        <v/>
      </c>
      <c r="CR33" s="128" t="str">
        <f t="shared" si="80"/>
        <v/>
      </c>
      <c r="CS33" s="128" t="str">
        <f t="shared" si="81"/>
        <v/>
      </c>
      <c r="CT33" s="129">
        <f t="shared" si="86"/>
        <v>0</v>
      </c>
      <c r="CU33" s="130">
        <f t="shared" si="86"/>
        <v>0</v>
      </c>
      <c r="CV33" s="130">
        <f t="shared" si="86"/>
        <v>0</v>
      </c>
      <c r="CW33" s="130">
        <f t="shared" si="86"/>
        <v>0</v>
      </c>
      <c r="CX33" s="130">
        <f t="shared" si="86"/>
        <v>0</v>
      </c>
      <c r="CY33" s="130">
        <f t="shared" si="86"/>
        <v>0</v>
      </c>
      <c r="CZ33" s="130">
        <f t="shared" si="20"/>
        <v>0</v>
      </c>
      <c r="DA33" s="131">
        <f t="shared" si="82"/>
        <v>0</v>
      </c>
      <c r="DB33" s="132" t="str">
        <f t="shared" si="83"/>
        <v/>
      </c>
      <c r="DC33" s="133" t="str">
        <f t="shared" si="84"/>
        <v/>
      </c>
    </row>
    <row r="34" spans="1:109">
      <c r="A34" s="199">
        <f>'Input Cost_MS6'!AE11</f>
        <v>0</v>
      </c>
      <c r="B34" s="194">
        <f>'Input Cost_MS6'!AE$13</f>
        <v>0</v>
      </c>
      <c r="C34" s="657">
        <f>'Input Cost_MS6'!AE$117/100</f>
        <v>0</v>
      </c>
      <c r="D34" s="654">
        <f>C34*(1+'Input Cost_MS6'!AE$22)</f>
        <v>0</v>
      </c>
      <c r="E34" s="197">
        <f>(Kalkulation_MS6!$AG$26)/100</f>
        <v>0</v>
      </c>
      <c r="F34" s="197">
        <f>(Kalkulation_MS6!$AG$35)/100</f>
        <v>0</v>
      </c>
      <c r="G34" s="119">
        <f t="shared" si="21"/>
        <v>0</v>
      </c>
      <c r="H34" s="120">
        <f t="shared" si="22"/>
        <v>0</v>
      </c>
      <c r="I34" s="120">
        <f t="shared" si="23"/>
        <v>0</v>
      </c>
      <c r="J34" s="120">
        <f t="shared" si="24"/>
        <v>0</v>
      </c>
      <c r="K34" s="120">
        <f t="shared" si="25"/>
        <v>0</v>
      </c>
      <c r="L34" s="120">
        <f t="shared" si="26"/>
        <v>0</v>
      </c>
      <c r="M34" s="120">
        <f t="shared" si="27"/>
        <v>0</v>
      </c>
      <c r="N34" s="121">
        <f t="shared" si="28"/>
        <v>0</v>
      </c>
      <c r="O34" s="259">
        <f>'Input Cost_MS6'!AE$14</f>
        <v>0</v>
      </c>
      <c r="P34" s="122">
        <f t="shared" si="29"/>
        <v>0</v>
      </c>
      <c r="Q34" s="123">
        <f>D34*(1+'Input Cost_MS6'!$AE23)</f>
        <v>0</v>
      </c>
      <c r="R34" s="124">
        <f t="shared" si="87"/>
        <v>0</v>
      </c>
      <c r="S34" s="124">
        <f t="shared" si="87"/>
        <v>0</v>
      </c>
      <c r="T34" s="119">
        <f t="shared" si="31"/>
        <v>0</v>
      </c>
      <c r="U34" s="120">
        <f t="shared" si="32"/>
        <v>0</v>
      </c>
      <c r="V34" s="120">
        <f t="shared" si="33"/>
        <v>0</v>
      </c>
      <c r="W34" s="120">
        <f t="shared" si="34"/>
        <v>0</v>
      </c>
      <c r="X34" s="120">
        <f t="shared" si="7"/>
        <v>0</v>
      </c>
      <c r="Y34" s="120">
        <f t="shared" si="35"/>
        <v>0</v>
      </c>
      <c r="Z34" s="120">
        <f t="shared" si="8"/>
        <v>0</v>
      </c>
      <c r="AA34" s="121">
        <f t="shared" si="36"/>
        <v>0</v>
      </c>
      <c r="AB34" s="259">
        <f>'Input Cost_MS6'!AE$15</f>
        <v>0</v>
      </c>
      <c r="AC34" s="122">
        <f t="shared" si="37"/>
        <v>0</v>
      </c>
      <c r="AD34" s="123">
        <f>Q34*(1+'Input Cost_MS6'!$AE24)</f>
        <v>0</v>
      </c>
      <c r="AE34" s="124">
        <f t="shared" si="88"/>
        <v>0</v>
      </c>
      <c r="AF34" s="124">
        <f t="shared" si="88"/>
        <v>0</v>
      </c>
      <c r="AG34" s="119">
        <f t="shared" si="39"/>
        <v>0</v>
      </c>
      <c r="AH34" s="120">
        <f t="shared" si="40"/>
        <v>0</v>
      </c>
      <c r="AI34" s="120">
        <f t="shared" si="41"/>
        <v>0</v>
      </c>
      <c r="AJ34" s="120">
        <f t="shared" si="42"/>
        <v>0</v>
      </c>
      <c r="AK34" s="120">
        <f t="shared" si="9"/>
        <v>0</v>
      </c>
      <c r="AL34" s="120">
        <f t="shared" si="43"/>
        <v>0</v>
      </c>
      <c r="AM34" s="125">
        <f t="shared" si="10"/>
        <v>0</v>
      </c>
      <c r="AN34" s="121">
        <f t="shared" si="44"/>
        <v>0</v>
      </c>
      <c r="AO34" s="259">
        <f>'Input Cost_MS6'!AE$16</f>
        <v>0</v>
      </c>
      <c r="AP34" s="122">
        <f t="shared" si="45"/>
        <v>0</v>
      </c>
      <c r="AQ34" s="123">
        <f>AD34*(1+'Input Cost_MS6'!$AE25)</f>
        <v>0</v>
      </c>
      <c r="AR34" s="124">
        <f t="shared" si="89"/>
        <v>0</v>
      </c>
      <c r="AS34" s="124">
        <f t="shared" si="89"/>
        <v>0</v>
      </c>
      <c r="AT34" s="119">
        <f t="shared" si="47"/>
        <v>0</v>
      </c>
      <c r="AU34" s="120">
        <f t="shared" si="48"/>
        <v>0</v>
      </c>
      <c r="AV34" s="120">
        <f t="shared" si="49"/>
        <v>0</v>
      </c>
      <c r="AW34" s="120">
        <f t="shared" si="50"/>
        <v>0</v>
      </c>
      <c r="AX34" s="120">
        <f t="shared" si="11"/>
        <v>0</v>
      </c>
      <c r="AY34" s="120">
        <f t="shared" si="51"/>
        <v>0</v>
      </c>
      <c r="AZ34" s="120">
        <f t="shared" si="12"/>
        <v>0</v>
      </c>
      <c r="BA34" s="121">
        <f t="shared" si="52"/>
        <v>0</v>
      </c>
      <c r="BB34" s="259">
        <f>'Input Cost_MS6'!AE$17</f>
        <v>0</v>
      </c>
      <c r="BC34" s="122">
        <f t="shared" si="53"/>
        <v>0</v>
      </c>
      <c r="BD34" s="123">
        <f>AQ34*(1+'Input Cost_MS6'!$AE26)</f>
        <v>0</v>
      </c>
      <c r="BE34" s="124">
        <f t="shared" si="90"/>
        <v>0</v>
      </c>
      <c r="BF34" s="124">
        <f t="shared" si="90"/>
        <v>0</v>
      </c>
      <c r="BG34" s="119">
        <f t="shared" si="55"/>
        <v>0</v>
      </c>
      <c r="BH34" s="120">
        <f t="shared" si="56"/>
        <v>0</v>
      </c>
      <c r="BI34" s="120">
        <f t="shared" si="57"/>
        <v>0</v>
      </c>
      <c r="BJ34" s="120">
        <f t="shared" si="58"/>
        <v>0</v>
      </c>
      <c r="BK34" s="263">
        <f t="shared" si="13"/>
        <v>0</v>
      </c>
      <c r="BL34" s="120">
        <f t="shared" si="59"/>
        <v>0</v>
      </c>
      <c r="BM34" s="120">
        <f t="shared" si="14"/>
        <v>0</v>
      </c>
      <c r="BN34" s="121">
        <f t="shared" si="60"/>
        <v>0</v>
      </c>
      <c r="BO34" s="259">
        <f>'Input Cost_MS6'!AE$18</f>
        <v>0</v>
      </c>
      <c r="BP34" s="122">
        <f t="shared" si="61"/>
        <v>0</v>
      </c>
      <c r="BQ34" s="123">
        <f>BD34*(1+'Input Cost_MS6'!$AE27)</f>
        <v>0</v>
      </c>
      <c r="BR34" s="124">
        <f t="shared" si="91"/>
        <v>0</v>
      </c>
      <c r="BS34" s="124">
        <f t="shared" si="91"/>
        <v>0</v>
      </c>
      <c r="BT34" s="119">
        <f t="shared" si="63"/>
        <v>0</v>
      </c>
      <c r="BU34" s="120">
        <f t="shared" si="64"/>
        <v>0</v>
      </c>
      <c r="BV34" s="120">
        <f t="shared" si="65"/>
        <v>0</v>
      </c>
      <c r="BW34" s="120">
        <f t="shared" si="66"/>
        <v>0</v>
      </c>
      <c r="BX34" s="263">
        <f t="shared" si="15"/>
        <v>0</v>
      </c>
      <c r="BY34" s="120">
        <f t="shared" si="67"/>
        <v>0</v>
      </c>
      <c r="BZ34" s="120">
        <f t="shared" si="16"/>
        <v>0</v>
      </c>
      <c r="CA34" s="121">
        <f t="shared" si="68"/>
        <v>0</v>
      </c>
      <c r="CB34" s="259">
        <f>'Input Cost_MS6'!AE$19</f>
        <v>0</v>
      </c>
      <c r="CC34" s="122">
        <f t="shared" si="69"/>
        <v>0</v>
      </c>
      <c r="CD34" s="123">
        <f>BQ34*(1+'Input Cost_MS6'!$AE28)</f>
        <v>0</v>
      </c>
      <c r="CE34" s="124">
        <f t="shared" si="92"/>
        <v>0</v>
      </c>
      <c r="CF34" s="124">
        <f t="shared" si="92"/>
        <v>0</v>
      </c>
      <c r="CG34" s="119">
        <f t="shared" si="71"/>
        <v>0</v>
      </c>
      <c r="CH34" s="120">
        <f t="shared" si="72"/>
        <v>0</v>
      </c>
      <c r="CI34" s="120">
        <f t="shared" si="73"/>
        <v>0</v>
      </c>
      <c r="CJ34" s="120">
        <f t="shared" si="74"/>
        <v>0</v>
      </c>
      <c r="CK34" s="263">
        <f t="shared" si="17"/>
        <v>0</v>
      </c>
      <c r="CL34" s="120">
        <f t="shared" si="75"/>
        <v>0</v>
      </c>
      <c r="CM34" s="120">
        <f t="shared" si="18"/>
        <v>0</v>
      </c>
      <c r="CN34" s="121">
        <f t="shared" si="76"/>
        <v>0</v>
      </c>
      <c r="CO34" s="260">
        <f t="shared" si="77"/>
        <v>0</v>
      </c>
      <c r="CP34" s="126">
        <f t="shared" si="78"/>
        <v>0</v>
      </c>
      <c r="CQ34" s="127" t="str">
        <f t="shared" si="79"/>
        <v/>
      </c>
      <c r="CR34" s="128" t="str">
        <f t="shared" si="80"/>
        <v/>
      </c>
      <c r="CS34" s="128" t="str">
        <f t="shared" si="81"/>
        <v/>
      </c>
      <c r="CT34" s="129">
        <f t="shared" si="86"/>
        <v>0</v>
      </c>
      <c r="CU34" s="130">
        <f t="shared" si="86"/>
        <v>0</v>
      </c>
      <c r="CV34" s="130">
        <f t="shared" si="86"/>
        <v>0</v>
      </c>
      <c r="CW34" s="130">
        <f t="shared" si="86"/>
        <v>0</v>
      </c>
      <c r="CX34" s="130">
        <f t="shared" si="86"/>
        <v>0</v>
      </c>
      <c r="CY34" s="130">
        <f t="shared" si="86"/>
        <v>0</v>
      </c>
      <c r="CZ34" s="130">
        <f t="shared" si="20"/>
        <v>0</v>
      </c>
      <c r="DA34" s="131">
        <f t="shared" si="82"/>
        <v>0</v>
      </c>
      <c r="DB34" s="132" t="str">
        <f t="shared" si="83"/>
        <v/>
      </c>
      <c r="DC34" s="133" t="str">
        <f t="shared" si="84"/>
        <v/>
      </c>
    </row>
    <row r="35" spans="1:109">
      <c r="A35" s="199">
        <f>'Input Cost_MS6'!AF11</f>
        <v>0</v>
      </c>
      <c r="B35" s="194">
        <f>'Input Cost_MS6'!AF$13</f>
        <v>0</v>
      </c>
      <c r="C35" s="657">
        <f>'Input Cost_MS6'!AF$117/100</f>
        <v>0</v>
      </c>
      <c r="D35" s="654">
        <f>C35*(1+'Input Cost_MS6'!AF$22)</f>
        <v>0</v>
      </c>
      <c r="E35" s="197">
        <f>(Kalkulation_MS6!$AH$26)/100</f>
        <v>0</v>
      </c>
      <c r="F35" s="197">
        <f>(Kalkulation_MS6!$AH$35)/100</f>
        <v>0</v>
      </c>
      <c r="G35" s="119">
        <f t="shared" si="21"/>
        <v>0</v>
      </c>
      <c r="H35" s="120">
        <f t="shared" si="22"/>
        <v>0</v>
      </c>
      <c r="I35" s="120">
        <f t="shared" si="23"/>
        <v>0</v>
      </c>
      <c r="J35" s="120">
        <f t="shared" si="24"/>
        <v>0</v>
      </c>
      <c r="K35" s="120">
        <f t="shared" si="25"/>
        <v>0</v>
      </c>
      <c r="L35" s="120">
        <f t="shared" si="26"/>
        <v>0</v>
      </c>
      <c r="M35" s="120">
        <f t="shared" si="27"/>
        <v>0</v>
      </c>
      <c r="N35" s="121">
        <f t="shared" si="28"/>
        <v>0</v>
      </c>
      <c r="O35" s="259">
        <f>'Input Cost_MS6'!AF$14</f>
        <v>0</v>
      </c>
      <c r="P35" s="122">
        <f t="shared" si="29"/>
        <v>0</v>
      </c>
      <c r="Q35" s="123">
        <f>D35*(1+'Input Cost_MS6'!$AF23)</f>
        <v>0</v>
      </c>
      <c r="R35" s="124">
        <f t="shared" si="87"/>
        <v>0</v>
      </c>
      <c r="S35" s="124">
        <f t="shared" si="87"/>
        <v>0</v>
      </c>
      <c r="T35" s="119">
        <f t="shared" si="31"/>
        <v>0</v>
      </c>
      <c r="U35" s="120">
        <f t="shared" si="32"/>
        <v>0</v>
      </c>
      <c r="V35" s="120">
        <f t="shared" si="33"/>
        <v>0</v>
      </c>
      <c r="W35" s="120">
        <f t="shared" si="34"/>
        <v>0</v>
      </c>
      <c r="X35" s="120">
        <f t="shared" si="7"/>
        <v>0</v>
      </c>
      <c r="Y35" s="120">
        <f t="shared" si="35"/>
        <v>0</v>
      </c>
      <c r="Z35" s="120">
        <f t="shared" si="8"/>
        <v>0</v>
      </c>
      <c r="AA35" s="121">
        <f t="shared" si="36"/>
        <v>0</v>
      </c>
      <c r="AB35" s="259">
        <f>'Input Cost_MS6'!AF$15</f>
        <v>0</v>
      </c>
      <c r="AC35" s="122">
        <f t="shared" si="37"/>
        <v>0</v>
      </c>
      <c r="AD35" s="123">
        <f>Q35*(1+'Input Cost_MS6'!$AF24)</f>
        <v>0</v>
      </c>
      <c r="AE35" s="124">
        <f t="shared" si="88"/>
        <v>0</v>
      </c>
      <c r="AF35" s="124">
        <f t="shared" si="88"/>
        <v>0</v>
      </c>
      <c r="AG35" s="119">
        <f t="shared" si="39"/>
        <v>0</v>
      </c>
      <c r="AH35" s="120">
        <f t="shared" si="40"/>
        <v>0</v>
      </c>
      <c r="AI35" s="120">
        <f t="shared" si="41"/>
        <v>0</v>
      </c>
      <c r="AJ35" s="120">
        <f t="shared" si="42"/>
        <v>0</v>
      </c>
      <c r="AK35" s="120">
        <f t="shared" si="9"/>
        <v>0</v>
      </c>
      <c r="AL35" s="120">
        <f t="shared" si="43"/>
        <v>0</v>
      </c>
      <c r="AM35" s="125">
        <f t="shared" si="10"/>
        <v>0</v>
      </c>
      <c r="AN35" s="121">
        <f t="shared" si="44"/>
        <v>0</v>
      </c>
      <c r="AO35" s="259">
        <f>'Input Cost_MS6'!AF$16</f>
        <v>0</v>
      </c>
      <c r="AP35" s="122">
        <f t="shared" si="45"/>
        <v>0</v>
      </c>
      <c r="AQ35" s="123">
        <f>AD35*(1+'Input Cost_MS6'!$AF25)</f>
        <v>0</v>
      </c>
      <c r="AR35" s="124">
        <f t="shared" si="89"/>
        <v>0</v>
      </c>
      <c r="AS35" s="124">
        <f t="shared" si="89"/>
        <v>0</v>
      </c>
      <c r="AT35" s="119">
        <f t="shared" si="47"/>
        <v>0</v>
      </c>
      <c r="AU35" s="120">
        <f t="shared" si="48"/>
        <v>0</v>
      </c>
      <c r="AV35" s="120">
        <f t="shared" si="49"/>
        <v>0</v>
      </c>
      <c r="AW35" s="120">
        <f t="shared" si="50"/>
        <v>0</v>
      </c>
      <c r="AX35" s="120">
        <f t="shared" si="11"/>
        <v>0</v>
      </c>
      <c r="AY35" s="120">
        <f t="shared" si="51"/>
        <v>0</v>
      </c>
      <c r="AZ35" s="120">
        <f t="shared" si="12"/>
        <v>0</v>
      </c>
      <c r="BA35" s="121">
        <f t="shared" si="52"/>
        <v>0</v>
      </c>
      <c r="BB35" s="259">
        <f>'Input Cost_MS6'!AF$17</f>
        <v>0</v>
      </c>
      <c r="BC35" s="122">
        <f t="shared" si="53"/>
        <v>0</v>
      </c>
      <c r="BD35" s="123">
        <f>AQ35*(1+'Input Cost_MS6'!$AF26)</f>
        <v>0</v>
      </c>
      <c r="BE35" s="124">
        <f t="shared" si="90"/>
        <v>0</v>
      </c>
      <c r="BF35" s="124">
        <f t="shared" si="90"/>
        <v>0</v>
      </c>
      <c r="BG35" s="119">
        <f t="shared" si="55"/>
        <v>0</v>
      </c>
      <c r="BH35" s="120">
        <f t="shared" si="56"/>
        <v>0</v>
      </c>
      <c r="BI35" s="120">
        <f t="shared" si="57"/>
        <v>0</v>
      </c>
      <c r="BJ35" s="120">
        <f t="shared" si="58"/>
        <v>0</v>
      </c>
      <c r="BK35" s="263">
        <f t="shared" si="13"/>
        <v>0</v>
      </c>
      <c r="BL35" s="120">
        <f t="shared" si="59"/>
        <v>0</v>
      </c>
      <c r="BM35" s="120">
        <f t="shared" si="14"/>
        <v>0</v>
      </c>
      <c r="BN35" s="121">
        <f t="shared" si="60"/>
        <v>0</v>
      </c>
      <c r="BO35" s="259">
        <f>'Input Cost_MS6'!AF$18</f>
        <v>0</v>
      </c>
      <c r="BP35" s="122">
        <f t="shared" si="61"/>
        <v>0</v>
      </c>
      <c r="BQ35" s="123">
        <f>BD35*(1+'Input Cost_MS6'!$AF27)</f>
        <v>0</v>
      </c>
      <c r="BR35" s="124">
        <f t="shared" si="91"/>
        <v>0</v>
      </c>
      <c r="BS35" s="124">
        <f t="shared" si="91"/>
        <v>0</v>
      </c>
      <c r="BT35" s="119">
        <f t="shared" si="63"/>
        <v>0</v>
      </c>
      <c r="BU35" s="120">
        <f t="shared" si="64"/>
        <v>0</v>
      </c>
      <c r="BV35" s="120">
        <f t="shared" si="65"/>
        <v>0</v>
      </c>
      <c r="BW35" s="120">
        <f t="shared" si="66"/>
        <v>0</v>
      </c>
      <c r="BX35" s="263">
        <f t="shared" si="15"/>
        <v>0</v>
      </c>
      <c r="BY35" s="120">
        <f t="shared" si="67"/>
        <v>0</v>
      </c>
      <c r="BZ35" s="120">
        <f t="shared" si="16"/>
        <v>0</v>
      </c>
      <c r="CA35" s="121">
        <f t="shared" si="68"/>
        <v>0</v>
      </c>
      <c r="CB35" s="259">
        <f>'Input Cost_MS6'!AF$19</f>
        <v>0</v>
      </c>
      <c r="CC35" s="122">
        <f t="shared" si="69"/>
        <v>0</v>
      </c>
      <c r="CD35" s="123">
        <f>BQ35*(1+'Input Cost_MS6'!$AF28)</f>
        <v>0</v>
      </c>
      <c r="CE35" s="124">
        <f t="shared" si="92"/>
        <v>0</v>
      </c>
      <c r="CF35" s="124">
        <f t="shared" si="92"/>
        <v>0</v>
      </c>
      <c r="CG35" s="119">
        <f t="shared" si="71"/>
        <v>0</v>
      </c>
      <c r="CH35" s="120">
        <f t="shared" si="72"/>
        <v>0</v>
      </c>
      <c r="CI35" s="120">
        <f t="shared" si="73"/>
        <v>0</v>
      </c>
      <c r="CJ35" s="120">
        <f t="shared" si="74"/>
        <v>0</v>
      </c>
      <c r="CK35" s="263">
        <f t="shared" si="17"/>
        <v>0</v>
      </c>
      <c r="CL35" s="120">
        <f t="shared" si="75"/>
        <v>0</v>
      </c>
      <c r="CM35" s="120">
        <f t="shared" si="18"/>
        <v>0</v>
      </c>
      <c r="CN35" s="121">
        <f t="shared" si="76"/>
        <v>0</v>
      </c>
      <c r="CO35" s="260">
        <f t="shared" si="77"/>
        <v>0</v>
      </c>
      <c r="CP35" s="126">
        <f t="shared" si="78"/>
        <v>0</v>
      </c>
      <c r="CQ35" s="127" t="str">
        <f t="shared" si="79"/>
        <v/>
      </c>
      <c r="CR35" s="128" t="str">
        <f t="shared" si="80"/>
        <v/>
      </c>
      <c r="CS35" s="128" t="str">
        <f t="shared" si="81"/>
        <v/>
      </c>
      <c r="CT35" s="129">
        <f t="shared" si="86"/>
        <v>0</v>
      </c>
      <c r="CU35" s="130">
        <f t="shared" si="86"/>
        <v>0</v>
      </c>
      <c r="CV35" s="130">
        <f t="shared" si="86"/>
        <v>0</v>
      </c>
      <c r="CW35" s="130">
        <f t="shared" si="86"/>
        <v>0</v>
      </c>
      <c r="CX35" s="130">
        <f t="shared" si="86"/>
        <v>0</v>
      </c>
      <c r="CY35" s="130">
        <f t="shared" si="86"/>
        <v>0</v>
      </c>
      <c r="CZ35" s="130">
        <f t="shared" si="20"/>
        <v>0</v>
      </c>
      <c r="DA35" s="131">
        <f t="shared" si="82"/>
        <v>0</v>
      </c>
      <c r="DB35" s="132" t="str">
        <f t="shared" si="83"/>
        <v/>
      </c>
      <c r="DC35" s="133" t="str">
        <f t="shared" si="84"/>
        <v/>
      </c>
    </row>
    <row r="36" spans="1:109">
      <c r="A36" s="199">
        <f>'Input Cost_MS6'!AG11</f>
        <v>0</v>
      </c>
      <c r="B36" s="194">
        <f>'Input Cost_MS6'!AG$13</f>
        <v>0</v>
      </c>
      <c r="C36" s="657">
        <f>'Input Cost_MS6'!AG$117/100</f>
        <v>0</v>
      </c>
      <c r="D36" s="654">
        <f>C36*(1+'Input Cost_MS6'!AG$22)</f>
        <v>0</v>
      </c>
      <c r="E36" s="197">
        <f>(Kalkulation_MS6!$AI$26)/100</f>
        <v>0</v>
      </c>
      <c r="F36" s="197">
        <f>(Kalkulation_MS6!$AI$35)/100</f>
        <v>0</v>
      </c>
      <c r="G36" s="119">
        <f t="shared" si="21"/>
        <v>0</v>
      </c>
      <c r="H36" s="120">
        <f t="shared" si="22"/>
        <v>0</v>
      </c>
      <c r="I36" s="120">
        <f t="shared" si="23"/>
        <v>0</v>
      </c>
      <c r="J36" s="120">
        <f t="shared" si="24"/>
        <v>0</v>
      </c>
      <c r="K36" s="120">
        <f t="shared" si="25"/>
        <v>0</v>
      </c>
      <c r="L36" s="120">
        <f t="shared" si="26"/>
        <v>0</v>
      </c>
      <c r="M36" s="120">
        <f t="shared" si="27"/>
        <v>0</v>
      </c>
      <c r="N36" s="121">
        <f t="shared" si="28"/>
        <v>0</v>
      </c>
      <c r="O36" s="259">
        <f>'Input Cost_MS6'!AG$14</f>
        <v>0</v>
      </c>
      <c r="P36" s="122">
        <f t="shared" si="29"/>
        <v>0</v>
      </c>
      <c r="Q36" s="123">
        <f>D36*(1+'Input Cost_MS6'!$AG23)</f>
        <v>0</v>
      </c>
      <c r="R36" s="124">
        <f t="shared" si="87"/>
        <v>0</v>
      </c>
      <c r="S36" s="124">
        <f t="shared" si="87"/>
        <v>0</v>
      </c>
      <c r="T36" s="119">
        <f t="shared" si="31"/>
        <v>0</v>
      </c>
      <c r="U36" s="120">
        <f t="shared" si="32"/>
        <v>0</v>
      </c>
      <c r="V36" s="120">
        <f t="shared" si="33"/>
        <v>0</v>
      </c>
      <c r="W36" s="120">
        <f t="shared" si="34"/>
        <v>0</v>
      </c>
      <c r="X36" s="120">
        <f t="shared" si="7"/>
        <v>0</v>
      </c>
      <c r="Y36" s="120">
        <f t="shared" si="35"/>
        <v>0</v>
      </c>
      <c r="Z36" s="120">
        <f t="shared" si="8"/>
        <v>0</v>
      </c>
      <c r="AA36" s="121">
        <f t="shared" si="36"/>
        <v>0</v>
      </c>
      <c r="AB36" s="259">
        <f>'Input Cost_MS6'!AG$15</f>
        <v>0</v>
      </c>
      <c r="AC36" s="122">
        <f t="shared" si="37"/>
        <v>0</v>
      </c>
      <c r="AD36" s="123">
        <f>Q36*(1+'Input Cost_MS6'!$AG24)</f>
        <v>0</v>
      </c>
      <c r="AE36" s="124">
        <f t="shared" si="88"/>
        <v>0</v>
      </c>
      <c r="AF36" s="124">
        <f t="shared" si="88"/>
        <v>0</v>
      </c>
      <c r="AG36" s="119">
        <f t="shared" si="39"/>
        <v>0</v>
      </c>
      <c r="AH36" s="120">
        <f t="shared" si="40"/>
        <v>0</v>
      </c>
      <c r="AI36" s="120">
        <f t="shared" si="41"/>
        <v>0</v>
      </c>
      <c r="AJ36" s="120">
        <f t="shared" si="42"/>
        <v>0</v>
      </c>
      <c r="AK36" s="120">
        <f t="shared" si="9"/>
        <v>0</v>
      </c>
      <c r="AL36" s="120">
        <f t="shared" si="43"/>
        <v>0</v>
      </c>
      <c r="AM36" s="125">
        <f t="shared" si="10"/>
        <v>0</v>
      </c>
      <c r="AN36" s="121">
        <f t="shared" si="44"/>
        <v>0</v>
      </c>
      <c r="AO36" s="259">
        <f>'Input Cost_MS6'!AG$16</f>
        <v>0</v>
      </c>
      <c r="AP36" s="122">
        <f t="shared" si="45"/>
        <v>0</v>
      </c>
      <c r="AQ36" s="123">
        <f>AD36*(1+'Input Cost_MS6'!$AG25)</f>
        <v>0</v>
      </c>
      <c r="AR36" s="124">
        <f t="shared" si="89"/>
        <v>0</v>
      </c>
      <c r="AS36" s="124">
        <f t="shared" si="89"/>
        <v>0</v>
      </c>
      <c r="AT36" s="119">
        <f t="shared" si="47"/>
        <v>0</v>
      </c>
      <c r="AU36" s="120">
        <f t="shared" si="48"/>
        <v>0</v>
      </c>
      <c r="AV36" s="120">
        <f t="shared" si="49"/>
        <v>0</v>
      </c>
      <c r="AW36" s="120">
        <f t="shared" si="50"/>
        <v>0</v>
      </c>
      <c r="AX36" s="120">
        <f t="shared" si="11"/>
        <v>0</v>
      </c>
      <c r="AY36" s="120">
        <f t="shared" si="51"/>
        <v>0</v>
      </c>
      <c r="AZ36" s="120">
        <f t="shared" si="12"/>
        <v>0</v>
      </c>
      <c r="BA36" s="121">
        <f t="shared" si="52"/>
        <v>0</v>
      </c>
      <c r="BB36" s="259">
        <f>'Input Cost_MS6'!AG$17</f>
        <v>0</v>
      </c>
      <c r="BC36" s="122">
        <f t="shared" si="53"/>
        <v>0</v>
      </c>
      <c r="BD36" s="123">
        <f>AQ36*(1+'Input Cost_MS6'!$AG26)</f>
        <v>0</v>
      </c>
      <c r="BE36" s="124">
        <f t="shared" si="90"/>
        <v>0</v>
      </c>
      <c r="BF36" s="124">
        <f t="shared" si="90"/>
        <v>0</v>
      </c>
      <c r="BG36" s="119">
        <f t="shared" si="55"/>
        <v>0</v>
      </c>
      <c r="BH36" s="120">
        <f t="shared" si="56"/>
        <v>0</v>
      </c>
      <c r="BI36" s="120">
        <f t="shared" si="57"/>
        <v>0</v>
      </c>
      <c r="BJ36" s="120">
        <f t="shared" si="58"/>
        <v>0</v>
      </c>
      <c r="BK36" s="263">
        <f t="shared" si="13"/>
        <v>0</v>
      </c>
      <c r="BL36" s="120">
        <f t="shared" si="59"/>
        <v>0</v>
      </c>
      <c r="BM36" s="120">
        <f t="shared" si="14"/>
        <v>0</v>
      </c>
      <c r="BN36" s="121">
        <f t="shared" si="60"/>
        <v>0</v>
      </c>
      <c r="BO36" s="259">
        <f>'Input Cost_MS6'!AG$18</f>
        <v>0</v>
      </c>
      <c r="BP36" s="122">
        <f t="shared" si="61"/>
        <v>0</v>
      </c>
      <c r="BQ36" s="123">
        <f>BD36*(1+'Input Cost_MS6'!$AG27)</f>
        <v>0</v>
      </c>
      <c r="BR36" s="124">
        <f t="shared" si="91"/>
        <v>0</v>
      </c>
      <c r="BS36" s="124">
        <f t="shared" si="91"/>
        <v>0</v>
      </c>
      <c r="BT36" s="119">
        <f t="shared" si="63"/>
        <v>0</v>
      </c>
      <c r="BU36" s="120">
        <f t="shared" si="64"/>
        <v>0</v>
      </c>
      <c r="BV36" s="120">
        <f t="shared" si="65"/>
        <v>0</v>
      </c>
      <c r="BW36" s="120">
        <f t="shared" si="66"/>
        <v>0</v>
      </c>
      <c r="BX36" s="263">
        <f t="shared" si="15"/>
        <v>0</v>
      </c>
      <c r="BY36" s="120">
        <f t="shared" si="67"/>
        <v>0</v>
      </c>
      <c r="BZ36" s="120">
        <f t="shared" si="16"/>
        <v>0</v>
      </c>
      <c r="CA36" s="121">
        <f t="shared" si="68"/>
        <v>0</v>
      </c>
      <c r="CB36" s="259">
        <f>'Input Cost_MS6'!AG$19</f>
        <v>0</v>
      </c>
      <c r="CC36" s="122">
        <f t="shared" si="69"/>
        <v>0</v>
      </c>
      <c r="CD36" s="123">
        <f>BQ36*(1+'Input Cost_MS6'!$AG28)</f>
        <v>0</v>
      </c>
      <c r="CE36" s="124">
        <f t="shared" si="92"/>
        <v>0</v>
      </c>
      <c r="CF36" s="124">
        <f t="shared" si="92"/>
        <v>0</v>
      </c>
      <c r="CG36" s="119">
        <f t="shared" si="71"/>
        <v>0</v>
      </c>
      <c r="CH36" s="120">
        <f t="shared" si="72"/>
        <v>0</v>
      </c>
      <c r="CI36" s="120">
        <f t="shared" si="73"/>
        <v>0</v>
      </c>
      <c r="CJ36" s="120">
        <f t="shared" si="74"/>
        <v>0</v>
      </c>
      <c r="CK36" s="263">
        <f t="shared" si="17"/>
        <v>0</v>
      </c>
      <c r="CL36" s="120">
        <f t="shared" si="75"/>
        <v>0</v>
      </c>
      <c r="CM36" s="120">
        <f t="shared" si="18"/>
        <v>0</v>
      </c>
      <c r="CN36" s="121">
        <f t="shared" si="76"/>
        <v>0</v>
      </c>
      <c r="CO36" s="260">
        <f t="shared" si="77"/>
        <v>0</v>
      </c>
      <c r="CP36" s="126">
        <f t="shared" si="78"/>
        <v>0</v>
      </c>
      <c r="CQ36" s="127" t="str">
        <f t="shared" si="79"/>
        <v/>
      </c>
      <c r="CR36" s="128" t="str">
        <f t="shared" si="80"/>
        <v/>
      </c>
      <c r="CS36" s="128" t="str">
        <f t="shared" si="81"/>
        <v/>
      </c>
      <c r="CT36" s="129">
        <f t="shared" si="86"/>
        <v>0</v>
      </c>
      <c r="CU36" s="130">
        <f t="shared" si="86"/>
        <v>0</v>
      </c>
      <c r="CV36" s="130">
        <f t="shared" si="86"/>
        <v>0</v>
      </c>
      <c r="CW36" s="130">
        <f t="shared" si="86"/>
        <v>0</v>
      </c>
      <c r="CX36" s="130">
        <f t="shared" si="86"/>
        <v>0</v>
      </c>
      <c r="CY36" s="130">
        <f t="shared" si="86"/>
        <v>0</v>
      </c>
      <c r="CZ36" s="130">
        <f t="shared" si="20"/>
        <v>0</v>
      </c>
      <c r="DA36" s="131">
        <f t="shared" si="82"/>
        <v>0</v>
      </c>
      <c r="DB36" s="132" t="str">
        <f t="shared" si="83"/>
        <v/>
      </c>
      <c r="DC36" s="133" t="str">
        <f t="shared" si="84"/>
        <v/>
      </c>
    </row>
    <row r="37" spans="1:109">
      <c r="A37" s="199">
        <f>'Input Cost_MS6'!AH11</f>
        <v>0</v>
      </c>
      <c r="B37" s="194">
        <f>'Input Cost_MS6'!AH$13</f>
        <v>0</v>
      </c>
      <c r="C37" s="657">
        <f>'Input Cost_MS6'!AH$117/100</f>
        <v>0</v>
      </c>
      <c r="D37" s="654">
        <f>C37*(1+'Input Cost_MS6'!AH$22)</f>
        <v>0</v>
      </c>
      <c r="E37" s="197">
        <f>(Kalkulation_MS6!$AJ$26)/100</f>
        <v>0</v>
      </c>
      <c r="F37" s="197">
        <f>(Kalkulation_MS6!$AJ$35)/100</f>
        <v>0</v>
      </c>
      <c r="G37" s="119">
        <f t="shared" si="21"/>
        <v>0</v>
      </c>
      <c r="H37" s="120">
        <f t="shared" si="22"/>
        <v>0</v>
      </c>
      <c r="I37" s="120">
        <f t="shared" si="23"/>
        <v>0</v>
      </c>
      <c r="J37" s="120">
        <f t="shared" si="24"/>
        <v>0</v>
      </c>
      <c r="K37" s="120">
        <f t="shared" si="25"/>
        <v>0</v>
      </c>
      <c r="L37" s="120">
        <f t="shared" si="26"/>
        <v>0</v>
      </c>
      <c r="M37" s="120">
        <f t="shared" si="27"/>
        <v>0</v>
      </c>
      <c r="N37" s="121">
        <f t="shared" si="28"/>
        <v>0</v>
      </c>
      <c r="O37" s="259">
        <f>'Input Cost_MS6'!AH$14</f>
        <v>0</v>
      </c>
      <c r="P37" s="122">
        <f t="shared" si="29"/>
        <v>0</v>
      </c>
      <c r="Q37" s="123">
        <f>D37*(1+'Input Cost_MS6'!$AH23)</f>
        <v>0</v>
      </c>
      <c r="R37" s="124">
        <f t="shared" si="87"/>
        <v>0</v>
      </c>
      <c r="S37" s="124">
        <f t="shared" si="87"/>
        <v>0</v>
      </c>
      <c r="T37" s="119">
        <f t="shared" si="31"/>
        <v>0</v>
      </c>
      <c r="U37" s="120">
        <f t="shared" si="32"/>
        <v>0</v>
      </c>
      <c r="V37" s="120">
        <f t="shared" si="33"/>
        <v>0</v>
      </c>
      <c r="W37" s="120">
        <f t="shared" si="34"/>
        <v>0</v>
      </c>
      <c r="X37" s="120">
        <f t="shared" si="7"/>
        <v>0</v>
      </c>
      <c r="Y37" s="120">
        <f t="shared" si="35"/>
        <v>0</v>
      </c>
      <c r="Z37" s="120">
        <f t="shared" si="8"/>
        <v>0</v>
      </c>
      <c r="AA37" s="121">
        <f t="shared" si="36"/>
        <v>0</v>
      </c>
      <c r="AB37" s="259">
        <f>'Input Cost_MS6'!AH$15</f>
        <v>0</v>
      </c>
      <c r="AC37" s="122">
        <f t="shared" si="37"/>
        <v>0</v>
      </c>
      <c r="AD37" s="123">
        <f>Q37*(1+'Input Cost_MS6'!$AH24)</f>
        <v>0</v>
      </c>
      <c r="AE37" s="124">
        <f t="shared" si="88"/>
        <v>0</v>
      </c>
      <c r="AF37" s="124">
        <f t="shared" si="88"/>
        <v>0</v>
      </c>
      <c r="AG37" s="119">
        <f t="shared" si="39"/>
        <v>0</v>
      </c>
      <c r="AH37" s="120">
        <f t="shared" si="40"/>
        <v>0</v>
      </c>
      <c r="AI37" s="120">
        <f t="shared" si="41"/>
        <v>0</v>
      </c>
      <c r="AJ37" s="120">
        <f t="shared" si="42"/>
        <v>0</v>
      </c>
      <c r="AK37" s="120">
        <f t="shared" si="9"/>
        <v>0</v>
      </c>
      <c r="AL37" s="120">
        <f t="shared" si="43"/>
        <v>0</v>
      </c>
      <c r="AM37" s="125">
        <f t="shared" si="10"/>
        <v>0</v>
      </c>
      <c r="AN37" s="121">
        <f t="shared" si="44"/>
        <v>0</v>
      </c>
      <c r="AO37" s="259">
        <f>'Input Cost_MS6'!AH$16</f>
        <v>0</v>
      </c>
      <c r="AP37" s="122">
        <f t="shared" si="45"/>
        <v>0</v>
      </c>
      <c r="AQ37" s="123">
        <f>AD37*(1+'Input Cost_MS6'!$AH25)</f>
        <v>0</v>
      </c>
      <c r="AR37" s="124">
        <f t="shared" si="89"/>
        <v>0</v>
      </c>
      <c r="AS37" s="124">
        <f t="shared" si="89"/>
        <v>0</v>
      </c>
      <c r="AT37" s="119">
        <f t="shared" si="47"/>
        <v>0</v>
      </c>
      <c r="AU37" s="120">
        <f t="shared" si="48"/>
        <v>0</v>
      </c>
      <c r="AV37" s="120">
        <f t="shared" si="49"/>
        <v>0</v>
      </c>
      <c r="AW37" s="120">
        <f t="shared" si="50"/>
        <v>0</v>
      </c>
      <c r="AX37" s="120">
        <f t="shared" si="11"/>
        <v>0</v>
      </c>
      <c r="AY37" s="120">
        <f t="shared" si="51"/>
        <v>0</v>
      </c>
      <c r="AZ37" s="120">
        <f t="shared" si="12"/>
        <v>0</v>
      </c>
      <c r="BA37" s="121">
        <f t="shared" si="52"/>
        <v>0</v>
      </c>
      <c r="BB37" s="259">
        <f>'Input Cost_MS6'!AH$17</f>
        <v>0</v>
      </c>
      <c r="BC37" s="122">
        <f t="shared" si="53"/>
        <v>0</v>
      </c>
      <c r="BD37" s="123">
        <f>AQ37*(1+'Input Cost_MS6'!$AH26)</f>
        <v>0</v>
      </c>
      <c r="BE37" s="124">
        <f t="shared" si="90"/>
        <v>0</v>
      </c>
      <c r="BF37" s="124">
        <f t="shared" si="90"/>
        <v>0</v>
      </c>
      <c r="BG37" s="119">
        <f t="shared" si="55"/>
        <v>0</v>
      </c>
      <c r="BH37" s="120">
        <f t="shared" si="56"/>
        <v>0</v>
      </c>
      <c r="BI37" s="120">
        <f t="shared" si="57"/>
        <v>0</v>
      </c>
      <c r="BJ37" s="120">
        <f t="shared" si="58"/>
        <v>0</v>
      </c>
      <c r="BK37" s="263">
        <f t="shared" si="13"/>
        <v>0</v>
      </c>
      <c r="BL37" s="120">
        <f t="shared" si="59"/>
        <v>0</v>
      </c>
      <c r="BM37" s="120">
        <f t="shared" si="14"/>
        <v>0</v>
      </c>
      <c r="BN37" s="121">
        <f t="shared" si="60"/>
        <v>0</v>
      </c>
      <c r="BO37" s="259">
        <f>'Input Cost_MS6'!AH$18</f>
        <v>0</v>
      </c>
      <c r="BP37" s="122">
        <f t="shared" si="61"/>
        <v>0</v>
      </c>
      <c r="BQ37" s="123">
        <f>BD37*(1+'Input Cost_MS6'!$AH27)</f>
        <v>0</v>
      </c>
      <c r="BR37" s="124">
        <f t="shared" si="91"/>
        <v>0</v>
      </c>
      <c r="BS37" s="124">
        <f t="shared" si="91"/>
        <v>0</v>
      </c>
      <c r="BT37" s="119">
        <f t="shared" si="63"/>
        <v>0</v>
      </c>
      <c r="BU37" s="120">
        <f t="shared" si="64"/>
        <v>0</v>
      </c>
      <c r="BV37" s="120">
        <f t="shared" si="65"/>
        <v>0</v>
      </c>
      <c r="BW37" s="120">
        <f t="shared" si="66"/>
        <v>0</v>
      </c>
      <c r="BX37" s="263">
        <f t="shared" si="15"/>
        <v>0</v>
      </c>
      <c r="BY37" s="120">
        <f t="shared" si="67"/>
        <v>0</v>
      </c>
      <c r="BZ37" s="120">
        <f t="shared" si="16"/>
        <v>0</v>
      </c>
      <c r="CA37" s="121">
        <f t="shared" si="68"/>
        <v>0</v>
      </c>
      <c r="CB37" s="259">
        <f>'Input Cost_MS6'!AH$19</f>
        <v>0</v>
      </c>
      <c r="CC37" s="122">
        <f t="shared" si="69"/>
        <v>0</v>
      </c>
      <c r="CD37" s="123">
        <f>BQ37*(1+'Input Cost_MS6'!$AH28)</f>
        <v>0</v>
      </c>
      <c r="CE37" s="124">
        <f t="shared" si="92"/>
        <v>0</v>
      </c>
      <c r="CF37" s="124">
        <f t="shared" si="92"/>
        <v>0</v>
      </c>
      <c r="CG37" s="119">
        <f t="shared" si="71"/>
        <v>0</v>
      </c>
      <c r="CH37" s="120">
        <f t="shared" si="72"/>
        <v>0</v>
      </c>
      <c r="CI37" s="120">
        <f t="shared" si="73"/>
        <v>0</v>
      </c>
      <c r="CJ37" s="120">
        <f t="shared" si="74"/>
        <v>0</v>
      </c>
      <c r="CK37" s="263">
        <f t="shared" si="17"/>
        <v>0</v>
      </c>
      <c r="CL37" s="120">
        <f t="shared" si="75"/>
        <v>0</v>
      </c>
      <c r="CM37" s="120">
        <f t="shared" si="18"/>
        <v>0</v>
      </c>
      <c r="CN37" s="121">
        <f t="shared" si="76"/>
        <v>0</v>
      </c>
      <c r="CO37" s="260">
        <f t="shared" si="77"/>
        <v>0</v>
      </c>
      <c r="CP37" s="126">
        <f t="shared" si="78"/>
        <v>0</v>
      </c>
      <c r="CQ37" s="127" t="str">
        <f t="shared" si="79"/>
        <v/>
      </c>
      <c r="CR37" s="128" t="str">
        <f t="shared" si="80"/>
        <v/>
      </c>
      <c r="CS37" s="128" t="str">
        <f t="shared" si="81"/>
        <v/>
      </c>
      <c r="CT37" s="129">
        <f t="shared" si="86"/>
        <v>0</v>
      </c>
      <c r="CU37" s="130">
        <f t="shared" si="86"/>
        <v>0</v>
      </c>
      <c r="CV37" s="130">
        <f t="shared" si="86"/>
        <v>0</v>
      </c>
      <c r="CW37" s="130">
        <f t="shared" si="86"/>
        <v>0</v>
      </c>
      <c r="CX37" s="130">
        <f t="shared" si="86"/>
        <v>0</v>
      </c>
      <c r="CY37" s="130">
        <f t="shared" si="86"/>
        <v>0</v>
      </c>
      <c r="CZ37" s="130">
        <f t="shared" si="20"/>
        <v>0</v>
      </c>
      <c r="DA37" s="131">
        <f t="shared" si="82"/>
        <v>0</v>
      </c>
      <c r="DB37" s="132" t="str">
        <f t="shared" si="83"/>
        <v/>
      </c>
      <c r="DC37" s="133" t="str">
        <f t="shared" si="84"/>
        <v/>
      </c>
    </row>
    <row r="38" spans="1:109">
      <c r="A38" s="199">
        <f>'Input Cost_MS6'!AI11</f>
        <v>0</v>
      </c>
      <c r="B38" s="194">
        <f>'Input Cost_MS6'!AI$13</f>
        <v>0</v>
      </c>
      <c r="C38" s="657">
        <f>'Input Cost_MS6'!AI$117/100</f>
        <v>0</v>
      </c>
      <c r="D38" s="654">
        <f>C38*(1+'Input Cost_MS6'!AI$22)</f>
        <v>0</v>
      </c>
      <c r="E38" s="197">
        <f>(Kalkulation_MS6!$AK$26)/100</f>
        <v>0</v>
      </c>
      <c r="F38" s="197">
        <f>(Kalkulation_MS6!$AK$35)/100</f>
        <v>0</v>
      </c>
      <c r="G38" s="119">
        <f t="shared" si="21"/>
        <v>0</v>
      </c>
      <c r="H38" s="120">
        <f t="shared" si="22"/>
        <v>0</v>
      </c>
      <c r="I38" s="120">
        <f t="shared" si="23"/>
        <v>0</v>
      </c>
      <c r="J38" s="120">
        <f t="shared" si="24"/>
        <v>0</v>
      </c>
      <c r="K38" s="120">
        <f t="shared" si="25"/>
        <v>0</v>
      </c>
      <c r="L38" s="120">
        <f t="shared" si="26"/>
        <v>0</v>
      </c>
      <c r="M38" s="120">
        <f t="shared" si="27"/>
        <v>0</v>
      </c>
      <c r="N38" s="121">
        <f t="shared" si="28"/>
        <v>0</v>
      </c>
      <c r="O38" s="259">
        <f>'Input Cost_MS6'!AI$14</f>
        <v>0</v>
      </c>
      <c r="P38" s="122">
        <f t="shared" si="29"/>
        <v>0</v>
      </c>
      <c r="Q38" s="123">
        <f>D38*(1+'Input Cost_MS6'!$AI23)</f>
        <v>0</v>
      </c>
      <c r="R38" s="124">
        <f t="shared" si="87"/>
        <v>0</v>
      </c>
      <c r="S38" s="124">
        <f t="shared" si="87"/>
        <v>0</v>
      </c>
      <c r="T38" s="119">
        <f t="shared" si="31"/>
        <v>0</v>
      </c>
      <c r="U38" s="120">
        <f t="shared" si="32"/>
        <v>0</v>
      </c>
      <c r="V38" s="120">
        <f t="shared" si="33"/>
        <v>0</v>
      </c>
      <c r="W38" s="120">
        <f t="shared" si="34"/>
        <v>0</v>
      </c>
      <c r="X38" s="120">
        <f t="shared" si="7"/>
        <v>0</v>
      </c>
      <c r="Y38" s="120">
        <f t="shared" si="35"/>
        <v>0</v>
      </c>
      <c r="Z38" s="120">
        <f t="shared" si="8"/>
        <v>0</v>
      </c>
      <c r="AA38" s="121">
        <f t="shared" si="36"/>
        <v>0</v>
      </c>
      <c r="AB38" s="259">
        <f>'Input Cost_MS6'!AI$15</f>
        <v>0</v>
      </c>
      <c r="AC38" s="122">
        <f t="shared" si="37"/>
        <v>0</v>
      </c>
      <c r="AD38" s="123">
        <f>Q38*(1+'Input Cost_MS6'!$AI24)</f>
        <v>0</v>
      </c>
      <c r="AE38" s="124">
        <f t="shared" si="88"/>
        <v>0</v>
      </c>
      <c r="AF38" s="124">
        <f t="shared" si="88"/>
        <v>0</v>
      </c>
      <c r="AG38" s="119">
        <f t="shared" si="39"/>
        <v>0</v>
      </c>
      <c r="AH38" s="120">
        <f t="shared" si="40"/>
        <v>0</v>
      </c>
      <c r="AI38" s="120">
        <f t="shared" si="41"/>
        <v>0</v>
      </c>
      <c r="AJ38" s="120">
        <f t="shared" si="42"/>
        <v>0</v>
      </c>
      <c r="AK38" s="120">
        <f t="shared" si="9"/>
        <v>0</v>
      </c>
      <c r="AL38" s="120">
        <f t="shared" si="43"/>
        <v>0</v>
      </c>
      <c r="AM38" s="125">
        <f t="shared" si="10"/>
        <v>0</v>
      </c>
      <c r="AN38" s="121">
        <f t="shared" si="44"/>
        <v>0</v>
      </c>
      <c r="AO38" s="259">
        <f>'Input Cost_MS6'!AI$16</f>
        <v>0</v>
      </c>
      <c r="AP38" s="122">
        <f t="shared" si="45"/>
        <v>0</v>
      </c>
      <c r="AQ38" s="123">
        <f>AD38*(1+'Input Cost_MS6'!$AI25)</f>
        <v>0</v>
      </c>
      <c r="AR38" s="124">
        <f t="shared" si="89"/>
        <v>0</v>
      </c>
      <c r="AS38" s="124">
        <f t="shared" si="89"/>
        <v>0</v>
      </c>
      <c r="AT38" s="119">
        <f t="shared" si="47"/>
        <v>0</v>
      </c>
      <c r="AU38" s="120">
        <f t="shared" si="48"/>
        <v>0</v>
      </c>
      <c r="AV38" s="120">
        <f t="shared" si="49"/>
        <v>0</v>
      </c>
      <c r="AW38" s="120">
        <f t="shared" si="50"/>
        <v>0</v>
      </c>
      <c r="AX38" s="120">
        <f t="shared" si="11"/>
        <v>0</v>
      </c>
      <c r="AY38" s="120">
        <f t="shared" si="51"/>
        <v>0</v>
      </c>
      <c r="AZ38" s="120">
        <f t="shared" si="12"/>
        <v>0</v>
      </c>
      <c r="BA38" s="121">
        <f t="shared" si="52"/>
        <v>0</v>
      </c>
      <c r="BB38" s="259">
        <f>'Input Cost_MS6'!AI$17</f>
        <v>0</v>
      </c>
      <c r="BC38" s="122">
        <f t="shared" si="53"/>
        <v>0</v>
      </c>
      <c r="BD38" s="123">
        <f>AQ38*(1+'Input Cost_MS6'!$AI26)</f>
        <v>0</v>
      </c>
      <c r="BE38" s="124">
        <f t="shared" si="90"/>
        <v>0</v>
      </c>
      <c r="BF38" s="124">
        <f t="shared" si="90"/>
        <v>0</v>
      </c>
      <c r="BG38" s="119">
        <f t="shared" si="55"/>
        <v>0</v>
      </c>
      <c r="BH38" s="120">
        <f t="shared" si="56"/>
        <v>0</v>
      </c>
      <c r="BI38" s="120">
        <f t="shared" si="57"/>
        <v>0</v>
      </c>
      <c r="BJ38" s="120">
        <f t="shared" si="58"/>
        <v>0</v>
      </c>
      <c r="BK38" s="263">
        <f t="shared" si="13"/>
        <v>0</v>
      </c>
      <c r="BL38" s="120">
        <f t="shared" si="59"/>
        <v>0</v>
      </c>
      <c r="BM38" s="120">
        <f t="shared" si="14"/>
        <v>0</v>
      </c>
      <c r="BN38" s="121">
        <f t="shared" si="60"/>
        <v>0</v>
      </c>
      <c r="BO38" s="259">
        <f>'Input Cost_MS6'!AI$18</f>
        <v>0</v>
      </c>
      <c r="BP38" s="122">
        <f t="shared" si="61"/>
        <v>0</v>
      </c>
      <c r="BQ38" s="123">
        <f>BD38*(1+'Input Cost_MS6'!$AI27)</f>
        <v>0</v>
      </c>
      <c r="BR38" s="124">
        <f t="shared" si="91"/>
        <v>0</v>
      </c>
      <c r="BS38" s="124">
        <f t="shared" si="91"/>
        <v>0</v>
      </c>
      <c r="BT38" s="119">
        <f t="shared" si="63"/>
        <v>0</v>
      </c>
      <c r="BU38" s="120">
        <f t="shared" si="64"/>
        <v>0</v>
      </c>
      <c r="BV38" s="120">
        <f t="shared" si="65"/>
        <v>0</v>
      </c>
      <c r="BW38" s="120">
        <f t="shared" si="66"/>
        <v>0</v>
      </c>
      <c r="BX38" s="263">
        <f t="shared" si="15"/>
        <v>0</v>
      </c>
      <c r="BY38" s="120">
        <f t="shared" si="67"/>
        <v>0</v>
      </c>
      <c r="BZ38" s="120">
        <f t="shared" si="16"/>
        <v>0</v>
      </c>
      <c r="CA38" s="121">
        <f t="shared" si="68"/>
        <v>0</v>
      </c>
      <c r="CB38" s="259">
        <f>'Input Cost_MS6'!AI$19</f>
        <v>0</v>
      </c>
      <c r="CC38" s="122">
        <f t="shared" si="69"/>
        <v>0</v>
      </c>
      <c r="CD38" s="123">
        <f>BQ38*(1+'Input Cost_MS6'!$AI28)</f>
        <v>0</v>
      </c>
      <c r="CE38" s="124">
        <f t="shared" si="92"/>
        <v>0</v>
      </c>
      <c r="CF38" s="124">
        <f t="shared" si="92"/>
        <v>0</v>
      </c>
      <c r="CG38" s="119">
        <f t="shared" si="71"/>
        <v>0</v>
      </c>
      <c r="CH38" s="120">
        <f t="shared" si="72"/>
        <v>0</v>
      </c>
      <c r="CI38" s="120">
        <f t="shared" si="73"/>
        <v>0</v>
      </c>
      <c r="CJ38" s="120">
        <f t="shared" si="74"/>
        <v>0</v>
      </c>
      <c r="CK38" s="263">
        <f t="shared" si="17"/>
        <v>0</v>
      </c>
      <c r="CL38" s="120">
        <f t="shared" si="75"/>
        <v>0</v>
      </c>
      <c r="CM38" s="120">
        <f t="shared" si="18"/>
        <v>0</v>
      </c>
      <c r="CN38" s="121">
        <f t="shared" si="76"/>
        <v>0</v>
      </c>
      <c r="CO38" s="260">
        <f t="shared" si="77"/>
        <v>0</v>
      </c>
      <c r="CP38" s="126">
        <f t="shared" si="78"/>
        <v>0</v>
      </c>
      <c r="CQ38" s="127" t="str">
        <f t="shared" si="79"/>
        <v/>
      </c>
      <c r="CR38" s="128" t="str">
        <f t="shared" si="80"/>
        <v/>
      </c>
      <c r="CS38" s="128" t="str">
        <f t="shared" si="81"/>
        <v/>
      </c>
      <c r="CT38" s="129">
        <f t="shared" si="86"/>
        <v>0</v>
      </c>
      <c r="CU38" s="130">
        <f t="shared" si="86"/>
        <v>0</v>
      </c>
      <c r="CV38" s="130">
        <f t="shared" si="86"/>
        <v>0</v>
      </c>
      <c r="CW38" s="130">
        <f t="shared" si="86"/>
        <v>0</v>
      </c>
      <c r="CX38" s="130">
        <f t="shared" si="86"/>
        <v>0</v>
      </c>
      <c r="CY38" s="130">
        <f t="shared" si="86"/>
        <v>0</v>
      </c>
      <c r="CZ38" s="130">
        <f t="shared" si="20"/>
        <v>0</v>
      </c>
      <c r="DA38" s="131">
        <f t="shared" si="82"/>
        <v>0</v>
      </c>
      <c r="DB38" s="132" t="str">
        <f t="shared" si="83"/>
        <v/>
      </c>
      <c r="DC38" s="133" t="str">
        <f t="shared" si="84"/>
        <v/>
      </c>
    </row>
    <row r="39" spans="1:109">
      <c r="A39" s="199">
        <f>'Input Cost_MS6'!AJ11</f>
        <v>0</v>
      </c>
      <c r="B39" s="194">
        <f>'Input Cost_MS6'!AJ$13</f>
        <v>0</v>
      </c>
      <c r="C39" s="657">
        <f>'Input Cost_MS6'!AJ$117/100</f>
        <v>0</v>
      </c>
      <c r="D39" s="654">
        <f>C39*(1+'Input Cost_MS6'!AJ$22)</f>
        <v>0</v>
      </c>
      <c r="E39" s="197">
        <f>(Kalkulation_MS6!$AL$26)/100</f>
        <v>0</v>
      </c>
      <c r="F39" s="197">
        <f>(Kalkulation_MS6!$AL$35)/100</f>
        <v>0</v>
      </c>
      <c r="G39" s="119">
        <f t="shared" si="21"/>
        <v>0</v>
      </c>
      <c r="H39" s="120">
        <f t="shared" si="22"/>
        <v>0</v>
      </c>
      <c r="I39" s="120">
        <f t="shared" si="23"/>
        <v>0</v>
      </c>
      <c r="J39" s="120">
        <f t="shared" si="24"/>
        <v>0</v>
      </c>
      <c r="K39" s="120">
        <f t="shared" si="25"/>
        <v>0</v>
      </c>
      <c r="L39" s="120">
        <f t="shared" si="26"/>
        <v>0</v>
      </c>
      <c r="M39" s="120">
        <f t="shared" si="27"/>
        <v>0</v>
      </c>
      <c r="N39" s="121">
        <f t="shared" si="28"/>
        <v>0</v>
      </c>
      <c r="O39" s="259">
        <f>'Input Cost_MS6'!AJ$14</f>
        <v>0</v>
      </c>
      <c r="P39" s="122">
        <f t="shared" si="29"/>
        <v>0</v>
      </c>
      <c r="Q39" s="123">
        <f>D39*(1+'Input Cost_MS6'!$AJ23)</f>
        <v>0</v>
      </c>
      <c r="R39" s="124">
        <f t="shared" si="87"/>
        <v>0</v>
      </c>
      <c r="S39" s="124">
        <f t="shared" si="87"/>
        <v>0</v>
      </c>
      <c r="T39" s="119">
        <f t="shared" si="31"/>
        <v>0</v>
      </c>
      <c r="U39" s="120">
        <f t="shared" si="32"/>
        <v>0</v>
      </c>
      <c r="V39" s="120">
        <f t="shared" si="33"/>
        <v>0</v>
      </c>
      <c r="W39" s="120">
        <f t="shared" si="34"/>
        <v>0</v>
      </c>
      <c r="X39" s="120">
        <f t="shared" si="7"/>
        <v>0</v>
      </c>
      <c r="Y39" s="120">
        <f t="shared" si="35"/>
        <v>0</v>
      </c>
      <c r="Z39" s="120">
        <f t="shared" si="8"/>
        <v>0</v>
      </c>
      <c r="AA39" s="121">
        <f t="shared" si="36"/>
        <v>0</v>
      </c>
      <c r="AB39" s="259">
        <f>'Input Cost_MS6'!AJ$15</f>
        <v>0</v>
      </c>
      <c r="AC39" s="122">
        <f t="shared" si="37"/>
        <v>0</v>
      </c>
      <c r="AD39" s="123">
        <f>Q39*(1+'Input Cost_MS6'!$AJ24)</f>
        <v>0</v>
      </c>
      <c r="AE39" s="124">
        <f t="shared" si="88"/>
        <v>0</v>
      </c>
      <c r="AF39" s="124">
        <f t="shared" si="88"/>
        <v>0</v>
      </c>
      <c r="AG39" s="119">
        <f t="shared" si="39"/>
        <v>0</v>
      </c>
      <c r="AH39" s="120">
        <f t="shared" si="40"/>
        <v>0</v>
      </c>
      <c r="AI39" s="120">
        <f t="shared" si="41"/>
        <v>0</v>
      </c>
      <c r="AJ39" s="120">
        <f t="shared" si="42"/>
        <v>0</v>
      </c>
      <c r="AK39" s="120">
        <f t="shared" si="9"/>
        <v>0</v>
      </c>
      <c r="AL39" s="120">
        <f t="shared" si="43"/>
        <v>0</v>
      </c>
      <c r="AM39" s="125">
        <f t="shared" si="10"/>
        <v>0</v>
      </c>
      <c r="AN39" s="121">
        <f t="shared" si="44"/>
        <v>0</v>
      </c>
      <c r="AO39" s="259">
        <f>'Input Cost_MS6'!AJ$16</f>
        <v>0</v>
      </c>
      <c r="AP39" s="122">
        <f t="shared" si="45"/>
        <v>0</v>
      </c>
      <c r="AQ39" s="123">
        <f>AD39*(1+'Input Cost_MS6'!$AJ25)</f>
        <v>0</v>
      </c>
      <c r="AR39" s="124">
        <f t="shared" si="89"/>
        <v>0</v>
      </c>
      <c r="AS39" s="124">
        <f t="shared" si="89"/>
        <v>0</v>
      </c>
      <c r="AT39" s="119">
        <f t="shared" si="47"/>
        <v>0</v>
      </c>
      <c r="AU39" s="120">
        <f t="shared" si="48"/>
        <v>0</v>
      </c>
      <c r="AV39" s="120">
        <f t="shared" si="49"/>
        <v>0</v>
      </c>
      <c r="AW39" s="120">
        <f t="shared" si="50"/>
        <v>0</v>
      </c>
      <c r="AX39" s="120">
        <f t="shared" si="11"/>
        <v>0</v>
      </c>
      <c r="AY39" s="120">
        <f t="shared" si="51"/>
        <v>0</v>
      </c>
      <c r="AZ39" s="120">
        <f t="shared" si="12"/>
        <v>0</v>
      </c>
      <c r="BA39" s="121">
        <f t="shared" si="52"/>
        <v>0</v>
      </c>
      <c r="BB39" s="259">
        <f>'Input Cost_MS6'!AJ$17</f>
        <v>0</v>
      </c>
      <c r="BC39" s="122">
        <f t="shared" si="53"/>
        <v>0</v>
      </c>
      <c r="BD39" s="123">
        <f>AQ39*(1+'Input Cost_MS6'!$AJ26)</f>
        <v>0</v>
      </c>
      <c r="BE39" s="124">
        <f t="shared" si="90"/>
        <v>0</v>
      </c>
      <c r="BF39" s="124">
        <f t="shared" si="90"/>
        <v>0</v>
      </c>
      <c r="BG39" s="119">
        <f t="shared" si="55"/>
        <v>0</v>
      </c>
      <c r="BH39" s="120">
        <f t="shared" si="56"/>
        <v>0</v>
      </c>
      <c r="BI39" s="120">
        <f t="shared" si="57"/>
        <v>0</v>
      </c>
      <c r="BJ39" s="120">
        <f t="shared" si="58"/>
        <v>0</v>
      </c>
      <c r="BK39" s="263">
        <f t="shared" si="13"/>
        <v>0</v>
      </c>
      <c r="BL39" s="120">
        <f t="shared" si="59"/>
        <v>0</v>
      </c>
      <c r="BM39" s="120">
        <f t="shared" si="14"/>
        <v>0</v>
      </c>
      <c r="BN39" s="121">
        <f t="shared" si="60"/>
        <v>0</v>
      </c>
      <c r="BO39" s="259">
        <f>'Input Cost_MS6'!AJ$18</f>
        <v>0</v>
      </c>
      <c r="BP39" s="122">
        <f t="shared" si="61"/>
        <v>0</v>
      </c>
      <c r="BQ39" s="123">
        <f>BD39*(1+'Input Cost_MS6'!$AJ27)</f>
        <v>0</v>
      </c>
      <c r="BR39" s="124">
        <f t="shared" si="91"/>
        <v>0</v>
      </c>
      <c r="BS39" s="124">
        <f t="shared" si="91"/>
        <v>0</v>
      </c>
      <c r="BT39" s="119">
        <f t="shared" si="63"/>
        <v>0</v>
      </c>
      <c r="BU39" s="120">
        <f t="shared" si="64"/>
        <v>0</v>
      </c>
      <c r="BV39" s="120">
        <f t="shared" si="65"/>
        <v>0</v>
      </c>
      <c r="BW39" s="120">
        <f t="shared" si="66"/>
        <v>0</v>
      </c>
      <c r="BX39" s="263">
        <f t="shared" si="15"/>
        <v>0</v>
      </c>
      <c r="BY39" s="120">
        <f t="shared" si="67"/>
        <v>0</v>
      </c>
      <c r="BZ39" s="120">
        <f t="shared" si="16"/>
        <v>0</v>
      </c>
      <c r="CA39" s="121">
        <f t="shared" si="68"/>
        <v>0</v>
      </c>
      <c r="CB39" s="259">
        <f>'Input Cost_MS6'!AJ$19</f>
        <v>0</v>
      </c>
      <c r="CC39" s="122">
        <f t="shared" si="69"/>
        <v>0</v>
      </c>
      <c r="CD39" s="123">
        <f>BQ39*(1+'Input Cost_MS6'!$AJ28)</f>
        <v>0</v>
      </c>
      <c r="CE39" s="124">
        <f t="shared" si="92"/>
        <v>0</v>
      </c>
      <c r="CF39" s="124">
        <f t="shared" si="92"/>
        <v>0</v>
      </c>
      <c r="CG39" s="119">
        <f t="shared" si="71"/>
        <v>0</v>
      </c>
      <c r="CH39" s="120">
        <f t="shared" si="72"/>
        <v>0</v>
      </c>
      <c r="CI39" s="120">
        <f t="shared" si="73"/>
        <v>0</v>
      </c>
      <c r="CJ39" s="120">
        <f t="shared" si="74"/>
        <v>0</v>
      </c>
      <c r="CK39" s="263">
        <f t="shared" si="17"/>
        <v>0</v>
      </c>
      <c r="CL39" s="120">
        <f t="shared" si="75"/>
        <v>0</v>
      </c>
      <c r="CM39" s="120">
        <f t="shared" si="18"/>
        <v>0</v>
      </c>
      <c r="CN39" s="121">
        <f t="shared" si="76"/>
        <v>0</v>
      </c>
      <c r="CO39" s="260">
        <f t="shared" si="77"/>
        <v>0</v>
      </c>
      <c r="CP39" s="126">
        <f t="shared" si="78"/>
        <v>0</v>
      </c>
      <c r="CQ39" s="127" t="str">
        <f t="shared" si="79"/>
        <v/>
      </c>
      <c r="CR39" s="128" t="str">
        <f t="shared" si="80"/>
        <v/>
      </c>
      <c r="CS39" s="128" t="str">
        <f t="shared" si="81"/>
        <v/>
      </c>
      <c r="CT39" s="129">
        <f t="shared" si="86"/>
        <v>0</v>
      </c>
      <c r="CU39" s="130">
        <f t="shared" si="86"/>
        <v>0</v>
      </c>
      <c r="CV39" s="130">
        <f t="shared" si="86"/>
        <v>0</v>
      </c>
      <c r="CW39" s="130">
        <f t="shared" si="86"/>
        <v>0</v>
      </c>
      <c r="CX39" s="130">
        <f t="shared" si="86"/>
        <v>0</v>
      </c>
      <c r="CY39" s="130">
        <f t="shared" si="86"/>
        <v>0</v>
      </c>
      <c r="CZ39" s="130">
        <f t="shared" si="20"/>
        <v>0</v>
      </c>
      <c r="DA39" s="131">
        <f t="shared" si="82"/>
        <v>0</v>
      </c>
      <c r="DB39" s="132" t="str">
        <f t="shared" si="83"/>
        <v/>
      </c>
      <c r="DC39" s="133" t="str">
        <f t="shared" si="84"/>
        <v/>
      </c>
    </row>
    <row r="40" spans="1:109">
      <c r="A40" s="199">
        <f>'Input Cost_MS6'!AK11</f>
        <v>0</v>
      </c>
      <c r="B40" s="194">
        <f>'Input Cost_MS6'!AK$13</f>
        <v>0</v>
      </c>
      <c r="C40" s="657">
        <f>'Input Cost_MS6'!AK$117/100</f>
        <v>0</v>
      </c>
      <c r="D40" s="654">
        <f>C40*(1+'Input Cost_MS6'!AK$22)</f>
        <v>0</v>
      </c>
      <c r="E40" s="197">
        <f>(Kalkulation_MS6!$AM$26)/100</f>
        <v>0</v>
      </c>
      <c r="F40" s="197">
        <f>(Kalkulation_MS6!$AM$35)/100</f>
        <v>0</v>
      </c>
      <c r="G40" s="119">
        <f t="shared" si="21"/>
        <v>0</v>
      </c>
      <c r="H40" s="120">
        <f t="shared" si="22"/>
        <v>0</v>
      </c>
      <c r="I40" s="120">
        <f t="shared" si="23"/>
        <v>0</v>
      </c>
      <c r="J40" s="120">
        <f t="shared" si="24"/>
        <v>0</v>
      </c>
      <c r="K40" s="120">
        <f t="shared" si="25"/>
        <v>0</v>
      </c>
      <c r="L40" s="120">
        <f t="shared" si="26"/>
        <v>0</v>
      </c>
      <c r="M40" s="120">
        <f t="shared" si="27"/>
        <v>0</v>
      </c>
      <c r="N40" s="121">
        <f t="shared" si="28"/>
        <v>0</v>
      </c>
      <c r="O40" s="259">
        <f>'Input Cost_MS6'!AK$14</f>
        <v>0</v>
      </c>
      <c r="P40" s="122">
        <f t="shared" si="29"/>
        <v>0</v>
      </c>
      <c r="Q40" s="123">
        <f>D40*(1+'Input Cost_MS6'!$AK23)</f>
        <v>0</v>
      </c>
      <c r="R40" s="124">
        <f t="shared" si="87"/>
        <v>0</v>
      </c>
      <c r="S40" s="124">
        <f t="shared" si="87"/>
        <v>0</v>
      </c>
      <c r="T40" s="119">
        <f t="shared" si="31"/>
        <v>0</v>
      </c>
      <c r="U40" s="120">
        <f t="shared" si="32"/>
        <v>0</v>
      </c>
      <c r="V40" s="120">
        <f t="shared" si="33"/>
        <v>0</v>
      </c>
      <c r="W40" s="120">
        <f t="shared" si="34"/>
        <v>0</v>
      </c>
      <c r="X40" s="120">
        <f t="shared" si="7"/>
        <v>0</v>
      </c>
      <c r="Y40" s="120">
        <f t="shared" si="35"/>
        <v>0</v>
      </c>
      <c r="Z40" s="120">
        <f t="shared" si="8"/>
        <v>0</v>
      </c>
      <c r="AA40" s="121">
        <f t="shared" si="36"/>
        <v>0</v>
      </c>
      <c r="AB40" s="259">
        <f>'Input Cost_MS6'!AK$15</f>
        <v>0</v>
      </c>
      <c r="AC40" s="122">
        <f t="shared" si="37"/>
        <v>0</v>
      </c>
      <c r="AD40" s="123">
        <f>Q40*(1+'Input Cost_MS6'!$AK24)</f>
        <v>0</v>
      </c>
      <c r="AE40" s="124">
        <f t="shared" si="88"/>
        <v>0</v>
      </c>
      <c r="AF40" s="124">
        <f t="shared" si="88"/>
        <v>0</v>
      </c>
      <c r="AG40" s="119">
        <f t="shared" si="39"/>
        <v>0</v>
      </c>
      <c r="AH40" s="120">
        <f t="shared" si="40"/>
        <v>0</v>
      </c>
      <c r="AI40" s="120">
        <f t="shared" si="41"/>
        <v>0</v>
      </c>
      <c r="AJ40" s="120">
        <f t="shared" si="42"/>
        <v>0</v>
      </c>
      <c r="AK40" s="120">
        <f t="shared" si="9"/>
        <v>0</v>
      </c>
      <c r="AL40" s="120">
        <f t="shared" si="43"/>
        <v>0</v>
      </c>
      <c r="AM40" s="125">
        <f t="shared" si="10"/>
        <v>0</v>
      </c>
      <c r="AN40" s="121">
        <f t="shared" si="44"/>
        <v>0</v>
      </c>
      <c r="AO40" s="259">
        <f>'Input Cost_MS6'!AK$16</f>
        <v>0</v>
      </c>
      <c r="AP40" s="122">
        <f t="shared" si="45"/>
        <v>0</v>
      </c>
      <c r="AQ40" s="123">
        <f>AD40*(1+'Input Cost_MS6'!$AK25)</f>
        <v>0</v>
      </c>
      <c r="AR40" s="124">
        <f t="shared" si="89"/>
        <v>0</v>
      </c>
      <c r="AS40" s="124">
        <f t="shared" si="89"/>
        <v>0</v>
      </c>
      <c r="AT40" s="119">
        <f t="shared" si="47"/>
        <v>0</v>
      </c>
      <c r="AU40" s="120">
        <f t="shared" si="48"/>
        <v>0</v>
      </c>
      <c r="AV40" s="120">
        <f t="shared" si="49"/>
        <v>0</v>
      </c>
      <c r="AW40" s="120">
        <f t="shared" si="50"/>
        <v>0</v>
      </c>
      <c r="AX40" s="120">
        <f t="shared" si="11"/>
        <v>0</v>
      </c>
      <c r="AY40" s="120">
        <f t="shared" si="51"/>
        <v>0</v>
      </c>
      <c r="AZ40" s="120">
        <f t="shared" si="12"/>
        <v>0</v>
      </c>
      <c r="BA40" s="121">
        <f t="shared" si="52"/>
        <v>0</v>
      </c>
      <c r="BB40" s="259">
        <f>'Input Cost_MS6'!AK$17</f>
        <v>0</v>
      </c>
      <c r="BC40" s="122">
        <f t="shared" si="53"/>
        <v>0</v>
      </c>
      <c r="BD40" s="123">
        <f>AQ40*(1+'Input Cost_MS6'!$AK26)</f>
        <v>0</v>
      </c>
      <c r="BE40" s="124">
        <f t="shared" si="90"/>
        <v>0</v>
      </c>
      <c r="BF40" s="124">
        <f t="shared" si="90"/>
        <v>0</v>
      </c>
      <c r="BG40" s="119">
        <f t="shared" si="55"/>
        <v>0</v>
      </c>
      <c r="BH40" s="120">
        <f t="shared" si="56"/>
        <v>0</v>
      </c>
      <c r="BI40" s="120">
        <f t="shared" si="57"/>
        <v>0</v>
      </c>
      <c r="BJ40" s="120">
        <f t="shared" si="58"/>
        <v>0</v>
      </c>
      <c r="BK40" s="263">
        <f t="shared" si="13"/>
        <v>0</v>
      </c>
      <c r="BL40" s="120">
        <f t="shared" si="59"/>
        <v>0</v>
      </c>
      <c r="BM40" s="120">
        <f t="shared" si="14"/>
        <v>0</v>
      </c>
      <c r="BN40" s="121">
        <f t="shared" si="60"/>
        <v>0</v>
      </c>
      <c r="BO40" s="259">
        <f>'Input Cost_MS6'!AK$18</f>
        <v>0</v>
      </c>
      <c r="BP40" s="122">
        <f t="shared" si="61"/>
        <v>0</v>
      </c>
      <c r="BQ40" s="123">
        <f>BD40*(1+'Input Cost_MS6'!$AK27)</f>
        <v>0</v>
      </c>
      <c r="BR40" s="124">
        <f t="shared" si="91"/>
        <v>0</v>
      </c>
      <c r="BS40" s="124">
        <f t="shared" si="91"/>
        <v>0</v>
      </c>
      <c r="BT40" s="119">
        <f t="shared" si="63"/>
        <v>0</v>
      </c>
      <c r="BU40" s="120">
        <f t="shared" si="64"/>
        <v>0</v>
      </c>
      <c r="BV40" s="120">
        <f t="shared" si="65"/>
        <v>0</v>
      </c>
      <c r="BW40" s="120">
        <f t="shared" si="66"/>
        <v>0</v>
      </c>
      <c r="BX40" s="263">
        <f t="shared" si="15"/>
        <v>0</v>
      </c>
      <c r="BY40" s="120">
        <f t="shared" si="67"/>
        <v>0</v>
      </c>
      <c r="BZ40" s="120">
        <f t="shared" si="16"/>
        <v>0</v>
      </c>
      <c r="CA40" s="121">
        <f t="shared" si="68"/>
        <v>0</v>
      </c>
      <c r="CB40" s="259">
        <f>'Input Cost_MS6'!AK$19</f>
        <v>0</v>
      </c>
      <c r="CC40" s="122">
        <f t="shared" si="69"/>
        <v>0</v>
      </c>
      <c r="CD40" s="123">
        <f>BQ40*(1+'Input Cost_MS6'!$AK28)</f>
        <v>0</v>
      </c>
      <c r="CE40" s="124">
        <f t="shared" si="92"/>
        <v>0</v>
      </c>
      <c r="CF40" s="124">
        <f t="shared" si="92"/>
        <v>0</v>
      </c>
      <c r="CG40" s="119">
        <f t="shared" si="71"/>
        <v>0</v>
      </c>
      <c r="CH40" s="120">
        <f t="shared" si="72"/>
        <v>0</v>
      </c>
      <c r="CI40" s="120">
        <f t="shared" si="73"/>
        <v>0</v>
      </c>
      <c r="CJ40" s="120">
        <f t="shared" si="74"/>
        <v>0</v>
      </c>
      <c r="CK40" s="263">
        <f t="shared" si="17"/>
        <v>0</v>
      </c>
      <c r="CL40" s="120">
        <f t="shared" si="75"/>
        <v>0</v>
      </c>
      <c r="CM40" s="120">
        <f t="shared" si="18"/>
        <v>0</v>
      </c>
      <c r="CN40" s="121">
        <f t="shared" si="76"/>
        <v>0</v>
      </c>
      <c r="CO40" s="260">
        <f t="shared" si="77"/>
        <v>0</v>
      </c>
      <c r="CP40" s="126">
        <f t="shared" si="78"/>
        <v>0</v>
      </c>
      <c r="CQ40" s="127" t="str">
        <f t="shared" si="79"/>
        <v/>
      </c>
      <c r="CR40" s="128" t="str">
        <f t="shared" si="80"/>
        <v/>
      </c>
      <c r="CS40" s="128" t="str">
        <f t="shared" si="81"/>
        <v/>
      </c>
      <c r="CT40" s="129">
        <f t="shared" si="86"/>
        <v>0</v>
      </c>
      <c r="CU40" s="130">
        <f t="shared" si="86"/>
        <v>0</v>
      </c>
      <c r="CV40" s="130">
        <f t="shared" si="86"/>
        <v>0</v>
      </c>
      <c r="CW40" s="130">
        <f t="shared" si="86"/>
        <v>0</v>
      </c>
      <c r="CX40" s="130">
        <f t="shared" si="86"/>
        <v>0</v>
      </c>
      <c r="CY40" s="130">
        <f t="shared" si="86"/>
        <v>0</v>
      </c>
      <c r="CZ40" s="130">
        <f t="shared" si="20"/>
        <v>0</v>
      </c>
      <c r="DA40" s="131">
        <f t="shared" si="82"/>
        <v>0</v>
      </c>
      <c r="DB40" s="132" t="str">
        <f t="shared" si="83"/>
        <v/>
      </c>
      <c r="DC40" s="133" t="str">
        <f t="shared" si="84"/>
        <v/>
      </c>
    </row>
    <row r="41" spans="1:109">
      <c r="A41" s="199">
        <f>'Input Cost_MS6'!AL11</f>
        <v>0</v>
      </c>
      <c r="B41" s="194">
        <f>'Input Cost_MS6'!AL$13</f>
        <v>0</v>
      </c>
      <c r="C41" s="657">
        <f>'Input Cost_MS6'!AL$117/100</f>
        <v>0</v>
      </c>
      <c r="D41" s="654">
        <f>C41*(1+'Input Cost_MS6'!AL$22)</f>
        <v>0</v>
      </c>
      <c r="E41" s="197">
        <f>(Kalkulation_MS6!$AN$26)/100</f>
        <v>0</v>
      </c>
      <c r="F41" s="197">
        <f>(Kalkulation_MS6!$AN$35)/100</f>
        <v>0</v>
      </c>
      <c r="G41" s="119">
        <f t="shared" si="21"/>
        <v>0</v>
      </c>
      <c r="H41" s="120">
        <f t="shared" si="22"/>
        <v>0</v>
      </c>
      <c r="I41" s="120">
        <f t="shared" si="23"/>
        <v>0</v>
      </c>
      <c r="J41" s="120">
        <f t="shared" si="24"/>
        <v>0</v>
      </c>
      <c r="K41" s="120">
        <f t="shared" si="25"/>
        <v>0</v>
      </c>
      <c r="L41" s="120">
        <f t="shared" si="26"/>
        <v>0</v>
      </c>
      <c r="M41" s="120">
        <f t="shared" si="27"/>
        <v>0</v>
      </c>
      <c r="N41" s="121">
        <f t="shared" si="28"/>
        <v>0</v>
      </c>
      <c r="O41" s="259">
        <f>'Input Cost_MS6'!AL$14</f>
        <v>0</v>
      </c>
      <c r="P41" s="122">
        <f t="shared" si="29"/>
        <v>0</v>
      </c>
      <c r="Q41" s="123">
        <f>D41*(1+'Input Cost_MS6'!$AL23)</f>
        <v>0</v>
      </c>
      <c r="R41" s="124">
        <f t="shared" si="87"/>
        <v>0</v>
      </c>
      <c r="S41" s="124">
        <f t="shared" si="87"/>
        <v>0</v>
      </c>
      <c r="T41" s="119">
        <f t="shared" si="31"/>
        <v>0</v>
      </c>
      <c r="U41" s="120">
        <f t="shared" si="32"/>
        <v>0</v>
      </c>
      <c r="V41" s="120">
        <f t="shared" si="33"/>
        <v>0</v>
      </c>
      <c r="W41" s="120">
        <f t="shared" si="34"/>
        <v>0</v>
      </c>
      <c r="X41" s="120">
        <f t="shared" si="7"/>
        <v>0</v>
      </c>
      <c r="Y41" s="120">
        <f t="shared" si="35"/>
        <v>0</v>
      </c>
      <c r="Z41" s="120">
        <f t="shared" si="8"/>
        <v>0</v>
      </c>
      <c r="AA41" s="121">
        <f t="shared" si="36"/>
        <v>0</v>
      </c>
      <c r="AB41" s="259">
        <f>'Input Cost_MS6'!AL$15</f>
        <v>0</v>
      </c>
      <c r="AC41" s="122">
        <f t="shared" si="37"/>
        <v>0</v>
      </c>
      <c r="AD41" s="123">
        <f>Q41*(1+'Input Cost_MS6'!$AL24)</f>
        <v>0</v>
      </c>
      <c r="AE41" s="124">
        <f t="shared" si="88"/>
        <v>0</v>
      </c>
      <c r="AF41" s="124">
        <f t="shared" si="88"/>
        <v>0</v>
      </c>
      <c r="AG41" s="119">
        <f t="shared" si="39"/>
        <v>0</v>
      </c>
      <c r="AH41" s="120">
        <f t="shared" si="40"/>
        <v>0</v>
      </c>
      <c r="AI41" s="120">
        <f t="shared" si="41"/>
        <v>0</v>
      </c>
      <c r="AJ41" s="120">
        <f t="shared" si="42"/>
        <v>0</v>
      </c>
      <c r="AK41" s="120">
        <f t="shared" si="9"/>
        <v>0</v>
      </c>
      <c r="AL41" s="120">
        <f t="shared" si="43"/>
        <v>0</v>
      </c>
      <c r="AM41" s="125">
        <f t="shared" si="10"/>
        <v>0</v>
      </c>
      <c r="AN41" s="121">
        <f t="shared" si="44"/>
        <v>0</v>
      </c>
      <c r="AO41" s="259">
        <f>'Input Cost_MS6'!AL$16</f>
        <v>0</v>
      </c>
      <c r="AP41" s="122">
        <f t="shared" si="45"/>
        <v>0</v>
      </c>
      <c r="AQ41" s="123">
        <f>AD41*(1+'Input Cost_MS6'!$AL25)</f>
        <v>0</v>
      </c>
      <c r="AR41" s="124">
        <f t="shared" si="89"/>
        <v>0</v>
      </c>
      <c r="AS41" s="124">
        <f t="shared" si="89"/>
        <v>0</v>
      </c>
      <c r="AT41" s="119">
        <f t="shared" si="47"/>
        <v>0</v>
      </c>
      <c r="AU41" s="120">
        <f t="shared" si="48"/>
        <v>0</v>
      </c>
      <c r="AV41" s="120">
        <f t="shared" si="49"/>
        <v>0</v>
      </c>
      <c r="AW41" s="120">
        <f t="shared" si="50"/>
        <v>0</v>
      </c>
      <c r="AX41" s="120">
        <f t="shared" si="11"/>
        <v>0</v>
      </c>
      <c r="AY41" s="120">
        <f t="shared" si="51"/>
        <v>0</v>
      </c>
      <c r="AZ41" s="120">
        <f t="shared" si="12"/>
        <v>0</v>
      </c>
      <c r="BA41" s="121">
        <f t="shared" si="52"/>
        <v>0</v>
      </c>
      <c r="BB41" s="259">
        <f>'Input Cost_MS6'!AL$17</f>
        <v>0</v>
      </c>
      <c r="BC41" s="122">
        <f t="shared" si="53"/>
        <v>0</v>
      </c>
      <c r="BD41" s="123">
        <f>AQ41*(1+'Input Cost_MS6'!$AL26)</f>
        <v>0</v>
      </c>
      <c r="BE41" s="124">
        <f t="shared" si="90"/>
        <v>0</v>
      </c>
      <c r="BF41" s="124">
        <f t="shared" si="90"/>
        <v>0</v>
      </c>
      <c r="BG41" s="119">
        <f t="shared" si="55"/>
        <v>0</v>
      </c>
      <c r="BH41" s="120">
        <f t="shared" si="56"/>
        <v>0</v>
      </c>
      <c r="BI41" s="120">
        <f t="shared" si="57"/>
        <v>0</v>
      </c>
      <c r="BJ41" s="120">
        <f t="shared" si="58"/>
        <v>0</v>
      </c>
      <c r="BK41" s="263">
        <f t="shared" si="13"/>
        <v>0</v>
      </c>
      <c r="BL41" s="120">
        <f t="shared" si="59"/>
        <v>0</v>
      </c>
      <c r="BM41" s="120">
        <f t="shared" si="14"/>
        <v>0</v>
      </c>
      <c r="BN41" s="121">
        <f t="shared" si="60"/>
        <v>0</v>
      </c>
      <c r="BO41" s="259">
        <f>'Input Cost_MS6'!AL$18</f>
        <v>0</v>
      </c>
      <c r="BP41" s="122">
        <f t="shared" si="61"/>
        <v>0</v>
      </c>
      <c r="BQ41" s="123">
        <f>BD41*(1+'Input Cost_MS6'!$AL27)</f>
        <v>0</v>
      </c>
      <c r="BR41" s="124">
        <f t="shared" si="91"/>
        <v>0</v>
      </c>
      <c r="BS41" s="124">
        <f t="shared" si="91"/>
        <v>0</v>
      </c>
      <c r="BT41" s="119">
        <f t="shared" si="63"/>
        <v>0</v>
      </c>
      <c r="BU41" s="120">
        <f t="shared" si="64"/>
        <v>0</v>
      </c>
      <c r="BV41" s="120">
        <f t="shared" si="65"/>
        <v>0</v>
      </c>
      <c r="BW41" s="120">
        <f t="shared" si="66"/>
        <v>0</v>
      </c>
      <c r="BX41" s="263">
        <f t="shared" si="15"/>
        <v>0</v>
      </c>
      <c r="BY41" s="120">
        <f t="shared" si="67"/>
        <v>0</v>
      </c>
      <c r="BZ41" s="120">
        <f t="shared" si="16"/>
        <v>0</v>
      </c>
      <c r="CA41" s="121">
        <f t="shared" si="68"/>
        <v>0</v>
      </c>
      <c r="CB41" s="259">
        <f>'Input Cost_MS6'!AL$19</f>
        <v>0</v>
      </c>
      <c r="CC41" s="122">
        <f t="shared" si="69"/>
        <v>0</v>
      </c>
      <c r="CD41" s="123">
        <f>BQ41*(1+'Input Cost_MS6'!$AL28)</f>
        <v>0</v>
      </c>
      <c r="CE41" s="124">
        <f t="shared" si="92"/>
        <v>0</v>
      </c>
      <c r="CF41" s="124">
        <f t="shared" si="92"/>
        <v>0</v>
      </c>
      <c r="CG41" s="119">
        <f t="shared" si="71"/>
        <v>0</v>
      </c>
      <c r="CH41" s="120">
        <f t="shared" si="72"/>
        <v>0</v>
      </c>
      <c r="CI41" s="120">
        <f t="shared" si="73"/>
        <v>0</v>
      </c>
      <c r="CJ41" s="120">
        <f t="shared" si="74"/>
        <v>0</v>
      </c>
      <c r="CK41" s="263">
        <f t="shared" si="17"/>
        <v>0</v>
      </c>
      <c r="CL41" s="120">
        <f t="shared" si="75"/>
        <v>0</v>
      </c>
      <c r="CM41" s="120">
        <f t="shared" si="18"/>
        <v>0</v>
      </c>
      <c r="CN41" s="121">
        <f t="shared" si="76"/>
        <v>0</v>
      </c>
      <c r="CO41" s="260">
        <f t="shared" si="77"/>
        <v>0</v>
      </c>
      <c r="CP41" s="126">
        <f t="shared" si="78"/>
        <v>0</v>
      </c>
      <c r="CQ41" s="127" t="str">
        <f t="shared" si="79"/>
        <v/>
      </c>
      <c r="CR41" s="128" t="str">
        <f t="shared" si="80"/>
        <v/>
      </c>
      <c r="CS41" s="128" t="str">
        <f t="shared" si="81"/>
        <v/>
      </c>
      <c r="CT41" s="129">
        <f t="shared" si="86"/>
        <v>0</v>
      </c>
      <c r="CU41" s="130">
        <f t="shared" si="86"/>
        <v>0</v>
      </c>
      <c r="CV41" s="130">
        <f t="shared" si="86"/>
        <v>0</v>
      </c>
      <c r="CW41" s="130">
        <f t="shared" si="86"/>
        <v>0</v>
      </c>
      <c r="CX41" s="130">
        <f t="shared" si="86"/>
        <v>0</v>
      </c>
      <c r="CY41" s="130">
        <f t="shared" si="86"/>
        <v>0</v>
      </c>
      <c r="CZ41" s="130">
        <f t="shared" si="20"/>
        <v>0</v>
      </c>
      <c r="DA41" s="131">
        <f t="shared" si="82"/>
        <v>0</v>
      </c>
      <c r="DB41" s="132" t="str">
        <f t="shared" si="83"/>
        <v/>
      </c>
      <c r="DC41" s="133" t="str">
        <f t="shared" si="84"/>
        <v/>
      </c>
    </row>
    <row r="42" spans="1:109">
      <c r="A42" s="199">
        <f>'Input Cost_MS6'!AM11</f>
        <v>0</v>
      </c>
      <c r="B42" s="194">
        <f>'Input Cost_MS6'!AM$13</f>
        <v>0</v>
      </c>
      <c r="C42" s="657">
        <f>'Input Cost_MS6'!AM$117/100</f>
        <v>0</v>
      </c>
      <c r="D42" s="654">
        <f>C42*(1+'Input Cost_MS6'!AM$22)</f>
        <v>0</v>
      </c>
      <c r="E42" s="197">
        <f>(Kalkulation_MS6!$AO$26)/100</f>
        <v>0</v>
      </c>
      <c r="F42" s="197">
        <f>(Kalkulation_MS6!$AO$35)/100</f>
        <v>0</v>
      </c>
      <c r="G42" s="119">
        <f t="shared" si="21"/>
        <v>0</v>
      </c>
      <c r="H42" s="120">
        <f t="shared" si="22"/>
        <v>0</v>
      </c>
      <c r="I42" s="120">
        <f t="shared" si="23"/>
        <v>0</v>
      </c>
      <c r="J42" s="120">
        <f t="shared" si="24"/>
        <v>0</v>
      </c>
      <c r="K42" s="120">
        <f t="shared" si="25"/>
        <v>0</v>
      </c>
      <c r="L42" s="120">
        <f t="shared" si="26"/>
        <v>0</v>
      </c>
      <c r="M42" s="120">
        <f t="shared" si="27"/>
        <v>0</v>
      </c>
      <c r="N42" s="121">
        <f t="shared" si="28"/>
        <v>0</v>
      </c>
      <c r="O42" s="259">
        <f>'Input Cost_MS6'!AM$14</f>
        <v>0</v>
      </c>
      <c r="P42" s="122">
        <f t="shared" si="29"/>
        <v>0</v>
      </c>
      <c r="Q42" s="123">
        <f>D42*(1+'Input Cost_MS6'!$AM23)</f>
        <v>0</v>
      </c>
      <c r="R42" s="124">
        <f t="shared" si="87"/>
        <v>0</v>
      </c>
      <c r="S42" s="124">
        <f t="shared" si="87"/>
        <v>0</v>
      </c>
      <c r="T42" s="119">
        <f t="shared" si="31"/>
        <v>0</v>
      </c>
      <c r="U42" s="120">
        <f t="shared" si="32"/>
        <v>0</v>
      </c>
      <c r="V42" s="120">
        <f t="shared" si="33"/>
        <v>0</v>
      </c>
      <c r="W42" s="120">
        <f t="shared" si="34"/>
        <v>0</v>
      </c>
      <c r="X42" s="120">
        <f t="shared" si="7"/>
        <v>0</v>
      </c>
      <c r="Y42" s="120">
        <f t="shared" si="35"/>
        <v>0</v>
      </c>
      <c r="Z42" s="120">
        <f t="shared" si="8"/>
        <v>0</v>
      </c>
      <c r="AA42" s="121">
        <f t="shared" si="36"/>
        <v>0</v>
      </c>
      <c r="AB42" s="259">
        <f>'Input Cost_MS6'!AM$15</f>
        <v>0</v>
      </c>
      <c r="AC42" s="122">
        <f t="shared" si="37"/>
        <v>0</v>
      </c>
      <c r="AD42" s="123">
        <f>Q42*(1+'Input Cost_MS6'!$AM24)</f>
        <v>0</v>
      </c>
      <c r="AE42" s="124">
        <f t="shared" si="88"/>
        <v>0</v>
      </c>
      <c r="AF42" s="124">
        <f t="shared" si="88"/>
        <v>0</v>
      </c>
      <c r="AG42" s="119">
        <f t="shared" si="39"/>
        <v>0</v>
      </c>
      <c r="AH42" s="120">
        <f t="shared" si="40"/>
        <v>0</v>
      </c>
      <c r="AI42" s="120">
        <f t="shared" si="41"/>
        <v>0</v>
      </c>
      <c r="AJ42" s="120">
        <f t="shared" si="42"/>
        <v>0</v>
      </c>
      <c r="AK42" s="120">
        <f t="shared" si="9"/>
        <v>0</v>
      </c>
      <c r="AL42" s="120">
        <f t="shared" si="43"/>
        <v>0</v>
      </c>
      <c r="AM42" s="125">
        <f t="shared" si="10"/>
        <v>0</v>
      </c>
      <c r="AN42" s="121">
        <f t="shared" si="44"/>
        <v>0</v>
      </c>
      <c r="AO42" s="259">
        <f>'Input Cost_MS6'!AM$16</f>
        <v>0</v>
      </c>
      <c r="AP42" s="122">
        <f t="shared" si="45"/>
        <v>0</v>
      </c>
      <c r="AQ42" s="123">
        <f>AD42*(1+'Input Cost_MS6'!$AM25)</f>
        <v>0</v>
      </c>
      <c r="AR42" s="124">
        <f t="shared" si="89"/>
        <v>0</v>
      </c>
      <c r="AS42" s="124">
        <f t="shared" si="89"/>
        <v>0</v>
      </c>
      <c r="AT42" s="119">
        <f t="shared" si="47"/>
        <v>0</v>
      </c>
      <c r="AU42" s="120">
        <f t="shared" si="48"/>
        <v>0</v>
      </c>
      <c r="AV42" s="120">
        <f t="shared" si="49"/>
        <v>0</v>
      </c>
      <c r="AW42" s="120">
        <f t="shared" si="50"/>
        <v>0</v>
      </c>
      <c r="AX42" s="120">
        <f t="shared" si="11"/>
        <v>0</v>
      </c>
      <c r="AY42" s="120">
        <f t="shared" si="51"/>
        <v>0</v>
      </c>
      <c r="AZ42" s="120">
        <f t="shared" si="12"/>
        <v>0</v>
      </c>
      <c r="BA42" s="121">
        <f t="shared" si="52"/>
        <v>0</v>
      </c>
      <c r="BB42" s="259">
        <f>'Input Cost_MS6'!AM$17</f>
        <v>0</v>
      </c>
      <c r="BC42" s="122">
        <f t="shared" si="53"/>
        <v>0</v>
      </c>
      <c r="BD42" s="123">
        <f>AQ42*(1+'Input Cost_MS6'!$AM26)</f>
        <v>0</v>
      </c>
      <c r="BE42" s="124">
        <f t="shared" si="90"/>
        <v>0</v>
      </c>
      <c r="BF42" s="124">
        <f t="shared" si="90"/>
        <v>0</v>
      </c>
      <c r="BG42" s="119">
        <f t="shared" si="55"/>
        <v>0</v>
      </c>
      <c r="BH42" s="120">
        <f t="shared" si="56"/>
        <v>0</v>
      </c>
      <c r="BI42" s="120">
        <f t="shared" si="57"/>
        <v>0</v>
      </c>
      <c r="BJ42" s="120">
        <f t="shared" si="58"/>
        <v>0</v>
      </c>
      <c r="BK42" s="263">
        <f t="shared" si="13"/>
        <v>0</v>
      </c>
      <c r="BL42" s="120">
        <f t="shared" si="59"/>
        <v>0</v>
      </c>
      <c r="BM42" s="120">
        <f t="shared" si="14"/>
        <v>0</v>
      </c>
      <c r="BN42" s="121">
        <f t="shared" si="60"/>
        <v>0</v>
      </c>
      <c r="BO42" s="259">
        <f>'Input Cost_MS6'!AM$18</f>
        <v>0</v>
      </c>
      <c r="BP42" s="122">
        <f t="shared" si="61"/>
        <v>0</v>
      </c>
      <c r="BQ42" s="123">
        <f>BD42*(1+'Input Cost_MS6'!$AM27)</f>
        <v>0</v>
      </c>
      <c r="BR42" s="124">
        <f t="shared" si="91"/>
        <v>0</v>
      </c>
      <c r="BS42" s="124">
        <f t="shared" si="91"/>
        <v>0</v>
      </c>
      <c r="BT42" s="119">
        <f t="shared" si="63"/>
        <v>0</v>
      </c>
      <c r="BU42" s="120">
        <f t="shared" si="64"/>
        <v>0</v>
      </c>
      <c r="BV42" s="120">
        <f t="shared" si="65"/>
        <v>0</v>
      </c>
      <c r="BW42" s="120">
        <f t="shared" si="66"/>
        <v>0</v>
      </c>
      <c r="BX42" s="263">
        <f t="shared" si="15"/>
        <v>0</v>
      </c>
      <c r="BY42" s="120">
        <f t="shared" si="67"/>
        <v>0</v>
      </c>
      <c r="BZ42" s="120">
        <f t="shared" si="16"/>
        <v>0</v>
      </c>
      <c r="CA42" s="121">
        <f t="shared" si="68"/>
        <v>0</v>
      </c>
      <c r="CB42" s="259">
        <f>'Input Cost_MS6'!AM$19</f>
        <v>0</v>
      </c>
      <c r="CC42" s="122">
        <f t="shared" si="69"/>
        <v>0</v>
      </c>
      <c r="CD42" s="123">
        <f>BQ42*(1+'Input Cost_MS6'!$AM28)</f>
        <v>0</v>
      </c>
      <c r="CE42" s="124">
        <f t="shared" si="92"/>
        <v>0</v>
      </c>
      <c r="CF42" s="124">
        <f t="shared" si="92"/>
        <v>0</v>
      </c>
      <c r="CG42" s="119">
        <f t="shared" si="71"/>
        <v>0</v>
      </c>
      <c r="CH42" s="120">
        <f t="shared" si="72"/>
        <v>0</v>
      </c>
      <c r="CI42" s="120">
        <f t="shared" si="73"/>
        <v>0</v>
      </c>
      <c r="CJ42" s="120">
        <f t="shared" si="74"/>
        <v>0</v>
      </c>
      <c r="CK42" s="263">
        <f t="shared" si="17"/>
        <v>0</v>
      </c>
      <c r="CL42" s="120">
        <f t="shared" si="75"/>
        <v>0</v>
      </c>
      <c r="CM42" s="120">
        <f t="shared" si="18"/>
        <v>0</v>
      </c>
      <c r="CN42" s="121">
        <f t="shared" si="76"/>
        <v>0</v>
      </c>
      <c r="CO42" s="260">
        <f t="shared" si="77"/>
        <v>0</v>
      </c>
      <c r="CP42" s="126">
        <f t="shared" si="78"/>
        <v>0</v>
      </c>
      <c r="CQ42" s="127" t="str">
        <f t="shared" si="79"/>
        <v/>
      </c>
      <c r="CR42" s="128" t="str">
        <f t="shared" si="80"/>
        <v/>
      </c>
      <c r="CS42" s="128" t="str">
        <f t="shared" si="81"/>
        <v/>
      </c>
      <c r="CT42" s="129">
        <f t="shared" si="86"/>
        <v>0</v>
      </c>
      <c r="CU42" s="130">
        <f t="shared" si="86"/>
        <v>0</v>
      </c>
      <c r="CV42" s="130">
        <f t="shared" si="86"/>
        <v>0</v>
      </c>
      <c r="CW42" s="130">
        <f t="shared" si="86"/>
        <v>0</v>
      </c>
      <c r="CX42" s="130">
        <f t="shared" si="86"/>
        <v>0</v>
      </c>
      <c r="CY42" s="130">
        <f t="shared" si="86"/>
        <v>0</v>
      </c>
      <c r="CZ42" s="130">
        <f t="shared" si="20"/>
        <v>0</v>
      </c>
      <c r="DA42" s="131">
        <f t="shared" si="82"/>
        <v>0</v>
      </c>
      <c r="DB42" s="132" t="str">
        <f t="shared" si="83"/>
        <v/>
      </c>
      <c r="DC42" s="133" t="str">
        <f t="shared" si="84"/>
        <v/>
      </c>
    </row>
    <row r="43" spans="1:109">
      <c r="A43" s="199">
        <f>'Input Cost_MS6'!AN11</f>
        <v>0</v>
      </c>
      <c r="B43" s="194">
        <f>'Input Cost_MS6'!AN$13</f>
        <v>0</v>
      </c>
      <c r="C43" s="657">
        <f>'Input Cost_MS6'!AN$117/100</f>
        <v>0</v>
      </c>
      <c r="D43" s="654">
        <f>C43*(1+'Input Cost_MS6'!AN$22)</f>
        <v>0</v>
      </c>
      <c r="E43" s="197">
        <f>(Kalkulation_MS6!$AP$26)/100</f>
        <v>0</v>
      </c>
      <c r="F43" s="197">
        <f>(Kalkulation_MS6!$AP$35)/100</f>
        <v>0</v>
      </c>
      <c r="G43" s="119">
        <f t="shared" si="21"/>
        <v>0</v>
      </c>
      <c r="H43" s="120">
        <f t="shared" si="22"/>
        <v>0</v>
      </c>
      <c r="I43" s="120">
        <f t="shared" si="23"/>
        <v>0</v>
      </c>
      <c r="J43" s="120">
        <f t="shared" si="24"/>
        <v>0</v>
      </c>
      <c r="K43" s="120">
        <f t="shared" si="25"/>
        <v>0</v>
      </c>
      <c r="L43" s="120">
        <f t="shared" si="26"/>
        <v>0</v>
      </c>
      <c r="M43" s="120">
        <f t="shared" si="27"/>
        <v>0</v>
      </c>
      <c r="N43" s="121">
        <f t="shared" si="28"/>
        <v>0</v>
      </c>
      <c r="O43" s="259">
        <f>'Input Cost_MS6'!AN$14</f>
        <v>0</v>
      </c>
      <c r="P43" s="122">
        <f t="shared" si="29"/>
        <v>0</v>
      </c>
      <c r="Q43" s="123">
        <f>D43*(1+'Input Cost_MS6'!$AN23)</f>
        <v>0</v>
      </c>
      <c r="R43" s="124">
        <f t="shared" si="87"/>
        <v>0</v>
      </c>
      <c r="S43" s="124">
        <f t="shared" si="87"/>
        <v>0</v>
      </c>
      <c r="T43" s="119">
        <f t="shared" si="31"/>
        <v>0</v>
      </c>
      <c r="U43" s="120">
        <f t="shared" si="32"/>
        <v>0</v>
      </c>
      <c r="V43" s="120">
        <f t="shared" si="33"/>
        <v>0</v>
      </c>
      <c r="W43" s="120">
        <f t="shared" si="34"/>
        <v>0</v>
      </c>
      <c r="X43" s="120">
        <f t="shared" si="7"/>
        <v>0</v>
      </c>
      <c r="Y43" s="120">
        <f t="shared" si="35"/>
        <v>0</v>
      </c>
      <c r="Z43" s="120">
        <f t="shared" si="8"/>
        <v>0</v>
      </c>
      <c r="AA43" s="121">
        <f t="shared" si="36"/>
        <v>0</v>
      </c>
      <c r="AB43" s="259">
        <f>'Input Cost_MS6'!AN$15</f>
        <v>0</v>
      </c>
      <c r="AC43" s="122">
        <f t="shared" si="37"/>
        <v>0</v>
      </c>
      <c r="AD43" s="123">
        <f>Q43*(1+'Input Cost_MS6'!$AN24)</f>
        <v>0</v>
      </c>
      <c r="AE43" s="124">
        <f t="shared" si="88"/>
        <v>0</v>
      </c>
      <c r="AF43" s="124">
        <f t="shared" si="88"/>
        <v>0</v>
      </c>
      <c r="AG43" s="119">
        <f t="shared" si="39"/>
        <v>0</v>
      </c>
      <c r="AH43" s="120">
        <f t="shared" si="40"/>
        <v>0</v>
      </c>
      <c r="AI43" s="120">
        <f t="shared" si="41"/>
        <v>0</v>
      </c>
      <c r="AJ43" s="120">
        <f t="shared" si="42"/>
        <v>0</v>
      </c>
      <c r="AK43" s="120">
        <f t="shared" si="9"/>
        <v>0</v>
      </c>
      <c r="AL43" s="120">
        <f t="shared" si="43"/>
        <v>0</v>
      </c>
      <c r="AM43" s="125">
        <f t="shared" si="10"/>
        <v>0</v>
      </c>
      <c r="AN43" s="121">
        <f t="shared" si="44"/>
        <v>0</v>
      </c>
      <c r="AO43" s="259">
        <f>'Input Cost_MS6'!AN$16</f>
        <v>0</v>
      </c>
      <c r="AP43" s="122">
        <f t="shared" si="45"/>
        <v>0</v>
      </c>
      <c r="AQ43" s="123">
        <f>AD43*(1+'Input Cost_MS6'!$AN25)</f>
        <v>0</v>
      </c>
      <c r="AR43" s="124">
        <f t="shared" si="89"/>
        <v>0</v>
      </c>
      <c r="AS43" s="124">
        <f t="shared" si="89"/>
        <v>0</v>
      </c>
      <c r="AT43" s="119">
        <f t="shared" si="47"/>
        <v>0</v>
      </c>
      <c r="AU43" s="120">
        <f t="shared" si="48"/>
        <v>0</v>
      </c>
      <c r="AV43" s="120">
        <f t="shared" si="49"/>
        <v>0</v>
      </c>
      <c r="AW43" s="120">
        <f t="shared" si="50"/>
        <v>0</v>
      </c>
      <c r="AX43" s="120">
        <f t="shared" si="11"/>
        <v>0</v>
      </c>
      <c r="AY43" s="120">
        <f t="shared" si="51"/>
        <v>0</v>
      </c>
      <c r="AZ43" s="120">
        <f t="shared" si="12"/>
        <v>0</v>
      </c>
      <c r="BA43" s="121">
        <f t="shared" si="52"/>
        <v>0</v>
      </c>
      <c r="BB43" s="259">
        <f>'Input Cost_MS6'!AN$17</f>
        <v>0</v>
      </c>
      <c r="BC43" s="122">
        <f t="shared" si="53"/>
        <v>0</v>
      </c>
      <c r="BD43" s="123">
        <f>AQ43*(1+'Input Cost_MS6'!$AN26)</f>
        <v>0</v>
      </c>
      <c r="BE43" s="124">
        <f t="shared" si="90"/>
        <v>0</v>
      </c>
      <c r="BF43" s="124">
        <f t="shared" si="90"/>
        <v>0</v>
      </c>
      <c r="BG43" s="119">
        <f t="shared" si="55"/>
        <v>0</v>
      </c>
      <c r="BH43" s="120">
        <f t="shared" si="56"/>
        <v>0</v>
      </c>
      <c r="BI43" s="120">
        <f t="shared" si="57"/>
        <v>0</v>
      </c>
      <c r="BJ43" s="120">
        <f t="shared" si="58"/>
        <v>0</v>
      </c>
      <c r="BK43" s="263">
        <f t="shared" si="13"/>
        <v>0</v>
      </c>
      <c r="BL43" s="120">
        <f t="shared" si="59"/>
        <v>0</v>
      </c>
      <c r="BM43" s="120">
        <f t="shared" si="14"/>
        <v>0</v>
      </c>
      <c r="BN43" s="121">
        <f t="shared" si="60"/>
        <v>0</v>
      </c>
      <c r="BO43" s="259">
        <f>'Input Cost_MS6'!AN$18</f>
        <v>0</v>
      </c>
      <c r="BP43" s="122">
        <f t="shared" si="61"/>
        <v>0</v>
      </c>
      <c r="BQ43" s="123">
        <f>BD43*(1+'Input Cost_MS6'!$AN27)</f>
        <v>0</v>
      </c>
      <c r="BR43" s="124">
        <f t="shared" si="91"/>
        <v>0</v>
      </c>
      <c r="BS43" s="124">
        <f t="shared" si="91"/>
        <v>0</v>
      </c>
      <c r="BT43" s="119">
        <f t="shared" si="63"/>
        <v>0</v>
      </c>
      <c r="BU43" s="120">
        <f t="shared" si="64"/>
        <v>0</v>
      </c>
      <c r="BV43" s="120">
        <f t="shared" si="65"/>
        <v>0</v>
      </c>
      <c r="BW43" s="120">
        <f t="shared" si="66"/>
        <v>0</v>
      </c>
      <c r="BX43" s="263">
        <f t="shared" si="15"/>
        <v>0</v>
      </c>
      <c r="BY43" s="120">
        <f t="shared" si="67"/>
        <v>0</v>
      </c>
      <c r="BZ43" s="120">
        <f t="shared" si="16"/>
        <v>0</v>
      </c>
      <c r="CA43" s="121">
        <f t="shared" si="68"/>
        <v>0</v>
      </c>
      <c r="CB43" s="259">
        <f>'Input Cost_MS6'!AN$19</f>
        <v>0</v>
      </c>
      <c r="CC43" s="122">
        <f t="shared" si="69"/>
        <v>0</v>
      </c>
      <c r="CD43" s="123">
        <f>BQ43*(1+'Input Cost_MS6'!$AN28)</f>
        <v>0</v>
      </c>
      <c r="CE43" s="124">
        <f t="shared" si="92"/>
        <v>0</v>
      </c>
      <c r="CF43" s="124">
        <f t="shared" si="92"/>
        <v>0</v>
      </c>
      <c r="CG43" s="119">
        <f t="shared" si="71"/>
        <v>0</v>
      </c>
      <c r="CH43" s="120">
        <f t="shared" si="72"/>
        <v>0</v>
      </c>
      <c r="CI43" s="120">
        <f t="shared" si="73"/>
        <v>0</v>
      </c>
      <c r="CJ43" s="120">
        <f t="shared" si="74"/>
        <v>0</v>
      </c>
      <c r="CK43" s="263">
        <f t="shared" si="17"/>
        <v>0</v>
      </c>
      <c r="CL43" s="120">
        <f t="shared" si="75"/>
        <v>0</v>
      </c>
      <c r="CM43" s="120">
        <f t="shared" si="18"/>
        <v>0</v>
      </c>
      <c r="CN43" s="121">
        <f t="shared" si="76"/>
        <v>0</v>
      </c>
      <c r="CO43" s="260">
        <f t="shared" si="77"/>
        <v>0</v>
      </c>
      <c r="CP43" s="126">
        <f t="shared" si="78"/>
        <v>0</v>
      </c>
      <c r="CQ43" s="127" t="str">
        <f t="shared" si="79"/>
        <v/>
      </c>
      <c r="CR43" s="128" t="str">
        <f t="shared" si="80"/>
        <v/>
      </c>
      <c r="CS43" s="128" t="str">
        <f t="shared" si="81"/>
        <v/>
      </c>
      <c r="CT43" s="129">
        <f t="shared" si="86"/>
        <v>0</v>
      </c>
      <c r="CU43" s="130">
        <f t="shared" si="86"/>
        <v>0</v>
      </c>
      <c r="CV43" s="130">
        <f t="shared" si="86"/>
        <v>0</v>
      </c>
      <c r="CW43" s="130">
        <f t="shared" si="86"/>
        <v>0</v>
      </c>
      <c r="CX43" s="130">
        <f t="shared" si="86"/>
        <v>0</v>
      </c>
      <c r="CY43" s="130">
        <f t="shared" si="86"/>
        <v>0</v>
      </c>
      <c r="CZ43" s="130">
        <f t="shared" si="20"/>
        <v>0</v>
      </c>
      <c r="DA43" s="131">
        <f t="shared" si="82"/>
        <v>0</v>
      </c>
      <c r="DB43" s="132" t="str">
        <f t="shared" si="83"/>
        <v/>
      </c>
      <c r="DC43" s="133" t="str">
        <f t="shared" si="84"/>
        <v/>
      </c>
    </row>
    <row r="44" spans="1:109">
      <c r="A44" s="199">
        <f>'Input Cost_MS6'!AO11</f>
        <v>0</v>
      </c>
      <c r="B44" s="194">
        <f>'Input Cost_MS6'!AO$13</f>
        <v>0</v>
      </c>
      <c r="C44" s="657">
        <f>'Input Cost_MS6'!AO$117/100</f>
        <v>0</v>
      </c>
      <c r="D44" s="654">
        <f>C44*(1+'Input Cost_MS6'!AO$22)</f>
        <v>0</v>
      </c>
      <c r="E44" s="197">
        <f>(Kalkulation_MS6!$AQ$26)/100</f>
        <v>0</v>
      </c>
      <c r="F44" s="197">
        <f>(Kalkulation_MS6!$AQ$35)/100</f>
        <v>0</v>
      </c>
      <c r="G44" s="119">
        <f t="shared" si="21"/>
        <v>0</v>
      </c>
      <c r="H44" s="120">
        <f t="shared" si="22"/>
        <v>0</v>
      </c>
      <c r="I44" s="120">
        <f t="shared" si="23"/>
        <v>0</v>
      </c>
      <c r="J44" s="120">
        <f t="shared" si="24"/>
        <v>0</v>
      </c>
      <c r="K44" s="120">
        <f t="shared" si="25"/>
        <v>0</v>
      </c>
      <c r="L44" s="120">
        <f t="shared" si="26"/>
        <v>0</v>
      </c>
      <c r="M44" s="120">
        <f t="shared" si="27"/>
        <v>0</v>
      </c>
      <c r="N44" s="121">
        <f t="shared" si="28"/>
        <v>0</v>
      </c>
      <c r="O44" s="259">
        <f>'Input Cost_MS6'!AO$14</f>
        <v>0</v>
      </c>
      <c r="P44" s="122">
        <f t="shared" si="29"/>
        <v>0</v>
      </c>
      <c r="Q44" s="123">
        <f>D44*(1+'Input Cost_MS6'!$AO23)</f>
        <v>0</v>
      </c>
      <c r="R44" s="124">
        <f t="shared" si="87"/>
        <v>0</v>
      </c>
      <c r="S44" s="124">
        <f t="shared" si="87"/>
        <v>0</v>
      </c>
      <c r="T44" s="119">
        <f t="shared" si="31"/>
        <v>0</v>
      </c>
      <c r="U44" s="120">
        <f t="shared" si="32"/>
        <v>0</v>
      </c>
      <c r="V44" s="120">
        <f t="shared" si="33"/>
        <v>0</v>
      </c>
      <c r="W44" s="120">
        <f t="shared" si="34"/>
        <v>0</v>
      </c>
      <c r="X44" s="120">
        <f t="shared" si="7"/>
        <v>0</v>
      </c>
      <c r="Y44" s="120">
        <f t="shared" si="35"/>
        <v>0</v>
      </c>
      <c r="Z44" s="120">
        <f t="shared" si="8"/>
        <v>0</v>
      </c>
      <c r="AA44" s="121">
        <f t="shared" si="36"/>
        <v>0</v>
      </c>
      <c r="AB44" s="259">
        <f>'Input Cost_MS6'!AO$15</f>
        <v>0</v>
      </c>
      <c r="AC44" s="122">
        <f t="shared" si="37"/>
        <v>0</v>
      </c>
      <c r="AD44" s="123">
        <f>Q44*(1+'Input Cost_MS6'!$AO24)</f>
        <v>0</v>
      </c>
      <c r="AE44" s="124">
        <f t="shared" si="88"/>
        <v>0</v>
      </c>
      <c r="AF44" s="124">
        <f t="shared" si="88"/>
        <v>0</v>
      </c>
      <c r="AG44" s="119">
        <f t="shared" si="39"/>
        <v>0</v>
      </c>
      <c r="AH44" s="120">
        <f t="shared" si="40"/>
        <v>0</v>
      </c>
      <c r="AI44" s="120">
        <f t="shared" si="41"/>
        <v>0</v>
      </c>
      <c r="AJ44" s="120">
        <f t="shared" si="42"/>
        <v>0</v>
      </c>
      <c r="AK44" s="120">
        <f t="shared" si="9"/>
        <v>0</v>
      </c>
      <c r="AL44" s="120">
        <f t="shared" si="43"/>
        <v>0</v>
      </c>
      <c r="AM44" s="125">
        <f t="shared" si="10"/>
        <v>0</v>
      </c>
      <c r="AN44" s="121">
        <f t="shared" si="44"/>
        <v>0</v>
      </c>
      <c r="AO44" s="259">
        <f>'Input Cost_MS6'!AO$16</f>
        <v>0</v>
      </c>
      <c r="AP44" s="122">
        <f t="shared" si="45"/>
        <v>0</v>
      </c>
      <c r="AQ44" s="123">
        <f>AD44*(1+'Input Cost_MS6'!$AO25)</f>
        <v>0</v>
      </c>
      <c r="AR44" s="124">
        <f t="shared" si="89"/>
        <v>0</v>
      </c>
      <c r="AS44" s="124">
        <f t="shared" si="89"/>
        <v>0</v>
      </c>
      <c r="AT44" s="119">
        <f t="shared" si="47"/>
        <v>0</v>
      </c>
      <c r="AU44" s="120">
        <f t="shared" si="48"/>
        <v>0</v>
      </c>
      <c r="AV44" s="120">
        <f t="shared" si="49"/>
        <v>0</v>
      </c>
      <c r="AW44" s="120">
        <f t="shared" si="50"/>
        <v>0</v>
      </c>
      <c r="AX44" s="120">
        <f t="shared" si="11"/>
        <v>0</v>
      </c>
      <c r="AY44" s="120">
        <f t="shared" si="51"/>
        <v>0</v>
      </c>
      <c r="AZ44" s="120">
        <f t="shared" si="12"/>
        <v>0</v>
      </c>
      <c r="BA44" s="121">
        <f t="shared" si="52"/>
        <v>0</v>
      </c>
      <c r="BB44" s="259">
        <f>'Input Cost_MS6'!AO$17</f>
        <v>0</v>
      </c>
      <c r="BC44" s="122">
        <f t="shared" si="53"/>
        <v>0</v>
      </c>
      <c r="BD44" s="123">
        <f>AQ44*(1+'Input Cost_MS6'!$AO26)</f>
        <v>0</v>
      </c>
      <c r="BE44" s="124">
        <f t="shared" si="90"/>
        <v>0</v>
      </c>
      <c r="BF44" s="124">
        <f t="shared" si="90"/>
        <v>0</v>
      </c>
      <c r="BG44" s="119">
        <f t="shared" si="55"/>
        <v>0</v>
      </c>
      <c r="BH44" s="120">
        <f t="shared" si="56"/>
        <v>0</v>
      </c>
      <c r="BI44" s="120">
        <f t="shared" si="57"/>
        <v>0</v>
      </c>
      <c r="BJ44" s="120">
        <f t="shared" si="58"/>
        <v>0</v>
      </c>
      <c r="BK44" s="263">
        <f t="shared" si="13"/>
        <v>0</v>
      </c>
      <c r="BL44" s="120">
        <f t="shared" si="59"/>
        <v>0</v>
      </c>
      <c r="BM44" s="120">
        <f t="shared" si="14"/>
        <v>0</v>
      </c>
      <c r="BN44" s="121">
        <f t="shared" si="60"/>
        <v>0</v>
      </c>
      <c r="BO44" s="259">
        <f>'Input Cost_MS6'!AO$18</f>
        <v>0</v>
      </c>
      <c r="BP44" s="122">
        <f t="shared" si="61"/>
        <v>0</v>
      </c>
      <c r="BQ44" s="123">
        <f>BD44*(1+'Input Cost_MS6'!$AO27)</f>
        <v>0</v>
      </c>
      <c r="BR44" s="124">
        <f t="shared" si="91"/>
        <v>0</v>
      </c>
      <c r="BS44" s="124">
        <f t="shared" si="91"/>
        <v>0</v>
      </c>
      <c r="BT44" s="119">
        <f t="shared" si="63"/>
        <v>0</v>
      </c>
      <c r="BU44" s="120">
        <f t="shared" si="64"/>
        <v>0</v>
      </c>
      <c r="BV44" s="120">
        <f t="shared" si="65"/>
        <v>0</v>
      </c>
      <c r="BW44" s="120">
        <f t="shared" si="66"/>
        <v>0</v>
      </c>
      <c r="BX44" s="263">
        <f t="shared" si="15"/>
        <v>0</v>
      </c>
      <c r="BY44" s="120">
        <f t="shared" si="67"/>
        <v>0</v>
      </c>
      <c r="BZ44" s="120">
        <f t="shared" si="16"/>
        <v>0</v>
      </c>
      <c r="CA44" s="121">
        <f t="shared" si="68"/>
        <v>0</v>
      </c>
      <c r="CB44" s="259">
        <f>'Input Cost_MS6'!AO$19</f>
        <v>0</v>
      </c>
      <c r="CC44" s="122">
        <f t="shared" si="69"/>
        <v>0</v>
      </c>
      <c r="CD44" s="123">
        <f>BQ44*(1+'Input Cost_MS6'!$AO28)</f>
        <v>0</v>
      </c>
      <c r="CE44" s="124">
        <f t="shared" si="92"/>
        <v>0</v>
      </c>
      <c r="CF44" s="124">
        <f t="shared" si="92"/>
        <v>0</v>
      </c>
      <c r="CG44" s="119">
        <f t="shared" si="71"/>
        <v>0</v>
      </c>
      <c r="CH44" s="120">
        <f t="shared" si="72"/>
        <v>0</v>
      </c>
      <c r="CI44" s="120">
        <f t="shared" si="73"/>
        <v>0</v>
      </c>
      <c r="CJ44" s="120">
        <f t="shared" si="74"/>
        <v>0</v>
      </c>
      <c r="CK44" s="263">
        <f t="shared" si="17"/>
        <v>0</v>
      </c>
      <c r="CL44" s="120">
        <f t="shared" si="75"/>
        <v>0</v>
      </c>
      <c r="CM44" s="120">
        <f t="shared" si="18"/>
        <v>0</v>
      </c>
      <c r="CN44" s="121">
        <f t="shared" si="76"/>
        <v>0</v>
      </c>
      <c r="CO44" s="260">
        <f t="shared" si="77"/>
        <v>0</v>
      </c>
      <c r="CP44" s="126">
        <f t="shared" si="78"/>
        <v>0</v>
      </c>
      <c r="CQ44" s="127" t="str">
        <f t="shared" si="79"/>
        <v/>
      </c>
      <c r="CR44" s="128" t="str">
        <f t="shared" si="80"/>
        <v/>
      </c>
      <c r="CS44" s="128" t="str">
        <f t="shared" si="81"/>
        <v/>
      </c>
      <c r="CT44" s="129">
        <f t="shared" si="86"/>
        <v>0</v>
      </c>
      <c r="CU44" s="130">
        <f t="shared" si="86"/>
        <v>0</v>
      </c>
      <c r="CV44" s="130">
        <f t="shared" si="86"/>
        <v>0</v>
      </c>
      <c r="CW44" s="130">
        <f t="shared" si="86"/>
        <v>0</v>
      </c>
      <c r="CX44" s="130">
        <f t="shared" si="86"/>
        <v>0</v>
      </c>
      <c r="CY44" s="130">
        <f t="shared" si="86"/>
        <v>0</v>
      </c>
      <c r="CZ44" s="130">
        <f t="shared" si="20"/>
        <v>0</v>
      </c>
      <c r="DA44" s="131">
        <f t="shared" si="82"/>
        <v>0</v>
      </c>
      <c r="DB44" s="132" t="str">
        <f t="shared" si="83"/>
        <v/>
      </c>
      <c r="DC44" s="133" t="str">
        <f t="shared" si="84"/>
        <v/>
      </c>
    </row>
    <row r="45" spans="1:109">
      <c r="A45" s="199">
        <f>'Input Cost_MS6'!AP11</f>
        <v>0</v>
      </c>
      <c r="B45" s="194">
        <f>'Input Cost_MS6'!AP$13</f>
        <v>0</v>
      </c>
      <c r="C45" s="657">
        <f>'Input Cost_MS6'!AP$117/100</f>
        <v>0</v>
      </c>
      <c r="D45" s="654">
        <f>C45*(1+'Input Cost_MS6'!AP$22)</f>
        <v>0</v>
      </c>
      <c r="E45" s="197">
        <f>(Kalkulation_MS6!$AR$26)/100</f>
        <v>0</v>
      </c>
      <c r="F45" s="197">
        <f>(Kalkulation_MS6!$AR$35)/100</f>
        <v>0</v>
      </c>
      <c r="G45" s="119">
        <f t="shared" si="21"/>
        <v>0</v>
      </c>
      <c r="H45" s="120">
        <f t="shared" si="22"/>
        <v>0</v>
      </c>
      <c r="I45" s="120">
        <f t="shared" si="23"/>
        <v>0</v>
      </c>
      <c r="J45" s="120">
        <f t="shared" si="24"/>
        <v>0</v>
      </c>
      <c r="K45" s="120">
        <f t="shared" si="25"/>
        <v>0</v>
      </c>
      <c r="L45" s="120">
        <f t="shared" si="26"/>
        <v>0</v>
      </c>
      <c r="M45" s="120">
        <f t="shared" si="27"/>
        <v>0</v>
      </c>
      <c r="N45" s="121">
        <f t="shared" si="28"/>
        <v>0</v>
      </c>
      <c r="O45" s="259">
        <f>'Input Cost_MS6'!AP$14</f>
        <v>0</v>
      </c>
      <c r="P45" s="122">
        <f t="shared" si="29"/>
        <v>0</v>
      </c>
      <c r="Q45" s="123">
        <f>D45*(1+'Input Cost_MS6'!$AP23)</f>
        <v>0</v>
      </c>
      <c r="R45" s="124">
        <f t="shared" si="87"/>
        <v>0</v>
      </c>
      <c r="S45" s="124">
        <f t="shared" si="87"/>
        <v>0</v>
      </c>
      <c r="T45" s="119">
        <f t="shared" si="31"/>
        <v>0</v>
      </c>
      <c r="U45" s="120">
        <f t="shared" si="32"/>
        <v>0</v>
      </c>
      <c r="V45" s="120">
        <f t="shared" si="33"/>
        <v>0</v>
      </c>
      <c r="W45" s="120">
        <f t="shared" si="34"/>
        <v>0</v>
      </c>
      <c r="X45" s="120">
        <f t="shared" si="7"/>
        <v>0</v>
      </c>
      <c r="Y45" s="120">
        <f t="shared" si="35"/>
        <v>0</v>
      </c>
      <c r="Z45" s="120">
        <f t="shared" si="8"/>
        <v>0</v>
      </c>
      <c r="AA45" s="121">
        <f t="shared" si="36"/>
        <v>0</v>
      </c>
      <c r="AB45" s="259">
        <f>'Input Cost_MS6'!AP$15</f>
        <v>0</v>
      </c>
      <c r="AC45" s="122">
        <f t="shared" si="37"/>
        <v>0</v>
      </c>
      <c r="AD45" s="123">
        <f>Q45*(1+'Input Cost_MS6'!$AP24)</f>
        <v>0</v>
      </c>
      <c r="AE45" s="124">
        <f t="shared" si="88"/>
        <v>0</v>
      </c>
      <c r="AF45" s="124">
        <f t="shared" si="88"/>
        <v>0</v>
      </c>
      <c r="AG45" s="119">
        <f t="shared" si="39"/>
        <v>0</v>
      </c>
      <c r="AH45" s="120">
        <f t="shared" si="40"/>
        <v>0</v>
      </c>
      <c r="AI45" s="120">
        <f t="shared" si="41"/>
        <v>0</v>
      </c>
      <c r="AJ45" s="120">
        <f t="shared" si="42"/>
        <v>0</v>
      </c>
      <c r="AK45" s="120">
        <f t="shared" si="9"/>
        <v>0</v>
      </c>
      <c r="AL45" s="120">
        <f t="shared" si="43"/>
        <v>0</v>
      </c>
      <c r="AM45" s="125">
        <f t="shared" si="10"/>
        <v>0</v>
      </c>
      <c r="AN45" s="121">
        <f t="shared" si="44"/>
        <v>0</v>
      </c>
      <c r="AO45" s="259">
        <f>'Input Cost_MS6'!AP$16</f>
        <v>0</v>
      </c>
      <c r="AP45" s="122">
        <f t="shared" si="45"/>
        <v>0</v>
      </c>
      <c r="AQ45" s="123">
        <f>AD45*(1+'Input Cost_MS6'!$AP25)</f>
        <v>0</v>
      </c>
      <c r="AR45" s="124">
        <f t="shared" si="89"/>
        <v>0</v>
      </c>
      <c r="AS45" s="124">
        <f t="shared" si="89"/>
        <v>0</v>
      </c>
      <c r="AT45" s="119">
        <f t="shared" si="47"/>
        <v>0</v>
      </c>
      <c r="AU45" s="120">
        <f t="shared" si="48"/>
        <v>0</v>
      </c>
      <c r="AV45" s="120">
        <f t="shared" si="49"/>
        <v>0</v>
      </c>
      <c r="AW45" s="120">
        <f t="shared" si="50"/>
        <v>0</v>
      </c>
      <c r="AX45" s="120">
        <f t="shared" si="11"/>
        <v>0</v>
      </c>
      <c r="AY45" s="120">
        <f t="shared" si="51"/>
        <v>0</v>
      </c>
      <c r="AZ45" s="120">
        <f t="shared" si="12"/>
        <v>0</v>
      </c>
      <c r="BA45" s="121">
        <f t="shared" si="52"/>
        <v>0</v>
      </c>
      <c r="BB45" s="259">
        <f>'Input Cost_MS6'!AP$17</f>
        <v>0</v>
      </c>
      <c r="BC45" s="122">
        <f t="shared" si="53"/>
        <v>0</v>
      </c>
      <c r="BD45" s="123">
        <f>AQ45*(1+'Input Cost_MS6'!$AP26)</f>
        <v>0</v>
      </c>
      <c r="BE45" s="124">
        <f t="shared" si="90"/>
        <v>0</v>
      </c>
      <c r="BF45" s="124">
        <f t="shared" si="90"/>
        <v>0</v>
      </c>
      <c r="BG45" s="119">
        <f t="shared" si="55"/>
        <v>0</v>
      </c>
      <c r="BH45" s="120">
        <f t="shared" si="56"/>
        <v>0</v>
      </c>
      <c r="BI45" s="120">
        <f t="shared" si="57"/>
        <v>0</v>
      </c>
      <c r="BJ45" s="120">
        <f t="shared" si="58"/>
        <v>0</v>
      </c>
      <c r="BK45" s="263">
        <f t="shared" si="13"/>
        <v>0</v>
      </c>
      <c r="BL45" s="120">
        <f t="shared" si="59"/>
        <v>0</v>
      </c>
      <c r="BM45" s="120">
        <f t="shared" si="14"/>
        <v>0</v>
      </c>
      <c r="BN45" s="121">
        <f t="shared" si="60"/>
        <v>0</v>
      </c>
      <c r="BO45" s="259">
        <f>'Input Cost_MS6'!AP$18</f>
        <v>0</v>
      </c>
      <c r="BP45" s="122">
        <f t="shared" si="61"/>
        <v>0</v>
      </c>
      <c r="BQ45" s="123">
        <f>BD45*(1+'Input Cost_MS6'!$AP27)</f>
        <v>0</v>
      </c>
      <c r="BR45" s="124">
        <f t="shared" si="91"/>
        <v>0</v>
      </c>
      <c r="BS45" s="124">
        <f t="shared" si="91"/>
        <v>0</v>
      </c>
      <c r="BT45" s="119">
        <f t="shared" si="63"/>
        <v>0</v>
      </c>
      <c r="BU45" s="120">
        <f t="shared" si="64"/>
        <v>0</v>
      </c>
      <c r="BV45" s="120">
        <f t="shared" si="65"/>
        <v>0</v>
      </c>
      <c r="BW45" s="120">
        <f t="shared" si="66"/>
        <v>0</v>
      </c>
      <c r="BX45" s="263">
        <f t="shared" si="15"/>
        <v>0</v>
      </c>
      <c r="BY45" s="120">
        <f t="shared" si="67"/>
        <v>0</v>
      </c>
      <c r="BZ45" s="120">
        <f t="shared" si="16"/>
        <v>0</v>
      </c>
      <c r="CA45" s="121">
        <f t="shared" si="68"/>
        <v>0</v>
      </c>
      <c r="CB45" s="259">
        <f>'Input Cost_MS6'!AP$19</f>
        <v>0</v>
      </c>
      <c r="CC45" s="122">
        <f t="shared" si="69"/>
        <v>0</v>
      </c>
      <c r="CD45" s="123">
        <f>BQ45*(1+'Input Cost_MS6'!$AP28)</f>
        <v>0</v>
      </c>
      <c r="CE45" s="124">
        <f t="shared" si="92"/>
        <v>0</v>
      </c>
      <c r="CF45" s="124">
        <f t="shared" si="92"/>
        <v>0</v>
      </c>
      <c r="CG45" s="119">
        <f t="shared" si="71"/>
        <v>0</v>
      </c>
      <c r="CH45" s="120">
        <f t="shared" si="72"/>
        <v>0</v>
      </c>
      <c r="CI45" s="120">
        <f t="shared" si="73"/>
        <v>0</v>
      </c>
      <c r="CJ45" s="120">
        <f t="shared" si="74"/>
        <v>0</v>
      </c>
      <c r="CK45" s="263">
        <f t="shared" si="17"/>
        <v>0</v>
      </c>
      <c r="CL45" s="120">
        <f t="shared" si="75"/>
        <v>0</v>
      </c>
      <c r="CM45" s="120">
        <f t="shared" si="18"/>
        <v>0</v>
      </c>
      <c r="CN45" s="121">
        <f t="shared" si="76"/>
        <v>0</v>
      </c>
      <c r="CO45" s="260">
        <f t="shared" si="77"/>
        <v>0</v>
      </c>
      <c r="CP45" s="126">
        <f t="shared" si="78"/>
        <v>0</v>
      </c>
      <c r="CQ45" s="127" t="str">
        <f t="shared" si="79"/>
        <v/>
      </c>
      <c r="CR45" s="128" t="str">
        <f t="shared" si="80"/>
        <v/>
      </c>
      <c r="CS45" s="128" t="str">
        <f t="shared" si="81"/>
        <v/>
      </c>
      <c r="CT45" s="129">
        <f t="shared" si="86"/>
        <v>0</v>
      </c>
      <c r="CU45" s="130">
        <f t="shared" si="86"/>
        <v>0</v>
      </c>
      <c r="CV45" s="130">
        <f t="shared" si="86"/>
        <v>0</v>
      </c>
      <c r="CW45" s="130">
        <f t="shared" si="86"/>
        <v>0</v>
      </c>
      <c r="CX45" s="130">
        <f t="shared" si="86"/>
        <v>0</v>
      </c>
      <c r="CY45" s="130">
        <f t="shared" si="86"/>
        <v>0</v>
      </c>
      <c r="CZ45" s="130">
        <f t="shared" si="20"/>
        <v>0</v>
      </c>
      <c r="DA45" s="131">
        <f t="shared" si="82"/>
        <v>0</v>
      </c>
      <c r="DB45" s="132" t="str">
        <f t="shared" si="83"/>
        <v/>
      </c>
      <c r="DC45" s="133" t="str">
        <f t="shared" si="84"/>
        <v/>
      </c>
    </row>
    <row r="46" spans="1:109">
      <c r="A46" s="359">
        <f>'Input Cost_MS6'!AQ11</f>
        <v>0</v>
      </c>
      <c r="B46" s="76">
        <f>'Input Cost_MS6'!AQ$13</f>
        <v>0</v>
      </c>
      <c r="C46" s="658">
        <f>'Input Cost_MS6'!AQ$117/100</f>
        <v>0</v>
      </c>
      <c r="D46" s="655">
        <f>C46*(1+'Input Cost_MS6'!AQ$22)</f>
        <v>0</v>
      </c>
      <c r="E46" s="197">
        <f>(Kalkulation_MS6!$AS$26)/100</f>
        <v>0</v>
      </c>
      <c r="F46" s="197">
        <f>(Kalkulation_MS6!$AS$35)/100</f>
        <v>0</v>
      </c>
      <c r="G46" s="103">
        <f t="shared" si="21"/>
        <v>0</v>
      </c>
      <c r="H46" s="104">
        <f t="shared" si="22"/>
        <v>0</v>
      </c>
      <c r="I46" s="279">
        <f t="shared" si="23"/>
        <v>0</v>
      </c>
      <c r="J46" s="279">
        <f t="shared" si="24"/>
        <v>0</v>
      </c>
      <c r="K46" s="279">
        <f t="shared" si="25"/>
        <v>0</v>
      </c>
      <c r="L46" s="279">
        <f t="shared" si="26"/>
        <v>0</v>
      </c>
      <c r="M46" s="279">
        <f t="shared" si="27"/>
        <v>0</v>
      </c>
      <c r="N46" s="280">
        <f t="shared" si="28"/>
        <v>0</v>
      </c>
      <c r="O46" s="106">
        <f>'Input Cost_MS6'!AQ$14</f>
        <v>0</v>
      </c>
      <c r="P46" s="122">
        <f t="shared" si="29"/>
        <v>0</v>
      </c>
      <c r="Q46" s="360">
        <f>D46*(1+'Input Cost_MS6'!$AQ23)</f>
        <v>0</v>
      </c>
      <c r="R46" s="361">
        <f t="shared" si="87"/>
        <v>0</v>
      </c>
      <c r="S46" s="361">
        <f t="shared" si="87"/>
        <v>0</v>
      </c>
      <c r="T46" s="282">
        <f t="shared" si="31"/>
        <v>0</v>
      </c>
      <c r="U46" s="279">
        <f t="shared" si="32"/>
        <v>0</v>
      </c>
      <c r="V46" s="279">
        <f t="shared" si="33"/>
        <v>0</v>
      </c>
      <c r="W46" s="279">
        <f t="shared" si="34"/>
        <v>0</v>
      </c>
      <c r="X46" s="279">
        <f t="shared" si="7"/>
        <v>0</v>
      </c>
      <c r="Y46" s="279">
        <f t="shared" si="35"/>
        <v>0</v>
      </c>
      <c r="Z46" s="279">
        <f t="shared" si="8"/>
        <v>0</v>
      </c>
      <c r="AA46" s="280">
        <f t="shared" si="36"/>
        <v>0</v>
      </c>
      <c r="AB46" s="106">
        <f>'Input Cost_MS6'!AQ$15</f>
        <v>0</v>
      </c>
      <c r="AC46" s="258">
        <f t="shared" si="37"/>
        <v>0</v>
      </c>
      <c r="AD46" s="360">
        <f>Q46*(1+'Input Cost_MS6'!$AQ24)</f>
        <v>0</v>
      </c>
      <c r="AE46" s="361">
        <f t="shared" si="88"/>
        <v>0</v>
      </c>
      <c r="AF46" s="361">
        <f t="shared" si="88"/>
        <v>0</v>
      </c>
      <c r="AG46" s="282">
        <f t="shared" si="39"/>
        <v>0</v>
      </c>
      <c r="AH46" s="279">
        <f t="shared" si="40"/>
        <v>0</v>
      </c>
      <c r="AI46" s="279">
        <f t="shared" si="41"/>
        <v>0</v>
      </c>
      <c r="AJ46" s="279">
        <f t="shared" si="42"/>
        <v>0</v>
      </c>
      <c r="AK46" s="279">
        <f t="shared" si="9"/>
        <v>0</v>
      </c>
      <c r="AL46" s="279">
        <f t="shared" si="43"/>
        <v>0</v>
      </c>
      <c r="AM46" s="362">
        <f t="shared" si="10"/>
        <v>0</v>
      </c>
      <c r="AN46" s="280">
        <f t="shared" si="44"/>
        <v>0</v>
      </c>
      <c r="AO46" s="363">
        <f>'Input Cost_MS6'!AQ$16</f>
        <v>0</v>
      </c>
      <c r="AP46" s="258">
        <f t="shared" si="45"/>
        <v>0</v>
      </c>
      <c r="AQ46" s="360">
        <f>AD46*(1+'Input Cost_MS6'!$AQ25)</f>
        <v>0</v>
      </c>
      <c r="AR46" s="361">
        <f t="shared" si="89"/>
        <v>0</v>
      </c>
      <c r="AS46" s="361">
        <f t="shared" si="89"/>
        <v>0</v>
      </c>
      <c r="AT46" s="282">
        <f t="shared" si="47"/>
        <v>0</v>
      </c>
      <c r="AU46" s="279">
        <f t="shared" si="48"/>
        <v>0</v>
      </c>
      <c r="AV46" s="279">
        <f t="shared" si="49"/>
        <v>0</v>
      </c>
      <c r="AW46" s="279">
        <f t="shared" si="50"/>
        <v>0</v>
      </c>
      <c r="AX46" s="279">
        <f t="shared" si="11"/>
        <v>0</v>
      </c>
      <c r="AY46" s="279">
        <f t="shared" si="51"/>
        <v>0</v>
      </c>
      <c r="AZ46" s="279">
        <f t="shared" si="12"/>
        <v>0</v>
      </c>
      <c r="BA46" s="280">
        <f t="shared" si="52"/>
        <v>0</v>
      </c>
      <c r="BB46" s="106">
        <f>'Input Cost_MS6'!AQ$17</f>
        <v>0</v>
      </c>
      <c r="BC46" s="258">
        <f t="shared" si="53"/>
        <v>0</v>
      </c>
      <c r="BD46" s="360">
        <f>AQ46*(1+'Input Cost_MS6'!$AQ26)</f>
        <v>0</v>
      </c>
      <c r="BE46" s="361">
        <f t="shared" si="90"/>
        <v>0</v>
      </c>
      <c r="BF46" s="361">
        <f t="shared" si="90"/>
        <v>0</v>
      </c>
      <c r="BG46" s="282">
        <f t="shared" si="55"/>
        <v>0</v>
      </c>
      <c r="BH46" s="279">
        <f t="shared" si="56"/>
        <v>0</v>
      </c>
      <c r="BI46" s="279">
        <f t="shared" si="57"/>
        <v>0</v>
      </c>
      <c r="BJ46" s="279">
        <f t="shared" si="58"/>
        <v>0</v>
      </c>
      <c r="BK46" s="364">
        <f t="shared" si="13"/>
        <v>0</v>
      </c>
      <c r="BL46" s="279">
        <f t="shared" si="59"/>
        <v>0</v>
      </c>
      <c r="BM46" s="279">
        <f t="shared" si="14"/>
        <v>0</v>
      </c>
      <c r="BN46" s="280">
        <f t="shared" si="60"/>
        <v>0</v>
      </c>
      <c r="BO46" s="106">
        <f>'Input Cost_MS6'!AQ$18</f>
        <v>0</v>
      </c>
      <c r="BP46" s="258">
        <f t="shared" si="61"/>
        <v>0</v>
      </c>
      <c r="BQ46" s="360">
        <f>BD46*(1+'Input Cost_MS6'!$AQ27)</f>
        <v>0</v>
      </c>
      <c r="BR46" s="361">
        <f t="shared" si="91"/>
        <v>0</v>
      </c>
      <c r="BS46" s="361">
        <f t="shared" si="91"/>
        <v>0</v>
      </c>
      <c r="BT46" s="282">
        <f t="shared" si="63"/>
        <v>0</v>
      </c>
      <c r="BU46" s="279">
        <f t="shared" si="64"/>
        <v>0</v>
      </c>
      <c r="BV46" s="279">
        <f t="shared" si="65"/>
        <v>0</v>
      </c>
      <c r="BW46" s="279">
        <f t="shared" si="66"/>
        <v>0</v>
      </c>
      <c r="BX46" s="364">
        <f t="shared" si="15"/>
        <v>0</v>
      </c>
      <c r="BY46" s="279">
        <f t="shared" si="67"/>
        <v>0</v>
      </c>
      <c r="BZ46" s="279">
        <f t="shared" si="16"/>
        <v>0</v>
      </c>
      <c r="CA46" s="280">
        <f t="shared" si="68"/>
        <v>0</v>
      </c>
      <c r="CB46" s="106">
        <f>'Input Cost_MS6'!AQ$19</f>
        <v>0</v>
      </c>
      <c r="CC46" s="258">
        <f t="shared" si="69"/>
        <v>0</v>
      </c>
      <c r="CD46" s="360">
        <f>BQ46*(1+'Input Cost_MS6'!$AQ28)</f>
        <v>0</v>
      </c>
      <c r="CE46" s="361">
        <f t="shared" si="92"/>
        <v>0</v>
      </c>
      <c r="CF46" s="361">
        <f t="shared" si="92"/>
        <v>0</v>
      </c>
      <c r="CG46" s="282">
        <f t="shared" si="71"/>
        <v>0</v>
      </c>
      <c r="CH46" s="279">
        <f t="shared" si="72"/>
        <v>0</v>
      </c>
      <c r="CI46" s="279">
        <f t="shared" si="73"/>
        <v>0</v>
      </c>
      <c r="CJ46" s="279">
        <f t="shared" si="74"/>
        <v>0</v>
      </c>
      <c r="CK46" s="364">
        <f t="shared" si="17"/>
        <v>0</v>
      </c>
      <c r="CL46" s="279">
        <f t="shared" si="75"/>
        <v>0</v>
      </c>
      <c r="CM46" s="279">
        <f t="shared" si="18"/>
        <v>0</v>
      </c>
      <c r="CN46" s="280">
        <f t="shared" si="76"/>
        <v>0</v>
      </c>
      <c r="CO46" s="110">
        <f t="shared" si="77"/>
        <v>0</v>
      </c>
      <c r="CP46" s="126">
        <f t="shared" si="78"/>
        <v>0</v>
      </c>
      <c r="CQ46" s="365" t="str">
        <f t="shared" si="79"/>
        <v/>
      </c>
      <c r="CR46" s="366" t="str">
        <f t="shared" si="80"/>
        <v/>
      </c>
      <c r="CS46" s="366" t="str">
        <f t="shared" si="81"/>
        <v/>
      </c>
      <c r="CT46" s="367">
        <f t="shared" si="86"/>
        <v>0</v>
      </c>
      <c r="CU46" s="368">
        <f t="shared" si="86"/>
        <v>0</v>
      </c>
      <c r="CV46" s="368">
        <f t="shared" si="86"/>
        <v>0</v>
      </c>
      <c r="CW46" s="368">
        <f t="shared" si="86"/>
        <v>0</v>
      </c>
      <c r="CX46" s="368">
        <f t="shared" si="86"/>
        <v>0</v>
      </c>
      <c r="CY46" s="368">
        <f t="shared" si="86"/>
        <v>0</v>
      </c>
      <c r="CZ46" s="368">
        <f t="shared" si="20"/>
        <v>0</v>
      </c>
      <c r="DA46" s="369">
        <f t="shared" si="82"/>
        <v>0</v>
      </c>
      <c r="DB46" s="370" t="str">
        <f t="shared" si="83"/>
        <v/>
      </c>
      <c r="DC46" s="371" t="str">
        <f t="shared" si="84"/>
        <v/>
      </c>
    </row>
    <row r="47" spans="1:109" s="139" customFormat="1">
      <c r="A47" s="200" t="s">
        <v>156</v>
      </c>
      <c r="B47" s="77">
        <f>SUM(B7:B46)</f>
        <v>0</v>
      </c>
      <c r="C47" s="134">
        <f>IF(B47=0,0,G47/B47)</f>
        <v>0</v>
      </c>
      <c r="D47" s="43">
        <f>IF(B47=0,0,H47/B47)</f>
        <v>0</v>
      </c>
      <c r="E47" s="43">
        <f>IF(B47=0,0,K47/B47)</f>
        <v>0</v>
      </c>
      <c r="F47" s="43">
        <f>IF(B47=0,0,L47/B47)</f>
        <v>0</v>
      </c>
      <c r="G47" s="135">
        <f t="shared" ref="G47:O47" si="93">SUM(G7:G46)</f>
        <v>0</v>
      </c>
      <c r="H47" s="78">
        <f t="shared" si="93"/>
        <v>0</v>
      </c>
      <c r="I47" s="78">
        <f t="shared" si="93"/>
        <v>0</v>
      </c>
      <c r="J47" s="78">
        <f t="shared" si="93"/>
        <v>0</v>
      </c>
      <c r="K47" s="78">
        <f t="shared" si="93"/>
        <v>0</v>
      </c>
      <c r="L47" s="78">
        <f t="shared" si="93"/>
        <v>0</v>
      </c>
      <c r="M47" s="78">
        <f t="shared" si="93"/>
        <v>0</v>
      </c>
      <c r="N47" s="136">
        <f t="shared" si="93"/>
        <v>0</v>
      </c>
      <c r="O47" s="77">
        <f t="shared" si="93"/>
        <v>0</v>
      </c>
      <c r="P47" s="134">
        <f>IF(O47=0,0,T47/O47)</f>
        <v>0</v>
      </c>
      <c r="Q47" s="43">
        <f>IF(O47=0,0,U47/O47)</f>
        <v>0</v>
      </c>
      <c r="R47" s="43">
        <f>IF(O47=0,0,X47/O47)</f>
        <v>0</v>
      </c>
      <c r="S47" s="43">
        <f>IF(O47=0,0,Y47/O47)</f>
        <v>0</v>
      </c>
      <c r="T47" s="135">
        <f t="shared" ref="T47:AB47" si="94">SUM(T7:T46)</f>
        <v>0</v>
      </c>
      <c r="U47" s="78">
        <f t="shared" si="94"/>
        <v>0</v>
      </c>
      <c r="V47" s="78">
        <f t="shared" si="94"/>
        <v>0</v>
      </c>
      <c r="W47" s="78">
        <f t="shared" si="94"/>
        <v>0</v>
      </c>
      <c r="X47" s="78">
        <f t="shared" si="94"/>
        <v>0</v>
      </c>
      <c r="Y47" s="78">
        <f t="shared" si="94"/>
        <v>0</v>
      </c>
      <c r="Z47" s="78">
        <f t="shared" si="94"/>
        <v>0</v>
      </c>
      <c r="AA47" s="136">
        <f t="shared" si="94"/>
        <v>0</v>
      </c>
      <c r="AB47" s="77">
        <f t="shared" si="94"/>
        <v>0</v>
      </c>
      <c r="AC47" s="134">
        <f>IF(AB47=0,0,AG47/AB47)</f>
        <v>0</v>
      </c>
      <c r="AD47" s="43">
        <f>IF(AB47=0,0,AH47/AB47)</f>
        <v>0</v>
      </c>
      <c r="AE47" s="43">
        <f>IF(AB47=0,0,AK47/AB47)</f>
        <v>0</v>
      </c>
      <c r="AF47" s="43">
        <f>IF(AB47=0,0,AL47/AB47)</f>
        <v>0</v>
      </c>
      <c r="AG47" s="135">
        <f t="shared" ref="AG47:AO47" si="95">SUM(AG7:AG46)</f>
        <v>0</v>
      </c>
      <c r="AH47" s="78">
        <f t="shared" si="95"/>
        <v>0</v>
      </c>
      <c r="AI47" s="78">
        <f t="shared" si="95"/>
        <v>0</v>
      </c>
      <c r="AJ47" s="78">
        <f t="shared" si="95"/>
        <v>0</v>
      </c>
      <c r="AK47" s="78">
        <f t="shared" si="95"/>
        <v>0</v>
      </c>
      <c r="AL47" s="78">
        <f t="shared" si="95"/>
        <v>0</v>
      </c>
      <c r="AM47" s="78">
        <f t="shared" si="95"/>
        <v>0</v>
      </c>
      <c r="AN47" s="136">
        <f t="shared" si="95"/>
        <v>0</v>
      </c>
      <c r="AO47" s="77">
        <f t="shared" si="95"/>
        <v>0</v>
      </c>
      <c r="AP47" s="134">
        <f>IF(AO47=0,0,AT47/AO47)</f>
        <v>0</v>
      </c>
      <c r="AQ47" s="43">
        <f>IF(AO47=0,0,AU47/AO47)</f>
        <v>0</v>
      </c>
      <c r="AR47" s="43">
        <f>IF(AO47=0,0,AX47/AO47)</f>
        <v>0</v>
      </c>
      <c r="AS47" s="43">
        <f>IF(AO47=0,0,AY47/AO47)</f>
        <v>0</v>
      </c>
      <c r="AT47" s="135">
        <f t="shared" ref="AT47:BB47" si="96">SUM(AT7:AT46)</f>
        <v>0</v>
      </c>
      <c r="AU47" s="78">
        <f t="shared" si="96"/>
        <v>0</v>
      </c>
      <c r="AV47" s="78">
        <f t="shared" si="96"/>
        <v>0</v>
      </c>
      <c r="AW47" s="78">
        <f t="shared" si="96"/>
        <v>0</v>
      </c>
      <c r="AX47" s="78">
        <f t="shared" si="96"/>
        <v>0</v>
      </c>
      <c r="AY47" s="78">
        <f t="shared" si="96"/>
        <v>0</v>
      </c>
      <c r="AZ47" s="78">
        <f t="shared" si="96"/>
        <v>0</v>
      </c>
      <c r="BA47" s="136">
        <f t="shared" si="96"/>
        <v>0</v>
      </c>
      <c r="BB47" s="77">
        <f t="shared" si="96"/>
        <v>0</v>
      </c>
      <c r="BC47" s="134">
        <f>IF(BB47=0,0,BG47/BB47)</f>
        <v>0</v>
      </c>
      <c r="BD47" s="43">
        <f>IF(BB47=0,0,BH47/BB47)</f>
        <v>0</v>
      </c>
      <c r="BE47" s="43">
        <f>IF(BB47=0,0,BK47/BB47)</f>
        <v>0</v>
      </c>
      <c r="BF47" s="43">
        <f>IF(BB47=0,0,BL47/BB47)</f>
        <v>0</v>
      </c>
      <c r="BG47" s="135">
        <f t="shared" ref="BG47:BO47" si="97">SUM(BG7:BG46)</f>
        <v>0</v>
      </c>
      <c r="BH47" s="78">
        <f t="shared" si="97"/>
        <v>0</v>
      </c>
      <c r="BI47" s="78">
        <f t="shared" si="97"/>
        <v>0</v>
      </c>
      <c r="BJ47" s="78">
        <f t="shared" si="97"/>
        <v>0</v>
      </c>
      <c r="BK47" s="78">
        <f t="shared" si="97"/>
        <v>0</v>
      </c>
      <c r="BL47" s="78">
        <f t="shared" si="97"/>
        <v>0</v>
      </c>
      <c r="BM47" s="78">
        <f t="shared" si="97"/>
        <v>0</v>
      </c>
      <c r="BN47" s="136">
        <f t="shared" si="97"/>
        <v>0</v>
      </c>
      <c r="BO47" s="77">
        <f t="shared" si="97"/>
        <v>0</v>
      </c>
      <c r="BP47" s="134">
        <f>IF(BO47=0,0,BT47/BO47)</f>
        <v>0</v>
      </c>
      <c r="BQ47" s="43">
        <f>IF(BO47=0,0,BU47/BO47)</f>
        <v>0</v>
      </c>
      <c r="BR47" s="43">
        <f>IF(BO47=0,0,BX47/BO47)</f>
        <v>0</v>
      </c>
      <c r="BS47" s="43">
        <f>IF(BO47=0,0,BY47/BO47)</f>
        <v>0</v>
      </c>
      <c r="BT47" s="135">
        <f t="shared" ref="BT47:CB47" si="98">SUM(BT7:BT46)</f>
        <v>0</v>
      </c>
      <c r="BU47" s="78">
        <f t="shared" si="98"/>
        <v>0</v>
      </c>
      <c r="BV47" s="78">
        <f t="shared" si="98"/>
        <v>0</v>
      </c>
      <c r="BW47" s="78">
        <f t="shared" si="98"/>
        <v>0</v>
      </c>
      <c r="BX47" s="78">
        <f t="shared" si="98"/>
        <v>0</v>
      </c>
      <c r="BY47" s="78">
        <f t="shared" si="98"/>
        <v>0</v>
      </c>
      <c r="BZ47" s="78">
        <f t="shared" si="98"/>
        <v>0</v>
      </c>
      <c r="CA47" s="136">
        <f t="shared" si="98"/>
        <v>0</v>
      </c>
      <c r="CB47" s="77">
        <f t="shared" si="98"/>
        <v>0</v>
      </c>
      <c r="CC47" s="134">
        <f>IF(CB47=0,0,CG47/CB47)</f>
        <v>0</v>
      </c>
      <c r="CD47" s="43">
        <f>IF(CB47=0,0,CH47/CB47)</f>
        <v>0</v>
      </c>
      <c r="CE47" s="43">
        <f>IF(CB47=0,0,CK47/CB47)</f>
        <v>0</v>
      </c>
      <c r="CF47" s="43">
        <f>IF(CB47=0,0,CL47/CB47)</f>
        <v>0</v>
      </c>
      <c r="CG47" s="135">
        <f t="shared" ref="CG47:CO47" si="99">SUM(CG7:CG46)</f>
        <v>0</v>
      </c>
      <c r="CH47" s="78">
        <f t="shared" si="99"/>
        <v>0</v>
      </c>
      <c r="CI47" s="78">
        <f t="shared" si="99"/>
        <v>0</v>
      </c>
      <c r="CJ47" s="78">
        <f t="shared" si="99"/>
        <v>0</v>
      </c>
      <c r="CK47" s="78">
        <f t="shared" si="99"/>
        <v>0</v>
      </c>
      <c r="CL47" s="78">
        <f t="shared" si="99"/>
        <v>0</v>
      </c>
      <c r="CM47" s="78">
        <f t="shared" si="99"/>
        <v>0</v>
      </c>
      <c r="CN47" s="136">
        <f t="shared" si="99"/>
        <v>0</v>
      </c>
      <c r="CO47" s="77">
        <f t="shared" si="99"/>
        <v>0</v>
      </c>
      <c r="CP47" s="134">
        <f>IF(CO47=0,0,CT47/CO47)</f>
        <v>0</v>
      </c>
      <c r="CQ47" s="43">
        <f>IF(CO47=0,0,CU47/CO47)</f>
        <v>0</v>
      </c>
      <c r="CR47" s="43">
        <f>IF(CO47=0,0,CX47/CO47)</f>
        <v>0</v>
      </c>
      <c r="CS47" s="43">
        <f>IF(CO47=0,0,CY47/CO47)</f>
        <v>0</v>
      </c>
      <c r="CT47" s="135">
        <f t="shared" ref="CT47:DA47" si="100">SUM(CT7:CT46)</f>
        <v>0</v>
      </c>
      <c r="CU47" s="78">
        <f t="shared" si="100"/>
        <v>0</v>
      </c>
      <c r="CV47" s="78">
        <f t="shared" si="100"/>
        <v>0</v>
      </c>
      <c r="CW47" s="78">
        <f t="shared" si="100"/>
        <v>0</v>
      </c>
      <c r="CX47" s="78">
        <f t="shared" si="100"/>
        <v>0</v>
      </c>
      <c r="CY47" s="78">
        <f t="shared" si="100"/>
        <v>0</v>
      </c>
      <c r="CZ47" s="78">
        <f t="shared" si="100"/>
        <v>0</v>
      </c>
      <c r="DA47" s="136">
        <f t="shared" si="100"/>
        <v>0</v>
      </c>
      <c r="DB47" s="137">
        <f>IF(CU47=0,0,CZ47/CU47)</f>
        <v>0</v>
      </c>
      <c r="DC47" s="138">
        <f>IF(CU47=0,0,DA47/CU47)</f>
        <v>0</v>
      </c>
      <c r="DD47" s="349">
        <f>SUM(DD7:DD46)</f>
        <v>0</v>
      </c>
      <c r="DE47" s="349">
        <f>SUM(DE7:DE46)</f>
        <v>0</v>
      </c>
    </row>
    <row r="48" spans="1:109" s="1" customFormat="1">
      <c r="A48" s="70"/>
      <c r="C48" s="140"/>
      <c r="D48" s="140">
        <f>D47-C47</f>
        <v>0</v>
      </c>
      <c r="E48" s="340" t="e">
        <f>D48/C47</f>
        <v>#DIV/0!</v>
      </c>
      <c r="H48" s="172">
        <f>G47-H47</f>
        <v>0</v>
      </c>
      <c r="P48" s="140"/>
      <c r="Q48" s="140">
        <f>Q47-D47</f>
        <v>0</v>
      </c>
      <c r="R48" s="340" t="e">
        <f>Q48/D47</f>
        <v>#DIV/0!</v>
      </c>
      <c r="AC48" s="140"/>
      <c r="AD48" s="140">
        <f>AD47-Q47</f>
        <v>0</v>
      </c>
      <c r="AE48" s="340" t="e">
        <f>AD48/Q47</f>
        <v>#DIV/0!</v>
      </c>
      <c r="AP48" s="140"/>
      <c r="AQ48" s="140">
        <f>AQ47-AD47</f>
        <v>0</v>
      </c>
      <c r="AR48" s="340" t="e">
        <f>AQ48/AD47</f>
        <v>#DIV/0!</v>
      </c>
      <c r="BC48" s="140"/>
      <c r="BD48" s="140">
        <f>BD47-AQ47</f>
        <v>0</v>
      </c>
      <c r="BE48" s="340" t="e">
        <f>BD48/AQ47</f>
        <v>#DIV/0!</v>
      </c>
      <c r="BP48" s="140"/>
      <c r="BQ48" s="140">
        <f>BQ47-BD47</f>
        <v>0</v>
      </c>
      <c r="BR48" s="340" t="e">
        <f>BQ48/BD47</f>
        <v>#DIV/0!</v>
      </c>
      <c r="CC48" s="140"/>
      <c r="CD48" s="140">
        <f>CD47-BQ47</f>
        <v>0</v>
      </c>
      <c r="CE48" s="340" t="e">
        <f>CD48/BQ47</f>
        <v>#DIV/0!</v>
      </c>
      <c r="CP48" s="140"/>
      <c r="CQ48" s="140">
        <f>CQ47-CP47</f>
        <v>0</v>
      </c>
      <c r="CR48" s="340" t="e">
        <f>CQ48/CP47</f>
        <v>#DIV/0!</v>
      </c>
      <c r="DD48" s="74" t="e">
        <f>DD47/CO47/100</f>
        <v>#DIV/0!</v>
      </c>
      <c r="DE48" s="74" t="e">
        <f>DE47/CO47/100</f>
        <v>#DIV/0!</v>
      </c>
    </row>
    <row r="49" spans="1:108" s="94" customFormat="1" ht="18.75">
      <c r="A49" s="274">
        <v>0.13800000000000001</v>
      </c>
      <c r="B49" s="1138">
        <f>B5</f>
        <v>2026</v>
      </c>
      <c r="C49" s="1139"/>
      <c r="D49" s="1139"/>
      <c r="E49" s="1139"/>
      <c r="F49" s="1139"/>
      <c r="G49" s="1139"/>
      <c r="H49" s="1139"/>
      <c r="I49" s="1139"/>
      <c r="J49" s="1139"/>
      <c r="K49" s="1139"/>
      <c r="L49" s="1139"/>
      <c r="M49" s="1139"/>
      <c r="N49" s="1140"/>
      <c r="O49" s="1138">
        <f>B49+1</f>
        <v>2027</v>
      </c>
      <c r="P49" s="1139"/>
      <c r="Q49" s="1139"/>
      <c r="R49" s="1139"/>
      <c r="S49" s="1139"/>
      <c r="T49" s="1139"/>
      <c r="U49" s="1139"/>
      <c r="V49" s="1139"/>
      <c r="W49" s="1139"/>
      <c r="X49" s="1139"/>
      <c r="Y49" s="1139"/>
      <c r="Z49" s="1139"/>
      <c r="AA49" s="1140"/>
      <c r="AB49" s="1138">
        <f>O49+1</f>
        <v>2028</v>
      </c>
      <c r="AC49" s="1139"/>
      <c r="AD49" s="1139"/>
      <c r="AE49" s="1139"/>
      <c r="AF49" s="1139"/>
      <c r="AG49" s="1139"/>
      <c r="AH49" s="1139"/>
      <c r="AI49" s="1139"/>
      <c r="AJ49" s="1139"/>
      <c r="AK49" s="1139"/>
      <c r="AL49" s="1139"/>
      <c r="AM49" s="1139"/>
      <c r="AN49" s="1140"/>
      <c r="AO49" s="1138">
        <f>AB49+1</f>
        <v>2029</v>
      </c>
      <c r="AP49" s="1139"/>
      <c r="AQ49" s="1139"/>
      <c r="AR49" s="1139"/>
      <c r="AS49" s="1139"/>
      <c r="AT49" s="1139"/>
      <c r="AU49" s="1139"/>
      <c r="AV49" s="1139"/>
      <c r="AW49" s="1139"/>
      <c r="AX49" s="1139"/>
      <c r="AY49" s="1139"/>
      <c r="AZ49" s="1139"/>
      <c r="BA49" s="1140"/>
      <c r="BB49" s="1138">
        <f>AO49+1</f>
        <v>2030</v>
      </c>
      <c r="BC49" s="1139"/>
      <c r="BD49" s="1139"/>
      <c r="BE49" s="1139"/>
      <c r="BF49" s="1139"/>
      <c r="BG49" s="1139"/>
      <c r="BH49" s="1139"/>
      <c r="BI49" s="1139"/>
      <c r="BJ49" s="1139"/>
      <c r="BK49" s="1139"/>
      <c r="BL49" s="1139"/>
      <c r="BM49" s="1139"/>
      <c r="BN49" s="1140"/>
      <c r="BO49" s="1138">
        <f>BB49+1</f>
        <v>2031</v>
      </c>
      <c r="BP49" s="1139"/>
      <c r="BQ49" s="1139"/>
      <c r="BR49" s="1139"/>
      <c r="BS49" s="1139"/>
      <c r="BT49" s="1139"/>
      <c r="BU49" s="1139"/>
      <c r="BV49" s="1139"/>
      <c r="BW49" s="1139"/>
      <c r="BX49" s="1139"/>
      <c r="BY49" s="1139"/>
      <c r="BZ49" s="1139"/>
      <c r="CA49" s="1140"/>
      <c r="CB49" s="1138">
        <f>BO49+1</f>
        <v>2032</v>
      </c>
      <c r="CC49" s="1139"/>
      <c r="CD49" s="1139"/>
      <c r="CE49" s="1139"/>
      <c r="CF49" s="1139"/>
      <c r="CG49" s="1139"/>
      <c r="CH49" s="1139"/>
      <c r="CI49" s="1139"/>
      <c r="CJ49" s="1139"/>
      <c r="CK49" s="1139"/>
      <c r="CL49" s="1139"/>
      <c r="CM49" s="1139"/>
      <c r="CN49" s="1140"/>
      <c r="CO49" s="1141" t="s">
        <v>156</v>
      </c>
      <c r="CP49" s="1142"/>
      <c r="CQ49" s="1142"/>
      <c r="CR49" s="1142"/>
      <c r="CS49" s="1142"/>
      <c r="CT49" s="1142"/>
      <c r="CU49" s="1142"/>
      <c r="CV49" s="1142"/>
      <c r="CW49" s="1142"/>
      <c r="CX49" s="1142"/>
      <c r="CY49" s="1142"/>
      <c r="CZ49" s="1142"/>
      <c r="DA49" s="1142"/>
      <c r="DB49" s="1142"/>
      <c r="DC49" s="1143"/>
      <c r="DD49" s="346"/>
    </row>
    <row r="50" spans="1:108" s="101" customFormat="1" ht="94.5">
      <c r="A50" s="198" t="s">
        <v>293</v>
      </c>
      <c r="B50" s="95" t="s">
        <v>415</v>
      </c>
      <c r="C50" s="96" t="s">
        <v>416</v>
      </c>
      <c r="D50" s="97" t="s">
        <v>131</v>
      </c>
      <c r="E50" s="97" t="s">
        <v>409</v>
      </c>
      <c r="F50" s="97" t="s">
        <v>410</v>
      </c>
      <c r="G50" s="98" t="s">
        <v>419</v>
      </c>
      <c r="H50" s="97" t="s">
        <v>420</v>
      </c>
      <c r="I50" s="97" t="s">
        <v>424</v>
      </c>
      <c r="J50" s="97" t="s">
        <v>425</v>
      </c>
      <c r="K50" s="97" t="s">
        <v>426</v>
      </c>
      <c r="L50" s="97" t="s">
        <v>427</v>
      </c>
      <c r="M50" s="97" t="s">
        <v>428</v>
      </c>
      <c r="N50" s="97"/>
      <c r="O50" s="95" t="s">
        <v>415</v>
      </c>
      <c r="P50" s="96" t="s">
        <v>416</v>
      </c>
      <c r="Q50" s="97" t="s">
        <v>131</v>
      </c>
      <c r="R50" s="97" t="s">
        <v>409</v>
      </c>
      <c r="S50" s="97" t="s">
        <v>410</v>
      </c>
      <c r="T50" s="98" t="s">
        <v>419</v>
      </c>
      <c r="U50" s="97" t="s">
        <v>420</v>
      </c>
      <c r="V50" s="97" t="s">
        <v>424</v>
      </c>
      <c r="W50" s="97" t="s">
        <v>425</v>
      </c>
      <c r="X50" s="97" t="s">
        <v>426</v>
      </c>
      <c r="Y50" s="97" t="s">
        <v>427</v>
      </c>
      <c r="Z50" s="97" t="s">
        <v>428</v>
      </c>
      <c r="AA50" s="97"/>
      <c r="AB50" s="95" t="s">
        <v>415</v>
      </c>
      <c r="AC50" s="96" t="s">
        <v>416</v>
      </c>
      <c r="AD50" s="97" t="s">
        <v>131</v>
      </c>
      <c r="AE50" s="97" t="s">
        <v>409</v>
      </c>
      <c r="AF50" s="97" t="s">
        <v>410</v>
      </c>
      <c r="AG50" s="98" t="s">
        <v>419</v>
      </c>
      <c r="AH50" s="97" t="s">
        <v>420</v>
      </c>
      <c r="AI50" s="97" t="s">
        <v>424</v>
      </c>
      <c r="AJ50" s="97" t="s">
        <v>425</v>
      </c>
      <c r="AK50" s="97" t="s">
        <v>426</v>
      </c>
      <c r="AL50" s="97" t="s">
        <v>427</v>
      </c>
      <c r="AM50" s="97" t="s">
        <v>428</v>
      </c>
      <c r="AN50" s="97"/>
      <c r="AO50" s="95" t="s">
        <v>415</v>
      </c>
      <c r="AP50" s="96" t="s">
        <v>416</v>
      </c>
      <c r="AQ50" s="97" t="s">
        <v>131</v>
      </c>
      <c r="AR50" s="97" t="s">
        <v>409</v>
      </c>
      <c r="AS50" s="97" t="s">
        <v>410</v>
      </c>
      <c r="AT50" s="98" t="s">
        <v>419</v>
      </c>
      <c r="AU50" s="97" t="s">
        <v>420</v>
      </c>
      <c r="AV50" s="97" t="s">
        <v>424</v>
      </c>
      <c r="AW50" s="97" t="s">
        <v>425</v>
      </c>
      <c r="AX50" s="97" t="s">
        <v>426</v>
      </c>
      <c r="AY50" s="97" t="s">
        <v>427</v>
      </c>
      <c r="AZ50" s="97" t="s">
        <v>428</v>
      </c>
      <c r="BA50" s="97"/>
      <c r="BB50" s="95" t="s">
        <v>415</v>
      </c>
      <c r="BC50" s="96" t="s">
        <v>416</v>
      </c>
      <c r="BD50" s="97" t="s">
        <v>131</v>
      </c>
      <c r="BE50" s="97" t="s">
        <v>409</v>
      </c>
      <c r="BF50" s="97" t="s">
        <v>410</v>
      </c>
      <c r="BG50" s="98" t="s">
        <v>419</v>
      </c>
      <c r="BH50" s="97" t="s">
        <v>420</v>
      </c>
      <c r="BI50" s="97" t="s">
        <v>424</v>
      </c>
      <c r="BJ50" s="97" t="s">
        <v>425</v>
      </c>
      <c r="BK50" s="97" t="s">
        <v>426</v>
      </c>
      <c r="BL50" s="97" t="s">
        <v>427</v>
      </c>
      <c r="BM50" s="97" t="s">
        <v>428</v>
      </c>
      <c r="BN50" s="97"/>
      <c r="BO50" s="95" t="s">
        <v>415</v>
      </c>
      <c r="BP50" s="96" t="s">
        <v>416</v>
      </c>
      <c r="BQ50" s="97" t="s">
        <v>131</v>
      </c>
      <c r="BR50" s="97" t="s">
        <v>409</v>
      </c>
      <c r="BS50" s="97" t="s">
        <v>410</v>
      </c>
      <c r="BT50" s="98" t="s">
        <v>419</v>
      </c>
      <c r="BU50" s="97" t="s">
        <v>420</v>
      </c>
      <c r="BV50" s="97" t="s">
        <v>424</v>
      </c>
      <c r="BW50" s="97" t="s">
        <v>425</v>
      </c>
      <c r="BX50" s="97" t="s">
        <v>426</v>
      </c>
      <c r="BY50" s="97" t="s">
        <v>427</v>
      </c>
      <c r="BZ50" s="97" t="s">
        <v>428</v>
      </c>
      <c r="CA50" s="97"/>
      <c r="CB50" s="95" t="s">
        <v>415</v>
      </c>
      <c r="CC50" s="96" t="s">
        <v>416</v>
      </c>
      <c r="CD50" s="97" t="s">
        <v>131</v>
      </c>
      <c r="CE50" s="97" t="s">
        <v>409</v>
      </c>
      <c r="CF50" s="97" t="s">
        <v>410</v>
      </c>
      <c r="CG50" s="98" t="s">
        <v>419</v>
      </c>
      <c r="CH50" s="97" t="s">
        <v>420</v>
      </c>
      <c r="CI50" s="97" t="s">
        <v>424</v>
      </c>
      <c r="CJ50" s="97" t="s">
        <v>425</v>
      </c>
      <c r="CK50" s="97" t="s">
        <v>426</v>
      </c>
      <c r="CL50" s="97" t="s">
        <v>427</v>
      </c>
      <c r="CM50" s="97" t="s">
        <v>428</v>
      </c>
      <c r="CN50" s="97"/>
      <c r="CO50" s="95" t="s">
        <v>415</v>
      </c>
      <c r="CP50" s="96" t="s">
        <v>416</v>
      </c>
      <c r="CQ50" s="97" t="s">
        <v>131</v>
      </c>
      <c r="CR50" s="97" t="s">
        <v>409</v>
      </c>
      <c r="CS50" s="97" t="s">
        <v>410</v>
      </c>
      <c r="CT50" s="98" t="s">
        <v>419</v>
      </c>
      <c r="CU50" s="97" t="s">
        <v>420</v>
      </c>
      <c r="CV50" s="97" t="s">
        <v>424</v>
      </c>
      <c r="CW50" s="97" t="s">
        <v>425</v>
      </c>
      <c r="CX50" s="97" t="s">
        <v>426</v>
      </c>
      <c r="CY50" s="97" t="s">
        <v>427</v>
      </c>
      <c r="CZ50" s="97" t="s">
        <v>428</v>
      </c>
      <c r="DA50" s="97"/>
      <c r="DB50" s="97"/>
      <c r="DC50" s="99">
        <f>DA50</f>
        <v>0</v>
      </c>
      <c r="DD50" s="347"/>
    </row>
    <row r="51" spans="1:108">
      <c r="A51" s="252">
        <f>A7</f>
        <v>0</v>
      </c>
      <c r="B51" s="191">
        <f>B7</f>
        <v>0</v>
      </c>
      <c r="C51" s="192">
        <f>C7</f>
        <v>0</v>
      </c>
      <c r="D51" s="193">
        <f>D7</f>
        <v>0</v>
      </c>
      <c r="E51" s="261">
        <f t="shared" ref="E51:E91" si="101">F7</f>
        <v>0</v>
      </c>
      <c r="F51" s="261">
        <f t="shared" ref="F51:F90" si="102">(F7*$A$49)+E7</f>
        <v>0</v>
      </c>
      <c r="G51" s="103">
        <f>G7</f>
        <v>0</v>
      </c>
      <c r="H51" s="104">
        <f>H7</f>
        <v>0</v>
      </c>
      <c r="I51" s="104">
        <f>E51*B51</f>
        <v>0</v>
      </c>
      <c r="J51" s="104">
        <f>F51*B51</f>
        <v>0</v>
      </c>
      <c r="K51" s="104">
        <f>H51-J51</f>
        <v>0</v>
      </c>
      <c r="L51" s="104">
        <f>I51-J51</f>
        <v>0</v>
      </c>
      <c r="M51" s="104">
        <f>0</f>
        <v>0</v>
      </c>
      <c r="N51" s="104">
        <f t="shared" ref="N51:N90" si="103">L51-(J51*F51)</f>
        <v>0</v>
      </c>
      <c r="O51" s="191">
        <f>O7</f>
        <v>0</v>
      </c>
      <c r="P51" s="192">
        <f>P7</f>
        <v>0</v>
      </c>
      <c r="Q51" s="193">
        <f>Q7</f>
        <v>0</v>
      </c>
      <c r="R51" s="261">
        <f t="shared" ref="R51:R91" si="104">S7</f>
        <v>0</v>
      </c>
      <c r="S51" s="261">
        <f t="shared" ref="S51:S90" si="105">(S7*$A$49)+R7</f>
        <v>0</v>
      </c>
      <c r="T51" s="103">
        <f>T7</f>
        <v>0</v>
      </c>
      <c r="U51" s="104">
        <f>U7</f>
        <v>0</v>
      </c>
      <c r="V51" s="104">
        <f>R51*O51</f>
        <v>0</v>
      </c>
      <c r="W51" s="104">
        <f>S51*O51</f>
        <v>0</v>
      </c>
      <c r="X51" s="104">
        <f>U51-W51</f>
        <v>0</v>
      </c>
      <c r="Y51" s="104">
        <f>V51-W51</f>
        <v>0</v>
      </c>
      <c r="Z51" s="104">
        <f>0</f>
        <v>0</v>
      </c>
      <c r="AA51" s="120">
        <f t="shared" ref="AA51:AA90" si="106">Y51-(W51*S51)</f>
        <v>0</v>
      </c>
      <c r="AB51" s="191">
        <f>AB7</f>
        <v>0</v>
      </c>
      <c r="AC51" s="192">
        <f>AC7</f>
        <v>0</v>
      </c>
      <c r="AD51" s="193">
        <f>AD7</f>
        <v>0</v>
      </c>
      <c r="AE51" s="261">
        <f t="shared" ref="AE51:AE91" si="107">AF7</f>
        <v>0</v>
      </c>
      <c r="AF51" s="261">
        <f t="shared" ref="AF51:AF90" si="108">(AF7*$A$49)+AE7</f>
        <v>0</v>
      </c>
      <c r="AG51" s="103">
        <f>AG7</f>
        <v>0</v>
      </c>
      <c r="AH51" s="104">
        <f>AH7</f>
        <v>0</v>
      </c>
      <c r="AI51" s="104">
        <f>AE51*AB51</f>
        <v>0</v>
      </c>
      <c r="AJ51" s="104">
        <f>AF51*AB51</f>
        <v>0</v>
      </c>
      <c r="AK51" s="104">
        <f>AH51-AJ51</f>
        <v>0</v>
      </c>
      <c r="AL51" s="104">
        <f>AI51-AJ51</f>
        <v>0</v>
      </c>
      <c r="AM51" s="104">
        <f>0</f>
        <v>0</v>
      </c>
      <c r="AN51" s="120">
        <f t="shared" ref="AN51:AN90" si="109">AL51-(AJ51*AF51)</f>
        <v>0</v>
      </c>
      <c r="AO51" s="191">
        <f>AO7</f>
        <v>0</v>
      </c>
      <c r="AP51" s="192">
        <f>AP7</f>
        <v>0</v>
      </c>
      <c r="AQ51" s="193">
        <f>AQ7</f>
        <v>0</v>
      </c>
      <c r="AR51" s="261">
        <f t="shared" ref="AR51:AR91" si="110">AS7</f>
        <v>0</v>
      </c>
      <c r="AS51" s="261">
        <f t="shared" ref="AS51:AS90" si="111">(AS7*$A$49)+AR7</f>
        <v>0</v>
      </c>
      <c r="AT51" s="103">
        <f>AT7</f>
        <v>0</v>
      </c>
      <c r="AU51" s="104">
        <f>AU7</f>
        <v>0</v>
      </c>
      <c r="AV51" s="104">
        <f>AR51*AO51</f>
        <v>0</v>
      </c>
      <c r="AW51" s="104">
        <f>AS51*AO51</f>
        <v>0</v>
      </c>
      <c r="AX51" s="104">
        <f>AU51-AW51</f>
        <v>0</v>
      </c>
      <c r="AY51" s="104">
        <f>AV51-AW51</f>
        <v>0</v>
      </c>
      <c r="AZ51" s="104">
        <f>0</f>
        <v>0</v>
      </c>
      <c r="BA51" s="120">
        <f t="shared" ref="BA51:BA90" si="112">AY51-(AW51*AS51)</f>
        <v>0</v>
      </c>
      <c r="BB51" s="191">
        <f>BB7</f>
        <v>0</v>
      </c>
      <c r="BC51" s="192">
        <f>BC7</f>
        <v>0</v>
      </c>
      <c r="BD51" s="193">
        <f>BD7</f>
        <v>0</v>
      </c>
      <c r="BE51" s="261">
        <f t="shared" ref="BE51:BE91" si="113">BF7</f>
        <v>0</v>
      </c>
      <c r="BF51" s="261">
        <f t="shared" ref="BF51:BF90" si="114">(BF7*$A$49)+BE7</f>
        <v>0</v>
      </c>
      <c r="BG51" s="103">
        <f>BG7</f>
        <v>0</v>
      </c>
      <c r="BH51" s="104">
        <f>BH7</f>
        <v>0</v>
      </c>
      <c r="BI51" s="104">
        <f>BE51*BB51</f>
        <v>0</v>
      </c>
      <c r="BJ51" s="104">
        <f>BF51*BB51</f>
        <v>0</v>
      </c>
      <c r="BK51" s="104">
        <f>BH51-BJ51</f>
        <v>0</v>
      </c>
      <c r="BL51" s="104">
        <f>BI51-BJ51</f>
        <v>0</v>
      </c>
      <c r="BM51" s="104">
        <f>0</f>
        <v>0</v>
      </c>
      <c r="BN51" s="120">
        <f t="shared" ref="BN51:BN90" si="115">BL51-(BJ51*BF51)</f>
        <v>0</v>
      </c>
      <c r="BO51" s="191">
        <f>BO7</f>
        <v>0</v>
      </c>
      <c r="BP51" s="192">
        <f>BP7</f>
        <v>0</v>
      </c>
      <c r="BQ51" s="193">
        <f>BQ7</f>
        <v>0</v>
      </c>
      <c r="BR51" s="261">
        <f t="shared" ref="BR51:BR91" si="116">BS7</f>
        <v>0</v>
      </c>
      <c r="BS51" s="261">
        <f t="shared" ref="BS51:BS90" si="117">(BS7*$A$49)+BR7</f>
        <v>0</v>
      </c>
      <c r="BT51" s="103">
        <f>BT7</f>
        <v>0</v>
      </c>
      <c r="BU51" s="104">
        <f>BU7</f>
        <v>0</v>
      </c>
      <c r="BV51" s="104">
        <f>BR51*BO51</f>
        <v>0</v>
      </c>
      <c r="BW51" s="104">
        <f>BS51*BO51</f>
        <v>0</v>
      </c>
      <c r="BX51" s="104">
        <f>BU51-BW51</f>
        <v>0</v>
      </c>
      <c r="BY51" s="104">
        <f>BV51-BW51</f>
        <v>0</v>
      </c>
      <c r="BZ51" s="104">
        <f>0</f>
        <v>0</v>
      </c>
      <c r="CA51" s="120">
        <f t="shared" ref="CA51:CA90" si="118">BY51-(BW51*BS51)</f>
        <v>0</v>
      </c>
      <c r="CB51" s="191">
        <f>CB7</f>
        <v>0</v>
      </c>
      <c r="CC51" s="192">
        <f>CC7</f>
        <v>0</v>
      </c>
      <c r="CD51" s="193">
        <f>CD7</f>
        <v>0</v>
      </c>
      <c r="CE51" s="261">
        <f t="shared" ref="CE51:CE91" si="119">CF7</f>
        <v>0</v>
      </c>
      <c r="CF51" s="261">
        <f t="shared" ref="CF51:CF90" si="120">(CF7*$A$49)+CE7</f>
        <v>0</v>
      </c>
      <c r="CG51" s="103">
        <f>CG7</f>
        <v>0</v>
      </c>
      <c r="CH51" s="104">
        <f>CH7</f>
        <v>0</v>
      </c>
      <c r="CI51" s="104">
        <f>CE51*CB51</f>
        <v>0</v>
      </c>
      <c r="CJ51" s="104">
        <f>CF51*CB51</f>
        <v>0</v>
      </c>
      <c r="CK51" s="104">
        <f>CH51-CJ51</f>
        <v>0</v>
      </c>
      <c r="CL51" s="104">
        <f>CI51-CJ51</f>
        <v>0</v>
      </c>
      <c r="CM51" s="104">
        <f>0</f>
        <v>0</v>
      </c>
      <c r="CN51" s="120">
        <f t="shared" ref="CN51:CN90" si="121">CL51-(CJ51*CF51)</f>
        <v>0</v>
      </c>
      <c r="CO51" s="191">
        <f>CO7</f>
        <v>0</v>
      </c>
      <c r="CP51" s="192">
        <f>CP7</f>
        <v>0</v>
      </c>
      <c r="CQ51" s="193" t="str">
        <f>CQ7</f>
        <v/>
      </c>
      <c r="CR51" s="261" t="str">
        <f t="shared" ref="CR51:CR91" si="122">CS7</f>
        <v/>
      </c>
      <c r="CS51" s="261" t="str">
        <f t="shared" ref="CS51:CS90" si="123">IF(CO7=0,"",(CS7*$A$49)+CR7)</f>
        <v/>
      </c>
      <c r="CT51" s="103">
        <f>CT7</f>
        <v>0</v>
      </c>
      <c r="CU51" s="104">
        <f>CU7</f>
        <v>0</v>
      </c>
      <c r="CV51" s="104" t="str">
        <f t="shared" ref="CV51:CV90" si="124">IF(CO7=0,"",CR51*CO51)</f>
        <v/>
      </c>
      <c r="CW51" s="104" t="str">
        <f t="shared" ref="CW51:CW90" si="125">IF(CO7=0,"",CS51*CO51)</f>
        <v/>
      </c>
      <c r="CX51" s="104" t="str">
        <f t="shared" ref="CX51:CX90" si="126">IF(CO7=0,"",CU51-CW51)</f>
        <v/>
      </c>
      <c r="CY51" s="104" t="str">
        <f t="shared" ref="CY51:CY90" si="127">IF(CO7=0,"",CV51-CW51)</f>
        <v/>
      </c>
      <c r="CZ51" s="104">
        <f>0</f>
        <v>0</v>
      </c>
      <c r="DA51" s="104"/>
      <c r="DB51" s="117" t="str">
        <f>IF(CU51=0,"",CZ51/CU51)</f>
        <v/>
      </c>
      <c r="DC51" s="118" t="str">
        <f>IF(CU51=0,"",DA51/CU51)</f>
        <v/>
      </c>
    </row>
    <row r="52" spans="1:108">
      <c r="A52" s="199">
        <f t="shared" ref="A52:D67" si="128">A8</f>
        <v>0</v>
      </c>
      <c r="B52" s="194">
        <f t="shared" si="128"/>
        <v>0</v>
      </c>
      <c r="C52" s="195">
        <f t="shared" si="128"/>
        <v>0</v>
      </c>
      <c r="D52" s="196">
        <f t="shared" si="128"/>
        <v>0</v>
      </c>
      <c r="E52" s="197">
        <f t="shared" si="101"/>
        <v>0</v>
      </c>
      <c r="F52" s="197">
        <f t="shared" si="102"/>
        <v>0</v>
      </c>
      <c r="G52" s="119">
        <f t="shared" ref="G52:H67" si="129">G8</f>
        <v>0</v>
      </c>
      <c r="H52" s="120">
        <f t="shared" si="129"/>
        <v>0</v>
      </c>
      <c r="I52" s="120">
        <f t="shared" ref="I52:I90" si="130">E52*B52</f>
        <v>0</v>
      </c>
      <c r="J52" s="120">
        <f t="shared" ref="J52:J90" si="131">F52*B52</f>
        <v>0</v>
      </c>
      <c r="K52" s="120">
        <f t="shared" ref="K52:K90" si="132">H52-J52</f>
        <v>0</v>
      </c>
      <c r="L52" s="120">
        <f t="shared" ref="L52:L90" si="133">I52-J52</f>
        <v>0</v>
      </c>
      <c r="M52" s="120">
        <f>0</f>
        <v>0</v>
      </c>
      <c r="N52" s="120">
        <f t="shared" si="103"/>
        <v>0</v>
      </c>
      <c r="O52" s="194">
        <f t="shared" ref="O52:Q67" si="134">O8</f>
        <v>0</v>
      </c>
      <c r="P52" s="195">
        <f t="shared" si="134"/>
        <v>0</v>
      </c>
      <c r="Q52" s="196">
        <f t="shared" si="134"/>
        <v>0</v>
      </c>
      <c r="R52" s="197">
        <f t="shared" si="104"/>
        <v>0</v>
      </c>
      <c r="S52" s="197">
        <f t="shared" si="105"/>
        <v>0</v>
      </c>
      <c r="T52" s="119">
        <f t="shared" ref="T52:U67" si="135">T8</f>
        <v>0</v>
      </c>
      <c r="U52" s="120">
        <f t="shared" si="135"/>
        <v>0</v>
      </c>
      <c r="V52" s="120">
        <f t="shared" ref="V52:V90" si="136">R52*O52</f>
        <v>0</v>
      </c>
      <c r="W52" s="120">
        <f t="shared" ref="W52:W90" si="137">S52*O52</f>
        <v>0</v>
      </c>
      <c r="X52" s="120">
        <f t="shared" ref="X52:X90" si="138">U52-W52</f>
        <v>0</v>
      </c>
      <c r="Y52" s="120">
        <f t="shared" ref="Y52:Y90" si="139">V52-W52</f>
        <v>0</v>
      </c>
      <c r="Z52" s="120">
        <f>0</f>
        <v>0</v>
      </c>
      <c r="AA52" s="120">
        <f t="shared" si="106"/>
        <v>0</v>
      </c>
      <c r="AB52" s="194">
        <f t="shared" ref="AB52:AD67" si="140">AB8</f>
        <v>0</v>
      </c>
      <c r="AC52" s="195">
        <f t="shared" si="140"/>
        <v>0</v>
      </c>
      <c r="AD52" s="196">
        <f t="shared" si="140"/>
        <v>0</v>
      </c>
      <c r="AE52" s="197">
        <f t="shared" si="107"/>
        <v>0</v>
      </c>
      <c r="AF52" s="197">
        <f t="shared" si="108"/>
        <v>0</v>
      </c>
      <c r="AG52" s="119">
        <f t="shared" ref="AG52:AH67" si="141">AG8</f>
        <v>0</v>
      </c>
      <c r="AH52" s="120">
        <f t="shared" si="141"/>
        <v>0</v>
      </c>
      <c r="AI52" s="120">
        <f t="shared" ref="AI52:AI90" si="142">AE52*AB52</f>
        <v>0</v>
      </c>
      <c r="AJ52" s="120">
        <f t="shared" ref="AJ52:AJ90" si="143">AF52*AB52</f>
        <v>0</v>
      </c>
      <c r="AK52" s="120">
        <f t="shared" ref="AK52:AK90" si="144">AH52-AJ52</f>
        <v>0</v>
      </c>
      <c r="AL52" s="120">
        <f t="shared" ref="AL52:AL90" si="145">AI52-AJ52</f>
        <v>0</v>
      </c>
      <c r="AM52" s="120">
        <f>0</f>
        <v>0</v>
      </c>
      <c r="AN52" s="120">
        <f t="shared" si="109"/>
        <v>0</v>
      </c>
      <c r="AO52" s="194">
        <f t="shared" ref="AO52:AQ67" si="146">AO8</f>
        <v>0</v>
      </c>
      <c r="AP52" s="195">
        <f t="shared" si="146"/>
        <v>0</v>
      </c>
      <c r="AQ52" s="196">
        <f t="shared" si="146"/>
        <v>0</v>
      </c>
      <c r="AR52" s="197">
        <f t="shared" si="110"/>
        <v>0</v>
      </c>
      <c r="AS52" s="197">
        <f t="shared" si="111"/>
        <v>0</v>
      </c>
      <c r="AT52" s="119">
        <f t="shared" ref="AT52:AU67" si="147">AT8</f>
        <v>0</v>
      </c>
      <c r="AU52" s="120">
        <f t="shared" si="147"/>
        <v>0</v>
      </c>
      <c r="AV52" s="120">
        <f t="shared" ref="AV52:AV90" si="148">AR52*AO52</f>
        <v>0</v>
      </c>
      <c r="AW52" s="120">
        <f t="shared" ref="AW52:AW90" si="149">AS52*AO52</f>
        <v>0</v>
      </c>
      <c r="AX52" s="120">
        <f t="shared" ref="AX52:AX90" si="150">AU52-AW52</f>
        <v>0</v>
      </c>
      <c r="AY52" s="120">
        <f t="shared" ref="AY52:AY90" si="151">AV52-AW52</f>
        <v>0</v>
      </c>
      <c r="AZ52" s="120">
        <f>0</f>
        <v>0</v>
      </c>
      <c r="BA52" s="120">
        <f t="shared" si="112"/>
        <v>0</v>
      </c>
      <c r="BB52" s="194">
        <f t="shared" ref="BB52:BD67" si="152">BB8</f>
        <v>0</v>
      </c>
      <c r="BC52" s="195">
        <f t="shared" si="152"/>
        <v>0</v>
      </c>
      <c r="BD52" s="196">
        <f t="shared" si="152"/>
        <v>0</v>
      </c>
      <c r="BE52" s="197">
        <f t="shared" si="113"/>
        <v>0</v>
      </c>
      <c r="BF52" s="197">
        <f t="shared" si="114"/>
        <v>0</v>
      </c>
      <c r="BG52" s="119">
        <f t="shared" ref="BG52:BH67" si="153">BG8</f>
        <v>0</v>
      </c>
      <c r="BH52" s="120">
        <f t="shared" si="153"/>
        <v>0</v>
      </c>
      <c r="BI52" s="120">
        <f t="shared" ref="BI52:BI90" si="154">BE52*BB52</f>
        <v>0</v>
      </c>
      <c r="BJ52" s="120">
        <f t="shared" ref="BJ52:BJ90" si="155">BF52*BB52</f>
        <v>0</v>
      </c>
      <c r="BK52" s="120">
        <f t="shared" ref="BK52:BK90" si="156">BH52-BJ52</f>
        <v>0</v>
      </c>
      <c r="BL52" s="120">
        <f t="shared" ref="BL52:BL90" si="157">BI52-BJ52</f>
        <v>0</v>
      </c>
      <c r="BM52" s="120">
        <f>0</f>
        <v>0</v>
      </c>
      <c r="BN52" s="120">
        <f t="shared" si="115"/>
        <v>0</v>
      </c>
      <c r="BO52" s="194">
        <f t="shared" ref="BO52:BQ67" si="158">BO8</f>
        <v>0</v>
      </c>
      <c r="BP52" s="195">
        <f t="shared" si="158"/>
        <v>0</v>
      </c>
      <c r="BQ52" s="196">
        <f t="shared" si="158"/>
        <v>0</v>
      </c>
      <c r="BR52" s="197">
        <f t="shared" si="116"/>
        <v>0</v>
      </c>
      <c r="BS52" s="197">
        <f t="shared" si="117"/>
        <v>0</v>
      </c>
      <c r="BT52" s="119">
        <f t="shared" ref="BT52:BU67" si="159">BT8</f>
        <v>0</v>
      </c>
      <c r="BU52" s="120">
        <f t="shared" si="159"/>
        <v>0</v>
      </c>
      <c r="BV52" s="120">
        <f t="shared" ref="BV52:BV90" si="160">BR52*BO52</f>
        <v>0</v>
      </c>
      <c r="BW52" s="120">
        <f t="shared" ref="BW52:BW90" si="161">BS52*BO52</f>
        <v>0</v>
      </c>
      <c r="BX52" s="120">
        <f t="shared" ref="BX52:BX90" si="162">BU52-BW52</f>
        <v>0</v>
      </c>
      <c r="BY52" s="120">
        <f t="shared" ref="BY52:BY90" si="163">BV52-BW52</f>
        <v>0</v>
      </c>
      <c r="BZ52" s="120">
        <f>0</f>
        <v>0</v>
      </c>
      <c r="CA52" s="120">
        <f t="shared" si="118"/>
        <v>0</v>
      </c>
      <c r="CB52" s="194">
        <f t="shared" ref="CB52:CD67" si="164">CB8</f>
        <v>0</v>
      </c>
      <c r="CC52" s="195">
        <f t="shared" si="164"/>
        <v>0</v>
      </c>
      <c r="CD52" s="196">
        <f t="shared" si="164"/>
        <v>0</v>
      </c>
      <c r="CE52" s="197">
        <f t="shared" si="119"/>
        <v>0</v>
      </c>
      <c r="CF52" s="197">
        <f t="shared" si="120"/>
        <v>0</v>
      </c>
      <c r="CG52" s="119">
        <f t="shared" ref="CG52:CH67" si="165">CG8</f>
        <v>0</v>
      </c>
      <c r="CH52" s="120">
        <f t="shared" si="165"/>
        <v>0</v>
      </c>
      <c r="CI52" s="120">
        <f t="shared" ref="CI52:CI90" si="166">CE52*CB52</f>
        <v>0</v>
      </c>
      <c r="CJ52" s="120">
        <f t="shared" ref="CJ52:CJ90" si="167">CF52*CB52</f>
        <v>0</v>
      </c>
      <c r="CK52" s="120">
        <f t="shared" ref="CK52:CK90" si="168">CH52-CJ52</f>
        <v>0</v>
      </c>
      <c r="CL52" s="120">
        <f t="shared" ref="CL52:CL90" si="169">CI52-CJ52</f>
        <v>0</v>
      </c>
      <c r="CM52" s="120">
        <f>0</f>
        <v>0</v>
      </c>
      <c r="CN52" s="120">
        <f t="shared" si="121"/>
        <v>0</v>
      </c>
      <c r="CO52" s="194">
        <f t="shared" ref="CO52:CQ67" si="170">CO8</f>
        <v>0</v>
      </c>
      <c r="CP52" s="195">
        <f t="shared" si="170"/>
        <v>0</v>
      </c>
      <c r="CQ52" s="196" t="str">
        <f t="shared" si="170"/>
        <v/>
      </c>
      <c r="CR52" s="197" t="str">
        <f t="shared" si="122"/>
        <v/>
      </c>
      <c r="CS52" s="197" t="str">
        <f t="shared" si="123"/>
        <v/>
      </c>
      <c r="CT52" s="119">
        <f t="shared" ref="CT52:CU67" si="171">CT8</f>
        <v>0</v>
      </c>
      <c r="CU52" s="120">
        <f t="shared" si="171"/>
        <v>0</v>
      </c>
      <c r="CV52" s="120" t="str">
        <f t="shared" si="124"/>
        <v/>
      </c>
      <c r="CW52" s="120" t="str">
        <f t="shared" si="125"/>
        <v/>
      </c>
      <c r="CX52" s="120" t="str">
        <f t="shared" si="126"/>
        <v/>
      </c>
      <c r="CY52" s="120" t="str">
        <f t="shared" si="127"/>
        <v/>
      </c>
      <c r="CZ52" s="120">
        <f>0</f>
        <v>0</v>
      </c>
      <c r="DA52" s="120"/>
      <c r="DB52" s="132" t="str">
        <f t="shared" ref="DB52:DB90" si="172">IF(CU52=0,"",CZ52/CU52)</f>
        <v/>
      </c>
      <c r="DC52" s="133" t="str">
        <f t="shared" ref="DC52:DC90" si="173">IF(CU52=0,"",DA52/CU52)</f>
        <v/>
      </c>
    </row>
    <row r="53" spans="1:108">
      <c r="A53" s="199">
        <f t="shared" si="128"/>
        <v>0</v>
      </c>
      <c r="B53" s="194">
        <f t="shared" si="128"/>
        <v>0</v>
      </c>
      <c r="C53" s="195">
        <f t="shared" si="128"/>
        <v>0</v>
      </c>
      <c r="D53" s="196">
        <f t="shared" si="128"/>
        <v>0</v>
      </c>
      <c r="E53" s="197">
        <f t="shared" si="101"/>
        <v>0</v>
      </c>
      <c r="F53" s="197">
        <f t="shared" si="102"/>
        <v>0</v>
      </c>
      <c r="G53" s="119">
        <f t="shared" si="129"/>
        <v>0</v>
      </c>
      <c r="H53" s="120">
        <f t="shared" si="129"/>
        <v>0</v>
      </c>
      <c r="I53" s="120">
        <f t="shared" si="130"/>
        <v>0</v>
      </c>
      <c r="J53" s="120">
        <f t="shared" si="131"/>
        <v>0</v>
      </c>
      <c r="K53" s="120">
        <f t="shared" si="132"/>
        <v>0</v>
      </c>
      <c r="L53" s="120">
        <f t="shared" si="133"/>
        <v>0</v>
      </c>
      <c r="M53" s="120">
        <f>0</f>
        <v>0</v>
      </c>
      <c r="N53" s="120">
        <f t="shared" si="103"/>
        <v>0</v>
      </c>
      <c r="O53" s="194">
        <f t="shared" si="134"/>
        <v>0</v>
      </c>
      <c r="P53" s="195">
        <f t="shared" si="134"/>
        <v>0</v>
      </c>
      <c r="Q53" s="196">
        <f t="shared" si="134"/>
        <v>0</v>
      </c>
      <c r="R53" s="197">
        <f t="shared" si="104"/>
        <v>0</v>
      </c>
      <c r="S53" s="197">
        <f t="shared" si="105"/>
        <v>0</v>
      </c>
      <c r="T53" s="119">
        <f t="shared" si="135"/>
        <v>0</v>
      </c>
      <c r="U53" s="120">
        <f t="shared" si="135"/>
        <v>0</v>
      </c>
      <c r="V53" s="120">
        <f t="shared" si="136"/>
        <v>0</v>
      </c>
      <c r="W53" s="120">
        <f t="shared" si="137"/>
        <v>0</v>
      </c>
      <c r="X53" s="120">
        <f t="shared" si="138"/>
        <v>0</v>
      </c>
      <c r="Y53" s="120">
        <f t="shared" si="139"/>
        <v>0</v>
      </c>
      <c r="Z53" s="120">
        <f>0</f>
        <v>0</v>
      </c>
      <c r="AA53" s="120">
        <f t="shared" si="106"/>
        <v>0</v>
      </c>
      <c r="AB53" s="194">
        <f t="shared" si="140"/>
        <v>0</v>
      </c>
      <c r="AC53" s="195">
        <f t="shared" si="140"/>
        <v>0</v>
      </c>
      <c r="AD53" s="196">
        <f t="shared" si="140"/>
        <v>0</v>
      </c>
      <c r="AE53" s="197">
        <f t="shared" si="107"/>
        <v>0</v>
      </c>
      <c r="AF53" s="197">
        <f t="shared" si="108"/>
        <v>0</v>
      </c>
      <c r="AG53" s="119">
        <f t="shared" si="141"/>
        <v>0</v>
      </c>
      <c r="AH53" s="120">
        <f t="shared" si="141"/>
        <v>0</v>
      </c>
      <c r="AI53" s="120">
        <f t="shared" si="142"/>
        <v>0</v>
      </c>
      <c r="AJ53" s="120">
        <f t="shared" si="143"/>
        <v>0</v>
      </c>
      <c r="AK53" s="120">
        <f t="shared" si="144"/>
        <v>0</v>
      </c>
      <c r="AL53" s="120">
        <f t="shared" si="145"/>
        <v>0</v>
      </c>
      <c r="AM53" s="120">
        <f>0</f>
        <v>0</v>
      </c>
      <c r="AN53" s="120">
        <f t="shared" si="109"/>
        <v>0</v>
      </c>
      <c r="AO53" s="194">
        <f t="shared" si="146"/>
        <v>0</v>
      </c>
      <c r="AP53" s="195">
        <f t="shared" si="146"/>
        <v>0</v>
      </c>
      <c r="AQ53" s="196">
        <f t="shared" si="146"/>
        <v>0</v>
      </c>
      <c r="AR53" s="197">
        <f t="shared" si="110"/>
        <v>0</v>
      </c>
      <c r="AS53" s="197">
        <f t="shared" si="111"/>
        <v>0</v>
      </c>
      <c r="AT53" s="119">
        <f t="shared" si="147"/>
        <v>0</v>
      </c>
      <c r="AU53" s="120">
        <f t="shared" si="147"/>
        <v>0</v>
      </c>
      <c r="AV53" s="120">
        <f t="shared" si="148"/>
        <v>0</v>
      </c>
      <c r="AW53" s="120">
        <f t="shared" si="149"/>
        <v>0</v>
      </c>
      <c r="AX53" s="120">
        <f t="shared" si="150"/>
        <v>0</v>
      </c>
      <c r="AY53" s="120">
        <f t="shared" si="151"/>
        <v>0</v>
      </c>
      <c r="AZ53" s="120">
        <f>0</f>
        <v>0</v>
      </c>
      <c r="BA53" s="120">
        <f t="shared" si="112"/>
        <v>0</v>
      </c>
      <c r="BB53" s="194">
        <f t="shared" si="152"/>
        <v>0</v>
      </c>
      <c r="BC53" s="195">
        <f t="shared" si="152"/>
        <v>0</v>
      </c>
      <c r="BD53" s="196">
        <f t="shared" si="152"/>
        <v>0</v>
      </c>
      <c r="BE53" s="197">
        <f t="shared" si="113"/>
        <v>0</v>
      </c>
      <c r="BF53" s="197">
        <f t="shared" si="114"/>
        <v>0</v>
      </c>
      <c r="BG53" s="119">
        <f t="shared" si="153"/>
        <v>0</v>
      </c>
      <c r="BH53" s="120">
        <f t="shared" si="153"/>
        <v>0</v>
      </c>
      <c r="BI53" s="120">
        <f t="shared" si="154"/>
        <v>0</v>
      </c>
      <c r="BJ53" s="120">
        <f t="shared" si="155"/>
        <v>0</v>
      </c>
      <c r="BK53" s="120">
        <f t="shared" si="156"/>
        <v>0</v>
      </c>
      <c r="BL53" s="120">
        <f t="shared" si="157"/>
        <v>0</v>
      </c>
      <c r="BM53" s="120">
        <f>0</f>
        <v>0</v>
      </c>
      <c r="BN53" s="120">
        <f t="shared" si="115"/>
        <v>0</v>
      </c>
      <c r="BO53" s="194">
        <f t="shared" si="158"/>
        <v>0</v>
      </c>
      <c r="BP53" s="195">
        <f t="shared" si="158"/>
        <v>0</v>
      </c>
      <c r="BQ53" s="196">
        <f t="shared" si="158"/>
        <v>0</v>
      </c>
      <c r="BR53" s="197">
        <f t="shared" si="116"/>
        <v>0</v>
      </c>
      <c r="BS53" s="197">
        <f t="shared" si="117"/>
        <v>0</v>
      </c>
      <c r="BT53" s="119">
        <f t="shared" si="159"/>
        <v>0</v>
      </c>
      <c r="BU53" s="120">
        <f t="shared" si="159"/>
        <v>0</v>
      </c>
      <c r="BV53" s="120">
        <f t="shared" si="160"/>
        <v>0</v>
      </c>
      <c r="BW53" s="120">
        <f t="shared" si="161"/>
        <v>0</v>
      </c>
      <c r="BX53" s="120">
        <f t="shared" si="162"/>
        <v>0</v>
      </c>
      <c r="BY53" s="120">
        <f t="shared" si="163"/>
        <v>0</v>
      </c>
      <c r="BZ53" s="120">
        <f>0</f>
        <v>0</v>
      </c>
      <c r="CA53" s="120">
        <f t="shared" si="118"/>
        <v>0</v>
      </c>
      <c r="CB53" s="194">
        <f t="shared" si="164"/>
        <v>0</v>
      </c>
      <c r="CC53" s="195">
        <f t="shared" si="164"/>
        <v>0</v>
      </c>
      <c r="CD53" s="196">
        <f t="shared" si="164"/>
        <v>0</v>
      </c>
      <c r="CE53" s="197">
        <f t="shared" si="119"/>
        <v>0</v>
      </c>
      <c r="CF53" s="197">
        <f t="shared" si="120"/>
        <v>0</v>
      </c>
      <c r="CG53" s="119">
        <f t="shared" si="165"/>
        <v>0</v>
      </c>
      <c r="CH53" s="120">
        <f t="shared" si="165"/>
        <v>0</v>
      </c>
      <c r="CI53" s="120">
        <f t="shared" si="166"/>
        <v>0</v>
      </c>
      <c r="CJ53" s="120">
        <f t="shared" si="167"/>
        <v>0</v>
      </c>
      <c r="CK53" s="120">
        <f t="shared" si="168"/>
        <v>0</v>
      </c>
      <c r="CL53" s="120">
        <f t="shared" si="169"/>
        <v>0</v>
      </c>
      <c r="CM53" s="120">
        <f>0</f>
        <v>0</v>
      </c>
      <c r="CN53" s="120">
        <f t="shared" si="121"/>
        <v>0</v>
      </c>
      <c r="CO53" s="194">
        <f t="shared" si="170"/>
        <v>0</v>
      </c>
      <c r="CP53" s="195">
        <f t="shared" si="170"/>
        <v>0</v>
      </c>
      <c r="CQ53" s="196" t="str">
        <f t="shared" si="170"/>
        <v/>
      </c>
      <c r="CR53" s="197" t="str">
        <f t="shared" si="122"/>
        <v/>
      </c>
      <c r="CS53" s="197" t="str">
        <f t="shared" si="123"/>
        <v/>
      </c>
      <c r="CT53" s="119">
        <f t="shared" si="171"/>
        <v>0</v>
      </c>
      <c r="CU53" s="120">
        <f t="shared" si="171"/>
        <v>0</v>
      </c>
      <c r="CV53" s="120" t="str">
        <f t="shared" si="124"/>
        <v/>
      </c>
      <c r="CW53" s="120" t="str">
        <f t="shared" si="125"/>
        <v/>
      </c>
      <c r="CX53" s="120" t="str">
        <f t="shared" si="126"/>
        <v/>
      </c>
      <c r="CY53" s="120" t="str">
        <f t="shared" si="127"/>
        <v/>
      </c>
      <c r="CZ53" s="120">
        <f>0</f>
        <v>0</v>
      </c>
      <c r="DA53" s="120"/>
      <c r="DB53" s="132" t="str">
        <f t="shared" si="172"/>
        <v/>
      </c>
      <c r="DC53" s="133" t="str">
        <f t="shared" si="173"/>
        <v/>
      </c>
    </row>
    <row r="54" spans="1:108">
      <c r="A54" s="199">
        <f t="shared" si="128"/>
        <v>0</v>
      </c>
      <c r="B54" s="194">
        <f t="shared" si="128"/>
        <v>0</v>
      </c>
      <c r="C54" s="195">
        <f t="shared" si="128"/>
        <v>0</v>
      </c>
      <c r="D54" s="196">
        <f t="shared" si="128"/>
        <v>0</v>
      </c>
      <c r="E54" s="197">
        <f t="shared" si="101"/>
        <v>0</v>
      </c>
      <c r="F54" s="197">
        <f t="shared" si="102"/>
        <v>0</v>
      </c>
      <c r="G54" s="119">
        <f t="shared" si="129"/>
        <v>0</v>
      </c>
      <c r="H54" s="120">
        <f t="shared" si="129"/>
        <v>0</v>
      </c>
      <c r="I54" s="120">
        <f t="shared" si="130"/>
        <v>0</v>
      </c>
      <c r="J54" s="120">
        <f t="shared" si="131"/>
        <v>0</v>
      </c>
      <c r="K54" s="120">
        <f t="shared" si="132"/>
        <v>0</v>
      </c>
      <c r="L54" s="120">
        <f t="shared" si="133"/>
        <v>0</v>
      </c>
      <c r="M54" s="120">
        <f>0</f>
        <v>0</v>
      </c>
      <c r="N54" s="120">
        <f t="shared" si="103"/>
        <v>0</v>
      </c>
      <c r="O54" s="194">
        <f t="shared" si="134"/>
        <v>0</v>
      </c>
      <c r="P54" s="195">
        <f t="shared" si="134"/>
        <v>0</v>
      </c>
      <c r="Q54" s="196">
        <f t="shared" si="134"/>
        <v>0</v>
      </c>
      <c r="R54" s="197">
        <f t="shared" si="104"/>
        <v>0</v>
      </c>
      <c r="S54" s="197">
        <f t="shared" si="105"/>
        <v>0</v>
      </c>
      <c r="T54" s="119">
        <f t="shared" si="135"/>
        <v>0</v>
      </c>
      <c r="U54" s="120">
        <f t="shared" si="135"/>
        <v>0</v>
      </c>
      <c r="V54" s="120">
        <f t="shared" si="136"/>
        <v>0</v>
      </c>
      <c r="W54" s="120">
        <f t="shared" si="137"/>
        <v>0</v>
      </c>
      <c r="X54" s="120">
        <f t="shared" si="138"/>
        <v>0</v>
      </c>
      <c r="Y54" s="120">
        <f t="shared" si="139"/>
        <v>0</v>
      </c>
      <c r="Z54" s="120">
        <f>0</f>
        <v>0</v>
      </c>
      <c r="AA54" s="120">
        <f t="shared" si="106"/>
        <v>0</v>
      </c>
      <c r="AB54" s="194">
        <f t="shared" si="140"/>
        <v>0</v>
      </c>
      <c r="AC54" s="195">
        <f t="shared" si="140"/>
        <v>0</v>
      </c>
      <c r="AD54" s="196">
        <f t="shared" si="140"/>
        <v>0</v>
      </c>
      <c r="AE54" s="197">
        <f t="shared" si="107"/>
        <v>0</v>
      </c>
      <c r="AF54" s="197">
        <f t="shared" si="108"/>
        <v>0</v>
      </c>
      <c r="AG54" s="119">
        <f t="shared" si="141"/>
        <v>0</v>
      </c>
      <c r="AH54" s="120">
        <f t="shared" si="141"/>
        <v>0</v>
      </c>
      <c r="AI54" s="120">
        <f t="shared" si="142"/>
        <v>0</v>
      </c>
      <c r="AJ54" s="120">
        <f t="shared" si="143"/>
        <v>0</v>
      </c>
      <c r="AK54" s="120">
        <f t="shared" si="144"/>
        <v>0</v>
      </c>
      <c r="AL54" s="120">
        <f t="shared" si="145"/>
        <v>0</v>
      </c>
      <c r="AM54" s="120">
        <f>0</f>
        <v>0</v>
      </c>
      <c r="AN54" s="120">
        <f t="shared" si="109"/>
        <v>0</v>
      </c>
      <c r="AO54" s="194">
        <f t="shared" si="146"/>
        <v>0</v>
      </c>
      <c r="AP54" s="195">
        <f t="shared" si="146"/>
        <v>0</v>
      </c>
      <c r="AQ54" s="196">
        <f t="shared" si="146"/>
        <v>0</v>
      </c>
      <c r="AR54" s="197">
        <f t="shared" si="110"/>
        <v>0</v>
      </c>
      <c r="AS54" s="197">
        <f t="shared" si="111"/>
        <v>0</v>
      </c>
      <c r="AT54" s="119">
        <f t="shared" si="147"/>
        <v>0</v>
      </c>
      <c r="AU54" s="120">
        <f t="shared" si="147"/>
        <v>0</v>
      </c>
      <c r="AV54" s="120">
        <f t="shared" si="148"/>
        <v>0</v>
      </c>
      <c r="AW54" s="120">
        <f t="shared" si="149"/>
        <v>0</v>
      </c>
      <c r="AX54" s="120">
        <f t="shared" si="150"/>
        <v>0</v>
      </c>
      <c r="AY54" s="120">
        <f t="shared" si="151"/>
        <v>0</v>
      </c>
      <c r="AZ54" s="120">
        <f>0</f>
        <v>0</v>
      </c>
      <c r="BA54" s="120">
        <f t="shared" si="112"/>
        <v>0</v>
      </c>
      <c r="BB54" s="194">
        <f t="shared" si="152"/>
        <v>0</v>
      </c>
      <c r="BC54" s="195">
        <f t="shared" si="152"/>
        <v>0</v>
      </c>
      <c r="BD54" s="196">
        <f t="shared" si="152"/>
        <v>0</v>
      </c>
      <c r="BE54" s="197">
        <f t="shared" si="113"/>
        <v>0</v>
      </c>
      <c r="BF54" s="197">
        <f t="shared" si="114"/>
        <v>0</v>
      </c>
      <c r="BG54" s="119">
        <f t="shared" si="153"/>
        <v>0</v>
      </c>
      <c r="BH54" s="120">
        <f t="shared" si="153"/>
        <v>0</v>
      </c>
      <c r="BI54" s="120">
        <f t="shared" si="154"/>
        <v>0</v>
      </c>
      <c r="BJ54" s="120">
        <f t="shared" si="155"/>
        <v>0</v>
      </c>
      <c r="BK54" s="120">
        <f t="shared" si="156"/>
        <v>0</v>
      </c>
      <c r="BL54" s="120">
        <f t="shared" si="157"/>
        <v>0</v>
      </c>
      <c r="BM54" s="120">
        <f>0</f>
        <v>0</v>
      </c>
      <c r="BN54" s="120">
        <f t="shared" si="115"/>
        <v>0</v>
      </c>
      <c r="BO54" s="194">
        <f t="shared" si="158"/>
        <v>0</v>
      </c>
      <c r="BP54" s="195">
        <f t="shared" si="158"/>
        <v>0</v>
      </c>
      <c r="BQ54" s="196">
        <f t="shared" si="158"/>
        <v>0</v>
      </c>
      <c r="BR54" s="197">
        <f t="shared" si="116"/>
        <v>0</v>
      </c>
      <c r="BS54" s="197">
        <f t="shared" si="117"/>
        <v>0</v>
      </c>
      <c r="BT54" s="119">
        <f t="shared" si="159"/>
        <v>0</v>
      </c>
      <c r="BU54" s="120">
        <f t="shared" si="159"/>
        <v>0</v>
      </c>
      <c r="BV54" s="120">
        <f t="shared" si="160"/>
        <v>0</v>
      </c>
      <c r="BW54" s="120">
        <f t="shared" si="161"/>
        <v>0</v>
      </c>
      <c r="BX54" s="120">
        <f t="shared" si="162"/>
        <v>0</v>
      </c>
      <c r="BY54" s="120">
        <f t="shared" si="163"/>
        <v>0</v>
      </c>
      <c r="BZ54" s="120">
        <f>0</f>
        <v>0</v>
      </c>
      <c r="CA54" s="120">
        <f t="shared" si="118"/>
        <v>0</v>
      </c>
      <c r="CB54" s="194">
        <f t="shared" si="164"/>
        <v>0</v>
      </c>
      <c r="CC54" s="195">
        <f t="shared" si="164"/>
        <v>0</v>
      </c>
      <c r="CD54" s="196">
        <f t="shared" si="164"/>
        <v>0</v>
      </c>
      <c r="CE54" s="197">
        <f t="shared" si="119"/>
        <v>0</v>
      </c>
      <c r="CF54" s="197">
        <f t="shared" si="120"/>
        <v>0</v>
      </c>
      <c r="CG54" s="119">
        <f t="shared" si="165"/>
        <v>0</v>
      </c>
      <c r="CH54" s="120">
        <f t="shared" si="165"/>
        <v>0</v>
      </c>
      <c r="CI54" s="120">
        <f t="shared" si="166"/>
        <v>0</v>
      </c>
      <c r="CJ54" s="120">
        <f t="shared" si="167"/>
        <v>0</v>
      </c>
      <c r="CK54" s="120">
        <f t="shared" si="168"/>
        <v>0</v>
      </c>
      <c r="CL54" s="120">
        <f t="shared" si="169"/>
        <v>0</v>
      </c>
      <c r="CM54" s="120">
        <f>0</f>
        <v>0</v>
      </c>
      <c r="CN54" s="120">
        <f t="shared" si="121"/>
        <v>0</v>
      </c>
      <c r="CO54" s="194">
        <f t="shared" si="170"/>
        <v>0</v>
      </c>
      <c r="CP54" s="195">
        <f t="shared" si="170"/>
        <v>0</v>
      </c>
      <c r="CQ54" s="196" t="str">
        <f t="shared" si="170"/>
        <v/>
      </c>
      <c r="CR54" s="197" t="str">
        <f t="shared" si="122"/>
        <v/>
      </c>
      <c r="CS54" s="197" t="str">
        <f t="shared" si="123"/>
        <v/>
      </c>
      <c r="CT54" s="119">
        <f t="shared" si="171"/>
        <v>0</v>
      </c>
      <c r="CU54" s="120">
        <f t="shared" si="171"/>
        <v>0</v>
      </c>
      <c r="CV54" s="120" t="str">
        <f t="shared" si="124"/>
        <v/>
      </c>
      <c r="CW54" s="120" t="str">
        <f t="shared" si="125"/>
        <v/>
      </c>
      <c r="CX54" s="120" t="str">
        <f t="shared" si="126"/>
        <v/>
      </c>
      <c r="CY54" s="120" t="str">
        <f t="shared" si="127"/>
        <v/>
      </c>
      <c r="CZ54" s="120">
        <f>0</f>
        <v>0</v>
      </c>
      <c r="DA54" s="120"/>
      <c r="DB54" s="132" t="str">
        <f t="shared" si="172"/>
        <v/>
      </c>
      <c r="DC54" s="133" t="str">
        <f t="shared" si="173"/>
        <v/>
      </c>
    </row>
    <row r="55" spans="1:108">
      <c r="A55" s="199">
        <f t="shared" si="128"/>
        <v>0</v>
      </c>
      <c r="B55" s="194">
        <f t="shared" si="128"/>
        <v>0</v>
      </c>
      <c r="C55" s="195">
        <f t="shared" si="128"/>
        <v>0</v>
      </c>
      <c r="D55" s="196">
        <f t="shared" si="128"/>
        <v>0</v>
      </c>
      <c r="E55" s="197">
        <f t="shared" si="101"/>
        <v>0</v>
      </c>
      <c r="F55" s="197">
        <f t="shared" si="102"/>
        <v>0</v>
      </c>
      <c r="G55" s="119">
        <f t="shared" si="129"/>
        <v>0</v>
      </c>
      <c r="H55" s="120">
        <f t="shared" si="129"/>
        <v>0</v>
      </c>
      <c r="I55" s="120">
        <f t="shared" si="130"/>
        <v>0</v>
      </c>
      <c r="J55" s="120">
        <f t="shared" si="131"/>
        <v>0</v>
      </c>
      <c r="K55" s="120">
        <f t="shared" si="132"/>
        <v>0</v>
      </c>
      <c r="L55" s="120">
        <f t="shared" si="133"/>
        <v>0</v>
      </c>
      <c r="M55" s="120">
        <f>0</f>
        <v>0</v>
      </c>
      <c r="N55" s="120">
        <f t="shared" si="103"/>
        <v>0</v>
      </c>
      <c r="O55" s="194">
        <f t="shared" si="134"/>
        <v>0</v>
      </c>
      <c r="P55" s="195">
        <f t="shared" si="134"/>
        <v>0</v>
      </c>
      <c r="Q55" s="196">
        <f t="shared" si="134"/>
        <v>0</v>
      </c>
      <c r="R55" s="197">
        <f t="shared" si="104"/>
        <v>0</v>
      </c>
      <c r="S55" s="197">
        <f t="shared" si="105"/>
        <v>0</v>
      </c>
      <c r="T55" s="119">
        <f t="shared" si="135"/>
        <v>0</v>
      </c>
      <c r="U55" s="120">
        <f t="shared" si="135"/>
        <v>0</v>
      </c>
      <c r="V55" s="120">
        <f t="shared" si="136"/>
        <v>0</v>
      </c>
      <c r="W55" s="120">
        <f t="shared" si="137"/>
        <v>0</v>
      </c>
      <c r="X55" s="120">
        <f t="shared" si="138"/>
        <v>0</v>
      </c>
      <c r="Y55" s="120">
        <f t="shared" si="139"/>
        <v>0</v>
      </c>
      <c r="Z55" s="120">
        <f>0</f>
        <v>0</v>
      </c>
      <c r="AA55" s="120">
        <f t="shared" si="106"/>
        <v>0</v>
      </c>
      <c r="AB55" s="194">
        <f t="shared" si="140"/>
        <v>0</v>
      </c>
      <c r="AC55" s="195">
        <f t="shared" si="140"/>
        <v>0</v>
      </c>
      <c r="AD55" s="196">
        <f t="shared" si="140"/>
        <v>0</v>
      </c>
      <c r="AE55" s="197">
        <f t="shared" si="107"/>
        <v>0</v>
      </c>
      <c r="AF55" s="197">
        <f t="shared" si="108"/>
        <v>0</v>
      </c>
      <c r="AG55" s="119">
        <f t="shared" si="141"/>
        <v>0</v>
      </c>
      <c r="AH55" s="120">
        <f t="shared" si="141"/>
        <v>0</v>
      </c>
      <c r="AI55" s="120">
        <f t="shared" si="142"/>
        <v>0</v>
      </c>
      <c r="AJ55" s="120">
        <f t="shared" si="143"/>
        <v>0</v>
      </c>
      <c r="AK55" s="120">
        <f t="shared" si="144"/>
        <v>0</v>
      </c>
      <c r="AL55" s="120">
        <f t="shared" si="145"/>
        <v>0</v>
      </c>
      <c r="AM55" s="120">
        <f>0</f>
        <v>0</v>
      </c>
      <c r="AN55" s="120">
        <f t="shared" si="109"/>
        <v>0</v>
      </c>
      <c r="AO55" s="194">
        <f t="shared" si="146"/>
        <v>0</v>
      </c>
      <c r="AP55" s="195">
        <f t="shared" si="146"/>
        <v>0</v>
      </c>
      <c r="AQ55" s="196">
        <f t="shared" si="146"/>
        <v>0</v>
      </c>
      <c r="AR55" s="197">
        <f t="shared" si="110"/>
        <v>0</v>
      </c>
      <c r="AS55" s="197">
        <f t="shared" si="111"/>
        <v>0</v>
      </c>
      <c r="AT55" s="119">
        <f t="shared" si="147"/>
        <v>0</v>
      </c>
      <c r="AU55" s="120">
        <f t="shared" si="147"/>
        <v>0</v>
      </c>
      <c r="AV55" s="120">
        <f t="shared" si="148"/>
        <v>0</v>
      </c>
      <c r="AW55" s="120">
        <f t="shared" si="149"/>
        <v>0</v>
      </c>
      <c r="AX55" s="120">
        <f t="shared" si="150"/>
        <v>0</v>
      </c>
      <c r="AY55" s="120">
        <f t="shared" si="151"/>
        <v>0</v>
      </c>
      <c r="AZ55" s="120">
        <f>0</f>
        <v>0</v>
      </c>
      <c r="BA55" s="120">
        <f t="shared" si="112"/>
        <v>0</v>
      </c>
      <c r="BB55" s="194">
        <f t="shared" si="152"/>
        <v>0</v>
      </c>
      <c r="BC55" s="195">
        <f t="shared" si="152"/>
        <v>0</v>
      </c>
      <c r="BD55" s="196">
        <f t="shared" si="152"/>
        <v>0</v>
      </c>
      <c r="BE55" s="197">
        <f t="shared" si="113"/>
        <v>0</v>
      </c>
      <c r="BF55" s="197">
        <f t="shared" si="114"/>
        <v>0</v>
      </c>
      <c r="BG55" s="119">
        <f t="shared" si="153"/>
        <v>0</v>
      </c>
      <c r="BH55" s="120">
        <f t="shared" si="153"/>
        <v>0</v>
      </c>
      <c r="BI55" s="120">
        <f t="shared" si="154"/>
        <v>0</v>
      </c>
      <c r="BJ55" s="120">
        <f t="shared" si="155"/>
        <v>0</v>
      </c>
      <c r="BK55" s="120">
        <f t="shared" si="156"/>
        <v>0</v>
      </c>
      <c r="BL55" s="120">
        <f t="shared" si="157"/>
        <v>0</v>
      </c>
      <c r="BM55" s="120">
        <f>0</f>
        <v>0</v>
      </c>
      <c r="BN55" s="120">
        <f t="shared" si="115"/>
        <v>0</v>
      </c>
      <c r="BO55" s="194">
        <f t="shared" si="158"/>
        <v>0</v>
      </c>
      <c r="BP55" s="195">
        <f t="shared" si="158"/>
        <v>0</v>
      </c>
      <c r="BQ55" s="196">
        <f t="shared" si="158"/>
        <v>0</v>
      </c>
      <c r="BR55" s="197">
        <f t="shared" si="116"/>
        <v>0</v>
      </c>
      <c r="BS55" s="197">
        <f t="shared" si="117"/>
        <v>0</v>
      </c>
      <c r="BT55" s="119">
        <f t="shared" si="159"/>
        <v>0</v>
      </c>
      <c r="BU55" s="120">
        <f t="shared" si="159"/>
        <v>0</v>
      </c>
      <c r="BV55" s="120">
        <f t="shared" si="160"/>
        <v>0</v>
      </c>
      <c r="BW55" s="120">
        <f t="shared" si="161"/>
        <v>0</v>
      </c>
      <c r="BX55" s="120">
        <f t="shared" si="162"/>
        <v>0</v>
      </c>
      <c r="BY55" s="120">
        <f t="shared" si="163"/>
        <v>0</v>
      </c>
      <c r="BZ55" s="120">
        <f>0</f>
        <v>0</v>
      </c>
      <c r="CA55" s="120">
        <f t="shared" si="118"/>
        <v>0</v>
      </c>
      <c r="CB55" s="194">
        <f t="shared" si="164"/>
        <v>0</v>
      </c>
      <c r="CC55" s="195">
        <f t="shared" si="164"/>
        <v>0</v>
      </c>
      <c r="CD55" s="196">
        <f t="shared" si="164"/>
        <v>0</v>
      </c>
      <c r="CE55" s="197">
        <f t="shared" si="119"/>
        <v>0</v>
      </c>
      <c r="CF55" s="197">
        <f t="shared" si="120"/>
        <v>0</v>
      </c>
      <c r="CG55" s="119">
        <f t="shared" si="165"/>
        <v>0</v>
      </c>
      <c r="CH55" s="120">
        <f t="shared" si="165"/>
        <v>0</v>
      </c>
      <c r="CI55" s="120">
        <f t="shared" si="166"/>
        <v>0</v>
      </c>
      <c r="CJ55" s="120">
        <f t="shared" si="167"/>
        <v>0</v>
      </c>
      <c r="CK55" s="120">
        <f t="shared" si="168"/>
        <v>0</v>
      </c>
      <c r="CL55" s="120">
        <f t="shared" si="169"/>
        <v>0</v>
      </c>
      <c r="CM55" s="120">
        <f>0</f>
        <v>0</v>
      </c>
      <c r="CN55" s="120">
        <f t="shared" si="121"/>
        <v>0</v>
      </c>
      <c r="CO55" s="194">
        <f t="shared" si="170"/>
        <v>0</v>
      </c>
      <c r="CP55" s="195">
        <f t="shared" si="170"/>
        <v>0</v>
      </c>
      <c r="CQ55" s="196" t="str">
        <f t="shared" si="170"/>
        <v/>
      </c>
      <c r="CR55" s="197" t="str">
        <f t="shared" si="122"/>
        <v/>
      </c>
      <c r="CS55" s="197" t="str">
        <f t="shared" si="123"/>
        <v/>
      </c>
      <c r="CT55" s="119">
        <f t="shared" si="171"/>
        <v>0</v>
      </c>
      <c r="CU55" s="120">
        <f t="shared" si="171"/>
        <v>0</v>
      </c>
      <c r="CV55" s="120" t="str">
        <f t="shared" si="124"/>
        <v/>
      </c>
      <c r="CW55" s="120" t="str">
        <f t="shared" si="125"/>
        <v/>
      </c>
      <c r="CX55" s="120" t="str">
        <f t="shared" si="126"/>
        <v/>
      </c>
      <c r="CY55" s="120" t="str">
        <f t="shared" si="127"/>
        <v/>
      </c>
      <c r="CZ55" s="120">
        <f>0</f>
        <v>0</v>
      </c>
      <c r="DA55" s="120"/>
      <c r="DB55" s="132" t="str">
        <f t="shared" si="172"/>
        <v/>
      </c>
      <c r="DC55" s="133" t="str">
        <f t="shared" si="173"/>
        <v/>
      </c>
    </row>
    <row r="56" spans="1:108">
      <c r="A56" s="199">
        <f t="shared" si="128"/>
        <v>0</v>
      </c>
      <c r="B56" s="194">
        <f t="shared" si="128"/>
        <v>0</v>
      </c>
      <c r="C56" s="195">
        <f t="shared" si="128"/>
        <v>0</v>
      </c>
      <c r="D56" s="196">
        <f t="shared" si="128"/>
        <v>0</v>
      </c>
      <c r="E56" s="197">
        <f t="shared" si="101"/>
        <v>0</v>
      </c>
      <c r="F56" s="197">
        <f t="shared" si="102"/>
        <v>0</v>
      </c>
      <c r="G56" s="119">
        <f t="shared" si="129"/>
        <v>0</v>
      </c>
      <c r="H56" s="120">
        <f t="shared" si="129"/>
        <v>0</v>
      </c>
      <c r="I56" s="120">
        <f t="shared" si="130"/>
        <v>0</v>
      </c>
      <c r="J56" s="120">
        <f t="shared" si="131"/>
        <v>0</v>
      </c>
      <c r="K56" s="120">
        <f t="shared" si="132"/>
        <v>0</v>
      </c>
      <c r="L56" s="120">
        <f t="shared" si="133"/>
        <v>0</v>
      </c>
      <c r="M56" s="120">
        <f>0</f>
        <v>0</v>
      </c>
      <c r="N56" s="120">
        <f t="shared" si="103"/>
        <v>0</v>
      </c>
      <c r="O56" s="194">
        <f t="shared" si="134"/>
        <v>0</v>
      </c>
      <c r="P56" s="195">
        <f t="shared" si="134"/>
        <v>0</v>
      </c>
      <c r="Q56" s="196">
        <f t="shared" si="134"/>
        <v>0</v>
      </c>
      <c r="R56" s="197">
        <f t="shared" si="104"/>
        <v>0</v>
      </c>
      <c r="S56" s="197">
        <f t="shared" si="105"/>
        <v>0</v>
      </c>
      <c r="T56" s="119">
        <f t="shared" si="135"/>
        <v>0</v>
      </c>
      <c r="U56" s="120">
        <f t="shared" si="135"/>
        <v>0</v>
      </c>
      <c r="V56" s="120">
        <f t="shared" si="136"/>
        <v>0</v>
      </c>
      <c r="W56" s="120">
        <f t="shared" si="137"/>
        <v>0</v>
      </c>
      <c r="X56" s="120">
        <f t="shared" si="138"/>
        <v>0</v>
      </c>
      <c r="Y56" s="120">
        <f t="shared" si="139"/>
        <v>0</v>
      </c>
      <c r="Z56" s="120">
        <f>0</f>
        <v>0</v>
      </c>
      <c r="AA56" s="120">
        <f t="shared" si="106"/>
        <v>0</v>
      </c>
      <c r="AB56" s="194">
        <f t="shared" si="140"/>
        <v>0</v>
      </c>
      <c r="AC56" s="195">
        <f t="shared" si="140"/>
        <v>0</v>
      </c>
      <c r="AD56" s="196">
        <f t="shared" si="140"/>
        <v>0</v>
      </c>
      <c r="AE56" s="197">
        <f t="shared" si="107"/>
        <v>0</v>
      </c>
      <c r="AF56" s="197">
        <f t="shared" si="108"/>
        <v>0</v>
      </c>
      <c r="AG56" s="119">
        <f t="shared" si="141"/>
        <v>0</v>
      </c>
      <c r="AH56" s="120">
        <f t="shared" si="141"/>
        <v>0</v>
      </c>
      <c r="AI56" s="120">
        <f t="shared" si="142"/>
        <v>0</v>
      </c>
      <c r="AJ56" s="120">
        <f t="shared" si="143"/>
        <v>0</v>
      </c>
      <c r="AK56" s="120">
        <f t="shared" si="144"/>
        <v>0</v>
      </c>
      <c r="AL56" s="120">
        <f t="shared" si="145"/>
        <v>0</v>
      </c>
      <c r="AM56" s="120">
        <f>0</f>
        <v>0</v>
      </c>
      <c r="AN56" s="120">
        <f t="shared" si="109"/>
        <v>0</v>
      </c>
      <c r="AO56" s="194">
        <f t="shared" si="146"/>
        <v>0</v>
      </c>
      <c r="AP56" s="195">
        <f t="shared" si="146"/>
        <v>0</v>
      </c>
      <c r="AQ56" s="196">
        <f t="shared" si="146"/>
        <v>0</v>
      </c>
      <c r="AR56" s="197">
        <f t="shared" si="110"/>
        <v>0</v>
      </c>
      <c r="AS56" s="197">
        <f t="shared" si="111"/>
        <v>0</v>
      </c>
      <c r="AT56" s="119">
        <f t="shared" si="147"/>
        <v>0</v>
      </c>
      <c r="AU56" s="120">
        <f t="shared" si="147"/>
        <v>0</v>
      </c>
      <c r="AV56" s="120">
        <f t="shared" si="148"/>
        <v>0</v>
      </c>
      <c r="AW56" s="120">
        <f t="shared" si="149"/>
        <v>0</v>
      </c>
      <c r="AX56" s="120">
        <f t="shared" si="150"/>
        <v>0</v>
      </c>
      <c r="AY56" s="120">
        <f t="shared" si="151"/>
        <v>0</v>
      </c>
      <c r="AZ56" s="120">
        <f>0</f>
        <v>0</v>
      </c>
      <c r="BA56" s="120">
        <f t="shared" si="112"/>
        <v>0</v>
      </c>
      <c r="BB56" s="194">
        <f t="shared" si="152"/>
        <v>0</v>
      </c>
      <c r="BC56" s="195">
        <f t="shared" si="152"/>
        <v>0</v>
      </c>
      <c r="BD56" s="196">
        <f t="shared" si="152"/>
        <v>0</v>
      </c>
      <c r="BE56" s="197">
        <f t="shared" si="113"/>
        <v>0</v>
      </c>
      <c r="BF56" s="197">
        <f t="shared" si="114"/>
        <v>0</v>
      </c>
      <c r="BG56" s="119">
        <f t="shared" si="153"/>
        <v>0</v>
      </c>
      <c r="BH56" s="120">
        <f t="shared" si="153"/>
        <v>0</v>
      </c>
      <c r="BI56" s="120">
        <f t="shared" si="154"/>
        <v>0</v>
      </c>
      <c r="BJ56" s="120">
        <f t="shared" si="155"/>
        <v>0</v>
      </c>
      <c r="BK56" s="120">
        <f t="shared" si="156"/>
        <v>0</v>
      </c>
      <c r="BL56" s="120">
        <f t="shared" si="157"/>
        <v>0</v>
      </c>
      <c r="BM56" s="120">
        <f>0</f>
        <v>0</v>
      </c>
      <c r="BN56" s="120">
        <f t="shared" si="115"/>
        <v>0</v>
      </c>
      <c r="BO56" s="194">
        <f t="shared" si="158"/>
        <v>0</v>
      </c>
      <c r="BP56" s="195">
        <f t="shared" si="158"/>
        <v>0</v>
      </c>
      <c r="BQ56" s="196">
        <f t="shared" si="158"/>
        <v>0</v>
      </c>
      <c r="BR56" s="197">
        <f t="shared" si="116"/>
        <v>0</v>
      </c>
      <c r="BS56" s="197">
        <f t="shared" si="117"/>
        <v>0</v>
      </c>
      <c r="BT56" s="119">
        <f t="shared" si="159"/>
        <v>0</v>
      </c>
      <c r="BU56" s="120">
        <f t="shared" si="159"/>
        <v>0</v>
      </c>
      <c r="BV56" s="120">
        <f t="shared" si="160"/>
        <v>0</v>
      </c>
      <c r="BW56" s="120">
        <f t="shared" si="161"/>
        <v>0</v>
      </c>
      <c r="BX56" s="120">
        <f t="shared" si="162"/>
        <v>0</v>
      </c>
      <c r="BY56" s="120">
        <f t="shared" si="163"/>
        <v>0</v>
      </c>
      <c r="BZ56" s="120">
        <f>0</f>
        <v>0</v>
      </c>
      <c r="CA56" s="120">
        <f t="shared" si="118"/>
        <v>0</v>
      </c>
      <c r="CB56" s="194">
        <f t="shared" si="164"/>
        <v>0</v>
      </c>
      <c r="CC56" s="195">
        <f t="shared" si="164"/>
        <v>0</v>
      </c>
      <c r="CD56" s="196">
        <f t="shared" si="164"/>
        <v>0</v>
      </c>
      <c r="CE56" s="197">
        <f t="shared" si="119"/>
        <v>0</v>
      </c>
      <c r="CF56" s="197">
        <f t="shared" si="120"/>
        <v>0</v>
      </c>
      <c r="CG56" s="119">
        <f t="shared" si="165"/>
        <v>0</v>
      </c>
      <c r="CH56" s="120">
        <f t="shared" si="165"/>
        <v>0</v>
      </c>
      <c r="CI56" s="120">
        <f t="shared" si="166"/>
        <v>0</v>
      </c>
      <c r="CJ56" s="120">
        <f t="shared" si="167"/>
        <v>0</v>
      </c>
      <c r="CK56" s="120">
        <f t="shared" si="168"/>
        <v>0</v>
      </c>
      <c r="CL56" s="120">
        <f t="shared" si="169"/>
        <v>0</v>
      </c>
      <c r="CM56" s="120">
        <f>0</f>
        <v>0</v>
      </c>
      <c r="CN56" s="120">
        <f t="shared" si="121"/>
        <v>0</v>
      </c>
      <c r="CO56" s="194">
        <f t="shared" si="170"/>
        <v>0</v>
      </c>
      <c r="CP56" s="195">
        <f t="shared" si="170"/>
        <v>0</v>
      </c>
      <c r="CQ56" s="196" t="str">
        <f t="shared" si="170"/>
        <v/>
      </c>
      <c r="CR56" s="197" t="str">
        <f t="shared" si="122"/>
        <v/>
      </c>
      <c r="CS56" s="197" t="str">
        <f t="shared" si="123"/>
        <v/>
      </c>
      <c r="CT56" s="119">
        <f t="shared" si="171"/>
        <v>0</v>
      </c>
      <c r="CU56" s="120">
        <f t="shared" si="171"/>
        <v>0</v>
      </c>
      <c r="CV56" s="120" t="str">
        <f t="shared" si="124"/>
        <v/>
      </c>
      <c r="CW56" s="120" t="str">
        <f t="shared" si="125"/>
        <v/>
      </c>
      <c r="CX56" s="120" t="str">
        <f t="shared" si="126"/>
        <v/>
      </c>
      <c r="CY56" s="120" t="str">
        <f t="shared" si="127"/>
        <v/>
      </c>
      <c r="CZ56" s="120">
        <f>0</f>
        <v>0</v>
      </c>
      <c r="DA56" s="120"/>
      <c r="DB56" s="132" t="str">
        <f t="shared" si="172"/>
        <v/>
      </c>
      <c r="DC56" s="133" t="str">
        <f t="shared" si="173"/>
        <v/>
      </c>
    </row>
    <row r="57" spans="1:108">
      <c r="A57" s="199">
        <f t="shared" si="128"/>
        <v>0</v>
      </c>
      <c r="B57" s="194">
        <f t="shared" si="128"/>
        <v>0</v>
      </c>
      <c r="C57" s="195">
        <f t="shared" si="128"/>
        <v>0</v>
      </c>
      <c r="D57" s="196">
        <f t="shared" si="128"/>
        <v>0</v>
      </c>
      <c r="E57" s="197">
        <f t="shared" si="101"/>
        <v>0</v>
      </c>
      <c r="F57" s="197">
        <f t="shared" si="102"/>
        <v>0</v>
      </c>
      <c r="G57" s="119">
        <f t="shared" si="129"/>
        <v>0</v>
      </c>
      <c r="H57" s="120">
        <f t="shared" si="129"/>
        <v>0</v>
      </c>
      <c r="I57" s="120">
        <f t="shared" si="130"/>
        <v>0</v>
      </c>
      <c r="J57" s="120">
        <f t="shared" si="131"/>
        <v>0</v>
      </c>
      <c r="K57" s="120">
        <f t="shared" si="132"/>
        <v>0</v>
      </c>
      <c r="L57" s="120">
        <f t="shared" si="133"/>
        <v>0</v>
      </c>
      <c r="M57" s="120">
        <f>0</f>
        <v>0</v>
      </c>
      <c r="N57" s="120">
        <f t="shared" si="103"/>
        <v>0</v>
      </c>
      <c r="O57" s="194">
        <f t="shared" si="134"/>
        <v>0</v>
      </c>
      <c r="P57" s="195">
        <f t="shared" si="134"/>
        <v>0</v>
      </c>
      <c r="Q57" s="196">
        <f t="shared" si="134"/>
        <v>0</v>
      </c>
      <c r="R57" s="197">
        <f t="shared" si="104"/>
        <v>0</v>
      </c>
      <c r="S57" s="197">
        <f t="shared" si="105"/>
        <v>0</v>
      </c>
      <c r="T57" s="119">
        <f t="shared" si="135"/>
        <v>0</v>
      </c>
      <c r="U57" s="120">
        <f t="shared" si="135"/>
        <v>0</v>
      </c>
      <c r="V57" s="120">
        <f t="shared" si="136"/>
        <v>0</v>
      </c>
      <c r="W57" s="120">
        <f t="shared" si="137"/>
        <v>0</v>
      </c>
      <c r="X57" s="120">
        <f t="shared" si="138"/>
        <v>0</v>
      </c>
      <c r="Y57" s="120">
        <f t="shared" si="139"/>
        <v>0</v>
      </c>
      <c r="Z57" s="120">
        <f>0</f>
        <v>0</v>
      </c>
      <c r="AA57" s="120">
        <f t="shared" si="106"/>
        <v>0</v>
      </c>
      <c r="AB57" s="194">
        <f t="shared" si="140"/>
        <v>0</v>
      </c>
      <c r="AC57" s="195">
        <f t="shared" si="140"/>
        <v>0</v>
      </c>
      <c r="AD57" s="196">
        <f t="shared" si="140"/>
        <v>0</v>
      </c>
      <c r="AE57" s="197">
        <f t="shared" si="107"/>
        <v>0</v>
      </c>
      <c r="AF57" s="197">
        <f t="shared" si="108"/>
        <v>0</v>
      </c>
      <c r="AG57" s="119">
        <f t="shared" si="141"/>
        <v>0</v>
      </c>
      <c r="AH57" s="120">
        <f t="shared" si="141"/>
        <v>0</v>
      </c>
      <c r="AI57" s="120">
        <f t="shared" si="142"/>
        <v>0</v>
      </c>
      <c r="AJ57" s="120">
        <f t="shared" si="143"/>
        <v>0</v>
      </c>
      <c r="AK57" s="120">
        <f t="shared" si="144"/>
        <v>0</v>
      </c>
      <c r="AL57" s="120">
        <f t="shared" si="145"/>
        <v>0</v>
      </c>
      <c r="AM57" s="120">
        <f>0</f>
        <v>0</v>
      </c>
      <c r="AN57" s="120">
        <f t="shared" si="109"/>
        <v>0</v>
      </c>
      <c r="AO57" s="194">
        <f t="shared" si="146"/>
        <v>0</v>
      </c>
      <c r="AP57" s="195">
        <f t="shared" si="146"/>
        <v>0</v>
      </c>
      <c r="AQ57" s="196">
        <f t="shared" si="146"/>
        <v>0</v>
      </c>
      <c r="AR57" s="197">
        <f t="shared" si="110"/>
        <v>0</v>
      </c>
      <c r="AS57" s="197">
        <f t="shared" si="111"/>
        <v>0</v>
      </c>
      <c r="AT57" s="119">
        <f t="shared" si="147"/>
        <v>0</v>
      </c>
      <c r="AU57" s="120">
        <f t="shared" si="147"/>
        <v>0</v>
      </c>
      <c r="AV57" s="120">
        <f t="shared" si="148"/>
        <v>0</v>
      </c>
      <c r="AW57" s="120">
        <f t="shared" si="149"/>
        <v>0</v>
      </c>
      <c r="AX57" s="120">
        <f t="shared" si="150"/>
        <v>0</v>
      </c>
      <c r="AY57" s="120">
        <f t="shared" si="151"/>
        <v>0</v>
      </c>
      <c r="AZ57" s="120">
        <f>0</f>
        <v>0</v>
      </c>
      <c r="BA57" s="120">
        <f t="shared" si="112"/>
        <v>0</v>
      </c>
      <c r="BB57" s="194">
        <f t="shared" si="152"/>
        <v>0</v>
      </c>
      <c r="BC57" s="195">
        <f t="shared" si="152"/>
        <v>0</v>
      </c>
      <c r="BD57" s="196">
        <f t="shared" si="152"/>
        <v>0</v>
      </c>
      <c r="BE57" s="197">
        <f t="shared" si="113"/>
        <v>0</v>
      </c>
      <c r="BF57" s="197">
        <f t="shared" si="114"/>
        <v>0</v>
      </c>
      <c r="BG57" s="119">
        <f t="shared" si="153"/>
        <v>0</v>
      </c>
      <c r="BH57" s="120">
        <f t="shared" si="153"/>
        <v>0</v>
      </c>
      <c r="BI57" s="120">
        <f t="shared" si="154"/>
        <v>0</v>
      </c>
      <c r="BJ57" s="120">
        <f t="shared" si="155"/>
        <v>0</v>
      </c>
      <c r="BK57" s="120">
        <f t="shared" si="156"/>
        <v>0</v>
      </c>
      <c r="BL57" s="120">
        <f t="shared" si="157"/>
        <v>0</v>
      </c>
      <c r="BM57" s="120">
        <f>0</f>
        <v>0</v>
      </c>
      <c r="BN57" s="120">
        <f t="shared" si="115"/>
        <v>0</v>
      </c>
      <c r="BO57" s="194">
        <f t="shared" si="158"/>
        <v>0</v>
      </c>
      <c r="BP57" s="195">
        <f t="shared" si="158"/>
        <v>0</v>
      </c>
      <c r="BQ57" s="196">
        <f t="shared" si="158"/>
        <v>0</v>
      </c>
      <c r="BR57" s="197">
        <f t="shared" si="116"/>
        <v>0</v>
      </c>
      <c r="BS57" s="197">
        <f t="shared" si="117"/>
        <v>0</v>
      </c>
      <c r="BT57" s="119">
        <f t="shared" si="159"/>
        <v>0</v>
      </c>
      <c r="BU57" s="120">
        <f t="shared" si="159"/>
        <v>0</v>
      </c>
      <c r="BV57" s="120">
        <f t="shared" si="160"/>
        <v>0</v>
      </c>
      <c r="BW57" s="120">
        <f t="shared" si="161"/>
        <v>0</v>
      </c>
      <c r="BX57" s="120">
        <f t="shared" si="162"/>
        <v>0</v>
      </c>
      <c r="BY57" s="120">
        <f t="shared" si="163"/>
        <v>0</v>
      </c>
      <c r="BZ57" s="120">
        <f>0</f>
        <v>0</v>
      </c>
      <c r="CA57" s="120">
        <f t="shared" si="118"/>
        <v>0</v>
      </c>
      <c r="CB57" s="194">
        <f t="shared" si="164"/>
        <v>0</v>
      </c>
      <c r="CC57" s="195">
        <f t="shared" si="164"/>
        <v>0</v>
      </c>
      <c r="CD57" s="196">
        <f t="shared" si="164"/>
        <v>0</v>
      </c>
      <c r="CE57" s="197">
        <f t="shared" si="119"/>
        <v>0</v>
      </c>
      <c r="CF57" s="197">
        <f t="shared" si="120"/>
        <v>0</v>
      </c>
      <c r="CG57" s="119">
        <f t="shared" si="165"/>
        <v>0</v>
      </c>
      <c r="CH57" s="120">
        <f t="shared" si="165"/>
        <v>0</v>
      </c>
      <c r="CI57" s="120">
        <f t="shared" si="166"/>
        <v>0</v>
      </c>
      <c r="CJ57" s="120">
        <f t="shared" si="167"/>
        <v>0</v>
      </c>
      <c r="CK57" s="120">
        <f t="shared" si="168"/>
        <v>0</v>
      </c>
      <c r="CL57" s="120">
        <f t="shared" si="169"/>
        <v>0</v>
      </c>
      <c r="CM57" s="120">
        <f>0</f>
        <v>0</v>
      </c>
      <c r="CN57" s="120">
        <f t="shared" si="121"/>
        <v>0</v>
      </c>
      <c r="CO57" s="194">
        <f t="shared" si="170"/>
        <v>0</v>
      </c>
      <c r="CP57" s="195">
        <f t="shared" si="170"/>
        <v>0</v>
      </c>
      <c r="CQ57" s="196" t="str">
        <f t="shared" si="170"/>
        <v/>
      </c>
      <c r="CR57" s="197" t="str">
        <f t="shared" si="122"/>
        <v/>
      </c>
      <c r="CS57" s="197" t="str">
        <f t="shared" si="123"/>
        <v/>
      </c>
      <c r="CT57" s="119">
        <f t="shared" si="171"/>
        <v>0</v>
      </c>
      <c r="CU57" s="120">
        <f t="shared" si="171"/>
        <v>0</v>
      </c>
      <c r="CV57" s="120" t="str">
        <f t="shared" si="124"/>
        <v/>
      </c>
      <c r="CW57" s="120" t="str">
        <f t="shared" si="125"/>
        <v/>
      </c>
      <c r="CX57" s="120" t="str">
        <f t="shared" si="126"/>
        <v/>
      </c>
      <c r="CY57" s="120" t="str">
        <f t="shared" si="127"/>
        <v/>
      </c>
      <c r="CZ57" s="120">
        <f>0</f>
        <v>0</v>
      </c>
      <c r="DA57" s="120"/>
      <c r="DB57" s="132" t="str">
        <f t="shared" si="172"/>
        <v/>
      </c>
      <c r="DC57" s="133" t="str">
        <f t="shared" si="173"/>
        <v/>
      </c>
    </row>
    <row r="58" spans="1:108">
      <c r="A58" s="199">
        <f t="shared" si="128"/>
        <v>0</v>
      </c>
      <c r="B58" s="194">
        <f t="shared" si="128"/>
        <v>0</v>
      </c>
      <c r="C58" s="195">
        <f t="shared" si="128"/>
        <v>0</v>
      </c>
      <c r="D58" s="196">
        <f t="shared" si="128"/>
        <v>0</v>
      </c>
      <c r="E58" s="197">
        <f t="shared" si="101"/>
        <v>0</v>
      </c>
      <c r="F58" s="197">
        <f t="shared" si="102"/>
        <v>0</v>
      </c>
      <c r="G58" s="119">
        <f t="shared" si="129"/>
        <v>0</v>
      </c>
      <c r="H58" s="120">
        <f t="shared" si="129"/>
        <v>0</v>
      </c>
      <c r="I58" s="120">
        <f t="shared" si="130"/>
        <v>0</v>
      </c>
      <c r="J58" s="120">
        <f t="shared" si="131"/>
        <v>0</v>
      </c>
      <c r="K58" s="120">
        <f t="shared" si="132"/>
        <v>0</v>
      </c>
      <c r="L58" s="120">
        <f t="shared" si="133"/>
        <v>0</v>
      </c>
      <c r="M58" s="120">
        <f>0</f>
        <v>0</v>
      </c>
      <c r="N58" s="120">
        <f t="shared" si="103"/>
        <v>0</v>
      </c>
      <c r="O58" s="194">
        <f t="shared" si="134"/>
        <v>0</v>
      </c>
      <c r="P58" s="195">
        <f t="shared" si="134"/>
        <v>0</v>
      </c>
      <c r="Q58" s="196">
        <f t="shared" si="134"/>
        <v>0</v>
      </c>
      <c r="R58" s="197">
        <f t="shared" si="104"/>
        <v>0</v>
      </c>
      <c r="S58" s="197">
        <f t="shared" si="105"/>
        <v>0</v>
      </c>
      <c r="T58" s="119">
        <f t="shared" si="135"/>
        <v>0</v>
      </c>
      <c r="U58" s="120">
        <f t="shared" si="135"/>
        <v>0</v>
      </c>
      <c r="V58" s="120">
        <f t="shared" si="136"/>
        <v>0</v>
      </c>
      <c r="W58" s="120">
        <f t="shared" si="137"/>
        <v>0</v>
      </c>
      <c r="X58" s="120">
        <f t="shared" si="138"/>
        <v>0</v>
      </c>
      <c r="Y58" s="120">
        <f t="shared" si="139"/>
        <v>0</v>
      </c>
      <c r="Z58" s="120">
        <f>0</f>
        <v>0</v>
      </c>
      <c r="AA58" s="120">
        <f t="shared" si="106"/>
        <v>0</v>
      </c>
      <c r="AB58" s="194">
        <f t="shared" si="140"/>
        <v>0</v>
      </c>
      <c r="AC58" s="195">
        <f t="shared" si="140"/>
        <v>0</v>
      </c>
      <c r="AD58" s="196">
        <f t="shared" si="140"/>
        <v>0</v>
      </c>
      <c r="AE58" s="197">
        <f t="shared" si="107"/>
        <v>0</v>
      </c>
      <c r="AF58" s="197">
        <f t="shared" si="108"/>
        <v>0</v>
      </c>
      <c r="AG58" s="119">
        <f t="shared" si="141"/>
        <v>0</v>
      </c>
      <c r="AH58" s="120">
        <f t="shared" si="141"/>
        <v>0</v>
      </c>
      <c r="AI58" s="120">
        <f t="shared" si="142"/>
        <v>0</v>
      </c>
      <c r="AJ58" s="120">
        <f t="shared" si="143"/>
        <v>0</v>
      </c>
      <c r="AK58" s="120">
        <f t="shared" si="144"/>
        <v>0</v>
      </c>
      <c r="AL58" s="120">
        <f t="shared" si="145"/>
        <v>0</v>
      </c>
      <c r="AM58" s="120">
        <f>0</f>
        <v>0</v>
      </c>
      <c r="AN58" s="120">
        <f t="shared" si="109"/>
        <v>0</v>
      </c>
      <c r="AO58" s="194">
        <f t="shared" si="146"/>
        <v>0</v>
      </c>
      <c r="AP58" s="195">
        <f t="shared" si="146"/>
        <v>0</v>
      </c>
      <c r="AQ58" s="196">
        <f t="shared" si="146"/>
        <v>0</v>
      </c>
      <c r="AR58" s="197">
        <f t="shared" si="110"/>
        <v>0</v>
      </c>
      <c r="AS58" s="197">
        <f t="shared" si="111"/>
        <v>0</v>
      </c>
      <c r="AT58" s="119">
        <f t="shared" si="147"/>
        <v>0</v>
      </c>
      <c r="AU58" s="120">
        <f t="shared" si="147"/>
        <v>0</v>
      </c>
      <c r="AV58" s="120">
        <f t="shared" si="148"/>
        <v>0</v>
      </c>
      <c r="AW58" s="120">
        <f t="shared" si="149"/>
        <v>0</v>
      </c>
      <c r="AX58" s="120">
        <f t="shared" si="150"/>
        <v>0</v>
      </c>
      <c r="AY58" s="120">
        <f t="shared" si="151"/>
        <v>0</v>
      </c>
      <c r="AZ58" s="120">
        <f>0</f>
        <v>0</v>
      </c>
      <c r="BA58" s="120">
        <f t="shared" si="112"/>
        <v>0</v>
      </c>
      <c r="BB58" s="194">
        <f t="shared" si="152"/>
        <v>0</v>
      </c>
      <c r="BC58" s="195">
        <f t="shared" si="152"/>
        <v>0</v>
      </c>
      <c r="BD58" s="196">
        <f t="shared" si="152"/>
        <v>0</v>
      </c>
      <c r="BE58" s="197">
        <f t="shared" si="113"/>
        <v>0</v>
      </c>
      <c r="BF58" s="197">
        <f t="shared" si="114"/>
        <v>0</v>
      </c>
      <c r="BG58" s="119">
        <f t="shared" si="153"/>
        <v>0</v>
      </c>
      <c r="BH58" s="120">
        <f t="shared" si="153"/>
        <v>0</v>
      </c>
      <c r="BI58" s="120">
        <f t="shared" si="154"/>
        <v>0</v>
      </c>
      <c r="BJ58" s="120">
        <f t="shared" si="155"/>
        <v>0</v>
      </c>
      <c r="BK58" s="120">
        <f t="shared" si="156"/>
        <v>0</v>
      </c>
      <c r="BL58" s="120">
        <f t="shared" si="157"/>
        <v>0</v>
      </c>
      <c r="BM58" s="120">
        <f>0</f>
        <v>0</v>
      </c>
      <c r="BN58" s="120">
        <f t="shared" si="115"/>
        <v>0</v>
      </c>
      <c r="BO58" s="194">
        <f t="shared" si="158"/>
        <v>0</v>
      </c>
      <c r="BP58" s="195">
        <f t="shared" si="158"/>
        <v>0</v>
      </c>
      <c r="BQ58" s="196">
        <f t="shared" si="158"/>
        <v>0</v>
      </c>
      <c r="BR58" s="197">
        <f t="shared" si="116"/>
        <v>0</v>
      </c>
      <c r="BS58" s="197">
        <f t="shared" si="117"/>
        <v>0</v>
      </c>
      <c r="BT58" s="119">
        <f t="shared" si="159"/>
        <v>0</v>
      </c>
      <c r="BU58" s="120">
        <f t="shared" si="159"/>
        <v>0</v>
      </c>
      <c r="BV58" s="120">
        <f t="shared" si="160"/>
        <v>0</v>
      </c>
      <c r="BW58" s="120">
        <f t="shared" si="161"/>
        <v>0</v>
      </c>
      <c r="BX58" s="120">
        <f t="shared" si="162"/>
        <v>0</v>
      </c>
      <c r="BY58" s="120">
        <f t="shared" si="163"/>
        <v>0</v>
      </c>
      <c r="BZ58" s="120">
        <f>0</f>
        <v>0</v>
      </c>
      <c r="CA58" s="120">
        <f t="shared" si="118"/>
        <v>0</v>
      </c>
      <c r="CB58" s="194">
        <f t="shared" si="164"/>
        <v>0</v>
      </c>
      <c r="CC58" s="195">
        <f t="shared" si="164"/>
        <v>0</v>
      </c>
      <c r="CD58" s="196">
        <f t="shared" si="164"/>
        <v>0</v>
      </c>
      <c r="CE58" s="197">
        <f t="shared" si="119"/>
        <v>0</v>
      </c>
      <c r="CF58" s="197">
        <f t="shared" si="120"/>
        <v>0</v>
      </c>
      <c r="CG58" s="119">
        <f t="shared" si="165"/>
        <v>0</v>
      </c>
      <c r="CH58" s="120">
        <f t="shared" si="165"/>
        <v>0</v>
      </c>
      <c r="CI58" s="120">
        <f t="shared" si="166"/>
        <v>0</v>
      </c>
      <c r="CJ58" s="120">
        <f t="shared" si="167"/>
        <v>0</v>
      </c>
      <c r="CK58" s="120">
        <f t="shared" si="168"/>
        <v>0</v>
      </c>
      <c r="CL58" s="120">
        <f t="shared" si="169"/>
        <v>0</v>
      </c>
      <c r="CM58" s="120">
        <f>0</f>
        <v>0</v>
      </c>
      <c r="CN58" s="120">
        <f t="shared" si="121"/>
        <v>0</v>
      </c>
      <c r="CO58" s="194">
        <f t="shared" si="170"/>
        <v>0</v>
      </c>
      <c r="CP58" s="195">
        <f t="shared" si="170"/>
        <v>0</v>
      </c>
      <c r="CQ58" s="196" t="str">
        <f t="shared" si="170"/>
        <v/>
      </c>
      <c r="CR58" s="197" t="str">
        <f t="shared" si="122"/>
        <v/>
      </c>
      <c r="CS58" s="197" t="str">
        <f t="shared" si="123"/>
        <v/>
      </c>
      <c r="CT58" s="119">
        <f t="shared" si="171"/>
        <v>0</v>
      </c>
      <c r="CU58" s="120">
        <f t="shared" si="171"/>
        <v>0</v>
      </c>
      <c r="CV58" s="120" t="str">
        <f t="shared" si="124"/>
        <v/>
      </c>
      <c r="CW58" s="120" t="str">
        <f t="shared" si="125"/>
        <v/>
      </c>
      <c r="CX58" s="120" t="str">
        <f t="shared" si="126"/>
        <v/>
      </c>
      <c r="CY58" s="120" t="str">
        <f t="shared" si="127"/>
        <v/>
      </c>
      <c r="CZ58" s="120">
        <f>0</f>
        <v>0</v>
      </c>
      <c r="DA58" s="120"/>
      <c r="DB58" s="132" t="str">
        <f t="shared" si="172"/>
        <v/>
      </c>
      <c r="DC58" s="133" t="str">
        <f t="shared" si="173"/>
        <v/>
      </c>
    </row>
    <row r="59" spans="1:108">
      <c r="A59" s="199">
        <f t="shared" si="128"/>
        <v>0</v>
      </c>
      <c r="B59" s="194">
        <f t="shared" si="128"/>
        <v>0</v>
      </c>
      <c r="C59" s="195">
        <f t="shared" si="128"/>
        <v>0</v>
      </c>
      <c r="D59" s="196">
        <f t="shared" si="128"/>
        <v>0</v>
      </c>
      <c r="E59" s="197">
        <f t="shared" si="101"/>
        <v>0</v>
      </c>
      <c r="F59" s="197">
        <f t="shared" si="102"/>
        <v>0</v>
      </c>
      <c r="G59" s="119">
        <f t="shared" si="129"/>
        <v>0</v>
      </c>
      <c r="H59" s="120">
        <f t="shared" si="129"/>
        <v>0</v>
      </c>
      <c r="I59" s="120">
        <f t="shared" si="130"/>
        <v>0</v>
      </c>
      <c r="J59" s="120">
        <f t="shared" si="131"/>
        <v>0</v>
      </c>
      <c r="K59" s="120">
        <f t="shared" si="132"/>
        <v>0</v>
      </c>
      <c r="L59" s="120">
        <f t="shared" si="133"/>
        <v>0</v>
      </c>
      <c r="M59" s="120">
        <f>0</f>
        <v>0</v>
      </c>
      <c r="N59" s="120">
        <f t="shared" si="103"/>
        <v>0</v>
      </c>
      <c r="O59" s="194">
        <f t="shared" si="134"/>
        <v>0</v>
      </c>
      <c r="P59" s="195">
        <f t="shared" si="134"/>
        <v>0</v>
      </c>
      <c r="Q59" s="196">
        <f t="shared" si="134"/>
        <v>0</v>
      </c>
      <c r="R59" s="197">
        <f t="shared" si="104"/>
        <v>0</v>
      </c>
      <c r="S59" s="197">
        <f t="shared" si="105"/>
        <v>0</v>
      </c>
      <c r="T59" s="119">
        <f t="shared" si="135"/>
        <v>0</v>
      </c>
      <c r="U59" s="120">
        <f t="shared" si="135"/>
        <v>0</v>
      </c>
      <c r="V59" s="120">
        <f t="shared" si="136"/>
        <v>0</v>
      </c>
      <c r="W59" s="120">
        <f t="shared" si="137"/>
        <v>0</v>
      </c>
      <c r="X59" s="120">
        <f t="shared" si="138"/>
        <v>0</v>
      </c>
      <c r="Y59" s="120">
        <f t="shared" si="139"/>
        <v>0</v>
      </c>
      <c r="Z59" s="120">
        <f>0</f>
        <v>0</v>
      </c>
      <c r="AA59" s="120">
        <f t="shared" si="106"/>
        <v>0</v>
      </c>
      <c r="AB59" s="194">
        <f t="shared" si="140"/>
        <v>0</v>
      </c>
      <c r="AC59" s="195">
        <f t="shared" si="140"/>
        <v>0</v>
      </c>
      <c r="AD59" s="196">
        <f t="shared" si="140"/>
        <v>0</v>
      </c>
      <c r="AE59" s="197">
        <f t="shared" si="107"/>
        <v>0</v>
      </c>
      <c r="AF59" s="197">
        <f t="shared" si="108"/>
        <v>0</v>
      </c>
      <c r="AG59" s="119">
        <f t="shared" si="141"/>
        <v>0</v>
      </c>
      <c r="AH59" s="120">
        <f t="shared" si="141"/>
        <v>0</v>
      </c>
      <c r="AI59" s="120">
        <f t="shared" si="142"/>
        <v>0</v>
      </c>
      <c r="AJ59" s="120">
        <f t="shared" si="143"/>
        <v>0</v>
      </c>
      <c r="AK59" s="120">
        <f t="shared" si="144"/>
        <v>0</v>
      </c>
      <c r="AL59" s="120">
        <f t="shared" si="145"/>
        <v>0</v>
      </c>
      <c r="AM59" s="120">
        <f>0</f>
        <v>0</v>
      </c>
      <c r="AN59" s="120">
        <f t="shared" si="109"/>
        <v>0</v>
      </c>
      <c r="AO59" s="194">
        <f t="shared" si="146"/>
        <v>0</v>
      </c>
      <c r="AP59" s="195">
        <f t="shared" si="146"/>
        <v>0</v>
      </c>
      <c r="AQ59" s="196">
        <f t="shared" si="146"/>
        <v>0</v>
      </c>
      <c r="AR59" s="197">
        <f t="shared" si="110"/>
        <v>0</v>
      </c>
      <c r="AS59" s="197">
        <f t="shared" si="111"/>
        <v>0</v>
      </c>
      <c r="AT59" s="119">
        <f t="shared" si="147"/>
        <v>0</v>
      </c>
      <c r="AU59" s="120">
        <f t="shared" si="147"/>
        <v>0</v>
      </c>
      <c r="AV59" s="120">
        <f t="shared" si="148"/>
        <v>0</v>
      </c>
      <c r="AW59" s="120">
        <f t="shared" si="149"/>
        <v>0</v>
      </c>
      <c r="AX59" s="120">
        <f t="shared" si="150"/>
        <v>0</v>
      </c>
      <c r="AY59" s="120">
        <f t="shared" si="151"/>
        <v>0</v>
      </c>
      <c r="AZ59" s="120">
        <f>0</f>
        <v>0</v>
      </c>
      <c r="BA59" s="120">
        <f t="shared" si="112"/>
        <v>0</v>
      </c>
      <c r="BB59" s="194">
        <f t="shared" si="152"/>
        <v>0</v>
      </c>
      <c r="BC59" s="195">
        <f t="shared" si="152"/>
        <v>0</v>
      </c>
      <c r="BD59" s="196">
        <f t="shared" si="152"/>
        <v>0</v>
      </c>
      <c r="BE59" s="197">
        <f t="shared" si="113"/>
        <v>0</v>
      </c>
      <c r="BF59" s="197">
        <f t="shared" si="114"/>
        <v>0</v>
      </c>
      <c r="BG59" s="119">
        <f t="shared" si="153"/>
        <v>0</v>
      </c>
      <c r="BH59" s="120">
        <f t="shared" si="153"/>
        <v>0</v>
      </c>
      <c r="BI59" s="120">
        <f t="shared" si="154"/>
        <v>0</v>
      </c>
      <c r="BJ59" s="120">
        <f t="shared" si="155"/>
        <v>0</v>
      </c>
      <c r="BK59" s="120">
        <f t="shared" si="156"/>
        <v>0</v>
      </c>
      <c r="BL59" s="120">
        <f t="shared" si="157"/>
        <v>0</v>
      </c>
      <c r="BM59" s="120">
        <f>0</f>
        <v>0</v>
      </c>
      <c r="BN59" s="120">
        <f t="shared" si="115"/>
        <v>0</v>
      </c>
      <c r="BO59" s="194">
        <f t="shared" si="158"/>
        <v>0</v>
      </c>
      <c r="BP59" s="195">
        <f t="shared" si="158"/>
        <v>0</v>
      </c>
      <c r="BQ59" s="196">
        <f t="shared" si="158"/>
        <v>0</v>
      </c>
      <c r="BR59" s="197">
        <f t="shared" si="116"/>
        <v>0</v>
      </c>
      <c r="BS59" s="197">
        <f t="shared" si="117"/>
        <v>0</v>
      </c>
      <c r="BT59" s="119">
        <f t="shared" si="159"/>
        <v>0</v>
      </c>
      <c r="BU59" s="120">
        <f t="shared" si="159"/>
        <v>0</v>
      </c>
      <c r="BV59" s="120">
        <f t="shared" si="160"/>
        <v>0</v>
      </c>
      <c r="BW59" s="120">
        <f t="shared" si="161"/>
        <v>0</v>
      </c>
      <c r="BX59" s="120">
        <f t="shared" si="162"/>
        <v>0</v>
      </c>
      <c r="BY59" s="120">
        <f t="shared" si="163"/>
        <v>0</v>
      </c>
      <c r="BZ59" s="120">
        <f>0</f>
        <v>0</v>
      </c>
      <c r="CA59" s="120">
        <f t="shared" si="118"/>
        <v>0</v>
      </c>
      <c r="CB59" s="194">
        <f t="shared" si="164"/>
        <v>0</v>
      </c>
      <c r="CC59" s="195">
        <f t="shared" si="164"/>
        <v>0</v>
      </c>
      <c r="CD59" s="196">
        <f t="shared" si="164"/>
        <v>0</v>
      </c>
      <c r="CE59" s="197">
        <f t="shared" si="119"/>
        <v>0</v>
      </c>
      <c r="CF59" s="197">
        <f t="shared" si="120"/>
        <v>0</v>
      </c>
      <c r="CG59" s="119">
        <f t="shared" si="165"/>
        <v>0</v>
      </c>
      <c r="CH59" s="120">
        <f t="shared" si="165"/>
        <v>0</v>
      </c>
      <c r="CI59" s="120">
        <f t="shared" si="166"/>
        <v>0</v>
      </c>
      <c r="CJ59" s="120">
        <f t="shared" si="167"/>
        <v>0</v>
      </c>
      <c r="CK59" s="120">
        <f t="shared" si="168"/>
        <v>0</v>
      </c>
      <c r="CL59" s="120">
        <f t="shared" si="169"/>
        <v>0</v>
      </c>
      <c r="CM59" s="120">
        <f>0</f>
        <v>0</v>
      </c>
      <c r="CN59" s="120">
        <f t="shared" si="121"/>
        <v>0</v>
      </c>
      <c r="CO59" s="194">
        <f t="shared" si="170"/>
        <v>0</v>
      </c>
      <c r="CP59" s="195">
        <f t="shared" si="170"/>
        <v>0</v>
      </c>
      <c r="CQ59" s="196" t="str">
        <f t="shared" si="170"/>
        <v/>
      </c>
      <c r="CR59" s="197" t="str">
        <f t="shared" si="122"/>
        <v/>
      </c>
      <c r="CS59" s="197" t="str">
        <f t="shared" si="123"/>
        <v/>
      </c>
      <c r="CT59" s="119">
        <f t="shared" si="171"/>
        <v>0</v>
      </c>
      <c r="CU59" s="120">
        <f t="shared" si="171"/>
        <v>0</v>
      </c>
      <c r="CV59" s="120" t="str">
        <f t="shared" si="124"/>
        <v/>
      </c>
      <c r="CW59" s="120" t="str">
        <f t="shared" si="125"/>
        <v/>
      </c>
      <c r="CX59" s="120" t="str">
        <f t="shared" si="126"/>
        <v/>
      </c>
      <c r="CY59" s="120" t="str">
        <f t="shared" si="127"/>
        <v/>
      </c>
      <c r="CZ59" s="120">
        <f>0</f>
        <v>0</v>
      </c>
      <c r="DA59" s="120"/>
      <c r="DB59" s="132" t="str">
        <f t="shared" si="172"/>
        <v/>
      </c>
      <c r="DC59" s="133" t="str">
        <f t="shared" si="173"/>
        <v/>
      </c>
    </row>
    <row r="60" spans="1:108">
      <c r="A60" s="199">
        <f t="shared" si="128"/>
        <v>0</v>
      </c>
      <c r="B60" s="194">
        <f t="shared" si="128"/>
        <v>0</v>
      </c>
      <c r="C60" s="195">
        <f t="shared" si="128"/>
        <v>0</v>
      </c>
      <c r="D60" s="196">
        <f t="shared" si="128"/>
        <v>0</v>
      </c>
      <c r="E60" s="197">
        <f t="shared" si="101"/>
        <v>0</v>
      </c>
      <c r="F60" s="197">
        <f t="shared" si="102"/>
        <v>0</v>
      </c>
      <c r="G60" s="119">
        <f t="shared" si="129"/>
        <v>0</v>
      </c>
      <c r="H60" s="120">
        <f t="shared" si="129"/>
        <v>0</v>
      </c>
      <c r="I60" s="120">
        <f t="shared" si="130"/>
        <v>0</v>
      </c>
      <c r="J60" s="120">
        <f t="shared" si="131"/>
        <v>0</v>
      </c>
      <c r="K60" s="120">
        <f t="shared" si="132"/>
        <v>0</v>
      </c>
      <c r="L60" s="120">
        <f t="shared" si="133"/>
        <v>0</v>
      </c>
      <c r="M60" s="120">
        <f>0</f>
        <v>0</v>
      </c>
      <c r="N60" s="120">
        <f t="shared" si="103"/>
        <v>0</v>
      </c>
      <c r="O60" s="194">
        <f t="shared" si="134"/>
        <v>0</v>
      </c>
      <c r="P60" s="195">
        <f t="shared" si="134"/>
        <v>0</v>
      </c>
      <c r="Q60" s="196">
        <f t="shared" si="134"/>
        <v>0</v>
      </c>
      <c r="R60" s="197">
        <f t="shared" si="104"/>
        <v>0</v>
      </c>
      <c r="S60" s="197">
        <f t="shared" si="105"/>
        <v>0</v>
      </c>
      <c r="T60" s="119">
        <f t="shared" si="135"/>
        <v>0</v>
      </c>
      <c r="U60" s="120">
        <f t="shared" si="135"/>
        <v>0</v>
      </c>
      <c r="V60" s="120">
        <f t="shared" si="136"/>
        <v>0</v>
      </c>
      <c r="W60" s="120">
        <f t="shared" si="137"/>
        <v>0</v>
      </c>
      <c r="X60" s="120">
        <f t="shared" si="138"/>
        <v>0</v>
      </c>
      <c r="Y60" s="120">
        <f t="shared" si="139"/>
        <v>0</v>
      </c>
      <c r="Z60" s="120">
        <f>0</f>
        <v>0</v>
      </c>
      <c r="AA60" s="120">
        <f t="shared" si="106"/>
        <v>0</v>
      </c>
      <c r="AB60" s="194">
        <f t="shared" si="140"/>
        <v>0</v>
      </c>
      <c r="AC60" s="195">
        <f t="shared" si="140"/>
        <v>0</v>
      </c>
      <c r="AD60" s="196">
        <f t="shared" si="140"/>
        <v>0</v>
      </c>
      <c r="AE60" s="197">
        <f t="shared" si="107"/>
        <v>0</v>
      </c>
      <c r="AF60" s="197">
        <f t="shared" si="108"/>
        <v>0</v>
      </c>
      <c r="AG60" s="119">
        <f t="shared" si="141"/>
        <v>0</v>
      </c>
      <c r="AH60" s="120">
        <f t="shared" si="141"/>
        <v>0</v>
      </c>
      <c r="AI60" s="120">
        <f t="shared" si="142"/>
        <v>0</v>
      </c>
      <c r="AJ60" s="120">
        <f t="shared" si="143"/>
        <v>0</v>
      </c>
      <c r="AK60" s="120">
        <f t="shared" si="144"/>
        <v>0</v>
      </c>
      <c r="AL60" s="120">
        <f t="shared" si="145"/>
        <v>0</v>
      </c>
      <c r="AM60" s="120">
        <f>0</f>
        <v>0</v>
      </c>
      <c r="AN60" s="120">
        <f t="shared" si="109"/>
        <v>0</v>
      </c>
      <c r="AO60" s="194">
        <f t="shared" si="146"/>
        <v>0</v>
      </c>
      <c r="AP60" s="195">
        <f t="shared" si="146"/>
        <v>0</v>
      </c>
      <c r="AQ60" s="196">
        <f t="shared" si="146"/>
        <v>0</v>
      </c>
      <c r="AR60" s="197">
        <f t="shared" si="110"/>
        <v>0</v>
      </c>
      <c r="AS60" s="197">
        <f t="shared" si="111"/>
        <v>0</v>
      </c>
      <c r="AT60" s="119">
        <f t="shared" si="147"/>
        <v>0</v>
      </c>
      <c r="AU60" s="120">
        <f t="shared" si="147"/>
        <v>0</v>
      </c>
      <c r="AV60" s="120">
        <f t="shared" si="148"/>
        <v>0</v>
      </c>
      <c r="AW60" s="120">
        <f t="shared" si="149"/>
        <v>0</v>
      </c>
      <c r="AX60" s="120">
        <f t="shared" si="150"/>
        <v>0</v>
      </c>
      <c r="AY60" s="120">
        <f t="shared" si="151"/>
        <v>0</v>
      </c>
      <c r="AZ60" s="120">
        <f>0</f>
        <v>0</v>
      </c>
      <c r="BA60" s="120">
        <f t="shared" si="112"/>
        <v>0</v>
      </c>
      <c r="BB60" s="194">
        <f t="shared" si="152"/>
        <v>0</v>
      </c>
      <c r="BC60" s="195">
        <f t="shared" si="152"/>
        <v>0</v>
      </c>
      <c r="BD60" s="196">
        <f t="shared" si="152"/>
        <v>0</v>
      </c>
      <c r="BE60" s="197">
        <f t="shared" si="113"/>
        <v>0</v>
      </c>
      <c r="BF60" s="197">
        <f t="shared" si="114"/>
        <v>0</v>
      </c>
      <c r="BG60" s="119">
        <f t="shared" si="153"/>
        <v>0</v>
      </c>
      <c r="BH60" s="120">
        <f t="shared" si="153"/>
        <v>0</v>
      </c>
      <c r="BI60" s="120">
        <f t="shared" si="154"/>
        <v>0</v>
      </c>
      <c r="BJ60" s="120">
        <f t="shared" si="155"/>
        <v>0</v>
      </c>
      <c r="BK60" s="120">
        <f t="shared" si="156"/>
        <v>0</v>
      </c>
      <c r="BL60" s="120">
        <f t="shared" si="157"/>
        <v>0</v>
      </c>
      <c r="BM60" s="120">
        <f>0</f>
        <v>0</v>
      </c>
      <c r="BN60" s="120">
        <f t="shared" si="115"/>
        <v>0</v>
      </c>
      <c r="BO60" s="194">
        <f t="shared" si="158"/>
        <v>0</v>
      </c>
      <c r="BP60" s="195">
        <f t="shared" si="158"/>
        <v>0</v>
      </c>
      <c r="BQ60" s="196">
        <f t="shared" si="158"/>
        <v>0</v>
      </c>
      <c r="BR60" s="197">
        <f t="shared" si="116"/>
        <v>0</v>
      </c>
      <c r="BS60" s="197">
        <f t="shared" si="117"/>
        <v>0</v>
      </c>
      <c r="BT60" s="119">
        <f t="shared" si="159"/>
        <v>0</v>
      </c>
      <c r="BU60" s="120">
        <f t="shared" si="159"/>
        <v>0</v>
      </c>
      <c r="BV60" s="120">
        <f t="shared" si="160"/>
        <v>0</v>
      </c>
      <c r="BW60" s="120">
        <f t="shared" si="161"/>
        <v>0</v>
      </c>
      <c r="BX60" s="120">
        <f t="shared" si="162"/>
        <v>0</v>
      </c>
      <c r="BY60" s="120">
        <f t="shared" si="163"/>
        <v>0</v>
      </c>
      <c r="BZ60" s="120">
        <f>0</f>
        <v>0</v>
      </c>
      <c r="CA60" s="120">
        <f t="shared" si="118"/>
        <v>0</v>
      </c>
      <c r="CB60" s="194">
        <f t="shared" si="164"/>
        <v>0</v>
      </c>
      <c r="CC60" s="195">
        <f t="shared" si="164"/>
        <v>0</v>
      </c>
      <c r="CD60" s="196">
        <f t="shared" si="164"/>
        <v>0</v>
      </c>
      <c r="CE60" s="197">
        <f t="shared" si="119"/>
        <v>0</v>
      </c>
      <c r="CF60" s="197">
        <f t="shared" si="120"/>
        <v>0</v>
      </c>
      <c r="CG60" s="119">
        <f t="shared" si="165"/>
        <v>0</v>
      </c>
      <c r="CH60" s="120">
        <f t="shared" si="165"/>
        <v>0</v>
      </c>
      <c r="CI60" s="120">
        <f t="shared" si="166"/>
        <v>0</v>
      </c>
      <c r="CJ60" s="120">
        <f t="shared" si="167"/>
        <v>0</v>
      </c>
      <c r="CK60" s="120">
        <f t="shared" si="168"/>
        <v>0</v>
      </c>
      <c r="CL60" s="120">
        <f t="shared" si="169"/>
        <v>0</v>
      </c>
      <c r="CM60" s="120">
        <f>0</f>
        <v>0</v>
      </c>
      <c r="CN60" s="120">
        <f t="shared" si="121"/>
        <v>0</v>
      </c>
      <c r="CO60" s="194">
        <f t="shared" si="170"/>
        <v>0</v>
      </c>
      <c r="CP60" s="195">
        <f t="shared" si="170"/>
        <v>0</v>
      </c>
      <c r="CQ60" s="196" t="str">
        <f t="shared" si="170"/>
        <v/>
      </c>
      <c r="CR60" s="197" t="str">
        <f t="shared" si="122"/>
        <v/>
      </c>
      <c r="CS60" s="197" t="str">
        <f t="shared" si="123"/>
        <v/>
      </c>
      <c r="CT60" s="119">
        <f t="shared" si="171"/>
        <v>0</v>
      </c>
      <c r="CU60" s="120">
        <f t="shared" si="171"/>
        <v>0</v>
      </c>
      <c r="CV60" s="120" t="str">
        <f t="shared" si="124"/>
        <v/>
      </c>
      <c r="CW60" s="120" t="str">
        <f t="shared" si="125"/>
        <v/>
      </c>
      <c r="CX60" s="120" t="str">
        <f t="shared" si="126"/>
        <v/>
      </c>
      <c r="CY60" s="120" t="str">
        <f t="shared" si="127"/>
        <v/>
      </c>
      <c r="CZ60" s="120">
        <f>0</f>
        <v>0</v>
      </c>
      <c r="DA60" s="120"/>
      <c r="DB60" s="132" t="str">
        <f t="shared" si="172"/>
        <v/>
      </c>
      <c r="DC60" s="133" t="str">
        <f t="shared" si="173"/>
        <v/>
      </c>
    </row>
    <row r="61" spans="1:108">
      <c r="A61" s="199">
        <f t="shared" si="128"/>
        <v>0</v>
      </c>
      <c r="B61" s="194">
        <f t="shared" si="128"/>
        <v>0</v>
      </c>
      <c r="C61" s="195">
        <f t="shared" si="128"/>
        <v>0</v>
      </c>
      <c r="D61" s="196">
        <f t="shared" si="128"/>
        <v>0</v>
      </c>
      <c r="E61" s="197">
        <f t="shared" si="101"/>
        <v>0</v>
      </c>
      <c r="F61" s="197">
        <f t="shared" si="102"/>
        <v>0</v>
      </c>
      <c r="G61" s="119">
        <f t="shared" si="129"/>
        <v>0</v>
      </c>
      <c r="H61" s="120">
        <f t="shared" si="129"/>
        <v>0</v>
      </c>
      <c r="I61" s="120">
        <f t="shared" si="130"/>
        <v>0</v>
      </c>
      <c r="J61" s="120">
        <f t="shared" si="131"/>
        <v>0</v>
      </c>
      <c r="K61" s="120">
        <f t="shared" si="132"/>
        <v>0</v>
      </c>
      <c r="L61" s="120">
        <f t="shared" si="133"/>
        <v>0</v>
      </c>
      <c r="M61" s="120">
        <f>0</f>
        <v>0</v>
      </c>
      <c r="N61" s="120">
        <f t="shared" si="103"/>
        <v>0</v>
      </c>
      <c r="O61" s="194">
        <f t="shared" si="134"/>
        <v>0</v>
      </c>
      <c r="P61" s="195">
        <f t="shared" si="134"/>
        <v>0</v>
      </c>
      <c r="Q61" s="196">
        <f t="shared" si="134"/>
        <v>0</v>
      </c>
      <c r="R61" s="197">
        <f t="shared" si="104"/>
        <v>0</v>
      </c>
      <c r="S61" s="197">
        <f t="shared" si="105"/>
        <v>0</v>
      </c>
      <c r="T61" s="119">
        <f t="shared" si="135"/>
        <v>0</v>
      </c>
      <c r="U61" s="120">
        <f t="shared" si="135"/>
        <v>0</v>
      </c>
      <c r="V61" s="120">
        <f t="shared" si="136"/>
        <v>0</v>
      </c>
      <c r="W61" s="120">
        <f t="shared" si="137"/>
        <v>0</v>
      </c>
      <c r="X61" s="120">
        <f t="shared" si="138"/>
        <v>0</v>
      </c>
      <c r="Y61" s="120">
        <f t="shared" si="139"/>
        <v>0</v>
      </c>
      <c r="Z61" s="120">
        <f>0</f>
        <v>0</v>
      </c>
      <c r="AA61" s="120">
        <f t="shared" si="106"/>
        <v>0</v>
      </c>
      <c r="AB61" s="194">
        <f t="shared" si="140"/>
        <v>0</v>
      </c>
      <c r="AC61" s="195">
        <f t="shared" si="140"/>
        <v>0</v>
      </c>
      <c r="AD61" s="196">
        <f t="shared" si="140"/>
        <v>0</v>
      </c>
      <c r="AE61" s="197">
        <f t="shared" si="107"/>
        <v>0</v>
      </c>
      <c r="AF61" s="197">
        <f t="shared" si="108"/>
        <v>0</v>
      </c>
      <c r="AG61" s="119">
        <f t="shared" si="141"/>
        <v>0</v>
      </c>
      <c r="AH61" s="120">
        <f t="shared" si="141"/>
        <v>0</v>
      </c>
      <c r="AI61" s="120">
        <f t="shared" si="142"/>
        <v>0</v>
      </c>
      <c r="AJ61" s="120">
        <f t="shared" si="143"/>
        <v>0</v>
      </c>
      <c r="AK61" s="120">
        <f t="shared" si="144"/>
        <v>0</v>
      </c>
      <c r="AL61" s="120">
        <f t="shared" si="145"/>
        <v>0</v>
      </c>
      <c r="AM61" s="120">
        <f>0</f>
        <v>0</v>
      </c>
      <c r="AN61" s="120">
        <f t="shared" si="109"/>
        <v>0</v>
      </c>
      <c r="AO61" s="194">
        <f t="shared" si="146"/>
        <v>0</v>
      </c>
      <c r="AP61" s="195">
        <f t="shared" si="146"/>
        <v>0</v>
      </c>
      <c r="AQ61" s="196">
        <f t="shared" si="146"/>
        <v>0</v>
      </c>
      <c r="AR61" s="197">
        <f t="shared" si="110"/>
        <v>0</v>
      </c>
      <c r="AS61" s="197">
        <f t="shared" si="111"/>
        <v>0</v>
      </c>
      <c r="AT61" s="119">
        <f t="shared" si="147"/>
        <v>0</v>
      </c>
      <c r="AU61" s="120">
        <f t="shared" si="147"/>
        <v>0</v>
      </c>
      <c r="AV61" s="120">
        <f t="shared" si="148"/>
        <v>0</v>
      </c>
      <c r="AW61" s="120">
        <f t="shared" si="149"/>
        <v>0</v>
      </c>
      <c r="AX61" s="120">
        <f t="shared" si="150"/>
        <v>0</v>
      </c>
      <c r="AY61" s="120">
        <f t="shared" si="151"/>
        <v>0</v>
      </c>
      <c r="AZ61" s="120">
        <f>0</f>
        <v>0</v>
      </c>
      <c r="BA61" s="120">
        <f t="shared" si="112"/>
        <v>0</v>
      </c>
      <c r="BB61" s="194">
        <f t="shared" si="152"/>
        <v>0</v>
      </c>
      <c r="BC61" s="195">
        <f t="shared" si="152"/>
        <v>0</v>
      </c>
      <c r="BD61" s="196">
        <f t="shared" si="152"/>
        <v>0</v>
      </c>
      <c r="BE61" s="197">
        <f t="shared" si="113"/>
        <v>0</v>
      </c>
      <c r="BF61" s="197">
        <f t="shared" si="114"/>
        <v>0</v>
      </c>
      <c r="BG61" s="119">
        <f t="shared" si="153"/>
        <v>0</v>
      </c>
      <c r="BH61" s="120">
        <f t="shared" si="153"/>
        <v>0</v>
      </c>
      <c r="BI61" s="120">
        <f t="shared" si="154"/>
        <v>0</v>
      </c>
      <c r="BJ61" s="120">
        <f t="shared" si="155"/>
        <v>0</v>
      </c>
      <c r="BK61" s="120">
        <f t="shared" si="156"/>
        <v>0</v>
      </c>
      <c r="BL61" s="120">
        <f t="shared" si="157"/>
        <v>0</v>
      </c>
      <c r="BM61" s="120">
        <f>0</f>
        <v>0</v>
      </c>
      <c r="BN61" s="120">
        <f t="shared" si="115"/>
        <v>0</v>
      </c>
      <c r="BO61" s="194">
        <f t="shared" si="158"/>
        <v>0</v>
      </c>
      <c r="BP61" s="195">
        <f t="shared" si="158"/>
        <v>0</v>
      </c>
      <c r="BQ61" s="196">
        <f t="shared" si="158"/>
        <v>0</v>
      </c>
      <c r="BR61" s="197">
        <f t="shared" si="116"/>
        <v>0</v>
      </c>
      <c r="BS61" s="197">
        <f t="shared" si="117"/>
        <v>0</v>
      </c>
      <c r="BT61" s="119">
        <f t="shared" si="159"/>
        <v>0</v>
      </c>
      <c r="BU61" s="120">
        <f t="shared" si="159"/>
        <v>0</v>
      </c>
      <c r="BV61" s="120">
        <f t="shared" si="160"/>
        <v>0</v>
      </c>
      <c r="BW61" s="120">
        <f t="shared" si="161"/>
        <v>0</v>
      </c>
      <c r="BX61" s="120">
        <f t="shared" si="162"/>
        <v>0</v>
      </c>
      <c r="BY61" s="120">
        <f t="shared" si="163"/>
        <v>0</v>
      </c>
      <c r="BZ61" s="120">
        <f>0</f>
        <v>0</v>
      </c>
      <c r="CA61" s="120">
        <f t="shared" si="118"/>
        <v>0</v>
      </c>
      <c r="CB61" s="194">
        <f t="shared" si="164"/>
        <v>0</v>
      </c>
      <c r="CC61" s="195">
        <f t="shared" si="164"/>
        <v>0</v>
      </c>
      <c r="CD61" s="196">
        <f t="shared" si="164"/>
        <v>0</v>
      </c>
      <c r="CE61" s="197">
        <f t="shared" si="119"/>
        <v>0</v>
      </c>
      <c r="CF61" s="197">
        <f t="shared" si="120"/>
        <v>0</v>
      </c>
      <c r="CG61" s="119">
        <f t="shared" si="165"/>
        <v>0</v>
      </c>
      <c r="CH61" s="120">
        <f t="shared" si="165"/>
        <v>0</v>
      </c>
      <c r="CI61" s="120">
        <f t="shared" si="166"/>
        <v>0</v>
      </c>
      <c r="CJ61" s="120">
        <f t="shared" si="167"/>
        <v>0</v>
      </c>
      <c r="CK61" s="120">
        <f t="shared" si="168"/>
        <v>0</v>
      </c>
      <c r="CL61" s="120">
        <f t="shared" si="169"/>
        <v>0</v>
      </c>
      <c r="CM61" s="120">
        <f>0</f>
        <v>0</v>
      </c>
      <c r="CN61" s="120">
        <f t="shared" si="121"/>
        <v>0</v>
      </c>
      <c r="CO61" s="194">
        <f t="shared" si="170"/>
        <v>0</v>
      </c>
      <c r="CP61" s="195">
        <f t="shared" si="170"/>
        <v>0</v>
      </c>
      <c r="CQ61" s="196" t="str">
        <f t="shared" si="170"/>
        <v/>
      </c>
      <c r="CR61" s="197" t="str">
        <f t="shared" si="122"/>
        <v/>
      </c>
      <c r="CS61" s="197" t="str">
        <f t="shared" si="123"/>
        <v/>
      </c>
      <c r="CT61" s="119">
        <f t="shared" si="171"/>
        <v>0</v>
      </c>
      <c r="CU61" s="120">
        <f t="shared" si="171"/>
        <v>0</v>
      </c>
      <c r="CV61" s="120" t="str">
        <f t="shared" si="124"/>
        <v/>
      </c>
      <c r="CW61" s="120" t="str">
        <f t="shared" si="125"/>
        <v/>
      </c>
      <c r="CX61" s="120" t="str">
        <f t="shared" si="126"/>
        <v/>
      </c>
      <c r="CY61" s="120" t="str">
        <f t="shared" si="127"/>
        <v/>
      </c>
      <c r="CZ61" s="120">
        <f>0</f>
        <v>0</v>
      </c>
      <c r="DA61" s="120"/>
      <c r="DB61" s="132" t="str">
        <f t="shared" si="172"/>
        <v/>
      </c>
      <c r="DC61" s="133" t="str">
        <f t="shared" si="173"/>
        <v/>
      </c>
    </row>
    <row r="62" spans="1:108">
      <c r="A62" s="199">
        <f t="shared" si="128"/>
        <v>0</v>
      </c>
      <c r="B62" s="194">
        <f t="shared" si="128"/>
        <v>0</v>
      </c>
      <c r="C62" s="195">
        <f t="shared" si="128"/>
        <v>0</v>
      </c>
      <c r="D62" s="196">
        <f t="shared" si="128"/>
        <v>0</v>
      </c>
      <c r="E62" s="197">
        <f t="shared" si="101"/>
        <v>0</v>
      </c>
      <c r="F62" s="197">
        <f t="shared" si="102"/>
        <v>0</v>
      </c>
      <c r="G62" s="119">
        <f t="shared" si="129"/>
        <v>0</v>
      </c>
      <c r="H62" s="120">
        <f t="shared" si="129"/>
        <v>0</v>
      </c>
      <c r="I62" s="120">
        <f t="shared" si="130"/>
        <v>0</v>
      </c>
      <c r="J62" s="120">
        <f t="shared" si="131"/>
        <v>0</v>
      </c>
      <c r="K62" s="120">
        <f t="shared" si="132"/>
        <v>0</v>
      </c>
      <c r="L62" s="120">
        <f t="shared" si="133"/>
        <v>0</v>
      </c>
      <c r="M62" s="120">
        <f>0</f>
        <v>0</v>
      </c>
      <c r="N62" s="121">
        <f t="shared" si="103"/>
        <v>0</v>
      </c>
      <c r="O62" s="194">
        <f t="shared" si="134"/>
        <v>0</v>
      </c>
      <c r="P62" s="195">
        <f t="shared" si="134"/>
        <v>0</v>
      </c>
      <c r="Q62" s="196">
        <f t="shared" si="134"/>
        <v>0</v>
      </c>
      <c r="R62" s="197">
        <f t="shared" si="104"/>
        <v>0</v>
      </c>
      <c r="S62" s="197">
        <f t="shared" si="105"/>
        <v>0</v>
      </c>
      <c r="T62" s="119">
        <f t="shared" si="135"/>
        <v>0</v>
      </c>
      <c r="U62" s="120">
        <f t="shared" si="135"/>
        <v>0</v>
      </c>
      <c r="V62" s="120">
        <f t="shared" si="136"/>
        <v>0</v>
      </c>
      <c r="W62" s="120">
        <f t="shared" si="137"/>
        <v>0</v>
      </c>
      <c r="X62" s="120">
        <f t="shared" si="138"/>
        <v>0</v>
      </c>
      <c r="Y62" s="120">
        <f t="shared" si="139"/>
        <v>0</v>
      </c>
      <c r="Z62" s="120">
        <f>0</f>
        <v>0</v>
      </c>
      <c r="AA62" s="120">
        <f t="shared" si="106"/>
        <v>0</v>
      </c>
      <c r="AB62" s="194">
        <f t="shared" si="140"/>
        <v>0</v>
      </c>
      <c r="AC62" s="195">
        <f t="shared" si="140"/>
        <v>0</v>
      </c>
      <c r="AD62" s="196">
        <f t="shared" si="140"/>
        <v>0</v>
      </c>
      <c r="AE62" s="197">
        <f t="shared" si="107"/>
        <v>0</v>
      </c>
      <c r="AF62" s="197">
        <f t="shared" si="108"/>
        <v>0</v>
      </c>
      <c r="AG62" s="119">
        <f t="shared" si="141"/>
        <v>0</v>
      </c>
      <c r="AH62" s="120">
        <f t="shared" si="141"/>
        <v>0</v>
      </c>
      <c r="AI62" s="120">
        <f t="shared" si="142"/>
        <v>0</v>
      </c>
      <c r="AJ62" s="120">
        <f t="shared" si="143"/>
        <v>0</v>
      </c>
      <c r="AK62" s="120">
        <f t="shared" si="144"/>
        <v>0</v>
      </c>
      <c r="AL62" s="120">
        <f t="shared" si="145"/>
        <v>0</v>
      </c>
      <c r="AM62" s="120">
        <f>0</f>
        <v>0</v>
      </c>
      <c r="AN62" s="120">
        <f t="shared" si="109"/>
        <v>0</v>
      </c>
      <c r="AO62" s="194">
        <f t="shared" si="146"/>
        <v>0</v>
      </c>
      <c r="AP62" s="195">
        <f t="shared" si="146"/>
        <v>0</v>
      </c>
      <c r="AQ62" s="196">
        <f t="shared" si="146"/>
        <v>0</v>
      </c>
      <c r="AR62" s="197">
        <f t="shared" si="110"/>
        <v>0</v>
      </c>
      <c r="AS62" s="197">
        <f t="shared" si="111"/>
        <v>0</v>
      </c>
      <c r="AT62" s="119">
        <f t="shared" si="147"/>
        <v>0</v>
      </c>
      <c r="AU62" s="120">
        <f t="shared" si="147"/>
        <v>0</v>
      </c>
      <c r="AV62" s="120">
        <f t="shared" si="148"/>
        <v>0</v>
      </c>
      <c r="AW62" s="120">
        <f t="shared" si="149"/>
        <v>0</v>
      </c>
      <c r="AX62" s="120">
        <f t="shared" si="150"/>
        <v>0</v>
      </c>
      <c r="AY62" s="120">
        <f t="shared" si="151"/>
        <v>0</v>
      </c>
      <c r="AZ62" s="120">
        <f>0</f>
        <v>0</v>
      </c>
      <c r="BA62" s="120">
        <f t="shared" si="112"/>
        <v>0</v>
      </c>
      <c r="BB62" s="194">
        <f t="shared" si="152"/>
        <v>0</v>
      </c>
      <c r="BC62" s="195">
        <f t="shared" si="152"/>
        <v>0</v>
      </c>
      <c r="BD62" s="196">
        <f t="shared" si="152"/>
        <v>0</v>
      </c>
      <c r="BE62" s="197">
        <f t="shared" si="113"/>
        <v>0</v>
      </c>
      <c r="BF62" s="197">
        <f t="shared" si="114"/>
        <v>0</v>
      </c>
      <c r="BG62" s="119">
        <f t="shared" si="153"/>
        <v>0</v>
      </c>
      <c r="BH62" s="120">
        <f t="shared" si="153"/>
        <v>0</v>
      </c>
      <c r="BI62" s="120">
        <f t="shared" si="154"/>
        <v>0</v>
      </c>
      <c r="BJ62" s="120">
        <f t="shared" si="155"/>
        <v>0</v>
      </c>
      <c r="BK62" s="120">
        <f t="shared" si="156"/>
        <v>0</v>
      </c>
      <c r="BL62" s="120">
        <f t="shared" si="157"/>
        <v>0</v>
      </c>
      <c r="BM62" s="120">
        <f>0</f>
        <v>0</v>
      </c>
      <c r="BN62" s="120">
        <f t="shared" si="115"/>
        <v>0</v>
      </c>
      <c r="BO62" s="194">
        <f t="shared" si="158"/>
        <v>0</v>
      </c>
      <c r="BP62" s="195">
        <f t="shared" si="158"/>
        <v>0</v>
      </c>
      <c r="BQ62" s="196">
        <f t="shared" si="158"/>
        <v>0</v>
      </c>
      <c r="BR62" s="197">
        <f t="shared" si="116"/>
        <v>0</v>
      </c>
      <c r="BS62" s="197">
        <f t="shared" si="117"/>
        <v>0</v>
      </c>
      <c r="BT62" s="119">
        <f t="shared" si="159"/>
        <v>0</v>
      </c>
      <c r="BU62" s="120">
        <f t="shared" si="159"/>
        <v>0</v>
      </c>
      <c r="BV62" s="120">
        <f t="shared" si="160"/>
        <v>0</v>
      </c>
      <c r="BW62" s="120">
        <f t="shared" si="161"/>
        <v>0</v>
      </c>
      <c r="BX62" s="120">
        <f t="shared" si="162"/>
        <v>0</v>
      </c>
      <c r="BY62" s="120">
        <f t="shared" si="163"/>
        <v>0</v>
      </c>
      <c r="BZ62" s="120">
        <f>0</f>
        <v>0</v>
      </c>
      <c r="CA62" s="120">
        <f t="shared" si="118"/>
        <v>0</v>
      </c>
      <c r="CB62" s="194">
        <f t="shared" si="164"/>
        <v>0</v>
      </c>
      <c r="CC62" s="195">
        <f t="shared" si="164"/>
        <v>0</v>
      </c>
      <c r="CD62" s="196">
        <f t="shared" si="164"/>
        <v>0</v>
      </c>
      <c r="CE62" s="197">
        <f t="shared" si="119"/>
        <v>0</v>
      </c>
      <c r="CF62" s="197">
        <f t="shared" si="120"/>
        <v>0</v>
      </c>
      <c r="CG62" s="119">
        <f t="shared" si="165"/>
        <v>0</v>
      </c>
      <c r="CH62" s="120">
        <f t="shared" si="165"/>
        <v>0</v>
      </c>
      <c r="CI62" s="120">
        <f t="shared" si="166"/>
        <v>0</v>
      </c>
      <c r="CJ62" s="120">
        <f t="shared" si="167"/>
        <v>0</v>
      </c>
      <c r="CK62" s="120">
        <f t="shared" si="168"/>
        <v>0</v>
      </c>
      <c r="CL62" s="120">
        <f t="shared" si="169"/>
        <v>0</v>
      </c>
      <c r="CM62" s="120">
        <f>0</f>
        <v>0</v>
      </c>
      <c r="CN62" s="120">
        <f t="shared" si="121"/>
        <v>0</v>
      </c>
      <c r="CO62" s="194">
        <f t="shared" si="170"/>
        <v>0</v>
      </c>
      <c r="CP62" s="195">
        <f t="shared" si="170"/>
        <v>0</v>
      </c>
      <c r="CQ62" s="196" t="str">
        <f t="shared" si="170"/>
        <v/>
      </c>
      <c r="CR62" s="197" t="str">
        <f t="shared" si="122"/>
        <v/>
      </c>
      <c r="CS62" s="197" t="str">
        <f t="shared" si="123"/>
        <v/>
      </c>
      <c r="CT62" s="119">
        <f t="shared" si="171"/>
        <v>0</v>
      </c>
      <c r="CU62" s="120">
        <f t="shared" si="171"/>
        <v>0</v>
      </c>
      <c r="CV62" s="120" t="str">
        <f t="shared" si="124"/>
        <v/>
      </c>
      <c r="CW62" s="120" t="str">
        <f t="shared" si="125"/>
        <v/>
      </c>
      <c r="CX62" s="120" t="str">
        <f t="shared" si="126"/>
        <v/>
      </c>
      <c r="CY62" s="120" t="str">
        <f t="shared" si="127"/>
        <v/>
      </c>
      <c r="CZ62" s="120">
        <f>0</f>
        <v>0</v>
      </c>
      <c r="DA62" s="120"/>
      <c r="DB62" s="132" t="str">
        <f t="shared" si="172"/>
        <v/>
      </c>
      <c r="DC62" s="133" t="str">
        <f t="shared" si="173"/>
        <v/>
      </c>
    </row>
    <row r="63" spans="1:108">
      <c r="A63" s="199">
        <f t="shared" si="128"/>
        <v>0</v>
      </c>
      <c r="B63" s="194">
        <f t="shared" si="128"/>
        <v>0</v>
      </c>
      <c r="C63" s="195">
        <f t="shared" si="128"/>
        <v>0</v>
      </c>
      <c r="D63" s="196">
        <f t="shared" si="128"/>
        <v>0</v>
      </c>
      <c r="E63" s="197">
        <f t="shared" si="101"/>
        <v>0</v>
      </c>
      <c r="F63" s="197">
        <f t="shared" si="102"/>
        <v>0</v>
      </c>
      <c r="G63" s="119">
        <f t="shared" si="129"/>
        <v>0</v>
      </c>
      <c r="H63" s="120">
        <f t="shared" si="129"/>
        <v>0</v>
      </c>
      <c r="I63" s="120">
        <f t="shared" si="130"/>
        <v>0</v>
      </c>
      <c r="J63" s="120">
        <f t="shared" si="131"/>
        <v>0</v>
      </c>
      <c r="K63" s="120">
        <f t="shared" si="132"/>
        <v>0</v>
      </c>
      <c r="L63" s="120">
        <f t="shared" si="133"/>
        <v>0</v>
      </c>
      <c r="M63" s="120">
        <f>0</f>
        <v>0</v>
      </c>
      <c r="N63" s="121">
        <f t="shared" si="103"/>
        <v>0</v>
      </c>
      <c r="O63" s="194">
        <f t="shared" si="134"/>
        <v>0</v>
      </c>
      <c r="P63" s="195">
        <f t="shared" si="134"/>
        <v>0</v>
      </c>
      <c r="Q63" s="196">
        <f t="shared" si="134"/>
        <v>0</v>
      </c>
      <c r="R63" s="197">
        <f t="shared" si="104"/>
        <v>0</v>
      </c>
      <c r="S63" s="197">
        <f t="shared" si="105"/>
        <v>0</v>
      </c>
      <c r="T63" s="119">
        <f t="shared" si="135"/>
        <v>0</v>
      </c>
      <c r="U63" s="120">
        <f t="shared" si="135"/>
        <v>0</v>
      </c>
      <c r="V63" s="120">
        <f t="shared" si="136"/>
        <v>0</v>
      </c>
      <c r="W63" s="120">
        <f t="shared" si="137"/>
        <v>0</v>
      </c>
      <c r="X63" s="120">
        <f t="shared" si="138"/>
        <v>0</v>
      </c>
      <c r="Y63" s="120">
        <f t="shared" si="139"/>
        <v>0</v>
      </c>
      <c r="Z63" s="120">
        <f>0</f>
        <v>0</v>
      </c>
      <c r="AA63" s="120">
        <f t="shared" si="106"/>
        <v>0</v>
      </c>
      <c r="AB63" s="194">
        <f t="shared" si="140"/>
        <v>0</v>
      </c>
      <c r="AC63" s="195">
        <f t="shared" si="140"/>
        <v>0</v>
      </c>
      <c r="AD63" s="196">
        <f t="shared" si="140"/>
        <v>0</v>
      </c>
      <c r="AE63" s="197">
        <f t="shared" si="107"/>
        <v>0</v>
      </c>
      <c r="AF63" s="197">
        <f t="shared" si="108"/>
        <v>0</v>
      </c>
      <c r="AG63" s="119">
        <f t="shared" si="141"/>
        <v>0</v>
      </c>
      <c r="AH63" s="120">
        <f t="shared" si="141"/>
        <v>0</v>
      </c>
      <c r="AI63" s="120">
        <f t="shared" si="142"/>
        <v>0</v>
      </c>
      <c r="AJ63" s="120">
        <f t="shared" si="143"/>
        <v>0</v>
      </c>
      <c r="AK63" s="120">
        <f t="shared" si="144"/>
        <v>0</v>
      </c>
      <c r="AL63" s="120">
        <f t="shared" si="145"/>
        <v>0</v>
      </c>
      <c r="AM63" s="120">
        <f>0</f>
        <v>0</v>
      </c>
      <c r="AN63" s="120">
        <f t="shared" si="109"/>
        <v>0</v>
      </c>
      <c r="AO63" s="194">
        <f t="shared" si="146"/>
        <v>0</v>
      </c>
      <c r="AP63" s="195">
        <f t="shared" si="146"/>
        <v>0</v>
      </c>
      <c r="AQ63" s="196">
        <f t="shared" si="146"/>
        <v>0</v>
      </c>
      <c r="AR63" s="197">
        <f t="shared" si="110"/>
        <v>0</v>
      </c>
      <c r="AS63" s="197">
        <f t="shared" si="111"/>
        <v>0</v>
      </c>
      <c r="AT63" s="119">
        <f t="shared" si="147"/>
        <v>0</v>
      </c>
      <c r="AU63" s="120">
        <f t="shared" si="147"/>
        <v>0</v>
      </c>
      <c r="AV63" s="120">
        <f t="shared" si="148"/>
        <v>0</v>
      </c>
      <c r="AW63" s="120">
        <f t="shared" si="149"/>
        <v>0</v>
      </c>
      <c r="AX63" s="120">
        <f t="shared" si="150"/>
        <v>0</v>
      </c>
      <c r="AY63" s="120">
        <f t="shared" si="151"/>
        <v>0</v>
      </c>
      <c r="AZ63" s="120">
        <f>0</f>
        <v>0</v>
      </c>
      <c r="BA63" s="120">
        <f t="shared" si="112"/>
        <v>0</v>
      </c>
      <c r="BB63" s="194">
        <f t="shared" si="152"/>
        <v>0</v>
      </c>
      <c r="BC63" s="195">
        <f t="shared" si="152"/>
        <v>0</v>
      </c>
      <c r="BD63" s="196">
        <f t="shared" si="152"/>
        <v>0</v>
      </c>
      <c r="BE63" s="197">
        <f t="shared" si="113"/>
        <v>0</v>
      </c>
      <c r="BF63" s="197">
        <f t="shared" si="114"/>
        <v>0</v>
      </c>
      <c r="BG63" s="119">
        <f t="shared" si="153"/>
        <v>0</v>
      </c>
      <c r="BH63" s="120">
        <f t="shared" si="153"/>
        <v>0</v>
      </c>
      <c r="BI63" s="120">
        <f t="shared" si="154"/>
        <v>0</v>
      </c>
      <c r="BJ63" s="120">
        <f t="shared" si="155"/>
        <v>0</v>
      </c>
      <c r="BK63" s="120">
        <f t="shared" si="156"/>
        <v>0</v>
      </c>
      <c r="BL63" s="120">
        <f t="shared" si="157"/>
        <v>0</v>
      </c>
      <c r="BM63" s="120">
        <f>0</f>
        <v>0</v>
      </c>
      <c r="BN63" s="120">
        <f t="shared" si="115"/>
        <v>0</v>
      </c>
      <c r="BO63" s="194">
        <f t="shared" si="158"/>
        <v>0</v>
      </c>
      <c r="BP63" s="195">
        <f t="shared" si="158"/>
        <v>0</v>
      </c>
      <c r="BQ63" s="196">
        <f t="shared" si="158"/>
        <v>0</v>
      </c>
      <c r="BR63" s="197">
        <f t="shared" si="116"/>
        <v>0</v>
      </c>
      <c r="BS63" s="197">
        <f t="shared" si="117"/>
        <v>0</v>
      </c>
      <c r="BT63" s="119">
        <f t="shared" si="159"/>
        <v>0</v>
      </c>
      <c r="BU63" s="120">
        <f t="shared" si="159"/>
        <v>0</v>
      </c>
      <c r="BV63" s="120">
        <f t="shared" si="160"/>
        <v>0</v>
      </c>
      <c r="BW63" s="120">
        <f t="shared" si="161"/>
        <v>0</v>
      </c>
      <c r="BX63" s="120">
        <f t="shared" si="162"/>
        <v>0</v>
      </c>
      <c r="BY63" s="120">
        <f t="shared" si="163"/>
        <v>0</v>
      </c>
      <c r="BZ63" s="120">
        <f>0</f>
        <v>0</v>
      </c>
      <c r="CA63" s="120">
        <f t="shared" si="118"/>
        <v>0</v>
      </c>
      <c r="CB63" s="194">
        <f t="shared" si="164"/>
        <v>0</v>
      </c>
      <c r="CC63" s="195">
        <f t="shared" si="164"/>
        <v>0</v>
      </c>
      <c r="CD63" s="196">
        <f t="shared" si="164"/>
        <v>0</v>
      </c>
      <c r="CE63" s="197">
        <f t="shared" si="119"/>
        <v>0</v>
      </c>
      <c r="CF63" s="197">
        <f t="shared" si="120"/>
        <v>0</v>
      </c>
      <c r="CG63" s="119">
        <f t="shared" si="165"/>
        <v>0</v>
      </c>
      <c r="CH63" s="120">
        <f t="shared" si="165"/>
        <v>0</v>
      </c>
      <c r="CI63" s="120">
        <f t="shared" si="166"/>
        <v>0</v>
      </c>
      <c r="CJ63" s="120">
        <f t="shared" si="167"/>
        <v>0</v>
      </c>
      <c r="CK63" s="120">
        <f t="shared" si="168"/>
        <v>0</v>
      </c>
      <c r="CL63" s="120">
        <f t="shared" si="169"/>
        <v>0</v>
      </c>
      <c r="CM63" s="120">
        <f>0</f>
        <v>0</v>
      </c>
      <c r="CN63" s="120">
        <f t="shared" si="121"/>
        <v>0</v>
      </c>
      <c r="CO63" s="194">
        <f t="shared" si="170"/>
        <v>0</v>
      </c>
      <c r="CP63" s="195">
        <f t="shared" si="170"/>
        <v>0</v>
      </c>
      <c r="CQ63" s="196" t="str">
        <f t="shared" si="170"/>
        <v/>
      </c>
      <c r="CR63" s="197" t="str">
        <f t="shared" si="122"/>
        <v/>
      </c>
      <c r="CS63" s="197" t="str">
        <f t="shared" si="123"/>
        <v/>
      </c>
      <c r="CT63" s="119">
        <f t="shared" si="171"/>
        <v>0</v>
      </c>
      <c r="CU63" s="120">
        <f t="shared" si="171"/>
        <v>0</v>
      </c>
      <c r="CV63" s="120" t="str">
        <f t="shared" si="124"/>
        <v/>
      </c>
      <c r="CW63" s="120" t="str">
        <f t="shared" si="125"/>
        <v/>
      </c>
      <c r="CX63" s="120" t="str">
        <f t="shared" si="126"/>
        <v/>
      </c>
      <c r="CY63" s="120" t="str">
        <f t="shared" si="127"/>
        <v/>
      </c>
      <c r="CZ63" s="120">
        <f>0</f>
        <v>0</v>
      </c>
      <c r="DA63" s="120"/>
      <c r="DB63" s="132" t="str">
        <f t="shared" si="172"/>
        <v/>
      </c>
      <c r="DC63" s="133" t="str">
        <f t="shared" si="173"/>
        <v/>
      </c>
    </row>
    <row r="64" spans="1:108">
      <c r="A64" s="199">
        <f t="shared" si="128"/>
        <v>0</v>
      </c>
      <c r="B64" s="194">
        <f t="shared" si="128"/>
        <v>0</v>
      </c>
      <c r="C64" s="195">
        <f t="shared" si="128"/>
        <v>0</v>
      </c>
      <c r="D64" s="196">
        <f t="shared" si="128"/>
        <v>0</v>
      </c>
      <c r="E64" s="197">
        <f t="shared" si="101"/>
        <v>0</v>
      </c>
      <c r="F64" s="197">
        <f t="shared" si="102"/>
        <v>0</v>
      </c>
      <c r="G64" s="119">
        <f t="shared" si="129"/>
        <v>0</v>
      </c>
      <c r="H64" s="120">
        <f t="shared" si="129"/>
        <v>0</v>
      </c>
      <c r="I64" s="120">
        <f t="shared" si="130"/>
        <v>0</v>
      </c>
      <c r="J64" s="120">
        <f t="shared" si="131"/>
        <v>0</v>
      </c>
      <c r="K64" s="120">
        <f t="shared" si="132"/>
        <v>0</v>
      </c>
      <c r="L64" s="120">
        <f t="shared" si="133"/>
        <v>0</v>
      </c>
      <c r="M64" s="120">
        <f>0</f>
        <v>0</v>
      </c>
      <c r="N64" s="121">
        <f t="shared" si="103"/>
        <v>0</v>
      </c>
      <c r="O64" s="194">
        <f t="shared" si="134"/>
        <v>0</v>
      </c>
      <c r="P64" s="195">
        <f t="shared" si="134"/>
        <v>0</v>
      </c>
      <c r="Q64" s="196">
        <f t="shared" si="134"/>
        <v>0</v>
      </c>
      <c r="R64" s="197">
        <f t="shared" si="104"/>
        <v>0</v>
      </c>
      <c r="S64" s="197">
        <f t="shared" si="105"/>
        <v>0</v>
      </c>
      <c r="T64" s="119">
        <f t="shared" si="135"/>
        <v>0</v>
      </c>
      <c r="U64" s="120">
        <f t="shared" si="135"/>
        <v>0</v>
      </c>
      <c r="V64" s="120">
        <f t="shared" si="136"/>
        <v>0</v>
      </c>
      <c r="W64" s="120">
        <f t="shared" si="137"/>
        <v>0</v>
      </c>
      <c r="X64" s="120">
        <f t="shared" si="138"/>
        <v>0</v>
      </c>
      <c r="Y64" s="120">
        <f t="shared" si="139"/>
        <v>0</v>
      </c>
      <c r="Z64" s="120">
        <f>0</f>
        <v>0</v>
      </c>
      <c r="AA64" s="120">
        <f t="shared" si="106"/>
        <v>0</v>
      </c>
      <c r="AB64" s="194">
        <f t="shared" si="140"/>
        <v>0</v>
      </c>
      <c r="AC64" s="195">
        <f t="shared" si="140"/>
        <v>0</v>
      </c>
      <c r="AD64" s="196">
        <f t="shared" si="140"/>
        <v>0</v>
      </c>
      <c r="AE64" s="197">
        <f t="shared" si="107"/>
        <v>0</v>
      </c>
      <c r="AF64" s="197">
        <f t="shared" si="108"/>
        <v>0</v>
      </c>
      <c r="AG64" s="119">
        <f t="shared" si="141"/>
        <v>0</v>
      </c>
      <c r="AH64" s="120">
        <f t="shared" si="141"/>
        <v>0</v>
      </c>
      <c r="AI64" s="120">
        <f t="shared" si="142"/>
        <v>0</v>
      </c>
      <c r="AJ64" s="120">
        <f t="shared" si="143"/>
        <v>0</v>
      </c>
      <c r="AK64" s="120">
        <f t="shared" si="144"/>
        <v>0</v>
      </c>
      <c r="AL64" s="120">
        <f t="shared" si="145"/>
        <v>0</v>
      </c>
      <c r="AM64" s="120">
        <f>0</f>
        <v>0</v>
      </c>
      <c r="AN64" s="120">
        <f t="shared" si="109"/>
        <v>0</v>
      </c>
      <c r="AO64" s="194">
        <f t="shared" si="146"/>
        <v>0</v>
      </c>
      <c r="AP64" s="195">
        <f t="shared" si="146"/>
        <v>0</v>
      </c>
      <c r="AQ64" s="196">
        <f t="shared" si="146"/>
        <v>0</v>
      </c>
      <c r="AR64" s="197">
        <f t="shared" si="110"/>
        <v>0</v>
      </c>
      <c r="AS64" s="197">
        <f t="shared" si="111"/>
        <v>0</v>
      </c>
      <c r="AT64" s="119">
        <f t="shared" si="147"/>
        <v>0</v>
      </c>
      <c r="AU64" s="120">
        <f t="shared" si="147"/>
        <v>0</v>
      </c>
      <c r="AV64" s="120">
        <f t="shared" si="148"/>
        <v>0</v>
      </c>
      <c r="AW64" s="120">
        <f t="shared" si="149"/>
        <v>0</v>
      </c>
      <c r="AX64" s="120">
        <f t="shared" si="150"/>
        <v>0</v>
      </c>
      <c r="AY64" s="120">
        <f t="shared" si="151"/>
        <v>0</v>
      </c>
      <c r="AZ64" s="120">
        <f>0</f>
        <v>0</v>
      </c>
      <c r="BA64" s="120">
        <f t="shared" si="112"/>
        <v>0</v>
      </c>
      <c r="BB64" s="194">
        <f t="shared" si="152"/>
        <v>0</v>
      </c>
      <c r="BC64" s="195">
        <f t="shared" si="152"/>
        <v>0</v>
      </c>
      <c r="BD64" s="196">
        <f t="shared" si="152"/>
        <v>0</v>
      </c>
      <c r="BE64" s="197">
        <f t="shared" si="113"/>
        <v>0</v>
      </c>
      <c r="BF64" s="197">
        <f t="shared" si="114"/>
        <v>0</v>
      </c>
      <c r="BG64" s="119">
        <f t="shared" si="153"/>
        <v>0</v>
      </c>
      <c r="BH64" s="120">
        <f t="shared" si="153"/>
        <v>0</v>
      </c>
      <c r="BI64" s="120">
        <f t="shared" si="154"/>
        <v>0</v>
      </c>
      <c r="BJ64" s="120">
        <f t="shared" si="155"/>
        <v>0</v>
      </c>
      <c r="BK64" s="120">
        <f t="shared" si="156"/>
        <v>0</v>
      </c>
      <c r="BL64" s="120">
        <f t="shared" si="157"/>
        <v>0</v>
      </c>
      <c r="BM64" s="120">
        <f>0</f>
        <v>0</v>
      </c>
      <c r="BN64" s="120">
        <f t="shared" si="115"/>
        <v>0</v>
      </c>
      <c r="BO64" s="194">
        <f t="shared" si="158"/>
        <v>0</v>
      </c>
      <c r="BP64" s="195">
        <f t="shared" si="158"/>
        <v>0</v>
      </c>
      <c r="BQ64" s="196">
        <f t="shared" si="158"/>
        <v>0</v>
      </c>
      <c r="BR64" s="197">
        <f t="shared" si="116"/>
        <v>0</v>
      </c>
      <c r="BS64" s="197">
        <f t="shared" si="117"/>
        <v>0</v>
      </c>
      <c r="BT64" s="119">
        <f t="shared" si="159"/>
        <v>0</v>
      </c>
      <c r="BU64" s="120">
        <f t="shared" si="159"/>
        <v>0</v>
      </c>
      <c r="BV64" s="120">
        <f t="shared" si="160"/>
        <v>0</v>
      </c>
      <c r="BW64" s="120">
        <f t="shared" si="161"/>
        <v>0</v>
      </c>
      <c r="BX64" s="120">
        <f t="shared" si="162"/>
        <v>0</v>
      </c>
      <c r="BY64" s="120">
        <f t="shared" si="163"/>
        <v>0</v>
      </c>
      <c r="BZ64" s="120">
        <f>0</f>
        <v>0</v>
      </c>
      <c r="CA64" s="120">
        <f t="shared" si="118"/>
        <v>0</v>
      </c>
      <c r="CB64" s="194">
        <f t="shared" si="164"/>
        <v>0</v>
      </c>
      <c r="CC64" s="195">
        <f t="shared" si="164"/>
        <v>0</v>
      </c>
      <c r="CD64" s="196">
        <f t="shared" si="164"/>
        <v>0</v>
      </c>
      <c r="CE64" s="197">
        <f t="shared" si="119"/>
        <v>0</v>
      </c>
      <c r="CF64" s="197">
        <f t="shared" si="120"/>
        <v>0</v>
      </c>
      <c r="CG64" s="119">
        <f t="shared" si="165"/>
        <v>0</v>
      </c>
      <c r="CH64" s="120">
        <f t="shared" si="165"/>
        <v>0</v>
      </c>
      <c r="CI64" s="120">
        <f t="shared" si="166"/>
        <v>0</v>
      </c>
      <c r="CJ64" s="120">
        <f t="shared" si="167"/>
        <v>0</v>
      </c>
      <c r="CK64" s="120">
        <f t="shared" si="168"/>
        <v>0</v>
      </c>
      <c r="CL64" s="120">
        <f t="shared" si="169"/>
        <v>0</v>
      </c>
      <c r="CM64" s="120">
        <f>0</f>
        <v>0</v>
      </c>
      <c r="CN64" s="120">
        <f t="shared" si="121"/>
        <v>0</v>
      </c>
      <c r="CO64" s="194">
        <f t="shared" si="170"/>
        <v>0</v>
      </c>
      <c r="CP64" s="195">
        <f t="shared" si="170"/>
        <v>0</v>
      </c>
      <c r="CQ64" s="196" t="str">
        <f t="shared" si="170"/>
        <v/>
      </c>
      <c r="CR64" s="197" t="str">
        <f t="shared" si="122"/>
        <v/>
      </c>
      <c r="CS64" s="197" t="str">
        <f t="shared" si="123"/>
        <v/>
      </c>
      <c r="CT64" s="119">
        <f t="shared" si="171"/>
        <v>0</v>
      </c>
      <c r="CU64" s="120">
        <f t="shared" si="171"/>
        <v>0</v>
      </c>
      <c r="CV64" s="120" t="str">
        <f t="shared" si="124"/>
        <v/>
      </c>
      <c r="CW64" s="120" t="str">
        <f t="shared" si="125"/>
        <v/>
      </c>
      <c r="CX64" s="120" t="str">
        <f t="shared" si="126"/>
        <v/>
      </c>
      <c r="CY64" s="120" t="str">
        <f t="shared" si="127"/>
        <v/>
      </c>
      <c r="CZ64" s="120">
        <f>0</f>
        <v>0</v>
      </c>
      <c r="DA64" s="120"/>
      <c r="DB64" s="132" t="str">
        <f t="shared" si="172"/>
        <v/>
      </c>
      <c r="DC64" s="133" t="str">
        <f t="shared" si="173"/>
        <v/>
      </c>
    </row>
    <row r="65" spans="1:107">
      <c r="A65" s="199">
        <f t="shared" si="128"/>
        <v>0</v>
      </c>
      <c r="B65" s="194">
        <f t="shared" si="128"/>
        <v>0</v>
      </c>
      <c r="C65" s="195">
        <f t="shared" si="128"/>
        <v>0</v>
      </c>
      <c r="D65" s="196">
        <f>D21</f>
        <v>0</v>
      </c>
      <c r="E65" s="197">
        <f t="shared" si="101"/>
        <v>0</v>
      </c>
      <c r="F65" s="197">
        <f t="shared" si="102"/>
        <v>0</v>
      </c>
      <c r="G65" s="119">
        <f t="shared" si="129"/>
        <v>0</v>
      </c>
      <c r="H65" s="120">
        <f t="shared" si="129"/>
        <v>0</v>
      </c>
      <c r="I65" s="120">
        <f t="shared" si="130"/>
        <v>0</v>
      </c>
      <c r="J65" s="120">
        <f t="shared" si="131"/>
        <v>0</v>
      </c>
      <c r="K65" s="120">
        <f t="shared" si="132"/>
        <v>0</v>
      </c>
      <c r="L65" s="120">
        <f t="shared" si="133"/>
        <v>0</v>
      </c>
      <c r="M65" s="120">
        <f>0</f>
        <v>0</v>
      </c>
      <c r="N65" s="121">
        <f t="shared" si="103"/>
        <v>0</v>
      </c>
      <c r="O65" s="194">
        <f t="shared" si="134"/>
        <v>0</v>
      </c>
      <c r="P65" s="195">
        <f t="shared" si="134"/>
        <v>0</v>
      </c>
      <c r="Q65" s="196">
        <f t="shared" si="134"/>
        <v>0</v>
      </c>
      <c r="R65" s="197">
        <f t="shared" si="104"/>
        <v>0</v>
      </c>
      <c r="S65" s="197">
        <f t="shared" si="105"/>
        <v>0</v>
      </c>
      <c r="T65" s="119">
        <f t="shared" si="135"/>
        <v>0</v>
      </c>
      <c r="U65" s="120">
        <f t="shared" si="135"/>
        <v>0</v>
      </c>
      <c r="V65" s="120">
        <f t="shared" si="136"/>
        <v>0</v>
      </c>
      <c r="W65" s="120">
        <f t="shared" si="137"/>
        <v>0</v>
      </c>
      <c r="X65" s="120">
        <f t="shared" si="138"/>
        <v>0</v>
      </c>
      <c r="Y65" s="120">
        <f t="shared" si="139"/>
        <v>0</v>
      </c>
      <c r="Z65" s="120">
        <f>0</f>
        <v>0</v>
      </c>
      <c r="AA65" s="120">
        <f t="shared" si="106"/>
        <v>0</v>
      </c>
      <c r="AB65" s="194">
        <f t="shared" si="140"/>
        <v>0</v>
      </c>
      <c r="AC65" s="195">
        <f t="shared" si="140"/>
        <v>0</v>
      </c>
      <c r="AD65" s="196">
        <f t="shared" si="140"/>
        <v>0</v>
      </c>
      <c r="AE65" s="197">
        <f t="shared" si="107"/>
        <v>0</v>
      </c>
      <c r="AF65" s="197">
        <f t="shared" si="108"/>
        <v>0</v>
      </c>
      <c r="AG65" s="119">
        <f t="shared" si="141"/>
        <v>0</v>
      </c>
      <c r="AH65" s="120">
        <f t="shared" si="141"/>
        <v>0</v>
      </c>
      <c r="AI65" s="120">
        <f t="shared" si="142"/>
        <v>0</v>
      </c>
      <c r="AJ65" s="120">
        <f t="shared" si="143"/>
        <v>0</v>
      </c>
      <c r="AK65" s="120">
        <f t="shared" si="144"/>
        <v>0</v>
      </c>
      <c r="AL65" s="120">
        <f t="shared" si="145"/>
        <v>0</v>
      </c>
      <c r="AM65" s="120">
        <f>0</f>
        <v>0</v>
      </c>
      <c r="AN65" s="120">
        <f t="shared" si="109"/>
        <v>0</v>
      </c>
      <c r="AO65" s="194">
        <f t="shared" si="146"/>
        <v>0</v>
      </c>
      <c r="AP65" s="195">
        <f t="shared" si="146"/>
        <v>0</v>
      </c>
      <c r="AQ65" s="196">
        <f t="shared" si="146"/>
        <v>0</v>
      </c>
      <c r="AR65" s="197">
        <f t="shared" si="110"/>
        <v>0</v>
      </c>
      <c r="AS65" s="197">
        <f t="shared" si="111"/>
        <v>0</v>
      </c>
      <c r="AT65" s="119">
        <f t="shared" si="147"/>
        <v>0</v>
      </c>
      <c r="AU65" s="120">
        <f t="shared" si="147"/>
        <v>0</v>
      </c>
      <c r="AV65" s="120">
        <f t="shared" si="148"/>
        <v>0</v>
      </c>
      <c r="AW65" s="120">
        <f t="shared" si="149"/>
        <v>0</v>
      </c>
      <c r="AX65" s="120">
        <f t="shared" si="150"/>
        <v>0</v>
      </c>
      <c r="AY65" s="120">
        <f t="shared" si="151"/>
        <v>0</v>
      </c>
      <c r="AZ65" s="120">
        <f>0</f>
        <v>0</v>
      </c>
      <c r="BA65" s="120">
        <f t="shared" si="112"/>
        <v>0</v>
      </c>
      <c r="BB65" s="194">
        <f t="shared" si="152"/>
        <v>0</v>
      </c>
      <c r="BC65" s="195">
        <f t="shared" si="152"/>
        <v>0</v>
      </c>
      <c r="BD65" s="196">
        <f t="shared" si="152"/>
        <v>0</v>
      </c>
      <c r="BE65" s="197">
        <f t="shared" si="113"/>
        <v>0</v>
      </c>
      <c r="BF65" s="197">
        <f t="shared" si="114"/>
        <v>0</v>
      </c>
      <c r="BG65" s="119">
        <f t="shared" si="153"/>
        <v>0</v>
      </c>
      <c r="BH65" s="120">
        <f t="shared" si="153"/>
        <v>0</v>
      </c>
      <c r="BI65" s="120">
        <f t="shared" si="154"/>
        <v>0</v>
      </c>
      <c r="BJ65" s="120">
        <f t="shared" si="155"/>
        <v>0</v>
      </c>
      <c r="BK65" s="120">
        <f t="shared" si="156"/>
        <v>0</v>
      </c>
      <c r="BL65" s="120">
        <f t="shared" si="157"/>
        <v>0</v>
      </c>
      <c r="BM65" s="120">
        <f>0</f>
        <v>0</v>
      </c>
      <c r="BN65" s="120">
        <f t="shared" si="115"/>
        <v>0</v>
      </c>
      <c r="BO65" s="194">
        <f t="shared" si="158"/>
        <v>0</v>
      </c>
      <c r="BP65" s="195">
        <f t="shared" si="158"/>
        <v>0</v>
      </c>
      <c r="BQ65" s="196">
        <f t="shared" si="158"/>
        <v>0</v>
      </c>
      <c r="BR65" s="197">
        <f t="shared" si="116"/>
        <v>0</v>
      </c>
      <c r="BS65" s="197">
        <f t="shared" si="117"/>
        <v>0</v>
      </c>
      <c r="BT65" s="119">
        <f t="shared" si="159"/>
        <v>0</v>
      </c>
      <c r="BU65" s="120">
        <f t="shared" si="159"/>
        <v>0</v>
      </c>
      <c r="BV65" s="120">
        <f t="shared" si="160"/>
        <v>0</v>
      </c>
      <c r="BW65" s="120">
        <f t="shared" si="161"/>
        <v>0</v>
      </c>
      <c r="BX65" s="120">
        <f t="shared" si="162"/>
        <v>0</v>
      </c>
      <c r="BY65" s="120">
        <f t="shared" si="163"/>
        <v>0</v>
      </c>
      <c r="BZ65" s="120">
        <f>0</f>
        <v>0</v>
      </c>
      <c r="CA65" s="120">
        <f t="shared" si="118"/>
        <v>0</v>
      </c>
      <c r="CB65" s="194">
        <f t="shared" si="164"/>
        <v>0</v>
      </c>
      <c r="CC65" s="195">
        <f t="shared" si="164"/>
        <v>0</v>
      </c>
      <c r="CD65" s="196">
        <f t="shared" si="164"/>
        <v>0</v>
      </c>
      <c r="CE65" s="197">
        <f t="shared" si="119"/>
        <v>0</v>
      </c>
      <c r="CF65" s="197">
        <f t="shared" si="120"/>
        <v>0</v>
      </c>
      <c r="CG65" s="119">
        <f t="shared" si="165"/>
        <v>0</v>
      </c>
      <c r="CH65" s="120">
        <f t="shared" si="165"/>
        <v>0</v>
      </c>
      <c r="CI65" s="120">
        <f t="shared" si="166"/>
        <v>0</v>
      </c>
      <c r="CJ65" s="120">
        <f t="shared" si="167"/>
        <v>0</v>
      </c>
      <c r="CK65" s="120">
        <f t="shared" si="168"/>
        <v>0</v>
      </c>
      <c r="CL65" s="120">
        <f t="shared" si="169"/>
        <v>0</v>
      </c>
      <c r="CM65" s="120">
        <f>0</f>
        <v>0</v>
      </c>
      <c r="CN65" s="120">
        <f t="shared" si="121"/>
        <v>0</v>
      </c>
      <c r="CO65" s="194">
        <f t="shared" si="170"/>
        <v>0</v>
      </c>
      <c r="CP65" s="195">
        <f t="shared" si="170"/>
        <v>0</v>
      </c>
      <c r="CQ65" s="196" t="str">
        <f t="shared" si="170"/>
        <v/>
      </c>
      <c r="CR65" s="197" t="str">
        <f t="shared" si="122"/>
        <v/>
      </c>
      <c r="CS65" s="197" t="str">
        <f t="shared" si="123"/>
        <v/>
      </c>
      <c r="CT65" s="119">
        <f t="shared" si="171"/>
        <v>0</v>
      </c>
      <c r="CU65" s="120">
        <f t="shared" si="171"/>
        <v>0</v>
      </c>
      <c r="CV65" s="120" t="str">
        <f t="shared" si="124"/>
        <v/>
      </c>
      <c r="CW65" s="120" t="str">
        <f t="shared" si="125"/>
        <v/>
      </c>
      <c r="CX65" s="120" t="str">
        <f t="shared" si="126"/>
        <v/>
      </c>
      <c r="CY65" s="120" t="str">
        <f t="shared" si="127"/>
        <v/>
      </c>
      <c r="CZ65" s="120">
        <f>0</f>
        <v>0</v>
      </c>
      <c r="DA65" s="120"/>
      <c r="DB65" s="132" t="str">
        <f t="shared" si="172"/>
        <v/>
      </c>
      <c r="DC65" s="133" t="str">
        <f t="shared" si="173"/>
        <v/>
      </c>
    </row>
    <row r="66" spans="1:107">
      <c r="A66" s="199">
        <f t="shared" si="128"/>
        <v>0</v>
      </c>
      <c r="B66" s="194">
        <f t="shared" si="128"/>
        <v>0</v>
      </c>
      <c r="C66" s="195">
        <f t="shared" si="128"/>
        <v>0</v>
      </c>
      <c r="D66" s="196">
        <f t="shared" si="128"/>
        <v>0</v>
      </c>
      <c r="E66" s="197">
        <f t="shared" si="101"/>
        <v>0</v>
      </c>
      <c r="F66" s="197">
        <f t="shared" si="102"/>
        <v>0</v>
      </c>
      <c r="G66" s="119">
        <f t="shared" si="129"/>
        <v>0</v>
      </c>
      <c r="H66" s="120">
        <f t="shared" si="129"/>
        <v>0</v>
      </c>
      <c r="I66" s="120">
        <f t="shared" si="130"/>
        <v>0</v>
      </c>
      <c r="J66" s="120">
        <f t="shared" si="131"/>
        <v>0</v>
      </c>
      <c r="K66" s="120">
        <f t="shared" si="132"/>
        <v>0</v>
      </c>
      <c r="L66" s="120">
        <f t="shared" si="133"/>
        <v>0</v>
      </c>
      <c r="M66" s="120">
        <f>0</f>
        <v>0</v>
      </c>
      <c r="N66" s="121">
        <f t="shared" si="103"/>
        <v>0</v>
      </c>
      <c r="O66" s="194">
        <f t="shared" si="134"/>
        <v>0</v>
      </c>
      <c r="P66" s="195">
        <f t="shared" si="134"/>
        <v>0</v>
      </c>
      <c r="Q66" s="196">
        <f t="shared" si="134"/>
        <v>0</v>
      </c>
      <c r="R66" s="197">
        <f t="shared" si="104"/>
        <v>0</v>
      </c>
      <c r="S66" s="197">
        <f t="shared" si="105"/>
        <v>0</v>
      </c>
      <c r="T66" s="119">
        <f t="shared" si="135"/>
        <v>0</v>
      </c>
      <c r="U66" s="120">
        <f t="shared" si="135"/>
        <v>0</v>
      </c>
      <c r="V66" s="120">
        <f t="shared" si="136"/>
        <v>0</v>
      </c>
      <c r="W66" s="120">
        <f t="shared" si="137"/>
        <v>0</v>
      </c>
      <c r="X66" s="120">
        <f t="shared" si="138"/>
        <v>0</v>
      </c>
      <c r="Y66" s="120">
        <f t="shared" si="139"/>
        <v>0</v>
      </c>
      <c r="Z66" s="120">
        <f>0</f>
        <v>0</v>
      </c>
      <c r="AA66" s="120">
        <f t="shared" si="106"/>
        <v>0</v>
      </c>
      <c r="AB66" s="194">
        <f t="shared" si="140"/>
        <v>0</v>
      </c>
      <c r="AC66" s="195">
        <f t="shared" si="140"/>
        <v>0</v>
      </c>
      <c r="AD66" s="196">
        <f t="shared" si="140"/>
        <v>0</v>
      </c>
      <c r="AE66" s="197">
        <f t="shared" si="107"/>
        <v>0</v>
      </c>
      <c r="AF66" s="197">
        <f t="shared" si="108"/>
        <v>0</v>
      </c>
      <c r="AG66" s="119">
        <f t="shared" si="141"/>
        <v>0</v>
      </c>
      <c r="AH66" s="120">
        <f t="shared" si="141"/>
        <v>0</v>
      </c>
      <c r="AI66" s="120">
        <f t="shared" si="142"/>
        <v>0</v>
      </c>
      <c r="AJ66" s="120">
        <f t="shared" si="143"/>
        <v>0</v>
      </c>
      <c r="AK66" s="120">
        <f t="shared" si="144"/>
        <v>0</v>
      </c>
      <c r="AL66" s="120">
        <f t="shared" si="145"/>
        <v>0</v>
      </c>
      <c r="AM66" s="120">
        <f>0</f>
        <v>0</v>
      </c>
      <c r="AN66" s="120">
        <f t="shared" si="109"/>
        <v>0</v>
      </c>
      <c r="AO66" s="194">
        <f t="shared" si="146"/>
        <v>0</v>
      </c>
      <c r="AP66" s="195">
        <f t="shared" si="146"/>
        <v>0</v>
      </c>
      <c r="AQ66" s="196">
        <f t="shared" si="146"/>
        <v>0</v>
      </c>
      <c r="AR66" s="197">
        <f t="shared" si="110"/>
        <v>0</v>
      </c>
      <c r="AS66" s="197">
        <f t="shared" si="111"/>
        <v>0</v>
      </c>
      <c r="AT66" s="119">
        <f t="shared" si="147"/>
        <v>0</v>
      </c>
      <c r="AU66" s="120">
        <f t="shared" si="147"/>
        <v>0</v>
      </c>
      <c r="AV66" s="120">
        <f t="shared" si="148"/>
        <v>0</v>
      </c>
      <c r="AW66" s="120">
        <f t="shared" si="149"/>
        <v>0</v>
      </c>
      <c r="AX66" s="120">
        <f t="shared" si="150"/>
        <v>0</v>
      </c>
      <c r="AY66" s="120">
        <f t="shared" si="151"/>
        <v>0</v>
      </c>
      <c r="AZ66" s="120">
        <f>0</f>
        <v>0</v>
      </c>
      <c r="BA66" s="120">
        <f t="shared" si="112"/>
        <v>0</v>
      </c>
      <c r="BB66" s="194">
        <f t="shared" si="152"/>
        <v>0</v>
      </c>
      <c r="BC66" s="195">
        <f t="shared" si="152"/>
        <v>0</v>
      </c>
      <c r="BD66" s="196">
        <f t="shared" si="152"/>
        <v>0</v>
      </c>
      <c r="BE66" s="197">
        <f t="shared" si="113"/>
        <v>0</v>
      </c>
      <c r="BF66" s="197">
        <f t="shared" si="114"/>
        <v>0</v>
      </c>
      <c r="BG66" s="119">
        <f t="shared" si="153"/>
        <v>0</v>
      </c>
      <c r="BH66" s="120">
        <f t="shared" si="153"/>
        <v>0</v>
      </c>
      <c r="BI66" s="120">
        <f t="shared" si="154"/>
        <v>0</v>
      </c>
      <c r="BJ66" s="120">
        <f t="shared" si="155"/>
        <v>0</v>
      </c>
      <c r="BK66" s="120">
        <f t="shared" si="156"/>
        <v>0</v>
      </c>
      <c r="BL66" s="120">
        <f t="shared" si="157"/>
        <v>0</v>
      </c>
      <c r="BM66" s="120">
        <f>0</f>
        <v>0</v>
      </c>
      <c r="BN66" s="120">
        <f t="shared" si="115"/>
        <v>0</v>
      </c>
      <c r="BO66" s="194">
        <f t="shared" si="158"/>
        <v>0</v>
      </c>
      <c r="BP66" s="195">
        <f t="shared" si="158"/>
        <v>0</v>
      </c>
      <c r="BQ66" s="196">
        <f t="shared" si="158"/>
        <v>0</v>
      </c>
      <c r="BR66" s="197">
        <f t="shared" si="116"/>
        <v>0</v>
      </c>
      <c r="BS66" s="197">
        <f t="shared" si="117"/>
        <v>0</v>
      </c>
      <c r="BT66" s="119">
        <f t="shared" si="159"/>
        <v>0</v>
      </c>
      <c r="BU66" s="120">
        <f t="shared" si="159"/>
        <v>0</v>
      </c>
      <c r="BV66" s="120">
        <f t="shared" si="160"/>
        <v>0</v>
      </c>
      <c r="BW66" s="120">
        <f t="shared" si="161"/>
        <v>0</v>
      </c>
      <c r="BX66" s="120">
        <f t="shared" si="162"/>
        <v>0</v>
      </c>
      <c r="BY66" s="120">
        <f t="shared" si="163"/>
        <v>0</v>
      </c>
      <c r="BZ66" s="120">
        <f>0</f>
        <v>0</v>
      </c>
      <c r="CA66" s="120">
        <f t="shared" si="118"/>
        <v>0</v>
      </c>
      <c r="CB66" s="194">
        <f t="shared" si="164"/>
        <v>0</v>
      </c>
      <c r="CC66" s="195">
        <f t="shared" si="164"/>
        <v>0</v>
      </c>
      <c r="CD66" s="196">
        <f t="shared" si="164"/>
        <v>0</v>
      </c>
      <c r="CE66" s="197">
        <f t="shared" si="119"/>
        <v>0</v>
      </c>
      <c r="CF66" s="197">
        <f t="shared" si="120"/>
        <v>0</v>
      </c>
      <c r="CG66" s="119">
        <f t="shared" si="165"/>
        <v>0</v>
      </c>
      <c r="CH66" s="120">
        <f t="shared" si="165"/>
        <v>0</v>
      </c>
      <c r="CI66" s="120">
        <f t="shared" si="166"/>
        <v>0</v>
      </c>
      <c r="CJ66" s="120">
        <f t="shared" si="167"/>
        <v>0</v>
      </c>
      <c r="CK66" s="120">
        <f t="shared" si="168"/>
        <v>0</v>
      </c>
      <c r="CL66" s="120">
        <f t="shared" si="169"/>
        <v>0</v>
      </c>
      <c r="CM66" s="120">
        <f>0</f>
        <v>0</v>
      </c>
      <c r="CN66" s="120">
        <f t="shared" si="121"/>
        <v>0</v>
      </c>
      <c r="CO66" s="194">
        <f t="shared" si="170"/>
        <v>0</v>
      </c>
      <c r="CP66" s="195">
        <f t="shared" si="170"/>
        <v>0</v>
      </c>
      <c r="CQ66" s="196" t="str">
        <f t="shared" si="170"/>
        <v/>
      </c>
      <c r="CR66" s="197" t="str">
        <f t="shared" si="122"/>
        <v/>
      </c>
      <c r="CS66" s="197" t="str">
        <f t="shared" si="123"/>
        <v/>
      </c>
      <c r="CT66" s="119">
        <f t="shared" si="171"/>
        <v>0</v>
      </c>
      <c r="CU66" s="120">
        <f t="shared" si="171"/>
        <v>0</v>
      </c>
      <c r="CV66" s="120" t="str">
        <f t="shared" si="124"/>
        <v/>
      </c>
      <c r="CW66" s="120" t="str">
        <f t="shared" si="125"/>
        <v/>
      </c>
      <c r="CX66" s="120" t="str">
        <f t="shared" si="126"/>
        <v/>
      </c>
      <c r="CY66" s="120" t="str">
        <f t="shared" si="127"/>
        <v/>
      </c>
      <c r="CZ66" s="120">
        <f>0</f>
        <v>0</v>
      </c>
      <c r="DA66" s="120"/>
      <c r="DB66" s="132" t="str">
        <f t="shared" si="172"/>
        <v/>
      </c>
      <c r="DC66" s="133" t="str">
        <f t="shared" si="173"/>
        <v/>
      </c>
    </row>
    <row r="67" spans="1:107">
      <c r="A67" s="199">
        <f t="shared" si="128"/>
        <v>0</v>
      </c>
      <c r="B67" s="194">
        <f t="shared" si="128"/>
        <v>0</v>
      </c>
      <c r="C67" s="195">
        <f t="shared" si="128"/>
        <v>0</v>
      </c>
      <c r="D67" s="196">
        <f t="shared" si="128"/>
        <v>0</v>
      </c>
      <c r="E67" s="197">
        <f t="shared" si="101"/>
        <v>0</v>
      </c>
      <c r="F67" s="197">
        <f t="shared" si="102"/>
        <v>0</v>
      </c>
      <c r="G67" s="119">
        <f t="shared" si="129"/>
        <v>0</v>
      </c>
      <c r="H67" s="120">
        <f t="shared" si="129"/>
        <v>0</v>
      </c>
      <c r="I67" s="120">
        <f t="shared" si="130"/>
        <v>0</v>
      </c>
      <c r="J67" s="120">
        <f t="shared" si="131"/>
        <v>0</v>
      </c>
      <c r="K67" s="120">
        <f t="shared" si="132"/>
        <v>0</v>
      </c>
      <c r="L67" s="120">
        <f t="shared" si="133"/>
        <v>0</v>
      </c>
      <c r="M67" s="120">
        <f>0</f>
        <v>0</v>
      </c>
      <c r="N67" s="121">
        <f t="shared" si="103"/>
        <v>0</v>
      </c>
      <c r="O67" s="194">
        <f t="shared" si="134"/>
        <v>0</v>
      </c>
      <c r="P67" s="195">
        <f t="shared" si="134"/>
        <v>0</v>
      </c>
      <c r="Q67" s="196">
        <f t="shared" si="134"/>
        <v>0</v>
      </c>
      <c r="R67" s="197">
        <f t="shared" si="104"/>
        <v>0</v>
      </c>
      <c r="S67" s="197">
        <f t="shared" si="105"/>
        <v>0</v>
      </c>
      <c r="T67" s="119">
        <f t="shared" si="135"/>
        <v>0</v>
      </c>
      <c r="U67" s="120">
        <f t="shared" si="135"/>
        <v>0</v>
      </c>
      <c r="V67" s="120">
        <f t="shared" si="136"/>
        <v>0</v>
      </c>
      <c r="W67" s="120">
        <f t="shared" si="137"/>
        <v>0</v>
      </c>
      <c r="X67" s="120">
        <f t="shared" si="138"/>
        <v>0</v>
      </c>
      <c r="Y67" s="120">
        <f t="shared" si="139"/>
        <v>0</v>
      </c>
      <c r="Z67" s="120">
        <f>0</f>
        <v>0</v>
      </c>
      <c r="AA67" s="120">
        <f t="shared" si="106"/>
        <v>0</v>
      </c>
      <c r="AB67" s="194">
        <f t="shared" si="140"/>
        <v>0</v>
      </c>
      <c r="AC67" s="195">
        <f t="shared" si="140"/>
        <v>0</v>
      </c>
      <c r="AD67" s="196">
        <f t="shared" si="140"/>
        <v>0</v>
      </c>
      <c r="AE67" s="197">
        <f t="shared" si="107"/>
        <v>0</v>
      </c>
      <c r="AF67" s="197">
        <f t="shared" si="108"/>
        <v>0</v>
      </c>
      <c r="AG67" s="119">
        <f t="shared" si="141"/>
        <v>0</v>
      </c>
      <c r="AH67" s="120">
        <f t="shared" si="141"/>
        <v>0</v>
      </c>
      <c r="AI67" s="120">
        <f t="shared" si="142"/>
        <v>0</v>
      </c>
      <c r="AJ67" s="120">
        <f t="shared" si="143"/>
        <v>0</v>
      </c>
      <c r="AK67" s="120">
        <f t="shared" si="144"/>
        <v>0</v>
      </c>
      <c r="AL67" s="120">
        <f t="shared" si="145"/>
        <v>0</v>
      </c>
      <c r="AM67" s="120">
        <f>0</f>
        <v>0</v>
      </c>
      <c r="AN67" s="120">
        <f t="shared" si="109"/>
        <v>0</v>
      </c>
      <c r="AO67" s="194">
        <f t="shared" si="146"/>
        <v>0</v>
      </c>
      <c r="AP67" s="195">
        <f t="shared" si="146"/>
        <v>0</v>
      </c>
      <c r="AQ67" s="196">
        <f t="shared" si="146"/>
        <v>0</v>
      </c>
      <c r="AR67" s="197">
        <f t="shared" si="110"/>
        <v>0</v>
      </c>
      <c r="AS67" s="197">
        <f t="shared" si="111"/>
        <v>0</v>
      </c>
      <c r="AT67" s="119">
        <f t="shared" si="147"/>
        <v>0</v>
      </c>
      <c r="AU67" s="120">
        <f t="shared" si="147"/>
        <v>0</v>
      </c>
      <c r="AV67" s="120">
        <f t="shared" si="148"/>
        <v>0</v>
      </c>
      <c r="AW67" s="120">
        <f t="shared" si="149"/>
        <v>0</v>
      </c>
      <c r="AX67" s="120">
        <f t="shared" si="150"/>
        <v>0</v>
      </c>
      <c r="AY67" s="120">
        <f t="shared" si="151"/>
        <v>0</v>
      </c>
      <c r="AZ67" s="120">
        <f>0</f>
        <v>0</v>
      </c>
      <c r="BA67" s="120">
        <f t="shared" si="112"/>
        <v>0</v>
      </c>
      <c r="BB67" s="194">
        <f t="shared" si="152"/>
        <v>0</v>
      </c>
      <c r="BC67" s="195">
        <f t="shared" si="152"/>
        <v>0</v>
      </c>
      <c r="BD67" s="196">
        <f t="shared" si="152"/>
        <v>0</v>
      </c>
      <c r="BE67" s="197">
        <f t="shared" si="113"/>
        <v>0</v>
      </c>
      <c r="BF67" s="197">
        <f t="shared" si="114"/>
        <v>0</v>
      </c>
      <c r="BG67" s="119">
        <f t="shared" si="153"/>
        <v>0</v>
      </c>
      <c r="BH67" s="120">
        <f t="shared" si="153"/>
        <v>0</v>
      </c>
      <c r="BI67" s="120">
        <f t="shared" si="154"/>
        <v>0</v>
      </c>
      <c r="BJ67" s="120">
        <f t="shared" si="155"/>
        <v>0</v>
      </c>
      <c r="BK67" s="120">
        <f t="shared" si="156"/>
        <v>0</v>
      </c>
      <c r="BL67" s="120">
        <f t="shared" si="157"/>
        <v>0</v>
      </c>
      <c r="BM67" s="120">
        <f>0</f>
        <v>0</v>
      </c>
      <c r="BN67" s="120">
        <f t="shared" si="115"/>
        <v>0</v>
      </c>
      <c r="BO67" s="194">
        <f t="shared" si="158"/>
        <v>0</v>
      </c>
      <c r="BP67" s="195">
        <f t="shared" si="158"/>
        <v>0</v>
      </c>
      <c r="BQ67" s="196">
        <f t="shared" si="158"/>
        <v>0</v>
      </c>
      <c r="BR67" s="197">
        <f t="shared" si="116"/>
        <v>0</v>
      </c>
      <c r="BS67" s="197">
        <f t="shared" si="117"/>
        <v>0</v>
      </c>
      <c r="BT67" s="119">
        <f t="shared" si="159"/>
        <v>0</v>
      </c>
      <c r="BU67" s="120">
        <f t="shared" si="159"/>
        <v>0</v>
      </c>
      <c r="BV67" s="120">
        <f t="shared" si="160"/>
        <v>0</v>
      </c>
      <c r="BW67" s="120">
        <f t="shared" si="161"/>
        <v>0</v>
      </c>
      <c r="BX67" s="120">
        <f t="shared" si="162"/>
        <v>0</v>
      </c>
      <c r="BY67" s="120">
        <f t="shared" si="163"/>
        <v>0</v>
      </c>
      <c r="BZ67" s="120">
        <f>0</f>
        <v>0</v>
      </c>
      <c r="CA67" s="120">
        <f t="shared" si="118"/>
        <v>0</v>
      </c>
      <c r="CB67" s="194">
        <f t="shared" si="164"/>
        <v>0</v>
      </c>
      <c r="CC67" s="195">
        <f t="shared" si="164"/>
        <v>0</v>
      </c>
      <c r="CD67" s="196">
        <f t="shared" si="164"/>
        <v>0</v>
      </c>
      <c r="CE67" s="197">
        <f t="shared" si="119"/>
        <v>0</v>
      </c>
      <c r="CF67" s="197">
        <f t="shared" si="120"/>
        <v>0</v>
      </c>
      <c r="CG67" s="119">
        <f t="shared" si="165"/>
        <v>0</v>
      </c>
      <c r="CH67" s="120">
        <f t="shared" si="165"/>
        <v>0</v>
      </c>
      <c r="CI67" s="120">
        <f t="shared" si="166"/>
        <v>0</v>
      </c>
      <c r="CJ67" s="120">
        <f t="shared" si="167"/>
        <v>0</v>
      </c>
      <c r="CK67" s="120">
        <f t="shared" si="168"/>
        <v>0</v>
      </c>
      <c r="CL67" s="120">
        <f t="shared" si="169"/>
        <v>0</v>
      </c>
      <c r="CM67" s="120">
        <f>0</f>
        <v>0</v>
      </c>
      <c r="CN67" s="120">
        <f t="shared" si="121"/>
        <v>0</v>
      </c>
      <c r="CO67" s="194">
        <f t="shared" si="170"/>
        <v>0</v>
      </c>
      <c r="CP67" s="195">
        <f t="shared" si="170"/>
        <v>0</v>
      </c>
      <c r="CQ67" s="196" t="str">
        <f t="shared" si="170"/>
        <v/>
      </c>
      <c r="CR67" s="197" t="str">
        <f t="shared" si="122"/>
        <v/>
      </c>
      <c r="CS67" s="197" t="str">
        <f t="shared" si="123"/>
        <v/>
      </c>
      <c r="CT67" s="119">
        <f t="shared" si="171"/>
        <v>0</v>
      </c>
      <c r="CU67" s="120">
        <f t="shared" si="171"/>
        <v>0</v>
      </c>
      <c r="CV67" s="120" t="str">
        <f t="shared" si="124"/>
        <v/>
      </c>
      <c r="CW67" s="120" t="str">
        <f t="shared" si="125"/>
        <v/>
      </c>
      <c r="CX67" s="120" t="str">
        <f t="shared" si="126"/>
        <v/>
      </c>
      <c r="CY67" s="120" t="str">
        <f t="shared" si="127"/>
        <v/>
      </c>
      <c r="CZ67" s="120">
        <f>0</f>
        <v>0</v>
      </c>
      <c r="DA67" s="120"/>
      <c r="DB67" s="132" t="str">
        <f t="shared" si="172"/>
        <v/>
      </c>
      <c r="DC67" s="133" t="str">
        <f t="shared" si="173"/>
        <v/>
      </c>
    </row>
    <row r="68" spans="1:107">
      <c r="A68" s="199">
        <f t="shared" ref="A68:D83" si="174">A24</f>
        <v>0</v>
      </c>
      <c r="B68" s="194">
        <f t="shared" si="174"/>
        <v>0</v>
      </c>
      <c r="C68" s="195">
        <f t="shared" si="174"/>
        <v>0</v>
      </c>
      <c r="D68" s="196">
        <f t="shared" si="174"/>
        <v>0</v>
      </c>
      <c r="E68" s="197">
        <f t="shared" si="101"/>
        <v>0</v>
      </c>
      <c r="F68" s="197">
        <f t="shared" si="102"/>
        <v>0</v>
      </c>
      <c r="G68" s="119">
        <f t="shared" ref="G68:H83" si="175">G24</f>
        <v>0</v>
      </c>
      <c r="H68" s="120">
        <f t="shared" si="175"/>
        <v>0</v>
      </c>
      <c r="I68" s="120">
        <f t="shared" si="130"/>
        <v>0</v>
      </c>
      <c r="J68" s="120">
        <f t="shared" si="131"/>
        <v>0</v>
      </c>
      <c r="K68" s="120">
        <f t="shared" si="132"/>
        <v>0</v>
      </c>
      <c r="L68" s="120">
        <f t="shared" si="133"/>
        <v>0</v>
      </c>
      <c r="M68" s="120">
        <f>0</f>
        <v>0</v>
      </c>
      <c r="N68" s="121">
        <f t="shared" si="103"/>
        <v>0</v>
      </c>
      <c r="O68" s="194">
        <f t="shared" ref="O68:Q83" si="176">O24</f>
        <v>0</v>
      </c>
      <c r="P68" s="195">
        <f t="shared" si="176"/>
        <v>0</v>
      </c>
      <c r="Q68" s="196">
        <f t="shared" si="176"/>
        <v>0</v>
      </c>
      <c r="R68" s="197">
        <f t="shared" si="104"/>
        <v>0</v>
      </c>
      <c r="S68" s="197">
        <f t="shared" si="105"/>
        <v>0</v>
      </c>
      <c r="T68" s="119">
        <f t="shared" ref="T68:U83" si="177">T24</f>
        <v>0</v>
      </c>
      <c r="U68" s="120">
        <f t="shared" si="177"/>
        <v>0</v>
      </c>
      <c r="V68" s="120">
        <f t="shared" si="136"/>
        <v>0</v>
      </c>
      <c r="W68" s="120">
        <f t="shared" si="137"/>
        <v>0</v>
      </c>
      <c r="X68" s="120">
        <f t="shared" si="138"/>
        <v>0</v>
      </c>
      <c r="Y68" s="120">
        <f t="shared" si="139"/>
        <v>0</v>
      </c>
      <c r="Z68" s="120">
        <f>0</f>
        <v>0</v>
      </c>
      <c r="AA68" s="120">
        <f t="shared" si="106"/>
        <v>0</v>
      </c>
      <c r="AB68" s="194">
        <f t="shared" ref="AB68:AD83" si="178">AB24</f>
        <v>0</v>
      </c>
      <c r="AC68" s="195">
        <f t="shared" si="178"/>
        <v>0</v>
      </c>
      <c r="AD68" s="196">
        <f t="shared" si="178"/>
        <v>0</v>
      </c>
      <c r="AE68" s="197">
        <f t="shared" si="107"/>
        <v>0</v>
      </c>
      <c r="AF68" s="197">
        <f t="shared" si="108"/>
        <v>0</v>
      </c>
      <c r="AG68" s="119">
        <f t="shared" ref="AG68:AH83" si="179">AG24</f>
        <v>0</v>
      </c>
      <c r="AH68" s="120">
        <f t="shared" si="179"/>
        <v>0</v>
      </c>
      <c r="AI68" s="120">
        <f t="shared" si="142"/>
        <v>0</v>
      </c>
      <c r="AJ68" s="120">
        <f t="shared" si="143"/>
        <v>0</v>
      </c>
      <c r="AK68" s="120">
        <f t="shared" si="144"/>
        <v>0</v>
      </c>
      <c r="AL68" s="120">
        <f t="shared" si="145"/>
        <v>0</v>
      </c>
      <c r="AM68" s="120">
        <f>0</f>
        <v>0</v>
      </c>
      <c r="AN68" s="120">
        <f t="shared" si="109"/>
        <v>0</v>
      </c>
      <c r="AO68" s="194">
        <f t="shared" ref="AO68:AQ83" si="180">AO24</f>
        <v>0</v>
      </c>
      <c r="AP68" s="195">
        <f t="shared" si="180"/>
        <v>0</v>
      </c>
      <c r="AQ68" s="196">
        <f t="shared" si="180"/>
        <v>0</v>
      </c>
      <c r="AR68" s="197">
        <f t="shared" si="110"/>
        <v>0</v>
      </c>
      <c r="AS68" s="197">
        <f t="shared" si="111"/>
        <v>0</v>
      </c>
      <c r="AT68" s="119">
        <f t="shared" ref="AT68:AU83" si="181">AT24</f>
        <v>0</v>
      </c>
      <c r="AU68" s="120">
        <f t="shared" si="181"/>
        <v>0</v>
      </c>
      <c r="AV68" s="120">
        <f t="shared" si="148"/>
        <v>0</v>
      </c>
      <c r="AW68" s="120">
        <f t="shared" si="149"/>
        <v>0</v>
      </c>
      <c r="AX68" s="120">
        <f t="shared" si="150"/>
        <v>0</v>
      </c>
      <c r="AY68" s="120">
        <f t="shared" si="151"/>
        <v>0</v>
      </c>
      <c r="AZ68" s="120">
        <f>0</f>
        <v>0</v>
      </c>
      <c r="BA68" s="120">
        <f t="shared" si="112"/>
        <v>0</v>
      </c>
      <c r="BB68" s="194">
        <f t="shared" ref="BB68:BD83" si="182">BB24</f>
        <v>0</v>
      </c>
      <c r="BC68" s="195">
        <f t="shared" si="182"/>
        <v>0</v>
      </c>
      <c r="BD68" s="196">
        <f t="shared" si="182"/>
        <v>0</v>
      </c>
      <c r="BE68" s="197">
        <f t="shared" si="113"/>
        <v>0</v>
      </c>
      <c r="BF68" s="197">
        <f t="shared" si="114"/>
        <v>0</v>
      </c>
      <c r="BG68" s="119">
        <f t="shared" ref="BG68:BH83" si="183">BG24</f>
        <v>0</v>
      </c>
      <c r="BH68" s="120">
        <f t="shared" si="183"/>
        <v>0</v>
      </c>
      <c r="BI68" s="120">
        <f t="shared" si="154"/>
        <v>0</v>
      </c>
      <c r="BJ68" s="120">
        <f t="shared" si="155"/>
        <v>0</v>
      </c>
      <c r="BK68" s="120">
        <f t="shared" si="156"/>
        <v>0</v>
      </c>
      <c r="BL68" s="120">
        <f t="shared" si="157"/>
        <v>0</v>
      </c>
      <c r="BM68" s="120">
        <f>0</f>
        <v>0</v>
      </c>
      <c r="BN68" s="120">
        <f t="shared" si="115"/>
        <v>0</v>
      </c>
      <c r="BO68" s="194">
        <f t="shared" ref="BO68:BQ83" si="184">BO24</f>
        <v>0</v>
      </c>
      <c r="BP68" s="195">
        <f t="shared" si="184"/>
        <v>0</v>
      </c>
      <c r="BQ68" s="196">
        <f t="shared" si="184"/>
        <v>0</v>
      </c>
      <c r="BR68" s="197">
        <f t="shared" si="116"/>
        <v>0</v>
      </c>
      <c r="BS68" s="197">
        <f t="shared" si="117"/>
        <v>0</v>
      </c>
      <c r="BT68" s="119">
        <f t="shared" ref="BT68:BU83" si="185">BT24</f>
        <v>0</v>
      </c>
      <c r="BU68" s="120">
        <f t="shared" si="185"/>
        <v>0</v>
      </c>
      <c r="BV68" s="120">
        <f t="shared" si="160"/>
        <v>0</v>
      </c>
      <c r="BW68" s="120">
        <f t="shared" si="161"/>
        <v>0</v>
      </c>
      <c r="BX68" s="120">
        <f t="shared" si="162"/>
        <v>0</v>
      </c>
      <c r="BY68" s="120">
        <f t="shared" si="163"/>
        <v>0</v>
      </c>
      <c r="BZ68" s="120">
        <f>0</f>
        <v>0</v>
      </c>
      <c r="CA68" s="120">
        <f t="shared" si="118"/>
        <v>0</v>
      </c>
      <c r="CB68" s="194">
        <f t="shared" ref="CB68:CD83" si="186">CB24</f>
        <v>0</v>
      </c>
      <c r="CC68" s="195">
        <f t="shared" si="186"/>
        <v>0</v>
      </c>
      <c r="CD68" s="196">
        <f t="shared" si="186"/>
        <v>0</v>
      </c>
      <c r="CE68" s="197">
        <f t="shared" si="119"/>
        <v>0</v>
      </c>
      <c r="CF68" s="197">
        <f t="shared" si="120"/>
        <v>0</v>
      </c>
      <c r="CG68" s="119">
        <f t="shared" ref="CG68:CH83" si="187">CG24</f>
        <v>0</v>
      </c>
      <c r="CH68" s="120">
        <f t="shared" si="187"/>
        <v>0</v>
      </c>
      <c r="CI68" s="120">
        <f t="shared" si="166"/>
        <v>0</v>
      </c>
      <c r="CJ68" s="120">
        <f t="shared" si="167"/>
        <v>0</v>
      </c>
      <c r="CK68" s="120">
        <f t="shared" si="168"/>
        <v>0</v>
      </c>
      <c r="CL68" s="120">
        <f t="shared" si="169"/>
        <v>0</v>
      </c>
      <c r="CM68" s="120">
        <f>0</f>
        <v>0</v>
      </c>
      <c r="CN68" s="120">
        <f t="shared" si="121"/>
        <v>0</v>
      </c>
      <c r="CO68" s="194">
        <f t="shared" ref="CO68:CQ83" si="188">CO24</f>
        <v>0</v>
      </c>
      <c r="CP68" s="195">
        <f t="shared" si="188"/>
        <v>0</v>
      </c>
      <c r="CQ68" s="196" t="str">
        <f t="shared" si="188"/>
        <v/>
      </c>
      <c r="CR68" s="197" t="str">
        <f t="shared" si="122"/>
        <v/>
      </c>
      <c r="CS68" s="197" t="str">
        <f t="shared" si="123"/>
        <v/>
      </c>
      <c r="CT68" s="119">
        <f t="shared" ref="CT68:CU83" si="189">CT24</f>
        <v>0</v>
      </c>
      <c r="CU68" s="120">
        <f t="shared" si="189"/>
        <v>0</v>
      </c>
      <c r="CV68" s="120" t="str">
        <f t="shared" si="124"/>
        <v/>
      </c>
      <c r="CW68" s="120" t="str">
        <f t="shared" si="125"/>
        <v/>
      </c>
      <c r="CX68" s="120" t="str">
        <f t="shared" si="126"/>
        <v/>
      </c>
      <c r="CY68" s="120" t="str">
        <f t="shared" si="127"/>
        <v/>
      </c>
      <c r="CZ68" s="120">
        <f>0</f>
        <v>0</v>
      </c>
      <c r="DA68" s="120"/>
      <c r="DB68" s="132" t="str">
        <f t="shared" si="172"/>
        <v/>
      </c>
      <c r="DC68" s="133" t="str">
        <f t="shared" si="173"/>
        <v/>
      </c>
    </row>
    <row r="69" spans="1:107">
      <c r="A69" s="199">
        <f t="shared" si="174"/>
        <v>0</v>
      </c>
      <c r="B69" s="194">
        <f t="shared" si="174"/>
        <v>0</v>
      </c>
      <c r="C69" s="195">
        <f t="shared" si="174"/>
        <v>0</v>
      </c>
      <c r="D69" s="196">
        <f t="shared" si="174"/>
        <v>0</v>
      </c>
      <c r="E69" s="197">
        <f t="shared" si="101"/>
        <v>0</v>
      </c>
      <c r="F69" s="197">
        <f t="shared" si="102"/>
        <v>0</v>
      </c>
      <c r="G69" s="119">
        <f t="shared" si="175"/>
        <v>0</v>
      </c>
      <c r="H69" s="120">
        <f t="shared" si="175"/>
        <v>0</v>
      </c>
      <c r="I69" s="120">
        <f t="shared" si="130"/>
        <v>0</v>
      </c>
      <c r="J69" s="120">
        <f t="shared" si="131"/>
        <v>0</v>
      </c>
      <c r="K69" s="120">
        <f t="shared" si="132"/>
        <v>0</v>
      </c>
      <c r="L69" s="120">
        <f t="shared" si="133"/>
        <v>0</v>
      </c>
      <c r="M69" s="120">
        <f>0</f>
        <v>0</v>
      </c>
      <c r="N69" s="121">
        <f t="shared" si="103"/>
        <v>0</v>
      </c>
      <c r="O69" s="194">
        <f t="shared" si="176"/>
        <v>0</v>
      </c>
      <c r="P69" s="195">
        <f t="shared" si="176"/>
        <v>0</v>
      </c>
      <c r="Q69" s="196">
        <f t="shared" si="176"/>
        <v>0</v>
      </c>
      <c r="R69" s="197">
        <f t="shared" si="104"/>
        <v>0</v>
      </c>
      <c r="S69" s="197">
        <f t="shared" si="105"/>
        <v>0</v>
      </c>
      <c r="T69" s="119">
        <f t="shared" si="177"/>
        <v>0</v>
      </c>
      <c r="U69" s="120">
        <f t="shared" si="177"/>
        <v>0</v>
      </c>
      <c r="V69" s="120">
        <f t="shared" si="136"/>
        <v>0</v>
      </c>
      <c r="W69" s="120">
        <f t="shared" si="137"/>
        <v>0</v>
      </c>
      <c r="X69" s="120">
        <f t="shared" si="138"/>
        <v>0</v>
      </c>
      <c r="Y69" s="120">
        <f t="shared" si="139"/>
        <v>0</v>
      </c>
      <c r="Z69" s="120">
        <f>0</f>
        <v>0</v>
      </c>
      <c r="AA69" s="120">
        <f t="shared" si="106"/>
        <v>0</v>
      </c>
      <c r="AB69" s="194">
        <f t="shared" si="178"/>
        <v>0</v>
      </c>
      <c r="AC69" s="195">
        <f t="shared" si="178"/>
        <v>0</v>
      </c>
      <c r="AD69" s="196">
        <f t="shared" si="178"/>
        <v>0</v>
      </c>
      <c r="AE69" s="197">
        <f t="shared" si="107"/>
        <v>0</v>
      </c>
      <c r="AF69" s="197">
        <f t="shared" si="108"/>
        <v>0</v>
      </c>
      <c r="AG69" s="119">
        <f t="shared" si="179"/>
        <v>0</v>
      </c>
      <c r="AH69" s="120">
        <f t="shared" si="179"/>
        <v>0</v>
      </c>
      <c r="AI69" s="120">
        <f t="shared" si="142"/>
        <v>0</v>
      </c>
      <c r="AJ69" s="120">
        <f t="shared" si="143"/>
        <v>0</v>
      </c>
      <c r="AK69" s="120">
        <f t="shared" si="144"/>
        <v>0</v>
      </c>
      <c r="AL69" s="120">
        <f t="shared" si="145"/>
        <v>0</v>
      </c>
      <c r="AM69" s="120">
        <f>0</f>
        <v>0</v>
      </c>
      <c r="AN69" s="120">
        <f t="shared" si="109"/>
        <v>0</v>
      </c>
      <c r="AO69" s="194">
        <f t="shared" si="180"/>
        <v>0</v>
      </c>
      <c r="AP69" s="195">
        <f t="shared" si="180"/>
        <v>0</v>
      </c>
      <c r="AQ69" s="196">
        <f t="shared" si="180"/>
        <v>0</v>
      </c>
      <c r="AR69" s="197">
        <f t="shared" si="110"/>
        <v>0</v>
      </c>
      <c r="AS69" s="197">
        <f t="shared" si="111"/>
        <v>0</v>
      </c>
      <c r="AT69" s="119">
        <f t="shared" si="181"/>
        <v>0</v>
      </c>
      <c r="AU69" s="120">
        <f t="shared" si="181"/>
        <v>0</v>
      </c>
      <c r="AV69" s="120">
        <f t="shared" si="148"/>
        <v>0</v>
      </c>
      <c r="AW69" s="120">
        <f t="shared" si="149"/>
        <v>0</v>
      </c>
      <c r="AX69" s="120">
        <f t="shared" si="150"/>
        <v>0</v>
      </c>
      <c r="AY69" s="120">
        <f t="shared" si="151"/>
        <v>0</v>
      </c>
      <c r="AZ69" s="120">
        <f>0</f>
        <v>0</v>
      </c>
      <c r="BA69" s="120">
        <f t="shared" si="112"/>
        <v>0</v>
      </c>
      <c r="BB69" s="194">
        <f t="shared" si="182"/>
        <v>0</v>
      </c>
      <c r="BC69" s="195">
        <f t="shared" si="182"/>
        <v>0</v>
      </c>
      <c r="BD69" s="196">
        <f t="shared" si="182"/>
        <v>0</v>
      </c>
      <c r="BE69" s="197">
        <f t="shared" si="113"/>
        <v>0</v>
      </c>
      <c r="BF69" s="197">
        <f t="shared" si="114"/>
        <v>0</v>
      </c>
      <c r="BG69" s="119">
        <f t="shared" si="183"/>
        <v>0</v>
      </c>
      <c r="BH69" s="120">
        <f t="shared" si="183"/>
        <v>0</v>
      </c>
      <c r="BI69" s="120">
        <f t="shared" si="154"/>
        <v>0</v>
      </c>
      <c r="BJ69" s="120">
        <f t="shared" si="155"/>
        <v>0</v>
      </c>
      <c r="BK69" s="120">
        <f t="shared" si="156"/>
        <v>0</v>
      </c>
      <c r="BL69" s="120">
        <f t="shared" si="157"/>
        <v>0</v>
      </c>
      <c r="BM69" s="120">
        <f>0</f>
        <v>0</v>
      </c>
      <c r="BN69" s="120">
        <f t="shared" si="115"/>
        <v>0</v>
      </c>
      <c r="BO69" s="194">
        <f t="shared" si="184"/>
        <v>0</v>
      </c>
      <c r="BP69" s="195">
        <f t="shared" si="184"/>
        <v>0</v>
      </c>
      <c r="BQ69" s="196">
        <f t="shared" si="184"/>
        <v>0</v>
      </c>
      <c r="BR69" s="197">
        <f t="shared" si="116"/>
        <v>0</v>
      </c>
      <c r="BS69" s="197">
        <f t="shared" si="117"/>
        <v>0</v>
      </c>
      <c r="BT69" s="119">
        <f t="shared" si="185"/>
        <v>0</v>
      </c>
      <c r="BU69" s="120">
        <f t="shared" si="185"/>
        <v>0</v>
      </c>
      <c r="BV69" s="120">
        <f t="shared" si="160"/>
        <v>0</v>
      </c>
      <c r="BW69" s="120">
        <f t="shared" si="161"/>
        <v>0</v>
      </c>
      <c r="BX69" s="120">
        <f t="shared" si="162"/>
        <v>0</v>
      </c>
      <c r="BY69" s="120">
        <f t="shared" si="163"/>
        <v>0</v>
      </c>
      <c r="BZ69" s="120">
        <f>0</f>
        <v>0</v>
      </c>
      <c r="CA69" s="120">
        <f t="shared" si="118"/>
        <v>0</v>
      </c>
      <c r="CB69" s="194">
        <f t="shared" si="186"/>
        <v>0</v>
      </c>
      <c r="CC69" s="195">
        <f t="shared" si="186"/>
        <v>0</v>
      </c>
      <c r="CD69" s="196">
        <f t="shared" si="186"/>
        <v>0</v>
      </c>
      <c r="CE69" s="197">
        <f t="shared" si="119"/>
        <v>0</v>
      </c>
      <c r="CF69" s="197">
        <f t="shared" si="120"/>
        <v>0</v>
      </c>
      <c r="CG69" s="119">
        <f t="shared" si="187"/>
        <v>0</v>
      </c>
      <c r="CH69" s="120">
        <f t="shared" si="187"/>
        <v>0</v>
      </c>
      <c r="CI69" s="120">
        <f t="shared" si="166"/>
        <v>0</v>
      </c>
      <c r="CJ69" s="120">
        <f t="shared" si="167"/>
        <v>0</v>
      </c>
      <c r="CK69" s="120">
        <f t="shared" si="168"/>
        <v>0</v>
      </c>
      <c r="CL69" s="120">
        <f t="shared" si="169"/>
        <v>0</v>
      </c>
      <c r="CM69" s="120">
        <f>0</f>
        <v>0</v>
      </c>
      <c r="CN69" s="120">
        <f t="shared" si="121"/>
        <v>0</v>
      </c>
      <c r="CO69" s="194">
        <f t="shared" si="188"/>
        <v>0</v>
      </c>
      <c r="CP69" s="195">
        <f t="shared" si="188"/>
        <v>0</v>
      </c>
      <c r="CQ69" s="196" t="str">
        <f t="shared" si="188"/>
        <v/>
      </c>
      <c r="CR69" s="197" t="str">
        <f t="shared" si="122"/>
        <v/>
      </c>
      <c r="CS69" s="197" t="str">
        <f t="shared" si="123"/>
        <v/>
      </c>
      <c r="CT69" s="119">
        <f t="shared" si="189"/>
        <v>0</v>
      </c>
      <c r="CU69" s="120">
        <f t="shared" si="189"/>
        <v>0</v>
      </c>
      <c r="CV69" s="120" t="str">
        <f t="shared" si="124"/>
        <v/>
      </c>
      <c r="CW69" s="120" t="str">
        <f t="shared" si="125"/>
        <v/>
      </c>
      <c r="CX69" s="120" t="str">
        <f t="shared" si="126"/>
        <v/>
      </c>
      <c r="CY69" s="120" t="str">
        <f t="shared" si="127"/>
        <v/>
      </c>
      <c r="CZ69" s="120">
        <f>0</f>
        <v>0</v>
      </c>
      <c r="DA69" s="120"/>
      <c r="DB69" s="132" t="str">
        <f t="shared" si="172"/>
        <v/>
      </c>
      <c r="DC69" s="133" t="str">
        <f t="shared" si="173"/>
        <v/>
      </c>
    </row>
    <row r="70" spans="1:107">
      <c r="A70" s="199">
        <f t="shared" si="174"/>
        <v>0</v>
      </c>
      <c r="B70" s="194">
        <f t="shared" si="174"/>
        <v>0</v>
      </c>
      <c r="C70" s="195">
        <f t="shared" si="174"/>
        <v>0</v>
      </c>
      <c r="D70" s="196">
        <f t="shared" si="174"/>
        <v>0</v>
      </c>
      <c r="E70" s="197">
        <f t="shared" si="101"/>
        <v>0</v>
      </c>
      <c r="F70" s="197">
        <f t="shared" si="102"/>
        <v>0</v>
      </c>
      <c r="G70" s="119">
        <f t="shared" si="175"/>
        <v>0</v>
      </c>
      <c r="H70" s="120">
        <f t="shared" si="175"/>
        <v>0</v>
      </c>
      <c r="I70" s="120">
        <f t="shared" si="130"/>
        <v>0</v>
      </c>
      <c r="J70" s="120">
        <f t="shared" si="131"/>
        <v>0</v>
      </c>
      <c r="K70" s="120">
        <f t="shared" si="132"/>
        <v>0</v>
      </c>
      <c r="L70" s="120">
        <f t="shared" si="133"/>
        <v>0</v>
      </c>
      <c r="M70" s="120">
        <f>0</f>
        <v>0</v>
      </c>
      <c r="N70" s="121">
        <f t="shared" si="103"/>
        <v>0</v>
      </c>
      <c r="O70" s="194">
        <f t="shared" si="176"/>
        <v>0</v>
      </c>
      <c r="P70" s="195">
        <f t="shared" si="176"/>
        <v>0</v>
      </c>
      <c r="Q70" s="196">
        <f t="shared" si="176"/>
        <v>0</v>
      </c>
      <c r="R70" s="197">
        <f t="shared" si="104"/>
        <v>0</v>
      </c>
      <c r="S70" s="197">
        <f t="shared" si="105"/>
        <v>0</v>
      </c>
      <c r="T70" s="119">
        <f t="shared" si="177"/>
        <v>0</v>
      </c>
      <c r="U70" s="120">
        <f t="shared" si="177"/>
        <v>0</v>
      </c>
      <c r="V70" s="120">
        <f t="shared" si="136"/>
        <v>0</v>
      </c>
      <c r="W70" s="120">
        <f t="shared" si="137"/>
        <v>0</v>
      </c>
      <c r="X70" s="120">
        <f t="shared" si="138"/>
        <v>0</v>
      </c>
      <c r="Y70" s="120">
        <f t="shared" si="139"/>
        <v>0</v>
      </c>
      <c r="Z70" s="120">
        <f>0</f>
        <v>0</v>
      </c>
      <c r="AA70" s="120">
        <f t="shared" si="106"/>
        <v>0</v>
      </c>
      <c r="AB70" s="194">
        <f t="shared" si="178"/>
        <v>0</v>
      </c>
      <c r="AC70" s="195">
        <f t="shared" si="178"/>
        <v>0</v>
      </c>
      <c r="AD70" s="196">
        <f t="shared" si="178"/>
        <v>0</v>
      </c>
      <c r="AE70" s="197">
        <f t="shared" si="107"/>
        <v>0</v>
      </c>
      <c r="AF70" s="197">
        <f t="shared" si="108"/>
        <v>0</v>
      </c>
      <c r="AG70" s="119">
        <f t="shared" si="179"/>
        <v>0</v>
      </c>
      <c r="AH70" s="120">
        <f t="shared" si="179"/>
        <v>0</v>
      </c>
      <c r="AI70" s="120">
        <f t="shared" si="142"/>
        <v>0</v>
      </c>
      <c r="AJ70" s="120">
        <f t="shared" si="143"/>
        <v>0</v>
      </c>
      <c r="AK70" s="120">
        <f t="shared" si="144"/>
        <v>0</v>
      </c>
      <c r="AL70" s="120">
        <f t="shared" si="145"/>
        <v>0</v>
      </c>
      <c r="AM70" s="120">
        <f>0</f>
        <v>0</v>
      </c>
      <c r="AN70" s="120">
        <f t="shared" si="109"/>
        <v>0</v>
      </c>
      <c r="AO70" s="194">
        <f t="shared" si="180"/>
        <v>0</v>
      </c>
      <c r="AP70" s="195">
        <f t="shared" si="180"/>
        <v>0</v>
      </c>
      <c r="AQ70" s="196">
        <f t="shared" si="180"/>
        <v>0</v>
      </c>
      <c r="AR70" s="197">
        <f t="shared" si="110"/>
        <v>0</v>
      </c>
      <c r="AS70" s="197">
        <f t="shared" si="111"/>
        <v>0</v>
      </c>
      <c r="AT70" s="119">
        <f t="shared" si="181"/>
        <v>0</v>
      </c>
      <c r="AU70" s="120">
        <f t="shared" si="181"/>
        <v>0</v>
      </c>
      <c r="AV70" s="120">
        <f t="shared" si="148"/>
        <v>0</v>
      </c>
      <c r="AW70" s="120">
        <f t="shared" si="149"/>
        <v>0</v>
      </c>
      <c r="AX70" s="120">
        <f t="shared" si="150"/>
        <v>0</v>
      </c>
      <c r="AY70" s="120">
        <f t="shared" si="151"/>
        <v>0</v>
      </c>
      <c r="AZ70" s="120">
        <f>0</f>
        <v>0</v>
      </c>
      <c r="BA70" s="120">
        <f t="shared" si="112"/>
        <v>0</v>
      </c>
      <c r="BB70" s="194">
        <f t="shared" si="182"/>
        <v>0</v>
      </c>
      <c r="BC70" s="195">
        <f t="shared" si="182"/>
        <v>0</v>
      </c>
      <c r="BD70" s="196">
        <f t="shared" si="182"/>
        <v>0</v>
      </c>
      <c r="BE70" s="197">
        <f t="shared" si="113"/>
        <v>0</v>
      </c>
      <c r="BF70" s="197">
        <f t="shared" si="114"/>
        <v>0</v>
      </c>
      <c r="BG70" s="119">
        <f t="shared" si="183"/>
        <v>0</v>
      </c>
      <c r="BH70" s="120">
        <f t="shared" si="183"/>
        <v>0</v>
      </c>
      <c r="BI70" s="120">
        <f t="shared" si="154"/>
        <v>0</v>
      </c>
      <c r="BJ70" s="120">
        <f t="shared" si="155"/>
        <v>0</v>
      </c>
      <c r="BK70" s="120">
        <f t="shared" si="156"/>
        <v>0</v>
      </c>
      <c r="BL70" s="120">
        <f t="shared" si="157"/>
        <v>0</v>
      </c>
      <c r="BM70" s="120">
        <f>0</f>
        <v>0</v>
      </c>
      <c r="BN70" s="120">
        <f t="shared" si="115"/>
        <v>0</v>
      </c>
      <c r="BO70" s="194">
        <f t="shared" si="184"/>
        <v>0</v>
      </c>
      <c r="BP70" s="195">
        <f t="shared" si="184"/>
        <v>0</v>
      </c>
      <c r="BQ70" s="196">
        <f t="shared" si="184"/>
        <v>0</v>
      </c>
      <c r="BR70" s="197">
        <f t="shared" si="116"/>
        <v>0</v>
      </c>
      <c r="BS70" s="197">
        <f t="shared" si="117"/>
        <v>0</v>
      </c>
      <c r="BT70" s="119">
        <f t="shared" si="185"/>
        <v>0</v>
      </c>
      <c r="BU70" s="120">
        <f t="shared" si="185"/>
        <v>0</v>
      </c>
      <c r="BV70" s="120">
        <f t="shared" si="160"/>
        <v>0</v>
      </c>
      <c r="BW70" s="120">
        <f t="shared" si="161"/>
        <v>0</v>
      </c>
      <c r="BX70" s="120">
        <f t="shared" si="162"/>
        <v>0</v>
      </c>
      <c r="BY70" s="120">
        <f t="shared" si="163"/>
        <v>0</v>
      </c>
      <c r="BZ70" s="120">
        <f>0</f>
        <v>0</v>
      </c>
      <c r="CA70" s="120">
        <f t="shared" si="118"/>
        <v>0</v>
      </c>
      <c r="CB70" s="194">
        <f t="shared" si="186"/>
        <v>0</v>
      </c>
      <c r="CC70" s="195">
        <f t="shared" si="186"/>
        <v>0</v>
      </c>
      <c r="CD70" s="196">
        <f t="shared" si="186"/>
        <v>0</v>
      </c>
      <c r="CE70" s="197">
        <f t="shared" si="119"/>
        <v>0</v>
      </c>
      <c r="CF70" s="197">
        <f t="shared" si="120"/>
        <v>0</v>
      </c>
      <c r="CG70" s="119">
        <f t="shared" si="187"/>
        <v>0</v>
      </c>
      <c r="CH70" s="120">
        <f t="shared" si="187"/>
        <v>0</v>
      </c>
      <c r="CI70" s="120">
        <f t="shared" si="166"/>
        <v>0</v>
      </c>
      <c r="CJ70" s="120">
        <f t="shared" si="167"/>
        <v>0</v>
      </c>
      <c r="CK70" s="120">
        <f t="shared" si="168"/>
        <v>0</v>
      </c>
      <c r="CL70" s="120">
        <f t="shared" si="169"/>
        <v>0</v>
      </c>
      <c r="CM70" s="120">
        <f>0</f>
        <v>0</v>
      </c>
      <c r="CN70" s="120">
        <f t="shared" si="121"/>
        <v>0</v>
      </c>
      <c r="CO70" s="194">
        <f t="shared" si="188"/>
        <v>0</v>
      </c>
      <c r="CP70" s="195">
        <f t="shared" si="188"/>
        <v>0</v>
      </c>
      <c r="CQ70" s="196" t="str">
        <f t="shared" si="188"/>
        <v/>
      </c>
      <c r="CR70" s="197" t="str">
        <f t="shared" si="122"/>
        <v/>
      </c>
      <c r="CS70" s="197" t="str">
        <f t="shared" si="123"/>
        <v/>
      </c>
      <c r="CT70" s="119">
        <f t="shared" si="189"/>
        <v>0</v>
      </c>
      <c r="CU70" s="120">
        <f t="shared" si="189"/>
        <v>0</v>
      </c>
      <c r="CV70" s="120" t="str">
        <f t="shared" si="124"/>
        <v/>
      </c>
      <c r="CW70" s="120" t="str">
        <f t="shared" si="125"/>
        <v/>
      </c>
      <c r="CX70" s="120" t="str">
        <f t="shared" si="126"/>
        <v/>
      </c>
      <c r="CY70" s="120" t="str">
        <f t="shared" si="127"/>
        <v/>
      </c>
      <c r="CZ70" s="120">
        <f>0</f>
        <v>0</v>
      </c>
      <c r="DA70" s="120"/>
      <c r="DB70" s="132" t="str">
        <f t="shared" si="172"/>
        <v/>
      </c>
      <c r="DC70" s="133" t="str">
        <f t="shared" si="173"/>
        <v/>
      </c>
    </row>
    <row r="71" spans="1:107">
      <c r="A71" s="199">
        <f t="shared" si="174"/>
        <v>0</v>
      </c>
      <c r="B71" s="194">
        <f t="shared" si="174"/>
        <v>0</v>
      </c>
      <c r="C71" s="195">
        <f t="shared" si="174"/>
        <v>0</v>
      </c>
      <c r="D71" s="196">
        <f t="shared" si="174"/>
        <v>0</v>
      </c>
      <c r="E71" s="197">
        <f t="shared" si="101"/>
        <v>0</v>
      </c>
      <c r="F71" s="197">
        <f t="shared" si="102"/>
        <v>0</v>
      </c>
      <c r="G71" s="119">
        <f t="shared" si="175"/>
        <v>0</v>
      </c>
      <c r="H71" s="120">
        <f t="shared" si="175"/>
        <v>0</v>
      </c>
      <c r="I71" s="120">
        <f t="shared" si="130"/>
        <v>0</v>
      </c>
      <c r="J71" s="120">
        <f t="shared" si="131"/>
        <v>0</v>
      </c>
      <c r="K71" s="120">
        <f t="shared" si="132"/>
        <v>0</v>
      </c>
      <c r="L71" s="120">
        <f t="shared" si="133"/>
        <v>0</v>
      </c>
      <c r="M71" s="120">
        <f>0</f>
        <v>0</v>
      </c>
      <c r="N71" s="121">
        <f t="shared" si="103"/>
        <v>0</v>
      </c>
      <c r="O71" s="194">
        <f t="shared" si="176"/>
        <v>0</v>
      </c>
      <c r="P71" s="195">
        <f t="shared" si="176"/>
        <v>0</v>
      </c>
      <c r="Q71" s="196">
        <f t="shared" si="176"/>
        <v>0</v>
      </c>
      <c r="R71" s="197">
        <f t="shared" si="104"/>
        <v>0</v>
      </c>
      <c r="S71" s="197">
        <f t="shared" si="105"/>
        <v>0</v>
      </c>
      <c r="T71" s="119">
        <f t="shared" si="177"/>
        <v>0</v>
      </c>
      <c r="U71" s="120">
        <f t="shared" si="177"/>
        <v>0</v>
      </c>
      <c r="V71" s="120">
        <f t="shared" si="136"/>
        <v>0</v>
      </c>
      <c r="W71" s="120">
        <f t="shared" si="137"/>
        <v>0</v>
      </c>
      <c r="X71" s="120">
        <f t="shared" si="138"/>
        <v>0</v>
      </c>
      <c r="Y71" s="120">
        <f t="shared" si="139"/>
        <v>0</v>
      </c>
      <c r="Z71" s="120">
        <f>0</f>
        <v>0</v>
      </c>
      <c r="AA71" s="120">
        <f t="shared" si="106"/>
        <v>0</v>
      </c>
      <c r="AB71" s="194">
        <f t="shared" si="178"/>
        <v>0</v>
      </c>
      <c r="AC71" s="195">
        <f t="shared" si="178"/>
        <v>0</v>
      </c>
      <c r="AD71" s="196">
        <f t="shared" si="178"/>
        <v>0</v>
      </c>
      <c r="AE71" s="197">
        <f t="shared" si="107"/>
        <v>0</v>
      </c>
      <c r="AF71" s="197">
        <f t="shared" si="108"/>
        <v>0</v>
      </c>
      <c r="AG71" s="119">
        <f t="shared" si="179"/>
        <v>0</v>
      </c>
      <c r="AH71" s="120">
        <f t="shared" si="179"/>
        <v>0</v>
      </c>
      <c r="AI71" s="120">
        <f t="shared" si="142"/>
        <v>0</v>
      </c>
      <c r="AJ71" s="120">
        <f t="shared" si="143"/>
        <v>0</v>
      </c>
      <c r="AK71" s="120">
        <f t="shared" si="144"/>
        <v>0</v>
      </c>
      <c r="AL71" s="120">
        <f t="shared" si="145"/>
        <v>0</v>
      </c>
      <c r="AM71" s="120">
        <f>0</f>
        <v>0</v>
      </c>
      <c r="AN71" s="120">
        <f t="shared" si="109"/>
        <v>0</v>
      </c>
      <c r="AO71" s="194">
        <f t="shared" si="180"/>
        <v>0</v>
      </c>
      <c r="AP71" s="195">
        <f t="shared" si="180"/>
        <v>0</v>
      </c>
      <c r="AQ71" s="196">
        <f t="shared" si="180"/>
        <v>0</v>
      </c>
      <c r="AR71" s="197">
        <f t="shared" si="110"/>
        <v>0</v>
      </c>
      <c r="AS71" s="197">
        <f t="shared" si="111"/>
        <v>0</v>
      </c>
      <c r="AT71" s="119">
        <f t="shared" si="181"/>
        <v>0</v>
      </c>
      <c r="AU71" s="120">
        <f t="shared" si="181"/>
        <v>0</v>
      </c>
      <c r="AV71" s="120">
        <f t="shared" si="148"/>
        <v>0</v>
      </c>
      <c r="AW71" s="120">
        <f t="shared" si="149"/>
        <v>0</v>
      </c>
      <c r="AX71" s="120">
        <f t="shared" si="150"/>
        <v>0</v>
      </c>
      <c r="AY71" s="120">
        <f t="shared" si="151"/>
        <v>0</v>
      </c>
      <c r="AZ71" s="120">
        <f>0</f>
        <v>0</v>
      </c>
      <c r="BA71" s="120">
        <f t="shared" si="112"/>
        <v>0</v>
      </c>
      <c r="BB71" s="194">
        <f t="shared" si="182"/>
        <v>0</v>
      </c>
      <c r="BC71" s="195">
        <f t="shared" si="182"/>
        <v>0</v>
      </c>
      <c r="BD71" s="196">
        <f t="shared" si="182"/>
        <v>0</v>
      </c>
      <c r="BE71" s="197">
        <f t="shared" si="113"/>
        <v>0</v>
      </c>
      <c r="BF71" s="197">
        <f t="shared" si="114"/>
        <v>0</v>
      </c>
      <c r="BG71" s="119">
        <f t="shared" si="183"/>
        <v>0</v>
      </c>
      <c r="BH71" s="120">
        <f t="shared" si="183"/>
        <v>0</v>
      </c>
      <c r="BI71" s="120">
        <f t="shared" si="154"/>
        <v>0</v>
      </c>
      <c r="BJ71" s="120">
        <f t="shared" si="155"/>
        <v>0</v>
      </c>
      <c r="BK71" s="120">
        <f t="shared" si="156"/>
        <v>0</v>
      </c>
      <c r="BL71" s="120">
        <f t="shared" si="157"/>
        <v>0</v>
      </c>
      <c r="BM71" s="120">
        <f>0</f>
        <v>0</v>
      </c>
      <c r="BN71" s="120">
        <f t="shared" si="115"/>
        <v>0</v>
      </c>
      <c r="BO71" s="194">
        <f t="shared" si="184"/>
        <v>0</v>
      </c>
      <c r="BP71" s="195">
        <f t="shared" si="184"/>
        <v>0</v>
      </c>
      <c r="BQ71" s="196">
        <f t="shared" si="184"/>
        <v>0</v>
      </c>
      <c r="BR71" s="197">
        <f t="shared" si="116"/>
        <v>0</v>
      </c>
      <c r="BS71" s="197">
        <f t="shared" si="117"/>
        <v>0</v>
      </c>
      <c r="BT71" s="119">
        <f t="shared" si="185"/>
        <v>0</v>
      </c>
      <c r="BU71" s="120">
        <f t="shared" si="185"/>
        <v>0</v>
      </c>
      <c r="BV71" s="120">
        <f t="shared" si="160"/>
        <v>0</v>
      </c>
      <c r="BW71" s="120">
        <f t="shared" si="161"/>
        <v>0</v>
      </c>
      <c r="BX71" s="120">
        <f t="shared" si="162"/>
        <v>0</v>
      </c>
      <c r="BY71" s="120">
        <f t="shared" si="163"/>
        <v>0</v>
      </c>
      <c r="BZ71" s="120">
        <f>0</f>
        <v>0</v>
      </c>
      <c r="CA71" s="120">
        <f t="shared" si="118"/>
        <v>0</v>
      </c>
      <c r="CB71" s="194">
        <f t="shared" si="186"/>
        <v>0</v>
      </c>
      <c r="CC71" s="195">
        <f t="shared" si="186"/>
        <v>0</v>
      </c>
      <c r="CD71" s="196">
        <f t="shared" si="186"/>
        <v>0</v>
      </c>
      <c r="CE71" s="197">
        <f t="shared" si="119"/>
        <v>0</v>
      </c>
      <c r="CF71" s="197">
        <f t="shared" si="120"/>
        <v>0</v>
      </c>
      <c r="CG71" s="119">
        <f t="shared" si="187"/>
        <v>0</v>
      </c>
      <c r="CH71" s="120">
        <f t="shared" si="187"/>
        <v>0</v>
      </c>
      <c r="CI71" s="120">
        <f t="shared" si="166"/>
        <v>0</v>
      </c>
      <c r="CJ71" s="120">
        <f t="shared" si="167"/>
        <v>0</v>
      </c>
      <c r="CK71" s="120">
        <f t="shared" si="168"/>
        <v>0</v>
      </c>
      <c r="CL71" s="120">
        <f t="shared" si="169"/>
        <v>0</v>
      </c>
      <c r="CM71" s="120">
        <f>0</f>
        <v>0</v>
      </c>
      <c r="CN71" s="120">
        <f t="shared" si="121"/>
        <v>0</v>
      </c>
      <c r="CO71" s="194">
        <f t="shared" si="188"/>
        <v>0</v>
      </c>
      <c r="CP71" s="195">
        <f t="shared" si="188"/>
        <v>0</v>
      </c>
      <c r="CQ71" s="196" t="str">
        <f t="shared" si="188"/>
        <v/>
      </c>
      <c r="CR71" s="197" t="str">
        <f t="shared" si="122"/>
        <v/>
      </c>
      <c r="CS71" s="197" t="str">
        <f t="shared" si="123"/>
        <v/>
      </c>
      <c r="CT71" s="119">
        <f t="shared" si="189"/>
        <v>0</v>
      </c>
      <c r="CU71" s="120">
        <f t="shared" si="189"/>
        <v>0</v>
      </c>
      <c r="CV71" s="120" t="str">
        <f t="shared" si="124"/>
        <v/>
      </c>
      <c r="CW71" s="120" t="str">
        <f t="shared" si="125"/>
        <v/>
      </c>
      <c r="CX71" s="120" t="str">
        <f t="shared" si="126"/>
        <v/>
      </c>
      <c r="CY71" s="120" t="str">
        <f t="shared" si="127"/>
        <v/>
      </c>
      <c r="CZ71" s="120">
        <f>0</f>
        <v>0</v>
      </c>
      <c r="DA71" s="120"/>
      <c r="DB71" s="132" t="str">
        <f t="shared" si="172"/>
        <v/>
      </c>
      <c r="DC71" s="133" t="str">
        <f t="shared" si="173"/>
        <v/>
      </c>
    </row>
    <row r="72" spans="1:107">
      <c r="A72" s="199">
        <f t="shared" si="174"/>
        <v>0</v>
      </c>
      <c r="B72" s="194">
        <f t="shared" si="174"/>
        <v>0</v>
      </c>
      <c r="C72" s="195">
        <f t="shared" si="174"/>
        <v>0</v>
      </c>
      <c r="D72" s="196">
        <f t="shared" si="174"/>
        <v>0</v>
      </c>
      <c r="E72" s="197">
        <f t="shared" si="101"/>
        <v>0</v>
      </c>
      <c r="F72" s="197">
        <f t="shared" si="102"/>
        <v>0</v>
      </c>
      <c r="G72" s="119">
        <f t="shared" si="175"/>
        <v>0</v>
      </c>
      <c r="H72" s="120">
        <f t="shared" si="175"/>
        <v>0</v>
      </c>
      <c r="I72" s="120">
        <f t="shared" si="130"/>
        <v>0</v>
      </c>
      <c r="J72" s="120">
        <f t="shared" si="131"/>
        <v>0</v>
      </c>
      <c r="K72" s="120">
        <f t="shared" si="132"/>
        <v>0</v>
      </c>
      <c r="L72" s="120">
        <f t="shared" si="133"/>
        <v>0</v>
      </c>
      <c r="M72" s="120">
        <f>0</f>
        <v>0</v>
      </c>
      <c r="N72" s="121">
        <f t="shared" si="103"/>
        <v>0</v>
      </c>
      <c r="O72" s="194">
        <f t="shared" si="176"/>
        <v>0</v>
      </c>
      <c r="P72" s="195">
        <f t="shared" si="176"/>
        <v>0</v>
      </c>
      <c r="Q72" s="196">
        <f t="shared" si="176"/>
        <v>0</v>
      </c>
      <c r="R72" s="197">
        <f t="shared" si="104"/>
        <v>0</v>
      </c>
      <c r="S72" s="197">
        <f t="shared" si="105"/>
        <v>0</v>
      </c>
      <c r="T72" s="119">
        <f t="shared" si="177"/>
        <v>0</v>
      </c>
      <c r="U72" s="120">
        <f t="shared" si="177"/>
        <v>0</v>
      </c>
      <c r="V72" s="120">
        <f t="shared" si="136"/>
        <v>0</v>
      </c>
      <c r="W72" s="120">
        <f t="shared" si="137"/>
        <v>0</v>
      </c>
      <c r="X72" s="120">
        <f t="shared" si="138"/>
        <v>0</v>
      </c>
      <c r="Y72" s="120">
        <f t="shared" si="139"/>
        <v>0</v>
      </c>
      <c r="Z72" s="120">
        <f>0</f>
        <v>0</v>
      </c>
      <c r="AA72" s="120">
        <f t="shared" si="106"/>
        <v>0</v>
      </c>
      <c r="AB72" s="194">
        <f t="shared" si="178"/>
        <v>0</v>
      </c>
      <c r="AC72" s="195">
        <f t="shared" si="178"/>
        <v>0</v>
      </c>
      <c r="AD72" s="196">
        <f t="shared" si="178"/>
        <v>0</v>
      </c>
      <c r="AE72" s="197">
        <f t="shared" si="107"/>
        <v>0</v>
      </c>
      <c r="AF72" s="197">
        <f t="shared" si="108"/>
        <v>0</v>
      </c>
      <c r="AG72" s="119">
        <f t="shared" si="179"/>
        <v>0</v>
      </c>
      <c r="AH72" s="120">
        <f t="shared" si="179"/>
        <v>0</v>
      </c>
      <c r="AI72" s="120">
        <f t="shared" si="142"/>
        <v>0</v>
      </c>
      <c r="AJ72" s="120">
        <f t="shared" si="143"/>
        <v>0</v>
      </c>
      <c r="AK72" s="120">
        <f t="shared" si="144"/>
        <v>0</v>
      </c>
      <c r="AL72" s="120">
        <f t="shared" si="145"/>
        <v>0</v>
      </c>
      <c r="AM72" s="120">
        <f>0</f>
        <v>0</v>
      </c>
      <c r="AN72" s="120">
        <f t="shared" si="109"/>
        <v>0</v>
      </c>
      <c r="AO72" s="194">
        <f t="shared" si="180"/>
        <v>0</v>
      </c>
      <c r="AP72" s="195">
        <f t="shared" si="180"/>
        <v>0</v>
      </c>
      <c r="AQ72" s="196">
        <f t="shared" si="180"/>
        <v>0</v>
      </c>
      <c r="AR72" s="197">
        <f t="shared" si="110"/>
        <v>0</v>
      </c>
      <c r="AS72" s="197">
        <f t="shared" si="111"/>
        <v>0</v>
      </c>
      <c r="AT72" s="119">
        <f t="shared" si="181"/>
        <v>0</v>
      </c>
      <c r="AU72" s="120">
        <f t="shared" si="181"/>
        <v>0</v>
      </c>
      <c r="AV72" s="120">
        <f t="shared" si="148"/>
        <v>0</v>
      </c>
      <c r="AW72" s="120">
        <f t="shared" si="149"/>
        <v>0</v>
      </c>
      <c r="AX72" s="120">
        <f t="shared" si="150"/>
        <v>0</v>
      </c>
      <c r="AY72" s="120">
        <f t="shared" si="151"/>
        <v>0</v>
      </c>
      <c r="AZ72" s="120">
        <f>0</f>
        <v>0</v>
      </c>
      <c r="BA72" s="120">
        <f t="shared" si="112"/>
        <v>0</v>
      </c>
      <c r="BB72" s="194">
        <f t="shared" si="182"/>
        <v>0</v>
      </c>
      <c r="BC72" s="195">
        <f t="shared" si="182"/>
        <v>0</v>
      </c>
      <c r="BD72" s="196">
        <f t="shared" si="182"/>
        <v>0</v>
      </c>
      <c r="BE72" s="197">
        <f t="shared" si="113"/>
        <v>0</v>
      </c>
      <c r="BF72" s="197">
        <f t="shared" si="114"/>
        <v>0</v>
      </c>
      <c r="BG72" s="119">
        <f t="shared" si="183"/>
        <v>0</v>
      </c>
      <c r="BH72" s="120">
        <f t="shared" si="183"/>
        <v>0</v>
      </c>
      <c r="BI72" s="120">
        <f t="shared" si="154"/>
        <v>0</v>
      </c>
      <c r="BJ72" s="120">
        <f t="shared" si="155"/>
        <v>0</v>
      </c>
      <c r="BK72" s="120">
        <f t="shared" si="156"/>
        <v>0</v>
      </c>
      <c r="BL72" s="120">
        <f t="shared" si="157"/>
        <v>0</v>
      </c>
      <c r="BM72" s="120">
        <f>0</f>
        <v>0</v>
      </c>
      <c r="BN72" s="120">
        <f t="shared" si="115"/>
        <v>0</v>
      </c>
      <c r="BO72" s="194">
        <f t="shared" si="184"/>
        <v>0</v>
      </c>
      <c r="BP72" s="195">
        <f t="shared" si="184"/>
        <v>0</v>
      </c>
      <c r="BQ72" s="196">
        <f t="shared" si="184"/>
        <v>0</v>
      </c>
      <c r="BR72" s="197">
        <f t="shared" si="116"/>
        <v>0</v>
      </c>
      <c r="BS72" s="197">
        <f t="shared" si="117"/>
        <v>0</v>
      </c>
      <c r="BT72" s="119">
        <f t="shared" si="185"/>
        <v>0</v>
      </c>
      <c r="BU72" s="120">
        <f t="shared" si="185"/>
        <v>0</v>
      </c>
      <c r="BV72" s="120">
        <f t="shared" si="160"/>
        <v>0</v>
      </c>
      <c r="BW72" s="120">
        <f t="shared" si="161"/>
        <v>0</v>
      </c>
      <c r="BX72" s="120">
        <f t="shared" si="162"/>
        <v>0</v>
      </c>
      <c r="BY72" s="120">
        <f t="shared" si="163"/>
        <v>0</v>
      </c>
      <c r="BZ72" s="120">
        <f>0</f>
        <v>0</v>
      </c>
      <c r="CA72" s="120">
        <f t="shared" si="118"/>
        <v>0</v>
      </c>
      <c r="CB72" s="194">
        <f t="shared" si="186"/>
        <v>0</v>
      </c>
      <c r="CC72" s="195">
        <f t="shared" si="186"/>
        <v>0</v>
      </c>
      <c r="CD72" s="196">
        <f t="shared" si="186"/>
        <v>0</v>
      </c>
      <c r="CE72" s="197">
        <f t="shared" si="119"/>
        <v>0</v>
      </c>
      <c r="CF72" s="197">
        <f t="shared" si="120"/>
        <v>0</v>
      </c>
      <c r="CG72" s="119">
        <f t="shared" si="187"/>
        <v>0</v>
      </c>
      <c r="CH72" s="120">
        <f t="shared" si="187"/>
        <v>0</v>
      </c>
      <c r="CI72" s="120">
        <f t="shared" si="166"/>
        <v>0</v>
      </c>
      <c r="CJ72" s="120">
        <f t="shared" si="167"/>
        <v>0</v>
      </c>
      <c r="CK72" s="120">
        <f t="shared" si="168"/>
        <v>0</v>
      </c>
      <c r="CL72" s="120">
        <f t="shared" si="169"/>
        <v>0</v>
      </c>
      <c r="CM72" s="120">
        <f>0</f>
        <v>0</v>
      </c>
      <c r="CN72" s="120">
        <f t="shared" si="121"/>
        <v>0</v>
      </c>
      <c r="CO72" s="194">
        <f t="shared" si="188"/>
        <v>0</v>
      </c>
      <c r="CP72" s="195">
        <f t="shared" si="188"/>
        <v>0</v>
      </c>
      <c r="CQ72" s="196" t="str">
        <f t="shared" si="188"/>
        <v/>
      </c>
      <c r="CR72" s="197" t="str">
        <f t="shared" si="122"/>
        <v/>
      </c>
      <c r="CS72" s="197" t="str">
        <f t="shared" si="123"/>
        <v/>
      </c>
      <c r="CT72" s="119">
        <f t="shared" si="189"/>
        <v>0</v>
      </c>
      <c r="CU72" s="120">
        <f t="shared" si="189"/>
        <v>0</v>
      </c>
      <c r="CV72" s="120" t="str">
        <f t="shared" si="124"/>
        <v/>
      </c>
      <c r="CW72" s="120" t="str">
        <f t="shared" si="125"/>
        <v/>
      </c>
      <c r="CX72" s="120" t="str">
        <f t="shared" si="126"/>
        <v/>
      </c>
      <c r="CY72" s="120" t="str">
        <f t="shared" si="127"/>
        <v/>
      </c>
      <c r="CZ72" s="120">
        <f>0</f>
        <v>0</v>
      </c>
      <c r="DA72" s="120"/>
      <c r="DB72" s="132" t="str">
        <f t="shared" si="172"/>
        <v/>
      </c>
      <c r="DC72" s="133" t="str">
        <f t="shared" si="173"/>
        <v/>
      </c>
    </row>
    <row r="73" spans="1:107">
      <c r="A73" s="199">
        <f t="shared" si="174"/>
        <v>0</v>
      </c>
      <c r="B73" s="194">
        <f t="shared" si="174"/>
        <v>0</v>
      </c>
      <c r="C73" s="195">
        <f t="shared" si="174"/>
        <v>0</v>
      </c>
      <c r="D73" s="196">
        <f t="shared" si="174"/>
        <v>0</v>
      </c>
      <c r="E73" s="197">
        <f t="shared" si="101"/>
        <v>0</v>
      </c>
      <c r="F73" s="197">
        <f t="shared" si="102"/>
        <v>0</v>
      </c>
      <c r="G73" s="119">
        <f t="shared" si="175"/>
        <v>0</v>
      </c>
      <c r="H73" s="120">
        <f t="shared" si="175"/>
        <v>0</v>
      </c>
      <c r="I73" s="120">
        <f t="shared" si="130"/>
        <v>0</v>
      </c>
      <c r="J73" s="120">
        <f t="shared" si="131"/>
        <v>0</v>
      </c>
      <c r="K73" s="120">
        <f t="shared" si="132"/>
        <v>0</v>
      </c>
      <c r="L73" s="120">
        <f t="shared" si="133"/>
        <v>0</v>
      </c>
      <c r="M73" s="120">
        <f>0</f>
        <v>0</v>
      </c>
      <c r="N73" s="121">
        <f t="shared" si="103"/>
        <v>0</v>
      </c>
      <c r="O73" s="194">
        <f t="shared" si="176"/>
        <v>0</v>
      </c>
      <c r="P73" s="195">
        <f t="shared" si="176"/>
        <v>0</v>
      </c>
      <c r="Q73" s="196">
        <f t="shared" si="176"/>
        <v>0</v>
      </c>
      <c r="R73" s="197">
        <f t="shared" si="104"/>
        <v>0</v>
      </c>
      <c r="S73" s="197">
        <f t="shared" si="105"/>
        <v>0</v>
      </c>
      <c r="T73" s="119">
        <f t="shared" si="177"/>
        <v>0</v>
      </c>
      <c r="U73" s="120">
        <f t="shared" si="177"/>
        <v>0</v>
      </c>
      <c r="V73" s="120">
        <f t="shared" si="136"/>
        <v>0</v>
      </c>
      <c r="W73" s="120">
        <f t="shared" si="137"/>
        <v>0</v>
      </c>
      <c r="X73" s="120">
        <f t="shared" si="138"/>
        <v>0</v>
      </c>
      <c r="Y73" s="120">
        <f t="shared" si="139"/>
        <v>0</v>
      </c>
      <c r="Z73" s="120">
        <f>0</f>
        <v>0</v>
      </c>
      <c r="AA73" s="120">
        <f t="shared" si="106"/>
        <v>0</v>
      </c>
      <c r="AB73" s="194">
        <f t="shared" si="178"/>
        <v>0</v>
      </c>
      <c r="AC73" s="195">
        <f t="shared" si="178"/>
        <v>0</v>
      </c>
      <c r="AD73" s="196">
        <f t="shared" si="178"/>
        <v>0</v>
      </c>
      <c r="AE73" s="197">
        <f t="shared" si="107"/>
        <v>0</v>
      </c>
      <c r="AF73" s="197">
        <f t="shared" si="108"/>
        <v>0</v>
      </c>
      <c r="AG73" s="119">
        <f t="shared" si="179"/>
        <v>0</v>
      </c>
      <c r="AH73" s="120">
        <f t="shared" si="179"/>
        <v>0</v>
      </c>
      <c r="AI73" s="120">
        <f t="shared" si="142"/>
        <v>0</v>
      </c>
      <c r="AJ73" s="120">
        <f t="shared" si="143"/>
        <v>0</v>
      </c>
      <c r="AK73" s="120">
        <f t="shared" si="144"/>
        <v>0</v>
      </c>
      <c r="AL73" s="120">
        <f t="shared" si="145"/>
        <v>0</v>
      </c>
      <c r="AM73" s="120">
        <f>0</f>
        <v>0</v>
      </c>
      <c r="AN73" s="120">
        <f t="shared" si="109"/>
        <v>0</v>
      </c>
      <c r="AO73" s="194">
        <f t="shared" si="180"/>
        <v>0</v>
      </c>
      <c r="AP73" s="195">
        <f t="shared" si="180"/>
        <v>0</v>
      </c>
      <c r="AQ73" s="196">
        <f t="shared" si="180"/>
        <v>0</v>
      </c>
      <c r="AR73" s="197">
        <f t="shared" si="110"/>
        <v>0</v>
      </c>
      <c r="AS73" s="197">
        <f t="shared" si="111"/>
        <v>0</v>
      </c>
      <c r="AT73" s="119">
        <f t="shared" si="181"/>
        <v>0</v>
      </c>
      <c r="AU73" s="120">
        <f t="shared" si="181"/>
        <v>0</v>
      </c>
      <c r="AV73" s="120">
        <f t="shared" si="148"/>
        <v>0</v>
      </c>
      <c r="AW73" s="120">
        <f t="shared" si="149"/>
        <v>0</v>
      </c>
      <c r="AX73" s="120">
        <f t="shared" si="150"/>
        <v>0</v>
      </c>
      <c r="AY73" s="120">
        <f t="shared" si="151"/>
        <v>0</v>
      </c>
      <c r="AZ73" s="120">
        <f>0</f>
        <v>0</v>
      </c>
      <c r="BA73" s="120">
        <f t="shared" si="112"/>
        <v>0</v>
      </c>
      <c r="BB73" s="194">
        <f t="shared" si="182"/>
        <v>0</v>
      </c>
      <c r="BC73" s="195">
        <f t="shared" si="182"/>
        <v>0</v>
      </c>
      <c r="BD73" s="196">
        <f t="shared" si="182"/>
        <v>0</v>
      </c>
      <c r="BE73" s="197">
        <f t="shared" si="113"/>
        <v>0</v>
      </c>
      <c r="BF73" s="197">
        <f t="shared" si="114"/>
        <v>0</v>
      </c>
      <c r="BG73" s="119">
        <f t="shared" si="183"/>
        <v>0</v>
      </c>
      <c r="BH73" s="120">
        <f t="shared" si="183"/>
        <v>0</v>
      </c>
      <c r="BI73" s="120">
        <f t="shared" si="154"/>
        <v>0</v>
      </c>
      <c r="BJ73" s="120">
        <f t="shared" si="155"/>
        <v>0</v>
      </c>
      <c r="BK73" s="120">
        <f t="shared" si="156"/>
        <v>0</v>
      </c>
      <c r="BL73" s="120">
        <f t="shared" si="157"/>
        <v>0</v>
      </c>
      <c r="BM73" s="120">
        <f>0</f>
        <v>0</v>
      </c>
      <c r="BN73" s="120">
        <f t="shared" si="115"/>
        <v>0</v>
      </c>
      <c r="BO73" s="194">
        <f t="shared" si="184"/>
        <v>0</v>
      </c>
      <c r="BP73" s="195">
        <f t="shared" si="184"/>
        <v>0</v>
      </c>
      <c r="BQ73" s="196">
        <f t="shared" si="184"/>
        <v>0</v>
      </c>
      <c r="BR73" s="197">
        <f t="shared" si="116"/>
        <v>0</v>
      </c>
      <c r="BS73" s="197">
        <f t="shared" si="117"/>
        <v>0</v>
      </c>
      <c r="BT73" s="119">
        <f t="shared" si="185"/>
        <v>0</v>
      </c>
      <c r="BU73" s="120">
        <f t="shared" si="185"/>
        <v>0</v>
      </c>
      <c r="BV73" s="120">
        <f t="shared" si="160"/>
        <v>0</v>
      </c>
      <c r="BW73" s="120">
        <f t="shared" si="161"/>
        <v>0</v>
      </c>
      <c r="BX73" s="120">
        <f t="shared" si="162"/>
        <v>0</v>
      </c>
      <c r="BY73" s="120">
        <f t="shared" si="163"/>
        <v>0</v>
      </c>
      <c r="BZ73" s="120">
        <f>0</f>
        <v>0</v>
      </c>
      <c r="CA73" s="120">
        <f t="shared" si="118"/>
        <v>0</v>
      </c>
      <c r="CB73" s="194">
        <f t="shared" si="186"/>
        <v>0</v>
      </c>
      <c r="CC73" s="195">
        <f t="shared" si="186"/>
        <v>0</v>
      </c>
      <c r="CD73" s="196">
        <f t="shared" si="186"/>
        <v>0</v>
      </c>
      <c r="CE73" s="197">
        <f t="shared" si="119"/>
        <v>0</v>
      </c>
      <c r="CF73" s="197">
        <f t="shared" si="120"/>
        <v>0</v>
      </c>
      <c r="CG73" s="119">
        <f t="shared" si="187"/>
        <v>0</v>
      </c>
      <c r="CH73" s="120">
        <f t="shared" si="187"/>
        <v>0</v>
      </c>
      <c r="CI73" s="120">
        <f t="shared" si="166"/>
        <v>0</v>
      </c>
      <c r="CJ73" s="120">
        <f t="shared" si="167"/>
        <v>0</v>
      </c>
      <c r="CK73" s="120">
        <f t="shared" si="168"/>
        <v>0</v>
      </c>
      <c r="CL73" s="120">
        <f t="shared" si="169"/>
        <v>0</v>
      </c>
      <c r="CM73" s="120">
        <f>0</f>
        <v>0</v>
      </c>
      <c r="CN73" s="120">
        <f t="shared" si="121"/>
        <v>0</v>
      </c>
      <c r="CO73" s="194">
        <f t="shared" si="188"/>
        <v>0</v>
      </c>
      <c r="CP73" s="195">
        <f t="shared" si="188"/>
        <v>0</v>
      </c>
      <c r="CQ73" s="196" t="str">
        <f t="shared" si="188"/>
        <v/>
      </c>
      <c r="CR73" s="197" t="str">
        <f t="shared" si="122"/>
        <v/>
      </c>
      <c r="CS73" s="197" t="str">
        <f t="shared" si="123"/>
        <v/>
      </c>
      <c r="CT73" s="119">
        <f t="shared" si="189"/>
        <v>0</v>
      </c>
      <c r="CU73" s="120">
        <f t="shared" si="189"/>
        <v>0</v>
      </c>
      <c r="CV73" s="120" t="str">
        <f t="shared" si="124"/>
        <v/>
      </c>
      <c r="CW73" s="120" t="str">
        <f t="shared" si="125"/>
        <v/>
      </c>
      <c r="CX73" s="120" t="str">
        <f t="shared" si="126"/>
        <v/>
      </c>
      <c r="CY73" s="120" t="str">
        <f t="shared" si="127"/>
        <v/>
      </c>
      <c r="CZ73" s="120">
        <f>0</f>
        <v>0</v>
      </c>
      <c r="DA73" s="120"/>
      <c r="DB73" s="132" t="str">
        <f t="shared" si="172"/>
        <v/>
      </c>
      <c r="DC73" s="133" t="str">
        <f t="shared" si="173"/>
        <v/>
      </c>
    </row>
    <row r="74" spans="1:107">
      <c r="A74" s="199">
        <f t="shared" si="174"/>
        <v>0</v>
      </c>
      <c r="B74" s="194">
        <f t="shared" si="174"/>
        <v>0</v>
      </c>
      <c r="C74" s="195">
        <f t="shared" si="174"/>
        <v>0</v>
      </c>
      <c r="D74" s="196">
        <f t="shared" si="174"/>
        <v>0</v>
      </c>
      <c r="E74" s="197">
        <f t="shared" si="101"/>
        <v>0</v>
      </c>
      <c r="F74" s="197">
        <f t="shared" si="102"/>
        <v>0</v>
      </c>
      <c r="G74" s="119">
        <f t="shared" si="175"/>
        <v>0</v>
      </c>
      <c r="H74" s="120">
        <f t="shared" si="175"/>
        <v>0</v>
      </c>
      <c r="I74" s="120">
        <f t="shared" si="130"/>
        <v>0</v>
      </c>
      <c r="J74" s="120">
        <f t="shared" si="131"/>
        <v>0</v>
      </c>
      <c r="K74" s="120">
        <f t="shared" si="132"/>
        <v>0</v>
      </c>
      <c r="L74" s="120">
        <f t="shared" si="133"/>
        <v>0</v>
      </c>
      <c r="M74" s="120">
        <f>0</f>
        <v>0</v>
      </c>
      <c r="N74" s="121">
        <f t="shared" si="103"/>
        <v>0</v>
      </c>
      <c r="O74" s="194">
        <f t="shared" si="176"/>
        <v>0</v>
      </c>
      <c r="P74" s="195">
        <f t="shared" si="176"/>
        <v>0</v>
      </c>
      <c r="Q74" s="196">
        <f t="shared" si="176"/>
        <v>0</v>
      </c>
      <c r="R74" s="197">
        <f t="shared" si="104"/>
        <v>0</v>
      </c>
      <c r="S74" s="197">
        <f t="shared" si="105"/>
        <v>0</v>
      </c>
      <c r="T74" s="119">
        <f t="shared" si="177"/>
        <v>0</v>
      </c>
      <c r="U74" s="120">
        <f t="shared" si="177"/>
        <v>0</v>
      </c>
      <c r="V74" s="120">
        <f t="shared" si="136"/>
        <v>0</v>
      </c>
      <c r="W74" s="120">
        <f t="shared" si="137"/>
        <v>0</v>
      </c>
      <c r="X74" s="120">
        <f t="shared" si="138"/>
        <v>0</v>
      </c>
      <c r="Y74" s="120">
        <f t="shared" si="139"/>
        <v>0</v>
      </c>
      <c r="Z74" s="120">
        <f>0</f>
        <v>0</v>
      </c>
      <c r="AA74" s="120">
        <f t="shared" si="106"/>
        <v>0</v>
      </c>
      <c r="AB74" s="194">
        <f t="shared" si="178"/>
        <v>0</v>
      </c>
      <c r="AC74" s="195">
        <f t="shared" si="178"/>
        <v>0</v>
      </c>
      <c r="AD74" s="196">
        <f t="shared" si="178"/>
        <v>0</v>
      </c>
      <c r="AE74" s="197">
        <f t="shared" si="107"/>
        <v>0</v>
      </c>
      <c r="AF74" s="197">
        <f t="shared" si="108"/>
        <v>0</v>
      </c>
      <c r="AG74" s="119">
        <f t="shared" si="179"/>
        <v>0</v>
      </c>
      <c r="AH74" s="120">
        <f t="shared" si="179"/>
        <v>0</v>
      </c>
      <c r="AI74" s="120">
        <f t="shared" si="142"/>
        <v>0</v>
      </c>
      <c r="AJ74" s="120">
        <f t="shared" si="143"/>
        <v>0</v>
      </c>
      <c r="AK74" s="120">
        <f t="shared" si="144"/>
        <v>0</v>
      </c>
      <c r="AL74" s="120">
        <f t="shared" si="145"/>
        <v>0</v>
      </c>
      <c r="AM74" s="120">
        <f>0</f>
        <v>0</v>
      </c>
      <c r="AN74" s="120">
        <f t="shared" si="109"/>
        <v>0</v>
      </c>
      <c r="AO74" s="194">
        <f t="shared" si="180"/>
        <v>0</v>
      </c>
      <c r="AP74" s="195">
        <f t="shared" si="180"/>
        <v>0</v>
      </c>
      <c r="AQ74" s="196">
        <f t="shared" si="180"/>
        <v>0</v>
      </c>
      <c r="AR74" s="197">
        <f t="shared" si="110"/>
        <v>0</v>
      </c>
      <c r="AS74" s="197">
        <f t="shared" si="111"/>
        <v>0</v>
      </c>
      <c r="AT74" s="119">
        <f t="shared" si="181"/>
        <v>0</v>
      </c>
      <c r="AU74" s="120">
        <f t="shared" si="181"/>
        <v>0</v>
      </c>
      <c r="AV74" s="120">
        <f t="shared" si="148"/>
        <v>0</v>
      </c>
      <c r="AW74" s="120">
        <f t="shared" si="149"/>
        <v>0</v>
      </c>
      <c r="AX74" s="120">
        <f t="shared" si="150"/>
        <v>0</v>
      </c>
      <c r="AY74" s="120">
        <f t="shared" si="151"/>
        <v>0</v>
      </c>
      <c r="AZ74" s="120">
        <f>0</f>
        <v>0</v>
      </c>
      <c r="BA74" s="120">
        <f t="shared" si="112"/>
        <v>0</v>
      </c>
      <c r="BB74" s="194">
        <f t="shared" si="182"/>
        <v>0</v>
      </c>
      <c r="BC74" s="195">
        <f t="shared" si="182"/>
        <v>0</v>
      </c>
      <c r="BD74" s="196">
        <f t="shared" si="182"/>
        <v>0</v>
      </c>
      <c r="BE74" s="197">
        <f t="shared" si="113"/>
        <v>0</v>
      </c>
      <c r="BF74" s="197">
        <f t="shared" si="114"/>
        <v>0</v>
      </c>
      <c r="BG74" s="119">
        <f t="shared" si="183"/>
        <v>0</v>
      </c>
      <c r="BH74" s="120">
        <f t="shared" si="183"/>
        <v>0</v>
      </c>
      <c r="BI74" s="120">
        <f t="shared" si="154"/>
        <v>0</v>
      </c>
      <c r="BJ74" s="120">
        <f t="shared" si="155"/>
        <v>0</v>
      </c>
      <c r="BK74" s="120">
        <f t="shared" si="156"/>
        <v>0</v>
      </c>
      <c r="BL74" s="120">
        <f t="shared" si="157"/>
        <v>0</v>
      </c>
      <c r="BM74" s="120">
        <f>0</f>
        <v>0</v>
      </c>
      <c r="BN74" s="120">
        <f t="shared" si="115"/>
        <v>0</v>
      </c>
      <c r="BO74" s="194">
        <f t="shared" si="184"/>
        <v>0</v>
      </c>
      <c r="BP74" s="195">
        <f t="shared" si="184"/>
        <v>0</v>
      </c>
      <c r="BQ74" s="196">
        <f t="shared" si="184"/>
        <v>0</v>
      </c>
      <c r="BR74" s="197">
        <f t="shared" si="116"/>
        <v>0</v>
      </c>
      <c r="BS74" s="197">
        <f t="shared" si="117"/>
        <v>0</v>
      </c>
      <c r="BT74" s="119">
        <f t="shared" si="185"/>
        <v>0</v>
      </c>
      <c r="BU74" s="120">
        <f t="shared" si="185"/>
        <v>0</v>
      </c>
      <c r="BV74" s="120">
        <f t="shared" si="160"/>
        <v>0</v>
      </c>
      <c r="BW74" s="120">
        <f t="shared" si="161"/>
        <v>0</v>
      </c>
      <c r="BX74" s="120">
        <f t="shared" si="162"/>
        <v>0</v>
      </c>
      <c r="BY74" s="120">
        <f t="shared" si="163"/>
        <v>0</v>
      </c>
      <c r="BZ74" s="120">
        <f>0</f>
        <v>0</v>
      </c>
      <c r="CA74" s="120">
        <f t="shared" si="118"/>
        <v>0</v>
      </c>
      <c r="CB74" s="194">
        <f t="shared" si="186"/>
        <v>0</v>
      </c>
      <c r="CC74" s="195">
        <f t="shared" si="186"/>
        <v>0</v>
      </c>
      <c r="CD74" s="196">
        <f t="shared" si="186"/>
        <v>0</v>
      </c>
      <c r="CE74" s="197">
        <f t="shared" si="119"/>
        <v>0</v>
      </c>
      <c r="CF74" s="197">
        <f t="shared" si="120"/>
        <v>0</v>
      </c>
      <c r="CG74" s="119">
        <f t="shared" si="187"/>
        <v>0</v>
      </c>
      <c r="CH74" s="120">
        <f t="shared" si="187"/>
        <v>0</v>
      </c>
      <c r="CI74" s="120">
        <f t="shared" si="166"/>
        <v>0</v>
      </c>
      <c r="CJ74" s="120">
        <f t="shared" si="167"/>
        <v>0</v>
      </c>
      <c r="CK74" s="120">
        <f t="shared" si="168"/>
        <v>0</v>
      </c>
      <c r="CL74" s="120">
        <f t="shared" si="169"/>
        <v>0</v>
      </c>
      <c r="CM74" s="120">
        <f>0</f>
        <v>0</v>
      </c>
      <c r="CN74" s="120">
        <f t="shared" si="121"/>
        <v>0</v>
      </c>
      <c r="CO74" s="194">
        <f t="shared" si="188"/>
        <v>0</v>
      </c>
      <c r="CP74" s="195">
        <f t="shared" si="188"/>
        <v>0</v>
      </c>
      <c r="CQ74" s="196" t="str">
        <f t="shared" si="188"/>
        <v/>
      </c>
      <c r="CR74" s="197" t="str">
        <f t="shared" si="122"/>
        <v/>
      </c>
      <c r="CS74" s="197" t="str">
        <f t="shared" si="123"/>
        <v/>
      </c>
      <c r="CT74" s="119">
        <f t="shared" si="189"/>
        <v>0</v>
      </c>
      <c r="CU74" s="120">
        <f t="shared" si="189"/>
        <v>0</v>
      </c>
      <c r="CV74" s="120" t="str">
        <f t="shared" si="124"/>
        <v/>
      </c>
      <c r="CW74" s="120" t="str">
        <f t="shared" si="125"/>
        <v/>
      </c>
      <c r="CX74" s="120" t="str">
        <f t="shared" si="126"/>
        <v/>
      </c>
      <c r="CY74" s="120" t="str">
        <f t="shared" si="127"/>
        <v/>
      </c>
      <c r="CZ74" s="120">
        <f>0</f>
        <v>0</v>
      </c>
      <c r="DA74" s="120"/>
      <c r="DB74" s="132" t="str">
        <f t="shared" si="172"/>
        <v/>
      </c>
      <c r="DC74" s="133" t="str">
        <f t="shared" si="173"/>
        <v/>
      </c>
    </row>
    <row r="75" spans="1:107">
      <c r="A75" s="199">
        <f t="shared" si="174"/>
        <v>0</v>
      </c>
      <c r="B75" s="194">
        <f t="shared" si="174"/>
        <v>0</v>
      </c>
      <c r="C75" s="195">
        <f t="shared" si="174"/>
        <v>0</v>
      </c>
      <c r="D75" s="196">
        <f t="shared" si="174"/>
        <v>0</v>
      </c>
      <c r="E75" s="197">
        <f t="shared" si="101"/>
        <v>0</v>
      </c>
      <c r="F75" s="197">
        <f t="shared" si="102"/>
        <v>0</v>
      </c>
      <c r="G75" s="119">
        <f t="shared" si="175"/>
        <v>0</v>
      </c>
      <c r="H75" s="120">
        <f t="shared" si="175"/>
        <v>0</v>
      </c>
      <c r="I75" s="120">
        <f t="shared" si="130"/>
        <v>0</v>
      </c>
      <c r="J75" s="120">
        <f t="shared" si="131"/>
        <v>0</v>
      </c>
      <c r="K75" s="120">
        <f t="shared" si="132"/>
        <v>0</v>
      </c>
      <c r="L75" s="120">
        <f t="shared" si="133"/>
        <v>0</v>
      </c>
      <c r="M75" s="120">
        <f>0</f>
        <v>0</v>
      </c>
      <c r="N75" s="121">
        <f t="shared" si="103"/>
        <v>0</v>
      </c>
      <c r="O75" s="194">
        <f t="shared" si="176"/>
        <v>0</v>
      </c>
      <c r="P75" s="195">
        <f t="shared" si="176"/>
        <v>0</v>
      </c>
      <c r="Q75" s="196">
        <f t="shared" si="176"/>
        <v>0</v>
      </c>
      <c r="R75" s="197">
        <f t="shared" si="104"/>
        <v>0</v>
      </c>
      <c r="S75" s="197">
        <f t="shared" si="105"/>
        <v>0</v>
      </c>
      <c r="T75" s="119">
        <f t="shared" si="177"/>
        <v>0</v>
      </c>
      <c r="U75" s="120">
        <f t="shared" si="177"/>
        <v>0</v>
      </c>
      <c r="V75" s="120">
        <f t="shared" si="136"/>
        <v>0</v>
      </c>
      <c r="W75" s="120">
        <f t="shared" si="137"/>
        <v>0</v>
      </c>
      <c r="X75" s="120">
        <f t="shared" si="138"/>
        <v>0</v>
      </c>
      <c r="Y75" s="120">
        <f t="shared" si="139"/>
        <v>0</v>
      </c>
      <c r="Z75" s="120">
        <f>0</f>
        <v>0</v>
      </c>
      <c r="AA75" s="120">
        <f t="shared" si="106"/>
        <v>0</v>
      </c>
      <c r="AB75" s="194">
        <f t="shared" si="178"/>
        <v>0</v>
      </c>
      <c r="AC75" s="195">
        <f t="shared" si="178"/>
        <v>0</v>
      </c>
      <c r="AD75" s="196">
        <f t="shared" si="178"/>
        <v>0</v>
      </c>
      <c r="AE75" s="197">
        <f t="shared" si="107"/>
        <v>0</v>
      </c>
      <c r="AF75" s="197">
        <f t="shared" si="108"/>
        <v>0</v>
      </c>
      <c r="AG75" s="119">
        <f t="shared" si="179"/>
        <v>0</v>
      </c>
      <c r="AH75" s="120">
        <f t="shared" si="179"/>
        <v>0</v>
      </c>
      <c r="AI75" s="120">
        <f t="shared" si="142"/>
        <v>0</v>
      </c>
      <c r="AJ75" s="120">
        <f t="shared" si="143"/>
        <v>0</v>
      </c>
      <c r="AK75" s="120">
        <f t="shared" si="144"/>
        <v>0</v>
      </c>
      <c r="AL75" s="120">
        <f t="shared" si="145"/>
        <v>0</v>
      </c>
      <c r="AM75" s="120">
        <f>0</f>
        <v>0</v>
      </c>
      <c r="AN75" s="120">
        <f t="shared" si="109"/>
        <v>0</v>
      </c>
      <c r="AO75" s="194">
        <f t="shared" si="180"/>
        <v>0</v>
      </c>
      <c r="AP75" s="195">
        <f t="shared" si="180"/>
        <v>0</v>
      </c>
      <c r="AQ75" s="196">
        <f t="shared" si="180"/>
        <v>0</v>
      </c>
      <c r="AR75" s="197">
        <f t="shared" si="110"/>
        <v>0</v>
      </c>
      <c r="AS75" s="197">
        <f t="shared" si="111"/>
        <v>0</v>
      </c>
      <c r="AT75" s="119">
        <f t="shared" si="181"/>
        <v>0</v>
      </c>
      <c r="AU75" s="120">
        <f t="shared" si="181"/>
        <v>0</v>
      </c>
      <c r="AV75" s="120">
        <f t="shared" si="148"/>
        <v>0</v>
      </c>
      <c r="AW75" s="120">
        <f t="shared" si="149"/>
        <v>0</v>
      </c>
      <c r="AX75" s="120">
        <f t="shared" si="150"/>
        <v>0</v>
      </c>
      <c r="AY75" s="120">
        <f t="shared" si="151"/>
        <v>0</v>
      </c>
      <c r="AZ75" s="120">
        <f>0</f>
        <v>0</v>
      </c>
      <c r="BA75" s="120">
        <f t="shared" si="112"/>
        <v>0</v>
      </c>
      <c r="BB75" s="194">
        <f t="shared" si="182"/>
        <v>0</v>
      </c>
      <c r="BC75" s="195">
        <f t="shared" si="182"/>
        <v>0</v>
      </c>
      <c r="BD75" s="196">
        <f t="shared" si="182"/>
        <v>0</v>
      </c>
      <c r="BE75" s="197">
        <f t="shared" si="113"/>
        <v>0</v>
      </c>
      <c r="BF75" s="197">
        <f t="shared" si="114"/>
        <v>0</v>
      </c>
      <c r="BG75" s="119">
        <f t="shared" si="183"/>
        <v>0</v>
      </c>
      <c r="BH75" s="120">
        <f t="shared" si="183"/>
        <v>0</v>
      </c>
      <c r="BI75" s="120">
        <f t="shared" si="154"/>
        <v>0</v>
      </c>
      <c r="BJ75" s="120">
        <f t="shared" si="155"/>
        <v>0</v>
      </c>
      <c r="BK75" s="120">
        <f t="shared" si="156"/>
        <v>0</v>
      </c>
      <c r="BL75" s="120">
        <f t="shared" si="157"/>
        <v>0</v>
      </c>
      <c r="BM75" s="120">
        <f>0</f>
        <v>0</v>
      </c>
      <c r="BN75" s="120">
        <f t="shared" si="115"/>
        <v>0</v>
      </c>
      <c r="BO75" s="194">
        <f t="shared" si="184"/>
        <v>0</v>
      </c>
      <c r="BP75" s="195">
        <f t="shared" si="184"/>
        <v>0</v>
      </c>
      <c r="BQ75" s="196">
        <f t="shared" si="184"/>
        <v>0</v>
      </c>
      <c r="BR75" s="197">
        <f t="shared" si="116"/>
        <v>0</v>
      </c>
      <c r="BS75" s="197">
        <f t="shared" si="117"/>
        <v>0</v>
      </c>
      <c r="BT75" s="119">
        <f t="shared" si="185"/>
        <v>0</v>
      </c>
      <c r="BU75" s="120">
        <f t="shared" si="185"/>
        <v>0</v>
      </c>
      <c r="BV75" s="120">
        <f t="shared" si="160"/>
        <v>0</v>
      </c>
      <c r="BW75" s="120">
        <f t="shared" si="161"/>
        <v>0</v>
      </c>
      <c r="BX75" s="120">
        <f t="shared" si="162"/>
        <v>0</v>
      </c>
      <c r="BY75" s="120">
        <f t="shared" si="163"/>
        <v>0</v>
      </c>
      <c r="BZ75" s="120">
        <f>0</f>
        <v>0</v>
      </c>
      <c r="CA75" s="120">
        <f t="shared" si="118"/>
        <v>0</v>
      </c>
      <c r="CB75" s="194">
        <f t="shared" si="186"/>
        <v>0</v>
      </c>
      <c r="CC75" s="195">
        <f t="shared" si="186"/>
        <v>0</v>
      </c>
      <c r="CD75" s="196">
        <f t="shared" si="186"/>
        <v>0</v>
      </c>
      <c r="CE75" s="197">
        <f t="shared" si="119"/>
        <v>0</v>
      </c>
      <c r="CF75" s="197">
        <f t="shared" si="120"/>
        <v>0</v>
      </c>
      <c r="CG75" s="119">
        <f t="shared" si="187"/>
        <v>0</v>
      </c>
      <c r="CH75" s="120">
        <f t="shared" si="187"/>
        <v>0</v>
      </c>
      <c r="CI75" s="120">
        <f t="shared" si="166"/>
        <v>0</v>
      </c>
      <c r="CJ75" s="120">
        <f t="shared" si="167"/>
        <v>0</v>
      </c>
      <c r="CK75" s="120">
        <f t="shared" si="168"/>
        <v>0</v>
      </c>
      <c r="CL75" s="120">
        <f t="shared" si="169"/>
        <v>0</v>
      </c>
      <c r="CM75" s="120">
        <f>0</f>
        <v>0</v>
      </c>
      <c r="CN75" s="120">
        <f t="shared" si="121"/>
        <v>0</v>
      </c>
      <c r="CO75" s="194">
        <f t="shared" si="188"/>
        <v>0</v>
      </c>
      <c r="CP75" s="195">
        <f t="shared" si="188"/>
        <v>0</v>
      </c>
      <c r="CQ75" s="196" t="str">
        <f t="shared" si="188"/>
        <v/>
      </c>
      <c r="CR75" s="197" t="str">
        <f t="shared" si="122"/>
        <v/>
      </c>
      <c r="CS75" s="197" t="str">
        <f t="shared" si="123"/>
        <v/>
      </c>
      <c r="CT75" s="119">
        <f t="shared" si="189"/>
        <v>0</v>
      </c>
      <c r="CU75" s="120">
        <f t="shared" si="189"/>
        <v>0</v>
      </c>
      <c r="CV75" s="120" t="str">
        <f t="shared" si="124"/>
        <v/>
      </c>
      <c r="CW75" s="120" t="str">
        <f t="shared" si="125"/>
        <v/>
      </c>
      <c r="CX75" s="120" t="str">
        <f t="shared" si="126"/>
        <v/>
      </c>
      <c r="CY75" s="120" t="str">
        <f t="shared" si="127"/>
        <v/>
      </c>
      <c r="CZ75" s="120">
        <f>0</f>
        <v>0</v>
      </c>
      <c r="DA75" s="120"/>
      <c r="DB75" s="132" t="str">
        <f t="shared" si="172"/>
        <v/>
      </c>
      <c r="DC75" s="133" t="str">
        <f t="shared" si="173"/>
        <v/>
      </c>
    </row>
    <row r="76" spans="1:107">
      <c r="A76" s="199">
        <f t="shared" si="174"/>
        <v>0</v>
      </c>
      <c r="B76" s="194">
        <f t="shared" si="174"/>
        <v>0</v>
      </c>
      <c r="C76" s="195">
        <f t="shared" si="174"/>
        <v>0</v>
      </c>
      <c r="D76" s="196">
        <f t="shared" si="174"/>
        <v>0</v>
      </c>
      <c r="E76" s="197">
        <f t="shared" si="101"/>
        <v>0</v>
      </c>
      <c r="F76" s="197">
        <f t="shared" si="102"/>
        <v>0</v>
      </c>
      <c r="G76" s="119">
        <f t="shared" si="175"/>
        <v>0</v>
      </c>
      <c r="H76" s="120">
        <f t="shared" si="175"/>
        <v>0</v>
      </c>
      <c r="I76" s="120">
        <f t="shared" si="130"/>
        <v>0</v>
      </c>
      <c r="J76" s="120">
        <f t="shared" si="131"/>
        <v>0</v>
      </c>
      <c r="K76" s="120">
        <f t="shared" si="132"/>
        <v>0</v>
      </c>
      <c r="L76" s="120">
        <f t="shared" si="133"/>
        <v>0</v>
      </c>
      <c r="M76" s="120">
        <f>0</f>
        <v>0</v>
      </c>
      <c r="N76" s="121">
        <f t="shared" si="103"/>
        <v>0</v>
      </c>
      <c r="O76" s="194">
        <f t="shared" si="176"/>
        <v>0</v>
      </c>
      <c r="P76" s="195">
        <f t="shared" si="176"/>
        <v>0</v>
      </c>
      <c r="Q76" s="196">
        <f t="shared" si="176"/>
        <v>0</v>
      </c>
      <c r="R76" s="197">
        <f t="shared" si="104"/>
        <v>0</v>
      </c>
      <c r="S76" s="197">
        <f t="shared" si="105"/>
        <v>0</v>
      </c>
      <c r="T76" s="119">
        <f t="shared" si="177"/>
        <v>0</v>
      </c>
      <c r="U76" s="120">
        <f t="shared" si="177"/>
        <v>0</v>
      </c>
      <c r="V76" s="120">
        <f t="shared" si="136"/>
        <v>0</v>
      </c>
      <c r="W76" s="120">
        <f t="shared" si="137"/>
        <v>0</v>
      </c>
      <c r="X76" s="120">
        <f t="shared" si="138"/>
        <v>0</v>
      </c>
      <c r="Y76" s="120">
        <f t="shared" si="139"/>
        <v>0</v>
      </c>
      <c r="Z76" s="120">
        <f>0</f>
        <v>0</v>
      </c>
      <c r="AA76" s="120">
        <f t="shared" si="106"/>
        <v>0</v>
      </c>
      <c r="AB76" s="194">
        <f t="shared" si="178"/>
        <v>0</v>
      </c>
      <c r="AC76" s="195">
        <f t="shared" si="178"/>
        <v>0</v>
      </c>
      <c r="AD76" s="196">
        <f t="shared" si="178"/>
        <v>0</v>
      </c>
      <c r="AE76" s="197">
        <f t="shared" si="107"/>
        <v>0</v>
      </c>
      <c r="AF76" s="197">
        <f t="shared" si="108"/>
        <v>0</v>
      </c>
      <c r="AG76" s="119">
        <f t="shared" si="179"/>
        <v>0</v>
      </c>
      <c r="AH76" s="120">
        <f t="shared" si="179"/>
        <v>0</v>
      </c>
      <c r="AI76" s="120">
        <f t="shared" si="142"/>
        <v>0</v>
      </c>
      <c r="AJ76" s="120">
        <f t="shared" si="143"/>
        <v>0</v>
      </c>
      <c r="AK76" s="120">
        <f t="shared" si="144"/>
        <v>0</v>
      </c>
      <c r="AL76" s="120">
        <f t="shared" si="145"/>
        <v>0</v>
      </c>
      <c r="AM76" s="120">
        <f>0</f>
        <v>0</v>
      </c>
      <c r="AN76" s="120">
        <f t="shared" si="109"/>
        <v>0</v>
      </c>
      <c r="AO76" s="194">
        <f t="shared" si="180"/>
        <v>0</v>
      </c>
      <c r="AP76" s="195">
        <f t="shared" si="180"/>
        <v>0</v>
      </c>
      <c r="AQ76" s="196">
        <f t="shared" si="180"/>
        <v>0</v>
      </c>
      <c r="AR76" s="197">
        <f t="shared" si="110"/>
        <v>0</v>
      </c>
      <c r="AS76" s="197">
        <f t="shared" si="111"/>
        <v>0</v>
      </c>
      <c r="AT76" s="119">
        <f t="shared" si="181"/>
        <v>0</v>
      </c>
      <c r="AU76" s="120">
        <f t="shared" si="181"/>
        <v>0</v>
      </c>
      <c r="AV76" s="120">
        <f t="shared" si="148"/>
        <v>0</v>
      </c>
      <c r="AW76" s="120">
        <f t="shared" si="149"/>
        <v>0</v>
      </c>
      <c r="AX76" s="120">
        <f t="shared" si="150"/>
        <v>0</v>
      </c>
      <c r="AY76" s="120">
        <f t="shared" si="151"/>
        <v>0</v>
      </c>
      <c r="AZ76" s="120">
        <f>0</f>
        <v>0</v>
      </c>
      <c r="BA76" s="120">
        <f t="shared" si="112"/>
        <v>0</v>
      </c>
      <c r="BB76" s="194">
        <f t="shared" si="182"/>
        <v>0</v>
      </c>
      <c r="BC76" s="195">
        <f t="shared" si="182"/>
        <v>0</v>
      </c>
      <c r="BD76" s="196">
        <f t="shared" si="182"/>
        <v>0</v>
      </c>
      <c r="BE76" s="197">
        <f t="shared" si="113"/>
        <v>0</v>
      </c>
      <c r="BF76" s="197">
        <f t="shared" si="114"/>
        <v>0</v>
      </c>
      <c r="BG76" s="119">
        <f t="shared" si="183"/>
        <v>0</v>
      </c>
      <c r="BH76" s="120">
        <f t="shared" si="183"/>
        <v>0</v>
      </c>
      <c r="BI76" s="120">
        <f t="shared" si="154"/>
        <v>0</v>
      </c>
      <c r="BJ76" s="120">
        <f t="shared" si="155"/>
        <v>0</v>
      </c>
      <c r="BK76" s="120">
        <f t="shared" si="156"/>
        <v>0</v>
      </c>
      <c r="BL76" s="120">
        <f t="shared" si="157"/>
        <v>0</v>
      </c>
      <c r="BM76" s="120">
        <f>0</f>
        <v>0</v>
      </c>
      <c r="BN76" s="120">
        <f t="shared" si="115"/>
        <v>0</v>
      </c>
      <c r="BO76" s="194">
        <f t="shared" si="184"/>
        <v>0</v>
      </c>
      <c r="BP76" s="195">
        <f t="shared" si="184"/>
        <v>0</v>
      </c>
      <c r="BQ76" s="196">
        <f t="shared" si="184"/>
        <v>0</v>
      </c>
      <c r="BR76" s="197">
        <f t="shared" si="116"/>
        <v>0</v>
      </c>
      <c r="BS76" s="197">
        <f t="shared" si="117"/>
        <v>0</v>
      </c>
      <c r="BT76" s="119">
        <f t="shared" si="185"/>
        <v>0</v>
      </c>
      <c r="BU76" s="120">
        <f t="shared" si="185"/>
        <v>0</v>
      </c>
      <c r="BV76" s="120">
        <f t="shared" si="160"/>
        <v>0</v>
      </c>
      <c r="BW76" s="120">
        <f t="shared" si="161"/>
        <v>0</v>
      </c>
      <c r="BX76" s="120">
        <f t="shared" si="162"/>
        <v>0</v>
      </c>
      <c r="BY76" s="120">
        <f t="shared" si="163"/>
        <v>0</v>
      </c>
      <c r="BZ76" s="120">
        <f>0</f>
        <v>0</v>
      </c>
      <c r="CA76" s="120">
        <f t="shared" si="118"/>
        <v>0</v>
      </c>
      <c r="CB76" s="194">
        <f t="shared" si="186"/>
        <v>0</v>
      </c>
      <c r="CC76" s="195">
        <f t="shared" si="186"/>
        <v>0</v>
      </c>
      <c r="CD76" s="196">
        <f t="shared" si="186"/>
        <v>0</v>
      </c>
      <c r="CE76" s="197">
        <f t="shared" si="119"/>
        <v>0</v>
      </c>
      <c r="CF76" s="197">
        <f t="shared" si="120"/>
        <v>0</v>
      </c>
      <c r="CG76" s="119">
        <f t="shared" si="187"/>
        <v>0</v>
      </c>
      <c r="CH76" s="120">
        <f t="shared" si="187"/>
        <v>0</v>
      </c>
      <c r="CI76" s="120">
        <f t="shared" si="166"/>
        <v>0</v>
      </c>
      <c r="CJ76" s="120">
        <f t="shared" si="167"/>
        <v>0</v>
      </c>
      <c r="CK76" s="120">
        <f t="shared" si="168"/>
        <v>0</v>
      </c>
      <c r="CL76" s="120">
        <f t="shared" si="169"/>
        <v>0</v>
      </c>
      <c r="CM76" s="120">
        <f>0</f>
        <v>0</v>
      </c>
      <c r="CN76" s="120">
        <f t="shared" si="121"/>
        <v>0</v>
      </c>
      <c r="CO76" s="194">
        <f t="shared" si="188"/>
        <v>0</v>
      </c>
      <c r="CP76" s="195">
        <f t="shared" si="188"/>
        <v>0</v>
      </c>
      <c r="CQ76" s="196" t="str">
        <f t="shared" si="188"/>
        <v/>
      </c>
      <c r="CR76" s="197" t="str">
        <f t="shared" si="122"/>
        <v/>
      </c>
      <c r="CS76" s="197" t="str">
        <f t="shared" si="123"/>
        <v/>
      </c>
      <c r="CT76" s="119">
        <f t="shared" si="189"/>
        <v>0</v>
      </c>
      <c r="CU76" s="120">
        <f t="shared" si="189"/>
        <v>0</v>
      </c>
      <c r="CV76" s="120" t="str">
        <f t="shared" si="124"/>
        <v/>
      </c>
      <c r="CW76" s="120" t="str">
        <f t="shared" si="125"/>
        <v/>
      </c>
      <c r="CX76" s="120" t="str">
        <f t="shared" si="126"/>
        <v/>
      </c>
      <c r="CY76" s="120" t="str">
        <f t="shared" si="127"/>
        <v/>
      </c>
      <c r="CZ76" s="120">
        <f>0</f>
        <v>0</v>
      </c>
      <c r="DA76" s="120"/>
      <c r="DB76" s="132" t="str">
        <f t="shared" si="172"/>
        <v/>
      </c>
      <c r="DC76" s="133" t="str">
        <f t="shared" si="173"/>
        <v/>
      </c>
    </row>
    <row r="77" spans="1:107">
      <c r="A77" s="199">
        <f t="shared" si="174"/>
        <v>0</v>
      </c>
      <c r="B77" s="194">
        <f t="shared" si="174"/>
        <v>0</v>
      </c>
      <c r="C77" s="195">
        <f t="shared" si="174"/>
        <v>0</v>
      </c>
      <c r="D77" s="196">
        <f t="shared" si="174"/>
        <v>0</v>
      </c>
      <c r="E77" s="197">
        <f t="shared" si="101"/>
        <v>0</v>
      </c>
      <c r="F77" s="197">
        <f t="shared" si="102"/>
        <v>0</v>
      </c>
      <c r="G77" s="119">
        <f t="shared" si="175"/>
        <v>0</v>
      </c>
      <c r="H77" s="120">
        <f t="shared" si="175"/>
        <v>0</v>
      </c>
      <c r="I77" s="120">
        <f t="shared" si="130"/>
        <v>0</v>
      </c>
      <c r="J77" s="120">
        <f t="shared" si="131"/>
        <v>0</v>
      </c>
      <c r="K77" s="120">
        <f t="shared" si="132"/>
        <v>0</v>
      </c>
      <c r="L77" s="120">
        <f t="shared" si="133"/>
        <v>0</v>
      </c>
      <c r="M77" s="120">
        <f>0</f>
        <v>0</v>
      </c>
      <c r="N77" s="121">
        <f t="shared" si="103"/>
        <v>0</v>
      </c>
      <c r="O77" s="194">
        <f t="shared" si="176"/>
        <v>0</v>
      </c>
      <c r="P77" s="195">
        <f t="shared" si="176"/>
        <v>0</v>
      </c>
      <c r="Q77" s="196">
        <f t="shared" si="176"/>
        <v>0</v>
      </c>
      <c r="R77" s="197">
        <f t="shared" si="104"/>
        <v>0</v>
      </c>
      <c r="S77" s="197">
        <f t="shared" si="105"/>
        <v>0</v>
      </c>
      <c r="T77" s="119">
        <f t="shared" si="177"/>
        <v>0</v>
      </c>
      <c r="U77" s="120">
        <f t="shared" si="177"/>
        <v>0</v>
      </c>
      <c r="V77" s="120">
        <f t="shared" si="136"/>
        <v>0</v>
      </c>
      <c r="W77" s="120">
        <f t="shared" si="137"/>
        <v>0</v>
      </c>
      <c r="X77" s="120">
        <f t="shared" si="138"/>
        <v>0</v>
      </c>
      <c r="Y77" s="120">
        <f t="shared" si="139"/>
        <v>0</v>
      </c>
      <c r="Z77" s="120">
        <f>0</f>
        <v>0</v>
      </c>
      <c r="AA77" s="120">
        <f t="shared" si="106"/>
        <v>0</v>
      </c>
      <c r="AB77" s="194">
        <f t="shared" si="178"/>
        <v>0</v>
      </c>
      <c r="AC77" s="195">
        <f t="shared" si="178"/>
        <v>0</v>
      </c>
      <c r="AD77" s="196">
        <f t="shared" si="178"/>
        <v>0</v>
      </c>
      <c r="AE77" s="197">
        <f t="shared" si="107"/>
        <v>0</v>
      </c>
      <c r="AF77" s="197">
        <f t="shared" si="108"/>
        <v>0</v>
      </c>
      <c r="AG77" s="119">
        <f t="shared" si="179"/>
        <v>0</v>
      </c>
      <c r="AH77" s="120">
        <f t="shared" si="179"/>
        <v>0</v>
      </c>
      <c r="AI77" s="120">
        <f t="shared" si="142"/>
        <v>0</v>
      </c>
      <c r="AJ77" s="120">
        <f t="shared" si="143"/>
        <v>0</v>
      </c>
      <c r="AK77" s="120">
        <f t="shared" si="144"/>
        <v>0</v>
      </c>
      <c r="AL77" s="120">
        <f t="shared" si="145"/>
        <v>0</v>
      </c>
      <c r="AM77" s="120">
        <f>0</f>
        <v>0</v>
      </c>
      <c r="AN77" s="120">
        <f t="shared" si="109"/>
        <v>0</v>
      </c>
      <c r="AO77" s="194">
        <f t="shared" si="180"/>
        <v>0</v>
      </c>
      <c r="AP77" s="195">
        <f t="shared" si="180"/>
        <v>0</v>
      </c>
      <c r="AQ77" s="196">
        <f t="shared" si="180"/>
        <v>0</v>
      </c>
      <c r="AR77" s="197">
        <f t="shared" si="110"/>
        <v>0</v>
      </c>
      <c r="AS77" s="197">
        <f t="shared" si="111"/>
        <v>0</v>
      </c>
      <c r="AT77" s="119">
        <f t="shared" si="181"/>
        <v>0</v>
      </c>
      <c r="AU77" s="120">
        <f t="shared" si="181"/>
        <v>0</v>
      </c>
      <c r="AV77" s="120">
        <f t="shared" si="148"/>
        <v>0</v>
      </c>
      <c r="AW77" s="120">
        <f t="shared" si="149"/>
        <v>0</v>
      </c>
      <c r="AX77" s="120">
        <f t="shared" si="150"/>
        <v>0</v>
      </c>
      <c r="AY77" s="120">
        <f t="shared" si="151"/>
        <v>0</v>
      </c>
      <c r="AZ77" s="120">
        <f>0</f>
        <v>0</v>
      </c>
      <c r="BA77" s="120">
        <f t="shared" si="112"/>
        <v>0</v>
      </c>
      <c r="BB77" s="194">
        <f t="shared" si="182"/>
        <v>0</v>
      </c>
      <c r="BC77" s="195">
        <f t="shared" si="182"/>
        <v>0</v>
      </c>
      <c r="BD77" s="196">
        <f t="shared" si="182"/>
        <v>0</v>
      </c>
      <c r="BE77" s="197">
        <f t="shared" si="113"/>
        <v>0</v>
      </c>
      <c r="BF77" s="197">
        <f t="shared" si="114"/>
        <v>0</v>
      </c>
      <c r="BG77" s="119">
        <f t="shared" si="183"/>
        <v>0</v>
      </c>
      <c r="BH77" s="120">
        <f t="shared" si="183"/>
        <v>0</v>
      </c>
      <c r="BI77" s="120">
        <f t="shared" si="154"/>
        <v>0</v>
      </c>
      <c r="BJ77" s="120">
        <f t="shared" si="155"/>
        <v>0</v>
      </c>
      <c r="BK77" s="120">
        <f t="shared" si="156"/>
        <v>0</v>
      </c>
      <c r="BL77" s="120">
        <f t="shared" si="157"/>
        <v>0</v>
      </c>
      <c r="BM77" s="120">
        <f>0</f>
        <v>0</v>
      </c>
      <c r="BN77" s="120">
        <f t="shared" si="115"/>
        <v>0</v>
      </c>
      <c r="BO77" s="194">
        <f t="shared" si="184"/>
        <v>0</v>
      </c>
      <c r="BP77" s="195">
        <f t="shared" si="184"/>
        <v>0</v>
      </c>
      <c r="BQ77" s="196">
        <f t="shared" si="184"/>
        <v>0</v>
      </c>
      <c r="BR77" s="197">
        <f t="shared" si="116"/>
        <v>0</v>
      </c>
      <c r="BS77" s="197">
        <f t="shared" si="117"/>
        <v>0</v>
      </c>
      <c r="BT77" s="119">
        <f t="shared" si="185"/>
        <v>0</v>
      </c>
      <c r="BU77" s="120">
        <f t="shared" si="185"/>
        <v>0</v>
      </c>
      <c r="BV77" s="120">
        <f t="shared" si="160"/>
        <v>0</v>
      </c>
      <c r="BW77" s="120">
        <f t="shared" si="161"/>
        <v>0</v>
      </c>
      <c r="BX77" s="120">
        <f t="shared" si="162"/>
        <v>0</v>
      </c>
      <c r="BY77" s="120">
        <f t="shared" si="163"/>
        <v>0</v>
      </c>
      <c r="BZ77" s="120">
        <f>0</f>
        <v>0</v>
      </c>
      <c r="CA77" s="120">
        <f t="shared" si="118"/>
        <v>0</v>
      </c>
      <c r="CB77" s="194">
        <f t="shared" si="186"/>
        <v>0</v>
      </c>
      <c r="CC77" s="195">
        <f t="shared" si="186"/>
        <v>0</v>
      </c>
      <c r="CD77" s="196">
        <f t="shared" si="186"/>
        <v>0</v>
      </c>
      <c r="CE77" s="197">
        <f t="shared" si="119"/>
        <v>0</v>
      </c>
      <c r="CF77" s="197">
        <f t="shared" si="120"/>
        <v>0</v>
      </c>
      <c r="CG77" s="119">
        <f t="shared" si="187"/>
        <v>0</v>
      </c>
      <c r="CH77" s="120">
        <f t="shared" si="187"/>
        <v>0</v>
      </c>
      <c r="CI77" s="120">
        <f t="shared" si="166"/>
        <v>0</v>
      </c>
      <c r="CJ77" s="120">
        <f t="shared" si="167"/>
        <v>0</v>
      </c>
      <c r="CK77" s="120">
        <f t="shared" si="168"/>
        <v>0</v>
      </c>
      <c r="CL77" s="120">
        <f t="shared" si="169"/>
        <v>0</v>
      </c>
      <c r="CM77" s="120">
        <f>0</f>
        <v>0</v>
      </c>
      <c r="CN77" s="120">
        <f t="shared" si="121"/>
        <v>0</v>
      </c>
      <c r="CO77" s="194">
        <f t="shared" si="188"/>
        <v>0</v>
      </c>
      <c r="CP77" s="195">
        <f t="shared" si="188"/>
        <v>0</v>
      </c>
      <c r="CQ77" s="196" t="str">
        <f t="shared" si="188"/>
        <v/>
      </c>
      <c r="CR77" s="197" t="str">
        <f t="shared" si="122"/>
        <v/>
      </c>
      <c r="CS77" s="197" t="str">
        <f t="shared" si="123"/>
        <v/>
      </c>
      <c r="CT77" s="119">
        <f t="shared" si="189"/>
        <v>0</v>
      </c>
      <c r="CU77" s="120">
        <f t="shared" si="189"/>
        <v>0</v>
      </c>
      <c r="CV77" s="120" t="str">
        <f t="shared" si="124"/>
        <v/>
      </c>
      <c r="CW77" s="120" t="str">
        <f t="shared" si="125"/>
        <v/>
      </c>
      <c r="CX77" s="120" t="str">
        <f t="shared" si="126"/>
        <v/>
      </c>
      <c r="CY77" s="120" t="str">
        <f t="shared" si="127"/>
        <v/>
      </c>
      <c r="CZ77" s="120">
        <f>0</f>
        <v>0</v>
      </c>
      <c r="DA77" s="120"/>
      <c r="DB77" s="132" t="str">
        <f t="shared" si="172"/>
        <v/>
      </c>
      <c r="DC77" s="133" t="str">
        <f t="shared" si="173"/>
        <v/>
      </c>
    </row>
    <row r="78" spans="1:107">
      <c r="A78" s="199">
        <f t="shared" si="174"/>
        <v>0</v>
      </c>
      <c r="B78" s="194">
        <f t="shared" si="174"/>
        <v>0</v>
      </c>
      <c r="C78" s="195">
        <f t="shared" si="174"/>
        <v>0</v>
      </c>
      <c r="D78" s="196">
        <f t="shared" si="174"/>
        <v>0</v>
      </c>
      <c r="E78" s="197">
        <f t="shared" si="101"/>
        <v>0</v>
      </c>
      <c r="F78" s="197">
        <f t="shared" si="102"/>
        <v>0</v>
      </c>
      <c r="G78" s="119">
        <f t="shared" si="175"/>
        <v>0</v>
      </c>
      <c r="H78" s="120">
        <f t="shared" si="175"/>
        <v>0</v>
      </c>
      <c r="I78" s="120">
        <f t="shared" si="130"/>
        <v>0</v>
      </c>
      <c r="J78" s="120">
        <f t="shared" si="131"/>
        <v>0</v>
      </c>
      <c r="K78" s="120">
        <f t="shared" si="132"/>
        <v>0</v>
      </c>
      <c r="L78" s="120">
        <f t="shared" si="133"/>
        <v>0</v>
      </c>
      <c r="M78" s="120">
        <f>0</f>
        <v>0</v>
      </c>
      <c r="N78" s="121">
        <f t="shared" si="103"/>
        <v>0</v>
      </c>
      <c r="O78" s="194">
        <f t="shared" si="176"/>
        <v>0</v>
      </c>
      <c r="P78" s="195">
        <f t="shared" si="176"/>
        <v>0</v>
      </c>
      <c r="Q78" s="196">
        <f t="shared" si="176"/>
        <v>0</v>
      </c>
      <c r="R78" s="197">
        <f t="shared" si="104"/>
        <v>0</v>
      </c>
      <c r="S78" s="197">
        <f t="shared" si="105"/>
        <v>0</v>
      </c>
      <c r="T78" s="119">
        <f t="shared" si="177"/>
        <v>0</v>
      </c>
      <c r="U78" s="120">
        <f t="shared" si="177"/>
        <v>0</v>
      </c>
      <c r="V78" s="120">
        <f t="shared" si="136"/>
        <v>0</v>
      </c>
      <c r="W78" s="120">
        <f t="shared" si="137"/>
        <v>0</v>
      </c>
      <c r="X78" s="120">
        <f t="shared" si="138"/>
        <v>0</v>
      </c>
      <c r="Y78" s="120">
        <f t="shared" si="139"/>
        <v>0</v>
      </c>
      <c r="Z78" s="120">
        <f>0</f>
        <v>0</v>
      </c>
      <c r="AA78" s="120">
        <f t="shared" si="106"/>
        <v>0</v>
      </c>
      <c r="AB78" s="194">
        <f t="shared" si="178"/>
        <v>0</v>
      </c>
      <c r="AC78" s="195">
        <f t="shared" si="178"/>
        <v>0</v>
      </c>
      <c r="AD78" s="196">
        <f t="shared" si="178"/>
        <v>0</v>
      </c>
      <c r="AE78" s="197">
        <f t="shared" si="107"/>
        <v>0</v>
      </c>
      <c r="AF78" s="197">
        <f t="shared" si="108"/>
        <v>0</v>
      </c>
      <c r="AG78" s="119">
        <f t="shared" si="179"/>
        <v>0</v>
      </c>
      <c r="AH78" s="120">
        <f t="shared" si="179"/>
        <v>0</v>
      </c>
      <c r="AI78" s="120">
        <f t="shared" si="142"/>
        <v>0</v>
      </c>
      <c r="AJ78" s="120">
        <f t="shared" si="143"/>
        <v>0</v>
      </c>
      <c r="AK78" s="120">
        <f t="shared" si="144"/>
        <v>0</v>
      </c>
      <c r="AL78" s="120">
        <f t="shared" si="145"/>
        <v>0</v>
      </c>
      <c r="AM78" s="120">
        <f>0</f>
        <v>0</v>
      </c>
      <c r="AN78" s="120">
        <f t="shared" si="109"/>
        <v>0</v>
      </c>
      <c r="AO78" s="194">
        <f t="shared" si="180"/>
        <v>0</v>
      </c>
      <c r="AP78" s="195">
        <f t="shared" si="180"/>
        <v>0</v>
      </c>
      <c r="AQ78" s="196">
        <f t="shared" si="180"/>
        <v>0</v>
      </c>
      <c r="AR78" s="197">
        <f t="shared" si="110"/>
        <v>0</v>
      </c>
      <c r="AS78" s="197">
        <f t="shared" si="111"/>
        <v>0</v>
      </c>
      <c r="AT78" s="119">
        <f t="shared" si="181"/>
        <v>0</v>
      </c>
      <c r="AU78" s="120">
        <f t="shared" si="181"/>
        <v>0</v>
      </c>
      <c r="AV78" s="120">
        <f t="shared" si="148"/>
        <v>0</v>
      </c>
      <c r="AW78" s="120">
        <f t="shared" si="149"/>
        <v>0</v>
      </c>
      <c r="AX78" s="120">
        <f t="shared" si="150"/>
        <v>0</v>
      </c>
      <c r="AY78" s="120">
        <f t="shared" si="151"/>
        <v>0</v>
      </c>
      <c r="AZ78" s="120">
        <f>0</f>
        <v>0</v>
      </c>
      <c r="BA78" s="120">
        <f t="shared" si="112"/>
        <v>0</v>
      </c>
      <c r="BB78" s="194">
        <f t="shared" si="182"/>
        <v>0</v>
      </c>
      <c r="BC78" s="195">
        <f t="shared" si="182"/>
        <v>0</v>
      </c>
      <c r="BD78" s="196">
        <f t="shared" si="182"/>
        <v>0</v>
      </c>
      <c r="BE78" s="197">
        <f t="shared" si="113"/>
        <v>0</v>
      </c>
      <c r="BF78" s="197">
        <f t="shared" si="114"/>
        <v>0</v>
      </c>
      <c r="BG78" s="119">
        <f t="shared" si="183"/>
        <v>0</v>
      </c>
      <c r="BH78" s="120">
        <f t="shared" si="183"/>
        <v>0</v>
      </c>
      <c r="BI78" s="120">
        <f t="shared" si="154"/>
        <v>0</v>
      </c>
      <c r="BJ78" s="120">
        <f t="shared" si="155"/>
        <v>0</v>
      </c>
      <c r="BK78" s="120">
        <f t="shared" si="156"/>
        <v>0</v>
      </c>
      <c r="BL78" s="120">
        <f t="shared" si="157"/>
        <v>0</v>
      </c>
      <c r="BM78" s="120">
        <f>0</f>
        <v>0</v>
      </c>
      <c r="BN78" s="120">
        <f t="shared" si="115"/>
        <v>0</v>
      </c>
      <c r="BO78" s="194">
        <f t="shared" si="184"/>
        <v>0</v>
      </c>
      <c r="BP78" s="195">
        <f t="shared" si="184"/>
        <v>0</v>
      </c>
      <c r="BQ78" s="196">
        <f t="shared" si="184"/>
        <v>0</v>
      </c>
      <c r="BR78" s="197">
        <f t="shared" si="116"/>
        <v>0</v>
      </c>
      <c r="BS78" s="197">
        <f t="shared" si="117"/>
        <v>0</v>
      </c>
      <c r="BT78" s="119">
        <f t="shared" si="185"/>
        <v>0</v>
      </c>
      <c r="BU78" s="120">
        <f t="shared" si="185"/>
        <v>0</v>
      </c>
      <c r="BV78" s="120">
        <f t="shared" si="160"/>
        <v>0</v>
      </c>
      <c r="BW78" s="120">
        <f t="shared" si="161"/>
        <v>0</v>
      </c>
      <c r="BX78" s="120">
        <f t="shared" si="162"/>
        <v>0</v>
      </c>
      <c r="BY78" s="120">
        <f t="shared" si="163"/>
        <v>0</v>
      </c>
      <c r="BZ78" s="120">
        <f>0</f>
        <v>0</v>
      </c>
      <c r="CA78" s="120">
        <f t="shared" si="118"/>
        <v>0</v>
      </c>
      <c r="CB78" s="194">
        <f t="shared" si="186"/>
        <v>0</v>
      </c>
      <c r="CC78" s="195">
        <f t="shared" si="186"/>
        <v>0</v>
      </c>
      <c r="CD78" s="196">
        <f t="shared" si="186"/>
        <v>0</v>
      </c>
      <c r="CE78" s="197">
        <f t="shared" si="119"/>
        <v>0</v>
      </c>
      <c r="CF78" s="197">
        <f t="shared" si="120"/>
        <v>0</v>
      </c>
      <c r="CG78" s="119">
        <f t="shared" si="187"/>
        <v>0</v>
      </c>
      <c r="CH78" s="120">
        <f t="shared" si="187"/>
        <v>0</v>
      </c>
      <c r="CI78" s="120">
        <f t="shared" si="166"/>
        <v>0</v>
      </c>
      <c r="CJ78" s="120">
        <f t="shared" si="167"/>
        <v>0</v>
      </c>
      <c r="CK78" s="120">
        <f t="shared" si="168"/>
        <v>0</v>
      </c>
      <c r="CL78" s="120">
        <f t="shared" si="169"/>
        <v>0</v>
      </c>
      <c r="CM78" s="120">
        <f>0</f>
        <v>0</v>
      </c>
      <c r="CN78" s="120">
        <f t="shared" si="121"/>
        <v>0</v>
      </c>
      <c r="CO78" s="194">
        <f t="shared" si="188"/>
        <v>0</v>
      </c>
      <c r="CP78" s="195">
        <f t="shared" si="188"/>
        <v>0</v>
      </c>
      <c r="CQ78" s="196" t="str">
        <f t="shared" si="188"/>
        <v/>
      </c>
      <c r="CR78" s="197" t="str">
        <f t="shared" si="122"/>
        <v/>
      </c>
      <c r="CS78" s="197" t="str">
        <f t="shared" si="123"/>
        <v/>
      </c>
      <c r="CT78" s="119">
        <f t="shared" si="189"/>
        <v>0</v>
      </c>
      <c r="CU78" s="120">
        <f t="shared" si="189"/>
        <v>0</v>
      </c>
      <c r="CV78" s="120" t="str">
        <f t="shared" si="124"/>
        <v/>
      </c>
      <c r="CW78" s="120" t="str">
        <f t="shared" si="125"/>
        <v/>
      </c>
      <c r="CX78" s="120" t="str">
        <f t="shared" si="126"/>
        <v/>
      </c>
      <c r="CY78" s="120" t="str">
        <f t="shared" si="127"/>
        <v/>
      </c>
      <c r="CZ78" s="120">
        <f>0</f>
        <v>0</v>
      </c>
      <c r="DA78" s="120"/>
      <c r="DB78" s="132" t="str">
        <f t="shared" si="172"/>
        <v/>
      </c>
      <c r="DC78" s="133" t="str">
        <f t="shared" si="173"/>
        <v/>
      </c>
    </row>
    <row r="79" spans="1:107">
      <c r="A79" s="199">
        <f t="shared" si="174"/>
        <v>0</v>
      </c>
      <c r="B79" s="194">
        <f t="shared" si="174"/>
        <v>0</v>
      </c>
      <c r="C79" s="195">
        <f t="shared" si="174"/>
        <v>0</v>
      </c>
      <c r="D79" s="196">
        <f t="shared" si="174"/>
        <v>0</v>
      </c>
      <c r="E79" s="197">
        <f t="shared" si="101"/>
        <v>0</v>
      </c>
      <c r="F79" s="197">
        <f t="shared" si="102"/>
        <v>0</v>
      </c>
      <c r="G79" s="119">
        <f t="shared" si="175"/>
        <v>0</v>
      </c>
      <c r="H79" s="120">
        <f t="shared" si="175"/>
        <v>0</v>
      </c>
      <c r="I79" s="120">
        <f t="shared" si="130"/>
        <v>0</v>
      </c>
      <c r="J79" s="120">
        <f t="shared" si="131"/>
        <v>0</v>
      </c>
      <c r="K79" s="120">
        <f t="shared" si="132"/>
        <v>0</v>
      </c>
      <c r="L79" s="120">
        <f t="shared" si="133"/>
        <v>0</v>
      </c>
      <c r="M79" s="120">
        <f>0</f>
        <v>0</v>
      </c>
      <c r="N79" s="121">
        <f t="shared" si="103"/>
        <v>0</v>
      </c>
      <c r="O79" s="194">
        <f t="shared" si="176"/>
        <v>0</v>
      </c>
      <c r="P79" s="195">
        <f t="shared" si="176"/>
        <v>0</v>
      </c>
      <c r="Q79" s="196">
        <f t="shared" si="176"/>
        <v>0</v>
      </c>
      <c r="R79" s="197">
        <f t="shared" si="104"/>
        <v>0</v>
      </c>
      <c r="S79" s="197">
        <f t="shared" si="105"/>
        <v>0</v>
      </c>
      <c r="T79" s="119">
        <f t="shared" si="177"/>
        <v>0</v>
      </c>
      <c r="U79" s="120">
        <f t="shared" si="177"/>
        <v>0</v>
      </c>
      <c r="V79" s="120">
        <f t="shared" si="136"/>
        <v>0</v>
      </c>
      <c r="W79" s="120">
        <f t="shared" si="137"/>
        <v>0</v>
      </c>
      <c r="X79" s="120">
        <f t="shared" si="138"/>
        <v>0</v>
      </c>
      <c r="Y79" s="120">
        <f t="shared" si="139"/>
        <v>0</v>
      </c>
      <c r="Z79" s="120">
        <f>0</f>
        <v>0</v>
      </c>
      <c r="AA79" s="120">
        <f t="shared" si="106"/>
        <v>0</v>
      </c>
      <c r="AB79" s="194">
        <f t="shared" si="178"/>
        <v>0</v>
      </c>
      <c r="AC79" s="195">
        <f t="shared" si="178"/>
        <v>0</v>
      </c>
      <c r="AD79" s="196">
        <f t="shared" si="178"/>
        <v>0</v>
      </c>
      <c r="AE79" s="197">
        <f t="shared" si="107"/>
        <v>0</v>
      </c>
      <c r="AF79" s="197">
        <f t="shared" si="108"/>
        <v>0</v>
      </c>
      <c r="AG79" s="119">
        <f t="shared" si="179"/>
        <v>0</v>
      </c>
      <c r="AH79" s="120">
        <f t="shared" si="179"/>
        <v>0</v>
      </c>
      <c r="AI79" s="120">
        <f t="shared" si="142"/>
        <v>0</v>
      </c>
      <c r="AJ79" s="120">
        <f t="shared" si="143"/>
        <v>0</v>
      </c>
      <c r="AK79" s="120">
        <f t="shared" si="144"/>
        <v>0</v>
      </c>
      <c r="AL79" s="120">
        <f t="shared" si="145"/>
        <v>0</v>
      </c>
      <c r="AM79" s="120">
        <f>0</f>
        <v>0</v>
      </c>
      <c r="AN79" s="120">
        <f t="shared" si="109"/>
        <v>0</v>
      </c>
      <c r="AO79" s="194">
        <f t="shared" si="180"/>
        <v>0</v>
      </c>
      <c r="AP79" s="195">
        <f t="shared" si="180"/>
        <v>0</v>
      </c>
      <c r="AQ79" s="196">
        <f t="shared" si="180"/>
        <v>0</v>
      </c>
      <c r="AR79" s="197">
        <f t="shared" si="110"/>
        <v>0</v>
      </c>
      <c r="AS79" s="197">
        <f t="shared" si="111"/>
        <v>0</v>
      </c>
      <c r="AT79" s="119">
        <f t="shared" si="181"/>
        <v>0</v>
      </c>
      <c r="AU79" s="120">
        <f t="shared" si="181"/>
        <v>0</v>
      </c>
      <c r="AV79" s="120">
        <f t="shared" si="148"/>
        <v>0</v>
      </c>
      <c r="AW79" s="120">
        <f t="shared" si="149"/>
        <v>0</v>
      </c>
      <c r="AX79" s="120">
        <f t="shared" si="150"/>
        <v>0</v>
      </c>
      <c r="AY79" s="120">
        <f t="shared" si="151"/>
        <v>0</v>
      </c>
      <c r="AZ79" s="120">
        <f>0</f>
        <v>0</v>
      </c>
      <c r="BA79" s="120">
        <f t="shared" si="112"/>
        <v>0</v>
      </c>
      <c r="BB79" s="194">
        <f t="shared" si="182"/>
        <v>0</v>
      </c>
      <c r="BC79" s="195">
        <f t="shared" si="182"/>
        <v>0</v>
      </c>
      <c r="BD79" s="196">
        <f t="shared" si="182"/>
        <v>0</v>
      </c>
      <c r="BE79" s="197">
        <f t="shared" si="113"/>
        <v>0</v>
      </c>
      <c r="BF79" s="197">
        <f t="shared" si="114"/>
        <v>0</v>
      </c>
      <c r="BG79" s="119">
        <f t="shared" si="183"/>
        <v>0</v>
      </c>
      <c r="BH79" s="120">
        <f t="shared" si="183"/>
        <v>0</v>
      </c>
      <c r="BI79" s="120">
        <f t="shared" si="154"/>
        <v>0</v>
      </c>
      <c r="BJ79" s="120">
        <f t="shared" si="155"/>
        <v>0</v>
      </c>
      <c r="BK79" s="120">
        <f t="shared" si="156"/>
        <v>0</v>
      </c>
      <c r="BL79" s="120">
        <f t="shared" si="157"/>
        <v>0</v>
      </c>
      <c r="BM79" s="120">
        <f>0</f>
        <v>0</v>
      </c>
      <c r="BN79" s="120">
        <f t="shared" si="115"/>
        <v>0</v>
      </c>
      <c r="BO79" s="194">
        <f t="shared" si="184"/>
        <v>0</v>
      </c>
      <c r="BP79" s="195">
        <f t="shared" si="184"/>
        <v>0</v>
      </c>
      <c r="BQ79" s="196">
        <f t="shared" si="184"/>
        <v>0</v>
      </c>
      <c r="BR79" s="197">
        <f t="shared" si="116"/>
        <v>0</v>
      </c>
      <c r="BS79" s="197">
        <f t="shared" si="117"/>
        <v>0</v>
      </c>
      <c r="BT79" s="119">
        <f t="shared" si="185"/>
        <v>0</v>
      </c>
      <c r="BU79" s="120">
        <f t="shared" si="185"/>
        <v>0</v>
      </c>
      <c r="BV79" s="120">
        <f t="shared" si="160"/>
        <v>0</v>
      </c>
      <c r="BW79" s="120">
        <f t="shared" si="161"/>
        <v>0</v>
      </c>
      <c r="BX79" s="120">
        <f t="shared" si="162"/>
        <v>0</v>
      </c>
      <c r="BY79" s="120">
        <f t="shared" si="163"/>
        <v>0</v>
      </c>
      <c r="BZ79" s="120">
        <f>0</f>
        <v>0</v>
      </c>
      <c r="CA79" s="120">
        <f t="shared" si="118"/>
        <v>0</v>
      </c>
      <c r="CB79" s="194">
        <f t="shared" si="186"/>
        <v>0</v>
      </c>
      <c r="CC79" s="195">
        <f t="shared" si="186"/>
        <v>0</v>
      </c>
      <c r="CD79" s="196">
        <f t="shared" si="186"/>
        <v>0</v>
      </c>
      <c r="CE79" s="197">
        <f t="shared" si="119"/>
        <v>0</v>
      </c>
      <c r="CF79" s="197">
        <f t="shared" si="120"/>
        <v>0</v>
      </c>
      <c r="CG79" s="119">
        <f t="shared" si="187"/>
        <v>0</v>
      </c>
      <c r="CH79" s="120">
        <f t="shared" si="187"/>
        <v>0</v>
      </c>
      <c r="CI79" s="120">
        <f t="shared" si="166"/>
        <v>0</v>
      </c>
      <c r="CJ79" s="120">
        <f t="shared" si="167"/>
        <v>0</v>
      </c>
      <c r="CK79" s="120">
        <f t="shared" si="168"/>
        <v>0</v>
      </c>
      <c r="CL79" s="120">
        <f t="shared" si="169"/>
        <v>0</v>
      </c>
      <c r="CM79" s="120">
        <f>0</f>
        <v>0</v>
      </c>
      <c r="CN79" s="120">
        <f t="shared" si="121"/>
        <v>0</v>
      </c>
      <c r="CO79" s="194">
        <f t="shared" si="188"/>
        <v>0</v>
      </c>
      <c r="CP79" s="195">
        <f t="shared" si="188"/>
        <v>0</v>
      </c>
      <c r="CQ79" s="196" t="str">
        <f t="shared" si="188"/>
        <v/>
      </c>
      <c r="CR79" s="197" t="str">
        <f t="shared" si="122"/>
        <v/>
      </c>
      <c r="CS79" s="197" t="str">
        <f t="shared" si="123"/>
        <v/>
      </c>
      <c r="CT79" s="119">
        <f t="shared" si="189"/>
        <v>0</v>
      </c>
      <c r="CU79" s="120">
        <f t="shared" si="189"/>
        <v>0</v>
      </c>
      <c r="CV79" s="120" t="str">
        <f t="shared" si="124"/>
        <v/>
      </c>
      <c r="CW79" s="120" t="str">
        <f t="shared" si="125"/>
        <v/>
      </c>
      <c r="CX79" s="120" t="str">
        <f t="shared" si="126"/>
        <v/>
      </c>
      <c r="CY79" s="120" t="str">
        <f t="shared" si="127"/>
        <v/>
      </c>
      <c r="CZ79" s="120">
        <f>0</f>
        <v>0</v>
      </c>
      <c r="DA79" s="120"/>
      <c r="DB79" s="132" t="str">
        <f t="shared" si="172"/>
        <v/>
      </c>
      <c r="DC79" s="133" t="str">
        <f t="shared" si="173"/>
        <v/>
      </c>
    </row>
    <row r="80" spans="1:107">
      <c r="A80" s="199">
        <f t="shared" si="174"/>
        <v>0</v>
      </c>
      <c r="B80" s="194">
        <f t="shared" si="174"/>
        <v>0</v>
      </c>
      <c r="C80" s="195">
        <f t="shared" si="174"/>
        <v>0</v>
      </c>
      <c r="D80" s="196">
        <f t="shared" si="174"/>
        <v>0</v>
      </c>
      <c r="E80" s="197">
        <f t="shared" si="101"/>
        <v>0</v>
      </c>
      <c r="F80" s="197">
        <f t="shared" si="102"/>
        <v>0</v>
      </c>
      <c r="G80" s="119">
        <f t="shared" si="175"/>
        <v>0</v>
      </c>
      <c r="H80" s="120">
        <f t="shared" si="175"/>
        <v>0</v>
      </c>
      <c r="I80" s="120">
        <f t="shared" si="130"/>
        <v>0</v>
      </c>
      <c r="J80" s="120">
        <f t="shared" si="131"/>
        <v>0</v>
      </c>
      <c r="K80" s="120">
        <f t="shared" si="132"/>
        <v>0</v>
      </c>
      <c r="L80" s="120">
        <f t="shared" si="133"/>
        <v>0</v>
      </c>
      <c r="M80" s="120">
        <f>0</f>
        <v>0</v>
      </c>
      <c r="N80" s="121">
        <f t="shared" si="103"/>
        <v>0</v>
      </c>
      <c r="O80" s="194">
        <f t="shared" si="176"/>
        <v>0</v>
      </c>
      <c r="P80" s="195">
        <f t="shared" si="176"/>
        <v>0</v>
      </c>
      <c r="Q80" s="196">
        <f t="shared" si="176"/>
        <v>0</v>
      </c>
      <c r="R80" s="197">
        <f t="shared" si="104"/>
        <v>0</v>
      </c>
      <c r="S80" s="197">
        <f t="shared" si="105"/>
        <v>0</v>
      </c>
      <c r="T80" s="119">
        <f t="shared" si="177"/>
        <v>0</v>
      </c>
      <c r="U80" s="120">
        <f t="shared" si="177"/>
        <v>0</v>
      </c>
      <c r="V80" s="120">
        <f t="shared" si="136"/>
        <v>0</v>
      </c>
      <c r="W80" s="120">
        <f t="shared" si="137"/>
        <v>0</v>
      </c>
      <c r="X80" s="120">
        <f t="shared" si="138"/>
        <v>0</v>
      </c>
      <c r="Y80" s="120">
        <f t="shared" si="139"/>
        <v>0</v>
      </c>
      <c r="Z80" s="120">
        <f>0</f>
        <v>0</v>
      </c>
      <c r="AA80" s="120">
        <f t="shared" si="106"/>
        <v>0</v>
      </c>
      <c r="AB80" s="194">
        <f t="shared" si="178"/>
        <v>0</v>
      </c>
      <c r="AC80" s="195">
        <f t="shared" si="178"/>
        <v>0</v>
      </c>
      <c r="AD80" s="196">
        <f t="shared" si="178"/>
        <v>0</v>
      </c>
      <c r="AE80" s="197">
        <f t="shared" si="107"/>
        <v>0</v>
      </c>
      <c r="AF80" s="197">
        <f t="shared" si="108"/>
        <v>0</v>
      </c>
      <c r="AG80" s="119">
        <f t="shared" si="179"/>
        <v>0</v>
      </c>
      <c r="AH80" s="120">
        <f t="shared" si="179"/>
        <v>0</v>
      </c>
      <c r="AI80" s="120">
        <f t="shared" si="142"/>
        <v>0</v>
      </c>
      <c r="AJ80" s="120">
        <f t="shared" si="143"/>
        <v>0</v>
      </c>
      <c r="AK80" s="120">
        <f t="shared" si="144"/>
        <v>0</v>
      </c>
      <c r="AL80" s="120">
        <f t="shared" si="145"/>
        <v>0</v>
      </c>
      <c r="AM80" s="120">
        <f>0</f>
        <v>0</v>
      </c>
      <c r="AN80" s="120">
        <f t="shared" si="109"/>
        <v>0</v>
      </c>
      <c r="AO80" s="194">
        <f t="shared" si="180"/>
        <v>0</v>
      </c>
      <c r="AP80" s="195">
        <f t="shared" si="180"/>
        <v>0</v>
      </c>
      <c r="AQ80" s="196">
        <f t="shared" si="180"/>
        <v>0</v>
      </c>
      <c r="AR80" s="197">
        <f t="shared" si="110"/>
        <v>0</v>
      </c>
      <c r="AS80" s="197">
        <f t="shared" si="111"/>
        <v>0</v>
      </c>
      <c r="AT80" s="119">
        <f t="shared" si="181"/>
        <v>0</v>
      </c>
      <c r="AU80" s="120">
        <f t="shared" si="181"/>
        <v>0</v>
      </c>
      <c r="AV80" s="120">
        <f t="shared" si="148"/>
        <v>0</v>
      </c>
      <c r="AW80" s="120">
        <f t="shared" si="149"/>
        <v>0</v>
      </c>
      <c r="AX80" s="120">
        <f t="shared" si="150"/>
        <v>0</v>
      </c>
      <c r="AY80" s="120">
        <f t="shared" si="151"/>
        <v>0</v>
      </c>
      <c r="AZ80" s="120">
        <f>0</f>
        <v>0</v>
      </c>
      <c r="BA80" s="120">
        <f t="shared" si="112"/>
        <v>0</v>
      </c>
      <c r="BB80" s="194">
        <f t="shared" si="182"/>
        <v>0</v>
      </c>
      <c r="BC80" s="195">
        <f t="shared" si="182"/>
        <v>0</v>
      </c>
      <c r="BD80" s="196">
        <f t="shared" si="182"/>
        <v>0</v>
      </c>
      <c r="BE80" s="197">
        <f t="shared" si="113"/>
        <v>0</v>
      </c>
      <c r="BF80" s="197">
        <f t="shared" si="114"/>
        <v>0</v>
      </c>
      <c r="BG80" s="119">
        <f t="shared" si="183"/>
        <v>0</v>
      </c>
      <c r="BH80" s="120">
        <f t="shared" si="183"/>
        <v>0</v>
      </c>
      <c r="BI80" s="120">
        <f t="shared" si="154"/>
        <v>0</v>
      </c>
      <c r="BJ80" s="120">
        <f t="shared" si="155"/>
        <v>0</v>
      </c>
      <c r="BK80" s="120">
        <f t="shared" si="156"/>
        <v>0</v>
      </c>
      <c r="BL80" s="120">
        <f t="shared" si="157"/>
        <v>0</v>
      </c>
      <c r="BM80" s="120">
        <f>0</f>
        <v>0</v>
      </c>
      <c r="BN80" s="120">
        <f t="shared" si="115"/>
        <v>0</v>
      </c>
      <c r="BO80" s="194">
        <f t="shared" si="184"/>
        <v>0</v>
      </c>
      <c r="BP80" s="195">
        <f t="shared" si="184"/>
        <v>0</v>
      </c>
      <c r="BQ80" s="196">
        <f t="shared" si="184"/>
        <v>0</v>
      </c>
      <c r="BR80" s="197">
        <f t="shared" si="116"/>
        <v>0</v>
      </c>
      <c r="BS80" s="197">
        <f t="shared" si="117"/>
        <v>0</v>
      </c>
      <c r="BT80" s="119">
        <f t="shared" si="185"/>
        <v>0</v>
      </c>
      <c r="BU80" s="120">
        <f t="shared" si="185"/>
        <v>0</v>
      </c>
      <c r="BV80" s="120">
        <f t="shared" si="160"/>
        <v>0</v>
      </c>
      <c r="BW80" s="120">
        <f t="shared" si="161"/>
        <v>0</v>
      </c>
      <c r="BX80" s="120">
        <f t="shared" si="162"/>
        <v>0</v>
      </c>
      <c r="BY80" s="120">
        <f t="shared" si="163"/>
        <v>0</v>
      </c>
      <c r="BZ80" s="120">
        <f>0</f>
        <v>0</v>
      </c>
      <c r="CA80" s="120">
        <f t="shared" si="118"/>
        <v>0</v>
      </c>
      <c r="CB80" s="194">
        <f t="shared" si="186"/>
        <v>0</v>
      </c>
      <c r="CC80" s="195">
        <f t="shared" si="186"/>
        <v>0</v>
      </c>
      <c r="CD80" s="196">
        <f t="shared" si="186"/>
        <v>0</v>
      </c>
      <c r="CE80" s="197">
        <f t="shared" si="119"/>
        <v>0</v>
      </c>
      <c r="CF80" s="197">
        <f t="shared" si="120"/>
        <v>0</v>
      </c>
      <c r="CG80" s="119">
        <f t="shared" si="187"/>
        <v>0</v>
      </c>
      <c r="CH80" s="120">
        <f t="shared" si="187"/>
        <v>0</v>
      </c>
      <c r="CI80" s="120">
        <f t="shared" si="166"/>
        <v>0</v>
      </c>
      <c r="CJ80" s="120">
        <f t="shared" si="167"/>
        <v>0</v>
      </c>
      <c r="CK80" s="120">
        <f t="shared" si="168"/>
        <v>0</v>
      </c>
      <c r="CL80" s="120">
        <f t="shared" si="169"/>
        <v>0</v>
      </c>
      <c r="CM80" s="120">
        <f>0</f>
        <v>0</v>
      </c>
      <c r="CN80" s="120">
        <f t="shared" si="121"/>
        <v>0</v>
      </c>
      <c r="CO80" s="194">
        <f t="shared" si="188"/>
        <v>0</v>
      </c>
      <c r="CP80" s="195">
        <f t="shared" si="188"/>
        <v>0</v>
      </c>
      <c r="CQ80" s="196" t="str">
        <f t="shared" si="188"/>
        <v/>
      </c>
      <c r="CR80" s="197" t="str">
        <f t="shared" si="122"/>
        <v/>
      </c>
      <c r="CS80" s="197" t="str">
        <f t="shared" si="123"/>
        <v/>
      </c>
      <c r="CT80" s="119">
        <f t="shared" si="189"/>
        <v>0</v>
      </c>
      <c r="CU80" s="120">
        <f t="shared" si="189"/>
        <v>0</v>
      </c>
      <c r="CV80" s="120" t="str">
        <f t="shared" si="124"/>
        <v/>
      </c>
      <c r="CW80" s="120" t="str">
        <f t="shared" si="125"/>
        <v/>
      </c>
      <c r="CX80" s="120" t="str">
        <f t="shared" si="126"/>
        <v/>
      </c>
      <c r="CY80" s="120" t="str">
        <f t="shared" si="127"/>
        <v/>
      </c>
      <c r="CZ80" s="120">
        <f>0</f>
        <v>0</v>
      </c>
      <c r="DA80" s="120"/>
      <c r="DB80" s="132" t="str">
        <f t="shared" si="172"/>
        <v/>
      </c>
      <c r="DC80" s="133" t="str">
        <f t="shared" si="173"/>
        <v/>
      </c>
    </row>
    <row r="81" spans="1:108">
      <c r="A81" s="199">
        <f t="shared" si="174"/>
        <v>0</v>
      </c>
      <c r="B81" s="194">
        <f t="shared" si="174"/>
        <v>0</v>
      </c>
      <c r="C81" s="195">
        <f t="shared" si="174"/>
        <v>0</v>
      </c>
      <c r="D81" s="196">
        <f t="shared" si="174"/>
        <v>0</v>
      </c>
      <c r="E81" s="197">
        <f t="shared" si="101"/>
        <v>0</v>
      </c>
      <c r="F81" s="197">
        <f t="shared" si="102"/>
        <v>0</v>
      </c>
      <c r="G81" s="119">
        <f t="shared" si="175"/>
        <v>0</v>
      </c>
      <c r="H81" s="120">
        <f t="shared" si="175"/>
        <v>0</v>
      </c>
      <c r="I81" s="120">
        <f t="shared" si="130"/>
        <v>0</v>
      </c>
      <c r="J81" s="120">
        <f t="shared" si="131"/>
        <v>0</v>
      </c>
      <c r="K81" s="120">
        <f t="shared" si="132"/>
        <v>0</v>
      </c>
      <c r="L81" s="120">
        <f t="shared" si="133"/>
        <v>0</v>
      </c>
      <c r="M81" s="120">
        <f>0</f>
        <v>0</v>
      </c>
      <c r="N81" s="121">
        <f t="shared" si="103"/>
        <v>0</v>
      </c>
      <c r="O81" s="194">
        <f t="shared" si="176"/>
        <v>0</v>
      </c>
      <c r="P81" s="195">
        <f t="shared" si="176"/>
        <v>0</v>
      </c>
      <c r="Q81" s="196">
        <f t="shared" si="176"/>
        <v>0</v>
      </c>
      <c r="R81" s="197">
        <f t="shared" si="104"/>
        <v>0</v>
      </c>
      <c r="S81" s="197">
        <f t="shared" si="105"/>
        <v>0</v>
      </c>
      <c r="T81" s="119">
        <f t="shared" si="177"/>
        <v>0</v>
      </c>
      <c r="U81" s="120">
        <f t="shared" si="177"/>
        <v>0</v>
      </c>
      <c r="V81" s="120">
        <f t="shared" si="136"/>
        <v>0</v>
      </c>
      <c r="W81" s="120">
        <f t="shared" si="137"/>
        <v>0</v>
      </c>
      <c r="X81" s="120">
        <f t="shared" si="138"/>
        <v>0</v>
      </c>
      <c r="Y81" s="120">
        <f t="shared" si="139"/>
        <v>0</v>
      </c>
      <c r="Z81" s="120">
        <f>0</f>
        <v>0</v>
      </c>
      <c r="AA81" s="120">
        <f t="shared" si="106"/>
        <v>0</v>
      </c>
      <c r="AB81" s="194">
        <f t="shared" si="178"/>
        <v>0</v>
      </c>
      <c r="AC81" s="195">
        <f t="shared" si="178"/>
        <v>0</v>
      </c>
      <c r="AD81" s="196">
        <f t="shared" si="178"/>
        <v>0</v>
      </c>
      <c r="AE81" s="197">
        <f t="shared" si="107"/>
        <v>0</v>
      </c>
      <c r="AF81" s="197">
        <f t="shared" si="108"/>
        <v>0</v>
      </c>
      <c r="AG81" s="119">
        <f t="shared" si="179"/>
        <v>0</v>
      </c>
      <c r="AH81" s="120">
        <f t="shared" si="179"/>
        <v>0</v>
      </c>
      <c r="AI81" s="120">
        <f t="shared" si="142"/>
        <v>0</v>
      </c>
      <c r="AJ81" s="120">
        <f t="shared" si="143"/>
        <v>0</v>
      </c>
      <c r="AK81" s="120">
        <f t="shared" si="144"/>
        <v>0</v>
      </c>
      <c r="AL81" s="120">
        <f t="shared" si="145"/>
        <v>0</v>
      </c>
      <c r="AM81" s="120">
        <f>0</f>
        <v>0</v>
      </c>
      <c r="AN81" s="120">
        <f t="shared" si="109"/>
        <v>0</v>
      </c>
      <c r="AO81" s="194">
        <f t="shared" si="180"/>
        <v>0</v>
      </c>
      <c r="AP81" s="195">
        <f t="shared" si="180"/>
        <v>0</v>
      </c>
      <c r="AQ81" s="196">
        <f t="shared" si="180"/>
        <v>0</v>
      </c>
      <c r="AR81" s="197">
        <f t="shared" si="110"/>
        <v>0</v>
      </c>
      <c r="AS81" s="197">
        <f t="shared" si="111"/>
        <v>0</v>
      </c>
      <c r="AT81" s="119">
        <f t="shared" si="181"/>
        <v>0</v>
      </c>
      <c r="AU81" s="120">
        <f t="shared" si="181"/>
        <v>0</v>
      </c>
      <c r="AV81" s="120">
        <f t="shared" si="148"/>
        <v>0</v>
      </c>
      <c r="AW81" s="120">
        <f t="shared" si="149"/>
        <v>0</v>
      </c>
      <c r="AX81" s="120">
        <f t="shared" si="150"/>
        <v>0</v>
      </c>
      <c r="AY81" s="120">
        <f t="shared" si="151"/>
        <v>0</v>
      </c>
      <c r="AZ81" s="120">
        <f>0</f>
        <v>0</v>
      </c>
      <c r="BA81" s="120">
        <f t="shared" si="112"/>
        <v>0</v>
      </c>
      <c r="BB81" s="194">
        <f t="shared" si="182"/>
        <v>0</v>
      </c>
      <c r="BC81" s="195">
        <f t="shared" si="182"/>
        <v>0</v>
      </c>
      <c r="BD81" s="196">
        <f t="shared" si="182"/>
        <v>0</v>
      </c>
      <c r="BE81" s="197">
        <f t="shared" si="113"/>
        <v>0</v>
      </c>
      <c r="BF81" s="197">
        <f t="shared" si="114"/>
        <v>0</v>
      </c>
      <c r="BG81" s="119">
        <f t="shared" si="183"/>
        <v>0</v>
      </c>
      <c r="BH81" s="120">
        <f t="shared" si="183"/>
        <v>0</v>
      </c>
      <c r="BI81" s="120">
        <f t="shared" si="154"/>
        <v>0</v>
      </c>
      <c r="BJ81" s="120">
        <f t="shared" si="155"/>
        <v>0</v>
      </c>
      <c r="BK81" s="120">
        <f t="shared" si="156"/>
        <v>0</v>
      </c>
      <c r="BL81" s="120">
        <f t="shared" si="157"/>
        <v>0</v>
      </c>
      <c r="BM81" s="120">
        <f>0</f>
        <v>0</v>
      </c>
      <c r="BN81" s="120">
        <f t="shared" si="115"/>
        <v>0</v>
      </c>
      <c r="BO81" s="194">
        <f t="shared" si="184"/>
        <v>0</v>
      </c>
      <c r="BP81" s="195">
        <f t="shared" si="184"/>
        <v>0</v>
      </c>
      <c r="BQ81" s="196">
        <f t="shared" si="184"/>
        <v>0</v>
      </c>
      <c r="BR81" s="197">
        <f t="shared" si="116"/>
        <v>0</v>
      </c>
      <c r="BS81" s="197">
        <f t="shared" si="117"/>
        <v>0</v>
      </c>
      <c r="BT81" s="119">
        <f t="shared" si="185"/>
        <v>0</v>
      </c>
      <c r="BU81" s="120">
        <f t="shared" si="185"/>
        <v>0</v>
      </c>
      <c r="BV81" s="120">
        <f t="shared" si="160"/>
        <v>0</v>
      </c>
      <c r="BW81" s="120">
        <f t="shared" si="161"/>
        <v>0</v>
      </c>
      <c r="BX81" s="120">
        <f t="shared" si="162"/>
        <v>0</v>
      </c>
      <c r="BY81" s="120">
        <f t="shared" si="163"/>
        <v>0</v>
      </c>
      <c r="BZ81" s="120">
        <f>0</f>
        <v>0</v>
      </c>
      <c r="CA81" s="120">
        <f t="shared" si="118"/>
        <v>0</v>
      </c>
      <c r="CB81" s="194">
        <f t="shared" si="186"/>
        <v>0</v>
      </c>
      <c r="CC81" s="195">
        <f t="shared" si="186"/>
        <v>0</v>
      </c>
      <c r="CD81" s="196">
        <f t="shared" si="186"/>
        <v>0</v>
      </c>
      <c r="CE81" s="197">
        <f t="shared" si="119"/>
        <v>0</v>
      </c>
      <c r="CF81" s="197">
        <f t="shared" si="120"/>
        <v>0</v>
      </c>
      <c r="CG81" s="119">
        <f t="shared" si="187"/>
        <v>0</v>
      </c>
      <c r="CH81" s="120">
        <f t="shared" si="187"/>
        <v>0</v>
      </c>
      <c r="CI81" s="120">
        <f t="shared" si="166"/>
        <v>0</v>
      </c>
      <c r="CJ81" s="120">
        <f t="shared" si="167"/>
        <v>0</v>
      </c>
      <c r="CK81" s="120">
        <f t="shared" si="168"/>
        <v>0</v>
      </c>
      <c r="CL81" s="120">
        <f t="shared" si="169"/>
        <v>0</v>
      </c>
      <c r="CM81" s="120">
        <f>0</f>
        <v>0</v>
      </c>
      <c r="CN81" s="120">
        <f t="shared" si="121"/>
        <v>0</v>
      </c>
      <c r="CO81" s="194">
        <f t="shared" si="188"/>
        <v>0</v>
      </c>
      <c r="CP81" s="195">
        <f t="shared" si="188"/>
        <v>0</v>
      </c>
      <c r="CQ81" s="196" t="str">
        <f t="shared" si="188"/>
        <v/>
      </c>
      <c r="CR81" s="197" t="str">
        <f t="shared" si="122"/>
        <v/>
      </c>
      <c r="CS81" s="197" t="str">
        <f t="shared" si="123"/>
        <v/>
      </c>
      <c r="CT81" s="119">
        <f t="shared" si="189"/>
        <v>0</v>
      </c>
      <c r="CU81" s="120">
        <f t="shared" si="189"/>
        <v>0</v>
      </c>
      <c r="CV81" s="120" t="str">
        <f t="shared" si="124"/>
        <v/>
      </c>
      <c r="CW81" s="120" t="str">
        <f t="shared" si="125"/>
        <v/>
      </c>
      <c r="CX81" s="120" t="str">
        <f t="shared" si="126"/>
        <v/>
      </c>
      <c r="CY81" s="120" t="str">
        <f t="shared" si="127"/>
        <v/>
      </c>
      <c r="CZ81" s="120">
        <f>0</f>
        <v>0</v>
      </c>
      <c r="DA81" s="120"/>
      <c r="DB81" s="132" t="str">
        <f t="shared" si="172"/>
        <v/>
      </c>
      <c r="DC81" s="133" t="str">
        <f t="shared" si="173"/>
        <v/>
      </c>
    </row>
    <row r="82" spans="1:108">
      <c r="A82" s="199">
        <f t="shared" si="174"/>
        <v>0</v>
      </c>
      <c r="B82" s="194">
        <f t="shared" si="174"/>
        <v>0</v>
      </c>
      <c r="C82" s="195">
        <f t="shared" si="174"/>
        <v>0</v>
      </c>
      <c r="D82" s="196">
        <f t="shared" si="174"/>
        <v>0</v>
      </c>
      <c r="E82" s="197">
        <f t="shared" si="101"/>
        <v>0</v>
      </c>
      <c r="F82" s="197">
        <f t="shared" si="102"/>
        <v>0</v>
      </c>
      <c r="G82" s="119">
        <f t="shared" si="175"/>
        <v>0</v>
      </c>
      <c r="H82" s="120">
        <f t="shared" si="175"/>
        <v>0</v>
      </c>
      <c r="I82" s="120">
        <f t="shared" si="130"/>
        <v>0</v>
      </c>
      <c r="J82" s="120">
        <f t="shared" si="131"/>
        <v>0</v>
      </c>
      <c r="K82" s="120">
        <f t="shared" si="132"/>
        <v>0</v>
      </c>
      <c r="L82" s="120">
        <f t="shared" si="133"/>
        <v>0</v>
      </c>
      <c r="M82" s="120">
        <f>0</f>
        <v>0</v>
      </c>
      <c r="N82" s="121">
        <f t="shared" si="103"/>
        <v>0</v>
      </c>
      <c r="O82" s="194">
        <f t="shared" si="176"/>
        <v>0</v>
      </c>
      <c r="P82" s="195">
        <f t="shared" si="176"/>
        <v>0</v>
      </c>
      <c r="Q82" s="196">
        <f t="shared" si="176"/>
        <v>0</v>
      </c>
      <c r="R82" s="197">
        <f t="shared" si="104"/>
        <v>0</v>
      </c>
      <c r="S82" s="197">
        <f t="shared" si="105"/>
        <v>0</v>
      </c>
      <c r="T82" s="119">
        <f t="shared" si="177"/>
        <v>0</v>
      </c>
      <c r="U82" s="120">
        <f t="shared" si="177"/>
        <v>0</v>
      </c>
      <c r="V82" s="120">
        <f t="shared" si="136"/>
        <v>0</v>
      </c>
      <c r="W82" s="120">
        <f t="shared" si="137"/>
        <v>0</v>
      </c>
      <c r="X82" s="120">
        <f t="shared" si="138"/>
        <v>0</v>
      </c>
      <c r="Y82" s="120">
        <f t="shared" si="139"/>
        <v>0</v>
      </c>
      <c r="Z82" s="120">
        <f>0</f>
        <v>0</v>
      </c>
      <c r="AA82" s="120">
        <f t="shared" si="106"/>
        <v>0</v>
      </c>
      <c r="AB82" s="194">
        <f t="shared" si="178"/>
        <v>0</v>
      </c>
      <c r="AC82" s="195">
        <f t="shared" si="178"/>
        <v>0</v>
      </c>
      <c r="AD82" s="196">
        <f t="shared" si="178"/>
        <v>0</v>
      </c>
      <c r="AE82" s="197">
        <f t="shared" si="107"/>
        <v>0</v>
      </c>
      <c r="AF82" s="197">
        <f t="shared" si="108"/>
        <v>0</v>
      </c>
      <c r="AG82" s="119">
        <f t="shared" si="179"/>
        <v>0</v>
      </c>
      <c r="AH82" s="120">
        <f t="shared" si="179"/>
        <v>0</v>
      </c>
      <c r="AI82" s="120">
        <f t="shared" si="142"/>
        <v>0</v>
      </c>
      <c r="AJ82" s="120">
        <f t="shared" si="143"/>
        <v>0</v>
      </c>
      <c r="AK82" s="120">
        <f t="shared" si="144"/>
        <v>0</v>
      </c>
      <c r="AL82" s="120">
        <f t="shared" si="145"/>
        <v>0</v>
      </c>
      <c r="AM82" s="120">
        <f>0</f>
        <v>0</v>
      </c>
      <c r="AN82" s="120">
        <f t="shared" si="109"/>
        <v>0</v>
      </c>
      <c r="AO82" s="194">
        <f t="shared" si="180"/>
        <v>0</v>
      </c>
      <c r="AP82" s="195">
        <f t="shared" si="180"/>
        <v>0</v>
      </c>
      <c r="AQ82" s="196">
        <f t="shared" si="180"/>
        <v>0</v>
      </c>
      <c r="AR82" s="197">
        <f t="shared" si="110"/>
        <v>0</v>
      </c>
      <c r="AS82" s="197">
        <f t="shared" si="111"/>
        <v>0</v>
      </c>
      <c r="AT82" s="119">
        <f t="shared" si="181"/>
        <v>0</v>
      </c>
      <c r="AU82" s="120">
        <f t="shared" si="181"/>
        <v>0</v>
      </c>
      <c r="AV82" s="120">
        <f t="shared" si="148"/>
        <v>0</v>
      </c>
      <c r="AW82" s="120">
        <f t="shared" si="149"/>
        <v>0</v>
      </c>
      <c r="AX82" s="120">
        <f t="shared" si="150"/>
        <v>0</v>
      </c>
      <c r="AY82" s="120">
        <f t="shared" si="151"/>
        <v>0</v>
      </c>
      <c r="AZ82" s="120">
        <f>0</f>
        <v>0</v>
      </c>
      <c r="BA82" s="120">
        <f t="shared" si="112"/>
        <v>0</v>
      </c>
      <c r="BB82" s="194">
        <f t="shared" si="182"/>
        <v>0</v>
      </c>
      <c r="BC82" s="195">
        <f t="shared" si="182"/>
        <v>0</v>
      </c>
      <c r="BD82" s="196">
        <f t="shared" si="182"/>
        <v>0</v>
      </c>
      <c r="BE82" s="197">
        <f t="shared" si="113"/>
        <v>0</v>
      </c>
      <c r="BF82" s="197">
        <f t="shared" si="114"/>
        <v>0</v>
      </c>
      <c r="BG82" s="119">
        <f t="shared" si="183"/>
        <v>0</v>
      </c>
      <c r="BH82" s="120">
        <f t="shared" si="183"/>
        <v>0</v>
      </c>
      <c r="BI82" s="120">
        <f t="shared" si="154"/>
        <v>0</v>
      </c>
      <c r="BJ82" s="120">
        <f t="shared" si="155"/>
        <v>0</v>
      </c>
      <c r="BK82" s="120">
        <f t="shared" si="156"/>
        <v>0</v>
      </c>
      <c r="BL82" s="120">
        <f t="shared" si="157"/>
        <v>0</v>
      </c>
      <c r="BM82" s="120">
        <f>0</f>
        <v>0</v>
      </c>
      <c r="BN82" s="120">
        <f t="shared" si="115"/>
        <v>0</v>
      </c>
      <c r="BO82" s="194">
        <f t="shared" si="184"/>
        <v>0</v>
      </c>
      <c r="BP82" s="195">
        <f t="shared" si="184"/>
        <v>0</v>
      </c>
      <c r="BQ82" s="196">
        <f t="shared" si="184"/>
        <v>0</v>
      </c>
      <c r="BR82" s="197">
        <f t="shared" si="116"/>
        <v>0</v>
      </c>
      <c r="BS82" s="197">
        <f t="shared" si="117"/>
        <v>0</v>
      </c>
      <c r="BT82" s="119">
        <f t="shared" si="185"/>
        <v>0</v>
      </c>
      <c r="BU82" s="120">
        <f t="shared" si="185"/>
        <v>0</v>
      </c>
      <c r="BV82" s="120">
        <f t="shared" si="160"/>
        <v>0</v>
      </c>
      <c r="BW82" s="120">
        <f t="shared" si="161"/>
        <v>0</v>
      </c>
      <c r="BX82" s="120">
        <f t="shared" si="162"/>
        <v>0</v>
      </c>
      <c r="BY82" s="120">
        <f t="shared" si="163"/>
        <v>0</v>
      </c>
      <c r="BZ82" s="120">
        <f>0</f>
        <v>0</v>
      </c>
      <c r="CA82" s="120">
        <f t="shared" si="118"/>
        <v>0</v>
      </c>
      <c r="CB82" s="194">
        <f t="shared" si="186"/>
        <v>0</v>
      </c>
      <c r="CC82" s="195">
        <f t="shared" si="186"/>
        <v>0</v>
      </c>
      <c r="CD82" s="196">
        <f t="shared" si="186"/>
        <v>0</v>
      </c>
      <c r="CE82" s="197">
        <f t="shared" si="119"/>
        <v>0</v>
      </c>
      <c r="CF82" s="197">
        <f t="shared" si="120"/>
        <v>0</v>
      </c>
      <c r="CG82" s="119">
        <f t="shared" si="187"/>
        <v>0</v>
      </c>
      <c r="CH82" s="120">
        <f t="shared" si="187"/>
        <v>0</v>
      </c>
      <c r="CI82" s="120">
        <f t="shared" si="166"/>
        <v>0</v>
      </c>
      <c r="CJ82" s="120">
        <f t="shared" si="167"/>
        <v>0</v>
      </c>
      <c r="CK82" s="120">
        <f t="shared" si="168"/>
        <v>0</v>
      </c>
      <c r="CL82" s="120">
        <f t="shared" si="169"/>
        <v>0</v>
      </c>
      <c r="CM82" s="120">
        <f>0</f>
        <v>0</v>
      </c>
      <c r="CN82" s="120">
        <f t="shared" si="121"/>
        <v>0</v>
      </c>
      <c r="CO82" s="194">
        <f t="shared" si="188"/>
        <v>0</v>
      </c>
      <c r="CP82" s="195">
        <f t="shared" si="188"/>
        <v>0</v>
      </c>
      <c r="CQ82" s="196" t="str">
        <f t="shared" si="188"/>
        <v/>
      </c>
      <c r="CR82" s="197" t="str">
        <f t="shared" si="122"/>
        <v/>
      </c>
      <c r="CS82" s="197" t="str">
        <f t="shared" si="123"/>
        <v/>
      </c>
      <c r="CT82" s="119">
        <f t="shared" si="189"/>
        <v>0</v>
      </c>
      <c r="CU82" s="120">
        <f t="shared" si="189"/>
        <v>0</v>
      </c>
      <c r="CV82" s="120" t="str">
        <f t="shared" si="124"/>
        <v/>
      </c>
      <c r="CW82" s="120" t="str">
        <f t="shared" si="125"/>
        <v/>
      </c>
      <c r="CX82" s="120" t="str">
        <f t="shared" si="126"/>
        <v/>
      </c>
      <c r="CY82" s="120" t="str">
        <f t="shared" si="127"/>
        <v/>
      </c>
      <c r="CZ82" s="120">
        <f>0</f>
        <v>0</v>
      </c>
      <c r="DA82" s="120"/>
      <c r="DB82" s="132" t="str">
        <f t="shared" si="172"/>
        <v/>
      </c>
      <c r="DC82" s="133" t="str">
        <f t="shared" si="173"/>
        <v/>
      </c>
    </row>
    <row r="83" spans="1:108">
      <c r="A83" s="199">
        <f t="shared" si="174"/>
        <v>0</v>
      </c>
      <c r="B83" s="194">
        <f t="shared" si="174"/>
        <v>0</v>
      </c>
      <c r="C83" s="195">
        <f t="shared" si="174"/>
        <v>0</v>
      </c>
      <c r="D83" s="196">
        <f t="shared" si="174"/>
        <v>0</v>
      </c>
      <c r="E83" s="197">
        <f t="shared" si="101"/>
        <v>0</v>
      </c>
      <c r="F83" s="197">
        <f t="shared" si="102"/>
        <v>0</v>
      </c>
      <c r="G83" s="119">
        <f t="shared" si="175"/>
        <v>0</v>
      </c>
      <c r="H83" s="120">
        <f t="shared" si="175"/>
        <v>0</v>
      </c>
      <c r="I83" s="120">
        <f t="shared" si="130"/>
        <v>0</v>
      </c>
      <c r="J83" s="120">
        <f t="shared" si="131"/>
        <v>0</v>
      </c>
      <c r="K83" s="120">
        <f t="shared" si="132"/>
        <v>0</v>
      </c>
      <c r="L83" s="120">
        <f t="shared" si="133"/>
        <v>0</v>
      </c>
      <c r="M83" s="120">
        <f>0</f>
        <v>0</v>
      </c>
      <c r="N83" s="121">
        <f t="shared" si="103"/>
        <v>0</v>
      </c>
      <c r="O83" s="194">
        <f t="shared" si="176"/>
        <v>0</v>
      </c>
      <c r="P83" s="195">
        <f t="shared" si="176"/>
        <v>0</v>
      </c>
      <c r="Q83" s="196">
        <f t="shared" si="176"/>
        <v>0</v>
      </c>
      <c r="R83" s="197">
        <f t="shared" si="104"/>
        <v>0</v>
      </c>
      <c r="S83" s="197">
        <f t="shared" si="105"/>
        <v>0</v>
      </c>
      <c r="T83" s="119">
        <f t="shared" si="177"/>
        <v>0</v>
      </c>
      <c r="U83" s="120">
        <f t="shared" si="177"/>
        <v>0</v>
      </c>
      <c r="V83" s="120">
        <f t="shared" si="136"/>
        <v>0</v>
      </c>
      <c r="W83" s="120">
        <f t="shared" si="137"/>
        <v>0</v>
      </c>
      <c r="X83" s="120">
        <f t="shared" si="138"/>
        <v>0</v>
      </c>
      <c r="Y83" s="120">
        <f t="shared" si="139"/>
        <v>0</v>
      </c>
      <c r="Z83" s="120">
        <f>0</f>
        <v>0</v>
      </c>
      <c r="AA83" s="120">
        <f t="shared" si="106"/>
        <v>0</v>
      </c>
      <c r="AB83" s="194">
        <f t="shared" si="178"/>
        <v>0</v>
      </c>
      <c r="AC83" s="195">
        <f t="shared" si="178"/>
        <v>0</v>
      </c>
      <c r="AD83" s="196">
        <f t="shared" si="178"/>
        <v>0</v>
      </c>
      <c r="AE83" s="197">
        <f t="shared" si="107"/>
        <v>0</v>
      </c>
      <c r="AF83" s="197">
        <f t="shared" si="108"/>
        <v>0</v>
      </c>
      <c r="AG83" s="119">
        <f t="shared" si="179"/>
        <v>0</v>
      </c>
      <c r="AH83" s="120">
        <f t="shared" si="179"/>
        <v>0</v>
      </c>
      <c r="AI83" s="120">
        <f t="shared" si="142"/>
        <v>0</v>
      </c>
      <c r="AJ83" s="120">
        <f t="shared" si="143"/>
        <v>0</v>
      </c>
      <c r="AK83" s="120">
        <f t="shared" si="144"/>
        <v>0</v>
      </c>
      <c r="AL83" s="120">
        <f t="shared" si="145"/>
        <v>0</v>
      </c>
      <c r="AM83" s="120">
        <f>0</f>
        <v>0</v>
      </c>
      <c r="AN83" s="120">
        <f t="shared" si="109"/>
        <v>0</v>
      </c>
      <c r="AO83" s="194">
        <f t="shared" si="180"/>
        <v>0</v>
      </c>
      <c r="AP83" s="195">
        <f t="shared" si="180"/>
        <v>0</v>
      </c>
      <c r="AQ83" s="196">
        <f t="shared" si="180"/>
        <v>0</v>
      </c>
      <c r="AR83" s="197">
        <f t="shared" si="110"/>
        <v>0</v>
      </c>
      <c r="AS83" s="197">
        <f t="shared" si="111"/>
        <v>0</v>
      </c>
      <c r="AT83" s="119">
        <f t="shared" si="181"/>
        <v>0</v>
      </c>
      <c r="AU83" s="120">
        <f t="shared" si="181"/>
        <v>0</v>
      </c>
      <c r="AV83" s="120">
        <f t="shared" si="148"/>
        <v>0</v>
      </c>
      <c r="AW83" s="120">
        <f t="shared" si="149"/>
        <v>0</v>
      </c>
      <c r="AX83" s="120">
        <f t="shared" si="150"/>
        <v>0</v>
      </c>
      <c r="AY83" s="120">
        <f t="shared" si="151"/>
        <v>0</v>
      </c>
      <c r="AZ83" s="120">
        <f>0</f>
        <v>0</v>
      </c>
      <c r="BA83" s="120">
        <f t="shared" si="112"/>
        <v>0</v>
      </c>
      <c r="BB83" s="194">
        <f t="shared" si="182"/>
        <v>0</v>
      </c>
      <c r="BC83" s="195">
        <f t="shared" si="182"/>
        <v>0</v>
      </c>
      <c r="BD83" s="196">
        <f t="shared" si="182"/>
        <v>0</v>
      </c>
      <c r="BE83" s="197">
        <f t="shared" si="113"/>
        <v>0</v>
      </c>
      <c r="BF83" s="197">
        <f t="shared" si="114"/>
        <v>0</v>
      </c>
      <c r="BG83" s="119">
        <f t="shared" si="183"/>
        <v>0</v>
      </c>
      <c r="BH83" s="120">
        <f t="shared" si="183"/>
        <v>0</v>
      </c>
      <c r="BI83" s="120">
        <f t="shared" si="154"/>
        <v>0</v>
      </c>
      <c r="BJ83" s="120">
        <f t="shared" si="155"/>
        <v>0</v>
      </c>
      <c r="BK83" s="120">
        <f t="shared" si="156"/>
        <v>0</v>
      </c>
      <c r="BL83" s="120">
        <f t="shared" si="157"/>
        <v>0</v>
      </c>
      <c r="BM83" s="120">
        <f>0</f>
        <v>0</v>
      </c>
      <c r="BN83" s="120">
        <f t="shared" si="115"/>
        <v>0</v>
      </c>
      <c r="BO83" s="194">
        <f t="shared" si="184"/>
        <v>0</v>
      </c>
      <c r="BP83" s="195">
        <f t="shared" si="184"/>
        <v>0</v>
      </c>
      <c r="BQ83" s="196">
        <f t="shared" si="184"/>
        <v>0</v>
      </c>
      <c r="BR83" s="197">
        <f t="shared" si="116"/>
        <v>0</v>
      </c>
      <c r="BS83" s="197">
        <f t="shared" si="117"/>
        <v>0</v>
      </c>
      <c r="BT83" s="119">
        <f t="shared" si="185"/>
        <v>0</v>
      </c>
      <c r="BU83" s="120">
        <f t="shared" si="185"/>
        <v>0</v>
      </c>
      <c r="BV83" s="120">
        <f t="shared" si="160"/>
        <v>0</v>
      </c>
      <c r="BW83" s="120">
        <f t="shared" si="161"/>
        <v>0</v>
      </c>
      <c r="BX83" s="120">
        <f t="shared" si="162"/>
        <v>0</v>
      </c>
      <c r="BY83" s="120">
        <f t="shared" si="163"/>
        <v>0</v>
      </c>
      <c r="BZ83" s="120">
        <f>0</f>
        <v>0</v>
      </c>
      <c r="CA83" s="120">
        <f t="shared" si="118"/>
        <v>0</v>
      </c>
      <c r="CB83" s="194">
        <f t="shared" si="186"/>
        <v>0</v>
      </c>
      <c r="CC83" s="195">
        <f t="shared" si="186"/>
        <v>0</v>
      </c>
      <c r="CD83" s="196">
        <f t="shared" si="186"/>
        <v>0</v>
      </c>
      <c r="CE83" s="197">
        <f t="shared" si="119"/>
        <v>0</v>
      </c>
      <c r="CF83" s="197">
        <f t="shared" si="120"/>
        <v>0</v>
      </c>
      <c r="CG83" s="119">
        <f t="shared" si="187"/>
        <v>0</v>
      </c>
      <c r="CH83" s="120">
        <f t="shared" si="187"/>
        <v>0</v>
      </c>
      <c r="CI83" s="120">
        <f t="shared" si="166"/>
        <v>0</v>
      </c>
      <c r="CJ83" s="120">
        <f t="shared" si="167"/>
        <v>0</v>
      </c>
      <c r="CK83" s="120">
        <f t="shared" si="168"/>
        <v>0</v>
      </c>
      <c r="CL83" s="120">
        <f t="shared" si="169"/>
        <v>0</v>
      </c>
      <c r="CM83" s="120">
        <f>0</f>
        <v>0</v>
      </c>
      <c r="CN83" s="120">
        <f t="shared" si="121"/>
        <v>0</v>
      </c>
      <c r="CO83" s="194">
        <f t="shared" si="188"/>
        <v>0</v>
      </c>
      <c r="CP83" s="195">
        <f t="shared" si="188"/>
        <v>0</v>
      </c>
      <c r="CQ83" s="196" t="str">
        <f t="shared" si="188"/>
        <v/>
      </c>
      <c r="CR83" s="197" t="str">
        <f t="shared" si="122"/>
        <v/>
      </c>
      <c r="CS83" s="197" t="str">
        <f t="shared" si="123"/>
        <v/>
      </c>
      <c r="CT83" s="119">
        <f t="shared" si="189"/>
        <v>0</v>
      </c>
      <c r="CU83" s="120">
        <f t="shared" si="189"/>
        <v>0</v>
      </c>
      <c r="CV83" s="120" t="str">
        <f t="shared" si="124"/>
        <v/>
      </c>
      <c r="CW83" s="120" t="str">
        <f t="shared" si="125"/>
        <v/>
      </c>
      <c r="CX83" s="120" t="str">
        <f t="shared" si="126"/>
        <v/>
      </c>
      <c r="CY83" s="120" t="str">
        <f t="shared" si="127"/>
        <v/>
      </c>
      <c r="CZ83" s="120">
        <f>0</f>
        <v>0</v>
      </c>
      <c r="DA83" s="120"/>
      <c r="DB83" s="132" t="str">
        <f t="shared" si="172"/>
        <v/>
      </c>
      <c r="DC83" s="133" t="str">
        <f t="shared" si="173"/>
        <v/>
      </c>
    </row>
    <row r="84" spans="1:108">
      <c r="A84" s="199">
        <f t="shared" ref="A84:D91" si="190">A40</f>
        <v>0</v>
      </c>
      <c r="B84" s="194">
        <f t="shared" si="190"/>
        <v>0</v>
      </c>
      <c r="C84" s="195">
        <f t="shared" si="190"/>
        <v>0</v>
      </c>
      <c r="D84" s="196">
        <f t="shared" si="190"/>
        <v>0</v>
      </c>
      <c r="E84" s="197">
        <f t="shared" si="101"/>
        <v>0</v>
      </c>
      <c r="F84" s="197">
        <f t="shared" si="102"/>
        <v>0</v>
      </c>
      <c r="G84" s="119">
        <f t="shared" ref="G84:H90" si="191">G40</f>
        <v>0</v>
      </c>
      <c r="H84" s="120">
        <f t="shared" si="191"/>
        <v>0</v>
      </c>
      <c r="I84" s="120">
        <f t="shared" si="130"/>
        <v>0</v>
      </c>
      <c r="J84" s="120">
        <f t="shared" si="131"/>
        <v>0</v>
      </c>
      <c r="K84" s="120">
        <f t="shared" si="132"/>
        <v>0</v>
      </c>
      <c r="L84" s="120">
        <f t="shared" si="133"/>
        <v>0</v>
      </c>
      <c r="M84" s="120">
        <f>0</f>
        <v>0</v>
      </c>
      <c r="N84" s="121">
        <f t="shared" si="103"/>
        <v>0</v>
      </c>
      <c r="O84" s="194">
        <f t="shared" ref="O84:Q91" si="192">O40</f>
        <v>0</v>
      </c>
      <c r="P84" s="195">
        <f t="shared" si="192"/>
        <v>0</v>
      </c>
      <c r="Q84" s="196">
        <f t="shared" si="192"/>
        <v>0</v>
      </c>
      <c r="R84" s="197">
        <f t="shared" si="104"/>
        <v>0</v>
      </c>
      <c r="S84" s="197">
        <f t="shared" si="105"/>
        <v>0</v>
      </c>
      <c r="T84" s="119">
        <f t="shared" ref="T84:U90" si="193">T40</f>
        <v>0</v>
      </c>
      <c r="U84" s="120">
        <f t="shared" si="193"/>
        <v>0</v>
      </c>
      <c r="V84" s="120">
        <f t="shared" si="136"/>
        <v>0</v>
      </c>
      <c r="W84" s="120">
        <f t="shared" si="137"/>
        <v>0</v>
      </c>
      <c r="X84" s="120">
        <f t="shared" si="138"/>
        <v>0</v>
      </c>
      <c r="Y84" s="120">
        <f t="shared" si="139"/>
        <v>0</v>
      </c>
      <c r="Z84" s="120">
        <f>0</f>
        <v>0</v>
      </c>
      <c r="AA84" s="120">
        <f t="shared" si="106"/>
        <v>0</v>
      </c>
      <c r="AB84" s="194">
        <f t="shared" ref="AB84:AD91" si="194">AB40</f>
        <v>0</v>
      </c>
      <c r="AC84" s="195">
        <f t="shared" si="194"/>
        <v>0</v>
      </c>
      <c r="AD84" s="196">
        <f t="shared" si="194"/>
        <v>0</v>
      </c>
      <c r="AE84" s="197">
        <f t="shared" si="107"/>
        <v>0</v>
      </c>
      <c r="AF84" s="197">
        <f t="shared" si="108"/>
        <v>0</v>
      </c>
      <c r="AG84" s="119">
        <f t="shared" ref="AG84:AH90" si="195">AG40</f>
        <v>0</v>
      </c>
      <c r="AH84" s="120">
        <f t="shared" si="195"/>
        <v>0</v>
      </c>
      <c r="AI84" s="120">
        <f t="shared" si="142"/>
        <v>0</v>
      </c>
      <c r="AJ84" s="120">
        <f t="shared" si="143"/>
        <v>0</v>
      </c>
      <c r="AK84" s="120">
        <f t="shared" si="144"/>
        <v>0</v>
      </c>
      <c r="AL84" s="120">
        <f t="shared" si="145"/>
        <v>0</v>
      </c>
      <c r="AM84" s="120">
        <f>0</f>
        <v>0</v>
      </c>
      <c r="AN84" s="120">
        <f t="shared" si="109"/>
        <v>0</v>
      </c>
      <c r="AO84" s="194">
        <f t="shared" ref="AO84:AQ91" si="196">AO40</f>
        <v>0</v>
      </c>
      <c r="AP84" s="195">
        <f t="shared" si="196"/>
        <v>0</v>
      </c>
      <c r="AQ84" s="196">
        <f t="shared" si="196"/>
        <v>0</v>
      </c>
      <c r="AR84" s="197">
        <f t="shared" si="110"/>
        <v>0</v>
      </c>
      <c r="AS84" s="197">
        <f t="shared" si="111"/>
        <v>0</v>
      </c>
      <c r="AT84" s="119">
        <f t="shared" ref="AT84:AU90" si="197">AT40</f>
        <v>0</v>
      </c>
      <c r="AU84" s="120">
        <f t="shared" si="197"/>
        <v>0</v>
      </c>
      <c r="AV84" s="120">
        <f t="shared" si="148"/>
        <v>0</v>
      </c>
      <c r="AW84" s="120">
        <f t="shared" si="149"/>
        <v>0</v>
      </c>
      <c r="AX84" s="120">
        <f t="shared" si="150"/>
        <v>0</v>
      </c>
      <c r="AY84" s="120">
        <f t="shared" si="151"/>
        <v>0</v>
      </c>
      <c r="AZ84" s="120">
        <f>0</f>
        <v>0</v>
      </c>
      <c r="BA84" s="120">
        <f t="shared" si="112"/>
        <v>0</v>
      </c>
      <c r="BB84" s="194">
        <f t="shared" ref="BB84:BD91" si="198">BB40</f>
        <v>0</v>
      </c>
      <c r="BC84" s="195">
        <f t="shared" si="198"/>
        <v>0</v>
      </c>
      <c r="BD84" s="196">
        <f t="shared" si="198"/>
        <v>0</v>
      </c>
      <c r="BE84" s="197">
        <f t="shared" si="113"/>
        <v>0</v>
      </c>
      <c r="BF84" s="197">
        <f t="shared" si="114"/>
        <v>0</v>
      </c>
      <c r="BG84" s="119">
        <f t="shared" ref="BG84:BH90" si="199">BG40</f>
        <v>0</v>
      </c>
      <c r="BH84" s="120">
        <f t="shared" si="199"/>
        <v>0</v>
      </c>
      <c r="BI84" s="120">
        <f t="shared" si="154"/>
        <v>0</v>
      </c>
      <c r="BJ84" s="120">
        <f t="shared" si="155"/>
        <v>0</v>
      </c>
      <c r="BK84" s="120">
        <f t="shared" si="156"/>
        <v>0</v>
      </c>
      <c r="BL84" s="120">
        <f t="shared" si="157"/>
        <v>0</v>
      </c>
      <c r="BM84" s="120">
        <f>0</f>
        <v>0</v>
      </c>
      <c r="BN84" s="120">
        <f t="shared" si="115"/>
        <v>0</v>
      </c>
      <c r="BO84" s="194">
        <f t="shared" ref="BO84:BQ91" si="200">BO40</f>
        <v>0</v>
      </c>
      <c r="BP84" s="195">
        <f t="shared" si="200"/>
        <v>0</v>
      </c>
      <c r="BQ84" s="196">
        <f t="shared" si="200"/>
        <v>0</v>
      </c>
      <c r="BR84" s="197">
        <f t="shared" si="116"/>
        <v>0</v>
      </c>
      <c r="BS84" s="197">
        <f t="shared" si="117"/>
        <v>0</v>
      </c>
      <c r="BT84" s="119">
        <f t="shared" ref="BT84:BU90" si="201">BT40</f>
        <v>0</v>
      </c>
      <c r="BU84" s="120">
        <f t="shared" si="201"/>
        <v>0</v>
      </c>
      <c r="BV84" s="120">
        <f t="shared" si="160"/>
        <v>0</v>
      </c>
      <c r="BW84" s="120">
        <f t="shared" si="161"/>
        <v>0</v>
      </c>
      <c r="BX84" s="120">
        <f t="shared" si="162"/>
        <v>0</v>
      </c>
      <c r="BY84" s="120">
        <f t="shared" si="163"/>
        <v>0</v>
      </c>
      <c r="BZ84" s="120">
        <f>0</f>
        <v>0</v>
      </c>
      <c r="CA84" s="120">
        <f t="shared" si="118"/>
        <v>0</v>
      </c>
      <c r="CB84" s="194">
        <f t="shared" ref="CB84:CD91" si="202">CB40</f>
        <v>0</v>
      </c>
      <c r="CC84" s="195">
        <f t="shared" si="202"/>
        <v>0</v>
      </c>
      <c r="CD84" s="196">
        <f t="shared" si="202"/>
        <v>0</v>
      </c>
      <c r="CE84" s="197">
        <f t="shared" si="119"/>
        <v>0</v>
      </c>
      <c r="CF84" s="197">
        <f t="shared" si="120"/>
        <v>0</v>
      </c>
      <c r="CG84" s="119">
        <f t="shared" ref="CG84:CH90" si="203">CG40</f>
        <v>0</v>
      </c>
      <c r="CH84" s="120">
        <f t="shared" si="203"/>
        <v>0</v>
      </c>
      <c r="CI84" s="120">
        <f t="shared" si="166"/>
        <v>0</v>
      </c>
      <c r="CJ84" s="120">
        <f t="shared" si="167"/>
        <v>0</v>
      </c>
      <c r="CK84" s="120">
        <f t="shared" si="168"/>
        <v>0</v>
      </c>
      <c r="CL84" s="120">
        <f t="shared" si="169"/>
        <v>0</v>
      </c>
      <c r="CM84" s="120">
        <f>0</f>
        <v>0</v>
      </c>
      <c r="CN84" s="120">
        <f t="shared" si="121"/>
        <v>0</v>
      </c>
      <c r="CO84" s="194">
        <f t="shared" ref="CO84:CQ91" si="204">CO40</f>
        <v>0</v>
      </c>
      <c r="CP84" s="195">
        <f t="shared" si="204"/>
        <v>0</v>
      </c>
      <c r="CQ84" s="196" t="str">
        <f t="shared" si="204"/>
        <v/>
      </c>
      <c r="CR84" s="197" t="str">
        <f t="shared" si="122"/>
        <v/>
      </c>
      <c r="CS84" s="197" t="str">
        <f t="shared" si="123"/>
        <v/>
      </c>
      <c r="CT84" s="119">
        <f t="shared" ref="CT84:CU90" si="205">CT40</f>
        <v>0</v>
      </c>
      <c r="CU84" s="120">
        <f t="shared" si="205"/>
        <v>0</v>
      </c>
      <c r="CV84" s="120" t="str">
        <f t="shared" si="124"/>
        <v/>
      </c>
      <c r="CW84" s="120" t="str">
        <f t="shared" si="125"/>
        <v/>
      </c>
      <c r="CX84" s="120" t="str">
        <f t="shared" si="126"/>
        <v/>
      </c>
      <c r="CY84" s="120" t="str">
        <f t="shared" si="127"/>
        <v/>
      </c>
      <c r="CZ84" s="120">
        <f>0</f>
        <v>0</v>
      </c>
      <c r="DA84" s="120"/>
      <c r="DB84" s="132" t="str">
        <f t="shared" si="172"/>
        <v/>
      </c>
      <c r="DC84" s="133" t="str">
        <f t="shared" si="173"/>
        <v/>
      </c>
    </row>
    <row r="85" spans="1:108">
      <c r="A85" s="199">
        <f t="shared" si="190"/>
        <v>0</v>
      </c>
      <c r="B85" s="194">
        <f t="shared" si="190"/>
        <v>0</v>
      </c>
      <c r="C85" s="195">
        <f t="shared" si="190"/>
        <v>0</v>
      </c>
      <c r="D85" s="196">
        <f t="shared" si="190"/>
        <v>0</v>
      </c>
      <c r="E85" s="197">
        <f t="shared" si="101"/>
        <v>0</v>
      </c>
      <c r="F85" s="197">
        <f t="shared" si="102"/>
        <v>0</v>
      </c>
      <c r="G85" s="119">
        <f t="shared" si="191"/>
        <v>0</v>
      </c>
      <c r="H85" s="120">
        <f t="shared" si="191"/>
        <v>0</v>
      </c>
      <c r="I85" s="120">
        <f t="shared" si="130"/>
        <v>0</v>
      </c>
      <c r="J85" s="120">
        <f t="shared" si="131"/>
        <v>0</v>
      </c>
      <c r="K85" s="120">
        <f t="shared" si="132"/>
        <v>0</v>
      </c>
      <c r="L85" s="120">
        <f t="shared" si="133"/>
        <v>0</v>
      </c>
      <c r="M85" s="120">
        <f>0</f>
        <v>0</v>
      </c>
      <c r="N85" s="121">
        <f t="shared" si="103"/>
        <v>0</v>
      </c>
      <c r="O85" s="194">
        <f t="shared" si="192"/>
        <v>0</v>
      </c>
      <c r="P85" s="195">
        <f t="shared" si="192"/>
        <v>0</v>
      </c>
      <c r="Q85" s="196">
        <f t="shared" si="192"/>
        <v>0</v>
      </c>
      <c r="R85" s="197">
        <f t="shared" si="104"/>
        <v>0</v>
      </c>
      <c r="S85" s="197">
        <f t="shared" si="105"/>
        <v>0</v>
      </c>
      <c r="T85" s="119">
        <f t="shared" si="193"/>
        <v>0</v>
      </c>
      <c r="U85" s="120">
        <f t="shared" si="193"/>
        <v>0</v>
      </c>
      <c r="V85" s="120">
        <f t="shared" si="136"/>
        <v>0</v>
      </c>
      <c r="W85" s="120">
        <f t="shared" si="137"/>
        <v>0</v>
      </c>
      <c r="X85" s="120">
        <f t="shared" si="138"/>
        <v>0</v>
      </c>
      <c r="Y85" s="120">
        <f t="shared" si="139"/>
        <v>0</v>
      </c>
      <c r="Z85" s="120">
        <f>0</f>
        <v>0</v>
      </c>
      <c r="AA85" s="120">
        <f t="shared" si="106"/>
        <v>0</v>
      </c>
      <c r="AB85" s="194">
        <f t="shared" si="194"/>
        <v>0</v>
      </c>
      <c r="AC85" s="195">
        <f t="shared" si="194"/>
        <v>0</v>
      </c>
      <c r="AD85" s="196">
        <f t="shared" si="194"/>
        <v>0</v>
      </c>
      <c r="AE85" s="197">
        <f t="shared" si="107"/>
        <v>0</v>
      </c>
      <c r="AF85" s="197">
        <f t="shared" si="108"/>
        <v>0</v>
      </c>
      <c r="AG85" s="119">
        <f t="shared" si="195"/>
        <v>0</v>
      </c>
      <c r="AH85" s="120">
        <f t="shared" si="195"/>
        <v>0</v>
      </c>
      <c r="AI85" s="120">
        <f t="shared" si="142"/>
        <v>0</v>
      </c>
      <c r="AJ85" s="120">
        <f t="shared" si="143"/>
        <v>0</v>
      </c>
      <c r="AK85" s="120">
        <f t="shared" si="144"/>
        <v>0</v>
      </c>
      <c r="AL85" s="120">
        <f t="shared" si="145"/>
        <v>0</v>
      </c>
      <c r="AM85" s="120">
        <f>0</f>
        <v>0</v>
      </c>
      <c r="AN85" s="120">
        <f t="shared" si="109"/>
        <v>0</v>
      </c>
      <c r="AO85" s="194">
        <f t="shared" si="196"/>
        <v>0</v>
      </c>
      <c r="AP85" s="195">
        <f t="shared" si="196"/>
        <v>0</v>
      </c>
      <c r="AQ85" s="196">
        <f t="shared" si="196"/>
        <v>0</v>
      </c>
      <c r="AR85" s="197">
        <f t="shared" si="110"/>
        <v>0</v>
      </c>
      <c r="AS85" s="197">
        <f t="shared" si="111"/>
        <v>0</v>
      </c>
      <c r="AT85" s="119">
        <f t="shared" si="197"/>
        <v>0</v>
      </c>
      <c r="AU85" s="120">
        <f t="shared" si="197"/>
        <v>0</v>
      </c>
      <c r="AV85" s="120">
        <f t="shared" si="148"/>
        <v>0</v>
      </c>
      <c r="AW85" s="120">
        <f t="shared" si="149"/>
        <v>0</v>
      </c>
      <c r="AX85" s="120">
        <f t="shared" si="150"/>
        <v>0</v>
      </c>
      <c r="AY85" s="120">
        <f t="shared" si="151"/>
        <v>0</v>
      </c>
      <c r="AZ85" s="120">
        <f>0</f>
        <v>0</v>
      </c>
      <c r="BA85" s="120">
        <f t="shared" si="112"/>
        <v>0</v>
      </c>
      <c r="BB85" s="194">
        <f t="shared" si="198"/>
        <v>0</v>
      </c>
      <c r="BC85" s="195">
        <f t="shared" si="198"/>
        <v>0</v>
      </c>
      <c r="BD85" s="196">
        <f t="shared" si="198"/>
        <v>0</v>
      </c>
      <c r="BE85" s="197">
        <f t="shared" si="113"/>
        <v>0</v>
      </c>
      <c r="BF85" s="197">
        <f t="shared" si="114"/>
        <v>0</v>
      </c>
      <c r="BG85" s="119">
        <f t="shared" si="199"/>
        <v>0</v>
      </c>
      <c r="BH85" s="120">
        <f t="shared" si="199"/>
        <v>0</v>
      </c>
      <c r="BI85" s="120">
        <f t="shared" si="154"/>
        <v>0</v>
      </c>
      <c r="BJ85" s="120">
        <f t="shared" si="155"/>
        <v>0</v>
      </c>
      <c r="BK85" s="120">
        <f t="shared" si="156"/>
        <v>0</v>
      </c>
      <c r="BL85" s="120">
        <f t="shared" si="157"/>
        <v>0</v>
      </c>
      <c r="BM85" s="120">
        <f>0</f>
        <v>0</v>
      </c>
      <c r="BN85" s="120">
        <f t="shared" si="115"/>
        <v>0</v>
      </c>
      <c r="BO85" s="194">
        <f t="shared" si="200"/>
        <v>0</v>
      </c>
      <c r="BP85" s="195">
        <f t="shared" si="200"/>
        <v>0</v>
      </c>
      <c r="BQ85" s="196">
        <f t="shared" si="200"/>
        <v>0</v>
      </c>
      <c r="BR85" s="197">
        <f t="shared" si="116"/>
        <v>0</v>
      </c>
      <c r="BS85" s="197">
        <f t="shared" si="117"/>
        <v>0</v>
      </c>
      <c r="BT85" s="119">
        <f t="shared" si="201"/>
        <v>0</v>
      </c>
      <c r="BU85" s="120">
        <f t="shared" si="201"/>
        <v>0</v>
      </c>
      <c r="BV85" s="120">
        <f t="shared" si="160"/>
        <v>0</v>
      </c>
      <c r="BW85" s="120">
        <f t="shared" si="161"/>
        <v>0</v>
      </c>
      <c r="BX85" s="120">
        <f t="shared" si="162"/>
        <v>0</v>
      </c>
      <c r="BY85" s="120">
        <f t="shared" si="163"/>
        <v>0</v>
      </c>
      <c r="BZ85" s="120">
        <f>0</f>
        <v>0</v>
      </c>
      <c r="CA85" s="120">
        <f t="shared" si="118"/>
        <v>0</v>
      </c>
      <c r="CB85" s="194">
        <f t="shared" si="202"/>
        <v>0</v>
      </c>
      <c r="CC85" s="195">
        <f t="shared" si="202"/>
        <v>0</v>
      </c>
      <c r="CD85" s="196">
        <f t="shared" si="202"/>
        <v>0</v>
      </c>
      <c r="CE85" s="197">
        <f t="shared" si="119"/>
        <v>0</v>
      </c>
      <c r="CF85" s="197">
        <f t="shared" si="120"/>
        <v>0</v>
      </c>
      <c r="CG85" s="119">
        <f t="shared" si="203"/>
        <v>0</v>
      </c>
      <c r="CH85" s="120">
        <f t="shared" si="203"/>
        <v>0</v>
      </c>
      <c r="CI85" s="120">
        <f t="shared" si="166"/>
        <v>0</v>
      </c>
      <c r="CJ85" s="120">
        <f t="shared" si="167"/>
        <v>0</v>
      </c>
      <c r="CK85" s="120">
        <f t="shared" si="168"/>
        <v>0</v>
      </c>
      <c r="CL85" s="120">
        <f t="shared" si="169"/>
        <v>0</v>
      </c>
      <c r="CM85" s="120">
        <f>0</f>
        <v>0</v>
      </c>
      <c r="CN85" s="120">
        <f t="shared" si="121"/>
        <v>0</v>
      </c>
      <c r="CO85" s="194">
        <f t="shared" si="204"/>
        <v>0</v>
      </c>
      <c r="CP85" s="195">
        <f t="shared" si="204"/>
        <v>0</v>
      </c>
      <c r="CQ85" s="196" t="str">
        <f t="shared" si="204"/>
        <v/>
      </c>
      <c r="CR85" s="197" t="str">
        <f t="shared" si="122"/>
        <v/>
      </c>
      <c r="CS85" s="197" t="str">
        <f t="shared" si="123"/>
        <v/>
      </c>
      <c r="CT85" s="119">
        <f t="shared" si="205"/>
        <v>0</v>
      </c>
      <c r="CU85" s="120">
        <f t="shared" si="205"/>
        <v>0</v>
      </c>
      <c r="CV85" s="120" t="str">
        <f t="shared" si="124"/>
        <v/>
      </c>
      <c r="CW85" s="120" t="str">
        <f t="shared" si="125"/>
        <v/>
      </c>
      <c r="CX85" s="120" t="str">
        <f t="shared" si="126"/>
        <v/>
      </c>
      <c r="CY85" s="120" t="str">
        <f t="shared" si="127"/>
        <v/>
      </c>
      <c r="CZ85" s="120">
        <f>0</f>
        <v>0</v>
      </c>
      <c r="DA85" s="120"/>
      <c r="DB85" s="132" t="str">
        <f t="shared" si="172"/>
        <v/>
      </c>
      <c r="DC85" s="133" t="str">
        <f t="shared" si="173"/>
        <v/>
      </c>
    </row>
    <row r="86" spans="1:108">
      <c r="A86" s="199">
        <f t="shared" si="190"/>
        <v>0</v>
      </c>
      <c r="B86" s="194">
        <f t="shared" si="190"/>
        <v>0</v>
      </c>
      <c r="C86" s="195">
        <f t="shared" si="190"/>
        <v>0</v>
      </c>
      <c r="D86" s="196">
        <f t="shared" si="190"/>
        <v>0</v>
      </c>
      <c r="E86" s="197">
        <f t="shared" si="101"/>
        <v>0</v>
      </c>
      <c r="F86" s="197">
        <f t="shared" si="102"/>
        <v>0</v>
      </c>
      <c r="G86" s="119">
        <f t="shared" si="191"/>
        <v>0</v>
      </c>
      <c r="H86" s="120">
        <f t="shared" si="191"/>
        <v>0</v>
      </c>
      <c r="I86" s="120">
        <f t="shared" si="130"/>
        <v>0</v>
      </c>
      <c r="J86" s="120">
        <f t="shared" si="131"/>
        <v>0</v>
      </c>
      <c r="K86" s="120">
        <f t="shared" si="132"/>
        <v>0</v>
      </c>
      <c r="L86" s="120">
        <f t="shared" si="133"/>
        <v>0</v>
      </c>
      <c r="M86" s="120">
        <f>0</f>
        <v>0</v>
      </c>
      <c r="N86" s="121">
        <f t="shared" si="103"/>
        <v>0</v>
      </c>
      <c r="O86" s="194">
        <f t="shared" si="192"/>
        <v>0</v>
      </c>
      <c r="P86" s="195">
        <f t="shared" si="192"/>
        <v>0</v>
      </c>
      <c r="Q86" s="196">
        <f t="shared" si="192"/>
        <v>0</v>
      </c>
      <c r="R86" s="197">
        <f t="shared" si="104"/>
        <v>0</v>
      </c>
      <c r="S86" s="197">
        <f t="shared" si="105"/>
        <v>0</v>
      </c>
      <c r="T86" s="119">
        <f t="shared" si="193"/>
        <v>0</v>
      </c>
      <c r="U86" s="120">
        <f t="shared" si="193"/>
        <v>0</v>
      </c>
      <c r="V86" s="120">
        <f t="shared" si="136"/>
        <v>0</v>
      </c>
      <c r="W86" s="120">
        <f t="shared" si="137"/>
        <v>0</v>
      </c>
      <c r="X86" s="120">
        <f t="shared" si="138"/>
        <v>0</v>
      </c>
      <c r="Y86" s="120">
        <f t="shared" si="139"/>
        <v>0</v>
      </c>
      <c r="Z86" s="120">
        <f>0</f>
        <v>0</v>
      </c>
      <c r="AA86" s="120">
        <f t="shared" si="106"/>
        <v>0</v>
      </c>
      <c r="AB86" s="194">
        <f t="shared" si="194"/>
        <v>0</v>
      </c>
      <c r="AC86" s="195">
        <f t="shared" si="194"/>
        <v>0</v>
      </c>
      <c r="AD86" s="196">
        <f t="shared" si="194"/>
        <v>0</v>
      </c>
      <c r="AE86" s="197">
        <f t="shared" si="107"/>
        <v>0</v>
      </c>
      <c r="AF86" s="197">
        <f t="shared" si="108"/>
        <v>0</v>
      </c>
      <c r="AG86" s="119">
        <f t="shared" si="195"/>
        <v>0</v>
      </c>
      <c r="AH86" s="120">
        <f t="shared" si="195"/>
        <v>0</v>
      </c>
      <c r="AI86" s="120">
        <f t="shared" si="142"/>
        <v>0</v>
      </c>
      <c r="AJ86" s="120">
        <f t="shared" si="143"/>
        <v>0</v>
      </c>
      <c r="AK86" s="120">
        <f t="shared" si="144"/>
        <v>0</v>
      </c>
      <c r="AL86" s="120">
        <f t="shared" si="145"/>
        <v>0</v>
      </c>
      <c r="AM86" s="120">
        <f>0</f>
        <v>0</v>
      </c>
      <c r="AN86" s="120">
        <f t="shared" si="109"/>
        <v>0</v>
      </c>
      <c r="AO86" s="194">
        <f t="shared" si="196"/>
        <v>0</v>
      </c>
      <c r="AP86" s="195">
        <f t="shared" si="196"/>
        <v>0</v>
      </c>
      <c r="AQ86" s="196">
        <f t="shared" si="196"/>
        <v>0</v>
      </c>
      <c r="AR86" s="197">
        <f t="shared" si="110"/>
        <v>0</v>
      </c>
      <c r="AS86" s="197">
        <f t="shared" si="111"/>
        <v>0</v>
      </c>
      <c r="AT86" s="119">
        <f t="shared" si="197"/>
        <v>0</v>
      </c>
      <c r="AU86" s="120">
        <f t="shared" si="197"/>
        <v>0</v>
      </c>
      <c r="AV86" s="120">
        <f t="shared" si="148"/>
        <v>0</v>
      </c>
      <c r="AW86" s="120">
        <f t="shared" si="149"/>
        <v>0</v>
      </c>
      <c r="AX86" s="120">
        <f t="shared" si="150"/>
        <v>0</v>
      </c>
      <c r="AY86" s="120">
        <f t="shared" si="151"/>
        <v>0</v>
      </c>
      <c r="AZ86" s="120">
        <f>0</f>
        <v>0</v>
      </c>
      <c r="BA86" s="120">
        <f t="shared" si="112"/>
        <v>0</v>
      </c>
      <c r="BB86" s="194">
        <f t="shared" si="198"/>
        <v>0</v>
      </c>
      <c r="BC86" s="195">
        <f t="shared" si="198"/>
        <v>0</v>
      </c>
      <c r="BD86" s="196">
        <f t="shared" si="198"/>
        <v>0</v>
      </c>
      <c r="BE86" s="197">
        <f t="shared" si="113"/>
        <v>0</v>
      </c>
      <c r="BF86" s="197">
        <f t="shared" si="114"/>
        <v>0</v>
      </c>
      <c r="BG86" s="119">
        <f t="shared" si="199"/>
        <v>0</v>
      </c>
      <c r="BH86" s="120">
        <f t="shared" si="199"/>
        <v>0</v>
      </c>
      <c r="BI86" s="120">
        <f t="shared" si="154"/>
        <v>0</v>
      </c>
      <c r="BJ86" s="120">
        <f t="shared" si="155"/>
        <v>0</v>
      </c>
      <c r="BK86" s="120">
        <f t="shared" si="156"/>
        <v>0</v>
      </c>
      <c r="BL86" s="120">
        <f t="shared" si="157"/>
        <v>0</v>
      </c>
      <c r="BM86" s="120">
        <f>0</f>
        <v>0</v>
      </c>
      <c r="BN86" s="120">
        <f t="shared" si="115"/>
        <v>0</v>
      </c>
      <c r="BO86" s="194">
        <f t="shared" si="200"/>
        <v>0</v>
      </c>
      <c r="BP86" s="195">
        <f t="shared" si="200"/>
        <v>0</v>
      </c>
      <c r="BQ86" s="196">
        <f t="shared" si="200"/>
        <v>0</v>
      </c>
      <c r="BR86" s="197">
        <f t="shared" si="116"/>
        <v>0</v>
      </c>
      <c r="BS86" s="197">
        <f t="shared" si="117"/>
        <v>0</v>
      </c>
      <c r="BT86" s="119">
        <f t="shared" si="201"/>
        <v>0</v>
      </c>
      <c r="BU86" s="120">
        <f t="shared" si="201"/>
        <v>0</v>
      </c>
      <c r="BV86" s="120">
        <f t="shared" si="160"/>
        <v>0</v>
      </c>
      <c r="BW86" s="120">
        <f t="shared" si="161"/>
        <v>0</v>
      </c>
      <c r="BX86" s="120">
        <f t="shared" si="162"/>
        <v>0</v>
      </c>
      <c r="BY86" s="120">
        <f t="shared" si="163"/>
        <v>0</v>
      </c>
      <c r="BZ86" s="120">
        <f>0</f>
        <v>0</v>
      </c>
      <c r="CA86" s="120">
        <f t="shared" si="118"/>
        <v>0</v>
      </c>
      <c r="CB86" s="194">
        <f t="shared" si="202"/>
        <v>0</v>
      </c>
      <c r="CC86" s="195">
        <f t="shared" si="202"/>
        <v>0</v>
      </c>
      <c r="CD86" s="196">
        <f t="shared" si="202"/>
        <v>0</v>
      </c>
      <c r="CE86" s="197">
        <f t="shared" si="119"/>
        <v>0</v>
      </c>
      <c r="CF86" s="197">
        <f t="shared" si="120"/>
        <v>0</v>
      </c>
      <c r="CG86" s="119">
        <f t="shared" si="203"/>
        <v>0</v>
      </c>
      <c r="CH86" s="120">
        <f t="shared" si="203"/>
        <v>0</v>
      </c>
      <c r="CI86" s="120">
        <f t="shared" si="166"/>
        <v>0</v>
      </c>
      <c r="CJ86" s="120">
        <f t="shared" si="167"/>
        <v>0</v>
      </c>
      <c r="CK86" s="120">
        <f t="shared" si="168"/>
        <v>0</v>
      </c>
      <c r="CL86" s="120">
        <f t="shared" si="169"/>
        <v>0</v>
      </c>
      <c r="CM86" s="120">
        <f>0</f>
        <v>0</v>
      </c>
      <c r="CN86" s="120">
        <f t="shared" si="121"/>
        <v>0</v>
      </c>
      <c r="CO86" s="194">
        <f t="shared" si="204"/>
        <v>0</v>
      </c>
      <c r="CP86" s="195">
        <f t="shared" si="204"/>
        <v>0</v>
      </c>
      <c r="CQ86" s="196" t="str">
        <f t="shared" si="204"/>
        <v/>
      </c>
      <c r="CR86" s="197" t="str">
        <f t="shared" si="122"/>
        <v/>
      </c>
      <c r="CS86" s="197" t="str">
        <f t="shared" si="123"/>
        <v/>
      </c>
      <c r="CT86" s="119">
        <f t="shared" si="205"/>
        <v>0</v>
      </c>
      <c r="CU86" s="120">
        <f t="shared" si="205"/>
        <v>0</v>
      </c>
      <c r="CV86" s="120" t="str">
        <f t="shared" si="124"/>
        <v/>
      </c>
      <c r="CW86" s="120" t="str">
        <f t="shared" si="125"/>
        <v/>
      </c>
      <c r="CX86" s="120" t="str">
        <f t="shared" si="126"/>
        <v/>
      </c>
      <c r="CY86" s="120" t="str">
        <f t="shared" si="127"/>
        <v/>
      </c>
      <c r="CZ86" s="120">
        <f>0</f>
        <v>0</v>
      </c>
      <c r="DA86" s="120"/>
      <c r="DB86" s="132" t="str">
        <f t="shared" si="172"/>
        <v/>
      </c>
      <c r="DC86" s="133" t="str">
        <f t="shared" si="173"/>
        <v/>
      </c>
    </row>
    <row r="87" spans="1:108">
      <c r="A87" s="199">
        <f t="shared" si="190"/>
        <v>0</v>
      </c>
      <c r="B87" s="194">
        <f t="shared" si="190"/>
        <v>0</v>
      </c>
      <c r="C87" s="195">
        <f t="shared" si="190"/>
        <v>0</v>
      </c>
      <c r="D87" s="196">
        <f t="shared" si="190"/>
        <v>0</v>
      </c>
      <c r="E87" s="197">
        <f t="shared" si="101"/>
        <v>0</v>
      </c>
      <c r="F87" s="197">
        <f t="shared" si="102"/>
        <v>0</v>
      </c>
      <c r="G87" s="119">
        <f t="shared" si="191"/>
        <v>0</v>
      </c>
      <c r="H87" s="120">
        <f t="shared" si="191"/>
        <v>0</v>
      </c>
      <c r="I87" s="120">
        <f t="shared" si="130"/>
        <v>0</v>
      </c>
      <c r="J87" s="120">
        <f t="shared" si="131"/>
        <v>0</v>
      </c>
      <c r="K87" s="120">
        <f t="shared" si="132"/>
        <v>0</v>
      </c>
      <c r="L87" s="120">
        <f t="shared" si="133"/>
        <v>0</v>
      </c>
      <c r="M87" s="120">
        <f>0</f>
        <v>0</v>
      </c>
      <c r="N87" s="121">
        <f t="shared" si="103"/>
        <v>0</v>
      </c>
      <c r="O87" s="194">
        <f t="shared" si="192"/>
        <v>0</v>
      </c>
      <c r="P87" s="195">
        <f t="shared" si="192"/>
        <v>0</v>
      </c>
      <c r="Q87" s="196">
        <f t="shared" si="192"/>
        <v>0</v>
      </c>
      <c r="R87" s="197">
        <f t="shared" si="104"/>
        <v>0</v>
      </c>
      <c r="S87" s="197">
        <f t="shared" si="105"/>
        <v>0</v>
      </c>
      <c r="T87" s="119">
        <f t="shared" si="193"/>
        <v>0</v>
      </c>
      <c r="U87" s="120">
        <f t="shared" si="193"/>
        <v>0</v>
      </c>
      <c r="V87" s="120">
        <f t="shared" si="136"/>
        <v>0</v>
      </c>
      <c r="W87" s="120">
        <f t="shared" si="137"/>
        <v>0</v>
      </c>
      <c r="X87" s="120">
        <f t="shared" si="138"/>
        <v>0</v>
      </c>
      <c r="Y87" s="120">
        <f t="shared" si="139"/>
        <v>0</v>
      </c>
      <c r="Z87" s="120">
        <f>0</f>
        <v>0</v>
      </c>
      <c r="AA87" s="120">
        <f t="shared" si="106"/>
        <v>0</v>
      </c>
      <c r="AB87" s="194">
        <f t="shared" si="194"/>
        <v>0</v>
      </c>
      <c r="AC87" s="195">
        <f t="shared" si="194"/>
        <v>0</v>
      </c>
      <c r="AD87" s="196">
        <f t="shared" si="194"/>
        <v>0</v>
      </c>
      <c r="AE87" s="197">
        <f t="shared" si="107"/>
        <v>0</v>
      </c>
      <c r="AF87" s="197">
        <f t="shared" si="108"/>
        <v>0</v>
      </c>
      <c r="AG87" s="119">
        <f t="shared" si="195"/>
        <v>0</v>
      </c>
      <c r="AH87" s="120">
        <f t="shared" si="195"/>
        <v>0</v>
      </c>
      <c r="AI87" s="120">
        <f t="shared" si="142"/>
        <v>0</v>
      </c>
      <c r="AJ87" s="120">
        <f t="shared" si="143"/>
        <v>0</v>
      </c>
      <c r="AK87" s="120">
        <f t="shared" si="144"/>
        <v>0</v>
      </c>
      <c r="AL87" s="120">
        <f t="shared" si="145"/>
        <v>0</v>
      </c>
      <c r="AM87" s="120">
        <f>0</f>
        <v>0</v>
      </c>
      <c r="AN87" s="120">
        <f t="shared" si="109"/>
        <v>0</v>
      </c>
      <c r="AO87" s="194">
        <f t="shared" si="196"/>
        <v>0</v>
      </c>
      <c r="AP87" s="195">
        <f t="shared" si="196"/>
        <v>0</v>
      </c>
      <c r="AQ87" s="196">
        <f t="shared" si="196"/>
        <v>0</v>
      </c>
      <c r="AR87" s="197">
        <f t="shared" si="110"/>
        <v>0</v>
      </c>
      <c r="AS87" s="197">
        <f t="shared" si="111"/>
        <v>0</v>
      </c>
      <c r="AT87" s="119">
        <f t="shared" si="197"/>
        <v>0</v>
      </c>
      <c r="AU87" s="120">
        <f t="shared" si="197"/>
        <v>0</v>
      </c>
      <c r="AV87" s="120">
        <f t="shared" si="148"/>
        <v>0</v>
      </c>
      <c r="AW87" s="120">
        <f t="shared" si="149"/>
        <v>0</v>
      </c>
      <c r="AX87" s="120">
        <f t="shared" si="150"/>
        <v>0</v>
      </c>
      <c r="AY87" s="120">
        <f t="shared" si="151"/>
        <v>0</v>
      </c>
      <c r="AZ87" s="120">
        <f>0</f>
        <v>0</v>
      </c>
      <c r="BA87" s="120">
        <f t="shared" si="112"/>
        <v>0</v>
      </c>
      <c r="BB87" s="194">
        <f t="shared" si="198"/>
        <v>0</v>
      </c>
      <c r="BC87" s="195">
        <f t="shared" si="198"/>
        <v>0</v>
      </c>
      <c r="BD87" s="196">
        <f t="shared" si="198"/>
        <v>0</v>
      </c>
      <c r="BE87" s="197">
        <f t="shared" si="113"/>
        <v>0</v>
      </c>
      <c r="BF87" s="197">
        <f t="shared" si="114"/>
        <v>0</v>
      </c>
      <c r="BG87" s="119">
        <f t="shared" si="199"/>
        <v>0</v>
      </c>
      <c r="BH87" s="120">
        <f t="shared" si="199"/>
        <v>0</v>
      </c>
      <c r="BI87" s="120">
        <f t="shared" si="154"/>
        <v>0</v>
      </c>
      <c r="BJ87" s="120">
        <f t="shared" si="155"/>
        <v>0</v>
      </c>
      <c r="BK87" s="120">
        <f t="shared" si="156"/>
        <v>0</v>
      </c>
      <c r="BL87" s="120">
        <f t="shared" si="157"/>
        <v>0</v>
      </c>
      <c r="BM87" s="120">
        <f>0</f>
        <v>0</v>
      </c>
      <c r="BN87" s="120">
        <f t="shared" si="115"/>
        <v>0</v>
      </c>
      <c r="BO87" s="194">
        <f t="shared" si="200"/>
        <v>0</v>
      </c>
      <c r="BP87" s="195">
        <f t="shared" si="200"/>
        <v>0</v>
      </c>
      <c r="BQ87" s="196">
        <f t="shared" si="200"/>
        <v>0</v>
      </c>
      <c r="BR87" s="197">
        <f t="shared" si="116"/>
        <v>0</v>
      </c>
      <c r="BS87" s="197">
        <f t="shared" si="117"/>
        <v>0</v>
      </c>
      <c r="BT87" s="119">
        <f t="shared" si="201"/>
        <v>0</v>
      </c>
      <c r="BU87" s="120">
        <f t="shared" si="201"/>
        <v>0</v>
      </c>
      <c r="BV87" s="120">
        <f t="shared" si="160"/>
        <v>0</v>
      </c>
      <c r="BW87" s="120">
        <f t="shared" si="161"/>
        <v>0</v>
      </c>
      <c r="BX87" s="120">
        <f t="shared" si="162"/>
        <v>0</v>
      </c>
      <c r="BY87" s="120">
        <f t="shared" si="163"/>
        <v>0</v>
      </c>
      <c r="BZ87" s="120">
        <f>0</f>
        <v>0</v>
      </c>
      <c r="CA87" s="120">
        <f t="shared" si="118"/>
        <v>0</v>
      </c>
      <c r="CB87" s="194">
        <f t="shared" si="202"/>
        <v>0</v>
      </c>
      <c r="CC87" s="195">
        <f t="shared" si="202"/>
        <v>0</v>
      </c>
      <c r="CD87" s="196">
        <f t="shared" si="202"/>
        <v>0</v>
      </c>
      <c r="CE87" s="197">
        <f t="shared" si="119"/>
        <v>0</v>
      </c>
      <c r="CF87" s="197">
        <f t="shared" si="120"/>
        <v>0</v>
      </c>
      <c r="CG87" s="119">
        <f t="shared" si="203"/>
        <v>0</v>
      </c>
      <c r="CH87" s="120">
        <f t="shared" si="203"/>
        <v>0</v>
      </c>
      <c r="CI87" s="120">
        <f t="shared" si="166"/>
        <v>0</v>
      </c>
      <c r="CJ87" s="120">
        <f t="shared" si="167"/>
        <v>0</v>
      </c>
      <c r="CK87" s="120">
        <f t="shared" si="168"/>
        <v>0</v>
      </c>
      <c r="CL87" s="120">
        <f t="shared" si="169"/>
        <v>0</v>
      </c>
      <c r="CM87" s="120">
        <f>0</f>
        <v>0</v>
      </c>
      <c r="CN87" s="120">
        <f t="shared" si="121"/>
        <v>0</v>
      </c>
      <c r="CO87" s="194">
        <f t="shared" si="204"/>
        <v>0</v>
      </c>
      <c r="CP87" s="195">
        <f t="shared" si="204"/>
        <v>0</v>
      </c>
      <c r="CQ87" s="196" t="str">
        <f t="shared" si="204"/>
        <v/>
      </c>
      <c r="CR87" s="197" t="str">
        <f t="shared" si="122"/>
        <v/>
      </c>
      <c r="CS87" s="197" t="str">
        <f t="shared" si="123"/>
        <v/>
      </c>
      <c r="CT87" s="119">
        <f t="shared" si="205"/>
        <v>0</v>
      </c>
      <c r="CU87" s="120">
        <f t="shared" si="205"/>
        <v>0</v>
      </c>
      <c r="CV87" s="120" t="str">
        <f t="shared" si="124"/>
        <v/>
      </c>
      <c r="CW87" s="120" t="str">
        <f t="shared" si="125"/>
        <v/>
      </c>
      <c r="CX87" s="120" t="str">
        <f t="shared" si="126"/>
        <v/>
      </c>
      <c r="CY87" s="120" t="str">
        <f t="shared" si="127"/>
        <v/>
      </c>
      <c r="CZ87" s="120">
        <f>0</f>
        <v>0</v>
      </c>
      <c r="DA87" s="120"/>
      <c r="DB87" s="132" t="str">
        <f t="shared" si="172"/>
        <v/>
      </c>
      <c r="DC87" s="133" t="str">
        <f t="shared" si="173"/>
        <v/>
      </c>
    </row>
    <row r="88" spans="1:108">
      <c r="A88" s="199">
        <f t="shared" si="190"/>
        <v>0</v>
      </c>
      <c r="B88" s="194">
        <f t="shared" si="190"/>
        <v>0</v>
      </c>
      <c r="C88" s="195">
        <f t="shared" si="190"/>
        <v>0</v>
      </c>
      <c r="D88" s="196">
        <f t="shared" si="190"/>
        <v>0</v>
      </c>
      <c r="E88" s="197">
        <f t="shared" si="101"/>
        <v>0</v>
      </c>
      <c r="F88" s="197">
        <f t="shared" si="102"/>
        <v>0</v>
      </c>
      <c r="G88" s="119">
        <f t="shared" si="191"/>
        <v>0</v>
      </c>
      <c r="H88" s="120">
        <f t="shared" si="191"/>
        <v>0</v>
      </c>
      <c r="I88" s="120">
        <f t="shared" si="130"/>
        <v>0</v>
      </c>
      <c r="J88" s="120">
        <f t="shared" si="131"/>
        <v>0</v>
      </c>
      <c r="K88" s="120">
        <f t="shared" si="132"/>
        <v>0</v>
      </c>
      <c r="L88" s="120">
        <f t="shared" si="133"/>
        <v>0</v>
      </c>
      <c r="M88" s="120">
        <f>0</f>
        <v>0</v>
      </c>
      <c r="N88" s="121">
        <f t="shared" si="103"/>
        <v>0</v>
      </c>
      <c r="O88" s="194">
        <f t="shared" si="192"/>
        <v>0</v>
      </c>
      <c r="P88" s="195">
        <f t="shared" si="192"/>
        <v>0</v>
      </c>
      <c r="Q88" s="196">
        <f t="shared" si="192"/>
        <v>0</v>
      </c>
      <c r="R88" s="197">
        <f t="shared" si="104"/>
        <v>0</v>
      </c>
      <c r="S88" s="197">
        <f t="shared" si="105"/>
        <v>0</v>
      </c>
      <c r="T88" s="119">
        <f t="shared" si="193"/>
        <v>0</v>
      </c>
      <c r="U88" s="120">
        <f t="shared" si="193"/>
        <v>0</v>
      </c>
      <c r="V88" s="120">
        <f t="shared" si="136"/>
        <v>0</v>
      </c>
      <c r="W88" s="120">
        <f t="shared" si="137"/>
        <v>0</v>
      </c>
      <c r="X88" s="120">
        <f t="shared" si="138"/>
        <v>0</v>
      </c>
      <c r="Y88" s="120">
        <f t="shared" si="139"/>
        <v>0</v>
      </c>
      <c r="Z88" s="120">
        <f>0</f>
        <v>0</v>
      </c>
      <c r="AA88" s="120">
        <f t="shared" si="106"/>
        <v>0</v>
      </c>
      <c r="AB88" s="194">
        <f t="shared" si="194"/>
        <v>0</v>
      </c>
      <c r="AC88" s="195">
        <f t="shared" si="194"/>
        <v>0</v>
      </c>
      <c r="AD88" s="196">
        <f t="shared" si="194"/>
        <v>0</v>
      </c>
      <c r="AE88" s="197">
        <f t="shared" si="107"/>
        <v>0</v>
      </c>
      <c r="AF88" s="197">
        <f t="shared" si="108"/>
        <v>0</v>
      </c>
      <c r="AG88" s="119">
        <f t="shared" si="195"/>
        <v>0</v>
      </c>
      <c r="AH88" s="120">
        <f t="shared" si="195"/>
        <v>0</v>
      </c>
      <c r="AI88" s="120">
        <f t="shared" si="142"/>
        <v>0</v>
      </c>
      <c r="AJ88" s="120">
        <f t="shared" si="143"/>
        <v>0</v>
      </c>
      <c r="AK88" s="120">
        <f t="shared" si="144"/>
        <v>0</v>
      </c>
      <c r="AL88" s="120">
        <f t="shared" si="145"/>
        <v>0</v>
      </c>
      <c r="AM88" s="120">
        <f>0</f>
        <v>0</v>
      </c>
      <c r="AN88" s="120">
        <f t="shared" si="109"/>
        <v>0</v>
      </c>
      <c r="AO88" s="194">
        <f t="shared" si="196"/>
        <v>0</v>
      </c>
      <c r="AP88" s="195">
        <f t="shared" si="196"/>
        <v>0</v>
      </c>
      <c r="AQ88" s="196">
        <f t="shared" si="196"/>
        <v>0</v>
      </c>
      <c r="AR88" s="197">
        <f t="shared" si="110"/>
        <v>0</v>
      </c>
      <c r="AS88" s="197">
        <f t="shared" si="111"/>
        <v>0</v>
      </c>
      <c r="AT88" s="119">
        <f t="shared" si="197"/>
        <v>0</v>
      </c>
      <c r="AU88" s="120">
        <f t="shared" si="197"/>
        <v>0</v>
      </c>
      <c r="AV88" s="120">
        <f t="shared" si="148"/>
        <v>0</v>
      </c>
      <c r="AW88" s="120">
        <f t="shared" si="149"/>
        <v>0</v>
      </c>
      <c r="AX88" s="120">
        <f t="shared" si="150"/>
        <v>0</v>
      </c>
      <c r="AY88" s="120">
        <f t="shared" si="151"/>
        <v>0</v>
      </c>
      <c r="AZ88" s="120">
        <f>0</f>
        <v>0</v>
      </c>
      <c r="BA88" s="120">
        <f t="shared" si="112"/>
        <v>0</v>
      </c>
      <c r="BB88" s="194">
        <f t="shared" si="198"/>
        <v>0</v>
      </c>
      <c r="BC88" s="195">
        <f t="shared" si="198"/>
        <v>0</v>
      </c>
      <c r="BD88" s="196">
        <f t="shared" si="198"/>
        <v>0</v>
      </c>
      <c r="BE88" s="197">
        <f t="shared" si="113"/>
        <v>0</v>
      </c>
      <c r="BF88" s="197">
        <f t="shared" si="114"/>
        <v>0</v>
      </c>
      <c r="BG88" s="119">
        <f t="shared" si="199"/>
        <v>0</v>
      </c>
      <c r="BH88" s="120">
        <f t="shared" si="199"/>
        <v>0</v>
      </c>
      <c r="BI88" s="120">
        <f t="shared" si="154"/>
        <v>0</v>
      </c>
      <c r="BJ88" s="120">
        <f t="shared" si="155"/>
        <v>0</v>
      </c>
      <c r="BK88" s="120">
        <f t="shared" si="156"/>
        <v>0</v>
      </c>
      <c r="BL88" s="120">
        <f t="shared" si="157"/>
        <v>0</v>
      </c>
      <c r="BM88" s="120">
        <f>0</f>
        <v>0</v>
      </c>
      <c r="BN88" s="120">
        <f t="shared" si="115"/>
        <v>0</v>
      </c>
      <c r="BO88" s="194">
        <f t="shared" si="200"/>
        <v>0</v>
      </c>
      <c r="BP88" s="195">
        <f t="shared" si="200"/>
        <v>0</v>
      </c>
      <c r="BQ88" s="196">
        <f t="shared" si="200"/>
        <v>0</v>
      </c>
      <c r="BR88" s="197">
        <f t="shared" si="116"/>
        <v>0</v>
      </c>
      <c r="BS88" s="197">
        <f t="shared" si="117"/>
        <v>0</v>
      </c>
      <c r="BT88" s="119">
        <f t="shared" si="201"/>
        <v>0</v>
      </c>
      <c r="BU88" s="120">
        <f t="shared" si="201"/>
        <v>0</v>
      </c>
      <c r="BV88" s="120">
        <f t="shared" si="160"/>
        <v>0</v>
      </c>
      <c r="BW88" s="120">
        <f t="shared" si="161"/>
        <v>0</v>
      </c>
      <c r="BX88" s="120">
        <f t="shared" si="162"/>
        <v>0</v>
      </c>
      <c r="BY88" s="120">
        <f t="shared" si="163"/>
        <v>0</v>
      </c>
      <c r="BZ88" s="120">
        <f>0</f>
        <v>0</v>
      </c>
      <c r="CA88" s="120">
        <f t="shared" si="118"/>
        <v>0</v>
      </c>
      <c r="CB88" s="194">
        <f t="shared" si="202"/>
        <v>0</v>
      </c>
      <c r="CC88" s="195">
        <f t="shared" si="202"/>
        <v>0</v>
      </c>
      <c r="CD88" s="196">
        <f t="shared" si="202"/>
        <v>0</v>
      </c>
      <c r="CE88" s="197">
        <f t="shared" si="119"/>
        <v>0</v>
      </c>
      <c r="CF88" s="197">
        <f t="shared" si="120"/>
        <v>0</v>
      </c>
      <c r="CG88" s="119">
        <f t="shared" si="203"/>
        <v>0</v>
      </c>
      <c r="CH88" s="120">
        <f t="shared" si="203"/>
        <v>0</v>
      </c>
      <c r="CI88" s="120">
        <f t="shared" si="166"/>
        <v>0</v>
      </c>
      <c r="CJ88" s="120">
        <f t="shared" si="167"/>
        <v>0</v>
      </c>
      <c r="CK88" s="120">
        <f t="shared" si="168"/>
        <v>0</v>
      </c>
      <c r="CL88" s="120">
        <f t="shared" si="169"/>
        <v>0</v>
      </c>
      <c r="CM88" s="120">
        <f>0</f>
        <v>0</v>
      </c>
      <c r="CN88" s="120">
        <f t="shared" si="121"/>
        <v>0</v>
      </c>
      <c r="CO88" s="194">
        <f t="shared" si="204"/>
        <v>0</v>
      </c>
      <c r="CP88" s="195">
        <f t="shared" si="204"/>
        <v>0</v>
      </c>
      <c r="CQ88" s="196" t="str">
        <f t="shared" si="204"/>
        <v/>
      </c>
      <c r="CR88" s="197" t="str">
        <f t="shared" si="122"/>
        <v/>
      </c>
      <c r="CS88" s="197" t="str">
        <f t="shared" si="123"/>
        <v/>
      </c>
      <c r="CT88" s="119">
        <f t="shared" si="205"/>
        <v>0</v>
      </c>
      <c r="CU88" s="120">
        <f t="shared" si="205"/>
        <v>0</v>
      </c>
      <c r="CV88" s="120" t="str">
        <f t="shared" si="124"/>
        <v/>
      </c>
      <c r="CW88" s="120" t="str">
        <f t="shared" si="125"/>
        <v/>
      </c>
      <c r="CX88" s="120" t="str">
        <f t="shared" si="126"/>
        <v/>
      </c>
      <c r="CY88" s="120" t="str">
        <f t="shared" si="127"/>
        <v/>
      </c>
      <c r="CZ88" s="120">
        <f>0</f>
        <v>0</v>
      </c>
      <c r="DA88" s="120"/>
      <c r="DB88" s="132" t="str">
        <f t="shared" si="172"/>
        <v/>
      </c>
      <c r="DC88" s="133" t="str">
        <f t="shared" si="173"/>
        <v/>
      </c>
    </row>
    <row r="89" spans="1:108">
      <c r="A89" s="199">
        <f t="shared" si="190"/>
        <v>0</v>
      </c>
      <c r="B89" s="194">
        <f t="shared" si="190"/>
        <v>0</v>
      </c>
      <c r="C89" s="195">
        <f t="shared" si="190"/>
        <v>0</v>
      </c>
      <c r="D89" s="196">
        <f t="shared" si="190"/>
        <v>0</v>
      </c>
      <c r="E89" s="197">
        <f t="shared" si="101"/>
        <v>0</v>
      </c>
      <c r="F89" s="197">
        <f t="shared" si="102"/>
        <v>0</v>
      </c>
      <c r="G89" s="119">
        <f t="shared" si="191"/>
        <v>0</v>
      </c>
      <c r="H89" s="120">
        <f t="shared" si="191"/>
        <v>0</v>
      </c>
      <c r="I89" s="120">
        <f t="shared" si="130"/>
        <v>0</v>
      </c>
      <c r="J89" s="120">
        <f t="shared" si="131"/>
        <v>0</v>
      </c>
      <c r="K89" s="120">
        <f t="shared" si="132"/>
        <v>0</v>
      </c>
      <c r="L89" s="120">
        <f t="shared" si="133"/>
        <v>0</v>
      </c>
      <c r="M89" s="120">
        <f>0</f>
        <v>0</v>
      </c>
      <c r="N89" s="121">
        <f t="shared" si="103"/>
        <v>0</v>
      </c>
      <c r="O89" s="194">
        <f t="shared" si="192"/>
        <v>0</v>
      </c>
      <c r="P89" s="195">
        <f t="shared" si="192"/>
        <v>0</v>
      </c>
      <c r="Q89" s="196">
        <f t="shared" si="192"/>
        <v>0</v>
      </c>
      <c r="R89" s="197">
        <f t="shared" si="104"/>
        <v>0</v>
      </c>
      <c r="S89" s="197">
        <f t="shared" si="105"/>
        <v>0</v>
      </c>
      <c r="T89" s="119">
        <f t="shared" si="193"/>
        <v>0</v>
      </c>
      <c r="U89" s="120">
        <f t="shared" si="193"/>
        <v>0</v>
      </c>
      <c r="V89" s="120">
        <f t="shared" si="136"/>
        <v>0</v>
      </c>
      <c r="W89" s="120">
        <f t="shared" si="137"/>
        <v>0</v>
      </c>
      <c r="X89" s="120">
        <f t="shared" si="138"/>
        <v>0</v>
      </c>
      <c r="Y89" s="120">
        <f t="shared" si="139"/>
        <v>0</v>
      </c>
      <c r="Z89" s="120">
        <f>0</f>
        <v>0</v>
      </c>
      <c r="AA89" s="120">
        <f t="shared" si="106"/>
        <v>0</v>
      </c>
      <c r="AB89" s="194">
        <f t="shared" si="194"/>
        <v>0</v>
      </c>
      <c r="AC89" s="195">
        <f t="shared" si="194"/>
        <v>0</v>
      </c>
      <c r="AD89" s="196">
        <f t="shared" si="194"/>
        <v>0</v>
      </c>
      <c r="AE89" s="197">
        <f t="shared" si="107"/>
        <v>0</v>
      </c>
      <c r="AF89" s="197">
        <f t="shared" si="108"/>
        <v>0</v>
      </c>
      <c r="AG89" s="119">
        <f t="shared" si="195"/>
        <v>0</v>
      </c>
      <c r="AH89" s="120">
        <f t="shared" si="195"/>
        <v>0</v>
      </c>
      <c r="AI89" s="120">
        <f t="shared" si="142"/>
        <v>0</v>
      </c>
      <c r="AJ89" s="120">
        <f t="shared" si="143"/>
        <v>0</v>
      </c>
      <c r="AK89" s="120">
        <f t="shared" si="144"/>
        <v>0</v>
      </c>
      <c r="AL89" s="120">
        <f t="shared" si="145"/>
        <v>0</v>
      </c>
      <c r="AM89" s="120">
        <f>0</f>
        <v>0</v>
      </c>
      <c r="AN89" s="120">
        <f t="shared" si="109"/>
        <v>0</v>
      </c>
      <c r="AO89" s="194">
        <f t="shared" si="196"/>
        <v>0</v>
      </c>
      <c r="AP89" s="195">
        <f t="shared" si="196"/>
        <v>0</v>
      </c>
      <c r="AQ89" s="196">
        <f t="shared" si="196"/>
        <v>0</v>
      </c>
      <c r="AR89" s="197">
        <f t="shared" si="110"/>
        <v>0</v>
      </c>
      <c r="AS89" s="197">
        <f t="shared" si="111"/>
        <v>0</v>
      </c>
      <c r="AT89" s="119">
        <f t="shared" si="197"/>
        <v>0</v>
      </c>
      <c r="AU89" s="120">
        <f t="shared" si="197"/>
        <v>0</v>
      </c>
      <c r="AV89" s="120">
        <f t="shared" si="148"/>
        <v>0</v>
      </c>
      <c r="AW89" s="120">
        <f t="shared" si="149"/>
        <v>0</v>
      </c>
      <c r="AX89" s="120">
        <f t="shared" si="150"/>
        <v>0</v>
      </c>
      <c r="AY89" s="120">
        <f t="shared" si="151"/>
        <v>0</v>
      </c>
      <c r="AZ89" s="120">
        <f>0</f>
        <v>0</v>
      </c>
      <c r="BA89" s="120">
        <f t="shared" si="112"/>
        <v>0</v>
      </c>
      <c r="BB89" s="194">
        <f t="shared" si="198"/>
        <v>0</v>
      </c>
      <c r="BC89" s="195">
        <f t="shared" si="198"/>
        <v>0</v>
      </c>
      <c r="BD89" s="196">
        <f t="shared" si="198"/>
        <v>0</v>
      </c>
      <c r="BE89" s="197">
        <f t="shared" si="113"/>
        <v>0</v>
      </c>
      <c r="BF89" s="197">
        <f t="shared" si="114"/>
        <v>0</v>
      </c>
      <c r="BG89" s="119">
        <f t="shared" si="199"/>
        <v>0</v>
      </c>
      <c r="BH89" s="120">
        <f t="shared" si="199"/>
        <v>0</v>
      </c>
      <c r="BI89" s="120">
        <f t="shared" si="154"/>
        <v>0</v>
      </c>
      <c r="BJ89" s="120">
        <f t="shared" si="155"/>
        <v>0</v>
      </c>
      <c r="BK89" s="120">
        <f t="shared" si="156"/>
        <v>0</v>
      </c>
      <c r="BL89" s="120">
        <f t="shared" si="157"/>
        <v>0</v>
      </c>
      <c r="BM89" s="120">
        <f>0</f>
        <v>0</v>
      </c>
      <c r="BN89" s="120">
        <f t="shared" si="115"/>
        <v>0</v>
      </c>
      <c r="BO89" s="194">
        <f t="shared" si="200"/>
        <v>0</v>
      </c>
      <c r="BP89" s="195">
        <f t="shared" si="200"/>
        <v>0</v>
      </c>
      <c r="BQ89" s="196">
        <f t="shared" si="200"/>
        <v>0</v>
      </c>
      <c r="BR89" s="197">
        <f t="shared" si="116"/>
        <v>0</v>
      </c>
      <c r="BS89" s="197">
        <f t="shared" si="117"/>
        <v>0</v>
      </c>
      <c r="BT89" s="119">
        <f t="shared" si="201"/>
        <v>0</v>
      </c>
      <c r="BU89" s="120">
        <f t="shared" si="201"/>
        <v>0</v>
      </c>
      <c r="BV89" s="120">
        <f t="shared" si="160"/>
        <v>0</v>
      </c>
      <c r="BW89" s="120">
        <f t="shared" si="161"/>
        <v>0</v>
      </c>
      <c r="BX89" s="120">
        <f t="shared" si="162"/>
        <v>0</v>
      </c>
      <c r="BY89" s="120">
        <f t="shared" si="163"/>
        <v>0</v>
      </c>
      <c r="BZ89" s="120">
        <f>0</f>
        <v>0</v>
      </c>
      <c r="CA89" s="120">
        <f t="shared" si="118"/>
        <v>0</v>
      </c>
      <c r="CB89" s="194">
        <f t="shared" si="202"/>
        <v>0</v>
      </c>
      <c r="CC89" s="195">
        <f t="shared" si="202"/>
        <v>0</v>
      </c>
      <c r="CD89" s="196">
        <f t="shared" si="202"/>
        <v>0</v>
      </c>
      <c r="CE89" s="197">
        <f t="shared" si="119"/>
        <v>0</v>
      </c>
      <c r="CF89" s="197">
        <f t="shared" si="120"/>
        <v>0</v>
      </c>
      <c r="CG89" s="119">
        <f t="shared" si="203"/>
        <v>0</v>
      </c>
      <c r="CH89" s="120">
        <f t="shared" si="203"/>
        <v>0</v>
      </c>
      <c r="CI89" s="120">
        <f t="shared" si="166"/>
        <v>0</v>
      </c>
      <c r="CJ89" s="120">
        <f t="shared" si="167"/>
        <v>0</v>
      </c>
      <c r="CK89" s="120">
        <f t="shared" si="168"/>
        <v>0</v>
      </c>
      <c r="CL89" s="120">
        <f t="shared" si="169"/>
        <v>0</v>
      </c>
      <c r="CM89" s="120">
        <f>0</f>
        <v>0</v>
      </c>
      <c r="CN89" s="120">
        <f t="shared" si="121"/>
        <v>0</v>
      </c>
      <c r="CO89" s="194">
        <f t="shared" si="204"/>
        <v>0</v>
      </c>
      <c r="CP89" s="195">
        <f t="shared" si="204"/>
        <v>0</v>
      </c>
      <c r="CQ89" s="196" t="str">
        <f t="shared" si="204"/>
        <v/>
      </c>
      <c r="CR89" s="197" t="str">
        <f t="shared" si="122"/>
        <v/>
      </c>
      <c r="CS89" s="197" t="str">
        <f t="shared" si="123"/>
        <v/>
      </c>
      <c r="CT89" s="119">
        <f t="shared" si="205"/>
        <v>0</v>
      </c>
      <c r="CU89" s="120">
        <f t="shared" si="205"/>
        <v>0</v>
      </c>
      <c r="CV89" s="120" t="str">
        <f t="shared" si="124"/>
        <v/>
      </c>
      <c r="CW89" s="120" t="str">
        <f t="shared" si="125"/>
        <v/>
      </c>
      <c r="CX89" s="120" t="str">
        <f t="shared" si="126"/>
        <v/>
      </c>
      <c r="CY89" s="120" t="str">
        <f t="shared" si="127"/>
        <v/>
      </c>
      <c r="CZ89" s="120">
        <f>0</f>
        <v>0</v>
      </c>
      <c r="DA89" s="120"/>
      <c r="DB89" s="132" t="str">
        <f t="shared" si="172"/>
        <v/>
      </c>
      <c r="DC89" s="133" t="str">
        <f t="shared" si="173"/>
        <v/>
      </c>
    </row>
    <row r="90" spans="1:108">
      <c r="A90" s="252">
        <f t="shared" si="190"/>
        <v>0</v>
      </c>
      <c r="B90" s="281">
        <f t="shared" si="190"/>
        <v>0</v>
      </c>
      <c r="C90" s="276">
        <f t="shared" si="190"/>
        <v>0</v>
      </c>
      <c r="D90" s="277">
        <f t="shared" si="190"/>
        <v>0</v>
      </c>
      <c r="E90" s="278">
        <f t="shared" si="101"/>
        <v>0</v>
      </c>
      <c r="F90" s="278">
        <f t="shared" si="102"/>
        <v>0</v>
      </c>
      <c r="G90" s="282">
        <f t="shared" si="191"/>
        <v>0</v>
      </c>
      <c r="H90" s="279">
        <f t="shared" si="191"/>
        <v>0</v>
      </c>
      <c r="I90" s="279">
        <f t="shared" si="130"/>
        <v>0</v>
      </c>
      <c r="J90" s="279">
        <f t="shared" si="131"/>
        <v>0</v>
      </c>
      <c r="K90" s="104">
        <f t="shared" si="132"/>
        <v>0</v>
      </c>
      <c r="L90" s="104">
        <f t="shared" si="133"/>
        <v>0</v>
      </c>
      <c r="M90" s="104">
        <f>0</f>
        <v>0</v>
      </c>
      <c r="N90" s="279">
        <f t="shared" si="103"/>
        <v>0</v>
      </c>
      <c r="O90" s="281">
        <f t="shared" si="192"/>
        <v>0</v>
      </c>
      <c r="P90" s="276">
        <f t="shared" si="192"/>
        <v>0</v>
      </c>
      <c r="Q90" s="277">
        <f t="shared" si="192"/>
        <v>0</v>
      </c>
      <c r="R90" s="278">
        <f t="shared" si="104"/>
        <v>0</v>
      </c>
      <c r="S90" s="278">
        <f t="shared" si="105"/>
        <v>0</v>
      </c>
      <c r="T90" s="282">
        <f t="shared" si="193"/>
        <v>0</v>
      </c>
      <c r="U90" s="279">
        <f t="shared" si="193"/>
        <v>0</v>
      </c>
      <c r="V90" s="279">
        <f t="shared" si="136"/>
        <v>0</v>
      </c>
      <c r="W90" s="279">
        <f t="shared" si="137"/>
        <v>0</v>
      </c>
      <c r="X90" s="104">
        <f t="shared" si="138"/>
        <v>0</v>
      </c>
      <c r="Y90" s="104">
        <f t="shared" si="139"/>
        <v>0</v>
      </c>
      <c r="Z90" s="104">
        <f>0</f>
        <v>0</v>
      </c>
      <c r="AA90" s="279">
        <f t="shared" si="106"/>
        <v>0</v>
      </c>
      <c r="AB90" s="281">
        <f t="shared" si="194"/>
        <v>0</v>
      </c>
      <c r="AC90" s="276">
        <f t="shared" si="194"/>
        <v>0</v>
      </c>
      <c r="AD90" s="277">
        <f t="shared" si="194"/>
        <v>0</v>
      </c>
      <c r="AE90" s="278">
        <f t="shared" si="107"/>
        <v>0</v>
      </c>
      <c r="AF90" s="278">
        <f t="shared" si="108"/>
        <v>0</v>
      </c>
      <c r="AG90" s="282">
        <f t="shared" si="195"/>
        <v>0</v>
      </c>
      <c r="AH90" s="279">
        <f t="shared" si="195"/>
        <v>0</v>
      </c>
      <c r="AI90" s="279">
        <f t="shared" si="142"/>
        <v>0</v>
      </c>
      <c r="AJ90" s="279">
        <f t="shared" si="143"/>
        <v>0</v>
      </c>
      <c r="AK90" s="104">
        <f t="shared" si="144"/>
        <v>0</v>
      </c>
      <c r="AL90" s="104">
        <f t="shared" si="145"/>
        <v>0</v>
      </c>
      <c r="AM90" s="104">
        <f>0</f>
        <v>0</v>
      </c>
      <c r="AN90" s="279">
        <f t="shared" si="109"/>
        <v>0</v>
      </c>
      <c r="AO90" s="281">
        <f t="shared" si="196"/>
        <v>0</v>
      </c>
      <c r="AP90" s="276">
        <f t="shared" si="196"/>
        <v>0</v>
      </c>
      <c r="AQ90" s="277">
        <f t="shared" si="196"/>
        <v>0</v>
      </c>
      <c r="AR90" s="278">
        <f t="shared" si="110"/>
        <v>0</v>
      </c>
      <c r="AS90" s="278">
        <f t="shared" si="111"/>
        <v>0</v>
      </c>
      <c r="AT90" s="282">
        <f t="shared" si="197"/>
        <v>0</v>
      </c>
      <c r="AU90" s="279">
        <f t="shared" si="197"/>
        <v>0</v>
      </c>
      <c r="AV90" s="279">
        <f t="shared" si="148"/>
        <v>0</v>
      </c>
      <c r="AW90" s="279">
        <f t="shared" si="149"/>
        <v>0</v>
      </c>
      <c r="AX90" s="104">
        <f t="shared" si="150"/>
        <v>0</v>
      </c>
      <c r="AY90" s="104">
        <f t="shared" si="151"/>
        <v>0</v>
      </c>
      <c r="AZ90" s="104">
        <f>0</f>
        <v>0</v>
      </c>
      <c r="BA90" s="279">
        <f t="shared" si="112"/>
        <v>0</v>
      </c>
      <c r="BB90" s="281">
        <f t="shared" si="198"/>
        <v>0</v>
      </c>
      <c r="BC90" s="276">
        <f t="shared" si="198"/>
        <v>0</v>
      </c>
      <c r="BD90" s="277">
        <f t="shared" si="198"/>
        <v>0</v>
      </c>
      <c r="BE90" s="278">
        <f t="shared" si="113"/>
        <v>0</v>
      </c>
      <c r="BF90" s="278">
        <f t="shared" si="114"/>
        <v>0</v>
      </c>
      <c r="BG90" s="282">
        <f t="shared" si="199"/>
        <v>0</v>
      </c>
      <c r="BH90" s="279">
        <f t="shared" si="199"/>
        <v>0</v>
      </c>
      <c r="BI90" s="279">
        <f t="shared" si="154"/>
        <v>0</v>
      </c>
      <c r="BJ90" s="279">
        <f t="shared" si="155"/>
        <v>0</v>
      </c>
      <c r="BK90" s="104">
        <f t="shared" si="156"/>
        <v>0</v>
      </c>
      <c r="BL90" s="104">
        <f t="shared" si="157"/>
        <v>0</v>
      </c>
      <c r="BM90" s="104">
        <f>0</f>
        <v>0</v>
      </c>
      <c r="BN90" s="279">
        <f t="shared" si="115"/>
        <v>0</v>
      </c>
      <c r="BO90" s="281">
        <f t="shared" si="200"/>
        <v>0</v>
      </c>
      <c r="BP90" s="276">
        <f t="shared" si="200"/>
        <v>0</v>
      </c>
      <c r="BQ90" s="277">
        <f t="shared" si="200"/>
        <v>0</v>
      </c>
      <c r="BR90" s="278">
        <f t="shared" si="116"/>
        <v>0</v>
      </c>
      <c r="BS90" s="278">
        <f t="shared" si="117"/>
        <v>0</v>
      </c>
      <c r="BT90" s="282">
        <f t="shared" si="201"/>
        <v>0</v>
      </c>
      <c r="BU90" s="279">
        <f t="shared" si="201"/>
        <v>0</v>
      </c>
      <c r="BV90" s="279">
        <f t="shared" si="160"/>
        <v>0</v>
      </c>
      <c r="BW90" s="279">
        <f t="shared" si="161"/>
        <v>0</v>
      </c>
      <c r="BX90" s="104">
        <f t="shared" si="162"/>
        <v>0</v>
      </c>
      <c r="BY90" s="104">
        <f t="shared" si="163"/>
        <v>0</v>
      </c>
      <c r="BZ90" s="104">
        <f>0</f>
        <v>0</v>
      </c>
      <c r="CA90" s="279">
        <f t="shared" si="118"/>
        <v>0</v>
      </c>
      <c r="CB90" s="281">
        <f t="shared" si="202"/>
        <v>0</v>
      </c>
      <c r="CC90" s="276">
        <f t="shared" si="202"/>
        <v>0</v>
      </c>
      <c r="CD90" s="277">
        <f t="shared" si="202"/>
        <v>0</v>
      </c>
      <c r="CE90" s="278">
        <f t="shared" si="119"/>
        <v>0</v>
      </c>
      <c r="CF90" s="278">
        <f t="shared" si="120"/>
        <v>0</v>
      </c>
      <c r="CG90" s="282">
        <f t="shared" si="203"/>
        <v>0</v>
      </c>
      <c r="CH90" s="279">
        <f t="shared" si="203"/>
        <v>0</v>
      </c>
      <c r="CI90" s="279">
        <f t="shared" si="166"/>
        <v>0</v>
      </c>
      <c r="CJ90" s="279">
        <f t="shared" si="167"/>
        <v>0</v>
      </c>
      <c r="CK90" s="104">
        <f t="shared" si="168"/>
        <v>0</v>
      </c>
      <c r="CL90" s="104">
        <f t="shared" si="169"/>
        <v>0</v>
      </c>
      <c r="CM90" s="104">
        <f>0</f>
        <v>0</v>
      </c>
      <c r="CN90" s="279">
        <f t="shared" si="121"/>
        <v>0</v>
      </c>
      <c r="CO90" s="281">
        <f t="shared" si="204"/>
        <v>0</v>
      </c>
      <c r="CP90" s="276">
        <f t="shared" si="204"/>
        <v>0</v>
      </c>
      <c r="CQ90" s="277" t="str">
        <f t="shared" si="204"/>
        <v/>
      </c>
      <c r="CR90" s="278" t="str">
        <f t="shared" si="122"/>
        <v/>
      </c>
      <c r="CS90" s="278" t="str">
        <f t="shared" si="123"/>
        <v/>
      </c>
      <c r="CT90" s="282">
        <f t="shared" si="205"/>
        <v>0</v>
      </c>
      <c r="CU90" s="279">
        <f t="shared" si="205"/>
        <v>0</v>
      </c>
      <c r="CV90" s="279" t="str">
        <f t="shared" si="124"/>
        <v/>
      </c>
      <c r="CW90" s="279" t="str">
        <f t="shared" si="125"/>
        <v/>
      </c>
      <c r="CX90" s="104" t="str">
        <f t="shared" si="126"/>
        <v/>
      </c>
      <c r="CY90" s="104" t="str">
        <f t="shared" si="127"/>
        <v/>
      </c>
      <c r="CZ90" s="104">
        <f>0</f>
        <v>0</v>
      </c>
      <c r="DA90" s="279"/>
      <c r="DB90" s="370" t="str">
        <f t="shared" si="172"/>
        <v/>
      </c>
      <c r="DC90" s="371" t="str">
        <f t="shared" si="173"/>
        <v/>
      </c>
    </row>
    <row r="91" spans="1:108" s="139" customFormat="1">
      <c r="A91" s="200" t="s">
        <v>156</v>
      </c>
      <c r="B91" s="77">
        <f>SUM(B51:B90)</f>
        <v>0</v>
      </c>
      <c r="C91" s="134">
        <f t="shared" si="190"/>
        <v>0</v>
      </c>
      <c r="D91" s="43">
        <f t="shared" si="190"/>
        <v>0</v>
      </c>
      <c r="E91" s="43">
        <f t="shared" si="101"/>
        <v>0</v>
      </c>
      <c r="F91" s="43">
        <f>(F47*$A$49)+E47</f>
        <v>0</v>
      </c>
      <c r="G91" s="135">
        <f t="shared" ref="G91:M91" si="206">SUM(G51:G90)</f>
        <v>0</v>
      </c>
      <c r="H91" s="78">
        <f t="shared" si="206"/>
        <v>0</v>
      </c>
      <c r="I91" s="78">
        <f t="shared" si="206"/>
        <v>0</v>
      </c>
      <c r="J91" s="78">
        <f t="shared" si="206"/>
        <v>0</v>
      </c>
      <c r="K91" s="78">
        <f t="shared" si="206"/>
        <v>0</v>
      </c>
      <c r="L91" s="78">
        <f t="shared" si="206"/>
        <v>0</v>
      </c>
      <c r="M91" s="78">
        <f t="shared" si="206"/>
        <v>0</v>
      </c>
      <c r="N91" s="136">
        <f>SUM(N53:N90)</f>
        <v>0</v>
      </c>
      <c r="O91" s="77">
        <f>SUM(O51:O90)</f>
        <v>0</v>
      </c>
      <c r="P91" s="134">
        <f t="shared" si="192"/>
        <v>0</v>
      </c>
      <c r="Q91" s="43">
        <f t="shared" si="192"/>
        <v>0</v>
      </c>
      <c r="R91" s="43">
        <f t="shared" si="104"/>
        <v>0</v>
      </c>
      <c r="S91" s="43">
        <f>(S47*$A$49)+R47</f>
        <v>0</v>
      </c>
      <c r="T91" s="135">
        <f t="shared" ref="T91:Z91" si="207">SUM(T51:T90)</f>
        <v>0</v>
      </c>
      <c r="U91" s="78">
        <f t="shared" si="207"/>
        <v>0</v>
      </c>
      <c r="V91" s="78">
        <f t="shared" si="207"/>
        <v>0</v>
      </c>
      <c r="W91" s="78">
        <f t="shared" si="207"/>
        <v>0</v>
      </c>
      <c r="X91" s="78">
        <f t="shared" si="207"/>
        <v>0</v>
      </c>
      <c r="Y91" s="78">
        <f t="shared" si="207"/>
        <v>0</v>
      </c>
      <c r="Z91" s="78">
        <f t="shared" si="207"/>
        <v>0</v>
      </c>
      <c r="AA91" s="136">
        <f>SUM(AA53:AA90)</f>
        <v>0</v>
      </c>
      <c r="AB91" s="77">
        <f>SUM(AB51:AB90)</f>
        <v>0</v>
      </c>
      <c r="AC91" s="134">
        <f t="shared" si="194"/>
        <v>0</v>
      </c>
      <c r="AD91" s="43">
        <f t="shared" si="194"/>
        <v>0</v>
      </c>
      <c r="AE91" s="43">
        <f t="shared" si="107"/>
        <v>0</v>
      </c>
      <c r="AF91" s="43">
        <f>(AF47*$A$49)+AE47</f>
        <v>0</v>
      </c>
      <c r="AG91" s="135">
        <f t="shared" ref="AG91:AM91" si="208">SUM(AG51:AG90)</f>
        <v>0</v>
      </c>
      <c r="AH91" s="78">
        <f t="shared" si="208"/>
        <v>0</v>
      </c>
      <c r="AI91" s="78">
        <f t="shared" si="208"/>
        <v>0</v>
      </c>
      <c r="AJ91" s="78">
        <f t="shared" si="208"/>
        <v>0</v>
      </c>
      <c r="AK91" s="78">
        <f t="shared" si="208"/>
        <v>0</v>
      </c>
      <c r="AL91" s="78">
        <f t="shared" si="208"/>
        <v>0</v>
      </c>
      <c r="AM91" s="78">
        <f t="shared" si="208"/>
        <v>0</v>
      </c>
      <c r="AN91" s="136">
        <f>SUM(AN53:AN90)</f>
        <v>0</v>
      </c>
      <c r="AO91" s="77">
        <f>SUM(AO51:AO90)</f>
        <v>0</v>
      </c>
      <c r="AP91" s="134">
        <f t="shared" si="196"/>
        <v>0</v>
      </c>
      <c r="AQ91" s="43">
        <f t="shared" si="196"/>
        <v>0</v>
      </c>
      <c r="AR91" s="43">
        <f t="shared" si="110"/>
        <v>0</v>
      </c>
      <c r="AS91" s="43">
        <f>(AS47*$A$49)+AR47</f>
        <v>0</v>
      </c>
      <c r="AT91" s="135">
        <f t="shared" ref="AT91:AZ91" si="209">SUM(AT51:AT90)</f>
        <v>0</v>
      </c>
      <c r="AU91" s="78">
        <f t="shared" si="209"/>
        <v>0</v>
      </c>
      <c r="AV91" s="78">
        <f t="shared" si="209"/>
        <v>0</v>
      </c>
      <c r="AW91" s="78">
        <f t="shared" si="209"/>
        <v>0</v>
      </c>
      <c r="AX91" s="78">
        <f t="shared" si="209"/>
        <v>0</v>
      </c>
      <c r="AY91" s="78">
        <f t="shared" si="209"/>
        <v>0</v>
      </c>
      <c r="AZ91" s="78">
        <f t="shared" si="209"/>
        <v>0</v>
      </c>
      <c r="BA91" s="136">
        <f>SUM(BA53:BA90)</f>
        <v>0</v>
      </c>
      <c r="BB91" s="77">
        <f>SUM(BB51:BB90)</f>
        <v>0</v>
      </c>
      <c r="BC91" s="134">
        <f t="shared" si="198"/>
        <v>0</v>
      </c>
      <c r="BD91" s="43">
        <f t="shared" si="198"/>
        <v>0</v>
      </c>
      <c r="BE91" s="43">
        <f t="shared" si="113"/>
        <v>0</v>
      </c>
      <c r="BF91" s="43">
        <f>(BF47*$A$49)+BE47</f>
        <v>0</v>
      </c>
      <c r="BG91" s="135">
        <f t="shared" ref="BG91:BM91" si="210">SUM(BG51:BG90)</f>
        <v>0</v>
      </c>
      <c r="BH91" s="78">
        <f t="shared" si="210"/>
        <v>0</v>
      </c>
      <c r="BI91" s="78">
        <f t="shared" si="210"/>
        <v>0</v>
      </c>
      <c r="BJ91" s="78">
        <f t="shared" si="210"/>
        <v>0</v>
      </c>
      <c r="BK91" s="78">
        <f t="shared" si="210"/>
        <v>0</v>
      </c>
      <c r="BL91" s="78">
        <f t="shared" si="210"/>
        <v>0</v>
      </c>
      <c r="BM91" s="78">
        <f t="shared" si="210"/>
        <v>0</v>
      </c>
      <c r="BN91" s="136">
        <f>SUM(BN53:BN90)</f>
        <v>0</v>
      </c>
      <c r="BO91" s="77">
        <f>SUM(BO51:BO90)</f>
        <v>0</v>
      </c>
      <c r="BP91" s="134">
        <f t="shared" si="200"/>
        <v>0</v>
      </c>
      <c r="BQ91" s="43">
        <f t="shared" si="200"/>
        <v>0</v>
      </c>
      <c r="BR91" s="43">
        <f t="shared" si="116"/>
        <v>0</v>
      </c>
      <c r="BS91" s="43">
        <f>(BS47*$A$49)+BR47</f>
        <v>0</v>
      </c>
      <c r="BT91" s="135">
        <f t="shared" ref="BT91:BZ91" si="211">SUM(BT51:BT90)</f>
        <v>0</v>
      </c>
      <c r="BU91" s="78">
        <f t="shared" si="211"/>
        <v>0</v>
      </c>
      <c r="BV91" s="78">
        <f t="shared" si="211"/>
        <v>0</v>
      </c>
      <c r="BW91" s="78">
        <f t="shared" si="211"/>
        <v>0</v>
      </c>
      <c r="BX91" s="78">
        <f t="shared" si="211"/>
        <v>0</v>
      </c>
      <c r="BY91" s="78">
        <f t="shared" si="211"/>
        <v>0</v>
      </c>
      <c r="BZ91" s="78">
        <f t="shared" si="211"/>
        <v>0</v>
      </c>
      <c r="CA91" s="136">
        <f>SUM(CA53:CA90)</f>
        <v>0</v>
      </c>
      <c r="CB91" s="77">
        <f>SUM(CB51:CB90)</f>
        <v>0</v>
      </c>
      <c r="CC91" s="134">
        <f t="shared" si="202"/>
        <v>0</v>
      </c>
      <c r="CD91" s="43">
        <f t="shared" si="202"/>
        <v>0</v>
      </c>
      <c r="CE91" s="43">
        <f t="shared" si="119"/>
        <v>0</v>
      </c>
      <c r="CF91" s="43">
        <f>(CF47*$A$49)+CE47</f>
        <v>0</v>
      </c>
      <c r="CG91" s="135">
        <f t="shared" ref="CG91:CM91" si="212">SUM(CG51:CG90)</f>
        <v>0</v>
      </c>
      <c r="CH91" s="78">
        <f t="shared" si="212"/>
        <v>0</v>
      </c>
      <c r="CI91" s="78">
        <f t="shared" si="212"/>
        <v>0</v>
      </c>
      <c r="CJ91" s="78">
        <f t="shared" si="212"/>
        <v>0</v>
      </c>
      <c r="CK91" s="78">
        <f t="shared" si="212"/>
        <v>0</v>
      </c>
      <c r="CL91" s="78">
        <f t="shared" si="212"/>
        <v>0</v>
      </c>
      <c r="CM91" s="78">
        <f t="shared" si="212"/>
        <v>0</v>
      </c>
      <c r="CN91" s="136">
        <f>SUM(CN53:CN90)</f>
        <v>0</v>
      </c>
      <c r="CO91" s="77">
        <f>SUM(CO51:CO90)</f>
        <v>0</v>
      </c>
      <c r="CP91" s="134">
        <f t="shared" si="204"/>
        <v>0</v>
      </c>
      <c r="CQ91" s="43">
        <f t="shared" si="204"/>
        <v>0</v>
      </c>
      <c r="CR91" s="43">
        <f t="shared" si="122"/>
        <v>0</v>
      </c>
      <c r="CS91" s="43">
        <f>(CS47*$A$49)+CR47</f>
        <v>0</v>
      </c>
      <c r="CT91" s="135">
        <f t="shared" ref="CT91:CZ91" si="213">SUM(CT51:CT90)</f>
        <v>0</v>
      </c>
      <c r="CU91" s="78">
        <f t="shared" si="213"/>
        <v>0</v>
      </c>
      <c r="CV91" s="78">
        <f t="shared" si="213"/>
        <v>0</v>
      </c>
      <c r="CW91" s="78">
        <f t="shared" si="213"/>
        <v>0</v>
      </c>
      <c r="CX91" s="78">
        <f t="shared" si="213"/>
        <v>0</v>
      </c>
      <c r="CY91" s="78">
        <f t="shared" si="213"/>
        <v>0</v>
      </c>
      <c r="CZ91" s="78">
        <f t="shared" si="213"/>
        <v>0</v>
      </c>
      <c r="DA91" s="136">
        <f>SUM(DA53:DA90)</f>
        <v>0</v>
      </c>
      <c r="DB91" s="137">
        <f>IF(CU91=0,0,CZ91/CU91)</f>
        <v>0</v>
      </c>
      <c r="DC91" s="138">
        <f>IF(CU91=0,0,DA91/CU91)</f>
        <v>0</v>
      </c>
      <c r="DD91" s="349"/>
    </row>
    <row r="92" spans="1:108" s="1" customFormat="1">
      <c r="A92" s="70"/>
      <c r="DD92" s="172"/>
    </row>
    <row r="93" spans="1:108" s="1" customFormat="1">
      <c r="A93" s="70"/>
      <c r="DD93" s="172"/>
    </row>
    <row r="94" spans="1:108" s="1" customFormat="1">
      <c r="A94" s="70"/>
      <c r="DD94" s="172"/>
    </row>
    <row r="95" spans="1:108" s="1" customFormat="1">
      <c r="A95" s="70"/>
      <c r="DD95" s="172"/>
    </row>
    <row r="96" spans="1:108" s="1" customFormat="1">
      <c r="A96" s="70"/>
      <c r="DD96" s="172"/>
    </row>
    <row r="97" spans="1:108" s="1" customFormat="1">
      <c r="A97" s="70"/>
      <c r="DD97" s="172"/>
    </row>
    <row r="98" spans="1:108" s="1" customFormat="1">
      <c r="A98" s="70"/>
      <c r="DD98" s="172"/>
    </row>
    <row r="99" spans="1:108" s="1" customFormat="1">
      <c r="A99" s="70"/>
      <c r="DD99" s="172"/>
    </row>
    <row r="100" spans="1:108" s="1" customFormat="1">
      <c r="A100" s="70"/>
      <c r="DD100" s="172"/>
    </row>
    <row r="101" spans="1:108" s="1" customFormat="1">
      <c r="A101" s="70"/>
      <c r="DD101" s="172"/>
    </row>
    <row r="102" spans="1:108" s="1" customFormat="1">
      <c r="A102" s="70"/>
      <c r="DD102" s="172"/>
    </row>
    <row r="103" spans="1:108" s="1" customFormat="1">
      <c r="A103" s="70"/>
      <c r="DD103" s="172"/>
    </row>
    <row r="104" spans="1:108" s="1" customFormat="1">
      <c r="A104" s="70"/>
      <c r="DD104" s="172"/>
    </row>
    <row r="105" spans="1:108" s="1" customFormat="1">
      <c r="A105" s="70"/>
      <c r="DD105" s="172"/>
    </row>
    <row r="106" spans="1:108" s="1" customFormat="1">
      <c r="A106" s="70"/>
      <c r="DD106" s="172"/>
    </row>
    <row r="107" spans="1:108" s="1" customFormat="1">
      <c r="A107" s="70"/>
      <c r="DD107" s="172"/>
    </row>
    <row r="108" spans="1:108" s="1" customFormat="1">
      <c r="A108" s="70"/>
      <c r="DD108" s="172"/>
    </row>
    <row r="109" spans="1:108" s="1" customFormat="1">
      <c r="A109" s="70"/>
      <c r="DD109" s="172"/>
    </row>
    <row r="110" spans="1:108" s="1" customFormat="1">
      <c r="A110" s="70"/>
      <c r="DD110" s="172"/>
    </row>
    <row r="111" spans="1:108" s="1" customFormat="1">
      <c r="A111" s="70"/>
      <c r="DD111" s="172"/>
    </row>
    <row r="112" spans="1:108" s="1" customFormat="1">
      <c r="A112" s="70"/>
      <c r="DD112" s="172"/>
    </row>
    <row r="113" spans="1:108" s="1" customFormat="1">
      <c r="A113" s="70"/>
      <c r="DD113" s="172"/>
    </row>
    <row r="114" spans="1:108" s="1" customFormat="1">
      <c r="A114" s="70"/>
      <c r="DD114" s="172"/>
    </row>
    <row r="115" spans="1:108" s="1" customFormat="1">
      <c r="A115" s="70"/>
      <c r="DD115" s="172"/>
    </row>
    <row r="116" spans="1:108" s="1" customFormat="1">
      <c r="A116" s="70"/>
      <c r="DD116" s="172"/>
    </row>
    <row r="117" spans="1:108" s="1" customFormat="1">
      <c r="A117" s="70"/>
      <c r="DD117" s="172"/>
    </row>
    <row r="118" spans="1:108" s="1" customFormat="1">
      <c r="A118" s="70"/>
      <c r="DD118" s="172"/>
    </row>
    <row r="119" spans="1:108" s="1" customFormat="1">
      <c r="A119" s="70"/>
      <c r="DD119" s="172"/>
    </row>
    <row r="120" spans="1:108" s="1" customFormat="1">
      <c r="A120" s="70"/>
      <c r="DD120" s="172"/>
    </row>
    <row r="121" spans="1:108" s="1" customFormat="1">
      <c r="A121" s="70"/>
      <c r="DD121" s="172"/>
    </row>
    <row r="122" spans="1:108" s="1" customFormat="1">
      <c r="A122" s="70"/>
      <c r="DD122" s="172"/>
    </row>
    <row r="123" spans="1:108" s="1" customFormat="1">
      <c r="A123" s="70"/>
      <c r="DD123" s="172"/>
    </row>
    <row r="124" spans="1:108" s="1" customFormat="1">
      <c r="A124" s="70"/>
      <c r="DD124" s="172"/>
    </row>
    <row r="125" spans="1:108" s="1" customFormat="1">
      <c r="A125" s="70"/>
      <c r="DD125" s="172"/>
    </row>
    <row r="126" spans="1:108" s="1" customFormat="1">
      <c r="A126" s="70"/>
      <c r="DD126" s="172"/>
    </row>
    <row r="127" spans="1:108" s="1" customFormat="1">
      <c r="A127" s="70"/>
      <c r="DD127" s="172"/>
    </row>
    <row r="128" spans="1:108" s="1" customFormat="1">
      <c r="A128" s="70"/>
      <c r="DD128" s="172"/>
    </row>
    <row r="129" spans="1:108" s="1" customFormat="1">
      <c r="A129" s="70"/>
      <c r="DD129" s="172"/>
    </row>
    <row r="130" spans="1:108" s="1" customFormat="1">
      <c r="A130" s="70"/>
      <c r="DD130" s="172"/>
    </row>
    <row r="131" spans="1:108" s="1" customFormat="1">
      <c r="A131" s="70"/>
      <c r="DD131" s="172"/>
    </row>
    <row r="132" spans="1:108" s="1" customFormat="1">
      <c r="A132" s="70"/>
      <c r="DD132" s="172"/>
    </row>
    <row r="133" spans="1:108" s="1" customFormat="1">
      <c r="A133" s="70"/>
      <c r="DD133" s="172"/>
    </row>
    <row r="134" spans="1:108" s="1" customFormat="1">
      <c r="A134" s="70"/>
      <c r="DD134" s="172"/>
    </row>
    <row r="135" spans="1:108" s="1" customFormat="1">
      <c r="A135" s="70"/>
      <c r="DD135" s="172"/>
    </row>
    <row r="136" spans="1:108" s="1" customFormat="1">
      <c r="A136" s="70"/>
      <c r="DD136" s="172"/>
    </row>
    <row r="137" spans="1:108" s="1" customFormat="1">
      <c r="A137" s="70"/>
      <c r="DD137" s="172"/>
    </row>
    <row r="138" spans="1:108" s="1" customFormat="1">
      <c r="A138" s="70"/>
      <c r="DD138" s="172"/>
    </row>
    <row r="139" spans="1:108" s="1" customFormat="1">
      <c r="A139" s="70"/>
      <c r="DD139" s="172"/>
    </row>
    <row r="140" spans="1:108" s="1" customFormat="1">
      <c r="A140" s="70"/>
      <c r="DD140" s="172"/>
    </row>
    <row r="141" spans="1:108" s="1" customFormat="1">
      <c r="A141" s="70"/>
      <c r="DD141" s="172"/>
    </row>
    <row r="142" spans="1:108" s="1" customFormat="1">
      <c r="A142" s="70"/>
      <c r="DD142" s="172"/>
    </row>
    <row r="143" spans="1:108" s="1" customFormat="1">
      <c r="A143" s="70"/>
      <c r="DD143" s="172"/>
    </row>
    <row r="144" spans="1:108" s="1" customFormat="1">
      <c r="A144" s="70"/>
      <c r="DD144" s="172"/>
    </row>
    <row r="145" spans="1:108" s="1" customFormat="1">
      <c r="A145" s="70"/>
      <c r="DD145" s="172"/>
    </row>
    <row r="146" spans="1:108" s="1" customFormat="1">
      <c r="A146" s="70"/>
      <c r="DD146" s="172"/>
    </row>
    <row r="147" spans="1:108" s="1" customFormat="1">
      <c r="A147" s="70"/>
      <c r="DD147" s="172"/>
    </row>
    <row r="148" spans="1:108" s="1" customFormat="1">
      <c r="A148" s="70"/>
      <c r="DD148" s="172"/>
    </row>
    <row r="149" spans="1:108" s="1" customFormat="1">
      <c r="A149" s="70"/>
      <c r="DD149" s="172"/>
    </row>
    <row r="150" spans="1:108" s="1" customFormat="1">
      <c r="A150" s="70"/>
      <c r="DD150" s="172"/>
    </row>
    <row r="151" spans="1:108" s="1" customFormat="1">
      <c r="A151" s="70"/>
      <c r="DD151" s="172"/>
    </row>
    <row r="152" spans="1:108" s="1" customFormat="1">
      <c r="A152" s="70"/>
      <c r="DD152" s="172"/>
    </row>
    <row r="153" spans="1:108" s="1" customFormat="1">
      <c r="A153" s="70"/>
      <c r="DD153" s="172"/>
    </row>
    <row r="154" spans="1:108" s="1" customFormat="1">
      <c r="A154" s="70"/>
      <c r="DD154" s="172"/>
    </row>
    <row r="155" spans="1:108" s="1" customFormat="1">
      <c r="A155" s="70"/>
      <c r="DD155" s="172"/>
    </row>
    <row r="156" spans="1:108" s="1" customFormat="1">
      <c r="A156" s="70"/>
      <c r="DD156" s="172"/>
    </row>
    <row r="157" spans="1:108" s="1" customFormat="1">
      <c r="A157" s="70"/>
      <c r="DD157" s="172"/>
    </row>
    <row r="158" spans="1:108" s="1" customFormat="1">
      <c r="A158" s="70"/>
      <c r="DD158" s="172"/>
    </row>
    <row r="159" spans="1:108" s="1" customFormat="1">
      <c r="A159" s="70"/>
      <c r="DD159" s="172"/>
    </row>
    <row r="160" spans="1:108" s="1" customFormat="1">
      <c r="A160" s="70"/>
      <c r="DD160" s="172"/>
    </row>
    <row r="161" spans="1:108" s="1" customFormat="1">
      <c r="A161" s="70"/>
      <c r="DD161" s="172"/>
    </row>
    <row r="162" spans="1:108" s="1" customFormat="1">
      <c r="A162" s="70"/>
      <c r="DD162" s="172"/>
    </row>
    <row r="163" spans="1:108" s="1" customFormat="1">
      <c r="A163" s="70"/>
      <c r="DD163" s="172"/>
    </row>
    <row r="164" spans="1:108" s="1" customFormat="1">
      <c r="A164" s="70"/>
      <c r="DD164" s="172"/>
    </row>
    <row r="165" spans="1:108" s="1" customFormat="1">
      <c r="A165" s="70"/>
      <c r="DD165" s="172"/>
    </row>
    <row r="166" spans="1:108" s="1" customFormat="1">
      <c r="A166" s="70"/>
      <c r="DD166" s="172"/>
    </row>
    <row r="167" spans="1:108" s="1" customFormat="1">
      <c r="A167" s="70"/>
      <c r="DD167" s="172"/>
    </row>
    <row r="168" spans="1:108" s="1" customFormat="1">
      <c r="A168" s="70"/>
      <c r="DD168" s="172"/>
    </row>
    <row r="169" spans="1:108" s="1" customFormat="1">
      <c r="A169" s="70"/>
      <c r="DD169" s="172"/>
    </row>
    <row r="170" spans="1:108" s="1" customFormat="1">
      <c r="A170" s="70"/>
      <c r="DD170" s="172"/>
    </row>
    <row r="171" spans="1:108" s="1" customFormat="1">
      <c r="A171" s="70"/>
      <c r="DD171" s="172"/>
    </row>
    <row r="172" spans="1:108" s="1" customFormat="1">
      <c r="A172" s="70"/>
      <c r="DD172" s="172"/>
    </row>
    <row r="173" spans="1:108" s="1" customFormat="1">
      <c r="A173" s="70"/>
      <c r="DD173" s="172"/>
    </row>
    <row r="174" spans="1:108" s="1" customFormat="1">
      <c r="A174" s="70"/>
      <c r="DD174" s="172"/>
    </row>
    <row r="175" spans="1:108" s="1" customFormat="1">
      <c r="A175" s="70"/>
      <c r="DD175" s="172"/>
    </row>
    <row r="176" spans="1:108" s="1" customFormat="1">
      <c r="A176" s="70"/>
      <c r="DD176" s="172"/>
    </row>
    <row r="177" spans="1:108" s="1" customFormat="1">
      <c r="A177" s="70"/>
      <c r="DD177" s="172"/>
    </row>
    <row r="178" spans="1:108" s="1" customFormat="1">
      <c r="A178" s="70"/>
      <c r="DD178" s="172"/>
    </row>
    <row r="179" spans="1:108" s="1" customFormat="1">
      <c r="A179" s="70"/>
      <c r="DD179" s="172"/>
    </row>
    <row r="180" spans="1:108" s="1" customFormat="1">
      <c r="A180" s="70"/>
      <c r="DD180" s="172"/>
    </row>
    <row r="181" spans="1:108" s="1" customFormat="1">
      <c r="A181" s="70"/>
      <c r="DD181" s="172"/>
    </row>
    <row r="182" spans="1:108" s="1" customFormat="1">
      <c r="A182" s="70"/>
      <c r="DD182" s="172"/>
    </row>
    <row r="183" spans="1:108" s="1" customFormat="1">
      <c r="A183" s="70"/>
      <c r="DD183" s="172"/>
    </row>
    <row r="184" spans="1:108" s="1" customFormat="1">
      <c r="A184" s="70"/>
      <c r="DD184" s="172"/>
    </row>
    <row r="185" spans="1:108" s="1" customFormat="1">
      <c r="A185" s="70"/>
      <c r="DD185" s="172"/>
    </row>
    <row r="186" spans="1:108" s="1" customFormat="1">
      <c r="A186" s="70"/>
      <c r="DD186" s="172"/>
    </row>
    <row r="187" spans="1:108" s="1" customFormat="1">
      <c r="A187" s="70"/>
      <c r="DD187" s="172"/>
    </row>
    <row r="188" spans="1:108" s="1" customFormat="1">
      <c r="A188" s="70"/>
      <c r="DD188" s="172"/>
    </row>
    <row r="189" spans="1:108" s="1" customFormat="1">
      <c r="A189" s="70"/>
      <c r="DD189" s="172"/>
    </row>
    <row r="190" spans="1:108" s="1" customFormat="1">
      <c r="A190" s="70"/>
      <c r="DD190" s="172"/>
    </row>
    <row r="191" spans="1:108" s="1" customFormat="1">
      <c r="A191" s="70"/>
      <c r="DD191" s="172"/>
    </row>
    <row r="192" spans="1:108" s="1" customFormat="1">
      <c r="A192" s="70"/>
      <c r="DD192" s="172"/>
    </row>
    <row r="193" spans="1:108" s="1" customFormat="1">
      <c r="A193" s="70"/>
      <c r="DD193" s="172"/>
    </row>
    <row r="194" spans="1:108" s="1" customFormat="1">
      <c r="A194" s="70"/>
      <c r="DD194" s="172"/>
    </row>
    <row r="195" spans="1:108" s="1" customFormat="1">
      <c r="A195" s="70"/>
      <c r="DD195" s="172"/>
    </row>
    <row r="196" spans="1:108" s="1" customFormat="1">
      <c r="A196" s="70"/>
      <c r="DD196" s="172"/>
    </row>
    <row r="197" spans="1:108" s="1" customFormat="1">
      <c r="A197" s="70"/>
      <c r="DD197" s="172"/>
    </row>
    <row r="198" spans="1:108" s="1" customFormat="1">
      <c r="A198" s="70"/>
      <c r="DD198" s="172"/>
    </row>
    <row r="199" spans="1:108" s="1" customFormat="1">
      <c r="A199" s="70"/>
      <c r="DD199" s="172"/>
    </row>
    <row r="200" spans="1:108" s="1" customFormat="1">
      <c r="A200" s="70"/>
      <c r="DD200" s="172"/>
    </row>
    <row r="201" spans="1:108" s="1" customFormat="1">
      <c r="A201" s="70"/>
      <c r="DD201" s="172"/>
    </row>
    <row r="202" spans="1:108" s="1" customFormat="1">
      <c r="A202" s="70"/>
      <c r="DD202" s="172"/>
    </row>
    <row r="203" spans="1:108" s="1" customFormat="1">
      <c r="A203" s="70"/>
      <c r="DD203" s="172"/>
    </row>
    <row r="204" spans="1:108" s="1" customFormat="1">
      <c r="A204" s="70"/>
      <c r="DD204" s="172"/>
    </row>
    <row r="205" spans="1:108" s="1" customFormat="1">
      <c r="A205" s="70"/>
      <c r="DD205" s="172"/>
    </row>
    <row r="206" spans="1:108" s="1" customFormat="1">
      <c r="A206" s="70"/>
      <c r="DD206" s="172"/>
    </row>
    <row r="207" spans="1:108" s="1" customFormat="1">
      <c r="A207" s="70"/>
      <c r="DD207" s="172"/>
    </row>
    <row r="208" spans="1:108" s="1" customFormat="1">
      <c r="A208" s="70"/>
      <c r="DD208" s="172"/>
    </row>
    <row r="209" spans="1:108" s="1" customFormat="1">
      <c r="A209" s="70"/>
      <c r="DD209" s="172"/>
    </row>
    <row r="210" spans="1:108" s="1" customFormat="1">
      <c r="A210" s="70"/>
      <c r="DD210" s="172"/>
    </row>
    <row r="211" spans="1:108" s="1" customFormat="1">
      <c r="A211" s="70"/>
      <c r="DD211" s="172"/>
    </row>
    <row r="212" spans="1:108" s="1" customFormat="1">
      <c r="A212" s="70"/>
      <c r="DD212" s="172"/>
    </row>
    <row r="213" spans="1:108" s="1" customFormat="1">
      <c r="A213" s="70"/>
      <c r="DD213" s="172"/>
    </row>
    <row r="214" spans="1:108" s="1" customFormat="1">
      <c r="A214" s="70"/>
      <c r="DD214" s="172"/>
    </row>
    <row r="215" spans="1:108" s="1" customFormat="1">
      <c r="A215" s="70"/>
      <c r="DD215" s="172"/>
    </row>
    <row r="216" spans="1:108" s="1" customFormat="1">
      <c r="A216" s="70"/>
      <c r="DD216" s="172"/>
    </row>
    <row r="217" spans="1:108" s="1" customFormat="1">
      <c r="A217" s="70"/>
      <c r="DD217" s="172"/>
    </row>
    <row r="218" spans="1:108" s="1" customFormat="1">
      <c r="A218" s="70"/>
      <c r="DD218" s="172"/>
    </row>
    <row r="219" spans="1:108" s="1" customFormat="1">
      <c r="A219" s="70"/>
      <c r="DD219" s="172"/>
    </row>
    <row r="220" spans="1:108" s="1" customFormat="1">
      <c r="A220" s="70"/>
      <c r="DD220" s="172"/>
    </row>
    <row r="221" spans="1:108" s="1" customFormat="1">
      <c r="A221" s="70"/>
      <c r="DD221" s="172"/>
    </row>
    <row r="222" spans="1:108" s="1" customFormat="1">
      <c r="A222" s="70"/>
      <c r="DD222" s="172"/>
    </row>
    <row r="223" spans="1:108" s="1" customFormat="1">
      <c r="A223" s="70"/>
      <c r="DD223" s="172"/>
    </row>
    <row r="224" spans="1:108" s="1" customFormat="1">
      <c r="A224" s="70"/>
      <c r="DD224" s="172"/>
    </row>
    <row r="225" spans="1:108" s="1" customFormat="1">
      <c r="A225" s="70"/>
      <c r="DD225" s="172"/>
    </row>
    <row r="226" spans="1:108" s="1" customFormat="1">
      <c r="A226" s="70"/>
      <c r="DD226" s="172"/>
    </row>
    <row r="227" spans="1:108" s="1" customFormat="1">
      <c r="A227" s="70"/>
      <c r="DD227" s="172"/>
    </row>
    <row r="228" spans="1:108" s="1" customFormat="1">
      <c r="A228" s="70"/>
      <c r="DD228" s="172"/>
    </row>
    <row r="229" spans="1:108" s="1" customFormat="1">
      <c r="A229" s="70"/>
      <c r="DD229" s="172"/>
    </row>
    <row r="230" spans="1:108" s="1" customFormat="1">
      <c r="A230" s="70"/>
      <c r="DD230" s="172"/>
    </row>
    <row r="231" spans="1:108" s="1" customFormat="1">
      <c r="A231" s="70"/>
      <c r="DD231" s="172"/>
    </row>
    <row r="232" spans="1:108" s="1" customFormat="1">
      <c r="A232" s="70"/>
      <c r="DD232" s="172"/>
    </row>
    <row r="233" spans="1:108" s="1" customFormat="1">
      <c r="A233" s="70"/>
      <c r="DD233" s="172"/>
    </row>
    <row r="234" spans="1:108" s="1" customFormat="1">
      <c r="A234" s="70"/>
      <c r="DD234" s="172"/>
    </row>
    <row r="235" spans="1:108" s="1" customFormat="1">
      <c r="A235" s="70"/>
      <c r="DD235" s="172"/>
    </row>
    <row r="236" spans="1:108" s="1" customFormat="1">
      <c r="A236" s="70"/>
      <c r="DD236" s="172"/>
    </row>
    <row r="237" spans="1:108" s="1" customFormat="1">
      <c r="A237" s="70"/>
      <c r="DD237" s="172"/>
    </row>
    <row r="238" spans="1:108" s="1" customFormat="1">
      <c r="A238" s="70"/>
      <c r="DD238" s="172"/>
    </row>
    <row r="239" spans="1:108" s="1" customFormat="1">
      <c r="A239" s="70"/>
      <c r="DD239" s="172"/>
    </row>
    <row r="240" spans="1:108" s="1" customFormat="1">
      <c r="A240" s="70"/>
      <c r="DD240" s="172"/>
    </row>
    <row r="241" spans="1:108" s="1" customFormat="1">
      <c r="A241" s="70"/>
      <c r="DD241" s="172"/>
    </row>
    <row r="242" spans="1:108" s="1" customFormat="1">
      <c r="A242" s="70"/>
      <c r="DD242" s="172"/>
    </row>
    <row r="243" spans="1:108" s="1" customFormat="1">
      <c r="A243" s="70"/>
      <c r="DD243" s="172"/>
    </row>
    <row r="244" spans="1:108" s="1" customFormat="1">
      <c r="A244" s="70"/>
      <c r="DD244" s="172"/>
    </row>
    <row r="245" spans="1:108" s="1" customFormat="1">
      <c r="A245" s="70"/>
      <c r="DD245" s="172"/>
    </row>
    <row r="246" spans="1:108" s="1" customFormat="1">
      <c r="A246" s="70"/>
      <c r="DD246" s="172"/>
    </row>
    <row r="247" spans="1:108" s="1" customFormat="1">
      <c r="A247" s="70"/>
      <c r="DD247" s="172"/>
    </row>
    <row r="248" spans="1:108" s="1" customFormat="1">
      <c r="A248" s="70"/>
      <c r="DD248" s="172"/>
    </row>
    <row r="249" spans="1:108" s="1" customFormat="1">
      <c r="A249" s="70"/>
      <c r="DD249" s="172"/>
    </row>
    <row r="250" spans="1:108" s="1" customFormat="1">
      <c r="A250" s="70"/>
      <c r="DD250" s="172"/>
    </row>
    <row r="251" spans="1:108" s="1" customFormat="1">
      <c r="A251" s="70"/>
      <c r="DD251" s="172"/>
    </row>
    <row r="252" spans="1:108" s="1" customFormat="1">
      <c r="A252" s="70"/>
      <c r="DD252" s="172"/>
    </row>
    <row r="253" spans="1:108" s="1" customFormat="1">
      <c r="A253" s="70"/>
      <c r="DD253" s="172"/>
    </row>
    <row r="254" spans="1:108" s="1" customFormat="1">
      <c r="A254" s="70"/>
      <c r="DD254" s="172"/>
    </row>
    <row r="255" spans="1:108" s="1" customFormat="1">
      <c r="A255" s="70"/>
      <c r="DD255" s="172"/>
    </row>
    <row r="256" spans="1:108" s="1" customFormat="1">
      <c r="A256" s="70"/>
      <c r="DD256" s="172"/>
    </row>
    <row r="257" spans="1:108" s="1" customFormat="1">
      <c r="A257" s="70"/>
      <c r="DD257" s="172"/>
    </row>
    <row r="258" spans="1:108" s="1" customFormat="1">
      <c r="A258" s="70"/>
      <c r="DD258" s="172"/>
    </row>
    <row r="259" spans="1:108" s="1" customFormat="1">
      <c r="A259" s="70"/>
      <c r="DD259" s="172"/>
    </row>
    <row r="260" spans="1:108" s="1" customFormat="1">
      <c r="A260" s="70"/>
      <c r="DD260" s="172"/>
    </row>
    <row r="261" spans="1:108" s="1" customFormat="1">
      <c r="A261" s="70"/>
      <c r="DD261" s="172"/>
    </row>
    <row r="262" spans="1:108" s="1" customFormat="1">
      <c r="A262" s="70"/>
      <c r="DD262" s="172"/>
    </row>
    <row r="263" spans="1:108" s="1" customFormat="1">
      <c r="A263" s="70"/>
      <c r="DD263" s="172"/>
    </row>
    <row r="264" spans="1:108" s="1" customFormat="1">
      <c r="A264" s="70"/>
      <c r="DD264" s="172"/>
    </row>
    <row r="265" spans="1:108" s="1" customFormat="1">
      <c r="A265" s="70"/>
      <c r="DD265" s="172"/>
    </row>
    <row r="266" spans="1:108" s="1" customFormat="1">
      <c r="A266" s="70"/>
      <c r="DD266" s="172"/>
    </row>
    <row r="267" spans="1:108" s="1" customFormat="1">
      <c r="A267" s="70"/>
      <c r="DD267" s="172"/>
    </row>
    <row r="268" spans="1:108" s="1" customFormat="1">
      <c r="A268" s="70"/>
      <c r="DD268" s="172"/>
    </row>
    <row r="269" spans="1:108" s="1" customFormat="1">
      <c r="A269" s="70"/>
      <c r="DD269" s="172"/>
    </row>
    <row r="270" spans="1:108" s="1" customFormat="1">
      <c r="A270" s="70"/>
      <c r="DD270" s="172"/>
    </row>
    <row r="271" spans="1:108" s="1" customFormat="1">
      <c r="A271" s="70"/>
      <c r="DD271" s="172"/>
    </row>
    <row r="272" spans="1:108" s="1" customFormat="1">
      <c r="A272" s="70"/>
      <c r="DD272" s="172"/>
    </row>
    <row r="273" spans="1:108" s="1" customFormat="1">
      <c r="A273" s="70"/>
      <c r="DD273" s="172"/>
    </row>
    <row r="274" spans="1:108" s="1" customFormat="1">
      <c r="A274" s="70"/>
      <c r="DD274" s="172"/>
    </row>
    <row r="275" spans="1:108" s="1" customFormat="1">
      <c r="A275" s="70"/>
      <c r="DD275" s="172"/>
    </row>
    <row r="276" spans="1:108" s="1" customFormat="1">
      <c r="A276" s="70"/>
      <c r="DD276" s="172"/>
    </row>
    <row r="277" spans="1:108" s="1" customFormat="1">
      <c r="A277" s="70"/>
      <c r="DD277" s="172"/>
    </row>
    <row r="278" spans="1:108" s="1" customFormat="1">
      <c r="A278" s="70"/>
      <c r="DD278" s="172"/>
    </row>
    <row r="279" spans="1:108" s="1" customFormat="1">
      <c r="A279" s="70"/>
      <c r="DD279" s="172"/>
    </row>
    <row r="280" spans="1:108" s="1" customFormat="1">
      <c r="A280" s="70"/>
      <c r="DD280" s="172"/>
    </row>
    <row r="281" spans="1:108" s="1" customFormat="1">
      <c r="A281" s="70"/>
      <c r="DD281" s="172"/>
    </row>
    <row r="282" spans="1:108" s="1" customFormat="1">
      <c r="A282" s="70"/>
      <c r="DD282" s="172"/>
    </row>
    <row r="283" spans="1:108" s="1" customFormat="1">
      <c r="A283" s="70"/>
      <c r="DD283" s="172"/>
    </row>
    <row r="284" spans="1:108" s="1" customFormat="1">
      <c r="A284" s="70"/>
      <c r="DD284" s="172"/>
    </row>
    <row r="285" spans="1:108" s="1" customFormat="1">
      <c r="A285" s="70"/>
      <c r="DD285" s="172"/>
    </row>
    <row r="286" spans="1:108" s="1" customFormat="1">
      <c r="A286" s="70"/>
      <c r="DD286" s="172"/>
    </row>
    <row r="287" spans="1:108" s="1" customFormat="1">
      <c r="A287" s="70"/>
      <c r="DD287" s="172"/>
    </row>
    <row r="288" spans="1:108" s="1" customFormat="1">
      <c r="A288" s="70"/>
      <c r="DD288" s="172"/>
    </row>
    <row r="289" spans="1:108" s="1" customFormat="1">
      <c r="A289" s="70"/>
      <c r="DD289" s="172"/>
    </row>
    <row r="290" spans="1:108" s="1" customFormat="1">
      <c r="A290" s="70"/>
      <c r="DD290" s="172"/>
    </row>
    <row r="291" spans="1:108" s="1" customFormat="1">
      <c r="A291" s="70"/>
      <c r="DD291" s="172"/>
    </row>
    <row r="292" spans="1:108" s="1" customFormat="1">
      <c r="A292" s="70"/>
      <c r="DD292" s="172"/>
    </row>
    <row r="293" spans="1:108" s="1" customFormat="1">
      <c r="A293" s="70"/>
      <c r="DD293" s="172"/>
    </row>
    <row r="294" spans="1:108" s="1" customFormat="1">
      <c r="A294" s="70"/>
      <c r="DD294" s="172"/>
    </row>
    <row r="295" spans="1:108" s="1" customFormat="1">
      <c r="A295" s="70"/>
      <c r="DD295" s="172"/>
    </row>
    <row r="296" spans="1:108" s="1" customFormat="1">
      <c r="A296" s="70"/>
      <c r="DD296" s="172"/>
    </row>
    <row r="297" spans="1:108" s="1" customFormat="1">
      <c r="A297" s="70"/>
      <c r="DD297" s="172"/>
    </row>
    <row r="298" spans="1:108" s="1" customFormat="1">
      <c r="A298" s="70"/>
      <c r="DD298" s="172"/>
    </row>
    <row r="299" spans="1:108" s="1" customFormat="1">
      <c r="A299" s="70"/>
      <c r="DD299" s="172"/>
    </row>
    <row r="300" spans="1:108" s="1" customFormat="1">
      <c r="A300" s="70"/>
      <c r="DD300" s="172"/>
    </row>
    <row r="301" spans="1:108" s="1" customFormat="1">
      <c r="A301" s="70"/>
      <c r="DD301" s="172"/>
    </row>
    <row r="302" spans="1:108" s="1" customFormat="1">
      <c r="A302" s="70"/>
      <c r="DD302" s="172"/>
    </row>
    <row r="303" spans="1:108" s="1" customFormat="1">
      <c r="A303" s="70"/>
      <c r="DD303" s="172"/>
    </row>
    <row r="304" spans="1:108" s="1" customFormat="1">
      <c r="A304" s="70"/>
      <c r="DD304" s="172"/>
    </row>
    <row r="305" spans="1:108" s="1" customFormat="1">
      <c r="A305" s="70"/>
      <c r="DD305" s="172"/>
    </row>
    <row r="306" spans="1:108" s="1" customFormat="1">
      <c r="A306" s="70"/>
      <c r="DD306" s="172"/>
    </row>
    <row r="307" spans="1:108" s="1" customFormat="1">
      <c r="A307" s="70"/>
      <c r="DD307" s="172"/>
    </row>
    <row r="308" spans="1:108" s="1" customFormat="1">
      <c r="A308" s="70"/>
      <c r="DD308" s="172"/>
    </row>
    <row r="309" spans="1:108" s="1" customFormat="1">
      <c r="A309" s="70"/>
      <c r="DD309" s="172"/>
    </row>
    <row r="310" spans="1:108" s="1" customFormat="1">
      <c r="A310" s="70"/>
      <c r="DD310" s="172"/>
    </row>
    <row r="311" spans="1:108" s="1" customFormat="1">
      <c r="A311" s="70"/>
      <c r="DD311" s="172"/>
    </row>
    <row r="312" spans="1:108" s="1" customFormat="1">
      <c r="A312" s="70"/>
      <c r="DD312" s="172"/>
    </row>
    <row r="313" spans="1:108" s="1" customFormat="1">
      <c r="A313" s="70"/>
      <c r="DD313" s="172"/>
    </row>
    <row r="314" spans="1:108" s="1" customFormat="1">
      <c r="A314" s="70"/>
      <c r="DD314" s="172"/>
    </row>
    <row r="315" spans="1:108" s="1" customFormat="1">
      <c r="A315" s="70"/>
      <c r="DD315" s="172"/>
    </row>
    <row r="316" spans="1:108" s="1" customFormat="1">
      <c r="A316" s="70"/>
      <c r="DD316" s="172"/>
    </row>
    <row r="317" spans="1:108" s="1" customFormat="1">
      <c r="A317" s="70"/>
      <c r="DD317" s="172"/>
    </row>
    <row r="318" spans="1:108" s="1" customFormat="1">
      <c r="A318" s="70"/>
      <c r="DD318" s="172"/>
    </row>
    <row r="319" spans="1:108" s="1" customFormat="1">
      <c r="A319" s="70"/>
      <c r="DD319" s="172"/>
    </row>
    <row r="320" spans="1:108" s="1" customFormat="1">
      <c r="A320" s="70"/>
      <c r="DD320" s="172"/>
    </row>
    <row r="321" spans="1:108" s="1" customFormat="1">
      <c r="A321" s="70"/>
      <c r="DD321" s="172"/>
    </row>
    <row r="322" spans="1:108" s="1" customFormat="1">
      <c r="A322" s="70"/>
      <c r="DD322" s="172"/>
    </row>
    <row r="323" spans="1:108" s="1" customFormat="1">
      <c r="A323" s="70"/>
      <c r="DD323" s="172"/>
    </row>
    <row r="324" spans="1:108" s="1" customFormat="1">
      <c r="A324" s="70"/>
      <c r="DD324" s="172"/>
    </row>
    <row r="325" spans="1:108" s="1" customFormat="1">
      <c r="A325" s="70"/>
      <c r="DD325" s="172"/>
    </row>
    <row r="326" spans="1:108" s="1" customFormat="1">
      <c r="A326" s="70"/>
      <c r="DD326" s="172"/>
    </row>
    <row r="327" spans="1:108" s="1" customFormat="1">
      <c r="A327" s="70"/>
      <c r="DD327" s="172"/>
    </row>
    <row r="328" spans="1:108" s="1" customFormat="1">
      <c r="A328" s="70"/>
      <c r="DD328" s="172"/>
    </row>
    <row r="329" spans="1:108" s="1" customFormat="1">
      <c r="A329" s="70"/>
      <c r="DD329" s="172"/>
    </row>
    <row r="330" spans="1:108" s="1" customFormat="1">
      <c r="A330" s="70"/>
      <c r="DD330" s="172"/>
    </row>
    <row r="331" spans="1:108" s="1" customFormat="1">
      <c r="A331" s="70"/>
      <c r="DD331" s="172"/>
    </row>
    <row r="332" spans="1:108" s="1" customFormat="1">
      <c r="A332" s="70"/>
      <c r="DD332" s="172"/>
    </row>
    <row r="333" spans="1:108" s="1" customFormat="1">
      <c r="A333" s="70"/>
      <c r="DD333" s="172"/>
    </row>
    <row r="334" spans="1:108" s="1" customFormat="1">
      <c r="A334" s="70"/>
      <c r="DD334" s="172"/>
    </row>
    <row r="335" spans="1:108" s="1" customFormat="1">
      <c r="A335" s="70"/>
      <c r="DD335" s="172"/>
    </row>
    <row r="336" spans="1:108" s="1" customFormat="1">
      <c r="A336" s="70"/>
      <c r="DD336" s="172"/>
    </row>
    <row r="337" spans="1:108" s="1" customFormat="1">
      <c r="A337" s="70"/>
      <c r="DD337" s="172"/>
    </row>
    <row r="338" spans="1:108" s="1" customFormat="1">
      <c r="A338" s="70"/>
      <c r="DD338" s="172"/>
    </row>
    <row r="339" spans="1:108" s="1" customFormat="1">
      <c r="A339" s="70"/>
      <c r="DD339" s="172"/>
    </row>
    <row r="340" spans="1:108" s="1" customFormat="1">
      <c r="A340" s="70"/>
      <c r="DD340" s="172"/>
    </row>
    <row r="341" spans="1:108" s="1" customFormat="1">
      <c r="A341" s="70"/>
      <c r="DD341" s="172"/>
    </row>
    <row r="342" spans="1:108" s="1" customFormat="1">
      <c r="A342" s="70"/>
      <c r="DD342" s="172"/>
    </row>
    <row r="343" spans="1:108" s="1" customFormat="1">
      <c r="A343" s="70"/>
      <c r="DD343" s="172"/>
    </row>
    <row r="344" spans="1:108" s="1" customFormat="1">
      <c r="A344" s="70"/>
      <c r="DD344" s="172"/>
    </row>
    <row r="345" spans="1:108" s="1" customFormat="1">
      <c r="A345" s="70"/>
      <c r="DD345" s="172"/>
    </row>
    <row r="346" spans="1:108" s="1" customFormat="1">
      <c r="A346" s="70"/>
      <c r="DD346" s="172"/>
    </row>
    <row r="347" spans="1:108" s="1" customFormat="1">
      <c r="A347" s="70"/>
      <c r="DD347" s="172"/>
    </row>
    <row r="348" spans="1:108" s="1" customFormat="1">
      <c r="A348" s="70"/>
      <c r="DD348" s="172"/>
    </row>
    <row r="349" spans="1:108" s="1" customFormat="1">
      <c r="A349" s="70"/>
      <c r="DD349" s="172"/>
    </row>
    <row r="350" spans="1:108" s="1" customFormat="1">
      <c r="A350" s="70"/>
      <c r="DD350" s="172"/>
    </row>
    <row r="351" spans="1:108" s="1" customFormat="1">
      <c r="A351" s="70"/>
      <c r="DD351" s="172"/>
    </row>
    <row r="352" spans="1:108" s="1" customFormat="1">
      <c r="A352" s="70"/>
      <c r="DD352" s="172"/>
    </row>
    <row r="353" spans="1:108" s="1" customFormat="1">
      <c r="A353" s="70"/>
      <c r="DD353" s="172"/>
    </row>
    <row r="354" spans="1:108" s="1" customFormat="1">
      <c r="A354" s="70"/>
      <c r="DD354" s="172"/>
    </row>
  </sheetData>
  <mergeCells count="16">
    <mergeCell ref="CB5:CN5"/>
    <mergeCell ref="CO5:DC5"/>
    <mergeCell ref="B49:N49"/>
    <mergeCell ref="O49:AA49"/>
    <mergeCell ref="AB49:AN49"/>
    <mergeCell ref="AO49:BA49"/>
    <mergeCell ref="BB49:BN49"/>
    <mergeCell ref="BO49:CA49"/>
    <mergeCell ref="CB49:CN49"/>
    <mergeCell ref="CO49:DC49"/>
    <mergeCell ref="B5:N5"/>
    <mergeCell ref="O5:AA5"/>
    <mergeCell ref="AB5:AN5"/>
    <mergeCell ref="AO5:BA5"/>
    <mergeCell ref="BB5:BN5"/>
    <mergeCell ref="BO5:CA5"/>
  </mergeCells>
  <phoneticPr fontId="126" type="noConversion"/>
  <pageMargins left="0.19685039370078741" right="0.19685039370078741" top="0.51181102362204722" bottom="0.78740157480314965" header="0.15748031496062992" footer="0.31496062992125984"/>
  <pageSetup paperSize="9" scale="68" orientation="landscape" verticalDpi="4" r:id="rId1"/>
  <colBreaks count="7" manualBreakCount="7">
    <brk id="14" max="1048575" man="1"/>
    <brk id="27" max="1048575" man="1"/>
    <brk id="40" max="1048575" man="1"/>
    <brk id="53" max="1048575" man="1"/>
    <brk id="66" max="1048575" man="1"/>
    <brk id="79" max="1048575" man="1"/>
    <brk id="92" max="1048575" man="1"/>
  </colBreaks>
  <customProperties>
    <customPr name="_pios_id" r:id="rId2"/>
    <customPr name="EpmWorksheetKeyString_GUID" r:id="rId3"/>
  </customProperties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C9C1B1-D8AE-4EF5-834C-0CD054123B30}">
  <sheetPr codeName="Tabelle81">
    <tabColor rgb="FFFF0000"/>
  </sheetPr>
  <dimension ref="A2:K691"/>
  <sheetViews>
    <sheetView showZeros="0" zoomScaleNormal="100" workbookViewId="0">
      <selection sqref="A1:XFD1048576"/>
    </sheetView>
  </sheetViews>
  <sheetFormatPr defaultColWidth="11.375" defaultRowHeight="13.5" outlineLevelRow="1"/>
  <cols>
    <col min="1" max="1" width="34.125" style="1" customWidth="1"/>
    <col min="2" max="2" width="7.625" style="1" customWidth="1"/>
    <col min="3" max="3" width="11.75" style="1" bestFit="1" customWidth="1"/>
    <col min="4" max="9" width="11.375" style="1"/>
    <col min="10" max="10" width="11.375" style="3"/>
    <col min="11" max="11" width="18.375" style="172" bestFit="1" customWidth="1"/>
    <col min="12" max="16384" width="11.375" style="1"/>
  </cols>
  <sheetData>
    <row r="2" spans="1:11" outlineLevel="1">
      <c r="A2" s="264" t="s">
        <v>346</v>
      </c>
      <c r="B2" s="558">
        <f>'Project Costs_MS6'!C3</f>
        <v>0.08</v>
      </c>
      <c r="C2" s="1144" t="s">
        <v>429</v>
      </c>
      <c r="D2" s="1145"/>
      <c r="E2" s="559">
        <f>'Project Costs_MS6'!D18</f>
        <v>0</v>
      </c>
    </row>
    <row r="3" spans="1:11" outlineLevel="1">
      <c r="A3" s="264" t="s">
        <v>348</v>
      </c>
      <c r="B3" s="559">
        <f>'Project Costs_MS6'!C4</f>
        <v>0</v>
      </c>
      <c r="C3" s="1144" t="s">
        <v>350</v>
      </c>
      <c r="D3" s="1145"/>
      <c r="E3" s="560">
        <v>75</v>
      </c>
    </row>
    <row r="5" spans="1:11">
      <c r="C5" s="215">
        <f>'Input Cost_MS6'!D115</f>
        <v>2026</v>
      </c>
      <c r="D5" s="215">
        <f t="shared" ref="D5:I5" si="0">C5+1</f>
        <v>2027</v>
      </c>
      <c r="E5" s="215">
        <f t="shared" si="0"/>
        <v>2028</v>
      </c>
      <c r="F5" s="215">
        <f t="shared" si="0"/>
        <v>2029</v>
      </c>
      <c r="G5" s="215">
        <f t="shared" si="0"/>
        <v>2030</v>
      </c>
      <c r="H5" s="215">
        <f t="shared" si="0"/>
        <v>2031</v>
      </c>
      <c r="I5" s="339">
        <f t="shared" si="0"/>
        <v>2032</v>
      </c>
      <c r="J5" s="202" t="s">
        <v>430</v>
      </c>
    </row>
    <row r="6" spans="1:11">
      <c r="A6" s="1" t="s">
        <v>431</v>
      </c>
      <c r="B6" s="70" t="s">
        <v>86</v>
      </c>
      <c r="C6" s="243">
        <f>('Project Costs_MS6'!J18+'Project Costs_MS6'!J22+'Project Costs_MS6'!J29+'Project Costs_MS6'!J28)/1000</f>
        <v>0</v>
      </c>
      <c r="D6" s="216"/>
      <c r="E6" s="216"/>
      <c r="F6" s="216"/>
      <c r="G6" s="216"/>
      <c r="H6" s="216"/>
      <c r="I6" s="216"/>
      <c r="J6" s="1081">
        <f>SUM(C6:I6)</f>
        <v>0</v>
      </c>
    </row>
    <row r="7" spans="1:11">
      <c r="A7" s="1" t="s">
        <v>432</v>
      </c>
      <c r="B7" s="70" t="s">
        <v>86</v>
      </c>
      <c r="C7" s="243">
        <f>('Project Costs_MS6'!J23+'Project Costs_MS6'!J24+'Project Costs_MS6'!J26)/1000</f>
        <v>0</v>
      </c>
      <c r="D7" s="216"/>
      <c r="E7" s="216"/>
      <c r="F7" s="216"/>
      <c r="G7" s="216"/>
      <c r="H7" s="216"/>
      <c r="I7" s="216"/>
      <c r="J7" s="244">
        <f>SUM(C7:I7)</f>
        <v>0</v>
      </c>
    </row>
    <row r="8" spans="1:11">
      <c r="A8" s="1" t="s">
        <v>433</v>
      </c>
      <c r="B8" s="70" t="s">
        <v>86</v>
      </c>
      <c r="C8" s="243">
        <f>'Project Costs_MS6'!J27/1000</f>
        <v>0</v>
      </c>
      <c r="D8" s="243"/>
      <c r="E8" s="243"/>
      <c r="F8" s="243"/>
      <c r="G8" s="243"/>
      <c r="H8" s="243"/>
      <c r="I8" s="243"/>
      <c r="J8" s="244">
        <f t="shared" ref="J8:J17" si="1">SUM(C8:I8)</f>
        <v>0</v>
      </c>
    </row>
    <row r="9" spans="1:11">
      <c r="A9" s="1" t="s">
        <v>434</v>
      </c>
      <c r="B9" s="70" t="s">
        <v>86</v>
      </c>
      <c r="C9" s="243">
        <f>'Project Costs_MS6'!J25/1000</f>
        <v>0</v>
      </c>
      <c r="D9" s="243"/>
      <c r="E9" s="243"/>
      <c r="F9" s="243"/>
      <c r="G9" s="243"/>
      <c r="H9" s="243"/>
      <c r="I9" s="243"/>
      <c r="J9" s="244">
        <f t="shared" si="1"/>
        <v>0</v>
      </c>
    </row>
    <row r="10" spans="1:11">
      <c r="A10" s="1" t="s">
        <v>267</v>
      </c>
      <c r="B10" s="70" t="s">
        <v>86</v>
      </c>
      <c r="C10" s="243">
        <f>'Project Costs_MS6'!J41/1000</f>
        <v>0</v>
      </c>
      <c r="D10" s="243"/>
      <c r="E10" s="243"/>
      <c r="F10" s="243"/>
      <c r="G10" s="243"/>
      <c r="H10" s="243"/>
      <c r="I10" s="243"/>
      <c r="J10" s="244">
        <f t="shared" si="1"/>
        <v>0</v>
      </c>
    </row>
    <row r="11" spans="1:11">
      <c r="A11" s="86" t="s">
        <v>268</v>
      </c>
      <c r="B11" s="242" t="s">
        <v>86</v>
      </c>
      <c r="C11" s="302">
        <f>SUM(C6:C10)</f>
        <v>0</v>
      </c>
      <c r="D11" s="302">
        <f t="shared" ref="D11:I11" si="2">SUM(D6:D10)</f>
        <v>0</v>
      </c>
      <c r="E11" s="302">
        <f t="shared" si="2"/>
        <v>0</v>
      </c>
      <c r="F11" s="302">
        <f t="shared" si="2"/>
        <v>0</v>
      </c>
      <c r="G11" s="302">
        <f t="shared" si="2"/>
        <v>0</v>
      </c>
      <c r="H11" s="302">
        <f t="shared" si="2"/>
        <v>0</v>
      </c>
      <c r="I11" s="302">
        <f t="shared" si="2"/>
        <v>0</v>
      </c>
      <c r="J11" s="246">
        <f t="shared" si="1"/>
        <v>0</v>
      </c>
    </row>
    <row r="12" spans="1:11" s="3" customFormat="1">
      <c r="A12" s="1" t="s">
        <v>435</v>
      </c>
      <c r="B12" s="70" t="s">
        <v>86</v>
      </c>
      <c r="C12" s="1082">
        <f>'Project Costs_MS6'!D22/1000</f>
        <v>0</v>
      </c>
      <c r="D12" s="1083"/>
      <c r="E12" s="1083"/>
      <c r="F12" s="1083"/>
      <c r="G12" s="1083"/>
      <c r="H12" s="1083"/>
      <c r="I12" s="1084"/>
      <c r="J12" s="1081">
        <f t="shared" si="1"/>
        <v>0</v>
      </c>
      <c r="K12" s="172"/>
    </row>
    <row r="13" spans="1:11" ht="12" customHeight="1">
      <c r="A13" s="1" t="s">
        <v>436</v>
      </c>
      <c r="B13" s="70" t="s">
        <v>86</v>
      </c>
      <c r="C13" s="243">
        <f>'Project Costs_MS6'!D23/1000</f>
        <v>0</v>
      </c>
      <c r="D13" s="243"/>
      <c r="E13" s="243"/>
      <c r="F13" s="243"/>
      <c r="G13" s="243"/>
      <c r="H13" s="243"/>
      <c r="I13" s="243"/>
      <c r="J13" s="244">
        <f t="shared" si="1"/>
        <v>0</v>
      </c>
    </row>
    <row r="14" spans="1:11" ht="14.25" customHeight="1">
      <c r="A14" s="86" t="s">
        <v>271</v>
      </c>
      <c r="B14" s="242" t="s">
        <v>86</v>
      </c>
      <c r="C14" s="302">
        <f t="shared" ref="C14:I14" si="3">SUM(C12:C13)</f>
        <v>0</v>
      </c>
      <c r="D14" s="302">
        <f t="shared" si="3"/>
        <v>0</v>
      </c>
      <c r="E14" s="302">
        <f t="shared" si="3"/>
        <v>0</v>
      </c>
      <c r="F14" s="302">
        <f t="shared" si="3"/>
        <v>0</v>
      </c>
      <c r="G14" s="302">
        <f t="shared" si="3"/>
        <v>0</v>
      </c>
      <c r="H14" s="302">
        <f t="shared" si="3"/>
        <v>0</v>
      </c>
      <c r="I14" s="302">
        <f t="shared" si="3"/>
        <v>0</v>
      </c>
      <c r="J14" s="246">
        <f t="shared" si="1"/>
        <v>0</v>
      </c>
    </row>
    <row r="15" spans="1:11" s="3" customFormat="1">
      <c r="A15" s="86" t="s">
        <v>156</v>
      </c>
      <c r="B15" s="242" t="s">
        <v>86</v>
      </c>
      <c r="C15" s="245">
        <f t="shared" ref="C15:I15" si="4">C14-C11</f>
        <v>0</v>
      </c>
      <c r="D15" s="245">
        <f t="shared" si="4"/>
        <v>0</v>
      </c>
      <c r="E15" s="245">
        <f t="shared" si="4"/>
        <v>0</v>
      </c>
      <c r="F15" s="245">
        <f t="shared" si="4"/>
        <v>0</v>
      </c>
      <c r="G15" s="245">
        <f t="shared" si="4"/>
        <v>0</v>
      </c>
      <c r="H15" s="245">
        <f t="shared" si="4"/>
        <v>0</v>
      </c>
      <c r="I15" s="245">
        <f t="shared" si="4"/>
        <v>0</v>
      </c>
      <c r="J15" s="246">
        <f t="shared" si="1"/>
        <v>0</v>
      </c>
      <c r="K15" s="85"/>
    </row>
    <row r="16" spans="1:11">
      <c r="A16" s="86" t="s">
        <v>226</v>
      </c>
      <c r="B16" s="242" t="s">
        <v>86</v>
      </c>
      <c r="C16" s="245">
        <f>C15</f>
        <v>0</v>
      </c>
      <c r="D16" s="245">
        <f t="shared" ref="D16:I16" si="5">D15</f>
        <v>0</v>
      </c>
      <c r="E16" s="245">
        <f t="shared" si="5"/>
        <v>0</v>
      </c>
      <c r="F16" s="245">
        <f t="shared" si="5"/>
        <v>0</v>
      </c>
      <c r="G16" s="245">
        <f t="shared" si="5"/>
        <v>0</v>
      </c>
      <c r="H16" s="245">
        <f t="shared" si="5"/>
        <v>0</v>
      </c>
      <c r="I16" s="245">
        <f t="shared" si="5"/>
        <v>0</v>
      </c>
      <c r="J16" s="246">
        <f t="shared" si="1"/>
        <v>0</v>
      </c>
    </row>
    <row r="17" spans="1:11">
      <c r="A17" s="86"/>
      <c r="B17" s="242"/>
      <c r="C17" s="245">
        <f>C16*-1</f>
        <v>0</v>
      </c>
      <c r="D17" s="245">
        <f t="shared" ref="D17:I17" si="6">D16*-1</f>
        <v>0</v>
      </c>
      <c r="E17" s="245">
        <f t="shared" si="6"/>
        <v>0</v>
      </c>
      <c r="F17" s="245">
        <f t="shared" si="6"/>
        <v>0</v>
      </c>
      <c r="G17" s="245">
        <f t="shared" si="6"/>
        <v>0</v>
      </c>
      <c r="H17" s="245">
        <f t="shared" si="6"/>
        <v>0</v>
      </c>
      <c r="I17" s="245">
        <f t="shared" si="6"/>
        <v>0</v>
      </c>
      <c r="J17" s="246">
        <f t="shared" si="1"/>
        <v>0</v>
      </c>
    </row>
    <row r="18" spans="1:11">
      <c r="A18" s="190"/>
      <c r="B18" s="190"/>
      <c r="C18" s="1085"/>
      <c r="D18" s="1085"/>
      <c r="E18" s="1085"/>
      <c r="F18" s="1085"/>
      <c r="G18" s="1085"/>
      <c r="H18" s="1085"/>
      <c r="I18" s="1085"/>
      <c r="J18" s="1085"/>
    </row>
    <row r="19" spans="1:11" s="190" customFormat="1" ht="15" customHeight="1" outlineLevel="1">
      <c r="B19" s="203"/>
      <c r="C19" s="215">
        <f t="shared" ref="C19:I19" si="7">C5</f>
        <v>2026</v>
      </c>
      <c r="D19" s="202">
        <f t="shared" si="7"/>
        <v>2027</v>
      </c>
      <c r="E19" s="202">
        <f t="shared" si="7"/>
        <v>2028</v>
      </c>
      <c r="F19" s="202">
        <f t="shared" si="7"/>
        <v>2029</v>
      </c>
      <c r="G19" s="202">
        <f t="shared" si="7"/>
        <v>2030</v>
      </c>
      <c r="H19" s="202">
        <f t="shared" si="7"/>
        <v>2031</v>
      </c>
      <c r="I19" s="204">
        <f t="shared" si="7"/>
        <v>2032</v>
      </c>
      <c r="J19" s="202" t="s">
        <v>430</v>
      </c>
      <c r="K19" s="250"/>
    </row>
    <row r="20" spans="1:11" ht="15" customHeight="1" outlineLevel="1">
      <c r="A20" s="203" t="s">
        <v>437</v>
      </c>
      <c r="J20" s="205"/>
    </row>
    <row r="21" spans="1:11" ht="15" customHeight="1" outlineLevel="1">
      <c r="A21" s="1">
        <f>Kalkulation_MS6!$F$2</f>
        <v>0</v>
      </c>
      <c r="C21" s="172">
        <f>Kalkulation_MS6!$F$10/100*detail_MS6!B7</f>
        <v>0</v>
      </c>
      <c r="D21" s="172">
        <f>Kalkulation_MS6!$F$10/100*detail_MS6!O7</f>
        <v>0</v>
      </c>
      <c r="E21" s="172">
        <f>Kalkulation_MS6!$F$10/100*detail_MS6!AB7</f>
        <v>0</v>
      </c>
      <c r="F21" s="172">
        <f>Kalkulation_MS6!$F$10/100*detail_MS6!AO7</f>
        <v>0</v>
      </c>
      <c r="G21" s="172">
        <f>Kalkulation_MS6!$F$10/100*detail_MS6!BB7</f>
        <v>0</v>
      </c>
      <c r="H21" s="172">
        <f>Kalkulation_MS6!$F$10/100*detail_MS6!BO7</f>
        <v>0</v>
      </c>
      <c r="I21" s="172">
        <f>Kalkulation_MS6!$F$10/100*detail_MS6!CB7</f>
        <v>0</v>
      </c>
      <c r="J21" s="206">
        <f>SUM(C21:I21)</f>
        <v>0</v>
      </c>
    </row>
    <row r="22" spans="1:11" ht="15" customHeight="1" outlineLevel="1">
      <c r="A22" s="1">
        <f>Kalkulation_MS6!$G$2</f>
        <v>0</v>
      </c>
      <c r="C22" s="172">
        <f>Kalkulation_MS6!$G$10/100*detail_MS6!B8</f>
        <v>0</v>
      </c>
      <c r="D22" s="172">
        <f>Kalkulation_MS6!$G$10/100*detail_MS6!O8</f>
        <v>0</v>
      </c>
      <c r="E22" s="172">
        <f>Kalkulation_MS6!$G$10/100*detail_MS6!AB8</f>
        <v>0</v>
      </c>
      <c r="F22" s="172">
        <f>Kalkulation_MS6!$G$10/100*detail_MS6!AO8</f>
        <v>0</v>
      </c>
      <c r="G22" s="172">
        <f>Kalkulation_MS6!$G$10/100*detail_MS6!BB8</f>
        <v>0</v>
      </c>
      <c r="H22" s="172">
        <f>Kalkulation_MS6!$G$10/100*detail_MS6!BO8</f>
        <v>0</v>
      </c>
      <c r="I22" s="172">
        <f>Kalkulation_MS6!$G$10/100*detail_MS6!CB8</f>
        <v>0</v>
      </c>
      <c r="J22" s="206">
        <f t="shared" ref="J22:J235" si="8">SUM(C22:I22)</f>
        <v>0</v>
      </c>
    </row>
    <row r="23" spans="1:11" ht="15" customHeight="1" outlineLevel="1">
      <c r="A23" s="249">
        <f>Kalkulation_MS6!$H$2</f>
        <v>0</v>
      </c>
      <c r="C23" s="172">
        <f>Kalkulation_MS6!$H$10/100*detail_MS6!B9</f>
        <v>0</v>
      </c>
      <c r="D23" s="172">
        <f>Kalkulation_MS6!$H$10/100*detail_MS6!O9</f>
        <v>0</v>
      </c>
      <c r="E23" s="172">
        <f>Kalkulation_MS6!$H$10/100*detail_MS6!AB9</f>
        <v>0</v>
      </c>
      <c r="F23" s="172">
        <f>Kalkulation_MS6!$H$10/100*detail_MS6!AO9</f>
        <v>0</v>
      </c>
      <c r="G23" s="172">
        <f>Kalkulation_MS6!$H$10/100*detail_MS6!BB9</f>
        <v>0</v>
      </c>
      <c r="H23" s="172">
        <f>Kalkulation_MS6!$H$10/100*detail_MS6!BO9</f>
        <v>0</v>
      </c>
      <c r="I23" s="172">
        <f>Kalkulation_MS6!$H$10/100*detail_MS6!CB9</f>
        <v>0</v>
      </c>
      <c r="J23" s="206">
        <f t="shared" si="8"/>
        <v>0</v>
      </c>
    </row>
    <row r="24" spans="1:11" outlineLevel="1">
      <c r="A24" s="1">
        <f>Kalkulation_MS6!$I$2</f>
        <v>0</v>
      </c>
      <c r="C24" s="172">
        <f>Kalkulation_MS6!$I$10/100*detail_MS6!B10</f>
        <v>0</v>
      </c>
      <c r="D24" s="172">
        <f>Kalkulation_MS6!$I$10/100*detail_MS6!O10</f>
        <v>0</v>
      </c>
      <c r="E24" s="172">
        <f>Kalkulation_MS6!$I$10/100*detail_MS6!AB10</f>
        <v>0</v>
      </c>
      <c r="F24" s="172">
        <f>Kalkulation_MS6!$I$10/100*detail_MS6!AO10</f>
        <v>0</v>
      </c>
      <c r="G24" s="172">
        <f>Kalkulation_MS6!$I$10/100*detail_MS6!BB10</f>
        <v>0</v>
      </c>
      <c r="H24" s="172">
        <f>Kalkulation_MS6!$I$10/100*detail_MS6!BO10</f>
        <v>0</v>
      </c>
      <c r="I24" s="172">
        <f>Kalkulation_MS6!$I$10/100*detail_MS6!CB10</f>
        <v>0</v>
      </c>
      <c r="J24" s="206">
        <f t="shared" si="8"/>
        <v>0</v>
      </c>
    </row>
    <row r="25" spans="1:11" outlineLevel="1">
      <c r="A25" s="1">
        <f>Kalkulation_MS6!$J$2</f>
        <v>0</v>
      </c>
      <c r="C25" s="172">
        <f>Kalkulation_MS6!$J$10/100*detail_MS6!B11</f>
        <v>0</v>
      </c>
      <c r="D25" s="172">
        <f>Kalkulation_MS6!$J$10/100*detail_MS6!O11</f>
        <v>0</v>
      </c>
      <c r="E25" s="172">
        <f>Kalkulation_MS6!$J$10/100*detail_MS6!AB11</f>
        <v>0</v>
      </c>
      <c r="F25" s="172">
        <f>Kalkulation_MS6!$J$10/100*detail_MS6!AO11</f>
        <v>0</v>
      </c>
      <c r="G25" s="172">
        <f>Kalkulation_MS6!$J$10/100*detail_MS6!BB11</f>
        <v>0</v>
      </c>
      <c r="H25" s="172">
        <f>Kalkulation_MS6!$J$10/100*detail_MS6!BO11</f>
        <v>0</v>
      </c>
      <c r="I25" s="172">
        <f>Kalkulation_MS6!$J$10/100*detail_MS6!CB11</f>
        <v>0</v>
      </c>
      <c r="J25" s="206">
        <f t="shared" si="8"/>
        <v>0</v>
      </c>
    </row>
    <row r="26" spans="1:11" outlineLevel="1">
      <c r="A26" s="1">
        <f>Kalkulation_MS6!K$2</f>
        <v>0</v>
      </c>
      <c r="C26" s="172">
        <f>Kalkulation_MS6!$K$10/100*detail_MS6!B12</f>
        <v>0</v>
      </c>
      <c r="D26" s="172">
        <f>Kalkulation_MS6!$K$10/100*detail_MS6!O12</f>
        <v>0</v>
      </c>
      <c r="E26" s="172">
        <f>Kalkulation_MS6!$K$10/100*detail_MS6!AB12</f>
        <v>0</v>
      </c>
      <c r="F26" s="172">
        <f>Kalkulation_MS6!$K$10/100*detail_MS6!AO12</f>
        <v>0</v>
      </c>
      <c r="G26" s="172">
        <f>Kalkulation_MS6!$K$10/100*detail_MS6!BB12</f>
        <v>0</v>
      </c>
      <c r="H26" s="172">
        <f>Kalkulation_MS6!$K$10/100*detail_MS6!BO12</f>
        <v>0</v>
      </c>
      <c r="I26" s="172">
        <f>Kalkulation_MS6!$K$10/100*detail_MS6!CB12</f>
        <v>0</v>
      </c>
      <c r="J26" s="206">
        <f t="shared" si="8"/>
        <v>0</v>
      </c>
    </row>
    <row r="27" spans="1:11" outlineLevel="1">
      <c r="A27" s="1">
        <f>Kalkulation_MS6!L$2</f>
        <v>0</v>
      </c>
      <c r="C27" s="172">
        <f>Kalkulation_MS6!$L$10/100*detail_MS6!B13</f>
        <v>0</v>
      </c>
      <c r="D27" s="172">
        <f>Kalkulation_MS6!$L$10/100*detail_MS6!O13</f>
        <v>0</v>
      </c>
      <c r="E27" s="172">
        <f>Kalkulation_MS6!$L$10/100*detail_MS6!AB13</f>
        <v>0</v>
      </c>
      <c r="F27" s="172">
        <f>Kalkulation_MS6!$L$10/100*detail_MS6!AO13</f>
        <v>0</v>
      </c>
      <c r="G27" s="172">
        <f>Kalkulation_MS6!$L$10/100*detail_MS6!BB13</f>
        <v>0</v>
      </c>
      <c r="H27" s="172">
        <f>Kalkulation_MS6!$L$10/100*detail_MS6!BO13</f>
        <v>0</v>
      </c>
      <c r="I27" s="172">
        <f>Kalkulation_MS6!$L$10/100*detail_MS6!CB13</f>
        <v>0</v>
      </c>
      <c r="J27" s="206">
        <f t="shared" si="8"/>
        <v>0</v>
      </c>
    </row>
    <row r="28" spans="1:11" outlineLevel="1">
      <c r="A28" s="1">
        <f>Kalkulation_MS6!M$2</f>
        <v>0</v>
      </c>
      <c r="C28" s="172">
        <f>Kalkulation_MS6!$M$10/100*detail_MS6!B14</f>
        <v>0</v>
      </c>
      <c r="D28" s="172">
        <f>Kalkulation_MS6!$M$10/100*detail_MS6!O14</f>
        <v>0</v>
      </c>
      <c r="E28" s="172">
        <f>Kalkulation_MS6!$M$10/100*detail_MS6!AB14</f>
        <v>0</v>
      </c>
      <c r="F28" s="172">
        <f>Kalkulation_MS6!$M$10/100*detail_MS6!AO14</f>
        <v>0</v>
      </c>
      <c r="G28" s="172">
        <f>Kalkulation_MS6!$M$10/100*detail_MS6!BB14</f>
        <v>0</v>
      </c>
      <c r="H28" s="172">
        <f>Kalkulation_MS6!$M$10/100*detail_MS6!BO14</f>
        <v>0</v>
      </c>
      <c r="I28" s="172">
        <f>Kalkulation_MS6!$M$10/100*detail_MS6!CB14</f>
        <v>0</v>
      </c>
      <c r="J28" s="206">
        <f t="shared" si="8"/>
        <v>0</v>
      </c>
    </row>
    <row r="29" spans="1:11" outlineLevel="1">
      <c r="A29" s="1">
        <f>Kalkulation_MS6!N$2</f>
        <v>0</v>
      </c>
      <c r="C29" s="172">
        <f>Kalkulation_MS6!$N$10/100*detail_MS6!B15</f>
        <v>0</v>
      </c>
      <c r="D29" s="172">
        <f>Kalkulation_MS6!$N$10/100*detail_MS6!O15</f>
        <v>0</v>
      </c>
      <c r="E29" s="172">
        <f>Kalkulation_MS6!$N$10/100*detail_MS6!AB15</f>
        <v>0</v>
      </c>
      <c r="F29" s="172">
        <f>Kalkulation_MS6!$N$10/100*detail_MS6!AO15</f>
        <v>0</v>
      </c>
      <c r="G29" s="172">
        <f>Kalkulation_MS6!$N$10/100*detail_MS6!BB15</f>
        <v>0</v>
      </c>
      <c r="H29" s="172">
        <f>Kalkulation_MS6!$N$10/100*detail_MS6!BO15</f>
        <v>0</v>
      </c>
      <c r="I29" s="172">
        <f>Kalkulation_MS6!$N$10/100*detail_MS6!CB15</f>
        <v>0</v>
      </c>
      <c r="J29" s="206">
        <f t="shared" si="8"/>
        <v>0</v>
      </c>
    </row>
    <row r="30" spans="1:11" outlineLevel="1">
      <c r="A30" s="1">
        <f>Kalkulation_MS6!O$2</f>
        <v>0</v>
      </c>
      <c r="C30" s="172">
        <f>Kalkulation_MS6!$O$10/100*detail_MS6!B16</f>
        <v>0</v>
      </c>
      <c r="D30" s="172">
        <f>Kalkulation_MS6!$O$10/100*detail_MS6!O16</f>
        <v>0</v>
      </c>
      <c r="E30" s="172">
        <f>Kalkulation_MS6!$O$10/100*detail_MS6!AB16</f>
        <v>0</v>
      </c>
      <c r="F30" s="172">
        <f>Kalkulation_MS6!$O$10/100*detail_MS6!AO16</f>
        <v>0</v>
      </c>
      <c r="G30" s="172">
        <f>Kalkulation_MS6!$O$10/100*detail_MS6!BB16</f>
        <v>0</v>
      </c>
      <c r="H30" s="172">
        <f>Kalkulation_MS6!$O$10/100*detail_MS6!BO16</f>
        <v>0</v>
      </c>
      <c r="I30" s="172">
        <f>Kalkulation_MS6!$O$10/100*detail_MS6!CB16</f>
        <v>0</v>
      </c>
      <c r="J30" s="206">
        <f t="shared" si="8"/>
        <v>0</v>
      </c>
    </row>
    <row r="31" spans="1:11" outlineLevel="1">
      <c r="A31" s="1">
        <f>Kalkulation_MS6!Q$2</f>
        <v>0</v>
      </c>
      <c r="C31" s="172">
        <f>Kalkulation_MS6!$P$10/100*detail_MS6!B17</f>
        <v>0</v>
      </c>
      <c r="D31" s="172">
        <f>Kalkulation_MS6!$P$10/100*detail_MS6!O17</f>
        <v>0</v>
      </c>
      <c r="E31" s="172">
        <f>Kalkulation_MS6!$P$10/100*detail_MS6!AB17</f>
        <v>0</v>
      </c>
      <c r="F31" s="172">
        <f>Kalkulation_MS6!$P$10/100*detail_MS6!AO17</f>
        <v>0</v>
      </c>
      <c r="G31" s="172">
        <f>Kalkulation_MS6!$P$10/100*detail_MS6!BB17</f>
        <v>0</v>
      </c>
      <c r="H31" s="172">
        <f>Kalkulation_MS6!$P$10/100*detail_MS6!BO17</f>
        <v>0</v>
      </c>
      <c r="I31" s="172">
        <f>Kalkulation_MS6!$P$10/100*detail_MS6!CB17</f>
        <v>0</v>
      </c>
      <c r="J31" s="206">
        <f t="shared" ref="J31:J60" si="9">SUM(C31:I31)</f>
        <v>0</v>
      </c>
    </row>
    <row r="32" spans="1:11" outlineLevel="1">
      <c r="A32" s="1">
        <f>Kalkulation_MS6!R$2</f>
        <v>0</v>
      </c>
      <c r="C32" s="172">
        <f>Kalkulation_MS6!$Q$10/100*detail_MS6!B18</f>
        <v>0</v>
      </c>
      <c r="D32" s="172">
        <f>Kalkulation_MS6!$Q$10/100*detail_MS6!O18</f>
        <v>0</v>
      </c>
      <c r="E32" s="172">
        <f>Kalkulation_MS6!$Q$10/100*detail_MS6!AB18</f>
        <v>0</v>
      </c>
      <c r="F32" s="172">
        <f>Kalkulation_MS6!$Q$10/100*detail_MS6!AO18</f>
        <v>0</v>
      </c>
      <c r="G32" s="172">
        <f>Kalkulation_MS6!$Q$10/100*detail_MS6!BB18</f>
        <v>0</v>
      </c>
      <c r="H32" s="172">
        <f>Kalkulation_MS6!$Q$10/100*detail_MS6!BO18</f>
        <v>0</v>
      </c>
      <c r="I32" s="172">
        <f>Kalkulation_MS6!$Q$10/100*detail_MS6!CB18</f>
        <v>0</v>
      </c>
      <c r="J32" s="206">
        <f t="shared" si="9"/>
        <v>0</v>
      </c>
    </row>
    <row r="33" spans="1:10" outlineLevel="1">
      <c r="A33" s="1">
        <f>Kalkulation_MS6!S$2</f>
        <v>0</v>
      </c>
      <c r="C33" s="172">
        <f>Kalkulation_MS6!$R$10/100*detail_MS6!B19</f>
        <v>0</v>
      </c>
      <c r="D33" s="172">
        <f>Kalkulation_MS6!$R$10/100*detail_MS6!O19</f>
        <v>0</v>
      </c>
      <c r="E33" s="172">
        <f>Kalkulation_MS6!$R$10/100*detail_MS6!AB19</f>
        <v>0</v>
      </c>
      <c r="F33" s="172">
        <f>Kalkulation_MS6!$R$10/100*detail_MS6!AO19</f>
        <v>0</v>
      </c>
      <c r="G33" s="172">
        <f>Kalkulation_MS6!$R$10/100*detail_MS6!BB19</f>
        <v>0</v>
      </c>
      <c r="H33" s="172">
        <f>Kalkulation_MS6!$R$10/100*detail_MS6!BO19</f>
        <v>0</v>
      </c>
      <c r="I33" s="172">
        <f>Kalkulation_MS6!$R$10/100*detail_MS6!CB19</f>
        <v>0</v>
      </c>
      <c r="J33" s="206">
        <f t="shared" si="9"/>
        <v>0</v>
      </c>
    </row>
    <row r="34" spans="1:10" outlineLevel="1">
      <c r="A34" s="1">
        <f>Kalkulation_MS6!T$2</f>
        <v>0</v>
      </c>
      <c r="C34" s="172">
        <f>Kalkulation_MS6!$S$10/100*detail_MS6!$B20</f>
        <v>0</v>
      </c>
      <c r="D34" s="172">
        <f>Kalkulation_MS6!$S$10/100*detail_MS6!$O20</f>
        <v>0</v>
      </c>
      <c r="E34" s="172">
        <f>Kalkulation_MS6!$S$10/100*detail_MS6!$AB20</f>
        <v>0</v>
      </c>
      <c r="F34" s="172">
        <f>Kalkulation_MS6!$S$10/100*detail_MS6!$AO20</f>
        <v>0</v>
      </c>
      <c r="G34" s="172">
        <f>Kalkulation_MS6!$S$10/100*detail_MS6!$BB20</f>
        <v>0</v>
      </c>
      <c r="H34" s="172">
        <f>Kalkulation_MS6!$S$10/100*detail_MS6!$BO20</f>
        <v>0</v>
      </c>
      <c r="I34" s="172">
        <f>Kalkulation_MS6!$S$10/100*detail_MS6!$CB20</f>
        <v>0</v>
      </c>
      <c r="J34" s="206">
        <f t="shared" si="9"/>
        <v>0</v>
      </c>
    </row>
    <row r="35" spans="1:10" outlineLevel="1">
      <c r="A35" s="1">
        <f>Kalkulation_MS6!U$2</f>
        <v>0</v>
      </c>
      <c r="C35" s="172">
        <f>Kalkulation_MS6!$T$10/100*detail_MS6!$B21</f>
        <v>0</v>
      </c>
      <c r="D35" s="172">
        <f>Kalkulation_MS6!$T$10/100*detail_MS6!$O21</f>
        <v>0</v>
      </c>
      <c r="E35" s="172">
        <f>Kalkulation_MS6!$T$10/100*detail_MS6!$AB21</f>
        <v>0</v>
      </c>
      <c r="F35" s="172">
        <f>Kalkulation_MS6!$T$10/100*detail_MS6!$AO21</f>
        <v>0</v>
      </c>
      <c r="G35" s="172">
        <f>Kalkulation_MS6!$T$10/100*detail_MS6!$BB21</f>
        <v>0</v>
      </c>
      <c r="H35" s="172">
        <f>Kalkulation_MS6!$T$10/100*detail_MS6!$BO21</f>
        <v>0</v>
      </c>
      <c r="I35" s="172">
        <f>Kalkulation_MS6!$T$10/100*detail_MS6!$CB21</f>
        <v>0</v>
      </c>
      <c r="J35" s="206">
        <f t="shared" si="9"/>
        <v>0</v>
      </c>
    </row>
    <row r="36" spans="1:10" outlineLevel="1">
      <c r="A36" s="1">
        <f>Kalkulation_MS6!V$2</f>
        <v>0</v>
      </c>
      <c r="C36" s="172">
        <f>Kalkulation_MS6!$U$10/100*detail_MS6!$B22</f>
        <v>0</v>
      </c>
      <c r="D36" s="172">
        <f>Kalkulation_MS6!$U$10/100*detail_MS6!$O22</f>
        <v>0</v>
      </c>
      <c r="E36" s="172">
        <f>Kalkulation_MS6!$U$10/100*detail_MS6!$AB22</f>
        <v>0</v>
      </c>
      <c r="F36" s="172">
        <f>Kalkulation_MS6!$U$10/100*detail_MS6!$AO22</f>
        <v>0</v>
      </c>
      <c r="G36" s="172">
        <f>Kalkulation_MS6!$U$10/100*detail_MS6!$BB22</f>
        <v>0</v>
      </c>
      <c r="H36" s="172">
        <f>Kalkulation_MS6!$U$10/100*detail_MS6!$BO22</f>
        <v>0</v>
      </c>
      <c r="I36" s="172">
        <f>Kalkulation_MS6!$U$10/100*detail_MS6!$CB22</f>
        <v>0</v>
      </c>
      <c r="J36" s="206">
        <f t="shared" si="9"/>
        <v>0</v>
      </c>
    </row>
    <row r="37" spans="1:10" outlineLevel="1">
      <c r="A37" s="1">
        <f>Kalkulation_MS6!W$2</f>
        <v>0</v>
      </c>
      <c r="C37" s="172">
        <f>Kalkulation_MS6!$V$10/100*detail_MS6!$B23</f>
        <v>0</v>
      </c>
      <c r="D37" s="172">
        <f>Kalkulation_MS6!$V$10/100*detail_MS6!$O23</f>
        <v>0</v>
      </c>
      <c r="E37" s="172">
        <f>Kalkulation_MS6!$V$10/100*detail_MS6!$AB23</f>
        <v>0</v>
      </c>
      <c r="F37" s="172">
        <f>Kalkulation_MS6!$V$10/100*detail_MS6!$AO23</f>
        <v>0</v>
      </c>
      <c r="G37" s="172">
        <f>Kalkulation_MS6!$V$10/100*detail_MS6!$BB23</f>
        <v>0</v>
      </c>
      <c r="H37" s="172">
        <f>Kalkulation_MS6!$V$10/100*detail_MS6!$BO23</f>
        <v>0</v>
      </c>
      <c r="I37" s="172">
        <f>Kalkulation_MS6!$V$10/100*detail_MS6!$CB23</f>
        <v>0</v>
      </c>
      <c r="J37" s="206">
        <f t="shared" si="9"/>
        <v>0</v>
      </c>
    </row>
    <row r="38" spans="1:10" outlineLevel="1">
      <c r="A38" s="1">
        <f>Kalkulation_MS6!X$2</f>
        <v>0</v>
      </c>
      <c r="C38" s="172">
        <f>Kalkulation_MS6!$W$10/100*detail_MS6!$B24</f>
        <v>0</v>
      </c>
      <c r="D38" s="172">
        <f>Kalkulation_MS6!$W$10/100*detail_MS6!$O24</f>
        <v>0</v>
      </c>
      <c r="E38" s="172">
        <f>Kalkulation_MS6!$W$10/100*detail_MS6!$AB24</f>
        <v>0</v>
      </c>
      <c r="F38" s="172">
        <f>Kalkulation_MS6!$W$10/100*detail_MS6!$AO24</f>
        <v>0</v>
      </c>
      <c r="G38" s="172">
        <f>Kalkulation_MS6!$W$10/100*detail_MS6!$BB24</f>
        <v>0</v>
      </c>
      <c r="H38" s="172">
        <f>Kalkulation_MS6!$W$10/100*detail_MS6!$BO24</f>
        <v>0</v>
      </c>
      <c r="I38" s="172">
        <f>Kalkulation_MS6!$W$10/100*detail_MS6!$CB24</f>
        <v>0</v>
      </c>
      <c r="J38" s="206">
        <f t="shared" si="9"/>
        <v>0</v>
      </c>
    </row>
    <row r="39" spans="1:10" outlineLevel="1">
      <c r="A39" s="1">
        <f>Kalkulation_MS6!Y$2</f>
        <v>0</v>
      </c>
      <c r="C39" s="172">
        <f>Kalkulation_MS6!$X$10/100*detail_MS6!$B25</f>
        <v>0</v>
      </c>
      <c r="D39" s="172">
        <f>Kalkulation_MS6!$X$10/100*detail_MS6!$O25</f>
        <v>0</v>
      </c>
      <c r="E39" s="172">
        <f>Kalkulation_MS6!$X$10/100*detail_MS6!$AB25</f>
        <v>0</v>
      </c>
      <c r="F39" s="172">
        <f>Kalkulation_MS6!$X$10/100*detail_MS6!$AO25</f>
        <v>0</v>
      </c>
      <c r="G39" s="172">
        <f>Kalkulation_MS6!$X$10/100*detail_MS6!$BB25</f>
        <v>0</v>
      </c>
      <c r="H39" s="172">
        <f>Kalkulation_MS6!$X$10/100*detail_MS6!$BO25</f>
        <v>0</v>
      </c>
      <c r="I39" s="172">
        <f>Kalkulation_MS6!$X$10/100*detail_MS6!$CB25</f>
        <v>0</v>
      </c>
      <c r="J39" s="206">
        <f t="shared" si="9"/>
        <v>0</v>
      </c>
    </row>
    <row r="40" spans="1:10" outlineLevel="1">
      <c r="A40" s="1">
        <f>Kalkulation_MS6!Z$2</f>
        <v>0</v>
      </c>
      <c r="C40" s="172">
        <f>Kalkulation_MS6!$Y$10/100*detail_MS6!$B26</f>
        <v>0</v>
      </c>
      <c r="D40" s="172">
        <f>Kalkulation_MS6!$Y$10/100*detail_MS6!$O26</f>
        <v>0</v>
      </c>
      <c r="E40" s="172">
        <f>Kalkulation_MS6!$Y$10/100*detail_MS6!$AB26</f>
        <v>0</v>
      </c>
      <c r="F40" s="172">
        <f>Kalkulation_MS6!$Y$10/100*detail_MS6!$AO26</f>
        <v>0</v>
      </c>
      <c r="G40" s="172">
        <f>Kalkulation_MS6!$Y$10/100*detail_MS6!$BB26</f>
        <v>0</v>
      </c>
      <c r="H40" s="172">
        <f>Kalkulation_MS6!$Y$10/100*detail_MS6!$BO26</f>
        <v>0</v>
      </c>
      <c r="I40" s="172">
        <f>Kalkulation_MS6!$Y$10/100*detail_MS6!$CB26</f>
        <v>0</v>
      </c>
      <c r="J40" s="206">
        <f t="shared" si="9"/>
        <v>0</v>
      </c>
    </row>
    <row r="41" spans="1:10" outlineLevel="1">
      <c r="A41" s="1">
        <f>Kalkulation_MS6!AA$2</f>
        <v>0</v>
      </c>
      <c r="C41" s="172">
        <f>Kalkulation_MS6!$Z$10/100*detail_MS6!$B27</f>
        <v>0</v>
      </c>
      <c r="D41" s="172">
        <f>Kalkulation_MS6!$Z$10/100*detail_MS6!$O27</f>
        <v>0</v>
      </c>
      <c r="E41" s="172">
        <f>Kalkulation_MS6!$Z$10/100*detail_MS6!$AB27</f>
        <v>0</v>
      </c>
      <c r="F41" s="172">
        <f>Kalkulation_MS6!$Z$10/100*detail_MS6!$AO27</f>
        <v>0</v>
      </c>
      <c r="G41" s="172">
        <f>Kalkulation_MS6!$Z$10/100*detail_MS6!$BB27</f>
        <v>0</v>
      </c>
      <c r="H41" s="172">
        <f>Kalkulation_MS6!$Z$10/100*detail_MS6!$BO27</f>
        <v>0</v>
      </c>
      <c r="I41" s="172">
        <f>Kalkulation_MS6!$Z$10/100*detail_MS6!$CB27</f>
        <v>0</v>
      </c>
      <c r="J41" s="206">
        <f t="shared" si="9"/>
        <v>0</v>
      </c>
    </row>
    <row r="42" spans="1:10" outlineLevel="1">
      <c r="A42" s="1">
        <f>Kalkulation_MS6!AB$2</f>
        <v>0</v>
      </c>
      <c r="C42" s="172">
        <f>Kalkulation_MS6!$AA$10/100*detail_MS6!$B28</f>
        <v>0</v>
      </c>
      <c r="D42" s="172">
        <f>Kalkulation_MS6!$AA$10/100*detail_MS6!$O28</f>
        <v>0</v>
      </c>
      <c r="E42" s="172">
        <f>Kalkulation_MS6!$AA$10/100*detail_MS6!$AB28</f>
        <v>0</v>
      </c>
      <c r="F42" s="172">
        <f>Kalkulation_MS6!$AA$10/100*detail_MS6!$AO28</f>
        <v>0</v>
      </c>
      <c r="G42" s="172">
        <f>Kalkulation_MS6!$AA$10/100*detail_MS6!$BB28</f>
        <v>0</v>
      </c>
      <c r="H42" s="172">
        <f>Kalkulation_MS6!$AA$10/100*detail_MS6!$BO28</f>
        <v>0</v>
      </c>
      <c r="I42" s="172">
        <f>Kalkulation_MS6!$AA$10/100*detail_MS6!$CB28</f>
        <v>0</v>
      </c>
      <c r="J42" s="206">
        <f t="shared" si="9"/>
        <v>0</v>
      </c>
    </row>
    <row r="43" spans="1:10" outlineLevel="1">
      <c r="A43" s="1">
        <f>Kalkulation_MS6!AC$2</f>
        <v>0</v>
      </c>
      <c r="C43" s="172">
        <f>Kalkulation_MS6!$AB$10/100*detail_MS6!$B29</f>
        <v>0</v>
      </c>
      <c r="D43" s="172">
        <f>Kalkulation_MS6!$AB$10/100*detail_MS6!$O29</f>
        <v>0</v>
      </c>
      <c r="E43" s="172">
        <f>Kalkulation_MS6!$AB$10/100*detail_MS6!$AB29</f>
        <v>0</v>
      </c>
      <c r="F43" s="172">
        <f>Kalkulation_MS6!$AB$10/100*detail_MS6!$AO29</f>
        <v>0</v>
      </c>
      <c r="G43" s="172">
        <f>Kalkulation_MS6!$AB$10/100*detail_MS6!$BB29</f>
        <v>0</v>
      </c>
      <c r="H43" s="172">
        <f>Kalkulation_MS6!$AB$10/100*detail_MS6!$BO29</f>
        <v>0</v>
      </c>
      <c r="I43" s="172">
        <f>Kalkulation_MS6!$AB$10/100*detail_MS6!$CB29</f>
        <v>0</v>
      </c>
      <c r="J43" s="206">
        <f t="shared" si="9"/>
        <v>0</v>
      </c>
    </row>
    <row r="44" spans="1:10" outlineLevel="1">
      <c r="A44" s="1">
        <f>Kalkulation_MS6!AD$2</f>
        <v>0</v>
      </c>
      <c r="C44" s="172">
        <f>Kalkulation_MS6!$AC$10/100*detail_MS6!$B30</f>
        <v>0</v>
      </c>
      <c r="D44" s="172">
        <f>Kalkulation_MS6!$AC$10/100*detail_MS6!$O30</f>
        <v>0</v>
      </c>
      <c r="E44" s="172">
        <f>Kalkulation_MS6!$AC$10/100*detail_MS6!$AB30</f>
        <v>0</v>
      </c>
      <c r="F44" s="172">
        <f>Kalkulation_MS6!$AC$10/100*detail_MS6!$AO30</f>
        <v>0</v>
      </c>
      <c r="G44" s="172">
        <f>Kalkulation_MS6!$AC$10/100*detail_MS6!$BB30</f>
        <v>0</v>
      </c>
      <c r="H44" s="172">
        <f>Kalkulation_MS6!$AC$10/100*detail_MS6!$BO30</f>
        <v>0</v>
      </c>
      <c r="I44" s="172">
        <f>Kalkulation_MS6!$AC$10/100*detail_MS6!$CB30</f>
        <v>0</v>
      </c>
      <c r="J44" s="206">
        <f t="shared" si="9"/>
        <v>0</v>
      </c>
    </row>
    <row r="45" spans="1:10" outlineLevel="1">
      <c r="A45" s="1">
        <f>Kalkulation_MS6!AE$2</f>
        <v>0</v>
      </c>
      <c r="C45" s="172">
        <f>Kalkulation_MS6!$AD$10/100*detail_MS6!$B31</f>
        <v>0</v>
      </c>
      <c r="D45" s="172">
        <f>Kalkulation_MS6!$AD$10/100*detail_MS6!$O31</f>
        <v>0</v>
      </c>
      <c r="E45" s="172">
        <f>Kalkulation_MS6!$AD$10/100*detail_MS6!$AB31</f>
        <v>0</v>
      </c>
      <c r="F45" s="172">
        <f>Kalkulation_MS6!$AD$10/100*detail_MS6!$AO31</f>
        <v>0</v>
      </c>
      <c r="G45" s="172">
        <f>Kalkulation_MS6!$AD$10/100*detail_MS6!$BB31</f>
        <v>0</v>
      </c>
      <c r="H45" s="172">
        <f>Kalkulation_MS6!$AD$10/100*detail_MS6!$BO31</f>
        <v>0</v>
      </c>
      <c r="I45" s="172">
        <f>Kalkulation_MS6!$AD$10/100*detail_MS6!$CB31</f>
        <v>0</v>
      </c>
      <c r="J45" s="206">
        <f t="shared" si="9"/>
        <v>0</v>
      </c>
    </row>
    <row r="46" spans="1:10" outlineLevel="1">
      <c r="A46" s="1">
        <f>Kalkulation_MS6!AF$2</f>
        <v>0</v>
      </c>
      <c r="C46" s="172">
        <f>Kalkulation_MS6!$AE$10/100*detail_MS6!$B32</f>
        <v>0</v>
      </c>
      <c r="D46" s="172">
        <f>Kalkulation_MS6!$AE$10/100*detail_MS6!$O32</f>
        <v>0</v>
      </c>
      <c r="E46" s="172">
        <f>Kalkulation_MS6!$AE$10/100*detail_MS6!$AB32</f>
        <v>0</v>
      </c>
      <c r="F46" s="172">
        <f>Kalkulation_MS6!$AE$10/100*detail_MS6!$AO32</f>
        <v>0</v>
      </c>
      <c r="G46" s="172">
        <f>Kalkulation_MS6!$AE$10/100*detail_MS6!$BB32</f>
        <v>0</v>
      </c>
      <c r="H46" s="172">
        <f>Kalkulation_MS6!$AE$10/100*detail_MS6!$BO32</f>
        <v>0</v>
      </c>
      <c r="I46" s="172">
        <f>Kalkulation_MS6!$AE$10/100*detail_MS6!$CB32</f>
        <v>0</v>
      </c>
      <c r="J46" s="206">
        <f t="shared" si="9"/>
        <v>0</v>
      </c>
    </row>
    <row r="47" spans="1:10" outlineLevel="1">
      <c r="A47" s="1">
        <f>Kalkulation_MS6!AG$2</f>
        <v>0</v>
      </c>
      <c r="C47" s="172">
        <f>Kalkulation_MS6!$AF$10/100*detail_MS6!$B33</f>
        <v>0</v>
      </c>
      <c r="D47" s="172">
        <f>Kalkulation_MS6!$AF$10/100*detail_MS6!$O33</f>
        <v>0</v>
      </c>
      <c r="E47" s="172">
        <f>Kalkulation_MS6!$AF$10/100*detail_MS6!$AB33</f>
        <v>0</v>
      </c>
      <c r="F47" s="172">
        <f>Kalkulation_MS6!$AF$10/100*detail_MS6!$AO33</f>
        <v>0</v>
      </c>
      <c r="G47" s="172">
        <f>Kalkulation_MS6!$AF$10/100*detail_MS6!$BB33</f>
        <v>0</v>
      </c>
      <c r="H47" s="172">
        <f>Kalkulation_MS6!$AF$10/100*detail_MS6!$BO33</f>
        <v>0</v>
      </c>
      <c r="I47" s="172">
        <f>Kalkulation_MS6!$AF$10/100*detail_MS6!$CB33</f>
        <v>0</v>
      </c>
      <c r="J47" s="206">
        <f t="shared" si="9"/>
        <v>0</v>
      </c>
    </row>
    <row r="48" spans="1:10" outlineLevel="1">
      <c r="A48" s="1">
        <f>Kalkulation_MS6!AH$2</f>
        <v>0</v>
      </c>
      <c r="C48" s="172">
        <f>Kalkulation_MS6!$AG$10/100*detail_MS6!$B34</f>
        <v>0</v>
      </c>
      <c r="D48" s="172">
        <f>Kalkulation_MS6!$AG$10/100*detail_MS6!$O34</f>
        <v>0</v>
      </c>
      <c r="E48" s="172">
        <f>Kalkulation_MS6!$AG$10/100*detail_MS6!$AB34</f>
        <v>0</v>
      </c>
      <c r="F48" s="172">
        <f>Kalkulation_MS6!$AG$10/100*detail_MS6!$AO34</f>
        <v>0</v>
      </c>
      <c r="G48" s="172">
        <f>Kalkulation_MS6!$AG$10/100*detail_MS6!$BB34</f>
        <v>0</v>
      </c>
      <c r="H48" s="172">
        <f>Kalkulation_MS6!$AG$10/100*detail_MS6!$BO34</f>
        <v>0</v>
      </c>
      <c r="I48" s="172">
        <f>Kalkulation_MS6!$AG$10/100*detail_MS6!$CB34</f>
        <v>0</v>
      </c>
      <c r="J48" s="206">
        <f t="shared" si="9"/>
        <v>0</v>
      </c>
    </row>
    <row r="49" spans="1:11" outlineLevel="1">
      <c r="A49" s="1">
        <f>Kalkulation_MS6!AI$2</f>
        <v>0</v>
      </c>
      <c r="C49" s="172">
        <f>Kalkulation_MS6!$AH$10/100*detail_MS6!$B35</f>
        <v>0</v>
      </c>
      <c r="D49" s="172">
        <f>Kalkulation_MS6!$AH$10/100*detail_MS6!$O35</f>
        <v>0</v>
      </c>
      <c r="E49" s="172">
        <f>Kalkulation_MS6!$AH$10/100*detail_MS6!$AB35</f>
        <v>0</v>
      </c>
      <c r="F49" s="172">
        <f>Kalkulation_MS6!$AH$10/100*detail_MS6!$AO35</f>
        <v>0</v>
      </c>
      <c r="G49" s="172">
        <f>Kalkulation_MS6!$AH$10/100*detail_MS6!$BB35</f>
        <v>0</v>
      </c>
      <c r="H49" s="172">
        <f>Kalkulation_MS6!$AH$10/100*detail_MS6!$BO35</f>
        <v>0</v>
      </c>
      <c r="I49" s="172">
        <f>Kalkulation_MS6!$AH$10/100*detail_MS6!$CB35</f>
        <v>0</v>
      </c>
      <c r="J49" s="206">
        <f t="shared" si="9"/>
        <v>0</v>
      </c>
    </row>
    <row r="50" spans="1:11" outlineLevel="1">
      <c r="A50" s="1">
        <f>Kalkulation_MS6!AJ$2</f>
        <v>0</v>
      </c>
      <c r="C50" s="172">
        <f>Kalkulation_MS6!$AI$10/100*detail_MS6!$B36</f>
        <v>0</v>
      </c>
      <c r="D50" s="172">
        <f>Kalkulation_MS6!$AI$10/100*detail_MS6!$O36</f>
        <v>0</v>
      </c>
      <c r="E50" s="172">
        <f>Kalkulation_MS6!$AI$10/100*detail_MS6!$AB36</f>
        <v>0</v>
      </c>
      <c r="F50" s="172">
        <f>Kalkulation_MS6!$AI$10/100*detail_MS6!$AO36</f>
        <v>0</v>
      </c>
      <c r="G50" s="172">
        <f>Kalkulation_MS6!$AI$10/100*detail_MS6!$BB36</f>
        <v>0</v>
      </c>
      <c r="H50" s="172">
        <f>Kalkulation_MS6!$AI$10/100*detail_MS6!$BO36</f>
        <v>0</v>
      </c>
      <c r="I50" s="172">
        <f>Kalkulation_MS6!$AI$10/100*detail_MS6!$CB36</f>
        <v>0</v>
      </c>
      <c r="J50" s="206">
        <f t="shared" si="9"/>
        <v>0</v>
      </c>
    </row>
    <row r="51" spans="1:11" outlineLevel="1">
      <c r="A51" s="1">
        <f>Kalkulation_MS6!AK$2</f>
        <v>0</v>
      </c>
      <c r="C51" s="172">
        <f>Kalkulation_MS6!$AJ$10/100*detail_MS6!$B37</f>
        <v>0</v>
      </c>
      <c r="D51" s="172">
        <f>Kalkulation_MS6!$AJ$10/100*detail_MS6!$O37</f>
        <v>0</v>
      </c>
      <c r="E51" s="172">
        <f>Kalkulation_MS6!$AJ$10/100*detail_MS6!$AB37</f>
        <v>0</v>
      </c>
      <c r="F51" s="172">
        <f>Kalkulation_MS6!$AJ$10/100*detail_MS6!$AO37</f>
        <v>0</v>
      </c>
      <c r="G51" s="172">
        <f>Kalkulation_MS6!$AJ$10/100*detail_MS6!$BB37</f>
        <v>0</v>
      </c>
      <c r="H51" s="172">
        <f>Kalkulation_MS6!$AJ$10/100*detail_MS6!$BO37</f>
        <v>0</v>
      </c>
      <c r="I51" s="172">
        <f>Kalkulation_MS6!$AJ$10/100*detail_MS6!$CB37</f>
        <v>0</v>
      </c>
      <c r="J51" s="206">
        <f t="shared" si="9"/>
        <v>0</v>
      </c>
    </row>
    <row r="52" spans="1:11" outlineLevel="1">
      <c r="A52" s="1">
        <f>Kalkulation_MS6!AL$2</f>
        <v>0</v>
      </c>
      <c r="C52" s="172">
        <f>Kalkulation_MS6!$AK$10/100*detail_MS6!$B38</f>
        <v>0</v>
      </c>
      <c r="D52" s="172">
        <f>Kalkulation_MS6!$AK$10/100*detail_MS6!$O38</f>
        <v>0</v>
      </c>
      <c r="E52" s="172">
        <f>Kalkulation_MS6!$AK$10/100*detail_MS6!$AB38</f>
        <v>0</v>
      </c>
      <c r="F52" s="172">
        <f>Kalkulation_MS6!$AK$10/100*detail_MS6!$AO38</f>
        <v>0</v>
      </c>
      <c r="G52" s="172">
        <f>Kalkulation_MS6!$AK$10/100*detail_MS6!$BB38</f>
        <v>0</v>
      </c>
      <c r="H52" s="172">
        <f>Kalkulation_MS6!$AK$10/100*detail_MS6!$BO38</f>
        <v>0</v>
      </c>
      <c r="I52" s="172">
        <f>Kalkulation_MS6!$AK$10/100*detail_MS6!$CB38</f>
        <v>0</v>
      </c>
      <c r="J52" s="206">
        <f t="shared" si="9"/>
        <v>0</v>
      </c>
    </row>
    <row r="53" spans="1:11" outlineLevel="1">
      <c r="A53" s="1">
        <f>Kalkulation_MS6!AM$2</f>
        <v>0</v>
      </c>
      <c r="C53" s="172">
        <f>Kalkulation_MS6!$AL$10/100*detail_MS6!$B39</f>
        <v>0</v>
      </c>
      <c r="D53" s="172">
        <f>Kalkulation_MS6!$AL$10/100*detail_MS6!$O39</f>
        <v>0</v>
      </c>
      <c r="E53" s="172">
        <f>Kalkulation_MS6!$AL$10/100*detail_MS6!$AB39</f>
        <v>0</v>
      </c>
      <c r="F53" s="172">
        <f>Kalkulation_MS6!$AL$10/100*detail_MS6!$AO39</f>
        <v>0</v>
      </c>
      <c r="G53" s="172">
        <f>Kalkulation_MS6!$AL$10/100*detail_MS6!$BB39</f>
        <v>0</v>
      </c>
      <c r="H53" s="172">
        <f>Kalkulation_MS6!$AL$10/100*detail_MS6!$BO39</f>
        <v>0</v>
      </c>
      <c r="I53" s="172">
        <f>Kalkulation_MS6!$AL$10/100*detail_MS6!$CB39</f>
        <v>0</v>
      </c>
      <c r="J53" s="206">
        <f t="shared" si="9"/>
        <v>0</v>
      </c>
    </row>
    <row r="54" spans="1:11" outlineLevel="1">
      <c r="A54" s="1">
        <f>Kalkulation_MS6!AN$2</f>
        <v>0</v>
      </c>
      <c r="C54" s="172">
        <f>Kalkulation_MS6!$AM$10/100*detail_MS6!$B40</f>
        <v>0</v>
      </c>
      <c r="D54" s="172">
        <f>Kalkulation_MS6!$AM$10/100*detail_MS6!$O40</f>
        <v>0</v>
      </c>
      <c r="E54" s="172">
        <f>Kalkulation_MS6!$AM$10/100*detail_MS6!$AB40</f>
        <v>0</v>
      </c>
      <c r="F54" s="172">
        <f>Kalkulation_MS6!$AM$10/100*detail_MS6!$AO40</f>
        <v>0</v>
      </c>
      <c r="G54" s="172">
        <f>Kalkulation_MS6!$AM$10/100*detail_MS6!$BB40</f>
        <v>0</v>
      </c>
      <c r="H54" s="172">
        <f>Kalkulation_MS6!$AM$10/100*detail_MS6!$BO40</f>
        <v>0</v>
      </c>
      <c r="I54" s="172">
        <f>Kalkulation_MS6!$AM$10/100*detail_MS6!$CB40</f>
        <v>0</v>
      </c>
      <c r="J54" s="206">
        <f t="shared" si="9"/>
        <v>0</v>
      </c>
    </row>
    <row r="55" spans="1:11" outlineLevel="1">
      <c r="A55" s="1">
        <f>Kalkulation_MS6!AO$2</f>
        <v>0</v>
      </c>
      <c r="C55" s="172">
        <f>Kalkulation_MS6!$AN$10/100*detail_MS6!$B41</f>
        <v>0</v>
      </c>
      <c r="D55" s="172">
        <f>Kalkulation_MS6!$AN$10/100*detail_MS6!$O41</f>
        <v>0</v>
      </c>
      <c r="E55" s="172">
        <f>Kalkulation_MS6!$AN$10/100*detail_MS6!$AB41</f>
        <v>0</v>
      </c>
      <c r="F55" s="172">
        <f>Kalkulation_MS6!$AN$10/100*detail_MS6!$AO41</f>
        <v>0</v>
      </c>
      <c r="G55" s="172">
        <f>Kalkulation_MS6!$AN$10/100*detail_MS6!$BB41</f>
        <v>0</v>
      </c>
      <c r="H55" s="172">
        <f>Kalkulation_MS6!$AN$10/100*detail_MS6!$BO41</f>
        <v>0</v>
      </c>
      <c r="I55" s="172">
        <f>Kalkulation_MS6!$AN$10/100*detail_MS6!$CB41</f>
        <v>0</v>
      </c>
      <c r="J55" s="206">
        <f t="shared" si="9"/>
        <v>0</v>
      </c>
    </row>
    <row r="56" spans="1:11" outlineLevel="1">
      <c r="A56" s="1">
        <f>Kalkulation_MS6!AP$2</f>
        <v>0</v>
      </c>
      <c r="C56" s="172">
        <f>Kalkulation_MS6!$AO$10/100*detail_MS6!$B42</f>
        <v>0</v>
      </c>
      <c r="D56" s="172">
        <f>Kalkulation_MS6!$AO$10/100*detail_MS6!$O42</f>
        <v>0</v>
      </c>
      <c r="E56" s="172">
        <f>Kalkulation_MS6!$AO$10/100*detail_MS6!$AB42</f>
        <v>0</v>
      </c>
      <c r="F56" s="172">
        <f>Kalkulation_MS6!$AO$10/100*detail_MS6!$AO42</f>
        <v>0</v>
      </c>
      <c r="G56" s="172">
        <f>Kalkulation_MS6!$AO$10/100*detail_MS6!$BB42</f>
        <v>0</v>
      </c>
      <c r="H56" s="172">
        <f>Kalkulation_MS6!$AO$10/100*detail_MS6!$BO42</f>
        <v>0</v>
      </c>
      <c r="I56" s="172">
        <f>Kalkulation_MS6!$AO$10/100*detail_MS6!$CB42</f>
        <v>0</v>
      </c>
      <c r="J56" s="206">
        <f t="shared" si="9"/>
        <v>0</v>
      </c>
    </row>
    <row r="57" spans="1:11" outlineLevel="1">
      <c r="A57" s="1">
        <f>Kalkulation_MS6!AQ$2</f>
        <v>0</v>
      </c>
      <c r="C57" s="172">
        <f>Kalkulation_MS6!$AP$10/100*detail_MS6!$B43</f>
        <v>0</v>
      </c>
      <c r="D57" s="172">
        <f>Kalkulation_MS6!$AP$10/100*detail_MS6!$O43</f>
        <v>0</v>
      </c>
      <c r="E57" s="172">
        <f>Kalkulation_MS6!$AP$10/100*detail_MS6!$AB43</f>
        <v>0</v>
      </c>
      <c r="F57" s="172">
        <f>Kalkulation_MS6!$AP$10/100*detail_MS6!$AO43</f>
        <v>0</v>
      </c>
      <c r="G57" s="172">
        <f>Kalkulation_MS6!$AP$10/100*detail_MS6!$BB43</f>
        <v>0</v>
      </c>
      <c r="H57" s="172">
        <f>Kalkulation_MS6!$AP$10/100*detail_MS6!$BO43</f>
        <v>0</v>
      </c>
      <c r="I57" s="172">
        <f>Kalkulation_MS6!$AP$10/100*detail_MS6!$CB43</f>
        <v>0</v>
      </c>
      <c r="J57" s="206">
        <f t="shared" si="9"/>
        <v>0</v>
      </c>
    </row>
    <row r="58" spans="1:11" outlineLevel="1">
      <c r="A58" s="1">
        <f>Kalkulation_MS6!AR$2</f>
        <v>0</v>
      </c>
      <c r="C58" s="172">
        <f>Kalkulation_MS6!$AQ$10/100*detail_MS6!$B44</f>
        <v>0</v>
      </c>
      <c r="D58" s="172">
        <f>Kalkulation_MS6!$AQ$10/100*detail_MS6!$O44</f>
        <v>0</v>
      </c>
      <c r="E58" s="172">
        <f>Kalkulation_MS6!$AQ$10/100*detail_MS6!$AB44</f>
        <v>0</v>
      </c>
      <c r="F58" s="172">
        <f>Kalkulation_MS6!$AQ$10/100*detail_MS6!$AO44</f>
        <v>0</v>
      </c>
      <c r="G58" s="172">
        <f>Kalkulation_MS6!$AQ$10/100*detail_MS6!$BB44</f>
        <v>0</v>
      </c>
      <c r="H58" s="172">
        <f>Kalkulation_MS6!$AQ$10/100*detail_MS6!$BO44</f>
        <v>0</v>
      </c>
      <c r="I58" s="172">
        <f>Kalkulation_MS6!$AQ$10/100*detail_MS6!$CB44</f>
        <v>0</v>
      </c>
      <c r="J58" s="206">
        <f t="shared" si="9"/>
        <v>0</v>
      </c>
    </row>
    <row r="59" spans="1:11" outlineLevel="1">
      <c r="A59" s="1">
        <f>Kalkulation_MS6!AS$2</f>
        <v>0</v>
      </c>
      <c r="C59" s="172">
        <f>Kalkulation_MS6!$AR$10/100*detail_MS6!$B45</f>
        <v>0</v>
      </c>
      <c r="D59" s="172">
        <f>Kalkulation_MS6!$AR$10/100*detail_MS6!$O45</f>
        <v>0</v>
      </c>
      <c r="E59" s="172">
        <f>Kalkulation_MS6!$AR$10/100*detail_MS6!$AB45</f>
        <v>0</v>
      </c>
      <c r="F59" s="172">
        <f>Kalkulation_MS6!$AR$10/100*detail_MS6!$AO45</f>
        <v>0</v>
      </c>
      <c r="G59" s="172">
        <f>Kalkulation_MS6!$AR$10/100*detail_MS6!$BB45</f>
        <v>0</v>
      </c>
      <c r="H59" s="172">
        <f>Kalkulation_MS6!$AR$10/100*detail_MS6!$BO45</f>
        <v>0</v>
      </c>
      <c r="I59" s="172">
        <f>Kalkulation_MS6!$AR$10/100*detail_MS6!$CB45</f>
        <v>0</v>
      </c>
      <c r="J59" s="206">
        <f t="shared" si="9"/>
        <v>0</v>
      </c>
    </row>
    <row r="60" spans="1:11" outlineLevel="1">
      <c r="A60" s="1">
        <f>Kalkulation_MS6!AS$2</f>
        <v>0</v>
      </c>
      <c r="C60" s="172">
        <f>Kalkulation_MS6!$AS$10/100*detail_MS6!$B46</f>
        <v>0</v>
      </c>
      <c r="D60" s="172">
        <f>Kalkulation_MS6!$AS$10/100*detail_MS6!$O46</f>
        <v>0</v>
      </c>
      <c r="E60" s="172">
        <f>Kalkulation_MS6!$AS$10/100*detail_MS6!$AB46</f>
        <v>0</v>
      </c>
      <c r="F60" s="172">
        <f>Kalkulation_MS6!$AS$10/100*detail_MS6!$AO46</f>
        <v>0</v>
      </c>
      <c r="G60" s="172">
        <f>Kalkulation_MS6!$AS$10/100*detail_MS6!$BB46</f>
        <v>0</v>
      </c>
      <c r="H60" s="172">
        <f>Kalkulation_MS6!$AS$10/100*detail_MS6!$BO46</f>
        <v>0</v>
      </c>
      <c r="I60" s="172">
        <f>Kalkulation_MS6!$AS$10/100*detail_MS6!$CB46</f>
        <v>0</v>
      </c>
      <c r="J60" s="206">
        <f t="shared" si="9"/>
        <v>0</v>
      </c>
    </row>
    <row r="61" spans="1:11" s="3" customFormat="1" outlineLevel="1">
      <c r="A61" s="88" t="s">
        <v>438</v>
      </c>
      <c r="B61" s="88"/>
      <c r="C61" s="201">
        <f t="shared" ref="C61:J61" si="10">SUM(C21:C60)</f>
        <v>0</v>
      </c>
      <c r="D61" s="201">
        <f t="shared" si="10"/>
        <v>0</v>
      </c>
      <c r="E61" s="201">
        <f t="shared" si="10"/>
        <v>0</v>
      </c>
      <c r="F61" s="201">
        <f t="shared" si="10"/>
        <v>0</v>
      </c>
      <c r="G61" s="201">
        <f t="shared" si="10"/>
        <v>0</v>
      </c>
      <c r="H61" s="201">
        <f t="shared" si="10"/>
        <v>0</v>
      </c>
      <c r="I61" s="201">
        <f t="shared" si="10"/>
        <v>0</v>
      </c>
      <c r="J61" s="79">
        <f t="shared" si="10"/>
        <v>0</v>
      </c>
      <c r="K61" s="85"/>
    </row>
    <row r="62" spans="1:11" outlineLevel="1">
      <c r="A62" s="203" t="s">
        <v>439</v>
      </c>
      <c r="J62" s="205">
        <f t="shared" si="8"/>
        <v>0</v>
      </c>
    </row>
    <row r="63" spans="1:11" outlineLevel="1">
      <c r="A63" s="1">
        <f t="shared" ref="A63:A102" si="11">A21</f>
        <v>0</v>
      </c>
      <c r="C63" s="172">
        <f>(Kalkulation_MS6!$F$13+Kalkulation_MS6!$F$14)/100*detail_MS6!B7</f>
        <v>0</v>
      </c>
      <c r="D63" s="172">
        <f>(Kalkulation_MS6!$F$13+Kalkulation_MS6!$F$14)/100*detail_MS6!O7</f>
        <v>0</v>
      </c>
      <c r="E63" s="172">
        <f>(Kalkulation_MS6!$F$13+Kalkulation_MS6!$F$14)/100*detail_MS6!AB7</f>
        <v>0</v>
      </c>
      <c r="F63" s="172">
        <f>(Kalkulation_MS6!$F$13+Kalkulation_MS6!$F$14)/100*detail_MS6!AO7</f>
        <v>0</v>
      </c>
      <c r="G63" s="172">
        <f>(Kalkulation_MS6!$F$13+Kalkulation_MS6!$F$14)/100*detail_MS6!BB7</f>
        <v>0</v>
      </c>
      <c r="H63" s="172">
        <f>(Kalkulation_MS6!$F$13+Kalkulation_MS6!$F$14)/100*detail_MS6!BO7</f>
        <v>0</v>
      </c>
      <c r="I63" s="172">
        <f>(Kalkulation_MS6!$F$13+Kalkulation_MS6!$F$14)/100*detail_MS6!CB7</f>
        <v>0</v>
      </c>
      <c r="J63" s="206">
        <f t="shared" si="8"/>
        <v>0</v>
      </c>
    </row>
    <row r="64" spans="1:11" outlineLevel="1">
      <c r="A64" s="1">
        <f t="shared" si="11"/>
        <v>0</v>
      </c>
      <c r="C64" s="172">
        <f>(Kalkulation_MS6!$G$13+Kalkulation_MS6!$G$14)/100*detail_MS6!B8</f>
        <v>0</v>
      </c>
      <c r="D64" s="172">
        <f>(Kalkulation_MS6!$G$13+Kalkulation_MS6!$G$14)/100*detail_MS6!O8</f>
        <v>0</v>
      </c>
      <c r="E64" s="172">
        <f>(Kalkulation_MS6!$G$13+Kalkulation_MS6!$G$14)/100*detail_MS6!AB8</f>
        <v>0</v>
      </c>
      <c r="F64" s="172">
        <f>(Kalkulation_MS6!$G$13+Kalkulation_MS6!$G$14)/100*detail_MS6!AO8</f>
        <v>0</v>
      </c>
      <c r="G64" s="172">
        <f>(Kalkulation_MS6!$G$13+Kalkulation_MS6!$G$14)/100*detail_MS6!BB8</f>
        <v>0</v>
      </c>
      <c r="H64" s="172">
        <f>(Kalkulation_MS6!$G$13+Kalkulation_MS6!$G$14)/100*detail_MS6!BO8</f>
        <v>0</v>
      </c>
      <c r="I64" s="172">
        <f>(Kalkulation_MS6!$G$13+Kalkulation_MS6!$G$14)/100*detail_MS6!CB8</f>
        <v>0</v>
      </c>
      <c r="J64" s="206">
        <f t="shared" si="8"/>
        <v>0</v>
      </c>
    </row>
    <row r="65" spans="1:10" outlineLevel="1">
      <c r="A65" s="249">
        <f t="shared" si="11"/>
        <v>0</v>
      </c>
      <c r="C65" s="172">
        <f>(Kalkulation_MS6!$H$13+Kalkulation_MS6!$H$14)/100*detail_MS6!B9</f>
        <v>0</v>
      </c>
      <c r="D65" s="172">
        <f>(Kalkulation_MS6!$H$13+Kalkulation_MS6!$H$14)/100*detail_MS6!O9</f>
        <v>0</v>
      </c>
      <c r="E65" s="172">
        <f>(Kalkulation_MS6!$H$13+Kalkulation_MS6!$H$14)/100*detail_MS6!AB9</f>
        <v>0</v>
      </c>
      <c r="F65" s="172">
        <f>(Kalkulation_MS6!$H$13+Kalkulation_MS6!$H$14)/100*detail_MS6!AO9</f>
        <v>0</v>
      </c>
      <c r="G65" s="172">
        <f>(Kalkulation_MS6!$H$13+Kalkulation_MS6!$H$14)/100*detail_MS6!BB9</f>
        <v>0</v>
      </c>
      <c r="H65" s="172">
        <f>(Kalkulation_MS6!$H$13+Kalkulation_MS6!$H$14)/100*detail_MS6!BO9</f>
        <v>0</v>
      </c>
      <c r="I65" s="172">
        <f>(Kalkulation_MS6!$H$13+Kalkulation_MS6!$H$14)/100*detail_MS6!CB9</f>
        <v>0</v>
      </c>
      <c r="J65" s="206">
        <f t="shared" si="8"/>
        <v>0</v>
      </c>
    </row>
    <row r="66" spans="1:10" outlineLevel="1">
      <c r="A66" s="1">
        <f t="shared" si="11"/>
        <v>0</v>
      </c>
      <c r="C66" s="172">
        <f>(Kalkulation_MS6!$I$13+Kalkulation_MS6!$I$14)/100*detail_MS6!B10</f>
        <v>0</v>
      </c>
      <c r="D66" s="172">
        <f>(Kalkulation_MS6!$I$13+Kalkulation_MS6!$I$14)/100*detail_MS6!O10</f>
        <v>0</v>
      </c>
      <c r="E66" s="172">
        <f>(Kalkulation_MS6!$I$13+Kalkulation_MS6!$I$14)/100*detail_MS6!AB10</f>
        <v>0</v>
      </c>
      <c r="F66" s="172">
        <f>(Kalkulation_MS6!$I$13+Kalkulation_MS6!$I$14)/100*detail_MS6!AO10</f>
        <v>0</v>
      </c>
      <c r="G66" s="172">
        <f>(Kalkulation_MS6!$I$13+Kalkulation_MS6!$I$14)/100*detail_MS6!BB10</f>
        <v>0</v>
      </c>
      <c r="H66" s="172">
        <f>(Kalkulation_MS6!$I$13+Kalkulation_MS6!$I$14)/100*detail_MS6!BO10</f>
        <v>0</v>
      </c>
      <c r="I66" s="172">
        <f>(Kalkulation_MS6!$I$13+Kalkulation_MS6!$I$14)/100*detail_MS6!CB10</f>
        <v>0</v>
      </c>
      <c r="J66" s="206">
        <f t="shared" si="8"/>
        <v>0</v>
      </c>
    </row>
    <row r="67" spans="1:10" outlineLevel="1">
      <c r="A67" s="1">
        <f t="shared" si="11"/>
        <v>0</v>
      </c>
      <c r="C67" s="172">
        <f>(Kalkulation_MS6!$J$13+Kalkulation_MS6!$J$14)/100*detail_MS6!B11</f>
        <v>0</v>
      </c>
      <c r="D67" s="172">
        <f>(Kalkulation_MS6!$J$13+Kalkulation_MS6!$J$14)/100*detail_MS6!O11</f>
        <v>0</v>
      </c>
      <c r="E67" s="172">
        <f>(Kalkulation_MS6!$J$13+Kalkulation_MS6!$J$14)/100*detail_MS6!AB11</f>
        <v>0</v>
      </c>
      <c r="F67" s="172">
        <f>(Kalkulation_MS6!$J$13+Kalkulation_MS6!$J$14)/100*detail_MS6!AO11</f>
        <v>0</v>
      </c>
      <c r="G67" s="172">
        <f>(Kalkulation_MS6!$J$13+Kalkulation_MS6!$J$14)/100*detail_MS6!BB11</f>
        <v>0</v>
      </c>
      <c r="H67" s="172">
        <f>(Kalkulation_MS6!$J$13+Kalkulation_MS6!$J$14)/100*detail_MS6!BO11</f>
        <v>0</v>
      </c>
      <c r="I67" s="172">
        <f>(Kalkulation_MS6!$J$13+Kalkulation_MS6!$J$14)/100*detail_MS6!CB11</f>
        <v>0</v>
      </c>
      <c r="J67" s="206">
        <f t="shared" si="8"/>
        <v>0</v>
      </c>
    </row>
    <row r="68" spans="1:10" outlineLevel="1">
      <c r="A68" s="1">
        <f t="shared" si="11"/>
        <v>0</v>
      </c>
      <c r="C68" s="172">
        <f>(Kalkulation_MS6!$K$13+Kalkulation_MS6!$K$14)/100*detail_MS6!B12</f>
        <v>0</v>
      </c>
      <c r="D68" s="172">
        <f>(Kalkulation_MS6!$K$13+Kalkulation_MS6!$K$14)/100*detail_MS6!O12</f>
        <v>0</v>
      </c>
      <c r="E68" s="172">
        <f>(Kalkulation_MS6!$K$13+Kalkulation_MS6!$K$14)/100*detail_MS6!AB12</f>
        <v>0</v>
      </c>
      <c r="F68" s="172">
        <f>(Kalkulation_MS6!$K$13+Kalkulation_MS6!$K$14)/100*detail_MS6!AO12</f>
        <v>0</v>
      </c>
      <c r="G68" s="172">
        <f>(Kalkulation_MS6!$K$13+Kalkulation_MS6!$K$14)/100*detail_MS6!BB12</f>
        <v>0</v>
      </c>
      <c r="H68" s="172">
        <f>(Kalkulation_MS6!$K$13+Kalkulation_MS6!$K$14)/100*detail_MS6!BO12</f>
        <v>0</v>
      </c>
      <c r="I68" s="172">
        <f>(Kalkulation_MS6!$K$13+Kalkulation_MS6!$K$14)/100*detail_MS6!CB12</f>
        <v>0</v>
      </c>
      <c r="J68" s="206">
        <f t="shared" si="8"/>
        <v>0</v>
      </c>
    </row>
    <row r="69" spans="1:10" outlineLevel="1">
      <c r="A69" s="1">
        <f t="shared" si="11"/>
        <v>0</v>
      </c>
      <c r="C69" s="172">
        <f>(Kalkulation_MS6!$L$13+Kalkulation_MS6!$L$14)/100*detail_MS6!B13</f>
        <v>0</v>
      </c>
      <c r="D69" s="172">
        <f>(Kalkulation_MS6!$L$13+Kalkulation_MS6!$L$14)/100*detail_MS6!O13</f>
        <v>0</v>
      </c>
      <c r="E69" s="172">
        <f>(Kalkulation_MS6!$L$13+Kalkulation_MS6!$L$14)/100*detail_MS6!AB13</f>
        <v>0</v>
      </c>
      <c r="F69" s="172">
        <f>(Kalkulation_MS6!$L$13+Kalkulation_MS6!$L$14)/100*detail_MS6!AO13</f>
        <v>0</v>
      </c>
      <c r="G69" s="172">
        <f>(Kalkulation_MS6!$L$13+Kalkulation_MS6!$L$14)/100*detail_MS6!BB13</f>
        <v>0</v>
      </c>
      <c r="H69" s="172">
        <f>(Kalkulation_MS6!$L$13+Kalkulation_MS6!$L$14)/100*detail_MS6!BO13</f>
        <v>0</v>
      </c>
      <c r="I69" s="172">
        <f>(Kalkulation_MS6!$L$13+Kalkulation_MS6!$L$14)/100*detail_MS6!CB13</f>
        <v>0</v>
      </c>
      <c r="J69" s="206">
        <f t="shared" si="8"/>
        <v>0</v>
      </c>
    </row>
    <row r="70" spans="1:10" outlineLevel="1">
      <c r="A70" s="1">
        <f t="shared" si="11"/>
        <v>0</v>
      </c>
      <c r="C70" s="172">
        <f>(Kalkulation_MS6!$M$13+Kalkulation_MS6!$M$14)/100*detail_MS6!B14</f>
        <v>0</v>
      </c>
      <c r="D70" s="172">
        <f>(Kalkulation_MS6!$M$13+Kalkulation_MS6!$M$14)/100*detail_MS6!O14</f>
        <v>0</v>
      </c>
      <c r="E70" s="172">
        <f>(Kalkulation_MS6!$M$13+Kalkulation_MS6!$M$14)/100*detail_MS6!AB14</f>
        <v>0</v>
      </c>
      <c r="F70" s="172">
        <f>(Kalkulation_MS6!$M$13+Kalkulation_MS6!$M$14)/100*detail_MS6!AO14</f>
        <v>0</v>
      </c>
      <c r="G70" s="172">
        <f>(Kalkulation_MS6!$M$13+Kalkulation_MS6!$M$14)/100*detail_MS6!BB14</f>
        <v>0</v>
      </c>
      <c r="H70" s="172">
        <f>(Kalkulation_MS6!$M$13+Kalkulation_MS6!$M$14)/100*detail_MS6!BO14</f>
        <v>0</v>
      </c>
      <c r="I70" s="172">
        <f>(Kalkulation_MS6!$M$13+Kalkulation_MS6!$M$14)/100*detail_MS6!CB14</f>
        <v>0</v>
      </c>
      <c r="J70" s="206">
        <f t="shared" si="8"/>
        <v>0</v>
      </c>
    </row>
    <row r="71" spans="1:10" outlineLevel="1">
      <c r="A71" s="1">
        <f t="shared" si="11"/>
        <v>0</v>
      </c>
      <c r="C71" s="172">
        <f>(Kalkulation_MS6!$N$13+Kalkulation_MS6!$N$14)/100*detail_MS6!B15</f>
        <v>0</v>
      </c>
      <c r="D71" s="172">
        <f>(Kalkulation_MS6!$N$13+Kalkulation_MS6!$N$14)/100*detail_MS6!O15</f>
        <v>0</v>
      </c>
      <c r="E71" s="172">
        <f>(Kalkulation_MS6!$N$13+Kalkulation_MS6!$N$14)/100*detail_MS6!AB15</f>
        <v>0</v>
      </c>
      <c r="F71" s="172">
        <f>(Kalkulation_MS6!$N$13+Kalkulation_MS6!$N$14)/100*detail_MS6!AO15</f>
        <v>0</v>
      </c>
      <c r="G71" s="172">
        <f>(Kalkulation_MS6!$N$13+Kalkulation_MS6!$N$14)/100*detail_MS6!BB15</f>
        <v>0</v>
      </c>
      <c r="H71" s="172">
        <f>(Kalkulation_MS6!$N$13+Kalkulation_MS6!$N$14)/100*detail_MS6!BO15</f>
        <v>0</v>
      </c>
      <c r="I71" s="172">
        <f>(Kalkulation_MS6!$N$13+Kalkulation_MS6!$N$14)/100*detail_MS6!CB15</f>
        <v>0</v>
      </c>
      <c r="J71" s="206">
        <f t="shared" si="8"/>
        <v>0</v>
      </c>
    </row>
    <row r="72" spans="1:10" outlineLevel="1">
      <c r="A72" s="1">
        <f t="shared" si="11"/>
        <v>0</v>
      </c>
      <c r="C72" s="172">
        <f>(Kalkulation_MS6!$O$13+Kalkulation_MS6!$O$14)/100*detail_MS6!B16</f>
        <v>0</v>
      </c>
      <c r="D72" s="172">
        <f>(Kalkulation_MS6!$O$13+Kalkulation_MS6!$O$14)/100*detail_MS6!O16</f>
        <v>0</v>
      </c>
      <c r="E72" s="172">
        <f>(Kalkulation_MS6!$O$13+Kalkulation_MS6!$O$14)/100*detail_MS6!AB16</f>
        <v>0</v>
      </c>
      <c r="F72" s="172">
        <f>(Kalkulation_MS6!$O$13+Kalkulation_MS6!$O$14)/100*detail_MS6!AO16</f>
        <v>0</v>
      </c>
      <c r="G72" s="172">
        <f>(Kalkulation_MS6!$O$13+Kalkulation_MS6!$O$14)/100*detail_MS6!BB16</f>
        <v>0</v>
      </c>
      <c r="H72" s="172">
        <f>(Kalkulation_MS6!$O$13+Kalkulation_MS6!$O$14)/100*detail_MS6!BO16</f>
        <v>0</v>
      </c>
      <c r="I72" s="172">
        <f>(Kalkulation_MS6!$O$13+Kalkulation_MS6!$O$14)/100*detail_MS6!CB16</f>
        <v>0</v>
      </c>
      <c r="J72" s="206">
        <f t="shared" si="8"/>
        <v>0</v>
      </c>
    </row>
    <row r="73" spans="1:10" outlineLevel="1">
      <c r="A73" s="1">
        <f t="shared" si="11"/>
        <v>0</v>
      </c>
      <c r="C73" s="172">
        <f>(Kalkulation_MS6!$P$13+Kalkulation_MS6!$P$14)/100*detail_MS6!B17</f>
        <v>0</v>
      </c>
      <c r="D73" s="172">
        <f>(Kalkulation_MS6!$P$13+Kalkulation_MS6!$P$14)/100*detail_MS6!O17</f>
        <v>0</v>
      </c>
      <c r="E73" s="172">
        <f>(Kalkulation_MS6!$P$13+Kalkulation_MS6!$P$14)/100*detail_MS6!AB17</f>
        <v>0</v>
      </c>
      <c r="F73" s="172">
        <f>(Kalkulation_MS6!$P$13+Kalkulation_MS6!$P$14)/100*detail_MS6!AO17</f>
        <v>0</v>
      </c>
      <c r="G73" s="172">
        <f>(Kalkulation_MS6!$P$13+Kalkulation_MS6!$P$14)/100*detail_MS6!BB17</f>
        <v>0</v>
      </c>
      <c r="H73" s="172">
        <f>(Kalkulation_MS6!$P$13+Kalkulation_MS6!$P$14)/100*detail_MS6!BO17</f>
        <v>0</v>
      </c>
      <c r="I73" s="172">
        <f>(Kalkulation_MS6!$P$13+Kalkulation_MS6!$P$14)/100*detail_MS6!CB17</f>
        <v>0</v>
      </c>
      <c r="J73" s="206">
        <f t="shared" ref="J73:J102" si="12">SUM(C73:I73)</f>
        <v>0</v>
      </c>
    </row>
    <row r="74" spans="1:10" outlineLevel="1">
      <c r="A74" s="1">
        <f t="shared" si="11"/>
        <v>0</v>
      </c>
      <c r="C74" s="172">
        <f>(Kalkulation_MS6!$Q$13+Kalkulation_MS6!$Q$14)/100*detail_MS6!B18</f>
        <v>0</v>
      </c>
      <c r="D74" s="172">
        <f>(Kalkulation_MS6!$Q$13+Kalkulation_MS6!$Q$14)/100*detail_MS6!O18</f>
        <v>0</v>
      </c>
      <c r="E74" s="172">
        <f>(Kalkulation_MS6!$Q$13+Kalkulation_MS6!$Q$14)/100*detail_MS6!AB18</f>
        <v>0</v>
      </c>
      <c r="F74" s="172">
        <f>(Kalkulation_MS6!$Q$13+Kalkulation_MS6!$Q$14)/100*detail_MS6!AO18</f>
        <v>0</v>
      </c>
      <c r="G74" s="172">
        <f>(Kalkulation_MS6!$Q$13+Kalkulation_MS6!$Q$14)/100*detail_MS6!BB18</f>
        <v>0</v>
      </c>
      <c r="H74" s="172">
        <f>(Kalkulation_MS6!$Q$13+Kalkulation_MS6!$Q$14)/100*detail_MS6!BO18</f>
        <v>0</v>
      </c>
      <c r="I74" s="172">
        <f>(Kalkulation_MS6!$Q$13+Kalkulation_MS6!$Q$14)/100*detail_MS6!CB18</f>
        <v>0</v>
      </c>
      <c r="J74" s="206">
        <f t="shared" si="12"/>
        <v>0</v>
      </c>
    </row>
    <row r="75" spans="1:10" outlineLevel="1">
      <c r="A75" s="1">
        <f t="shared" si="11"/>
        <v>0</v>
      </c>
      <c r="C75" s="172">
        <f>(Kalkulation_MS6!$R$13+Kalkulation_MS6!$R$14)/100*detail_MS6!B19</f>
        <v>0</v>
      </c>
      <c r="D75" s="172">
        <f>(Kalkulation_MS6!$R$13+Kalkulation_MS6!$R$14)/100*detail_MS6!O19</f>
        <v>0</v>
      </c>
      <c r="E75" s="172">
        <f>(Kalkulation_MS6!$R$13+Kalkulation_MS6!$R$14)/100*detail_MS6!AB19</f>
        <v>0</v>
      </c>
      <c r="F75" s="172">
        <f>(Kalkulation_MS6!$R$13+Kalkulation_MS6!$R$14)/100*detail_MS6!AO19</f>
        <v>0</v>
      </c>
      <c r="G75" s="172">
        <f>(Kalkulation_MS6!$R$13+Kalkulation_MS6!$R$14)/100*detail_MS6!BB19</f>
        <v>0</v>
      </c>
      <c r="H75" s="172">
        <f>(Kalkulation_MS6!$R$13+Kalkulation_MS6!$R$14)/100*detail_MS6!BO19</f>
        <v>0</v>
      </c>
      <c r="I75" s="172">
        <f>(Kalkulation_MS6!$R$13+Kalkulation_MS6!$R$14)/100*detail_MS6!CB19</f>
        <v>0</v>
      </c>
      <c r="J75" s="206">
        <f t="shared" si="12"/>
        <v>0</v>
      </c>
    </row>
    <row r="76" spans="1:10" outlineLevel="1">
      <c r="A76" s="1">
        <f t="shared" si="11"/>
        <v>0</v>
      </c>
      <c r="C76" s="172">
        <f>(Kalkulation_MS6!$S$13+Kalkulation_MS6!$S$14)/100*detail_MS6!$B20</f>
        <v>0</v>
      </c>
      <c r="D76" s="172">
        <f>(Kalkulation_MS6!$S$13+Kalkulation_MS6!$S$14)/100*detail_MS6!$O20</f>
        <v>0</v>
      </c>
      <c r="E76" s="172">
        <f>(Kalkulation_MS6!$S$13+Kalkulation_MS6!$S$14)/100*detail_MS6!$AB20</f>
        <v>0</v>
      </c>
      <c r="F76" s="172">
        <f>(Kalkulation_MS6!$S$13+Kalkulation_MS6!$S$14)/100*detail_MS6!$AO20</f>
        <v>0</v>
      </c>
      <c r="G76" s="172">
        <f>(Kalkulation_MS6!$S$13+Kalkulation_MS6!$S$14)/100*detail_MS6!$BB20</f>
        <v>0</v>
      </c>
      <c r="H76" s="172">
        <f>(Kalkulation_MS6!$S$13+Kalkulation_MS6!$S$14)/100*detail_MS6!$BO20</f>
        <v>0</v>
      </c>
      <c r="I76" s="172">
        <f>(Kalkulation_MS6!$S$13+Kalkulation_MS6!$S$14)/100*detail_MS6!$CB20</f>
        <v>0</v>
      </c>
      <c r="J76" s="206">
        <f t="shared" si="12"/>
        <v>0</v>
      </c>
    </row>
    <row r="77" spans="1:10" outlineLevel="1">
      <c r="A77" s="1">
        <f t="shared" si="11"/>
        <v>0</v>
      </c>
      <c r="C77" s="172">
        <f>(Kalkulation_MS6!$T$13+Kalkulation_MS6!$T$14)/100*detail_MS6!$B21</f>
        <v>0</v>
      </c>
      <c r="D77" s="172">
        <f>(Kalkulation_MS6!$T$13+Kalkulation_MS6!$T$14)/100*detail_MS6!$O21</f>
        <v>0</v>
      </c>
      <c r="E77" s="172">
        <f>(Kalkulation_MS6!$T$13+Kalkulation_MS6!$T$14)/100*detail_MS6!$AB21</f>
        <v>0</v>
      </c>
      <c r="F77" s="172">
        <f>(Kalkulation_MS6!$T$13+Kalkulation_MS6!$T$14)/100*detail_MS6!$AO21</f>
        <v>0</v>
      </c>
      <c r="G77" s="172">
        <f>(Kalkulation_MS6!$T$13+Kalkulation_MS6!$T$14)/100*detail_MS6!$BB21</f>
        <v>0</v>
      </c>
      <c r="H77" s="172">
        <f>(Kalkulation_MS6!$T$13+Kalkulation_MS6!$T$14)/100*detail_MS6!$BO21</f>
        <v>0</v>
      </c>
      <c r="I77" s="172">
        <f>(Kalkulation_MS6!$T$13+Kalkulation_MS6!$T$14)/100*detail_MS6!$CB21</f>
        <v>0</v>
      </c>
      <c r="J77" s="206">
        <f t="shared" si="12"/>
        <v>0</v>
      </c>
    </row>
    <row r="78" spans="1:10" outlineLevel="1">
      <c r="A78" s="1">
        <f t="shared" si="11"/>
        <v>0</v>
      </c>
      <c r="C78" s="172">
        <f>(Kalkulation_MS6!$U$13+Kalkulation_MS6!$U$14)/100*detail_MS6!$B22</f>
        <v>0</v>
      </c>
      <c r="D78" s="172">
        <f>(Kalkulation_MS6!$U$13+Kalkulation_MS6!$U$14)/100*detail_MS6!$O22</f>
        <v>0</v>
      </c>
      <c r="E78" s="172">
        <f>(Kalkulation_MS6!$U$13+Kalkulation_MS6!$U$14)/100*detail_MS6!$AB22</f>
        <v>0</v>
      </c>
      <c r="F78" s="172">
        <f>(Kalkulation_MS6!$U$13+Kalkulation_MS6!$U$14)/100*detail_MS6!$AO22</f>
        <v>0</v>
      </c>
      <c r="G78" s="172">
        <f>(Kalkulation_MS6!$U$13+Kalkulation_MS6!$U$14)/100*detail_MS6!$BB22</f>
        <v>0</v>
      </c>
      <c r="H78" s="172">
        <f>(Kalkulation_MS6!$U$13+Kalkulation_MS6!$U$14)/100*detail_MS6!$BO22</f>
        <v>0</v>
      </c>
      <c r="I78" s="172">
        <f>(Kalkulation_MS6!$U$13+Kalkulation_MS6!$U$14)/100*detail_MS6!$CB22</f>
        <v>0</v>
      </c>
      <c r="J78" s="206">
        <f t="shared" si="12"/>
        <v>0</v>
      </c>
    </row>
    <row r="79" spans="1:10" outlineLevel="1">
      <c r="A79" s="1">
        <f t="shared" si="11"/>
        <v>0</v>
      </c>
      <c r="C79" s="172">
        <f>(Kalkulation_MS6!$V$13+Kalkulation_MS6!$V$14)/100*detail_MS6!$B23</f>
        <v>0</v>
      </c>
      <c r="D79" s="172">
        <f>(Kalkulation_MS6!$V$13+Kalkulation_MS6!$V$14)/100*detail_MS6!$O23</f>
        <v>0</v>
      </c>
      <c r="E79" s="172">
        <f>(Kalkulation_MS6!$V$13+Kalkulation_MS6!$V$14)/100*detail_MS6!$AB23</f>
        <v>0</v>
      </c>
      <c r="F79" s="172">
        <f>(Kalkulation_MS6!$V$13+Kalkulation_MS6!$V$14)/100*detail_MS6!$AO23</f>
        <v>0</v>
      </c>
      <c r="G79" s="172">
        <f>(Kalkulation_MS6!$V$13+Kalkulation_MS6!$V$14)/100*detail_MS6!$BB23</f>
        <v>0</v>
      </c>
      <c r="H79" s="172">
        <f>(Kalkulation_MS6!$V$13+Kalkulation_MS6!$V$14)/100*detail_MS6!$BO23</f>
        <v>0</v>
      </c>
      <c r="I79" s="172">
        <f>(Kalkulation_MS6!$V$13+Kalkulation_MS6!$V$14)/100*detail_MS6!$CB23</f>
        <v>0</v>
      </c>
      <c r="J79" s="206">
        <f t="shared" si="12"/>
        <v>0</v>
      </c>
    </row>
    <row r="80" spans="1:10" outlineLevel="1">
      <c r="A80" s="1">
        <f t="shared" si="11"/>
        <v>0</v>
      </c>
      <c r="C80" s="172">
        <f>(Kalkulation_MS6!$W$13+Kalkulation_MS6!$W$14)/100*detail_MS6!$B24</f>
        <v>0</v>
      </c>
      <c r="D80" s="172">
        <f>(Kalkulation_MS6!$W$13+Kalkulation_MS6!$W$14)/100*detail_MS6!$O24</f>
        <v>0</v>
      </c>
      <c r="E80" s="172">
        <f>(Kalkulation_MS6!$W$13+Kalkulation_MS6!$W$14)/100*detail_MS6!$AB24</f>
        <v>0</v>
      </c>
      <c r="F80" s="172">
        <f>(Kalkulation_MS6!$W$13+Kalkulation_MS6!$W$14)/100*detail_MS6!$AO24</f>
        <v>0</v>
      </c>
      <c r="G80" s="172">
        <f>(Kalkulation_MS6!$W$13+Kalkulation_MS6!$W$14)/100*detail_MS6!$BB24</f>
        <v>0</v>
      </c>
      <c r="H80" s="172">
        <f>(Kalkulation_MS6!$W$13+Kalkulation_MS6!$W$14)/100*detail_MS6!$BO24</f>
        <v>0</v>
      </c>
      <c r="I80" s="172">
        <f>(Kalkulation_MS6!$W$13+Kalkulation_MS6!$W$14)/100*detail_MS6!$CB24</f>
        <v>0</v>
      </c>
      <c r="J80" s="206">
        <f t="shared" si="12"/>
        <v>0</v>
      </c>
    </row>
    <row r="81" spans="1:10" outlineLevel="1">
      <c r="A81" s="1">
        <f t="shared" si="11"/>
        <v>0</v>
      </c>
      <c r="C81" s="172">
        <f>(Kalkulation_MS6!$X$13+Kalkulation_MS6!$X$14)/100*detail_MS6!$B25</f>
        <v>0</v>
      </c>
      <c r="D81" s="172">
        <f>(Kalkulation_MS6!$X$13+Kalkulation_MS6!$X$14)/100*detail_MS6!$O25</f>
        <v>0</v>
      </c>
      <c r="E81" s="172">
        <f>(Kalkulation_MS6!$X$13+Kalkulation_MS6!$X$14)/100*detail_MS6!$AB25</f>
        <v>0</v>
      </c>
      <c r="F81" s="172">
        <f>(Kalkulation_MS6!$X$13+Kalkulation_MS6!$X$14)/100*detail_MS6!$AO25</f>
        <v>0</v>
      </c>
      <c r="G81" s="172">
        <f>(Kalkulation_MS6!$X$13+Kalkulation_MS6!$X$14)/100*detail_MS6!$BB25</f>
        <v>0</v>
      </c>
      <c r="H81" s="172">
        <f>(Kalkulation_MS6!$X$13+Kalkulation_MS6!$X$14)/100*detail_MS6!$BO25</f>
        <v>0</v>
      </c>
      <c r="I81" s="172">
        <f>(Kalkulation_MS6!$X$13+Kalkulation_MS6!$X$14)/100*detail_MS6!$CB25</f>
        <v>0</v>
      </c>
      <c r="J81" s="206">
        <f t="shared" si="12"/>
        <v>0</v>
      </c>
    </row>
    <row r="82" spans="1:10" outlineLevel="1">
      <c r="A82" s="1">
        <f t="shared" si="11"/>
        <v>0</v>
      </c>
      <c r="C82" s="172">
        <f>(Kalkulation_MS6!$Y$13+Kalkulation_MS6!$Y$14)/100*detail_MS6!$B26</f>
        <v>0</v>
      </c>
      <c r="D82" s="172">
        <f>(Kalkulation_MS6!$Y$13+Kalkulation_MS6!$Y$14)/100*detail_MS6!$O26</f>
        <v>0</v>
      </c>
      <c r="E82" s="172">
        <f>(Kalkulation_MS6!$Y$13+Kalkulation_MS6!$Y$14)/100*detail_MS6!$AB26</f>
        <v>0</v>
      </c>
      <c r="F82" s="172">
        <f>(Kalkulation_MS6!$Y$13+Kalkulation_MS6!$Y$14)/100*detail_MS6!$AO26</f>
        <v>0</v>
      </c>
      <c r="G82" s="172">
        <f>(Kalkulation_MS6!$Y$13+Kalkulation_MS6!$Y$14)/100*detail_MS6!$BB26</f>
        <v>0</v>
      </c>
      <c r="H82" s="172">
        <f>(Kalkulation_MS6!$Y$13+Kalkulation_MS6!$Y$14)/100*detail_MS6!$BO26</f>
        <v>0</v>
      </c>
      <c r="I82" s="172">
        <f>(Kalkulation_MS6!$Y$13+Kalkulation_MS6!$Y$14)/100*detail_MS6!$CB26</f>
        <v>0</v>
      </c>
      <c r="J82" s="206">
        <f t="shared" si="12"/>
        <v>0</v>
      </c>
    </row>
    <row r="83" spans="1:10" outlineLevel="1">
      <c r="A83" s="1">
        <f t="shared" si="11"/>
        <v>0</v>
      </c>
      <c r="C83" s="172">
        <f>(Kalkulation_MS6!$Z$13+Kalkulation_MS6!$Z$14)/100*detail_MS6!$B27</f>
        <v>0</v>
      </c>
      <c r="D83" s="172">
        <f>(Kalkulation_MS6!$Z$13+Kalkulation_MS6!$Z$14)/100*detail_MS6!$O27</f>
        <v>0</v>
      </c>
      <c r="E83" s="172">
        <f>(Kalkulation_MS6!$Z$13+Kalkulation_MS6!$Z$14)/100*detail_MS6!$AB27</f>
        <v>0</v>
      </c>
      <c r="F83" s="172">
        <f>(Kalkulation_MS6!$Z$13+Kalkulation_MS6!$Z$14)/100*detail_MS6!$AO27</f>
        <v>0</v>
      </c>
      <c r="G83" s="172">
        <f>(Kalkulation_MS6!$Z$13+Kalkulation_MS6!$Z$14)/100*detail_MS6!$BB27</f>
        <v>0</v>
      </c>
      <c r="H83" s="172">
        <f>(Kalkulation_MS6!$Z$13+Kalkulation_MS6!$Z$14)/100*detail_MS6!$BO27</f>
        <v>0</v>
      </c>
      <c r="I83" s="172">
        <f>(Kalkulation_MS6!$Z$13+Kalkulation_MS6!$Z$14)/100*detail_MS6!$CB27</f>
        <v>0</v>
      </c>
      <c r="J83" s="206">
        <f t="shared" si="12"/>
        <v>0</v>
      </c>
    </row>
    <row r="84" spans="1:10" outlineLevel="1">
      <c r="A84" s="1">
        <f t="shared" si="11"/>
        <v>0</v>
      </c>
      <c r="C84" s="172">
        <f>(Kalkulation_MS6!$AA$13+Kalkulation_MS6!$AA$14)/100*detail_MS6!$B28</f>
        <v>0</v>
      </c>
      <c r="D84" s="172">
        <f>(Kalkulation_MS6!$AA$13+Kalkulation_MS6!$AA$14)/100*detail_MS6!$O28</f>
        <v>0</v>
      </c>
      <c r="E84" s="172">
        <f>(Kalkulation_MS6!$AA$13+Kalkulation_MS6!$AA$14)/100*detail_MS6!$AB28</f>
        <v>0</v>
      </c>
      <c r="F84" s="172">
        <f>(Kalkulation_MS6!$AA$13+Kalkulation_MS6!$AA$14)/100*detail_MS6!$AO28</f>
        <v>0</v>
      </c>
      <c r="G84" s="172">
        <f>(Kalkulation_MS6!$AA$13+Kalkulation_MS6!$AA$14)/100*detail_MS6!$BB28</f>
        <v>0</v>
      </c>
      <c r="H84" s="172">
        <f>(Kalkulation_MS6!$AA$13+Kalkulation_MS6!$AA$14)/100*detail_MS6!$BO28</f>
        <v>0</v>
      </c>
      <c r="I84" s="172">
        <f>(Kalkulation_MS6!$AA$13+Kalkulation_MS6!$AA$14)/100*detail_MS6!$CB28</f>
        <v>0</v>
      </c>
      <c r="J84" s="206">
        <f t="shared" si="12"/>
        <v>0</v>
      </c>
    </row>
    <row r="85" spans="1:10" outlineLevel="1">
      <c r="A85" s="1">
        <f t="shared" si="11"/>
        <v>0</v>
      </c>
      <c r="C85" s="172">
        <f>(Kalkulation_MS6!$AB$13+Kalkulation_MS6!$AB$14)/100*detail_MS6!$B29</f>
        <v>0</v>
      </c>
      <c r="D85" s="172">
        <f>(Kalkulation_MS6!$AB$13+Kalkulation_MS6!$AB$14)/100*detail_MS6!$O29</f>
        <v>0</v>
      </c>
      <c r="E85" s="172">
        <f>(Kalkulation_MS6!$AB$13+Kalkulation_MS6!$AB$14)/100*detail_MS6!$AB29</f>
        <v>0</v>
      </c>
      <c r="F85" s="172">
        <f>(Kalkulation_MS6!$AB$13+Kalkulation_MS6!$AB$14)/100*detail_MS6!$AO29</f>
        <v>0</v>
      </c>
      <c r="G85" s="172">
        <f>(Kalkulation_MS6!$AB$13+Kalkulation_MS6!$AB$14)/100*detail_MS6!$BB29</f>
        <v>0</v>
      </c>
      <c r="H85" s="172">
        <f>(Kalkulation_MS6!$AB$13+Kalkulation_MS6!$AB$14)/100*detail_MS6!$BO29</f>
        <v>0</v>
      </c>
      <c r="I85" s="172">
        <f>(Kalkulation_MS6!$AB$13+Kalkulation_MS6!$AB$14)/100*detail_MS6!$CB29</f>
        <v>0</v>
      </c>
      <c r="J85" s="206">
        <f t="shared" si="12"/>
        <v>0</v>
      </c>
    </row>
    <row r="86" spans="1:10" outlineLevel="1">
      <c r="A86" s="1">
        <f t="shared" si="11"/>
        <v>0</v>
      </c>
      <c r="C86" s="172">
        <f>(Kalkulation_MS6!$AC$13+Kalkulation_MS6!$AC$14)/100*detail_MS6!$B30</f>
        <v>0</v>
      </c>
      <c r="D86" s="172">
        <f>(Kalkulation_MS6!$AC$13+Kalkulation_MS6!$AC$14)/100*detail_MS6!$O30</f>
        <v>0</v>
      </c>
      <c r="E86" s="172">
        <f>(Kalkulation_MS6!$AC$13+Kalkulation_MS6!$AC$14)/100*detail_MS6!$AB30</f>
        <v>0</v>
      </c>
      <c r="F86" s="172">
        <f>(Kalkulation_MS6!$AC$13+Kalkulation_MS6!$AC$14)/100*detail_MS6!$AO30</f>
        <v>0</v>
      </c>
      <c r="G86" s="172">
        <f>(Kalkulation_MS6!$AC$13+Kalkulation_MS6!$AC$14)/100*detail_MS6!$BB30</f>
        <v>0</v>
      </c>
      <c r="H86" s="172">
        <f>(Kalkulation_MS6!$AC$13+Kalkulation_MS6!$AC$14)/100*detail_MS6!$BO30</f>
        <v>0</v>
      </c>
      <c r="I86" s="172">
        <f>(Kalkulation_MS6!$AC$13+Kalkulation_MS6!$AC$14)/100*detail_MS6!$CB30</f>
        <v>0</v>
      </c>
      <c r="J86" s="206">
        <f t="shared" si="12"/>
        <v>0</v>
      </c>
    </row>
    <row r="87" spans="1:10" outlineLevel="1">
      <c r="A87" s="1">
        <f t="shared" si="11"/>
        <v>0</v>
      </c>
      <c r="C87" s="172">
        <f>(Kalkulation_MS6!$AD$13+Kalkulation_MS6!$AD$14)/100*detail_MS6!$B31</f>
        <v>0</v>
      </c>
      <c r="D87" s="172">
        <f>(Kalkulation_MS6!$AD$13+Kalkulation_MS6!$AD$14)/100*detail_MS6!$O31</f>
        <v>0</v>
      </c>
      <c r="E87" s="172">
        <f>(Kalkulation_MS6!$AD$13+Kalkulation_MS6!$AD$14)/100*detail_MS6!$AB31</f>
        <v>0</v>
      </c>
      <c r="F87" s="172">
        <f>(Kalkulation_MS6!$AD$13+Kalkulation_MS6!$AD$14)/100*detail_MS6!$AO31</f>
        <v>0</v>
      </c>
      <c r="G87" s="172">
        <f>(Kalkulation_MS6!$AD$13+Kalkulation_MS6!$AD$14)/100*detail_MS6!$BB31</f>
        <v>0</v>
      </c>
      <c r="H87" s="172">
        <f>(Kalkulation_MS6!$AD$13+Kalkulation_MS6!$AD$14)/100*detail_MS6!$BO31</f>
        <v>0</v>
      </c>
      <c r="I87" s="172">
        <f>(Kalkulation_MS6!$AD$13+Kalkulation_MS6!$AD$14)/100*detail_MS6!$CB31</f>
        <v>0</v>
      </c>
      <c r="J87" s="206">
        <f t="shared" si="12"/>
        <v>0</v>
      </c>
    </row>
    <row r="88" spans="1:10" outlineLevel="1">
      <c r="A88" s="1">
        <f t="shared" si="11"/>
        <v>0</v>
      </c>
      <c r="C88" s="172">
        <f>(Kalkulation_MS6!$AE$13+Kalkulation_MS6!$AE$14)/100*detail_MS6!$B32</f>
        <v>0</v>
      </c>
      <c r="D88" s="172">
        <f>(Kalkulation_MS6!$AE$13+Kalkulation_MS6!$AE$14)/100*detail_MS6!$O32</f>
        <v>0</v>
      </c>
      <c r="E88" s="172">
        <f>(Kalkulation_MS6!$AE$13+Kalkulation_MS6!$AE$14)/100*detail_MS6!$AB32</f>
        <v>0</v>
      </c>
      <c r="F88" s="172">
        <f>(Kalkulation_MS6!$AE$13+Kalkulation_MS6!$AE$14)/100*detail_MS6!$AO32</f>
        <v>0</v>
      </c>
      <c r="G88" s="172">
        <f>(Kalkulation_MS6!$AE$13+Kalkulation_MS6!$AE$14)/100*detail_MS6!$BB32</f>
        <v>0</v>
      </c>
      <c r="H88" s="172">
        <f>(Kalkulation_MS6!$AE$13+Kalkulation_MS6!$AE$14)/100*detail_MS6!$BO32</f>
        <v>0</v>
      </c>
      <c r="I88" s="172">
        <f>(Kalkulation_MS6!$AE$13+Kalkulation_MS6!$AE$14)/100*detail_MS6!$CB32</f>
        <v>0</v>
      </c>
      <c r="J88" s="206">
        <f t="shared" si="12"/>
        <v>0</v>
      </c>
    </row>
    <row r="89" spans="1:10" outlineLevel="1">
      <c r="A89" s="1">
        <f t="shared" si="11"/>
        <v>0</v>
      </c>
      <c r="C89" s="172">
        <f>(Kalkulation_MS6!$AF$13+Kalkulation_MS6!$AF$14)/100*detail_MS6!$B33</f>
        <v>0</v>
      </c>
      <c r="D89" s="172">
        <f>(Kalkulation_MS6!$AF$13+Kalkulation_MS6!$AF$14)/100*detail_MS6!$O33</f>
        <v>0</v>
      </c>
      <c r="E89" s="172">
        <f>(Kalkulation_MS6!$AF$13+Kalkulation_MS6!$AF$14)/100*detail_MS6!$AB33</f>
        <v>0</v>
      </c>
      <c r="F89" s="172">
        <f>(Kalkulation_MS6!$AF$13+Kalkulation_MS6!$AF$14)/100*detail_MS6!$AO33</f>
        <v>0</v>
      </c>
      <c r="G89" s="172">
        <f>(Kalkulation_MS6!$AF$13+Kalkulation_MS6!$AF$14)/100*detail_MS6!$BB33</f>
        <v>0</v>
      </c>
      <c r="H89" s="172">
        <f>(Kalkulation_MS6!$AF$13+Kalkulation_MS6!$AF$14)/100*detail_MS6!$BO33</f>
        <v>0</v>
      </c>
      <c r="I89" s="172">
        <f>(Kalkulation_MS6!$AF$13+Kalkulation_MS6!$AF$14)/100*detail_MS6!$CB33</f>
        <v>0</v>
      </c>
      <c r="J89" s="206">
        <f t="shared" si="12"/>
        <v>0</v>
      </c>
    </row>
    <row r="90" spans="1:10" outlineLevel="1">
      <c r="A90" s="1">
        <f t="shared" si="11"/>
        <v>0</v>
      </c>
      <c r="C90" s="172">
        <f>(Kalkulation_MS6!$AG$13+Kalkulation_MS6!$AG$14)/100*detail_MS6!$B34</f>
        <v>0</v>
      </c>
      <c r="D90" s="172">
        <f>(Kalkulation_MS6!$AG$13+Kalkulation_MS6!$AG$14)/100*detail_MS6!$O34</f>
        <v>0</v>
      </c>
      <c r="E90" s="172">
        <f>(Kalkulation_MS6!$AG$13+Kalkulation_MS6!$AG$14)/100*detail_MS6!$AB34</f>
        <v>0</v>
      </c>
      <c r="F90" s="172">
        <f>(Kalkulation_MS6!$AG$13+Kalkulation_MS6!$AG$14)/100*detail_MS6!$AO34</f>
        <v>0</v>
      </c>
      <c r="G90" s="172">
        <f>(Kalkulation_MS6!$AG$13+Kalkulation_MS6!$AG$14)/100*detail_MS6!$BB34</f>
        <v>0</v>
      </c>
      <c r="H90" s="172">
        <f>(Kalkulation_MS6!$AG$13+Kalkulation_MS6!$AG$14)/100*detail_MS6!$BO34</f>
        <v>0</v>
      </c>
      <c r="I90" s="172">
        <f>(Kalkulation_MS6!$AG$13+Kalkulation_MS6!$AG$14)/100*detail_MS6!$CB34</f>
        <v>0</v>
      </c>
      <c r="J90" s="206">
        <f t="shared" si="12"/>
        <v>0</v>
      </c>
    </row>
    <row r="91" spans="1:10" outlineLevel="1">
      <c r="A91" s="1">
        <f t="shared" si="11"/>
        <v>0</v>
      </c>
      <c r="C91" s="172">
        <f>(Kalkulation_MS6!$AH$13+Kalkulation_MS6!$AH$14)/100*detail_MS6!$B35</f>
        <v>0</v>
      </c>
      <c r="D91" s="172">
        <f>(Kalkulation_MS6!$AH$13+Kalkulation_MS6!$AH$14)/100*detail_MS6!$O35</f>
        <v>0</v>
      </c>
      <c r="E91" s="172">
        <f>(Kalkulation_MS6!$AH$13+Kalkulation_MS6!$AH$14)/100*detail_MS6!$AB35</f>
        <v>0</v>
      </c>
      <c r="F91" s="172">
        <f>(Kalkulation_MS6!$AH$13+Kalkulation_MS6!$AH$14)/100*detail_MS6!$AO35</f>
        <v>0</v>
      </c>
      <c r="G91" s="172">
        <f>(Kalkulation_MS6!$AH$13+Kalkulation_MS6!$AH$14)/100*detail_MS6!$BB35</f>
        <v>0</v>
      </c>
      <c r="H91" s="172">
        <f>(Kalkulation_MS6!$AH$13+Kalkulation_MS6!$AH$14)/100*detail_MS6!$BO35</f>
        <v>0</v>
      </c>
      <c r="I91" s="172">
        <f>(Kalkulation_MS6!$AH$13+Kalkulation_MS6!$AH$14)/100*detail_MS6!$CB35</f>
        <v>0</v>
      </c>
      <c r="J91" s="206">
        <f t="shared" si="12"/>
        <v>0</v>
      </c>
    </row>
    <row r="92" spans="1:10" outlineLevel="1">
      <c r="A92" s="1">
        <f t="shared" si="11"/>
        <v>0</v>
      </c>
      <c r="C92" s="172">
        <f>(Kalkulation_MS6!$AI$13+Kalkulation_MS6!$AI$14)/100*detail_MS6!$B36</f>
        <v>0</v>
      </c>
      <c r="D92" s="172">
        <f>(Kalkulation_MS6!$AI$13+Kalkulation_MS6!$AI$14)/100*detail_MS6!$O36</f>
        <v>0</v>
      </c>
      <c r="E92" s="172">
        <f>(Kalkulation_MS6!$AI$13+Kalkulation_MS6!$AI$14)/100*detail_MS6!$AB36</f>
        <v>0</v>
      </c>
      <c r="F92" s="172">
        <f>(Kalkulation_MS6!$AI$13+Kalkulation_MS6!$AI$14)/100*detail_MS6!$AO36</f>
        <v>0</v>
      </c>
      <c r="G92" s="172">
        <f>(Kalkulation_MS6!$AI$13+Kalkulation_MS6!$AI$14)/100*detail_MS6!$BB36</f>
        <v>0</v>
      </c>
      <c r="H92" s="172">
        <f>(Kalkulation_MS6!$AI$13+Kalkulation_MS6!$AI$14)/100*detail_MS6!$BO36</f>
        <v>0</v>
      </c>
      <c r="I92" s="172">
        <f>(Kalkulation_MS6!$AI$13+Kalkulation_MS6!$AI$14)/100*detail_MS6!$CB36</f>
        <v>0</v>
      </c>
      <c r="J92" s="206">
        <f t="shared" si="12"/>
        <v>0</v>
      </c>
    </row>
    <row r="93" spans="1:10" outlineLevel="1">
      <c r="A93" s="1">
        <f t="shared" si="11"/>
        <v>0</v>
      </c>
      <c r="C93" s="172">
        <f>(Kalkulation_MS6!$AJ$13+Kalkulation_MS6!$AJ$14)/100*detail_MS6!$B37</f>
        <v>0</v>
      </c>
      <c r="D93" s="172">
        <f>(Kalkulation_MS6!$AJ$13+Kalkulation_MS6!$AJ$14)/100*detail_MS6!$O37</f>
        <v>0</v>
      </c>
      <c r="E93" s="172">
        <f>(Kalkulation_MS6!$AJ$13+Kalkulation_MS6!$AJ$14)/100*detail_MS6!$AB37</f>
        <v>0</v>
      </c>
      <c r="F93" s="172">
        <f>(Kalkulation_MS6!$AJ$13+Kalkulation_MS6!$AJ$14)/100*detail_MS6!$AO37</f>
        <v>0</v>
      </c>
      <c r="G93" s="172">
        <f>(Kalkulation_MS6!$AJ$13+Kalkulation_MS6!$AJ$14)/100*detail_MS6!$BB37</f>
        <v>0</v>
      </c>
      <c r="H93" s="172">
        <f>(Kalkulation_MS6!$AJ$13+Kalkulation_MS6!$AJ$14)/100*detail_MS6!$BO37</f>
        <v>0</v>
      </c>
      <c r="I93" s="172">
        <f>(Kalkulation_MS6!$AJ$13+Kalkulation_MS6!$AJ$14)/100*detail_MS6!$CB37</f>
        <v>0</v>
      </c>
      <c r="J93" s="206">
        <f t="shared" si="12"/>
        <v>0</v>
      </c>
    </row>
    <row r="94" spans="1:10" outlineLevel="1">
      <c r="A94" s="1">
        <f t="shared" si="11"/>
        <v>0</v>
      </c>
      <c r="C94" s="172">
        <f>(Kalkulation_MS6!$AK$13+Kalkulation_MS6!$AK$14)/100*detail_MS6!$B38</f>
        <v>0</v>
      </c>
      <c r="D94" s="172">
        <f>(Kalkulation_MS6!$AK$13+Kalkulation_MS6!$AK$14)/100*detail_MS6!$O38</f>
        <v>0</v>
      </c>
      <c r="E94" s="172">
        <f>(Kalkulation_MS6!$AK$13+Kalkulation_MS6!$AK$14)/100*detail_MS6!$AB38</f>
        <v>0</v>
      </c>
      <c r="F94" s="172">
        <f>(Kalkulation_MS6!$AK$13+Kalkulation_MS6!$AK$14)/100*detail_MS6!$AO38</f>
        <v>0</v>
      </c>
      <c r="G94" s="172">
        <f>(Kalkulation_MS6!$AK$13+Kalkulation_MS6!$AK$14)/100*detail_MS6!$BB38</f>
        <v>0</v>
      </c>
      <c r="H94" s="172">
        <f>(Kalkulation_MS6!$AK$13+Kalkulation_MS6!$AK$14)/100*detail_MS6!$BO38</f>
        <v>0</v>
      </c>
      <c r="I94" s="172">
        <f>(Kalkulation_MS6!$AK$13+Kalkulation_MS6!$AK$14)/100*detail_MS6!$CB38</f>
        <v>0</v>
      </c>
      <c r="J94" s="206">
        <f t="shared" si="12"/>
        <v>0</v>
      </c>
    </row>
    <row r="95" spans="1:10" outlineLevel="1">
      <c r="A95" s="1">
        <f t="shared" si="11"/>
        <v>0</v>
      </c>
      <c r="C95" s="172">
        <f>(Kalkulation_MS6!$AL$13+Kalkulation_MS6!$AL$14)/100*detail_MS6!$B39</f>
        <v>0</v>
      </c>
      <c r="D95" s="172">
        <f>(Kalkulation_MS6!$AL$13+Kalkulation_MS6!$AL$14)/100*detail_MS6!$O39</f>
        <v>0</v>
      </c>
      <c r="E95" s="172">
        <f>(Kalkulation_MS6!$AL$13+Kalkulation_MS6!$AL$14)/100*detail_MS6!$AB39</f>
        <v>0</v>
      </c>
      <c r="F95" s="172">
        <f>(Kalkulation_MS6!$AL$13+Kalkulation_MS6!$AL$14)/100*detail_MS6!$AO39</f>
        <v>0</v>
      </c>
      <c r="G95" s="172">
        <f>(Kalkulation_MS6!$AL$13+Kalkulation_MS6!$AL$14)/100*detail_MS6!$BB39</f>
        <v>0</v>
      </c>
      <c r="H95" s="172">
        <f>(Kalkulation_MS6!$AL$13+Kalkulation_MS6!$AL$14)/100*detail_MS6!$BO39</f>
        <v>0</v>
      </c>
      <c r="I95" s="172">
        <f>(Kalkulation_MS6!$AL$13+Kalkulation_MS6!$AL$14)/100*detail_MS6!$CB39</f>
        <v>0</v>
      </c>
      <c r="J95" s="206">
        <f t="shared" si="12"/>
        <v>0</v>
      </c>
    </row>
    <row r="96" spans="1:10" outlineLevel="1">
      <c r="A96" s="1">
        <f t="shared" si="11"/>
        <v>0</v>
      </c>
      <c r="C96" s="172">
        <f>(Kalkulation_MS6!$AM$13+Kalkulation_MS6!$AM$14)/100*detail_MS6!$B40</f>
        <v>0</v>
      </c>
      <c r="D96" s="172">
        <f>(Kalkulation_MS6!$AM$13+Kalkulation_MS6!$AM$14)/100*detail_MS6!$O40</f>
        <v>0</v>
      </c>
      <c r="E96" s="172">
        <f>(Kalkulation_MS6!$AM$13+Kalkulation_MS6!$AM$14)/100*detail_MS6!$AB40</f>
        <v>0</v>
      </c>
      <c r="F96" s="172">
        <f>(Kalkulation_MS6!$AM$13+Kalkulation_MS6!$AM$14)/100*detail_MS6!$AO40</f>
        <v>0</v>
      </c>
      <c r="G96" s="172">
        <f>(Kalkulation_MS6!$AM$13+Kalkulation_MS6!$AM$14)/100*detail_MS6!$BB40</f>
        <v>0</v>
      </c>
      <c r="H96" s="172">
        <f>(Kalkulation_MS6!$AM$13+Kalkulation_MS6!$AM$14)/100*detail_MS6!$BO40</f>
        <v>0</v>
      </c>
      <c r="I96" s="172">
        <f>(Kalkulation_MS6!$AM$13+Kalkulation_MS6!$AM$14)/100*detail_MS6!$CB40</f>
        <v>0</v>
      </c>
      <c r="J96" s="206">
        <f t="shared" si="12"/>
        <v>0</v>
      </c>
    </row>
    <row r="97" spans="1:11" outlineLevel="1">
      <c r="A97" s="1">
        <f t="shared" si="11"/>
        <v>0</v>
      </c>
      <c r="C97" s="172">
        <f>(Kalkulation_MS6!$AN$13+Kalkulation_MS6!$AN$14)/100*detail_MS6!$B41</f>
        <v>0</v>
      </c>
      <c r="D97" s="172">
        <f>(Kalkulation_MS6!$AN$13+Kalkulation_MS6!$AN$14)/100*detail_MS6!$O41</f>
        <v>0</v>
      </c>
      <c r="E97" s="172">
        <f>(Kalkulation_MS6!$AN$13+Kalkulation_MS6!$AN$14)/100*detail_MS6!$AB41</f>
        <v>0</v>
      </c>
      <c r="F97" s="172">
        <f>(Kalkulation_MS6!$AN$13+Kalkulation_MS6!$AN$14)/100*detail_MS6!$AO41</f>
        <v>0</v>
      </c>
      <c r="G97" s="172">
        <f>(Kalkulation_MS6!$AN$13+Kalkulation_MS6!$AN$14)/100*detail_MS6!$BB41</f>
        <v>0</v>
      </c>
      <c r="H97" s="172">
        <f>(Kalkulation_MS6!$AN$13+Kalkulation_MS6!$AN$14)/100*detail_MS6!$BO41</f>
        <v>0</v>
      </c>
      <c r="I97" s="172">
        <f>(Kalkulation_MS6!$AN$13+Kalkulation_MS6!$AN$14)/100*detail_MS6!$CB41</f>
        <v>0</v>
      </c>
      <c r="J97" s="206">
        <f t="shared" si="12"/>
        <v>0</v>
      </c>
    </row>
    <row r="98" spans="1:11" outlineLevel="1">
      <c r="A98" s="1">
        <f t="shared" si="11"/>
        <v>0</v>
      </c>
      <c r="C98" s="172">
        <f>(Kalkulation_MS6!$AO$13+Kalkulation_MS6!$AO$14)/100*detail_MS6!$B42</f>
        <v>0</v>
      </c>
      <c r="D98" s="172">
        <f>(Kalkulation_MS6!$AO$13+Kalkulation_MS6!$AO$14)/100*detail_MS6!$O42</f>
        <v>0</v>
      </c>
      <c r="E98" s="172">
        <f>(Kalkulation_MS6!$AO$13+Kalkulation_MS6!$AO$14)/100*detail_MS6!$AB42</f>
        <v>0</v>
      </c>
      <c r="F98" s="172">
        <f>(Kalkulation_MS6!$AO$13+Kalkulation_MS6!$AO$14)/100*detail_MS6!$AO42</f>
        <v>0</v>
      </c>
      <c r="G98" s="172">
        <f>(Kalkulation_MS6!$AO$13+Kalkulation_MS6!$AO$14)/100*detail_MS6!$BB42</f>
        <v>0</v>
      </c>
      <c r="H98" s="172">
        <f>(Kalkulation_MS6!$AO$13+Kalkulation_MS6!$AO$14)/100*detail_MS6!$BO42</f>
        <v>0</v>
      </c>
      <c r="I98" s="172">
        <f>(Kalkulation_MS6!$AO$13+Kalkulation_MS6!$AO$14)/100*detail_MS6!$CB42</f>
        <v>0</v>
      </c>
      <c r="J98" s="206">
        <f t="shared" si="12"/>
        <v>0</v>
      </c>
    </row>
    <row r="99" spans="1:11" outlineLevel="1">
      <c r="A99" s="1">
        <f t="shared" si="11"/>
        <v>0</v>
      </c>
      <c r="C99" s="172">
        <f>(Kalkulation_MS6!$AP$13+Kalkulation_MS6!$AP$14)/100*detail_MS6!$B43</f>
        <v>0</v>
      </c>
      <c r="D99" s="172">
        <f>(Kalkulation_MS6!$AP$13+Kalkulation_MS6!$AP$14)/100*detail_MS6!$O43</f>
        <v>0</v>
      </c>
      <c r="E99" s="172">
        <f>(Kalkulation_MS6!$AP$13+Kalkulation_MS6!$AP$14)/100*detail_MS6!$AB43</f>
        <v>0</v>
      </c>
      <c r="F99" s="172">
        <f>(Kalkulation_MS6!$AP$13+Kalkulation_MS6!$AP$14)/100*detail_MS6!$AO43</f>
        <v>0</v>
      </c>
      <c r="G99" s="172">
        <f>(Kalkulation_MS6!$AP$13+Kalkulation_MS6!$AP$14)/100*detail_MS6!$BB43</f>
        <v>0</v>
      </c>
      <c r="H99" s="172">
        <f>(Kalkulation_MS6!$AP$13+Kalkulation_MS6!$AP$14)/100*detail_MS6!$BO43</f>
        <v>0</v>
      </c>
      <c r="I99" s="172">
        <f>(Kalkulation_MS6!$AP$13+Kalkulation_MS6!$AP$14)/100*detail_MS6!$CB43</f>
        <v>0</v>
      </c>
      <c r="J99" s="206">
        <f t="shared" si="12"/>
        <v>0</v>
      </c>
    </row>
    <row r="100" spans="1:11" outlineLevel="1">
      <c r="A100" s="1">
        <f t="shared" si="11"/>
        <v>0</v>
      </c>
      <c r="C100" s="172">
        <f>(Kalkulation_MS6!$AQ$13+Kalkulation_MS6!$AQ$14)/100*detail_MS6!$B44</f>
        <v>0</v>
      </c>
      <c r="D100" s="172">
        <f>(Kalkulation_MS6!$AQ$13+Kalkulation_MS6!$AQ$14)/100*detail_MS6!$O44</f>
        <v>0</v>
      </c>
      <c r="E100" s="172">
        <f>(Kalkulation_MS6!$AQ$13+Kalkulation_MS6!$AQ$14)/100*detail_MS6!$AB44</f>
        <v>0</v>
      </c>
      <c r="F100" s="172">
        <f>(Kalkulation_MS6!$AQ$13+Kalkulation_MS6!$AQ$14)/100*detail_MS6!$AO44</f>
        <v>0</v>
      </c>
      <c r="G100" s="172">
        <f>(Kalkulation_MS6!$AQ$13+Kalkulation_MS6!$AQ$14)/100*detail_MS6!$BB44</f>
        <v>0</v>
      </c>
      <c r="H100" s="172">
        <f>(Kalkulation_MS6!$AQ$13+Kalkulation_MS6!$AQ$14)/100*detail_MS6!$BO44</f>
        <v>0</v>
      </c>
      <c r="I100" s="172">
        <f>(Kalkulation_MS6!$AQ$13+Kalkulation_MS6!$AQ$14)/100*detail_MS6!$CB44</f>
        <v>0</v>
      </c>
      <c r="J100" s="206">
        <f t="shared" si="12"/>
        <v>0</v>
      </c>
    </row>
    <row r="101" spans="1:11" outlineLevel="1">
      <c r="A101" s="1">
        <f t="shared" si="11"/>
        <v>0</v>
      </c>
      <c r="C101" s="172">
        <f>(Kalkulation_MS6!$AR$13+Kalkulation_MS6!$AR$14)/100*detail_MS6!$B45</f>
        <v>0</v>
      </c>
      <c r="D101" s="172">
        <f>(Kalkulation_MS6!$AR$13+Kalkulation_MS6!$AR$14)/100*detail_MS6!$O45</f>
        <v>0</v>
      </c>
      <c r="E101" s="172">
        <f>(Kalkulation_MS6!$AR$13+Kalkulation_MS6!$AR$14)/100*detail_MS6!$AB45</f>
        <v>0</v>
      </c>
      <c r="F101" s="172">
        <f>(Kalkulation_MS6!$AR$13+Kalkulation_MS6!$AR$14)/100*detail_MS6!$AO45</f>
        <v>0</v>
      </c>
      <c r="G101" s="172">
        <f>(Kalkulation_MS6!$AR$13+Kalkulation_MS6!$AR$14)/100*detail_MS6!$BB45</f>
        <v>0</v>
      </c>
      <c r="H101" s="172">
        <f>(Kalkulation_MS6!$AR$13+Kalkulation_MS6!$AR$14)/100*detail_MS6!$BO45</f>
        <v>0</v>
      </c>
      <c r="I101" s="172">
        <f>(Kalkulation_MS6!$AR$13+Kalkulation_MS6!$AR$14)/100*detail_MS6!$CB45</f>
        <v>0</v>
      </c>
      <c r="J101" s="206">
        <f t="shared" si="12"/>
        <v>0</v>
      </c>
    </row>
    <row r="102" spans="1:11" outlineLevel="1">
      <c r="A102" s="1">
        <f t="shared" si="11"/>
        <v>0</v>
      </c>
      <c r="C102" s="172">
        <f>(Kalkulation_MS6!$AS$13+Kalkulation_MS6!$AS$14)/100*detail_MS6!$B46</f>
        <v>0</v>
      </c>
      <c r="D102" s="172">
        <f>(Kalkulation_MS6!$AS$13+Kalkulation_MS6!$AS$14)/100*detail_MS6!$O46</f>
        <v>0</v>
      </c>
      <c r="E102" s="172">
        <f>(Kalkulation_MS6!$AS$13+Kalkulation_MS6!$AS$14)/100*detail_MS6!$AB46</f>
        <v>0</v>
      </c>
      <c r="F102" s="172">
        <f>(Kalkulation_MS6!$AS$13+Kalkulation_MS6!$AS$14)/100*detail_MS6!$AO46</f>
        <v>0</v>
      </c>
      <c r="G102" s="172">
        <f>(Kalkulation_MS6!$AS$13+Kalkulation_MS6!$AS$14)/100*detail_MS6!$BB46</f>
        <v>0</v>
      </c>
      <c r="H102" s="172">
        <f>(Kalkulation_MS6!$AS$13+Kalkulation_MS6!$AS$14)/100*detail_MS6!$BO46</f>
        <v>0</v>
      </c>
      <c r="I102" s="172">
        <f>(Kalkulation_MS6!$AS$13+Kalkulation_MS6!$AS$14)/100*detail_MS6!$CB46</f>
        <v>0</v>
      </c>
      <c r="J102" s="206">
        <f t="shared" si="12"/>
        <v>0</v>
      </c>
    </row>
    <row r="103" spans="1:11" outlineLevel="1">
      <c r="A103" s="88" t="s">
        <v>440</v>
      </c>
      <c r="B103" s="88"/>
      <c r="C103" s="201">
        <f>SUM(C63:C102)</f>
        <v>0</v>
      </c>
      <c r="D103" s="201">
        <f t="shared" ref="D103:J103" si="13">SUM(D63:D102)</f>
        <v>0</v>
      </c>
      <c r="E103" s="201">
        <f t="shared" si="13"/>
        <v>0</v>
      </c>
      <c r="F103" s="201">
        <f t="shared" si="13"/>
        <v>0</v>
      </c>
      <c r="G103" s="201">
        <f t="shared" si="13"/>
        <v>0</v>
      </c>
      <c r="H103" s="201">
        <f t="shared" si="13"/>
        <v>0</v>
      </c>
      <c r="I103" s="201">
        <f t="shared" si="13"/>
        <v>0</v>
      </c>
      <c r="J103" s="79">
        <f t="shared" si="13"/>
        <v>0</v>
      </c>
      <c r="K103" s="172">
        <f>Kalkulation_MS6!AT50*7</f>
        <v>0</v>
      </c>
    </row>
    <row r="104" spans="1:11" outlineLevel="1">
      <c r="A104" s="203" t="s">
        <v>405</v>
      </c>
      <c r="J104" s="205">
        <f t="shared" si="8"/>
        <v>0</v>
      </c>
    </row>
    <row r="105" spans="1:11" outlineLevel="1">
      <c r="A105" s="1">
        <f t="shared" ref="A105:A144" si="14">A63</f>
        <v>0</v>
      </c>
      <c r="C105" s="172">
        <f>(Kalkulation_MS6!$F$16)/100*detail_MS6!B7</f>
        <v>0</v>
      </c>
      <c r="D105" s="172">
        <f>(Kalkulation_MS6!$F$16)/100*detail_MS6!O7</f>
        <v>0</v>
      </c>
      <c r="E105" s="172">
        <f>(Kalkulation_MS6!$F$16)/100*detail_MS6!AB7</f>
        <v>0</v>
      </c>
      <c r="F105" s="172">
        <f>(Kalkulation_MS6!$F$16)/100*detail_MS6!AO7</f>
        <v>0</v>
      </c>
      <c r="G105" s="172">
        <f>(Kalkulation_MS6!$F$16)/100*detail_MS6!BB7</f>
        <v>0</v>
      </c>
      <c r="H105" s="172">
        <f>(Kalkulation_MS6!$F$16)/100*detail_MS6!BO7</f>
        <v>0</v>
      </c>
      <c r="I105" s="172">
        <f>(Kalkulation_MS6!$F$16)/100*detail_MS6!CB7</f>
        <v>0</v>
      </c>
      <c r="J105" s="206">
        <f t="shared" si="8"/>
        <v>0</v>
      </c>
    </row>
    <row r="106" spans="1:11" outlineLevel="1">
      <c r="A106" s="1">
        <f t="shared" si="14"/>
        <v>0</v>
      </c>
      <c r="C106" s="172">
        <f>(Kalkulation_MS6!$G$16)/100*detail_MS6!B8</f>
        <v>0</v>
      </c>
      <c r="D106" s="172">
        <f>(Kalkulation_MS6!$G$16)/100*detail_MS6!O8</f>
        <v>0</v>
      </c>
      <c r="E106" s="172">
        <f>(Kalkulation_MS6!$G$16)/100*detail_MS6!AB8</f>
        <v>0</v>
      </c>
      <c r="F106" s="172">
        <f>(Kalkulation_MS6!$G$16)/100*detail_MS6!AO8</f>
        <v>0</v>
      </c>
      <c r="G106" s="172">
        <f>(Kalkulation_MS6!$G$16)/100*detail_MS6!BB8</f>
        <v>0</v>
      </c>
      <c r="H106" s="172">
        <f>(Kalkulation_MS6!$G$16)/100*detail_MS6!BO8</f>
        <v>0</v>
      </c>
      <c r="I106" s="172">
        <f>(Kalkulation_MS6!$G$16)/100*detail_MS6!CB8</f>
        <v>0</v>
      </c>
      <c r="J106" s="206">
        <f t="shared" si="8"/>
        <v>0</v>
      </c>
    </row>
    <row r="107" spans="1:11" outlineLevel="1">
      <c r="A107" s="1">
        <f t="shared" si="14"/>
        <v>0</v>
      </c>
      <c r="C107" s="172">
        <f>(Kalkulation_MS6!$H$16)/100*detail_MS6!B9</f>
        <v>0</v>
      </c>
      <c r="D107" s="172">
        <f>(Kalkulation_MS6!$H$16)/100*detail_MS6!O9</f>
        <v>0</v>
      </c>
      <c r="E107" s="172">
        <f>(Kalkulation_MS6!$H$16)/100*detail_MS6!AB9</f>
        <v>0</v>
      </c>
      <c r="F107" s="172">
        <f>(Kalkulation_MS6!$H$16)/100*detail_MS6!AO9</f>
        <v>0</v>
      </c>
      <c r="G107" s="172">
        <f>(Kalkulation_MS6!$H$16)/100*detail_MS6!BB9</f>
        <v>0</v>
      </c>
      <c r="H107" s="172">
        <f>(Kalkulation_MS6!$H$16)/100*detail_MS6!BO9</f>
        <v>0</v>
      </c>
      <c r="I107" s="172">
        <f>(Kalkulation_MS6!$H$16)/100*detail_MS6!CB9</f>
        <v>0</v>
      </c>
      <c r="J107" s="206">
        <f t="shared" si="8"/>
        <v>0</v>
      </c>
    </row>
    <row r="108" spans="1:11" outlineLevel="1">
      <c r="A108" s="1">
        <f t="shared" si="14"/>
        <v>0</v>
      </c>
      <c r="C108" s="172">
        <f>(Kalkulation_MS6!$I$16)/100*detail_MS6!B10</f>
        <v>0</v>
      </c>
      <c r="D108" s="172">
        <f>(Kalkulation_MS6!$I$16)/100*detail_MS6!O10</f>
        <v>0</v>
      </c>
      <c r="E108" s="172">
        <f>(Kalkulation_MS6!$I$16)/100*detail_MS6!AB10</f>
        <v>0</v>
      </c>
      <c r="F108" s="172">
        <f>(Kalkulation_MS6!$I$16)/100*detail_MS6!AO10</f>
        <v>0</v>
      </c>
      <c r="G108" s="172">
        <f>(Kalkulation_MS6!$I$16)/100*detail_MS6!BB10</f>
        <v>0</v>
      </c>
      <c r="H108" s="172">
        <f>(Kalkulation_MS6!$I$16)/100*detail_MS6!BO10</f>
        <v>0</v>
      </c>
      <c r="I108" s="172">
        <f>(Kalkulation_MS6!$I$16)/100*detail_MS6!CB10</f>
        <v>0</v>
      </c>
      <c r="J108" s="206">
        <f t="shared" si="8"/>
        <v>0</v>
      </c>
    </row>
    <row r="109" spans="1:11" outlineLevel="1">
      <c r="A109" s="1">
        <f t="shared" si="14"/>
        <v>0</v>
      </c>
      <c r="C109" s="172">
        <f>(Kalkulation_MS6!$J$16)/100*detail_MS6!B11</f>
        <v>0</v>
      </c>
      <c r="D109" s="172">
        <f>(Kalkulation_MS6!$J$16)/100*detail_MS6!O11</f>
        <v>0</v>
      </c>
      <c r="E109" s="172">
        <f>(Kalkulation_MS6!$J$16)/100*detail_MS6!AB11</f>
        <v>0</v>
      </c>
      <c r="F109" s="172">
        <f>(Kalkulation_MS6!$J$16)/100*detail_MS6!AO11</f>
        <v>0</v>
      </c>
      <c r="G109" s="172">
        <f>(Kalkulation_MS6!$J$16)/100*detail_MS6!BB11</f>
        <v>0</v>
      </c>
      <c r="H109" s="172">
        <f>(Kalkulation_MS6!$J$16)/100*detail_MS6!BO11</f>
        <v>0</v>
      </c>
      <c r="I109" s="172">
        <f>(Kalkulation_MS6!$J$16)/100*detail_MS6!CB11</f>
        <v>0</v>
      </c>
      <c r="J109" s="206">
        <f t="shared" si="8"/>
        <v>0</v>
      </c>
    </row>
    <row r="110" spans="1:11" outlineLevel="1">
      <c r="A110" s="1">
        <f t="shared" si="14"/>
        <v>0</v>
      </c>
      <c r="C110" s="172">
        <f>(Kalkulation_MS6!$K$16)/100*detail_MS6!B12</f>
        <v>0</v>
      </c>
      <c r="D110" s="172">
        <f>(Kalkulation_MS6!$K$16)/100*detail_MS6!O12</f>
        <v>0</v>
      </c>
      <c r="E110" s="172">
        <f>(Kalkulation_MS6!$K$16)/100*detail_MS6!AB12</f>
        <v>0</v>
      </c>
      <c r="F110" s="172">
        <f>(Kalkulation_MS6!$K$16)/100*detail_MS6!AO12</f>
        <v>0</v>
      </c>
      <c r="G110" s="172">
        <f>(Kalkulation_MS6!$K$16)/100*detail_MS6!BB12</f>
        <v>0</v>
      </c>
      <c r="H110" s="172">
        <f>(Kalkulation_MS6!$K$16)/100*detail_MS6!BO12</f>
        <v>0</v>
      </c>
      <c r="I110" s="172">
        <f>(Kalkulation_MS6!$K$16)/100*detail_MS6!CB12</f>
        <v>0</v>
      </c>
      <c r="J110" s="206">
        <f t="shared" si="8"/>
        <v>0</v>
      </c>
    </row>
    <row r="111" spans="1:11" outlineLevel="1">
      <c r="A111" s="1">
        <f t="shared" si="14"/>
        <v>0</v>
      </c>
      <c r="C111" s="172">
        <f>(Kalkulation_MS6!$L$16)/100*detail_MS6!B13</f>
        <v>0</v>
      </c>
      <c r="D111" s="172">
        <f>(Kalkulation_MS6!$L$16)/100*detail_MS6!O13</f>
        <v>0</v>
      </c>
      <c r="E111" s="172">
        <f>(Kalkulation_MS6!$L$16)/100*detail_MS6!AB13</f>
        <v>0</v>
      </c>
      <c r="F111" s="172">
        <f>(Kalkulation_MS6!$L$16)/100*detail_MS6!AO13</f>
        <v>0</v>
      </c>
      <c r="G111" s="172">
        <f>(Kalkulation_MS6!$L$16)/100*detail_MS6!BB13</f>
        <v>0</v>
      </c>
      <c r="H111" s="172">
        <f>(Kalkulation_MS6!$L$16)/100*detail_MS6!BO13</f>
        <v>0</v>
      </c>
      <c r="I111" s="172">
        <f>(Kalkulation_MS6!$L$16)/100*detail_MS6!CB13</f>
        <v>0</v>
      </c>
      <c r="J111" s="206">
        <f t="shared" si="8"/>
        <v>0</v>
      </c>
    </row>
    <row r="112" spans="1:11" outlineLevel="1">
      <c r="A112" s="1">
        <f t="shared" si="14"/>
        <v>0</v>
      </c>
      <c r="C112" s="172">
        <f>(Kalkulation_MS6!$M$16)/100*detail_MS6!B14</f>
        <v>0</v>
      </c>
      <c r="D112" s="172">
        <f>(Kalkulation_MS6!$M$16)/100*detail_MS6!O14</f>
        <v>0</v>
      </c>
      <c r="E112" s="172">
        <f>(Kalkulation_MS6!$M$16)/100*detail_MS6!AB14</f>
        <v>0</v>
      </c>
      <c r="F112" s="172">
        <f>(Kalkulation_MS6!$M$16)/100*detail_MS6!AO14</f>
        <v>0</v>
      </c>
      <c r="G112" s="172">
        <f>(Kalkulation_MS6!$M$16)/100*detail_MS6!BB14</f>
        <v>0</v>
      </c>
      <c r="H112" s="172">
        <f>(Kalkulation_MS6!$M$16)/100*detail_MS6!BO14</f>
        <v>0</v>
      </c>
      <c r="I112" s="172">
        <f>(Kalkulation_MS6!$M$16)/100*detail_MS6!CB14</f>
        <v>0</v>
      </c>
      <c r="J112" s="206">
        <f t="shared" si="8"/>
        <v>0</v>
      </c>
    </row>
    <row r="113" spans="1:10" outlineLevel="1">
      <c r="A113" s="1">
        <f t="shared" si="14"/>
        <v>0</v>
      </c>
      <c r="C113" s="172">
        <f>(Kalkulation_MS6!$N$16)/100*detail_MS6!B15</f>
        <v>0</v>
      </c>
      <c r="D113" s="172">
        <f>(Kalkulation_MS6!$N$16)/100*detail_MS6!O15</f>
        <v>0</v>
      </c>
      <c r="E113" s="172">
        <f>(Kalkulation_MS6!$N$16)/100*detail_MS6!AB15</f>
        <v>0</v>
      </c>
      <c r="F113" s="172">
        <f>(Kalkulation_MS6!$N$16)/100*detail_MS6!AO15</f>
        <v>0</v>
      </c>
      <c r="G113" s="172">
        <f>(Kalkulation_MS6!$N$16)/100*detail_MS6!BB15</f>
        <v>0</v>
      </c>
      <c r="H113" s="172">
        <f>(Kalkulation_MS6!$N$16)/100*detail_MS6!BO15</f>
        <v>0</v>
      </c>
      <c r="I113" s="172">
        <f>(Kalkulation_MS6!$N$16)/100*detail_MS6!CB15</f>
        <v>0</v>
      </c>
      <c r="J113" s="206">
        <f t="shared" si="8"/>
        <v>0</v>
      </c>
    </row>
    <row r="114" spans="1:10" outlineLevel="1">
      <c r="A114" s="1">
        <f t="shared" si="14"/>
        <v>0</v>
      </c>
      <c r="C114" s="172">
        <f>(Kalkulation_MS6!$O$16)/100*detail_MS6!B16</f>
        <v>0</v>
      </c>
      <c r="D114" s="172">
        <f>(Kalkulation_MS6!$O$16)/100*detail_MS6!O16</f>
        <v>0</v>
      </c>
      <c r="E114" s="172">
        <f>(Kalkulation_MS6!$O$16)/100*detail_MS6!AB16</f>
        <v>0</v>
      </c>
      <c r="F114" s="172">
        <f>(Kalkulation_MS6!$O$16)/100*detail_MS6!AO16</f>
        <v>0</v>
      </c>
      <c r="G114" s="172">
        <f>(Kalkulation_MS6!$O$16)/100*detail_MS6!BB16</f>
        <v>0</v>
      </c>
      <c r="H114" s="172">
        <f>(Kalkulation_MS6!$O$16)/100*detail_MS6!BO16</f>
        <v>0</v>
      </c>
      <c r="I114" s="172">
        <f>(Kalkulation_MS6!$O$16)/100*detail_MS6!CB16</f>
        <v>0</v>
      </c>
      <c r="J114" s="206">
        <f t="shared" si="8"/>
        <v>0</v>
      </c>
    </row>
    <row r="115" spans="1:10" outlineLevel="1">
      <c r="A115" s="1">
        <f t="shared" si="14"/>
        <v>0</v>
      </c>
      <c r="C115" s="172">
        <f>(Kalkulation_MS6!$P$16)/100*detail_MS6!B17</f>
        <v>0</v>
      </c>
      <c r="D115" s="172">
        <f>(Kalkulation_MS6!$P$16)/100*detail_MS6!O17</f>
        <v>0</v>
      </c>
      <c r="E115" s="172">
        <f>(Kalkulation_MS6!$P$16)/100*detail_MS6!AB17</f>
        <v>0</v>
      </c>
      <c r="F115" s="172">
        <f>(Kalkulation_MS6!$P$16)/100*detail_MS6!AO17</f>
        <v>0</v>
      </c>
      <c r="G115" s="172">
        <f>(Kalkulation_MS6!$P$16)/100*detail_MS6!BB17</f>
        <v>0</v>
      </c>
      <c r="H115" s="172">
        <f>(Kalkulation_MS6!$P$16)/100*detail_MS6!BO17</f>
        <v>0</v>
      </c>
      <c r="I115" s="172">
        <f>(Kalkulation_MS6!$P$16)/100*detail_MS6!CB17</f>
        <v>0</v>
      </c>
      <c r="J115" s="206">
        <f t="shared" ref="J115:J144" si="15">SUM(C115:I115)</f>
        <v>0</v>
      </c>
    </row>
    <row r="116" spans="1:10" outlineLevel="1">
      <c r="A116" s="1">
        <f t="shared" si="14"/>
        <v>0</v>
      </c>
      <c r="C116" s="172">
        <f>(Kalkulation_MS6!$Q$16)/100*detail_MS6!B18</f>
        <v>0</v>
      </c>
      <c r="D116" s="172">
        <f>(Kalkulation_MS6!$Q$16)/100*detail_MS6!O18</f>
        <v>0</v>
      </c>
      <c r="E116" s="172">
        <f>(Kalkulation_MS6!$Q$16)/100*detail_MS6!AB18</f>
        <v>0</v>
      </c>
      <c r="F116" s="172">
        <f>(Kalkulation_MS6!$Q$16)/100*detail_MS6!AO18</f>
        <v>0</v>
      </c>
      <c r="G116" s="172">
        <f>(Kalkulation_MS6!$Q$16)/100*detail_MS6!BB18</f>
        <v>0</v>
      </c>
      <c r="H116" s="172">
        <f>(Kalkulation_MS6!$Q$16)/100*detail_MS6!BO18</f>
        <v>0</v>
      </c>
      <c r="I116" s="172">
        <f>(Kalkulation_MS6!$Q$16)/100*detail_MS6!CB18</f>
        <v>0</v>
      </c>
      <c r="J116" s="206">
        <f t="shared" si="15"/>
        <v>0</v>
      </c>
    </row>
    <row r="117" spans="1:10" outlineLevel="1">
      <c r="A117" s="1">
        <f t="shared" si="14"/>
        <v>0</v>
      </c>
      <c r="C117" s="172">
        <f>(Kalkulation_MS6!$R$16)/100*detail_MS6!B19</f>
        <v>0</v>
      </c>
      <c r="D117" s="172">
        <f>(Kalkulation_MS6!$R$16)/100*detail_MS6!O19</f>
        <v>0</v>
      </c>
      <c r="E117" s="172">
        <f>(Kalkulation_MS6!$R$16)/100*detail_MS6!AB19</f>
        <v>0</v>
      </c>
      <c r="F117" s="172">
        <f>(Kalkulation_MS6!$R$16)/100*detail_MS6!AO19</f>
        <v>0</v>
      </c>
      <c r="G117" s="172">
        <f>(Kalkulation_MS6!$R$16)/100*detail_MS6!BB19</f>
        <v>0</v>
      </c>
      <c r="H117" s="172">
        <f>(Kalkulation_MS6!$R$16)/100*detail_MS6!BO19</f>
        <v>0</v>
      </c>
      <c r="I117" s="172">
        <f>(Kalkulation_MS6!$R$16)/100*detail_MS6!CB19</f>
        <v>0</v>
      </c>
      <c r="J117" s="206">
        <f t="shared" si="15"/>
        <v>0</v>
      </c>
    </row>
    <row r="118" spans="1:10" outlineLevel="1">
      <c r="A118" s="1">
        <f t="shared" si="14"/>
        <v>0</v>
      </c>
      <c r="C118" s="172">
        <f>(Kalkulation_MS6!$S$16)/100*detail_MS6!$B20</f>
        <v>0</v>
      </c>
      <c r="D118" s="172">
        <f>(Kalkulation_MS6!$S$16)/100*detail_MS6!$O20</f>
        <v>0</v>
      </c>
      <c r="E118" s="172">
        <f>(Kalkulation_MS6!$S$16)/100*detail_MS6!$AB20</f>
        <v>0</v>
      </c>
      <c r="F118" s="172">
        <f>(Kalkulation_MS6!$S$16)/100*detail_MS6!$AO20</f>
        <v>0</v>
      </c>
      <c r="G118" s="172">
        <f>(Kalkulation_MS6!$S$16)/100*detail_MS6!$BB20</f>
        <v>0</v>
      </c>
      <c r="H118" s="172">
        <f>(Kalkulation_MS6!$S$16)/100*detail_MS6!$BO20</f>
        <v>0</v>
      </c>
      <c r="I118" s="172">
        <f>(Kalkulation_MS6!$S$16)/100*detail_MS6!$CB20</f>
        <v>0</v>
      </c>
      <c r="J118" s="206">
        <f t="shared" si="15"/>
        <v>0</v>
      </c>
    </row>
    <row r="119" spans="1:10" outlineLevel="1">
      <c r="A119" s="1">
        <f t="shared" si="14"/>
        <v>0</v>
      </c>
      <c r="C119" s="172">
        <f>(Kalkulation_MS6!$T$16)/100*detail_MS6!$B21</f>
        <v>0</v>
      </c>
      <c r="D119" s="172">
        <f>(Kalkulation_MS6!$T$16)/100*detail_MS6!$O21</f>
        <v>0</v>
      </c>
      <c r="E119" s="172">
        <f>(Kalkulation_MS6!$T$16)/100*detail_MS6!$AB21</f>
        <v>0</v>
      </c>
      <c r="F119" s="172">
        <f>(Kalkulation_MS6!$T$16)/100*detail_MS6!$AO21</f>
        <v>0</v>
      </c>
      <c r="G119" s="172">
        <f>(Kalkulation_MS6!$T$16)/100*detail_MS6!$BB21</f>
        <v>0</v>
      </c>
      <c r="H119" s="172">
        <f>(Kalkulation_MS6!$T$16)/100*detail_MS6!$BO21</f>
        <v>0</v>
      </c>
      <c r="I119" s="172">
        <f>(Kalkulation_MS6!$T$16)/100*detail_MS6!$CB21</f>
        <v>0</v>
      </c>
      <c r="J119" s="206">
        <f t="shared" si="15"/>
        <v>0</v>
      </c>
    </row>
    <row r="120" spans="1:10" outlineLevel="1">
      <c r="A120" s="1">
        <f t="shared" si="14"/>
        <v>0</v>
      </c>
      <c r="C120" s="172">
        <f>(Kalkulation_MS6!$U$16)/100*detail_MS6!$B22</f>
        <v>0</v>
      </c>
      <c r="D120" s="172">
        <f>(Kalkulation_MS6!$U$16)/100*detail_MS6!$O22</f>
        <v>0</v>
      </c>
      <c r="E120" s="172">
        <f>(Kalkulation_MS6!$U$16)/100*detail_MS6!$AB22</f>
        <v>0</v>
      </c>
      <c r="F120" s="172">
        <f>(Kalkulation_MS6!$U$16)/100*detail_MS6!$AO22</f>
        <v>0</v>
      </c>
      <c r="G120" s="172">
        <f>(Kalkulation_MS6!$U$16)/100*detail_MS6!$BB22</f>
        <v>0</v>
      </c>
      <c r="H120" s="172">
        <f>(Kalkulation_MS6!$U$16)/100*detail_MS6!$BO22</f>
        <v>0</v>
      </c>
      <c r="I120" s="172">
        <f>(Kalkulation_MS6!$U$16)/100*detail_MS6!$CB22</f>
        <v>0</v>
      </c>
      <c r="J120" s="206">
        <f t="shared" si="15"/>
        <v>0</v>
      </c>
    </row>
    <row r="121" spans="1:10" outlineLevel="1">
      <c r="A121" s="1">
        <f t="shared" si="14"/>
        <v>0</v>
      </c>
      <c r="C121" s="172">
        <f>(Kalkulation_MS6!$V$16)/100*detail_MS6!$B23</f>
        <v>0</v>
      </c>
      <c r="D121" s="172">
        <f>(Kalkulation_MS6!$V$16)/100*detail_MS6!$O23</f>
        <v>0</v>
      </c>
      <c r="E121" s="172">
        <f>(Kalkulation_MS6!$V$16)/100*detail_MS6!$AB23</f>
        <v>0</v>
      </c>
      <c r="F121" s="172">
        <f>(Kalkulation_MS6!$V$16)/100*detail_MS6!$AO23</f>
        <v>0</v>
      </c>
      <c r="G121" s="172">
        <f>(Kalkulation_MS6!$V$16)/100*detail_MS6!$BB23</f>
        <v>0</v>
      </c>
      <c r="H121" s="172">
        <f>(Kalkulation_MS6!$V$16)/100*detail_MS6!$BO23</f>
        <v>0</v>
      </c>
      <c r="I121" s="172">
        <f>(Kalkulation_MS6!$V$16)/100*detail_MS6!$CB23</f>
        <v>0</v>
      </c>
      <c r="J121" s="206">
        <f t="shared" si="15"/>
        <v>0</v>
      </c>
    </row>
    <row r="122" spans="1:10" outlineLevel="1">
      <c r="A122" s="1">
        <f t="shared" si="14"/>
        <v>0</v>
      </c>
      <c r="C122" s="172">
        <f>(Kalkulation_MS6!$W$16)/100*detail_MS6!$B24</f>
        <v>0</v>
      </c>
      <c r="D122" s="172">
        <f>(Kalkulation_MS6!$W$16)/100*detail_MS6!$O24</f>
        <v>0</v>
      </c>
      <c r="E122" s="172">
        <f>(Kalkulation_MS6!$W$16)/100*detail_MS6!$AB24</f>
        <v>0</v>
      </c>
      <c r="F122" s="172">
        <f>(Kalkulation_MS6!$W$16)/100*detail_MS6!$AO24</f>
        <v>0</v>
      </c>
      <c r="G122" s="172">
        <f>(Kalkulation_MS6!$W$16)/100*detail_MS6!$BB24</f>
        <v>0</v>
      </c>
      <c r="H122" s="172">
        <f>(Kalkulation_MS6!$W$16)/100*detail_MS6!$BO24</f>
        <v>0</v>
      </c>
      <c r="I122" s="172">
        <f>(Kalkulation_MS6!$W$16)/100*detail_MS6!$CB24</f>
        <v>0</v>
      </c>
      <c r="J122" s="206">
        <f t="shared" si="15"/>
        <v>0</v>
      </c>
    </row>
    <row r="123" spans="1:10" outlineLevel="1">
      <c r="A123" s="1">
        <f t="shared" si="14"/>
        <v>0</v>
      </c>
      <c r="C123" s="172">
        <f>(Kalkulation_MS6!$X$16)/100*detail_MS6!$B25</f>
        <v>0</v>
      </c>
      <c r="D123" s="172">
        <f>(Kalkulation_MS6!$X$16)/100*detail_MS6!$O25</f>
        <v>0</v>
      </c>
      <c r="E123" s="172">
        <f>(Kalkulation_MS6!$X$16)/100*detail_MS6!$AB25</f>
        <v>0</v>
      </c>
      <c r="F123" s="172">
        <f>(Kalkulation_MS6!$X$16)/100*detail_MS6!$AO25</f>
        <v>0</v>
      </c>
      <c r="G123" s="172">
        <f>(Kalkulation_MS6!$X$16)/100*detail_MS6!$BB25</f>
        <v>0</v>
      </c>
      <c r="H123" s="172">
        <f>(Kalkulation_MS6!$X$16)/100*detail_MS6!$BO25</f>
        <v>0</v>
      </c>
      <c r="I123" s="172">
        <f>(Kalkulation_MS6!$X$16)/100*detail_MS6!$CB25</f>
        <v>0</v>
      </c>
      <c r="J123" s="206">
        <f t="shared" si="15"/>
        <v>0</v>
      </c>
    </row>
    <row r="124" spans="1:10" outlineLevel="1">
      <c r="A124" s="1">
        <f t="shared" si="14"/>
        <v>0</v>
      </c>
      <c r="C124" s="172">
        <f>(Kalkulation_MS6!$Y$16)/100*detail_MS6!$B26</f>
        <v>0</v>
      </c>
      <c r="D124" s="172">
        <f>(Kalkulation_MS6!$Y$16)/100*detail_MS6!$O26</f>
        <v>0</v>
      </c>
      <c r="E124" s="172">
        <f>(Kalkulation_MS6!$Y$16)/100*detail_MS6!$AB26</f>
        <v>0</v>
      </c>
      <c r="F124" s="172">
        <f>(Kalkulation_MS6!$Y$16)/100*detail_MS6!$AO26</f>
        <v>0</v>
      </c>
      <c r="G124" s="172">
        <f>(Kalkulation_MS6!$Y$16)/100*detail_MS6!$BB26</f>
        <v>0</v>
      </c>
      <c r="H124" s="172">
        <f>(Kalkulation_MS6!$Y$16)/100*detail_MS6!$BO26</f>
        <v>0</v>
      </c>
      <c r="I124" s="172">
        <f>(Kalkulation_MS6!$Y$16)/100*detail_MS6!$CB26</f>
        <v>0</v>
      </c>
      <c r="J124" s="206">
        <f t="shared" si="15"/>
        <v>0</v>
      </c>
    </row>
    <row r="125" spans="1:10" outlineLevel="1">
      <c r="A125" s="1">
        <f t="shared" si="14"/>
        <v>0</v>
      </c>
      <c r="C125" s="172">
        <f>(Kalkulation_MS6!$Z$16)/100*detail_MS6!$B27</f>
        <v>0</v>
      </c>
      <c r="D125" s="172">
        <f>(Kalkulation_MS6!$Z$16)/100*detail_MS6!$O27</f>
        <v>0</v>
      </c>
      <c r="E125" s="172">
        <f>(Kalkulation_MS6!$Z$16)/100*detail_MS6!$AB27</f>
        <v>0</v>
      </c>
      <c r="F125" s="172">
        <f>(Kalkulation_MS6!$Z$16)/100*detail_MS6!$AO27</f>
        <v>0</v>
      </c>
      <c r="G125" s="172">
        <f>(Kalkulation_MS6!$Z$16)/100*detail_MS6!$BB27</f>
        <v>0</v>
      </c>
      <c r="H125" s="172">
        <f>(Kalkulation_MS6!$Z$16)/100*detail_MS6!$BO27</f>
        <v>0</v>
      </c>
      <c r="I125" s="172">
        <f>(Kalkulation_MS6!$Z$16)/100*detail_MS6!$CB27</f>
        <v>0</v>
      </c>
      <c r="J125" s="206">
        <f t="shared" si="15"/>
        <v>0</v>
      </c>
    </row>
    <row r="126" spans="1:10" outlineLevel="1">
      <c r="A126" s="1">
        <f t="shared" si="14"/>
        <v>0</v>
      </c>
      <c r="C126" s="172">
        <f>(Kalkulation_MS6!$AA$16)/100*detail_MS6!$B28</f>
        <v>0</v>
      </c>
      <c r="D126" s="172">
        <f>(Kalkulation_MS6!$AA$16)/100*detail_MS6!$O28</f>
        <v>0</v>
      </c>
      <c r="E126" s="172">
        <f>(Kalkulation_MS6!$AA$16)/100*detail_MS6!$AB28</f>
        <v>0</v>
      </c>
      <c r="F126" s="172">
        <f>(Kalkulation_MS6!$AA$16)/100*detail_MS6!$AO28</f>
        <v>0</v>
      </c>
      <c r="G126" s="172">
        <f>(Kalkulation_MS6!$AA$16)/100*detail_MS6!$BB28</f>
        <v>0</v>
      </c>
      <c r="H126" s="172">
        <f>(Kalkulation_MS6!$AA$16)/100*detail_MS6!$BO28</f>
        <v>0</v>
      </c>
      <c r="I126" s="172">
        <f>(Kalkulation_MS6!$AA$16)/100*detail_MS6!$CB28</f>
        <v>0</v>
      </c>
      <c r="J126" s="206">
        <f t="shared" si="15"/>
        <v>0</v>
      </c>
    </row>
    <row r="127" spans="1:10" outlineLevel="1">
      <c r="A127" s="1">
        <f t="shared" si="14"/>
        <v>0</v>
      </c>
      <c r="C127" s="172">
        <f>(Kalkulation_MS6!$AB$16)/100*detail_MS6!$B29</f>
        <v>0</v>
      </c>
      <c r="D127" s="172">
        <f>(Kalkulation_MS6!$AB$16)/100*detail_MS6!$O29</f>
        <v>0</v>
      </c>
      <c r="E127" s="172">
        <f>(Kalkulation_MS6!$AB$16)/100*detail_MS6!$AB29</f>
        <v>0</v>
      </c>
      <c r="F127" s="172">
        <f>(Kalkulation_MS6!$AB$16)/100*detail_MS6!$AO29</f>
        <v>0</v>
      </c>
      <c r="G127" s="172">
        <f>(Kalkulation_MS6!$AB$16)/100*detail_MS6!$BB29</f>
        <v>0</v>
      </c>
      <c r="H127" s="172">
        <f>(Kalkulation_MS6!$AB$16)/100*detail_MS6!$BO29</f>
        <v>0</v>
      </c>
      <c r="I127" s="172">
        <f>(Kalkulation_MS6!$AB$16)/100*detail_MS6!$CB29</f>
        <v>0</v>
      </c>
      <c r="J127" s="206">
        <f t="shared" si="15"/>
        <v>0</v>
      </c>
    </row>
    <row r="128" spans="1:10" outlineLevel="1">
      <c r="A128" s="1">
        <f t="shared" si="14"/>
        <v>0</v>
      </c>
      <c r="C128" s="172">
        <f>(Kalkulation_MS6!$AC$16)/100*detail_MS6!$B30</f>
        <v>0</v>
      </c>
      <c r="D128" s="172">
        <f>(Kalkulation_MS6!$AC$16)/100*detail_MS6!$O30</f>
        <v>0</v>
      </c>
      <c r="E128" s="172">
        <f>(Kalkulation_MS6!$AC$16)/100*detail_MS6!$AB30</f>
        <v>0</v>
      </c>
      <c r="F128" s="172">
        <f>(Kalkulation_MS6!$AC$16)/100*detail_MS6!$AO30</f>
        <v>0</v>
      </c>
      <c r="G128" s="172">
        <f>(Kalkulation_MS6!$AC$16)/100*detail_MS6!$BB30</f>
        <v>0</v>
      </c>
      <c r="H128" s="172">
        <f>(Kalkulation_MS6!$AC$16)/100*detail_MS6!$BO30</f>
        <v>0</v>
      </c>
      <c r="I128" s="172">
        <f>(Kalkulation_MS6!$AC$16)/100*detail_MS6!$CB30</f>
        <v>0</v>
      </c>
      <c r="J128" s="206">
        <f t="shared" si="15"/>
        <v>0</v>
      </c>
    </row>
    <row r="129" spans="1:10" outlineLevel="1">
      <c r="A129" s="1">
        <f t="shared" si="14"/>
        <v>0</v>
      </c>
      <c r="C129" s="172">
        <f>(Kalkulation_MS6!$AD$16)/100*detail_MS6!$B31</f>
        <v>0</v>
      </c>
      <c r="D129" s="172">
        <f>(Kalkulation_MS6!$AD$16)/100*detail_MS6!$O31</f>
        <v>0</v>
      </c>
      <c r="E129" s="172">
        <f>(Kalkulation_MS6!$AD$16)/100*detail_MS6!$AB31</f>
        <v>0</v>
      </c>
      <c r="F129" s="172">
        <f>(Kalkulation_MS6!$AD$16)/100*detail_MS6!$AO31</f>
        <v>0</v>
      </c>
      <c r="G129" s="172">
        <f>(Kalkulation_MS6!$AD$16)/100*detail_MS6!$BB31</f>
        <v>0</v>
      </c>
      <c r="H129" s="172">
        <f>(Kalkulation_MS6!$AD$16)/100*detail_MS6!$BO31</f>
        <v>0</v>
      </c>
      <c r="I129" s="172">
        <f>(Kalkulation_MS6!$AD$16)/100*detail_MS6!$CB31</f>
        <v>0</v>
      </c>
      <c r="J129" s="206">
        <f t="shared" si="15"/>
        <v>0</v>
      </c>
    </row>
    <row r="130" spans="1:10" outlineLevel="1">
      <c r="A130" s="1">
        <f t="shared" si="14"/>
        <v>0</v>
      </c>
      <c r="C130" s="172">
        <f>(Kalkulation_MS6!$AE$16)/100*detail_MS6!$B32</f>
        <v>0</v>
      </c>
      <c r="D130" s="172">
        <f>(Kalkulation_MS6!$AE$16)/100*detail_MS6!$O32</f>
        <v>0</v>
      </c>
      <c r="E130" s="172">
        <f>(Kalkulation_MS6!$AE$16)/100*detail_MS6!$AB32</f>
        <v>0</v>
      </c>
      <c r="F130" s="172">
        <f>(Kalkulation_MS6!$AE$16)/100*detail_MS6!$AO32</f>
        <v>0</v>
      </c>
      <c r="G130" s="172">
        <f>(Kalkulation_MS6!$AE$16)/100*detail_MS6!$BB32</f>
        <v>0</v>
      </c>
      <c r="H130" s="172">
        <f>(Kalkulation_MS6!$AE$16)/100*detail_MS6!$BO32</f>
        <v>0</v>
      </c>
      <c r="I130" s="172">
        <f>(Kalkulation_MS6!$AE$16)/100*detail_MS6!$CB32</f>
        <v>0</v>
      </c>
      <c r="J130" s="206">
        <f t="shared" si="15"/>
        <v>0</v>
      </c>
    </row>
    <row r="131" spans="1:10" outlineLevel="1">
      <c r="A131" s="1">
        <f t="shared" si="14"/>
        <v>0</v>
      </c>
      <c r="C131" s="172">
        <f>(Kalkulation_MS6!$AF$16)/100*detail_MS6!$B33</f>
        <v>0</v>
      </c>
      <c r="D131" s="172">
        <f>(Kalkulation_MS6!$AF$16)/100*detail_MS6!$O33</f>
        <v>0</v>
      </c>
      <c r="E131" s="172">
        <f>(Kalkulation_MS6!$AF$16)/100*detail_MS6!$AB33</f>
        <v>0</v>
      </c>
      <c r="F131" s="172">
        <f>(Kalkulation_MS6!$AF$16)/100*detail_MS6!$AO33</f>
        <v>0</v>
      </c>
      <c r="G131" s="172">
        <f>(Kalkulation_MS6!$AF$16)/100*detail_MS6!$BB33</f>
        <v>0</v>
      </c>
      <c r="H131" s="172">
        <f>(Kalkulation_MS6!$AF$16)/100*detail_MS6!$BO33</f>
        <v>0</v>
      </c>
      <c r="I131" s="172">
        <f>(Kalkulation_MS6!$AF$16)/100*detail_MS6!$CB33</f>
        <v>0</v>
      </c>
      <c r="J131" s="206">
        <f t="shared" si="15"/>
        <v>0</v>
      </c>
    </row>
    <row r="132" spans="1:10" outlineLevel="1">
      <c r="A132" s="1">
        <f t="shared" si="14"/>
        <v>0</v>
      </c>
      <c r="C132" s="172">
        <f>(Kalkulation_MS6!$AG$16)/100*detail_MS6!$B34</f>
        <v>0</v>
      </c>
      <c r="D132" s="172">
        <f>(Kalkulation_MS6!$AG$16)/100*detail_MS6!$O34</f>
        <v>0</v>
      </c>
      <c r="E132" s="172">
        <f>(Kalkulation_MS6!$AG$16)/100*detail_MS6!$AB34</f>
        <v>0</v>
      </c>
      <c r="F132" s="172">
        <f>(Kalkulation_MS6!$AG$16)/100*detail_MS6!$AO34</f>
        <v>0</v>
      </c>
      <c r="G132" s="172">
        <f>(Kalkulation_MS6!$AG$16)/100*detail_MS6!$BB34</f>
        <v>0</v>
      </c>
      <c r="H132" s="172">
        <f>(Kalkulation_MS6!$AG$16)/100*detail_MS6!$BO34</f>
        <v>0</v>
      </c>
      <c r="I132" s="172">
        <f>(Kalkulation_MS6!$AG$16)/100*detail_MS6!$CB34</f>
        <v>0</v>
      </c>
      <c r="J132" s="206">
        <f t="shared" si="15"/>
        <v>0</v>
      </c>
    </row>
    <row r="133" spans="1:10" outlineLevel="1">
      <c r="A133" s="1">
        <f t="shared" si="14"/>
        <v>0</v>
      </c>
      <c r="C133" s="172">
        <f>(Kalkulation_MS6!$AH$16)/100*detail_MS6!$B35</f>
        <v>0</v>
      </c>
      <c r="D133" s="172">
        <f>(Kalkulation_MS6!$AH$16)/100*detail_MS6!$O35</f>
        <v>0</v>
      </c>
      <c r="E133" s="172">
        <f>(Kalkulation_MS6!$AH$16)/100*detail_MS6!$AB35</f>
        <v>0</v>
      </c>
      <c r="F133" s="172">
        <f>(Kalkulation_MS6!$AH$16)/100*detail_MS6!$AO35</f>
        <v>0</v>
      </c>
      <c r="G133" s="172">
        <f>(Kalkulation_MS6!$AH$16)/100*detail_MS6!$BB35</f>
        <v>0</v>
      </c>
      <c r="H133" s="172">
        <f>(Kalkulation_MS6!$AH$16)/100*detail_MS6!$BO35</f>
        <v>0</v>
      </c>
      <c r="I133" s="172">
        <f>(Kalkulation_MS6!$AH$16)/100*detail_MS6!$CB35</f>
        <v>0</v>
      </c>
      <c r="J133" s="206">
        <f t="shared" si="15"/>
        <v>0</v>
      </c>
    </row>
    <row r="134" spans="1:10" outlineLevel="1">
      <c r="A134" s="1">
        <f t="shared" si="14"/>
        <v>0</v>
      </c>
      <c r="C134" s="172">
        <f>(Kalkulation_MS6!$AI$16)/100*detail_MS6!$B36</f>
        <v>0</v>
      </c>
      <c r="D134" s="172">
        <f>(Kalkulation_MS6!$AI$16)/100*detail_MS6!$O36</f>
        <v>0</v>
      </c>
      <c r="E134" s="172">
        <f>(Kalkulation_MS6!$AI$16)/100*detail_MS6!$AB36</f>
        <v>0</v>
      </c>
      <c r="F134" s="172">
        <f>(Kalkulation_MS6!$AI$16)/100*detail_MS6!$AO36</f>
        <v>0</v>
      </c>
      <c r="G134" s="172">
        <f>(Kalkulation_MS6!$AI$16)/100*detail_MS6!$BB36</f>
        <v>0</v>
      </c>
      <c r="H134" s="172">
        <f>(Kalkulation_MS6!$AI$16)/100*detail_MS6!$BO36</f>
        <v>0</v>
      </c>
      <c r="I134" s="172">
        <f>(Kalkulation_MS6!$AI$16)/100*detail_MS6!$CB36</f>
        <v>0</v>
      </c>
      <c r="J134" s="206">
        <f t="shared" si="15"/>
        <v>0</v>
      </c>
    </row>
    <row r="135" spans="1:10" outlineLevel="1">
      <c r="A135" s="1">
        <f t="shared" si="14"/>
        <v>0</v>
      </c>
      <c r="C135" s="172">
        <f>(Kalkulation_MS6!$AJ$16)/100*detail_MS6!$B37</f>
        <v>0</v>
      </c>
      <c r="D135" s="172">
        <f>(Kalkulation_MS6!$AJ$16)/100*detail_MS6!$O37</f>
        <v>0</v>
      </c>
      <c r="E135" s="172">
        <f>(Kalkulation_MS6!$AJ$16)/100*detail_MS6!$AB37</f>
        <v>0</v>
      </c>
      <c r="F135" s="172">
        <f>(Kalkulation_MS6!$AJ$16)/100*detail_MS6!$AO37</f>
        <v>0</v>
      </c>
      <c r="G135" s="172">
        <f>(Kalkulation_MS6!$AJ$16)/100*detail_MS6!$BB37</f>
        <v>0</v>
      </c>
      <c r="H135" s="172">
        <f>(Kalkulation_MS6!$AJ$16)/100*detail_MS6!$BO37</f>
        <v>0</v>
      </c>
      <c r="I135" s="172">
        <f>(Kalkulation_MS6!$AJ$16)/100*detail_MS6!$CB37</f>
        <v>0</v>
      </c>
      <c r="J135" s="206">
        <f t="shared" si="15"/>
        <v>0</v>
      </c>
    </row>
    <row r="136" spans="1:10" outlineLevel="1">
      <c r="A136" s="1">
        <f t="shared" si="14"/>
        <v>0</v>
      </c>
      <c r="C136" s="172">
        <f>(Kalkulation_MS6!$AK$16)/100*detail_MS6!$B38</f>
        <v>0</v>
      </c>
      <c r="D136" s="172">
        <f>(Kalkulation_MS6!$AK$16)/100*detail_MS6!$O38</f>
        <v>0</v>
      </c>
      <c r="E136" s="172">
        <f>(Kalkulation_MS6!$AK$16)/100*detail_MS6!$AB38</f>
        <v>0</v>
      </c>
      <c r="F136" s="172">
        <f>(Kalkulation_MS6!$AK$16)/100*detail_MS6!$AO38</f>
        <v>0</v>
      </c>
      <c r="G136" s="172">
        <f>(Kalkulation_MS6!$AK$16)/100*detail_MS6!$BB38</f>
        <v>0</v>
      </c>
      <c r="H136" s="172">
        <f>(Kalkulation_MS6!$AK$16)/100*detail_MS6!$BO38</f>
        <v>0</v>
      </c>
      <c r="I136" s="172">
        <f>(Kalkulation_MS6!$AK$16)/100*detail_MS6!$CB38</f>
        <v>0</v>
      </c>
      <c r="J136" s="206">
        <f t="shared" si="15"/>
        <v>0</v>
      </c>
    </row>
    <row r="137" spans="1:10" outlineLevel="1">
      <c r="A137" s="1">
        <f t="shared" si="14"/>
        <v>0</v>
      </c>
      <c r="C137" s="172">
        <f>(Kalkulation_MS6!$AL$16)/100*detail_MS6!$B39</f>
        <v>0</v>
      </c>
      <c r="D137" s="172">
        <f>(Kalkulation_MS6!$AL$16)/100*detail_MS6!$O39</f>
        <v>0</v>
      </c>
      <c r="E137" s="172">
        <f>(Kalkulation_MS6!$AL$16)/100*detail_MS6!$AB39</f>
        <v>0</v>
      </c>
      <c r="F137" s="172">
        <f>(Kalkulation_MS6!$AL$16)/100*detail_MS6!$AO39</f>
        <v>0</v>
      </c>
      <c r="G137" s="172">
        <f>(Kalkulation_MS6!$AL$16)/100*detail_MS6!$BB39</f>
        <v>0</v>
      </c>
      <c r="H137" s="172">
        <f>(Kalkulation_MS6!$AL$16)/100*detail_MS6!$BO39</f>
        <v>0</v>
      </c>
      <c r="I137" s="172">
        <f>(Kalkulation_MS6!$AL$16)/100*detail_MS6!$CB39</f>
        <v>0</v>
      </c>
      <c r="J137" s="206">
        <f t="shared" si="15"/>
        <v>0</v>
      </c>
    </row>
    <row r="138" spans="1:10" outlineLevel="1">
      <c r="A138" s="1">
        <f t="shared" si="14"/>
        <v>0</v>
      </c>
      <c r="C138" s="172">
        <f>(Kalkulation_MS6!$AM$16)/100*detail_MS6!$B40</f>
        <v>0</v>
      </c>
      <c r="D138" s="172">
        <f>(Kalkulation_MS6!$AM$16)/100*detail_MS6!$O40</f>
        <v>0</v>
      </c>
      <c r="E138" s="172">
        <f>(Kalkulation_MS6!$AM$16)/100*detail_MS6!$AB40</f>
        <v>0</v>
      </c>
      <c r="F138" s="172">
        <f>(Kalkulation_MS6!$AM$16)/100*detail_MS6!$AO40</f>
        <v>0</v>
      </c>
      <c r="G138" s="172">
        <f>(Kalkulation_MS6!$AM$16)/100*detail_MS6!$BB40</f>
        <v>0</v>
      </c>
      <c r="H138" s="172">
        <f>(Kalkulation_MS6!$AM$16)/100*detail_MS6!$BO40</f>
        <v>0</v>
      </c>
      <c r="I138" s="172">
        <f>(Kalkulation_MS6!$AM$16)/100*detail_MS6!$CB40</f>
        <v>0</v>
      </c>
      <c r="J138" s="206">
        <f t="shared" si="15"/>
        <v>0</v>
      </c>
    </row>
    <row r="139" spans="1:10" outlineLevel="1">
      <c r="A139" s="1">
        <f t="shared" si="14"/>
        <v>0</v>
      </c>
      <c r="C139" s="172">
        <f>(Kalkulation_MS6!$AN$16)/100*detail_MS6!$B41</f>
        <v>0</v>
      </c>
      <c r="D139" s="172">
        <f>(Kalkulation_MS6!$AN$16)/100*detail_MS6!$O41</f>
        <v>0</v>
      </c>
      <c r="E139" s="172">
        <f>(Kalkulation_MS6!$AN$16)/100*detail_MS6!$AB41</f>
        <v>0</v>
      </c>
      <c r="F139" s="172">
        <f>(Kalkulation_MS6!$AN$16)/100*detail_MS6!$AO41</f>
        <v>0</v>
      </c>
      <c r="G139" s="172">
        <f>(Kalkulation_MS6!$AN$16)/100*detail_MS6!$BB41</f>
        <v>0</v>
      </c>
      <c r="H139" s="172">
        <f>(Kalkulation_MS6!$AN$16)/100*detail_MS6!$BO41</f>
        <v>0</v>
      </c>
      <c r="I139" s="172">
        <f>(Kalkulation_MS6!$AN$16)/100*detail_MS6!$CB41</f>
        <v>0</v>
      </c>
      <c r="J139" s="206">
        <f t="shared" si="15"/>
        <v>0</v>
      </c>
    </row>
    <row r="140" spans="1:10" outlineLevel="1">
      <c r="A140" s="1">
        <f t="shared" si="14"/>
        <v>0</v>
      </c>
      <c r="C140" s="172">
        <f>(Kalkulation_MS6!$AO$16)/100*detail_MS6!$B42</f>
        <v>0</v>
      </c>
      <c r="D140" s="172">
        <f>(Kalkulation_MS6!$AO$16)/100*detail_MS6!$O42</f>
        <v>0</v>
      </c>
      <c r="E140" s="172">
        <f>(Kalkulation_MS6!$AO$16)/100*detail_MS6!$AB42</f>
        <v>0</v>
      </c>
      <c r="F140" s="172">
        <f>(Kalkulation_MS6!$AO$16)/100*detail_MS6!$AO42</f>
        <v>0</v>
      </c>
      <c r="G140" s="172">
        <f>(Kalkulation_MS6!$AO$16)/100*detail_MS6!$BB42</f>
        <v>0</v>
      </c>
      <c r="H140" s="172">
        <f>(Kalkulation_MS6!$AO$16)/100*detail_MS6!$BO42</f>
        <v>0</v>
      </c>
      <c r="I140" s="172">
        <f>(Kalkulation_MS6!$AO$16)/100*detail_MS6!$CB42</f>
        <v>0</v>
      </c>
      <c r="J140" s="206">
        <f t="shared" si="15"/>
        <v>0</v>
      </c>
    </row>
    <row r="141" spans="1:10" outlineLevel="1">
      <c r="A141" s="1">
        <f t="shared" si="14"/>
        <v>0</v>
      </c>
      <c r="C141" s="172">
        <f>(Kalkulation_MS6!$AP$16)/100*detail_MS6!$B43</f>
        <v>0</v>
      </c>
      <c r="D141" s="172">
        <f>(Kalkulation_MS6!$AP$16)/100*detail_MS6!$O43</f>
        <v>0</v>
      </c>
      <c r="E141" s="172">
        <f>(Kalkulation_MS6!$AP$16)/100*detail_MS6!$AB43</f>
        <v>0</v>
      </c>
      <c r="F141" s="172">
        <f>(Kalkulation_MS6!$AP$16)/100*detail_MS6!$AO43</f>
        <v>0</v>
      </c>
      <c r="G141" s="172">
        <f>(Kalkulation_MS6!$AP$16)/100*detail_MS6!$BB43</f>
        <v>0</v>
      </c>
      <c r="H141" s="172">
        <f>(Kalkulation_MS6!$AP$16)/100*detail_MS6!$BO43</f>
        <v>0</v>
      </c>
      <c r="I141" s="172">
        <f>(Kalkulation_MS6!$AP$16)/100*detail_MS6!$CB43</f>
        <v>0</v>
      </c>
      <c r="J141" s="206">
        <f t="shared" si="15"/>
        <v>0</v>
      </c>
    </row>
    <row r="142" spans="1:10" outlineLevel="1">
      <c r="A142" s="1">
        <f t="shared" si="14"/>
        <v>0</v>
      </c>
      <c r="C142" s="172">
        <f>(Kalkulation_MS6!$AQ$16)/100*detail_MS6!$B44</f>
        <v>0</v>
      </c>
      <c r="D142" s="172">
        <f>(Kalkulation_MS6!$AQ$16)/100*detail_MS6!$O44</f>
        <v>0</v>
      </c>
      <c r="E142" s="172">
        <f>(Kalkulation_MS6!$AQ$16)/100*detail_MS6!$AB44</f>
        <v>0</v>
      </c>
      <c r="F142" s="172">
        <f>(Kalkulation_MS6!$AQ$16)/100*detail_MS6!$AO44</f>
        <v>0</v>
      </c>
      <c r="G142" s="172">
        <f>(Kalkulation_MS6!$AQ$16)/100*detail_MS6!$BB44</f>
        <v>0</v>
      </c>
      <c r="H142" s="172">
        <f>(Kalkulation_MS6!$AQ$16)/100*detail_MS6!$BO44</f>
        <v>0</v>
      </c>
      <c r="I142" s="172">
        <f>(Kalkulation_MS6!$AQ$16)/100*detail_MS6!$CB44</f>
        <v>0</v>
      </c>
      <c r="J142" s="206">
        <f t="shared" si="15"/>
        <v>0</v>
      </c>
    </row>
    <row r="143" spans="1:10" outlineLevel="1">
      <c r="A143" s="1">
        <f t="shared" si="14"/>
        <v>0</v>
      </c>
      <c r="C143" s="172">
        <f>(Kalkulation_MS6!$AR$16)/100*detail_MS6!$B45</f>
        <v>0</v>
      </c>
      <c r="D143" s="172">
        <f>(Kalkulation_MS6!$AR$16)/100*detail_MS6!$O45</f>
        <v>0</v>
      </c>
      <c r="E143" s="172">
        <f>(Kalkulation_MS6!$AR$16)/100*detail_MS6!$AB45</f>
        <v>0</v>
      </c>
      <c r="F143" s="172">
        <f>(Kalkulation_MS6!$AR$16)/100*detail_MS6!$AO45</f>
        <v>0</v>
      </c>
      <c r="G143" s="172">
        <f>(Kalkulation_MS6!$AR$16)/100*detail_MS6!$BB45</f>
        <v>0</v>
      </c>
      <c r="H143" s="172">
        <f>(Kalkulation_MS6!$AR$16)/100*detail_MS6!$BO45</f>
        <v>0</v>
      </c>
      <c r="I143" s="172">
        <f>(Kalkulation_MS6!$AR$16)/100*detail_MS6!$CB45</f>
        <v>0</v>
      </c>
      <c r="J143" s="206">
        <f t="shared" si="15"/>
        <v>0</v>
      </c>
    </row>
    <row r="144" spans="1:10" outlineLevel="1">
      <c r="A144" s="1">
        <f t="shared" si="14"/>
        <v>0</v>
      </c>
      <c r="C144" s="172">
        <f>(Kalkulation_MS6!$AS$16)/100*detail_MS6!$B46</f>
        <v>0</v>
      </c>
      <c r="D144" s="172">
        <f>(Kalkulation_MS6!$AS$16)/100*detail_MS6!$O46</f>
        <v>0</v>
      </c>
      <c r="E144" s="172">
        <f>(Kalkulation_MS6!$AS$16)/100*detail_MS6!$AB46</f>
        <v>0</v>
      </c>
      <c r="F144" s="172">
        <f>(Kalkulation_MS6!$AS$16)/100*detail_MS6!$AO46</f>
        <v>0</v>
      </c>
      <c r="G144" s="172">
        <f>(Kalkulation_MS6!$AS$16)/100*detail_MS6!$BB46</f>
        <v>0</v>
      </c>
      <c r="H144" s="172">
        <f>(Kalkulation_MS6!$AS$16)/100*detail_MS6!$BO46</f>
        <v>0</v>
      </c>
      <c r="I144" s="172">
        <f>(Kalkulation_MS6!$AS$16)/100*detail_MS6!$CB46</f>
        <v>0</v>
      </c>
      <c r="J144" s="206">
        <f t="shared" si="15"/>
        <v>0</v>
      </c>
    </row>
    <row r="145" spans="1:11" outlineLevel="1">
      <c r="A145" s="88" t="s">
        <v>441</v>
      </c>
      <c r="B145" s="88"/>
      <c r="C145" s="201">
        <f t="shared" ref="C145:J145" si="16">SUM(C105:C144)</f>
        <v>0</v>
      </c>
      <c r="D145" s="201">
        <f t="shared" si="16"/>
        <v>0</v>
      </c>
      <c r="E145" s="201">
        <f t="shared" si="16"/>
        <v>0</v>
      </c>
      <c r="F145" s="201">
        <f t="shared" si="16"/>
        <v>0</v>
      </c>
      <c r="G145" s="201">
        <f t="shared" si="16"/>
        <v>0</v>
      </c>
      <c r="H145" s="201">
        <f t="shared" si="16"/>
        <v>0</v>
      </c>
      <c r="I145" s="201">
        <f t="shared" si="16"/>
        <v>0</v>
      </c>
      <c r="J145" s="79">
        <f t="shared" si="16"/>
        <v>0</v>
      </c>
      <c r="K145" s="172">
        <f>Kalkulation_MS6!AT51*7</f>
        <v>0</v>
      </c>
    </row>
    <row r="146" spans="1:11" outlineLevel="1">
      <c r="A146" s="203" t="s">
        <v>442</v>
      </c>
      <c r="J146" s="205">
        <f t="shared" si="8"/>
        <v>0</v>
      </c>
    </row>
    <row r="147" spans="1:11" outlineLevel="1">
      <c r="A147" s="1">
        <f t="shared" ref="A147:A186" si="17">A63</f>
        <v>0</v>
      </c>
      <c r="C147" s="172">
        <f>(Kalkulation_MS6!$F$22)/100*detail_MS6!B7</f>
        <v>0</v>
      </c>
      <c r="D147" s="172">
        <f>(Kalkulation_MS6!$F$22)/100*detail_MS6!O7</f>
        <v>0</v>
      </c>
      <c r="E147" s="172">
        <f>(Kalkulation_MS6!$F$22)/100*detail_MS6!AB7</f>
        <v>0</v>
      </c>
      <c r="F147" s="172">
        <f>(Kalkulation_MS6!$F$22)/100*detail_MS6!AO7</f>
        <v>0</v>
      </c>
      <c r="G147" s="172">
        <f>(Kalkulation_MS6!$F$22)/100*detail_MS6!BB7</f>
        <v>0</v>
      </c>
      <c r="H147" s="172">
        <f>(Kalkulation_MS6!$F$22)/100*detail_MS6!BO7</f>
        <v>0</v>
      </c>
      <c r="I147" s="172">
        <f>(Kalkulation_MS6!$F$22)/100*detail_MS6!CB7</f>
        <v>0</v>
      </c>
      <c r="J147" s="206">
        <f t="shared" si="8"/>
        <v>0</v>
      </c>
    </row>
    <row r="148" spans="1:11" outlineLevel="1">
      <c r="A148" s="1">
        <f t="shared" si="17"/>
        <v>0</v>
      </c>
      <c r="C148" s="172">
        <f>(Kalkulation_MS6!$G$22)/100*detail_MS6!B8</f>
        <v>0</v>
      </c>
      <c r="D148" s="172">
        <f>(Kalkulation_MS6!$G$22)/100*detail_MS6!O8</f>
        <v>0</v>
      </c>
      <c r="E148" s="172">
        <f>(Kalkulation_MS6!$G$22)/100*detail_MS6!AB8</f>
        <v>0</v>
      </c>
      <c r="F148" s="172">
        <f>(Kalkulation_MS6!$G$22)/100*detail_MS6!AO8</f>
        <v>0</v>
      </c>
      <c r="G148" s="172">
        <f>(Kalkulation_MS6!$G$22)/100*detail_MS6!BB8</f>
        <v>0</v>
      </c>
      <c r="H148" s="172">
        <f>(Kalkulation_MS6!$G$22)/100*detail_MS6!BO8</f>
        <v>0</v>
      </c>
      <c r="I148" s="172">
        <f>(Kalkulation_MS6!$G$22)/100*detail_MS6!CB8</f>
        <v>0</v>
      </c>
      <c r="J148" s="206">
        <f t="shared" si="8"/>
        <v>0</v>
      </c>
    </row>
    <row r="149" spans="1:11" outlineLevel="1">
      <c r="A149" s="249">
        <f t="shared" si="17"/>
        <v>0</v>
      </c>
      <c r="C149" s="172">
        <f>(Kalkulation_MS6!$H$22)/100*detail_MS6!B9</f>
        <v>0</v>
      </c>
      <c r="D149" s="172">
        <f>(Kalkulation_MS6!$H$22)/100*detail_MS6!O9</f>
        <v>0</v>
      </c>
      <c r="E149" s="172">
        <f>(Kalkulation_MS6!$H$22)/100*detail_MS6!AB9</f>
        <v>0</v>
      </c>
      <c r="F149" s="172">
        <f>(Kalkulation_MS6!$H$22)/100*detail_MS6!AO9</f>
        <v>0</v>
      </c>
      <c r="G149" s="172">
        <f>(Kalkulation_MS6!$H$22)/100*detail_MS6!BB9</f>
        <v>0</v>
      </c>
      <c r="H149" s="172">
        <f>(Kalkulation_MS6!$H$22)/100*detail_MS6!BO9</f>
        <v>0</v>
      </c>
      <c r="I149" s="172">
        <f>(Kalkulation_MS6!$H$22)/100*detail_MS6!CB9</f>
        <v>0</v>
      </c>
      <c r="J149" s="206">
        <f t="shared" si="8"/>
        <v>0</v>
      </c>
    </row>
    <row r="150" spans="1:11" outlineLevel="1">
      <c r="A150" s="1">
        <f t="shared" si="17"/>
        <v>0</v>
      </c>
      <c r="C150" s="172">
        <f>(Kalkulation_MS6!$I$22)/100*detail_MS6!B10</f>
        <v>0</v>
      </c>
      <c r="D150" s="172">
        <f>(Kalkulation_MS6!$I$22)/100*detail_MS6!O10</f>
        <v>0</v>
      </c>
      <c r="E150" s="172">
        <f>(Kalkulation_MS6!$I$22)/100*detail_MS6!AB10</f>
        <v>0</v>
      </c>
      <c r="F150" s="172">
        <f>(Kalkulation_MS6!$I$22)/100*detail_MS6!AO10</f>
        <v>0</v>
      </c>
      <c r="G150" s="172">
        <f>(Kalkulation_MS6!$I$22)/100*detail_MS6!BB10</f>
        <v>0</v>
      </c>
      <c r="H150" s="172">
        <f>(Kalkulation_MS6!$I$22)/100*detail_MS6!BO10</f>
        <v>0</v>
      </c>
      <c r="I150" s="172">
        <f>(Kalkulation_MS6!$I$22)/100*detail_MS6!CB10</f>
        <v>0</v>
      </c>
      <c r="J150" s="206">
        <f t="shared" si="8"/>
        <v>0</v>
      </c>
    </row>
    <row r="151" spans="1:11" outlineLevel="1">
      <c r="A151" s="1">
        <f t="shared" si="17"/>
        <v>0</v>
      </c>
      <c r="C151" s="172">
        <f>(Kalkulation_MS6!$J$22)/100*detail_MS6!B11</f>
        <v>0</v>
      </c>
      <c r="D151" s="172">
        <f>(Kalkulation_MS6!$J$22)/100*detail_MS6!O11</f>
        <v>0</v>
      </c>
      <c r="E151" s="172">
        <f>(Kalkulation_MS6!$J$22)/100*detail_MS6!AB11</f>
        <v>0</v>
      </c>
      <c r="F151" s="172">
        <f>(Kalkulation_MS6!$J$22)/100*detail_MS6!AO11</f>
        <v>0</v>
      </c>
      <c r="G151" s="172">
        <f>(Kalkulation_MS6!$J$22)/100*detail_MS6!BB11</f>
        <v>0</v>
      </c>
      <c r="H151" s="172">
        <f>(Kalkulation_MS6!$J$22)/100*detail_MS6!BO11</f>
        <v>0</v>
      </c>
      <c r="I151" s="172">
        <f>(Kalkulation_MS6!$J$22)/100*detail_MS6!CB11</f>
        <v>0</v>
      </c>
      <c r="J151" s="206">
        <f t="shared" si="8"/>
        <v>0</v>
      </c>
    </row>
    <row r="152" spans="1:11" outlineLevel="1">
      <c r="A152" s="1">
        <f t="shared" si="17"/>
        <v>0</v>
      </c>
      <c r="C152" s="172">
        <f>(Kalkulation_MS6!$K$22)/100*detail_MS6!B12</f>
        <v>0</v>
      </c>
      <c r="D152" s="172">
        <f>(Kalkulation_MS6!$K$22)/100*detail_MS6!O12</f>
        <v>0</v>
      </c>
      <c r="E152" s="172">
        <f>(Kalkulation_MS6!$K$22)/100*detail_MS6!AB12</f>
        <v>0</v>
      </c>
      <c r="F152" s="172">
        <f>(Kalkulation_MS6!$K$22)/100*detail_MS6!AO12</f>
        <v>0</v>
      </c>
      <c r="G152" s="172">
        <f>(Kalkulation_MS6!$K$22)/100*detail_MS6!BB12</f>
        <v>0</v>
      </c>
      <c r="H152" s="172">
        <f>(Kalkulation_MS6!$K$22)/100*detail_MS6!BO12</f>
        <v>0</v>
      </c>
      <c r="I152" s="172">
        <f>(Kalkulation_MS6!$K$22)/100*detail_MS6!CB12</f>
        <v>0</v>
      </c>
      <c r="J152" s="206">
        <f t="shared" si="8"/>
        <v>0</v>
      </c>
    </row>
    <row r="153" spans="1:11" outlineLevel="1">
      <c r="A153" s="1">
        <f t="shared" si="17"/>
        <v>0</v>
      </c>
      <c r="C153" s="172">
        <f>(Kalkulation_MS6!$L$22)/100*detail_MS6!B13</f>
        <v>0</v>
      </c>
      <c r="D153" s="172">
        <f>(Kalkulation_MS6!$L$22)/100*detail_MS6!O13</f>
        <v>0</v>
      </c>
      <c r="E153" s="172">
        <f>(Kalkulation_MS6!$L$22)/100*detail_MS6!AB13</f>
        <v>0</v>
      </c>
      <c r="F153" s="172">
        <f>(Kalkulation_MS6!$L$22)/100*detail_MS6!AO13</f>
        <v>0</v>
      </c>
      <c r="G153" s="172">
        <f>(Kalkulation_MS6!$L$22)/100*detail_MS6!BB13</f>
        <v>0</v>
      </c>
      <c r="H153" s="172">
        <f>(Kalkulation_MS6!$L$22)/100*detail_MS6!BO13</f>
        <v>0</v>
      </c>
      <c r="I153" s="172">
        <f>(Kalkulation_MS6!$L$22)/100*detail_MS6!CB13</f>
        <v>0</v>
      </c>
      <c r="J153" s="206">
        <f t="shared" si="8"/>
        <v>0</v>
      </c>
    </row>
    <row r="154" spans="1:11" outlineLevel="1">
      <c r="A154" s="1">
        <f t="shared" si="17"/>
        <v>0</v>
      </c>
      <c r="C154" s="172">
        <f>(Kalkulation_MS6!$M$22)/100*detail_MS6!B14</f>
        <v>0</v>
      </c>
      <c r="D154" s="172">
        <f>(Kalkulation_MS6!$M$22)/100*detail_MS6!O14</f>
        <v>0</v>
      </c>
      <c r="E154" s="172">
        <f>(Kalkulation_MS6!$M$22)/100*detail_MS6!AB14</f>
        <v>0</v>
      </c>
      <c r="F154" s="172">
        <f>(Kalkulation_MS6!$M$22)/100*detail_MS6!AO14</f>
        <v>0</v>
      </c>
      <c r="G154" s="172">
        <f>(Kalkulation_MS6!$M$22)/100*detail_MS6!BB14</f>
        <v>0</v>
      </c>
      <c r="H154" s="172">
        <f>(Kalkulation_MS6!$M$22)/100*detail_MS6!BO14</f>
        <v>0</v>
      </c>
      <c r="I154" s="172">
        <f>(Kalkulation_MS6!$M$22)/100*detail_MS6!CB14</f>
        <v>0</v>
      </c>
      <c r="J154" s="206">
        <f t="shared" si="8"/>
        <v>0</v>
      </c>
    </row>
    <row r="155" spans="1:11" outlineLevel="1">
      <c r="A155" s="1">
        <f t="shared" si="17"/>
        <v>0</v>
      </c>
      <c r="C155" s="172">
        <f>(Kalkulation_MS6!$N$22)/100*detail_MS6!B15</f>
        <v>0</v>
      </c>
      <c r="D155" s="172">
        <f>(Kalkulation_MS6!$N$22)/100*detail_MS6!O15</f>
        <v>0</v>
      </c>
      <c r="E155" s="172">
        <f>(Kalkulation_MS6!$N$22)/100*detail_MS6!AB15</f>
        <v>0</v>
      </c>
      <c r="F155" s="172">
        <f>(Kalkulation_MS6!$N$22)/100*detail_MS6!AO15</f>
        <v>0</v>
      </c>
      <c r="G155" s="172">
        <f>(Kalkulation_MS6!$N$22)/100*detail_MS6!BB15</f>
        <v>0</v>
      </c>
      <c r="H155" s="172">
        <f>(Kalkulation_MS6!$N$22)/100*detail_MS6!BO15</f>
        <v>0</v>
      </c>
      <c r="I155" s="172">
        <f>(Kalkulation_MS6!$N$22)/100*detail_MS6!CB15</f>
        <v>0</v>
      </c>
      <c r="J155" s="206">
        <f t="shared" si="8"/>
        <v>0</v>
      </c>
    </row>
    <row r="156" spans="1:11" outlineLevel="1">
      <c r="A156" s="1">
        <f t="shared" si="17"/>
        <v>0</v>
      </c>
      <c r="C156" s="172">
        <f>(Kalkulation_MS6!$O$22)/100*detail_MS6!B16</f>
        <v>0</v>
      </c>
      <c r="D156" s="172">
        <f>(Kalkulation_MS6!$O$22)/100*detail_MS6!O16</f>
        <v>0</v>
      </c>
      <c r="E156" s="172">
        <f>(Kalkulation_MS6!$O$22)/100*detail_MS6!AB16</f>
        <v>0</v>
      </c>
      <c r="F156" s="172">
        <f>(Kalkulation_MS6!$O$22)/100*detail_MS6!AO16</f>
        <v>0</v>
      </c>
      <c r="G156" s="172">
        <f>(Kalkulation_MS6!$O$22)/100*detail_MS6!BB16</f>
        <v>0</v>
      </c>
      <c r="H156" s="172">
        <f>(Kalkulation_MS6!$O$22)/100*detail_MS6!BO16</f>
        <v>0</v>
      </c>
      <c r="I156" s="172">
        <f>(Kalkulation_MS6!$O$22)/100*detail_MS6!CB16</f>
        <v>0</v>
      </c>
      <c r="J156" s="206">
        <f t="shared" si="8"/>
        <v>0</v>
      </c>
    </row>
    <row r="157" spans="1:11" outlineLevel="1">
      <c r="A157" s="1">
        <f t="shared" si="17"/>
        <v>0</v>
      </c>
      <c r="C157" s="172">
        <f>(Kalkulation_MS6!$P$22)/100*detail_MS6!B17</f>
        <v>0</v>
      </c>
      <c r="D157" s="172">
        <f>(Kalkulation_MS6!$P$22)/100*detail_MS6!O17</f>
        <v>0</v>
      </c>
      <c r="E157" s="172">
        <f>(Kalkulation_MS6!$P$22)/100*detail_MS6!AB17</f>
        <v>0</v>
      </c>
      <c r="F157" s="172">
        <f>(Kalkulation_MS6!$P$22)/100*detail_MS6!AO17</f>
        <v>0</v>
      </c>
      <c r="G157" s="172">
        <f>(Kalkulation_MS6!$P$22)/100*detail_MS6!BB17</f>
        <v>0</v>
      </c>
      <c r="H157" s="172">
        <f>(Kalkulation_MS6!$P$22)/100*detail_MS6!BO17</f>
        <v>0</v>
      </c>
      <c r="I157" s="172">
        <f>(Kalkulation_MS6!$P$22)/100*detail_MS6!CB17</f>
        <v>0</v>
      </c>
      <c r="J157" s="206">
        <f t="shared" ref="J157:J186" si="18">SUM(C157:I157)</f>
        <v>0</v>
      </c>
    </row>
    <row r="158" spans="1:11" outlineLevel="1">
      <c r="A158" s="1">
        <f t="shared" si="17"/>
        <v>0</v>
      </c>
      <c r="C158" s="172">
        <f>(Kalkulation_MS6!$Q$22)/100*detail_MS6!B18</f>
        <v>0</v>
      </c>
      <c r="D158" s="172">
        <f>(Kalkulation_MS6!$Q$22)/100*detail_MS6!O18</f>
        <v>0</v>
      </c>
      <c r="E158" s="172">
        <f>(Kalkulation_MS6!$Q$22)/100*detail_MS6!AB18</f>
        <v>0</v>
      </c>
      <c r="F158" s="172">
        <f>(Kalkulation_MS6!$Q$22)/100*detail_MS6!AO18</f>
        <v>0</v>
      </c>
      <c r="G158" s="172">
        <f>(Kalkulation_MS6!$Q$22)/100*detail_MS6!BB18</f>
        <v>0</v>
      </c>
      <c r="H158" s="172">
        <f>(Kalkulation_MS6!$Q$22)/100*detail_MS6!BO18</f>
        <v>0</v>
      </c>
      <c r="I158" s="172">
        <f>(Kalkulation_MS6!$Q$22)/100*detail_MS6!CB18</f>
        <v>0</v>
      </c>
      <c r="J158" s="206">
        <f t="shared" si="18"/>
        <v>0</v>
      </c>
    </row>
    <row r="159" spans="1:11" outlineLevel="1">
      <c r="A159" s="1">
        <f t="shared" si="17"/>
        <v>0</v>
      </c>
      <c r="C159" s="172">
        <f>(Kalkulation_MS6!$R$22)/100*detail_MS6!B19</f>
        <v>0</v>
      </c>
      <c r="D159" s="172">
        <f>(Kalkulation_MS6!$R$22)/100*detail_MS6!O19</f>
        <v>0</v>
      </c>
      <c r="E159" s="172">
        <f>(Kalkulation_MS6!$R$22)/100*detail_MS6!AB19</f>
        <v>0</v>
      </c>
      <c r="F159" s="172">
        <f>(Kalkulation_MS6!$R$22)/100*detail_MS6!AO19</f>
        <v>0</v>
      </c>
      <c r="G159" s="172">
        <f>(Kalkulation_MS6!$R$22)/100*detail_MS6!BB19</f>
        <v>0</v>
      </c>
      <c r="H159" s="172">
        <f>(Kalkulation_MS6!$R$22)/100*detail_MS6!BO19</f>
        <v>0</v>
      </c>
      <c r="I159" s="172">
        <f>(Kalkulation_MS6!$R$22)/100*detail_MS6!CB19</f>
        <v>0</v>
      </c>
      <c r="J159" s="206">
        <f t="shared" si="18"/>
        <v>0</v>
      </c>
    </row>
    <row r="160" spans="1:11" outlineLevel="1">
      <c r="A160" s="1">
        <f t="shared" si="17"/>
        <v>0</v>
      </c>
      <c r="C160" s="172">
        <f>(Kalkulation_MS6!$S$22)/100*detail_MS6!$B20</f>
        <v>0</v>
      </c>
      <c r="D160" s="172">
        <f>(Kalkulation_MS6!$S$22)/100*detail_MS6!$O20</f>
        <v>0</v>
      </c>
      <c r="E160" s="172">
        <f>(Kalkulation_MS6!$S$22)/100*detail_MS6!$AB20</f>
        <v>0</v>
      </c>
      <c r="F160" s="172">
        <f>(Kalkulation_MS6!$S$22)/100*detail_MS6!$AO20</f>
        <v>0</v>
      </c>
      <c r="G160" s="172">
        <f>(Kalkulation_MS6!$S$22)/100*detail_MS6!$BB20</f>
        <v>0</v>
      </c>
      <c r="H160" s="172">
        <f>(Kalkulation_MS6!$S$22)/100*detail_MS6!$BO20</f>
        <v>0</v>
      </c>
      <c r="I160" s="172">
        <f>(Kalkulation_MS6!$S$22)/100*detail_MS6!$CB20</f>
        <v>0</v>
      </c>
      <c r="J160" s="206">
        <f t="shared" si="18"/>
        <v>0</v>
      </c>
    </row>
    <row r="161" spans="1:10" outlineLevel="1">
      <c r="A161" s="1">
        <f t="shared" si="17"/>
        <v>0</v>
      </c>
      <c r="C161" s="172">
        <f>(Kalkulation_MS6!$T$22)/100*detail_MS6!$B21</f>
        <v>0</v>
      </c>
      <c r="D161" s="172">
        <f>(Kalkulation_MS6!$T$22)/100*detail_MS6!$O21</f>
        <v>0</v>
      </c>
      <c r="E161" s="172">
        <f>(Kalkulation_MS6!$T$22)/100*detail_MS6!$AB21</f>
        <v>0</v>
      </c>
      <c r="F161" s="172">
        <f>(Kalkulation_MS6!$T$22)/100*detail_MS6!$AO21</f>
        <v>0</v>
      </c>
      <c r="G161" s="172">
        <f>(Kalkulation_MS6!$T$22)/100*detail_MS6!$BB21</f>
        <v>0</v>
      </c>
      <c r="H161" s="172">
        <f>(Kalkulation_MS6!$T$22)/100*detail_MS6!$BO21</f>
        <v>0</v>
      </c>
      <c r="I161" s="172">
        <f>(Kalkulation_MS6!$T$22)/100*detail_MS6!$CB21</f>
        <v>0</v>
      </c>
      <c r="J161" s="206">
        <f t="shared" si="18"/>
        <v>0</v>
      </c>
    </row>
    <row r="162" spans="1:10" outlineLevel="1">
      <c r="A162" s="1">
        <f t="shared" si="17"/>
        <v>0</v>
      </c>
      <c r="C162" s="172">
        <f>(Kalkulation_MS6!$U$22)/100*detail_MS6!$B22</f>
        <v>0</v>
      </c>
      <c r="D162" s="172">
        <f>(Kalkulation_MS6!$U$22)/100*detail_MS6!$O22</f>
        <v>0</v>
      </c>
      <c r="E162" s="172">
        <f>(Kalkulation_MS6!$U$22)/100*detail_MS6!$AB22</f>
        <v>0</v>
      </c>
      <c r="F162" s="172">
        <f>(Kalkulation_MS6!$U$22)/100*detail_MS6!$AO22</f>
        <v>0</v>
      </c>
      <c r="G162" s="172">
        <f>(Kalkulation_MS6!$U$22)/100*detail_MS6!$BB22</f>
        <v>0</v>
      </c>
      <c r="H162" s="172">
        <f>(Kalkulation_MS6!$U$22)/100*detail_MS6!$BO22</f>
        <v>0</v>
      </c>
      <c r="I162" s="172">
        <f>(Kalkulation_MS6!$U$22)/100*detail_MS6!$CB22</f>
        <v>0</v>
      </c>
      <c r="J162" s="206">
        <f t="shared" si="18"/>
        <v>0</v>
      </c>
    </row>
    <row r="163" spans="1:10" outlineLevel="1">
      <c r="A163" s="1">
        <f t="shared" si="17"/>
        <v>0</v>
      </c>
      <c r="C163" s="172">
        <f>(Kalkulation_MS6!$V$22)/100*detail_MS6!$B23</f>
        <v>0</v>
      </c>
      <c r="D163" s="172">
        <f>(Kalkulation_MS6!$V$22)/100*detail_MS6!$O23</f>
        <v>0</v>
      </c>
      <c r="E163" s="172">
        <f>(Kalkulation_MS6!$V$22)/100*detail_MS6!$AB23</f>
        <v>0</v>
      </c>
      <c r="F163" s="172">
        <f>(Kalkulation_MS6!$V$22)/100*detail_MS6!$AO23</f>
        <v>0</v>
      </c>
      <c r="G163" s="172">
        <f>(Kalkulation_MS6!$V$22)/100*detail_MS6!$BB23</f>
        <v>0</v>
      </c>
      <c r="H163" s="172">
        <f>(Kalkulation_MS6!$V$22)/100*detail_MS6!$BO23</f>
        <v>0</v>
      </c>
      <c r="I163" s="172">
        <f>(Kalkulation_MS6!$V$22)/100*detail_MS6!$CB23</f>
        <v>0</v>
      </c>
      <c r="J163" s="206">
        <f t="shared" si="18"/>
        <v>0</v>
      </c>
    </row>
    <row r="164" spans="1:10" outlineLevel="1">
      <c r="A164" s="1">
        <f t="shared" si="17"/>
        <v>0</v>
      </c>
      <c r="C164" s="172">
        <f>(Kalkulation_MS6!$W$22)/100*detail_MS6!$B24</f>
        <v>0</v>
      </c>
      <c r="D164" s="172">
        <f>(Kalkulation_MS6!$W$22)/100*detail_MS6!$O24</f>
        <v>0</v>
      </c>
      <c r="E164" s="172">
        <f>(Kalkulation_MS6!$W$22)/100*detail_MS6!$AB24</f>
        <v>0</v>
      </c>
      <c r="F164" s="172">
        <f>(Kalkulation_MS6!$W$22)/100*detail_MS6!$AO24</f>
        <v>0</v>
      </c>
      <c r="G164" s="172">
        <f>(Kalkulation_MS6!$W$22)/100*detail_MS6!$BB24</f>
        <v>0</v>
      </c>
      <c r="H164" s="172">
        <f>(Kalkulation_MS6!$W$22)/100*detail_MS6!$BO24</f>
        <v>0</v>
      </c>
      <c r="I164" s="172">
        <f>(Kalkulation_MS6!$W$22)/100*detail_MS6!$CB24</f>
        <v>0</v>
      </c>
      <c r="J164" s="206">
        <f t="shared" si="18"/>
        <v>0</v>
      </c>
    </row>
    <row r="165" spans="1:10" outlineLevel="1">
      <c r="A165" s="1">
        <f t="shared" si="17"/>
        <v>0</v>
      </c>
      <c r="C165" s="172">
        <f>(Kalkulation_MS6!$X$22)/100*detail_MS6!$B25</f>
        <v>0</v>
      </c>
      <c r="D165" s="172">
        <f>(Kalkulation_MS6!$X$22)/100*detail_MS6!$O25</f>
        <v>0</v>
      </c>
      <c r="E165" s="172">
        <f>(Kalkulation_MS6!$X$22)/100*detail_MS6!$AB25</f>
        <v>0</v>
      </c>
      <c r="F165" s="172">
        <f>(Kalkulation_MS6!$X$22)/100*detail_MS6!$AO25</f>
        <v>0</v>
      </c>
      <c r="G165" s="172">
        <f>(Kalkulation_MS6!$X$22)/100*detail_MS6!$BB25</f>
        <v>0</v>
      </c>
      <c r="H165" s="172">
        <f>(Kalkulation_MS6!$X$22)/100*detail_MS6!$BO25</f>
        <v>0</v>
      </c>
      <c r="I165" s="172">
        <f>(Kalkulation_MS6!$X$22)/100*detail_MS6!$CB25</f>
        <v>0</v>
      </c>
      <c r="J165" s="206">
        <f t="shared" si="18"/>
        <v>0</v>
      </c>
    </row>
    <row r="166" spans="1:10" outlineLevel="1">
      <c r="A166" s="1">
        <f t="shared" si="17"/>
        <v>0</v>
      </c>
      <c r="C166" s="172">
        <f>(Kalkulation_MS6!$Y$22)/100*detail_MS6!$B26</f>
        <v>0</v>
      </c>
      <c r="D166" s="172">
        <f>(Kalkulation_MS6!$Y$22)/100*detail_MS6!$O26</f>
        <v>0</v>
      </c>
      <c r="E166" s="172">
        <f>(Kalkulation_MS6!$Y$22)/100*detail_MS6!$AB26</f>
        <v>0</v>
      </c>
      <c r="F166" s="172">
        <f>(Kalkulation_MS6!$Y$22)/100*detail_MS6!$AO26</f>
        <v>0</v>
      </c>
      <c r="G166" s="172">
        <f>(Kalkulation_MS6!$Y$22)/100*detail_MS6!$BB26</f>
        <v>0</v>
      </c>
      <c r="H166" s="172">
        <f>(Kalkulation_MS6!$Y$22)/100*detail_MS6!$BO26</f>
        <v>0</v>
      </c>
      <c r="I166" s="172">
        <f>(Kalkulation_MS6!$Y$22)/100*detail_MS6!$CB26</f>
        <v>0</v>
      </c>
      <c r="J166" s="206">
        <f t="shared" si="18"/>
        <v>0</v>
      </c>
    </row>
    <row r="167" spans="1:10" outlineLevel="1">
      <c r="A167" s="1">
        <f t="shared" si="17"/>
        <v>0</v>
      </c>
      <c r="C167" s="172">
        <f>(Kalkulation_MS6!$Z$22)/100*detail_MS6!$B27</f>
        <v>0</v>
      </c>
      <c r="D167" s="172">
        <f>(Kalkulation_MS6!$Z$22)/100*detail_MS6!$O27</f>
        <v>0</v>
      </c>
      <c r="E167" s="172">
        <f>(Kalkulation_MS6!$Z$22)/100*detail_MS6!$AB27</f>
        <v>0</v>
      </c>
      <c r="F167" s="172">
        <f>(Kalkulation_MS6!$Z$22)/100*detail_MS6!$AO27</f>
        <v>0</v>
      </c>
      <c r="G167" s="172">
        <f>(Kalkulation_MS6!$Z$22)/100*detail_MS6!$BB27</f>
        <v>0</v>
      </c>
      <c r="H167" s="172">
        <f>(Kalkulation_MS6!$Z$22)/100*detail_MS6!$BO27</f>
        <v>0</v>
      </c>
      <c r="I167" s="172">
        <f>(Kalkulation_MS6!$Z$22)/100*detail_MS6!$CB27</f>
        <v>0</v>
      </c>
      <c r="J167" s="206">
        <f t="shared" si="18"/>
        <v>0</v>
      </c>
    </row>
    <row r="168" spans="1:10" outlineLevel="1">
      <c r="A168" s="1">
        <f t="shared" si="17"/>
        <v>0</v>
      </c>
      <c r="C168" s="172">
        <f>(Kalkulation_MS6!$AA$22)/100*detail_MS6!$B28</f>
        <v>0</v>
      </c>
      <c r="D168" s="172">
        <f>(Kalkulation_MS6!$AA$22)/100*detail_MS6!$O28</f>
        <v>0</v>
      </c>
      <c r="E168" s="172">
        <f>(Kalkulation_MS6!$AA$22)/100*detail_MS6!$AB28</f>
        <v>0</v>
      </c>
      <c r="F168" s="172">
        <f>(Kalkulation_MS6!$AA$22)/100*detail_MS6!$AO28</f>
        <v>0</v>
      </c>
      <c r="G168" s="172">
        <f>(Kalkulation_MS6!$AA$22)/100*detail_MS6!$BB28</f>
        <v>0</v>
      </c>
      <c r="H168" s="172">
        <f>(Kalkulation_MS6!$AA$22)/100*detail_MS6!$BO28</f>
        <v>0</v>
      </c>
      <c r="I168" s="172">
        <f>(Kalkulation_MS6!$AA$22)/100*detail_MS6!$CB28</f>
        <v>0</v>
      </c>
      <c r="J168" s="206">
        <f t="shared" si="18"/>
        <v>0</v>
      </c>
    </row>
    <row r="169" spans="1:10" outlineLevel="1">
      <c r="A169" s="1">
        <f t="shared" si="17"/>
        <v>0</v>
      </c>
      <c r="C169" s="172">
        <f>(Kalkulation_MS6!$AB$22)/100*detail_MS6!$B29</f>
        <v>0</v>
      </c>
      <c r="D169" s="172">
        <f>(Kalkulation_MS6!$AB$22)/100*detail_MS6!$O29</f>
        <v>0</v>
      </c>
      <c r="E169" s="172">
        <f>(Kalkulation_MS6!$AB$22)/100*detail_MS6!$AB29</f>
        <v>0</v>
      </c>
      <c r="F169" s="172">
        <f>(Kalkulation_MS6!$AB$22)/100*detail_MS6!$AO29</f>
        <v>0</v>
      </c>
      <c r="G169" s="172">
        <f>(Kalkulation_MS6!$AB$22)/100*detail_MS6!$BB29</f>
        <v>0</v>
      </c>
      <c r="H169" s="172">
        <f>(Kalkulation_MS6!$AB$22)/100*detail_MS6!$BO29</f>
        <v>0</v>
      </c>
      <c r="I169" s="172">
        <f>(Kalkulation_MS6!$AB$22)/100*detail_MS6!$CB29</f>
        <v>0</v>
      </c>
      <c r="J169" s="206">
        <f t="shared" si="18"/>
        <v>0</v>
      </c>
    </row>
    <row r="170" spans="1:10" outlineLevel="1">
      <c r="A170" s="1">
        <f t="shared" si="17"/>
        <v>0</v>
      </c>
      <c r="C170" s="172">
        <f>(Kalkulation_MS6!$AC$22)/100*detail_MS6!$B30</f>
        <v>0</v>
      </c>
      <c r="D170" s="172">
        <f>(Kalkulation_MS6!$AC$22)/100*detail_MS6!$O30</f>
        <v>0</v>
      </c>
      <c r="E170" s="172">
        <f>(Kalkulation_MS6!$AC$22)/100*detail_MS6!$AB30</f>
        <v>0</v>
      </c>
      <c r="F170" s="172">
        <f>(Kalkulation_MS6!$AC$22)/100*detail_MS6!$AO30</f>
        <v>0</v>
      </c>
      <c r="G170" s="172">
        <f>(Kalkulation_MS6!$AC$22)/100*detail_MS6!$BB30</f>
        <v>0</v>
      </c>
      <c r="H170" s="172">
        <f>(Kalkulation_MS6!$AC$22)/100*detail_MS6!$BO30</f>
        <v>0</v>
      </c>
      <c r="I170" s="172">
        <f>(Kalkulation_MS6!$AC$22)/100*detail_MS6!$CB30</f>
        <v>0</v>
      </c>
      <c r="J170" s="206">
        <f t="shared" si="18"/>
        <v>0</v>
      </c>
    </row>
    <row r="171" spans="1:10" outlineLevel="1">
      <c r="A171" s="1">
        <f t="shared" si="17"/>
        <v>0</v>
      </c>
      <c r="C171" s="172">
        <f>(Kalkulation_MS6!$AD$22)/100*detail_MS6!$B31</f>
        <v>0</v>
      </c>
      <c r="D171" s="172">
        <f>(Kalkulation_MS6!$AD$22)/100*detail_MS6!$O31</f>
        <v>0</v>
      </c>
      <c r="E171" s="172">
        <f>(Kalkulation_MS6!$AD$22)/100*detail_MS6!$AB31</f>
        <v>0</v>
      </c>
      <c r="F171" s="172">
        <f>(Kalkulation_MS6!$AD$22)/100*detail_MS6!$AO31</f>
        <v>0</v>
      </c>
      <c r="G171" s="172">
        <f>(Kalkulation_MS6!$AD$22)/100*detail_MS6!$BB31</f>
        <v>0</v>
      </c>
      <c r="H171" s="172">
        <f>(Kalkulation_MS6!$AD$22)/100*detail_MS6!$BO31</f>
        <v>0</v>
      </c>
      <c r="I171" s="172">
        <f>(Kalkulation_MS6!$AD$22)/100*detail_MS6!$CB31</f>
        <v>0</v>
      </c>
      <c r="J171" s="206">
        <f t="shared" si="18"/>
        <v>0</v>
      </c>
    </row>
    <row r="172" spans="1:10" outlineLevel="1">
      <c r="A172" s="1">
        <f t="shared" si="17"/>
        <v>0</v>
      </c>
      <c r="C172" s="172">
        <f>(Kalkulation_MS6!$AE$22)/100*detail_MS6!$B32</f>
        <v>0</v>
      </c>
      <c r="D172" s="172">
        <f>(Kalkulation_MS6!$AE$22)/100*detail_MS6!$O32</f>
        <v>0</v>
      </c>
      <c r="E172" s="172">
        <f>(Kalkulation_MS6!$AE$22)/100*detail_MS6!$AB32</f>
        <v>0</v>
      </c>
      <c r="F172" s="172">
        <f>(Kalkulation_MS6!$AE$22)/100*detail_MS6!$AO32</f>
        <v>0</v>
      </c>
      <c r="G172" s="172">
        <f>(Kalkulation_MS6!$AE$22)/100*detail_MS6!$BB32</f>
        <v>0</v>
      </c>
      <c r="H172" s="172">
        <f>(Kalkulation_MS6!$AE$22)/100*detail_MS6!$BO32</f>
        <v>0</v>
      </c>
      <c r="I172" s="172">
        <f>(Kalkulation_MS6!$AE$22)/100*detail_MS6!$CB32</f>
        <v>0</v>
      </c>
      <c r="J172" s="206">
        <f t="shared" si="18"/>
        <v>0</v>
      </c>
    </row>
    <row r="173" spans="1:10" outlineLevel="1">
      <c r="A173" s="1">
        <f t="shared" si="17"/>
        <v>0</v>
      </c>
      <c r="C173" s="172">
        <f>(Kalkulation_MS6!$AF$22)/100*detail_MS6!$B33</f>
        <v>0</v>
      </c>
      <c r="D173" s="172">
        <f>(Kalkulation_MS6!$AF$22)/100*detail_MS6!$O33</f>
        <v>0</v>
      </c>
      <c r="E173" s="172">
        <f>(Kalkulation_MS6!$AF$22)/100*detail_MS6!$AB33</f>
        <v>0</v>
      </c>
      <c r="F173" s="172">
        <f>(Kalkulation_MS6!$AF$22)/100*detail_MS6!$AO33</f>
        <v>0</v>
      </c>
      <c r="G173" s="172">
        <f>(Kalkulation_MS6!$AF$22)/100*detail_MS6!$BB33</f>
        <v>0</v>
      </c>
      <c r="H173" s="172">
        <f>(Kalkulation_MS6!$AF$22)/100*detail_MS6!$BO33</f>
        <v>0</v>
      </c>
      <c r="I173" s="172">
        <f>(Kalkulation_MS6!$AF$22)/100*detail_MS6!$CB33</f>
        <v>0</v>
      </c>
      <c r="J173" s="206">
        <f t="shared" si="18"/>
        <v>0</v>
      </c>
    </row>
    <row r="174" spans="1:10" outlineLevel="1">
      <c r="A174" s="1">
        <f t="shared" si="17"/>
        <v>0</v>
      </c>
      <c r="C174" s="172">
        <f>(Kalkulation_MS6!$AG$22)/100*detail_MS6!$B34</f>
        <v>0</v>
      </c>
      <c r="D174" s="172">
        <f>(Kalkulation_MS6!$AG$22)/100*detail_MS6!$O34</f>
        <v>0</v>
      </c>
      <c r="E174" s="172">
        <f>(Kalkulation_MS6!$AG$22)/100*detail_MS6!$AB34</f>
        <v>0</v>
      </c>
      <c r="F174" s="172">
        <f>(Kalkulation_MS6!$AG$22)/100*detail_MS6!$AO34</f>
        <v>0</v>
      </c>
      <c r="G174" s="172">
        <f>(Kalkulation_MS6!$AG$22)/100*detail_MS6!$BB34</f>
        <v>0</v>
      </c>
      <c r="H174" s="172">
        <f>(Kalkulation_MS6!$AG$22)/100*detail_MS6!$BO34</f>
        <v>0</v>
      </c>
      <c r="I174" s="172">
        <f>(Kalkulation_MS6!$AG$22)/100*detail_MS6!$CB34</f>
        <v>0</v>
      </c>
      <c r="J174" s="206">
        <f t="shared" si="18"/>
        <v>0</v>
      </c>
    </row>
    <row r="175" spans="1:10" outlineLevel="1">
      <c r="A175" s="1">
        <f t="shared" si="17"/>
        <v>0</v>
      </c>
      <c r="C175" s="172">
        <f>(Kalkulation_MS6!$AH$22)/100*detail_MS6!$B35</f>
        <v>0</v>
      </c>
      <c r="D175" s="172">
        <f>(Kalkulation_MS6!$AH$22)/100*detail_MS6!$O35</f>
        <v>0</v>
      </c>
      <c r="E175" s="172">
        <f>(Kalkulation_MS6!$AH$22)/100*detail_MS6!$AB35</f>
        <v>0</v>
      </c>
      <c r="F175" s="172">
        <f>(Kalkulation_MS6!$AH$22)/100*detail_MS6!$AO35</f>
        <v>0</v>
      </c>
      <c r="G175" s="172">
        <f>(Kalkulation_MS6!$AH$22)/100*detail_MS6!$BB35</f>
        <v>0</v>
      </c>
      <c r="H175" s="172">
        <f>(Kalkulation_MS6!$AH$22)/100*detail_MS6!$BO35</f>
        <v>0</v>
      </c>
      <c r="I175" s="172">
        <f>(Kalkulation_MS6!$AH$22)/100*detail_MS6!$CB35</f>
        <v>0</v>
      </c>
      <c r="J175" s="206">
        <f t="shared" si="18"/>
        <v>0</v>
      </c>
    </row>
    <row r="176" spans="1:10" outlineLevel="1">
      <c r="A176" s="1">
        <f t="shared" si="17"/>
        <v>0</v>
      </c>
      <c r="C176" s="172">
        <f>(Kalkulation_MS6!$AI$22)/100*detail_MS6!$B36</f>
        <v>0</v>
      </c>
      <c r="D176" s="172">
        <f>(Kalkulation_MS6!$AI$22)/100*detail_MS6!$O36</f>
        <v>0</v>
      </c>
      <c r="E176" s="172">
        <f>(Kalkulation_MS6!$AI$22)/100*detail_MS6!$AB36</f>
        <v>0</v>
      </c>
      <c r="F176" s="172">
        <f>(Kalkulation_MS6!$AI$22)/100*detail_MS6!$AO36</f>
        <v>0</v>
      </c>
      <c r="G176" s="172">
        <f>(Kalkulation_MS6!$AI$22)/100*detail_MS6!$BB36</f>
        <v>0</v>
      </c>
      <c r="H176" s="172">
        <f>(Kalkulation_MS6!$AI$22)/100*detail_MS6!$BO36</f>
        <v>0</v>
      </c>
      <c r="I176" s="172">
        <f>(Kalkulation_MS6!$AI$22)/100*detail_MS6!$CB36</f>
        <v>0</v>
      </c>
      <c r="J176" s="206">
        <f t="shared" si="18"/>
        <v>0</v>
      </c>
    </row>
    <row r="177" spans="1:11" outlineLevel="1">
      <c r="A177" s="1">
        <f t="shared" si="17"/>
        <v>0</v>
      </c>
      <c r="C177" s="172">
        <f>(Kalkulation_MS6!$AJ$22)/100*detail_MS6!$B37</f>
        <v>0</v>
      </c>
      <c r="D177" s="172">
        <f>(Kalkulation_MS6!$AJ$22)/100*detail_MS6!$O37</f>
        <v>0</v>
      </c>
      <c r="E177" s="172">
        <f>(Kalkulation_MS6!$AJ$22)/100*detail_MS6!$AB37</f>
        <v>0</v>
      </c>
      <c r="F177" s="172">
        <f>(Kalkulation_MS6!$AJ$22)/100*detail_MS6!$AO37</f>
        <v>0</v>
      </c>
      <c r="G177" s="172">
        <f>(Kalkulation_MS6!$AJ$22)/100*detail_MS6!$BB37</f>
        <v>0</v>
      </c>
      <c r="H177" s="172">
        <f>(Kalkulation_MS6!$AJ$22)/100*detail_MS6!$BO37</f>
        <v>0</v>
      </c>
      <c r="I177" s="172">
        <f>(Kalkulation_MS6!$AJ$22)/100*detail_MS6!$CB37</f>
        <v>0</v>
      </c>
      <c r="J177" s="206">
        <f t="shared" si="18"/>
        <v>0</v>
      </c>
    </row>
    <row r="178" spans="1:11" outlineLevel="1">
      <c r="A178" s="1">
        <f t="shared" si="17"/>
        <v>0</v>
      </c>
      <c r="C178" s="172">
        <f>(Kalkulation_MS6!$AK$22)/100*detail_MS6!$B38</f>
        <v>0</v>
      </c>
      <c r="D178" s="172">
        <f>(Kalkulation_MS6!$AK$22)/100*detail_MS6!$O38</f>
        <v>0</v>
      </c>
      <c r="E178" s="172">
        <f>(Kalkulation_MS6!$AK$22)/100*detail_MS6!$AB38</f>
        <v>0</v>
      </c>
      <c r="F178" s="172">
        <f>(Kalkulation_MS6!$AK$22)/100*detail_MS6!$AO38</f>
        <v>0</v>
      </c>
      <c r="G178" s="172">
        <f>(Kalkulation_MS6!$AK$22)/100*detail_MS6!$BB38</f>
        <v>0</v>
      </c>
      <c r="H178" s="172">
        <f>(Kalkulation_MS6!$AK$22)/100*detail_MS6!$BO38</f>
        <v>0</v>
      </c>
      <c r="I178" s="172">
        <f>(Kalkulation_MS6!$AK$22)/100*detail_MS6!$CB38</f>
        <v>0</v>
      </c>
      <c r="J178" s="206">
        <f t="shared" si="18"/>
        <v>0</v>
      </c>
    </row>
    <row r="179" spans="1:11" outlineLevel="1">
      <c r="A179" s="1">
        <f t="shared" si="17"/>
        <v>0</v>
      </c>
      <c r="C179" s="172">
        <f>(Kalkulation_MS6!$AL$22)/100*detail_MS6!$B39</f>
        <v>0</v>
      </c>
      <c r="D179" s="172">
        <f>(Kalkulation_MS6!$AL$22)/100*detail_MS6!$O39</f>
        <v>0</v>
      </c>
      <c r="E179" s="172">
        <f>(Kalkulation_MS6!$AL$22)/100*detail_MS6!$AB39</f>
        <v>0</v>
      </c>
      <c r="F179" s="172">
        <f>(Kalkulation_MS6!$AL$22)/100*detail_MS6!$AO39</f>
        <v>0</v>
      </c>
      <c r="G179" s="172">
        <f>(Kalkulation_MS6!$AL$22)/100*detail_MS6!$BB39</f>
        <v>0</v>
      </c>
      <c r="H179" s="172">
        <f>(Kalkulation_MS6!$AL$22)/100*detail_MS6!$BO39</f>
        <v>0</v>
      </c>
      <c r="I179" s="172">
        <f>(Kalkulation_MS6!$AL$22)/100*detail_MS6!$CB39</f>
        <v>0</v>
      </c>
      <c r="J179" s="206">
        <f t="shared" si="18"/>
        <v>0</v>
      </c>
    </row>
    <row r="180" spans="1:11" outlineLevel="1">
      <c r="A180" s="1">
        <f t="shared" si="17"/>
        <v>0</v>
      </c>
      <c r="C180" s="172">
        <f>(Kalkulation_MS6!$AM$22)/100*detail_MS6!$B40</f>
        <v>0</v>
      </c>
      <c r="D180" s="172">
        <f>(Kalkulation_MS6!$AM$22)/100*detail_MS6!$O40</f>
        <v>0</v>
      </c>
      <c r="E180" s="172">
        <f>(Kalkulation_MS6!$AM$22)/100*detail_MS6!$AB40</f>
        <v>0</v>
      </c>
      <c r="F180" s="172">
        <f>(Kalkulation_MS6!$AM$22)/100*detail_MS6!$AO40</f>
        <v>0</v>
      </c>
      <c r="G180" s="172">
        <f>(Kalkulation_MS6!$AM$22)/100*detail_MS6!$BB40</f>
        <v>0</v>
      </c>
      <c r="H180" s="172">
        <f>(Kalkulation_MS6!$AM$22)/100*detail_MS6!$BO40</f>
        <v>0</v>
      </c>
      <c r="I180" s="172">
        <f>(Kalkulation_MS6!$AM$22)/100*detail_MS6!$CB40</f>
        <v>0</v>
      </c>
      <c r="J180" s="206">
        <f t="shared" si="18"/>
        <v>0</v>
      </c>
    </row>
    <row r="181" spans="1:11" outlineLevel="1">
      <c r="A181" s="1">
        <f t="shared" si="17"/>
        <v>0</v>
      </c>
      <c r="C181" s="172">
        <f>(Kalkulation_MS6!$AN$22)/100*detail_MS6!$B41</f>
        <v>0</v>
      </c>
      <c r="D181" s="172">
        <f>(Kalkulation_MS6!$AN$22)/100*detail_MS6!$O41</f>
        <v>0</v>
      </c>
      <c r="E181" s="172">
        <f>(Kalkulation_MS6!$AN$22)/100*detail_MS6!$AB41</f>
        <v>0</v>
      </c>
      <c r="F181" s="172">
        <f>(Kalkulation_MS6!$AN$22)/100*detail_MS6!$AO41</f>
        <v>0</v>
      </c>
      <c r="G181" s="172">
        <f>(Kalkulation_MS6!$AN$22)/100*detail_MS6!$BB41</f>
        <v>0</v>
      </c>
      <c r="H181" s="172">
        <f>(Kalkulation_MS6!$AN$22)/100*detail_MS6!$BO41</f>
        <v>0</v>
      </c>
      <c r="I181" s="172">
        <f>(Kalkulation_MS6!$AN$22)/100*detail_MS6!$CB41</f>
        <v>0</v>
      </c>
      <c r="J181" s="206">
        <f t="shared" si="18"/>
        <v>0</v>
      </c>
    </row>
    <row r="182" spans="1:11" outlineLevel="1">
      <c r="A182" s="1">
        <f t="shared" si="17"/>
        <v>0</v>
      </c>
      <c r="C182" s="172">
        <f>(Kalkulation_MS6!$AO$22)/100*detail_MS6!$B42</f>
        <v>0</v>
      </c>
      <c r="D182" s="172">
        <f>(Kalkulation_MS6!$AO$22)/100*detail_MS6!$O42</f>
        <v>0</v>
      </c>
      <c r="E182" s="172">
        <f>(Kalkulation_MS6!$AO$22)/100*detail_MS6!$AB42</f>
        <v>0</v>
      </c>
      <c r="F182" s="172">
        <f>(Kalkulation_MS6!$AO$22)/100*detail_MS6!$AO42</f>
        <v>0</v>
      </c>
      <c r="G182" s="172">
        <f>(Kalkulation_MS6!$AO$22)/100*detail_MS6!$BB42</f>
        <v>0</v>
      </c>
      <c r="H182" s="172">
        <f>(Kalkulation_MS6!$AO$22)/100*detail_MS6!$BO42</f>
        <v>0</v>
      </c>
      <c r="I182" s="172">
        <f>(Kalkulation_MS6!$AO$22)/100*detail_MS6!$CB42</f>
        <v>0</v>
      </c>
      <c r="J182" s="206">
        <f t="shared" si="18"/>
        <v>0</v>
      </c>
    </row>
    <row r="183" spans="1:11" outlineLevel="1">
      <c r="A183" s="1">
        <f t="shared" si="17"/>
        <v>0</v>
      </c>
      <c r="C183" s="172">
        <f>(Kalkulation_MS6!$AP$22)/100*detail_MS6!$B43</f>
        <v>0</v>
      </c>
      <c r="D183" s="172">
        <f>(Kalkulation_MS6!$AP$22)/100*detail_MS6!$O43</f>
        <v>0</v>
      </c>
      <c r="E183" s="172">
        <f>(Kalkulation_MS6!$AP$22)/100*detail_MS6!$AB43</f>
        <v>0</v>
      </c>
      <c r="F183" s="172">
        <f>(Kalkulation_MS6!$AP$22)/100*detail_MS6!$AO43</f>
        <v>0</v>
      </c>
      <c r="G183" s="172">
        <f>(Kalkulation_MS6!$AP$22)/100*detail_MS6!$BB43</f>
        <v>0</v>
      </c>
      <c r="H183" s="172">
        <f>(Kalkulation_MS6!$AP$22)/100*detail_MS6!$BO43</f>
        <v>0</v>
      </c>
      <c r="I183" s="172">
        <f>(Kalkulation_MS6!$AP$22)/100*detail_MS6!$CB43</f>
        <v>0</v>
      </c>
      <c r="J183" s="206">
        <f t="shared" si="18"/>
        <v>0</v>
      </c>
    </row>
    <row r="184" spans="1:11" outlineLevel="1">
      <c r="A184" s="1">
        <f t="shared" si="17"/>
        <v>0</v>
      </c>
      <c r="C184" s="172">
        <f>(Kalkulation_MS6!$AQ$22)/100*detail_MS6!$B44</f>
        <v>0</v>
      </c>
      <c r="D184" s="172">
        <f>(Kalkulation_MS6!$AQ$22)/100*detail_MS6!$O44</f>
        <v>0</v>
      </c>
      <c r="E184" s="172">
        <f>(Kalkulation_MS6!$AQ$22)/100*detail_MS6!$AB44</f>
        <v>0</v>
      </c>
      <c r="F184" s="172">
        <f>(Kalkulation_MS6!$AQ$22)/100*detail_MS6!$AO44</f>
        <v>0</v>
      </c>
      <c r="G184" s="172">
        <f>(Kalkulation_MS6!$AQ$22)/100*detail_MS6!$BB44</f>
        <v>0</v>
      </c>
      <c r="H184" s="172">
        <f>(Kalkulation_MS6!$AQ$22)/100*detail_MS6!$BO44</f>
        <v>0</v>
      </c>
      <c r="I184" s="172">
        <f>(Kalkulation_MS6!$AQ$22)/100*detail_MS6!$CB44</f>
        <v>0</v>
      </c>
      <c r="J184" s="206">
        <f t="shared" si="18"/>
        <v>0</v>
      </c>
    </row>
    <row r="185" spans="1:11" outlineLevel="1">
      <c r="A185" s="1">
        <f t="shared" si="17"/>
        <v>0</v>
      </c>
      <c r="C185" s="172">
        <f>(Kalkulation_MS6!$AR$22)/100*detail_MS6!$B45</f>
        <v>0</v>
      </c>
      <c r="D185" s="172">
        <f>(Kalkulation_MS6!$AR$22)/100*detail_MS6!$O45</f>
        <v>0</v>
      </c>
      <c r="E185" s="172">
        <f>(Kalkulation_MS6!$AR$22)/100*detail_MS6!$AB45</f>
        <v>0</v>
      </c>
      <c r="F185" s="172">
        <f>(Kalkulation_MS6!$AR$22)/100*detail_MS6!$AO45</f>
        <v>0</v>
      </c>
      <c r="G185" s="172">
        <f>(Kalkulation_MS6!$AR$22)/100*detail_MS6!$BB45</f>
        <v>0</v>
      </c>
      <c r="H185" s="172">
        <f>(Kalkulation_MS6!$AR$22)/100*detail_MS6!$BO45</f>
        <v>0</v>
      </c>
      <c r="I185" s="172">
        <f>(Kalkulation_MS6!$AR$22)/100*detail_MS6!$CB45</f>
        <v>0</v>
      </c>
      <c r="J185" s="206">
        <f t="shared" si="18"/>
        <v>0</v>
      </c>
    </row>
    <row r="186" spans="1:11" outlineLevel="1">
      <c r="A186" s="1">
        <f t="shared" si="17"/>
        <v>0</v>
      </c>
      <c r="C186" s="172">
        <f>(Kalkulation_MS6!$AS$22)/100*detail_MS6!$B46</f>
        <v>0</v>
      </c>
      <c r="D186" s="172">
        <f>(Kalkulation_MS6!$AS$22)/100*detail_MS6!$O46</f>
        <v>0</v>
      </c>
      <c r="E186" s="172">
        <f>(Kalkulation_MS6!$AS$22)/100*detail_MS6!$AB46</f>
        <v>0</v>
      </c>
      <c r="F186" s="172">
        <f>(Kalkulation_MS6!$AS$22)/100*detail_MS6!$AO46</f>
        <v>0</v>
      </c>
      <c r="G186" s="172">
        <f>(Kalkulation_MS6!$AS$22)/100*detail_MS6!$BB46</f>
        <v>0</v>
      </c>
      <c r="H186" s="172">
        <f>(Kalkulation_MS6!$AS$22)/100*detail_MS6!$BO46</f>
        <v>0</v>
      </c>
      <c r="I186" s="172">
        <f>(Kalkulation_MS6!$AS$22)/100*detail_MS6!$CB46</f>
        <v>0</v>
      </c>
      <c r="J186" s="206">
        <f t="shared" si="18"/>
        <v>0</v>
      </c>
    </row>
    <row r="187" spans="1:11" outlineLevel="1">
      <c r="A187" s="88" t="s">
        <v>443</v>
      </c>
      <c r="B187" s="88"/>
      <c r="C187" s="201">
        <f>SUM(C147:C186)</f>
        <v>0</v>
      </c>
      <c r="D187" s="201">
        <f t="shared" ref="D187:J187" si="19">SUM(D147:D186)</f>
        <v>0</v>
      </c>
      <c r="E187" s="201">
        <f t="shared" si="19"/>
        <v>0</v>
      </c>
      <c r="F187" s="201">
        <f t="shared" si="19"/>
        <v>0</v>
      </c>
      <c r="G187" s="201">
        <f t="shared" si="19"/>
        <v>0</v>
      </c>
      <c r="H187" s="201">
        <f t="shared" si="19"/>
        <v>0</v>
      </c>
      <c r="I187" s="201">
        <f t="shared" si="19"/>
        <v>0</v>
      </c>
      <c r="J187" s="79">
        <f t="shared" si="19"/>
        <v>0</v>
      </c>
      <c r="K187" s="172">
        <f>Kalkulation_MS6!AT52*7</f>
        <v>0</v>
      </c>
    </row>
    <row r="188" spans="1:11" outlineLevel="1">
      <c r="A188" s="203" t="s">
        <v>444</v>
      </c>
      <c r="J188" s="205">
        <f t="shared" si="8"/>
        <v>0</v>
      </c>
    </row>
    <row r="189" spans="1:11" outlineLevel="1">
      <c r="A189" s="1">
        <f t="shared" ref="A189:A228" si="20">A147</f>
        <v>0</v>
      </c>
      <c r="C189" s="172">
        <f>(Kalkulation_MS6!$F$23)/100*detail_MS6!B7</f>
        <v>0</v>
      </c>
      <c r="D189" s="172">
        <f>(Kalkulation_MS6!$F$23)/100*detail_MS6!O7</f>
        <v>0</v>
      </c>
      <c r="E189" s="172">
        <f>(Kalkulation_MS6!$F$23)/100*detail_MS6!AB7</f>
        <v>0</v>
      </c>
      <c r="F189" s="172">
        <f>(Kalkulation_MS6!$F$23)/100*detail_MS6!AO7</f>
        <v>0</v>
      </c>
      <c r="G189" s="172">
        <f>(Kalkulation_MS6!$F$23)/100*detail_MS6!BB7</f>
        <v>0</v>
      </c>
      <c r="H189" s="172">
        <f>(Kalkulation_MS6!$F$23)/100*detail_MS6!BO7</f>
        <v>0</v>
      </c>
      <c r="I189" s="172">
        <f>(Kalkulation_MS6!$F$23)/100*detail_MS6!CB7</f>
        <v>0</v>
      </c>
      <c r="J189" s="206">
        <f t="shared" si="8"/>
        <v>0</v>
      </c>
    </row>
    <row r="190" spans="1:11" outlineLevel="1">
      <c r="A190" s="1">
        <f t="shared" si="20"/>
        <v>0</v>
      </c>
      <c r="C190" s="172">
        <f>(Kalkulation_MS6!$G$23)/100*detail_MS6!B8</f>
        <v>0</v>
      </c>
      <c r="D190" s="172">
        <f>(Kalkulation_MS6!$G$23)/100*detail_MS6!O8</f>
        <v>0</v>
      </c>
      <c r="E190" s="172">
        <f>(Kalkulation_MS6!$G$23)/100*detail_MS6!AB8</f>
        <v>0</v>
      </c>
      <c r="F190" s="172">
        <f>(Kalkulation_MS6!$G$23)/100*detail_MS6!AO8</f>
        <v>0</v>
      </c>
      <c r="G190" s="172">
        <f>(Kalkulation_MS6!$G$23)/100*detail_MS6!BB8</f>
        <v>0</v>
      </c>
      <c r="H190" s="172">
        <f>(Kalkulation_MS6!$G$23)/100*detail_MS6!BO8</f>
        <v>0</v>
      </c>
      <c r="I190" s="172">
        <f>(Kalkulation_MS6!$G$23)/100*detail_MS6!CB8</f>
        <v>0</v>
      </c>
      <c r="J190" s="206">
        <f t="shared" si="8"/>
        <v>0</v>
      </c>
    </row>
    <row r="191" spans="1:11" outlineLevel="1">
      <c r="A191" s="249">
        <f t="shared" si="20"/>
        <v>0</v>
      </c>
      <c r="C191" s="172">
        <f>(Kalkulation_MS6!$H$23)/100*detail_MS6!B9</f>
        <v>0</v>
      </c>
      <c r="D191" s="172">
        <f>(Kalkulation_MS6!$H$23)/100*detail_MS6!O9</f>
        <v>0</v>
      </c>
      <c r="E191" s="172">
        <f>(Kalkulation_MS6!$H$23)/100*detail_MS6!AB9</f>
        <v>0</v>
      </c>
      <c r="F191" s="172">
        <f>(Kalkulation_MS6!$H$23)/100*detail_MS6!AO9</f>
        <v>0</v>
      </c>
      <c r="G191" s="172">
        <f>(Kalkulation_MS6!$H$23)/100*detail_MS6!BB9</f>
        <v>0</v>
      </c>
      <c r="H191" s="172">
        <f>(Kalkulation_MS6!$H$23)/100*detail_MS6!BO9</f>
        <v>0</v>
      </c>
      <c r="I191" s="172">
        <f>(Kalkulation_MS6!$H$23)/100*detail_MS6!CB9</f>
        <v>0</v>
      </c>
      <c r="J191" s="206">
        <f t="shared" si="8"/>
        <v>0</v>
      </c>
    </row>
    <row r="192" spans="1:11" outlineLevel="1">
      <c r="A192" s="1">
        <f t="shared" si="20"/>
        <v>0</v>
      </c>
      <c r="C192" s="172">
        <f>(Kalkulation_MS6!$I$23)/100*detail_MS6!B10</f>
        <v>0</v>
      </c>
      <c r="D192" s="172">
        <f>(Kalkulation_MS6!$I$23)/100*detail_MS6!O10</f>
        <v>0</v>
      </c>
      <c r="E192" s="172">
        <f>(Kalkulation_MS6!$I$23)/100*detail_MS6!AB10</f>
        <v>0</v>
      </c>
      <c r="F192" s="172">
        <f>(Kalkulation_MS6!$I$23)/100*detail_MS6!AO10</f>
        <v>0</v>
      </c>
      <c r="G192" s="172">
        <f>(Kalkulation_MS6!$I$23)/100*detail_MS6!BB10</f>
        <v>0</v>
      </c>
      <c r="H192" s="172">
        <f>(Kalkulation_MS6!$I$23)/100*detail_MS6!BO10</f>
        <v>0</v>
      </c>
      <c r="I192" s="172">
        <f>(Kalkulation_MS6!$I$23)/100*detail_MS6!CB10</f>
        <v>0</v>
      </c>
      <c r="J192" s="206">
        <f t="shared" si="8"/>
        <v>0</v>
      </c>
    </row>
    <row r="193" spans="1:10" outlineLevel="1">
      <c r="A193" s="1">
        <f t="shared" si="20"/>
        <v>0</v>
      </c>
      <c r="C193" s="172">
        <f>(Kalkulation_MS6!$J$23)/100*detail_MS6!B11</f>
        <v>0</v>
      </c>
      <c r="D193" s="172">
        <f>(Kalkulation_MS6!$J$23)/100*detail_MS6!O11</f>
        <v>0</v>
      </c>
      <c r="E193" s="172">
        <f>(Kalkulation_MS6!$J$23)/100*detail_MS6!AB11</f>
        <v>0</v>
      </c>
      <c r="F193" s="172">
        <f>(Kalkulation_MS6!$J$23)/100*detail_MS6!AO11</f>
        <v>0</v>
      </c>
      <c r="G193" s="172">
        <f>(Kalkulation_MS6!$J$23)/100*detail_MS6!BB11</f>
        <v>0</v>
      </c>
      <c r="H193" s="172">
        <f>(Kalkulation_MS6!$J$23)/100*detail_MS6!BO11</f>
        <v>0</v>
      </c>
      <c r="I193" s="172">
        <f>(Kalkulation_MS6!$J$23)/100*detail_MS6!CB11</f>
        <v>0</v>
      </c>
      <c r="J193" s="206">
        <f t="shared" si="8"/>
        <v>0</v>
      </c>
    </row>
    <row r="194" spans="1:10" outlineLevel="1">
      <c r="A194" s="1">
        <f t="shared" si="20"/>
        <v>0</v>
      </c>
      <c r="C194" s="172">
        <f>(Kalkulation_MS6!$K$23)/100*detail_MS6!B12</f>
        <v>0</v>
      </c>
      <c r="D194" s="172">
        <f>(Kalkulation_MS6!$K$23)/100*detail_MS6!O12</f>
        <v>0</v>
      </c>
      <c r="E194" s="172">
        <f>(Kalkulation_MS6!$K$23)/100*detail_MS6!AB12</f>
        <v>0</v>
      </c>
      <c r="F194" s="172">
        <f>(Kalkulation_MS6!$K$23)/100*detail_MS6!AO12</f>
        <v>0</v>
      </c>
      <c r="G194" s="172">
        <f>(Kalkulation_MS6!$K$23)/100*detail_MS6!BB12</f>
        <v>0</v>
      </c>
      <c r="H194" s="172">
        <f>(Kalkulation_MS6!$K$23)/100*detail_MS6!BO12</f>
        <v>0</v>
      </c>
      <c r="I194" s="172">
        <f>(Kalkulation_MS6!$K$23)/100*detail_MS6!CB12</f>
        <v>0</v>
      </c>
      <c r="J194" s="206">
        <f t="shared" si="8"/>
        <v>0</v>
      </c>
    </row>
    <row r="195" spans="1:10" outlineLevel="1">
      <c r="A195" s="1">
        <f t="shared" si="20"/>
        <v>0</v>
      </c>
      <c r="C195" s="172">
        <f>(Kalkulation_MS6!$L$23)/100*detail_MS6!B13</f>
        <v>0</v>
      </c>
      <c r="D195" s="172">
        <f>(Kalkulation_MS6!$L$23)/100*detail_MS6!O13</f>
        <v>0</v>
      </c>
      <c r="E195" s="172">
        <f>(Kalkulation_MS6!$L$23)/100*detail_MS6!AB13</f>
        <v>0</v>
      </c>
      <c r="F195" s="172">
        <f>(Kalkulation_MS6!$L$23)/100*detail_MS6!AO13</f>
        <v>0</v>
      </c>
      <c r="G195" s="172">
        <f>(Kalkulation_MS6!$L$23)/100*detail_MS6!BB13</f>
        <v>0</v>
      </c>
      <c r="H195" s="172">
        <f>(Kalkulation_MS6!$L$23)/100*detail_MS6!BO13</f>
        <v>0</v>
      </c>
      <c r="I195" s="172">
        <f>(Kalkulation_MS6!$L$23)/100*detail_MS6!CB13</f>
        <v>0</v>
      </c>
      <c r="J195" s="206">
        <f t="shared" si="8"/>
        <v>0</v>
      </c>
    </row>
    <row r="196" spans="1:10" outlineLevel="1">
      <c r="A196" s="1">
        <f t="shared" si="20"/>
        <v>0</v>
      </c>
      <c r="C196" s="172">
        <f>(Kalkulation_MS6!$M$23)/100*detail_MS6!B14</f>
        <v>0</v>
      </c>
      <c r="D196" s="172">
        <f>(Kalkulation_MS6!$M$23)/100*detail_MS6!O14</f>
        <v>0</v>
      </c>
      <c r="E196" s="172">
        <f>(Kalkulation_MS6!$M$23)/100*detail_MS6!AB14</f>
        <v>0</v>
      </c>
      <c r="F196" s="172">
        <f>(Kalkulation_MS6!$M$23)/100*detail_MS6!AO14</f>
        <v>0</v>
      </c>
      <c r="G196" s="172">
        <f>(Kalkulation_MS6!$M$23)/100*detail_MS6!BB14</f>
        <v>0</v>
      </c>
      <c r="H196" s="172">
        <f>(Kalkulation_MS6!$M$23)/100*detail_MS6!BO14</f>
        <v>0</v>
      </c>
      <c r="I196" s="172">
        <f>(Kalkulation_MS6!$M$23)/100*detail_MS6!CB14</f>
        <v>0</v>
      </c>
      <c r="J196" s="206">
        <f t="shared" si="8"/>
        <v>0</v>
      </c>
    </row>
    <row r="197" spans="1:10" outlineLevel="1">
      <c r="A197" s="1">
        <f t="shared" si="20"/>
        <v>0</v>
      </c>
      <c r="C197" s="172">
        <f>(Kalkulation_MS6!$N$23)/100*detail_MS6!B15</f>
        <v>0</v>
      </c>
      <c r="D197" s="172">
        <f>(Kalkulation_MS6!$N$23)/100*detail_MS6!O15</f>
        <v>0</v>
      </c>
      <c r="E197" s="172">
        <f>(Kalkulation_MS6!$N$23)/100*detail_MS6!AB15</f>
        <v>0</v>
      </c>
      <c r="F197" s="172">
        <f>(Kalkulation_MS6!$N$23)/100*detail_MS6!AO15</f>
        <v>0</v>
      </c>
      <c r="G197" s="172">
        <f>(Kalkulation_MS6!$N$23)/100*detail_MS6!BB15</f>
        <v>0</v>
      </c>
      <c r="H197" s="172">
        <f>(Kalkulation_MS6!$N$23)/100*detail_MS6!BO15</f>
        <v>0</v>
      </c>
      <c r="I197" s="172">
        <f>(Kalkulation_MS6!$N$23)/100*detail_MS6!CB15</f>
        <v>0</v>
      </c>
      <c r="J197" s="206">
        <f t="shared" si="8"/>
        <v>0</v>
      </c>
    </row>
    <row r="198" spans="1:10" outlineLevel="1">
      <c r="A198" s="1">
        <f t="shared" si="20"/>
        <v>0</v>
      </c>
      <c r="C198" s="172">
        <f>(Kalkulation_MS6!$O$23)/100*detail_MS6!B16</f>
        <v>0</v>
      </c>
      <c r="D198" s="172">
        <f>(Kalkulation_MS6!$O$23)/100*detail_MS6!O16</f>
        <v>0</v>
      </c>
      <c r="E198" s="172">
        <f>(Kalkulation_MS6!$O$23)/100*detail_MS6!AB16</f>
        <v>0</v>
      </c>
      <c r="F198" s="172">
        <f>(Kalkulation_MS6!$O$23)/100*detail_MS6!AO16</f>
        <v>0</v>
      </c>
      <c r="G198" s="172">
        <f>(Kalkulation_MS6!$O$23)/100*detail_MS6!BB16</f>
        <v>0</v>
      </c>
      <c r="H198" s="172">
        <f>(Kalkulation_MS6!$O$23)/100*detail_MS6!BO16</f>
        <v>0</v>
      </c>
      <c r="I198" s="172">
        <f>(Kalkulation_MS6!$O$23)/100*detail_MS6!CB16</f>
        <v>0</v>
      </c>
      <c r="J198" s="206">
        <f t="shared" si="8"/>
        <v>0</v>
      </c>
    </row>
    <row r="199" spans="1:10" outlineLevel="1">
      <c r="A199" s="1">
        <f t="shared" si="20"/>
        <v>0</v>
      </c>
      <c r="C199" s="172">
        <f>(Kalkulation_MS6!$P$23)/100*detail_MS6!B17</f>
        <v>0</v>
      </c>
      <c r="D199" s="172">
        <f>(Kalkulation_MS6!$P$23)/100*detail_MS6!O17</f>
        <v>0</v>
      </c>
      <c r="E199" s="172">
        <f>(Kalkulation_MS6!$P$23)/100*detail_MS6!AB17</f>
        <v>0</v>
      </c>
      <c r="F199" s="172">
        <f>(Kalkulation_MS6!$P$23)/100*detail_MS6!AO17</f>
        <v>0</v>
      </c>
      <c r="G199" s="172">
        <f>(Kalkulation_MS6!$P$23)/100*detail_MS6!BB17</f>
        <v>0</v>
      </c>
      <c r="H199" s="172">
        <f>(Kalkulation_MS6!$P$23)/100*detail_MS6!BO17</f>
        <v>0</v>
      </c>
      <c r="I199" s="172">
        <f>(Kalkulation_MS6!$P$23)/100*detail_MS6!CB17</f>
        <v>0</v>
      </c>
      <c r="J199" s="206">
        <f t="shared" ref="J199:J228" si="21">SUM(C199:I199)</f>
        <v>0</v>
      </c>
    </row>
    <row r="200" spans="1:10" outlineLevel="1">
      <c r="A200" s="1">
        <f t="shared" si="20"/>
        <v>0</v>
      </c>
      <c r="C200" s="172">
        <f>(Kalkulation_MS6!$Q$23)/100*detail_MS6!B18</f>
        <v>0</v>
      </c>
      <c r="D200" s="172">
        <f>(Kalkulation_MS6!$Q$23)/100*detail_MS6!O18</f>
        <v>0</v>
      </c>
      <c r="E200" s="172">
        <f>(Kalkulation_MS6!$Q$23)/100*detail_MS6!AB18</f>
        <v>0</v>
      </c>
      <c r="F200" s="172">
        <f>(Kalkulation_MS6!$Q$23)/100*detail_MS6!AO18</f>
        <v>0</v>
      </c>
      <c r="G200" s="172">
        <f>(Kalkulation_MS6!$Q$23)/100*detail_MS6!BB18</f>
        <v>0</v>
      </c>
      <c r="H200" s="172">
        <f>(Kalkulation_MS6!$Q$23)/100*detail_MS6!BO18</f>
        <v>0</v>
      </c>
      <c r="I200" s="172">
        <f>(Kalkulation_MS6!$Q$23)/100*detail_MS6!CB18</f>
        <v>0</v>
      </c>
      <c r="J200" s="206">
        <f t="shared" si="21"/>
        <v>0</v>
      </c>
    </row>
    <row r="201" spans="1:10" outlineLevel="1">
      <c r="A201" s="1">
        <f t="shared" si="20"/>
        <v>0</v>
      </c>
      <c r="C201" s="172">
        <f>(Kalkulation_MS6!$R$23)/100*detail_MS6!B19</f>
        <v>0</v>
      </c>
      <c r="D201" s="172">
        <f>(Kalkulation_MS6!$R$23)/100*detail_MS6!O19</f>
        <v>0</v>
      </c>
      <c r="E201" s="172">
        <f>(Kalkulation_MS6!$R$23)/100*detail_MS6!AB19</f>
        <v>0</v>
      </c>
      <c r="F201" s="172">
        <f>(Kalkulation_MS6!$R$23)/100*detail_MS6!AO19</f>
        <v>0</v>
      </c>
      <c r="G201" s="172">
        <f>(Kalkulation_MS6!$R$23)/100*detail_MS6!BB19</f>
        <v>0</v>
      </c>
      <c r="H201" s="172">
        <f>(Kalkulation_MS6!$R$23)/100*detail_MS6!BO19</f>
        <v>0</v>
      </c>
      <c r="I201" s="172">
        <f>(Kalkulation_MS6!$R$23)/100*detail_MS6!CB19</f>
        <v>0</v>
      </c>
      <c r="J201" s="206">
        <f t="shared" si="21"/>
        <v>0</v>
      </c>
    </row>
    <row r="202" spans="1:10" outlineLevel="1">
      <c r="A202" s="1">
        <f t="shared" si="20"/>
        <v>0</v>
      </c>
      <c r="C202" s="172">
        <f>(Kalkulation_MS6!$S$23)/100*detail_MS6!$B20</f>
        <v>0</v>
      </c>
      <c r="D202" s="172">
        <f>(Kalkulation_MS6!$S$23)/100*detail_MS6!$O20</f>
        <v>0</v>
      </c>
      <c r="E202" s="172">
        <f>(Kalkulation_MS6!$S$23)/100*detail_MS6!$AB20</f>
        <v>0</v>
      </c>
      <c r="F202" s="172">
        <f>(Kalkulation_MS6!$S$23)/100*detail_MS6!$AO20</f>
        <v>0</v>
      </c>
      <c r="G202" s="172">
        <f>(Kalkulation_MS6!$S$23)/100*detail_MS6!$BB20</f>
        <v>0</v>
      </c>
      <c r="H202" s="172">
        <f>(Kalkulation_MS6!$S$23)/100*detail_MS6!$BO20</f>
        <v>0</v>
      </c>
      <c r="I202" s="172">
        <f>(Kalkulation_MS6!$S$23)/100*detail_MS6!$CB20</f>
        <v>0</v>
      </c>
      <c r="J202" s="206">
        <f t="shared" si="21"/>
        <v>0</v>
      </c>
    </row>
    <row r="203" spans="1:10" outlineLevel="1">
      <c r="A203" s="1">
        <f t="shared" si="20"/>
        <v>0</v>
      </c>
      <c r="C203" s="172">
        <f>(Kalkulation_MS6!$T$23)/100*detail_MS6!$B21</f>
        <v>0</v>
      </c>
      <c r="D203" s="172">
        <f>(Kalkulation_MS6!$T$23)/100*detail_MS6!$O21</f>
        <v>0</v>
      </c>
      <c r="E203" s="172">
        <f>(Kalkulation_MS6!$T$23)/100*detail_MS6!$AB21</f>
        <v>0</v>
      </c>
      <c r="F203" s="172">
        <f>(Kalkulation_MS6!$T$23)/100*detail_MS6!$AO21</f>
        <v>0</v>
      </c>
      <c r="G203" s="172">
        <f>(Kalkulation_MS6!$T$23)/100*detail_MS6!$BB21</f>
        <v>0</v>
      </c>
      <c r="H203" s="172">
        <f>(Kalkulation_MS6!$T$23)/100*detail_MS6!$BO21</f>
        <v>0</v>
      </c>
      <c r="I203" s="172">
        <f>(Kalkulation_MS6!$T$23)/100*detail_MS6!$CB21</f>
        <v>0</v>
      </c>
      <c r="J203" s="206">
        <f t="shared" si="21"/>
        <v>0</v>
      </c>
    </row>
    <row r="204" spans="1:10" outlineLevel="1">
      <c r="A204" s="1">
        <f t="shared" si="20"/>
        <v>0</v>
      </c>
      <c r="C204" s="172">
        <f>(Kalkulation_MS6!$U$23)/100*detail_MS6!$B22</f>
        <v>0</v>
      </c>
      <c r="D204" s="172">
        <f>(Kalkulation_MS6!$U$23)/100*detail_MS6!$O22</f>
        <v>0</v>
      </c>
      <c r="E204" s="172">
        <f>(Kalkulation_MS6!$U$23)/100*detail_MS6!$AB22</f>
        <v>0</v>
      </c>
      <c r="F204" s="172">
        <f>(Kalkulation_MS6!$U$23)/100*detail_MS6!$AO22</f>
        <v>0</v>
      </c>
      <c r="G204" s="172">
        <f>(Kalkulation_MS6!$U$23)/100*detail_MS6!$BB22</f>
        <v>0</v>
      </c>
      <c r="H204" s="172">
        <f>(Kalkulation_MS6!$U$23)/100*detail_MS6!$BO22</f>
        <v>0</v>
      </c>
      <c r="I204" s="172">
        <f>(Kalkulation_MS6!$U$23)/100*detail_MS6!$CB22</f>
        <v>0</v>
      </c>
      <c r="J204" s="206">
        <f t="shared" si="21"/>
        <v>0</v>
      </c>
    </row>
    <row r="205" spans="1:10" outlineLevel="1">
      <c r="A205" s="1">
        <f t="shared" si="20"/>
        <v>0</v>
      </c>
      <c r="C205" s="172">
        <f>(Kalkulation_MS6!$V$23)/100*detail_MS6!$B23</f>
        <v>0</v>
      </c>
      <c r="D205" s="172">
        <f>(Kalkulation_MS6!$V$23)/100*detail_MS6!$O23</f>
        <v>0</v>
      </c>
      <c r="E205" s="172">
        <f>(Kalkulation_MS6!$V$23)/100*detail_MS6!$AB23</f>
        <v>0</v>
      </c>
      <c r="F205" s="172">
        <f>(Kalkulation_MS6!$V$23)/100*detail_MS6!$AO23</f>
        <v>0</v>
      </c>
      <c r="G205" s="172">
        <f>(Kalkulation_MS6!$V$23)/100*detail_MS6!$BB23</f>
        <v>0</v>
      </c>
      <c r="H205" s="172">
        <f>(Kalkulation_MS6!$V$23)/100*detail_MS6!$BO23</f>
        <v>0</v>
      </c>
      <c r="I205" s="172">
        <f>(Kalkulation_MS6!$V$23)/100*detail_MS6!$CB23</f>
        <v>0</v>
      </c>
      <c r="J205" s="206">
        <f t="shared" si="21"/>
        <v>0</v>
      </c>
    </row>
    <row r="206" spans="1:10" outlineLevel="1">
      <c r="A206" s="1">
        <f t="shared" si="20"/>
        <v>0</v>
      </c>
      <c r="C206" s="172">
        <f>(Kalkulation_MS6!$W$23)/100*detail_MS6!$B24</f>
        <v>0</v>
      </c>
      <c r="D206" s="172">
        <f>(Kalkulation_MS6!$W$23)/100*detail_MS6!$O24</f>
        <v>0</v>
      </c>
      <c r="E206" s="172">
        <f>(Kalkulation_MS6!$W$23)/100*detail_MS6!$AB24</f>
        <v>0</v>
      </c>
      <c r="F206" s="172">
        <f>(Kalkulation_MS6!$W$23)/100*detail_MS6!$AO24</f>
        <v>0</v>
      </c>
      <c r="G206" s="172">
        <f>(Kalkulation_MS6!$W$23)/100*detail_MS6!$BB24</f>
        <v>0</v>
      </c>
      <c r="H206" s="172">
        <f>(Kalkulation_MS6!$W$23)/100*detail_MS6!$BO24</f>
        <v>0</v>
      </c>
      <c r="I206" s="172">
        <f>(Kalkulation_MS6!$W$23)/100*detail_MS6!$CB24</f>
        <v>0</v>
      </c>
      <c r="J206" s="206">
        <f t="shared" si="21"/>
        <v>0</v>
      </c>
    </row>
    <row r="207" spans="1:10" outlineLevel="1">
      <c r="A207" s="1">
        <f t="shared" si="20"/>
        <v>0</v>
      </c>
      <c r="C207" s="172">
        <f>(Kalkulation_MS6!$X$23)/100*detail_MS6!$B25</f>
        <v>0</v>
      </c>
      <c r="D207" s="172">
        <f>(Kalkulation_MS6!$X$23)/100*detail_MS6!$O25</f>
        <v>0</v>
      </c>
      <c r="E207" s="172">
        <f>(Kalkulation_MS6!$X$23)/100*detail_MS6!$AB25</f>
        <v>0</v>
      </c>
      <c r="F207" s="172">
        <f>(Kalkulation_MS6!$X$23)/100*detail_MS6!$AO25</f>
        <v>0</v>
      </c>
      <c r="G207" s="172">
        <f>(Kalkulation_MS6!$X$23)/100*detail_MS6!$BB25</f>
        <v>0</v>
      </c>
      <c r="H207" s="172">
        <f>(Kalkulation_MS6!$X$23)/100*detail_MS6!$BO25</f>
        <v>0</v>
      </c>
      <c r="I207" s="172">
        <f>(Kalkulation_MS6!$X$23)/100*detail_MS6!$CB25</f>
        <v>0</v>
      </c>
      <c r="J207" s="206">
        <f t="shared" si="21"/>
        <v>0</v>
      </c>
    </row>
    <row r="208" spans="1:10" outlineLevel="1">
      <c r="A208" s="1">
        <f t="shared" si="20"/>
        <v>0</v>
      </c>
      <c r="C208" s="172">
        <f>(Kalkulation_MS6!$Y$23)/100*detail_MS6!$B26</f>
        <v>0</v>
      </c>
      <c r="D208" s="172">
        <f>(Kalkulation_MS6!$Y$23)/100*detail_MS6!$O26</f>
        <v>0</v>
      </c>
      <c r="E208" s="172">
        <f>(Kalkulation_MS6!$Y$23)/100*detail_MS6!$AB26</f>
        <v>0</v>
      </c>
      <c r="F208" s="172">
        <f>(Kalkulation_MS6!$Y$23)/100*detail_MS6!$AO26</f>
        <v>0</v>
      </c>
      <c r="G208" s="172">
        <f>(Kalkulation_MS6!$Y$23)/100*detail_MS6!$BB26</f>
        <v>0</v>
      </c>
      <c r="H208" s="172">
        <f>(Kalkulation_MS6!$Y$23)/100*detail_MS6!$BO26</f>
        <v>0</v>
      </c>
      <c r="I208" s="172">
        <f>(Kalkulation_MS6!$Y$23)/100*detail_MS6!$CB26</f>
        <v>0</v>
      </c>
      <c r="J208" s="206">
        <f t="shared" si="21"/>
        <v>0</v>
      </c>
    </row>
    <row r="209" spans="1:10" outlineLevel="1">
      <c r="A209" s="1">
        <f t="shared" si="20"/>
        <v>0</v>
      </c>
      <c r="C209" s="172">
        <f>(Kalkulation_MS6!$Z$23)/100*detail_MS6!$B27</f>
        <v>0</v>
      </c>
      <c r="D209" s="172">
        <f>(Kalkulation_MS6!$Z$23)/100*detail_MS6!$O27</f>
        <v>0</v>
      </c>
      <c r="E209" s="172">
        <f>(Kalkulation_MS6!$Z$23)/100*detail_MS6!$AB27</f>
        <v>0</v>
      </c>
      <c r="F209" s="172">
        <f>(Kalkulation_MS6!$Z$23)/100*detail_MS6!$AO27</f>
        <v>0</v>
      </c>
      <c r="G209" s="172">
        <f>(Kalkulation_MS6!$Z$23)/100*detail_MS6!$BB27</f>
        <v>0</v>
      </c>
      <c r="H209" s="172">
        <f>(Kalkulation_MS6!$Z$23)/100*detail_MS6!$BO27</f>
        <v>0</v>
      </c>
      <c r="I209" s="172">
        <f>(Kalkulation_MS6!$Z$23)/100*detail_MS6!$CB27</f>
        <v>0</v>
      </c>
      <c r="J209" s="206">
        <f t="shared" si="21"/>
        <v>0</v>
      </c>
    </row>
    <row r="210" spans="1:10" outlineLevel="1">
      <c r="A210" s="1">
        <f t="shared" si="20"/>
        <v>0</v>
      </c>
      <c r="C210" s="172">
        <f>(Kalkulation_MS6!$AA$23)/100*detail_MS6!$B28</f>
        <v>0</v>
      </c>
      <c r="D210" s="172">
        <f>(Kalkulation_MS6!$AA$23)/100*detail_MS6!$O28</f>
        <v>0</v>
      </c>
      <c r="E210" s="172">
        <f>(Kalkulation_MS6!$AA$23)/100*detail_MS6!$AB28</f>
        <v>0</v>
      </c>
      <c r="F210" s="172">
        <f>(Kalkulation_MS6!$AA$23)/100*detail_MS6!$AO28</f>
        <v>0</v>
      </c>
      <c r="G210" s="172">
        <f>(Kalkulation_MS6!$AA$23)/100*detail_MS6!$BB28</f>
        <v>0</v>
      </c>
      <c r="H210" s="172">
        <f>(Kalkulation_MS6!$AA$23)/100*detail_MS6!$BO28</f>
        <v>0</v>
      </c>
      <c r="I210" s="172">
        <f>(Kalkulation_MS6!$AA$23)/100*detail_MS6!$CB28</f>
        <v>0</v>
      </c>
      <c r="J210" s="206">
        <f t="shared" si="21"/>
        <v>0</v>
      </c>
    </row>
    <row r="211" spans="1:10" outlineLevel="1">
      <c r="A211" s="1">
        <f t="shared" si="20"/>
        <v>0</v>
      </c>
      <c r="C211" s="172">
        <f>(Kalkulation_MS6!$AB$23)/100*detail_MS6!$B29</f>
        <v>0</v>
      </c>
      <c r="D211" s="172">
        <f>(Kalkulation_MS6!$AB$23)/100*detail_MS6!$O29</f>
        <v>0</v>
      </c>
      <c r="E211" s="172">
        <f>(Kalkulation_MS6!$AB$23)/100*detail_MS6!$AB29</f>
        <v>0</v>
      </c>
      <c r="F211" s="172">
        <f>(Kalkulation_MS6!$AB$23)/100*detail_MS6!$AO29</f>
        <v>0</v>
      </c>
      <c r="G211" s="172">
        <f>(Kalkulation_MS6!$AB$23)/100*detail_MS6!$BB29</f>
        <v>0</v>
      </c>
      <c r="H211" s="172">
        <f>(Kalkulation_MS6!$AB$23)/100*detail_MS6!$BO29</f>
        <v>0</v>
      </c>
      <c r="I211" s="172">
        <f>(Kalkulation_MS6!$AB$23)/100*detail_MS6!$CB29</f>
        <v>0</v>
      </c>
      <c r="J211" s="206">
        <f t="shared" si="21"/>
        <v>0</v>
      </c>
    </row>
    <row r="212" spans="1:10" outlineLevel="1">
      <c r="A212" s="1">
        <f t="shared" si="20"/>
        <v>0</v>
      </c>
      <c r="C212" s="172">
        <f>(Kalkulation_MS6!$AC$23)/100*detail_MS6!$B30</f>
        <v>0</v>
      </c>
      <c r="D212" s="172">
        <f>(Kalkulation_MS6!$AC$23)/100*detail_MS6!$O30</f>
        <v>0</v>
      </c>
      <c r="E212" s="172">
        <f>(Kalkulation_MS6!$AC$23)/100*detail_MS6!$AB30</f>
        <v>0</v>
      </c>
      <c r="F212" s="172">
        <f>(Kalkulation_MS6!$AC$23)/100*detail_MS6!$AO30</f>
        <v>0</v>
      </c>
      <c r="G212" s="172">
        <f>(Kalkulation_MS6!$AC$23)/100*detail_MS6!$BB30</f>
        <v>0</v>
      </c>
      <c r="H212" s="172">
        <f>(Kalkulation_MS6!$AC$23)/100*detail_MS6!$BO30</f>
        <v>0</v>
      </c>
      <c r="I212" s="172">
        <f>(Kalkulation_MS6!$AC$23)/100*detail_MS6!$CB30</f>
        <v>0</v>
      </c>
      <c r="J212" s="206">
        <f t="shared" si="21"/>
        <v>0</v>
      </c>
    </row>
    <row r="213" spans="1:10" outlineLevel="1">
      <c r="A213" s="1">
        <f t="shared" si="20"/>
        <v>0</v>
      </c>
      <c r="C213" s="172">
        <f>(Kalkulation_MS6!$AD$23)/100*detail_MS6!$B31</f>
        <v>0</v>
      </c>
      <c r="D213" s="172">
        <f>(Kalkulation_MS6!$AD$23)/100*detail_MS6!$O31</f>
        <v>0</v>
      </c>
      <c r="E213" s="172">
        <f>(Kalkulation_MS6!$AD$23)/100*detail_MS6!$AB31</f>
        <v>0</v>
      </c>
      <c r="F213" s="172">
        <f>(Kalkulation_MS6!$AD$23)/100*detail_MS6!$AO31</f>
        <v>0</v>
      </c>
      <c r="G213" s="172">
        <f>(Kalkulation_MS6!$AD$23)/100*detail_MS6!$BB31</f>
        <v>0</v>
      </c>
      <c r="H213" s="172">
        <f>(Kalkulation_MS6!$AD$23)/100*detail_MS6!$BO31</f>
        <v>0</v>
      </c>
      <c r="I213" s="172">
        <f>(Kalkulation_MS6!$AD$23)/100*detail_MS6!$CB31</f>
        <v>0</v>
      </c>
      <c r="J213" s="206">
        <f t="shared" si="21"/>
        <v>0</v>
      </c>
    </row>
    <row r="214" spans="1:10" outlineLevel="1">
      <c r="A214" s="1">
        <f t="shared" si="20"/>
        <v>0</v>
      </c>
      <c r="C214" s="172">
        <f>(Kalkulation_MS6!$AE$23)/100*detail_MS6!$B32</f>
        <v>0</v>
      </c>
      <c r="D214" s="172">
        <f>(Kalkulation_MS6!$AE$23)/100*detail_MS6!$O32</f>
        <v>0</v>
      </c>
      <c r="E214" s="172">
        <f>(Kalkulation_MS6!$AE$23)/100*detail_MS6!$AB32</f>
        <v>0</v>
      </c>
      <c r="F214" s="172">
        <f>(Kalkulation_MS6!$AE$23)/100*detail_MS6!$AO32</f>
        <v>0</v>
      </c>
      <c r="G214" s="172">
        <f>(Kalkulation_MS6!$AE$23)/100*detail_MS6!$BB32</f>
        <v>0</v>
      </c>
      <c r="H214" s="172">
        <f>(Kalkulation_MS6!$AE$23)/100*detail_MS6!$BO32</f>
        <v>0</v>
      </c>
      <c r="I214" s="172">
        <f>(Kalkulation_MS6!$AE$23)/100*detail_MS6!$CB32</f>
        <v>0</v>
      </c>
      <c r="J214" s="206">
        <f t="shared" si="21"/>
        <v>0</v>
      </c>
    </row>
    <row r="215" spans="1:10" outlineLevel="1">
      <c r="A215" s="1">
        <f t="shared" si="20"/>
        <v>0</v>
      </c>
      <c r="C215" s="172">
        <f>(Kalkulation_MS6!$AF$23)/100*detail_MS6!$B33</f>
        <v>0</v>
      </c>
      <c r="D215" s="172">
        <f>(Kalkulation_MS6!$AF$23)/100*detail_MS6!$O33</f>
        <v>0</v>
      </c>
      <c r="E215" s="172">
        <f>(Kalkulation_MS6!$AF$23)/100*detail_MS6!$AB33</f>
        <v>0</v>
      </c>
      <c r="F215" s="172">
        <f>(Kalkulation_MS6!$AF$23)/100*detail_MS6!$AO33</f>
        <v>0</v>
      </c>
      <c r="G215" s="172">
        <f>(Kalkulation_MS6!$AF$23)/100*detail_MS6!$BB33</f>
        <v>0</v>
      </c>
      <c r="H215" s="172">
        <f>(Kalkulation_MS6!$AF$23)/100*detail_MS6!$BO33</f>
        <v>0</v>
      </c>
      <c r="I215" s="172">
        <f>(Kalkulation_MS6!$AF$23)/100*detail_MS6!$CB33</f>
        <v>0</v>
      </c>
      <c r="J215" s="206">
        <f t="shared" si="21"/>
        <v>0</v>
      </c>
    </row>
    <row r="216" spans="1:10" outlineLevel="1">
      <c r="A216" s="1">
        <f t="shared" si="20"/>
        <v>0</v>
      </c>
      <c r="C216" s="172">
        <f>(Kalkulation_MS6!$AG$23)/100*detail_MS6!$B34</f>
        <v>0</v>
      </c>
      <c r="D216" s="172">
        <f>(Kalkulation_MS6!$AG$23)/100*detail_MS6!$O34</f>
        <v>0</v>
      </c>
      <c r="E216" s="172">
        <f>(Kalkulation_MS6!$AG$23)/100*detail_MS6!$AB34</f>
        <v>0</v>
      </c>
      <c r="F216" s="172">
        <f>(Kalkulation_MS6!$AG$23)/100*detail_MS6!$AO34</f>
        <v>0</v>
      </c>
      <c r="G216" s="172">
        <f>(Kalkulation_MS6!$AG$23)/100*detail_MS6!$BB34</f>
        <v>0</v>
      </c>
      <c r="H216" s="172">
        <f>(Kalkulation_MS6!$AG$23)/100*detail_MS6!$BO34</f>
        <v>0</v>
      </c>
      <c r="I216" s="172">
        <f>(Kalkulation_MS6!$AG$23)/100*detail_MS6!$CB34</f>
        <v>0</v>
      </c>
      <c r="J216" s="206">
        <f t="shared" si="21"/>
        <v>0</v>
      </c>
    </row>
    <row r="217" spans="1:10" outlineLevel="1">
      <c r="A217" s="1">
        <f t="shared" si="20"/>
        <v>0</v>
      </c>
      <c r="C217" s="172">
        <f>(Kalkulation_MS6!$AH$23)/100*detail_MS6!$B35</f>
        <v>0</v>
      </c>
      <c r="D217" s="172">
        <f>(Kalkulation_MS6!$AH$23)/100*detail_MS6!$O35</f>
        <v>0</v>
      </c>
      <c r="E217" s="172">
        <f>(Kalkulation_MS6!$AH$23)/100*detail_MS6!$AB35</f>
        <v>0</v>
      </c>
      <c r="F217" s="172">
        <f>(Kalkulation_MS6!$AH$23)/100*detail_MS6!$AO35</f>
        <v>0</v>
      </c>
      <c r="G217" s="172">
        <f>(Kalkulation_MS6!$AH$23)/100*detail_MS6!$BB35</f>
        <v>0</v>
      </c>
      <c r="H217" s="172">
        <f>(Kalkulation_MS6!$AH$23)/100*detail_MS6!$BO35</f>
        <v>0</v>
      </c>
      <c r="I217" s="172">
        <f>(Kalkulation_MS6!$AH$23)/100*detail_MS6!$CB35</f>
        <v>0</v>
      </c>
      <c r="J217" s="206">
        <f t="shared" si="21"/>
        <v>0</v>
      </c>
    </row>
    <row r="218" spans="1:10" outlineLevel="1">
      <c r="A218" s="1">
        <f t="shared" si="20"/>
        <v>0</v>
      </c>
      <c r="C218" s="172">
        <f>(Kalkulation_MS6!$AI$23)/100*detail_MS6!$B36</f>
        <v>0</v>
      </c>
      <c r="D218" s="172">
        <f>(Kalkulation_MS6!$AI$23)/100*detail_MS6!$O36</f>
        <v>0</v>
      </c>
      <c r="E218" s="172">
        <f>(Kalkulation_MS6!$AI$23)/100*detail_MS6!$AB36</f>
        <v>0</v>
      </c>
      <c r="F218" s="172">
        <f>(Kalkulation_MS6!$AI$23)/100*detail_MS6!$AO36</f>
        <v>0</v>
      </c>
      <c r="G218" s="172">
        <f>(Kalkulation_MS6!$AI$23)/100*detail_MS6!$BB36</f>
        <v>0</v>
      </c>
      <c r="H218" s="172">
        <f>(Kalkulation_MS6!$AI$23)/100*detail_MS6!$BO36</f>
        <v>0</v>
      </c>
      <c r="I218" s="172">
        <f>(Kalkulation_MS6!$AI$23)/100*detail_MS6!$CB36</f>
        <v>0</v>
      </c>
      <c r="J218" s="206">
        <f t="shared" si="21"/>
        <v>0</v>
      </c>
    </row>
    <row r="219" spans="1:10" outlineLevel="1">
      <c r="A219" s="1">
        <f t="shared" si="20"/>
        <v>0</v>
      </c>
      <c r="C219" s="172">
        <f>(Kalkulation_MS6!$AJ$23)/100*detail_MS6!$B37</f>
        <v>0</v>
      </c>
      <c r="D219" s="172">
        <f>(Kalkulation_MS6!$AJ$23)/100*detail_MS6!$O37</f>
        <v>0</v>
      </c>
      <c r="E219" s="172">
        <f>(Kalkulation_MS6!$AJ$23)/100*detail_MS6!$AB37</f>
        <v>0</v>
      </c>
      <c r="F219" s="172">
        <f>(Kalkulation_MS6!$AJ$23)/100*detail_MS6!$AO37</f>
        <v>0</v>
      </c>
      <c r="G219" s="172">
        <f>(Kalkulation_MS6!$AJ$23)/100*detail_MS6!$BB37</f>
        <v>0</v>
      </c>
      <c r="H219" s="172">
        <f>(Kalkulation_MS6!$AJ$23)/100*detail_MS6!$BO37</f>
        <v>0</v>
      </c>
      <c r="I219" s="172">
        <f>(Kalkulation_MS6!$AJ$23)/100*detail_MS6!$CB37</f>
        <v>0</v>
      </c>
      <c r="J219" s="206">
        <f t="shared" si="21"/>
        <v>0</v>
      </c>
    </row>
    <row r="220" spans="1:10" outlineLevel="1">
      <c r="A220" s="1">
        <f t="shared" si="20"/>
        <v>0</v>
      </c>
      <c r="C220" s="172">
        <f>(Kalkulation_MS6!$AK$23)/100*detail_MS6!$B38</f>
        <v>0</v>
      </c>
      <c r="D220" s="172">
        <f>(Kalkulation_MS6!$AK$23)/100*detail_MS6!$O38</f>
        <v>0</v>
      </c>
      <c r="E220" s="172">
        <f>(Kalkulation_MS6!$AK$23)/100*detail_MS6!$AB38</f>
        <v>0</v>
      </c>
      <c r="F220" s="172">
        <f>(Kalkulation_MS6!$AK$23)/100*detail_MS6!$AO38</f>
        <v>0</v>
      </c>
      <c r="G220" s="172">
        <f>(Kalkulation_MS6!$AK$23)/100*detail_MS6!$BB38</f>
        <v>0</v>
      </c>
      <c r="H220" s="172">
        <f>(Kalkulation_MS6!$AK$23)/100*detail_MS6!$BO38</f>
        <v>0</v>
      </c>
      <c r="I220" s="172">
        <f>(Kalkulation_MS6!$AK$23)/100*detail_MS6!$CB38</f>
        <v>0</v>
      </c>
      <c r="J220" s="206">
        <f t="shared" si="21"/>
        <v>0</v>
      </c>
    </row>
    <row r="221" spans="1:10" outlineLevel="1">
      <c r="A221" s="1">
        <f t="shared" si="20"/>
        <v>0</v>
      </c>
      <c r="C221" s="172">
        <f>(Kalkulation_MS6!$AL$23)/100*detail_MS6!$B39</f>
        <v>0</v>
      </c>
      <c r="D221" s="172">
        <f>(Kalkulation_MS6!$AL$23)/100*detail_MS6!$O39</f>
        <v>0</v>
      </c>
      <c r="E221" s="172">
        <f>(Kalkulation_MS6!$AL$23)/100*detail_MS6!$AB39</f>
        <v>0</v>
      </c>
      <c r="F221" s="172">
        <f>(Kalkulation_MS6!$AL$23)/100*detail_MS6!$AO39</f>
        <v>0</v>
      </c>
      <c r="G221" s="172">
        <f>(Kalkulation_MS6!$AL$23)/100*detail_MS6!$BB39</f>
        <v>0</v>
      </c>
      <c r="H221" s="172">
        <f>(Kalkulation_MS6!$AL$23)/100*detail_MS6!$BO39</f>
        <v>0</v>
      </c>
      <c r="I221" s="172">
        <f>(Kalkulation_MS6!$AL$23)/100*detail_MS6!$CB39</f>
        <v>0</v>
      </c>
      <c r="J221" s="206">
        <f t="shared" si="21"/>
        <v>0</v>
      </c>
    </row>
    <row r="222" spans="1:10" outlineLevel="1">
      <c r="A222" s="1">
        <f t="shared" si="20"/>
        <v>0</v>
      </c>
      <c r="C222" s="172">
        <f>(Kalkulation_MS6!$AM$23)/100*detail_MS6!$B40</f>
        <v>0</v>
      </c>
      <c r="D222" s="172">
        <f>(Kalkulation_MS6!$AM$23)/100*detail_MS6!$O40</f>
        <v>0</v>
      </c>
      <c r="E222" s="172">
        <f>(Kalkulation_MS6!$AM$23)/100*detail_MS6!$AB40</f>
        <v>0</v>
      </c>
      <c r="F222" s="172">
        <f>(Kalkulation_MS6!$AM$23)/100*detail_MS6!$AO40</f>
        <v>0</v>
      </c>
      <c r="G222" s="172">
        <f>(Kalkulation_MS6!$AM$23)/100*detail_MS6!$BB40</f>
        <v>0</v>
      </c>
      <c r="H222" s="172">
        <f>(Kalkulation_MS6!$AM$23)/100*detail_MS6!$BO40</f>
        <v>0</v>
      </c>
      <c r="I222" s="172">
        <f>(Kalkulation_MS6!$AM$23)/100*detail_MS6!$CB40</f>
        <v>0</v>
      </c>
      <c r="J222" s="206">
        <f t="shared" si="21"/>
        <v>0</v>
      </c>
    </row>
    <row r="223" spans="1:10" outlineLevel="1">
      <c r="A223" s="1">
        <f t="shared" si="20"/>
        <v>0</v>
      </c>
      <c r="C223" s="172">
        <f>(Kalkulation_MS6!$AN$23)/100*detail_MS6!$B41</f>
        <v>0</v>
      </c>
      <c r="D223" s="172">
        <f>(Kalkulation_MS6!$AN$23)/100*detail_MS6!$O41</f>
        <v>0</v>
      </c>
      <c r="E223" s="172">
        <f>(Kalkulation_MS6!$AN$23)/100*detail_MS6!$AB41</f>
        <v>0</v>
      </c>
      <c r="F223" s="172">
        <f>(Kalkulation_MS6!$AN$23)/100*detail_MS6!$AO41</f>
        <v>0</v>
      </c>
      <c r="G223" s="172">
        <f>(Kalkulation_MS6!$AN$23)/100*detail_MS6!$BB41</f>
        <v>0</v>
      </c>
      <c r="H223" s="172">
        <f>(Kalkulation_MS6!$AN$23)/100*detail_MS6!$BO41</f>
        <v>0</v>
      </c>
      <c r="I223" s="172">
        <f>(Kalkulation_MS6!$AN$23)/100*detail_MS6!$CB41</f>
        <v>0</v>
      </c>
      <c r="J223" s="206">
        <f t="shared" si="21"/>
        <v>0</v>
      </c>
    </row>
    <row r="224" spans="1:10" outlineLevel="1">
      <c r="A224" s="1">
        <f t="shared" si="20"/>
        <v>0</v>
      </c>
      <c r="C224" s="172">
        <f>(Kalkulation_MS6!$AO$23)/100*detail_MS6!$B42</f>
        <v>0</v>
      </c>
      <c r="D224" s="172">
        <f>(Kalkulation_MS6!$AO$23)/100*detail_MS6!$O42</f>
        <v>0</v>
      </c>
      <c r="E224" s="172">
        <f>(Kalkulation_MS6!$AO$23)/100*detail_MS6!$AB42</f>
        <v>0</v>
      </c>
      <c r="F224" s="172">
        <f>(Kalkulation_MS6!$AO$23)/100*detail_MS6!$AO42</f>
        <v>0</v>
      </c>
      <c r="G224" s="172">
        <f>(Kalkulation_MS6!$AO$23)/100*detail_MS6!$BB42</f>
        <v>0</v>
      </c>
      <c r="H224" s="172">
        <f>(Kalkulation_MS6!$AO$23)/100*detail_MS6!$BO42</f>
        <v>0</v>
      </c>
      <c r="I224" s="172">
        <f>(Kalkulation_MS6!$AO$23)/100*detail_MS6!$CB42</f>
        <v>0</v>
      </c>
      <c r="J224" s="206">
        <f t="shared" si="21"/>
        <v>0</v>
      </c>
    </row>
    <row r="225" spans="1:11" outlineLevel="1">
      <c r="A225" s="1">
        <f t="shared" si="20"/>
        <v>0</v>
      </c>
      <c r="C225" s="172">
        <f>(Kalkulation_MS6!$AP$23)/100*detail_MS6!$B43</f>
        <v>0</v>
      </c>
      <c r="D225" s="172">
        <f>(Kalkulation_MS6!$AP$23)/100*detail_MS6!$O43</f>
        <v>0</v>
      </c>
      <c r="E225" s="172">
        <f>(Kalkulation_MS6!$AP$23)/100*detail_MS6!$AB43</f>
        <v>0</v>
      </c>
      <c r="F225" s="172">
        <f>(Kalkulation_MS6!$AP$23)/100*detail_MS6!$AO43</f>
        <v>0</v>
      </c>
      <c r="G225" s="172">
        <f>(Kalkulation_MS6!$AP$23)/100*detail_MS6!$BB43</f>
        <v>0</v>
      </c>
      <c r="H225" s="172">
        <f>(Kalkulation_MS6!$AP$23)/100*detail_MS6!$BO43</f>
        <v>0</v>
      </c>
      <c r="I225" s="172">
        <f>(Kalkulation_MS6!$AP$23)/100*detail_MS6!$CB43</f>
        <v>0</v>
      </c>
      <c r="J225" s="206">
        <f t="shared" si="21"/>
        <v>0</v>
      </c>
    </row>
    <row r="226" spans="1:11" outlineLevel="1">
      <c r="A226" s="1">
        <f t="shared" si="20"/>
        <v>0</v>
      </c>
      <c r="C226" s="172">
        <f>(Kalkulation_MS6!$AQ$23)/100*detail_MS6!$B44</f>
        <v>0</v>
      </c>
      <c r="D226" s="172">
        <f>(Kalkulation_MS6!$AQ$23)/100*detail_MS6!$O44</f>
        <v>0</v>
      </c>
      <c r="E226" s="172">
        <f>(Kalkulation_MS6!$AQ$23)/100*detail_MS6!$AB44</f>
        <v>0</v>
      </c>
      <c r="F226" s="172">
        <f>(Kalkulation_MS6!$AQ$23)/100*detail_MS6!$AO44</f>
        <v>0</v>
      </c>
      <c r="G226" s="172">
        <f>(Kalkulation_MS6!$AQ$23)/100*detail_MS6!$BB44</f>
        <v>0</v>
      </c>
      <c r="H226" s="172">
        <f>(Kalkulation_MS6!$AQ$23)/100*detail_MS6!$BO44</f>
        <v>0</v>
      </c>
      <c r="I226" s="172">
        <f>(Kalkulation_MS6!$AQ$23)/100*detail_MS6!$CB44</f>
        <v>0</v>
      </c>
      <c r="J226" s="206">
        <f t="shared" si="21"/>
        <v>0</v>
      </c>
    </row>
    <row r="227" spans="1:11" outlineLevel="1">
      <c r="A227" s="1">
        <f t="shared" si="20"/>
        <v>0</v>
      </c>
      <c r="C227" s="172">
        <f>(Kalkulation_MS6!$AR$23)/100*detail_MS6!$B45</f>
        <v>0</v>
      </c>
      <c r="D227" s="172">
        <f>(Kalkulation_MS6!$AR$23)/100*detail_MS6!$O45</f>
        <v>0</v>
      </c>
      <c r="E227" s="172">
        <f>(Kalkulation_MS6!$AR$23)/100*detail_MS6!$AB45</f>
        <v>0</v>
      </c>
      <c r="F227" s="172">
        <f>(Kalkulation_MS6!$AR$23)/100*detail_MS6!$AO45</f>
        <v>0</v>
      </c>
      <c r="G227" s="172">
        <f>(Kalkulation_MS6!$AR$23)/100*detail_MS6!$BB45</f>
        <v>0</v>
      </c>
      <c r="H227" s="172">
        <f>(Kalkulation_MS6!$AR$23)/100*detail_MS6!$BO45</f>
        <v>0</v>
      </c>
      <c r="I227" s="172">
        <f>(Kalkulation_MS6!$AR$23)/100*detail_MS6!$CB45</f>
        <v>0</v>
      </c>
      <c r="J227" s="206">
        <f t="shared" si="21"/>
        <v>0</v>
      </c>
    </row>
    <row r="228" spans="1:11" outlineLevel="1">
      <c r="A228" s="1">
        <f t="shared" si="20"/>
        <v>0</v>
      </c>
      <c r="C228" s="172">
        <f>(Kalkulation_MS6!$AS$23)/100*detail_MS6!$B46</f>
        <v>0</v>
      </c>
      <c r="D228" s="172">
        <f>(Kalkulation_MS6!$AS$23)/100*detail_MS6!$O46</f>
        <v>0</v>
      </c>
      <c r="E228" s="172">
        <f>(Kalkulation_MS6!$AS$23)/100*detail_MS6!$AB46</f>
        <v>0</v>
      </c>
      <c r="F228" s="172">
        <f>(Kalkulation_MS6!$AS$23)/100*detail_MS6!$AO46</f>
        <v>0</v>
      </c>
      <c r="G228" s="172">
        <f>(Kalkulation_MS6!$AS$23)/100*detail_MS6!$BB46</f>
        <v>0</v>
      </c>
      <c r="H228" s="172">
        <f>(Kalkulation_MS6!$AS$23)/100*detail_MS6!$BO46</f>
        <v>0</v>
      </c>
      <c r="I228" s="172">
        <f>(Kalkulation_MS6!$AS$23)/100*detail_MS6!$CB46</f>
        <v>0</v>
      </c>
      <c r="J228" s="206">
        <f t="shared" si="21"/>
        <v>0</v>
      </c>
    </row>
    <row r="229" spans="1:11" outlineLevel="1">
      <c r="A229" s="88" t="s">
        <v>445</v>
      </c>
      <c r="B229" s="88"/>
      <c r="C229" s="201">
        <f>SUM(C189:C228)</f>
        <v>0</v>
      </c>
      <c r="D229" s="201">
        <f t="shared" ref="D229:J229" si="22">SUM(D189:D228)</f>
        <v>0</v>
      </c>
      <c r="E229" s="201">
        <f t="shared" si="22"/>
        <v>0</v>
      </c>
      <c r="F229" s="201">
        <f t="shared" si="22"/>
        <v>0</v>
      </c>
      <c r="G229" s="201">
        <f t="shared" si="22"/>
        <v>0</v>
      </c>
      <c r="H229" s="201">
        <f t="shared" si="22"/>
        <v>0</v>
      </c>
      <c r="I229" s="201">
        <f t="shared" si="22"/>
        <v>0</v>
      </c>
      <c r="J229" s="79">
        <f t="shared" si="22"/>
        <v>0</v>
      </c>
      <c r="K229" s="172">
        <f>Kalkulation_MS6!AT53*7</f>
        <v>0</v>
      </c>
    </row>
    <row r="230" spans="1:11" outlineLevel="1">
      <c r="A230" s="203" t="s">
        <v>283</v>
      </c>
      <c r="J230" s="205">
        <f t="shared" si="8"/>
        <v>0</v>
      </c>
    </row>
    <row r="231" spans="1:11" outlineLevel="1">
      <c r="A231" s="1">
        <f t="shared" ref="A231:A270" si="23">A189</f>
        <v>0</v>
      </c>
      <c r="C231" s="172">
        <f>(Kalkulation_MS6!$F$24)/100*detail_MS6!B7</f>
        <v>0</v>
      </c>
      <c r="D231" s="172">
        <f>(Kalkulation_MS6!$F$24)/100*detail_MS6!O7</f>
        <v>0</v>
      </c>
      <c r="E231" s="172">
        <f>(Kalkulation_MS6!$F$24)/100*detail_MS6!AB7</f>
        <v>0</v>
      </c>
      <c r="F231" s="172">
        <f>(Kalkulation_MS6!$F$24)/100*detail_MS6!AO7</f>
        <v>0</v>
      </c>
      <c r="G231" s="172">
        <f>(Kalkulation_MS6!$F$24)/100*detail_MS6!BB7</f>
        <v>0</v>
      </c>
      <c r="H231" s="172">
        <f>(Kalkulation_MS6!$F$24)/100*detail_MS6!BO7</f>
        <v>0</v>
      </c>
      <c r="I231" s="172">
        <f>(Kalkulation_MS6!$F$24)/100*detail_MS6!CB7</f>
        <v>0</v>
      </c>
      <c r="J231" s="206">
        <f t="shared" si="8"/>
        <v>0</v>
      </c>
    </row>
    <row r="232" spans="1:11" outlineLevel="1">
      <c r="A232" s="1">
        <f t="shared" si="23"/>
        <v>0</v>
      </c>
      <c r="C232" s="172">
        <f>(Kalkulation_MS6!$G$24)/100*detail_MS6!B8</f>
        <v>0</v>
      </c>
      <c r="D232" s="172">
        <f>(Kalkulation_MS6!$G$24)/100*detail_MS6!O8</f>
        <v>0</v>
      </c>
      <c r="E232" s="172">
        <f>(Kalkulation_MS6!$G$24)/100*detail_MS6!AB8</f>
        <v>0</v>
      </c>
      <c r="F232" s="172">
        <f>(Kalkulation_MS6!$G$24)/100*detail_MS6!AO8</f>
        <v>0</v>
      </c>
      <c r="G232" s="172">
        <f>(Kalkulation_MS6!$G$24)/100*detail_MS6!BB8</f>
        <v>0</v>
      </c>
      <c r="H232" s="172">
        <f>(Kalkulation_MS6!$G$24)/100*detail_MS6!BO8</f>
        <v>0</v>
      </c>
      <c r="I232" s="172">
        <f>(Kalkulation_MS6!$G$24)/100*detail_MS6!CB8</f>
        <v>0</v>
      </c>
      <c r="J232" s="206">
        <f t="shared" si="8"/>
        <v>0</v>
      </c>
    </row>
    <row r="233" spans="1:11" outlineLevel="1">
      <c r="A233" s="249">
        <f t="shared" si="23"/>
        <v>0</v>
      </c>
      <c r="C233" s="172">
        <f>(Kalkulation_MS6!$H$24)/100*detail_MS6!B9</f>
        <v>0</v>
      </c>
      <c r="D233" s="172">
        <f>(Kalkulation_MS6!$H$24)/100*detail_MS6!O9</f>
        <v>0</v>
      </c>
      <c r="E233" s="172">
        <f>(Kalkulation_MS6!$H$24)/100*detail_MS6!AB9</f>
        <v>0</v>
      </c>
      <c r="F233" s="172">
        <f>(Kalkulation_MS6!$H$24)/100*detail_MS6!AO9</f>
        <v>0</v>
      </c>
      <c r="G233" s="172">
        <f>(Kalkulation_MS6!$H$24)/100*detail_MS6!BB9</f>
        <v>0</v>
      </c>
      <c r="H233" s="172">
        <f>(Kalkulation_MS6!$H$24)/100*detail_MS6!BO9</f>
        <v>0</v>
      </c>
      <c r="I233" s="172">
        <f>(Kalkulation_MS6!$H$24)/100*detail_MS6!CB9</f>
        <v>0</v>
      </c>
      <c r="J233" s="206">
        <f t="shared" si="8"/>
        <v>0</v>
      </c>
    </row>
    <row r="234" spans="1:11" outlineLevel="1">
      <c r="A234" s="1">
        <f t="shared" si="23"/>
        <v>0</v>
      </c>
      <c r="C234" s="172">
        <f>(Kalkulation_MS6!$I$24)/100*detail_MS6!B10</f>
        <v>0</v>
      </c>
      <c r="D234" s="172">
        <f>(Kalkulation_MS6!$I$24)/100*detail_MS6!O10</f>
        <v>0</v>
      </c>
      <c r="E234" s="172">
        <f>(Kalkulation_MS6!$I$24)/100*detail_MS6!AB10</f>
        <v>0</v>
      </c>
      <c r="F234" s="172">
        <f>(Kalkulation_MS6!$I$24)/100*detail_MS6!AO10</f>
        <v>0</v>
      </c>
      <c r="G234" s="172">
        <f>(Kalkulation_MS6!$I$24)/100*detail_MS6!BB10</f>
        <v>0</v>
      </c>
      <c r="H234" s="172">
        <f>(Kalkulation_MS6!$I$24)/100*detail_MS6!BO10</f>
        <v>0</v>
      </c>
      <c r="I234" s="172">
        <f>(Kalkulation_MS6!$I$24)/100*detail_MS6!CB10</f>
        <v>0</v>
      </c>
      <c r="J234" s="206">
        <f t="shared" si="8"/>
        <v>0</v>
      </c>
    </row>
    <row r="235" spans="1:11" outlineLevel="1">
      <c r="A235" s="1">
        <f t="shared" si="23"/>
        <v>0</v>
      </c>
      <c r="C235" s="172">
        <f>(Kalkulation_MS6!$J$24)/100*detail_MS6!B11</f>
        <v>0</v>
      </c>
      <c r="D235" s="172">
        <f>(Kalkulation_MS6!$J$24)/100*detail_MS6!O11</f>
        <v>0</v>
      </c>
      <c r="E235" s="172">
        <f>(Kalkulation_MS6!$J$24)/100*detail_MS6!AB11</f>
        <v>0</v>
      </c>
      <c r="F235" s="172">
        <f>(Kalkulation_MS6!$J$24)/100*detail_MS6!AO11</f>
        <v>0</v>
      </c>
      <c r="G235" s="172">
        <f>(Kalkulation_MS6!$J$24)/100*detail_MS6!BB11</f>
        <v>0</v>
      </c>
      <c r="H235" s="172">
        <f>(Kalkulation_MS6!$J$24)/100*detail_MS6!BO11</f>
        <v>0</v>
      </c>
      <c r="I235" s="172">
        <f>(Kalkulation_MS6!$J$24)/100*detail_MS6!CB11</f>
        <v>0</v>
      </c>
      <c r="J235" s="206">
        <f t="shared" si="8"/>
        <v>0</v>
      </c>
    </row>
    <row r="236" spans="1:11" outlineLevel="1">
      <c r="A236" s="1">
        <f t="shared" si="23"/>
        <v>0</v>
      </c>
      <c r="C236" s="172">
        <f>(Kalkulation_MS6!$K$24)/100*detail_MS6!B12</f>
        <v>0</v>
      </c>
      <c r="D236" s="172">
        <f>(Kalkulation_MS6!$K$24)/100*detail_MS6!O12</f>
        <v>0</v>
      </c>
      <c r="E236" s="172">
        <f>(Kalkulation_MS6!$K$24)/100*detail_MS6!AB12</f>
        <v>0</v>
      </c>
      <c r="F236" s="172">
        <f>(Kalkulation_MS6!$K$24)/100*detail_MS6!AO12</f>
        <v>0</v>
      </c>
      <c r="G236" s="172">
        <f>(Kalkulation_MS6!$K$24)/100*detail_MS6!BB12</f>
        <v>0</v>
      </c>
      <c r="H236" s="172">
        <f>(Kalkulation_MS6!$K$24)/100*detail_MS6!BO12</f>
        <v>0</v>
      </c>
      <c r="I236" s="172">
        <f>(Kalkulation_MS6!$K$24)/100*detail_MS6!CB12</f>
        <v>0</v>
      </c>
      <c r="J236" s="206">
        <f t="shared" ref="J236:J408" si="24">SUM(C236:I236)</f>
        <v>0</v>
      </c>
    </row>
    <row r="237" spans="1:11" outlineLevel="1">
      <c r="A237" s="1">
        <f t="shared" si="23"/>
        <v>0</v>
      </c>
      <c r="C237" s="172">
        <f>(Kalkulation_MS6!$L$24)/100*detail_MS6!B13</f>
        <v>0</v>
      </c>
      <c r="D237" s="172">
        <f>(Kalkulation_MS6!$L$24)/100*detail_MS6!O13</f>
        <v>0</v>
      </c>
      <c r="E237" s="172">
        <f>(Kalkulation_MS6!$L$24)/100*detail_MS6!AB13</f>
        <v>0</v>
      </c>
      <c r="F237" s="172">
        <f>(Kalkulation_MS6!$L$24)/100*detail_MS6!AO13</f>
        <v>0</v>
      </c>
      <c r="G237" s="172">
        <f>(Kalkulation_MS6!$L$24)/100*detail_MS6!BB13</f>
        <v>0</v>
      </c>
      <c r="H237" s="172">
        <f>(Kalkulation_MS6!$L$24)/100*detail_MS6!BO13</f>
        <v>0</v>
      </c>
      <c r="I237" s="172">
        <f>(Kalkulation_MS6!$L$24)/100*detail_MS6!CB13</f>
        <v>0</v>
      </c>
      <c r="J237" s="206">
        <f t="shared" si="24"/>
        <v>0</v>
      </c>
    </row>
    <row r="238" spans="1:11" outlineLevel="1">
      <c r="A238" s="1">
        <f t="shared" si="23"/>
        <v>0</v>
      </c>
      <c r="C238" s="172">
        <f>(Kalkulation_MS6!$M$24)/100*detail_MS6!B14</f>
        <v>0</v>
      </c>
      <c r="D238" s="172">
        <f>(Kalkulation_MS6!$M$24)/100*detail_MS6!O14</f>
        <v>0</v>
      </c>
      <c r="E238" s="172">
        <f>(Kalkulation_MS6!$M$24)/100*detail_MS6!AB14</f>
        <v>0</v>
      </c>
      <c r="F238" s="172">
        <f>(Kalkulation_MS6!$M$24)/100*detail_MS6!AO14</f>
        <v>0</v>
      </c>
      <c r="G238" s="172">
        <f>(Kalkulation_MS6!$M$24)/100*detail_MS6!BB14</f>
        <v>0</v>
      </c>
      <c r="H238" s="172">
        <f>(Kalkulation_MS6!$M$24)/100*detail_MS6!BO14</f>
        <v>0</v>
      </c>
      <c r="I238" s="172">
        <f>(Kalkulation_MS6!$M$24)/100*detail_MS6!CB14</f>
        <v>0</v>
      </c>
      <c r="J238" s="206">
        <f t="shared" si="24"/>
        <v>0</v>
      </c>
    </row>
    <row r="239" spans="1:11" outlineLevel="1">
      <c r="A239" s="1">
        <f t="shared" si="23"/>
        <v>0</v>
      </c>
      <c r="C239" s="172">
        <f>(Kalkulation_MS6!$N$24)/100*detail_MS6!B15</f>
        <v>0</v>
      </c>
      <c r="D239" s="172">
        <f>(Kalkulation_MS6!$N$24)/100*detail_MS6!O15</f>
        <v>0</v>
      </c>
      <c r="E239" s="172">
        <f>(Kalkulation_MS6!$N$24)/100*detail_MS6!AB15</f>
        <v>0</v>
      </c>
      <c r="F239" s="172">
        <f>(Kalkulation_MS6!$N$24)/100*detail_MS6!AO15</f>
        <v>0</v>
      </c>
      <c r="G239" s="172">
        <f>(Kalkulation_MS6!$N$24)/100*detail_MS6!BB15</f>
        <v>0</v>
      </c>
      <c r="H239" s="172">
        <f>(Kalkulation_MS6!$N$24)/100*detail_MS6!BO15</f>
        <v>0</v>
      </c>
      <c r="I239" s="172">
        <f>(Kalkulation_MS6!$N$24)/100*detail_MS6!CB15</f>
        <v>0</v>
      </c>
      <c r="J239" s="206">
        <f t="shared" si="24"/>
        <v>0</v>
      </c>
    </row>
    <row r="240" spans="1:11" outlineLevel="1">
      <c r="A240" s="1">
        <f t="shared" si="23"/>
        <v>0</v>
      </c>
      <c r="C240" s="172">
        <f>(Kalkulation_MS6!$O$24)/100*detail_MS6!B16</f>
        <v>0</v>
      </c>
      <c r="D240" s="172">
        <f>(Kalkulation_MS6!$O$24)/100*detail_MS6!O16</f>
        <v>0</v>
      </c>
      <c r="E240" s="172">
        <f>(Kalkulation_MS6!$O$24)/100*detail_MS6!AB16</f>
        <v>0</v>
      </c>
      <c r="F240" s="172">
        <f>(Kalkulation_MS6!$O$24)/100*detail_MS6!AO16</f>
        <v>0</v>
      </c>
      <c r="G240" s="172">
        <f>(Kalkulation_MS6!$O$24)/100*detail_MS6!BB16</f>
        <v>0</v>
      </c>
      <c r="H240" s="172">
        <f>(Kalkulation_MS6!$O$24)/100*detail_MS6!BO16</f>
        <v>0</v>
      </c>
      <c r="I240" s="172">
        <f>(Kalkulation_MS6!$O$24)/100*detail_MS6!CB16</f>
        <v>0</v>
      </c>
      <c r="J240" s="206">
        <f t="shared" si="24"/>
        <v>0</v>
      </c>
    </row>
    <row r="241" spans="1:10" outlineLevel="1">
      <c r="A241" s="1">
        <f t="shared" si="23"/>
        <v>0</v>
      </c>
      <c r="C241" s="172">
        <f>(Kalkulation_MS6!$P$24)/100*detail_MS6!B17</f>
        <v>0</v>
      </c>
      <c r="D241" s="172">
        <f>(Kalkulation_MS6!$P$24)/100*detail_MS6!O17</f>
        <v>0</v>
      </c>
      <c r="E241" s="172">
        <f>(Kalkulation_MS6!$P$24)/100*detail_MS6!AB17</f>
        <v>0</v>
      </c>
      <c r="F241" s="172">
        <f>(Kalkulation_MS6!$P$24)/100*detail_MS6!AO17</f>
        <v>0</v>
      </c>
      <c r="G241" s="172">
        <f>(Kalkulation_MS6!$P$24)/100*detail_MS6!BB17</f>
        <v>0</v>
      </c>
      <c r="H241" s="172">
        <f>(Kalkulation_MS6!$P$24)/100*detail_MS6!BO17</f>
        <v>0</v>
      </c>
      <c r="I241" s="172">
        <f>(Kalkulation_MS6!$P$24)/100*detail_MS6!CB17</f>
        <v>0</v>
      </c>
      <c r="J241" s="206">
        <f t="shared" ref="J241:J270" si="25">SUM(C241:I241)</f>
        <v>0</v>
      </c>
    </row>
    <row r="242" spans="1:10" outlineLevel="1">
      <c r="A242" s="1">
        <f t="shared" si="23"/>
        <v>0</v>
      </c>
      <c r="C242" s="172">
        <f>(Kalkulation_MS6!$Q$24)/100*detail_MS6!B18</f>
        <v>0</v>
      </c>
      <c r="D242" s="172">
        <f>(Kalkulation_MS6!$Q$24)/100*detail_MS6!O18</f>
        <v>0</v>
      </c>
      <c r="E242" s="172">
        <f>(Kalkulation_MS6!$Q$24)/100*detail_MS6!AB18</f>
        <v>0</v>
      </c>
      <c r="F242" s="172">
        <f>(Kalkulation_MS6!$Q$24)/100*detail_MS6!AO18</f>
        <v>0</v>
      </c>
      <c r="G242" s="172">
        <f>(Kalkulation_MS6!$Q$24)/100*detail_MS6!BB18</f>
        <v>0</v>
      </c>
      <c r="H242" s="172">
        <f>(Kalkulation_MS6!$Q$24)/100*detail_MS6!BO18</f>
        <v>0</v>
      </c>
      <c r="I242" s="172">
        <f>(Kalkulation_MS6!$Q$24)/100*detail_MS6!CB18</f>
        <v>0</v>
      </c>
      <c r="J242" s="206">
        <f t="shared" si="25"/>
        <v>0</v>
      </c>
    </row>
    <row r="243" spans="1:10" outlineLevel="1">
      <c r="A243" s="1">
        <f t="shared" si="23"/>
        <v>0</v>
      </c>
      <c r="C243" s="172">
        <f>(Kalkulation_MS6!$R$24)/100*detail_MS6!B19</f>
        <v>0</v>
      </c>
      <c r="D243" s="172">
        <f>(Kalkulation_MS6!$R$24)/100*detail_MS6!O19</f>
        <v>0</v>
      </c>
      <c r="E243" s="172">
        <f>(Kalkulation_MS6!$R$24)/100*detail_MS6!AB19</f>
        <v>0</v>
      </c>
      <c r="F243" s="172">
        <f>(Kalkulation_MS6!$R$24)/100*detail_MS6!AO19</f>
        <v>0</v>
      </c>
      <c r="G243" s="172">
        <f>(Kalkulation_MS6!$R$24)/100*detail_MS6!BB19</f>
        <v>0</v>
      </c>
      <c r="H243" s="172">
        <f>(Kalkulation_MS6!$R$24)/100*detail_MS6!BO19</f>
        <v>0</v>
      </c>
      <c r="I243" s="172">
        <f>(Kalkulation_MS6!$R$24)/100*detail_MS6!CB19</f>
        <v>0</v>
      </c>
      <c r="J243" s="206">
        <f t="shared" si="25"/>
        <v>0</v>
      </c>
    </row>
    <row r="244" spans="1:10" outlineLevel="1">
      <c r="A244" s="1">
        <f t="shared" si="23"/>
        <v>0</v>
      </c>
      <c r="C244" s="172">
        <f>(Kalkulation_MS6!$S$24)/100*detail_MS6!$B20</f>
        <v>0</v>
      </c>
      <c r="D244" s="172">
        <f>(Kalkulation_MS6!$S$24)/100*detail_MS6!$O20</f>
        <v>0</v>
      </c>
      <c r="E244" s="172">
        <f>(Kalkulation_MS6!$S$24)/100*detail_MS6!$AB20</f>
        <v>0</v>
      </c>
      <c r="F244" s="172">
        <f>(Kalkulation_MS6!$S$24)/100*detail_MS6!$AO20</f>
        <v>0</v>
      </c>
      <c r="G244" s="172">
        <f>(Kalkulation_MS6!$S$24)/100*detail_MS6!$BB20</f>
        <v>0</v>
      </c>
      <c r="H244" s="172">
        <f>(Kalkulation_MS6!$S$24)/100*detail_MS6!$BO20</f>
        <v>0</v>
      </c>
      <c r="I244" s="172">
        <f>(Kalkulation_MS6!$S$24)/100*detail_MS6!$CB20</f>
        <v>0</v>
      </c>
      <c r="J244" s="206">
        <f t="shared" si="25"/>
        <v>0</v>
      </c>
    </row>
    <row r="245" spans="1:10" outlineLevel="1">
      <c r="A245" s="1">
        <f t="shared" si="23"/>
        <v>0</v>
      </c>
      <c r="C245" s="172">
        <f>(Kalkulation_MS6!$T$24)/100*detail_MS6!$B21</f>
        <v>0</v>
      </c>
      <c r="D245" s="172">
        <f>(Kalkulation_MS6!$T$24)/100*detail_MS6!$O21</f>
        <v>0</v>
      </c>
      <c r="E245" s="172">
        <f>(Kalkulation_MS6!$T$24)/100*detail_MS6!$AB21</f>
        <v>0</v>
      </c>
      <c r="F245" s="172">
        <f>(Kalkulation_MS6!$T$24)/100*detail_MS6!$AO21</f>
        <v>0</v>
      </c>
      <c r="G245" s="172">
        <f>(Kalkulation_MS6!$T$24)/100*detail_MS6!$BB21</f>
        <v>0</v>
      </c>
      <c r="H245" s="172">
        <f>(Kalkulation_MS6!$T$24)/100*detail_MS6!$BO21</f>
        <v>0</v>
      </c>
      <c r="I245" s="172">
        <f>(Kalkulation_MS6!$T$24)/100*detail_MS6!$CB21</f>
        <v>0</v>
      </c>
      <c r="J245" s="206">
        <f t="shared" si="25"/>
        <v>0</v>
      </c>
    </row>
    <row r="246" spans="1:10" outlineLevel="1">
      <c r="A246" s="1">
        <f t="shared" si="23"/>
        <v>0</v>
      </c>
      <c r="C246" s="172">
        <f>(Kalkulation_MS6!$U$24)/100*detail_MS6!$B22</f>
        <v>0</v>
      </c>
      <c r="D246" s="172">
        <f>(Kalkulation_MS6!$U$24)/100*detail_MS6!$O22</f>
        <v>0</v>
      </c>
      <c r="E246" s="172">
        <f>(Kalkulation_MS6!$U$24)/100*detail_MS6!$AB22</f>
        <v>0</v>
      </c>
      <c r="F246" s="172">
        <f>(Kalkulation_MS6!$U$24)/100*detail_MS6!$AO22</f>
        <v>0</v>
      </c>
      <c r="G246" s="172">
        <f>(Kalkulation_MS6!$U$24)/100*detail_MS6!$BB22</f>
        <v>0</v>
      </c>
      <c r="H246" s="172">
        <f>(Kalkulation_MS6!$U$24)/100*detail_MS6!$BO22</f>
        <v>0</v>
      </c>
      <c r="I246" s="172">
        <f>(Kalkulation_MS6!$U$24)/100*detail_MS6!$CB22</f>
        <v>0</v>
      </c>
      <c r="J246" s="206">
        <f t="shared" si="25"/>
        <v>0</v>
      </c>
    </row>
    <row r="247" spans="1:10" outlineLevel="1">
      <c r="A247" s="1">
        <f t="shared" si="23"/>
        <v>0</v>
      </c>
      <c r="C247" s="172">
        <f>(Kalkulation_MS6!$V$24)/100*detail_MS6!$B23</f>
        <v>0</v>
      </c>
      <c r="D247" s="172">
        <f>(Kalkulation_MS6!$V$24)/100*detail_MS6!$O23</f>
        <v>0</v>
      </c>
      <c r="E247" s="172">
        <f>(Kalkulation_MS6!$V$24)/100*detail_MS6!$AB23</f>
        <v>0</v>
      </c>
      <c r="F247" s="172">
        <f>(Kalkulation_MS6!$V$24)/100*detail_MS6!$AO23</f>
        <v>0</v>
      </c>
      <c r="G247" s="172">
        <f>(Kalkulation_MS6!$V$24)/100*detail_MS6!$BB23</f>
        <v>0</v>
      </c>
      <c r="H247" s="172">
        <f>(Kalkulation_MS6!$V$24)/100*detail_MS6!$BO23</f>
        <v>0</v>
      </c>
      <c r="I247" s="172">
        <f>(Kalkulation_MS6!$V$24)/100*detail_MS6!$CB23</f>
        <v>0</v>
      </c>
      <c r="J247" s="206">
        <f t="shared" si="25"/>
        <v>0</v>
      </c>
    </row>
    <row r="248" spans="1:10" outlineLevel="1">
      <c r="A248" s="1">
        <f t="shared" si="23"/>
        <v>0</v>
      </c>
      <c r="C248" s="172">
        <f>(Kalkulation_MS6!$W$24)/100*detail_MS6!$B24</f>
        <v>0</v>
      </c>
      <c r="D248" s="172">
        <f>(Kalkulation_MS6!$W$24)/100*detail_MS6!$O24</f>
        <v>0</v>
      </c>
      <c r="E248" s="172">
        <f>(Kalkulation_MS6!$W$24)/100*detail_MS6!$AB24</f>
        <v>0</v>
      </c>
      <c r="F248" s="172">
        <f>(Kalkulation_MS6!$W$24)/100*detail_MS6!$AO24</f>
        <v>0</v>
      </c>
      <c r="G248" s="172">
        <f>(Kalkulation_MS6!$W$24)/100*detail_MS6!$BB24</f>
        <v>0</v>
      </c>
      <c r="H248" s="172">
        <f>(Kalkulation_MS6!$W$24)/100*detail_MS6!$BO24</f>
        <v>0</v>
      </c>
      <c r="I248" s="172">
        <f>(Kalkulation_MS6!$W$24)/100*detail_MS6!$CB24</f>
        <v>0</v>
      </c>
      <c r="J248" s="206">
        <f t="shared" si="25"/>
        <v>0</v>
      </c>
    </row>
    <row r="249" spans="1:10" outlineLevel="1">
      <c r="A249" s="1">
        <f t="shared" si="23"/>
        <v>0</v>
      </c>
      <c r="C249" s="172">
        <f>(Kalkulation_MS6!$X$24)/100*detail_MS6!$B25</f>
        <v>0</v>
      </c>
      <c r="D249" s="172">
        <f>(Kalkulation_MS6!$X$24)/100*detail_MS6!$O25</f>
        <v>0</v>
      </c>
      <c r="E249" s="172">
        <f>(Kalkulation_MS6!$X$24)/100*detail_MS6!$AB25</f>
        <v>0</v>
      </c>
      <c r="F249" s="172">
        <f>(Kalkulation_MS6!$X$24)/100*detail_MS6!$AO25</f>
        <v>0</v>
      </c>
      <c r="G249" s="172">
        <f>(Kalkulation_MS6!$X$24)/100*detail_MS6!$BB25</f>
        <v>0</v>
      </c>
      <c r="H249" s="172">
        <f>(Kalkulation_MS6!$X$24)/100*detail_MS6!$BO25</f>
        <v>0</v>
      </c>
      <c r="I249" s="172">
        <f>(Kalkulation_MS6!$X$24)/100*detail_MS6!$CB25</f>
        <v>0</v>
      </c>
      <c r="J249" s="206">
        <f t="shared" si="25"/>
        <v>0</v>
      </c>
    </row>
    <row r="250" spans="1:10" outlineLevel="1">
      <c r="A250" s="1">
        <f t="shared" si="23"/>
        <v>0</v>
      </c>
      <c r="C250" s="172">
        <f>(Kalkulation_MS6!$Y$24)/100*detail_MS6!$B26</f>
        <v>0</v>
      </c>
      <c r="D250" s="172">
        <f>(Kalkulation_MS6!$Y$24)/100*detail_MS6!$O26</f>
        <v>0</v>
      </c>
      <c r="E250" s="172">
        <f>(Kalkulation_MS6!$Y$24)/100*detail_MS6!$AB26</f>
        <v>0</v>
      </c>
      <c r="F250" s="172">
        <f>(Kalkulation_MS6!$Y$24)/100*detail_MS6!$AO26</f>
        <v>0</v>
      </c>
      <c r="G250" s="172">
        <f>(Kalkulation_MS6!$Y$24)/100*detail_MS6!$BB26</f>
        <v>0</v>
      </c>
      <c r="H250" s="172">
        <f>(Kalkulation_MS6!$Y$24)/100*detail_MS6!$BO26</f>
        <v>0</v>
      </c>
      <c r="I250" s="172">
        <f>(Kalkulation_MS6!$Y$24)/100*detail_MS6!$CB26</f>
        <v>0</v>
      </c>
      <c r="J250" s="206">
        <f t="shared" si="25"/>
        <v>0</v>
      </c>
    </row>
    <row r="251" spans="1:10" outlineLevel="1">
      <c r="A251" s="1">
        <f t="shared" si="23"/>
        <v>0</v>
      </c>
      <c r="C251" s="172">
        <f>(Kalkulation_MS6!$Z$24)/100*detail_MS6!$B27</f>
        <v>0</v>
      </c>
      <c r="D251" s="172">
        <f>(Kalkulation_MS6!$Z$24)/100*detail_MS6!$O27</f>
        <v>0</v>
      </c>
      <c r="E251" s="172">
        <f>(Kalkulation_MS6!$Z$24)/100*detail_MS6!$AB27</f>
        <v>0</v>
      </c>
      <c r="F251" s="172">
        <f>(Kalkulation_MS6!$Z$24)/100*detail_MS6!$AO27</f>
        <v>0</v>
      </c>
      <c r="G251" s="172">
        <f>(Kalkulation_MS6!$Z$24)/100*detail_MS6!$BB27</f>
        <v>0</v>
      </c>
      <c r="H251" s="172">
        <f>(Kalkulation_MS6!$Z$24)/100*detail_MS6!$BO27</f>
        <v>0</v>
      </c>
      <c r="I251" s="172">
        <f>(Kalkulation_MS6!$Z$24)/100*detail_MS6!$CB27</f>
        <v>0</v>
      </c>
      <c r="J251" s="206">
        <f t="shared" si="25"/>
        <v>0</v>
      </c>
    </row>
    <row r="252" spans="1:10" outlineLevel="1">
      <c r="A252" s="1">
        <f t="shared" si="23"/>
        <v>0</v>
      </c>
      <c r="C252" s="172">
        <f>(Kalkulation_MS6!$AA$24)/100*detail_MS6!$B28</f>
        <v>0</v>
      </c>
      <c r="D252" s="172">
        <f>(Kalkulation_MS6!$AA$24)/100*detail_MS6!$O28</f>
        <v>0</v>
      </c>
      <c r="E252" s="172">
        <f>(Kalkulation_MS6!$AA$24)/100*detail_MS6!$AB28</f>
        <v>0</v>
      </c>
      <c r="F252" s="172">
        <f>(Kalkulation_MS6!$AA$24)/100*detail_MS6!$AO28</f>
        <v>0</v>
      </c>
      <c r="G252" s="172">
        <f>(Kalkulation_MS6!$AA$24)/100*detail_MS6!$BB28</f>
        <v>0</v>
      </c>
      <c r="H252" s="172">
        <f>(Kalkulation_MS6!$AA$24)/100*detail_MS6!$BO28</f>
        <v>0</v>
      </c>
      <c r="I252" s="172">
        <f>(Kalkulation_MS6!$AA$24)/100*detail_MS6!$CB28</f>
        <v>0</v>
      </c>
      <c r="J252" s="206">
        <f t="shared" si="25"/>
        <v>0</v>
      </c>
    </row>
    <row r="253" spans="1:10" outlineLevel="1">
      <c r="A253" s="1">
        <f t="shared" si="23"/>
        <v>0</v>
      </c>
      <c r="C253" s="172">
        <f>(Kalkulation_MS6!$AB$24)/100*detail_MS6!$B29</f>
        <v>0</v>
      </c>
      <c r="D253" s="172">
        <f>(Kalkulation_MS6!$AB$24)/100*detail_MS6!$O29</f>
        <v>0</v>
      </c>
      <c r="E253" s="172">
        <f>(Kalkulation_MS6!$AB$24)/100*detail_MS6!$AB29</f>
        <v>0</v>
      </c>
      <c r="F253" s="172">
        <f>(Kalkulation_MS6!$AB$24)/100*detail_MS6!$AO29</f>
        <v>0</v>
      </c>
      <c r="G253" s="172">
        <f>(Kalkulation_MS6!$AB$24)/100*detail_MS6!$BB29</f>
        <v>0</v>
      </c>
      <c r="H253" s="172">
        <f>(Kalkulation_MS6!$AB$24)/100*detail_MS6!$BO29</f>
        <v>0</v>
      </c>
      <c r="I253" s="172">
        <f>(Kalkulation_MS6!$AB$24)/100*detail_MS6!$CB29</f>
        <v>0</v>
      </c>
      <c r="J253" s="206">
        <f t="shared" si="25"/>
        <v>0</v>
      </c>
    </row>
    <row r="254" spans="1:10" outlineLevel="1">
      <c r="A254" s="1">
        <f t="shared" si="23"/>
        <v>0</v>
      </c>
      <c r="C254" s="172">
        <f>(Kalkulation_MS6!$AC$24)/100*detail_MS6!$B30</f>
        <v>0</v>
      </c>
      <c r="D254" s="172">
        <f>(Kalkulation_MS6!$AC$24)/100*detail_MS6!$O30</f>
        <v>0</v>
      </c>
      <c r="E254" s="172">
        <f>(Kalkulation_MS6!$AC$24)/100*detail_MS6!$AB30</f>
        <v>0</v>
      </c>
      <c r="F254" s="172">
        <f>(Kalkulation_MS6!$AC$24)/100*detail_MS6!$AO30</f>
        <v>0</v>
      </c>
      <c r="G254" s="172">
        <f>(Kalkulation_MS6!$AC$24)/100*detail_MS6!$BB30</f>
        <v>0</v>
      </c>
      <c r="H254" s="172">
        <f>(Kalkulation_MS6!$AC$24)/100*detail_MS6!$BO30</f>
        <v>0</v>
      </c>
      <c r="I254" s="172">
        <f>(Kalkulation_MS6!$AC$24)/100*detail_MS6!$CB30</f>
        <v>0</v>
      </c>
      <c r="J254" s="206">
        <f t="shared" si="25"/>
        <v>0</v>
      </c>
    </row>
    <row r="255" spans="1:10" outlineLevel="1">
      <c r="A255" s="1">
        <f t="shared" si="23"/>
        <v>0</v>
      </c>
      <c r="C255" s="172">
        <f>(Kalkulation_MS6!$AD$24)/100*detail_MS6!$B31</f>
        <v>0</v>
      </c>
      <c r="D255" s="172">
        <f>(Kalkulation_MS6!$AD$24)/100*detail_MS6!$O31</f>
        <v>0</v>
      </c>
      <c r="E255" s="172">
        <f>(Kalkulation_MS6!$AD$24)/100*detail_MS6!$AB31</f>
        <v>0</v>
      </c>
      <c r="F255" s="172">
        <f>(Kalkulation_MS6!$AD$24)/100*detail_MS6!$AO31</f>
        <v>0</v>
      </c>
      <c r="G255" s="172">
        <f>(Kalkulation_MS6!$AD$24)/100*detail_MS6!$BB31</f>
        <v>0</v>
      </c>
      <c r="H255" s="172">
        <f>(Kalkulation_MS6!$AD$24)/100*detail_MS6!$BO31</f>
        <v>0</v>
      </c>
      <c r="I255" s="172">
        <f>(Kalkulation_MS6!$AD$24)/100*detail_MS6!$CB31</f>
        <v>0</v>
      </c>
      <c r="J255" s="206">
        <f t="shared" si="25"/>
        <v>0</v>
      </c>
    </row>
    <row r="256" spans="1:10" outlineLevel="1">
      <c r="A256" s="1">
        <f t="shared" si="23"/>
        <v>0</v>
      </c>
      <c r="C256" s="172">
        <f>(Kalkulation_MS6!$AE$24)/100*detail_MS6!$B32</f>
        <v>0</v>
      </c>
      <c r="D256" s="172">
        <f>(Kalkulation_MS6!$AE$24)/100*detail_MS6!$O32</f>
        <v>0</v>
      </c>
      <c r="E256" s="172">
        <f>(Kalkulation_MS6!$AE$24)/100*detail_MS6!$AB32</f>
        <v>0</v>
      </c>
      <c r="F256" s="172">
        <f>(Kalkulation_MS6!$AE$24)/100*detail_MS6!$AO32</f>
        <v>0</v>
      </c>
      <c r="G256" s="172">
        <f>(Kalkulation_MS6!$AE$24)/100*detail_MS6!$BB32</f>
        <v>0</v>
      </c>
      <c r="H256" s="172">
        <f>(Kalkulation_MS6!$AE$24)/100*detail_MS6!$BO32</f>
        <v>0</v>
      </c>
      <c r="I256" s="172">
        <f>(Kalkulation_MS6!$AE$24)/100*detail_MS6!$CB32</f>
        <v>0</v>
      </c>
      <c r="J256" s="206">
        <f t="shared" si="25"/>
        <v>0</v>
      </c>
    </row>
    <row r="257" spans="1:11" outlineLevel="1">
      <c r="A257" s="1">
        <f t="shared" si="23"/>
        <v>0</v>
      </c>
      <c r="C257" s="172">
        <f>(Kalkulation_MS6!$AF$24)/100*detail_MS6!$B33</f>
        <v>0</v>
      </c>
      <c r="D257" s="172">
        <f>(Kalkulation_MS6!$AF$24)/100*detail_MS6!$O33</f>
        <v>0</v>
      </c>
      <c r="E257" s="172">
        <f>(Kalkulation_MS6!$AF$24)/100*detail_MS6!$AB33</f>
        <v>0</v>
      </c>
      <c r="F257" s="172">
        <f>(Kalkulation_MS6!$AF$24)/100*detail_MS6!$AO33</f>
        <v>0</v>
      </c>
      <c r="G257" s="172">
        <f>(Kalkulation_MS6!$AF$24)/100*detail_MS6!$BB33</f>
        <v>0</v>
      </c>
      <c r="H257" s="172">
        <f>(Kalkulation_MS6!$AF$24)/100*detail_MS6!$BO33</f>
        <v>0</v>
      </c>
      <c r="I257" s="172">
        <f>(Kalkulation_MS6!$AF$24)/100*detail_MS6!$CB33</f>
        <v>0</v>
      </c>
      <c r="J257" s="206">
        <f t="shared" si="25"/>
        <v>0</v>
      </c>
    </row>
    <row r="258" spans="1:11" outlineLevel="1">
      <c r="A258" s="1">
        <f t="shared" si="23"/>
        <v>0</v>
      </c>
      <c r="C258" s="172">
        <f>(Kalkulation_MS6!$AG$24)/100*detail_MS6!$B34</f>
        <v>0</v>
      </c>
      <c r="D258" s="172">
        <f>(Kalkulation_MS6!$AG$24)/100*detail_MS6!$O34</f>
        <v>0</v>
      </c>
      <c r="E258" s="172">
        <f>(Kalkulation_MS6!$AG$24)/100*detail_MS6!$AB34</f>
        <v>0</v>
      </c>
      <c r="F258" s="172">
        <f>(Kalkulation_MS6!$AG$24)/100*detail_MS6!$AO34</f>
        <v>0</v>
      </c>
      <c r="G258" s="172">
        <f>(Kalkulation_MS6!$AG$24)/100*detail_MS6!$BB34</f>
        <v>0</v>
      </c>
      <c r="H258" s="172">
        <f>(Kalkulation_MS6!$AG$24)/100*detail_MS6!$BO34</f>
        <v>0</v>
      </c>
      <c r="I258" s="172">
        <f>(Kalkulation_MS6!$AG$24)/100*detail_MS6!$CB34</f>
        <v>0</v>
      </c>
      <c r="J258" s="206">
        <f t="shared" si="25"/>
        <v>0</v>
      </c>
    </row>
    <row r="259" spans="1:11" outlineLevel="1">
      <c r="A259" s="1">
        <f t="shared" si="23"/>
        <v>0</v>
      </c>
      <c r="C259" s="172">
        <f>(Kalkulation_MS6!$AH$24)/100*detail_MS6!$B35</f>
        <v>0</v>
      </c>
      <c r="D259" s="172">
        <f>(Kalkulation_MS6!$AH$24)/100*detail_MS6!$O35</f>
        <v>0</v>
      </c>
      <c r="E259" s="172">
        <f>(Kalkulation_MS6!$AH$24)/100*detail_MS6!$AB35</f>
        <v>0</v>
      </c>
      <c r="F259" s="172">
        <f>(Kalkulation_MS6!$AH$24)/100*detail_MS6!$AO35</f>
        <v>0</v>
      </c>
      <c r="G259" s="172">
        <f>(Kalkulation_MS6!$AH$24)/100*detail_MS6!$BB35</f>
        <v>0</v>
      </c>
      <c r="H259" s="172">
        <f>(Kalkulation_MS6!$AH$24)/100*detail_MS6!$BO35</f>
        <v>0</v>
      </c>
      <c r="I259" s="172">
        <f>(Kalkulation_MS6!$AH$24)/100*detail_MS6!$CB35</f>
        <v>0</v>
      </c>
      <c r="J259" s="206">
        <f t="shared" si="25"/>
        <v>0</v>
      </c>
    </row>
    <row r="260" spans="1:11" outlineLevel="1">
      <c r="A260" s="1">
        <f t="shared" si="23"/>
        <v>0</v>
      </c>
      <c r="C260" s="172">
        <f>(Kalkulation_MS6!$AI$24)/100*detail_MS6!$B36</f>
        <v>0</v>
      </c>
      <c r="D260" s="172">
        <f>(Kalkulation_MS6!$AI$24)/100*detail_MS6!$O36</f>
        <v>0</v>
      </c>
      <c r="E260" s="172">
        <f>(Kalkulation_MS6!$AI$24)/100*detail_MS6!$AB36</f>
        <v>0</v>
      </c>
      <c r="F260" s="172">
        <f>(Kalkulation_MS6!$AI$24)/100*detail_MS6!$AO36</f>
        <v>0</v>
      </c>
      <c r="G260" s="172">
        <f>(Kalkulation_MS6!$AI$24)/100*detail_MS6!$BB36</f>
        <v>0</v>
      </c>
      <c r="H260" s="172">
        <f>(Kalkulation_MS6!$AI$24)/100*detail_MS6!$BO36</f>
        <v>0</v>
      </c>
      <c r="I260" s="172">
        <f>(Kalkulation_MS6!$AI$24)/100*detail_MS6!$CB36</f>
        <v>0</v>
      </c>
      <c r="J260" s="206">
        <f t="shared" si="25"/>
        <v>0</v>
      </c>
    </row>
    <row r="261" spans="1:11" outlineLevel="1">
      <c r="A261" s="1">
        <f t="shared" si="23"/>
        <v>0</v>
      </c>
      <c r="C261" s="172">
        <f>(Kalkulation_MS6!$AJ$24)/100*detail_MS6!$B37</f>
        <v>0</v>
      </c>
      <c r="D261" s="172">
        <f>(Kalkulation_MS6!$AJ$24)/100*detail_MS6!$O37</f>
        <v>0</v>
      </c>
      <c r="E261" s="172">
        <f>(Kalkulation_MS6!$AJ$24)/100*detail_MS6!$AB37</f>
        <v>0</v>
      </c>
      <c r="F261" s="172">
        <f>(Kalkulation_MS6!$AJ$24)/100*detail_MS6!$AO37</f>
        <v>0</v>
      </c>
      <c r="G261" s="172">
        <f>(Kalkulation_MS6!$AJ$24)/100*detail_MS6!$BB37</f>
        <v>0</v>
      </c>
      <c r="H261" s="172">
        <f>(Kalkulation_MS6!$AJ$24)/100*detail_MS6!$BO37</f>
        <v>0</v>
      </c>
      <c r="I261" s="172">
        <f>(Kalkulation_MS6!$AJ$24)/100*detail_MS6!$CB37</f>
        <v>0</v>
      </c>
      <c r="J261" s="206">
        <f t="shared" si="25"/>
        <v>0</v>
      </c>
    </row>
    <row r="262" spans="1:11" outlineLevel="1">
      <c r="A262" s="1">
        <f t="shared" si="23"/>
        <v>0</v>
      </c>
      <c r="C262" s="172">
        <f>(Kalkulation_MS6!$AK$24)/100*detail_MS6!$B38</f>
        <v>0</v>
      </c>
      <c r="D262" s="172">
        <f>(Kalkulation_MS6!$AK$24)/100*detail_MS6!$O38</f>
        <v>0</v>
      </c>
      <c r="E262" s="172">
        <f>(Kalkulation_MS6!$AK$24)/100*detail_MS6!$AB38</f>
        <v>0</v>
      </c>
      <c r="F262" s="172">
        <f>(Kalkulation_MS6!$AK$24)/100*detail_MS6!$AO38</f>
        <v>0</v>
      </c>
      <c r="G262" s="172">
        <f>(Kalkulation_MS6!$AK$24)/100*detail_MS6!$BB38</f>
        <v>0</v>
      </c>
      <c r="H262" s="172">
        <f>(Kalkulation_MS6!$AK$24)/100*detail_MS6!$BO38</f>
        <v>0</v>
      </c>
      <c r="I262" s="172">
        <f>(Kalkulation_MS6!$AK$24)/100*detail_MS6!$CB38</f>
        <v>0</v>
      </c>
      <c r="J262" s="206">
        <f t="shared" si="25"/>
        <v>0</v>
      </c>
    </row>
    <row r="263" spans="1:11" outlineLevel="1">
      <c r="A263" s="1">
        <f t="shared" si="23"/>
        <v>0</v>
      </c>
      <c r="C263" s="172">
        <f>(Kalkulation_MS6!$AL$24)/100*detail_MS6!$B39</f>
        <v>0</v>
      </c>
      <c r="D263" s="172">
        <f>(Kalkulation_MS6!$AL$24)/100*detail_MS6!$O39</f>
        <v>0</v>
      </c>
      <c r="E263" s="172">
        <f>(Kalkulation_MS6!$AL$24)/100*detail_MS6!$AB39</f>
        <v>0</v>
      </c>
      <c r="F263" s="172">
        <f>(Kalkulation_MS6!$AL$24)/100*detail_MS6!$AO39</f>
        <v>0</v>
      </c>
      <c r="G263" s="172">
        <f>(Kalkulation_MS6!$AL$24)/100*detail_MS6!$BB39</f>
        <v>0</v>
      </c>
      <c r="H263" s="172">
        <f>(Kalkulation_MS6!$AL$24)/100*detail_MS6!$BO39</f>
        <v>0</v>
      </c>
      <c r="I263" s="172">
        <f>(Kalkulation_MS6!$AL$24)/100*detail_MS6!$CB39</f>
        <v>0</v>
      </c>
      <c r="J263" s="206">
        <f t="shared" si="25"/>
        <v>0</v>
      </c>
    </row>
    <row r="264" spans="1:11" outlineLevel="1">
      <c r="A264" s="1">
        <f t="shared" si="23"/>
        <v>0</v>
      </c>
      <c r="C264" s="172">
        <f>(Kalkulation_MS6!$AM$24)/100*detail_MS6!$B40</f>
        <v>0</v>
      </c>
      <c r="D264" s="172">
        <f>(Kalkulation_MS6!$AM$24)/100*detail_MS6!$O40</f>
        <v>0</v>
      </c>
      <c r="E264" s="172">
        <f>(Kalkulation_MS6!$AM$24)/100*detail_MS6!$AB40</f>
        <v>0</v>
      </c>
      <c r="F264" s="172">
        <f>(Kalkulation_MS6!$AM$24)/100*detail_MS6!$AO40</f>
        <v>0</v>
      </c>
      <c r="G264" s="172">
        <f>(Kalkulation_MS6!$AM$24)/100*detail_MS6!$BB40</f>
        <v>0</v>
      </c>
      <c r="H264" s="172">
        <f>(Kalkulation_MS6!$AM$24)/100*detail_MS6!$BO40</f>
        <v>0</v>
      </c>
      <c r="I264" s="172">
        <f>(Kalkulation_MS6!$AM$24)/100*detail_MS6!$CB40</f>
        <v>0</v>
      </c>
      <c r="J264" s="206">
        <f t="shared" si="25"/>
        <v>0</v>
      </c>
    </row>
    <row r="265" spans="1:11" outlineLevel="1">
      <c r="A265" s="1">
        <f t="shared" si="23"/>
        <v>0</v>
      </c>
      <c r="C265" s="172">
        <f>(Kalkulation_MS6!$AN$24)/100*detail_MS6!$B41</f>
        <v>0</v>
      </c>
      <c r="D265" s="172">
        <f>(Kalkulation_MS6!$AN$24)/100*detail_MS6!$O41</f>
        <v>0</v>
      </c>
      <c r="E265" s="172">
        <f>(Kalkulation_MS6!$AN$24)/100*detail_MS6!$AB41</f>
        <v>0</v>
      </c>
      <c r="F265" s="172">
        <f>(Kalkulation_MS6!$AN$24)/100*detail_MS6!$AO41</f>
        <v>0</v>
      </c>
      <c r="G265" s="172">
        <f>(Kalkulation_MS6!$AN$24)/100*detail_MS6!$BB41</f>
        <v>0</v>
      </c>
      <c r="H265" s="172">
        <f>(Kalkulation_MS6!$AN$24)/100*detail_MS6!$BO41</f>
        <v>0</v>
      </c>
      <c r="I265" s="172">
        <f>(Kalkulation_MS6!$AN$24)/100*detail_MS6!$CB41</f>
        <v>0</v>
      </c>
      <c r="J265" s="206">
        <f t="shared" si="25"/>
        <v>0</v>
      </c>
    </row>
    <row r="266" spans="1:11" outlineLevel="1">
      <c r="A266" s="1">
        <f t="shared" si="23"/>
        <v>0</v>
      </c>
      <c r="C266" s="172">
        <f>(Kalkulation_MS6!$AO$24)/100*detail_MS6!$B42</f>
        <v>0</v>
      </c>
      <c r="D266" s="172">
        <f>(Kalkulation_MS6!$AO$24)/100*detail_MS6!$O42</f>
        <v>0</v>
      </c>
      <c r="E266" s="172">
        <f>(Kalkulation_MS6!$AO$24)/100*detail_MS6!$AB42</f>
        <v>0</v>
      </c>
      <c r="F266" s="172">
        <f>(Kalkulation_MS6!$AO$24)/100*detail_MS6!$AO42</f>
        <v>0</v>
      </c>
      <c r="G266" s="172">
        <f>(Kalkulation_MS6!$AO$24)/100*detail_MS6!$BB42</f>
        <v>0</v>
      </c>
      <c r="H266" s="172">
        <f>(Kalkulation_MS6!$AO$24)/100*detail_MS6!$BO42</f>
        <v>0</v>
      </c>
      <c r="I266" s="172">
        <f>(Kalkulation_MS6!$AO$24)/100*detail_MS6!$CB42</f>
        <v>0</v>
      </c>
      <c r="J266" s="206">
        <f t="shared" si="25"/>
        <v>0</v>
      </c>
    </row>
    <row r="267" spans="1:11" outlineLevel="1">
      <c r="A267" s="1">
        <f t="shared" si="23"/>
        <v>0</v>
      </c>
      <c r="C267" s="172">
        <f>(Kalkulation_MS6!$AP$24)/100*detail_MS6!$B43</f>
        <v>0</v>
      </c>
      <c r="D267" s="172">
        <f>(Kalkulation_MS6!$AP$24)/100*detail_MS6!$O43</f>
        <v>0</v>
      </c>
      <c r="E267" s="172">
        <f>(Kalkulation_MS6!$AP$24)/100*detail_MS6!$AB43</f>
        <v>0</v>
      </c>
      <c r="F267" s="172">
        <f>(Kalkulation_MS6!$AP$24)/100*detail_MS6!$AO43</f>
        <v>0</v>
      </c>
      <c r="G267" s="172">
        <f>(Kalkulation_MS6!$AP$24)/100*detail_MS6!$BB43</f>
        <v>0</v>
      </c>
      <c r="H267" s="172">
        <f>(Kalkulation_MS6!$AP$24)/100*detail_MS6!$BO43</f>
        <v>0</v>
      </c>
      <c r="I267" s="172">
        <f>(Kalkulation_MS6!$AP$24)/100*detail_MS6!$CB43</f>
        <v>0</v>
      </c>
      <c r="J267" s="206">
        <f t="shared" si="25"/>
        <v>0</v>
      </c>
    </row>
    <row r="268" spans="1:11" outlineLevel="1">
      <c r="A268" s="1">
        <f t="shared" si="23"/>
        <v>0</v>
      </c>
      <c r="C268" s="172">
        <f>(Kalkulation_MS6!$AQ$24)/100*detail_MS6!$B44</f>
        <v>0</v>
      </c>
      <c r="D268" s="172">
        <f>(Kalkulation_MS6!$AQ$24)/100*detail_MS6!$O44</f>
        <v>0</v>
      </c>
      <c r="E268" s="172">
        <f>(Kalkulation_MS6!$AQ$24)/100*detail_MS6!$AB44</f>
        <v>0</v>
      </c>
      <c r="F268" s="172">
        <f>(Kalkulation_MS6!$AQ$24)/100*detail_MS6!$AO44</f>
        <v>0</v>
      </c>
      <c r="G268" s="172">
        <f>(Kalkulation_MS6!$AQ$24)/100*detail_MS6!$BB44</f>
        <v>0</v>
      </c>
      <c r="H268" s="172">
        <f>(Kalkulation_MS6!$AQ$24)/100*detail_MS6!$BO44</f>
        <v>0</v>
      </c>
      <c r="I268" s="172">
        <f>(Kalkulation_MS6!$AQ$24)/100*detail_MS6!$CB44</f>
        <v>0</v>
      </c>
      <c r="J268" s="206">
        <f t="shared" si="25"/>
        <v>0</v>
      </c>
    </row>
    <row r="269" spans="1:11" outlineLevel="1">
      <c r="A269" s="1">
        <f t="shared" si="23"/>
        <v>0</v>
      </c>
      <c r="C269" s="172">
        <f>(Kalkulation_MS6!$AR$24)/100*detail_MS6!$B45</f>
        <v>0</v>
      </c>
      <c r="D269" s="172">
        <f>(Kalkulation_MS6!$AR$24)/100*detail_MS6!$O45</f>
        <v>0</v>
      </c>
      <c r="E269" s="172">
        <f>(Kalkulation_MS6!$AR$24)/100*detail_MS6!$AB45</f>
        <v>0</v>
      </c>
      <c r="F269" s="172">
        <f>(Kalkulation_MS6!$AR$24)/100*detail_MS6!$AO45</f>
        <v>0</v>
      </c>
      <c r="G269" s="172">
        <f>(Kalkulation_MS6!$AR$24)/100*detail_MS6!$BB45</f>
        <v>0</v>
      </c>
      <c r="H269" s="172">
        <f>(Kalkulation_MS6!$AR$24)/100*detail_MS6!$BO45</f>
        <v>0</v>
      </c>
      <c r="I269" s="172">
        <f>(Kalkulation_MS6!$AR$24)/100*detail_MS6!$CB45</f>
        <v>0</v>
      </c>
      <c r="J269" s="206">
        <f t="shared" si="25"/>
        <v>0</v>
      </c>
    </row>
    <row r="270" spans="1:11" outlineLevel="1">
      <c r="A270" s="1">
        <f t="shared" si="23"/>
        <v>0</v>
      </c>
      <c r="C270" s="172">
        <f>(Kalkulation_MS6!$AS$24)/100*detail_MS6!$B46</f>
        <v>0</v>
      </c>
      <c r="D270" s="172">
        <f>(Kalkulation_MS6!$AS$24)/100*detail_MS6!$O46</f>
        <v>0</v>
      </c>
      <c r="E270" s="172">
        <f>(Kalkulation_MS6!$AS$24)/100*detail_MS6!$AB46</f>
        <v>0</v>
      </c>
      <c r="F270" s="172">
        <f>(Kalkulation_MS6!$AS$24)/100*detail_MS6!$AO46</f>
        <v>0</v>
      </c>
      <c r="G270" s="172">
        <f>(Kalkulation_MS6!$AS$24)/100*detail_MS6!$BB46</f>
        <v>0</v>
      </c>
      <c r="H270" s="172">
        <f>(Kalkulation_MS6!$AS$24)/100*detail_MS6!$BO46</f>
        <v>0</v>
      </c>
      <c r="I270" s="172">
        <f>(Kalkulation_MS6!$AS$24)/100*detail_MS6!$CB46</f>
        <v>0</v>
      </c>
      <c r="J270" s="206">
        <f t="shared" si="25"/>
        <v>0</v>
      </c>
    </row>
    <row r="271" spans="1:11" outlineLevel="1">
      <c r="A271" s="88" t="s">
        <v>446</v>
      </c>
      <c r="B271" s="88"/>
      <c r="C271" s="201">
        <f>SUM(C231:C270)</f>
        <v>0</v>
      </c>
      <c r="D271" s="201">
        <f t="shared" ref="D271:J271" si="26">SUM(D231:D270)</f>
        <v>0</v>
      </c>
      <c r="E271" s="201">
        <f t="shared" si="26"/>
        <v>0</v>
      </c>
      <c r="F271" s="201">
        <f t="shared" si="26"/>
        <v>0</v>
      </c>
      <c r="G271" s="201">
        <f t="shared" si="26"/>
        <v>0</v>
      </c>
      <c r="H271" s="201">
        <f t="shared" si="26"/>
        <v>0</v>
      </c>
      <c r="I271" s="201">
        <f t="shared" si="26"/>
        <v>0</v>
      </c>
      <c r="J271" s="79">
        <f t="shared" si="26"/>
        <v>0</v>
      </c>
      <c r="K271" s="172">
        <f>Kalkulation_MS6!AT54*7</f>
        <v>0</v>
      </c>
    </row>
    <row r="272" spans="1:11" outlineLevel="1">
      <c r="A272" s="203" t="s">
        <v>34</v>
      </c>
      <c r="J272" s="205">
        <f t="shared" si="24"/>
        <v>0</v>
      </c>
    </row>
    <row r="273" spans="1:10" outlineLevel="1">
      <c r="A273" s="1">
        <f t="shared" ref="A273:A312" si="27">A147</f>
        <v>0</v>
      </c>
      <c r="C273" s="172">
        <f>(Kalkulation_MS6!$F$29)/100*detail_MS6!B7</f>
        <v>0</v>
      </c>
      <c r="D273" s="172">
        <f>(Kalkulation_MS6!$F$29)/100*detail_MS6!O7</f>
        <v>0</v>
      </c>
      <c r="E273" s="172">
        <f>(Kalkulation_MS6!$F$29)/100*detail_MS6!AB7</f>
        <v>0</v>
      </c>
      <c r="F273" s="172">
        <f>(Kalkulation_MS6!$F$29)/100*detail_MS6!AO7</f>
        <v>0</v>
      </c>
      <c r="G273" s="172">
        <f>(Kalkulation_MS6!$F$29)/100*detail_MS6!BB7</f>
        <v>0</v>
      </c>
      <c r="H273" s="172">
        <f>(Kalkulation_MS6!$F$29)/100*detail_MS6!BO7</f>
        <v>0</v>
      </c>
      <c r="I273" s="172">
        <f>(Kalkulation_MS6!$F$29)/100*detail_MS6!CB7</f>
        <v>0</v>
      </c>
      <c r="J273" s="206">
        <f t="shared" si="24"/>
        <v>0</v>
      </c>
    </row>
    <row r="274" spans="1:10" outlineLevel="1">
      <c r="A274" s="1">
        <f t="shared" si="27"/>
        <v>0</v>
      </c>
      <c r="C274" s="172">
        <f>(Kalkulation_MS6!$G$29)/100*detail_MS6!B8</f>
        <v>0</v>
      </c>
      <c r="D274" s="172">
        <f>(Kalkulation_MS6!$G$29)/100*detail_MS6!O8</f>
        <v>0</v>
      </c>
      <c r="E274" s="172">
        <f>(Kalkulation_MS6!$G$29)/100*detail_MS6!AB8</f>
        <v>0</v>
      </c>
      <c r="F274" s="172">
        <f>(Kalkulation_MS6!$G$29)/100*detail_MS6!AO8</f>
        <v>0</v>
      </c>
      <c r="G274" s="172">
        <f>(Kalkulation_MS6!$G$29)/100*detail_MS6!BB8</f>
        <v>0</v>
      </c>
      <c r="H274" s="172">
        <f>(Kalkulation_MS6!$G$29)/100*detail_MS6!BO8</f>
        <v>0</v>
      </c>
      <c r="I274" s="172">
        <f>(Kalkulation_MS6!$G$29)/100*detail_MS6!CB8</f>
        <v>0</v>
      </c>
      <c r="J274" s="206">
        <f t="shared" si="24"/>
        <v>0</v>
      </c>
    </row>
    <row r="275" spans="1:10" outlineLevel="1">
      <c r="A275" s="1">
        <f t="shared" si="27"/>
        <v>0</v>
      </c>
      <c r="C275" s="172">
        <f>(Kalkulation_MS6!$H$29)/100*detail_MS6!B9</f>
        <v>0</v>
      </c>
      <c r="D275" s="172">
        <f>(Kalkulation_MS6!$H$29)/100*detail_MS6!O9</f>
        <v>0</v>
      </c>
      <c r="E275" s="172">
        <f>(Kalkulation_MS6!$H$29)/100*detail_MS6!AB9</f>
        <v>0</v>
      </c>
      <c r="F275" s="172">
        <f>(Kalkulation_MS6!$H$29)/100*detail_MS6!AO9</f>
        <v>0</v>
      </c>
      <c r="G275" s="172">
        <f>(Kalkulation_MS6!$H$29)/100*detail_MS6!BB9</f>
        <v>0</v>
      </c>
      <c r="H275" s="172">
        <f>(Kalkulation_MS6!$H$29)/100*detail_MS6!BO9</f>
        <v>0</v>
      </c>
      <c r="I275" s="172">
        <f>(Kalkulation_MS6!$H$29)/100*detail_MS6!CB9</f>
        <v>0</v>
      </c>
      <c r="J275" s="206">
        <f t="shared" si="24"/>
        <v>0</v>
      </c>
    </row>
    <row r="276" spans="1:10" outlineLevel="1">
      <c r="A276" s="1">
        <f t="shared" si="27"/>
        <v>0</v>
      </c>
      <c r="C276" s="172">
        <f>(Kalkulation_MS6!$I$29)/100*detail_MS6!B10</f>
        <v>0</v>
      </c>
      <c r="D276" s="172">
        <f>(Kalkulation_MS6!$I$29)/100*detail_MS6!O10</f>
        <v>0</v>
      </c>
      <c r="E276" s="172">
        <f>(Kalkulation_MS6!$I$29)/100*detail_MS6!AB10</f>
        <v>0</v>
      </c>
      <c r="F276" s="172">
        <f>(Kalkulation_MS6!$I$29)/100*detail_MS6!AO10</f>
        <v>0</v>
      </c>
      <c r="G276" s="172">
        <f>(Kalkulation_MS6!$I$29)/100*detail_MS6!BB10</f>
        <v>0</v>
      </c>
      <c r="H276" s="172">
        <f>(Kalkulation_MS6!$I$29)/100*detail_MS6!BO10</f>
        <v>0</v>
      </c>
      <c r="I276" s="172">
        <f>(Kalkulation_MS6!$I$29)/100*detail_MS6!CB10</f>
        <v>0</v>
      </c>
      <c r="J276" s="206">
        <f t="shared" si="24"/>
        <v>0</v>
      </c>
    </row>
    <row r="277" spans="1:10" outlineLevel="1">
      <c r="A277" s="1">
        <f t="shared" si="27"/>
        <v>0</v>
      </c>
      <c r="C277" s="172">
        <f>(Kalkulation_MS6!$J$29)/100*detail_MS6!B11</f>
        <v>0</v>
      </c>
      <c r="D277" s="172">
        <f>(Kalkulation_MS6!$J$29)/100*detail_MS6!O11</f>
        <v>0</v>
      </c>
      <c r="E277" s="172">
        <f>(Kalkulation_MS6!$J$29)/100*detail_MS6!AB11</f>
        <v>0</v>
      </c>
      <c r="F277" s="172">
        <f>(Kalkulation_MS6!$J$29)/100*detail_MS6!AO11</f>
        <v>0</v>
      </c>
      <c r="G277" s="172">
        <f>(Kalkulation_MS6!$J$29)/100*detail_MS6!BB11</f>
        <v>0</v>
      </c>
      <c r="H277" s="172">
        <f>(Kalkulation_MS6!$J$29)/100*detail_MS6!BO11</f>
        <v>0</v>
      </c>
      <c r="I277" s="172">
        <f>(Kalkulation_MS6!$J$29)/100*detail_MS6!CB11</f>
        <v>0</v>
      </c>
      <c r="J277" s="206">
        <f t="shared" si="24"/>
        <v>0</v>
      </c>
    </row>
    <row r="278" spans="1:10" outlineLevel="1">
      <c r="A278" s="1">
        <f t="shared" si="27"/>
        <v>0</v>
      </c>
      <c r="C278" s="172">
        <f>(Kalkulation_MS6!$K$29)/100*detail_MS6!B12</f>
        <v>0</v>
      </c>
      <c r="D278" s="172">
        <f>(Kalkulation_MS6!$K$29)/100*detail_MS6!O12</f>
        <v>0</v>
      </c>
      <c r="E278" s="172">
        <f>(Kalkulation_MS6!$K$29)/100*detail_MS6!AB12</f>
        <v>0</v>
      </c>
      <c r="F278" s="172">
        <f>(Kalkulation_MS6!$K$29)/100*detail_MS6!AO12</f>
        <v>0</v>
      </c>
      <c r="G278" s="172">
        <f>(Kalkulation_MS6!$K$29)/100*detail_MS6!BB12</f>
        <v>0</v>
      </c>
      <c r="H278" s="172">
        <f>(Kalkulation_MS6!$K$29)/100*detail_MS6!BO12</f>
        <v>0</v>
      </c>
      <c r="I278" s="172">
        <f>(Kalkulation_MS6!$K$29)/100*detail_MS6!CB12</f>
        <v>0</v>
      </c>
      <c r="J278" s="206">
        <f t="shared" si="24"/>
        <v>0</v>
      </c>
    </row>
    <row r="279" spans="1:10" outlineLevel="1">
      <c r="A279" s="1">
        <f t="shared" si="27"/>
        <v>0</v>
      </c>
      <c r="C279" s="172">
        <f>(Kalkulation_MS6!$L$29)/100*detail_MS6!B13</f>
        <v>0</v>
      </c>
      <c r="D279" s="172">
        <f>(Kalkulation_MS6!$L$29)/100*detail_MS6!O13</f>
        <v>0</v>
      </c>
      <c r="E279" s="172">
        <f>(Kalkulation_MS6!$L$29)/100*detail_MS6!AB13</f>
        <v>0</v>
      </c>
      <c r="F279" s="172">
        <f>(Kalkulation_MS6!$L$29)/100*detail_MS6!AO13</f>
        <v>0</v>
      </c>
      <c r="G279" s="172">
        <f>(Kalkulation_MS6!$L$29)/100*detail_MS6!BB13</f>
        <v>0</v>
      </c>
      <c r="H279" s="172">
        <f>(Kalkulation_MS6!$L$29)/100*detail_MS6!BO13</f>
        <v>0</v>
      </c>
      <c r="I279" s="172">
        <f>(Kalkulation_MS6!$L$29)/100*detail_MS6!CB13</f>
        <v>0</v>
      </c>
      <c r="J279" s="206">
        <f t="shared" si="24"/>
        <v>0</v>
      </c>
    </row>
    <row r="280" spans="1:10" outlineLevel="1">
      <c r="A280" s="1">
        <f t="shared" si="27"/>
        <v>0</v>
      </c>
      <c r="C280" s="172">
        <f>(Kalkulation_MS6!$M$29)/100*detail_MS6!B14</f>
        <v>0</v>
      </c>
      <c r="D280" s="172">
        <f>(Kalkulation_MS6!$M$29)/100*detail_MS6!O14</f>
        <v>0</v>
      </c>
      <c r="E280" s="172">
        <f>(Kalkulation_MS6!$M$29)/100*detail_MS6!AB14</f>
        <v>0</v>
      </c>
      <c r="F280" s="172">
        <f>(Kalkulation_MS6!$M$29)/100*detail_MS6!AO14</f>
        <v>0</v>
      </c>
      <c r="G280" s="172">
        <f>(Kalkulation_MS6!$M$29)/100*detail_MS6!BB14</f>
        <v>0</v>
      </c>
      <c r="H280" s="172">
        <f>(Kalkulation_MS6!$M$29)/100*detail_MS6!BO14</f>
        <v>0</v>
      </c>
      <c r="I280" s="172">
        <f>(Kalkulation_MS6!$M$29)/100*detail_MS6!CB14</f>
        <v>0</v>
      </c>
      <c r="J280" s="206">
        <f t="shared" si="24"/>
        <v>0</v>
      </c>
    </row>
    <row r="281" spans="1:10" outlineLevel="1">
      <c r="A281" s="1">
        <f t="shared" si="27"/>
        <v>0</v>
      </c>
      <c r="C281" s="172">
        <f>(Kalkulation_MS6!$N$29)/100*detail_MS6!B15</f>
        <v>0</v>
      </c>
      <c r="D281" s="172">
        <f>(Kalkulation_MS6!$N$29)/100*detail_MS6!O15</f>
        <v>0</v>
      </c>
      <c r="E281" s="172">
        <f>(Kalkulation_MS6!$N$29)/100*detail_MS6!AB15</f>
        <v>0</v>
      </c>
      <c r="F281" s="172">
        <f>(Kalkulation_MS6!$N$29)/100*detail_MS6!AO15</f>
        <v>0</v>
      </c>
      <c r="G281" s="172">
        <f>(Kalkulation_MS6!$N$29)/100*detail_MS6!BB15</f>
        <v>0</v>
      </c>
      <c r="H281" s="172">
        <f>(Kalkulation_MS6!$N$29)/100*detail_MS6!BO15</f>
        <v>0</v>
      </c>
      <c r="I281" s="172">
        <f>(Kalkulation_MS6!$N$29)/100*detail_MS6!CB15</f>
        <v>0</v>
      </c>
      <c r="J281" s="206">
        <f t="shared" si="24"/>
        <v>0</v>
      </c>
    </row>
    <row r="282" spans="1:10" outlineLevel="1">
      <c r="A282" s="1">
        <f t="shared" si="27"/>
        <v>0</v>
      </c>
      <c r="C282" s="172">
        <f>(Kalkulation_MS6!$O$29)/100*detail_MS6!B16</f>
        <v>0</v>
      </c>
      <c r="D282" s="172">
        <f>(Kalkulation_MS6!$O$29)/100*detail_MS6!O16</f>
        <v>0</v>
      </c>
      <c r="E282" s="172">
        <f>(Kalkulation_MS6!$O$29)/100*detail_MS6!AB16</f>
        <v>0</v>
      </c>
      <c r="F282" s="172">
        <f>(Kalkulation_MS6!$O$29)/100*detail_MS6!AO16</f>
        <v>0</v>
      </c>
      <c r="G282" s="172">
        <f>(Kalkulation_MS6!$O$29)/100*detail_MS6!BB16</f>
        <v>0</v>
      </c>
      <c r="H282" s="172">
        <f>(Kalkulation_MS6!$O$29)/100*detail_MS6!BO16</f>
        <v>0</v>
      </c>
      <c r="I282" s="172">
        <f>(Kalkulation_MS6!$O$29)/100*detail_MS6!CB16</f>
        <v>0</v>
      </c>
      <c r="J282" s="206">
        <f t="shared" si="24"/>
        <v>0</v>
      </c>
    </row>
    <row r="283" spans="1:10" outlineLevel="1">
      <c r="A283" s="1">
        <f t="shared" si="27"/>
        <v>0</v>
      </c>
      <c r="C283" s="172">
        <f>(Kalkulation_MS6!$P$29)/100*detail_MS6!B17</f>
        <v>0</v>
      </c>
      <c r="D283" s="172">
        <f>(Kalkulation_MS6!$P$29)/100*detail_MS6!O17</f>
        <v>0</v>
      </c>
      <c r="E283" s="172">
        <f>(Kalkulation_MS6!$P$29)/100*detail_MS6!AB17</f>
        <v>0</v>
      </c>
      <c r="F283" s="172">
        <f>(Kalkulation_MS6!$P$29)/100*detail_MS6!AO17</f>
        <v>0</v>
      </c>
      <c r="G283" s="172">
        <f>(Kalkulation_MS6!$P$29)/100*detail_MS6!BB17</f>
        <v>0</v>
      </c>
      <c r="H283" s="172">
        <f>(Kalkulation_MS6!$P$29)/100*detail_MS6!BO17</f>
        <v>0</v>
      </c>
      <c r="I283" s="172">
        <f>(Kalkulation_MS6!$P$29)/100*detail_MS6!CB17</f>
        <v>0</v>
      </c>
      <c r="J283" s="206">
        <f t="shared" ref="J283:J312" si="28">SUM(C283:I283)</f>
        <v>0</v>
      </c>
    </row>
    <row r="284" spans="1:10" outlineLevel="1">
      <c r="A284" s="1">
        <f t="shared" si="27"/>
        <v>0</v>
      </c>
      <c r="C284" s="172">
        <f>(Kalkulation_MS6!$Q$29)/100*detail_MS6!B18</f>
        <v>0</v>
      </c>
      <c r="D284" s="172">
        <f>(Kalkulation_MS6!$Q$29)/100*detail_MS6!O18</f>
        <v>0</v>
      </c>
      <c r="E284" s="172">
        <f>(Kalkulation_MS6!$Q$29)/100*detail_MS6!AB18</f>
        <v>0</v>
      </c>
      <c r="F284" s="172">
        <f>(Kalkulation_MS6!$Q$29)/100*detail_MS6!AO18</f>
        <v>0</v>
      </c>
      <c r="G284" s="172">
        <f>(Kalkulation_MS6!$Q$29)/100*detail_MS6!BB18</f>
        <v>0</v>
      </c>
      <c r="H284" s="172">
        <f>(Kalkulation_MS6!$Q$29)/100*detail_MS6!BO18</f>
        <v>0</v>
      </c>
      <c r="I284" s="172">
        <f>(Kalkulation_MS6!$Q$29)/100*detail_MS6!CB18</f>
        <v>0</v>
      </c>
      <c r="J284" s="206">
        <f t="shared" si="28"/>
        <v>0</v>
      </c>
    </row>
    <row r="285" spans="1:10" outlineLevel="1">
      <c r="A285" s="1">
        <f t="shared" si="27"/>
        <v>0</v>
      </c>
      <c r="C285" s="172">
        <f>(Kalkulation_MS6!$R$29)/100*detail_MS6!B19</f>
        <v>0</v>
      </c>
      <c r="D285" s="172">
        <f>(Kalkulation_MS6!$R$29)/100*detail_MS6!O19</f>
        <v>0</v>
      </c>
      <c r="E285" s="172">
        <f>(Kalkulation_MS6!$R$29)/100*detail_MS6!AB19</f>
        <v>0</v>
      </c>
      <c r="F285" s="172">
        <f>(Kalkulation_MS6!$R$29)/100*detail_MS6!AO19</f>
        <v>0</v>
      </c>
      <c r="G285" s="172">
        <f>(Kalkulation_MS6!$R$29)/100*detail_MS6!BB19</f>
        <v>0</v>
      </c>
      <c r="H285" s="172">
        <f>(Kalkulation_MS6!$R$29)/100*detail_MS6!BO19</f>
        <v>0</v>
      </c>
      <c r="I285" s="172">
        <f>(Kalkulation_MS6!$R$29)/100*detail_MS6!CB19</f>
        <v>0</v>
      </c>
      <c r="J285" s="206">
        <f t="shared" si="28"/>
        <v>0</v>
      </c>
    </row>
    <row r="286" spans="1:10" outlineLevel="1">
      <c r="A286" s="1">
        <f t="shared" si="27"/>
        <v>0</v>
      </c>
      <c r="C286" s="172">
        <f>(Kalkulation_MS6!$S$29)/100*detail_MS6!$B20</f>
        <v>0</v>
      </c>
      <c r="D286" s="172">
        <f>(Kalkulation_MS6!$S$29)/100*detail_MS6!$O20</f>
        <v>0</v>
      </c>
      <c r="E286" s="172">
        <f>(Kalkulation_MS6!$S$29)/100*detail_MS6!$AB20</f>
        <v>0</v>
      </c>
      <c r="F286" s="172">
        <f>(Kalkulation_MS6!$S$29)/100*detail_MS6!$AO20</f>
        <v>0</v>
      </c>
      <c r="G286" s="172">
        <f>(Kalkulation_MS6!$S$29)/100*detail_MS6!$BB20</f>
        <v>0</v>
      </c>
      <c r="H286" s="172">
        <f>(Kalkulation_MS6!$S$29)/100*detail_MS6!$BO20</f>
        <v>0</v>
      </c>
      <c r="I286" s="172">
        <f>(Kalkulation_MS6!$S$29)/100*detail_MS6!$CB20</f>
        <v>0</v>
      </c>
      <c r="J286" s="206">
        <f t="shared" si="28"/>
        <v>0</v>
      </c>
    </row>
    <row r="287" spans="1:10" outlineLevel="1">
      <c r="A287" s="1">
        <f t="shared" si="27"/>
        <v>0</v>
      </c>
      <c r="C287" s="172">
        <f>(Kalkulation_MS6!$T$29)/100*detail_MS6!$B21</f>
        <v>0</v>
      </c>
      <c r="D287" s="172">
        <f>(Kalkulation_MS6!$T$29)/100*detail_MS6!$O21</f>
        <v>0</v>
      </c>
      <c r="E287" s="172">
        <f>(Kalkulation_MS6!$T$29)/100*detail_MS6!$AB21</f>
        <v>0</v>
      </c>
      <c r="F287" s="172">
        <f>(Kalkulation_MS6!$T$29)/100*detail_MS6!$AO21</f>
        <v>0</v>
      </c>
      <c r="G287" s="172">
        <f>(Kalkulation_MS6!$T$29)/100*detail_MS6!$BB21</f>
        <v>0</v>
      </c>
      <c r="H287" s="172">
        <f>(Kalkulation_MS6!$T$29)/100*detail_MS6!$BO21</f>
        <v>0</v>
      </c>
      <c r="I287" s="172">
        <f>(Kalkulation_MS6!$T$29)/100*detail_MS6!$CB21</f>
        <v>0</v>
      </c>
      <c r="J287" s="206">
        <f t="shared" si="28"/>
        <v>0</v>
      </c>
    </row>
    <row r="288" spans="1:10" outlineLevel="1">
      <c r="A288" s="1">
        <f t="shared" si="27"/>
        <v>0</v>
      </c>
      <c r="C288" s="172">
        <f>(Kalkulation_MS6!$U$29)/100*detail_MS6!$B22</f>
        <v>0</v>
      </c>
      <c r="D288" s="172">
        <f>(Kalkulation_MS6!$U$29)/100*detail_MS6!$O22</f>
        <v>0</v>
      </c>
      <c r="E288" s="172">
        <f>(Kalkulation_MS6!$U$29)/100*detail_MS6!$AB22</f>
        <v>0</v>
      </c>
      <c r="F288" s="172">
        <f>(Kalkulation_MS6!$U$29)/100*detail_MS6!$AO22</f>
        <v>0</v>
      </c>
      <c r="G288" s="172">
        <f>(Kalkulation_MS6!$U$29)/100*detail_MS6!$BB22</f>
        <v>0</v>
      </c>
      <c r="H288" s="172">
        <f>(Kalkulation_MS6!$U$29)/100*detail_MS6!$BO22</f>
        <v>0</v>
      </c>
      <c r="I288" s="172">
        <f>(Kalkulation_MS6!$U$29)/100*detail_MS6!$CB22</f>
        <v>0</v>
      </c>
      <c r="J288" s="206">
        <f t="shared" si="28"/>
        <v>0</v>
      </c>
    </row>
    <row r="289" spans="1:10" outlineLevel="1">
      <c r="A289" s="1">
        <f t="shared" si="27"/>
        <v>0</v>
      </c>
      <c r="C289" s="172">
        <f>(Kalkulation_MS6!$V$29)/100*detail_MS6!$B23</f>
        <v>0</v>
      </c>
      <c r="D289" s="172">
        <f>(Kalkulation_MS6!$V$29)/100*detail_MS6!$O23</f>
        <v>0</v>
      </c>
      <c r="E289" s="172">
        <f>(Kalkulation_MS6!$V$29)/100*detail_MS6!$AB23</f>
        <v>0</v>
      </c>
      <c r="F289" s="172">
        <f>(Kalkulation_MS6!$V$29)/100*detail_MS6!$AO23</f>
        <v>0</v>
      </c>
      <c r="G289" s="172">
        <f>(Kalkulation_MS6!$V$29)/100*detail_MS6!$BB23</f>
        <v>0</v>
      </c>
      <c r="H289" s="172">
        <f>(Kalkulation_MS6!$V$29)/100*detail_MS6!$BO23</f>
        <v>0</v>
      </c>
      <c r="I289" s="172">
        <f>(Kalkulation_MS6!$V$29)/100*detail_MS6!$CB23</f>
        <v>0</v>
      </c>
      <c r="J289" s="206">
        <f t="shared" si="28"/>
        <v>0</v>
      </c>
    </row>
    <row r="290" spans="1:10" outlineLevel="1">
      <c r="A290" s="1">
        <f t="shared" si="27"/>
        <v>0</v>
      </c>
      <c r="C290" s="172">
        <f>(Kalkulation_MS6!$W$29)/100*detail_MS6!$B24</f>
        <v>0</v>
      </c>
      <c r="D290" s="172">
        <f>(Kalkulation_MS6!$W$29)/100*detail_MS6!$O24</f>
        <v>0</v>
      </c>
      <c r="E290" s="172">
        <f>(Kalkulation_MS6!$W$29)/100*detail_MS6!$AB24</f>
        <v>0</v>
      </c>
      <c r="F290" s="172">
        <f>(Kalkulation_MS6!$W$29)/100*detail_MS6!$AO24</f>
        <v>0</v>
      </c>
      <c r="G290" s="172">
        <f>(Kalkulation_MS6!$W$29)/100*detail_MS6!$BB24</f>
        <v>0</v>
      </c>
      <c r="H290" s="172">
        <f>(Kalkulation_MS6!$W$29)/100*detail_MS6!$BO24</f>
        <v>0</v>
      </c>
      <c r="I290" s="172">
        <f>(Kalkulation_MS6!$W$29)/100*detail_MS6!$CB24</f>
        <v>0</v>
      </c>
      <c r="J290" s="206">
        <f t="shared" si="28"/>
        <v>0</v>
      </c>
    </row>
    <row r="291" spans="1:10" outlineLevel="1">
      <c r="A291" s="1">
        <f t="shared" si="27"/>
        <v>0</v>
      </c>
      <c r="C291" s="172">
        <f>(Kalkulation_MS6!$X$29)/100*detail_MS6!$B25</f>
        <v>0</v>
      </c>
      <c r="D291" s="172">
        <f>(Kalkulation_MS6!$X$29)/100*detail_MS6!$O25</f>
        <v>0</v>
      </c>
      <c r="E291" s="172">
        <f>(Kalkulation_MS6!$X$29)/100*detail_MS6!$AB25</f>
        <v>0</v>
      </c>
      <c r="F291" s="172">
        <f>(Kalkulation_MS6!$X$29)/100*detail_MS6!$AO25</f>
        <v>0</v>
      </c>
      <c r="G291" s="172">
        <f>(Kalkulation_MS6!$X$29)/100*detail_MS6!$BB25</f>
        <v>0</v>
      </c>
      <c r="H291" s="172">
        <f>(Kalkulation_MS6!$X$29)/100*detail_MS6!$BO25</f>
        <v>0</v>
      </c>
      <c r="I291" s="172">
        <f>(Kalkulation_MS6!$X$29)/100*detail_MS6!$CB25</f>
        <v>0</v>
      </c>
      <c r="J291" s="206">
        <f t="shared" si="28"/>
        <v>0</v>
      </c>
    </row>
    <row r="292" spans="1:10" outlineLevel="1">
      <c r="A292" s="1">
        <f t="shared" si="27"/>
        <v>0</v>
      </c>
      <c r="C292" s="172">
        <f>(Kalkulation_MS6!$Y$29)/100*detail_MS6!$B26</f>
        <v>0</v>
      </c>
      <c r="D292" s="172">
        <f>(Kalkulation_MS6!$Y$29)/100*detail_MS6!$O26</f>
        <v>0</v>
      </c>
      <c r="E292" s="172">
        <f>(Kalkulation_MS6!$Y$29)/100*detail_MS6!$AB26</f>
        <v>0</v>
      </c>
      <c r="F292" s="172">
        <f>(Kalkulation_MS6!$Y$29)/100*detail_MS6!$AO26</f>
        <v>0</v>
      </c>
      <c r="G292" s="172">
        <f>(Kalkulation_MS6!$Y$29)/100*detail_MS6!$BB26</f>
        <v>0</v>
      </c>
      <c r="H292" s="172">
        <f>(Kalkulation_MS6!$Y$29)/100*detail_MS6!$BO26</f>
        <v>0</v>
      </c>
      <c r="I292" s="172">
        <f>(Kalkulation_MS6!$Y$29)/100*detail_MS6!$CB26</f>
        <v>0</v>
      </c>
      <c r="J292" s="206">
        <f t="shared" si="28"/>
        <v>0</v>
      </c>
    </row>
    <row r="293" spans="1:10" outlineLevel="1">
      <c r="A293" s="1">
        <f t="shared" si="27"/>
        <v>0</v>
      </c>
      <c r="C293" s="172">
        <f>(Kalkulation_MS6!$Z$29)/100*detail_MS6!$B27</f>
        <v>0</v>
      </c>
      <c r="D293" s="172">
        <f>(Kalkulation_MS6!$Z$29)/100*detail_MS6!$O27</f>
        <v>0</v>
      </c>
      <c r="E293" s="172">
        <f>(Kalkulation_MS6!$Z$29)/100*detail_MS6!$AB27</f>
        <v>0</v>
      </c>
      <c r="F293" s="172">
        <f>(Kalkulation_MS6!$Z$29)/100*detail_MS6!$AO27</f>
        <v>0</v>
      </c>
      <c r="G293" s="172">
        <f>(Kalkulation_MS6!$Z$29)/100*detail_MS6!$BB27</f>
        <v>0</v>
      </c>
      <c r="H293" s="172">
        <f>(Kalkulation_MS6!$Z$29)/100*detail_MS6!$BO27</f>
        <v>0</v>
      </c>
      <c r="I293" s="172">
        <f>(Kalkulation_MS6!$Z$29)/100*detail_MS6!$CB27</f>
        <v>0</v>
      </c>
      <c r="J293" s="206">
        <f t="shared" si="28"/>
        <v>0</v>
      </c>
    </row>
    <row r="294" spans="1:10" outlineLevel="1">
      <c r="A294" s="1">
        <f t="shared" si="27"/>
        <v>0</v>
      </c>
      <c r="C294" s="172">
        <f>(Kalkulation_MS6!$AA$29)/100*detail_MS6!$B28</f>
        <v>0</v>
      </c>
      <c r="D294" s="172">
        <f>(Kalkulation_MS6!$AA$29)/100*detail_MS6!$O28</f>
        <v>0</v>
      </c>
      <c r="E294" s="172">
        <f>(Kalkulation_MS6!$AA$29)/100*detail_MS6!$AB28</f>
        <v>0</v>
      </c>
      <c r="F294" s="172">
        <f>(Kalkulation_MS6!$AA$29)/100*detail_MS6!$AO28</f>
        <v>0</v>
      </c>
      <c r="G294" s="172">
        <f>(Kalkulation_MS6!$AA$29)/100*detail_MS6!$BB28</f>
        <v>0</v>
      </c>
      <c r="H294" s="172">
        <f>(Kalkulation_MS6!$AA$29)/100*detail_MS6!$BO28</f>
        <v>0</v>
      </c>
      <c r="I294" s="172">
        <f>(Kalkulation_MS6!$AA$29)/100*detail_MS6!$CB28</f>
        <v>0</v>
      </c>
      <c r="J294" s="206">
        <f t="shared" si="28"/>
        <v>0</v>
      </c>
    </row>
    <row r="295" spans="1:10" outlineLevel="1">
      <c r="A295" s="1">
        <f t="shared" si="27"/>
        <v>0</v>
      </c>
      <c r="C295" s="172">
        <f>(Kalkulation_MS6!$AB$29)/100*detail_MS6!$B29</f>
        <v>0</v>
      </c>
      <c r="D295" s="172">
        <f>(Kalkulation_MS6!$AB$29)/100*detail_MS6!$O29</f>
        <v>0</v>
      </c>
      <c r="E295" s="172">
        <f>(Kalkulation_MS6!$AB$29)/100*detail_MS6!$AB29</f>
        <v>0</v>
      </c>
      <c r="F295" s="172">
        <f>(Kalkulation_MS6!$AB$29)/100*detail_MS6!$AO29</f>
        <v>0</v>
      </c>
      <c r="G295" s="172">
        <f>(Kalkulation_MS6!$AB$29)/100*detail_MS6!$BB29</f>
        <v>0</v>
      </c>
      <c r="H295" s="172">
        <f>(Kalkulation_MS6!$AB$29)/100*detail_MS6!$BO29</f>
        <v>0</v>
      </c>
      <c r="I295" s="172">
        <f>(Kalkulation_MS6!$AB$29)/100*detail_MS6!$CB29</f>
        <v>0</v>
      </c>
      <c r="J295" s="206">
        <f t="shared" si="28"/>
        <v>0</v>
      </c>
    </row>
    <row r="296" spans="1:10" outlineLevel="1">
      <c r="A296" s="1">
        <f t="shared" si="27"/>
        <v>0</v>
      </c>
      <c r="C296" s="172">
        <f>(Kalkulation_MS6!$AC$29)/100*detail_MS6!$B30</f>
        <v>0</v>
      </c>
      <c r="D296" s="172">
        <f>(Kalkulation_MS6!$AC$29)/100*detail_MS6!$O30</f>
        <v>0</v>
      </c>
      <c r="E296" s="172">
        <f>(Kalkulation_MS6!$AC$29)/100*detail_MS6!$AB30</f>
        <v>0</v>
      </c>
      <c r="F296" s="172">
        <f>(Kalkulation_MS6!$AC$29)/100*detail_MS6!$AO30</f>
        <v>0</v>
      </c>
      <c r="G296" s="172">
        <f>(Kalkulation_MS6!$AC$29)/100*detail_MS6!$BB30</f>
        <v>0</v>
      </c>
      <c r="H296" s="172">
        <f>(Kalkulation_MS6!$AC$29)/100*detail_MS6!$BO30</f>
        <v>0</v>
      </c>
      <c r="I296" s="172">
        <f>(Kalkulation_MS6!$AC$29)/100*detail_MS6!$CB30</f>
        <v>0</v>
      </c>
      <c r="J296" s="206">
        <f t="shared" si="28"/>
        <v>0</v>
      </c>
    </row>
    <row r="297" spans="1:10" outlineLevel="1">
      <c r="A297" s="1">
        <f t="shared" si="27"/>
        <v>0</v>
      </c>
      <c r="C297" s="172">
        <f>(Kalkulation_MS6!$AD$29)/100*detail_MS6!$B31</f>
        <v>0</v>
      </c>
      <c r="D297" s="172">
        <f>(Kalkulation_MS6!$AD$29)/100*detail_MS6!$O31</f>
        <v>0</v>
      </c>
      <c r="E297" s="172">
        <f>(Kalkulation_MS6!$AD$29)/100*detail_MS6!$AB31</f>
        <v>0</v>
      </c>
      <c r="F297" s="172">
        <f>(Kalkulation_MS6!$AD$29)/100*detail_MS6!$AO31</f>
        <v>0</v>
      </c>
      <c r="G297" s="172">
        <f>(Kalkulation_MS6!$AD$29)/100*detail_MS6!$BB31</f>
        <v>0</v>
      </c>
      <c r="H297" s="172">
        <f>(Kalkulation_MS6!$AD$29)/100*detail_MS6!$BO31</f>
        <v>0</v>
      </c>
      <c r="I297" s="172">
        <f>(Kalkulation_MS6!$AD$29)/100*detail_MS6!$CB31</f>
        <v>0</v>
      </c>
      <c r="J297" s="206">
        <f t="shared" si="28"/>
        <v>0</v>
      </c>
    </row>
    <row r="298" spans="1:10" outlineLevel="1">
      <c r="A298" s="1">
        <f t="shared" si="27"/>
        <v>0</v>
      </c>
      <c r="C298" s="172">
        <f>(Kalkulation_MS6!$AE$29)/100*detail_MS6!$B32</f>
        <v>0</v>
      </c>
      <c r="D298" s="172">
        <f>(Kalkulation_MS6!$AE$29)/100*detail_MS6!$O32</f>
        <v>0</v>
      </c>
      <c r="E298" s="172">
        <f>(Kalkulation_MS6!$AE$29)/100*detail_MS6!$AB32</f>
        <v>0</v>
      </c>
      <c r="F298" s="172">
        <f>(Kalkulation_MS6!$AE$29)/100*detail_MS6!$AO32</f>
        <v>0</v>
      </c>
      <c r="G298" s="172">
        <f>(Kalkulation_MS6!$AE$29)/100*detail_MS6!$BB32</f>
        <v>0</v>
      </c>
      <c r="H298" s="172">
        <f>(Kalkulation_MS6!$AE$29)/100*detail_MS6!$BO32</f>
        <v>0</v>
      </c>
      <c r="I298" s="172">
        <f>(Kalkulation_MS6!$AE$29)/100*detail_MS6!$CB32</f>
        <v>0</v>
      </c>
      <c r="J298" s="206">
        <f t="shared" si="28"/>
        <v>0</v>
      </c>
    </row>
    <row r="299" spans="1:10" outlineLevel="1">
      <c r="A299" s="1">
        <f t="shared" si="27"/>
        <v>0</v>
      </c>
      <c r="C299" s="172">
        <f>(Kalkulation_MS6!$AF$29)/100*detail_MS6!$B33</f>
        <v>0</v>
      </c>
      <c r="D299" s="172">
        <f>(Kalkulation_MS6!$AF$29)/100*detail_MS6!$O33</f>
        <v>0</v>
      </c>
      <c r="E299" s="172">
        <f>(Kalkulation_MS6!$AF$29)/100*detail_MS6!$AB33</f>
        <v>0</v>
      </c>
      <c r="F299" s="172">
        <f>(Kalkulation_MS6!$AF$29)/100*detail_MS6!$AO33</f>
        <v>0</v>
      </c>
      <c r="G299" s="172">
        <f>(Kalkulation_MS6!$AF$29)/100*detail_MS6!$BB33</f>
        <v>0</v>
      </c>
      <c r="H299" s="172">
        <f>(Kalkulation_MS6!$AF$29)/100*detail_MS6!$BO33</f>
        <v>0</v>
      </c>
      <c r="I299" s="172">
        <f>(Kalkulation_MS6!$AF$29)/100*detail_MS6!$CB33</f>
        <v>0</v>
      </c>
      <c r="J299" s="206">
        <f t="shared" si="28"/>
        <v>0</v>
      </c>
    </row>
    <row r="300" spans="1:10" outlineLevel="1">
      <c r="A300" s="1">
        <f t="shared" si="27"/>
        <v>0</v>
      </c>
      <c r="C300" s="172">
        <f>(Kalkulation_MS6!$AG$29)/100*detail_MS6!$B34</f>
        <v>0</v>
      </c>
      <c r="D300" s="172">
        <f>(Kalkulation_MS6!$AG$29)/100*detail_MS6!$O34</f>
        <v>0</v>
      </c>
      <c r="E300" s="172">
        <f>(Kalkulation_MS6!$AG$29)/100*detail_MS6!$AB34</f>
        <v>0</v>
      </c>
      <c r="F300" s="172">
        <f>(Kalkulation_MS6!$AG$29)/100*detail_MS6!$AO34</f>
        <v>0</v>
      </c>
      <c r="G300" s="172">
        <f>(Kalkulation_MS6!$AG$29)/100*detail_MS6!$BB34</f>
        <v>0</v>
      </c>
      <c r="H300" s="172">
        <f>(Kalkulation_MS6!$AG$29)/100*detail_MS6!$BO34</f>
        <v>0</v>
      </c>
      <c r="I300" s="172">
        <f>(Kalkulation_MS6!$AG$29)/100*detail_MS6!$CB34</f>
        <v>0</v>
      </c>
      <c r="J300" s="206">
        <f t="shared" si="28"/>
        <v>0</v>
      </c>
    </row>
    <row r="301" spans="1:10" outlineLevel="1">
      <c r="A301" s="1">
        <f t="shared" si="27"/>
        <v>0</v>
      </c>
      <c r="C301" s="172">
        <f>(Kalkulation_MS6!$AH$29)/100*detail_MS6!$B35</f>
        <v>0</v>
      </c>
      <c r="D301" s="172">
        <f>(Kalkulation_MS6!$AH$29)/100*detail_MS6!$O35</f>
        <v>0</v>
      </c>
      <c r="E301" s="172">
        <f>(Kalkulation_MS6!$AH$29)/100*detail_MS6!$AB35</f>
        <v>0</v>
      </c>
      <c r="F301" s="172">
        <f>(Kalkulation_MS6!$AH$29)/100*detail_MS6!$AO35</f>
        <v>0</v>
      </c>
      <c r="G301" s="172">
        <f>(Kalkulation_MS6!$AH$29)/100*detail_MS6!$BB35</f>
        <v>0</v>
      </c>
      <c r="H301" s="172">
        <f>(Kalkulation_MS6!$AH$29)/100*detail_MS6!$BO35</f>
        <v>0</v>
      </c>
      <c r="I301" s="172">
        <f>(Kalkulation_MS6!$AH$29)/100*detail_MS6!$CB35</f>
        <v>0</v>
      </c>
      <c r="J301" s="206">
        <f t="shared" si="28"/>
        <v>0</v>
      </c>
    </row>
    <row r="302" spans="1:10" outlineLevel="1">
      <c r="A302" s="1">
        <f t="shared" si="27"/>
        <v>0</v>
      </c>
      <c r="C302" s="172">
        <f>(Kalkulation_MS6!$AI$29)/100*detail_MS6!$B36</f>
        <v>0</v>
      </c>
      <c r="D302" s="172">
        <f>(Kalkulation_MS6!$AI$29)/100*detail_MS6!$O36</f>
        <v>0</v>
      </c>
      <c r="E302" s="172">
        <f>(Kalkulation_MS6!$AI$29)/100*detail_MS6!$AB36</f>
        <v>0</v>
      </c>
      <c r="F302" s="172">
        <f>(Kalkulation_MS6!$AI$29)/100*detail_MS6!$AO36</f>
        <v>0</v>
      </c>
      <c r="G302" s="172">
        <f>(Kalkulation_MS6!$AI$29)/100*detail_MS6!$BB36</f>
        <v>0</v>
      </c>
      <c r="H302" s="172">
        <f>(Kalkulation_MS6!$AI$29)/100*detail_MS6!$BO36</f>
        <v>0</v>
      </c>
      <c r="I302" s="172">
        <f>(Kalkulation_MS6!$AI$29)/100*detail_MS6!$CB36</f>
        <v>0</v>
      </c>
      <c r="J302" s="206">
        <f t="shared" si="28"/>
        <v>0</v>
      </c>
    </row>
    <row r="303" spans="1:10" outlineLevel="1">
      <c r="A303" s="1">
        <f t="shared" si="27"/>
        <v>0</v>
      </c>
      <c r="C303" s="172">
        <f>(Kalkulation_MS6!$AJ$29)/100*detail_MS6!$B37</f>
        <v>0</v>
      </c>
      <c r="D303" s="172">
        <f>(Kalkulation_MS6!$AJ$29)/100*detail_MS6!$O37</f>
        <v>0</v>
      </c>
      <c r="E303" s="172">
        <f>(Kalkulation_MS6!$AJ$29)/100*detail_MS6!$AB37</f>
        <v>0</v>
      </c>
      <c r="F303" s="172">
        <f>(Kalkulation_MS6!$AJ$29)/100*detail_MS6!$AO37</f>
        <v>0</v>
      </c>
      <c r="G303" s="172">
        <f>(Kalkulation_MS6!$AJ$29)/100*detail_MS6!$BB37</f>
        <v>0</v>
      </c>
      <c r="H303" s="172">
        <f>(Kalkulation_MS6!$AJ$29)/100*detail_MS6!$BO37</f>
        <v>0</v>
      </c>
      <c r="I303" s="172">
        <f>(Kalkulation_MS6!$AJ$29)/100*detail_MS6!$CB37</f>
        <v>0</v>
      </c>
      <c r="J303" s="206">
        <f t="shared" si="28"/>
        <v>0</v>
      </c>
    </row>
    <row r="304" spans="1:10" outlineLevel="1">
      <c r="A304" s="1">
        <f t="shared" si="27"/>
        <v>0</v>
      </c>
      <c r="C304" s="172">
        <f>(Kalkulation_MS6!$AK$29)/100*detail_MS6!$B38</f>
        <v>0</v>
      </c>
      <c r="D304" s="172">
        <f>(Kalkulation_MS6!$AK$29)/100*detail_MS6!$O38</f>
        <v>0</v>
      </c>
      <c r="E304" s="172">
        <f>(Kalkulation_MS6!$AK$29)/100*detail_MS6!$AB38</f>
        <v>0</v>
      </c>
      <c r="F304" s="172">
        <f>(Kalkulation_MS6!$AK$29)/100*detail_MS6!$AO38</f>
        <v>0</v>
      </c>
      <c r="G304" s="172">
        <f>(Kalkulation_MS6!$AK$29)/100*detail_MS6!$BB38</f>
        <v>0</v>
      </c>
      <c r="H304" s="172">
        <f>(Kalkulation_MS6!$AK$29)/100*detail_MS6!$BO38</f>
        <v>0</v>
      </c>
      <c r="I304" s="172">
        <f>(Kalkulation_MS6!$AK$29)/100*detail_MS6!$CB38</f>
        <v>0</v>
      </c>
      <c r="J304" s="206">
        <f t="shared" si="28"/>
        <v>0</v>
      </c>
    </row>
    <row r="305" spans="1:11" outlineLevel="1">
      <c r="A305" s="1">
        <f t="shared" si="27"/>
        <v>0</v>
      </c>
      <c r="C305" s="172">
        <f>(Kalkulation_MS6!$AL$29)/100*detail_MS6!$B39</f>
        <v>0</v>
      </c>
      <c r="D305" s="172">
        <f>(Kalkulation_MS6!$AL$29)/100*detail_MS6!$O39</f>
        <v>0</v>
      </c>
      <c r="E305" s="172">
        <f>(Kalkulation_MS6!$AL$29)/100*detail_MS6!$AB39</f>
        <v>0</v>
      </c>
      <c r="F305" s="172">
        <f>(Kalkulation_MS6!$AL$29)/100*detail_MS6!$AO39</f>
        <v>0</v>
      </c>
      <c r="G305" s="172">
        <f>(Kalkulation_MS6!$AL$29)/100*detail_MS6!$BB39</f>
        <v>0</v>
      </c>
      <c r="H305" s="172">
        <f>(Kalkulation_MS6!$AL$29)/100*detail_MS6!$BO39</f>
        <v>0</v>
      </c>
      <c r="I305" s="172">
        <f>(Kalkulation_MS6!$AL$29)/100*detail_MS6!$CB39</f>
        <v>0</v>
      </c>
      <c r="J305" s="206">
        <f t="shared" si="28"/>
        <v>0</v>
      </c>
    </row>
    <row r="306" spans="1:11" outlineLevel="1">
      <c r="A306" s="1">
        <f t="shared" si="27"/>
        <v>0</v>
      </c>
      <c r="C306" s="172">
        <f>(Kalkulation_MS6!$AM$29)/100*detail_MS6!$B40</f>
        <v>0</v>
      </c>
      <c r="D306" s="172">
        <f>(Kalkulation_MS6!$AM$29)/100*detail_MS6!$O40</f>
        <v>0</v>
      </c>
      <c r="E306" s="172">
        <f>(Kalkulation_MS6!$AM$29)/100*detail_MS6!$AB40</f>
        <v>0</v>
      </c>
      <c r="F306" s="172">
        <f>(Kalkulation_MS6!$AM$29)/100*detail_MS6!$AO40</f>
        <v>0</v>
      </c>
      <c r="G306" s="172">
        <f>(Kalkulation_MS6!$AM$29)/100*detail_MS6!$BB40</f>
        <v>0</v>
      </c>
      <c r="H306" s="172">
        <f>(Kalkulation_MS6!$AM$29)/100*detail_MS6!$BO40</f>
        <v>0</v>
      </c>
      <c r="I306" s="172">
        <f>(Kalkulation_MS6!$AM$29)/100*detail_MS6!$CB40</f>
        <v>0</v>
      </c>
      <c r="J306" s="206">
        <f t="shared" si="28"/>
        <v>0</v>
      </c>
    </row>
    <row r="307" spans="1:11" outlineLevel="1">
      <c r="A307" s="1">
        <f t="shared" si="27"/>
        <v>0</v>
      </c>
      <c r="C307" s="172">
        <f>(Kalkulation_MS6!$AN$29)/100*detail_MS6!$B41</f>
        <v>0</v>
      </c>
      <c r="D307" s="172">
        <f>(Kalkulation_MS6!$AN$29)/100*detail_MS6!$O41</f>
        <v>0</v>
      </c>
      <c r="E307" s="172">
        <f>(Kalkulation_MS6!$AN$29)/100*detail_MS6!$AB41</f>
        <v>0</v>
      </c>
      <c r="F307" s="172">
        <f>(Kalkulation_MS6!$AN$29)/100*detail_MS6!$AO41</f>
        <v>0</v>
      </c>
      <c r="G307" s="172">
        <f>(Kalkulation_MS6!$AN$29)/100*detail_MS6!$BB41</f>
        <v>0</v>
      </c>
      <c r="H307" s="172">
        <f>(Kalkulation_MS6!$AN$29)/100*detail_MS6!$BO41</f>
        <v>0</v>
      </c>
      <c r="I307" s="172">
        <f>(Kalkulation_MS6!$AN$29)/100*detail_MS6!$CB41</f>
        <v>0</v>
      </c>
      <c r="J307" s="206">
        <f t="shared" si="28"/>
        <v>0</v>
      </c>
    </row>
    <row r="308" spans="1:11" outlineLevel="1">
      <c r="A308" s="1">
        <f t="shared" si="27"/>
        <v>0</v>
      </c>
      <c r="C308" s="172">
        <f>(Kalkulation_MS6!$AO$29)/100*detail_MS6!$B42</f>
        <v>0</v>
      </c>
      <c r="D308" s="172">
        <f>(Kalkulation_MS6!$AO$29)/100*detail_MS6!$O42</f>
        <v>0</v>
      </c>
      <c r="E308" s="172">
        <f>(Kalkulation_MS6!$AO$29)/100*detail_MS6!$AB42</f>
        <v>0</v>
      </c>
      <c r="F308" s="172">
        <f>(Kalkulation_MS6!$AO$29)/100*detail_MS6!$AO42</f>
        <v>0</v>
      </c>
      <c r="G308" s="172">
        <f>(Kalkulation_MS6!$AO$29)/100*detail_MS6!$BB42</f>
        <v>0</v>
      </c>
      <c r="H308" s="172">
        <f>(Kalkulation_MS6!$AO$29)/100*detail_MS6!$BO42</f>
        <v>0</v>
      </c>
      <c r="I308" s="172">
        <f>(Kalkulation_MS6!$AO$29)/100*detail_MS6!$CB42</f>
        <v>0</v>
      </c>
      <c r="J308" s="206">
        <f t="shared" si="28"/>
        <v>0</v>
      </c>
    </row>
    <row r="309" spans="1:11" outlineLevel="1">
      <c r="A309" s="1">
        <f t="shared" si="27"/>
        <v>0</v>
      </c>
      <c r="C309" s="172">
        <f>(Kalkulation_MS6!$AP$29)/100*detail_MS6!$B43</f>
        <v>0</v>
      </c>
      <c r="D309" s="172">
        <f>(Kalkulation_MS6!$AP$29)/100*detail_MS6!$O43</f>
        <v>0</v>
      </c>
      <c r="E309" s="172">
        <f>(Kalkulation_MS6!$AP$29)/100*detail_MS6!$AB43</f>
        <v>0</v>
      </c>
      <c r="F309" s="172">
        <f>(Kalkulation_MS6!$AP$29)/100*detail_MS6!$AO43</f>
        <v>0</v>
      </c>
      <c r="G309" s="172">
        <f>(Kalkulation_MS6!$AP$29)/100*detail_MS6!$BB43</f>
        <v>0</v>
      </c>
      <c r="H309" s="172">
        <f>(Kalkulation_MS6!$AP$29)/100*detail_MS6!$BO43</f>
        <v>0</v>
      </c>
      <c r="I309" s="172">
        <f>(Kalkulation_MS6!$AP$29)/100*detail_MS6!$CB43</f>
        <v>0</v>
      </c>
      <c r="J309" s="206">
        <f t="shared" si="28"/>
        <v>0</v>
      </c>
    </row>
    <row r="310" spans="1:11" outlineLevel="1">
      <c r="A310" s="1">
        <f t="shared" si="27"/>
        <v>0</v>
      </c>
      <c r="C310" s="172">
        <f>(Kalkulation_MS6!$AQ$29)/100*detail_MS6!$B44</f>
        <v>0</v>
      </c>
      <c r="D310" s="172">
        <f>(Kalkulation_MS6!$AQ$29)/100*detail_MS6!$O44</f>
        <v>0</v>
      </c>
      <c r="E310" s="172">
        <f>(Kalkulation_MS6!$AQ$29)/100*detail_MS6!$AB44</f>
        <v>0</v>
      </c>
      <c r="F310" s="172">
        <f>(Kalkulation_MS6!$AQ$29)/100*detail_MS6!$AO44</f>
        <v>0</v>
      </c>
      <c r="G310" s="172">
        <f>(Kalkulation_MS6!$AQ$29)/100*detail_MS6!$BB44</f>
        <v>0</v>
      </c>
      <c r="H310" s="172">
        <f>(Kalkulation_MS6!$AQ$29)/100*detail_MS6!$BO44</f>
        <v>0</v>
      </c>
      <c r="I310" s="172">
        <f>(Kalkulation_MS6!$AQ$29)/100*detail_MS6!$CB44</f>
        <v>0</v>
      </c>
      <c r="J310" s="206">
        <f t="shared" si="28"/>
        <v>0</v>
      </c>
    </row>
    <row r="311" spans="1:11" outlineLevel="1">
      <c r="A311" s="1">
        <f t="shared" si="27"/>
        <v>0</v>
      </c>
      <c r="C311" s="172">
        <f>(Kalkulation_MS6!$AR$29)/100*detail_MS6!$B45</f>
        <v>0</v>
      </c>
      <c r="D311" s="172">
        <f>(Kalkulation_MS6!$AR$29)/100*detail_MS6!$O45</f>
        <v>0</v>
      </c>
      <c r="E311" s="172">
        <f>(Kalkulation_MS6!$AR$29)/100*detail_MS6!$AB45</f>
        <v>0</v>
      </c>
      <c r="F311" s="172">
        <f>(Kalkulation_MS6!$AR$29)/100*detail_MS6!$AO45</f>
        <v>0</v>
      </c>
      <c r="G311" s="172">
        <f>(Kalkulation_MS6!$AR$29)/100*detail_MS6!$BB45</f>
        <v>0</v>
      </c>
      <c r="H311" s="172">
        <f>(Kalkulation_MS6!$AR$29)/100*detail_MS6!$BO45</f>
        <v>0</v>
      </c>
      <c r="I311" s="172">
        <f>(Kalkulation_MS6!$AR$29)/100*detail_MS6!$CB45</f>
        <v>0</v>
      </c>
      <c r="J311" s="206">
        <f t="shared" si="28"/>
        <v>0</v>
      </c>
    </row>
    <row r="312" spans="1:11" outlineLevel="1">
      <c r="A312" s="1">
        <f t="shared" si="27"/>
        <v>0</v>
      </c>
      <c r="C312" s="172">
        <f>(Kalkulation_MS6!$AS$29)/100*detail_MS6!$B46</f>
        <v>0</v>
      </c>
      <c r="D312" s="172">
        <f>(Kalkulation_MS6!$AS$29)/100*detail_MS6!$O46</f>
        <v>0</v>
      </c>
      <c r="E312" s="172">
        <f>(Kalkulation_MS6!$AS$29)/100*detail_MS6!$AB46</f>
        <v>0</v>
      </c>
      <c r="F312" s="172">
        <f>(Kalkulation_MS6!$AS$29)/100*detail_MS6!$AO46</f>
        <v>0</v>
      </c>
      <c r="G312" s="172">
        <f>(Kalkulation_MS6!$AS$29)/100*detail_MS6!$BB46</f>
        <v>0</v>
      </c>
      <c r="H312" s="172">
        <f>(Kalkulation_MS6!$AS$29)/100*detail_MS6!$BO46</f>
        <v>0</v>
      </c>
      <c r="I312" s="172">
        <f>(Kalkulation_MS6!$AS$29)/100*detail_MS6!$CB46</f>
        <v>0</v>
      </c>
      <c r="J312" s="206">
        <f t="shared" si="28"/>
        <v>0</v>
      </c>
    </row>
    <row r="313" spans="1:11" outlineLevel="1">
      <c r="A313" s="88" t="s">
        <v>447</v>
      </c>
      <c r="B313" s="88"/>
      <c r="C313" s="201">
        <f>SUM(C273:C312)</f>
        <v>0</v>
      </c>
      <c r="D313" s="201">
        <f t="shared" ref="D313:J313" si="29">SUM(D273:D312)</f>
        <v>0</v>
      </c>
      <c r="E313" s="201">
        <f t="shared" si="29"/>
        <v>0</v>
      </c>
      <c r="F313" s="201">
        <f t="shared" si="29"/>
        <v>0</v>
      </c>
      <c r="G313" s="201">
        <f t="shared" si="29"/>
        <v>0</v>
      </c>
      <c r="H313" s="201">
        <f t="shared" si="29"/>
        <v>0</v>
      </c>
      <c r="I313" s="201">
        <f t="shared" si="29"/>
        <v>0</v>
      </c>
      <c r="J313" s="79">
        <f t="shared" si="29"/>
        <v>0</v>
      </c>
      <c r="K313" s="172">
        <f>Kalkulation_MS6!AT55*7</f>
        <v>0</v>
      </c>
    </row>
    <row r="314" spans="1:11" outlineLevel="1">
      <c r="A314" s="203" t="s">
        <v>35</v>
      </c>
      <c r="J314" s="205">
        <f t="shared" si="24"/>
        <v>0</v>
      </c>
    </row>
    <row r="315" spans="1:11" outlineLevel="1">
      <c r="A315" s="1">
        <f t="shared" ref="A315:A354" si="30">A273</f>
        <v>0</v>
      </c>
      <c r="C315" s="172">
        <f>(Kalkulation_MS6!$F$30)/100*detail_MS6!B7</f>
        <v>0</v>
      </c>
      <c r="D315" s="172">
        <f>(Kalkulation_MS6!$F$30)/100*detail_MS6!O7</f>
        <v>0</v>
      </c>
      <c r="E315" s="172">
        <f>(Kalkulation_MS6!$F$30)/100*detail_MS6!AB7</f>
        <v>0</v>
      </c>
      <c r="F315" s="172">
        <f>(Kalkulation_MS6!$F$30)/100*detail_MS6!AO7</f>
        <v>0</v>
      </c>
      <c r="G315" s="172">
        <f>(Kalkulation_MS6!$F$30)/100*detail_MS6!BB7</f>
        <v>0</v>
      </c>
      <c r="H315" s="172">
        <f>(Kalkulation_MS6!$F$30)/100*detail_MS6!BO7</f>
        <v>0</v>
      </c>
      <c r="I315" s="172">
        <f>(Kalkulation_MS6!$F$30)/100*detail_MS6!CB7</f>
        <v>0</v>
      </c>
      <c r="J315" s="206">
        <f t="shared" si="24"/>
        <v>0</v>
      </c>
    </row>
    <row r="316" spans="1:11" outlineLevel="1">
      <c r="A316" s="1">
        <f t="shared" si="30"/>
        <v>0</v>
      </c>
      <c r="C316" s="172">
        <f>(Kalkulation_MS6!$G$30)/100*detail_MS6!B8</f>
        <v>0</v>
      </c>
      <c r="D316" s="172">
        <f>(Kalkulation_MS6!$G$30)/100*detail_MS6!O8</f>
        <v>0</v>
      </c>
      <c r="E316" s="172">
        <f>(Kalkulation_MS6!$G$30)/100*detail_MS6!AB8</f>
        <v>0</v>
      </c>
      <c r="F316" s="172">
        <f>(Kalkulation_MS6!$G$30)/100*detail_MS6!AO8</f>
        <v>0</v>
      </c>
      <c r="G316" s="172">
        <f>(Kalkulation_MS6!$G$30)/100*detail_MS6!BB8</f>
        <v>0</v>
      </c>
      <c r="H316" s="172">
        <f>(Kalkulation_MS6!$G$30)/100*detail_MS6!BO8</f>
        <v>0</v>
      </c>
      <c r="I316" s="172">
        <f>(Kalkulation_MS6!$G$30)/100*detail_MS6!CB8</f>
        <v>0</v>
      </c>
      <c r="J316" s="206">
        <f t="shared" si="24"/>
        <v>0</v>
      </c>
    </row>
    <row r="317" spans="1:11" outlineLevel="1">
      <c r="A317" s="249">
        <f t="shared" si="30"/>
        <v>0</v>
      </c>
      <c r="C317" s="172">
        <f>(Kalkulation_MS6!$H$30)/100*detail_MS6!B9</f>
        <v>0</v>
      </c>
      <c r="D317" s="172">
        <f>(Kalkulation_MS6!$H$30)/100*detail_MS6!O9</f>
        <v>0</v>
      </c>
      <c r="E317" s="172">
        <f>(Kalkulation_MS6!$H$30)/100*detail_MS6!AB9</f>
        <v>0</v>
      </c>
      <c r="F317" s="172">
        <f>(Kalkulation_MS6!$H$30)/100*detail_MS6!AO9</f>
        <v>0</v>
      </c>
      <c r="G317" s="172">
        <f>(Kalkulation_MS6!$H$30)/100*detail_MS6!BB9</f>
        <v>0</v>
      </c>
      <c r="H317" s="172">
        <f>(Kalkulation_MS6!$H$30)/100*detail_MS6!BO9</f>
        <v>0</v>
      </c>
      <c r="I317" s="172">
        <f>(Kalkulation_MS6!$H$30)/100*detail_MS6!CB9</f>
        <v>0</v>
      </c>
      <c r="J317" s="206">
        <f t="shared" si="24"/>
        <v>0</v>
      </c>
    </row>
    <row r="318" spans="1:11" outlineLevel="1">
      <c r="A318" s="1">
        <f t="shared" si="30"/>
        <v>0</v>
      </c>
      <c r="C318" s="172">
        <f>(Kalkulation_MS6!$I$30)/100*detail_MS6!B10</f>
        <v>0</v>
      </c>
      <c r="D318" s="172">
        <f>(Kalkulation_MS6!$I$30)/100*detail_MS6!O10</f>
        <v>0</v>
      </c>
      <c r="E318" s="172">
        <f>(Kalkulation_MS6!$I$30)/100*detail_MS6!AB10</f>
        <v>0</v>
      </c>
      <c r="F318" s="172">
        <f>(Kalkulation_MS6!$I$30)/100*detail_MS6!AO10</f>
        <v>0</v>
      </c>
      <c r="G318" s="172">
        <f>(Kalkulation_MS6!$I$30)/100*detail_MS6!BB10</f>
        <v>0</v>
      </c>
      <c r="H318" s="172">
        <f>(Kalkulation_MS6!$I$30)/100*detail_MS6!BO10</f>
        <v>0</v>
      </c>
      <c r="I318" s="172">
        <f>(Kalkulation_MS6!$I$30)/100*detail_MS6!CB10</f>
        <v>0</v>
      </c>
      <c r="J318" s="206">
        <f t="shared" si="24"/>
        <v>0</v>
      </c>
    </row>
    <row r="319" spans="1:11" outlineLevel="1">
      <c r="A319" s="1">
        <f t="shared" si="30"/>
        <v>0</v>
      </c>
      <c r="C319" s="172">
        <f>(Kalkulation_MS6!$J$30)/100*detail_MS6!B11</f>
        <v>0</v>
      </c>
      <c r="D319" s="172">
        <f>(Kalkulation_MS6!$J$30)/100*detail_MS6!O11</f>
        <v>0</v>
      </c>
      <c r="E319" s="172">
        <f>(Kalkulation_MS6!$J$30)/100*detail_MS6!AB11</f>
        <v>0</v>
      </c>
      <c r="F319" s="172">
        <f>(Kalkulation_MS6!$J$30)/100*detail_MS6!AO11</f>
        <v>0</v>
      </c>
      <c r="G319" s="172">
        <f>(Kalkulation_MS6!$J$30)/100*detail_MS6!BB11</f>
        <v>0</v>
      </c>
      <c r="H319" s="172">
        <f>(Kalkulation_MS6!$J$30)/100*detail_MS6!BO11</f>
        <v>0</v>
      </c>
      <c r="I319" s="172">
        <f>(Kalkulation_MS6!$J$30)/100*detail_MS6!CB11</f>
        <v>0</v>
      </c>
      <c r="J319" s="206">
        <f t="shared" si="24"/>
        <v>0</v>
      </c>
    </row>
    <row r="320" spans="1:11" outlineLevel="1">
      <c r="A320" s="1">
        <f t="shared" si="30"/>
        <v>0</v>
      </c>
      <c r="C320" s="172">
        <f>(Kalkulation_MS6!$K$30)/100*detail_MS6!B12</f>
        <v>0</v>
      </c>
      <c r="D320" s="172">
        <f>(Kalkulation_MS6!$K$30)/100*detail_MS6!O12</f>
        <v>0</v>
      </c>
      <c r="E320" s="172">
        <f>(Kalkulation_MS6!$K$30)/100*detail_MS6!AB12</f>
        <v>0</v>
      </c>
      <c r="F320" s="172">
        <f>(Kalkulation_MS6!$K$30)/100*detail_MS6!AO12</f>
        <v>0</v>
      </c>
      <c r="G320" s="172">
        <f>(Kalkulation_MS6!$K$30)/100*detail_MS6!BB12</f>
        <v>0</v>
      </c>
      <c r="H320" s="172">
        <f>(Kalkulation_MS6!$K$30)/100*detail_MS6!BO12</f>
        <v>0</v>
      </c>
      <c r="I320" s="172">
        <f>(Kalkulation_MS6!$K$30)/100*detail_MS6!CB12</f>
        <v>0</v>
      </c>
      <c r="J320" s="206">
        <f t="shared" si="24"/>
        <v>0</v>
      </c>
    </row>
    <row r="321" spans="1:10" outlineLevel="1">
      <c r="A321" s="1">
        <f t="shared" si="30"/>
        <v>0</v>
      </c>
      <c r="C321" s="172">
        <f>(Kalkulation_MS6!$L$30)/100*detail_MS6!B13</f>
        <v>0</v>
      </c>
      <c r="D321" s="172">
        <f>(Kalkulation_MS6!$L$30)/100*detail_MS6!O13</f>
        <v>0</v>
      </c>
      <c r="E321" s="172">
        <f>(Kalkulation_MS6!$L$30)/100*detail_MS6!AB13</f>
        <v>0</v>
      </c>
      <c r="F321" s="172">
        <f>(Kalkulation_MS6!$L$30)/100*detail_MS6!AO13</f>
        <v>0</v>
      </c>
      <c r="G321" s="172">
        <f>(Kalkulation_MS6!$L$30)/100*detail_MS6!BB13</f>
        <v>0</v>
      </c>
      <c r="H321" s="172">
        <f>(Kalkulation_MS6!$L$30)/100*detail_MS6!BO13</f>
        <v>0</v>
      </c>
      <c r="I321" s="172">
        <f>(Kalkulation_MS6!$L$30)/100*detail_MS6!CB13</f>
        <v>0</v>
      </c>
      <c r="J321" s="206">
        <f t="shared" si="24"/>
        <v>0</v>
      </c>
    </row>
    <row r="322" spans="1:10" outlineLevel="1">
      <c r="A322" s="1">
        <f t="shared" si="30"/>
        <v>0</v>
      </c>
      <c r="C322" s="172">
        <f>(Kalkulation_MS6!$M$30)/100*detail_MS6!B14</f>
        <v>0</v>
      </c>
      <c r="D322" s="172">
        <f>(Kalkulation_MS6!$M$30)/100*detail_MS6!O14</f>
        <v>0</v>
      </c>
      <c r="E322" s="172">
        <f>(Kalkulation_MS6!$M$30)/100*detail_MS6!AB14</f>
        <v>0</v>
      </c>
      <c r="F322" s="172">
        <f>(Kalkulation_MS6!$M$30)/100*detail_MS6!AO14</f>
        <v>0</v>
      </c>
      <c r="G322" s="172">
        <f>(Kalkulation_MS6!$M$30)/100*detail_MS6!BB14</f>
        <v>0</v>
      </c>
      <c r="H322" s="172">
        <f>(Kalkulation_MS6!$M$30)/100*detail_MS6!BO14</f>
        <v>0</v>
      </c>
      <c r="I322" s="172">
        <f>(Kalkulation_MS6!$M$30)/100*detail_MS6!CB14</f>
        <v>0</v>
      </c>
      <c r="J322" s="206">
        <f t="shared" si="24"/>
        <v>0</v>
      </c>
    </row>
    <row r="323" spans="1:10" outlineLevel="1">
      <c r="A323" s="1">
        <f t="shared" si="30"/>
        <v>0</v>
      </c>
      <c r="C323" s="172">
        <f>(Kalkulation_MS6!$N$30)/100*detail_MS6!B15</f>
        <v>0</v>
      </c>
      <c r="D323" s="172">
        <f>(Kalkulation_MS6!$N$30)/100*detail_MS6!O15</f>
        <v>0</v>
      </c>
      <c r="E323" s="172">
        <f>(Kalkulation_MS6!$N$30)/100*detail_MS6!AB15</f>
        <v>0</v>
      </c>
      <c r="F323" s="172">
        <f>(Kalkulation_MS6!$N$30)/100*detail_MS6!AO15</f>
        <v>0</v>
      </c>
      <c r="G323" s="172">
        <f>(Kalkulation_MS6!$N$30)/100*detail_MS6!BB15</f>
        <v>0</v>
      </c>
      <c r="H323" s="172">
        <f>(Kalkulation_MS6!$N$30)/100*detail_MS6!BO15</f>
        <v>0</v>
      </c>
      <c r="I323" s="172">
        <f>(Kalkulation_MS6!$N$30)/100*detail_MS6!CB15</f>
        <v>0</v>
      </c>
      <c r="J323" s="206">
        <f t="shared" si="24"/>
        <v>0</v>
      </c>
    </row>
    <row r="324" spans="1:10" outlineLevel="1">
      <c r="A324" s="1">
        <f t="shared" si="30"/>
        <v>0</v>
      </c>
      <c r="C324" s="172">
        <f>(Kalkulation_MS6!$O$30)/100*detail_MS6!B16</f>
        <v>0</v>
      </c>
      <c r="D324" s="172">
        <f>(Kalkulation_MS6!$O$30)/100*detail_MS6!O16</f>
        <v>0</v>
      </c>
      <c r="E324" s="172">
        <f>(Kalkulation_MS6!$O$30)/100*detail_MS6!AB16</f>
        <v>0</v>
      </c>
      <c r="F324" s="172">
        <f>(Kalkulation_MS6!$O$30)/100*detail_MS6!AO16</f>
        <v>0</v>
      </c>
      <c r="G324" s="172">
        <f>(Kalkulation_MS6!$O$30)/100*detail_MS6!BB16</f>
        <v>0</v>
      </c>
      <c r="H324" s="172">
        <f>(Kalkulation_MS6!$O$30)/100*detail_MS6!BO16</f>
        <v>0</v>
      </c>
      <c r="I324" s="172">
        <f>(Kalkulation_MS6!$O$30)/100*detail_MS6!CB16</f>
        <v>0</v>
      </c>
      <c r="J324" s="206">
        <f t="shared" si="24"/>
        <v>0</v>
      </c>
    </row>
    <row r="325" spans="1:10" outlineLevel="1">
      <c r="A325" s="1">
        <f t="shared" si="30"/>
        <v>0</v>
      </c>
      <c r="C325" s="172">
        <f>(Kalkulation_MS6!$P$30)/100*detail_MS6!B17</f>
        <v>0</v>
      </c>
      <c r="D325" s="172">
        <f>(Kalkulation_MS6!$P$30)/100*detail_MS6!O17</f>
        <v>0</v>
      </c>
      <c r="E325" s="172">
        <f>(Kalkulation_MS6!$P$30)/100*detail_MS6!AB17</f>
        <v>0</v>
      </c>
      <c r="F325" s="172">
        <f>(Kalkulation_MS6!$P$30)/100*detail_MS6!AO17</f>
        <v>0</v>
      </c>
      <c r="G325" s="172">
        <f>(Kalkulation_MS6!$P$30)/100*detail_MS6!BB17</f>
        <v>0</v>
      </c>
      <c r="H325" s="172">
        <f>(Kalkulation_MS6!$P$30)/100*detail_MS6!BO17</f>
        <v>0</v>
      </c>
      <c r="I325" s="172">
        <f>(Kalkulation_MS6!$P$30)/100*detail_MS6!CB17</f>
        <v>0</v>
      </c>
      <c r="J325" s="206">
        <f t="shared" si="24"/>
        <v>0</v>
      </c>
    </row>
    <row r="326" spans="1:10" outlineLevel="1">
      <c r="A326" s="1">
        <f t="shared" si="30"/>
        <v>0</v>
      </c>
      <c r="C326" s="172">
        <f>(Kalkulation_MS6!$Q$30)/100*detail_MS6!B18</f>
        <v>0</v>
      </c>
      <c r="D326" s="172">
        <f>(Kalkulation_MS6!$Q$30)/100*detail_MS6!O18</f>
        <v>0</v>
      </c>
      <c r="E326" s="172">
        <f>(Kalkulation_MS6!$Q$30)/100*detail_MS6!AB18</f>
        <v>0</v>
      </c>
      <c r="F326" s="172">
        <f>(Kalkulation_MS6!$Q$30)/100*detail_MS6!AO18</f>
        <v>0</v>
      </c>
      <c r="G326" s="172">
        <f>(Kalkulation_MS6!$Q$30)/100*detail_MS6!BB18</f>
        <v>0</v>
      </c>
      <c r="H326" s="172">
        <f>(Kalkulation_MS6!$Q$30)/100*detail_MS6!BO18</f>
        <v>0</v>
      </c>
      <c r="I326" s="172">
        <f>(Kalkulation_MS6!$Q$30)/100*detail_MS6!CB18</f>
        <v>0</v>
      </c>
      <c r="J326" s="206">
        <f t="shared" si="24"/>
        <v>0</v>
      </c>
    </row>
    <row r="327" spans="1:10" outlineLevel="1">
      <c r="A327" s="1">
        <f t="shared" si="30"/>
        <v>0</v>
      </c>
      <c r="C327" s="172">
        <f>(Kalkulation_MS6!$R$30)/100*detail_MS6!B19</f>
        <v>0</v>
      </c>
      <c r="D327" s="172">
        <f>(Kalkulation_MS6!$R$30)/100*detail_MS6!O19</f>
        <v>0</v>
      </c>
      <c r="E327" s="172">
        <f>(Kalkulation_MS6!$R$30)/100*detail_MS6!AB19</f>
        <v>0</v>
      </c>
      <c r="F327" s="172">
        <f>(Kalkulation_MS6!$R$30)/100*detail_MS6!AO19</f>
        <v>0</v>
      </c>
      <c r="G327" s="172">
        <f>(Kalkulation_MS6!$R$30)/100*detail_MS6!BB19</f>
        <v>0</v>
      </c>
      <c r="H327" s="172">
        <f>(Kalkulation_MS6!$R$30)/100*detail_MS6!BO19</f>
        <v>0</v>
      </c>
      <c r="I327" s="172">
        <f>(Kalkulation_MS6!$R$30)/100*detail_MS6!CB19</f>
        <v>0</v>
      </c>
      <c r="J327" s="206">
        <f t="shared" si="24"/>
        <v>0</v>
      </c>
    </row>
    <row r="328" spans="1:10" outlineLevel="1">
      <c r="A328" s="1">
        <f t="shared" si="30"/>
        <v>0</v>
      </c>
      <c r="C328" s="172">
        <f>(Kalkulation_MS6!$S$30)/100*detail_MS6!$B20</f>
        <v>0</v>
      </c>
      <c r="D328" s="172">
        <f>(Kalkulation_MS6!$S$30)/100*detail_MS6!$O20</f>
        <v>0</v>
      </c>
      <c r="E328" s="172">
        <f>(Kalkulation_MS6!$S$30)/100*detail_MS6!$AB20</f>
        <v>0</v>
      </c>
      <c r="F328" s="172">
        <f>(Kalkulation_MS6!$S$30)/100*detail_MS6!$AO20</f>
        <v>0</v>
      </c>
      <c r="G328" s="172">
        <f>(Kalkulation_MS6!$S$30)/100*detail_MS6!$BB20</f>
        <v>0</v>
      </c>
      <c r="H328" s="172">
        <f>(Kalkulation_MS6!$S$30)/100*detail_MS6!$BO20</f>
        <v>0</v>
      </c>
      <c r="I328" s="172">
        <f>(Kalkulation_MS6!$S$30)/100*detail_MS6!$CB20</f>
        <v>0</v>
      </c>
      <c r="J328" s="206">
        <f t="shared" si="24"/>
        <v>0</v>
      </c>
    </row>
    <row r="329" spans="1:10" outlineLevel="1">
      <c r="A329" s="1">
        <f t="shared" si="30"/>
        <v>0</v>
      </c>
      <c r="C329" s="172">
        <f>(Kalkulation_MS6!$T$30)/100*detail_MS6!$B21</f>
        <v>0</v>
      </c>
      <c r="D329" s="172">
        <f>(Kalkulation_MS6!$T$30)/100*detail_MS6!$O21</f>
        <v>0</v>
      </c>
      <c r="E329" s="172">
        <f>(Kalkulation_MS6!$T$30)/100*detail_MS6!$AB21</f>
        <v>0</v>
      </c>
      <c r="F329" s="172">
        <f>(Kalkulation_MS6!$T$30)/100*detail_MS6!$AO21</f>
        <v>0</v>
      </c>
      <c r="G329" s="172">
        <f>(Kalkulation_MS6!$T$30)/100*detail_MS6!$BB21</f>
        <v>0</v>
      </c>
      <c r="H329" s="172">
        <f>(Kalkulation_MS6!$T$30)/100*detail_MS6!$BO21</f>
        <v>0</v>
      </c>
      <c r="I329" s="172">
        <f>(Kalkulation_MS6!$T$30)/100*detail_MS6!$CB21</f>
        <v>0</v>
      </c>
      <c r="J329" s="206">
        <f t="shared" si="24"/>
        <v>0</v>
      </c>
    </row>
    <row r="330" spans="1:10" outlineLevel="1">
      <c r="A330" s="1">
        <f t="shared" si="30"/>
        <v>0</v>
      </c>
      <c r="C330" s="172">
        <f>(Kalkulation_MS6!$U$30)/100*detail_MS6!$B22</f>
        <v>0</v>
      </c>
      <c r="D330" s="172">
        <f>(Kalkulation_MS6!$U$30)/100*detail_MS6!$O22</f>
        <v>0</v>
      </c>
      <c r="E330" s="172">
        <f>(Kalkulation_MS6!$U$30)/100*detail_MS6!$AB22</f>
        <v>0</v>
      </c>
      <c r="F330" s="172">
        <f>(Kalkulation_MS6!$U$30)/100*detail_MS6!$AO22</f>
        <v>0</v>
      </c>
      <c r="G330" s="172">
        <f>(Kalkulation_MS6!$U$30)/100*detail_MS6!$BB22</f>
        <v>0</v>
      </c>
      <c r="H330" s="172">
        <f>(Kalkulation_MS6!$U$30)/100*detail_MS6!$BO22</f>
        <v>0</v>
      </c>
      <c r="I330" s="172">
        <f>(Kalkulation_MS6!$U$30)/100*detail_MS6!$CB22</f>
        <v>0</v>
      </c>
      <c r="J330" s="206">
        <f t="shared" si="24"/>
        <v>0</v>
      </c>
    </row>
    <row r="331" spans="1:10" outlineLevel="1">
      <c r="A331" s="1">
        <f t="shared" si="30"/>
        <v>0</v>
      </c>
      <c r="C331" s="172">
        <f>(Kalkulation_MS6!$V$30)/100*detail_MS6!$B23</f>
        <v>0</v>
      </c>
      <c r="D331" s="172">
        <f>(Kalkulation_MS6!$V$30)/100*detail_MS6!$O23</f>
        <v>0</v>
      </c>
      <c r="E331" s="172">
        <f>(Kalkulation_MS6!$V$30)/100*detail_MS6!$AB23</f>
        <v>0</v>
      </c>
      <c r="F331" s="172">
        <f>(Kalkulation_MS6!$V$30)/100*detail_MS6!$AO23</f>
        <v>0</v>
      </c>
      <c r="G331" s="172">
        <f>(Kalkulation_MS6!$V$30)/100*detail_MS6!$BB23</f>
        <v>0</v>
      </c>
      <c r="H331" s="172">
        <f>(Kalkulation_MS6!$V$30)/100*detail_MS6!$BO23</f>
        <v>0</v>
      </c>
      <c r="I331" s="172">
        <f>(Kalkulation_MS6!$V$30)/100*detail_MS6!$CB23</f>
        <v>0</v>
      </c>
      <c r="J331" s="206">
        <f t="shared" si="24"/>
        <v>0</v>
      </c>
    </row>
    <row r="332" spans="1:10" outlineLevel="1">
      <c r="A332" s="1">
        <f t="shared" si="30"/>
        <v>0</v>
      </c>
      <c r="C332" s="172">
        <f>(Kalkulation_MS6!$W$30)/100*detail_MS6!$B24</f>
        <v>0</v>
      </c>
      <c r="D332" s="172">
        <f>(Kalkulation_MS6!$W$30)/100*detail_MS6!$O24</f>
        <v>0</v>
      </c>
      <c r="E332" s="172">
        <f>(Kalkulation_MS6!$W$30)/100*detail_MS6!$AB24</f>
        <v>0</v>
      </c>
      <c r="F332" s="172">
        <f>(Kalkulation_MS6!$W$30)/100*detail_MS6!$AO24</f>
        <v>0</v>
      </c>
      <c r="G332" s="172">
        <f>(Kalkulation_MS6!$W$30)/100*detail_MS6!$BB24</f>
        <v>0</v>
      </c>
      <c r="H332" s="172">
        <f>(Kalkulation_MS6!$W$30)/100*detail_MS6!$BO24</f>
        <v>0</v>
      </c>
      <c r="I332" s="172">
        <f>(Kalkulation_MS6!$W$30)/100*detail_MS6!$CB24</f>
        <v>0</v>
      </c>
      <c r="J332" s="206">
        <f t="shared" si="24"/>
        <v>0</v>
      </c>
    </row>
    <row r="333" spans="1:10" outlineLevel="1">
      <c r="A333" s="1">
        <f t="shared" si="30"/>
        <v>0</v>
      </c>
      <c r="C333" s="172">
        <f>(Kalkulation_MS6!$X$30)/100*detail_MS6!$B25</f>
        <v>0</v>
      </c>
      <c r="D333" s="172">
        <f>(Kalkulation_MS6!$X$30)/100*detail_MS6!$O25</f>
        <v>0</v>
      </c>
      <c r="E333" s="172">
        <f>(Kalkulation_MS6!$X$30)/100*detail_MS6!$AB25</f>
        <v>0</v>
      </c>
      <c r="F333" s="172">
        <f>(Kalkulation_MS6!$X$30)/100*detail_MS6!$AO25</f>
        <v>0</v>
      </c>
      <c r="G333" s="172">
        <f>(Kalkulation_MS6!$X$30)/100*detail_MS6!$BB25</f>
        <v>0</v>
      </c>
      <c r="H333" s="172">
        <f>(Kalkulation_MS6!$X$30)/100*detail_MS6!$BO25</f>
        <v>0</v>
      </c>
      <c r="I333" s="172">
        <f>(Kalkulation_MS6!$X$30)/100*detail_MS6!$CB25</f>
        <v>0</v>
      </c>
      <c r="J333" s="206">
        <f t="shared" si="24"/>
        <v>0</v>
      </c>
    </row>
    <row r="334" spans="1:10" outlineLevel="1">
      <c r="A334" s="1">
        <f t="shared" si="30"/>
        <v>0</v>
      </c>
      <c r="C334" s="172">
        <f>(Kalkulation_MS6!$Y$30)/100*detail_MS6!$B26</f>
        <v>0</v>
      </c>
      <c r="D334" s="172">
        <f>(Kalkulation_MS6!$Y$30)/100*detail_MS6!$O26</f>
        <v>0</v>
      </c>
      <c r="E334" s="172">
        <f>(Kalkulation_MS6!$Y$30)/100*detail_MS6!$AB26</f>
        <v>0</v>
      </c>
      <c r="F334" s="172">
        <f>(Kalkulation_MS6!$Y$30)/100*detail_MS6!$AO26</f>
        <v>0</v>
      </c>
      <c r="G334" s="172">
        <f>(Kalkulation_MS6!$Y$30)/100*detail_MS6!$BB26</f>
        <v>0</v>
      </c>
      <c r="H334" s="172">
        <f>(Kalkulation_MS6!$Y$30)/100*detail_MS6!$BO26</f>
        <v>0</v>
      </c>
      <c r="I334" s="172">
        <f>(Kalkulation_MS6!$Y$30)/100*detail_MS6!$CB26</f>
        <v>0</v>
      </c>
      <c r="J334" s="206">
        <f t="shared" si="24"/>
        <v>0</v>
      </c>
    </row>
    <row r="335" spans="1:10" outlineLevel="1">
      <c r="A335" s="1">
        <f t="shared" si="30"/>
        <v>0</v>
      </c>
      <c r="C335" s="172">
        <f>(Kalkulation_MS6!$Z$30)/100*detail_MS6!$B27</f>
        <v>0</v>
      </c>
      <c r="D335" s="172">
        <f>(Kalkulation_MS6!$Z$30)/100*detail_MS6!$O27</f>
        <v>0</v>
      </c>
      <c r="E335" s="172">
        <f>(Kalkulation_MS6!$Z$30)/100*detail_MS6!$AB27</f>
        <v>0</v>
      </c>
      <c r="F335" s="172">
        <f>(Kalkulation_MS6!$Z$30)/100*detail_MS6!$AO27</f>
        <v>0</v>
      </c>
      <c r="G335" s="172">
        <f>(Kalkulation_MS6!$Z$30)/100*detail_MS6!$BB27</f>
        <v>0</v>
      </c>
      <c r="H335" s="172">
        <f>(Kalkulation_MS6!$Z$30)/100*detail_MS6!$BO27</f>
        <v>0</v>
      </c>
      <c r="I335" s="172">
        <f>(Kalkulation_MS6!$Z$30)/100*detail_MS6!$CB27</f>
        <v>0</v>
      </c>
      <c r="J335" s="206">
        <f t="shared" si="24"/>
        <v>0</v>
      </c>
    </row>
    <row r="336" spans="1:10" outlineLevel="1">
      <c r="A336" s="1">
        <f t="shared" si="30"/>
        <v>0</v>
      </c>
      <c r="C336" s="172">
        <f>(Kalkulation_MS6!$AA$30)/100*detail_MS6!$B28</f>
        <v>0</v>
      </c>
      <c r="D336" s="172">
        <f>(Kalkulation_MS6!$AA$30)/100*detail_MS6!$O28</f>
        <v>0</v>
      </c>
      <c r="E336" s="172">
        <f>(Kalkulation_MS6!$AA$30)/100*detail_MS6!$AB28</f>
        <v>0</v>
      </c>
      <c r="F336" s="172">
        <f>(Kalkulation_MS6!$AA$30)/100*detail_MS6!$AO28</f>
        <v>0</v>
      </c>
      <c r="G336" s="172">
        <f>(Kalkulation_MS6!$AA$30)/100*detail_MS6!$BB28</f>
        <v>0</v>
      </c>
      <c r="H336" s="172">
        <f>(Kalkulation_MS6!$AA$30)/100*detail_MS6!$BO28</f>
        <v>0</v>
      </c>
      <c r="I336" s="172">
        <f>(Kalkulation_MS6!$AA$30)/100*detail_MS6!$CB28</f>
        <v>0</v>
      </c>
      <c r="J336" s="206">
        <f t="shared" si="24"/>
        <v>0</v>
      </c>
    </row>
    <row r="337" spans="1:10" outlineLevel="1">
      <c r="A337" s="1">
        <f t="shared" si="30"/>
        <v>0</v>
      </c>
      <c r="C337" s="172">
        <f>(Kalkulation_MS6!$AB$30)/100*detail_MS6!$B29</f>
        <v>0</v>
      </c>
      <c r="D337" s="172">
        <f>(Kalkulation_MS6!$AB$30)/100*detail_MS6!$O29</f>
        <v>0</v>
      </c>
      <c r="E337" s="172">
        <f>(Kalkulation_MS6!$AB$30)/100*detail_MS6!$AB29</f>
        <v>0</v>
      </c>
      <c r="F337" s="172">
        <f>(Kalkulation_MS6!$AB$30)/100*detail_MS6!$AO29</f>
        <v>0</v>
      </c>
      <c r="G337" s="172">
        <f>(Kalkulation_MS6!$AB$30)/100*detail_MS6!$BB29</f>
        <v>0</v>
      </c>
      <c r="H337" s="172">
        <f>(Kalkulation_MS6!$AB$30)/100*detail_MS6!$BO29</f>
        <v>0</v>
      </c>
      <c r="I337" s="172">
        <f>(Kalkulation_MS6!$AB$30)/100*detail_MS6!$CB29</f>
        <v>0</v>
      </c>
      <c r="J337" s="206">
        <f t="shared" si="24"/>
        <v>0</v>
      </c>
    </row>
    <row r="338" spans="1:10" outlineLevel="1">
      <c r="A338" s="1">
        <f t="shared" si="30"/>
        <v>0</v>
      </c>
      <c r="C338" s="172">
        <f>(Kalkulation_MS6!$AC$30)/100*detail_MS6!$B30</f>
        <v>0</v>
      </c>
      <c r="D338" s="172">
        <f>(Kalkulation_MS6!$AC$30)/100*detail_MS6!$O30</f>
        <v>0</v>
      </c>
      <c r="E338" s="172">
        <f>(Kalkulation_MS6!$AC$30)/100*detail_MS6!$AB30</f>
        <v>0</v>
      </c>
      <c r="F338" s="172">
        <f>(Kalkulation_MS6!$AC$30)/100*detail_MS6!$AO30</f>
        <v>0</v>
      </c>
      <c r="G338" s="172">
        <f>(Kalkulation_MS6!$AC$30)/100*detail_MS6!$BB30</f>
        <v>0</v>
      </c>
      <c r="H338" s="172">
        <f>(Kalkulation_MS6!$AC$30)/100*detail_MS6!$BO30</f>
        <v>0</v>
      </c>
      <c r="I338" s="172">
        <f>(Kalkulation_MS6!$AC$30)/100*detail_MS6!$CB30</f>
        <v>0</v>
      </c>
      <c r="J338" s="206">
        <f t="shared" si="24"/>
        <v>0</v>
      </c>
    </row>
    <row r="339" spans="1:10" outlineLevel="1">
      <c r="A339" s="1">
        <f t="shared" si="30"/>
        <v>0</v>
      </c>
      <c r="C339" s="172">
        <f>(Kalkulation_MS6!$AD$30)/100*detail_MS6!$B31</f>
        <v>0</v>
      </c>
      <c r="D339" s="172">
        <f>(Kalkulation_MS6!$AD$30)/100*detail_MS6!$O31</f>
        <v>0</v>
      </c>
      <c r="E339" s="172">
        <f>(Kalkulation_MS6!$AD$30)/100*detail_MS6!$AB31</f>
        <v>0</v>
      </c>
      <c r="F339" s="172">
        <f>(Kalkulation_MS6!$AD$30)/100*detail_MS6!$AO31</f>
        <v>0</v>
      </c>
      <c r="G339" s="172">
        <f>(Kalkulation_MS6!$AD$30)/100*detail_MS6!$BB31</f>
        <v>0</v>
      </c>
      <c r="H339" s="172">
        <f>(Kalkulation_MS6!$AD$30)/100*detail_MS6!$BO31</f>
        <v>0</v>
      </c>
      <c r="I339" s="172">
        <f>(Kalkulation_MS6!$AD$30)/100*detail_MS6!$CB31</f>
        <v>0</v>
      </c>
      <c r="J339" s="206">
        <f t="shared" si="24"/>
        <v>0</v>
      </c>
    </row>
    <row r="340" spans="1:10" outlineLevel="1">
      <c r="A340" s="1">
        <f t="shared" si="30"/>
        <v>0</v>
      </c>
      <c r="C340" s="172">
        <f>(Kalkulation_MS6!$AE$30)/100*detail_MS6!$B32</f>
        <v>0</v>
      </c>
      <c r="D340" s="172">
        <f>(Kalkulation_MS6!$AE$30)/100*detail_MS6!$O32</f>
        <v>0</v>
      </c>
      <c r="E340" s="172">
        <f>(Kalkulation_MS6!$AE$30)/100*detail_MS6!$AB32</f>
        <v>0</v>
      </c>
      <c r="F340" s="172">
        <f>(Kalkulation_MS6!$AE$30)/100*detail_MS6!$AO32</f>
        <v>0</v>
      </c>
      <c r="G340" s="172">
        <f>(Kalkulation_MS6!$AE$30)/100*detail_MS6!$BB32</f>
        <v>0</v>
      </c>
      <c r="H340" s="172">
        <f>(Kalkulation_MS6!$AE$30)/100*detail_MS6!$BO32</f>
        <v>0</v>
      </c>
      <c r="I340" s="172">
        <f>(Kalkulation_MS6!$AE$30)/100*detail_MS6!$CB32</f>
        <v>0</v>
      </c>
      <c r="J340" s="206">
        <f t="shared" si="24"/>
        <v>0</v>
      </c>
    </row>
    <row r="341" spans="1:10" outlineLevel="1">
      <c r="A341" s="1">
        <f t="shared" si="30"/>
        <v>0</v>
      </c>
      <c r="C341" s="172">
        <f>(Kalkulation_MS6!$AF$30)/100*detail_MS6!$B33</f>
        <v>0</v>
      </c>
      <c r="D341" s="172">
        <f>(Kalkulation_MS6!$AF$30)/100*detail_MS6!$O33</f>
        <v>0</v>
      </c>
      <c r="E341" s="172">
        <f>(Kalkulation_MS6!$AF$30)/100*detail_MS6!$AB33</f>
        <v>0</v>
      </c>
      <c r="F341" s="172">
        <f>(Kalkulation_MS6!$AF$30)/100*detail_MS6!$AO33</f>
        <v>0</v>
      </c>
      <c r="G341" s="172">
        <f>(Kalkulation_MS6!$AF$30)/100*detail_MS6!$BB33</f>
        <v>0</v>
      </c>
      <c r="H341" s="172">
        <f>(Kalkulation_MS6!$AF$30)/100*detail_MS6!$BO33</f>
        <v>0</v>
      </c>
      <c r="I341" s="172">
        <f>(Kalkulation_MS6!$AF$30)/100*detail_MS6!$CB33</f>
        <v>0</v>
      </c>
      <c r="J341" s="206">
        <f t="shared" si="24"/>
        <v>0</v>
      </c>
    </row>
    <row r="342" spans="1:10" outlineLevel="1">
      <c r="A342" s="1">
        <f t="shared" si="30"/>
        <v>0</v>
      </c>
      <c r="C342" s="172">
        <f>(Kalkulation_MS6!$AG$30)/100*detail_MS6!$B34</f>
        <v>0</v>
      </c>
      <c r="D342" s="172">
        <f>(Kalkulation_MS6!$AG$30)/100*detail_MS6!$O34</f>
        <v>0</v>
      </c>
      <c r="E342" s="172">
        <f>(Kalkulation_MS6!$AG$30)/100*detail_MS6!$AB34</f>
        <v>0</v>
      </c>
      <c r="F342" s="172">
        <f>(Kalkulation_MS6!$AG$30)/100*detail_MS6!$AO34</f>
        <v>0</v>
      </c>
      <c r="G342" s="172">
        <f>(Kalkulation_MS6!$AG$30)/100*detail_MS6!$BB34</f>
        <v>0</v>
      </c>
      <c r="H342" s="172">
        <f>(Kalkulation_MS6!$AG$30)/100*detail_MS6!$BO34</f>
        <v>0</v>
      </c>
      <c r="I342" s="172">
        <f>(Kalkulation_MS6!$AG$30)/100*detail_MS6!$CB34</f>
        <v>0</v>
      </c>
      <c r="J342" s="206">
        <f t="shared" si="24"/>
        <v>0</v>
      </c>
    </row>
    <row r="343" spans="1:10" outlineLevel="1">
      <c r="A343" s="1">
        <f t="shared" si="30"/>
        <v>0</v>
      </c>
      <c r="C343" s="172">
        <f>(Kalkulation_MS6!$AH$30)/100*detail_MS6!$B35</f>
        <v>0</v>
      </c>
      <c r="D343" s="172">
        <f>(Kalkulation_MS6!$AH$30)/100*detail_MS6!$O35</f>
        <v>0</v>
      </c>
      <c r="E343" s="172">
        <f>(Kalkulation_MS6!$AH$30)/100*detail_MS6!$AB35</f>
        <v>0</v>
      </c>
      <c r="F343" s="172">
        <f>(Kalkulation_MS6!$AH$30)/100*detail_MS6!$AO35</f>
        <v>0</v>
      </c>
      <c r="G343" s="172">
        <f>(Kalkulation_MS6!$AH$30)/100*detail_MS6!$BB35</f>
        <v>0</v>
      </c>
      <c r="H343" s="172">
        <f>(Kalkulation_MS6!$AH$30)/100*detail_MS6!$BO35</f>
        <v>0</v>
      </c>
      <c r="I343" s="172">
        <f>(Kalkulation_MS6!$AH$30)/100*detail_MS6!$CB35</f>
        <v>0</v>
      </c>
      <c r="J343" s="206">
        <f t="shared" si="24"/>
        <v>0</v>
      </c>
    </row>
    <row r="344" spans="1:10" outlineLevel="1">
      <c r="A344" s="1">
        <f t="shared" si="30"/>
        <v>0</v>
      </c>
      <c r="C344" s="172">
        <f>(Kalkulation_MS6!$AI$30)/100*detail_MS6!$B36</f>
        <v>0</v>
      </c>
      <c r="D344" s="172">
        <f>(Kalkulation_MS6!$AI$30)/100*detail_MS6!$O36</f>
        <v>0</v>
      </c>
      <c r="E344" s="172">
        <f>(Kalkulation_MS6!$AI$30)/100*detail_MS6!$AB36</f>
        <v>0</v>
      </c>
      <c r="F344" s="172">
        <f>(Kalkulation_MS6!$AI$30)/100*detail_MS6!$AO36</f>
        <v>0</v>
      </c>
      <c r="G344" s="172">
        <f>(Kalkulation_MS6!$AI$30)/100*detail_MS6!$BB36</f>
        <v>0</v>
      </c>
      <c r="H344" s="172">
        <f>(Kalkulation_MS6!$AI$30)/100*detail_MS6!$BO36</f>
        <v>0</v>
      </c>
      <c r="I344" s="172">
        <f>(Kalkulation_MS6!$AI$30)/100*detail_MS6!$CB36</f>
        <v>0</v>
      </c>
      <c r="J344" s="206">
        <f t="shared" si="24"/>
        <v>0</v>
      </c>
    </row>
    <row r="345" spans="1:10" outlineLevel="1">
      <c r="A345" s="1">
        <f t="shared" si="30"/>
        <v>0</v>
      </c>
      <c r="C345" s="172">
        <f>(Kalkulation_MS6!$AJ$30)/100*detail_MS6!$B37</f>
        <v>0</v>
      </c>
      <c r="D345" s="172">
        <f>(Kalkulation_MS6!$AJ$30)/100*detail_MS6!$O37</f>
        <v>0</v>
      </c>
      <c r="E345" s="172">
        <f>(Kalkulation_MS6!$AJ$30)/100*detail_MS6!$AB37</f>
        <v>0</v>
      </c>
      <c r="F345" s="172">
        <f>(Kalkulation_MS6!$AJ$30)/100*detail_MS6!$AO37</f>
        <v>0</v>
      </c>
      <c r="G345" s="172">
        <f>(Kalkulation_MS6!$AJ$30)/100*detail_MS6!$BB37</f>
        <v>0</v>
      </c>
      <c r="H345" s="172">
        <f>(Kalkulation_MS6!$AJ$30)/100*detail_MS6!$BO37</f>
        <v>0</v>
      </c>
      <c r="I345" s="172">
        <f>(Kalkulation_MS6!$AJ$30)/100*detail_MS6!$CB37</f>
        <v>0</v>
      </c>
      <c r="J345" s="206">
        <f t="shared" si="24"/>
        <v>0</v>
      </c>
    </row>
    <row r="346" spans="1:10" outlineLevel="1">
      <c r="A346" s="1">
        <f t="shared" si="30"/>
        <v>0</v>
      </c>
      <c r="C346" s="172">
        <f>(Kalkulation_MS6!$AK$30)/100*detail_MS6!$B38</f>
        <v>0</v>
      </c>
      <c r="D346" s="172">
        <f>(Kalkulation_MS6!$AK$30)/100*detail_MS6!$O38</f>
        <v>0</v>
      </c>
      <c r="E346" s="172">
        <f>(Kalkulation_MS6!$AK$30)/100*detail_MS6!$AB38</f>
        <v>0</v>
      </c>
      <c r="F346" s="172">
        <f>(Kalkulation_MS6!$AK$30)/100*detail_MS6!$AO38</f>
        <v>0</v>
      </c>
      <c r="G346" s="172">
        <f>(Kalkulation_MS6!$AK$30)/100*detail_MS6!$BB38</f>
        <v>0</v>
      </c>
      <c r="H346" s="172">
        <f>(Kalkulation_MS6!$AK$30)/100*detail_MS6!$BO38</f>
        <v>0</v>
      </c>
      <c r="I346" s="172">
        <f>(Kalkulation_MS6!$AK$30)/100*detail_MS6!$CB38</f>
        <v>0</v>
      </c>
      <c r="J346" s="206">
        <f t="shared" si="24"/>
        <v>0</v>
      </c>
    </row>
    <row r="347" spans="1:10" outlineLevel="1">
      <c r="A347" s="1">
        <f t="shared" si="30"/>
        <v>0</v>
      </c>
      <c r="C347" s="172">
        <f>(Kalkulation_MS6!$AL$30)/100*detail_MS6!$B39</f>
        <v>0</v>
      </c>
      <c r="D347" s="172">
        <f>(Kalkulation_MS6!$AL$30)/100*detail_MS6!$O39</f>
        <v>0</v>
      </c>
      <c r="E347" s="172">
        <f>(Kalkulation_MS6!$AL$30)/100*detail_MS6!$AB39</f>
        <v>0</v>
      </c>
      <c r="F347" s="172">
        <f>(Kalkulation_MS6!$AL$30)/100*detail_MS6!$AO39</f>
        <v>0</v>
      </c>
      <c r="G347" s="172">
        <f>(Kalkulation_MS6!$AL$30)/100*detail_MS6!$BB39</f>
        <v>0</v>
      </c>
      <c r="H347" s="172">
        <f>(Kalkulation_MS6!$AL$30)/100*detail_MS6!$BO39</f>
        <v>0</v>
      </c>
      <c r="I347" s="172">
        <f>(Kalkulation_MS6!$AL$30)/100*detail_MS6!$CB39</f>
        <v>0</v>
      </c>
      <c r="J347" s="206">
        <f t="shared" si="24"/>
        <v>0</v>
      </c>
    </row>
    <row r="348" spans="1:10" outlineLevel="1">
      <c r="A348" s="1">
        <f t="shared" si="30"/>
        <v>0</v>
      </c>
      <c r="C348" s="172">
        <f>(Kalkulation_MS6!$AM$30)/100*detail_MS6!$B40</f>
        <v>0</v>
      </c>
      <c r="D348" s="172">
        <f>(Kalkulation_MS6!$AM$30)/100*detail_MS6!$O40</f>
        <v>0</v>
      </c>
      <c r="E348" s="172">
        <f>(Kalkulation_MS6!$AM$30)/100*detail_MS6!$AB40</f>
        <v>0</v>
      </c>
      <c r="F348" s="172">
        <f>(Kalkulation_MS6!$AM$30)/100*detail_MS6!$AO40</f>
        <v>0</v>
      </c>
      <c r="G348" s="172">
        <f>(Kalkulation_MS6!$AM$30)/100*detail_MS6!$BB40</f>
        <v>0</v>
      </c>
      <c r="H348" s="172">
        <f>(Kalkulation_MS6!$AM$30)/100*detail_MS6!$BO40</f>
        <v>0</v>
      </c>
      <c r="I348" s="172">
        <f>(Kalkulation_MS6!$AM$30)/100*detail_MS6!$CB40</f>
        <v>0</v>
      </c>
      <c r="J348" s="206">
        <f t="shared" si="24"/>
        <v>0</v>
      </c>
    </row>
    <row r="349" spans="1:10" outlineLevel="1">
      <c r="A349" s="1">
        <f t="shared" si="30"/>
        <v>0</v>
      </c>
      <c r="C349" s="172">
        <f>(Kalkulation_MS6!$AN$30)/100*detail_MS6!$B41</f>
        <v>0</v>
      </c>
      <c r="D349" s="172">
        <f>(Kalkulation_MS6!$AN$30)/100*detail_MS6!$O41</f>
        <v>0</v>
      </c>
      <c r="E349" s="172">
        <f>(Kalkulation_MS6!$AN$30)/100*detail_MS6!$AB41</f>
        <v>0</v>
      </c>
      <c r="F349" s="172">
        <f>(Kalkulation_MS6!$AN$30)/100*detail_MS6!$AO41</f>
        <v>0</v>
      </c>
      <c r="G349" s="172">
        <f>(Kalkulation_MS6!$AN$30)/100*detail_MS6!$BB41</f>
        <v>0</v>
      </c>
      <c r="H349" s="172">
        <f>(Kalkulation_MS6!$AN$30)/100*detail_MS6!$BO41</f>
        <v>0</v>
      </c>
      <c r="I349" s="172">
        <f>(Kalkulation_MS6!$AN$30)/100*detail_MS6!$CB41</f>
        <v>0</v>
      </c>
      <c r="J349" s="206">
        <f t="shared" si="24"/>
        <v>0</v>
      </c>
    </row>
    <row r="350" spans="1:10" outlineLevel="1">
      <c r="A350" s="1">
        <f t="shared" si="30"/>
        <v>0</v>
      </c>
      <c r="C350" s="172">
        <f>(Kalkulation_MS6!$AO$30)/100*detail_MS6!$B42</f>
        <v>0</v>
      </c>
      <c r="D350" s="172">
        <f>(Kalkulation_MS6!$AO$30)/100*detail_MS6!$O42</f>
        <v>0</v>
      </c>
      <c r="E350" s="172">
        <f>(Kalkulation_MS6!$AO$30)/100*detail_MS6!$AB42</f>
        <v>0</v>
      </c>
      <c r="F350" s="172">
        <f>(Kalkulation_MS6!$AO$30)/100*detail_MS6!$AO42</f>
        <v>0</v>
      </c>
      <c r="G350" s="172">
        <f>(Kalkulation_MS6!$AO$30)/100*detail_MS6!$BB42</f>
        <v>0</v>
      </c>
      <c r="H350" s="172">
        <f>(Kalkulation_MS6!$AO$30)/100*detail_MS6!$BO42</f>
        <v>0</v>
      </c>
      <c r="I350" s="172">
        <f>(Kalkulation_MS6!$AO$30)/100*detail_MS6!$CB42</f>
        <v>0</v>
      </c>
      <c r="J350" s="206">
        <f t="shared" si="24"/>
        <v>0</v>
      </c>
    </row>
    <row r="351" spans="1:10" outlineLevel="1">
      <c r="A351" s="1">
        <f t="shared" si="30"/>
        <v>0</v>
      </c>
      <c r="C351" s="172">
        <f>(Kalkulation_MS6!$AP$30)/100*detail_MS6!$B43</f>
        <v>0</v>
      </c>
      <c r="D351" s="172">
        <f>(Kalkulation_MS6!$AP$30)/100*detail_MS6!$O43</f>
        <v>0</v>
      </c>
      <c r="E351" s="172">
        <f>(Kalkulation_MS6!$AP$30)/100*detail_MS6!$AB43</f>
        <v>0</v>
      </c>
      <c r="F351" s="172">
        <f>(Kalkulation_MS6!$AP$30)/100*detail_MS6!$AO43</f>
        <v>0</v>
      </c>
      <c r="G351" s="172">
        <f>(Kalkulation_MS6!$AP$30)/100*detail_MS6!$BB43</f>
        <v>0</v>
      </c>
      <c r="H351" s="172">
        <f>(Kalkulation_MS6!$AP$30)/100*detail_MS6!$BO43</f>
        <v>0</v>
      </c>
      <c r="I351" s="172">
        <f>(Kalkulation_MS6!$AP$30)/100*detail_MS6!$CB43</f>
        <v>0</v>
      </c>
      <c r="J351" s="206">
        <f t="shared" si="24"/>
        <v>0</v>
      </c>
    </row>
    <row r="352" spans="1:10" outlineLevel="1">
      <c r="A352" s="1">
        <f t="shared" si="30"/>
        <v>0</v>
      </c>
      <c r="C352" s="172">
        <f>(Kalkulation_MS6!$AQ$30)/100*detail_MS6!$B44</f>
        <v>0</v>
      </c>
      <c r="D352" s="172">
        <f>(Kalkulation_MS6!$AQ$30)/100*detail_MS6!$O44</f>
        <v>0</v>
      </c>
      <c r="E352" s="172">
        <f>(Kalkulation_MS6!$AQ$30)/100*detail_MS6!$AB44</f>
        <v>0</v>
      </c>
      <c r="F352" s="172">
        <f>(Kalkulation_MS6!$AQ$30)/100*detail_MS6!$AO44</f>
        <v>0</v>
      </c>
      <c r="G352" s="172">
        <f>(Kalkulation_MS6!$AQ$30)/100*detail_MS6!$BB44</f>
        <v>0</v>
      </c>
      <c r="H352" s="172">
        <f>(Kalkulation_MS6!$AQ$30)/100*detail_MS6!$BO44</f>
        <v>0</v>
      </c>
      <c r="I352" s="172">
        <f>(Kalkulation_MS6!$AQ$30)/100*detail_MS6!$CB44</f>
        <v>0</v>
      </c>
      <c r="J352" s="206">
        <f t="shared" si="24"/>
        <v>0</v>
      </c>
    </row>
    <row r="353" spans="1:11" outlineLevel="1">
      <c r="A353" s="1">
        <f t="shared" si="30"/>
        <v>0</v>
      </c>
      <c r="C353" s="172">
        <f>(Kalkulation_MS6!$AR$30)/100*detail_MS6!$B45</f>
        <v>0</v>
      </c>
      <c r="D353" s="172">
        <f>(Kalkulation_MS6!$AR$30)/100*detail_MS6!$O45</f>
        <v>0</v>
      </c>
      <c r="E353" s="172">
        <f>(Kalkulation_MS6!$AR$30)/100*detail_MS6!$AB45</f>
        <v>0</v>
      </c>
      <c r="F353" s="172">
        <f>(Kalkulation_MS6!$AR$30)/100*detail_MS6!$AO45</f>
        <v>0</v>
      </c>
      <c r="G353" s="172">
        <f>(Kalkulation_MS6!$AR$30)/100*detail_MS6!$BB45</f>
        <v>0</v>
      </c>
      <c r="H353" s="172">
        <f>(Kalkulation_MS6!$AR$30)/100*detail_MS6!$BO45</f>
        <v>0</v>
      </c>
      <c r="I353" s="172">
        <f>(Kalkulation_MS6!$AR$30)/100*detail_MS6!$CB45</f>
        <v>0</v>
      </c>
      <c r="J353" s="206">
        <f t="shared" si="24"/>
        <v>0</v>
      </c>
    </row>
    <row r="354" spans="1:11" outlineLevel="1">
      <c r="A354" s="1">
        <f t="shared" si="30"/>
        <v>0</v>
      </c>
      <c r="C354" s="172">
        <f>(Kalkulation_MS6!$AS$30)/100*detail_MS6!$B46</f>
        <v>0</v>
      </c>
      <c r="D354" s="172">
        <f>(Kalkulation_MS6!$AS$30)/100*detail_MS6!$O46</f>
        <v>0</v>
      </c>
      <c r="E354" s="172">
        <f>(Kalkulation_MS6!$AS$30)/100*detail_MS6!$AB46</f>
        <v>0</v>
      </c>
      <c r="F354" s="172">
        <f>(Kalkulation_MS6!$AS$30)/100*detail_MS6!$AO46</f>
        <v>0</v>
      </c>
      <c r="G354" s="172">
        <f>(Kalkulation_MS6!$AS$30)/100*detail_MS6!$BB46</f>
        <v>0</v>
      </c>
      <c r="H354" s="172">
        <f>(Kalkulation_MS6!$AS$30)/100*detail_MS6!$BO46</f>
        <v>0</v>
      </c>
      <c r="I354" s="172">
        <f>(Kalkulation_MS6!$AS$30)/100*detail_MS6!$CB46</f>
        <v>0</v>
      </c>
      <c r="J354" s="206">
        <f t="shared" si="24"/>
        <v>0</v>
      </c>
    </row>
    <row r="355" spans="1:11" outlineLevel="1">
      <c r="A355" s="88" t="s">
        <v>448</v>
      </c>
      <c r="B355" s="88"/>
      <c r="C355" s="201">
        <f>SUM(C315:C354)</f>
        <v>0</v>
      </c>
      <c r="D355" s="201">
        <f t="shared" ref="D355:J355" si="31">SUM(D315:D354)</f>
        <v>0</v>
      </c>
      <c r="E355" s="201">
        <f t="shared" si="31"/>
        <v>0</v>
      </c>
      <c r="F355" s="201">
        <f t="shared" si="31"/>
        <v>0</v>
      </c>
      <c r="G355" s="201">
        <f t="shared" si="31"/>
        <v>0</v>
      </c>
      <c r="H355" s="201">
        <f t="shared" si="31"/>
        <v>0</v>
      </c>
      <c r="I355" s="201">
        <f t="shared" si="31"/>
        <v>0</v>
      </c>
      <c r="J355" s="79">
        <f t="shared" si="31"/>
        <v>0</v>
      </c>
      <c r="K355" s="172">
        <f>Kalkulation_MS6!AT56*7</f>
        <v>0</v>
      </c>
    </row>
    <row r="356" spans="1:11" outlineLevel="1">
      <c r="A356" s="203" t="s">
        <v>449</v>
      </c>
      <c r="J356" s="205">
        <f t="shared" si="24"/>
        <v>0</v>
      </c>
    </row>
    <row r="357" spans="1:11" outlineLevel="1">
      <c r="A357" s="1">
        <f t="shared" ref="A357:A396" si="32">A315</f>
        <v>0</v>
      </c>
      <c r="C357" s="172">
        <f>(Kalkulation_MS6!$F$31)/100*detail_MS6!B7</f>
        <v>0</v>
      </c>
      <c r="D357" s="172">
        <f>(Kalkulation_MS6!$F$31)/100*detail_MS6!O7</f>
        <v>0</v>
      </c>
      <c r="E357" s="172">
        <f>(Kalkulation_MS6!$F$31)/100*detail_MS6!AB7</f>
        <v>0</v>
      </c>
      <c r="F357" s="172">
        <f>(Kalkulation_MS6!$F$31)/100*detail_MS6!AO7</f>
        <v>0</v>
      </c>
      <c r="G357" s="172">
        <f>(Kalkulation_MS6!$F$31)/100*detail_MS6!BB7</f>
        <v>0</v>
      </c>
      <c r="H357" s="172">
        <f>(Kalkulation_MS6!$F$31)/100*detail_MS6!BO7</f>
        <v>0</v>
      </c>
      <c r="I357" s="172">
        <f>(Kalkulation_MS6!$F$31)/100*detail_MS6!CB7</f>
        <v>0</v>
      </c>
      <c r="J357" s="206">
        <f t="shared" si="24"/>
        <v>0</v>
      </c>
    </row>
    <row r="358" spans="1:11" outlineLevel="1">
      <c r="A358" s="1">
        <f t="shared" si="32"/>
        <v>0</v>
      </c>
      <c r="C358" s="172">
        <f>(Kalkulation_MS6!$G$31)/100*detail_MS6!B8</f>
        <v>0</v>
      </c>
      <c r="D358" s="172">
        <f>(Kalkulation_MS6!$G$31)/100*detail_MS6!O8</f>
        <v>0</v>
      </c>
      <c r="E358" s="172">
        <f>(Kalkulation_MS6!$G$31)/100*detail_MS6!AB8</f>
        <v>0</v>
      </c>
      <c r="F358" s="172">
        <f>(Kalkulation_MS6!$G$31)/100*detail_MS6!AO8</f>
        <v>0</v>
      </c>
      <c r="G358" s="172">
        <f>(Kalkulation_MS6!$G$31)/100*detail_MS6!BB8</f>
        <v>0</v>
      </c>
      <c r="H358" s="172">
        <f>(Kalkulation_MS6!$G$31)/100*detail_MS6!BO8</f>
        <v>0</v>
      </c>
      <c r="I358" s="172">
        <f>(Kalkulation_MS6!$G$31)/100*detail_MS6!CB8</f>
        <v>0</v>
      </c>
      <c r="J358" s="206">
        <f t="shared" si="24"/>
        <v>0</v>
      </c>
    </row>
    <row r="359" spans="1:11" outlineLevel="1">
      <c r="A359" s="1">
        <f t="shared" si="32"/>
        <v>0</v>
      </c>
      <c r="C359" s="172">
        <f>(Kalkulation_MS6!$H$31)/100*detail_MS6!B9</f>
        <v>0</v>
      </c>
      <c r="D359" s="172">
        <f>(Kalkulation_MS6!$H$31)/100*detail_MS6!O9</f>
        <v>0</v>
      </c>
      <c r="E359" s="172">
        <f>(Kalkulation_MS6!$H$31)/100*detail_MS6!AB9</f>
        <v>0</v>
      </c>
      <c r="F359" s="172">
        <f>(Kalkulation_MS6!$H$31)/100*detail_MS6!AO9</f>
        <v>0</v>
      </c>
      <c r="G359" s="172">
        <f>(Kalkulation_MS6!$H$31)/100*detail_MS6!BB9</f>
        <v>0</v>
      </c>
      <c r="H359" s="172">
        <f>(Kalkulation_MS6!$H$31)/100*detail_MS6!BO9</f>
        <v>0</v>
      </c>
      <c r="I359" s="172">
        <f>(Kalkulation_MS6!$H$31)/100*detail_MS6!CB9</f>
        <v>0</v>
      </c>
      <c r="J359" s="206">
        <f t="shared" si="24"/>
        <v>0</v>
      </c>
    </row>
    <row r="360" spans="1:11" outlineLevel="1">
      <c r="A360" s="1">
        <f t="shared" si="32"/>
        <v>0</v>
      </c>
      <c r="C360" s="172">
        <f>(Kalkulation_MS6!$I$31)/100*detail_MS6!B10</f>
        <v>0</v>
      </c>
      <c r="D360" s="172">
        <f>(Kalkulation_MS6!$I$31)/100*detail_MS6!O10</f>
        <v>0</v>
      </c>
      <c r="E360" s="172">
        <f>(Kalkulation_MS6!$I$31)/100*detail_MS6!AB10</f>
        <v>0</v>
      </c>
      <c r="F360" s="172">
        <f>(Kalkulation_MS6!$I$31)/100*detail_MS6!AO10</f>
        <v>0</v>
      </c>
      <c r="G360" s="172">
        <f>(Kalkulation_MS6!$I$31)/100*detail_MS6!BB10</f>
        <v>0</v>
      </c>
      <c r="H360" s="172">
        <f>(Kalkulation_MS6!$I$31)/100*detail_MS6!BO10</f>
        <v>0</v>
      </c>
      <c r="I360" s="172">
        <f>(Kalkulation_MS6!$I$31)/100*detail_MS6!CB10</f>
        <v>0</v>
      </c>
      <c r="J360" s="206">
        <f t="shared" si="24"/>
        <v>0</v>
      </c>
    </row>
    <row r="361" spans="1:11" outlineLevel="1">
      <c r="A361" s="1">
        <f t="shared" si="32"/>
        <v>0</v>
      </c>
      <c r="C361" s="172">
        <f>(Kalkulation_MS6!$J$31)/100*detail_MS6!B11</f>
        <v>0</v>
      </c>
      <c r="D361" s="172">
        <f>(Kalkulation_MS6!$J$31)/100*detail_MS6!O11</f>
        <v>0</v>
      </c>
      <c r="E361" s="172">
        <f>(Kalkulation_MS6!$J$31)/100*detail_MS6!AB11</f>
        <v>0</v>
      </c>
      <c r="F361" s="172">
        <f>(Kalkulation_MS6!$J$31)/100*detail_MS6!AO11</f>
        <v>0</v>
      </c>
      <c r="G361" s="172">
        <f>(Kalkulation_MS6!$J$31)/100*detail_MS6!BB11</f>
        <v>0</v>
      </c>
      <c r="H361" s="172">
        <f>(Kalkulation_MS6!$J$31)/100*detail_MS6!BO11</f>
        <v>0</v>
      </c>
      <c r="I361" s="172">
        <f>(Kalkulation_MS6!$J$31)/100*detail_MS6!CB11</f>
        <v>0</v>
      </c>
      <c r="J361" s="206">
        <f t="shared" si="24"/>
        <v>0</v>
      </c>
    </row>
    <row r="362" spans="1:11" outlineLevel="1">
      <c r="A362" s="1">
        <f t="shared" si="32"/>
        <v>0</v>
      </c>
      <c r="C362" s="172">
        <f>(Kalkulation_MS6!$K$31)/100*detail_MS6!B12</f>
        <v>0</v>
      </c>
      <c r="D362" s="172">
        <f>(Kalkulation_MS6!$K$31)/100*detail_MS6!O12</f>
        <v>0</v>
      </c>
      <c r="E362" s="172">
        <f>(Kalkulation_MS6!$K$31)/100*detail_MS6!AB12</f>
        <v>0</v>
      </c>
      <c r="F362" s="172">
        <f>(Kalkulation_MS6!$K$31)/100*detail_MS6!AO12</f>
        <v>0</v>
      </c>
      <c r="G362" s="172">
        <f>(Kalkulation_MS6!$K$31)/100*detail_MS6!BB12</f>
        <v>0</v>
      </c>
      <c r="H362" s="172">
        <f>(Kalkulation_MS6!$K$31)/100*detail_MS6!BO12</f>
        <v>0</v>
      </c>
      <c r="I362" s="172">
        <f>(Kalkulation_MS6!$K$31)/100*detail_MS6!CB12</f>
        <v>0</v>
      </c>
      <c r="J362" s="206">
        <f t="shared" si="24"/>
        <v>0</v>
      </c>
    </row>
    <row r="363" spans="1:11" outlineLevel="1">
      <c r="A363" s="1">
        <f t="shared" si="32"/>
        <v>0</v>
      </c>
      <c r="C363" s="172">
        <f>(Kalkulation_MS6!$L$31)/100*detail_MS6!B13</f>
        <v>0</v>
      </c>
      <c r="D363" s="172">
        <f>(Kalkulation_MS6!$L$31)/100*detail_MS6!O13</f>
        <v>0</v>
      </c>
      <c r="E363" s="172">
        <f>(Kalkulation_MS6!$L$31)/100*detail_MS6!AB13</f>
        <v>0</v>
      </c>
      <c r="F363" s="172">
        <f>(Kalkulation_MS6!$L$31)/100*detail_MS6!AO13</f>
        <v>0</v>
      </c>
      <c r="G363" s="172">
        <f>(Kalkulation_MS6!$L$31)/100*detail_MS6!BB13</f>
        <v>0</v>
      </c>
      <c r="H363" s="172">
        <f>(Kalkulation_MS6!$L$31)/100*detail_MS6!BO13</f>
        <v>0</v>
      </c>
      <c r="I363" s="172">
        <f>(Kalkulation_MS6!$L$31)/100*detail_MS6!CB13</f>
        <v>0</v>
      </c>
      <c r="J363" s="206">
        <f t="shared" si="24"/>
        <v>0</v>
      </c>
    </row>
    <row r="364" spans="1:11" outlineLevel="1">
      <c r="A364" s="1">
        <f t="shared" si="32"/>
        <v>0</v>
      </c>
      <c r="C364" s="172">
        <f>(Kalkulation_MS6!$M$31)/100*detail_MS6!B14</f>
        <v>0</v>
      </c>
      <c r="D364" s="172">
        <f>(Kalkulation_MS6!$M$31)/100*detail_MS6!O14</f>
        <v>0</v>
      </c>
      <c r="E364" s="172">
        <f>(Kalkulation_MS6!$M$31)/100*detail_MS6!AB14</f>
        <v>0</v>
      </c>
      <c r="F364" s="172">
        <f>(Kalkulation_MS6!$M$31)/100*detail_MS6!AO14</f>
        <v>0</v>
      </c>
      <c r="G364" s="172">
        <f>(Kalkulation_MS6!$M$31)/100*detail_MS6!BB14</f>
        <v>0</v>
      </c>
      <c r="H364" s="172">
        <f>(Kalkulation_MS6!$M$31)/100*detail_MS6!BO14</f>
        <v>0</v>
      </c>
      <c r="I364" s="172">
        <f>(Kalkulation_MS6!$M$31)/100*detail_MS6!CB14</f>
        <v>0</v>
      </c>
      <c r="J364" s="206">
        <f t="shared" si="24"/>
        <v>0</v>
      </c>
    </row>
    <row r="365" spans="1:11" outlineLevel="1">
      <c r="A365" s="1">
        <f t="shared" si="32"/>
        <v>0</v>
      </c>
      <c r="C365" s="172">
        <f>(Kalkulation_MS6!$N$31)/100*detail_MS6!B15</f>
        <v>0</v>
      </c>
      <c r="D365" s="172">
        <f>(Kalkulation_MS6!$N$31)/100*detail_MS6!O15</f>
        <v>0</v>
      </c>
      <c r="E365" s="172">
        <f>(Kalkulation_MS6!$N$31)/100*detail_MS6!AB15</f>
        <v>0</v>
      </c>
      <c r="F365" s="172">
        <f>(Kalkulation_MS6!$N$31)/100*detail_MS6!AO15</f>
        <v>0</v>
      </c>
      <c r="G365" s="172">
        <f>(Kalkulation_MS6!$N$31)/100*detail_MS6!BB15</f>
        <v>0</v>
      </c>
      <c r="H365" s="172">
        <f>(Kalkulation_MS6!$N$31)/100*detail_MS6!BO15</f>
        <v>0</v>
      </c>
      <c r="I365" s="172">
        <f>(Kalkulation_MS6!$N$31)/100*detail_MS6!CB15</f>
        <v>0</v>
      </c>
      <c r="J365" s="206">
        <f t="shared" si="24"/>
        <v>0</v>
      </c>
    </row>
    <row r="366" spans="1:11" outlineLevel="1">
      <c r="A366" s="1">
        <f t="shared" si="32"/>
        <v>0</v>
      </c>
      <c r="C366" s="172">
        <f>(Kalkulation_MS6!$O$31)/100*detail_MS6!B16</f>
        <v>0</v>
      </c>
      <c r="D366" s="172">
        <f>(Kalkulation_MS6!$O$31)/100*detail_MS6!O16</f>
        <v>0</v>
      </c>
      <c r="E366" s="172">
        <f>(Kalkulation_MS6!$O$31)/100*detail_MS6!AB16</f>
        <v>0</v>
      </c>
      <c r="F366" s="172">
        <f>(Kalkulation_MS6!$O$31)/100*detail_MS6!AO16</f>
        <v>0</v>
      </c>
      <c r="G366" s="172">
        <f>(Kalkulation_MS6!$O$31)/100*detail_MS6!BB16</f>
        <v>0</v>
      </c>
      <c r="H366" s="172">
        <f>(Kalkulation_MS6!$O$31)/100*detail_MS6!BO16</f>
        <v>0</v>
      </c>
      <c r="I366" s="172">
        <f>(Kalkulation_MS6!$O$31)/100*detail_MS6!CB16</f>
        <v>0</v>
      </c>
      <c r="J366" s="206">
        <f t="shared" si="24"/>
        <v>0</v>
      </c>
    </row>
    <row r="367" spans="1:11" outlineLevel="1">
      <c r="A367" s="1">
        <f t="shared" si="32"/>
        <v>0</v>
      </c>
      <c r="C367" s="172">
        <f>(Kalkulation_MS6!$P$31)/100*detail_MS6!B17</f>
        <v>0</v>
      </c>
      <c r="D367" s="172">
        <f>(Kalkulation_MS6!$P$31)/100*detail_MS6!O17</f>
        <v>0</v>
      </c>
      <c r="E367" s="172">
        <f>(Kalkulation_MS6!$P$31)/100*detail_MS6!AB17</f>
        <v>0</v>
      </c>
      <c r="F367" s="172">
        <f>(Kalkulation_MS6!$P$31)/100*detail_MS6!AO17</f>
        <v>0</v>
      </c>
      <c r="G367" s="172">
        <f>(Kalkulation_MS6!$P$31)/100*detail_MS6!BB17</f>
        <v>0</v>
      </c>
      <c r="H367" s="172">
        <f>(Kalkulation_MS6!$P$31)/100*detail_MS6!BO17</f>
        <v>0</v>
      </c>
      <c r="I367" s="172">
        <f>(Kalkulation_MS6!$P$31)/100*detail_MS6!CB17</f>
        <v>0</v>
      </c>
      <c r="J367" s="206">
        <f t="shared" ref="J367:J396" si="33">SUM(C367:I367)</f>
        <v>0</v>
      </c>
    </row>
    <row r="368" spans="1:11" outlineLevel="1">
      <c r="A368" s="1">
        <f t="shared" si="32"/>
        <v>0</v>
      </c>
      <c r="C368" s="172">
        <f>(Kalkulation_MS6!$Q$31)/100*detail_MS6!B18</f>
        <v>0</v>
      </c>
      <c r="D368" s="172">
        <f>(Kalkulation_MS6!$Q$31)/100*detail_MS6!O18</f>
        <v>0</v>
      </c>
      <c r="E368" s="172">
        <f>(Kalkulation_MS6!$Q$31)/100*detail_MS6!AB18</f>
        <v>0</v>
      </c>
      <c r="F368" s="172">
        <f>(Kalkulation_MS6!$Q$31)/100*detail_MS6!AO18</f>
        <v>0</v>
      </c>
      <c r="G368" s="172">
        <f>(Kalkulation_MS6!$Q$31)/100*detail_MS6!BB18</f>
        <v>0</v>
      </c>
      <c r="H368" s="172">
        <f>(Kalkulation_MS6!$Q$31)/100*detail_MS6!BO18</f>
        <v>0</v>
      </c>
      <c r="I368" s="172">
        <f>(Kalkulation_MS6!$Q$31)/100*detail_MS6!CB18</f>
        <v>0</v>
      </c>
      <c r="J368" s="206">
        <f t="shared" si="33"/>
        <v>0</v>
      </c>
    </row>
    <row r="369" spans="1:10" outlineLevel="1">
      <c r="A369" s="1">
        <f t="shared" si="32"/>
        <v>0</v>
      </c>
      <c r="C369" s="172">
        <f>(Kalkulation_MS6!$R$31)/100*detail_MS6!B19</f>
        <v>0</v>
      </c>
      <c r="D369" s="172">
        <f>(Kalkulation_MS6!$R$31)/100*detail_MS6!O19</f>
        <v>0</v>
      </c>
      <c r="E369" s="172">
        <f>(Kalkulation_MS6!$R$31)/100*detail_MS6!AB19</f>
        <v>0</v>
      </c>
      <c r="F369" s="172">
        <f>(Kalkulation_MS6!$R$31)/100*detail_MS6!AO19</f>
        <v>0</v>
      </c>
      <c r="G369" s="172">
        <f>(Kalkulation_MS6!$R$31)/100*detail_MS6!BB19</f>
        <v>0</v>
      </c>
      <c r="H369" s="172">
        <f>(Kalkulation_MS6!$R$31)/100*detail_MS6!BO19</f>
        <v>0</v>
      </c>
      <c r="I369" s="172">
        <f>(Kalkulation_MS6!$R$31)/100*detail_MS6!CB19</f>
        <v>0</v>
      </c>
      <c r="J369" s="206">
        <f t="shared" si="33"/>
        <v>0</v>
      </c>
    </row>
    <row r="370" spans="1:10" outlineLevel="1">
      <c r="A370" s="1">
        <f t="shared" si="32"/>
        <v>0</v>
      </c>
      <c r="C370" s="172">
        <f>(Kalkulation_MS6!$S$31)/100*detail_MS6!$B20</f>
        <v>0</v>
      </c>
      <c r="D370" s="172">
        <f>(Kalkulation_MS6!$S$31)/100*detail_MS6!$O20</f>
        <v>0</v>
      </c>
      <c r="E370" s="172">
        <f>(Kalkulation_MS6!$S$31)/100*detail_MS6!$AB20</f>
        <v>0</v>
      </c>
      <c r="F370" s="172">
        <f>(Kalkulation_MS6!$S$31)/100*detail_MS6!$AO20</f>
        <v>0</v>
      </c>
      <c r="G370" s="172">
        <f>(Kalkulation_MS6!$S$31)/100*detail_MS6!$BB20</f>
        <v>0</v>
      </c>
      <c r="H370" s="172">
        <f>(Kalkulation_MS6!$S$31)/100*detail_MS6!$BO20</f>
        <v>0</v>
      </c>
      <c r="I370" s="172">
        <f>(Kalkulation_MS6!$S$31)/100*detail_MS6!$CB20</f>
        <v>0</v>
      </c>
      <c r="J370" s="206">
        <f t="shared" si="33"/>
        <v>0</v>
      </c>
    </row>
    <row r="371" spans="1:10" outlineLevel="1">
      <c r="A371" s="1">
        <f t="shared" si="32"/>
        <v>0</v>
      </c>
      <c r="C371" s="172">
        <f>(Kalkulation_MS6!$T$31)/100*detail_MS6!$B21</f>
        <v>0</v>
      </c>
      <c r="D371" s="172">
        <f>(Kalkulation_MS6!$T$31)/100*detail_MS6!$O21</f>
        <v>0</v>
      </c>
      <c r="E371" s="172">
        <f>(Kalkulation_MS6!$T$31)/100*detail_MS6!$AB21</f>
        <v>0</v>
      </c>
      <c r="F371" s="172">
        <f>(Kalkulation_MS6!$T$31)/100*detail_MS6!$AO21</f>
        <v>0</v>
      </c>
      <c r="G371" s="172">
        <f>(Kalkulation_MS6!$T$31)/100*detail_MS6!$BB21</f>
        <v>0</v>
      </c>
      <c r="H371" s="172">
        <f>(Kalkulation_MS6!$T$31)/100*detail_MS6!$BO21</f>
        <v>0</v>
      </c>
      <c r="I371" s="172">
        <f>(Kalkulation_MS6!$T$31)/100*detail_MS6!$CB21</f>
        <v>0</v>
      </c>
      <c r="J371" s="206">
        <f t="shared" si="33"/>
        <v>0</v>
      </c>
    </row>
    <row r="372" spans="1:10" outlineLevel="1">
      <c r="A372" s="1">
        <f t="shared" si="32"/>
        <v>0</v>
      </c>
      <c r="C372" s="172">
        <f>(Kalkulation_MS6!$U$31)/100*detail_MS6!$B22</f>
        <v>0</v>
      </c>
      <c r="D372" s="172">
        <f>(Kalkulation_MS6!$U$31)/100*detail_MS6!$O22</f>
        <v>0</v>
      </c>
      <c r="E372" s="172">
        <f>(Kalkulation_MS6!$U$31)/100*detail_MS6!$AB22</f>
        <v>0</v>
      </c>
      <c r="F372" s="172">
        <f>(Kalkulation_MS6!$U$31)/100*detail_MS6!$AO22</f>
        <v>0</v>
      </c>
      <c r="G372" s="172">
        <f>(Kalkulation_MS6!$U$31)/100*detail_MS6!$BB22</f>
        <v>0</v>
      </c>
      <c r="H372" s="172">
        <f>(Kalkulation_MS6!$U$31)/100*detail_MS6!$BO22</f>
        <v>0</v>
      </c>
      <c r="I372" s="172">
        <f>(Kalkulation_MS6!$U$31)/100*detail_MS6!$CB22</f>
        <v>0</v>
      </c>
      <c r="J372" s="206">
        <f t="shared" si="33"/>
        <v>0</v>
      </c>
    </row>
    <row r="373" spans="1:10" outlineLevel="1">
      <c r="A373" s="1">
        <f t="shared" si="32"/>
        <v>0</v>
      </c>
      <c r="C373" s="172">
        <f>(Kalkulation_MS6!$V$31)/100*detail_MS6!$B23</f>
        <v>0</v>
      </c>
      <c r="D373" s="172">
        <f>(Kalkulation_MS6!$V$31)/100*detail_MS6!$O23</f>
        <v>0</v>
      </c>
      <c r="E373" s="172">
        <f>(Kalkulation_MS6!$V$31)/100*detail_MS6!$AB23</f>
        <v>0</v>
      </c>
      <c r="F373" s="172">
        <f>(Kalkulation_MS6!$V$31)/100*detail_MS6!$AO23</f>
        <v>0</v>
      </c>
      <c r="G373" s="172">
        <f>(Kalkulation_MS6!$V$31)/100*detail_MS6!$BB23</f>
        <v>0</v>
      </c>
      <c r="H373" s="172">
        <f>(Kalkulation_MS6!$V$31)/100*detail_MS6!$BO23</f>
        <v>0</v>
      </c>
      <c r="I373" s="172">
        <f>(Kalkulation_MS6!$V$31)/100*detail_MS6!$CB23</f>
        <v>0</v>
      </c>
      <c r="J373" s="206">
        <f t="shared" si="33"/>
        <v>0</v>
      </c>
    </row>
    <row r="374" spans="1:10" outlineLevel="1">
      <c r="A374" s="1">
        <f t="shared" si="32"/>
        <v>0</v>
      </c>
      <c r="C374" s="172">
        <f>(Kalkulation_MS6!$W$31)/100*detail_MS6!$B24</f>
        <v>0</v>
      </c>
      <c r="D374" s="172">
        <f>(Kalkulation_MS6!$W$31)/100*detail_MS6!$O24</f>
        <v>0</v>
      </c>
      <c r="E374" s="172">
        <f>(Kalkulation_MS6!$W$31)/100*detail_MS6!$AB24</f>
        <v>0</v>
      </c>
      <c r="F374" s="172">
        <f>(Kalkulation_MS6!$W$31)/100*detail_MS6!$AO24</f>
        <v>0</v>
      </c>
      <c r="G374" s="172">
        <f>(Kalkulation_MS6!$W$31)/100*detail_MS6!$BB24</f>
        <v>0</v>
      </c>
      <c r="H374" s="172">
        <f>(Kalkulation_MS6!$W$31)/100*detail_MS6!$BO24</f>
        <v>0</v>
      </c>
      <c r="I374" s="172">
        <f>(Kalkulation_MS6!$W$31)/100*detail_MS6!$CB24</f>
        <v>0</v>
      </c>
      <c r="J374" s="206">
        <f t="shared" si="33"/>
        <v>0</v>
      </c>
    </row>
    <row r="375" spans="1:10" outlineLevel="1">
      <c r="A375" s="1">
        <f t="shared" si="32"/>
        <v>0</v>
      </c>
      <c r="C375" s="172">
        <f>(Kalkulation_MS6!$X$31)/100*detail_MS6!$B25</f>
        <v>0</v>
      </c>
      <c r="D375" s="172">
        <f>(Kalkulation_MS6!$X$31)/100*detail_MS6!$O25</f>
        <v>0</v>
      </c>
      <c r="E375" s="172">
        <f>(Kalkulation_MS6!$X$31)/100*detail_MS6!$AB25</f>
        <v>0</v>
      </c>
      <c r="F375" s="172">
        <f>(Kalkulation_MS6!$X$31)/100*detail_MS6!$AO25</f>
        <v>0</v>
      </c>
      <c r="G375" s="172">
        <f>(Kalkulation_MS6!$X$31)/100*detail_MS6!$BB25</f>
        <v>0</v>
      </c>
      <c r="H375" s="172">
        <f>(Kalkulation_MS6!$X$31)/100*detail_MS6!$BO25</f>
        <v>0</v>
      </c>
      <c r="I375" s="172">
        <f>(Kalkulation_MS6!$X$31)/100*detail_MS6!$CB25</f>
        <v>0</v>
      </c>
      <c r="J375" s="206">
        <f t="shared" si="33"/>
        <v>0</v>
      </c>
    </row>
    <row r="376" spans="1:10" outlineLevel="1">
      <c r="A376" s="1">
        <f t="shared" si="32"/>
        <v>0</v>
      </c>
      <c r="C376" s="172">
        <f>(Kalkulation_MS6!$Y$31)/100*detail_MS6!$B26</f>
        <v>0</v>
      </c>
      <c r="D376" s="172">
        <f>(Kalkulation_MS6!$Y$31)/100*detail_MS6!$O26</f>
        <v>0</v>
      </c>
      <c r="E376" s="172">
        <f>(Kalkulation_MS6!$Y$31)/100*detail_MS6!$AB26</f>
        <v>0</v>
      </c>
      <c r="F376" s="172">
        <f>(Kalkulation_MS6!$Y$31)/100*detail_MS6!$AO26</f>
        <v>0</v>
      </c>
      <c r="G376" s="172">
        <f>(Kalkulation_MS6!$Y$31)/100*detail_MS6!$BB26</f>
        <v>0</v>
      </c>
      <c r="H376" s="172">
        <f>(Kalkulation_MS6!$Y$31)/100*detail_MS6!$BO26</f>
        <v>0</v>
      </c>
      <c r="I376" s="172">
        <f>(Kalkulation_MS6!$Y$31)/100*detail_MS6!$CB26</f>
        <v>0</v>
      </c>
      <c r="J376" s="206">
        <f t="shared" si="33"/>
        <v>0</v>
      </c>
    </row>
    <row r="377" spans="1:10" outlineLevel="1">
      <c r="A377" s="1">
        <f t="shared" si="32"/>
        <v>0</v>
      </c>
      <c r="C377" s="172">
        <f>(Kalkulation_MS6!$Z$31)/100*detail_MS6!$B27</f>
        <v>0</v>
      </c>
      <c r="D377" s="172">
        <f>(Kalkulation_MS6!$Z$31)/100*detail_MS6!$O27</f>
        <v>0</v>
      </c>
      <c r="E377" s="172">
        <f>(Kalkulation_MS6!$Z$31)/100*detail_MS6!$AB27</f>
        <v>0</v>
      </c>
      <c r="F377" s="172">
        <f>(Kalkulation_MS6!$Z$31)/100*detail_MS6!$AO27</f>
        <v>0</v>
      </c>
      <c r="G377" s="172">
        <f>(Kalkulation_MS6!$Z$31)/100*detail_MS6!$BB27</f>
        <v>0</v>
      </c>
      <c r="H377" s="172">
        <f>(Kalkulation_MS6!$Z$31)/100*detail_MS6!$BO27</f>
        <v>0</v>
      </c>
      <c r="I377" s="172">
        <f>(Kalkulation_MS6!$Z$31)/100*detail_MS6!$CB27</f>
        <v>0</v>
      </c>
      <c r="J377" s="206">
        <f t="shared" si="33"/>
        <v>0</v>
      </c>
    </row>
    <row r="378" spans="1:10" outlineLevel="1">
      <c r="A378" s="1">
        <f t="shared" si="32"/>
        <v>0</v>
      </c>
      <c r="C378" s="172">
        <f>(Kalkulation_MS6!$AA$31)/100*detail_MS6!$B28</f>
        <v>0</v>
      </c>
      <c r="D378" s="172">
        <f>(Kalkulation_MS6!$AA$31)/100*detail_MS6!$O28</f>
        <v>0</v>
      </c>
      <c r="E378" s="172">
        <f>(Kalkulation_MS6!$AA$31)/100*detail_MS6!$AB28</f>
        <v>0</v>
      </c>
      <c r="F378" s="172">
        <f>(Kalkulation_MS6!$AA$31)/100*detail_MS6!$AO28</f>
        <v>0</v>
      </c>
      <c r="G378" s="172">
        <f>(Kalkulation_MS6!$AA$31)/100*detail_MS6!$BB28</f>
        <v>0</v>
      </c>
      <c r="H378" s="172">
        <f>(Kalkulation_MS6!$AA$31)/100*detail_MS6!$BO28</f>
        <v>0</v>
      </c>
      <c r="I378" s="172">
        <f>(Kalkulation_MS6!$AA$31)/100*detail_MS6!$CB28</f>
        <v>0</v>
      </c>
      <c r="J378" s="206">
        <f t="shared" si="33"/>
        <v>0</v>
      </c>
    </row>
    <row r="379" spans="1:10" outlineLevel="1">
      <c r="A379" s="1">
        <f t="shared" si="32"/>
        <v>0</v>
      </c>
      <c r="C379" s="172">
        <f>(Kalkulation_MS6!$AB$31)/100*detail_MS6!$B29</f>
        <v>0</v>
      </c>
      <c r="D379" s="172">
        <f>(Kalkulation_MS6!$AB$31)/100*detail_MS6!$O29</f>
        <v>0</v>
      </c>
      <c r="E379" s="172">
        <f>(Kalkulation_MS6!$AB$31)/100*detail_MS6!$AB29</f>
        <v>0</v>
      </c>
      <c r="F379" s="172">
        <f>(Kalkulation_MS6!$AB$31)/100*detail_MS6!$AO29</f>
        <v>0</v>
      </c>
      <c r="G379" s="172">
        <f>(Kalkulation_MS6!$AB$31)/100*detail_MS6!$BB29</f>
        <v>0</v>
      </c>
      <c r="H379" s="172">
        <f>(Kalkulation_MS6!$AB$31)/100*detail_MS6!$BO29</f>
        <v>0</v>
      </c>
      <c r="I379" s="172">
        <f>(Kalkulation_MS6!$AB$31)/100*detail_MS6!$CB29</f>
        <v>0</v>
      </c>
      <c r="J379" s="206">
        <f t="shared" si="33"/>
        <v>0</v>
      </c>
    </row>
    <row r="380" spans="1:10" outlineLevel="1">
      <c r="A380" s="1">
        <f t="shared" si="32"/>
        <v>0</v>
      </c>
      <c r="C380" s="172">
        <f>(Kalkulation_MS6!$AC$31)/100*detail_MS6!$B30</f>
        <v>0</v>
      </c>
      <c r="D380" s="172">
        <f>(Kalkulation_MS6!$AC$31)/100*detail_MS6!$O30</f>
        <v>0</v>
      </c>
      <c r="E380" s="172">
        <f>(Kalkulation_MS6!$AC$31)/100*detail_MS6!$AB30</f>
        <v>0</v>
      </c>
      <c r="F380" s="172">
        <f>(Kalkulation_MS6!$AC$31)/100*detail_MS6!$AO30</f>
        <v>0</v>
      </c>
      <c r="G380" s="172">
        <f>(Kalkulation_MS6!$AC$31)/100*detail_MS6!$BB30</f>
        <v>0</v>
      </c>
      <c r="H380" s="172">
        <f>(Kalkulation_MS6!$AC$31)/100*detail_MS6!$BO30</f>
        <v>0</v>
      </c>
      <c r="I380" s="172">
        <f>(Kalkulation_MS6!$AC$31)/100*detail_MS6!$CB30</f>
        <v>0</v>
      </c>
      <c r="J380" s="206">
        <f t="shared" si="33"/>
        <v>0</v>
      </c>
    </row>
    <row r="381" spans="1:10" outlineLevel="1">
      <c r="A381" s="1">
        <f t="shared" si="32"/>
        <v>0</v>
      </c>
      <c r="C381" s="172">
        <f>(Kalkulation_MS6!$AD$31)/100*detail_MS6!$B31</f>
        <v>0</v>
      </c>
      <c r="D381" s="172">
        <f>(Kalkulation_MS6!$AD$31)/100*detail_MS6!$O31</f>
        <v>0</v>
      </c>
      <c r="E381" s="172">
        <f>(Kalkulation_MS6!$AD$31)/100*detail_MS6!$AB31</f>
        <v>0</v>
      </c>
      <c r="F381" s="172">
        <f>(Kalkulation_MS6!$AD$31)/100*detail_MS6!$AO31</f>
        <v>0</v>
      </c>
      <c r="G381" s="172">
        <f>(Kalkulation_MS6!$AD$31)/100*detail_MS6!$BB31</f>
        <v>0</v>
      </c>
      <c r="H381" s="172">
        <f>(Kalkulation_MS6!$AD$31)/100*detail_MS6!$BO31</f>
        <v>0</v>
      </c>
      <c r="I381" s="172">
        <f>(Kalkulation_MS6!$AD$31)/100*detail_MS6!$CB31</f>
        <v>0</v>
      </c>
      <c r="J381" s="206">
        <f t="shared" si="33"/>
        <v>0</v>
      </c>
    </row>
    <row r="382" spans="1:10" outlineLevel="1">
      <c r="A382" s="1">
        <f t="shared" si="32"/>
        <v>0</v>
      </c>
      <c r="C382" s="172">
        <f>(Kalkulation_MS6!$AE$31)/100*detail_MS6!$B32</f>
        <v>0</v>
      </c>
      <c r="D382" s="172">
        <f>(Kalkulation_MS6!$AE$31)/100*detail_MS6!$O32</f>
        <v>0</v>
      </c>
      <c r="E382" s="172">
        <f>(Kalkulation_MS6!$AE$31)/100*detail_MS6!$AB32</f>
        <v>0</v>
      </c>
      <c r="F382" s="172">
        <f>(Kalkulation_MS6!$AE$31)/100*detail_MS6!$AO32</f>
        <v>0</v>
      </c>
      <c r="G382" s="172">
        <f>(Kalkulation_MS6!$AE$31)/100*detail_MS6!$BB32</f>
        <v>0</v>
      </c>
      <c r="H382" s="172">
        <f>(Kalkulation_MS6!$AE$31)/100*detail_MS6!$BO32</f>
        <v>0</v>
      </c>
      <c r="I382" s="172">
        <f>(Kalkulation_MS6!$AE$31)/100*detail_MS6!$CB32</f>
        <v>0</v>
      </c>
      <c r="J382" s="206">
        <f t="shared" si="33"/>
        <v>0</v>
      </c>
    </row>
    <row r="383" spans="1:10" outlineLevel="1">
      <c r="A383" s="1">
        <f t="shared" si="32"/>
        <v>0</v>
      </c>
      <c r="C383" s="172">
        <f>(Kalkulation_MS6!$AF$31)/100*detail_MS6!$B33</f>
        <v>0</v>
      </c>
      <c r="D383" s="172">
        <f>(Kalkulation_MS6!$AF$31)/100*detail_MS6!$O33</f>
        <v>0</v>
      </c>
      <c r="E383" s="172">
        <f>(Kalkulation_MS6!$AF$31)/100*detail_MS6!$AB33</f>
        <v>0</v>
      </c>
      <c r="F383" s="172">
        <f>(Kalkulation_MS6!$AF$31)/100*detail_MS6!$AO33</f>
        <v>0</v>
      </c>
      <c r="G383" s="172">
        <f>(Kalkulation_MS6!$AF$31)/100*detail_MS6!$BB33</f>
        <v>0</v>
      </c>
      <c r="H383" s="172">
        <f>(Kalkulation_MS6!$AF$31)/100*detail_MS6!$BO33</f>
        <v>0</v>
      </c>
      <c r="I383" s="172">
        <f>(Kalkulation_MS6!$AF$31)/100*detail_MS6!$CB33</f>
        <v>0</v>
      </c>
      <c r="J383" s="206">
        <f t="shared" si="33"/>
        <v>0</v>
      </c>
    </row>
    <row r="384" spans="1:10" outlineLevel="1">
      <c r="A384" s="1">
        <f t="shared" si="32"/>
        <v>0</v>
      </c>
      <c r="C384" s="172">
        <f>(Kalkulation_MS6!$AG$31)/100*detail_MS6!$B34</f>
        <v>0</v>
      </c>
      <c r="D384" s="172">
        <f>(Kalkulation_MS6!$AG$31)/100*detail_MS6!$O34</f>
        <v>0</v>
      </c>
      <c r="E384" s="172">
        <f>(Kalkulation_MS6!$AG$31)/100*detail_MS6!$AB34</f>
        <v>0</v>
      </c>
      <c r="F384" s="172">
        <f>(Kalkulation_MS6!$AG$31)/100*detail_MS6!$AO34</f>
        <v>0</v>
      </c>
      <c r="G384" s="172">
        <f>(Kalkulation_MS6!$AG$31)/100*detail_MS6!$BB34</f>
        <v>0</v>
      </c>
      <c r="H384" s="172">
        <f>(Kalkulation_MS6!$AG$31)/100*detail_MS6!$BO34</f>
        <v>0</v>
      </c>
      <c r="I384" s="172">
        <f>(Kalkulation_MS6!$AG$31)/100*detail_MS6!$CB34</f>
        <v>0</v>
      </c>
      <c r="J384" s="206">
        <f t="shared" si="33"/>
        <v>0</v>
      </c>
    </row>
    <row r="385" spans="1:11" outlineLevel="1">
      <c r="A385" s="1">
        <f t="shared" si="32"/>
        <v>0</v>
      </c>
      <c r="C385" s="172">
        <f>(Kalkulation_MS6!$AH$31)/100*detail_MS6!$B35</f>
        <v>0</v>
      </c>
      <c r="D385" s="172">
        <f>(Kalkulation_MS6!$AH$31)/100*detail_MS6!$O35</f>
        <v>0</v>
      </c>
      <c r="E385" s="172">
        <f>(Kalkulation_MS6!$AH$31)/100*detail_MS6!$AB35</f>
        <v>0</v>
      </c>
      <c r="F385" s="172">
        <f>(Kalkulation_MS6!$AH$31)/100*detail_MS6!$AO35</f>
        <v>0</v>
      </c>
      <c r="G385" s="172">
        <f>(Kalkulation_MS6!$AH$31)/100*detail_MS6!$BB35</f>
        <v>0</v>
      </c>
      <c r="H385" s="172">
        <f>(Kalkulation_MS6!$AH$31)/100*detail_MS6!$BO35</f>
        <v>0</v>
      </c>
      <c r="I385" s="172">
        <f>(Kalkulation_MS6!$AH$31)/100*detail_MS6!$CB35</f>
        <v>0</v>
      </c>
      <c r="J385" s="206">
        <f t="shared" si="33"/>
        <v>0</v>
      </c>
    </row>
    <row r="386" spans="1:11" outlineLevel="1">
      <c r="A386" s="1">
        <f t="shared" si="32"/>
        <v>0</v>
      </c>
      <c r="C386" s="172">
        <f>(Kalkulation_MS6!$AI$31)/100*detail_MS6!$B36</f>
        <v>0</v>
      </c>
      <c r="D386" s="172">
        <f>(Kalkulation_MS6!$AI$31)/100*detail_MS6!$O36</f>
        <v>0</v>
      </c>
      <c r="E386" s="172">
        <f>(Kalkulation_MS6!$AI$31)/100*detail_MS6!$AB36</f>
        <v>0</v>
      </c>
      <c r="F386" s="172">
        <f>(Kalkulation_MS6!$AI$31)/100*detail_MS6!$AO36</f>
        <v>0</v>
      </c>
      <c r="G386" s="172">
        <f>(Kalkulation_MS6!$AI$31)/100*detail_MS6!$BB36</f>
        <v>0</v>
      </c>
      <c r="H386" s="172">
        <f>(Kalkulation_MS6!$AI$31)/100*detail_MS6!$BO36</f>
        <v>0</v>
      </c>
      <c r="I386" s="172">
        <f>(Kalkulation_MS6!$AI$31)/100*detail_MS6!$CB36</f>
        <v>0</v>
      </c>
      <c r="J386" s="206">
        <f t="shared" si="33"/>
        <v>0</v>
      </c>
    </row>
    <row r="387" spans="1:11" outlineLevel="1">
      <c r="A387" s="1">
        <f t="shared" si="32"/>
        <v>0</v>
      </c>
      <c r="C387" s="172">
        <f>(Kalkulation_MS6!$AJ$31)/100*detail_MS6!$B37</f>
        <v>0</v>
      </c>
      <c r="D387" s="172">
        <f>(Kalkulation_MS6!$AJ$31)/100*detail_MS6!$O37</f>
        <v>0</v>
      </c>
      <c r="E387" s="172">
        <f>(Kalkulation_MS6!$AJ$31)/100*detail_MS6!$AB37</f>
        <v>0</v>
      </c>
      <c r="F387" s="172">
        <f>(Kalkulation_MS6!$AJ$31)/100*detail_MS6!$AO37</f>
        <v>0</v>
      </c>
      <c r="G387" s="172">
        <f>(Kalkulation_MS6!$AJ$31)/100*detail_MS6!$BB37</f>
        <v>0</v>
      </c>
      <c r="H387" s="172">
        <f>(Kalkulation_MS6!$AJ$31)/100*detail_MS6!$BO37</f>
        <v>0</v>
      </c>
      <c r="I387" s="172">
        <f>(Kalkulation_MS6!$AJ$31)/100*detail_MS6!$CB37</f>
        <v>0</v>
      </c>
      <c r="J387" s="206">
        <f t="shared" si="33"/>
        <v>0</v>
      </c>
    </row>
    <row r="388" spans="1:11" outlineLevel="1">
      <c r="A388" s="1">
        <f t="shared" si="32"/>
        <v>0</v>
      </c>
      <c r="C388" s="172">
        <f>(Kalkulation_MS6!$AK$31)/100*detail_MS6!$B38</f>
        <v>0</v>
      </c>
      <c r="D388" s="172">
        <f>(Kalkulation_MS6!$AK$31)/100*detail_MS6!$O38</f>
        <v>0</v>
      </c>
      <c r="E388" s="172">
        <f>(Kalkulation_MS6!$AK$31)/100*detail_MS6!$AB38</f>
        <v>0</v>
      </c>
      <c r="F388" s="172">
        <f>(Kalkulation_MS6!$AK$31)/100*detail_MS6!$AO38</f>
        <v>0</v>
      </c>
      <c r="G388" s="172">
        <f>(Kalkulation_MS6!$AK$31)/100*detail_MS6!$BB38</f>
        <v>0</v>
      </c>
      <c r="H388" s="172">
        <f>(Kalkulation_MS6!$AK$31)/100*detail_MS6!$BO38</f>
        <v>0</v>
      </c>
      <c r="I388" s="172">
        <f>(Kalkulation_MS6!$AK$31)/100*detail_MS6!$CB38</f>
        <v>0</v>
      </c>
      <c r="J388" s="206">
        <f t="shared" si="33"/>
        <v>0</v>
      </c>
    </row>
    <row r="389" spans="1:11" outlineLevel="1">
      <c r="A389" s="1">
        <f t="shared" si="32"/>
        <v>0</v>
      </c>
      <c r="C389" s="172">
        <f>(Kalkulation_MS6!$AL$31)/100*detail_MS6!$B39</f>
        <v>0</v>
      </c>
      <c r="D389" s="172">
        <f>(Kalkulation_MS6!$AL$31)/100*detail_MS6!$O39</f>
        <v>0</v>
      </c>
      <c r="E389" s="172">
        <f>(Kalkulation_MS6!$AL$31)/100*detail_MS6!$AB39</f>
        <v>0</v>
      </c>
      <c r="F389" s="172">
        <f>(Kalkulation_MS6!$AL$31)/100*detail_MS6!$AO39</f>
        <v>0</v>
      </c>
      <c r="G389" s="172">
        <f>(Kalkulation_MS6!$AL$31)/100*detail_MS6!$BB39</f>
        <v>0</v>
      </c>
      <c r="H389" s="172">
        <f>(Kalkulation_MS6!$AL$31)/100*detail_MS6!$BO39</f>
        <v>0</v>
      </c>
      <c r="I389" s="172">
        <f>(Kalkulation_MS6!$AL$31)/100*detail_MS6!$CB39</f>
        <v>0</v>
      </c>
      <c r="J389" s="206">
        <f t="shared" si="33"/>
        <v>0</v>
      </c>
    </row>
    <row r="390" spans="1:11" outlineLevel="1">
      <c r="A390" s="1">
        <f t="shared" si="32"/>
        <v>0</v>
      </c>
      <c r="C390" s="172">
        <f>(Kalkulation_MS6!$AM$31)/100*detail_MS6!$B40</f>
        <v>0</v>
      </c>
      <c r="D390" s="172">
        <f>(Kalkulation_MS6!$AM$31)/100*detail_MS6!$O40</f>
        <v>0</v>
      </c>
      <c r="E390" s="172">
        <f>(Kalkulation_MS6!$AM$31)/100*detail_MS6!$AB40</f>
        <v>0</v>
      </c>
      <c r="F390" s="172">
        <f>(Kalkulation_MS6!$AM$31)/100*detail_MS6!$AO40</f>
        <v>0</v>
      </c>
      <c r="G390" s="172">
        <f>(Kalkulation_MS6!$AM$31)/100*detail_MS6!$BB40</f>
        <v>0</v>
      </c>
      <c r="H390" s="172">
        <f>(Kalkulation_MS6!$AM$31)/100*detail_MS6!$BO40</f>
        <v>0</v>
      </c>
      <c r="I390" s="172">
        <f>(Kalkulation_MS6!$AM$31)/100*detail_MS6!$CB40</f>
        <v>0</v>
      </c>
      <c r="J390" s="206">
        <f t="shared" si="33"/>
        <v>0</v>
      </c>
    </row>
    <row r="391" spans="1:11" outlineLevel="1">
      <c r="A391" s="1">
        <f t="shared" si="32"/>
        <v>0</v>
      </c>
      <c r="C391" s="172">
        <f>(Kalkulation_MS6!$AN$31)/100*detail_MS6!$B41</f>
        <v>0</v>
      </c>
      <c r="D391" s="172">
        <f>(Kalkulation_MS6!$AN$31)/100*detail_MS6!$O41</f>
        <v>0</v>
      </c>
      <c r="E391" s="172">
        <f>(Kalkulation_MS6!$AN$31)/100*detail_MS6!$AB41</f>
        <v>0</v>
      </c>
      <c r="F391" s="172">
        <f>(Kalkulation_MS6!$AN$31)/100*detail_MS6!$AO41</f>
        <v>0</v>
      </c>
      <c r="G391" s="172">
        <f>(Kalkulation_MS6!$AN$31)/100*detail_MS6!$BB41</f>
        <v>0</v>
      </c>
      <c r="H391" s="172">
        <f>(Kalkulation_MS6!$AN$31)/100*detail_MS6!$BO41</f>
        <v>0</v>
      </c>
      <c r="I391" s="172">
        <f>(Kalkulation_MS6!$AN$31)/100*detail_MS6!$CB41</f>
        <v>0</v>
      </c>
      <c r="J391" s="206">
        <f t="shared" si="33"/>
        <v>0</v>
      </c>
    </row>
    <row r="392" spans="1:11" outlineLevel="1">
      <c r="A392" s="1">
        <f t="shared" si="32"/>
        <v>0</v>
      </c>
      <c r="C392" s="172">
        <f>(Kalkulation_MS6!$AO$31)/100*detail_MS6!$B42</f>
        <v>0</v>
      </c>
      <c r="D392" s="172">
        <f>(Kalkulation_MS6!$AO$31)/100*detail_MS6!$O42</f>
        <v>0</v>
      </c>
      <c r="E392" s="172">
        <f>(Kalkulation_MS6!$AO$31)/100*detail_MS6!$AB42</f>
        <v>0</v>
      </c>
      <c r="F392" s="172">
        <f>(Kalkulation_MS6!$AO$31)/100*detail_MS6!$AO42</f>
        <v>0</v>
      </c>
      <c r="G392" s="172">
        <f>(Kalkulation_MS6!$AO$31)/100*detail_MS6!$BB42</f>
        <v>0</v>
      </c>
      <c r="H392" s="172">
        <f>(Kalkulation_MS6!$AO$31)/100*detail_MS6!$BO42</f>
        <v>0</v>
      </c>
      <c r="I392" s="172">
        <f>(Kalkulation_MS6!$AO$31)/100*detail_MS6!$CB42</f>
        <v>0</v>
      </c>
      <c r="J392" s="206">
        <f t="shared" si="33"/>
        <v>0</v>
      </c>
    </row>
    <row r="393" spans="1:11" outlineLevel="1">
      <c r="A393" s="1">
        <f t="shared" si="32"/>
        <v>0</v>
      </c>
      <c r="C393" s="172">
        <f>(Kalkulation_MS6!$AP$31)/100*detail_MS6!$B43</f>
        <v>0</v>
      </c>
      <c r="D393" s="172">
        <f>(Kalkulation_MS6!$AP$31)/100*detail_MS6!$O43</f>
        <v>0</v>
      </c>
      <c r="E393" s="172">
        <f>(Kalkulation_MS6!$AP$31)/100*detail_MS6!$AB43</f>
        <v>0</v>
      </c>
      <c r="F393" s="172">
        <f>(Kalkulation_MS6!$AP$31)/100*detail_MS6!$AO43</f>
        <v>0</v>
      </c>
      <c r="G393" s="172">
        <f>(Kalkulation_MS6!$AP$31)/100*detail_MS6!$BB43</f>
        <v>0</v>
      </c>
      <c r="H393" s="172">
        <f>(Kalkulation_MS6!$AP$31)/100*detail_MS6!$BO43</f>
        <v>0</v>
      </c>
      <c r="I393" s="172">
        <f>(Kalkulation_MS6!$AP$31)/100*detail_MS6!$CB43</f>
        <v>0</v>
      </c>
      <c r="J393" s="206">
        <f t="shared" si="33"/>
        <v>0</v>
      </c>
    </row>
    <row r="394" spans="1:11" outlineLevel="1">
      <c r="A394" s="1">
        <f t="shared" si="32"/>
        <v>0</v>
      </c>
      <c r="C394" s="172">
        <f>(Kalkulation_MS6!$AQ$31)/100*detail_MS6!$B44</f>
        <v>0</v>
      </c>
      <c r="D394" s="172">
        <f>(Kalkulation_MS6!$AQ$31)/100*detail_MS6!$O44</f>
        <v>0</v>
      </c>
      <c r="E394" s="172">
        <f>(Kalkulation_MS6!$AQ$31)/100*detail_MS6!$AB44</f>
        <v>0</v>
      </c>
      <c r="F394" s="172">
        <f>(Kalkulation_MS6!$AQ$31)/100*detail_MS6!$AO44</f>
        <v>0</v>
      </c>
      <c r="G394" s="172">
        <f>(Kalkulation_MS6!$AQ$31)/100*detail_MS6!$BB44</f>
        <v>0</v>
      </c>
      <c r="H394" s="172">
        <f>(Kalkulation_MS6!$AQ$31)/100*detail_MS6!$BO44</f>
        <v>0</v>
      </c>
      <c r="I394" s="172">
        <f>(Kalkulation_MS6!$AQ$31)/100*detail_MS6!$CB44</f>
        <v>0</v>
      </c>
      <c r="J394" s="206">
        <f t="shared" si="33"/>
        <v>0</v>
      </c>
    </row>
    <row r="395" spans="1:11" outlineLevel="1">
      <c r="A395" s="1">
        <f t="shared" si="32"/>
        <v>0</v>
      </c>
      <c r="C395" s="172">
        <f>(Kalkulation_MS6!$AR$31)/100*detail_MS6!$B45</f>
        <v>0</v>
      </c>
      <c r="D395" s="172">
        <f>(Kalkulation_MS6!$AR$31)/100*detail_MS6!$O45</f>
        <v>0</v>
      </c>
      <c r="E395" s="172">
        <f>(Kalkulation_MS6!$AR$31)/100*detail_MS6!$AB45</f>
        <v>0</v>
      </c>
      <c r="F395" s="172">
        <f>(Kalkulation_MS6!$AR$31)/100*detail_MS6!$AO45</f>
        <v>0</v>
      </c>
      <c r="G395" s="172">
        <f>(Kalkulation_MS6!$AR$31)/100*detail_MS6!$BB45</f>
        <v>0</v>
      </c>
      <c r="H395" s="172">
        <f>(Kalkulation_MS6!$AR$31)/100*detail_MS6!$BO45</f>
        <v>0</v>
      </c>
      <c r="I395" s="172">
        <f>(Kalkulation_MS6!$AR$31)/100*detail_MS6!$CB45</f>
        <v>0</v>
      </c>
      <c r="J395" s="206">
        <f t="shared" si="33"/>
        <v>0</v>
      </c>
    </row>
    <row r="396" spans="1:11" outlineLevel="1">
      <c r="A396" s="1">
        <f t="shared" si="32"/>
        <v>0</v>
      </c>
      <c r="C396" s="172">
        <f>(Kalkulation_MS6!$AS$31)/100*detail_MS6!$B46</f>
        <v>0</v>
      </c>
      <c r="D396" s="172">
        <f>(Kalkulation_MS6!$AS$31)/100*detail_MS6!$O46</f>
        <v>0</v>
      </c>
      <c r="E396" s="172">
        <f>(Kalkulation_MS6!$AS$31)/100*detail_MS6!$AB46</f>
        <v>0</v>
      </c>
      <c r="F396" s="172">
        <f>(Kalkulation_MS6!$AS$31)/100*detail_MS6!$AO46</f>
        <v>0</v>
      </c>
      <c r="G396" s="172">
        <f>(Kalkulation_MS6!$AS$31)/100*detail_MS6!$BB46</f>
        <v>0</v>
      </c>
      <c r="H396" s="172">
        <f>(Kalkulation_MS6!$AS$31)/100*detail_MS6!$BO46</f>
        <v>0</v>
      </c>
      <c r="I396" s="172">
        <f>(Kalkulation_MS6!$AS$31)/100*detail_MS6!$CB46</f>
        <v>0</v>
      </c>
      <c r="J396" s="206">
        <f t="shared" si="33"/>
        <v>0</v>
      </c>
    </row>
    <row r="397" spans="1:11" outlineLevel="1">
      <c r="A397" s="88" t="s">
        <v>450</v>
      </c>
      <c r="B397" s="88"/>
      <c r="C397" s="201">
        <f>SUM(C357:C396)</f>
        <v>0</v>
      </c>
      <c r="D397" s="201">
        <f t="shared" ref="D397:J397" si="34">SUM(D357:D396)</f>
        <v>0</v>
      </c>
      <c r="E397" s="201">
        <f t="shared" si="34"/>
        <v>0</v>
      </c>
      <c r="F397" s="201">
        <f t="shared" si="34"/>
        <v>0</v>
      </c>
      <c r="G397" s="201">
        <f t="shared" si="34"/>
        <v>0</v>
      </c>
      <c r="H397" s="201">
        <f t="shared" si="34"/>
        <v>0</v>
      </c>
      <c r="I397" s="201">
        <f t="shared" si="34"/>
        <v>0</v>
      </c>
      <c r="J397" s="79">
        <f t="shared" si="34"/>
        <v>0</v>
      </c>
      <c r="K397" s="172">
        <f>Kalkulation_MS6!AT57*7</f>
        <v>0</v>
      </c>
    </row>
    <row r="398" spans="1:11" outlineLevel="1">
      <c r="A398" s="203" t="s">
        <v>451</v>
      </c>
      <c r="J398" s="205">
        <f t="shared" si="24"/>
        <v>0</v>
      </c>
    </row>
    <row r="399" spans="1:11" outlineLevel="1">
      <c r="A399" s="1">
        <f t="shared" ref="A399:A438" si="35">A357</f>
        <v>0</v>
      </c>
      <c r="C399" s="172">
        <f>(Kalkulation_MS6!$F$33)/100*detail_MS6!B7</f>
        <v>0</v>
      </c>
      <c r="D399" s="172">
        <f>(Kalkulation_MS6!$F$33)/100*detail_MS6!O7</f>
        <v>0</v>
      </c>
      <c r="E399" s="172">
        <f>(Kalkulation_MS6!$F$33)/100*detail_MS6!AB7</f>
        <v>0</v>
      </c>
      <c r="F399" s="172">
        <f>(Kalkulation_MS6!$F$33)/100*detail_MS6!AO7</f>
        <v>0</v>
      </c>
      <c r="G399" s="172">
        <f>(Kalkulation_MS6!$F$33)/100*detail_MS6!BB7</f>
        <v>0</v>
      </c>
      <c r="H399" s="172">
        <f>(Kalkulation_MS6!$F$33)/100*detail_MS6!BO7</f>
        <v>0</v>
      </c>
      <c r="I399" s="172">
        <f>(Kalkulation_MS6!$F$33)/100*detail_MS6!CB7</f>
        <v>0</v>
      </c>
      <c r="J399" s="206">
        <f t="shared" si="24"/>
        <v>0</v>
      </c>
    </row>
    <row r="400" spans="1:11" outlineLevel="1">
      <c r="A400" s="1">
        <f t="shared" si="35"/>
        <v>0</v>
      </c>
      <c r="C400" s="172">
        <f>(Kalkulation_MS6!$G$33)/100*detail_MS6!B8</f>
        <v>0</v>
      </c>
      <c r="D400" s="172">
        <f>(Kalkulation_MS6!$G$33)/100*detail_MS6!O8</f>
        <v>0</v>
      </c>
      <c r="E400" s="172">
        <f>(Kalkulation_MS6!$G$33)/100*detail_MS6!AB8</f>
        <v>0</v>
      </c>
      <c r="F400" s="172">
        <f>(Kalkulation_MS6!$G$33)/100*detail_MS6!AO8</f>
        <v>0</v>
      </c>
      <c r="G400" s="172">
        <f>(Kalkulation_MS6!$G$33)/100*detail_MS6!BB8</f>
        <v>0</v>
      </c>
      <c r="H400" s="172">
        <f>(Kalkulation_MS6!$G$33)/100*detail_MS6!BO8</f>
        <v>0</v>
      </c>
      <c r="I400" s="172">
        <f>(Kalkulation_MS6!$G$33)/100*detail_MS6!CB8</f>
        <v>0</v>
      </c>
      <c r="J400" s="206">
        <f t="shared" si="24"/>
        <v>0</v>
      </c>
    </row>
    <row r="401" spans="1:10" outlineLevel="1">
      <c r="A401" s="1">
        <f t="shared" si="35"/>
        <v>0</v>
      </c>
      <c r="C401" s="172">
        <f>(Kalkulation_MS6!$H$33)/100*detail_MS6!B9</f>
        <v>0</v>
      </c>
      <c r="D401" s="172">
        <f>(Kalkulation_MS6!$H$33)/100*detail_MS6!O9</f>
        <v>0</v>
      </c>
      <c r="E401" s="172">
        <f>(Kalkulation_MS6!$H$33)/100*detail_MS6!AB9</f>
        <v>0</v>
      </c>
      <c r="F401" s="172">
        <f>(Kalkulation_MS6!$H$33)/100*detail_MS6!AO9</f>
        <v>0</v>
      </c>
      <c r="G401" s="172">
        <f>(Kalkulation_MS6!$H$33)/100*detail_MS6!BB9</f>
        <v>0</v>
      </c>
      <c r="H401" s="172">
        <f>(Kalkulation_MS6!$H$33)/100*detail_MS6!BO9</f>
        <v>0</v>
      </c>
      <c r="I401" s="172">
        <f>(Kalkulation_MS6!$H$33)/100*detail_MS6!CB9</f>
        <v>0</v>
      </c>
      <c r="J401" s="206">
        <f t="shared" si="24"/>
        <v>0</v>
      </c>
    </row>
    <row r="402" spans="1:10" outlineLevel="1">
      <c r="A402" s="1">
        <f t="shared" si="35"/>
        <v>0</v>
      </c>
      <c r="C402" s="172">
        <f>(Kalkulation_MS6!$I$33)/100*detail_MS6!B10</f>
        <v>0</v>
      </c>
      <c r="D402" s="172">
        <f>(Kalkulation_MS6!$I$33)/100*detail_MS6!O10</f>
        <v>0</v>
      </c>
      <c r="E402" s="172">
        <f>(Kalkulation_MS6!$I$33)/100*detail_MS6!AB10</f>
        <v>0</v>
      </c>
      <c r="F402" s="172">
        <f>(Kalkulation_MS6!$I$33)/100*detail_MS6!AO10</f>
        <v>0</v>
      </c>
      <c r="G402" s="172">
        <f>(Kalkulation_MS6!$I$33)/100*detail_MS6!BB10</f>
        <v>0</v>
      </c>
      <c r="H402" s="172">
        <f>(Kalkulation_MS6!$I$33)/100*detail_MS6!BO10</f>
        <v>0</v>
      </c>
      <c r="I402" s="172">
        <f>(Kalkulation_MS6!$I$33)/100*detail_MS6!CB10</f>
        <v>0</v>
      </c>
      <c r="J402" s="206">
        <f t="shared" si="24"/>
        <v>0</v>
      </c>
    </row>
    <row r="403" spans="1:10" outlineLevel="1">
      <c r="A403" s="1">
        <f t="shared" si="35"/>
        <v>0</v>
      </c>
      <c r="C403" s="172">
        <f>(Kalkulation_MS6!$J$33)/100*detail_MS6!B11</f>
        <v>0</v>
      </c>
      <c r="D403" s="172">
        <f>(Kalkulation_MS6!$J$33)/100*detail_MS6!O11</f>
        <v>0</v>
      </c>
      <c r="E403" s="172">
        <f>(Kalkulation_MS6!$J$33)/100*detail_MS6!AB11</f>
        <v>0</v>
      </c>
      <c r="F403" s="172">
        <f>(Kalkulation_MS6!$J$33)/100*detail_MS6!AO11</f>
        <v>0</v>
      </c>
      <c r="G403" s="172">
        <f>(Kalkulation_MS6!$J$33)/100*detail_MS6!BB11</f>
        <v>0</v>
      </c>
      <c r="H403" s="172">
        <f>(Kalkulation_MS6!$J$33)/100*detail_MS6!BO11</f>
        <v>0</v>
      </c>
      <c r="I403" s="172">
        <f>(Kalkulation_MS6!$J$33)/100*detail_MS6!CB11</f>
        <v>0</v>
      </c>
      <c r="J403" s="206">
        <f t="shared" si="24"/>
        <v>0</v>
      </c>
    </row>
    <row r="404" spans="1:10" outlineLevel="1">
      <c r="A404" s="1">
        <f t="shared" si="35"/>
        <v>0</v>
      </c>
      <c r="C404" s="172">
        <f>(Kalkulation_MS6!$K$33)/100*detail_MS6!B12</f>
        <v>0</v>
      </c>
      <c r="D404" s="172">
        <f>(Kalkulation_MS6!$K$33)/100*detail_MS6!O12</f>
        <v>0</v>
      </c>
      <c r="E404" s="172">
        <f>(Kalkulation_MS6!$K$33)/100*detail_MS6!AB12</f>
        <v>0</v>
      </c>
      <c r="F404" s="172">
        <f>(Kalkulation_MS6!$K$33)/100*detail_MS6!AO12</f>
        <v>0</v>
      </c>
      <c r="G404" s="172">
        <f>(Kalkulation_MS6!$K$33)/100*detail_MS6!BB12</f>
        <v>0</v>
      </c>
      <c r="H404" s="172">
        <f>(Kalkulation_MS6!$K$33)/100*detail_MS6!BO12</f>
        <v>0</v>
      </c>
      <c r="I404" s="172">
        <f>(Kalkulation_MS6!$K$33)/100*detail_MS6!CB12</f>
        <v>0</v>
      </c>
      <c r="J404" s="206">
        <f t="shared" si="24"/>
        <v>0</v>
      </c>
    </row>
    <row r="405" spans="1:10" outlineLevel="1">
      <c r="A405" s="1">
        <f t="shared" si="35"/>
        <v>0</v>
      </c>
      <c r="C405" s="172">
        <f>(Kalkulation_MS6!$L$33)/100*detail_MS6!B13</f>
        <v>0</v>
      </c>
      <c r="D405" s="172">
        <f>(Kalkulation_MS6!$L$33)/100*detail_MS6!O13</f>
        <v>0</v>
      </c>
      <c r="E405" s="172">
        <f>(Kalkulation_MS6!$L$33)/100*detail_MS6!AB13</f>
        <v>0</v>
      </c>
      <c r="F405" s="172">
        <f>(Kalkulation_MS6!$L$33)/100*detail_MS6!AO13</f>
        <v>0</v>
      </c>
      <c r="G405" s="172">
        <f>(Kalkulation_MS6!$L$33)/100*detail_MS6!BB13</f>
        <v>0</v>
      </c>
      <c r="H405" s="172">
        <f>(Kalkulation_MS6!$L$33)/100*detail_MS6!BO13</f>
        <v>0</v>
      </c>
      <c r="I405" s="172">
        <f>(Kalkulation_MS6!$L$33)/100*detail_MS6!CB13</f>
        <v>0</v>
      </c>
      <c r="J405" s="206">
        <f t="shared" si="24"/>
        <v>0</v>
      </c>
    </row>
    <row r="406" spans="1:10" outlineLevel="1">
      <c r="A406" s="1">
        <f t="shared" si="35"/>
        <v>0</v>
      </c>
      <c r="C406" s="172">
        <f>(Kalkulation_MS6!$M$33)/100*detail_MS6!B14</f>
        <v>0</v>
      </c>
      <c r="D406" s="172">
        <f>(Kalkulation_MS6!$M$33)/100*detail_MS6!O14</f>
        <v>0</v>
      </c>
      <c r="E406" s="172">
        <f>(Kalkulation_MS6!$M$33)/100*detail_MS6!AB14</f>
        <v>0</v>
      </c>
      <c r="F406" s="172">
        <f>(Kalkulation_MS6!$M$33)/100*detail_MS6!AO14</f>
        <v>0</v>
      </c>
      <c r="G406" s="172">
        <f>(Kalkulation_MS6!$M$33)/100*detail_MS6!BB14</f>
        <v>0</v>
      </c>
      <c r="H406" s="172">
        <f>(Kalkulation_MS6!$M$33)/100*detail_MS6!BO14</f>
        <v>0</v>
      </c>
      <c r="I406" s="172">
        <f>(Kalkulation_MS6!$M$33)/100*detail_MS6!CB14</f>
        <v>0</v>
      </c>
      <c r="J406" s="206">
        <f t="shared" si="24"/>
        <v>0</v>
      </c>
    </row>
    <row r="407" spans="1:10" outlineLevel="1">
      <c r="A407" s="1">
        <f t="shared" si="35"/>
        <v>0</v>
      </c>
      <c r="C407" s="172">
        <f>(Kalkulation_MS6!$N$33)/100*detail_MS6!B15</f>
        <v>0</v>
      </c>
      <c r="D407" s="172">
        <f>(Kalkulation_MS6!$N$33)/100*detail_MS6!O15</f>
        <v>0</v>
      </c>
      <c r="E407" s="172">
        <f>(Kalkulation_MS6!$N$33)/100*detail_MS6!AB15</f>
        <v>0</v>
      </c>
      <c r="F407" s="172">
        <f>(Kalkulation_MS6!$N$33)/100*detail_MS6!AO15</f>
        <v>0</v>
      </c>
      <c r="G407" s="172">
        <f>(Kalkulation_MS6!$N$33)/100*detail_MS6!BB15</f>
        <v>0</v>
      </c>
      <c r="H407" s="172">
        <f>(Kalkulation_MS6!$N$33)/100*detail_MS6!BO15</f>
        <v>0</v>
      </c>
      <c r="I407" s="172">
        <f>(Kalkulation_MS6!$N$33)/100*detail_MS6!CB15</f>
        <v>0</v>
      </c>
      <c r="J407" s="206">
        <f t="shared" si="24"/>
        <v>0</v>
      </c>
    </row>
    <row r="408" spans="1:10" outlineLevel="1">
      <c r="A408" s="1">
        <f t="shared" si="35"/>
        <v>0</v>
      </c>
      <c r="C408" s="172">
        <f>(Kalkulation_MS6!$O$33)/100*detail_MS6!B16</f>
        <v>0</v>
      </c>
      <c r="D408" s="172">
        <f>(Kalkulation_MS6!$O$33)/100*detail_MS6!O16</f>
        <v>0</v>
      </c>
      <c r="E408" s="172">
        <f>(Kalkulation_MS6!$O$33)/100*detail_MS6!AB16</f>
        <v>0</v>
      </c>
      <c r="F408" s="172">
        <f>(Kalkulation_MS6!$O$33)/100*detail_MS6!AO16</f>
        <v>0</v>
      </c>
      <c r="G408" s="172">
        <f>(Kalkulation_MS6!$O$33)/100*detail_MS6!BB16</f>
        <v>0</v>
      </c>
      <c r="H408" s="172">
        <f>(Kalkulation_MS6!$O$33)/100*detail_MS6!BO16</f>
        <v>0</v>
      </c>
      <c r="I408" s="172">
        <f>(Kalkulation_MS6!$O$33)/100*detail_MS6!CB16</f>
        <v>0</v>
      </c>
      <c r="J408" s="206">
        <f t="shared" si="24"/>
        <v>0</v>
      </c>
    </row>
    <row r="409" spans="1:10" outlineLevel="1">
      <c r="A409" s="1">
        <f t="shared" si="35"/>
        <v>0</v>
      </c>
      <c r="C409" s="172">
        <f>(Kalkulation_MS6!$P$33)/100*detail_MS6!B17</f>
        <v>0</v>
      </c>
      <c r="D409" s="172">
        <f>(Kalkulation_MS6!$P$33)/100*detail_MS6!O17</f>
        <v>0</v>
      </c>
      <c r="E409" s="172">
        <f>(Kalkulation_MS6!$P$33)/100*detail_MS6!AB17</f>
        <v>0</v>
      </c>
      <c r="F409" s="172">
        <f>(Kalkulation_MS6!$P$33)/100*detail_MS6!AO17</f>
        <v>0</v>
      </c>
      <c r="G409" s="172">
        <f>(Kalkulation_MS6!$P$33)/100*detail_MS6!BB17</f>
        <v>0</v>
      </c>
      <c r="H409" s="172">
        <f>(Kalkulation_MS6!$P$33)/100*detail_MS6!BO17</f>
        <v>0</v>
      </c>
      <c r="I409" s="172">
        <f>(Kalkulation_MS6!$P$33)/100*detail_MS6!CB17</f>
        <v>0</v>
      </c>
      <c r="J409" s="206">
        <f t="shared" ref="J409:J438" si="36">SUM(C409:I409)</f>
        <v>0</v>
      </c>
    </row>
    <row r="410" spans="1:10" outlineLevel="1">
      <c r="A410" s="1">
        <f t="shared" si="35"/>
        <v>0</v>
      </c>
      <c r="C410" s="172">
        <f>(Kalkulation_MS6!$Q$33)/100*detail_MS6!B18</f>
        <v>0</v>
      </c>
      <c r="D410" s="172">
        <f>(Kalkulation_MS6!$Q$33)/100*detail_MS6!O18</f>
        <v>0</v>
      </c>
      <c r="E410" s="172">
        <f>(Kalkulation_MS6!$Q$33)/100*detail_MS6!AB18</f>
        <v>0</v>
      </c>
      <c r="F410" s="172">
        <f>(Kalkulation_MS6!$Q$33)/100*detail_MS6!AO18</f>
        <v>0</v>
      </c>
      <c r="G410" s="172">
        <f>(Kalkulation_MS6!$Q$33)/100*detail_MS6!BB18</f>
        <v>0</v>
      </c>
      <c r="H410" s="172">
        <f>(Kalkulation_MS6!$Q$33)/100*detail_MS6!BO18</f>
        <v>0</v>
      </c>
      <c r="I410" s="172">
        <f>(Kalkulation_MS6!$Q$33)/100*detail_MS6!CB18</f>
        <v>0</v>
      </c>
      <c r="J410" s="206">
        <f t="shared" si="36"/>
        <v>0</v>
      </c>
    </row>
    <row r="411" spans="1:10" outlineLevel="1">
      <c r="A411" s="1">
        <f t="shared" si="35"/>
        <v>0</v>
      </c>
      <c r="C411" s="172">
        <f>(Kalkulation_MS6!$R$33)/100*detail_MS6!B19</f>
        <v>0</v>
      </c>
      <c r="D411" s="172">
        <f>(Kalkulation_MS6!$R$33)/100*detail_MS6!O19</f>
        <v>0</v>
      </c>
      <c r="E411" s="172">
        <f>(Kalkulation_MS6!$R$33)/100*detail_MS6!AB19</f>
        <v>0</v>
      </c>
      <c r="F411" s="172">
        <f>(Kalkulation_MS6!$R$33)/100*detail_MS6!AO19</f>
        <v>0</v>
      </c>
      <c r="G411" s="172">
        <f>(Kalkulation_MS6!$R$33)/100*detail_MS6!BB19</f>
        <v>0</v>
      </c>
      <c r="H411" s="172">
        <f>(Kalkulation_MS6!$R$33)/100*detail_MS6!BO19</f>
        <v>0</v>
      </c>
      <c r="I411" s="172">
        <f>(Kalkulation_MS6!$R$33)/100*detail_MS6!CB19</f>
        <v>0</v>
      </c>
      <c r="J411" s="206">
        <f t="shared" si="36"/>
        <v>0</v>
      </c>
    </row>
    <row r="412" spans="1:10" outlineLevel="1">
      <c r="A412" s="1">
        <f t="shared" si="35"/>
        <v>0</v>
      </c>
      <c r="C412" s="172">
        <f>(Kalkulation_MS6!$S$33)/100*detail_MS6!$B20</f>
        <v>0</v>
      </c>
      <c r="D412" s="172">
        <f>(Kalkulation_MS6!$S$33)/100*detail_MS6!$O20</f>
        <v>0</v>
      </c>
      <c r="E412" s="172">
        <f>(Kalkulation_MS6!$S$33)/100*detail_MS6!$AB20</f>
        <v>0</v>
      </c>
      <c r="F412" s="172">
        <f>(Kalkulation_MS6!$S$33)/100*detail_MS6!$AO20</f>
        <v>0</v>
      </c>
      <c r="G412" s="172">
        <f>(Kalkulation_MS6!$S$33)/100*detail_MS6!$BB20</f>
        <v>0</v>
      </c>
      <c r="H412" s="172">
        <f>(Kalkulation_MS6!$S$33)/100*detail_MS6!$BO20</f>
        <v>0</v>
      </c>
      <c r="I412" s="172">
        <f>(Kalkulation_MS6!$S$33)/100*detail_MS6!$CB20</f>
        <v>0</v>
      </c>
      <c r="J412" s="206">
        <f t="shared" si="36"/>
        <v>0</v>
      </c>
    </row>
    <row r="413" spans="1:10" outlineLevel="1">
      <c r="A413" s="1">
        <f t="shared" si="35"/>
        <v>0</v>
      </c>
      <c r="C413" s="172">
        <f>(Kalkulation_MS6!$T$33)/100*detail_MS6!$B21</f>
        <v>0</v>
      </c>
      <c r="D413" s="172">
        <f>(Kalkulation_MS6!$T$33)/100*detail_MS6!$O21</f>
        <v>0</v>
      </c>
      <c r="E413" s="172">
        <f>(Kalkulation_MS6!$T$33)/100*detail_MS6!$AB21</f>
        <v>0</v>
      </c>
      <c r="F413" s="172">
        <f>(Kalkulation_MS6!$T$33)/100*detail_MS6!$AO21</f>
        <v>0</v>
      </c>
      <c r="G413" s="172">
        <f>(Kalkulation_MS6!$T$33)/100*detail_MS6!$BB21</f>
        <v>0</v>
      </c>
      <c r="H413" s="172">
        <f>(Kalkulation_MS6!$T$33)/100*detail_MS6!$BO21</f>
        <v>0</v>
      </c>
      <c r="I413" s="172">
        <f>(Kalkulation_MS6!$T$33)/100*detail_MS6!$CB21</f>
        <v>0</v>
      </c>
      <c r="J413" s="206">
        <f t="shared" si="36"/>
        <v>0</v>
      </c>
    </row>
    <row r="414" spans="1:10" outlineLevel="1">
      <c r="A414" s="1">
        <f t="shared" si="35"/>
        <v>0</v>
      </c>
      <c r="C414" s="172">
        <f>(Kalkulation_MS6!$U$33)/100*detail_MS6!$B22</f>
        <v>0</v>
      </c>
      <c r="D414" s="172">
        <f>(Kalkulation_MS6!$U$33)/100*detail_MS6!$O22</f>
        <v>0</v>
      </c>
      <c r="E414" s="172">
        <f>(Kalkulation_MS6!$U$33)/100*detail_MS6!$AB22</f>
        <v>0</v>
      </c>
      <c r="F414" s="172">
        <f>(Kalkulation_MS6!$U$33)/100*detail_MS6!$AO22</f>
        <v>0</v>
      </c>
      <c r="G414" s="172">
        <f>(Kalkulation_MS6!$U$33)/100*detail_MS6!$BB22</f>
        <v>0</v>
      </c>
      <c r="H414" s="172">
        <f>(Kalkulation_MS6!$U$33)/100*detail_MS6!$BO22</f>
        <v>0</v>
      </c>
      <c r="I414" s="172">
        <f>(Kalkulation_MS6!$U$33)/100*detail_MS6!$CB22</f>
        <v>0</v>
      </c>
      <c r="J414" s="206">
        <f t="shared" si="36"/>
        <v>0</v>
      </c>
    </row>
    <row r="415" spans="1:10" outlineLevel="1">
      <c r="A415" s="1">
        <f t="shared" si="35"/>
        <v>0</v>
      </c>
      <c r="C415" s="172">
        <f>(Kalkulation_MS6!$V$33)/100*detail_MS6!$B23</f>
        <v>0</v>
      </c>
      <c r="D415" s="172">
        <f>(Kalkulation_MS6!$V$33)/100*detail_MS6!$O23</f>
        <v>0</v>
      </c>
      <c r="E415" s="172">
        <f>(Kalkulation_MS6!$V$33)/100*detail_MS6!$AB23</f>
        <v>0</v>
      </c>
      <c r="F415" s="172">
        <f>(Kalkulation_MS6!$V$33)/100*detail_MS6!$AO23</f>
        <v>0</v>
      </c>
      <c r="G415" s="172">
        <f>(Kalkulation_MS6!$V$33)/100*detail_MS6!$BB23</f>
        <v>0</v>
      </c>
      <c r="H415" s="172">
        <f>(Kalkulation_MS6!$V$33)/100*detail_MS6!$BO23</f>
        <v>0</v>
      </c>
      <c r="I415" s="172">
        <f>(Kalkulation_MS6!$V$33)/100*detail_MS6!$CB23</f>
        <v>0</v>
      </c>
      <c r="J415" s="206">
        <f t="shared" si="36"/>
        <v>0</v>
      </c>
    </row>
    <row r="416" spans="1:10" outlineLevel="1">
      <c r="A416" s="1">
        <f t="shared" si="35"/>
        <v>0</v>
      </c>
      <c r="C416" s="172">
        <f>(Kalkulation_MS6!$W$33)/100*detail_MS6!$B24</f>
        <v>0</v>
      </c>
      <c r="D416" s="172">
        <f>(Kalkulation_MS6!$W$33)/100*detail_MS6!$O24</f>
        <v>0</v>
      </c>
      <c r="E416" s="172">
        <f>(Kalkulation_MS6!$W$33)/100*detail_MS6!$AB24</f>
        <v>0</v>
      </c>
      <c r="F416" s="172">
        <f>(Kalkulation_MS6!$W$33)/100*detail_MS6!$AO24</f>
        <v>0</v>
      </c>
      <c r="G416" s="172">
        <f>(Kalkulation_MS6!$W$33)/100*detail_MS6!$BB24</f>
        <v>0</v>
      </c>
      <c r="H416" s="172">
        <f>(Kalkulation_MS6!$W$33)/100*detail_MS6!$BO24</f>
        <v>0</v>
      </c>
      <c r="I416" s="172">
        <f>(Kalkulation_MS6!$W$33)/100*detail_MS6!$CB24</f>
        <v>0</v>
      </c>
      <c r="J416" s="206">
        <f t="shared" si="36"/>
        <v>0</v>
      </c>
    </row>
    <row r="417" spans="1:10" outlineLevel="1">
      <c r="A417" s="1">
        <f t="shared" si="35"/>
        <v>0</v>
      </c>
      <c r="C417" s="172">
        <f>(Kalkulation_MS6!$X$33)/100*detail_MS6!$B25</f>
        <v>0</v>
      </c>
      <c r="D417" s="172">
        <f>(Kalkulation_MS6!$X$33)/100*detail_MS6!$O25</f>
        <v>0</v>
      </c>
      <c r="E417" s="172">
        <f>(Kalkulation_MS6!$X$33)/100*detail_MS6!$AB25</f>
        <v>0</v>
      </c>
      <c r="F417" s="172">
        <f>(Kalkulation_MS6!$X$33)/100*detail_MS6!$AO25</f>
        <v>0</v>
      </c>
      <c r="G417" s="172">
        <f>(Kalkulation_MS6!$X$33)/100*detail_MS6!$BB25</f>
        <v>0</v>
      </c>
      <c r="H417" s="172">
        <f>(Kalkulation_MS6!$X$33)/100*detail_MS6!$BO25</f>
        <v>0</v>
      </c>
      <c r="I417" s="172">
        <f>(Kalkulation_MS6!$X$33)/100*detail_MS6!$CB25</f>
        <v>0</v>
      </c>
      <c r="J417" s="206">
        <f t="shared" si="36"/>
        <v>0</v>
      </c>
    </row>
    <row r="418" spans="1:10" outlineLevel="1">
      <c r="A418" s="1">
        <f t="shared" si="35"/>
        <v>0</v>
      </c>
      <c r="C418" s="172">
        <f>(Kalkulation_MS6!$Y$33)/100*detail_MS6!$B26</f>
        <v>0</v>
      </c>
      <c r="D418" s="172">
        <f>(Kalkulation_MS6!$Y$33)/100*detail_MS6!$O26</f>
        <v>0</v>
      </c>
      <c r="E418" s="172">
        <f>(Kalkulation_MS6!$Y$33)/100*detail_MS6!$AB26</f>
        <v>0</v>
      </c>
      <c r="F418" s="172">
        <f>(Kalkulation_MS6!$Y$33)/100*detail_MS6!$AO26</f>
        <v>0</v>
      </c>
      <c r="G418" s="172">
        <f>(Kalkulation_MS6!$Y$33)/100*detail_MS6!$BB26</f>
        <v>0</v>
      </c>
      <c r="H418" s="172">
        <f>(Kalkulation_MS6!$Y$33)/100*detail_MS6!$BO26</f>
        <v>0</v>
      </c>
      <c r="I418" s="172">
        <f>(Kalkulation_MS6!$Y$33)/100*detail_MS6!$CB26</f>
        <v>0</v>
      </c>
      <c r="J418" s="206">
        <f t="shared" si="36"/>
        <v>0</v>
      </c>
    </row>
    <row r="419" spans="1:10" outlineLevel="1">
      <c r="A419" s="1">
        <f t="shared" si="35"/>
        <v>0</v>
      </c>
      <c r="C419" s="172">
        <f>(Kalkulation_MS6!$Z$33)/100*detail_MS6!$B27</f>
        <v>0</v>
      </c>
      <c r="D419" s="172">
        <f>(Kalkulation_MS6!$Z$33)/100*detail_MS6!$O27</f>
        <v>0</v>
      </c>
      <c r="E419" s="172">
        <f>(Kalkulation_MS6!$Z$33)/100*detail_MS6!$AB27</f>
        <v>0</v>
      </c>
      <c r="F419" s="172">
        <f>(Kalkulation_MS6!$Z$33)/100*detail_MS6!$AO27</f>
        <v>0</v>
      </c>
      <c r="G419" s="172">
        <f>(Kalkulation_MS6!$Z$33)/100*detail_MS6!$BB27</f>
        <v>0</v>
      </c>
      <c r="H419" s="172">
        <f>(Kalkulation_MS6!$Z$33)/100*detail_MS6!$BO27</f>
        <v>0</v>
      </c>
      <c r="I419" s="172">
        <f>(Kalkulation_MS6!$Z$33)/100*detail_MS6!$CB27</f>
        <v>0</v>
      </c>
      <c r="J419" s="206">
        <f t="shared" si="36"/>
        <v>0</v>
      </c>
    </row>
    <row r="420" spans="1:10" outlineLevel="1">
      <c r="A420" s="1">
        <f t="shared" si="35"/>
        <v>0</v>
      </c>
      <c r="C420" s="172">
        <f>(Kalkulation_MS6!$AA$33)/100*detail_MS6!$B28</f>
        <v>0</v>
      </c>
      <c r="D420" s="172">
        <f>(Kalkulation_MS6!$AA$33)/100*detail_MS6!$O28</f>
        <v>0</v>
      </c>
      <c r="E420" s="172">
        <f>(Kalkulation_MS6!$AA$33)/100*detail_MS6!$AB28</f>
        <v>0</v>
      </c>
      <c r="F420" s="172">
        <f>(Kalkulation_MS6!$AA$33)/100*detail_MS6!$AO28</f>
        <v>0</v>
      </c>
      <c r="G420" s="172">
        <f>(Kalkulation_MS6!$AA$33)/100*detail_MS6!$BB28</f>
        <v>0</v>
      </c>
      <c r="H420" s="172">
        <f>(Kalkulation_MS6!$AA$33)/100*detail_MS6!$BO28</f>
        <v>0</v>
      </c>
      <c r="I420" s="172">
        <f>(Kalkulation_MS6!$AA$33)/100*detail_MS6!$CB28</f>
        <v>0</v>
      </c>
      <c r="J420" s="206">
        <f t="shared" si="36"/>
        <v>0</v>
      </c>
    </row>
    <row r="421" spans="1:10" outlineLevel="1">
      <c r="A421" s="1">
        <f t="shared" si="35"/>
        <v>0</v>
      </c>
      <c r="C421" s="172">
        <f>(Kalkulation_MS6!$AB$33)/100*detail_MS6!$B29</f>
        <v>0</v>
      </c>
      <c r="D421" s="172">
        <f>(Kalkulation_MS6!$AB$33)/100*detail_MS6!$O29</f>
        <v>0</v>
      </c>
      <c r="E421" s="172">
        <f>(Kalkulation_MS6!$AB$33)/100*detail_MS6!$AB29</f>
        <v>0</v>
      </c>
      <c r="F421" s="172">
        <f>(Kalkulation_MS6!$AB$33)/100*detail_MS6!$AO29</f>
        <v>0</v>
      </c>
      <c r="G421" s="172">
        <f>(Kalkulation_MS6!$AB$33)/100*detail_MS6!$BB29</f>
        <v>0</v>
      </c>
      <c r="H421" s="172">
        <f>(Kalkulation_MS6!$AB$33)/100*detail_MS6!$BO29</f>
        <v>0</v>
      </c>
      <c r="I421" s="172">
        <f>(Kalkulation_MS6!$AB$33)/100*detail_MS6!$CB29</f>
        <v>0</v>
      </c>
      <c r="J421" s="206">
        <f t="shared" si="36"/>
        <v>0</v>
      </c>
    </row>
    <row r="422" spans="1:10" outlineLevel="1">
      <c r="A422" s="1">
        <f t="shared" si="35"/>
        <v>0</v>
      </c>
      <c r="C422" s="172">
        <f>(Kalkulation_MS6!$AC$33)/100*detail_MS6!$B30</f>
        <v>0</v>
      </c>
      <c r="D422" s="172">
        <f>(Kalkulation_MS6!$AC$33)/100*detail_MS6!$O30</f>
        <v>0</v>
      </c>
      <c r="E422" s="172">
        <f>(Kalkulation_MS6!$AC$33)/100*detail_MS6!$AB30</f>
        <v>0</v>
      </c>
      <c r="F422" s="172">
        <f>(Kalkulation_MS6!$AC$33)/100*detail_MS6!$AO30</f>
        <v>0</v>
      </c>
      <c r="G422" s="172">
        <f>(Kalkulation_MS6!$AC$33)/100*detail_MS6!$BB30</f>
        <v>0</v>
      </c>
      <c r="H422" s="172">
        <f>(Kalkulation_MS6!$AC$33)/100*detail_MS6!$BO30</f>
        <v>0</v>
      </c>
      <c r="I422" s="172">
        <f>(Kalkulation_MS6!$AC$33)/100*detail_MS6!$CB30</f>
        <v>0</v>
      </c>
      <c r="J422" s="206">
        <f t="shared" si="36"/>
        <v>0</v>
      </c>
    </row>
    <row r="423" spans="1:10" outlineLevel="1">
      <c r="A423" s="1">
        <f t="shared" si="35"/>
        <v>0</v>
      </c>
      <c r="C423" s="172">
        <f>(Kalkulation_MS6!$AD$33)/100*detail_MS6!$B31</f>
        <v>0</v>
      </c>
      <c r="D423" s="172">
        <f>(Kalkulation_MS6!$AD$33)/100*detail_MS6!$O31</f>
        <v>0</v>
      </c>
      <c r="E423" s="172">
        <f>(Kalkulation_MS6!$AD$33)/100*detail_MS6!$AB31</f>
        <v>0</v>
      </c>
      <c r="F423" s="172">
        <f>(Kalkulation_MS6!$AD$33)/100*detail_MS6!$AO31</f>
        <v>0</v>
      </c>
      <c r="G423" s="172">
        <f>(Kalkulation_MS6!$AD$33)/100*detail_MS6!$BB31</f>
        <v>0</v>
      </c>
      <c r="H423" s="172">
        <f>(Kalkulation_MS6!$AD$33)/100*detail_MS6!$BO31</f>
        <v>0</v>
      </c>
      <c r="I423" s="172">
        <f>(Kalkulation_MS6!$AD$33)/100*detail_MS6!$CB31</f>
        <v>0</v>
      </c>
      <c r="J423" s="206">
        <f t="shared" si="36"/>
        <v>0</v>
      </c>
    </row>
    <row r="424" spans="1:10" outlineLevel="1">
      <c r="A424" s="1">
        <f t="shared" si="35"/>
        <v>0</v>
      </c>
      <c r="C424" s="172">
        <f>(Kalkulation_MS6!$AE$33)/100*detail_MS6!$B32</f>
        <v>0</v>
      </c>
      <c r="D424" s="172">
        <f>(Kalkulation_MS6!$AE$33)/100*detail_MS6!$O32</f>
        <v>0</v>
      </c>
      <c r="E424" s="172">
        <f>(Kalkulation_MS6!$AE$33)/100*detail_MS6!$AB32</f>
        <v>0</v>
      </c>
      <c r="F424" s="172">
        <f>(Kalkulation_MS6!$AE$33)/100*detail_MS6!$AO32</f>
        <v>0</v>
      </c>
      <c r="G424" s="172">
        <f>(Kalkulation_MS6!$AE$33)/100*detail_MS6!$BB32</f>
        <v>0</v>
      </c>
      <c r="H424" s="172">
        <f>(Kalkulation_MS6!$AE$33)/100*detail_MS6!$BO32</f>
        <v>0</v>
      </c>
      <c r="I424" s="172">
        <f>(Kalkulation_MS6!$AE$33)/100*detail_MS6!$CB32</f>
        <v>0</v>
      </c>
      <c r="J424" s="206">
        <f t="shared" si="36"/>
        <v>0</v>
      </c>
    </row>
    <row r="425" spans="1:10" outlineLevel="1">
      <c r="A425" s="1">
        <f t="shared" si="35"/>
        <v>0</v>
      </c>
      <c r="C425" s="172">
        <f>(Kalkulation_MS6!$AF$33)/100*detail_MS6!$B33</f>
        <v>0</v>
      </c>
      <c r="D425" s="172">
        <f>(Kalkulation_MS6!$AF$33)/100*detail_MS6!$O33</f>
        <v>0</v>
      </c>
      <c r="E425" s="172">
        <f>(Kalkulation_MS6!$AF$33)/100*detail_MS6!$AB33</f>
        <v>0</v>
      </c>
      <c r="F425" s="172">
        <f>(Kalkulation_MS6!$AF$33)/100*detail_MS6!$AO33</f>
        <v>0</v>
      </c>
      <c r="G425" s="172">
        <f>(Kalkulation_MS6!$AF$33)/100*detail_MS6!$BB33</f>
        <v>0</v>
      </c>
      <c r="H425" s="172">
        <f>(Kalkulation_MS6!$AF$33)/100*detail_MS6!$BO33</f>
        <v>0</v>
      </c>
      <c r="I425" s="172">
        <f>(Kalkulation_MS6!$AF$33)/100*detail_MS6!$CB33</f>
        <v>0</v>
      </c>
      <c r="J425" s="206">
        <f t="shared" si="36"/>
        <v>0</v>
      </c>
    </row>
    <row r="426" spans="1:10" outlineLevel="1">
      <c r="A426" s="1">
        <f t="shared" si="35"/>
        <v>0</v>
      </c>
      <c r="C426" s="172">
        <f>(Kalkulation_MS6!$AG$33)/100*detail_MS6!$B34</f>
        <v>0</v>
      </c>
      <c r="D426" s="172">
        <f>(Kalkulation_MS6!$AG$33)/100*detail_MS6!$O34</f>
        <v>0</v>
      </c>
      <c r="E426" s="172">
        <f>(Kalkulation_MS6!$AG$33)/100*detail_MS6!$AB34</f>
        <v>0</v>
      </c>
      <c r="F426" s="172">
        <f>(Kalkulation_MS6!$AG$33)/100*detail_MS6!$AO34</f>
        <v>0</v>
      </c>
      <c r="G426" s="172">
        <f>(Kalkulation_MS6!$AG$33)/100*detail_MS6!$BB34</f>
        <v>0</v>
      </c>
      <c r="H426" s="172">
        <f>(Kalkulation_MS6!$AG$33)/100*detail_MS6!$BO34</f>
        <v>0</v>
      </c>
      <c r="I426" s="172">
        <f>(Kalkulation_MS6!$AG$33)/100*detail_MS6!$CB34</f>
        <v>0</v>
      </c>
      <c r="J426" s="206">
        <f t="shared" si="36"/>
        <v>0</v>
      </c>
    </row>
    <row r="427" spans="1:10" outlineLevel="1">
      <c r="A427" s="1">
        <f t="shared" si="35"/>
        <v>0</v>
      </c>
      <c r="C427" s="172">
        <f>(Kalkulation_MS6!$AH$33)/100*detail_MS6!$B35</f>
        <v>0</v>
      </c>
      <c r="D427" s="172">
        <f>(Kalkulation_MS6!$AH$33)/100*detail_MS6!$O35</f>
        <v>0</v>
      </c>
      <c r="E427" s="172">
        <f>(Kalkulation_MS6!$AH$33)/100*detail_MS6!$AB35</f>
        <v>0</v>
      </c>
      <c r="F427" s="172">
        <f>(Kalkulation_MS6!$AH$33)/100*detail_MS6!$AO35</f>
        <v>0</v>
      </c>
      <c r="G427" s="172">
        <f>(Kalkulation_MS6!$AH$33)/100*detail_MS6!$BB35</f>
        <v>0</v>
      </c>
      <c r="H427" s="172">
        <f>(Kalkulation_MS6!$AH$33)/100*detail_MS6!$BO35</f>
        <v>0</v>
      </c>
      <c r="I427" s="172">
        <f>(Kalkulation_MS6!$AH$33)/100*detail_MS6!$CB35</f>
        <v>0</v>
      </c>
      <c r="J427" s="206">
        <f t="shared" si="36"/>
        <v>0</v>
      </c>
    </row>
    <row r="428" spans="1:10" outlineLevel="1">
      <c r="A428" s="1">
        <f t="shared" si="35"/>
        <v>0</v>
      </c>
      <c r="C428" s="172">
        <f>(Kalkulation_MS6!$AI$33)/100*detail_MS6!$B36</f>
        <v>0</v>
      </c>
      <c r="D428" s="172">
        <f>(Kalkulation_MS6!$AI$33)/100*detail_MS6!$O36</f>
        <v>0</v>
      </c>
      <c r="E428" s="172">
        <f>(Kalkulation_MS6!$AI$33)/100*detail_MS6!$AB36</f>
        <v>0</v>
      </c>
      <c r="F428" s="172">
        <f>(Kalkulation_MS6!$AI$33)/100*detail_MS6!$AO36</f>
        <v>0</v>
      </c>
      <c r="G428" s="172">
        <f>(Kalkulation_MS6!$AI$33)/100*detail_MS6!$BB36</f>
        <v>0</v>
      </c>
      <c r="H428" s="172">
        <f>(Kalkulation_MS6!$AI$33)/100*detail_MS6!$BO36</f>
        <v>0</v>
      </c>
      <c r="I428" s="172">
        <f>(Kalkulation_MS6!$AI$33)/100*detail_MS6!$CB36</f>
        <v>0</v>
      </c>
      <c r="J428" s="206">
        <f t="shared" si="36"/>
        <v>0</v>
      </c>
    </row>
    <row r="429" spans="1:10" outlineLevel="1">
      <c r="A429" s="1">
        <f t="shared" si="35"/>
        <v>0</v>
      </c>
      <c r="C429" s="172">
        <f>(Kalkulation_MS6!$AJ$33)/100*detail_MS6!$B37</f>
        <v>0</v>
      </c>
      <c r="D429" s="172">
        <f>(Kalkulation_MS6!$AJ$33)/100*detail_MS6!$O37</f>
        <v>0</v>
      </c>
      <c r="E429" s="172">
        <f>(Kalkulation_MS6!$AJ$33)/100*detail_MS6!$AB37</f>
        <v>0</v>
      </c>
      <c r="F429" s="172">
        <f>(Kalkulation_MS6!$AJ$33)/100*detail_MS6!$AO37</f>
        <v>0</v>
      </c>
      <c r="G429" s="172">
        <f>(Kalkulation_MS6!$AJ$33)/100*detail_MS6!$BB37</f>
        <v>0</v>
      </c>
      <c r="H429" s="172">
        <f>(Kalkulation_MS6!$AJ$33)/100*detail_MS6!$BO37</f>
        <v>0</v>
      </c>
      <c r="I429" s="172">
        <f>(Kalkulation_MS6!$AJ$33)/100*detail_MS6!$CB37</f>
        <v>0</v>
      </c>
      <c r="J429" s="206">
        <f t="shared" si="36"/>
        <v>0</v>
      </c>
    </row>
    <row r="430" spans="1:10" outlineLevel="1">
      <c r="A430" s="1">
        <f t="shared" si="35"/>
        <v>0</v>
      </c>
      <c r="C430" s="172">
        <f>(Kalkulation_MS6!$AK$33)/100*detail_MS6!$B38</f>
        <v>0</v>
      </c>
      <c r="D430" s="172">
        <f>(Kalkulation_MS6!$AK$33)/100*detail_MS6!$O38</f>
        <v>0</v>
      </c>
      <c r="E430" s="172">
        <f>(Kalkulation_MS6!$AK$33)/100*detail_MS6!$AB38</f>
        <v>0</v>
      </c>
      <c r="F430" s="172">
        <f>(Kalkulation_MS6!$AK$33)/100*detail_MS6!$AO38</f>
        <v>0</v>
      </c>
      <c r="G430" s="172">
        <f>(Kalkulation_MS6!$AK$33)/100*detail_MS6!$BB38</f>
        <v>0</v>
      </c>
      <c r="H430" s="172">
        <f>(Kalkulation_MS6!$AK$33)/100*detail_MS6!$BO38</f>
        <v>0</v>
      </c>
      <c r="I430" s="172">
        <f>(Kalkulation_MS6!$AK$33)/100*detail_MS6!$CB38</f>
        <v>0</v>
      </c>
      <c r="J430" s="206">
        <f t="shared" si="36"/>
        <v>0</v>
      </c>
    </row>
    <row r="431" spans="1:10" outlineLevel="1">
      <c r="A431" s="1">
        <f t="shared" si="35"/>
        <v>0</v>
      </c>
      <c r="C431" s="172">
        <f>(Kalkulation_MS6!$AL$33)/100*detail_MS6!$B39</f>
        <v>0</v>
      </c>
      <c r="D431" s="172">
        <f>(Kalkulation_MS6!$AL$33)/100*detail_MS6!$O39</f>
        <v>0</v>
      </c>
      <c r="E431" s="172">
        <f>(Kalkulation_MS6!$AL$33)/100*detail_MS6!$AB39</f>
        <v>0</v>
      </c>
      <c r="F431" s="172">
        <f>(Kalkulation_MS6!$AL$33)/100*detail_MS6!$AO39</f>
        <v>0</v>
      </c>
      <c r="G431" s="172">
        <f>(Kalkulation_MS6!$AL$33)/100*detail_MS6!$BB39</f>
        <v>0</v>
      </c>
      <c r="H431" s="172">
        <f>(Kalkulation_MS6!$AL$33)/100*detail_MS6!$BO39</f>
        <v>0</v>
      </c>
      <c r="I431" s="172">
        <f>(Kalkulation_MS6!$AL$33)/100*detail_MS6!$CB39</f>
        <v>0</v>
      </c>
      <c r="J431" s="206">
        <f t="shared" si="36"/>
        <v>0</v>
      </c>
    </row>
    <row r="432" spans="1:10" outlineLevel="1">
      <c r="A432" s="1">
        <f t="shared" si="35"/>
        <v>0</v>
      </c>
      <c r="C432" s="172">
        <f>(Kalkulation_MS6!$AM$33)/100*detail_MS6!$B40</f>
        <v>0</v>
      </c>
      <c r="D432" s="172">
        <f>(Kalkulation_MS6!$AM$33)/100*detail_MS6!$O40</f>
        <v>0</v>
      </c>
      <c r="E432" s="172">
        <f>(Kalkulation_MS6!$AM$33)/100*detail_MS6!$AB40</f>
        <v>0</v>
      </c>
      <c r="F432" s="172">
        <f>(Kalkulation_MS6!$AM$33)/100*detail_MS6!$AO40</f>
        <v>0</v>
      </c>
      <c r="G432" s="172">
        <f>(Kalkulation_MS6!$AM$33)/100*detail_MS6!$BB40</f>
        <v>0</v>
      </c>
      <c r="H432" s="172">
        <f>(Kalkulation_MS6!$AM$33)/100*detail_MS6!$BO40</f>
        <v>0</v>
      </c>
      <c r="I432" s="172">
        <f>(Kalkulation_MS6!$AM$33)/100*detail_MS6!$CB40</f>
        <v>0</v>
      </c>
      <c r="J432" s="206">
        <f t="shared" si="36"/>
        <v>0</v>
      </c>
    </row>
    <row r="433" spans="1:11" outlineLevel="1">
      <c r="A433" s="1">
        <f t="shared" si="35"/>
        <v>0</v>
      </c>
      <c r="C433" s="172">
        <f>(Kalkulation_MS6!$AN$33)/100*detail_MS6!$B41</f>
        <v>0</v>
      </c>
      <c r="D433" s="172">
        <f>(Kalkulation_MS6!$AN$33)/100*detail_MS6!$O41</f>
        <v>0</v>
      </c>
      <c r="E433" s="172">
        <f>(Kalkulation_MS6!$AN$33)/100*detail_MS6!$AB41</f>
        <v>0</v>
      </c>
      <c r="F433" s="172">
        <f>(Kalkulation_MS6!$AN$33)/100*detail_MS6!$AO41</f>
        <v>0</v>
      </c>
      <c r="G433" s="172">
        <f>(Kalkulation_MS6!$AN$33)/100*detail_MS6!$BB41</f>
        <v>0</v>
      </c>
      <c r="H433" s="172">
        <f>(Kalkulation_MS6!$AN$33)/100*detail_MS6!$BO41</f>
        <v>0</v>
      </c>
      <c r="I433" s="172">
        <f>(Kalkulation_MS6!$AN$33)/100*detail_MS6!$CB41</f>
        <v>0</v>
      </c>
      <c r="J433" s="206">
        <f t="shared" si="36"/>
        <v>0</v>
      </c>
    </row>
    <row r="434" spans="1:11" outlineLevel="1">
      <c r="A434" s="1">
        <f t="shared" si="35"/>
        <v>0</v>
      </c>
      <c r="C434" s="172">
        <f>(Kalkulation_MS6!$AO$33)/100*detail_MS6!$B42</f>
        <v>0</v>
      </c>
      <c r="D434" s="172">
        <f>(Kalkulation_MS6!$AO$33)/100*detail_MS6!$O42</f>
        <v>0</v>
      </c>
      <c r="E434" s="172">
        <f>(Kalkulation_MS6!$AO$33)/100*detail_MS6!$AB42</f>
        <v>0</v>
      </c>
      <c r="F434" s="172">
        <f>(Kalkulation_MS6!$AO$33)/100*detail_MS6!$AO42</f>
        <v>0</v>
      </c>
      <c r="G434" s="172">
        <f>(Kalkulation_MS6!$AO$33)/100*detail_MS6!$BB42</f>
        <v>0</v>
      </c>
      <c r="H434" s="172">
        <f>(Kalkulation_MS6!$AO$33)/100*detail_MS6!$BO42</f>
        <v>0</v>
      </c>
      <c r="I434" s="172">
        <f>(Kalkulation_MS6!$AO$33)/100*detail_MS6!$CB42</f>
        <v>0</v>
      </c>
      <c r="J434" s="206">
        <f t="shared" si="36"/>
        <v>0</v>
      </c>
    </row>
    <row r="435" spans="1:11" outlineLevel="1">
      <c r="A435" s="1">
        <f t="shared" si="35"/>
        <v>0</v>
      </c>
      <c r="C435" s="172">
        <f>(Kalkulation_MS6!$AP$33)/100*detail_MS6!$B43</f>
        <v>0</v>
      </c>
      <c r="D435" s="172">
        <f>(Kalkulation_MS6!$AP$33)/100*detail_MS6!$O43</f>
        <v>0</v>
      </c>
      <c r="E435" s="172">
        <f>(Kalkulation_MS6!$AP$33)/100*detail_MS6!$AB43</f>
        <v>0</v>
      </c>
      <c r="F435" s="172">
        <f>(Kalkulation_MS6!$AP$33)/100*detail_MS6!$AO43</f>
        <v>0</v>
      </c>
      <c r="G435" s="172">
        <f>(Kalkulation_MS6!$AP$33)/100*detail_MS6!$BB43</f>
        <v>0</v>
      </c>
      <c r="H435" s="172">
        <f>(Kalkulation_MS6!$AP$33)/100*detail_MS6!$BO43</f>
        <v>0</v>
      </c>
      <c r="I435" s="172">
        <f>(Kalkulation_MS6!$AP$33)/100*detail_MS6!$CB43</f>
        <v>0</v>
      </c>
      <c r="J435" s="206">
        <f t="shared" si="36"/>
        <v>0</v>
      </c>
    </row>
    <row r="436" spans="1:11" outlineLevel="1">
      <c r="A436" s="1">
        <f t="shared" si="35"/>
        <v>0</v>
      </c>
      <c r="C436" s="172">
        <f>(Kalkulation_MS6!$AQ$33)/100*detail_MS6!$B44</f>
        <v>0</v>
      </c>
      <c r="D436" s="172">
        <f>(Kalkulation_MS6!$AQ$33)/100*detail_MS6!$O44</f>
        <v>0</v>
      </c>
      <c r="E436" s="172">
        <f>(Kalkulation_MS6!$AQ$33)/100*detail_MS6!$AB44</f>
        <v>0</v>
      </c>
      <c r="F436" s="172">
        <f>(Kalkulation_MS6!$AQ$33)/100*detail_MS6!$AO44</f>
        <v>0</v>
      </c>
      <c r="G436" s="172">
        <f>(Kalkulation_MS6!$AQ$33)/100*detail_MS6!$BB44</f>
        <v>0</v>
      </c>
      <c r="H436" s="172">
        <f>(Kalkulation_MS6!$AQ$33)/100*detail_MS6!$BO44</f>
        <v>0</v>
      </c>
      <c r="I436" s="172">
        <f>(Kalkulation_MS6!$AQ$33)/100*detail_MS6!$CB44</f>
        <v>0</v>
      </c>
      <c r="J436" s="206">
        <f t="shared" si="36"/>
        <v>0</v>
      </c>
    </row>
    <row r="437" spans="1:11" outlineLevel="1">
      <c r="A437" s="1">
        <f t="shared" si="35"/>
        <v>0</v>
      </c>
      <c r="C437" s="172">
        <f>(Kalkulation_MS6!$AR$33)/100*detail_MS6!$B45</f>
        <v>0</v>
      </c>
      <c r="D437" s="172">
        <f>(Kalkulation_MS6!$AR$33)/100*detail_MS6!$O45</f>
        <v>0</v>
      </c>
      <c r="E437" s="172">
        <f>(Kalkulation_MS6!$AR$33)/100*detail_MS6!$AB45</f>
        <v>0</v>
      </c>
      <c r="F437" s="172">
        <f>(Kalkulation_MS6!$AR$33)/100*detail_MS6!$AO45</f>
        <v>0</v>
      </c>
      <c r="G437" s="172">
        <f>(Kalkulation_MS6!$AR$33)/100*detail_MS6!$BB45</f>
        <v>0</v>
      </c>
      <c r="H437" s="172">
        <f>(Kalkulation_MS6!$AR$33)/100*detail_MS6!$BO45</f>
        <v>0</v>
      </c>
      <c r="I437" s="172">
        <f>(Kalkulation_MS6!$AR$33)/100*detail_MS6!$CB45</f>
        <v>0</v>
      </c>
      <c r="J437" s="206">
        <f t="shared" si="36"/>
        <v>0</v>
      </c>
    </row>
    <row r="438" spans="1:11" outlineLevel="1">
      <c r="A438" s="1">
        <f t="shared" si="35"/>
        <v>0</v>
      </c>
      <c r="C438" s="172">
        <f>(Kalkulation_MS6!$AS$33)/100*detail_MS6!$B46</f>
        <v>0</v>
      </c>
      <c r="D438" s="172">
        <f>(Kalkulation_MS6!$AS$33)/100*detail_MS6!$O46</f>
        <v>0</v>
      </c>
      <c r="E438" s="172">
        <f>(Kalkulation_MS6!$AS$33)/100*detail_MS6!$AB46</f>
        <v>0</v>
      </c>
      <c r="F438" s="172">
        <f>(Kalkulation_MS6!$AS$33)/100*detail_MS6!$AO46</f>
        <v>0</v>
      </c>
      <c r="G438" s="172">
        <f>(Kalkulation_MS6!$AS$33)/100*detail_MS6!$BB46</f>
        <v>0</v>
      </c>
      <c r="H438" s="172">
        <f>(Kalkulation_MS6!$AS$33)/100*detail_MS6!$BO46</f>
        <v>0</v>
      </c>
      <c r="I438" s="172">
        <f>(Kalkulation_MS6!$AS$33)/100*detail_MS6!$CB46</f>
        <v>0</v>
      </c>
      <c r="J438" s="206">
        <f t="shared" si="36"/>
        <v>0</v>
      </c>
    </row>
    <row r="439" spans="1:11" outlineLevel="1">
      <c r="A439" s="88" t="s">
        <v>452</v>
      </c>
      <c r="B439" s="88"/>
      <c r="C439" s="201">
        <f>SUM(C399:C438)</f>
        <v>0</v>
      </c>
      <c r="D439" s="201">
        <f t="shared" ref="D439:J439" si="37">SUM(D399:D438)</f>
        <v>0</v>
      </c>
      <c r="E439" s="201">
        <f t="shared" si="37"/>
        <v>0</v>
      </c>
      <c r="F439" s="201">
        <f t="shared" si="37"/>
        <v>0</v>
      </c>
      <c r="G439" s="201">
        <f t="shared" si="37"/>
        <v>0</v>
      </c>
      <c r="H439" s="201">
        <f t="shared" si="37"/>
        <v>0</v>
      </c>
      <c r="I439" s="201">
        <f t="shared" si="37"/>
        <v>0</v>
      </c>
      <c r="J439" s="79">
        <f t="shared" si="37"/>
        <v>0</v>
      </c>
      <c r="K439" s="172">
        <f>J481+J523+J565+J607+J649+J691</f>
        <v>0</v>
      </c>
    </row>
    <row r="440" spans="1:11" outlineLevel="1">
      <c r="A440" s="203" t="s">
        <v>453</v>
      </c>
      <c r="J440" s="205">
        <f t="shared" ref="J440:J480" si="38">SUM(C440:I440)</f>
        <v>0</v>
      </c>
    </row>
    <row r="441" spans="1:11" outlineLevel="1">
      <c r="A441" s="1">
        <f t="shared" ref="A441:A480" si="39">A399</f>
        <v>0</v>
      </c>
      <c r="C441" s="172">
        <f>Kalkulation_MS6!$F$40/100*detail_MS6!B7</f>
        <v>0</v>
      </c>
      <c r="D441" s="172">
        <f>Kalkulation_MS6!$F$40/100*detail_MS6!O7</f>
        <v>0</v>
      </c>
      <c r="E441" s="172">
        <f>Kalkulation_MS6!$F$40/100*detail_MS6!AB7</f>
        <v>0</v>
      </c>
      <c r="F441" s="172">
        <f>Kalkulation_MS6!$F$40/100*detail_MS6!AO7</f>
        <v>0</v>
      </c>
      <c r="G441" s="172">
        <f>Kalkulation_MS6!$F$40/100*detail_MS6!BB7</f>
        <v>0</v>
      </c>
      <c r="H441" s="172">
        <f>Kalkulation_MS6!$F$40/100*detail_MS6!BO7</f>
        <v>0</v>
      </c>
      <c r="I441" s="172">
        <f>Kalkulation_MS6!$F$40/100*detail_MS6!CB7</f>
        <v>0</v>
      </c>
      <c r="J441" s="206">
        <f t="shared" si="38"/>
        <v>0</v>
      </c>
    </row>
    <row r="442" spans="1:11" outlineLevel="1">
      <c r="A442" s="1">
        <f t="shared" si="39"/>
        <v>0</v>
      </c>
      <c r="C442" s="172">
        <f>Kalkulation_MS6!$G$40/100*detail_MS6!B8</f>
        <v>0</v>
      </c>
      <c r="D442" s="172">
        <f>Kalkulation_MS6!$G$40/100*detail_MS6!O8</f>
        <v>0</v>
      </c>
      <c r="E442" s="172">
        <f>Kalkulation_MS6!$G$40/100*detail_MS6!AB8</f>
        <v>0</v>
      </c>
      <c r="F442" s="172">
        <f>Kalkulation_MS6!$G$40/100*detail_MS6!AO8</f>
        <v>0</v>
      </c>
      <c r="G442" s="172">
        <f>Kalkulation_MS6!$G$40/100*detail_MS6!BB8</f>
        <v>0</v>
      </c>
      <c r="H442" s="172">
        <f>Kalkulation_MS6!$G$40/100*detail_MS6!BO8</f>
        <v>0</v>
      </c>
      <c r="I442" s="172">
        <f>Kalkulation_MS6!$G$40/100*detail_MS6!CB8</f>
        <v>0</v>
      </c>
      <c r="J442" s="206">
        <f t="shared" si="38"/>
        <v>0</v>
      </c>
    </row>
    <row r="443" spans="1:11" outlineLevel="1">
      <c r="A443" s="1">
        <f t="shared" si="39"/>
        <v>0</v>
      </c>
      <c r="C443" s="172">
        <f>Kalkulation_MS6!$H$40/100*detail_MS6!B9</f>
        <v>0</v>
      </c>
      <c r="D443" s="172">
        <f>Kalkulation_MS6!$H$40/100*detail_MS6!O9</f>
        <v>0</v>
      </c>
      <c r="E443" s="172">
        <f>Kalkulation_MS6!$H$40/100*detail_MS6!AB9</f>
        <v>0</v>
      </c>
      <c r="F443" s="172">
        <f>Kalkulation_MS6!$H$40/100*detail_MS6!AO9</f>
        <v>0</v>
      </c>
      <c r="G443" s="172">
        <f>Kalkulation_MS6!$H$40/100*detail_MS6!BB9</f>
        <v>0</v>
      </c>
      <c r="H443" s="172">
        <f>Kalkulation_MS6!$H$40/100*detail_MS6!BO9</f>
        <v>0</v>
      </c>
      <c r="I443" s="172">
        <f>Kalkulation_MS6!$H$40/100*detail_MS6!CB9</f>
        <v>0</v>
      </c>
      <c r="J443" s="206">
        <f t="shared" si="38"/>
        <v>0</v>
      </c>
    </row>
    <row r="444" spans="1:11" outlineLevel="1">
      <c r="A444" s="1">
        <f t="shared" si="39"/>
        <v>0</v>
      </c>
      <c r="C444" s="172">
        <f>Kalkulation_MS6!$I$40/100*detail_MS6!B10</f>
        <v>0</v>
      </c>
      <c r="D444" s="172">
        <f>Kalkulation_MS6!$I$40/100*detail_MS6!O10</f>
        <v>0</v>
      </c>
      <c r="E444" s="172">
        <f>Kalkulation_MS6!$I$40/100*detail_MS6!AB10</f>
        <v>0</v>
      </c>
      <c r="F444" s="172">
        <f>Kalkulation_MS6!$I$40/100*detail_MS6!AO10</f>
        <v>0</v>
      </c>
      <c r="G444" s="172">
        <f>Kalkulation_MS6!$I$40/100*detail_MS6!BB10</f>
        <v>0</v>
      </c>
      <c r="H444" s="172">
        <f>Kalkulation_MS6!$I$40/100*detail_MS6!BO10</f>
        <v>0</v>
      </c>
      <c r="I444" s="172">
        <f>Kalkulation_MS6!$I$40/100*detail_MS6!CB10</f>
        <v>0</v>
      </c>
      <c r="J444" s="206">
        <f t="shared" si="38"/>
        <v>0</v>
      </c>
    </row>
    <row r="445" spans="1:11" outlineLevel="1">
      <c r="A445" s="1">
        <f t="shared" si="39"/>
        <v>0</v>
      </c>
      <c r="C445" s="172">
        <f>Kalkulation_MS6!$J$40/100*detail_MS6!B11</f>
        <v>0</v>
      </c>
      <c r="D445" s="172">
        <f>Kalkulation_MS6!$J$40/100*detail_MS6!O11</f>
        <v>0</v>
      </c>
      <c r="E445" s="172">
        <f>Kalkulation_MS6!$J$40/100*detail_MS6!AB11</f>
        <v>0</v>
      </c>
      <c r="F445" s="172">
        <f>Kalkulation_MS6!$J$40/100*detail_MS6!AO11</f>
        <v>0</v>
      </c>
      <c r="G445" s="172">
        <f>Kalkulation_MS6!$J$40/100*detail_MS6!BB11</f>
        <v>0</v>
      </c>
      <c r="H445" s="172">
        <f>Kalkulation_MS6!$J$40/100*detail_MS6!BO11</f>
        <v>0</v>
      </c>
      <c r="I445" s="172">
        <f>Kalkulation_MS6!$J$40/100*detail_MS6!CB11</f>
        <v>0</v>
      </c>
      <c r="J445" s="206">
        <f t="shared" si="38"/>
        <v>0</v>
      </c>
    </row>
    <row r="446" spans="1:11" outlineLevel="1">
      <c r="A446" s="1">
        <f t="shared" si="39"/>
        <v>0</v>
      </c>
      <c r="C446" s="172">
        <f>Kalkulation_MS6!$K$40/100*detail_MS6!B12</f>
        <v>0</v>
      </c>
      <c r="D446" s="172">
        <f>Kalkulation_MS6!$K$40/100*detail_MS6!O12</f>
        <v>0</v>
      </c>
      <c r="E446" s="172">
        <f>Kalkulation_MS6!$K$40/100*detail_MS6!AB12</f>
        <v>0</v>
      </c>
      <c r="F446" s="172">
        <f>Kalkulation_MS6!$K$40/100*detail_MS6!AO12</f>
        <v>0</v>
      </c>
      <c r="G446" s="172">
        <f>Kalkulation_MS6!$K$40/100*detail_MS6!BB12</f>
        <v>0</v>
      </c>
      <c r="H446" s="172">
        <f>Kalkulation_MS6!$K$40/100*detail_MS6!BO12</f>
        <v>0</v>
      </c>
      <c r="I446" s="172">
        <f>Kalkulation_MS6!$K$40/100*detail_MS6!CB12</f>
        <v>0</v>
      </c>
      <c r="J446" s="206">
        <f t="shared" si="38"/>
        <v>0</v>
      </c>
    </row>
    <row r="447" spans="1:11" outlineLevel="1">
      <c r="A447" s="1">
        <f t="shared" si="39"/>
        <v>0</v>
      </c>
      <c r="C447" s="172">
        <f>Kalkulation_MS6!$L$40/100*detail_MS6!B13</f>
        <v>0</v>
      </c>
      <c r="D447" s="172">
        <f>Kalkulation_MS6!$L$40/100*detail_MS6!O13</f>
        <v>0</v>
      </c>
      <c r="E447" s="172">
        <f>Kalkulation_MS6!$L$40/100*detail_MS6!AB13</f>
        <v>0</v>
      </c>
      <c r="F447" s="172">
        <f>Kalkulation_MS6!$L$40/100*detail_MS6!AO13</f>
        <v>0</v>
      </c>
      <c r="G447" s="172">
        <f>Kalkulation_MS6!$L$40/100*detail_MS6!BB13</f>
        <v>0</v>
      </c>
      <c r="H447" s="172">
        <f>Kalkulation_MS6!$L$40/100*detail_MS6!BO13</f>
        <v>0</v>
      </c>
      <c r="I447" s="172">
        <f>Kalkulation_MS6!$L$40/100*detail_MS6!CB13</f>
        <v>0</v>
      </c>
      <c r="J447" s="206">
        <f t="shared" si="38"/>
        <v>0</v>
      </c>
    </row>
    <row r="448" spans="1:11" outlineLevel="1">
      <c r="A448" s="1">
        <f t="shared" si="39"/>
        <v>0</v>
      </c>
      <c r="C448" s="172">
        <f>Kalkulation_MS6!$M$40/100*detail_MS6!B14</f>
        <v>0</v>
      </c>
      <c r="D448" s="172">
        <f>Kalkulation_MS6!$M$40/100*detail_MS6!O14</f>
        <v>0</v>
      </c>
      <c r="E448" s="172">
        <f>Kalkulation_MS6!$M$40/100*detail_MS6!AB14</f>
        <v>0</v>
      </c>
      <c r="F448" s="172">
        <f>Kalkulation_MS6!$M$40/100*detail_MS6!AO14</f>
        <v>0</v>
      </c>
      <c r="G448" s="172">
        <f>Kalkulation_MS6!$M$40/100*detail_MS6!BB14</f>
        <v>0</v>
      </c>
      <c r="H448" s="172">
        <f>Kalkulation_MS6!$M$40/100*detail_MS6!BO14</f>
        <v>0</v>
      </c>
      <c r="I448" s="172">
        <f>Kalkulation_MS6!$M$40/100*detail_MS6!CB14</f>
        <v>0</v>
      </c>
      <c r="J448" s="206">
        <f t="shared" si="38"/>
        <v>0</v>
      </c>
    </row>
    <row r="449" spans="1:10" outlineLevel="1">
      <c r="A449" s="1">
        <f t="shared" si="39"/>
        <v>0</v>
      </c>
      <c r="C449" s="172">
        <f>Kalkulation_MS6!$N$40/100*detail_MS6!B15</f>
        <v>0</v>
      </c>
      <c r="D449" s="172">
        <f>Kalkulation_MS6!$N$40/100*detail_MS6!O15</f>
        <v>0</v>
      </c>
      <c r="E449" s="172">
        <f>Kalkulation_MS6!$N$40/100*detail_MS6!AB15</f>
        <v>0</v>
      </c>
      <c r="F449" s="172">
        <f>Kalkulation_MS6!$N$40/100*detail_MS6!AO15</f>
        <v>0</v>
      </c>
      <c r="G449" s="172">
        <f>Kalkulation_MS6!$N$40/100*detail_MS6!BB15</f>
        <v>0</v>
      </c>
      <c r="H449" s="172">
        <f>Kalkulation_MS6!$N$40/100*detail_MS6!BO15</f>
        <v>0</v>
      </c>
      <c r="I449" s="172">
        <f>Kalkulation_MS6!$N$40/100*detail_MS6!CB15</f>
        <v>0</v>
      </c>
      <c r="J449" s="206">
        <f t="shared" si="38"/>
        <v>0</v>
      </c>
    </row>
    <row r="450" spans="1:10" outlineLevel="1">
      <c r="A450" s="1">
        <f t="shared" si="39"/>
        <v>0</v>
      </c>
      <c r="C450" s="172">
        <f>Kalkulation_MS6!$O$40/100*detail_MS6!B16</f>
        <v>0</v>
      </c>
      <c r="D450" s="172">
        <f>Kalkulation_MS6!$O$40/100*detail_MS6!O16</f>
        <v>0</v>
      </c>
      <c r="E450" s="172">
        <f>Kalkulation_MS6!$O$40/100*detail_MS6!AB16</f>
        <v>0</v>
      </c>
      <c r="F450" s="172">
        <f>Kalkulation_MS6!$O$40/100*detail_MS6!AO16</f>
        <v>0</v>
      </c>
      <c r="G450" s="172">
        <f>Kalkulation_MS6!$O$40/100*detail_MS6!BB16</f>
        <v>0</v>
      </c>
      <c r="H450" s="172">
        <f>Kalkulation_MS6!$O$40/100*detail_MS6!BO16</f>
        <v>0</v>
      </c>
      <c r="I450" s="172">
        <f>Kalkulation_MS6!$O$40/100*detail_MS6!CB16</f>
        <v>0</v>
      </c>
      <c r="J450" s="206">
        <f t="shared" si="38"/>
        <v>0</v>
      </c>
    </row>
    <row r="451" spans="1:10" outlineLevel="1">
      <c r="A451" s="1">
        <f t="shared" si="39"/>
        <v>0</v>
      </c>
      <c r="C451" s="172">
        <f>Kalkulation_MS6!$P$40/100*detail_MS6!B17</f>
        <v>0</v>
      </c>
      <c r="D451" s="172">
        <f>Kalkulation_MS6!$P$40/100*detail_MS6!O17</f>
        <v>0</v>
      </c>
      <c r="E451" s="172">
        <f>Kalkulation_MS6!$P$40/100*detail_MS6!AB17</f>
        <v>0</v>
      </c>
      <c r="F451" s="172">
        <f>Kalkulation_MS6!$P$40/100*detail_MS6!AO17</f>
        <v>0</v>
      </c>
      <c r="G451" s="172">
        <f>Kalkulation_MS6!$P$40/100*detail_MS6!BB17</f>
        <v>0</v>
      </c>
      <c r="H451" s="172">
        <f>Kalkulation_MS6!$P$40/100*detail_MS6!BO17</f>
        <v>0</v>
      </c>
      <c r="I451" s="172">
        <f>Kalkulation_MS6!$P$40/100*detail_MS6!CB17</f>
        <v>0</v>
      </c>
      <c r="J451" s="206">
        <f t="shared" si="38"/>
        <v>0</v>
      </c>
    </row>
    <row r="452" spans="1:10" outlineLevel="1">
      <c r="A452" s="1">
        <f t="shared" si="39"/>
        <v>0</v>
      </c>
      <c r="C452" s="172">
        <f>Kalkulation_MS6!$Q$40/100*detail_MS6!B18</f>
        <v>0</v>
      </c>
      <c r="D452" s="172">
        <f>Kalkulation_MS6!$Q$40/100*detail_MS6!O18</f>
        <v>0</v>
      </c>
      <c r="E452" s="172">
        <f>Kalkulation_MS6!$Q$40/100*detail_MS6!AB18</f>
        <v>0</v>
      </c>
      <c r="F452" s="172">
        <f>Kalkulation_MS6!$Q$40/100*detail_MS6!AO18</f>
        <v>0</v>
      </c>
      <c r="G452" s="172">
        <f>Kalkulation_MS6!$Q$40/100*detail_MS6!BB18</f>
        <v>0</v>
      </c>
      <c r="H452" s="172">
        <f>Kalkulation_MS6!$Q$40/100*detail_MS6!BO18</f>
        <v>0</v>
      </c>
      <c r="I452" s="172">
        <f>Kalkulation_MS6!$Q$40/100*detail_MS6!CB18</f>
        <v>0</v>
      </c>
      <c r="J452" s="206">
        <f t="shared" si="38"/>
        <v>0</v>
      </c>
    </row>
    <row r="453" spans="1:10" outlineLevel="1">
      <c r="A453" s="1">
        <f t="shared" si="39"/>
        <v>0</v>
      </c>
      <c r="C453" s="172">
        <f>Kalkulation_MS6!$R$40/100*detail_MS6!B19</f>
        <v>0</v>
      </c>
      <c r="D453" s="172">
        <f>Kalkulation_MS6!$R$40/100*detail_MS6!O19</f>
        <v>0</v>
      </c>
      <c r="E453" s="172">
        <f>Kalkulation_MS6!$R$40/100*detail_MS6!AB19</f>
        <v>0</v>
      </c>
      <c r="F453" s="172">
        <f>Kalkulation_MS6!$R$40/100*detail_MS6!AO19</f>
        <v>0</v>
      </c>
      <c r="G453" s="172">
        <f>Kalkulation_MS6!$R$40/100*detail_MS6!BB19</f>
        <v>0</v>
      </c>
      <c r="H453" s="172">
        <f>Kalkulation_MS6!$R$40/100*detail_MS6!BO19</f>
        <v>0</v>
      </c>
      <c r="I453" s="172">
        <f>Kalkulation_MS6!$R$40/100*detail_MS6!CB19</f>
        <v>0</v>
      </c>
      <c r="J453" s="206">
        <f t="shared" si="38"/>
        <v>0</v>
      </c>
    </row>
    <row r="454" spans="1:10" outlineLevel="1">
      <c r="A454" s="1">
        <f t="shared" si="39"/>
        <v>0</v>
      </c>
      <c r="C454" s="172">
        <f>Kalkulation_MS6!$S$40/100*detail_MS6!$B20</f>
        <v>0</v>
      </c>
      <c r="D454" s="172">
        <f>Kalkulation_MS6!$S$40/100*detail_MS6!$O20</f>
        <v>0</v>
      </c>
      <c r="E454" s="172">
        <f>Kalkulation_MS6!$S$40/100*detail_MS6!$AB20</f>
        <v>0</v>
      </c>
      <c r="F454" s="172">
        <f>Kalkulation_MS6!$S$40/100*detail_MS6!$AO20</f>
        <v>0</v>
      </c>
      <c r="G454" s="172">
        <f>Kalkulation_MS6!$S$40/100*detail_MS6!$BB20</f>
        <v>0</v>
      </c>
      <c r="H454" s="172">
        <f>Kalkulation_MS6!$S$40/100*detail_MS6!$BO20</f>
        <v>0</v>
      </c>
      <c r="I454" s="172">
        <f>Kalkulation_MS6!$S$40/100*detail_MS6!$CB20</f>
        <v>0</v>
      </c>
      <c r="J454" s="206">
        <f t="shared" si="38"/>
        <v>0</v>
      </c>
    </row>
    <row r="455" spans="1:10" outlineLevel="1">
      <c r="A455" s="1">
        <f t="shared" si="39"/>
        <v>0</v>
      </c>
      <c r="C455" s="172">
        <f>Kalkulation_MS6!$T$40/100*detail_MS6!$B21</f>
        <v>0</v>
      </c>
      <c r="D455" s="172">
        <f>Kalkulation_MS6!$T$40/100*detail_MS6!$O21</f>
        <v>0</v>
      </c>
      <c r="E455" s="172">
        <f>Kalkulation_MS6!$T$40/100*detail_MS6!$AB21</f>
        <v>0</v>
      </c>
      <c r="F455" s="172">
        <f>Kalkulation_MS6!$T$40/100*detail_MS6!$AO21</f>
        <v>0</v>
      </c>
      <c r="G455" s="172">
        <f>Kalkulation_MS6!$T$40/100*detail_MS6!$BB21</f>
        <v>0</v>
      </c>
      <c r="H455" s="172">
        <f>Kalkulation_MS6!$T$40/100*detail_MS6!$BO21</f>
        <v>0</v>
      </c>
      <c r="I455" s="172">
        <f>Kalkulation_MS6!$T$40/100*detail_MS6!$CB21</f>
        <v>0</v>
      </c>
      <c r="J455" s="206">
        <f t="shared" si="38"/>
        <v>0</v>
      </c>
    </row>
    <row r="456" spans="1:10" outlineLevel="1">
      <c r="A456" s="1">
        <f t="shared" si="39"/>
        <v>0</v>
      </c>
      <c r="C456" s="172">
        <f>Kalkulation_MS6!$U$40/100*detail_MS6!$B22</f>
        <v>0</v>
      </c>
      <c r="D456" s="172">
        <f>Kalkulation_MS6!$U$40/100*detail_MS6!$O22</f>
        <v>0</v>
      </c>
      <c r="E456" s="172">
        <f>Kalkulation_MS6!$U$40/100*detail_MS6!$AB22</f>
        <v>0</v>
      </c>
      <c r="F456" s="172">
        <f>Kalkulation_MS6!$U$40/100*detail_MS6!$AO22</f>
        <v>0</v>
      </c>
      <c r="G456" s="172">
        <f>Kalkulation_MS6!$U$40/100*detail_MS6!$BB22</f>
        <v>0</v>
      </c>
      <c r="H456" s="172">
        <f>Kalkulation_MS6!$U$40/100*detail_MS6!$BO22</f>
        <v>0</v>
      </c>
      <c r="I456" s="172">
        <f>Kalkulation_MS6!$U$40/100*detail_MS6!$CB22</f>
        <v>0</v>
      </c>
      <c r="J456" s="206">
        <f t="shared" si="38"/>
        <v>0</v>
      </c>
    </row>
    <row r="457" spans="1:10" outlineLevel="1">
      <c r="A457" s="1">
        <f t="shared" si="39"/>
        <v>0</v>
      </c>
      <c r="C457" s="172">
        <f>Kalkulation_MS6!$V$40/100*detail_MS6!$B23</f>
        <v>0</v>
      </c>
      <c r="D457" s="172">
        <f>Kalkulation_MS6!$V$40/100*detail_MS6!$O23</f>
        <v>0</v>
      </c>
      <c r="E457" s="172">
        <f>Kalkulation_MS6!$V$40/100*detail_MS6!$AB23</f>
        <v>0</v>
      </c>
      <c r="F457" s="172">
        <f>Kalkulation_MS6!$V$40/100*detail_MS6!$AO23</f>
        <v>0</v>
      </c>
      <c r="G457" s="172">
        <f>Kalkulation_MS6!$V$40/100*detail_MS6!$BB23</f>
        <v>0</v>
      </c>
      <c r="H457" s="172">
        <f>Kalkulation_MS6!$V$40/100*detail_MS6!$BO23</f>
        <v>0</v>
      </c>
      <c r="I457" s="172">
        <f>Kalkulation_MS6!$V$40/100*detail_MS6!$CB23</f>
        <v>0</v>
      </c>
      <c r="J457" s="206">
        <f t="shared" si="38"/>
        <v>0</v>
      </c>
    </row>
    <row r="458" spans="1:10" outlineLevel="1">
      <c r="A458" s="1">
        <f t="shared" si="39"/>
        <v>0</v>
      </c>
      <c r="C458" s="172">
        <f>Kalkulation_MS6!$W$40/100*detail_MS6!$B24</f>
        <v>0</v>
      </c>
      <c r="D458" s="172">
        <f>Kalkulation_MS6!$W$40/100*detail_MS6!$O24</f>
        <v>0</v>
      </c>
      <c r="E458" s="172">
        <f>Kalkulation_MS6!$W$40/100*detail_MS6!$AB24</f>
        <v>0</v>
      </c>
      <c r="F458" s="172">
        <f>Kalkulation_MS6!$W$40/100*detail_MS6!$AO24</f>
        <v>0</v>
      </c>
      <c r="G458" s="172">
        <f>Kalkulation_MS6!$W$40/100*detail_MS6!$BB24</f>
        <v>0</v>
      </c>
      <c r="H458" s="172">
        <f>Kalkulation_MS6!$W$40/100*detail_MS6!$BO24</f>
        <v>0</v>
      </c>
      <c r="I458" s="172">
        <f>Kalkulation_MS6!$W$40/100*detail_MS6!$CB24</f>
        <v>0</v>
      </c>
      <c r="J458" s="206">
        <f t="shared" si="38"/>
        <v>0</v>
      </c>
    </row>
    <row r="459" spans="1:10" outlineLevel="1">
      <c r="A459" s="1">
        <f t="shared" si="39"/>
        <v>0</v>
      </c>
      <c r="C459" s="172">
        <f>Kalkulation_MS6!$X$40/100*detail_MS6!$B25</f>
        <v>0</v>
      </c>
      <c r="D459" s="172">
        <f>Kalkulation_MS6!$X$40/100*detail_MS6!$O25</f>
        <v>0</v>
      </c>
      <c r="E459" s="172">
        <f>Kalkulation_MS6!$X$40/100*detail_MS6!$AB25</f>
        <v>0</v>
      </c>
      <c r="F459" s="172">
        <f>Kalkulation_MS6!$X$40/100*detail_MS6!$AO25</f>
        <v>0</v>
      </c>
      <c r="G459" s="172">
        <f>Kalkulation_MS6!$X$40/100*detail_MS6!$BB25</f>
        <v>0</v>
      </c>
      <c r="H459" s="172">
        <f>Kalkulation_MS6!$X$40/100*detail_MS6!$BO25</f>
        <v>0</v>
      </c>
      <c r="I459" s="172">
        <f>Kalkulation_MS6!$X$40/100*detail_MS6!$CB25</f>
        <v>0</v>
      </c>
      <c r="J459" s="206">
        <f t="shared" si="38"/>
        <v>0</v>
      </c>
    </row>
    <row r="460" spans="1:10" outlineLevel="1">
      <c r="A460" s="1">
        <f t="shared" si="39"/>
        <v>0</v>
      </c>
      <c r="C460" s="172">
        <f>Kalkulation_MS6!$Y$40/100*detail_MS6!$B26</f>
        <v>0</v>
      </c>
      <c r="D460" s="172">
        <f>Kalkulation_MS6!$Y$40/100*detail_MS6!$O26</f>
        <v>0</v>
      </c>
      <c r="E460" s="172">
        <f>Kalkulation_MS6!$Y$40/100*detail_MS6!$AB26</f>
        <v>0</v>
      </c>
      <c r="F460" s="172">
        <f>Kalkulation_MS6!$Y$40/100*detail_MS6!$AO26</f>
        <v>0</v>
      </c>
      <c r="G460" s="172">
        <f>Kalkulation_MS6!$Y$40/100*detail_MS6!$BB26</f>
        <v>0</v>
      </c>
      <c r="H460" s="172">
        <f>Kalkulation_MS6!$Y$40/100*detail_MS6!$BO26</f>
        <v>0</v>
      </c>
      <c r="I460" s="172">
        <f>Kalkulation_MS6!$Y$40/100*detail_MS6!$CB26</f>
        <v>0</v>
      </c>
      <c r="J460" s="206">
        <f t="shared" si="38"/>
        <v>0</v>
      </c>
    </row>
    <row r="461" spans="1:10" outlineLevel="1">
      <c r="A461" s="1">
        <f t="shared" si="39"/>
        <v>0</v>
      </c>
      <c r="C461" s="172">
        <f>Kalkulation_MS6!$Z$40/100*detail_MS6!$B27</f>
        <v>0</v>
      </c>
      <c r="D461" s="172">
        <f>Kalkulation_MS6!$Z$40/100*detail_MS6!$O27</f>
        <v>0</v>
      </c>
      <c r="E461" s="172">
        <f>Kalkulation_MS6!$Z$40/100*detail_MS6!$AB27</f>
        <v>0</v>
      </c>
      <c r="F461" s="172">
        <f>Kalkulation_MS6!$Z$40/100*detail_MS6!$AO27</f>
        <v>0</v>
      </c>
      <c r="G461" s="172">
        <f>Kalkulation_MS6!$Z$40/100*detail_MS6!$BB27</f>
        <v>0</v>
      </c>
      <c r="H461" s="172">
        <f>Kalkulation_MS6!$Z$40/100*detail_MS6!$BO27</f>
        <v>0</v>
      </c>
      <c r="I461" s="172">
        <f>Kalkulation_MS6!$Z$40/100*detail_MS6!$CB27</f>
        <v>0</v>
      </c>
      <c r="J461" s="206">
        <f t="shared" si="38"/>
        <v>0</v>
      </c>
    </row>
    <row r="462" spans="1:10" outlineLevel="1">
      <c r="A462" s="1">
        <f t="shared" si="39"/>
        <v>0</v>
      </c>
      <c r="C462" s="172">
        <f>Kalkulation_MS6!$AA$40/100*detail_MS6!$B28</f>
        <v>0</v>
      </c>
      <c r="D462" s="172">
        <f>Kalkulation_MS6!$AA$40/100*detail_MS6!$O28</f>
        <v>0</v>
      </c>
      <c r="E462" s="172">
        <f>Kalkulation_MS6!$AA$40/100*detail_MS6!$AB28</f>
        <v>0</v>
      </c>
      <c r="F462" s="172">
        <f>Kalkulation_MS6!$AA$40/100*detail_MS6!$AO28</f>
        <v>0</v>
      </c>
      <c r="G462" s="172">
        <f>Kalkulation_MS6!$AA$40/100*detail_MS6!$BB28</f>
        <v>0</v>
      </c>
      <c r="H462" s="172">
        <f>Kalkulation_MS6!$AA$40/100*detail_MS6!$BO28</f>
        <v>0</v>
      </c>
      <c r="I462" s="172">
        <f>Kalkulation_MS6!$AA$40/100*detail_MS6!$CB28</f>
        <v>0</v>
      </c>
      <c r="J462" s="206">
        <f t="shared" si="38"/>
        <v>0</v>
      </c>
    </row>
    <row r="463" spans="1:10" outlineLevel="1">
      <c r="A463" s="1">
        <f t="shared" si="39"/>
        <v>0</v>
      </c>
      <c r="C463" s="172">
        <f>Kalkulation_MS6!$AB$40/100*detail_MS6!$B29</f>
        <v>0</v>
      </c>
      <c r="D463" s="172">
        <f>Kalkulation_MS6!$AB$40/100*detail_MS6!$O29</f>
        <v>0</v>
      </c>
      <c r="E463" s="172">
        <f>Kalkulation_MS6!$AB$40/100*detail_MS6!$AB29</f>
        <v>0</v>
      </c>
      <c r="F463" s="172">
        <f>Kalkulation_MS6!$AB$40/100*detail_MS6!$AO29</f>
        <v>0</v>
      </c>
      <c r="G463" s="172">
        <f>Kalkulation_MS6!$AB$40/100*detail_MS6!$BB29</f>
        <v>0</v>
      </c>
      <c r="H463" s="172">
        <f>Kalkulation_MS6!$AB$40/100*detail_MS6!$BO29</f>
        <v>0</v>
      </c>
      <c r="I463" s="172">
        <f>Kalkulation_MS6!$AB$40/100*detail_MS6!$CB29</f>
        <v>0</v>
      </c>
      <c r="J463" s="206">
        <f t="shared" si="38"/>
        <v>0</v>
      </c>
    </row>
    <row r="464" spans="1:10" outlineLevel="1">
      <c r="A464" s="1">
        <f t="shared" si="39"/>
        <v>0</v>
      </c>
      <c r="C464" s="172">
        <f>Kalkulation_MS6!$AC$40/100*detail_MS6!$B30</f>
        <v>0</v>
      </c>
      <c r="D464" s="172">
        <f>Kalkulation_MS6!$AC$40/100*detail_MS6!$O30</f>
        <v>0</v>
      </c>
      <c r="E464" s="172">
        <f>Kalkulation_MS6!$AC$40/100*detail_MS6!$AB30</f>
        <v>0</v>
      </c>
      <c r="F464" s="172">
        <f>Kalkulation_MS6!$AC$40/100*detail_MS6!$AO30</f>
        <v>0</v>
      </c>
      <c r="G464" s="172">
        <f>Kalkulation_MS6!$AC$40/100*detail_MS6!$BB30</f>
        <v>0</v>
      </c>
      <c r="H464" s="172">
        <f>Kalkulation_MS6!$AC$40/100*detail_MS6!$BO30</f>
        <v>0</v>
      </c>
      <c r="I464" s="172">
        <f>Kalkulation_MS6!$AC$40/100*detail_MS6!$CB30</f>
        <v>0</v>
      </c>
      <c r="J464" s="206">
        <f t="shared" si="38"/>
        <v>0</v>
      </c>
    </row>
    <row r="465" spans="1:10" outlineLevel="1">
      <c r="A465" s="1">
        <f t="shared" si="39"/>
        <v>0</v>
      </c>
      <c r="C465" s="172">
        <f>Kalkulation_MS6!$AD$40/100*detail_MS6!$B31</f>
        <v>0</v>
      </c>
      <c r="D465" s="172">
        <f>Kalkulation_MS6!$AD$40/100*detail_MS6!$O31</f>
        <v>0</v>
      </c>
      <c r="E465" s="172">
        <f>Kalkulation_MS6!$AD$40/100*detail_MS6!$AB31</f>
        <v>0</v>
      </c>
      <c r="F465" s="172">
        <f>Kalkulation_MS6!$AD$40/100*detail_MS6!$AO31</f>
        <v>0</v>
      </c>
      <c r="G465" s="172">
        <f>Kalkulation_MS6!$AD$40/100*detail_MS6!$BB31</f>
        <v>0</v>
      </c>
      <c r="H465" s="172">
        <f>Kalkulation_MS6!$AD$40/100*detail_MS6!$BO31</f>
        <v>0</v>
      </c>
      <c r="I465" s="172">
        <f>Kalkulation_MS6!$AD$40/100*detail_MS6!$CB31</f>
        <v>0</v>
      </c>
      <c r="J465" s="206">
        <f t="shared" si="38"/>
        <v>0</v>
      </c>
    </row>
    <row r="466" spans="1:10" outlineLevel="1">
      <c r="A466" s="1">
        <f t="shared" si="39"/>
        <v>0</v>
      </c>
      <c r="C466" s="172">
        <f>Kalkulation_MS6!$AE$40/100*detail_MS6!$B32</f>
        <v>0</v>
      </c>
      <c r="D466" s="172">
        <f>Kalkulation_MS6!$AE$40/100*detail_MS6!$O32</f>
        <v>0</v>
      </c>
      <c r="E466" s="172">
        <f>Kalkulation_MS6!$AE$40/100*detail_MS6!$AB32</f>
        <v>0</v>
      </c>
      <c r="F466" s="172">
        <f>Kalkulation_MS6!$AE$40/100*detail_MS6!$AO32</f>
        <v>0</v>
      </c>
      <c r="G466" s="172">
        <f>Kalkulation_MS6!$AE$40/100*detail_MS6!$BB32</f>
        <v>0</v>
      </c>
      <c r="H466" s="172">
        <f>Kalkulation_MS6!$AE$40/100*detail_MS6!$BO32</f>
        <v>0</v>
      </c>
      <c r="I466" s="172">
        <f>Kalkulation_MS6!$AE$40/100*detail_MS6!$CB32</f>
        <v>0</v>
      </c>
      <c r="J466" s="206">
        <f t="shared" si="38"/>
        <v>0</v>
      </c>
    </row>
    <row r="467" spans="1:10" outlineLevel="1">
      <c r="A467" s="1">
        <f t="shared" si="39"/>
        <v>0</v>
      </c>
      <c r="C467" s="172">
        <f>Kalkulation_MS6!$AF$40/100*detail_MS6!$B33</f>
        <v>0</v>
      </c>
      <c r="D467" s="172">
        <f>Kalkulation_MS6!$AF$40/100*detail_MS6!$O33</f>
        <v>0</v>
      </c>
      <c r="E467" s="172">
        <f>Kalkulation_MS6!$AF$40/100*detail_MS6!$AB33</f>
        <v>0</v>
      </c>
      <c r="F467" s="172">
        <f>Kalkulation_MS6!$AF$40/100*detail_MS6!$AO33</f>
        <v>0</v>
      </c>
      <c r="G467" s="172">
        <f>Kalkulation_MS6!$AF$40/100*detail_MS6!$BB33</f>
        <v>0</v>
      </c>
      <c r="H467" s="172">
        <f>Kalkulation_MS6!$AF$40/100*detail_MS6!$BO33</f>
        <v>0</v>
      </c>
      <c r="I467" s="172">
        <f>Kalkulation_MS6!$AF$40/100*detail_MS6!$CB33</f>
        <v>0</v>
      </c>
      <c r="J467" s="206">
        <f t="shared" si="38"/>
        <v>0</v>
      </c>
    </row>
    <row r="468" spans="1:10" outlineLevel="1">
      <c r="A468" s="1">
        <f t="shared" si="39"/>
        <v>0</v>
      </c>
      <c r="C468" s="172">
        <f>Kalkulation_MS6!$AG$40/100*detail_MS6!$B34</f>
        <v>0</v>
      </c>
      <c r="D468" s="172">
        <f>Kalkulation_MS6!$AG$40/100*detail_MS6!$O34</f>
        <v>0</v>
      </c>
      <c r="E468" s="172">
        <f>Kalkulation_MS6!$AG$40/100*detail_MS6!$AB34</f>
        <v>0</v>
      </c>
      <c r="F468" s="172">
        <f>Kalkulation_MS6!$AG$40/100*detail_MS6!$AO34</f>
        <v>0</v>
      </c>
      <c r="G468" s="172">
        <f>Kalkulation_MS6!$AG$40/100*detail_MS6!$BB34</f>
        <v>0</v>
      </c>
      <c r="H468" s="172">
        <f>Kalkulation_MS6!$AG$40/100*detail_MS6!$BO34</f>
        <v>0</v>
      </c>
      <c r="I468" s="172">
        <f>Kalkulation_MS6!$AG$40/100*detail_MS6!$CB34</f>
        <v>0</v>
      </c>
      <c r="J468" s="206">
        <f t="shared" si="38"/>
        <v>0</v>
      </c>
    </row>
    <row r="469" spans="1:10" outlineLevel="1">
      <c r="A469" s="1">
        <f t="shared" si="39"/>
        <v>0</v>
      </c>
      <c r="C469" s="172">
        <f>Kalkulation_MS6!$AH$40/100*detail_MS6!$B35</f>
        <v>0</v>
      </c>
      <c r="D469" s="172">
        <f>Kalkulation_MS6!$AH$40/100*detail_MS6!$O35</f>
        <v>0</v>
      </c>
      <c r="E469" s="172">
        <f>Kalkulation_MS6!$AH$40/100*detail_MS6!$AB35</f>
        <v>0</v>
      </c>
      <c r="F469" s="172">
        <f>Kalkulation_MS6!$AH$40/100*detail_MS6!$AO35</f>
        <v>0</v>
      </c>
      <c r="G469" s="172">
        <f>Kalkulation_MS6!$AH$40/100*detail_MS6!$BB35</f>
        <v>0</v>
      </c>
      <c r="H469" s="172">
        <f>Kalkulation_MS6!$AH$40/100*detail_MS6!$BO35</f>
        <v>0</v>
      </c>
      <c r="I469" s="172">
        <f>Kalkulation_MS6!$AH$40/100*detail_MS6!$CB35</f>
        <v>0</v>
      </c>
      <c r="J469" s="206">
        <f t="shared" si="38"/>
        <v>0</v>
      </c>
    </row>
    <row r="470" spans="1:10" outlineLevel="1">
      <c r="A470" s="1">
        <f t="shared" si="39"/>
        <v>0</v>
      </c>
      <c r="C470" s="172">
        <f>Kalkulation_MS6!$AI$40/100*detail_MS6!$B36</f>
        <v>0</v>
      </c>
      <c r="D470" s="172">
        <f>Kalkulation_MS6!$AI$40/100*detail_MS6!$O36</f>
        <v>0</v>
      </c>
      <c r="E470" s="172">
        <f>Kalkulation_MS6!$AI$40/100*detail_MS6!$AB36</f>
        <v>0</v>
      </c>
      <c r="F470" s="172">
        <f>Kalkulation_MS6!$AI$40/100*detail_MS6!$AO36</f>
        <v>0</v>
      </c>
      <c r="G470" s="172">
        <f>Kalkulation_MS6!$AI$40/100*detail_MS6!$BB36</f>
        <v>0</v>
      </c>
      <c r="H470" s="172">
        <f>Kalkulation_MS6!$AI$40/100*detail_MS6!$BO36</f>
        <v>0</v>
      </c>
      <c r="I470" s="172">
        <f>Kalkulation_MS6!$AI$40/100*detail_MS6!$CB36</f>
        <v>0</v>
      </c>
      <c r="J470" s="206">
        <f t="shared" si="38"/>
        <v>0</v>
      </c>
    </row>
    <row r="471" spans="1:10" outlineLevel="1">
      <c r="A471" s="1">
        <f t="shared" si="39"/>
        <v>0</v>
      </c>
      <c r="C471" s="172">
        <f>Kalkulation_MS6!$AJ$40/100*detail_MS6!$B37</f>
        <v>0</v>
      </c>
      <c r="D471" s="172">
        <f>Kalkulation_MS6!$AJ$40/100*detail_MS6!$O37</f>
        <v>0</v>
      </c>
      <c r="E471" s="172">
        <f>Kalkulation_MS6!$AJ$40/100*detail_MS6!$AB37</f>
        <v>0</v>
      </c>
      <c r="F471" s="172">
        <f>Kalkulation_MS6!$AJ$40/100*detail_MS6!$AO37</f>
        <v>0</v>
      </c>
      <c r="G471" s="172">
        <f>Kalkulation_MS6!$AJ$40/100*detail_MS6!$BB37</f>
        <v>0</v>
      </c>
      <c r="H471" s="172">
        <f>Kalkulation_MS6!$AJ$40/100*detail_MS6!$BO37</f>
        <v>0</v>
      </c>
      <c r="I471" s="172">
        <f>Kalkulation_MS6!$AJ$40/100*detail_MS6!$CB37</f>
        <v>0</v>
      </c>
      <c r="J471" s="206">
        <f t="shared" si="38"/>
        <v>0</v>
      </c>
    </row>
    <row r="472" spans="1:10" outlineLevel="1">
      <c r="A472" s="1">
        <f t="shared" si="39"/>
        <v>0</v>
      </c>
      <c r="C472" s="172">
        <f>Kalkulation_MS6!$AK$40/100*detail_MS6!$B38</f>
        <v>0</v>
      </c>
      <c r="D472" s="172">
        <f>Kalkulation_MS6!$AK$40/100*detail_MS6!$O38</f>
        <v>0</v>
      </c>
      <c r="E472" s="172">
        <f>Kalkulation_MS6!$AK$40/100*detail_MS6!$AB38</f>
        <v>0</v>
      </c>
      <c r="F472" s="172">
        <f>Kalkulation_MS6!$AK$40/100*detail_MS6!$AO38</f>
        <v>0</v>
      </c>
      <c r="G472" s="172">
        <f>Kalkulation_MS6!$AK$40/100*detail_MS6!$BB38</f>
        <v>0</v>
      </c>
      <c r="H472" s="172">
        <f>Kalkulation_MS6!$AK$40/100*detail_MS6!$BO38</f>
        <v>0</v>
      </c>
      <c r="I472" s="172">
        <f>Kalkulation_MS6!$AK$40/100*detail_MS6!$CB38</f>
        <v>0</v>
      </c>
      <c r="J472" s="206">
        <f t="shared" si="38"/>
        <v>0</v>
      </c>
    </row>
    <row r="473" spans="1:10" outlineLevel="1">
      <c r="A473" s="1">
        <f t="shared" si="39"/>
        <v>0</v>
      </c>
      <c r="C473" s="172">
        <f>Kalkulation_MS6!$AL$40/100*detail_MS6!$B39</f>
        <v>0</v>
      </c>
      <c r="D473" s="172">
        <f>Kalkulation_MS6!$AL$40/100*detail_MS6!$O39</f>
        <v>0</v>
      </c>
      <c r="E473" s="172">
        <f>Kalkulation_MS6!$AL$40/100*detail_MS6!$AB39</f>
        <v>0</v>
      </c>
      <c r="F473" s="172">
        <f>Kalkulation_MS6!$AL$40/100*detail_MS6!$AO39</f>
        <v>0</v>
      </c>
      <c r="G473" s="172">
        <f>Kalkulation_MS6!$AL$40/100*detail_MS6!$BB39</f>
        <v>0</v>
      </c>
      <c r="H473" s="172">
        <f>Kalkulation_MS6!$AL$40/100*detail_MS6!$BO39</f>
        <v>0</v>
      </c>
      <c r="I473" s="172">
        <f>Kalkulation_MS6!$AL$40/100*detail_MS6!$CB39</f>
        <v>0</v>
      </c>
      <c r="J473" s="206">
        <f t="shared" si="38"/>
        <v>0</v>
      </c>
    </row>
    <row r="474" spans="1:10" outlineLevel="1">
      <c r="A474" s="1">
        <f t="shared" si="39"/>
        <v>0</v>
      </c>
      <c r="C474" s="172">
        <f>Kalkulation_MS6!$AM$40/100*detail_MS6!$B40</f>
        <v>0</v>
      </c>
      <c r="D474" s="172">
        <f>Kalkulation_MS6!$AM$40/100*detail_MS6!$O40</f>
        <v>0</v>
      </c>
      <c r="E474" s="172">
        <f>Kalkulation_MS6!$AM$40/100*detail_MS6!$AB40</f>
        <v>0</v>
      </c>
      <c r="F474" s="172">
        <f>Kalkulation_MS6!$AM$40/100*detail_MS6!$AO40</f>
        <v>0</v>
      </c>
      <c r="G474" s="172">
        <f>Kalkulation_MS6!$AM$40/100*detail_MS6!$BB40</f>
        <v>0</v>
      </c>
      <c r="H474" s="172">
        <f>Kalkulation_MS6!$AM$40/100*detail_MS6!$BO40</f>
        <v>0</v>
      </c>
      <c r="I474" s="172">
        <f>Kalkulation_MS6!$AM$40/100*detail_MS6!$CB40</f>
        <v>0</v>
      </c>
      <c r="J474" s="206">
        <f t="shared" si="38"/>
        <v>0</v>
      </c>
    </row>
    <row r="475" spans="1:10" outlineLevel="1">
      <c r="A475" s="1">
        <f t="shared" si="39"/>
        <v>0</v>
      </c>
      <c r="C475" s="172">
        <f>Kalkulation_MS6!$AN$40/100*detail_MS6!$B41</f>
        <v>0</v>
      </c>
      <c r="D475" s="172">
        <f>Kalkulation_MS6!$AN$40/100*detail_MS6!$O41</f>
        <v>0</v>
      </c>
      <c r="E475" s="172">
        <f>Kalkulation_MS6!$AN$40/100*detail_MS6!$AB41</f>
        <v>0</v>
      </c>
      <c r="F475" s="172">
        <f>Kalkulation_MS6!$AN$40/100*detail_MS6!$AO41</f>
        <v>0</v>
      </c>
      <c r="G475" s="172">
        <f>Kalkulation_MS6!$AN$40/100*detail_MS6!$BB41</f>
        <v>0</v>
      </c>
      <c r="H475" s="172">
        <f>Kalkulation_MS6!$AN$40/100*detail_MS6!$BO41</f>
        <v>0</v>
      </c>
      <c r="I475" s="172">
        <f>Kalkulation_MS6!$AN$40/100*detail_MS6!$CB41</f>
        <v>0</v>
      </c>
      <c r="J475" s="206">
        <f t="shared" si="38"/>
        <v>0</v>
      </c>
    </row>
    <row r="476" spans="1:10" outlineLevel="1">
      <c r="A476" s="1">
        <f t="shared" si="39"/>
        <v>0</v>
      </c>
      <c r="C476" s="172">
        <f>Kalkulation_MS6!$AO$40/100*detail_MS6!$B42</f>
        <v>0</v>
      </c>
      <c r="D476" s="172">
        <f>Kalkulation_MS6!$AO$40/100*detail_MS6!$O42</f>
        <v>0</v>
      </c>
      <c r="E476" s="172">
        <f>Kalkulation_MS6!$AO$40/100*detail_MS6!$AB42</f>
        <v>0</v>
      </c>
      <c r="F476" s="172">
        <f>Kalkulation_MS6!$AO$40/100*detail_MS6!$AO42</f>
        <v>0</v>
      </c>
      <c r="G476" s="172">
        <f>Kalkulation_MS6!$AO$40/100*detail_MS6!$BB42</f>
        <v>0</v>
      </c>
      <c r="H476" s="172">
        <f>Kalkulation_MS6!$AO$40/100*detail_MS6!$BO42</f>
        <v>0</v>
      </c>
      <c r="I476" s="172">
        <f>Kalkulation_MS6!$AO$40/100*detail_MS6!$CB42</f>
        <v>0</v>
      </c>
      <c r="J476" s="206">
        <f t="shared" si="38"/>
        <v>0</v>
      </c>
    </row>
    <row r="477" spans="1:10" outlineLevel="1">
      <c r="A477" s="1">
        <f t="shared" si="39"/>
        <v>0</v>
      </c>
      <c r="C477" s="172">
        <f>Kalkulation_MS6!$AP$40/100*detail_MS6!$B43</f>
        <v>0</v>
      </c>
      <c r="D477" s="172">
        <f>Kalkulation_MS6!$AP$40/100*detail_MS6!$O43</f>
        <v>0</v>
      </c>
      <c r="E477" s="172">
        <f>Kalkulation_MS6!$AP$40/100*detail_MS6!$AB43</f>
        <v>0</v>
      </c>
      <c r="F477" s="172">
        <f>Kalkulation_MS6!$AP$40/100*detail_MS6!$AO43</f>
        <v>0</v>
      </c>
      <c r="G477" s="172">
        <f>Kalkulation_MS6!$AP$40/100*detail_MS6!$BB43</f>
        <v>0</v>
      </c>
      <c r="H477" s="172">
        <f>Kalkulation_MS6!$AP$40/100*detail_MS6!$BO43</f>
        <v>0</v>
      </c>
      <c r="I477" s="172">
        <f>Kalkulation_MS6!$AP$40/100*detail_MS6!$CB43</f>
        <v>0</v>
      </c>
      <c r="J477" s="206">
        <f t="shared" si="38"/>
        <v>0</v>
      </c>
    </row>
    <row r="478" spans="1:10" outlineLevel="1">
      <c r="A478" s="1">
        <f t="shared" si="39"/>
        <v>0</v>
      </c>
      <c r="C478" s="172">
        <f>Kalkulation_MS6!$AQ$40/100*detail_MS6!$B44</f>
        <v>0</v>
      </c>
      <c r="D478" s="172">
        <f>Kalkulation_MS6!$AQ$40/100*detail_MS6!$O44</f>
        <v>0</v>
      </c>
      <c r="E478" s="172">
        <f>Kalkulation_MS6!$AQ$40/100*detail_MS6!$AB44</f>
        <v>0</v>
      </c>
      <c r="F478" s="172">
        <f>Kalkulation_MS6!$AQ$40/100*detail_MS6!$AO44</f>
        <v>0</v>
      </c>
      <c r="G478" s="172">
        <f>Kalkulation_MS6!$AQ$40/100*detail_MS6!$BB44</f>
        <v>0</v>
      </c>
      <c r="H478" s="172">
        <f>Kalkulation_MS6!$AQ$40/100*detail_MS6!$BO44</f>
        <v>0</v>
      </c>
      <c r="I478" s="172">
        <f>Kalkulation_MS6!$AQ$40/100*detail_MS6!$CB44</f>
        <v>0</v>
      </c>
      <c r="J478" s="206">
        <f t="shared" si="38"/>
        <v>0</v>
      </c>
    </row>
    <row r="479" spans="1:10" outlineLevel="1">
      <c r="A479" s="1">
        <f t="shared" si="39"/>
        <v>0</v>
      </c>
      <c r="C479" s="172">
        <f>Kalkulation_MS6!$AR$40/100*detail_MS6!$B45</f>
        <v>0</v>
      </c>
      <c r="D479" s="172">
        <f>Kalkulation_MS6!$AR$40/100*detail_MS6!$O45</f>
        <v>0</v>
      </c>
      <c r="E479" s="172">
        <f>Kalkulation_MS6!$AR$40/100*detail_MS6!$AB45</f>
        <v>0</v>
      </c>
      <c r="F479" s="172">
        <f>Kalkulation_MS6!$AR$40/100*detail_MS6!$AO45</f>
        <v>0</v>
      </c>
      <c r="G479" s="172">
        <f>Kalkulation_MS6!$AR$40/100*detail_MS6!$BB45</f>
        <v>0</v>
      </c>
      <c r="H479" s="172">
        <f>Kalkulation_MS6!$AR$40/100*detail_MS6!$BO45</f>
        <v>0</v>
      </c>
      <c r="I479" s="172">
        <f>Kalkulation_MS6!$AR$40/100*detail_MS6!$CB45</f>
        <v>0</v>
      </c>
      <c r="J479" s="206">
        <f t="shared" si="38"/>
        <v>0</v>
      </c>
    </row>
    <row r="480" spans="1:10" outlineLevel="1">
      <c r="A480" s="1">
        <f t="shared" si="39"/>
        <v>0</v>
      </c>
      <c r="C480" s="172">
        <f>Kalkulation_MS6!$AS$40/100*detail_MS6!$B46</f>
        <v>0</v>
      </c>
      <c r="D480" s="172">
        <f>Kalkulation_MS6!$AS$40/100*detail_MS6!$O46</f>
        <v>0</v>
      </c>
      <c r="E480" s="172">
        <f>Kalkulation_MS6!$AS$40/100*detail_MS6!$AB46</f>
        <v>0</v>
      </c>
      <c r="F480" s="172">
        <f>Kalkulation_MS6!$AS$40/100*detail_MS6!$AO46</f>
        <v>0</v>
      </c>
      <c r="G480" s="172">
        <f>Kalkulation_MS6!$AS$40/100*detail_MS6!$BB46</f>
        <v>0</v>
      </c>
      <c r="H480" s="172">
        <f>Kalkulation_MS6!$AS$40/100*detail_MS6!$BO46</f>
        <v>0</v>
      </c>
      <c r="I480" s="172">
        <f>Kalkulation_MS6!$AS$40/100*detail_MS6!$CB46</f>
        <v>0</v>
      </c>
      <c r="J480" s="206">
        <f t="shared" si="38"/>
        <v>0</v>
      </c>
    </row>
    <row r="481" spans="1:10" outlineLevel="1">
      <c r="A481" s="88" t="s">
        <v>454</v>
      </c>
      <c r="B481" s="88"/>
      <c r="C481" s="201">
        <f>SUM(C441:C480)</f>
        <v>0</v>
      </c>
      <c r="D481" s="201">
        <f t="shared" ref="D481:J481" si="40">SUM(D441:D480)</f>
        <v>0</v>
      </c>
      <c r="E481" s="201">
        <f t="shared" si="40"/>
        <v>0</v>
      </c>
      <c r="F481" s="201">
        <f t="shared" si="40"/>
        <v>0</v>
      </c>
      <c r="G481" s="201">
        <f t="shared" si="40"/>
        <v>0</v>
      </c>
      <c r="H481" s="201">
        <f t="shared" si="40"/>
        <v>0</v>
      </c>
      <c r="I481" s="201">
        <f t="shared" si="40"/>
        <v>0</v>
      </c>
      <c r="J481" s="79">
        <f t="shared" si="40"/>
        <v>0</v>
      </c>
    </row>
    <row r="482" spans="1:10" outlineLevel="1">
      <c r="A482" s="203" t="s">
        <v>455</v>
      </c>
      <c r="J482" s="205">
        <f t="shared" ref="J482:J522" si="41">SUM(C482:I482)</f>
        <v>0</v>
      </c>
    </row>
    <row r="483" spans="1:10" outlineLevel="1">
      <c r="A483" s="1">
        <f t="shared" ref="A483:A522" si="42">A441</f>
        <v>0</v>
      </c>
      <c r="C483" s="172">
        <f>Kalkulation_MS6!$F$41/100*detail_MS6!B7</f>
        <v>0</v>
      </c>
      <c r="D483" s="172">
        <f>Kalkulation_MS6!$F$41/100*detail_MS6!O7</f>
        <v>0</v>
      </c>
      <c r="E483" s="172">
        <f>Kalkulation_MS6!$F$41/100*detail_MS6!AB7</f>
        <v>0</v>
      </c>
      <c r="F483" s="172">
        <f>Kalkulation_MS6!$F$41/100*detail_MS6!AO7</f>
        <v>0</v>
      </c>
      <c r="G483" s="172">
        <f>Kalkulation_MS6!$F$41/100*detail_MS6!BB7</f>
        <v>0</v>
      </c>
      <c r="H483" s="172">
        <f>Kalkulation_MS6!$F$41/100*detail_MS6!BO7</f>
        <v>0</v>
      </c>
      <c r="I483" s="172">
        <f>Kalkulation_MS6!$F$41/100*detail_MS6!CB7</f>
        <v>0</v>
      </c>
      <c r="J483" s="206">
        <f t="shared" si="41"/>
        <v>0</v>
      </c>
    </row>
    <row r="484" spans="1:10" outlineLevel="1">
      <c r="A484" s="1">
        <f t="shared" si="42"/>
        <v>0</v>
      </c>
      <c r="C484" s="172">
        <f>Kalkulation_MS6!$G$41/100*detail_MS6!B8</f>
        <v>0</v>
      </c>
      <c r="D484" s="172">
        <f>Kalkulation_MS6!$G$41/100*detail_MS6!O8</f>
        <v>0</v>
      </c>
      <c r="E484" s="172">
        <f>Kalkulation_MS6!$G$41/100*detail_MS6!AB8</f>
        <v>0</v>
      </c>
      <c r="F484" s="172">
        <f>Kalkulation_MS6!$G$41/100*detail_MS6!AO8</f>
        <v>0</v>
      </c>
      <c r="G484" s="172">
        <f>Kalkulation_MS6!$G$41/100*detail_MS6!BB8</f>
        <v>0</v>
      </c>
      <c r="H484" s="172">
        <f>Kalkulation_MS6!$G$41/100*detail_MS6!BO8</f>
        <v>0</v>
      </c>
      <c r="I484" s="172">
        <f>Kalkulation_MS6!$G$41/100*detail_MS6!CB8</f>
        <v>0</v>
      </c>
      <c r="J484" s="206">
        <f t="shared" si="41"/>
        <v>0</v>
      </c>
    </row>
    <row r="485" spans="1:10" outlineLevel="1">
      <c r="A485" s="249">
        <f t="shared" si="42"/>
        <v>0</v>
      </c>
      <c r="C485" s="172">
        <f>Kalkulation_MS6!$H$41/100*detail_MS6!B9</f>
        <v>0</v>
      </c>
      <c r="D485" s="172">
        <f>Kalkulation_MS6!$H$41/100*detail_MS6!O9</f>
        <v>0</v>
      </c>
      <c r="E485" s="172">
        <f>Kalkulation_MS6!$H$41/100*detail_MS6!AB9</f>
        <v>0</v>
      </c>
      <c r="F485" s="172">
        <f>Kalkulation_MS6!$H$41/100*detail_MS6!AO9</f>
        <v>0</v>
      </c>
      <c r="G485" s="172">
        <f>Kalkulation_MS6!$H$41/100*detail_MS6!BB9</f>
        <v>0</v>
      </c>
      <c r="H485" s="172">
        <f>Kalkulation_MS6!$H$41/100*detail_MS6!BO9</f>
        <v>0</v>
      </c>
      <c r="I485" s="172">
        <f>Kalkulation_MS6!$H$41/100*detail_MS6!CB9</f>
        <v>0</v>
      </c>
      <c r="J485" s="206">
        <f t="shared" si="41"/>
        <v>0</v>
      </c>
    </row>
    <row r="486" spans="1:10" outlineLevel="1">
      <c r="A486" s="1">
        <f t="shared" si="42"/>
        <v>0</v>
      </c>
      <c r="C486" s="172">
        <f>Kalkulation_MS6!$I$41/100*detail_MS6!B10</f>
        <v>0</v>
      </c>
      <c r="D486" s="172">
        <f>Kalkulation_MS6!$I$41/100*detail_MS6!O10</f>
        <v>0</v>
      </c>
      <c r="E486" s="172">
        <f>Kalkulation_MS6!$I$41/100*detail_MS6!AB10</f>
        <v>0</v>
      </c>
      <c r="F486" s="172">
        <f>Kalkulation_MS6!$I$41/100*detail_MS6!AO10</f>
        <v>0</v>
      </c>
      <c r="G486" s="172">
        <f>Kalkulation_MS6!$I$41/100*detail_MS6!BB10</f>
        <v>0</v>
      </c>
      <c r="H486" s="172">
        <f>Kalkulation_MS6!$I$41/100*detail_MS6!BO10</f>
        <v>0</v>
      </c>
      <c r="I486" s="172">
        <f>Kalkulation_MS6!$I$41/100*detail_MS6!CB10</f>
        <v>0</v>
      </c>
      <c r="J486" s="206">
        <f t="shared" si="41"/>
        <v>0</v>
      </c>
    </row>
    <row r="487" spans="1:10" outlineLevel="1">
      <c r="A487" s="1">
        <f t="shared" si="42"/>
        <v>0</v>
      </c>
      <c r="C487" s="172">
        <f>Kalkulation_MS6!$J$41/100*detail_MS6!B11</f>
        <v>0</v>
      </c>
      <c r="D487" s="172">
        <f>Kalkulation_MS6!$J$41/100*detail_MS6!O11</f>
        <v>0</v>
      </c>
      <c r="E487" s="172">
        <f>Kalkulation_MS6!$J$41/100*detail_MS6!AB11</f>
        <v>0</v>
      </c>
      <c r="F487" s="172">
        <f>Kalkulation_MS6!$J$41/100*detail_MS6!AO11</f>
        <v>0</v>
      </c>
      <c r="G487" s="172">
        <f>Kalkulation_MS6!$J$41/100*detail_MS6!BB11</f>
        <v>0</v>
      </c>
      <c r="H487" s="172">
        <f>Kalkulation_MS6!$J$41/100*detail_MS6!BO11</f>
        <v>0</v>
      </c>
      <c r="I487" s="172">
        <f>Kalkulation_MS6!$J$41/100*detail_MS6!CB11</f>
        <v>0</v>
      </c>
      <c r="J487" s="206">
        <f t="shared" si="41"/>
        <v>0</v>
      </c>
    </row>
    <row r="488" spans="1:10" outlineLevel="1">
      <c r="A488" s="1">
        <f t="shared" si="42"/>
        <v>0</v>
      </c>
      <c r="C488" s="172">
        <f>Kalkulation_MS6!$K$41/100*detail_MS6!B12</f>
        <v>0</v>
      </c>
      <c r="D488" s="172">
        <f>Kalkulation_MS6!$K$41/100*detail_MS6!O12</f>
        <v>0</v>
      </c>
      <c r="E488" s="172">
        <f>Kalkulation_MS6!$K$41/100*detail_MS6!AB12</f>
        <v>0</v>
      </c>
      <c r="F488" s="172">
        <f>Kalkulation_MS6!$K$41/100*detail_MS6!AO12</f>
        <v>0</v>
      </c>
      <c r="G488" s="172">
        <f>Kalkulation_MS6!$K$41/100*detail_MS6!BB12</f>
        <v>0</v>
      </c>
      <c r="H488" s="172">
        <f>Kalkulation_MS6!$K$41/100*detail_MS6!BO12</f>
        <v>0</v>
      </c>
      <c r="I488" s="172">
        <f>Kalkulation_MS6!$K$41/100*detail_MS6!CB12</f>
        <v>0</v>
      </c>
      <c r="J488" s="206">
        <f t="shared" si="41"/>
        <v>0</v>
      </c>
    </row>
    <row r="489" spans="1:10" outlineLevel="1">
      <c r="A489" s="1">
        <f t="shared" si="42"/>
        <v>0</v>
      </c>
      <c r="C489" s="172">
        <f>Kalkulation_MS6!$L$41/100*detail_MS6!B13</f>
        <v>0</v>
      </c>
      <c r="D489" s="172">
        <f>Kalkulation_MS6!$L$41/100*detail_MS6!O13</f>
        <v>0</v>
      </c>
      <c r="E489" s="172">
        <f>Kalkulation_MS6!$L$41/100*detail_MS6!AB13</f>
        <v>0</v>
      </c>
      <c r="F489" s="172">
        <f>Kalkulation_MS6!$L$41/100*detail_MS6!AO13</f>
        <v>0</v>
      </c>
      <c r="G489" s="172">
        <f>Kalkulation_MS6!$L$41/100*detail_MS6!BB13</f>
        <v>0</v>
      </c>
      <c r="H489" s="172">
        <f>Kalkulation_MS6!$L$41/100*detail_MS6!BO13</f>
        <v>0</v>
      </c>
      <c r="I489" s="172">
        <f>Kalkulation_MS6!$L$41/100*detail_MS6!CB13</f>
        <v>0</v>
      </c>
      <c r="J489" s="206">
        <f t="shared" si="41"/>
        <v>0</v>
      </c>
    </row>
    <row r="490" spans="1:10" outlineLevel="1">
      <c r="A490" s="1">
        <f t="shared" si="42"/>
        <v>0</v>
      </c>
      <c r="C490" s="172">
        <f>Kalkulation_MS6!$M$41/100*detail_MS6!B14</f>
        <v>0</v>
      </c>
      <c r="D490" s="172">
        <f>Kalkulation_MS6!$M$41/100*detail_MS6!O14</f>
        <v>0</v>
      </c>
      <c r="E490" s="172">
        <f>Kalkulation_MS6!$M$41/100*detail_MS6!AB14</f>
        <v>0</v>
      </c>
      <c r="F490" s="172">
        <f>Kalkulation_MS6!$M$41/100*detail_MS6!AO14</f>
        <v>0</v>
      </c>
      <c r="G490" s="172">
        <f>Kalkulation_MS6!$M$41/100*detail_MS6!BB14</f>
        <v>0</v>
      </c>
      <c r="H490" s="172">
        <f>Kalkulation_MS6!$M$41/100*detail_MS6!BO14</f>
        <v>0</v>
      </c>
      <c r="I490" s="172">
        <f>Kalkulation_MS6!$M$41/100*detail_MS6!CB14</f>
        <v>0</v>
      </c>
      <c r="J490" s="206">
        <f t="shared" si="41"/>
        <v>0</v>
      </c>
    </row>
    <row r="491" spans="1:10" outlineLevel="1">
      <c r="A491" s="1">
        <f t="shared" si="42"/>
        <v>0</v>
      </c>
      <c r="C491" s="172">
        <f>Kalkulation_MS6!$N$41/100*detail_MS6!B15</f>
        <v>0</v>
      </c>
      <c r="D491" s="172">
        <f>Kalkulation_MS6!$N$41/100*detail_MS6!O15</f>
        <v>0</v>
      </c>
      <c r="E491" s="172">
        <f>Kalkulation_MS6!$N$41/100*detail_MS6!AB15</f>
        <v>0</v>
      </c>
      <c r="F491" s="172">
        <f>Kalkulation_MS6!$N$41/100*detail_MS6!AO15</f>
        <v>0</v>
      </c>
      <c r="G491" s="172">
        <f>Kalkulation_MS6!$N$41/100*detail_MS6!BB15</f>
        <v>0</v>
      </c>
      <c r="H491" s="172">
        <f>Kalkulation_MS6!$N$41/100*detail_MS6!BO15</f>
        <v>0</v>
      </c>
      <c r="I491" s="172">
        <f>Kalkulation_MS6!$N$41/100*detail_MS6!CB15</f>
        <v>0</v>
      </c>
      <c r="J491" s="206">
        <f t="shared" si="41"/>
        <v>0</v>
      </c>
    </row>
    <row r="492" spans="1:10" outlineLevel="1">
      <c r="A492" s="1">
        <f t="shared" si="42"/>
        <v>0</v>
      </c>
      <c r="C492" s="172">
        <f>Kalkulation_MS6!$O$41/100*detail_MS6!B16</f>
        <v>0</v>
      </c>
      <c r="D492" s="172">
        <f>Kalkulation_MS6!$O$41/100*detail_MS6!O16</f>
        <v>0</v>
      </c>
      <c r="E492" s="172">
        <f>Kalkulation_MS6!$O$41/100*detail_MS6!AB16</f>
        <v>0</v>
      </c>
      <c r="F492" s="172">
        <f>Kalkulation_MS6!$O$41/100*detail_MS6!AO16</f>
        <v>0</v>
      </c>
      <c r="G492" s="172">
        <f>Kalkulation_MS6!$O$41/100*detail_MS6!BB16</f>
        <v>0</v>
      </c>
      <c r="H492" s="172">
        <f>Kalkulation_MS6!$O$41/100*detail_MS6!BO16</f>
        <v>0</v>
      </c>
      <c r="I492" s="172">
        <f>Kalkulation_MS6!$O$41/100*detail_MS6!CB16</f>
        <v>0</v>
      </c>
      <c r="J492" s="206">
        <f t="shared" si="41"/>
        <v>0</v>
      </c>
    </row>
    <row r="493" spans="1:10" outlineLevel="1">
      <c r="A493" s="1">
        <f t="shared" si="42"/>
        <v>0</v>
      </c>
      <c r="C493" s="172">
        <f>Kalkulation_MS6!$P$41/100*detail_MS6!B17</f>
        <v>0</v>
      </c>
      <c r="D493" s="172">
        <f>Kalkulation_MS6!$P$41/100*detail_MS6!O17</f>
        <v>0</v>
      </c>
      <c r="E493" s="172">
        <f>Kalkulation_MS6!$P$41/100*detail_MS6!AB17</f>
        <v>0</v>
      </c>
      <c r="F493" s="172">
        <f>Kalkulation_MS6!$P$41/100*detail_MS6!AO17</f>
        <v>0</v>
      </c>
      <c r="G493" s="172">
        <f>Kalkulation_MS6!$P$41/100*detail_MS6!BB17</f>
        <v>0</v>
      </c>
      <c r="H493" s="172">
        <f>Kalkulation_MS6!$P$41/100*detail_MS6!BO17</f>
        <v>0</v>
      </c>
      <c r="I493" s="172">
        <f>Kalkulation_MS6!$P$41/100*detail_MS6!CB17</f>
        <v>0</v>
      </c>
      <c r="J493" s="206">
        <f t="shared" si="41"/>
        <v>0</v>
      </c>
    </row>
    <row r="494" spans="1:10" outlineLevel="1">
      <c r="A494" s="1">
        <f t="shared" si="42"/>
        <v>0</v>
      </c>
      <c r="C494" s="172">
        <f>Kalkulation_MS6!$Q$41/100*detail_MS6!B18</f>
        <v>0</v>
      </c>
      <c r="D494" s="172">
        <f>Kalkulation_MS6!$Q$41/100*detail_MS6!O18</f>
        <v>0</v>
      </c>
      <c r="E494" s="172">
        <f>Kalkulation_MS6!$Q$41/100*detail_MS6!AB18</f>
        <v>0</v>
      </c>
      <c r="F494" s="172">
        <f>Kalkulation_MS6!$Q$41/100*detail_MS6!AO18</f>
        <v>0</v>
      </c>
      <c r="G494" s="172">
        <f>Kalkulation_MS6!$Q$41/100*detail_MS6!BB18</f>
        <v>0</v>
      </c>
      <c r="H494" s="172">
        <f>Kalkulation_MS6!$Q$41/100*detail_MS6!BO18</f>
        <v>0</v>
      </c>
      <c r="I494" s="172">
        <f>Kalkulation_MS6!$Q$41/100*detail_MS6!CB18</f>
        <v>0</v>
      </c>
      <c r="J494" s="206">
        <f t="shared" si="41"/>
        <v>0</v>
      </c>
    </row>
    <row r="495" spans="1:10" outlineLevel="1">
      <c r="A495" s="1">
        <f t="shared" si="42"/>
        <v>0</v>
      </c>
      <c r="C495" s="172">
        <f>Kalkulation_MS6!$R$41/100*detail_MS6!B19</f>
        <v>0</v>
      </c>
      <c r="D495" s="172">
        <f>Kalkulation_MS6!$R$41/100*detail_MS6!O19</f>
        <v>0</v>
      </c>
      <c r="E495" s="172">
        <f>Kalkulation_MS6!$R$41/100*detail_MS6!AB19</f>
        <v>0</v>
      </c>
      <c r="F495" s="172">
        <f>Kalkulation_MS6!$R$41/100*detail_MS6!AO19</f>
        <v>0</v>
      </c>
      <c r="G495" s="172">
        <f>Kalkulation_MS6!$R$41/100*detail_MS6!BB19</f>
        <v>0</v>
      </c>
      <c r="H495" s="172">
        <f>Kalkulation_MS6!$R$41/100*detail_MS6!BO19</f>
        <v>0</v>
      </c>
      <c r="I495" s="172">
        <f>Kalkulation_MS6!$R$41/100*detail_MS6!CB19</f>
        <v>0</v>
      </c>
      <c r="J495" s="206">
        <f t="shared" si="41"/>
        <v>0</v>
      </c>
    </row>
    <row r="496" spans="1:10" outlineLevel="1">
      <c r="A496" s="1">
        <f t="shared" si="42"/>
        <v>0</v>
      </c>
      <c r="C496" s="172">
        <f>Kalkulation_MS6!$S$41/100*detail_MS6!$B20</f>
        <v>0</v>
      </c>
      <c r="D496" s="172">
        <f>Kalkulation_MS6!$S$41/100*detail_MS6!$O20</f>
        <v>0</v>
      </c>
      <c r="E496" s="172">
        <f>Kalkulation_MS6!$S$41/100*detail_MS6!$AB20</f>
        <v>0</v>
      </c>
      <c r="F496" s="172">
        <f>Kalkulation_MS6!$S$41/100*detail_MS6!$AO20</f>
        <v>0</v>
      </c>
      <c r="G496" s="172">
        <f>Kalkulation_MS6!$S$41/100*detail_MS6!$BB20</f>
        <v>0</v>
      </c>
      <c r="H496" s="172">
        <f>Kalkulation_MS6!$S$41/100*detail_MS6!$BO20</f>
        <v>0</v>
      </c>
      <c r="I496" s="172">
        <f>Kalkulation_MS6!$S$41/100*detail_MS6!$CB20</f>
        <v>0</v>
      </c>
      <c r="J496" s="206">
        <f t="shared" si="41"/>
        <v>0</v>
      </c>
    </row>
    <row r="497" spans="1:10" outlineLevel="1">
      <c r="A497" s="1">
        <f t="shared" si="42"/>
        <v>0</v>
      </c>
      <c r="C497" s="172">
        <f>Kalkulation_MS6!$T$41/100*detail_MS6!$B21</f>
        <v>0</v>
      </c>
      <c r="D497" s="172">
        <f>Kalkulation_MS6!$T$41/100*detail_MS6!$O21</f>
        <v>0</v>
      </c>
      <c r="E497" s="172">
        <f>Kalkulation_MS6!$T$41/100*detail_MS6!$AB21</f>
        <v>0</v>
      </c>
      <c r="F497" s="172">
        <f>Kalkulation_MS6!$T$41/100*detail_MS6!$AO21</f>
        <v>0</v>
      </c>
      <c r="G497" s="172">
        <f>Kalkulation_MS6!$T$41/100*detail_MS6!$BB21</f>
        <v>0</v>
      </c>
      <c r="H497" s="172">
        <f>Kalkulation_MS6!$T$41/100*detail_MS6!$BO21</f>
        <v>0</v>
      </c>
      <c r="I497" s="172">
        <f>Kalkulation_MS6!$T$41/100*detail_MS6!$CB21</f>
        <v>0</v>
      </c>
      <c r="J497" s="206">
        <f t="shared" si="41"/>
        <v>0</v>
      </c>
    </row>
    <row r="498" spans="1:10" outlineLevel="1">
      <c r="A498" s="1">
        <f t="shared" si="42"/>
        <v>0</v>
      </c>
      <c r="C498" s="172">
        <f>Kalkulation_MS6!$U$41/100*detail_MS6!$B22</f>
        <v>0</v>
      </c>
      <c r="D498" s="172">
        <f>Kalkulation_MS6!$U$41/100*detail_MS6!$O22</f>
        <v>0</v>
      </c>
      <c r="E498" s="172">
        <f>Kalkulation_MS6!$U$41/100*detail_MS6!$AB22</f>
        <v>0</v>
      </c>
      <c r="F498" s="172">
        <f>Kalkulation_MS6!$U$41/100*detail_MS6!$AO22</f>
        <v>0</v>
      </c>
      <c r="G498" s="172">
        <f>Kalkulation_MS6!$U$41/100*detail_MS6!$BB22</f>
        <v>0</v>
      </c>
      <c r="H498" s="172">
        <f>Kalkulation_MS6!$U$41/100*detail_MS6!$BO22</f>
        <v>0</v>
      </c>
      <c r="I498" s="172">
        <f>Kalkulation_MS6!$U$41/100*detail_MS6!$CB22</f>
        <v>0</v>
      </c>
      <c r="J498" s="206">
        <f t="shared" si="41"/>
        <v>0</v>
      </c>
    </row>
    <row r="499" spans="1:10" outlineLevel="1">
      <c r="A499" s="1">
        <f t="shared" si="42"/>
        <v>0</v>
      </c>
      <c r="C499" s="172">
        <f>Kalkulation_MS6!$V$41/100*detail_MS6!$B23</f>
        <v>0</v>
      </c>
      <c r="D499" s="172">
        <f>Kalkulation_MS6!$V$41/100*detail_MS6!$O23</f>
        <v>0</v>
      </c>
      <c r="E499" s="172">
        <f>Kalkulation_MS6!$V$41/100*detail_MS6!$AB23</f>
        <v>0</v>
      </c>
      <c r="F499" s="172">
        <f>Kalkulation_MS6!$V$41/100*detail_MS6!$AO23</f>
        <v>0</v>
      </c>
      <c r="G499" s="172">
        <f>Kalkulation_MS6!$V$41/100*detail_MS6!$BB23</f>
        <v>0</v>
      </c>
      <c r="H499" s="172">
        <f>Kalkulation_MS6!$V$41/100*detail_MS6!$BO23</f>
        <v>0</v>
      </c>
      <c r="I499" s="172">
        <f>Kalkulation_MS6!$V$41/100*detail_MS6!$CB23</f>
        <v>0</v>
      </c>
      <c r="J499" s="206">
        <f t="shared" si="41"/>
        <v>0</v>
      </c>
    </row>
    <row r="500" spans="1:10" outlineLevel="1">
      <c r="A500" s="1">
        <f t="shared" si="42"/>
        <v>0</v>
      </c>
      <c r="C500" s="172">
        <f>Kalkulation_MS6!$W$41/100*detail_MS6!$B24</f>
        <v>0</v>
      </c>
      <c r="D500" s="172">
        <f>Kalkulation_MS6!$W$41/100*detail_MS6!$O24</f>
        <v>0</v>
      </c>
      <c r="E500" s="172">
        <f>Kalkulation_MS6!$W$41/100*detail_MS6!$AB24</f>
        <v>0</v>
      </c>
      <c r="F500" s="172">
        <f>Kalkulation_MS6!$W$41/100*detail_MS6!$AO24</f>
        <v>0</v>
      </c>
      <c r="G500" s="172">
        <f>Kalkulation_MS6!$W$41/100*detail_MS6!$BB24</f>
        <v>0</v>
      </c>
      <c r="H500" s="172">
        <f>Kalkulation_MS6!$W$41/100*detail_MS6!$BO24</f>
        <v>0</v>
      </c>
      <c r="I500" s="172">
        <f>Kalkulation_MS6!$W$41/100*detail_MS6!$CB24</f>
        <v>0</v>
      </c>
      <c r="J500" s="206">
        <f t="shared" si="41"/>
        <v>0</v>
      </c>
    </row>
    <row r="501" spans="1:10" outlineLevel="1">
      <c r="A501" s="1">
        <f t="shared" si="42"/>
        <v>0</v>
      </c>
      <c r="C501" s="172">
        <f>Kalkulation_MS6!$X$41/100*detail_MS6!$B25</f>
        <v>0</v>
      </c>
      <c r="D501" s="172">
        <f>Kalkulation_MS6!$X$41/100*detail_MS6!$O25</f>
        <v>0</v>
      </c>
      <c r="E501" s="172">
        <f>Kalkulation_MS6!$X$41/100*detail_MS6!$AB25</f>
        <v>0</v>
      </c>
      <c r="F501" s="172">
        <f>Kalkulation_MS6!$X$41/100*detail_MS6!$AO25</f>
        <v>0</v>
      </c>
      <c r="G501" s="172">
        <f>Kalkulation_MS6!$X$41/100*detail_MS6!$BB25</f>
        <v>0</v>
      </c>
      <c r="H501" s="172">
        <f>Kalkulation_MS6!$X$41/100*detail_MS6!$BO25</f>
        <v>0</v>
      </c>
      <c r="I501" s="172">
        <f>Kalkulation_MS6!$X$41/100*detail_MS6!$CB25</f>
        <v>0</v>
      </c>
      <c r="J501" s="206">
        <f t="shared" si="41"/>
        <v>0</v>
      </c>
    </row>
    <row r="502" spans="1:10" outlineLevel="1">
      <c r="A502" s="1">
        <f t="shared" si="42"/>
        <v>0</v>
      </c>
      <c r="C502" s="172">
        <f>Kalkulation_MS6!$Y$41/100*detail_MS6!$B26</f>
        <v>0</v>
      </c>
      <c r="D502" s="172">
        <f>Kalkulation_MS6!$Y$41/100*detail_MS6!$O26</f>
        <v>0</v>
      </c>
      <c r="E502" s="172">
        <f>Kalkulation_MS6!$Y$41/100*detail_MS6!$AB26</f>
        <v>0</v>
      </c>
      <c r="F502" s="172">
        <f>Kalkulation_MS6!$Y$41/100*detail_MS6!$AO26</f>
        <v>0</v>
      </c>
      <c r="G502" s="172">
        <f>Kalkulation_MS6!$Y$41/100*detail_MS6!$BB26</f>
        <v>0</v>
      </c>
      <c r="H502" s="172">
        <f>Kalkulation_MS6!$Y$41/100*detail_MS6!$BO26</f>
        <v>0</v>
      </c>
      <c r="I502" s="172">
        <f>Kalkulation_MS6!$Y$41/100*detail_MS6!$CB26</f>
        <v>0</v>
      </c>
      <c r="J502" s="206">
        <f t="shared" si="41"/>
        <v>0</v>
      </c>
    </row>
    <row r="503" spans="1:10" outlineLevel="1">
      <c r="A503" s="1">
        <f t="shared" si="42"/>
        <v>0</v>
      </c>
      <c r="C503" s="172">
        <f>Kalkulation_MS6!$Z$41/100*detail_MS6!$B27</f>
        <v>0</v>
      </c>
      <c r="D503" s="172">
        <f>Kalkulation_MS6!$Z$41/100*detail_MS6!$O27</f>
        <v>0</v>
      </c>
      <c r="E503" s="172">
        <f>Kalkulation_MS6!$Z$41/100*detail_MS6!$AB27</f>
        <v>0</v>
      </c>
      <c r="F503" s="172">
        <f>Kalkulation_MS6!$Z$41/100*detail_MS6!$AO27</f>
        <v>0</v>
      </c>
      <c r="G503" s="172">
        <f>Kalkulation_MS6!$Z$41/100*detail_MS6!$BB27</f>
        <v>0</v>
      </c>
      <c r="H503" s="172">
        <f>Kalkulation_MS6!$Z$41/100*detail_MS6!$BO27</f>
        <v>0</v>
      </c>
      <c r="I503" s="172">
        <f>Kalkulation_MS6!$Z$41/100*detail_MS6!$CB27</f>
        <v>0</v>
      </c>
      <c r="J503" s="206">
        <f t="shared" si="41"/>
        <v>0</v>
      </c>
    </row>
    <row r="504" spans="1:10" outlineLevel="1">
      <c r="A504" s="1">
        <f t="shared" si="42"/>
        <v>0</v>
      </c>
      <c r="C504" s="172">
        <f>Kalkulation_MS6!$AA$41/100*detail_MS6!$B28</f>
        <v>0</v>
      </c>
      <c r="D504" s="172">
        <f>Kalkulation_MS6!$AA$41/100*detail_MS6!$O28</f>
        <v>0</v>
      </c>
      <c r="E504" s="172">
        <f>Kalkulation_MS6!$AA$41/100*detail_MS6!$AB28</f>
        <v>0</v>
      </c>
      <c r="F504" s="172">
        <f>Kalkulation_MS6!$AA$41/100*detail_MS6!$AO28</f>
        <v>0</v>
      </c>
      <c r="G504" s="172">
        <f>Kalkulation_MS6!$AA$41/100*detail_MS6!$BB28</f>
        <v>0</v>
      </c>
      <c r="H504" s="172">
        <f>Kalkulation_MS6!$AA$41/100*detail_MS6!$BO28</f>
        <v>0</v>
      </c>
      <c r="I504" s="172">
        <f>Kalkulation_MS6!$AA$41/100*detail_MS6!$CB28</f>
        <v>0</v>
      </c>
      <c r="J504" s="206">
        <f t="shared" si="41"/>
        <v>0</v>
      </c>
    </row>
    <row r="505" spans="1:10" outlineLevel="1">
      <c r="A505" s="1">
        <f t="shared" si="42"/>
        <v>0</v>
      </c>
      <c r="C505" s="172">
        <f>Kalkulation_MS6!$AB$41/100*detail_MS6!$B29</f>
        <v>0</v>
      </c>
      <c r="D505" s="172">
        <f>Kalkulation_MS6!$AB$41/100*detail_MS6!$O29</f>
        <v>0</v>
      </c>
      <c r="E505" s="172">
        <f>Kalkulation_MS6!$AB$41/100*detail_MS6!$AB29</f>
        <v>0</v>
      </c>
      <c r="F505" s="172">
        <f>Kalkulation_MS6!$AB$41/100*detail_MS6!$AO29</f>
        <v>0</v>
      </c>
      <c r="G505" s="172">
        <f>Kalkulation_MS6!$AB$41/100*detail_MS6!$BB29</f>
        <v>0</v>
      </c>
      <c r="H505" s="172">
        <f>Kalkulation_MS6!$AB$41/100*detail_MS6!$BO29</f>
        <v>0</v>
      </c>
      <c r="I505" s="172">
        <f>Kalkulation_MS6!$AB$41/100*detail_MS6!$CB29</f>
        <v>0</v>
      </c>
      <c r="J505" s="206">
        <f t="shared" si="41"/>
        <v>0</v>
      </c>
    </row>
    <row r="506" spans="1:10" outlineLevel="1">
      <c r="A506" s="1">
        <f t="shared" si="42"/>
        <v>0</v>
      </c>
      <c r="C506" s="172">
        <f>Kalkulation_MS6!$AC$41/100*detail_MS6!$B30</f>
        <v>0</v>
      </c>
      <c r="D506" s="172">
        <f>Kalkulation_MS6!$AC$41/100*detail_MS6!$O30</f>
        <v>0</v>
      </c>
      <c r="E506" s="172">
        <f>Kalkulation_MS6!$AC$41/100*detail_MS6!$AB30</f>
        <v>0</v>
      </c>
      <c r="F506" s="172">
        <f>Kalkulation_MS6!$AC$41/100*detail_MS6!$AO30</f>
        <v>0</v>
      </c>
      <c r="G506" s="172">
        <f>Kalkulation_MS6!$AC$41/100*detail_MS6!$BB30</f>
        <v>0</v>
      </c>
      <c r="H506" s="172">
        <f>Kalkulation_MS6!$AC$41/100*detail_MS6!$BO30</f>
        <v>0</v>
      </c>
      <c r="I506" s="172">
        <f>Kalkulation_MS6!$AC$41/100*detail_MS6!$CB30</f>
        <v>0</v>
      </c>
      <c r="J506" s="206">
        <f t="shared" si="41"/>
        <v>0</v>
      </c>
    </row>
    <row r="507" spans="1:10" outlineLevel="1">
      <c r="A507" s="1">
        <f t="shared" si="42"/>
        <v>0</v>
      </c>
      <c r="C507" s="172">
        <f>Kalkulation_MS6!$AD$41/100*detail_MS6!$B31</f>
        <v>0</v>
      </c>
      <c r="D507" s="172">
        <f>Kalkulation_MS6!$AD$41/100*detail_MS6!$O31</f>
        <v>0</v>
      </c>
      <c r="E507" s="172">
        <f>Kalkulation_MS6!$AD$41/100*detail_MS6!$AB31</f>
        <v>0</v>
      </c>
      <c r="F507" s="172">
        <f>Kalkulation_MS6!$AD$41/100*detail_MS6!$AO31</f>
        <v>0</v>
      </c>
      <c r="G507" s="172">
        <f>Kalkulation_MS6!$AD$41/100*detail_MS6!$BB31</f>
        <v>0</v>
      </c>
      <c r="H507" s="172">
        <f>Kalkulation_MS6!$AD$41/100*detail_MS6!$BO31</f>
        <v>0</v>
      </c>
      <c r="I507" s="172">
        <f>Kalkulation_MS6!$AD$41/100*detail_MS6!$CB31</f>
        <v>0</v>
      </c>
      <c r="J507" s="206">
        <f t="shared" si="41"/>
        <v>0</v>
      </c>
    </row>
    <row r="508" spans="1:10" outlineLevel="1">
      <c r="A508" s="1">
        <f t="shared" si="42"/>
        <v>0</v>
      </c>
      <c r="C508" s="172">
        <f>Kalkulation_MS6!$AE$41/100*detail_MS6!$B32</f>
        <v>0</v>
      </c>
      <c r="D508" s="172">
        <f>Kalkulation_MS6!$AE$41/100*detail_MS6!$O32</f>
        <v>0</v>
      </c>
      <c r="E508" s="172">
        <f>Kalkulation_MS6!$AE$41/100*detail_MS6!$AB32</f>
        <v>0</v>
      </c>
      <c r="F508" s="172">
        <f>Kalkulation_MS6!$AE$41/100*detail_MS6!$AO32</f>
        <v>0</v>
      </c>
      <c r="G508" s="172">
        <f>Kalkulation_MS6!$AE$41/100*detail_MS6!$BB32</f>
        <v>0</v>
      </c>
      <c r="H508" s="172">
        <f>Kalkulation_MS6!$AE$41/100*detail_MS6!$BO32</f>
        <v>0</v>
      </c>
      <c r="I508" s="172">
        <f>Kalkulation_MS6!$AE$41/100*detail_MS6!$CB32</f>
        <v>0</v>
      </c>
      <c r="J508" s="206">
        <f t="shared" si="41"/>
        <v>0</v>
      </c>
    </row>
    <row r="509" spans="1:10" outlineLevel="1">
      <c r="A509" s="1">
        <f t="shared" si="42"/>
        <v>0</v>
      </c>
      <c r="C509" s="172">
        <f>Kalkulation_MS6!$AF$41/100*detail_MS6!$B33</f>
        <v>0</v>
      </c>
      <c r="D509" s="172">
        <f>Kalkulation_MS6!$AF$41/100*detail_MS6!$O33</f>
        <v>0</v>
      </c>
      <c r="E509" s="172">
        <f>Kalkulation_MS6!$AF$41/100*detail_MS6!$AB33</f>
        <v>0</v>
      </c>
      <c r="F509" s="172">
        <f>Kalkulation_MS6!$AF$41/100*detail_MS6!$AO33</f>
        <v>0</v>
      </c>
      <c r="G509" s="172">
        <f>Kalkulation_MS6!$AF$41/100*detail_MS6!$BB33</f>
        <v>0</v>
      </c>
      <c r="H509" s="172">
        <f>Kalkulation_MS6!$AF$41/100*detail_MS6!$BO33</f>
        <v>0</v>
      </c>
      <c r="I509" s="172">
        <f>Kalkulation_MS6!$AF$41/100*detail_MS6!$CB33</f>
        <v>0</v>
      </c>
      <c r="J509" s="206">
        <f t="shared" si="41"/>
        <v>0</v>
      </c>
    </row>
    <row r="510" spans="1:10" outlineLevel="1">
      <c r="A510" s="1">
        <f t="shared" si="42"/>
        <v>0</v>
      </c>
      <c r="C510" s="172">
        <f>Kalkulation_MS6!$AG$41/100*detail_MS6!$B34</f>
        <v>0</v>
      </c>
      <c r="D510" s="172">
        <f>Kalkulation_MS6!$AG$41/100*detail_MS6!$O34</f>
        <v>0</v>
      </c>
      <c r="E510" s="172">
        <f>Kalkulation_MS6!$AG$41/100*detail_MS6!$AB34</f>
        <v>0</v>
      </c>
      <c r="F510" s="172">
        <f>Kalkulation_MS6!$AG$41/100*detail_MS6!$AO34</f>
        <v>0</v>
      </c>
      <c r="G510" s="172">
        <f>Kalkulation_MS6!$AG$41/100*detail_MS6!$BB34</f>
        <v>0</v>
      </c>
      <c r="H510" s="172">
        <f>Kalkulation_MS6!$AG$41/100*detail_MS6!$BO34</f>
        <v>0</v>
      </c>
      <c r="I510" s="172">
        <f>Kalkulation_MS6!$AG$41/100*detail_MS6!$CB34</f>
        <v>0</v>
      </c>
      <c r="J510" s="206">
        <f t="shared" si="41"/>
        <v>0</v>
      </c>
    </row>
    <row r="511" spans="1:10" outlineLevel="1">
      <c r="A511" s="1">
        <f t="shared" si="42"/>
        <v>0</v>
      </c>
      <c r="C511" s="172">
        <f>Kalkulation_MS6!$AH$41/100*detail_MS6!$B35</f>
        <v>0</v>
      </c>
      <c r="D511" s="172">
        <f>Kalkulation_MS6!$AH$41/100*detail_MS6!$O35</f>
        <v>0</v>
      </c>
      <c r="E511" s="172">
        <f>Kalkulation_MS6!$AH$41/100*detail_MS6!$AB35</f>
        <v>0</v>
      </c>
      <c r="F511" s="172">
        <f>Kalkulation_MS6!$AH$41/100*detail_MS6!$AO35</f>
        <v>0</v>
      </c>
      <c r="G511" s="172">
        <f>Kalkulation_MS6!$AH$41/100*detail_MS6!$BB35</f>
        <v>0</v>
      </c>
      <c r="H511" s="172">
        <f>Kalkulation_MS6!$AH$41/100*detail_MS6!$BO35</f>
        <v>0</v>
      </c>
      <c r="I511" s="172">
        <f>Kalkulation_MS6!$AH$41/100*detail_MS6!$CB35</f>
        <v>0</v>
      </c>
      <c r="J511" s="206">
        <f t="shared" si="41"/>
        <v>0</v>
      </c>
    </row>
    <row r="512" spans="1:10" outlineLevel="1">
      <c r="A512" s="1">
        <f t="shared" si="42"/>
        <v>0</v>
      </c>
      <c r="C512" s="172">
        <f>Kalkulation_MS6!$AI$41/100*detail_MS6!$B36</f>
        <v>0</v>
      </c>
      <c r="D512" s="172">
        <f>Kalkulation_MS6!$AI$41/100*detail_MS6!$O36</f>
        <v>0</v>
      </c>
      <c r="E512" s="172">
        <f>Kalkulation_MS6!$AI$41/100*detail_MS6!$AB36</f>
        <v>0</v>
      </c>
      <c r="F512" s="172">
        <f>Kalkulation_MS6!$AI$41/100*detail_MS6!$AO36</f>
        <v>0</v>
      </c>
      <c r="G512" s="172">
        <f>Kalkulation_MS6!$AI$41/100*detail_MS6!$BB36</f>
        <v>0</v>
      </c>
      <c r="H512" s="172">
        <f>Kalkulation_MS6!$AI$41/100*detail_MS6!$BO36</f>
        <v>0</v>
      </c>
      <c r="I512" s="172">
        <f>Kalkulation_MS6!$AI$41/100*detail_MS6!$CB36</f>
        <v>0</v>
      </c>
      <c r="J512" s="206">
        <f t="shared" si="41"/>
        <v>0</v>
      </c>
    </row>
    <row r="513" spans="1:10" outlineLevel="1">
      <c r="A513" s="1">
        <f t="shared" si="42"/>
        <v>0</v>
      </c>
      <c r="C513" s="172">
        <f>Kalkulation_MS6!$AJ$41/100*detail_MS6!$B37</f>
        <v>0</v>
      </c>
      <c r="D513" s="172">
        <f>Kalkulation_MS6!$AJ$41/100*detail_MS6!$O37</f>
        <v>0</v>
      </c>
      <c r="E513" s="172">
        <f>Kalkulation_MS6!$AJ$41/100*detail_MS6!$AB37</f>
        <v>0</v>
      </c>
      <c r="F513" s="172">
        <f>Kalkulation_MS6!$AJ$41/100*detail_MS6!$AO37</f>
        <v>0</v>
      </c>
      <c r="G513" s="172">
        <f>Kalkulation_MS6!$AJ$41/100*detail_MS6!$BB37</f>
        <v>0</v>
      </c>
      <c r="H513" s="172">
        <f>Kalkulation_MS6!$AJ$41/100*detail_MS6!$BO37</f>
        <v>0</v>
      </c>
      <c r="I513" s="172">
        <f>Kalkulation_MS6!$AJ$41/100*detail_MS6!$CB37</f>
        <v>0</v>
      </c>
      <c r="J513" s="206">
        <f t="shared" si="41"/>
        <v>0</v>
      </c>
    </row>
    <row r="514" spans="1:10" outlineLevel="1">
      <c r="A514" s="1">
        <f t="shared" si="42"/>
        <v>0</v>
      </c>
      <c r="C514" s="172">
        <f>Kalkulation_MS6!$AK$41/100*detail_MS6!$B38</f>
        <v>0</v>
      </c>
      <c r="D514" s="172">
        <f>Kalkulation_MS6!$AK$41/100*detail_MS6!$O38</f>
        <v>0</v>
      </c>
      <c r="E514" s="172">
        <f>Kalkulation_MS6!$AK$41/100*detail_MS6!$AB38</f>
        <v>0</v>
      </c>
      <c r="F514" s="172">
        <f>Kalkulation_MS6!$AK$41/100*detail_MS6!$AO38</f>
        <v>0</v>
      </c>
      <c r="G514" s="172">
        <f>Kalkulation_MS6!$AK$41/100*detail_MS6!$BB38</f>
        <v>0</v>
      </c>
      <c r="H514" s="172">
        <f>Kalkulation_MS6!$AK$41/100*detail_MS6!$BO38</f>
        <v>0</v>
      </c>
      <c r="I514" s="172">
        <f>Kalkulation_MS6!$AK$41/100*detail_MS6!$CB38</f>
        <v>0</v>
      </c>
      <c r="J514" s="206">
        <f t="shared" si="41"/>
        <v>0</v>
      </c>
    </row>
    <row r="515" spans="1:10" outlineLevel="1">
      <c r="A515" s="1">
        <f t="shared" si="42"/>
        <v>0</v>
      </c>
      <c r="C515" s="172">
        <f>Kalkulation_MS6!$AL$41/100*detail_MS6!$B39</f>
        <v>0</v>
      </c>
      <c r="D515" s="172">
        <f>Kalkulation_MS6!$AL$41/100*detail_MS6!$O39</f>
        <v>0</v>
      </c>
      <c r="E515" s="172">
        <f>Kalkulation_MS6!$AL$41/100*detail_MS6!$AB39</f>
        <v>0</v>
      </c>
      <c r="F515" s="172">
        <f>Kalkulation_MS6!$AL$41/100*detail_MS6!$AO39</f>
        <v>0</v>
      </c>
      <c r="G515" s="172">
        <f>Kalkulation_MS6!$AL$41/100*detail_MS6!$BB39</f>
        <v>0</v>
      </c>
      <c r="H515" s="172">
        <f>Kalkulation_MS6!$AL$41/100*detail_MS6!$BO39</f>
        <v>0</v>
      </c>
      <c r="I515" s="172">
        <f>Kalkulation_MS6!$AL$41/100*detail_MS6!$CB39</f>
        <v>0</v>
      </c>
      <c r="J515" s="206">
        <f t="shared" si="41"/>
        <v>0</v>
      </c>
    </row>
    <row r="516" spans="1:10" outlineLevel="1">
      <c r="A516" s="1">
        <f t="shared" si="42"/>
        <v>0</v>
      </c>
      <c r="C516" s="172">
        <f>Kalkulation_MS6!$AM$41/100*detail_MS6!$B40</f>
        <v>0</v>
      </c>
      <c r="D516" s="172">
        <f>Kalkulation_MS6!$AM$41/100*detail_MS6!$O40</f>
        <v>0</v>
      </c>
      <c r="E516" s="172">
        <f>Kalkulation_MS6!$AM$41/100*detail_MS6!$AB40</f>
        <v>0</v>
      </c>
      <c r="F516" s="172">
        <f>Kalkulation_MS6!$AM$41/100*detail_MS6!$AO40</f>
        <v>0</v>
      </c>
      <c r="G516" s="172">
        <f>Kalkulation_MS6!$AM$41/100*detail_MS6!$BB40</f>
        <v>0</v>
      </c>
      <c r="H516" s="172">
        <f>Kalkulation_MS6!$AM$41/100*detail_MS6!$BO40</f>
        <v>0</v>
      </c>
      <c r="I516" s="172">
        <f>Kalkulation_MS6!$AM$41/100*detail_MS6!$CB40</f>
        <v>0</v>
      </c>
      <c r="J516" s="206">
        <f t="shared" si="41"/>
        <v>0</v>
      </c>
    </row>
    <row r="517" spans="1:10" outlineLevel="1">
      <c r="A517" s="1">
        <f t="shared" si="42"/>
        <v>0</v>
      </c>
      <c r="C517" s="172">
        <f>Kalkulation_MS6!$AN$41/100*detail_MS6!$B41</f>
        <v>0</v>
      </c>
      <c r="D517" s="172">
        <f>Kalkulation_MS6!$AN$41/100*detail_MS6!$O41</f>
        <v>0</v>
      </c>
      <c r="E517" s="172">
        <f>Kalkulation_MS6!$AN$41/100*detail_MS6!$AB41</f>
        <v>0</v>
      </c>
      <c r="F517" s="172">
        <f>Kalkulation_MS6!$AN$41/100*detail_MS6!$AO41</f>
        <v>0</v>
      </c>
      <c r="G517" s="172">
        <f>Kalkulation_MS6!$AN$41/100*detail_MS6!$BB41</f>
        <v>0</v>
      </c>
      <c r="H517" s="172">
        <f>Kalkulation_MS6!$AN$41/100*detail_MS6!$BO41</f>
        <v>0</v>
      </c>
      <c r="I517" s="172">
        <f>Kalkulation_MS6!$AN$41/100*detail_MS6!$CB41</f>
        <v>0</v>
      </c>
      <c r="J517" s="206">
        <f t="shared" si="41"/>
        <v>0</v>
      </c>
    </row>
    <row r="518" spans="1:10" outlineLevel="1">
      <c r="A518" s="1">
        <f t="shared" si="42"/>
        <v>0</v>
      </c>
      <c r="C518" s="172">
        <f>Kalkulation_MS6!$AO$41/100*detail_MS6!$B42</f>
        <v>0</v>
      </c>
      <c r="D518" s="172">
        <f>Kalkulation_MS6!$AO$41/100*detail_MS6!$O42</f>
        <v>0</v>
      </c>
      <c r="E518" s="172">
        <f>Kalkulation_MS6!$AO$41/100*detail_MS6!$AB42</f>
        <v>0</v>
      </c>
      <c r="F518" s="172">
        <f>Kalkulation_MS6!$AO$41/100*detail_MS6!$AO42</f>
        <v>0</v>
      </c>
      <c r="G518" s="172">
        <f>Kalkulation_MS6!$AO$41/100*detail_MS6!$BB42</f>
        <v>0</v>
      </c>
      <c r="H518" s="172">
        <f>Kalkulation_MS6!$AO$41/100*detail_MS6!$BO42</f>
        <v>0</v>
      </c>
      <c r="I518" s="172">
        <f>Kalkulation_MS6!$AO$41/100*detail_MS6!$CB42</f>
        <v>0</v>
      </c>
      <c r="J518" s="206">
        <f t="shared" si="41"/>
        <v>0</v>
      </c>
    </row>
    <row r="519" spans="1:10" outlineLevel="1">
      <c r="A519" s="1">
        <f t="shared" si="42"/>
        <v>0</v>
      </c>
      <c r="C519" s="172">
        <f>Kalkulation_MS6!$AP$41/100*detail_MS6!$B43</f>
        <v>0</v>
      </c>
      <c r="D519" s="172">
        <f>Kalkulation_MS6!$AP$41/100*detail_MS6!$O43</f>
        <v>0</v>
      </c>
      <c r="E519" s="172">
        <f>Kalkulation_MS6!$AP$41/100*detail_MS6!$AB43</f>
        <v>0</v>
      </c>
      <c r="F519" s="172">
        <f>Kalkulation_MS6!$AP$41/100*detail_MS6!$AO43</f>
        <v>0</v>
      </c>
      <c r="G519" s="172">
        <f>Kalkulation_MS6!$AP$41/100*detail_MS6!$BB43</f>
        <v>0</v>
      </c>
      <c r="H519" s="172">
        <f>Kalkulation_MS6!$AP$41/100*detail_MS6!$BO43</f>
        <v>0</v>
      </c>
      <c r="I519" s="172">
        <f>Kalkulation_MS6!$AP$41/100*detail_MS6!$CB43</f>
        <v>0</v>
      </c>
      <c r="J519" s="206">
        <f t="shared" si="41"/>
        <v>0</v>
      </c>
    </row>
    <row r="520" spans="1:10" outlineLevel="1">
      <c r="A520" s="1">
        <f t="shared" si="42"/>
        <v>0</v>
      </c>
      <c r="C520" s="172">
        <f>Kalkulation_MS6!$AQ$41/100*detail_MS6!$B44</f>
        <v>0</v>
      </c>
      <c r="D520" s="172">
        <f>Kalkulation_MS6!$AQ$41/100*detail_MS6!$O44</f>
        <v>0</v>
      </c>
      <c r="E520" s="172">
        <f>Kalkulation_MS6!$AQ$41/100*detail_MS6!$AB44</f>
        <v>0</v>
      </c>
      <c r="F520" s="172">
        <f>Kalkulation_MS6!$AQ$41/100*detail_MS6!$AO44</f>
        <v>0</v>
      </c>
      <c r="G520" s="172">
        <f>Kalkulation_MS6!$AQ$41/100*detail_MS6!$BB44</f>
        <v>0</v>
      </c>
      <c r="H520" s="172">
        <f>Kalkulation_MS6!$AQ$41/100*detail_MS6!$BO44</f>
        <v>0</v>
      </c>
      <c r="I520" s="172">
        <f>Kalkulation_MS6!$AQ$41/100*detail_MS6!$CB44</f>
        <v>0</v>
      </c>
      <c r="J520" s="206">
        <f t="shared" si="41"/>
        <v>0</v>
      </c>
    </row>
    <row r="521" spans="1:10" outlineLevel="1">
      <c r="A521" s="1">
        <f t="shared" si="42"/>
        <v>0</v>
      </c>
      <c r="C521" s="172">
        <f>Kalkulation_MS6!$AR$41/100*detail_MS6!$B45</f>
        <v>0</v>
      </c>
      <c r="D521" s="172">
        <f>Kalkulation_MS6!$AR$41/100*detail_MS6!$O45</f>
        <v>0</v>
      </c>
      <c r="E521" s="172">
        <f>Kalkulation_MS6!$AR$41/100*detail_MS6!$AB45</f>
        <v>0</v>
      </c>
      <c r="F521" s="172">
        <f>Kalkulation_MS6!$AR$41/100*detail_MS6!$AO45</f>
        <v>0</v>
      </c>
      <c r="G521" s="172">
        <f>Kalkulation_MS6!$AR$41/100*detail_MS6!$BB45</f>
        <v>0</v>
      </c>
      <c r="H521" s="172">
        <f>Kalkulation_MS6!$AR$41/100*detail_MS6!$BO45</f>
        <v>0</v>
      </c>
      <c r="I521" s="172">
        <f>Kalkulation_MS6!$AR$41/100*detail_MS6!$CB45</f>
        <v>0</v>
      </c>
      <c r="J521" s="206">
        <f t="shared" si="41"/>
        <v>0</v>
      </c>
    </row>
    <row r="522" spans="1:10" outlineLevel="1">
      <c r="A522" s="1">
        <f t="shared" si="42"/>
        <v>0</v>
      </c>
      <c r="C522" s="172">
        <f>Kalkulation_MS6!$AS$41/100*detail_MS6!$B46</f>
        <v>0</v>
      </c>
      <c r="D522" s="172">
        <f>Kalkulation_MS6!$AS$41/100*detail_MS6!$O46</f>
        <v>0</v>
      </c>
      <c r="E522" s="172">
        <f>Kalkulation_MS6!$AS$41/100*detail_MS6!$AB46</f>
        <v>0</v>
      </c>
      <c r="F522" s="172">
        <f>Kalkulation_MS6!$AS$41/100*detail_MS6!$AO46</f>
        <v>0</v>
      </c>
      <c r="G522" s="172">
        <f>Kalkulation_MS6!$AS$41/100*detail_MS6!$BB46</f>
        <v>0</v>
      </c>
      <c r="H522" s="172">
        <f>Kalkulation_MS6!$AS$41/100*detail_MS6!$BO46</f>
        <v>0</v>
      </c>
      <c r="I522" s="172">
        <f>Kalkulation_MS6!$AS$41/100*detail_MS6!$CB46</f>
        <v>0</v>
      </c>
      <c r="J522" s="206">
        <f t="shared" si="41"/>
        <v>0</v>
      </c>
    </row>
    <row r="523" spans="1:10" outlineLevel="1">
      <c r="A523" s="88" t="s">
        <v>456</v>
      </c>
      <c r="B523" s="88"/>
      <c r="C523" s="201">
        <f>SUM(C483:C522)</f>
        <v>0</v>
      </c>
      <c r="D523" s="201">
        <f t="shared" ref="D523:J523" si="43">SUM(D483:D522)</f>
        <v>0</v>
      </c>
      <c r="E523" s="201">
        <f t="shared" si="43"/>
        <v>0</v>
      </c>
      <c r="F523" s="201">
        <f t="shared" si="43"/>
        <v>0</v>
      </c>
      <c r="G523" s="201">
        <f t="shared" si="43"/>
        <v>0</v>
      </c>
      <c r="H523" s="201">
        <f t="shared" si="43"/>
        <v>0</v>
      </c>
      <c r="I523" s="201">
        <f t="shared" si="43"/>
        <v>0</v>
      </c>
      <c r="J523" s="79">
        <f t="shared" si="43"/>
        <v>0</v>
      </c>
    </row>
    <row r="524" spans="1:10" outlineLevel="1">
      <c r="A524" s="203" t="s">
        <v>457</v>
      </c>
      <c r="J524" s="205">
        <f t="shared" ref="J524:J564" si="44">SUM(C524:I524)</f>
        <v>0</v>
      </c>
    </row>
    <row r="525" spans="1:10" outlineLevel="1">
      <c r="A525" s="1">
        <f t="shared" ref="A525:A564" si="45">A483</f>
        <v>0</v>
      </c>
      <c r="C525" s="172">
        <f>Kalkulation_MS6!$F$42/100*detail_MS6!B7</f>
        <v>0</v>
      </c>
      <c r="D525" s="172">
        <f>Kalkulation_MS6!$F$42/100*detail_MS6!O7</f>
        <v>0</v>
      </c>
      <c r="E525" s="172">
        <f>Kalkulation_MS6!$F$42/100*detail_MS6!AB7</f>
        <v>0</v>
      </c>
      <c r="F525" s="172">
        <f>Kalkulation_MS6!$F$42/100*detail_MS6!AO7</f>
        <v>0</v>
      </c>
      <c r="G525" s="172">
        <f>Kalkulation_MS6!$F$42/100*detail_MS6!BB7</f>
        <v>0</v>
      </c>
      <c r="H525" s="172">
        <f>Kalkulation_MS6!$F$42/100*detail_MS6!BO7</f>
        <v>0</v>
      </c>
      <c r="I525" s="172">
        <f>Kalkulation_MS6!$F$42/100*detail_MS6!CB7</f>
        <v>0</v>
      </c>
      <c r="J525" s="206">
        <f t="shared" si="44"/>
        <v>0</v>
      </c>
    </row>
    <row r="526" spans="1:10" outlineLevel="1">
      <c r="A526" s="1">
        <f t="shared" si="45"/>
        <v>0</v>
      </c>
      <c r="C526" s="172">
        <f>Kalkulation_MS6!$G$42/100*detail_MS6!B8</f>
        <v>0</v>
      </c>
      <c r="D526" s="172">
        <f>Kalkulation_MS6!$G$42/100*detail_MS6!O8</f>
        <v>0</v>
      </c>
      <c r="E526" s="172">
        <f>Kalkulation_MS6!$G$42/100*detail_MS6!AB8</f>
        <v>0</v>
      </c>
      <c r="F526" s="172">
        <f>Kalkulation_MS6!$G$42/100*detail_MS6!AO8</f>
        <v>0</v>
      </c>
      <c r="G526" s="172">
        <f>Kalkulation_MS6!$G$42/100*detail_MS6!BB8</f>
        <v>0</v>
      </c>
      <c r="H526" s="172">
        <f>Kalkulation_MS6!$G$42/100*detail_MS6!BO8</f>
        <v>0</v>
      </c>
      <c r="I526" s="172">
        <f>Kalkulation_MS6!$G$42/100*detail_MS6!CB8</f>
        <v>0</v>
      </c>
      <c r="J526" s="206">
        <f t="shared" si="44"/>
        <v>0</v>
      </c>
    </row>
    <row r="527" spans="1:10" outlineLevel="1">
      <c r="A527" s="1">
        <f t="shared" si="45"/>
        <v>0</v>
      </c>
      <c r="C527" s="172">
        <f>Kalkulation_MS6!$H$42/100*detail_MS6!B9</f>
        <v>0</v>
      </c>
      <c r="D527" s="172">
        <f>Kalkulation_MS6!$H$42/100*detail_MS6!O9</f>
        <v>0</v>
      </c>
      <c r="E527" s="172">
        <f>Kalkulation_MS6!$H$42/100*detail_MS6!AB9</f>
        <v>0</v>
      </c>
      <c r="F527" s="172">
        <f>Kalkulation_MS6!$H$42/100*detail_MS6!AO9</f>
        <v>0</v>
      </c>
      <c r="G527" s="172">
        <f>Kalkulation_MS6!$H$42/100*detail_MS6!BB9</f>
        <v>0</v>
      </c>
      <c r="H527" s="172">
        <f>Kalkulation_MS6!$H$42/100*detail_MS6!BO9</f>
        <v>0</v>
      </c>
      <c r="I527" s="172">
        <f>Kalkulation_MS6!$H$42/100*detail_MS6!CB9</f>
        <v>0</v>
      </c>
      <c r="J527" s="206">
        <f t="shared" si="44"/>
        <v>0</v>
      </c>
    </row>
    <row r="528" spans="1:10" outlineLevel="1">
      <c r="A528" s="1">
        <f t="shared" si="45"/>
        <v>0</v>
      </c>
      <c r="C528" s="172">
        <f>Kalkulation_MS6!$I$42/100*detail_MS6!B10</f>
        <v>0</v>
      </c>
      <c r="D528" s="172">
        <f>Kalkulation_MS6!$I$42/100*detail_MS6!O10</f>
        <v>0</v>
      </c>
      <c r="E528" s="172">
        <f>Kalkulation_MS6!$I$42/100*detail_MS6!AB10</f>
        <v>0</v>
      </c>
      <c r="F528" s="172">
        <f>Kalkulation_MS6!$I$42/100*detail_MS6!AO10</f>
        <v>0</v>
      </c>
      <c r="G528" s="172">
        <f>Kalkulation_MS6!$I$42/100*detail_MS6!BB10</f>
        <v>0</v>
      </c>
      <c r="H528" s="172">
        <f>Kalkulation_MS6!$I$42/100*detail_MS6!BO10</f>
        <v>0</v>
      </c>
      <c r="I528" s="172">
        <f>Kalkulation_MS6!$I$42/100*detail_MS6!CB10</f>
        <v>0</v>
      </c>
      <c r="J528" s="206">
        <f t="shared" si="44"/>
        <v>0</v>
      </c>
    </row>
    <row r="529" spans="1:10" outlineLevel="1">
      <c r="A529" s="1">
        <f t="shared" si="45"/>
        <v>0</v>
      </c>
      <c r="C529" s="172">
        <f>Kalkulation_MS6!$J$42/100*detail_MS6!B11</f>
        <v>0</v>
      </c>
      <c r="D529" s="172">
        <f>Kalkulation_MS6!$J$42/100*detail_MS6!O11</f>
        <v>0</v>
      </c>
      <c r="E529" s="172">
        <f>Kalkulation_MS6!$J$42/100*detail_MS6!AB11</f>
        <v>0</v>
      </c>
      <c r="F529" s="172">
        <f>Kalkulation_MS6!$J$42/100*detail_MS6!AO11</f>
        <v>0</v>
      </c>
      <c r="G529" s="172">
        <f>Kalkulation_MS6!$J$42/100*detail_MS6!BB11</f>
        <v>0</v>
      </c>
      <c r="H529" s="172">
        <f>Kalkulation_MS6!$J$42/100*detail_MS6!BO11</f>
        <v>0</v>
      </c>
      <c r="I529" s="172">
        <f>Kalkulation_MS6!$J$42/100*detail_MS6!CB11</f>
        <v>0</v>
      </c>
      <c r="J529" s="206">
        <f t="shared" si="44"/>
        <v>0</v>
      </c>
    </row>
    <row r="530" spans="1:10" outlineLevel="1">
      <c r="A530" s="1">
        <f t="shared" si="45"/>
        <v>0</v>
      </c>
      <c r="C530" s="172">
        <f>Kalkulation_MS6!$K$42/100*detail_MS6!B12</f>
        <v>0</v>
      </c>
      <c r="D530" s="172">
        <f>Kalkulation_MS6!$K$42/100*detail_MS6!O12</f>
        <v>0</v>
      </c>
      <c r="E530" s="172">
        <f>Kalkulation_MS6!$K$42/100*detail_MS6!AB12</f>
        <v>0</v>
      </c>
      <c r="F530" s="172">
        <f>Kalkulation_MS6!$K$42/100*detail_MS6!AO12</f>
        <v>0</v>
      </c>
      <c r="G530" s="172">
        <f>Kalkulation_MS6!$K$42/100*detail_MS6!BB12</f>
        <v>0</v>
      </c>
      <c r="H530" s="172">
        <f>Kalkulation_MS6!$K$42/100*detail_MS6!BO12</f>
        <v>0</v>
      </c>
      <c r="I530" s="172">
        <f>Kalkulation_MS6!$K$42/100*detail_MS6!CB12</f>
        <v>0</v>
      </c>
      <c r="J530" s="206">
        <f t="shared" si="44"/>
        <v>0</v>
      </c>
    </row>
    <row r="531" spans="1:10" outlineLevel="1">
      <c r="A531" s="1">
        <f t="shared" si="45"/>
        <v>0</v>
      </c>
      <c r="C531" s="172">
        <f>Kalkulation_MS6!$L$42/100*detail_MS6!B13</f>
        <v>0</v>
      </c>
      <c r="D531" s="172">
        <f>Kalkulation_MS6!$L$42/100*detail_MS6!O13</f>
        <v>0</v>
      </c>
      <c r="E531" s="172">
        <f>Kalkulation_MS6!$L$42/100*detail_MS6!AB13</f>
        <v>0</v>
      </c>
      <c r="F531" s="172">
        <f>Kalkulation_MS6!$L$42/100*detail_MS6!AO13</f>
        <v>0</v>
      </c>
      <c r="G531" s="172">
        <f>Kalkulation_MS6!$L$42/100*detail_MS6!BB13</f>
        <v>0</v>
      </c>
      <c r="H531" s="172">
        <f>Kalkulation_MS6!$L$42/100*detail_MS6!BO13</f>
        <v>0</v>
      </c>
      <c r="I531" s="172">
        <f>Kalkulation_MS6!$L$42/100*detail_MS6!CB13</f>
        <v>0</v>
      </c>
      <c r="J531" s="206">
        <f t="shared" si="44"/>
        <v>0</v>
      </c>
    </row>
    <row r="532" spans="1:10" outlineLevel="1">
      <c r="A532" s="1">
        <f t="shared" si="45"/>
        <v>0</v>
      </c>
      <c r="C532" s="172">
        <f>Kalkulation_MS6!$M$42/100*detail_MS6!B14</f>
        <v>0</v>
      </c>
      <c r="D532" s="172">
        <f>Kalkulation_MS6!$M$42/100*detail_MS6!O14</f>
        <v>0</v>
      </c>
      <c r="E532" s="172">
        <f>Kalkulation_MS6!$M$42/100*detail_MS6!AB14</f>
        <v>0</v>
      </c>
      <c r="F532" s="172">
        <f>Kalkulation_MS6!$M$42/100*detail_MS6!AO14</f>
        <v>0</v>
      </c>
      <c r="G532" s="172">
        <f>Kalkulation_MS6!$M$42/100*detail_MS6!BB14</f>
        <v>0</v>
      </c>
      <c r="H532" s="172">
        <f>Kalkulation_MS6!$M$42/100*detail_MS6!BO14</f>
        <v>0</v>
      </c>
      <c r="I532" s="172">
        <f>Kalkulation_MS6!$M$42/100*detail_MS6!CB14</f>
        <v>0</v>
      </c>
      <c r="J532" s="206">
        <f t="shared" si="44"/>
        <v>0</v>
      </c>
    </row>
    <row r="533" spans="1:10" outlineLevel="1">
      <c r="A533" s="1">
        <f t="shared" si="45"/>
        <v>0</v>
      </c>
      <c r="C533" s="172">
        <f>Kalkulation_MS6!$N$42/100*detail_MS6!B15</f>
        <v>0</v>
      </c>
      <c r="D533" s="172">
        <f>Kalkulation_MS6!$N$42/100*detail_MS6!O15</f>
        <v>0</v>
      </c>
      <c r="E533" s="172">
        <f>Kalkulation_MS6!$N$42/100*detail_MS6!AB15</f>
        <v>0</v>
      </c>
      <c r="F533" s="172">
        <f>Kalkulation_MS6!$N$42/100*detail_MS6!AO15</f>
        <v>0</v>
      </c>
      <c r="G533" s="172">
        <f>Kalkulation_MS6!$N$42/100*detail_MS6!BB15</f>
        <v>0</v>
      </c>
      <c r="H533" s="172">
        <f>Kalkulation_MS6!$N$42/100*detail_MS6!BO15</f>
        <v>0</v>
      </c>
      <c r="I533" s="172">
        <f>Kalkulation_MS6!$N$42/100*detail_MS6!CB15</f>
        <v>0</v>
      </c>
      <c r="J533" s="206">
        <f t="shared" si="44"/>
        <v>0</v>
      </c>
    </row>
    <row r="534" spans="1:10" outlineLevel="1">
      <c r="A534" s="1">
        <f t="shared" si="45"/>
        <v>0</v>
      </c>
      <c r="C534" s="172">
        <f>Kalkulation_MS6!$O$42/100*detail_MS6!B16</f>
        <v>0</v>
      </c>
      <c r="D534" s="172">
        <f>Kalkulation_MS6!$O$42/100*detail_MS6!O16</f>
        <v>0</v>
      </c>
      <c r="E534" s="172">
        <f>Kalkulation_MS6!$O$42/100*detail_MS6!AB16</f>
        <v>0</v>
      </c>
      <c r="F534" s="172">
        <f>Kalkulation_MS6!$O$42/100*detail_MS6!AO16</f>
        <v>0</v>
      </c>
      <c r="G534" s="172">
        <f>Kalkulation_MS6!$O$42/100*detail_MS6!BB16</f>
        <v>0</v>
      </c>
      <c r="H534" s="172">
        <f>Kalkulation_MS6!$O$42/100*detail_MS6!BO16</f>
        <v>0</v>
      </c>
      <c r="I534" s="172">
        <f>Kalkulation_MS6!$O$42/100*detail_MS6!CB16</f>
        <v>0</v>
      </c>
      <c r="J534" s="206">
        <f t="shared" si="44"/>
        <v>0</v>
      </c>
    </row>
    <row r="535" spans="1:10" outlineLevel="1">
      <c r="A535" s="1">
        <f t="shared" si="45"/>
        <v>0</v>
      </c>
      <c r="C535" s="172">
        <f>Kalkulation_MS6!$P$42/100*detail_MS6!B17</f>
        <v>0</v>
      </c>
      <c r="D535" s="172">
        <f>Kalkulation_MS6!$P$42/100*detail_MS6!O17</f>
        <v>0</v>
      </c>
      <c r="E535" s="172">
        <f>Kalkulation_MS6!$P$42/100*detail_MS6!AB17</f>
        <v>0</v>
      </c>
      <c r="F535" s="172">
        <f>Kalkulation_MS6!$P$42/100*detail_MS6!AO17</f>
        <v>0</v>
      </c>
      <c r="G535" s="172">
        <f>Kalkulation_MS6!$P$42/100*detail_MS6!BB17</f>
        <v>0</v>
      </c>
      <c r="H535" s="172">
        <f>Kalkulation_MS6!$P$42/100*detail_MS6!BO17</f>
        <v>0</v>
      </c>
      <c r="I535" s="172">
        <f>Kalkulation_MS6!$P$42/100*detail_MS6!CB17</f>
        <v>0</v>
      </c>
      <c r="J535" s="206">
        <f t="shared" si="44"/>
        <v>0</v>
      </c>
    </row>
    <row r="536" spans="1:10" outlineLevel="1">
      <c r="A536" s="1">
        <f t="shared" si="45"/>
        <v>0</v>
      </c>
      <c r="C536" s="172">
        <f>Kalkulation_MS6!$Q$42/100*detail_MS6!B18</f>
        <v>0</v>
      </c>
      <c r="D536" s="172">
        <f>Kalkulation_MS6!$Q$42/100*detail_MS6!O18</f>
        <v>0</v>
      </c>
      <c r="E536" s="172">
        <f>Kalkulation_MS6!$Q$42/100*detail_MS6!AB18</f>
        <v>0</v>
      </c>
      <c r="F536" s="172">
        <f>Kalkulation_MS6!$Q$42/100*detail_MS6!AO18</f>
        <v>0</v>
      </c>
      <c r="G536" s="172">
        <f>Kalkulation_MS6!$Q$42/100*detail_MS6!BB18</f>
        <v>0</v>
      </c>
      <c r="H536" s="172">
        <f>Kalkulation_MS6!$Q$42/100*detail_MS6!BO18</f>
        <v>0</v>
      </c>
      <c r="I536" s="172">
        <f>Kalkulation_MS6!$Q$42/100*detail_MS6!CB18</f>
        <v>0</v>
      </c>
      <c r="J536" s="206">
        <f t="shared" si="44"/>
        <v>0</v>
      </c>
    </row>
    <row r="537" spans="1:10" outlineLevel="1">
      <c r="A537" s="1">
        <f t="shared" si="45"/>
        <v>0</v>
      </c>
      <c r="C537" s="172">
        <f>Kalkulation_MS6!$R$42/100*detail_MS6!B19</f>
        <v>0</v>
      </c>
      <c r="D537" s="172">
        <f>Kalkulation_MS6!$R$42/100*detail_MS6!O19</f>
        <v>0</v>
      </c>
      <c r="E537" s="172">
        <f>Kalkulation_MS6!$R$42/100*detail_MS6!AB19</f>
        <v>0</v>
      </c>
      <c r="F537" s="172">
        <f>Kalkulation_MS6!$R$42/100*detail_MS6!AO19</f>
        <v>0</v>
      </c>
      <c r="G537" s="172">
        <f>Kalkulation_MS6!$R$42/100*detail_MS6!BB19</f>
        <v>0</v>
      </c>
      <c r="H537" s="172">
        <f>Kalkulation_MS6!$R$42/100*detail_MS6!BO19</f>
        <v>0</v>
      </c>
      <c r="I537" s="172">
        <f>Kalkulation_MS6!$R$42/100*detail_MS6!CB19</f>
        <v>0</v>
      </c>
      <c r="J537" s="206">
        <f t="shared" si="44"/>
        <v>0</v>
      </c>
    </row>
    <row r="538" spans="1:10" outlineLevel="1">
      <c r="A538" s="1">
        <f t="shared" si="45"/>
        <v>0</v>
      </c>
      <c r="C538" s="172">
        <f>Kalkulation_MS6!$S$42/100*detail_MS6!$B20</f>
        <v>0</v>
      </c>
      <c r="D538" s="172">
        <f>Kalkulation_MS6!$S$42/100*detail_MS6!$O20</f>
        <v>0</v>
      </c>
      <c r="E538" s="172">
        <f>Kalkulation_MS6!$S$42/100*detail_MS6!$AB20</f>
        <v>0</v>
      </c>
      <c r="F538" s="172">
        <f>Kalkulation_MS6!$S$42/100*detail_MS6!$AO20</f>
        <v>0</v>
      </c>
      <c r="G538" s="172">
        <f>Kalkulation_MS6!$S$42/100*detail_MS6!$BB20</f>
        <v>0</v>
      </c>
      <c r="H538" s="172">
        <f>Kalkulation_MS6!$S$42/100*detail_MS6!$BO20</f>
        <v>0</v>
      </c>
      <c r="I538" s="172">
        <f>Kalkulation_MS6!$S$42/100*detail_MS6!$CB20</f>
        <v>0</v>
      </c>
      <c r="J538" s="206">
        <f t="shared" si="44"/>
        <v>0</v>
      </c>
    </row>
    <row r="539" spans="1:10" outlineLevel="1">
      <c r="A539" s="1">
        <f t="shared" si="45"/>
        <v>0</v>
      </c>
      <c r="C539" s="172">
        <f>Kalkulation_MS6!$T$42/100*detail_MS6!$B21</f>
        <v>0</v>
      </c>
      <c r="D539" s="172">
        <f>Kalkulation_MS6!$T$42/100*detail_MS6!$O21</f>
        <v>0</v>
      </c>
      <c r="E539" s="172">
        <f>Kalkulation_MS6!$T$42/100*detail_MS6!$AB21</f>
        <v>0</v>
      </c>
      <c r="F539" s="172">
        <f>Kalkulation_MS6!$T$42/100*detail_MS6!$AO21</f>
        <v>0</v>
      </c>
      <c r="G539" s="172">
        <f>Kalkulation_MS6!$T$42/100*detail_MS6!$BB21</f>
        <v>0</v>
      </c>
      <c r="H539" s="172">
        <f>Kalkulation_MS6!$T$42/100*detail_MS6!$BO21</f>
        <v>0</v>
      </c>
      <c r="I539" s="172">
        <f>Kalkulation_MS6!$T$42/100*detail_MS6!$CB21</f>
        <v>0</v>
      </c>
      <c r="J539" s="206">
        <f t="shared" si="44"/>
        <v>0</v>
      </c>
    </row>
    <row r="540" spans="1:10" outlineLevel="1">
      <c r="A540" s="1">
        <f t="shared" si="45"/>
        <v>0</v>
      </c>
      <c r="C540" s="172">
        <f>Kalkulation_MS6!$U$42/100*detail_MS6!$B22</f>
        <v>0</v>
      </c>
      <c r="D540" s="172">
        <f>Kalkulation_MS6!$U$42/100*detail_MS6!$O22</f>
        <v>0</v>
      </c>
      <c r="E540" s="172">
        <f>Kalkulation_MS6!$U$42/100*detail_MS6!$AB22</f>
        <v>0</v>
      </c>
      <c r="F540" s="172">
        <f>Kalkulation_MS6!$U$42/100*detail_MS6!$AO22</f>
        <v>0</v>
      </c>
      <c r="G540" s="172">
        <f>Kalkulation_MS6!$U$42/100*detail_MS6!$BB22</f>
        <v>0</v>
      </c>
      <c r="H540" s="172">
        <f>Kalkulation_MS6!$U$42/100*detail_MS6!$BO22</f>
        <v>0</v>
      </c>
      <c r="I540" s="172">
        <f>Kalkulation_MS6!$U$42/100*detail_MS6!$CB22</f>
        <v>0</v>
      </c>
      <c r="J540" s="206">
        <f t="shared" si="44"/>
        <v>0</v>
      </c>
    </row>
    <row r="541" spans="1:10" outlineLevel="1">
      <c r="A541" s="1">
        <f t="shared" si="45"/>
        <v>0</v>
      </c>
      <c r="C541" s="172">
        <f>Kalkulation_MS6!$V$42/100*detail_MS6!$B23</f>
        <v>0</v>
      </c>
      <c r="D541" s="172">
        <f>Kalkulation_MS6!$V$42/100*detail_MS6!$O23</f>
        <v>0</v>
      </c>
      <c r="E541" s="172">
        <f>Kalkulation_MS6!$V$42/100*detail_MS6!$AB23</f>
        <v>0</v>
      </c>
      <c r="F541" s="172">
        <f>Kalkulation_MS6!$V$42/100*detail_MS6!$AO23</f>
        <v>0</v>
      </c>
      <c r="G541" s="172">
        <f>Kalkulation_MS6!$V$42/100*detail_MS6!$BB23</f>
        <v>0</v>
      </c>
      <c r="H541" s="172">
        <f>Kalkulation_MS6!$V$42/100*detail_MS6!$BO23</f>
        <v>0</v>
      </c>
      <c r="I541" s="172">
        <f>Kalkulation_MS6!$V$42/100*detail_MS6!$CB23</f>
        <v>0</v>
      </c>
      <c r="J541" s="206">
        <f t="shared" si="44"/>
        <v>0</v>
      </c>
    </row>
    <row r="542" spans="1:10" outlineLevel="1">
      <c r="A542" s="1">
        <f t="shared" si="45"/>
        <v>0</v>
      </c>
      <c r="C542" s="172">
        <f>Kalkulation_MS6!$W$42/100*detail_MS6!$B24</f>
        <v>0</v>
      </c>
      <c r="D542" s="172">
        <f>Kalkulation_MS6!$W$42/100*detail_MS6!$O24</f>
        <v>0</v>
      </c>
      <c r="E542" s="172">
        <f>Kalkulation_MS6!$W$42/100*detail_MS6!$AB24</f>
        <v>0</v>
      </c>
      <c r="F542" s="172">
        <f>Kalkulation_MS6!$W$42/100*detail_MS6!$AO24</f>
        <v>0</v>
      </c>
      <c r="G542" s="172">
        <f>Kalkulation_MS6!$W$42/100*detail_MS6!$BB24</f>
        <v>0</v>
      </c>
      <c r="H542" s="172">
        <f>Kalkulation_MS6!$W$42/100*detail_MS6!$BO24</f>
        <v>0</v>
      </c>
      <c r="I542" s="172">
        <f>Kalkulation_MS6!$W$42/100*detail_MS6!$CB24</f>
        <v>0</v>
      </c>
      <c r="J542" s="206">
        <f t="shared" si="44"/>
        <v>0</v>
      </c>
    </row>
    <row r="543" spans="1:10" outlineLevel="1">
      <c r="A543" s="1">
        <f t="shared" si="45"/>
        <v>0</v>
      </c>
      <c r="C543" s="172">
        <f>Kalkulation_MS6!$X$42/100*detail_MS6!$B25</f>
        <v>0</v>
      </c>
      <c r="D543" s="172">
        <f>Kalkulation_MS6!$X$42/100*detail_MS6!$O25</f>
        <v>0</v>
      </c>
      <c r="E543" s="172">
        <f>Kalkulation_MS6!$X$42/100*detail_MS6!$AB25</f>
        <v>0</v>
      </c>
      <c r="F543" s="172">
        <f>Kalkulation_MS6!$X$42/100*detail_MS6!$AO25</f>
        <v>0</v>
      </c>
      <c r="G543" s="172">
        <f>Kalkulation_MS6!$X$42/100*detail_MS6!$BB25</f>
        <v>0</v>
      </c>
      <c r="H543" s="172">
        <f>Kalkulation_MS6!$X$42/100*detail_MS6!$BO25</f>
        <v>0</v>
      </c>
      <c r="I543" s="172">
        <f>Kalkulation_MS6!$X$42/100*detail_MS6!$CB25</f>
        <v>0</v>
      </c>
      <c r="J543" s="206">
        <f t="shared" si="44"/>
        <v>0</v>
      </c>
    </row>
    <row r="544" spans="1:10" outlineLevel="1">
      <c r="A544" s="1">
        <f t="shared" si="45"/>
        <v>0</v>
      </c>
      <c r="C544" s="172">
        <f>Kalkulation_MS6!$Y$42/100*detail_MS6!$B26</f>
        <v>0</v>
      </c>
      <c r="D544" s="172">
        <f>Kalkulation_MS6!$Y$42/100*detail_MS6!$O26</f>
        <v>0</v>
      </c>
      <c r="E544" s="172">
        <f>Kalkulation_MS6!$Y$42/100*detail_MS6!$AB26</f>
        <v>0</v>
      </c>
      <c r="F544" s="172">
        <f>Kalkulation_MS6!$Y$42/100*detail_MS6!$AO26</f>
        <v>0</v>
      </c>
      <c r="G544" s="172">
        <f>Kalkulation_MS6!$Y$42/100*detail_MS6!$BB26</f>
        <v>0</v>
      </c>
      <c r="H544" s="172">
        <f>Kalkulation_MS6!$Y$42/100*detail_MS6!$BO26</f>
        <v>0</v>
      </c>
      <c r="I544" s="172">
        <f>Kalkulation_MS6!$Y$42/100*detail_MS6!$CB26</f>
        <v>0</v>
      </c>
      <c r="J544" s="206">
        <f t="shared" si="44"/>
        <v>0</v>
      </c>
    </row>
    <row r="545" spans="1:10" outlineLevel="1">
      <c r="A545" s="1">
        <f t="shared" si="45"/>
        <v>0</v>
      </c>
      <c r="C545" s="172">
        <f>Kalkulation_MS6!$Z$42/100*detail_MS6!$B27</f>
        <v>0</v>
      </c>
      <c r="D545" s="172">
        <f>Kalkulation_MS6!$Z$42/100*detail_MS6!$O27</f>
        <v>0</v>
      </c>
      <c r="E545" s="172">
        <f>Kalkulation_MS6!$Z$42/100*detail_MS6!$AB27</f>
        <v>0</v>
      </c>
      <c r="F545" s="172">
        <f>Kalkulation_MS6!$Z$42/100*detail_MS6!$AO27</f>
        <v>0</v>
      </c>
      <c r="G545" s="172">
        <f>Kalkulation_MS6!$Z$42/100*detail_MS6!$BB27</f>
        <v>0</v>
      </c>
      <c r="H545" s="172">
        <f>Kalkulation_MS6!$Z$42/100*detail_MS6!$BO27</f>
        <v>0</v>
      </c>
      <c r="I545" s="172">
        <f>Kalkulation_MS6!$Z$42/100*detail_MS6!$CB27</f>
        <v>0</v>
      </c>
      <c r="J545" s="206">
        <f t="shared" si="44"/>
        <v>0</v>
      </c>
    </row>
    <row r="546" spans="1:10" outlineLevel="1">
      <c r="A546" s="1">
        <f t="shared" si="45"/>
        <v>0</v>
      </c>
      <c r="C546" s="172">
        <f>Kalkulation_MS6!$AA$42/100*detail_MS6!$B28</f>
        <v>0</v>
      </c>
      <c r="D546" s="172">
        <f>Kalkulation_MS6!$AA$42/100*detail_MS6!$O28</f>
        <v>0</v>
      </c>
      <c r="E546" s="172">
        <f>Kalkulation_MS6!$AA$42/100*detail_MS6!$AB28</f>
        <v>0</v>
      </c>
      <c r="F546" s="172">
        <f>Kalkulation_MS6!$AA$42/100*detail_MS6!$AO28</f>
        <v>0</v>
      </c>
      <c r="G546" s="172">
        <f>Kalkulation_MS6!$AA$42/100*detail_MS6!$BB28</f>
        <v>0</v>
      </c>
      <c r="H546" s="172">
        <f>Kalkulation_MS6!$AA$42/100*detail_MS6!$BO28</f>
        <v>0</v>
      </c>
      <c r="I546" s="172">
        <f>Kalkulation_MS6!$AA$42/100*detail_MS6!$CB28</f>
        <v>0</v>
      </c>
      <c r="J546" s="206">
        <f t="shared" si="44"/>
        <v>0</v>
      </c>
    </row>
    <row r="547" spans="1:10" outlineLevel="1">
      <c r="A547" s="1">
        <f t="shared" si="45"/>
        <v>0</v>
      </c>
      <c r="C547" s="172">
        <f>Kalkulation_MS6!$AB$42/100*detail_MS6!$B29</f>
        <v>0</v>
      </c>
      <c r="D547" s="172">
        <f>Kalkulation_MS6!$AB$42/100*detail_MS6!$O29</f>
        <v>0</v>
      </c>
      <c r="E547" s="172">
        <f>Kalkulation_MS6!$AB$42/100*detail_MS6!$AB29</f>
        <v>0</v>
      </c>
      <c r="F547" s="172">
        <f>Kalkulation_MS6!$AB$42/100*detail_MS6!$AO29</f>
        <v>0</v>
      </c>
      <c r="G547" s="172">
        <f>Kalkulation_MS6!$AB$42/100*detail_MS6!$BB29</f>
        <v>0</v>
      </c>
      <c r="H547" s="172">
        <f>Kalkulation_MS6!$AB$42/100*detail_MS6!$BO29</f>
        <v>0</v>
      </c>
      <c r="I547" s="172">
        <f>Kalkulation_MS6!$AB$42/100*detail_MS6!$CB29</f>
        <v>0</v>
      </c>
      <c r="J547" s="206">
        <f t="shared" si="44"/>
        <v>0</v>
      </c>
    </row>
    <row r="548" spans="1:10" outlineLevel="1">
      <c r="A548" s="1">
        <f t="shared" si="45"/>
        <v>0</v>
      </c>
      <c r="C548" s="172">
        <f>Kalkulation_MS6!$AC$42/100*detail_MS6!$B30</f>
        <v>0</v>
      </c>
      <c r="D548" s="172">
        <f>Kalkulation_MS6!$AC$42/100*detail_MS6!$O30</f>
        <v>0</v>
      </c>
      <c r="E548" s="172">
        <f>Kalkulation_MS6!$AC$42/100*detail_MS6!$AB30</f>
        <v>0</v>
      </c>
      <c r="F548" s="172">
        <f>Kalkulation_MS6!$AC$42/100*detail_MS6!$AO30</f>
        <v>0</v>
      </c>
      <c r="G548" s="172">
        <f>Kalkulation_MS6!$AC$42/100*detail_MS6!$BB30</f>
        <v>0</v>
      </c>
      <c r="H548" s="172">
        <f>Kalkulation_MS6!$AC$42/100*detail_MS6!$BO30</f>
        <v>0</v>
      </c>
      <c r="I548" s="172">
        <f>Kalkulation_MS6!$AC$42/100*detail_MS6!$CB30</f>
        <v>0</v>
      </c>
      <c r="J548" s="206">
        <f t="shared" si="44"/>
        <v>0</v>
      </c>
    </row>
    <row r="549" spans="1:10" outlineLevel="1">
      <c r="A549" s="1">
        <f t="shared" si="45"/>
        <v>0</v>
      </c>
      <c r="C549" s="172">
        <f>Kalkulation_MS6!$AD$42/100*detail_MS6!$B31</f>
        <v>0</v>
      </c>
      <c r="D549" s="172">
        <f>Kalkulation_MS6!$AD$42/100*detail_MS6!$O31</f>
        <v>0</v>
      </c>
      <c r="E549" s="172">
        <f>Kalkulation_MS6!$AD$42/100*detail_MS6!$AB31</f>
        <v>0</v>
      </c>
      <c r="F549" s="172">
        <f>Kalkulation_MS6!$AD$42/100*detail_MS6!$AO31</f>
        <v>0</v>
      </c>
      <c r="G549" s="172">
        <f>Kalkulation_MS6!$AD$42/100*detail_MS6!$BB31</f>
        <v>0</v>
      </c>
      <c r="H549" s="172">
        <f>Kalkulation_MS6!$AD$42/100*detail_MS6!$BO31</f>
        <v>0</v>
      </c>
      <c r="I549" s="172">
        <f>Kalkulation_MS6!$AD$42/100*detail_MS6!$CB31</f>
        <v>0</v>
      </c>
      <c r="J549" s="206">
        <f t="shared" si="44"/>
        <v>0</v>
      </c>
    </row>
    <row r="550" spans="1:10" outlineLevel="1">
      <c r="A550" s="1">
        <f t="shared" si="45"/>
        <v>0</v>
      </c>
      <c r="C550" s="172">
        <f>Kalkulation_MS6!$AE$42/100*detail_MS6!$B32</f>
        <v>0</v>
      </c>
      <c r="D550" s="172">
        <f>Kalkulation_MS6!$AE$42/100*detail_MS6!$O32</f>
        <v>0</v>
      </c>
      <c r="E550" s="172">
        <f>Kalkulation_MS6!$AE$42/100*detail_MS6!$AB32</f>
        <v>0</v>
      </c>
      <c r="F550" s="172">
        <f>Kalkulation_MS6!$AE$42/100*detail_MS6!$AO32</f>
        <v>0</v>
      </c>
      <c r="G550" s="172">
        <f>Kalkulation_MS6!$AE$42/100*detail_MS6!$BB32</f>
        <v>0</v>
      </c>
      <c r="H550" s="172">
        <f>Kalkulation_MS6!$AE$42/100*detail_MS6!$BO32</f>
        <v>0</v>
      </c>
      <c r="I550" s="172">
        <f>Kalkulation_MS6!$AE$42/100*detail_MS6!$CB32</f>
        <v>0</v>
      </c>
      <c r="J550" s="206">
        <f t="shared" si="44"/>
        <v>0</v>
      </c>
    </row>
    <row r="551" spans="1:10" outlineLevel="1">
      <c r="A551" s="1">
        <f t="shared" si="45"/>
        <v>0</v>
      </c>
      <c r="C551" s="172">
        <f>Kalkulation_MS6!$AF$42/100*detail_MS6!$B33</f>
        <v>0</v>
      </c>
      <c r="D551" s="172">
        <f>Kalkulation_MS6!$AF$42/100*detail_MS6!$O33</f>
        <v>0</v>
      </c>
      <c r="E551" s="172">
        <f>Kalkulation_MS6!$AF$42/100*detail_MS6!$AB33</f>
        <v>0</v>
      </c>
      <c r="F551" s="172">
        <f>Kalkulation_MS6!$AF$42/100*detail_MS6!$AO33</f>
        <v>0</v>
      </c>
      <c r="G551" s="172">
        <f>Kalkulation_MS6!$AF$42/100*detail_MS6!$BB33</f>
        <v>0</v>
      </c>
      <c r="H551" s="172">
        <f>Kalkulation_MS6!$AF$42/100*detail_MS6!$BO33</f>
        <v>0</v>
      </c>
      <c r="I551" s="172">
        <f>Kalkulation_MS6!$AF$42/100*detail_MS6!$CB33</f>
        <v>0</v>
      </c>
      <c r="J551" s="206">
        <f t="shared" si="44"/>
        <v>0</v>
      </c>
    </row>
    <row r="552" spans="1:10" outlineLevel="1">
      <c r="A552" s="1">
        <f t="shared" si="45"/>
        <v>0</v>
      </c>
      <c r="C552" s="172">
        <f>Kalkulation_MS6!$AG$42/100*detail_MS6!$B34</f>
        <v>0</v>
      </c>
      <c r="D552" s="172">
        <f>Kalkulation_MS6!$AG$42/100*detail_MS6!$O34</f>
        <v>0</v>
      </c>
      <c r="E552" s="172">
        <f>Kalkulation_MS6!$AG$42/100*detail_MS6!$AB34</f>
        <v>0</v>
      </c>
      <c r="F552" s="172">
        <f>Kalkulation_MS6!$AG$42/100*detail_MS6!$AO34</f>
        <v>0</v>
      </c>
      <c r="G552" s="172">
        <f>Kalkulation_MS6!$AG$42/100*detail_MS6!$BB34</f>
        <v>0</v>
      </c>
      <c r="H552" s="172">
        <f>Kalkulation_MS6!$AG$42/100*detail_MS6!$BO34</f>
        <v>0</v>
      </c>
      <c r="I552" s="172">
        <f>Kalkulation_MS6!$AG$42/100*detail_MS6!$CB34</f>
        <v>0</v>
      </c>
      <c r="J552" s="206">
        <f t="shared" si="44"/>
        <v>0</v>
      </c>
    </row>
    <row r="553" spans="1:10" outlineLevel="1">
      <c r="A553" s="1">
        <f t="shared" si="45"/>
        <v>0</v>
      </c>
      <c r="C553" s="172">
        <f>Kalkulation_MS6!$AH$42/100*detail_MS6!$B35</f>
        <v>0</v>
      </c>
      <c r="D553" s="172">
        <f>Kalkulation_MS6!$AH$42/100*detail_MS6!$O35</f>
        <v>0</v>
      </c>
      <c r="E553" s="172">
        <f>Kalkulation_MS6!$AH$42/100*detail_MS6!$AB35</f>
        <v>0</v>
      </c>
      <c r="F553" s="172">
        <f>Kalkulation_MS6!$AH$42/100*detail_MS6!$AO35</f>
        <v>0</v>
      </c>
      <c r="G553" s="172">
        <f>Kalkulation_MS6!$AH$42/100*detail_MS6!$BB35</f>
        <v>0</v>
      </c>
      <c r="H553" s="172">
        <f>Kalkulation_MS6!$AH$42/100*detail_MS6!$BO35</f>
        <v>0</v>
      </c>
      <c r="I553" s="172">
        <f>Kalkulation_MS6!$AH$42/100*detail_MS6!$CB35</f>
        <v>0</v>
      </c>
      <c r="J553" s="206">
        <f t="shared" si="44"/>
        <v>0</v>
      </c>
    </row>
    <row r="554" spans="1:10" outlineLevel="1">
      <c r="A554" s="1">
        <f t="shared" si="45"/>
        <v>0</v>
      </c>
      <c r="C554" s="172">
        <f>Kalkulation_MS6!$AI$42/100*detail_MS6!$B36</f>
        <v>0</v>
      </c>
      <c r="D554" s="172">
        <f>Kalkulation_MS6!$AI$42/100*detail_MS6!$O36</f>
        <v>0</v>
      </c>
      <c r="E554" s="172">
        <f>Kalkulation_MS6!$AI$42/100*detail_MS6!$AB36</f>
        <v>0</v>
      </c>
      <c r="F554" s="172">
        <f>Kalkulation_MS6!$AI$42/100*detail_MS6!$AO36</f>
        <v>0</v>
      </c>
      <c r="G554" s="172">
        <f>Kalkulation_MS6!$AI$42/100*detail_MS6!$BB36</f>
        <v>0</v>
      </c>
      <c r="H554" s="172">
        <f>Kalkulation_MS6!$AI$42/100*detail_MS6!$BO36</f>
        <v>0</v>
      </c>
      <c r="I554" s="172">
        <f>Kalkulation_MS6!$AI$42/100*detail_MS6!$CB36</f>
        <v>0</v>
      </c>
      <c r="J554" s="206">
        <f t="shared" si="44"/>
        <v>0</v>
      </c>
    </row>
    <row r="555" spans="1:10" outlineLevel="1">
      <c r="A555" s="1">
        <f t="shared" si="45"/>
        <v>0</v>
      </c>
      <c r="C555" s="172">
        <f>Kalkulation_MS6!$AJ$42/100*detail_MS6!$B37</f>
        <v>0</v>
      </c>
      <c r="D555" s="172">
        <f>Kalkulation_MS6!$AJ$42/100*detail_MS6!$O37</f>
        <v>0</v>
      </c>
      <c r="E555" s="172">
        <f>Kalkulation_MS6!$AJ$42/100*detail_MS6!$AB37</f>
        <v>0</v>
      </c>
      <c r="F555" s="172">
        <f>Kalkulation_MS6!$AJ$42/100*detail_MS6!$AO37</f>
        <v>0</v>
      </c>
      <c r="G555" s="172">
        <f>Kalkulation_MS6!$AJ$42/100*detail_MS6!$BB37</f>
        <v>0</v>
      </c>
      <c r="H555" s="172">
        <f>Kalkulation_MS6!$AJ$42/100*detail_MS6!$BO37</f>
        <v>0</v>
      </c>
      <c r="I555" s="172">
        <f>Kalkulation_MS6!$AJ$42/100*detail_MS6!$CB37</f>
        <v>0</v>
      </c>
      <c r="J555" s="206">
        <f t="shared" si="44"/>
        <v>0</v>
      </c>
    </row>
    <row r="556" spans="1:10" outlineLevel="1">
      <c r="A556" s="1">
        <f t="shared" si="45"/>
        <v>0</v>
      </c>
      <c r="C556" s="172">
        <f>Kalkulation_MS6!$AK$42/100*detail_MS6!$B38</f>
        <v>0</v>
      </c>
      <c r="D556" s="172">
        <f>Kalkulation_MS6!$AK$42/100*detail_MS6!$O38</f>
        <v>0</v>
      </c>
      <c r="E556" s="172">
        <f>Kalkulation_MS6!$AK$42/100*detail_MS6!$AB38</f>
        <v>0</v>
      </c>
      <c r="F556" s="172">
        <f>Kalkulation_MS6!$AK$42/100*detail_MS6!$AO38</f>
        <v>0</v>
      </c>
      <c r="G556" s="172">
        <f>Kalkulation_MS6!$AK$42/100*detail_MS6!$BB38</f>
        <v>0</v>
      </c>
      <c r="H556" s="172">
        <f>Kalkulation_MS6!$AK$42/100*detail_MS6!$BO38</f>
        <v>0</v>
      </c>
      <c r="I556" s="172">
        <f>Kalkulation_MS6!$AK$42/100*detail_MS6!$CB38</f>
        <v>0</v>
      </c>
      <c r="J556" s="206">
        <f t="shared" si="44"/>
        <v>0</v>
      </c>
    </row>
    <row r="557" spans="1:10" outlineLevel="1">
      <c r="A557" s="1">
        <f t="shared" si="45"/>
        <v>0</v>
      </c>
      <c r="C557" s="172">
        <f>Kalkulation_MS6!$AL$42/100*detail_MS6!$B39</f>
        <v>0</v>
      </c>
      <c r="D557" s="172">
        <f>Kalkulation_MS6!$AL$42/100*detail_MS6!$O39</f>
        <v>0</v>
      </c>
      <c r="E557" s="172">
        <f>Kalkulation_MS6!$AL$42/100*detail_MS6!$AB39</f>
        <v>0</v>
      </c>
      <c r="F557" s="172">
        <f>Kalkulation_MS6!$AL$42/100*detail_MS6!$AO39</f>
        <v>0</v>
      </c>
      <c r="G557" s="172">
        <f>Kalkulation_MS6!$AL$42/100*detail_MS6!$BB39</f>
        <v>0</v>
      </c>
      <c r="H557" s="172">
        <f>Kalkulation_MS6!$AL$42/100*detail_MS6!$BO39</f>
        <v>0</v>
      </c>
      <c r="I557" s="172">
        <f>Kalkulation_MS6!$AL$42/100*detail_MS6!$CB39</f>
        <v>0</v>
      </c>
      <c r="J557" s="206">
        <f t="shared" si="44"/>
        <v>0</v>
      </c>
    </row>
    <row r="558" spans="1:10" outlineLevel="1">
      <c r="A558" s="1">
        <f t="shared" si="45"/>
        <v>0</v>
      </c>
      <c r="C558" s="172">
        <f>Kalkulation_MS6!$AM$42/100*detail_MS6!$B40</f>
        <v>0</v>
      </c>
      <c r="D558" s="172">
        <f>Kalkulation_MS6!$AM$42/100*detail_MS6!$O40</f>
        <v>0</v>
      </c>
      <c r="E558" s="172">
        <f>Kalkulation_MS6!$AM$42/100*detail_MS6!$AB40</f>
        <v>0</v>
      </c>
      <c r="F558" s="172">
        <f>Kalkulation_MS6!$AM$42/100*detail_MS6!$AO40</f>
        <v>0</v>
      </c>
      <c r="G558" s="172">
        <f>Kalkulation_MS6!$AM$42/100*detail_MS6!$BB40</f>
        <v>0</v>
      </c>
      <c r="H558" s="172">
        <f>Kalkulation_MS6!$AM$42/100*detail_MS6!$BO40</f>
        <v>0</v>
      </c>
      <c r="I558" s="172">
        <f>Kalkulation_MS6!$AM$42/100*detail_MS6!$CB40</f>
        <v>0</v>
      </c>
      <c r="J558" s="206">
        <f t="shared" si="44"/>
        <v>0</v>
      </c>
    </row>
    <row r="559" spans="1:10" outlineLevel="1">
      <c r="A559" s="1">
        <f t="shared" si="45"/>
        <v>0</v>
      </c>
      <c r="C559" s="172">
        <f>Kalkulation_MS6!$AN$42/100*detail_MS6!$B41</f>
        <v>0</v>
      </c>
      <c r="D559" s="172">
        <f>Kalkulation_MS6!$AN$42/100*detail_MS6!$O41</f>
        <v>0</v>
      </c>
      <c r="E559" s="172">
        <f>Kalkulation_MS6!$AN$42/100*detail_MS6!$AB41</f>
        <v>0</v>
      </c>
      <c r="F559" s="172">
        <f>Kalkulation_MS6!$AN$42/100*detail_MS6!$AO41</f>
        <v>0</v>
      </c>
      <c r="G559" s="172">
        <f>Kalkulation_MS6!$AN$42/100*detail_MS6!$BB41</f>
        <v>0</v>
      </c>
      <c r="H559" s="172">
        <f>Kalkulation_MS6!$AN$42/100*detail_MS6!$BO41</f>
        <v>0</v>
      </c>
      <c r="I559" s="172">
        <f>Kalkulation_MS6!$AN$42/100*detail_MS6!$CB41</f>
        <v>0</v>
      </c>
      <c r="J559" s="206">
        <f t="shared" si="44"/>
        <v>0</v>
      </c>
    </row>
    <row r="560" spans="1:10" outlineLevel="1">
      <c r="A560" s="1">
        <f t="shared" si="45"/>
        <v>0</v>
      </c>
      <c r="C560" s="172">
        <f>Kalkulation_MS6!$AO$42/100*detail_MS6!$B42</f>
        <v>0</v>
      </c>
      <c r="D560" s="172">
        <f>Kalkulation_MS6!$AO$42/100*detail_MS6!$O42</f>
        <v>0</v>
      </c>
      <c r="E560" s="172">
        <f>Kalkulation_MS6!$AO$42/100*detail_MS6!$AB42</f>
        <v>0</v>
      </c>
      <c r="F560" s="172">
        <f>Kalkulation_MS6!$AO$42/100*detail_MS6!$AO42</f>
        <v>0</v>
      </c>
      <c r="G560" s="172">
        <f>Kalkulation_MS6!$AO$42/100*detail_MS6!$BB42</f>
        <v>0</v>
      </c>
      <c r="H560" s="172">
        <f>Kalkulation_MS6!$AO$42/100*detail_MS6!$BO42</f>
        <v>0</v>
      </c>
      <c r="I560" s="172">
        <f>Kalkulation_MS6!$AO$42/100*detail_MS6!$CB42</f>
        <v>0</v>
      </c>
      <c r="J560" s="206">
        <f t="shared" si="44"/>
        <v>0</v>
      </c>
    </row>
    <row r="561" spans="1:10" outlineLevel="1">
      <c r="A561" s="1">
        <f t="shared" si="45"/>
        <v>0</v>
      </c>
      <c r="C561" s="172">
        <f>Kalkulation_MS6!$AP$42/100*detail_MS6!$B43</f>
        <v>0</v>
      </c>
      <c r="D561" s="172">
        <f>Kalkulation_MS6!$AP$42/100*detail_MS6!$O43</f>
        <v>0</v>
      </c>
      <c r="E561" s="172">
        <f>Kalkulation_MS6!$AP$42/100*detail_MS6!$AB43</f>
        <v>0</v>
      </c>
      <c r="F561" s="172">
        <f>Kalkulation_MS6!$AP$42/100*detail_MS6!$AO43</f>
        <v>0</v>
      </c>
      <c r="G561" s="172">
        <f>Kalkulation_MS6!$AP$42/100*detail_MS6!$BB43</f>
        <v>0</v>
      </c>
      <c r="H561" s="172">
        <f>Kalkulation_MS6!$AP$42/100*detail_MS6!$BO43</f>
        <v>0</v>
      </c>
      <c r="I561" s="172">
        <f>Kalkulation_MS6!$AP$42/100*detail_MS6!$CB43</f>
        <v>0</v>
      </c>
      <c r="J561" s="206">
        <f t="shared" si="44"/>
        <v>0</v>
      </c>
    </row>
    <row r="562" spans="1:10" outlineLevel="1">
      <c r="A562" s="1">
        <f t="shared" si="45"/>
        <v>0</v>
      </c>
      <c r="C562" s="172">
        <f>Kalkulation_MS6!$AQ$42/100*detail_MS6!$B44</f>
        <v>0</v>
      </c>
      <c r="D562" s="172">
        <f>Kalkulation_MS6!$AQ$42/100*detail_MS6!$O44</f>
        <v>0</v>
      </c>
      <c r="E562" s="172">
        <f>Kalkulation_MS6!$AQ$42/100*detail_MS6!$AB44</f>
        <v>0</v>
      </c>
      <c r="F562" s="172">
        <f>Kalkulation_MS6!$AQ$42/100*detail_MS6!$AO44</f>
        <v>0</v>
      </c>
      <c r="G562" s="172">
        <f>Kalkulation_MS6!$AQ$42/100*detail_MS6!$BB44</f>
        <v>0</v>
      </c>
      <c r="H562" s="172">
        <f>Kalkulation_MS6!$AQ$42/100*detail_MS6!$BO44</f>
        <v>0</v>
      </c>
      <c r="I562" s="172">
        <f>Kalkulation_MS6!$AQ$42/100*detail_MS6!$CB44</f>
        <v>0</v>
      </c>
      <c r="J562" s="206">
        <f t="shared" si="44"/>
        <v>0</v>
      </c>
    </row>
    <row r="563" spans="1:10" outlineLevel="1">
      <c r="A563" s="1">
        <f t="shared" si="45"/>
        <v>0</v>
      </c>
      <c r="C563" s="172">
        <f>Kalkulation_MS6!$AR$42/100*detail_MS6!$B45</f>
        <v>0</v>
      </c>
      <c r="D563" s="172">
        <f>Kalkulation_MS6!$AR$42/100*detail_MS6!$O45</f>
        <v>0</v>
      </c>
      <c r="E563" s="172">
        <f>Kalkulation_MS6!$AR$42/100*detail_MS6!$AB45</f>
        <v>0</v>
      </c>
      <c r="F563" s="172">
        <f>Kalkulation_MS6!$AR$42/100*detail_MS6!$AO45</f>
        <v>0</v>
      </c>
      <c r="G563" s="172">
        <f>Kalkulation_MS6!$AR$42/100*detail_MS6!$BB45</f>
        <v>0</v>
      </c>
      <c r="H563" s="172">
        <f>Kalkulation_MS6!$AR$42/100*detail_MS6!$BO45</f>
        <v>0</v>
      </c>
      <c r="I563" s="172">
        <f>Kalkulation_MS6!$AR$42/100*detail_MS6!$CB45</f>
        <v>0</v>
      </c>
      <c r="J563" s="206">
        <f t="shared" si="44"/>
        <v>0</v>
      </c>
    </row>
    <row r="564" spans="1:10" outlineLevel="1">
      <c r="A564" s="1">
        <f t="shared" si="45"/>
        <v>0</v>
      </c>
      <c r="C564" s="172">
        <f>Kalkulation_MS6!$AS$42/100*detail_MS6!$B46</f>
        <v>0</v>
      </c>
      <c r="D564" s="172">
        <f>Kalkulation_MS6!$AS$42/100*detail_MS6!$O46</f>
        <v>0</v>
      </c>
      <c r="E564" s="172">
        <f>Kalkulation_MS6!$AS$42/100*detail_MS6!$AB46</f>
        <v>0</v>
      </c>
      <c r="F564" s="172">
        <f>Kalkulation_MS6!$AS$42/100*detail_MS6!$AO46</f>
        <v>0</v>
      </c>
      <c r="G564" s="172">
        <f>Kalkulation_MS6!$AS$42/100*detail_MS6!$BB46</f>
        <v>0</v>
      </c>
      <c r="H564" s="172">
        <f>Kalkulation_MS6!$AS$42/100*detail_MS6!$BO46</f>
        <v>0</v>
      </c>
      <c r="I564" s="172">
        <f>Kalkulation_MS6!$AS$42/100*detail_MS6!$CB46</f>
        <v>0</v>
      </c>
      <c r="J564" s="206">
        <f t="shared" si="44"/>
        <v>0</v>
      </c>
    </row>
    <row r="565" spans="1:10" outlineLevel="1">
      <c r="A565" s="88" t="s">
        <v>458</v>
      </c>
      <c r="B565" s="88"/>
      <c r="C565" s="201">
        <f>SUM(C525:C564)</f>
        <v>0</v>
      </c>
      <c r="D565" s="201">
        <f t="shared" ref="D565:J565" si="46">SUM(D525:D564)</f>
        <v>0</v>
      </c>
      <c r="E565" s="201">
        <f t="shared" si="46"/>
        <v>0</v>
      </c>
      <c r="F565" s="201">
        <f t="shared" si="46"/>
        <v>0</v>
      </c>
      <c r="G565" s="201">
        <f t="shared" si="46"/>
        <v>0</v>
      </c>
      <c r="H565" s="201">
        <f t="shared" si="46"/>
        <v>0</v>
      </c>
      <c r="I565" s="201">
        <f t="shared" si="46"/>
        <v>0</v>
      </c>
      <c r="J565" s="79">
        <f t="shared" si="46"/>
        <v>0</v>
      </c>
    </row>
    <row r="566" spans="1:10" outlineLevel="1">
      <c r="A566" s="203" t="s">
        <v>459</v>
      </c>
      <c r="J566" s="205">
        <f t="shared" ref="J566:J580" si="47">SUM(C566:I566)</f>
        <v>0</v>
      </c>
    </row>
    <row r="567" spans="1:10" outlineLevel="1">
      <c r="A567" s="1">
        <f t="shared" ref="A567:A606" si="48">A525</f>
        <v>0</v>
      </c>
      <c r="C567" s="172">
        <f>Kalkulation_MS6!$F$43/100*detail_MS6!B7</f>
        <v>0</v>
      </c>
      <c r="D567" s="172">
        <f>Kalkulation_MS6!$F$43/100*detail_MS6!O7</f>
        <v>0</v>
      </c>
      <c r="E567" s="172">
        <f>Kalkulation_MS6!$F$43/100*detail_MS6!AB7</f>
        <v>0</v>
      </c>
      <c r="F567" s="172">
        <f>Kalkulation_MS6!$F$43/100*detail_MS6!AO7</f>
        <v>0</v>
      </c>
      <c r="G567" s="172">
        <f>Kalkulation_MS6!$F$43/100*detail_MS6!BB7</f>
        <v>0</v>
      </c>
      <c r="H567" s="172">
        <f>Kalkulation_MS6!$F$43/100*detail_MS6!BO7</f>
        <v>0</v>
      </c>
      <c r="I567" s="172">
        <f>Kalkulation_MS6!$F$43/100*detail_MS6!CB7</f>
        <v>0</v>
      </c>
      <c r="J567" s="206">
        <f t="shared" si="47"/>
        <v>0</v>
      </c>
    </row>
    <row r="568" spans="1:10" outlineLevel="1">
      <c r="A568" s="1">
        <f t="shared" si="48"/>
        <v>0</v>
      </c>
      <c r="C568" s="172">
        <f>Kalkulation_MS6!$G$43/100*detail_MS6!B8</f>
        <v>0</v>
      </c>
      <c r="D568" s="172">
        <f>Kalkulation_MS6!$G$43/100*detail_MS6!O8</f>
        <v>0</v>
      </c>
      <c r="E568" s="172">
        <f>Kalkulation_MS6!$G$43/100*detail_MS6!AB8</f>
        <v>0</v>
      </c>
      <c r="F568" s="172">
        <f>Kalkulation_MS6!$G$43/100*detail_MS6!AO8</f>
        <v>0</v>
      </c>
      <c r="G568" s="172">
        <f>Kalkulation_MS6!$G$43/100*detail_MS6!BB8</f>
        <v>0</v>
      </c>
      <c r="H568" s="172">
        <f>Kalkulation_MS6!$G$43/100*detail_MS6!BO8</f>
        <v>0</v>
      </c>
      <c r="I568" s="172">
        <f>Kalkulation_MS6!$G$43/100*detail_MS6!CB8</f>
        <v>0</v>
      </c>
      <c r="J568" s="206">
        <f t="shared" si="47"/>
        <v>0</v>
      </c>
    </row>
    <row r="569" spans="1:10" outlineLevel="1">
      <c r="A569" s="1">
        <f t="shared" si="48"/>
        <v>0</v>
      </c>
      <c r="C569" s="172">
        <f>Kalkulation_MS6!$H$43/100*detail_MS6!B9</f>
        <v>0</v>
      </c>
      <c r="D569" s="172">
        <f>Kalkulation_MS6!$H$43/100*detail_MS6!O9</f>
        <v>0</v>
      </c>
      <c r="E569" s="172">
        <f>Kalkulation_MS6!$H$43/100*detail_MS6!AB9</f>
        <v>0</v>
      </c>
      <c r="F569" s="172">
        <f>Kalkulation_MS6!$H$43/100*detail_MS6!AO9</f>
        <v>0</v>
      </c>
      <c r="G569" s="172">
        <f>Kalkulation_MS6!$H$43/100*detail_MS6!BB9</f>
        <v>0</v>
      </c>
      <c r="H569" s="172">
        <f>Kalkulation_MS6!$H$43/100*detail_MS6!BO9</f>
        <v>0</v>
      </c>
      <c r="I569" s="172">
        <f>Kalkulation_MS6!$H$43/100*detail_MS6!CB9</f>
        <v>0</v>
      </c>
      <c r="J569" s="206">
        <f t="shared" si="47"/>
        <v>0</v>
      </c>
    </row>
    <row r="570" spans="1:10" outlineLevel="1">
      <c r="A570" s="1">
        <f t="shared" si="48"/>
        <v>0</v>
      </c>
      <c r="C570" s="172">
        <f>Kalkulation_MS6!$I$43/100*detail_MS6!B10</f>
        <v>0</v>
      </c>
      <c r="D570" s="172">
        <f>Kalkulation_MS6!$I$43/100*detail_MS6!O10</f>
        <v>0</v>
      </c>
      <c r="E570" s="172">
        <f>Kalkulation_MS6!$I$43/100*detail_MS6!AB10</f>
        <v>0</v>
      </c>
      <c r="F570" s="172">
        <f>Kalkulation_MS6!$I$43/100*detail_MS6!AO10</f>
        <v>0</v>
      </c>
      <c r="G570" s="172">
        <f>Kalkulation_MS6!$I$43/100*detail_MS6!BB10</f>
        <v>0</v>
      </c>
      <c r="H570" s="172">
        <f>Kalkulation_MS6!$I$43/100*detail_MS6!BO10</f>
        <v>0</v>
      </c>
      <c r="I570" s="172">
        <f>Kalkulation_MS6!$I$43/100*detail_MS6!CB10</f>
        <v>0</v>
      </c>
      <c r="J570" s="206">
        <f t="shared" si="47"/>
        <v>0</v>
      </c>
    </row>
    <row r="571" spans="1:10" outlineLevel="1">
      <c r="A571" s="1">
        <f t="shared" si="48"/>
        <v>0</v>
      </c>
      <c r="C571" s="172">
        <f>Kalkulation_MS6!$J$43/100*detail_MS6!B11</f>
        <v>0</v>
      </c>
      <c r="D571" s="172">
        <f>Kalkulation_MS6!$J$43/100*detail_MS6!O11</f>
        <v>0</v>
      </c>
      <c r="E571" s="172">
        <f>Kalkulation_MS6!$J$43/100*detail_MS6!AB11</f>
        <v>0</v>
      </c>
      <c r="F571" s="172">
        <f>Kalkulation_MS6!$J$43/100*detail_MS6!AO11</f>
        <v>0</v>
      </c>
      <c r="G571" s="172">
        <f>Kalkulation_MS6!$J$43/100*detail_MS6!BB11</f>
        <v>0</v>
      </c>
      <c r="H571" s="172">
        <f>Kalkulation_MS6!$J$43/100*detail_MS6!BO11</f>
        <v>0</v>
      </c>
      <c r="I571" s="172">
        <f>Kalkulation_MS6!$J$43/100*detail_MS6!CB11</f>
        <v>0</v>
      </c>
      <c r="J571" s="206">
        <f t="shared" si="47"/>
        <v>0</v>
      </c>
    </row>
    <row r="572" spans="1:10" outlineLevel="1">
      <c r="A572" s="1">
        <f t="shared" si="48"/>
        <v>0</v>
      </c>
      <c r="C572" s="172">
        <f>Kalkulation_MS6!$K$43/100*detail_MS6!B12</f>
        <v>0</v>
      </c>
      <c r="D572" s="172">
        <f>Kalkulation_MS6!$K$43/100*detail_MS6!O12</f>
        <v>0</v>
      </c>
      <c r="E572" s="172">
        <f>Kalkulation_MS6!$K$43/100*detail_MS6!AB12</f>
        <v>0</v>
      </c>
      <c r="F572" s="172">
        <f>Kalkulation_MS6!$K$43/100*detail_MS6!AO12</f>
        <v>0</v>
      </c>
      <c r="G572" s="172">
        <f>Kalkulation_MS6!$K$43/100*detail_MS6!BB12</f>
        <v>0</v>
      </c>
      <c r="H572" s="172">
        <f>Kalkulation_MS6!$K$43/100*detail_MS6!BO12</f>
        <v>0</v>
      </c>
      <c r="I572" s="172">
        <f>Kalkulation_MS6!$K$43/100*detail_MS6!CB12</f>
        <v>0</v>
      </c>
      <c r="J572" s="206">
        <f t="shared" si="47"/>
        <v>0</v>
      </c>
    </row>
    <row r="573" spans="1:10" outlineLevel="1">
      <c r="A573" s="1">
        <f t="shared" si="48"/>
        <v>0</v>
      </c>
      <c r="C573" s="172">
        <f>Kalkulation_MS6!$L$43/100*detail_MS6!B13</f>
        <v>0</v>
      </c>
      <c r="D573" s="172">
        <f>Kalkulation_MS6!$L$43/100*detail_MS6!O13</f>
        <v>0</v>
      </c>
      <c r="E573" s="172">
        <f>Kalkulation_MS6!$L$43/100*detail_MS6!AB13</f>
        <v>0</v>
      </c>
      <c r="F573" s="172">
        <f>Kalkulation_MS6!$L$43/100*detail_MS6!AO13</f>
        <v>0</v>
      </c>
      <c r="G573" s="172">
        <f>Kalkulation_MS6!$L$43/100*detail_MS6!BB13</f>
        <v>0</v>
      </c>
      <c r="H573" s="172">
        <f>Kalkulation_MS6!$L$43/100*detail_MS6!BO13</f>
        <v>0</v>
      </c>
      <c r="I573" s="172">
        <f>Kalkulation_MS6!$L$43/100*detail_MS6!CB13</f>
        <v>0</v>
      </c>
      <c r="J573" s="206">
        <f t="shared" si="47"/>
        <v>0</v>
      </c>
    </row>
    <row r="574" spans="1:10" outlineLevel="1">
      <c r="A574" s="1">
        <f t="shared" si="48"/>
        <v>0</v>
      </c>
      <c r="C574" s="172">
        <f>Kalkulation_MS6!$M$43/100*detail_MS6!B14</f>
        <v>0</v>
      </c>
      <c r="D574" s="172">
        <f>Kalkulation_MS6!$M$43/100*detail_MS6!O14</f>
        <v>0</v>
      </c>
      <c r="E574" s="172">
        <f>Kalkulation_MS6!$M$43/100*detail_MS6!AB14</f>
        <v>0</v>
      </c>
      <c r="F574" s="172">
        <f>Kalkulation_MS6!$M$43/100*detail_MS6!AO14</f>
        <v>0</v>
      </c>
      <c r="G574" s="172">
        <f>Kalkulation_MS6!$M$43/100*detail_MS6!BB14</f>
        <v>0</v>
      </c>
      <c r="H574" s="172">
        <f>Kalkulation_MS6!$M$43/100*detail_MS6!BO14</f>
        <v>0</v>
      </c>
      <c r="I574" s="172">
        <f>Kalkulation_MS6!$M$43/100*detail_MS6!CB14</f>
        <v>0</v>
      </c>
      <c r="J574" s="206">
        <f t="shared" si="47"/>
        <v>0</v>
      </c>
    </row>
    <row r="575" spans="1:10" outlineLevel="1">
      <c r="A575" s="1">
        <f t="shared" si="48"/>
        <v>0</v>
      </c>
      <c r="C575" s="172">
        <f>Kalkulation_MS6!$N$43/100*detail_MS6!B15</f>
        <v>0</v>
      </c>
      <c r="D575" s="172">
        <f>Kalkulation_MS6!$N$43/100*detail_MS6!O15</f>
        <v>0</v>
      </c>
      <c r="E575" s="172">
        <f>Kalkulation_MS6!$N$43/100*detail_MS6!AB15</f>
        <v>0</v>
      </c>
      <c r="F575" s="172">
        <f>Kalkulation_MS6!$N$43/100*detail_MS6!AO15</f>
        <v>0</v>
      </c>
      <c r="G575" s="172">
        <f>Kalkulation_MS6!$N$43/100*detail_MS6!BB15</f>
        <v>0</v>
      </c>
      <c r="H575" s="172">
        <f>Kalkulation_MS6!$N$43/100*detail_MS6!BO15</f>
        <v>0</v>
      </c>
      <c r="I575" s="172">
        <f>Kalkulation_MS6!$N$43/100*detail_MS6!CB15</f>
        <v>0</v>
      </c>
      <c r="J575" s="206">
        <f t="shared" si="47"/>
        <v>0</v>
      </c>
    </row>
    <row r="576" spans="1:10" outlineLevel="1">
      <c r="A576" s="1">
        <f t="shared" si="48"/>
        <v>0</v>
      </c>
      <c r="C576" s="172">
        <f>Kalkulation_MS6!$O$43/100*detail_MS6!B16</f>
        <v>0</v>
      </c>
      <c r="D576" s="172">
        <f>Kalkulation_MS6!$O$43/100*detail_MS6!O16</f>
        <v>0</v>
      </c>
      <c r="E576" s="172">
        <f>Kalkulation_MS6!$O$43/100*detail_MS6!AB16</f>
        <v>0</v>
      </c>
      <c r="F576" s="172">
        <f>Kalkulation_MS6!$O$43/100*detail_MS6!AO16</f>
        <v>0</v>
      </c>
      <c r="G576" s="172">
        <f>Kalkulation_MS6!$O$43/100*detail_MS6!BB16</f>
        <v>0</v>
      </c>
      <c r="H576" s="172">
        <f>Kalkulation_MS6!$O$43/100*detail_MS6!BO16</f>
        <v>0</v>
      </c>
      <c r="I576" s="172">
        <f>Kalkulation_MS6!$O$43/100*detail_MS6!CB16</f>
        <v>0</v>
      </c>
      <c r="J576" s="206">
        <f t="shared" si="47"/>
        <v>0</v>
      </c>
    </row>
    <row r="577" spans="1:10" outlineLevel="1">
      <c r="A577" s="1">
        <f t="shared" si="48"/>
        <v>0</v>
      </c>
      <c r="C577" s="172">
        <f>Kalkulation_MS6!$P$43/100*detail_MS6!B17</f>
        <v>0</v>
      </c>
      <c r="D577" s="172">
        <f>Kalkulation_MS6!$P$43/100*detail_MS6!O17</f>
        <v>0</v>
      </c>
      <c r="E577" s="172">
        <f>Kalkulation_MS6!$P$43/100*detail_MS6!AB17</f>
        <v>0</v>
      </c>
      <c r="F577" s="172">
        <f>Kalkulation_MS6!$P$43/100*detail_MS6!AO17</f>
        <v>0</v>
      </c>
      <c r="G577" s="172">
        <f>Kalkulation_MS6!$P$43/100*detail_MS6!BB17</f>
        <v>0</v>
      </c>
      <c r="H577" s="172">
        <f>Kalkulation_MS6!$P$43/100*detail_MS6!BO17</f>
        <v>0</v>
      </c>
      <c r="I577" s="172">
        <f>Kalkulation_MS6!$P$43/100*detail_MS6!CB17</f>
        <v>0</v>
      </c>
      <c r="J577" s="206">
        <f t="shared" si="47"/>
        <v>0</v>
      </c>
    </row>
    <row r="578" spans="1:10" outlineLevel="1">
      <c r="A578" s="1">
        <f t="shared" si="48"/>
        <v>0</v>
      </c>
      <c r="C578" s="172">
        <f>Kalkulation_MS6!$Q$43/100*detail_MS6!B18</f>
        <v>0</v>
      </c>
      <c r="D578" s="172">
        <f>Kalkulation_MS6!$Q$43/100*detail_MS6!O18</f>
        <v>0</v>
      </c>
      <c r="E578" s="172">
        <f>Kalkulation_MS6!$Q$43/100*detail_MS6!AB18</f>
        <v>0</v>
      </c>
      <c r="F578" s="172">
        <f>Kalkulation_MS6!$Q$43/100*detail_MS6!AO18</f>
        <v>0</v>
      </c>
      <c r="G578" s="172">
        <f>Kalkulation_MS6!$Q$43/100*detail_MS6!BB18</f>
        <v>0</v>
      </c>
      <c r="H578" s="172">
        <f>Kalkulation_MS6!$Q$43/100*detail_MS6!BO18</f>
        <v>0</v>
      </c>
      <c r="I578" s="172">
        <f>Kalkulation_MS6!$Q$43/100*detail_MS6!CB18</f>
        <v>0</v>
      </c>
      <c r="J578" s="206">
        <f t="shared" si="47"/>
        <v>0</v>
      </c>
    </row>
    <row r="579" spans="1:10" outlineLevel="1">
      <c r="A579" s="1">
        <f t="shared" si="48"/>
        <v>0</v>
      </c>
      <c r="C579" s="172">
        <f>Kalkulation_MS6!$R$43/100*detail_MS6!B19</f>
        <v>0</v>
      </c>
      <c r="D579" s="172">
        <f>Kalkulation_MS6!$R$43/100*detail_MS6!O19</f>
        <v>0</v>
      </c>
      <c r="E579" s="172">
        <f>Kalkulation_MS6!$R$43/100*detail_MS6!AB19</f>
        <v>0</v>
      </c>
      <c r="F579" s="172">
        <f>Kalkulation_MS6!$R$43/100*detail_MS6!AO19</f>
        <v>0</v>
      </c>
      <c r="G579" s="172">
        <f>Kalkulation_MS6!$R$43/100*detail_MS6!BB19</f>
        <v>0</v>
      </c>
      <c r="H579" s="172">
        <f>Kalkulation_MS6!$R$43/100*detail_MS6!BO19</f>
        <v>0</v>
      </c>
      <c r="I579" s="172">
        <f>Kalkulation_MS6!$R$43/100*detail_MS6!CB19</f>
        <v>0</v>
      </c>
      <c r="J579" s="206">
        <f t="shared" si="47"/>
        <v>0</v>
      </c>
    </row>
    <row r="580" spans="1:10" outlineLevel="1">
      <c r="A580" s="1">
        <f t="shared" si="48"/>
        <v>0</v>
      </c>
      <c r="C580" s="172">
        <f>Kalkulation_MS6!$S$43/100*detail_MS6!$B20</f>
        <v>0</v>
      </c>
      <c r="D580" s="172">
        <f>Kalkulation_MS6!$S$43/100*detail_MS6!$O20</f>
        <v>0</v>
      </c>
      <c r="E580" s="172">
        <f>Kalkulation_MS6!$S$43/100*detail_MS6!$AB20</f>
        <v>0</v>
      </c>
      <c r="F580" s="172">
        <f>Kalkulation_MS6!$S$43/100*detail_MS6!$AO20</f>
        <v>0</v>
      </c>
      <c r="G580" s="172">
        <f>Kalkulation_MS6!$S$43/100*detail_MS6!$BB20</f>
        <v>0</v>
      </c>
      <c r="H580" s="172">
        <f>Kalkulation_MS6!$S$43/100*detail_MS6!$BO20</f>
        <v>0</v>
      </c>
      <c r="I580" s="172">
        <f>Kalkulation_MS6!$S$43/100*detail_MS6!$CB20</f>
        <v>0</v>
      </c>
      <c r="J580" s="206">
        <f t="shared" si="47"/>
        <v>0</v>
      </c>
    </row>
    <row r="581" spans="1:10" outlineLevel="1">
      <c r="A581" s="1">
        <f t="shared" si="48"/>
        <v>0</v>
      </c>
      <c r="C581" s="172">
        <f>Kalkulation_MS6!$T$43/100*detail_MS6!$B21</f>
        <v>0</v>
      </c>
      <c r="D581" s="172">
        <f>Kalkulation_MS6!$T$43/100*detail_MS6!$O21</f>
        <v>0</v>
      </c>
      <c r="E581" s="172">
        <f>Kalkulation_MS6!$T$43/100*detail_MS6!$AB21</f>
        <v>0</v>
      </c>
      <c r="F581" s="172">
        <f>Kalkulation_MS6!$T$43/100*detail_MS6!$AO21</f>
        <v>0</v>
      </c>
      <c r="G581" s="172">
        <f>Kalkulation_MS6!$T$43/100*detail_MS6!$BB21</f>
        <v>0</v>
      </c>
      <c r="H581" s="172">
        <f>Kalkulation_MS6!$T$43/100*detail_MS6!$BO21</f>
        <v>0</v>
      </c>
      <c r="I581" s="172">
        <f>Kalkulation_MS6!$T$43/100*detail_MS6!$CB21</f>
        <v>0</v>
      </c>
      <c r="J581" s="206">
        <f t="shared" ref="J581:J606" si="49">SUM(C581:I581)</f>
        <v>0</v>
      </c>
    </row>
    <row r="582" spans="1:10" outlineLevel="1">
      <c r="A582" s="1">
        <f t="shared" si="48"/>
        <v>0</v>
      </c>
      <c r="C582" s="172">
        <f>Kalkulation_MS6!$U$43/100*detail_MS6!$B22</f>
        <v>0</v>
      </c>
      <c r="D582" s="172">
        <f>Kalkulation_MS6!$U$43/100*detail_MS6!$O22</f>
        <v>0</v>
      </c>
      <c r="E582" s="172">
        <f>Kalkulation_MS6!$U$43/100*detail_MS6!$AB22</f>
        <v>0</v>
      </c>
      <c r="F582" s="172">
        <f>Kalkulation_MS6!$U$43/100*detail_MS6!$AO22</f>
        <v>0</v>
      </c>
      <c r="G582" s="172">
        <f>Kalkulation_MS6!$U$43/100*detail_MS6!$BB22</f>
        <v>0</v>
      </c>
      <c r="H582" s="172">
        <f>Kalkulation_MS6!$U$43/100*detail_MS6!$BO22</f>
        <v>0</v>
      </c>
      <c r="I582" s="172">
        <f>Kalkulation_MS6!$U$43/100*detail_MS6!$CB22</f>
        <v>0</v>
      </c>
      <c r="J582" s="206">
        <f t="shared" si="49"/>
        <v>0</v>
      </c>
    </row>
    <row r="583" spans="1:10" outlineLevel="1">
      <c r="A583" s="1">
        <f t="shared" si="48"/>
        <v>0</v>
      </c>
      <c r="C583" s="172">
        <f>Kalkulation_MS6!$V$43/100*detail_MS6!$B23</f>
        <v>0</v>
      </c>
      <c r="D583" s="172">
        <f>Kalkulation_MS6!$V$43/100*detail_MS6!$O23</f>
        <v>0</v>
      </c>
      <c r="E583" s="172">
        <f>Kalkulation_MS6!$V$43/100*detail_MS6!$AB23</f>
        <v>0</v>
      </c>
      <c r="F583" s="172">
        <f>Kalkulation_MS6!$V$43/100*detail_MS6!$AO23</f>
        <v>0</v>
      </c>
      <c r="G583" s="172">
        <f>Kalkulation_MS6!$V$43/100*detail_MS6!$BB23</f>
        <v>0</v>
      </c>
      <c r="H583" s="172">
        <f>Kalkulation_MS6!$V$43/100*detail_MS6!$BO23</f>
        <v>0</v>
      </c>
      <c r="I583" s="172">
        <f>Kalkulation_MS6!$V$43/100*detail_MS6!$CB23</f>
        <v>0</v>
      </c>
      <c r="J583" s="206">
        <f t="shared" si="49"/>
        <v>0</v>
      </c>
    </row>
    <row r="584" spans="1:10" outlineLevel="1">
      <c r="A584" s="1">
        <f t="shared" si="48"/>
        <v>0</v>
      </c>
      <c r="C584" s="172">
        <f>Kalkulation_MS6!$W$43/100*detail_MS6!$B24</f>
        <v>0</v>
      </c>
      <c r="D584" s="172">
        <f>Kalkulation_MS6!$W$43/100*detail_MS6!$O24</f>
        <v>0</v>
      </c>
      <c r="E584" s="172">
        <f>Kalkulation_MS6!$W$43/100*detail_MS6!$AB24</f>
        <v>0</v>
      </c>
      <c r="F584" s="172">
        <f>Kalkulation_MS6!$W$43/100*detail_MS6!$AO24</f>
        <v>0</v>
      </c>
      <c r="G584" s="172">
        <f>Kalkulation_MS6!$W$43/100*detail_MS6!$BB24</f>
        <v>0</v>
      </c>
      <c r="H584" s="172">
        <f>Kalkulation_MS6!$W$43/100*detail_MS6!$BO24</f>
        <v>0</v>
      </c>
      <c r="I584" s="172">
        <f>Kalkulation_MS6!$W$43/100*detail_MS6!$CB24</f>
        <v>0</v>
      </c>
      <c r="J584" s="206">
        <f t="shared" si="49"/>
        <v>0</v>
      </c>
    </row>
    <row r="585" spans="1:10" outlineLevel="1">
      <c r="A585" s="1">
        <f t="shared" si="48"/>
        <v>0</v>
      </c>
      <c r="C585" s="172">
        <f>Kalkulation_MS6!$X$43/100*detail_MS6!$B25</f>
        <v>0</v>
      </c>
      <c r="D585" s="172">
        <f>Kalkulation_MS6!$X$43/100*detail_MS6!$O25</f>
        <v>0</v>
      </c>
      <c r="E585" s="172">
        <f>Kalkulation_MS6!$X$43/100*detail_MS6!$AB25</f>
        <v>0</v>
      </c>
      <c r="F585" s="172">
        <f>Kalkulation_MS6!$X$43/100*detail_MS6!$AO25</f>
        <v>0</v>
      </c>
      <c r="G585" s="172">
        <f>Kalkulation_MS6!$X$43/100*detail_MS6!$BB25</f>
        <v>0</v>
      </c>
      <c r="H585" s="172">
        <f>Kalkulation_MS6!$X$43/100*detail_MS6!$BO25</f>
        <v>0</v>
      </c>
      <c r="I585" s="172">
        <f>Kalkulation_MS6!$X$43/100*detail_MS6!$CB25</f>
        <v>0</v>
      </c>
      <c r="J585" s="206">
        <f t="shared" si="49"/>
        <v>0</v>
      </c>
    </row>
    <row r="586" spans="1:10" outlineLevel="1">
      <c r="A586" s="1">
        <f t="shared" si="48"/>
        <v>0</v>
      </c>
      <c r="C586" s="172">
        <f>Kalkulation_MS6!$Y$43/100*detail_MS6!$B26</f>
        <v>0</v>
      </c>
      <c r="D586" s="172">
        <f>Kalkulation_MS6!$Y$43/100*detail_MS6!$O26</f>
        <v>0</v>
      </c>
      <c r="E586" s="172">
        <f>Kalkulation_MS6!$Y$43/100*detail_MS6!$AB26</f>
        <v>0</v>
      </c>
      <c r="F586" s="172">
        <f>Kalkulation_MS6!$Y$43/100*detail_MS6!$AO26</f>
        <v>0</v>
      </c>
      <c r="G586" s="172">
        <f>Kalkulation_MS6!$Y$43/100*detail_MS6!$BB26</f>
        <v>0</v>
      </c>
      <c r="H586" s="172">
        <f>Kalkulation_MS6!$Y$43/100*detail_MS6!$BO26</f>
        <v>0</v>
      </c>
      <c r="I586" s="172">
        <f>Kalkulation_MS6!$Y$43/100*detail_MS6!$CB26</f>
        <v>0</v>
      </c>
      <c r="J586" s="206">
        <f t="shared" si="49"/>
        <v>0</v>
      </c>
    </row>
    <row r="587" spans="1:10" outlineLevel="1">
      <c r="A587" s="1">
        <f t="shared" si="48"/>
        <v>0</v>
      </c>
      <c r="C587" s="172">
        <f>Kalkulation_MS6!$Z$43/100*detail_MS6!$B27</f>
        <v>0</v>
      </c>
      <c r="D587" s="172">
        <f>Kalkulation_MS6!$Z$43/100*detail_MS6!$O27</f>
        <v>0</v>
      </c>
      <c r="E587" s="172">
        <f>Kalkulation_MS6!$Z$43/100*detail_MS6!$AB27</f>
        <v>0</v>
      </c>
      <c r="F587" s="172">
        <f>Kalkulation_MS6!$Z$43/100*detail_MS6!$AO27</f>
        <v>0</v>
      </c>
      <c r="G587" s="172">
        <f>Kalkulation_MS6!$Z$43/100*detail_MS6!$BB27</f>
        <v>0</v>
      </c>
      <c r="H587" s="172">
        <f>Kalkulation_MS6!$Z$43/100*detail_MS6!$BO27</f>
        <v>0</v>
      </c>
      <c r="I587" s="172">
        <f>Kalkulation_MS6!$Z$43/100*detail_MS6!$CB27</f>
        <v>0</v>
      </c>
      <c r="J587" s="206">
        <f t="shared" si="49"/>
        <v>0</v>
      </c>
    </row>
    <row r="588" spans="1:10" outlineLevel="1">
      <c r="A588" s="1">
        <f t="shared" si="48"/>
        <v>0</v>
      </c>
      <c r="C588" s="172">
        <f>Kalkulation_MS6!$AA$43/100*detail_MS6!$B28</f>
        <v>0</v>
      </c>
      <c r="D588" s="172">
        <f>Kalkulation_MS6!$AA$43/100*detail_MS6!$O28</f>
        <v>0</v>
      </c>
      <c r="E588" s="172">
        <f>Kalkulation_MS6!$AA$43/100*detail_MS6!$AB28</f>
        <v>0</v>
      </c>
      <c r="F588" s="172">
        <f>Kalkulation_MS6!$AA$43/100*detail_MS6!$AO28</f>
        <v>0</v>
      </c>
      <c r="G588" s="172">
        <f>Kalkulation_MS6!$AA$43/100*detail_MS6!$BB28</f>
        <v>0</v>
      </c>
      <c r="H588" s="172">
        <f>Kalkulation_MS6!$AA$43/100*detail_MS6!$BO28</f>
        <v>0</v>
      </c>
      <c r="I588" s="172">
        <f>Kalkulation_MS6!$AA$43/100*detail_MS6!$CB28</f>
        <v>0</v>
      </c>
      <c r="J588" s="206">
        <f t="shared" si="49"/>
        <v>0</v>
      </c>
    </row>
    <row r="589" spans="1:10" outlineLevel="1">
      <c r="A589" s="1">
        <f t="shared" si="48"/>
        <v>0</v>
      </c>
      <c r="C589" s="172">
        <f>Kalkulation_MS6!$AB$43/100*detail_MS6!$B29</f>
        <v>0</v>
      </c>
      <c r="D589" s="172">
        <f>Kalkulation_MS6!$AB$43/100*detail_MS6!$O29</f>
        <v>0</v>
      </c>
      <c r="E589" s="172">
        <f>Kalkulation_MS6!$AB$43/100*detail_MS6!$AB29</f>
        <v>0</v>
      </c>
      <c r="F589" s="172">
        <f>Kalkulation_MS6!$AB$43/100*detail_MS6!$AO29</f>
        <v>0</v>
      </c>
      <c r="G589" s="172">
        <f>Kalkulation_MS6!$AB$43/100*detail_MS6!$BB29</f>
        <v>0</v>
      </c>
      <c r="H589" s="172">
        <f>Kalkulation_MS6!$AB$43/100*detail_MS6!$BO29</f>
        <v>0</v>
      </c>
      <c r="I589" s="172">
        <f>Kalkulation_MS6!$AB$43/100*detail_MS6!$CB29</f>
        <v>0</v>
      </c>
      <c r="J589" s="206">
        <f t="shared" si="49"/>
        <v>0</v>
      </c>
    </row>
    <row r="590" spans="1:10" outlineLevel="1">
      <c r="A590" s="1">
        <f t="shared" si="48"/>
        <v>0</v>
      </c>
      <c r="C590" s="172">
        <f>Kalkulation_MS6!$AC$43/100*detail_MS6!$B30</f>
        <v>0</v>
      </c>
      <c r="D590" s="172">
        <f>Kalkulation_MS6!$AC$43/100*detail_MS6!$O30</f>
        <v>0</v>
      </c>
      <c r="E590" s="172">
        <f>Kalkulation_MS6!$AC$43/100*detail_MS6!$AB30</f>
        <v>0</v>
      </c>
      <c r="F590" s="172">
        <f>Kalkulation_MS6!$AC$43/100*detail_MS6!$AO30</f>
        <v>0</v>
      </c>
      <c r="G590" s="172">
        <f>Kalkulation_MS6!$AC$43/100*detail_MS6!$BB30</f>
        <v>0</v>
      </c>
      <c r="H590" s="172">
        <f>Kalkulation_MS6!$AC$43/100*detail_MS6!$BO30</f>
        <v>0</v>
      </c>
      <c r="I590" s="172">
        <f>Kalkulation_MS6!$AC$43/100*detail_MS6!$CB30</f>
        <v>0</v>
      </c>
      <c r="J590" s="206">
        <f t="shared" si="49"/>
        <v>0</v>
      </c>
    </row>
    <row r="591" spans="1:10" outlineLevel="1">
      <c r="A591" s="1">
        <f t="shared" si="48"/>
        <v>0</v>
      </c>
      <c r="C591" s="172">
        <f>Kalkulation_MS6!$AD$43/100*detail_MS6!$B31</f>
        <v>0</v>
      </c>
      <c r="D591" s="172">
        <f>Kalkulation_MS6!$AD$43/100*detail_MS6!$O31</f>
        <v>0</v>
      </c>
      <c r="E591" s="172">
        <f>Kalkulation_MS6!$AD$43/100*detail_MS6!$AB31</f>
        <v>0</v>
      </c>
      <c r="F591" s="172">
        <f>Kalkulation_MS6!$AD$43/100*detail_MS6!$AO31</f>
        <v>0</v>
      </c>
      <c r="G591" s="172">
        <f>Kalkulation_MS6!$AD$43/100*detail_MS6!$BB31</f>
        <v>0</v>
      </c>
      <c r="H591" s="172">
        <f>Kalkulation_MS6!$AD$43/100*detail_MS6!$BO31</f>
        <v>0</v>
      </c>
      <c r="I591" s="172">
        <f>Kalkulation_MS6!$AD$43/100*detail_MS6!$CB31</f>
        <v>0</v>
      </c>
      <c r="J591" s="206">
        <f t="shared" si="49"/>
        <v>0</v>
      </c>
    </row>
    <row r="592" spans="1:10" outlineLevel="1">
      <c r="A592" s="1">
        <f t="shared" si="48"/>
        <v>0</v>
      </c>
      <c r="C592" s="172">
        <f>Kalkulation_MS6!$AE$43/100*detail_MS6!$B32</f>
        <v>0</v>
      </c>
      <c r="D592" s="172">
        <f>Kalkulation_MS6!$AE$43/100*detail_MS6!$O32</f>
        <v>0</v>
      </c>
      <c r="E592" s="172">
        <f>Kalkulation_MS6!$AE$43/100*detail_MS6!$AB32</f>
        <v>0</v>
      </c>
      <c r="F592" s="172">
        <f>Kalkulation_MS6!$AE$43/100*detail_MS6!$AO32</f>
        <v>0</v>
      </c>
      <c r="G592" s="172">
        <f>Kalkulation_MS6!$AE$43/100*detail_MS6!$BB32</f>
        <v>0</v>
      </c>
      <c r="H592" s="172">
        <f>Kalkulation_MS6!$AE$43/100*detail_MS6!$BO32</f>
        <v>0</v>
      </c>
      <c r="I592" s="172">
        <f>Kalkulation_MS6!$AE$43/100*detail_MS6!$CB32</f>
        <v>0</v>
      </c>
      <c r="J592" s="206">
        <f t="shared" si="49"/>
        <v>0</v>
      </c>
    </row>
    <row r="593" spans="1:10" outlineLevel="1">
      <c r="A593" s="1">
        <f t="shared" si="48"/>
        <v>0</v>
      </c>
      <c r="C593" s="172">
        <f>Kalkulation_MS6!$AF$43/100*detail_MS6!$B33</f>
        <v>0</v>
      </c>
      <c r="D593" s="172">
        <f>Kalkulation_MS6!$AF$43/100*detail_MS6!$O33</f>
        <v>0</v>
      </c>
      <c r="E593" s="172">
        <f>Kalkulation_MS6!$AF$43/100*detail_MS6!$AB33</f>
        <v>0</v>
      </c>
      <c r="F593" s="172">
        <f>Kalkulation_MS6!$AF$43/100*detail_MS6!$AO33</f>
        <v>0</v>
      </c>
      <c r="G593" s="172">
        <f>Kalkulation_MS6!$AF$43/100*detail_MS6!$BB33</f>
        <v>0</v>
      </c>
      <c r="H593" s="172">
        <f>Kalkulation_MS6!$AF$43/100*detail_MS6!$BO33</f>
        <v>0</v>
      </c>
      <c r="I593" s="172">
        <f>Kalkulation_MS6!$AF$43/100*detail_MS6!$CB33</f>
        <v>0</v>
      </c>
      <c r="J593" s="206">
        <f t="shared" si="49"/>
        <v>0</v>
      </c>
    </row>
    <row r="594" spans="1:10" outlineLevel="1">
      <c r="A594" s="1">
        <f t="shared" si="48"/>
        <v>0</v>
      </c>
      <c r="C594" s="172">
        <f>Kalkulation_MS6!$AG$43/100*detail_MS6!$B34</f>
        <v>0</v>
      </c>
      <c r="D594" s="172">
        <f>Kalkulation_MS6!$AG$43/100*detail_MS6!$O34</f>
        <v>0</v>
      </c>
      <c r="E594" s="172">
        <f>Kalkulation_MS6!$AG$43/100*detail_MS6!$AB34</f>
        <v>0</v>
      </c>
      <c r="F594" s="172">
        <f>Kalkulation_MS6!$AG$43/100*detail_MS6!$AO34</f>
        <v>0</v>
      </c>
      <c r="G594" s="172">
        <f>Kalkulation_MS6!$AG$43/100*detail_MS6!$BB34</f>
        <v>0</v>
      </c>
      <c r="H594" s="172">
        <f>Kalkulation_MS6!$AG$43/100*detail_MS6!$BO34</f>
        <v>0</v>
      </c>
      <c r="I594" s="172">
        <f>Kalkulation_MS6!$AG$43/100*detail_MS6!$CB34</f>
        <v>0</v>
      </c>
      <c r="J594" s="206">
        <f t="shared" si="49"/>
        <v>0</v>
      </c>
    </row>
    <row r="595" spans="1:10" outlineLevel="1">
      <c r="A595" s="1">
        <f t="shared" si="48"/>
        <v>0</v>
      </c>
      <c r="C595" s="172">
        <f>Kalkulation_MS6!$AH$43/100*detail_MS6!$B35</f>
        <v>0</v>
      </c>
      <c r="D595" s="172">
        <f>Kalkulation_MS6!$AH$43/100*detail_MS6!$O35</f>
        <v>0</v>
      </c>
      <c r="E595" s="172">
        <f>Kalkulation_MS6!$AH$43/100*detail_MS6!$AB35</f>
        <v>0</v>
      </c>
      <c r="F595" s="172">
        <f>Kalkulation_MS6!$AH$43/100*detail_MS6!$AO35</f>
        <v>0</v>
      </c>
      <c r="G595" s="172">
        <f>Kalkulation_MS6!$AH$43/100*detail_MS6!$BB35</f>
        <v>0</v>
      </c>
      <c r="H595" s="172">
        <f>Kalkulation_MS6!$AH$43/100*detail_MS6!$BO35</f>
        <v>0</v>
      </c>
      <c r="I595" s="172">
        <f>Kalkulation_MS6!$AH$43/100*detail_MS6!$CB35</f>
        <v>0</v>
      </c>
      <c r="J595" s="206">
        <f t="shared" si="49"/>
        <v>0</v>
      </c>
    </row>
    <row r="596" spans="1:10" outlineLevel="1">
      <c r="A596" s="1">
        <f t="shared" si="48"/>
        <v>0</v>
      </c>
      <c r="C596" s="172">
        <f>Kalkulation_MS6!$AI$43/100*detail_MS6!$B36</f>
        <v>0</v>
      </c>
      <c r="D596" s="172">
        <f>Kalkulation_MS6!$AI$43/100*detail_MS6!$O36</f>
        <v>0</v>
      </c>
      <c r="E596" s="172">
        <f>Kalkulation_MS6!$AI$43/100*detail_MS6!$AB36</f>
        <v>0</v>
      </c>
      <c r="F596" s="172">
        <f>Kalkulation_MS6!$AI$43/100*detail_MS6!$AO36</f>
        <v>0</v>
      </c>
      <c r="G596" s="172">
        <f>Kalkulation_MS6!$AI$43/100*detail_MS6!$BB36</f>
        <v>0</v>
      </c>
      <c r="H596" s="172">
        <f>Kalkulation_MS6!$AI$43/100*detail_MS6!$BO36</f>
        <v>0</v>
      </c>
      <c r="I596" s="172">
        <f>Kalkulation_MS6!$AI$43/100*detail_MS6!$CB36</f>
        <v>0</v>
      </c>
      <c r="J596" s="206">
        <f t="shared" si="49"/>
        <v>0</v>
      </c>
    </row>
    <row r="597" spans="1:10" outlineLevel="1">
      <c r="A597" s="1">
        <f t="shared" si="48"/>
        <v>0</v>
      </c>
      <c r="C597" s="172">
        <f>Kalkulation_MS6!$AJ$43/100*detail_MS6!$B37</f>
        <v>0</v>
      </c>
      <c r="D597" s="172">
        <f>Kalkulation_MS6!$AJ$43/100*detail_MS6!$O37</f>
        <v>0</v>
      </c>
      <c r="E597" s="172">
        <f>Kalkulation_MS6!$AJ$43/100*detail_MS6!$AB37</f>
        <v>0</v>
      </c>
      <c r="F597" s="172">
        <f>Kalkulation_MS6!$AJ$43/100*detail_MS6!$AO37</f>
        <v>0</v>
      </c>
      <c r="G597" s="172">
        <f>Kalkulation_MS6!$AJ$43/100*detail_MS6!$BB37</f>
        <v>0</v>
      </c>
      <c r="H597" s="172">
        <f>Kalkulation_MS6!$AJ$43/100*detail_MS6!$BO37</f>
        <v>0</v>
      </c>
      <c r="I597" s="172">
        <f>Kalkulation_MS6!$AJ$43/100*detail_MS6!$CB37</f>
        <v>0</v>
      </c>
      <c r="J597" s="206">
        <f t="shared" si="49"/>
        <v>0</v>
      </c>
    </row>
    <row r="598" spans="1:10" outlineLevel="1">
      <c r="A598" s="1">
        <f t="shared" si="48"/>
        <v>0</v>
      </c>
      <c r="C598" s="172">
        <f>Kalkulation_MS6!$AK$43/100*detail_MS6!$B38</f>
        <v>0</v>
      </c>
      <c r="D598" s="172">
        <f>Kalkulation_MS6!$AK$43/100*detail_MS6!$O38</f>
        <v>0</v>
      </c>
      <c r="E598" s="172">
        <f>Kalkulation_MS6!$AK$43/100*detail_MS6!$AB38</f>
        <v>0</v>
      </c>
      <c r="F598" s="172">
        <f>Kalkulation_MS6!$AK$43/100*detail_MS6!$AO38</f>
        <v>0</v>
      </c>
      <c r="G598" s="172">
        <f>Kalkulation_MS6!$AK$43/100*detail_MS6!$BB38</f>
        <v>0</v>
      </c>
      <c r="H598" s="172">
        <f>Kalkulation_MS6!$AK$43/100*detail_MS6!$BO38</f>
        <v>0</v>
      </c>
      <c r="I598" s="172">
        <f>Kalkulation_MS6!$AK$43/100*detail_MS6!$CB38</f>
        <v>0</v>
      </c>
      <c r="J598" s="206">
        <f t="shared" si="49"/>
        <v>0</v>
      </c>
    </row>
    <row r="599" spans="1:10" outlineLevel="1">
      <c r="A599" s="1">
        <f t="shared" si="48"/>
        <v>0</v>
      </c>
      <c r="C599" s="172">
        <f>Kalkulation_MS6!$AL$43/100*detail_MS6!$B39</f>
        <v>0</v>
      </c>
      <c r="D599" s="172">
        <f>Kalkulation_MS6!$AL$43/100*detail_MS6!$O39</f>
        <v>0</v>
      </c>
      <c r="E599" s="172">
        <f>Kalkulation_MS6!$AL$43/100*detail_MS6!$AB39</f>
        <v>0</v>
      </c>
      <c r="F599" s="172">
        <f>Kalkulation_MS6!$AL$43/100*detail_MS6!$AO39</f>
        <v>0</v>
      </c>
      <c r="G599" s="172">
        <f>Kalkulation_MS6!$AL$43/100*detail_MS6!$BB39</f>
        <v>0</v>
      </c>
      <c r="H599" s="172">
        <f>Kalkulation_MS6!$AL$43/100*detail_MS6!$BO39</f>
        <v>0</v>
      </c>
      <c r="I599" s="172">
        <f>Kalkulation_MS6!$AL$43/100*detail_MS6!$CB39</f>
        <v>0</v>
      </c>
      <c r="J599" s="206">
        <f t="shared" si="49"/>
        <v>0</v>
      </c>
    </row>
    <row r="600" spans="1:10" outlineLevel="1">
      <c r="A600" s="1">
        <f t="shared" si="48"/>
        <v>0</v>
      </c>
      <c r="C600" s="172">
        <f>Kalkulation_MS6!$AM$43/100*detail_MS6!$B40</f>
        <v>0</v>
      </c>
      <c r="D600" s="172">
        <f>Kalkulation_MS6!$AM$43/100*detail_MS6!$O40</f>
        <v>0</v>
      </c>
      <c r="E600" s="172">
        <f>Kalkulation_MS6!$AM$43/100*detail_MS6!$AB40</f>
        <v>0</v>
      </c>
      <c r="F600" s="172">
        <f>Kalkulation_MS6!$AM$43/100*detail_MS6!$AO40</f>
        <v>0</v>
      </c>
      <c r="G600" s="172">
        <f>Kalkulation_MS6!$AM$43/100*detail_MS6!$BB40</f>
        <v>0</v>
      </c>
      <c r="H600" s="172">
        <f>Kalkulation_MS6!$AM$43/100*detail_MS6!$BO40</f>
        <v>0</v>
      </c>
      <c r="I600" s="172">
        <f>Kalkulation_MS6!$AM$43/100*detail_MS6!$CB40</f>
        <v>0</v>
      </c>
      <c r="J600" s="206">
        <f t="shared" si="49"/>
        <v>0</v>
      </c>
    </row>
    <row r="601" spans="1:10" outlineLevel="1">
      <c r="A601" s="1">
        <f t="shared" si="48"/>
        <v>0</v>
      </c>
      <c r="C601" s="172">
        <f>Kalkulation_MS6!$AN$43/100*detail_MS6!$B41</f>
        <v>0</v>
      </c>
      <c r="D601" s="172">
        <f>Kalkulation_MS6!$AN$43/100*detail_MS6!$O41</f>
        <v>0</v>
      </c>
      <c r="E601" s="172">
        <f>Kalkulation_MS6!$AN$43/100*detail_MS6!$AB41</f>
        <v>0</v>
      </c>
      <c r="F601" s="172">
        <f>Kalkulation_MS6!$AN$43/100*detail_MS6!$AO41</f>
        <v>0</v>
      </c>
      <c r="G601" s="172">
        <f>Kalkulation_MS6!$AN$43/100*detail_MS6!$BB41</f>
        <v>0</v>
      </c>
      <c r="H601" s="172">
        <f>Kalkulation_MS6!$AN$43/100*detail_MS6!$BO41</f>
        <v>0</v>
      </c>
      <c r="I601" s="172">
        <f>Kalkulation_MS6!$AN$43/100*detail_MS6!$CB41</f>
        <v>0</v>
      </c>
      <c r="J601" s="206">
        <f t="shared" si="49"/>
        <v>0</v>
      </c>
    </row>
    <row r="602" spans="1:10" outlineLevel="1">
      <c r="A602" s="1">
        <f t="shared" si="48"/>
        <v>0</v>
      </c>
      <c r="C602" s="172">
        <f>Kalkulation_MS6!$AO$43/100*detail_MS6!$B42</f>
        <v>0</v>
      </c>
      <c r="D602" s="172">
        <f>Kalkulation_MS6!$AO$43/100*detail_MS6!$O42</f>
        <v>0</v>
      </c>
      <c r="E602" s="172">
        <f>Kalkulation_MS6!$AO$43/100*detail_MS6!$AB42</f>
        <v>0</v>
      </c>
      <c r="F602" s="172">
        <f>Kalkulation_MS6!$AO$43/100*detail_MS6!$AO42</f>
        <v>0</v>
      </c>
      <c r="G602" s="172">
        <f>Kalkulation_MS6!$AO$43/100*detail_MS6!$BB42</f>
        <v>0</v>
      </c>
      <c r="H602" s="172">
        <f>Kalkulation_MS6!$AO$43/100*detail_MS6!$BO42</f>
        <v>0</v>
      </c>
      <c r="I602" s="172">
        <f>Kalkulation_MS6!$AO$43/100*detail_MS6!$CB42</f>
        <v>0</v>
      </c>
      <c r="J602" s="206">
        <f t="shared" si="49"/>
        <v>0</v>
      </c>
    </row>
    <row r="603" spans="1:10" outlineLevel="1">
      <c r="A603" s="1">
        <f t="shared" si="48"/>
        <v>0</v>
      </c>
      <c r="C603" s="172">
        <f>Kalkulation_MS6!$AP$43/100*detail_MS6!$B43</f>
        <v>0</v>
      </c>
      <c r="D603" s="172">
        <f>Kalkulation_MS6!$AP$43/100*detail_MS6!$O43</f>
        <v>0</v>
      </c>
      <c r="E603" s="172">
        <f>Kalkulation_MS6!$AP$43/100*detail_MS6!$AB43</f>
        <v>0</v>
      </c>
      <c r="F603" s="172">
        <f>Kalkulation_MS6!$AP$43/100*detail_MS6!$AO43</f>
        <v>0</v>
      </c>
      <c r="G603" s="172">
        <f>Kalkulation_MS6!$AP$43/100*detail_MS6!$BB43</f>
        <v>0</v>
      </c>
      <c r="H603" s="172">
        <f>Kalkulation_MS6!$AP$43/100*detail_MS6!$BO43</f>
        <v>0</v>
      </c>
      <c r="I603" s="172">
        <f>Kalkulation_MS6!$AP$43/100*detail_MS6!$CB43</f>
        <v>0</v>
      </c>
      <c r="J603" s="206">
        <f t="shared" si="49"/>
        <v>0</v>
      </c>
    </row>
    <row r="604" spans="1:10" outlineLevel="1">
      <c r="A604" s="1">
        <f t="shared" si="48"/>
        <v>0</v>
      </c>
      <c r="C604" s="172">
        <f>Kalkulation_MS6!$AQ$43/100*detail_MS6!$B44</f>
        <v>0</v>
      </c>
      <c r="D604" s="172">
        <f>Kalkulation_MS6!$AQ$43/100*detail_MS6!$O44</f>
        <v>0</v>
      </c>
      <c r="E604" s="172">
        <f>Kalkulation_MS6!$AQ$43/100*detail_MS6!$AB44</f>
        <v>0</v>
      </c>
      <c r="F604" s="172">
        <f>Kalkulation_MS6!$AQ$43/100*detail_MS6!$AO44</f>
        <v>0</v>
      </c>
      <c r="G604" s="172">
        <f>Kalkulation_MS6!$AQ$43/100*detail_MS6!$BB44</f>
        <v>0</v>
      </c>
      <c r="H604" s="172">
        <f>Kalkulation_MS6!$AQ$43/100*detail_MS6!$BO44</f>
        <v>0</v>
      </c>
      <c r="I604" s="172">
        <f>Kalkulation_MS6!$AQ$43/100*detail_MS6!$CB44</f>
        <v>0</v>
      </c>
      <c r="J604" s="206">
        <f t="shared" si="49"/>
        <v>0</v>
      </c>
    </row>
    <row r="605" spans="1:10" outlineLevel="1">
      <c r="A605" s="1">
        <f t="shared" si="48"/>
        <v>0</v>
      </c>
      <c r="C605" s="172">
        <f>Kalkulation_MS6!$AR$43/100*detail_MS6!$B45</f>
        <v>0</v>
      </c>
      <c r="D605" s="172">
        <f>Kalkulation_MS6!$AR$43/100*detail_MS6!$O45</f>
        <v>0</v>
      </c>
      <c r="E605" s="172">
        <f>Kalkulation_MS6!$AR$43/100*detail_MS6!$AB45</f>
        <v>0</v>
      </c>
      <c r="F605" s="172">
        <f>Kalkulation_MS6!$AR$43/100*detail_MS6!$AO45</f>
        <v>0</v>
      </c>
      <c r="G605" s="172">
        <f>Kalkulation_MS6!$AR$43/100*detail_MS6!$BB45</f>
        <v>0</v>
      </c>
      <c r="H605" s="172">
        <f>Kalkulation_MS6!$AR$43/100*detail_MS6!$BO45</f>
        <v>0</v>
      </c>
      <c r="I605" s="172">
        <f>Kalkulation_MS6!$AR$43/100*detail_MS6!$CB45</f>
        <v>0</v>
      </c>
      <c r="J605" s="206">
        <f t="shared" si="49"/>
        <v>0</v>
      </c>
    </row>
    <row r="606" spans="1:10" outlineLevel="1">
      <c r="A606" s="1">
        <f t="shared" si="48"/>
        <v>0</v>
      </c>
      <c r="C606" s="172">
        <f>Kalkulation_MS6!$AS$43/100*detail_MS6!$B46</f>
        <v>0</v>
      </c>
      <c r="D606" s="172">
        <f>Kalkulation_MS6!$AS$43/100*detail_MS6!$O46</f>
        <v>0</v>
      </c>
      <c r="E606" s="172">
        <f>Kalkulation_MS6!$AS$43/100*detail_MS6!$AB46</f>
        <v>0</v>
      </c>
      <c r="F606" s="172">
        <f>Kalkulation_MS6!$AS$43/100*detail_MS6!$AO46</f>
        <v>0</v>
      </c>
      <c r="G606" s="172">
        <f>Kalkulation_MS6!$AS$43/100*detail_MS6!$BB46</f>
        <v>0</v>
      </c>
      <c r="H606" s="172">
        <f>Kalkulation_MS6!$AS$43/100*detail_MS6!$BO46</f>
        <v>0</v>
      </c>
      <c r="I606" s="172">
        <f>Kalkulation_MS6!$AS$43/100*detail_MS6!$CB46</f>
        <v>0</v>
      </c>
      <c r="J606" s="206">
        <f t="shared" si="49"/>
        <v>0</v>
      </c>
    </row>
    <row r="607" spans="1:10" outlineLevel="1">
      <c r="A607" s="88" t="s">
        <v>460</v>
      </c>
      <c r="B607" s="88"/>
      <c r="C607" s="201">
        <f>SUM(C567:C606)</f>
        <v>0</v>
      </c>
      <c r="D607" s="201">
        <f t="shared" ref="D607:J607" si="50">SUM(D567:D606)</f>
        <v>0</v>
      </c>
      <c r="E607" s="201">
        <f t="shared" si="50"/>
        <v>0</v>
      </c>
      <c r="F607" s="201">
        <f t="shared" si="50"/>
        <v>0</v>
      </c>
      <c r="G607" s="201">
        <f t="shared" si="50"/>
        <v>0</v>
      </c>
      <c r="H607" s="201">
        <f t="shared" si="50"/>
        <v>0</v>
      </c>
      <c r="I607" s="201">
        <f t="shared" si="50"/>
        <v>0</v>
      </c>
      <c r="J607" s="79">
        <f t="shared" si="50"/>
        <v>0</v>
      </c>
    </row>
    <row r="608" spans="1:10" outlineLevel="1">
      <c r="A608" s="203" t="s">
        <v>461</v>
      </c>
      <c r="J608" s="205">
        <f t="shared" ref="J608:J618" si="51">SUM(C608:I608)</f>
        <v>0</v>
      </c>
    </row>
    <row r="609" spans="1:10" outlineLevel="1">
      <c r="A609" s="1">
        <f t="shared" ref="A609:A648" si="52">A567</f>
        <v>0</v>
      </c>
      <c r="C609" s="172">
        <f>Kalkulation_MS6!$F$44/100*detail_MS6!B7</f>
        <v>0</v>
      </c>
      <c r="D609" s="172">
        <f>Kalkulation_MS6!$F$44/100*detail_MS6!O7</f>
        <v>0</v>
      </c>
      <c r="E609" s="172">
        <f>Kalkulation_MS6!$F$44/100*detail_MS6!AB7</f>
        <v>0</v>
      </c>
      <c r="F609" s="172">
        <f>Kalkulation_MS6!$F$44/100*detail_MS6!AO7</f>
        <v>0</v>
      </c>
      <c r="G609" s="172">
        <f>Kalkulation_MS6!$F$44/100*detail_MS6!BB7</f>
        <v>0</v>
      </c>
      <c r="H609" s="172">
        <f>Kalkulation_MS6!$F$44/100*detail_MS6!BO7</f>
        <v>0</v>
      </c>
      <c r="I609" s="172">
        <f>Kalkulation_MS6!$F$44/100*detail_MS6!CB7</f>
        <v>0</v>
      </c>
      <c r="J609" s="206">
        <f t="shared" si="51"/>
        <v>0</v>
      </c>
    </row>
    <row r="610" spans="1:10" outlineLevel="1">
      <c r="A610" s="1">
        <f t="shared" si="52"/>
        <v>0</v>
      </c>
      <c r="C610" s="172">
        <f>Kalkulation_MS6!$G$44/100*detail_MS6!B8</f>
        <v>0</v>
      </c>
      <c r="D610" s="172">
        <f>Kalkulation_MS6!$G$44/100*detail_MS6!O8</f>
        <v>0</v>
      </c>
      <c r="E610" s="172">
        <f>Kalkulation_MS6!$G$44/100*detail_MS6!AB8</f>
        <v>0</v>
      </c>
      <c r="F610" s="172">
        <f>Kalkulation_MS6!$G$44/100*detail_MS6!AO8</f>
        <v>0</v>
      </c>
      <c r="G610" s="172">
        <f>Kalkulation_MS6!$G$44/100*detail_MS6!BB8</f>
        <v>0</v>
      </c>
      <c r="H610" s="172">
        <f>Kalkulation_MS6!$G$44/100*detail_MS6!BO8</f>
        <v>0</v>
      </c>
      <c r="I610" s="172">
        <f>Kalkulation_MS6!$G$44/100*detail_MS6!CB8</f>
        <v>0</v>
      </c>
      <c r="J610" s="206">
        <f t="shared" si="51"/>
        <v>0</v>
      </c>
    </row>
    <row r="611" spans="1:10" outlineLevel="1">
      <c r="A611" s="249">
        <f t="shared" si="52"/>
        <v>0</v>
      </c>
      <c r="C611" s="172">
        <f>Kalkulation_MS6!$H$44/100*detail_MS6!B9</f>
        <v>0</v>
      </c>
      <c r="D611" s="172">
        <f>Kalkulation_MS6!$H$44/100*detail_MS6!O9</f>
        <v>0</v>
      </c>
      <c r="E611" s="172">
        <f>Kalkulation_MS6!$H$44/100*detail_MS6!AB9</f>
        <v>0</v>
      </c>
      <c r="F611" s="172">
        <f>Kalkulation_MS6!$H$44/100*detail_MS6!AO9</f>
        <v>0</v>
      </c>
      <c r="G611" s="172">
        <f>Kalkulation_MS6!$H$44/100*detail_MS6!BB9</f>
        <v>0</v>
      </c>
      <c r="H611" s="172">
        <f>Kalkulation_MS6!$H$44/100*detail_MS6!BO9</f>
        <v>0</v>
      </c>
      <c r="I611" s="172">
        <f>Kalkulation_MS6!$H$44/100*detail_MS6!CB9</f>
        <v>0</v>
      </c>
      <c r="J611" s="206">
        <f t="shared" si="51"/>
        <v>0</v>
      </c>
    </row>
    <row r="612" spans="1:10" outlineLevel="1">
      <c r="A612" s="1">
        <f t="shared" si="52"/>
        <v>0</v>
      </c>
      <c r="C612" s="172">
        <f>Kalkulation_MS6!$I$44/100*detail_MS6!B10</f>
        <v>0</v>
      </c>
      <c r="D612" s="172">
        <f>Kalkulation_MS6!$I$44/100*detail_MS6!O10</f>
        <v>0</v>
      </c>
      <c r="E612" s="172">
        <f>Kalkulation_MS6!$I$44/100*detail_MS6!AB10</f>
        <v>0</v>
      </c>
      <c r="F612" s="172">
        <f>Kalkulation_MS6!$I$44/100*detail_MS6!AO10</f>
        <v>0</v>
      </c>
      <c r="G612" s="172">
        <f>Kalkulation_MS6!$I$44/100*detail_MS6!BB10</f>
        <v>0</v>
      </c>
      <c r="H612" s="172">
        <f>Kalkulation_MS6!$I$44/100*detail_MS6!BO10</f>
        <v>0</v>
      </c>
      <c r="I612" s="172">
        <f>Kalkulation_MS6!$I$44/100*detail_MS6!CB10</f>
        <v>0</v>
      </c>
      <c r="J612" s="206">
        <f t="shared" si="51"/>
        <v>0</v>
      </c>
    </row>
    <row r="613" spans="1:10" outlineLevel="1">
      <c r="A613" s="1">
        <f t="shared" si="52"/>
        <v>0</v>
      </c>
      <c r="C613" s="172">
        <f>Kalkulation_MS6!$J$44/100*detail_MS6!B11</f>
        <v>0</v>
      </c>
      <c r="D613" s="172">
        <f>Kalkulation_MS6!$J$44/100*detail_MS6!O11</f>
        <v>0</v>
      </c>
      <c r="E613" s="172">
        <f>Kalkulation_MS6!$J$44/100*detail_MS6!AB11</f>
        <v>0</v>
      </c>
      <c r="F613" s="172">
        <f>Kalkulation_MS6!$J$44/100*detail_MS6!AO11</f>
        <v>0</v>
      </c>
      <c r="G613" s="172">
        <f>Kalkulation_MS6!$J$44/100*detail_MS6!BB11</f>
        <v>0</v>
      </c>
      <c r="H613" s="172">
        <f>Kalkulation_MS6!$J$44/100*detail_MS6!BO11</f>
        <v>0</v>
      </c>
      <c r="I613" s="172">
        <f>Kalkulation_MS6!$J$44/100*detail_MS6!CB11</f>
        <v>0</v>
      </c>
      <c r="J613" s="206">
        <f t="shared" si="51"/>
        <v>0</v>
      </c>
    </row>
    <row r="614" spans="1:10" outlineLevel="1">
      <c r="A614" s="1">
        <f t="shared" si="52"/>
        <v>0</v>
      </c>
      <c r="C614" s="172">
        <f>Kalkulation_MS6!$K$44/100*detail_MS6!B12</f>
        <v>0</v>
      </c>
      <c r="D614" s="172">
        <f>Kalkulation_MS6!$K$44/100*detail_MS6!O12</f>
        <v>0</v>
      </c>
      <c r="E614" s="172">
        <f>Kalkulation_MS6!$K$44/100*detail_MS6!AB12</f>
        <v>0</v>
      </c>
      <c r="F614" s="172">
        <f>Kalkulation_MS6!$K$44/100*detail_MS6!AO12</f>
        <v>0</v>
      </c>
      <c r="G614" s="172">
        <f>Kalkulation_MS6!$K$44/100*detail_MS6!BB12</f>
        <v>0</v>
      </c>
      <c r="H614" s="172">
        <f>Kalkulation_MS6!$K$44/100*detail_MS6!BO12</f>
        <v>0</v>
      </c>
      <c r="I614" s="172">
        <f>Kalkulation_MS6!$K$44/100*detail_MS6!CB12</f>
        <v>0</v>
      </c>
      <c r="J614" s="206">
        <f t="shared" si="51"/>
        <v>0</v>
      </c>
    </row>
    <row r="615" spans="1:10" outlineLevel="1">
      <c r="A615" s="1">
        <f t="shared" si="52"/>
        <v>0</v>
      </c>
      <c r="C615" s="172">
        <f>Kalkulation_MS6!$L$44/100*detail_MS6!B13</f>
        <v>0</v>
      </c>
      <c r="D615" s="172">
        <f>Kalkulation_MS6!$L$44/100*detail_MS6!O13</f>
        <v>0</v>
      </c>
      <c r="E615" s="172">
        <f>Kalkulation_MS6!$L$44/100*detail_MS6!AB13</f>
        <v>0</v>
      </c>
      <c r="F615" s="172">
        <f>Kalkulation_MS6!$L$44/100*detail_MS6!AO13</f>
        <v>0</v>
      </c>
      <c r="G615" s="172">
        <f>Kalkulation_MS6!$L$44/100*detail_MS6!BB13</f>
        <v>0</v>
      </c>
      <c r="H615" s="172">
        <f>Kalkulation_MS6!$L$44/100*detail_MS6!BO13</f>
        <v>0</v>
      </c>
      <c r="I615" s="172">
        <f>Kalkulation_MS6!$L$44/100*detail_MS6!CB13</f>
        <v>0</v>
      </c>
      <c r="J615" s="206">
        <f t="shared" si="51"/>
        <v>0</v>
      </c>
    </row>
    <row r="616" spans="1:10" outlineLevel="1">
      <c r="A616" s="1">
        <f t="shared" si="52"/>
        <v>0</v>
      </c>
      <c r="C616" s="172">
        <f>Kalkulation_MS6!$M$44/100*detail_MS6!B14</f>
        <v>0</v>
      </c>
      <c r="D616" s="172">
        <f>Kalkulation_MS6!$M$44/100*detail_MS6!O14</f>
        <v>0</v>
      </c>
      <c r="E616" s="172">
        <f>Kalkulation_MS6!$M$44/100*detail_MS6!AB14</f>
        <v>0</v>
      </c>
      <c r="F616" s="172">
        <f>Kalkulation_MS6!$M$44/100*detail_MS6!AO14</f>
        <v>0</v>
      </c>
      <c r="G616" s="172">
        <f>Kalkulation_MS6!$M$44/100*detail_MS6!BB14</f>
        <v>0</v>
      </c>
      <c r="H616" s="172">
        <f>Kalkulation_MS6!$M$44/100*detail_MS6!BO14</f>
        <v>0</v>
      </c>
      <c r="I616" s="172">
        <f>Kalkulation_MS6!$M$44/100*detail_MS6!CB14</f>
        <v>0</v>
      </c>
      <c r="J616" s="206">
        <f t="shared" si="51"/>
        <v>0</v>
      </c>
    </row>
    <row r="617" spans="1:10" outlineLevel="1">
      <c r="A617" s="1">
        <f t="shared" si="52"/>
        <v>0</v>
      </c>
      <c r="C617" s="172">
        <f>Kalkulation_MS6!$N$44/100*detail_MS6!B15</f>
        <v>0</v>
      </c>
      <c r="D617" s="172">
        <f>Kalkulation_MS6!$N$44/100*detail_MS6!O15</f>
        <v>0</v>
      </c>
      <c r="E617" s="172">
        <f>Kalkulation_MS6!$N$44/100*detail_MS6!AB15</f>
        <v>0</v>
      </c>
      <c r="F617" s="172">
        <f>Kalkulation_MS6!$N$44/100*detail_MS6!AO15</f>
        <v>0</v>
      </c>
      <c r="G617" s="172">
        <f>Kalkulation_MS6!$N$44/100*detail_MS6!BB15</f>
        <v>0</v>
      </c>
      <c r="H617" s="172">
        <f>Kalkulation_MS6!$N$44/100*detail_MS6!BO15</f>
        <v>0</v>
      </c>
      <c r="I617" s="172">
        <f>Kalkulation_MS6!$N$44/100*detail_MS6!CB15</f>
        <v>0</v>
      </c>
      <c r="J617" s="206">
        <f t="shared" si="51"/>
        <v>0</v>
      </c>
    </row>
    <row r="618" spans="1:10" outlineLevel="1">
      <c r="A618" s="1">
        <f t="shared" si="52"/>
        <v>0</v>
      </c>
      <c r="C618" s="172">
        <f>Kalkulation_MS6!$O$44/100*detail_MS6!B16</f>
        <v>0</v>
      </c>
      <c r="D618" s="172">
        <f>Kalkulation_MS6!$O$44/100*detail_MS6!O16</f>
        <v>0</v>
      </c>
      <c r="E618" s="172">
        <f>Kalkulation_MS6!$O$44/100*detail_MS6!AB16</f>
        <v>0</v>
      </c>
      <c r="F618" s="172">
        <f>Kalkulation_MS6!$O$44/100*detail_MS6!AO16</f>
        <v>0</v>
      </c>
      <c r="G618" s="172">
        <f>Kalkulation_MS6!$O$44/100*detail_MS6!BB16</f>
        <v>0</v>
      </c>
      <c r="H618" s="172">
        <f>Kalkulation_MS6!$O$44/100*detail_MS6!BO16</f>
        <v>0</v>
      </c>
      <c r="I618" s="172">
        <f>Kalkulation_MS6!$O$44/100*detail_MS6!CB16</f>
        <v>0</v>
      </c>
      <c r="J618" s="206">
        <f t="shared" si="51"/>
        <v>0</v>
      </c>
    </row>
    <row r="619" spans="1:10" outlineLevel="1">
      <c r="A619" s="1">
        <f t="shared" si="52"/>
        <v>0</v>
      </c>
      <c r="C619" s="172">
        <f>Kalkulation_MS6!$P$44/100*detail_MS6!B17</f>
        <v>0</v>
      </c>
      <c r="D619" s="172">
        <f>Kalkulation_MS6!$P$44/100*detail_MS6!O17</f>
        <v>0</v>
      </c>
      <c r="E619" s="172">
        <f>Kalkulation_MS6!$P$44/100*detail_MS6!AB17</f>
        <v>0</v>
      </c>
      <c r="F619" s="172">
        <f>Kalkulation_MS6!$P$44/100*detail_MS6!AO17</f>
        <v>0</v>
      </c>
      <c r="G619" s="172">
        <f>Kalkulation_MS6!$P$44/100*detail_MS6!BB17</f>
        <v>0</v>
      </c>
      <c r="H619" s="172">
        <f>Kalkulation_MS6!$P$44/100*detail_MS6!BO17</f>
        <v>0</v>
      </c>
      <c r="I619" s="172">
        <f>Kalkulation_MS6!$P$44/100*detail_MS6!CB17</f>
        <v>0</v>
      </c>
      <c r="J619" s="206">
        <f t="shared" ref="J619:J622" si="53">SUM(C619:I619)</f>
        <v>0</v>
      </c>
    </row>
    <row r="620" spans="1:10" outlineLevel="1">
      <c r="A620" s="1">
        <f t="shared" si="52"/>
        <v>0</v>
      </c>
      <c r="C620" s="172">
        <f>Kalkulation_MS6!$Q$44/100*detail_MS6!B18</f>
        <v>0</v>
      </c>
      <c r="D620" s="172">
        <f>Kalkulation_MS6!$Q$44/100*detail_MS6!O18</f>
        <v>0</v>
      </c>
      <c r="E620" s="172">
        <f>Kalkulation_MS6!$Q$44/100*detail_MS6!AB18</f>
        <v>0</v>
      </c>
      <c r="F620" s="172">
        <f>Kalkulation_MS6!$Q$44/100*detail_MS6!AO18</f>
        <v>0</v>
      </c>
      <c r="G620" s="172">
        <f>Kalkulation_MS6!$Q$44/100*detail_MS6!BB18</f>
        <v>0</v>
      </c>
      <c r="H620" s="172">
        <f>Kalkulation_MS6!$Q$44/100*detail_MS6!BO18</f>
        <v>0</v>
      </c>
      <c r="I620" s="172">
        <f>Kalkulation_MS6!$Q$44/100*detail_MS6!CB18</f>
        <v>0</v>
      </c>
      <c r="J620" s="206">
        <f t="shared" si="53"/>
        <v>0</v>
      </c>
    </row>
    <row r="621" spans="1:10" outlineLevel="1">
      <c r="A621" s="1">
        <f t="shared" si="52"/>
        <v>0</v>
      </c>
      <c r="C621" s="172">
        <f>Kalkulation_MS6!$R$44/100*detail_MS6!B19</f>
        <v>0</v>
      </c>
      <c r="D621" s="172">
        <f>Kalkulation_MS6!$R$44/100*detail_MS6!O19</f>
        <v>0</v>
      </c>
      <c r="E621" s="172">
        <f>Kalkulation_MS6!$R$44/100*detail_MS6!AB19</f>
        <v>0</v>
      </c>
      <c r="F621" s="172">
        <f>Kalkulation_MS6!$R$44/100*detail_MS6!AO19</f>
        <v>0</v>
      </c>
      <c r="G621" s="172">
        <f>Kalkulation_MS6!$R$44/100*detail_MS6!BB19</f>
        <v>0</v>
      </c>
      <c r="H621" s="172">
        <f>Kalkulation_MS6!$R$44/100*detail_MS6!BO19</f>
        <v>0</v>
      </c>
      <c r="I621" s="172">
        <f>Kalkulation_MS6!$R$44/100*detail_MS6!CB19</f>
        <v>0</v>
      </c>
      <c r="J621" s="206">
        <f t="shared" si="53"/>
        <v>0</v>
      </c>
    </row>
    <row r="622" spans="1:10" outlineLevel="1">
      <c r="A622" s="1">
        <f t="shared" si="52"/>
        <v>0</v>
      </c>
      <c r="C622" s="172">
        <f>Kalkulation_MS6!$S$44/100*detail_MS6!$B20</f>
        <v>0</v>
      </c>
      <c r="D622" s="172">
        <f>Kalkulation_MS6!$S$44/100*detail_MS6!$O20</f>
        <v>0</v>
      </c>
      <c r="E622" s="172">
        <f>Kalkulation_MS6!$S$44/100*detail_MS6!$AB20</f>
        <v>0</v>
      </c>
      <c r="F622" s="172">
        <f>Kalkulation_MS6!$S$44/100*detail_MS6!$AO20</f>
        <v>0</v>
      </c>
      <c r="G622" s="172">
        <f>Kalkulation_MS6!$S$44/100*detail_MS6!$BB20</f>
        <v>0</v>
      </c>
      <c r="H622" s="172">
        <f>Kalkulation_MS6!$S$44/100*detail_MS6!$BO20</f>
        <v>0</v>
      </c>
      <c r="I622" s="172">
        <f>Kalkulation_MS6!$S$44/100*detail_MS6!$CB20</f>
        <v>0</v>
      </c>
      <c r="J622" s="206">
        <f t="shared" si="53"/>
        <v>0</v>
      </c>
    </row>
    <row r="623" spans="1:10" outlineLevel="1">
      <c r="A623" s="1">
        <f t="shared" si="52"/>
        <v>0</v>
      </c>
      <c r="C623" s="172">
        <f>Kalkulation_MS6!$T$44/100*detail_MS6!$B21</f>
        <v>0</v>
      </c>
      <c r="D623" s="172">
        <f>Kalkulation_MS6!$T$44/100*detail_MS6!$O21</f>
        <v>0</v>
      </c>
      <c r="E623" s="172">
        <f>Kalkulation_MS6!$T$44/100*detail_MS6!$AB21</f>
        <v>0</v>
      </c>
      <c r="F623" s="172">
        <f>Kalkulation_MS6!$T$44/100*detail_MS6!$AO21</f>
        <v>0</v>
      </c>
      <c r="G623" s="172">
        <f>Kalkulation_MS6!$T$44/100*detail_MS6!$BB21</f>
        <v>0</v>
      </c>
      <c r="H623" s="172">
        <f>Kalkulation_MS6!$T$44/100*detail_MS6!$BO21</f>
        <v>0</v>
      </c>
      <c r="I623" s="172">
        <f>Kalkulation_MS6!$T$44/100*detail_MS6!$CB21</f>
        <v>0</v>
      </c>
      <c r="J623" s="206">
        <f t="shared" ref="J623:J648" si="54">SUM(C623:I623)</f>
        <v>0</v>
      </c>
    </row>
    <row r="624" spans="1:10" outlineLevel="1">
      <c r="A624" s="1">
        <f t="shared" si="52"/>
        <v>0</v>
      </c>
      <c r="C624" s="172">
        <f>Kalkulation_MS6!$U$44/100*detail_MS6!$B22</f>
        <v>0</v>
      </c>
      <c r="D624" s="172">
        <f>Kalkulation_MS6!$U$44/100*detail_MS6!$O22</f>
        <v>0</v>
      </c>
      <c r="E624" s="172">
        <f>Kalkulation_MS6!$U$44/100*detail_MS6!$AB22</f>
        <v>0</v>
      </c>
      <c r="F624" s="172">
        <f>Kalkulation_MS6!$U$44/100*detail_MS6!$AO22</f>
        <v>0</v>
      </c>
      <c r="G624" s="172">
        <f>Kalkulation_MS6!$U$44/100*detail_MS6!$BB22</f>
        <v>0</v>
      </c>
      <c r="H624" s="172">
        <f>Kalkulation_MS6!$U$44/100*detail_MS6!$BO22</f>
        <v>0</v>
      </c>
      <c r="I624" s="172">
        <f>Kalkulation_MS6!$U$44/100*detail_MS6!$CB22</f>
        <v>0</v>
      </c>
      <c r="J624" s="206">
        <f t="shared" si="54"/>
        <v>0</v>
      </c>
    </row>
    <row r="625" spans="1:10" outlineLevel="1">
      <c r="A625" s="1">
        <f t="shared" si="52"/>
        <v>0</v>
      </c>
      <c r="C625" s="172">
        <f>Kalkulation_MS6!$V$44/100*detail_MS6!$B23</f>
        <v>0</v>
      </c>
      <c r="D625" s="172">
        <f>Kalkulation_MS6!$V$44/100*detail_MS6!$O23</f>
        <v>0</v>
      </c>
      <c r="E625" s="172">
        <f>Kalkulation_MS6!$V$44/100*detail_MS6!$AB23</f>
        <v>0</v>
      </c>
      <c r="F625" s="172">
        <f>Kalkulation_MS6!$V$44/100*detail_MS6!$AO23</f>
        <v>0</v>
      </c>
      <c r="G625" s="172">
        <f>Kalkulation_MS6!$V$44/100*detail_MS6!$BB23</f>
        <v>0</v>
      </c>
      <c r="H625" s="172">
        <f>Kalkulation_MS6!$V$44/100*detail_MS6!$BO23</f>
        <v>0</v>
      </c>
      <c r="I625" s="172">
        <f>Kalkulation_MS6!$V$44/100*detail_MS6!$CB23</f>
        <v>0</v>
      </c>
      <c r="J625" s="206">
        <f t="shared" si="54"/>
        <v>0</v>
      </c>
    </row>
    <row r="626" spans="1:10" outlineLevel="1">
      <c r="A626" s="1">
        <f t="shared" si="52"/>
        <v>0</v>
      </c>
      <c r="C626" s="172">
        <f>Kalkulation_MS6!$W$44/100*detail_MS6!$B24</f>
        <v>0</v>
      </c>
      <c r="D626" s="172">
        <f>Kalkulation_MS6!$W$44/100*detail_MS6!$O24</f>
        <v>0</v>
      </c>
      <c r="E626" s="172">
        <f>Kalkulation_MS6!$W$44/100*detail_MS6!$AB24</f>
        <v>0</v>
      </c>
      <c r="F626" s="172">
        <f>Kalkulation_MS6!$W$44/100*detail_MS6!$AO24</f>
        <v>0</v>
      </c>
      <c r="G626" s="172">
        <f>Kalkulation_MS6!$W$44/100*detail_MS6!$BB24</f>
        <v>0</v>
      </c>
      <c r="H626" s="172">
        <f>Kalkulation_MS6!$W$44/100*detail_MS6!$BO24</f>
        <v>0</v>
      </c>
      <c r="I626" s="172">
        <f>Kalkulation_MS6!$W$44/100*detail_MS6!$CB24</f>
        <v>0</v>
      </c>
      <c r="J626" s="206">
        <f t="shared" si="54"/>
        <v>0</v>
      </c>
    </row>
    <row r="627" spans="1:10" outlineLevel="1">
      <c r="A627" s="1">
        <f t="shared" si="52"/>
        <v>0</v>
      </c>
      <c r="C627" s="172">
        <f>Kalkulation_MS6!$X$44/100*detail_MS6!$B25</f>
        <v>0</v>
      </c>
      <c r="D627" s="172">
        <f>Kalkulation_MS6!$X$44/100*detail_MS6!$O25</f>
        <v>0</v>
      </c>
      <c r="E627" s="172">
        <f>Kalkulation_MS6!$X$44/100*detail_MS6!$AB25</f>
        <v>0</v>
      </c>
      <c r="F627" s="172">
        <f>Kalkulation_MS6!$X$44/100*detail_MS6!$AO25</f>
        <v>0</v>
      </c>
      <c r="G627" s="172">
        <f>Kalkulation_MS6!$X$44/100*detail_MS6!$BB25</f>
        <v>0</v>
      </c>
      <c r="H627" s="172">
        <f>Kalkulation_MS6!$X$44/100*detail_MS6!$BO25</f>
        <v>0</v>
      </c>
      <c r="I627" s="172">
        <f>Kalkulation_MS6!$X$44/100*detail_MS6!$CB25</f>
        <v>0</v>
      </c>
      <c r="J627" s="206">
        <f t="shared" si="54"/>
        <v>0</v>
      </c>
    </row>
    <row r="628" spans="1:10" outlineLevel="1">
      <c r="A628" s="1">
        <f t="shared" si="52"/>
        <v>0</v>
      </c>
      <c r="C628" s="172">
        <f>Kalkulation_MS6!$Y$44/100*detail_MS6!$B26</f>
        <v>0</v>
      </c>
      <c r="D628" s="172">
        <f>Kalkulation_MS6!$Y$44/100*detail_MS6!$O26</f>
        <v>0</v>
      </c>
      <c r="E628" s="172">
        <f>Kalkulation_MS6!$Y$44/100*detail_MS6!$AB26</f>
        <v>0</v>
      </c>
      <c r="F628" s="172">
        <f>Kalkulation_MS6!$Y$44/100*detail_MS6!$AO26</f>
        <v>0</v>
      </c>
      <c r="G628" s="172">
        <f>Kalkulation_MS6!$Y$44/100*detail_MS6!$BB26</f>
        <v>0</v>
      </c>
      <c r="H628" s="172">
        <f>Kalkulation_MS6!$Y$44/100*detail_MS6!$BO26</f>
        <v>0</v>
      </c>
      <c r="I628" s="172">
        <f>Kalkulation_MS6!$Y$44/100*detail_MS6!$CB26</f>
        <v>0</v>
      </c>
      <c r="J628" s="206">
        <f t="shared" si="54"/>
        <v>0</v>
      </c>
    </row>
    <row r="629" spans="1:10" outlineLevel="1">
      <c r="A629" s="1">
        <f t="shared" si="52"/>
        <v>0</v>
      </c>
      <c r="C629" s="172">
        <f>Kalkulation_MS6!$Z$44/100*detail_MS6!$B27</f>
        <v>0</v>
      </c>
      <c r="D629" s="172">
        <f>Kalkulation_MS6!$Z$44/100*detail_MS6!$O27</f>
        <v>0</v>
      </c>
      <c r="E629" s="172">
        <f>Kalkulation_MS6!$Z$44/100*detail_MS6!$AB27</f>
        <v>0</v>
      </c>
      <c r="F629" s="172">
        <f>Kalkulation_MS6!$Z$44/100*detail_MS6!$AO27</f>
        <v>0</v>
      </c>
      <c r="G629" s="172">
        <f>Kalkulation_MS6!$Z$44/100*detail_MS6!$BB27</f>
        <v>0</v>
      </c>
      <c r="H629" s="172">
        <f>Kalkulation_MS6!$Z$44/100*detail_MS6!$BO27</f>
        <v>0</v>
      </c>
      <c r="I629" s="172">
        <f>Kalkulation_MS6!$Z$44/100*detail_MS6!$CB27</f>
        <v>0</v>
      </c>
      <c r="J629" s="206">
        <f t="shared" si="54"/>
        <v>0</v>
      </c>
    </row>
    <row r="630" spans="1:10" outlineLevel="1">
      <c r="A630" s="1">
        <f t="shared" si="52"/>
        <v>0</v>
      </c>
      <c r="C630" s="172">
        <f>Kalkulation_MS6!$AA$44/100*detail_MS6!$B28</f>
        <v>0</v>
      </c>
      <c r="D630" s="172">
        <f>Kalkulation_MS6!$AA$44/100*detail_MS6!$O28</f>
        <v>0</v>
      </c>
      <c r="E630" s="172">
        <f>Kalkulation_MS6!$AA$44/100*detail_MS6!$AB28</f>
        <v>0</v>
      </c>
      <c r="F630" s="172">
        <f>Kalkulation_MS6!$AA$44/100*detail_MS6!$AO28</f>
        <v>0</v>
      </c>
      <c r="G630" s="172">
        <f>Kalkulation_MS6!$AA$44/100*detail_MS6!$BB28</f>
        <v>0</v>
      </c>
      <c r="H630" s="172">
        <f>Kalkulation_MS6!$AA$44/100*detail_MS6!$BO28</f>
        <v>0</v>
      </c>
      <c r="I630" s="172">
        <f>Kalkulation_MS6!$AA$44/100*detail_MS6!$CB28</f>
        <v>0</v>
      </c>
      <c r="J630" s="206">
        <f t="shared" si="54"/>
        <v>0</v>
      </c>
    </row>
    <row r="631" spans="1:10" outlineLevel="1">
      <c r="A631" s="1">
        <f t="shared" si="52"/>
        <v>0</v>
      </c>
      <c r="C631" s="172">
        <f>Kalkulation_MS6!$AB$44/100*detail_MS6!$B29</f>
        <v>0</v>
      </c>
      <c r="D631" s="172">
        <f>Kalkulation_MS6!$AB$44/100*detail_MS6!$O29</f>
        <v>0</v>
      </c>
      <c r="E631" s="172">
        <f>Kalkulation_MS6!$AB$44/100*detail_MS6!$AB29</f>
        <v>0</v>
      </c>
      <c r="F631" s="172">
        <f>Kalkulation_MS6!$AB$44/100*detail_MS6!$AO29</f>
        <v>0</v>
      </c>
      <c r="G631" s="172">
        <f>Kalkulation_MS6!$AB$44/100*detail_MS6!$BB29</f>
        <v>0</v>
      </c>
      <c r="H631" s="172">
        <f>Kalkulation_MS6!$AB$44/100*detail_MS6!$BO29</f>
        <v>0</v>
      </c>
      <c r="I631" s="172">
        <f>Kalkulation_MS6!$AB$44/100*detail_MS6!$CB29</f>
        <v>0</v>
      </c>
      <c r="J631" s="206">
        <f t="shared" si="54"/>
        <v>0</v>
      </c>
    </row>
    <row r="632" spans="1:10" outlineLevel="1">
      <c r="A632" s="1">
        <f t="shared" si="52"/>
        <v>0</v>
      </c>
      <c r="C632" s="172">
        <f>Kalkulation_MS6!$AC$44/100*detail_MS6!$B30</f>
        <v>0</v>
      </c>
      <c r="D632" s="172">
        <f>Kalkulation_MS6!$AC$44/100*detail_MS6!$O30</f>
        <v>0</v>
      </c>
      <c r="E632" s="172">
        <f>Kalkulation_MS6!$AC$44/100*detail_MS6!$AB30</f>
        <v>0</v>
      </c>
      <c r="F632" s="172">
        <f>Kalkulation_MS6!$AC$44/100*detail_MS6!$AO30</f>
        <v>0</v>
      </c>
      <c r="G632" s="172">
        <f>Kalkulation_MS6!$AC$44/100*detail_MS6!$BB30</f>
        <v>0</v>
      </c>
      <c r="H632" s="172">
        <f>Kalkulation_MS6!$AC$44/100*detail_MS6!$BO30</f>
        <v>0</v>
      </c>
      <c r="I632" s="172">
        <f>Kalkulation_MS6!$AC$44/100*detail_MS6!$CB30</f>
        <v>0</v>
      </c>
      <c r="J632" s="206">
        <f t="shared" si="54"/>
        <v>0</v>
      </c>
    </row>
    <row r="633" spans="1:10" outlineLevel="1">
      <c r="A633" s="1">
        <f t="shared" si="52"/>
        <v>0</v>
      </c>
      <c r="C633" s="172">
        <f>Kalkulation_MS6!$AD$44/100*detail_MS6!$B31</f>
        <v>0</v>
      </c>
      <c r="D633" s="172">
        <f>Kalkulation_MS6!$AD$44/100*detail_MS6!$O31</f>
        <v>0</v>
      </c>
      <c r="E633" s="172">
        <f>Kalkulation_MS6!$AD$44/100*detail_MS6!$AB31</f>
        <v>0</v>
      </c>
      <c r="F633" s="172">
        <f>Kalkulation_MS6!$AD$44/100*detail_MS6!$AO31</f>
        <v>0</v>
      </c>
      <c r="G633" s="172">
        <f>Kalkulation_MS6!$AD$44/100*detail_MS6!$BB31</f>
        <v>0</v>
      </c>
      <c r="H633" s="172">
        <f>Kalkulation_MS6!$AD$44/100*detail_MS6!$BO31</f>
        <v>0</v>
      </c>
      <c r="I633" s="172">
        <f>Kalkulation_MS6!$AD$44/100*detail_MS6!$CB31</f>
        <v>0</v>
      </c>
      <c r="J633" s="206">
        <f t="shared" si="54"/>
        <v>0</v>
      </c>
    </row>
    <row r="634" spans="1:10" outlineLevel="1">
      <c r="A634" s="1">
        <f t="shared" si="52"/>
        <v>0</v>
      </c>
      <c r="C634" s="172">
        <f>Kalkulation_MS6!$AE$44/100*detail_MS6!$B32</f>
        <v>0</v>
      </c>
      <c r="D634" s="172">
        <f>Kalkulation_MS6!$AE$44/100*detail_MS6!$O32</f>
        <v>0</v>
      </c>
      <c r="E634" s="172">
        <f>Kalkulation_MS6!$AE$44/100*detail_MS6!$AB32</f>
        <v>0</v>
      </c>
      <c r="F634" s="172">
        <f>Kalkulation_MS6!$AE$44/100*detail_MS6!$AO32</f>
        <v>0</v>
      </c>
      <c r="G634" s="172">
        <f>Kalkulation_MS6!$AE$44/100*detail_MS6!$BB32</f>
        <v>0</v>
      </c>
      <c r="H634" s="172">
        <f>Kalkulation_MS6!$AE$44/100*detail_MS6!$BO32</f>
        <v>0</v>
      </c>
      <c r="I634" s="172">
        <f>Kalkulation_MS6!$AE$44/100*detail_MS6!$CB32</f>
        <v>0</v>
      </c>
      <c r="J634" s="206">
        <f t="shared" si="54"/>
        <v>0</v>
      </c>
    </row>
    <row r="635" spans="1:10" outlineLevel="1">
      <c r="A635" s="1">
        <f t="shared" si="52"/>
        <v>0</v>
      </c>
      <c r="C635" s="172">
        <f>Kalkulation_MS6!$AF$44/100*detail_MS6!$B33</f>
        <v>0</v>
      </c>
      <c r="D635" s="172">
        <f>Kalkulation_MS6!$AF$44/100*detail_MS6!$O33</f>
        <v>0</v>
      </c>
      <c r="E635" s="172">
        <f>Kalkulation_MS6!$AF$44/100*detail_MS6!$AB33</f>
        <v>0</v>
      </c>
      <c r="F635" s="172">
        <f>Kalkulation_MS6!$AF$44/100*detail_MS6!$AO33</f>
        <v>0</v>
      </c>
      <c r="G635" s="172">
        <f>Kalkulation_MS6!$AF$44/100*detail_MS6!$BB33</f>
        <v>0</v>
      </c>
      <c r="H635" s="172">
        <f>Kalkulation_MS6!$AF$44/100*detail_MS6!$BO33</f>
        <v>0</v>
      </c>
      <c r="I635" s="172">
        <f>Kalkulation_MS6!$AF$44/100*detail_MS6!$CB33</f>
        <v>0</v>
      </c>
      <c r="J635" s="206">
        <f t="shared" si="54"/>
        <v>0</v>
      </c>
    </row>
    <row r="636" spans="1:10" outlineLevel="1">
      <c r="A636" s="1">
        <f t="shared" si="52"/>
        <v>0</v>
      </c>
      <c r="C636" s="172">
        <f>Kalkulation_MS6!$AG$44/100*detail_MS6!$B34</f>
        <v>0</v>
      </c>
      <c r="D636" s="172">
        <f>Kalkulation_MS6!$AG$44/100*detail_MS6!$O34</f>
        <v>0</v>
      </c>
      <c r="E636" s="172">
        <f>Kalkulation_MS6!$AG$44/100*detail_MS6!$AB34</f>
        <v>0</v>
      </c>
      <c r="F636" s="172">
        <f>Kalkulation_MS6!$AG$44/100*detail_MS6!$AO34</f>
        <v>0</v>
      </c>
      <c r="G636" s="172">
        <f>Kalkulation_MS6!$AG$44/100*detail_MS6!$BB34</f>
        <v>0</v>
      </c>
      <c r="H636" s="172">
        <f>Kalkulation_MS6!$AG$44/100*detail_MS6!$BO34</f>
        <v>0</v>
      </c>
      <c r="I636" s="172">
        <f>Kalkulation_MS6!$AG$44/100*detail_MS6!$CB34</f>
        <v>0</v>
      </c>
      <c r="J636" s="206">
        <f t="shared" si="54"/>
        <v>0</v>
      </c>
    </row>
    <row r="637" spans="1:10" outlineLevel="1">
      <c r="A637" s="1">
        <f t="shared" si="52"/>
        <v>0</v>
      </c>
      <c r="C637" s="172">
        <f>Kalkulation_MS6!$AH$44/100*detail_MS6!$B35</f>
        <v>0</v>
      </c>
      <c r="D637" s="172">
        <f>Kalkulation_MS6!$AH$44/100*detail_MS6!$O35</f>
        <v>0</v>
      </c>
      <c r="E637" s="172">
        <f>Kalkulation_MS6!$AH$44/100*detail_MS6!$AB35</f>
        <v>0</v>
      </c>
      <c r="F637" s="172">
        <f>Kalkulation_MS6!$AH$44/100*detail_MS6!$AO35</f>
        <v>0</v>
      </c>
      <c r="G637" s="172">
        <f>Kalkulation_MS6!$AH$44/100*detail_MS6!$BB35</f>
        <v>0</v>
      </c>
      <c r="H637" s="172">
        <f>Kalkulation_MS6!$AH$44/100*detail_MS6!$BO35</f>
        <v>0</v>
      </c>
      <c r="I637" s="172">
        <f>Kalkulation_MS6!$AH$44/100*detail_MS6!$CB35</f>
        <v>0</v>
      </c>
      <c r="J637" s="206">
        <f t="shared" si="54"/>
        <v>0</v>
      </c>
    </row>
    <row r="638" spans="1:10" outlineLevel="1">
      <c r="A638" s="1">
        <f t="shared" si="52"/>
        <v>0</v>
      </c>
      <c r="C638" s="172">
        <f>Kalkulation_MS6!$AI$44/100*detail_MS6!$B36</f>
        <v>0</v>
      </c>
      <c r="D638" s="172">
        <f>Kalkulation_MS6!$AI$44/100*detail_MS6!$O36</f>
        <v>0</v>
      </c>
      <c r="E638" s="172">
        <f>Kalkulation_MS6!$AI$44/100*detail_MS6!$AB36</f>
        <v>0</v>
      </c>
      <c r="F638" s="172">
        <f>Kalkulation_MS6!$AI$44/100*detail_MS6!$AO36</f>
        <v>0</v>
      </c>
      <c r="G638" s="172">
        <f>Kalkulation_MS6!$AI$44/100*detail_MS6!$BB36</f>
        <v>0</v>
      </c>
      <c r="H638" s="172">
        <f>Kalkulation_MS6!$AI$44/100*detail_MS6!$BO36</f>
        <v>0</v>
      </c>
      <c r="I638" s="172">
        <f>Kalkulation_MS6!$AI$44/100*detail_MS6!$CB36</f>
        <v>0</v>
      </c>
      <c r="J638" s="206">
        <f t="shared" si="54"/>
        <v>0</v>
      </c>
    </row>
    <row r="639" spans="1:10" outlineLevel="1">
      <c r="A639" s="1">
        <f t="shared" si="52"/>
        <v>0</v>
      </c>
      <c r="C639" s="172">
        <f>Kalkulation_MS6!$AJ$44/100*detail_MS6!$B37</f>
        <v>0</v>
      </c>
      <c r="D639" s="172">
        <f>Kalkulation_MS6!$AJ$44/100*detail_MS6!$O37</f>
        <v>0</v>
      </c>
      <c r="E639" s="172">
        <f>Kalkulation_MS6!$AJ$44/100*detail_MS6!$AB37</f>
        <v>0</v>
      </c>
      <c r="F639" s="172">
        <f>Kalkulation_MS6!$AJ$44/100*detail_MS6!$AO37</f>
        <v>0</v>
      </c>
      <c r="G639" s="172">
        <f>Kalkulation_MS6!$AJ$44/100*detail_MS6!$BB37</f>
        <v>0</v>
      </c>
      <c r="H639" s="172">
        <f>Kalkulation_MS6!$AJ$44/100*detail_MS6!$BO37</f>
        <v>0</v>
      </c>
      <c r="I639" s="172">
        <f>Kalkulation_MS6!$AJ$44/100*detail_MS6!$CB37</f>
        <v>0</v>
      </c>
      <c r="J639" s="206">
        <f t="shared" si="54"/>
        <v>0</v>
      </c>
    </row>
    <row r="640" spans="1:10" outlineLevel="1">
      <c r="A640" s="1">
        <f t="shared" si="52"/>
        <v>0</v>
      </c>
      <c r="C640" s="172">
        <f>Kalkulation_MS6!$AK$44/100*detail_MS6!$B38</f>
        <v>0</v>
      </c>
      <c r="D640" s="172">
        <f>Kalkulation_MS6!$AK$44/100*detail_MS6!$O38</f>
        <v>0</v>
      </c>
      <c r="E640" s="172">
        <f>Kalkulation_MS6!$AK$44/100*detail_MS6!$AB38</f>
        <v>0</v>
      </c>
      <c r="F640" s="172">
        <f>Kalkulation_MS6!$AK$44/100*detail_MS6!$AO38</f>
        <v>0</v>
      </c>
      <c r="G640" s="172">
        <f>Kalkulation_MS6!$AK$44/100*detail_MS6!$BB38</f>
        <v>0</v>
      </c>
      <c r="H640" s="172">
        <f>Kalkulation_MS6!$AK$44/100*detail_MS6!$BO38</f>
        <v>0</v>
      </c>
      <c r="I640" s="172">
        <f>Kalkulation_MS6!$AK$44/100*detail_MS6!$CB38</f>
        <v>0</v>
      </c>
      <c r="J640" s="206">
        <f t="shared" si="54"/>
        <v>0</v>
      </c>
    </row>
    <row r="641" spans="1:10" outlineLevel="1">
      <c r="A641" s="1">
        <f t="shared" si="52"/>
        <v>0</v>
      </c>
      <c r="C641" s="172">
        <f>Kalkulation_MS6!$AL$44/100*detail_MS6!$B39</f>
        <v>0</v>
      </c>
      <c r="D641" s="172">
        <f>Kalkulation_MS6!$AL$44/100*detail_MS6!$O39</f>
        <v>0</v>
      </c>
      <c r="E641" s="172">
        <f>Kalkulation_MS6!$AL$44/100*detail_MS6!$AB39</f>
        <v>0</v>
      </c>
      <c r="F641" s="172">
        <f>Kalkulation_MS6!$AL$44/100*detail_MS6!$AO39</f>
        <v>0</v>
      </c>
      <c r="G641" s="172">
        <f>Kalkulation_MS6!$AL$44/100*detail_MS6!$BB39</f>
        <v>0</v>
      </c>
      <c r="H641" s="172">
        <f>Kalkulation_MS6!$AL$44/100*detail_MS6!$BO39</f>
        <v>0</v>
      </c>
      <c r="I641" s="172">
        <f>Kalkulation_MS6!$AL$44/100*detail_MS6!$CB39</f>
        <v>0</v>
      </c>
      <c r="J641" s="206">
        <f t="shared" si="54"/>
        <v>0</v>
      </c>
    </row>
    <row r="642" spans="1:10" outlineLevel="1">
      <c r="A642" s="1">
        <f t="shared" si="52"/>
        <v>0</v>
      </c>
      <c r="C642" s="172">
        <f>Kalkulation_MS6!$AM$44/100*detail_MS6!$B40</f>
        <v>0</v>
      </c>
      <c r="D642" s="172">
        <f>Kalkulation_MS6!$AM$44/100*detail_MS6!$O40</f>
        <v>0</v>
      </c>
      <c r="E642" s="172">
        <f>Kalkulation_MS6!$AM$44/100*detail_MS6!$AB40</f>
        <v>0</v>
      </c>
      <c r="F642" s="172">
        <f>Kalkulation_MS6!$AM$44/100*detail_MS6!$AO40</f>
        <v>0</v>
      </c>
      <c r="G642" s="172">
        <f>Kalkulation_MS6!$AM$44/100*detail_MS6!$BB40</f>
        <v>0</v>
      </c>
      <c r="H642" s="172">
        <f>Kalkulation_MS6!$AM$44/100*detail_MS6!$BO40</f>
        <v>0</v>
      </c>
      <c r="I642" s="172">
        <f>Kalkulation_MS6!$AM$44/100*detail_MS6!$CB40</f>
        <v>0</v>
      </c>
      <c r="J642" s="206">
        <f t="shared" si="54"/>
        <v>0</v>
      </c>
    </row>
    <row r="643" spans="1:10" outlineLevel="1">
      <c r="A643" s="1">
        <f t="shared" si="52"/>
        <v>0</v>
      </c>
      <c r="C643" s="172">
        <f>Kalkulation_MS6!$AN$44/100*detail_MS6!$B41</f>
        <v>0</v>
      </c>
      <c r="D643" s="172">
        <f>Kalkulation_MS6!$AN$44/100*detail_MS6!$O41</f>
        <v>0</v>
      </c>
      <c r="E643" s="172">
        <f>Kalkulation_MS6!$AN$44/100*detail_MS6!$AB41</f>
        <v>0</v>
      </c>
      <c r="F643" s="172">
        <f>Kalkulation_MS6!$AN$44/100*detail_MS6!$AO41</f>
        <v>0</v>
      </c>
      <c r="G643" s="172">
        <f>Kalkulation_MS6!$AN$44/100*detail_MS6!$BB41</f>
        <v>0</v>
      </c>
      <c r="H643" s="172">
        <f>Kalkulation_MS6!$AN$44/100*detail_MS6!$BO41</f>
        <v>0</v>
      </c>
      <c r="I643" s="172">
        <f>Kalkulation_MS6!$AN$44/100*detail_MS6!$CB41</f>
        <v>0</v>
      </c>
      <c r="J643" s="206">
        <f t="shared" si="54"/>
        <v>0</v>
      </c>
    </row>
    <row r="644" spans="1:10" outlineLevel="1">
      <c r="A644" s="1">
        <f t="shared" si="52"/>
        <v>0</v>
      </c>
      <c r="C644" s="172">
        <f>Kalkulation_MS6!$AO$44/100*detail_MS6!$B42</f>
        <v>0</v>
      </c>
      <c r="D644" s="172">
        <f>Kalkulation_MS6!$AO$44/100*detail_MS6!$O42</f>
        <v>0</v>
      </c>
      <c r="E644" s="172">
        <f>Kalkulation_MS6!$AO$44/100*detail_MS6!$AB42</f>
        <v>0</v>
      </c>
      <c r="F644" s="172">
        <f>Kalkulation_MS6!$AO$44/100*detail_MS6!$AO42</f>
        <v>0</v>
      </c>
      <c r="G644" s="172">
        <f>Kalkulation_MS6!$AO$44/100*detail_MS6!$BB42</f>
        <v>0</v>
      </c>
      <c r="H644" s="172">
        <f>Kalkulation_MS6!$AO$44/100*detail_MS6!$BO42</f>
        <v>0</v>
      </c>
      <c r="I644" s="172">
        <f>Kalkulation_MS6!$AO$44/100*detail_MS6!$CB42</f>
        <v>0</v>
      </c>
      <c r="J644" s="206">
        <f t="shared" si="54"/>
        <v>0</v>
      </c>
    </row>
    <row r="645" spans="1:10" outlineLevel="1">
      <c r="A645" s="1">
        <f t="shared" si="52"/>
        <v>0</v>
      </c>
      <c r="C645" s="172">
        <f>Kalkulation_MS6!$AP$44/100*detail_MS6!$B43</f>
        <v>0</v>
      </c>
      <c r="D645" s="172">
        <f>Kalkulation_MS6!$AP$44/100*detail_MS6!$O43</f>
        <v>0</v>
      </c>
      <c r="E645" s="172">
        <f>Kalkulation_MS6!$AP$44/100*detail_MS6!$AB43</f>
        <v>0</v>
      </c>
      <c r="F645" s="172">
        <f>Kalkulation_MS6!$AP$44/100*detail_MS6!$AO43</f>
        <v>0</v>
      </c>
      <c r="G645" s="172">
        <f>Kalkulation_MS6!$AP$44/100*detail_MS6!$BB43</f>
        <v>0</v>
      </c>
      <c r="H645" s="172">
        <f>Kalkulation_MS6!$AP$44/100*detail_MS6!$BO43</f>
        <v>0</v>
      </c>
      <c r="I645" s="172">
        <f>Kalkulation_MS6!$AP$44/100*detail_MS6!$CB43</f>
        <v>0</v>
      </c>
      <c r="J645" s="206">
        <f t="shared" si="54"/>
        <v>0</v>
      </c>
    </row>
    <row r="646" spans="1:10" outlineLevel="1">
      <c r="A646" s="1">
        <f t="shared" si="52"/>
        <v>0</v>
      </c>
      <c r="C646" s="172">
        <f>Kalkulation_MS6!$AQ$44/100*detail_MS6!$B44</f>
        <v>0</v>
      </c>
      <c r="D646" s="172">
        <f>Kalkulation_MS6!$AQ$44/100*detail_MS6!$O44</f>
        <v>0</v>
      </c>
      <c r="E646" s="172">
        <f>Kalkulation_MS6!$AQ$44/100*detail_MS6!$AB44</f>
        <v>0</v>
      </c>
      <c r="F646" s="172">
        <f>Kalkulation_MS6!$AQ$44/100*detail_MS6!$AO44</f>
        <v>0</v>
      </c>
      <c r="G646" s="172">
        <f>Kalkulation_MS6!$AQ$44/100*detail_MS6!$BB44</f>
        <v>0</v>
      </c>
      <c r="H646" s="172">
        <f>Kalkulation_MS6!$AQ$44/100*detail_MS6!$BO44</f>
        <v>0</v>
      </c>
      <c r="I646" s="172">
        <f>Kalkulation_MS6!$AQ$44/100*detail_MS6!$CB44</f>
        <v>0</v>
      </c>
      <c r="J646" s="206">
        <f t="shared" si="54"/>
        <v>0</v>
      </c>
    </row>
    <row r="647" spans="1:10" outlineLevel="1">
      <c r="A647" s="1">
        <f t="shared" si="52"/>
        <v>0</v>
      </c>
      <c r="C647" s="172">
        <f>Kalkulation_MS6!$AR$44/100*detail_MS6!$B45</f>
        <v>0</v>
      </c>
      <c r="D647" s="172">
        <f>Kalkulation_MS6!$AR$44/100*detail_MS6!$O45</f>
        <v>0</v>
      </c>
      <c r="E647" s="172">
        <f>Kalkulation_MS6!$AR$44/100*detail_MS6!$AB45</f>
        <v>0</v>
      </c>
      <c r="F647" s="172">
        <f>Kalkulation_MS6!$AR$44/100*detail_MS6!$AO45</f>
        <v>0</v>
      </c>
      <c r="G647" s="172">
        <f>Kalkulation_MS6!$AR$44/100*detail_MS6!$BB45</f>
        <v>0</v>
      </c>
      <c r="H647" s="172">
        <f>Kalkulation_MS6!$AR$44/100*detail_MS6!$BO45</f>
        <v>0</v>
      </c>
      <c r="I647" s="172">
        <f>Kalkulation_MS6!$AR$44/100*detail_MS6!$CB45</f>
        <v>0</v>
      </c>
      <c r="J647" s="206">
        <f t="shared" si="54"/>
        <v>0</v>
      </c>
    </row>
    <row r="648" spans="1:10" outlineLevel="1">
      <c r="A648" s="1">
        <f t="shared" si="52"/>
        <v>0</v>
      </c>
      <c r="C648" s="172">
        <f>Kalkulation_MS6!$AS$44/100*detail_MS6!$B46</f>
        <v>0</v>
      </c>
      <c r="D648" s="172">
        <f>Kalkulation_MS6!$AS$44/100*detail_MS6!$O46</f>
        <v>0</v>
      </c>
      <c r="E648" s="172">
        <f>Kalkulation_MS6!$AS$44/100*detail_MS6!$AB46</f>
        <v>0</v>
      </c>
      <c r="F648" s="172">
        <f>Kalkulation_MS6!$AS$44/100*detail_MS6!$AO46</f>
        <v>0</v>
      </c>
      <c r="G648" s="172">
        <f>Kalkulation_MS6!$AS$44/100*detail_MS6!$BB46</f>
        <v>0</v>
      </c>
      <c r="H648" s="172">
        <f>Kalkulation_MS6!$AS$44/100*detail_MS6!$BO46</f>
        <v>0</v>
      </c>
      <c r="I648" s="172">
        <f>Kalkulation_MS6!$AS$44/100*detail_MS6!$CB46</f>
        <v>0</v>
      </c>
      <c r="J648" s="206">
        <f t="shared" si="54"/>
        <v>0</v>
      </c>
    </row>
    <row r="649" spans="1:10" outlineLevel="1">
      <c r="A649" s="88" t="s">
        <v>462</v>
      </c>
      <c r="B649" s="88"/>
      <c r="C649" s="201">
        <f>SUM(C609:C648)</f>
        <v>0</v>
      </c>
      <c r="D649" s="201">
        <f t="shared" ref="D649:J649" si="55">SUM(D609:D648)</f>
        <v>0</v>
      </c>
      <c r="E649" s="201">
        <f t="shared" si="55"/>
        <v>0</v>
      </c>
      <c r="F649" s="201">
        <f t="shared" si="55"/>
        <v>0</v>
      </c>
      <c r="G649" s="201">
        <f t="shared" si="55"/>
        <v>0</v>
      </c>
      <c r="H649" s="201">
        <f t="shared" si="55"/>
        <v>0</v>
      </c>
      <c r="I649" s="201">
        <f t="shared" si="55"/>
        <v>0</v>
      </c>
      <c r="J649" s="79">
        <f t="shared" si="55"/>
        <v>0</v>
      </c>
    </row>
    <row r="650" spans="1:10" outlineLevel="1">
      <c r="A650" s="203" t="s">
        <v>463</v>
      </c>
      <c r="J650" s="205">
        <f t="shared" ref="J650:J660" si="56">SUM(C650:I650)</f>
        <v>0</v>
      </c>
    </row>
    <row r="651" spans="1:10" outlineLevel="1">
      <c r="A651" s="1">
        <f t="shared" ref="A651:A690" si="57">A609</f>
        <v>0</v>
      </c>
      <c r="C651" s="172">
        <f>Kalkulation_MS6!$F$45/100*detail_MS6!B7</f>
        <v>0</v>
      </c>
      <c r="D651" s="172">
        <f>Kalkulation_MS6!$F$45/100*detail_MS6!O7</f>
        <v>0</v>
      </c>
      <c r="E651" s="172">
        <f>Kalkulation_MS6!$F$45/100*detail_MS6!AB7</f>
        <v>0</v>
      </c>
      <c r="F651" s="172">
        <f>Kalkulation_MS6!$F$45/100*detail_MS6!AO7</f>
        <v>0</v>
      </c>
      <c r="G651" s="172">
        <f>Kalkulation_MS6!$F$45/100*detail_MS6!BB7</f>
        <v>0</v>
      </c>
      <c r="H651" s="172">
        <f>Kalkulation_MS6!$F$45/100*detail_MS6!BO7</f>
        <v>0</v>
      </c>
      <c r="I651" s="172">
        <f>Kalkulation_MS6!$F$45/100*detail_MS6!CB7</f>
        <v>0</v>
      </c>
      <c r="J651" s="206">
        <f t="shared" si="56"/>
        <v>0</v>
      </c>
    </row>
    <row r="652" spans="1:10" outlineLevel="1">
      <c r="A652" s="1">
        <f t="shared" si="57"/>
        <v>0</v>
      </c>
      <c r="C652" s="172">
        <f>Kalkulation_MS6!$G$45/100*detail_MS6!B8</f>
        <v>0</v>
      </c>
      <c r="D652" s="172">
        <f>Kalkulation_MS6!$G$45/100*detail_MS6!O8</f>
        <v>0</v>
      </c>
      <c r="E652" s="172">
        <f>Kalkulation_MS6!$G$45/100*detail_MS6!AB8</f>
        <v>0</v>
      </c>
      <c r="F652" s="172">
        <f>Kalkulation_MS6!$G$45/100*detail_MS6!AO8</f>
        <v>0</v>
      </c>
      <c r="G652" s="172">
        <f>Kalkulation_MS6!$G$45/100*detail_MS6!BB8</f>
        <v>0</v>
      </c>
      <c r="H652" s="172">
        <f>Kalkulation_MS6!$G$45/100*detail_MS6!BO8</f>
        <v>0</v>
      </c>
      <c r="I652" s="172">
        <f>Kalkulation_MS6!$G$45/100*detail_MS6!CB8</f>
        <v>0</v>
      </c>
      <c r="J652" s="206">
        <f t="shared" si="56"/>
        <v>0</v>
      </c>
    </row>
    <row r="653" spans="1:10" outlineLevel="1">
      <c r="A653" s="1">
        <f t="shared" si="57"/>
        <v>0</v>
      </c>
      <c r="C653" s="172">
        <f>Kalkulation_MS6!$H$45/100*detail_MS6!B9</f>
        <v>0</v>
      </c>
      <c r="D653" s="172">
        <f>Kalkulation_MS6!$H$45/100*detail_MS6!O9</f>
        <v>0</v>
      </c>
      <c r="E653" s="172">
        <f>Kalkulation_MS6!$H$45/100*detail_MS6!AB9</f>
        <v>0</v>
      </c>
      <c r="F653" s="172">
        <f>Kalkulation_MS6!$H$45/100*detail_MS6!AO9</f>
        <v>0</v>
      </c>
      <c r="G653" s="172">
        <f>Kalkulation_MS6!$H$45/100*detail_MS6!BB9</f>
        <v>0</v>
      </c>
      <c r="H653" s="172">
        <f>Kalkulation_MS6!$H$45/100*detail_MS6!BO9</f>
        <v>0</v>
      </c>
      <c r="I653" s="172">
        <f>Kalkulation_MS6!$H$45/100*detail_MS6!CB9</f>
        <v>0</v>
      </c>
      <c r="J653" s="206">
        <f t="shared" si="56"/>
        <v>0</v>
      </c>
    </row>
    <row r="654" spans="1:10" outlineLevel="1">
      <c r="A654" s="1">
        <f t="shared" si="57"/>
        <v>0</v>
      </c>
      <c r="C654" s="172">
        <f>Kalkulation_MS6!$I$45/100*detail_MS6!B10</f>
        <v>0</v>
      </c>
      <c r="D654" s="172">
        <f>Kalkulation_MS6!$I$45/100*detail_MS6!O10</f>
        <v>0</v>
      </c>
      <c r="E654" s="172">
        <f>Kalkulation_MS6!$I$45/100*detail_MS6!AB10</f>
        <v>0</v>
      </c>
      <c r="F654" s="172">
        <f>Kalkulation_MS6!$I$45/100*detail_MS6!AO10</f>
        <v>0</v>
      </c>
      <c r="G654" s="172">
        <f>Kalkulation_MS6!$I$45/100*detail_MS6!BB10</f>
        <v>0</v>
      </c>
      <c r="H654" s="172">
        <f>Kalkulation_MS6!$I$45/100*detail_MS6!BO10</f>
        <v>0</v>
      </c>
      <c r="I654" s="172">
        <f>Kalkulation_MS6!$I$45/100*detail_MS6!CB10</f>
        <v>0</v>
      </c>
      <c r="J654" s="206">
        <f t="shared" si="56"/>
        <v>0</v>
      </c>
    </row>
    <row r="655" spans="1:10" outlineLevel="1">
      <c r="A655" s="1">
        <f t="shared" si="57"/>
        <v>0</v>
      </c>
      <c r="C655" s="172">
        <f>Kalkulation_MS6!$J$45/100*detail_MS6!B11</f>
        <v>0</v>
      </c>
      <c r="D655" s="172">
        <f>Kalkulation_MS6!$J$45/100*detail_MS6!O11</f>
        <v>0</v>
      </c>
      <c r="E655" s="172">
        <f>Kalkulation_MS6!$J$45/100*detail_MS6!AB11</f>
        <v>0</v>
      </c>
      <c r="F655" s="172">
        <f>Kalkulation_MS6!$J$45/100*detail_MS6!AO11</f>
        <v>0</v>
      </c>
      <c r="G655" s="172">
        <f>Kalkulation_MS6!$J$45/100*detail_MS6!BB11</f>
        <v>0</v>
      </c>
      <c r="H655" s="172">
        <f>Kalkulation_MS6!$J$45/100*detail_MS6!BO11</f>
        <v>0</v>
      </c>
      <c r="I655" s="172">
        <f>Kalkulation_MS6!$J$45/100*detail_MS6!CB11</f>
        <v>0</v>
      </c>
      <c r="J655" s="206">
        <f t="shared" si="56"/>
        <v>0</v>
      </c>
    </row>
    <row r="656" spans="1:10" outlineLevel="1">
      <c r="A656" s="1">
        <f t="shared" si="57"/>
        <v>0</v>
      </c>
      <c r="C656" s="172">
        <f>Kalkulation_MS6!$K$45/100*detail_MS6!B12</f>
        <v>0</v>
      </c>
      <c r="D656" s="172">
        <f>Kalkulation_MS6!$K$45/100*detail_MS6!O12</f>
        <v>0</v>
      </c>
      <c r="E656" s="172">
        <f>Kalkulation_MS6!$K$45/100*detail_MS6!AB12</f>
        <v>0</v>
      </c>
      <c r="F656" s="172">
        <f>Kalkulation_MS6!$K$45/100*detail_MS6!AO12</f>
        <v>0</v>
      </c>
      <c r="G656" s="172">
        <f>Kalkulation_MS6!$K$45/100*detail_MS6!BB12</f>
        <v>0</v>
      </c>
      <c r="H656" s="172">
        <f>Kalkulation_MS6!$K$45/100*detail_MS6!BO12</f>
        <v>0</v>
      </c>
      <c r="I656" s="172">
        <f>Kalkulation_MS6!$K$45/100*detail_MS6!CB12</f>
        <v>0</v>
      </c>
      <c r="J656" s="206">
        <f t="shared" si="56"/>
        <v>0</v>
      </c>
    </row>
    <row r="657" spans="1:10" outlineLevel="1">
      <c r="A657" s="1">
        <f t="shared" si="57"/>
        <v>0</v>
      </c>
      <c r="C657" s="172">
        <f>Kalkulation_MS6!$L$45/100*detail_MS6!B13</f>
        <v>0</v>
      </c>
      <c r="D657" s="172">
        <f>Kalkulation_MS6!$L$45/100*detail_MS6!O13</f>
        <v>0</v>
      </c>
      <c r="E657" s="172">
        <f>Kalkulation_MS6!$L$45/100*detail_MS6!AB13</f>
        <v>0</v>
      </c>
      <c r="F657" s="172">
        <f>Kalkulation_MS6!$L$45/100*detail_MS6!AO13</f>
        <v>0</v>
      </c>
      <c r="G657" s="172">
        <f>Kalkulation_MS6!$L$45/100*detail_MS6!BB13</f>
        <v>0</v>
      </c>
      <c r="H657" s="172">
        <f>Kalkulation_MS6!$L$45/100*detail_MS6!BO13</f>
        <v>0</v>
      </c>
      <c r="I657" s="172">
        <f>Kalkulation_MS6!$L$45/100*detail_MS6!CB13</f>
        <v>0</v>
      </c>
      <c r="J657" s="206">
        <f t="shared" si="56"/>
        <v>0</v>
      </c>
    </row>
    <row r="658" spans="1:10" outlineLevel="1">
      <c r="A658" s="1">
        <f t="shared" si="57"/>
        <v>0</v>
      </c>
      <c r="C658" s="172">
        <f>Kalkulation_MS6!$M$45/100*detail_MS6!B14</f>
        <v>0</v>
      </c>
      <c r="D658" s="172">
        <f>Kalkulation_MS6!$M$45/100*detail_MS6!O14</f>
        <v>0</v>
      </c>
      <c r="E658" s="172">
        <f>Kalkulation_MS6!$M$45/100*detail_MS6!AB14</f>
        <v>0</v>
      </c>
      <c r="F658" s="172">
        <f>Kalkulation_MS6!$M$45/100*detail_MS6!AO14</f>
        <v>0</v>
      </c>
      <c r="G658" s="172">
        <f>Kalkulation_MS6!$M$45/100*detail_MS6!BB14</f>
        <v>0</v>
      </c>
      <c r="H658" s="172">
        <f>Kalkulation_MS6!$M$45/100*detail_MS6!BO14</f>
        <v>0</v>
      </c>
      <c r="I658" s="172">
        <f>Kalkulation_MS6!$M$45/100*detail_MS6!CB14</f>
        <v>0</v>
      </c>
      <c r="J658" s="206">
        <f t="shared" si="56"/>
        <v>0</v>
      </c>
    </row>
    <row r="659" spans="1:10" outlineLevel="1">
      <c r="A659" s="1">
        <f t="shared" si="57"/>
        <v>0</v>
      </c>
      <c r="C659" s="172">
        <f>Kalkulation_MS6!$N$45/100*detail_MS6!B15</f>
        <v>0</v>
      </c>
      <c r="D659" s="172">
        <f>Kalkulation_MS6!$N$45/100*detail_MS6!O15</f>
        <v>0</v>
      </c>
      <c r="E659" s="172">
        <f>Kalkulation_MS6!$N$45/100*detail_MS6!AB15</f>
        <v>0</v>
      </c>
      <c r="F659" s="172">
        <f>Kalkulation_MS6!$N$45/100*detail_MS6!AO15</f>
        <v>0</v>
      </c>
      <c r="G659" s="172">
        <f>Kalkulation_MS6!$N$45/100*detail_MS6!BB15</f>
        <v>0</v>
      </c>
      <c r="H659" s="172">
        <f>Kalkulation_MS6!$N$45/100*detail_MS6!BO15</f>
        <v>0</v>
      </c>
      <c r="I659" s="172">
        <f>Kalkulation_MS6!$N$45/100*detail_MS6!CB15</f>
        <v>0</v>
      </c>
      <c r="J659" s="206">
        <f t="shared" si="56"/>
        <v>0</v>
      </c>
    </row>
    <row r="660" spans="1:10" outlineLevel="1">
      <c r="A660" s="1">
        <f t="shared" si="57"/>
        <v>0</v>
      </c>
      <c r="C660" s="172">
        <f>Kalkulation_MS6!$O$45/100*detail_MS6!B16</f>
        <v>0</v>
      </c>
      <c r="D660" s="172">
        <f>Kalkulation_MS6!$O$45/100*detail_MS6!O16</f>
        <v>0</v>
      </c>
      <c r="E660" s="172">
        <f>Kalkulation_MS6!$O$45/100*detail_MS6!AB16</f>
        <v>0</v>
      </c>
      <c r="F660" s="172">
        <f>Kalkulation_MS6!$O$45/100*detail_MS6!AO16</f>
        <v>0</v>
      </c>
      <c r="G660" s="172">
        <f>Kalkulation_MS6!$O$45/100*detail_MS6!BB16</f>
        <v>0</v>
      </c>
      <c r="H660" s="172">
        <f>Kalkulation_MS6!$O$45/100*detail_MS6!BO16</f>
        <v>0</v>
      </c>
      <c r="I660" s="172">
        <f>Kalkulation_MS6!$O$45/100*detail_MS6!CB16</f>
        <v>0</v>
      </c>
      <c r="J660" s="206">
        <f t="shared" si="56"/>
        <v>0</v>
      </c>
    </row>
    <row r="661" spans="1:10" outlineLevel="1">
      <c r="A661" s="1">
        <f t="shared" si="57"/>
        <v>0</v>
      </c>
      <c r="C661" s="172">
        <f>Kalkulation_MS6!$P$45/100*detail_MS6!B17</f>
        <v>0</v>
      </c>
      <c r="D661" s="172">
        <f>Kalkulation_MS6!$P$45/100*detail_MS6!O17</f>
        <v>0</v>
      </c>
      <c r="E661" s="172">
        <f>Kalkulation_MS6!$P$45/100*detail_MS6!AB17</f>
        <v>0</v>
      </c>
      <c r="F661" s="172">
        <f>Kalkulation_MS6!$P$45/100*detail_MS6!AO17</f>
        <v>0</v>
      </c>
      <c r="G661" s="172">
        <f>Kalkulation_MS6!$P$45/100*detail_MS6!BB17</f>
        <v>0</v>
      </c>
      <c r="H661" s="172">
        <f>Kalkulation_MS6!$P$45/100*detail_MS6!BO17</f>
        <v>0</v>
      </c>
      <c r="I661" s="172">
        <f>Kalkulation_MS6!$P$45/100*detail_MS6!CB17</f>
        <v>0</v>
      </c>
      <c r="J661" s="206">
        <f t="shared" ref="J661:J664" si="58">SUM(C661:I661)</f>
        <v>0</v>
      </c>
    </row>
    <row r="662" spans="1:10" outlineLevel="1">
      <c r="A662" s="1">
        <f t="shared" si="57"/>
        <v>0</v>
      </c>
      <c r="C662" s="172">
        <f>Kalkulation_MS6!$Q$45/100*detail_MS6!B18</f>
        <v>0</v>
      </c>
      <c r="D662" s="172">
        <f>Kalkulation_MS6!$Q$45/100*detail_MS6!O18</f>
        <v>0</v>
      </c>
      <c r="E662" s="172">
        <f>Kalkulation_MS6!$Q$45/100*detail_MS6!AB18</f>
        <v>0</v>
      </c>
      <c r="F662" s="172">
        <f>Kalkulation_MS6!$Q$45/100*detail_MS6!AO18</f>
        <v>0</v>
      </c>
      <c r="G662" s="172">
        <f>Kalkulation_MS6!$Q$45/100*detail_MS6!BB18</f>
        <v>0</v>
      </c>
      <c r="H662" s="172">
        <f>Kalkulation_MS6!$Q$45/100*detail_MS6!BO18</f>
        <v>0</v>
      </c>
      <c r="I662" s="172">
        <f>Kalkulation_MS6!$Q$45/100*detail_MS6!CB18</f>
        <v>0</v>
      </c>
      <c r="J662" s="206">
        <f t="shared" si="58"/>
        <v>0</v>
      </c>
    </row>
    <row r="663" spans="1:10" outlineLevel="1">
      <c r="A663" s="1">
        <f t="shared" si="57"/>
        <v>0</v>
      </c>
      <c r="C663" s="172">
        <f>Kalkulation_MS6!$R$45/100*detail_MS6!B19</f>
        <v>0</v>
      </c>
      <c r="D663" s="172">
        <f>Kalkulation_MS6!$R$45/100*detail_MS6!O19</f>
        <v>0</v>
      </c>
      <c r="E663" s="172">
        <f>Kalkulation_MS6!$R$45/100*detail_MS6!AB19</f>
        <v>0</v>
      </c>
      <c r="F663" s="172">
        <f>Kalkulation_MS6!$R$45/100*detail_MS6!AO19</f>
        <v>0</v>
      </c>
      <c r="G663" s="172">
        <f>Kalkulation_MS6!$R$45/100*detail_MS6!BB19</f>
        <v>0</v>
      </c>
      <c r="H663" s="172">
        <f>Kalkulation_MS6!$R$45/100*detail_MS6!BO19</f>
        <v>0</v>
      </c>
      <c r="I663" s="172">
        <f>Kalkulation_MS6!$R$45/100*detail_MS6!CB19</f>
        <v>0</v>
      </c>
      <c r="J663" s="206">
        <f t="shared" si="58"/>
        <v>0</v>
      </c>
    </row>
    <row r="664" spans="1:10" outlineLevel="1">
      <c r="A664" s="1">
        <f t="shared" si="57"/>
        <v>0</v>
      </c>
      <c r="C664" s="172">
        <f>Kalkulation_MS6!$S$45/100*detail_MS6!$B20</f>
        <v>0</v>
      </c>
      <c r="D664" s="172">
        <f>Kalkulation_MS6!$S$45/100*detail_MS6!$O20</f>
        <v>0</v>
      </c>
      <c r="E664" s="172">
        <f>Kalkulation_MS6!$S$45/100*detail_MS6!$AB20</f>
        <v>0</v>
      </c>
      <c r="F664" s="172">
        <f>Kalkulation_MS6!$S$45/100*detail_MS6!$AO20</f>
        <v>0</v>
      </c>
      <c r="G664" s="172">
        <f>Kalkulation_MS6!$S$45/100*detail_MS6!$BB20</f>
        <v>0</v>
      </c>
      <c r="H664" s="172">
        <f>Kalkulation_MS6!$S$45/100*detail_MS6!$BO20</f>
        <v>0</v>
      </c>
      <c r="I664" s="172">
        <f>Kalkulation_MS6!$S$45/100*detail_MS6!$CB20</f>
        <v>0</v>
      </c>
      <c r="J664" s="206">
        <f t="shared" si="58"/>
        <v>0</v>
      </c>
    </row>
    <row r="665" spans="1:10" outlineLevel="1">
      <c r="A665" s="1">
        <f t="shared" si="57"/>
        <v>0</v>
      </c>
      <c r="C665" s="172">
        <f>Kalkulation_MS6!$T$45/100*detail_MS6!$B21</f>
        <v>0</v>
      </c>
      <c r="D665" s="172">
        <f>Kalkulation_MS6!$T$45/100*detail_MS6!$O21</f>
        <v>0</v>
      </c>
      <c r="E665" s="172">
        <f>Kalkulation_MS6!$T$45/100*detail_MS6!$AB21</f>
        <v>0</v>
      </c>
      <c r="F665" s="172">
        <f>Kalkulation_MS6!$T$45/100*detail_MS6!$AO21</f>
        <v>0</v>
      </c>
      <c r="G665" s="172">
        <f>Kalkulation_MS6!$T$45/100*detail_MS6!$BB21</f>
        <v>0</v>
      </c>
      <c r="H665" s="172">
        <f>Kalkulation_MS6!$T$45/100*detail_MS6!$BO21</f>
        <v>0</v>
      </c>
      <c r="I665" s="172">
        <f>Kalkulation_MS6!$T$45/100*detail_MS6!$CB21</f>
        <v>0</v>
      </c>
      <c r="J665" s="206">
        <f t="shared" ref="J665:J690" si="59">SUM(C665:I665)</f>
        <v>0</v>
      </c>
    </row>
    <row r="666" spans="1:10" outlineLevel="1">
      <c r="A666" s="1">
        <f t="shared" si="57"/>
        <v>0</v>
      </c>
      <c r="C666" s="172">
        <f>Kalkulation_MS6!$U$45/100*detail_MS6!$B22</f>
        <v>0</v>
      </c>
      <c r="D666" s="172">
        <f>Kalkulation_MS6!$U$45/100*detail_MS6!$O22</f>
        <v>0</v>
      </c>
      <c r="E666" s="172">
        <f>Kalkulation_MS6!$U$45/100*detail_MS6!$AB22</f>
        <v>0</v>
      </c>
      <c r="F666" s="172">
        <f>Kalkulation_MS6!$U$45/100*detail_MS6!$AO22</f>
        <v>0</v>
      </c>
      <c r="G666" s="172">
        <f>Kalkulation_MS6!$U$45/100*detail_MS6!$BB22</f>
        <v>0</v>
      </c>
      <c r="H666" s="172">
        <f>Kalkulation_MS6!$U$45/100*detail_MS6!$BO22</f>
        <v>0</v>
      </c>
      <c r="I666" s="172">
        <f>Kalkulation_MS6!$U$45/100*detail_MS6!$CB22</f>
        <v>0</v>
      </c>
      <c r="J666" s="206">
        <f t="shared" si="59"/>
        <v>0</v>
      </c>
    </row>
    <row r="667" spans="1:10" outlineLevel="1">
      <c r="A667" s="1">
        <f t="shared" si="57"/>
        <v>0</v>
      </c>
      <c r="C667" s="172">
        <f>Kalkulation_MS6!$V$45/100*detail_MS6!$B23</f>
        <v>0</v>
      </c>
      <c r="D667" s="172">
        <f>Kalkulation_MS6!$V$45/100*detail_MS6!$O23</f>
        <v>0</v>
      </c>
      <c r="E667" s="172">
        <f>Kalkulation_MS6!$V$45/100*detail_MS6!$AB23</f>
        <v>0</v>
      </c>
      <c r="F667" s="172">
        <f>Kalkulation_MS6!$V$45/100*detail_MS6!$AO23</f>
        <v>0</v>
      </c>
      <c r="G667" s="172">
        <f>Kalkulation_MS6!$V$45/100*detail_MS6!$BB23</f>
        <v>0</v>
      </c>
      <c r="H667" s="172">
        <f>Kalkulation_MS6!$V$45/100*detail_MS6!$BO23</f>
        <v>0</v>
      </c>
      <c r="I667" s="172">
        <f>Kalkulation_MS6!$V$45/100*detail_MS6!$CB23</f>
        <v>0</v>
      </c>
      <c r="J667" s="206">
        <f t="shared" si="59"/>
        <v>0</v>
      </c>
    </row>
    <row r="668" spans="1:10" outlineLevel="1">
      <c r="A668" s="1">
        <f t="shared" si="57"/>
        <v>0</v>
      </c>
      <c r="C668" s="172">
        <f>Kalkulation_MS6!$W$45/100*detail_MS6!$B24</f>
        <v>0</v>
      </c>
      <c r="D668" s="172">
        <f>Kalkulation_MS6!$W$45/100*detail_MS6!$O24</f>
        <v>0</v>
      </c>
      <c r="E668" s="172">
        <f>Kalkulation_MS6!$W$45/100*detail_MS6!$AB24</f>
        <v>0</v>
      </c>
      <c r="F668" s="172">
        <f>Kalkulation_MS6!$W$45/100*detail_MS6!$AO24</f>
        <v>0</v>
      </c>
      <c r="G668" s="172">
        <f>Kalkulation_MS6!$W$45/100*detail_MS6!$BB24</f>
        <v>0</v>
      </c>
      <c r="H668" s="172">
        <f>Kalkulation_MS6!$W$45/100*detail_MS6!$BO24</f>
        <v>0</v>
      </c>
      <c r="I668" s="172">
        <f>Kalkulation_MS6!$W$45/100*detail_MS6!$CB24</f>
        <v>0</v>
      </c>
      <c r="J668" s="206">
        <f t="shared" si="59"/>
        <v>0</v>
      </c>
    </row>
    <row r="669" spans="1:10" outlineLevel="1">
      <c r="A669" s="1">
        <f t="shared" si="57"/>
        <v>0</v>
      </c>
      <c r="C669" s="172">
        <f>Kalkulation_MS6!$X$45/100*detail_MS6!$B25</f>
        <v>0</v>
      </c>
      <c r="D669" s="172">
        <f>Kalkulation_MS6!$X$45/100*detail_MS6!$O25</f>
        <v>0</v>
      </c>
      <c r="E669" s="172">
        <f>Kalkulation_MS6!$X$45/100*detail_MS6!$AB25</f>
        <v>0</v>
      </c>
      <c r="F669" s="172">
        <f>Kalkulation_MS6!$X$45/100*detail_MS6!$AO25</f>
        <v>0</v>
      </c>
      <c r="G669" s="172">
        <f>Kalkulation_MS6!$X$45/100*detail_MS6!$BB25</f>
        <v>0</v>
      </c>
      <c r="H669" s="172">
        <f>Kalkulation_MS6!$X$45/100*detail_MS6!$BO25</f>
        <v>0</v>
      </c>
      <c r="I669" s="172">
        <f>Kalkulation_MS6!$X$45/100*detail_MS6!$CB25</f>
        <v>0</v>
      </c>
      <c r="J669" s="206">
        <f t="shared" si="59"/>
        <v>0</v>
      </c>
    </row>
    <row r="670" spans="1:10" outlineLevel="1">
      <c r="A670" s="1">
        <f t="shared" si="57"/>
        <v>0</v>
      </c>
      <c r="C670" s="172">
        <f>Kalkulation_MS6!$Y$45/100*detail_MS6!$B26</f>
        <v>0</v>
      </c>
      <c r="D670" s="172">
        <f>Kalkulation_MS6!$Y$45/100*detail_MS6!$O26</f>
        <v>0</v>
      </c>
      <c r="E670" s="172">
        <f>Kalkulation_MS6!$Y$45/100*detail_MS6!$AB26</f>
        <v>0</v>
      </c>
      <c r="F670" s="172">
        <f>Kalkulation_MS6!$Y$45/100*detail_MS6!$AO26</f>
        <v>0</v>
      </c>
      <c r="G670" s="172">
        <f>Kalkulation_MS6!$Y$45/100*detail_MS6!$BB26</f>
        <v>0</v>
      </c>
      <c r="H670" s="172">
        <f>Kalkulation_MS6!$Y$45/100*detail_MS6!$BO26</f>
        <v>0</v>
      </c>
      <c r="I670" s="172">
        <f>Kalkulation_MS6!$Y$45/100*detail_MS6!$CB26</f>
        <v>0</v>
      </c>
      <c r="J670" s="206">
        <f t="shared" si="59"/>
        <v>0</v>
      </c>
    </row>
    <row r="671" spans="1:10" outlineLevel="1">
      <c r="A671" s="1">
        <f t="shared" si="57"/>
        <v>0</v>
      </c>
      <c r="C671" s="172">
        <f>Kalkulation_MS6!$Z$45/100*detail_MS6!$B27</f>
        <v>0</v>
      </c>
      <c r="D671" s="172">
        <f>Kalkulation_MS6!$Z$45/100*detail_MS6!$O27</f>
        <v>0</v>
      </c>
      <c r="E671" s="172">
        <f>Kalkulation_MS6!$Z$45/100*detail_MS6!$AB27</f>
        <v>0</v>
      </c>
      <c r="F671" s="172">
        <f>Kalkulation_MS6!$Z$45/100*detail_MS6!$AO27</f>
        <v>0</v>
      </c>
      <c r="G671" s="172">
        <f>Kalkulation_MS6!$Z$45/100*detail_MS6!$BB27</f>
        <v>0</v>
      </c>
      <c r="H671" s="172">
        <f>Kalkulation_MS6!$Z$45/100*detail_MS6!$BO27</f>
        <v>0</v>
      </c>
      <c r="I671" s="172">
        <f>Kalkulation_MS6!$Z$45/100*detail_MS6!$CB27</f>
        <v>0</v>
      </c>
      <c r="J671" s="206">
        <f t="shared" si="59"/>
        <v>0</v>
      </c>
    </row>
    <row r="672" spans="1:10" outlineLevel="1">
      <c r="A672" s="1">
        <f t="shared" si="57"/>
        <v>0</v>
      </c>
      <c r="C672" s="172">
        <f>Kalkulation_MS6!$AA$45/100*detail_MS6!$B28</f>
        <v>0</v>
      </c>
      <c r="D672" s="172">
        <f>Kalkulation_MS6!$AA$45/100*detail_MS6!$O28</f>
        <v>0</v>
      </c>
      <c r="E672" s="172">
        <f>Kalkulation_MS6!$AA$45/100*detail_MS6!$AB28</f>
        <v>0</v>
      </c>
      <c r="F672" s="172">
        <f>Kalkulation_MS6!$AA$45/100*detail_MS6!$AO28</f>
        <v>0</v>
      </c>
      <c r="G672" s="172">
        <f>Kalkulation_MS6!$AA$45/100*detail_MS6!$BB28</f>
        <v>0</v>
      </c>
      <c r="H672" s="172">
        <f>Kalkulation_MS6!$AA$45/100*detail_MS6!$BO28</f>
        <v>0</v>
      </c>
      <c r="I672" s="172">
        <f>Kalkulation_MS6!$AA$45/100*detail_MS6!$CB28</f>
        <v>0</v>
      </c>
      <c r="J672" s="206">
        <f t="shared" si="59"/>
        <v>0</v>
      </c>
    </row>
    <row r="673" spans="1:10" outlineLevel="1">
      <c r="A673" s="1">
        <f t="shared" si="57"/>
        <v>0</v>
      </c>
      <c r="C673" s="172">
        <f>Kalkulation_MS6!$AB$45/100*detail_MS6!$B29</f>
        <v>0</v>
      </c>
      <c r="D673" s="172">
        <f>Kalkulation_MS6!$AB$45/100*detail_MS6!$O29</f>
        <v>0</v>
      </c>
      <c r="E673" s="172">
        <f>Kalkulation_MS6!$AB$45/100*detail_MS6!$AB29</f>
        <v>0</v>
      </c>
      <c r="F673" s="172">
        <f>Kalkulation_MS6!$AB$45/100*detail_MS6!$AO29</f>
        <v>0</v>
      </c>
      <c r="G673" s="172">
        <f>Kalkulation_MS6!$AB$45/100*detail_MS6!$BB29</f>
        <v>0</v>
      </c>
      <c r="H673" s="172">
        <f>Kalkulation_MS6!$AB$45/100*detail_MS6!$BO29</f>
        <v>0</v>
      </c>
      <c r="I673" s="172">
        <f>Kalkulation_MS6!$AB$45/100*detail_MS6!$CB29</f>
        <v>0</v>
      </c>
      <c r="J673" s="206">
        <f t="shared" si="59"/>
        <v>0</v>
      </c>
    </row>
    <row r="674" spans="1:10" outlineLevel="1">
      <c r="A674" s="1">
        <f t="shared" si="57"/>
        <v>0</v>
      </c>
      <c r="C674" s="172">
        <f>Kalkulation_MS6!$AC$45/100*detail_MS6!$B30</f>
        <v>0</v>
      </c>
      <c r="D674" s="172">
        <f>Kalkulation_MS6!$AC$45/100*detail_MS6!$O30</f>
        <v>0</v>
      </c>
      <c r="E674" s="172">
        <f>Kalkulation_MS6!$AC$45/100*detail_MS6!$AB30</f>
        <v>0</v>
      </c>
      <c r="F674" s="172">
        <f>Kalkulation_MS6!$AC$45/100*detail_MS6!$AO30</f>
        <v>0</v>
      </c>
      <c r="G674" s="172">
        <f>Kalkulation_MS6!$AC$45/100*detail_MS6!$BB30</f>
        <v>0</v>
      </c>
      <c r="H674" s="172">
        <f>Kalkulation_MS6!$AC$45/100*detail_MS6!$BO30</f>
        <v>0</v>
      </c>
      <c r="I674" s="172">
        <f>Kalkulation_MS6!$AC$45/100*detail_MS6!$CB30</f>
        <v>0</v>
      </c>
      <c r="J674" s="206">
        <f t="shared" si="59"/>
        <v>0</v>
      </c>
    </row>
    <row r="675" spans="1:10" outlineLevel="1">
      <c r="A675" s="1">
        <f t="shared" si="57"/>
        <v>0</v>
      </c>
      <c r="C675" s="172">
        <f>Kalkulation_MS6!$AD$45/100*detail_MS6!$B31</f>
        <v>0</v>
      </c>
      <c r="D675" s="172">
        <f>Kalkulation_MS6!$AD$45/100*detail_MS6!$O31</f>
        <v>0</v>
      </c>
      <c r="E675" s="172">
        <f>Kalkulation_MS6!$AD$45/100*detail_MS6!$AB31</f>
        <v>0</v>
      </c>
      <c r="F675" s="172">
        <f>Kalkulation_MS6!$AD$45/100*detail_MS6!$AO31</f>
        <v>0</v>
      </c>
      <c r="G675" s="172">
        <f>Kalkulation_MS6!$AD$45/100*detail_MS6!$BB31</f>
        <v>0</v>
      </c>
      <c r="H675" s="172">
        <f>Kalkulation_MS6!$AD$45/100*detail_MS6!$BO31</f>
        <v>0</v>
      </c>
      <c r="I675" s="172">
        <f>Kalkulation_MS6!$AD$45/100*detail_MS6!$CB31</f>
        <v>0</v>
      </c>
      <c r="J675" s="206">
        <f t="shared" si="59"/>
        <v>0</v>
      </c>
    </row>
    <row r="676" spans="1:10" outlineLevel="1">
      <c r="A676" s="1">
        <f t="shared" si="57"/>
        <v>0</v>
      </c>
      <c r="C676" s="172">
        <f>Kalkulation_MS6!$AE$45/100*detail_MS6!$B32</f>
        <v>0</v>
      </c>
      <c r="D676" s="172">
        <f>Kalkulation_MS6!$AE$45/100*detail_MS6!$O32</f>
        <v>0</v>
      </c>
      <c r="E676" s="172">
        <f>Kalkulation_MS6!$AE$45/100*detail_MS6!$AB32</f>
        <v>0</v>
      </c>
      <c r="F676" s="172">
        <f>Kalkulation_MS6!$AE$45/100*detail_MS6!$AO32</f>
        <v>0</v>
      </c>
      <c r="G676" s="172">
        <f>Kalkulation_MS6!$AE$45/100*detail_MS6!$BB32</f>
        <v>0</v>
      </c>
      <c r="H676" s="172">
        <f>Kalkulation_MS6!$AE$45/100*detail_MS6!$BO32</f>
        <v>0</v>
      </c>
      <c r="I676" s="172">
        <f>Kalkulation_MS6!$AE$45/100*detail_MS6!$CB32</f>
        <v>0</v>
      </c>
      <c r="J676" s="206">
        <f t="shared" si="59"/>
        <v>0</v>
      </c>
    </row>
    <row r="677" spans="1:10" outlineLevel="1">
      <c r="A677" s="1">
        <f t="shared" si="57"/>
        <v>0</v>
      </c>
      <c r="C677" s="172">
        <f>Kalkulation_MS6!$AF$45/100*detail_MS6!$B33</f>
        <v>0</v>
      </c>
      <c r="D677" s="172">
        <f>Kalkulation_MS6!$AF$45/100*detail_MS6!$O33</f>
        <v>0</v>
      </c>
      <c r="E677" s="172">
        <f>Kalkulation_MS6!$AF$45/100*detail_MS6!$AB33</f>
        <v>0</v>
      </c>
      <c r="F677" s="172">
        <f>Kalkulation_MS6!$AF$45/100*detail_MS6!$AO33</f>
        <v>0</v>
      </c>
      <c r="G677" s="172">
        <f>Kalkulation_MS6!$AF$45/100*detail_MS6!$BB33</f>
        <v>0</v>
      </c>
      <c r="H677" s="172">
        <f>Kalkulation_MS6!$AF$45/100*detail_MS6!$BO33</f>
        <v>0</v>
      </c>
      <c r="I677" s="172">
        <f>Kalkulation_MS6!$AF$45/100*detail_MS6!$CB33</f>
        <v>0</v>
      </c>
      <c r="J677" s="206">
        <f t="shared" si="59"/>
        <v>0</v>
      </c>
    </row>
    <row r="678" spans="1:10" outlineLevel="1">
      <c r="A678" s="1">
        <f t="shared" si="57"/>
        <v>0</v>
      </c>
      <c r="C678" s="172">
        <f>Kalkulation_MS6!$AG$45/100*detail_MS6!$B34</f>
        <v>0</v>
      </c>
      <c r="D678" s="172">
        <f>Kalkulation_MS6!$AG$45/100*detail_MS6!$O34</f>
        <v>0</v>
      </c>
      <c r="E678" s="172">
        <f>Kalkulation_MS6!$AG$45/100*detail_MS6!$AB34</f>
        <v>0</v>
      </c>
      <c r="F678" s="172">
        <f>Kalkulation_MS6!$AG$45/100*detail_MS6!$AO34</f>
        <v>0</v>
      </c>
      <c r="G678" s="172">
        <f>Kalkulation_MS6!$AG$45/100*detail_MS6!$BB34</f>
        <v>0</v>
      </c>
      <c r="H678" s="172">
        <f>Kalkulation_MS6!$AG$45/100*detail_MS6!$BO34</f>
        <v>0</v>
      </c>
      <c r="I678" s="172">
        <f>Kalkulation_MS6!$AG$45/100*detail_MS6!$CB34</f>
        <v>0</v>
      </c>
      <c r="J678" s="206">
        <f t="shared" si="59"/>
        <v>0</v>
      </c>
    </row>
    <row r="679" spans="1:10" outlineLevel="1">
      <c r="A679" s="1">
        <f t="shared" si="57"/>
        <v>0</v>
      </c>
      <c r="C679" s="172">
        <f>Kalkulation_MS6!$AH$45/100*detail_MS6!$B35</f>
        <v>0</v>
      </c>
      <c r="D679" s="172">
        <f>Kalkulation_MS6!$AH$45/100*detail_MS6!$O35</f>
        <v>0</v>
      </c>
      <c r="E679" s="172">
        <f>Kalkulation_MS6!$AH$45/100*detail_MS6!$AB35</f>
        <v>0</v>
      </c>
      <c r="F679" s="172">
        <f>Kalkulation_MS6!$AH$45/100*detail_MS6!$AO35</f>
        <v>0</v>
      </c>
      <c r="G679" s="172">
        <f>Kalkulation_MS6!$AH$45/100*detail_MS6!$BB35</f>
        <v>0</v>
      </c>
      <c r="H679" s="172">
        <f>Kalkulation_MS6!$AH$45/100*detail_MS6!$BO35</f>
        <v>0</v>
      </c>
      <c r="I679" s="172">
        <f>Kalkulation_MS6!$AH$45/100*detail_MS6!$CB35</f>
        <v>0</v>
      </c>
      <c r="J679" s="206">
        <f t="shared" si="59"/>
        <v>0</v>
      </c>
    </row>
    <row r="680" spans="1:10" outlineLevel="1">
      <c r="A680" s="1">
        <f t="shared" si="57"/>
        <v>0</v>
      </c>
      <c r="C680" s="172">
        <f>Kalkulation_MS6!$AI$45/100*detail_MS6!$B36</f>
        <v>0</v>
      </c>
      <c r="D680" s="172">
        <f>Kalkulation_MS6!$AI$45/100*detail_MS6!$O36</f>
        <v>0</v>
      </c>
      <c r="E680" s="172">
        <f>Kalkulation_MS6!$AI$45/100*detail_MS6!$AB36</f>
        <v>0</v>
      </c>
      <c r="F680" s="172">
        <f>Kalkulation_MS6!$AI$45/100*detail_MS6!$AO36</f>
        <v>0</v>
      </c>
      <c r="G680" s="172">
        <f>Kalkulation_MS6!$AI$45/100*detail_MS6!$BB36</f>
        <v>0</v>
      </c>
      <c r="H680" s="172">
        <f>Kalkulation_MS6!$AI$45/100*detail_MS6!$BO36</f>
        <v>0</v>
      </c>
      <c r="I680" s="172">
        <f>Kalkulation_MS6!$AI$45/100*detail_MS6!$CB36</f>
        <v>0</v>
      </c>
      <c r="J680" s="206">
        <f t="shared" si="59"/>
        <v>0</v>
      </c>
    </row>
    <row r="681" spans="1:10" outlineLevel="1">
      <c r="A681" s="1">
        <f t="shared" si="57"/>
        <v>0</v>
      </c>
      <c r="C681" s="172">
        <f>Kalkulation_MS6!$AJ$45/100*detail_MS6!$B37</f>
        <v>0</v>
      </c>
      <c r="D681" s="172">
        <f>Kalkulation_MS6!$AJ$45/100*detail_MS6!$O37</f>
        <v>0</v>
      </c>
      <c r="E681" s="172">
        <f>Kalkulation_MS6!$AJ$45/100*detail_MS6!$AB37</f>
        <v>0</v>
      </c>
      <c r="F681" s="172">
        <f>Kalkulation_MS6!$AJ$45/100*detail_MS6!$AO37</f>
        <v>0</v>
      </c>
      <c r="G681" s="172">
        <f>Kalkulation_MS6!$AJ$45/100*detail_MS6!$BB37</f>
        <v>0</v>
      </c>
      <c r="H681" s="172">
        <f>Kalkulation_MS6!$AJ$45/100*detail_MS6!$BO37</f>
        <v>0</v>
      </c>
      <c r="I681" s="172">
        <f>Kalkulation_MS6!$AJ$45/100*detail_MS6!$CB37</f>
        <v>0</v>
      </c>
      <c r="J681" s="206">
        <f t="shared" si="59"/>
        <v>0</v>
      </c>
    </row>
    <row r="682" spans="1:10" outlineLevel="1">
      <c r="A682" s="1">
        <f t="shared" si="57"/>
        <v>0</v>
      </c>
      <c r="C682" s="172">
        <f>Kalkulation_MS6!$AK$45/100*detail_MS6!$B38</f>
        <v>0</v>
      </c>
      <c r="D682" s="172">
        <f>Kalkulation_MS6!$AK$45/100*detail_MS6!$O38</f>
        <v>0</v>
      </c>
      <c r="E682" s="172">
        <f>Kalkulation_MS6!$AK$45/100*detail_MS6!$AB38</f>
        <v>0</v>
      </c>
      <c r="F682" s="172">
        <f>Kalkulation_MS6!$AK$45/100*detail_MS6!$AO38</f>
        <v>0</v>
      </c>
      <c r="G682" s="172">
        <f>Kalkulation_MS6!$AK$45/100*detail_MS6!$BB38</f>
        <v>0</v>
      </c>
      <c r="H682" s="172">
        <f>Kalkulation_MS6!$AK$45/100*detail_MS6!$BO38</f>
        <v>0</v>
      </c>
      <c r="I682" s="172">
        <f>Kalkulation_MS6!$AK$45/100*detail_MS6!$CB38</f>
        <v>0</v>
      </c>
      <c r="J682" s="206">
        <f t="shared" si="59"/>
        <v>0</v>
      </c>
    </row>
    <row r="683" spans="1:10" outlineLevel="1">
      <c r="A683" s="1">
        <f t="shared" si="57"/>
        <v>0</v>
      </c>
      <c r="C683" s="172">
        <f>Kalkulation_MS6!$AL$45/100*detail_MS6!$B39</f>
        <v>0</v>
      </c>
      <c r="D683" s="172">
        <f>Kalkulation_MS6!$AL$45/100*detail_MS6!$O39</f>
        <v>0</v>
      </c>
      <c r="E683" s="172">
        <f>Kalkulation_MS6!$AL$45/100*detail_MS6!$AB39</f>
        <v>0</v>
      </c>
      <c r="F683" s="172">
        <f>Kalkulation_MS6!$AL$45/100*detail_MS6!$AO39</f>
        <v>0</v>
      </c>
      <c r="G683" s="172">
        <f>Kalkulation_MS6!$AL$45/100*detail_MS6!$BB39</f>
        <v>0</v>
      </c>
      <c r="H683" s="172">
        <f>Kalkulation_MS6!$AL$45/100*detail_MS6!$BO39</f>
        <v>0</v>
      </c>
      <c r="I683" s="172">
        <f>Kalkulation_MS6!$AL$45/100*detail_MS6!$CB39</f>
        <v>0</v>
      </c>
      <c r="J683" s="206">
        <f t="shared" si="59"/>
        <v>0</v>
      </c>
    </row>
    <row r="684" spans="1:10" outlineLevel="1">
      <c r="A684" s="1">
        <f t="shared" si="57"/>
        <v>0</v>
      </c>
      <c r="C684" s="172">
        <f>Kalkulation_MS6!$AM$45/100*detail_MS6!$B40</f>
        <v>0</v>
      </c>
      <c r="D684" s="172">
        <f>Kalkulation_MS6!$AM$45/100*detail_MS6!$O40</f>
        <v>0</v>
      </c>
      <c r="E684" s="172">
        <f>Kalkulation_MS6!$AM$45/100*detail_MS6!$AB40</f>
        <v>0</v>
      </c>
      <c r="F684" s="172">
        <f>Kalkulation_MS6!$AM$45/100*detail_MS6!$AO40</f>
        <v>0</v>
      </c>
      <c r="G684" s="172">
        <f>Kalkulation_MS6!$AM$45/100*detail_MS6!$BB40</f>
        <v>0</v>
      </c>
      <c r="H684" s="172">
        <f>Kalkulation_MS6!$AM$45/100*detail_MS6!$BO40</f>
        <v>0</v>
      </c>
      <c r="I684" s="172">
        <f>Kalkulation_MS6!$AM$45/100*detail_MS6!$CB40</f>
        <v>0</v>
      </c>
      <c r="J684" s="206">
        <f t="shared" si="59"/>
        <v>0</v>
      </c>
    </row>
    <row r="685" spans="1:10" outlineLevel="1">
      <c r="A685" s="1">
        <f t="shared" si="57"/>
        <v>0</v>
      </c>
      <c r="C685" s="172">
        <f>Kalkulation_MS6!$AN$45/100*detail_MS6!$B41</f>
        <v>0</v>
      </c>
      <c r="D685" s="172">
        <f>Kalkulation_MS6!$AN$45/100*detail_MS6!$O41</f>
        <v>0</v>
      </c>
      <c r="E685" s="172">
        <f>Kalkulation_MS6!$AN$45/100*detail_MS6!$AB41</f>
        <v>0</v>
      </c>
      <c r="F685" s="172">
        <f>Kalkulation_MS6!$AN$45/100*detail_MS6!$AO41</f>
        <v>0</v>
      </c>
      <c r="G685" s="172">
        <f>Kalkulation_MS6!$AN$45/100*detail_MS6!$BB41</f>
        <v>0</v>
      </c>
      <c r="H685" s="172">
        <f>Kalkulation_MS6!$AN$45/100*detail_MS6!$BO41</f>
        <v>0</v>
      </c>
      <c r="I685" s="172">
        <f>Kalkulation_MS6!$AN$45/100*detail_MS6!$CB41</f>
        <v>0</v>
      </c>
      <c r="J685" s="206">
        <f t="shared" si="59"/>
        <v>0</v>
      </c>
    </row>
    <row r="686" spans="1:10" outlineLevel="1">
      <c r="A686" s="1">
        <f t="shared" si="57"/>
        <v>0</v>
      </c>
      <c r="C686" s="172">
        <f>Kalkulation_MS6!$AO$45/100*detail_MS6!$B42</f>
        <v>0</v>
      </c>
      <c r="D686" s="172">
        <f>Kalkulation_MS6!$AO$45/100*detail_MS6!$O42</f>
        <v>0</v>
      </c>
      <c r="E686" s="172">
        <f>Kalkulation_MS6!$AO$45/100*detail_MS6!$AB42</f>
        <v>0</v>
      </c>
      <c r="F686" s="172">
        <f>Kalkulation_MS6!$AO$45/100*detail_MS6!$AO42</f>
        <v>0</v>
      </c>
      <c r="G686" s="172">
        <f>Kalkulation_MS6!$AO$45/100*detail_MS6!$BB42</f>
        <v>0</v>
      </c>
      <c r="H686" s="172">
        <f>Kalkulation_MS6!$AO$45/100*detail_MS6!$BO42</f>
        <v>0</v>
      </c>
      <c r="I686" s="172">
        <f>Kalkulation_MS6!$AO$45/100*detail_MS6!$CB42</f>
        <v>0</v>
      </c>
      <c r="J686" s="206">
        <f t="shared" si="59"/>
        <v>0</v>
      </c>
    </row>
    <row r="687" spans="1:10" outlineLevel="1">
      <c r="A687" s="1">
        <f t="shared" si="57"/>
        <v>0</v>
      </c>
      <c r="C687" s="172">
        <f>Kalkulation_MS6!$AP$45/100*detail_MS6!$B43</f>
        <v>0</v>
      </c>
      <c r="D687" s="172">
        <f>Kalkulation_MS6!$AP$45/100*detail_MS6!$O43</f>
        <v>0</v>
      </c>
      <c r="E687" s="172">
        <f>Kalkulation_MS6!$AP$45/100*detail_MS6!$AB43</f>
        <v>0</v>
      </c>
      <c r="F687" s="172">
        <f>Kalkulation_MS6!$AP$45/100*detail_MS6!$AO43</f>
        <v>0</v>
      </c>
      <c r="G687" s="172">
        <f>Kalkulation_MS6!$AP$45/100*detail_MS6!$BB43</f>
        <v>0</v>
      </c>
      <c r="H687" s="172">
        <f>Kalkulation_MS6!$AP$45/100*detail_MS6!$BO43</f>
        <v>0</v>
      </c>
      <c r="I687" s="172">
        <f>Kalkulation_MS6!$AP$45/100*detail_MS6!$CB43</f>
        <v>0</v>
      </c>
      <c r="J687" s="206">
        <f t="shared" si="59"/>
        <v>0</v>
      </c>
    </row>
    <row r="688" spans="1:10" outlineLevel="1">
      <c r="A688" s="1">
        <f t="shared" si="57"/>
        <v>0</v>
      </c>
      <c r="C688" s="172">
        <f>Kalkulation_MS6!$AQ$45/100*detail_MS6!$B44</f>
        <v>0</v>
      </c>
      <c r="D688" s="172">
        <f>Kalkulation_MS6!$AQ$45/100*detail_MS6!$O44</f>
        <v>0</v>
      </c>
      <c r="E688" s="172">
        <f>Kalkulation_MS6!$AQ$45/100*detail_MS6!$AB44</f>
        <v>0</v>
      </c>
      <c r="F688" s="172">
        <f>Kalkulation_MS6!$AQ$45/100*detail_MS6!$AO44</f>
        <v>0</v>
      </c>
      <c r="G688" s="172">
        <f>Kalkulation_MS6!$AQ$45/100*detail_MS6!$BB44</f>
        <v>0</v>
      </c>
      <c r="H688" s="172">
        <f>Kalkulation_MS6!$AQ$45/100*detail_MS6!$BO44</f>
        <v>0</v>
      </c>
      <c r="I688" s="172">
        <f>Kalkulation_MS6!$AQ$45/100*detail_MS6!$CB44</f>
        <v>0</v>
      </c>
      <c r="J688" s="206">
        <f t="shared" si="59"/>
        <v>0</v>
      </c>
    </row>
    <row r="689" spans="1:10" outlineLevel="1">
      <c r="A689" s="1">
        <f t="shared" si="57"/>
        <v>0</v>
      </c>
      <c r="C689" s="172">
        <f>Kalkulation_MS6!$AR$45/100*detail_MS6!$B45</f>
        <v>0</v>
      </c>
      <c r="D689" s="172">
        <f>Kalkulation_MS6!$AR$45/100*detail_MS6!$O45</f>
        <v>0</v>
      </c>
      <c r="E689" s="172">
        <f>Kalkulation_MS6!$AR$45/100*detail_MS6!$AB45</f>
        <v>0</v>
      </c>
      <c r="F689" s="172">
        <f>Kalkulation_MS6!$AR$45/100*detail_MS6!$AO45</f>
        <v>0</v>
      </c>
      <c r="G689" s="172">
        <f>Kalkulation_MS6!$AR$45/100*detail_MS6!$BB45</f>
        <v>0</v>
      </c>
      <c r="H689" s="172">
        <f>Kalkulation_MS6!$AR$45/100*detail_MS6!$BO45</f>
        <v>0</v>
      </c>
      <c r="I689" s="172">
        <f>Kalkulation_MS6!$AR$45/100*detail_MS6!$CB45</f>
        <v>0</v>
      </c>
      <c r="J689" s="206">
        <f t="shared" si="59"/>
        <v>0</v>
      </c>
    </row>
    <row r="690" spans="1:10" outlineLevel="1">
      <c r="A690" s="1">
        <f t="shared" si="57"/>
        <v>0</v>
      </c>
      <c r="C690" s="172">
        <f>Kalkulation_MS6!$AS$45/100*detail_MS6!$B46</f>
        <v>0</v>
      </c>
      <c r="D690" s="172">
        <f>Kalkulation_MS6!$AS$45/100*detail_MS6!$O46</f>
        <v>0</v>
      </c>
      <c r="E690" s="172">
        <f>Kalkulation_MS6!$AS$45/100*detail_MS6!$AB46</f>
        <v>0</v>
      </c>
      <c r="F690" s="172">
        <f>Kalkulation_MS6!$AS$45/100*detail_MS6!$AO46</f>
        <v>0</v>
      </c>
      <c r="G690" s="172">
        <f>Kalkulation_MS6!$AS$45/100*detail_MS6!$BB46</f>
        <v>0</v>
      </c>
      <c r="H690" s="172">
        <f>Kalkulation_MS6!$AS$45/100*detail_MS6!$BO46</f>
        <v>0</v>
      </c>
      <c r="I690" s="172">
        <f>Kalkulation_MS6!$AS$45/100*detail_MS6!$CB46</f>
        <v>0</v>
      </c>
      <c r="J690" s="206">
        <f t="shared" si="59"/>
        <v>0</v>
      </c>
    </row>
    <row r="691" spans="1:10" outlineLevel="1">
      <c r="A691" s="88" t="s">
        <v>464</v>
      </c>
      <c r="B691" s="88"/>
      <c r="C691" s="201">
        <f>SUM(C651:C690)</f>
        <v>0</v>
      </c>
      <c r="D691" s="201">
        <f t="shared" ref="D691:J691" si="60">SUM(D651:D690)</f>
        <v>0</v>
      </c>
      <c r="E691" s="201">
        <f t="shared" si="60"/>
        <v>0</v>
      </c>
      <c r="F691" s="201">
        <f t="shared" si="60"/>
        <v>0</v>
      </c>
      <c r="G691" s="201">
        <f t="shared" si="60"/>
        <v>0</v>
      </c>
      <c r="H691" s="201">
        <f t="shared" si="60"/>
        <v>0</v>
      </c>
      <c r="I691" s="201">
        <f t="shared" si="60"/>
        <v>0</v>
      </c>
      <c r="J691" s="79">
        <f t="shared" si="60"/>
        <v>0</v>
      </c>
    </row>
  </sheetData>
  <mergeCells count="2">
    <mergeCell ref="C2:D2"/>
    <mergeCell ref="C3:D3"/>
  </mergeCells>
  <phoneticPr fontId="126" type="noConversion"/>
  <pageMargins left="0.7" right="0.7" top="0.78740157499999996" bottom="0.78740157499999996" header="0.3" footer="0.3"/>
  <pageSetup paperSize="8" orientation="portrait" r:id="rId1"/>
  <customProperties>
    <customPr name="_pios_id" r:id="rId2"/>
    <customPr name="EpmWorksheetKeyString_GUID" r:id="rId3"/>
  </customProperties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55BDD4-6420-49D1-98FA-C0417163DBBD}">
  <sheetPr codeName="Tabelle82">
    <tabColor rgb="FFFF0000"/>
  </sheetPr>
  <dimension ref="A1:N17"/>
  <sheetViews>
    <sheetView workbookViewId="0">
      <selection sqref="A1:XFD1048576"/>
    </sheetView>
  </sheetViews>
  <sheetFormatPr defaultColWidth="11.375" defaultRowHeight="13.5"/>
  <cols>
    <col min="1" max="1" width="20" style="1" bestFit="1" customWidth="1"/>
    <col min="2" max="2" width="5.875" style="1" customWidth="1"/>
    <col min="3" max="9" width="11.375" style="1"/>
    <col min="10" max="11" width="14.75" style="1" customWidth="1"/>
    <col min="12" max="16384" width="11.375" style="1"/>
  </cols>
  <sheetData>
    <row r="1" spans="1:14">
      <c r="C1" s="1148" t="s">
        <v>210</v>
      </c>
      <c r="D1" s="1149"/>
      <c r="E1" s="1149"/>
      <c r="F1" s="1149"/>
      <c r="G1" s="1149"/>
      <c r="H1" s="1149"/>
      <c r="I1" s="1149"/>
      <c r="J1" s="1149"/>
      <c r="K1" s="1150"/>
    </row>
    <row r="2" spans="1:14" ht="14.25">
      <c r="C2" s="265">
        <f>'Income Statement_MS6'!C19</f>
        <v>2026</v>
      </c>
      <c r="D2" s="266">
        <f t="shared" ref="D2:I2" si="0">C2+1</f>
        <v>2027</v>
      </c>
      <c r="E2" s="266">
        <f t="shared" si="0"/>
        <v>2028</v>
      </c>
      <c r="F2" s="266">
        <f t="shared" si="0"/>
        <v>2029</v>
      </c>
      <c r="G2" s="266">
        <f t="shared" si="0"/>
        <v>2030</v>
      </c>
      <c r="H2" s="266">
        <f t="shared" si="0"/>
        <v>2031</v>
      </c>
      <c r="I2" s="267">
        <f t="shared" si="0"/>
        <v>2032</v>
      </c>
      <c r="J2" s="268" t="s">
        <v>465</v>
      </c>
      <c r="K2" s="269" t="s">
        <v>466</v>
      </c>
      <c r="M2" s="1144" t="s">
        <v>467</v>
      </c>
      <c r="N2" s="1145"/>
    </row>
    <row r="3" spans="1:14" ht="14.25">
      <c r="A3" s="70" t="s">
        <v>157</v>
      </c>
      <c r="C3" s="286">
        <f>'Income Statement_MS6'!C87</f>
        <v>0</v>
      </c>
      <c r="D3" s="287">
        <f>'Income Statement_MS6'!D87</f>
        <v>0</v>
      </c>
      <c r="E3" s="287">
        <f>'Income Statement_MS6'!E87</f>
        <v>0</v>
      </c>
      <c r="F3" s="287">
        <f>'Income Statement_MS6'!F87</f>
        <v>0</v>
      </c>
      <c r="G3" s="287">
        <f>'Income Statement_MS6'!G87</f>
        <v>0</v>
      </c>
      <c r="H3" s="287">
        <f>'Income Statement_MS6'!H87</f>
        <v>0</v>
      </c>
      <c r="I3" s="287">
        <f>'Income Statement_MS6'!I87</f>
        <v>0</v>
      </c>
      <c r="J3" s="286"/>
      <c r="K3" s="289"/>
      <c r="L3" s="172"/>
      <c r="M3" s="1146">
        <f>'Income Statement_MS6'!M13</f>
        <v>0</v>
      </c>
      <c r="N3" s="1147"/>
    </row>
    <row r="4" spans="1:14" ht="14.25">
      <c r="A4" s="70">
        <v>2</v>
      </c>
      <c r="C4" s="286" t="str">
        <f>IF(AND(C6=0,B6&lt;&gt;0),C3,"")</f>
        <v/>
      </c>
      <c r="D4" s="287" t="str">
        <f t="shared" ref="D4:I4" si="1">IF(AND(D6=0,C6&lt;&gt;0),D3,"")</f>
        <v/>
      </c>
      <c r="E4" s="287" t="str">
        <f t="shared" si="1"/>
        <v/>
      </c>
      <c r="F4" s="287" t="str">
        <f t="shared" si="1"/>
        <v/>
      </c>
      <c r="G4" s="287" t="str">
        <f t="shared" si="1"/>
        <v/>
      </c>
      <c r="H4" s="287" t="str">
        <f t="shared" si="1"/>
        <v/>
      </c>
      <c r="I4" s="287" t="str">
        <f t="shared" si="1"/>
        <v/>
      </c>
      <c r="J4" s="290">
        <f>SUM(C4:I4)</f>
        <v>0</v>
      </c>
      <c r="K4" s="289"/>
      <c r="L4" s="172"/>
      <c r="M4" s="172"/>
    </row>
    <row r="5" spans="1:14" ht="15">
      <c r="A5" s="70">
        <v>3</v>
      </c>
      <c r="C5" s="290" t="str">
        <f>IF(C3&lt;M3,C3,"")</f>
        <v/>
      </c>
      <c r="D5" s="291" t="str">
        <f>IF(C3+D3&lt;M3,C3+D3,"")</f>
        <v/>
      </c>
      <c r="E5" s="291" t="str">
        <f>IF(C3+D3+E3&lt;M3,C3+D3+E3,"")</f>
        <v/>
      </c>
      <c r="F5" s="291" t="str">
        <f>IF(C3+D3+E3+F3&lt;M3,C3+D3+E3+F3,"")</f>
        <v/>
      </c>
      <c r="G5" s="291" t="str">
        <f>IF(C3+D3+E3+F3+G3&lt;M3,C3+D3+E3+F3+G3,"")</f>
        <v/>
      </c>
      <c r="H5" s="291" t="str">
        <f>IF(C3+D3+E3+F3+G3+H3&lt;M3,C3+D3+E3+F3+G3+H3,"")</f>
        <v/>
      </c>
      <c r="I5" s="292" t="str">
        <f>IF(C3+D3+E3+F3+G3+H3+I3&lt;M3,C3+D3+E3+F3+G3+H3+I3,"")</f>
        <v/>
      </c>
      <c r="J5" s="288">
        <f>COUNT(C5:I5)</f>
        <v>0</v>
      </c>
      <c r="K5" s="294"/>
    </row>
    <row r="6" spans="1:14" ht="14.25">
      <c r="A6" s="70">
        <v>4</v>
      </c>
      <c r="C6" s="290">
        <f t="shared" ref="C6:I6" si="2">IF(C5="",0,C5-B5)</f>
        <v>0</v>
      </c>
      <c r="D6" s="291">
        <f t="shared" si="2"/>
        <v>0</v>
      </c>
      <c r="E6" s="291">
        <f t="shared" si="2"/>
        <v>0</v>
      </c>
      <c r="F6" s="291">
        <f t="shared" si="2"/>
        <v>0</v>
      </c>
      <c r="G6" s="291">
        <f t="shared" si="2"/>
        <v>0</v>
      </c>
      <c r="H6" s="291">
        <f t="shared" si="2"/>
        <v>0</v>
      </c>
      <c r="I6" s="292">
        <f t="shared" si="2"/>
        <v>0</v>
      </c>
      <c r="J6" s="290">
        <f>SUM(C6:I6)</f>
        <v>0</v>
      </c>
      <c r="K6" s="294">
        <f>M3-J6</f>
        <v>0</v>
      </c>
    </row>
    <row r="7" spans="1:14" ht="15">
      <c r="C7" s="293"/>
      <c r="D7" s="295"/>
      <c r="E7" s="295"/>
      <c r="F7" s="295"/>
      <c r="G7" s="295"/>
      <c r="H7" s="295"/>
      <c r="I7" s="296"/>
      <c r="J7" s="293"/>
      <c r="K7" s="749" t="str">
        <f>IF(J5=7,"&gt;7",L7)</f>
        <v>&lt;1,0</v>
      </c>
      <c r="L7" s="297" t="str">
        <f>IF(J5=0,"&lt;1,0",1/J4*K6)</f>
        <v>&lt;1,0</v>
      </c>
    </row>
    <row r="8" spans="1:14" ht="15">
      <c r="A8" s="1" t="s">
        <v>468</v>
      </c>
      <c r="C8" s="298"/>
      <c r="D8" s="299"/>
      <c r="E8" s="299"/>
      <c r="F8" s="299"/>
      <c r="G8" s="299"/>
      <c r="H8" s="299"/>
      <c r="I8" s="300"/>
      <c r="J8" s="298"/>
      <c r="K8" s="661" t="str">
        <f>IF(J5=7,K7,L8)</f>
        <v>&lt;1,0</v>
      </c>
      <c r="L8" s="660" t="str">
        <f>IF(L7="&lt;1,0","&lt;1,0",L7+J5)</f>
        <v>&lt;1,0</v>
      </c>
    </row>
    <row r="10" spans="1:14">
      <c r="C10" s="1148" t="s">
        <v>201</v>
      </c>
      <c r="D10" s="1149"/>
      <c r="E10" s="1149"/>
      <c r="F10" s="1149"/>
      <c r="G10" s="1149"/>
      <c r="H10" s="1149"/>
      <c r="I10" s="1149"/>
      <c r="J10" s="1149"/>
      <c r="K10" s="1150"/>
    </row>
    <row r="11" spans="1:14" ht="14.25">
      <c r="C11" s="265">
        <f>'Income Statement_MS6'!C27</f>
        <v>0</v>
      </c>
      <c r="D11" s="266">
        <f t="shared" ref="D11:I11" si="3">C11+1</f>
        <v>1</v>
      </c>
      <c r="E11" s="266">
        <f t="shared" si="3"/>
        <v>2</v>
      </c>
      <c r="F11" s="266">
        <f t="shared" si="3"/>
        <v>3</v>
      </c>
      <c r="G11" s="266">
        <f t="shared" si="3"/>
        <v>4</v>
      </c>
      <c r="H11" s="266">
        <f t="shared" si="3"/>
        <v>5</v>
      </c>
      <c r="I11" s="267">
        <f t="shared" si="3"/>
        <v>6</v>
      </c>
      <c r="J11" s="268" t="s">
        <v>465</v>
      </c>
      <c r="K11" s="269" t="s">
        <v>466</v>
      </c>
      <c r="M11" s="1144" t="s">
        <v>467</v>
      </c>
      <c r="N11" s="1145"/>
    </row>
    <row r="12" spans="1:14" ht="14.25">
      <c r="A12" s="70" t="s">
        <v>157</v>
      </c>
      <c r="C12" s="286">
        <f>'Income Statement_MS6'!C94</f>
        <v>0</v>
      </c>
      <c r="D12" s="287">
        <f>'Income Statement_MS6'!D94</f>
        <v>0</v>
      </c>
      <c r="E12" s="287">
        <f>'Income Statement_MS6'!E94</f>
        <v>0</v>
      </c>
      <c r="F12" s="287">
        <f>'Income Statement_MS6'!F94</f>
        <v>0</v>
      </c>
      <c r="G12" s="287">
        <f>'Income Statement_MS6'!G94</f>
        <v>0</v>
      </c>
      <c r="H12" s="287">
        <f>'Income Statement_MS6'!H94</f>
        <v>0</v>
      </c>
      <c r="I12" s="287">
        <f>'Income Statement_MS6'!I94</f>
        <v>0</v>
      </c>
      <c r="J12" s="286"/>
      <c r="K12" s="289"/>
      <c r="L12" s="172"/>
      <c r="M12" s="1146">
        <f>M3</f>
        <v>0</v>
      </c>
      <c r="N12" s="1147"/>
    </row>
    <row r="13" spans="1:14" ht="14.25">
      <c r="A13" s="70">
        <v>2</v>
      </c>
      <c r="C13" s="286" t="str">
        <f>IF(AND(C15=0,B15&lt;&gt;0),C12,"")</f>
        <v/>
      </c>
      <c r="D13" s="287" t="str">
        <f t="shared" ref="D13:I13" si="4">IF(AND(D15=0,C15&lt;&gt;0),D12,"")</f>
        <v/>
      </c>
      <c r="E13" s="287" t="str">
        <f t="shared" si="4"/>
        <v/>
      </c>
      <c r="F13" s="287" t="str">
        <f t="shared" si="4"/>
        <v/>
      </c>
      <c r="G13" s="287" t="str">
        <f t="shared" si="4"/>
        <v/>
      </c>
      <c r="H13" s="287" t="str">
        <f t="shared" si="4"/>
        <v/>
      </c>
      <c r="I13" s="287" t="str">
        <f t="shared" si="4"/>
        <v/>
      </c>
      <c r="J13" s="290">
        <f>SUM(C13:I13)</f>
        <v>0</v>
      </c>
      <c r="K13" s="289"/>
      <c r="L13" s="172"/>
      <c r="M13" s="172"/>
    </row>
    <row r="14" spans="1:14" ht="15">
      <c r="A14" s="70">
        <v>3</v>
      </c>
      <c r="C14" s="290" t="str">
        <f>IF(C12&lt;M12,C12,"")</f>
        <v/>
      </c>
      <c r="D14" s="291" t="str">
        <f>IF(C12+D12&lt;M12,C12+D12,"")</f>
        <v/>
      </c>
      <c r="E14" s="291" t="str">
        <f>IF(C12+D12+E12&lt;M12,C12+D12+E12,"")</f>
        <v/>
      </c>
      <c r="F14" s="291" t="str">
        <f>IF(C12+D12+E12+F12&lt;M12,C12+D12+E12+F12,"")</f>
        <v/>
      </c>
      <c r="G14" s="291" t="str">
        <f>IF(C12+D12+E12+F12+G12&lt;M12,C12+D12+E12+F12+G12,"")</f>
        <v/>
      </c>
      <c r="H14" s="291" t="str">
        <f>IF(C12+D12+E12+F12+G12+H12&lt;M12,C12+D12+E12+F12+G12+H12,"")</f>
        <v/>
      </c>
      <c r="I14" s="292" t="str">
        <f>IF(C12+D12+E12+F12+G12+H12+I12&lt;M12,C12+D12+E12+F12+G12+H12+I12,"")</f>
        <v/>
      </c>
      <c r="J14" s="288">
        <f>COUNT(C14:I14)</f>
        <v>0</v>
      </c>
      <c r="K14" s="294"/>
    </row>
    <row r="15" spans="1:14" ht="14.25">
      <c r="A15" s="70">
        <v>4</v>
      </c>
      <c r="C15" s="290">
        <f t="shared" ref="C15:I15" si="5">IF(C14="",0,C14-B14)</f>
        <v>0</v>
      </c>
      <c r="D15" s="291">
        <f t="shared" si="5"/>
        <v>0</v>
      </c>
      <c r="E15" s="291">
        <f t="shared" si="5"/>
        <v>0</v>
      </c>
      <c r="F15" s="291">
        <f t="shared" si="5"/>
        <v>0</v>
      </c>
      <c r="G15" s="291">
        <f t="shared" si="5"/>
        <v>0</v>
      </c>
      <c r="H15" s="291">
        <f t="shared" si="5"/>
        <v>0</v>
      </c>
      <c r="I15" s="292">
        <f t="shared" si="5"/>
        <v>0</v>
      </c>
      <c r="J15" s="290">
        <f>SUM(C15:I15)</f>
        <v>0</v>
      </c>
      <c r="K15" s="294">
        <f>M12-J15</f>
        <v>0</v>
      </c>
    </row>
    <row r="16" spans="1:14" ht="15">
      <c r="C16" s="293"/>
      <c r="D16" s="295"/>
      <c r="E16" s="295"/>
      <c r="F16" s="295"/>
      <c r="G16" s="295"/>
      <c r="H16" s="295"/>
      <c r="I16" s="296"/>
      <c r="J16" s="293"/>
      <c r="K16" s="749" t="str">
        <f>IF(J14=7,"&gt;7",L16)</f>
        <v>&lt;1,0</v>
      </c>
      <c r="L16" s="297" t="str">
        <f>IF(J14=0,"&lt;1,0",1/J13*K15)</f>
        <v>&lt;1,0</v>
      </c>
    </row>
    <row r="17" spans="1:12" ht="15">
      <c r="A17" s="1" t="s">
        <v>468</v>
      </c>
      <c r="C17" s="298"/>
      <c r="D17" s="299"/>
      <c r="E17" s="299"/>
      <c r="F17" s="299"/>
      <c r="G17" s="299"/>
      <c r="H17" s="299"/>
      <c r="I17" s="300"/>
      <c r="J17" s="298"/>
      <c r="K17" s="661" t="str">
        <f>IF(J14=7,K16,L17)</f>
        <v>&lt;1,0</v>
      </c>
      <c r="L17" s="660" t="str">
        <f>IF(L16="&lt;1,0","&lt;1,0",L16+J14)</f>
        <v>&lt;1,0</v>
      </c>
    </row>
  </sheetData>
  <mergeCells count="6">
    <mergeCell ref="M12:N12"/>
    <mergeCell ref="C1:K1"/>
    <mergeCell ref="M2:N2"/>
    <mergeCell ref="M3:N3"/>
    <mergeCell ref="C10:K10"/>
    <mergeCell ref="M11:N11"/>
  </mergeCells>
  <phoneticPr fontId="126" type="noConversion"/>
  <pageMargins left="0.7" right="0.7" top="0.78740157499999996" bottom="0.78740157499999996" header="0.3" footer="0.3"/>
  <pageSetup paperSize="9" orientation="portrait" r:id="rId1"/>
  <customProperties>
    <customPr name="_pios_id" r:id="rId2"/>
    <customPr name="EpmWorksheetKeyString_GUID" r:id="rId3"/>
  </customProperties>
</worksheet>
</file>

<file path=xl/worksheets/sheet5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C7D341-7EBD-424E-BBD5-740BA0B923D9}">
  <sheetPr codeName="Tabelle37">
    <tabColor rgb="FFFFFF00"/>
    <pageSetUpPr fitToPage="1"/>
  </sheetPr>
  <dimension ref="A1:AR130"/>
  <sheetViews>
    <sheetView showZeros="0" zoomScale="80" zoomScaleNormal="80" workbookViewId="0">
      <pane xSplit="3" ySplit="12" topLeftCell="D112" activePane="bottomRight" state="frozen"/>
      <selection pane="topRight" activeCell="O27" sqref="O27"/>
      <selection pane="bottomLeft" activeCell="O27" sqref="O27"/>
      <selection pane="bottomRight" activeCell="A115" sqref="A115:A126"/>
    </sheetView>
  </sheetViews>
  <sheetFormatPr defaultColWidth="11.375" defaultRowHeight="13.5" outlineLevelRow="1"/>
  <cols>
    <col min="1" max="1" width="48.75" style="1" bestFit="1" customWidth="1"/>
    <col min="2" max="2" width="10" style="1" customWidth="1"/>
    <col min="3" max="3" width="9.25" style="1" customWidth="1"/>
    <col min="4" max="11" width="11.75" style="1" customWidth="1"/>
    <col min="12" max="43" width="11.875" style="1" customWidth="1"/>
    <col min="44" max="16384" width="11.375" style="1"/>
  </cols>
  <sheetData>
    <row r="1" spans="1:43" ht="22.5">
      <c r="A1" s="1111" t="s">
        <v>285</v>
      </c>
      <c r="B1" s="1112"/>
      <c r="C1" s="1112"/>
      <c r="D1" s="1112"/>
      <c r="E1" s="1112"/>
      <c r="F1" s="1112"/>
      <c r="G1" s="1112"/>
      <c r="H1" s="1112"/>
      <c r="I1" s="1112"/>
      <c r="J1" s="1112"/>
      <c r="K1" s="1112"/>
      <c r="L1" s="1112"/>
      <c r="M1" s="1112"/>
      <c r="N1" s="1112"/>
      <c r="O1" s="1112"/>
      <c r="P1" s="1112"/>
      <c r="Q1" s="1112"/>
      <c r="R1" s="1112"/>
      <c r="S1" s="1112"/>
      <c r="T1" s="1112"/>
      <c r="U1" s="1112"/>
      <c r="V1" s="1112"/>
      <c r="W1" s="1112"/>
      <c r="X1" s="1112"/>
      <c r="Y1" s="1112"/>
      <c r="Z1" s="1112"/>
      <c r="AA1" s="1112"/>
      <c r="AB1" s="1112"/>
      <c r="AC1" s="1112"/>
      <c r="AD1" s="1112"/>
      <c r="AE1" s="1112"/>
      <c r="AF1" s="1112"/>
      <c r="AG1" s="1112"/>
      <c r="AH1" s="1112"/>
      <c r="AI1" s="1112"/>
      <c r="AJ1" s="1112"/>
      <c r="AK1" s="1112"/>
      <c r="AL1" s="1112"/>
      <c r="AM1" s="1112"/>
      <c r="AN1" s="1112"/>
      <c r="AO1" s="1112"/>
      <c r="AP1" s="1112"/>
      <c r="AQ1" s="1113"/>
    </row>
    <row r="2" spans="1:43" ht="16.5" customHeight="1">
      <c r="A2" s="561" t="s">
        <v>286</v>
      </c>
      <c r="B2" s="1120"/>
      <c r="C2" s="1121"/>
      <c r="D2" s="1059"/>
      <c r="E2" s="1060"/>
      <c r="F2" s="1116"/>
      <c r="G2" s="1060"/>
      <c r="H2" s="1060"/>
      <c r="I2" s="1060"/>
      <c r="J2" s="1060"/>
      <c r="K2" s="1060"/>
      <c r="L2" s="1060"/>
      <c r="M2" s="1060"/>
      <c r="N2" s="1060"/>
      <c r="O2" s="1060"/>
      <c r="P2" s="1060"/>
      <c r="Q2" s="1060"/>
      <c r="R2" s="1060"/>
      <c r="S2" s="1060"/>
      <c r="T2" s="1060"/>
      <c r="U2" s="1060"/>
      <c r="V2" s="1060"/>
      <c r="W2" s="1060"/>
      <c r="X2" s="1060"/>
      <c r="Y2" s="1060"/>
      <c r="Z2" s="1060"/>
      <c r="AA2" s="1060"/>
      <c r="AB2" s="1060"/>
      <c r="AC2" s="1060"/>
      <c r="AD2" s="1060"/>
      <c r="AE2" s="1060"/>
      <c r="AF2" s="1060"/>
      <c r="AG2" s="1060"/>
      <c r="AH2" s="1060"/>
      <c r="AI2" s="1060"/>
      <c r="AJ2" s="1060"/>
      <c r="AK2" s="1060"/>
      <c r="AL2" s="1060"/>
      <c r="AM2" s="1060"/>
      <c r="AN2" s="1060"/>
      <c r="AO2" s="1060"/>
      <c r="AP2" s="1060"/>
      <c r="AQ2" s="1061"/>
    </row>
    <row r="3" spans="1:43" s="74" customFormat="1" ht="16.5" customHeight="1">
      <c r="A3" s="561" t="s">
        <v>287</v>
      </c>
      <c r="B3" s="861"/>
      <c r="C3" s="862"/>
      <c r="D3" s="335"/>
      <c r="E3" s="247"/>
      <c r="F3" s="1117"/>
      <c r="G3" s="335"/>
      <c r="H3" s="335"/>
      <c r="I3" s="335"/>
      <c r="J3" s="335"/>
      <c r="K3" s="335"/>
      <c r="L3" s="335"/>
      <c r="M3" s="335"/>
      <c r="N3" s="335"/>
      <c r="O3" s="335"/>
      <c r="P3" s="335"/>
      <c r="Q3" s="335"/>
      <c r="R3" s="335"/>
      <c r="S3" s="335"/>
      <c r="T3" s="335"/>
      <c r="U3" s="335"/>
      <c r="V3" s="335"/>
      <c r="W3" s="335"/>
      <c r="X3" s="335"/>
      <c r="Y3" s="335"/>
      <c r="Z3" s="335"/>
      <c r="AA3" s="335"/>
      <c r="AB3" s="335"/>
      <c r="AC3" s="335"/>
      <c r="AD3" s="335"/>
      <c r="AE3" s="335"/>
      <c r="AF3" s="335"/>
      <c r="AG3" s="335"/>
      <c r="AH3" s="335"/>
      <c r="AI3" s="335"/>
      <c r="AJ3" s="335"/>
      <c r="AK3" s="335"/>
      <c r="AL3" s="335"/>
      <c r="AM3" s="335"/>
      <c r="AN3" s="335"/>
      <c r="AO3" s="335"/>
      <c r="AP3" s="335"/>
      <c r="AQ3" s="336"/>
    </row>
    <row r="4" spans="1:43" s="74" customFormat="1" ht="16.5" customHeight="1">
      <c r="A4" s="561" t="s">
        <v>288</v>
      </c>
      <c r="B4" s="863"/>
      <c r="C4" s="864"/>
      <c r="D4" s="335"/>
      <c r="E4" s="247"/>
      <c r="F4" s="1117"/>
      <c r="G4" s="335"/>
      <c r="H4" s="335"/>
      <c r="I4" s="335"/>
      <c r="J4" s="335"/>
      <c r="K4" s="335"/>
      <c r="L4" s="335"/>
      <c r="M4" s="335"/>
      <c r="N4" s="335"/>
      <c r="O4" s="335"/>
      <c r="P4" s="335"/>
      <c r="Q4" s="335"/>
      <c r="R4" s="335"/>
      <c r="S4" s="335"/>
      <c r="T4" s="335"/>
      <c r="U4" s="335"/>
      <c r="V4" s="335"/>
      <c r="W4" s="335"/>
      <c r="X4" s="335"/>
      <c r="Y4" s="335"/>
      <c r="Z4" s="335"/>
      <c r="AA4" s="335"/>
      <c r="AB4" s="335"/>
      <c r="AC4" s="335"/>
      <c r="AD4" s="335"/>
      <c r="AE4" s="335"/>
      <c r="AF4" s="335"/>
      <c r="AG4" s="335"/>
      <c r="AH4" s="335"/>
      <c r="AI4" s="335"/>
      <c r="AJ4" s="335"/>
      <c r="AK4" s="335"/>
      <c r="AL4" s="335"/>
      <c r="AM4" s="335"/>
      <c r="AN4" s="335"/>
      <c r="AO4" s="335"/>
      <c r="AP4" s="335"/>
      <c r="AQ4" s="336"/>
    </row>
    <row r="5" spans="1:43" s="74" customFormat="1" ht="16.5" customHeight="1">
      <c r="A5" s="561" t="s">
        <v>289</v>
      </c>
      <c r="B5" s="863"/>
      <c r="C5" s="864"/>
      <c r="D5" s="335"/>
      <c r="E5" s="247"/>
      <c r="F5" s="1117"/>
      <c r="G5" s="335"/>
      <c r="H5" s="335"/>
      <c r="I5" s="335"/>
      <c r="J5" s="335"/>
      <c r="K5" s="335"/>
      <c r="L5" s="335"/>
      <c r="M5" s="335"/>
      <c r="N5" s="335"/>
      <c r="O5" s="335"/>
      <c r="P5" s="335"/>
      <c r="Q5" s="335"/>
      <c r="R5" s="335"/>
      <c r="S5" s="335"/>
      <c r="T5" s="335"/>
      <c r="U5" s="335"/>
      <c r="V5" s="335"/>
      <c r="W5" s="335"/>
      <c r="X5" s="335"/>
      <c r="Y5" s="335"/>
      <c r="Z5" s="335"/>
      <c r="AA5" s="335"/>
      <c r="AB5" s="335"/>
      <c r="AC5" s="335"/>
      <c r="AD5" s="335"/>
      <c r="AE5" s="335"/>
      <c r="AF5" s="335"/>
      <c r="AG5" s="335"/>
      <c r="AH5" s="335"/>
      <c r="AI5" s="335"/>
      <c r="AJ5" s="335"/>
      <c r="AK5" s="335"/>
      <c r="AL5" s="335"/>
      <c r="AM5" s="335"/>
      <c r="AN5" s="335"/>
      <c r="AO5" s="335"/>
      <c r="AP5" s="335"/>
      <c r="AQ5" s="336"/>
    </row>
    <row r="6" spans="1:43" s="74" customFormat="1" ht="16.5" customHeight="1">
      <c r="A6" s="561" t="s">
        <v>61</v>
      </c>
      <c r="B6" s="1122"/>
      <c r="C6" s="1123"/>
      <c r="D6" s="247"/>
      <c r="E6" s="247"/>
      <c r="F6" s="1117"/>
      <c r="G6" s="247"/>
      <c r="H6" s="247"/>
      <c r="I6" s="247"/>
      <c r="J6" s="247"/>
      <c r="K6" s="247"/>
      <c r="L6" s="247"/>
      <c r="M6" s="247"/>
      <c r="N6" s="247"/>
      <c r="O6" s="247"/>
      <c r="P6" s="247"/>
      <c r="Q6" s="247"/>
      <c r="R6" s="247"/>
      <c r="S6" s="247"/>
      <c r="T6" s="247"/>
      <c r="U6" s="247"/>
      <c r="V6" s="247"/>
      <c r="W6" s="247"/>
      <c r="X6" s="247"/>
      <c r="Y6" s="247"/>
      <c r="Z6" s="247"/>
      <c r="AA6" s="247"/>
      <c r="AB6" s="247"/>
      <c r="AC6" s="247"/>
      <c r="AD6" s="247"/>
      <c r="AE6" s="247"/>
      <c r="AF6" s="247"/>
      <c r="AG6" s="247"/>
      <c r="AH6" s="247"/>
      <c r="AI6" s="247"/>
      <c r="AJ6" s="247"/>
      <c r="AK6" s="247"/>
      <c r="AL6" s="247"/>
      <c r="AM6" s="247"/>
      <c r="AN6" s="247"/>
      <c r="AO6" s="247"/>
      <c r="AP6" s="247"/>
      <c r="AQ6" s="248"/>
    </row>
    <row r="7" spans="1:43" s="74" customFormat="1" ht="16.5" customHeight="1">
      <c r="A7" s="561" t="s">
        <v>290</v>
      </c>
      <c r="B7" s="860">
        <f>COUNT(D13:D19)</f>
        <v>0</v>
      </c>
      <c r="C7" s="561"/>
      <c r="D7" s="247"/>
      <c r="E7" s="247"/>
      <c r="F7" s="857"/>
      <c r="G7" s="247"/>
      <c r="H7" s="247"/>
      <c r="I7" s="247"/>
      <c r="J7" s="247"/>
      <c r="K7" s="247"/>
      <c r="L7" s="247"/>
      <c r="M7" s="247"/>
      <c r="N7" s="247"/>
      <c r="O7" s="247"/>
      <c r="P7" s="247"/>
      <c r="Q7" s="247"/>
      <c r="R7" s="247"/>
      <c r="S7" s="247"/>
      <c r="T7" s="247"/>
      <c r="U7" s="247"/>
      <c r="V7" s="247"/>
      <c r="W7" s="247"/>
      <c r="X7" s="247"/>
      <c r="Y7" s="247"/>
      <c r="Z7" s="247"/>
      <c r="AA7" s="247"/>
      <c r="AB7" s="247"/>
      <c r="AC7" s="247"/>
      <c r="AD7" s="247"/>
      <c r="AE7" s="247"/>
      <c r="AF7" s="247"/>
      <c r="AG7" s="247"/>
      <c r="AH7" s="247"/>
      <c r="AI7" s="247"/>
      <c r="AJ7" s="247"/>
      <c r="AK7" s="247"/>
      <c r="AL7" s="247"/>
      <c r="AM7" s="247"/>
      <c r="AN7" s="247"/>
      <c r="AO7" s="247"/>
      <c r="AP7" s="247"/>
      <c r="AQ7" s="248"/>
    </row>
    <row r="8" spans="1:43" s="74" customFormat="1" ht="16.5" customHeight="1">
      <c r="A8" s="561" t="s">
        <v>291</v>
      </c>
      <c r="B8" s="1124"/>
      <c r="C8" s="1125"/>
      <c r="D8" s="247"/>
      <c r="E8" s="247"/>
      <c r="F8" s="247"/>
      <c r="G8" s="247"/>
      <c r="H8" s="247"/>
      <c r="I8" s="247"/>
      <c r="J8" s="247"/>
      <c r="K8" s="247"/>
      <c r="L8" s="247"/>
      <c r="M8" s="247"/>
      <c r="N8" s="247"/>
      <c r="O8" s="247"/>
      <c r="P8" s="247"/>
      <c r="Q8" s="247"/>
      <c r="R8" s="247"/>
      <c r="S8" s="247"/>
      <c r="T8" s="247"/>
      <c r="U8" s="247"/>
      <c r="V8" s="247"/>
      <c r="W8" s="247"/>
      <c r="X8" s="247"/>
      <c r="Y8" s="247"/>
      <c r="Z8" s="247"/>
      <c r="AA8" s="392"/>
      <c r="AB8" s="392"/>
      <c r="AC8" s="392"/>
      <c r="AD8" s="392"/>
      <c r="AE8" s="392"/>
      <c r="AF8" s="392"/>
      <c r="AG8" s="392"/>
      <c r="AH8" s="392"/>
      <c r="AI8" s="392"/>
      <c r="AJ8" s="392"/>
      <c r="AK8" s="392"/>
      <c r="AL8" s="392"/>
      <c r="AM8" s="392"/>
      <c r="AN8" s="392"/>
      <c r="AO8" s="392"/>
      <c r="AP8" s="392"/>
      <c r="AQ8" s="393"/>
    </row>
    <row r="9" spans="1:43" s="74" customFormat="1" ht="16.5" customHeight="1">
      <c r="A9" s="561" t="s">
        <v>292</v>
      </c>
      <c r="B9" s="1124"/>
      <c r="C9" s="1125"/>
      <c r="D9" s="476"/>
      <c r="E9" s="476"/>
      <c r="F9" s="476"/>
      <c r="G9" s="476"/>
      <c r="H9" s="476"/>
      <c r="I9" s="476"/>
      <c r="J9" s="476"/>
      <c r="K9" s="476"/>
      <c r="L9" s="247"/>
      <c r="M9" s="247"/>
      <c r="N9" s="247"/>
      <c r="O9" s="247"/>
      <c r="P9" s="247"/>
      <c r="Q9" s="247"/>
      <c r="R9" s="247"/>
      <c r="S9" s="247"/>
      <c r="T9" s="247"/>
      <c r="U9" s="247"/>
      <c r="V9" s="247"/>
      <c r="W9" s="247"/>
      <c r="X9" s="247"/>
      <c r="Y9" s="247"/>
      <c r="Z9" s="247"/>
      <c r="AA9" s="392"/>
      <c r="AB9" s="392"/>
      <c r="AC9" s="392"/>
      <c r="AD9" s="392"/>
      <c r="AE9" s="392"/>
      <c r="AF9" s="392"/>
      <c r="AG9" s="392"/>
      <c r="AH9" s="392"/>
      <c r="AI9" s="392"/>
      <c r="AJ9" s="392"/>
      <c r="AK9" s="392"/>
      <c r="AL9" s="392"/>
      <c r="AM9" s="392"/>
      <c r="AN9" s="392"/>
      <c r="AO9" s="392"/>
      <c r="AP9" s="392"/>
      <c r="AQ9" s="393"/>
    </row>
    <row r="10" spans="1:43" s="74" customFormat="1" ht="16.5" customHeight="1">
      <c r="A10" s="561" t="s">
        <v>62</v>
      </c>
      <c r="B10" s="1126"/>
      <c r="C10" s="1127"/>
      <c r="D10" s="394">
        <v>1</v>
      </c>
      <c r="E10" s="394">
        <f>D10+1</f>
        <v>2</v>
      </c>
      <c r="F10" s="394">
        <f t="shared" ref="F10:AQ10" si="0">E10+1</f>
        <v>3</v>
      </c>
      <c r="G10" s="394">
        <f t="shared" si="0"/>
        <v>4</v>
      </c>
      <c r="H10" s="394">
        <f t="shared" si="0"/>
        <v>5</v>
      </c>
      <c r="I10" s="394">
        <f t="shared" si="0"/>
        <v>6</v>
      </c>
      <c r="J10" s="394">
        <f t="shared" si="0"/>
        <v>7</v>
      </c>
      <c r="K10" s="394">
        <f t="shared" si="0"/>
        <v>8</v>
      </c>
      <c r="L10" s="394">
        <f t="shared" si="0"/>
        <v>9</v>
      </c>
      <c r="M10" s="394">
        <f t="shared" si="0"/>
        <v>10</v>
      </c>
      <c r="N10" s="394">
        <f t="shared" si="0"/>
        <v>11</v>
      </c>
      <c r="O10" s="394">
        <f t="shared" si="0"/>
        <v>12</v>
      </c>
      <c r="P10" s="394">
        <f t="shared" si="0"/>
        <v>13</v>
      </c>
      <c r="Q10" s="394">
        <f t="shared" si="0"/>
        <v>14</v>
      </c>
      <c r="R10" s="394">
        <f t="shared" si="0"/>
        <v>15</v>
      </c>
      <c r="S10" s="394">
        <f t="shared" si="0"/>
        <v>16</v>
      </c>
      <c r="T10" s="394">
        <f t="shared" si="0"/>
        <v>17</v>
      </c>
      <c r="U10" s="394">
        <f t="shared" si="0"/>
        <v>18</v>
      </c>
      <c r="V10" s="394">
        <f t="shared" si="0"/>
        <v>19</v>
      </c>
      <c r="W10" s="394">
        <f t="shared" si="0"/>
        <v>20</v>
      </c>
      <c r="X10" s="394">
        <f t="shared" si="0"/>
        <v>21</v>
      </c>
      <c r="Y10" s="394">
        <f t="shared" si="0"/>
        <v>22</v>
      </c>
      <c r="Z10" s="394">
        <f t="shared" si="0"/>
        <v>23</v>
      </c>
      <c r="AA10" s="394">
        <f t="shared" si="0"/>
        <v>24</v>
      </c>
      <c r="AB10" s="394">
        <f t="shared" si="0"/>
        <v>25</v>
      </c>
      <c r="AC10" s="394">
        <f t="shared" si="0"/>
        <v>26</v>
      </c>
      <c r="AD10" s="394">
        <f t="shared" si="0"/>
        <v>27</v>
      </c>
      <c r="AE10" s="394">
        <f t="shared" si="0"/>
        <v>28</v>
      </c>
      <c r="AF10" s="394">
        <f t="shared" si="0"/>
        <v>29</v>
      </c>
      <c r="AG10" s="394">
        <f t="shared" si="0"/>
        <v>30</v>
      </c>
      <c r="AH10" s="394">
        <f t="shared" si="0"/>
        <v>31</v>
      </c>
      <c r="AI10" s="394">
        <f t="shared" si="0"/>
        <v>32</v>
      </c>
      <c r="AJ10" s="394">
        <f t="shared" si="0"/>
        <v>33</v>
      </c>
      <c r="AK10" s="394">
        <f t="shared" si="0"/>
        <v>34</v>
      </c>
      <c r="AL10" s="394">
        <f t="shared" si="0"/>
        <v>35</v>
      </c>
      <c r="AM10" s="394">
        <f t="shared" si="0"/>
        <v>36</v>
      </c>
      <c r="AN10" s="394">
        <f t="shared" si="0"/>
        <v>37</v>
      </c>
      <c r="AO10" s="394">
        <f t="shared" si="0"/>
        <v>38</v>
      </c>
      <c r="AP10" s="394">
        <f t="shared" si="0"/>
        <v>39</v>
      </c>
      <c r="AQ10" s="395">
        <f t="shared" si="0"/>
        <v>40</v>
      </c>
    </row>
    <row r="11" spans="1:43" s="3" customFormat="1" ht="21" customHeight="1">
      <c r="A11" s="1118" t="s">
        <v>469</v>
      </c>
      <c r="B11" s="1062" t="s">
        <v>294</v>
      </c>
      <c r="C11" s="1063"/>
      <c r="D11" s="1064"/>
      <c r="E11" s="570"/>
      <c r="F11" s="570"/>
      <c r="G11" s="570"/>
      <c r="H11" s="570"/>
      <c r="I11" s="570"/>
      <c r="J11" s="570"/>
      <c r="K11" s="570"/>
      <c r="L11" s="570"/>
      <c r="M11" s="570"/>
      <c r="N11" s="570"/>
      <c r="O11" s="570"/>
      <c r="P11" s="570"/>
      <c r="Q11" s="570"/>
      <c r="R11" s="570"/>
      <c r="S11" s="570"/>
      <c r="T11" s="570"/>
      <c r="U11" s="570"/>
      <c r="V11" s="570"/>
      <c r="W11" s="570"/>
      <c r="X11" s="570"/>
      <c r="Y11" s="570"/>
      <c r="Z11" s="570"/>
      <c r="AA11" s="570"/>
      <c r="AB11" s="570"/>
      <c r="AC11" s="570"/>
      <c r="AD11" s="570"/>
      <c r="AE11" s="570"/>
      <c r="AF11" s="570"/>
      <c r="AG11" s="570"/>
      <c r="AH11" s="570"/>
      <c r="AI11" s="570"/>
      <c r="AJ11" s="570"/>
      <c r="AK11" s="570"/>
      <c r="AL11" s="570"/>
      <c r="AM11" s="570"/>
      <c r="AN11" s="570"/>
      <c r="AO11" s="570"/>
      <c r="AP11" s="570"/>
      <c r="AQ11" s="713"/>
    </row>
    <row r="12" spans="1:43" ht="21" customHeight="1">
      <c r="A12" s="1119"/>
      <c r="B12" s="562" t="s">
        <v>295</v>
      </c>
      <c r="C12" s="563"/>
      <c r="D12" s="571"/>
      <c r="E12" s="572"/>
      <c r="F12" s="573"/>
      <c r="G12" s="572"/>
      <c r="H12" s="572"/>
      <c r="I12" s="573"/>
      <c r="J12" s="573"/>
      <c r="K12" s="573"/>
      <c r="L12" s="573"/>
      <c r="M12" s="573"/>
      <c r="N12" s="573"/>
      <c r="O12" s="573"/>
      <c r="P12" s="573"/>
      <c r="Q12" s="573"/>
      <c r="R12" s="573"/>
      <c r="S12" s="573"/>
      <c r="T12" s="573"/>
      <c r="U12" s="573"/>
      <c r="V12" s="574"/>
      <c r="W12" s="574"/>
      <c r="X12" s="574"/>
      <c r="Y12" s="574"/>
      <c r="Z12" s="574"/>
      <c r="AA12" s="574"/>
      <c r="AB12" s="574"/>
      <c r="AC12" s="573"/>
      <c r="AD12" s="574"/>
      <c r="AE12" s="574"/>
      <c r="AF12" s="574"/>
      <c r="AG12" s="574"/>
      <c r="AH12" s="574"/>
      <c r="AI12" s="574"/>
      <c r="AJ12" s="574"/>
      <c r="AK12" s="574"/>
      <c r="AL12" s="574"/>
      <c r="AM12" s="574"/>
      <c r="AN12" s="574"/>
      <c r="AO12" s="574"/>
      <c r="AP12" s="574"/>
      <c r="AQ12" s="575"/>
    </row>
    <row r="13" spans="1:43" ht="15.75" customHeight="1">
      <c r="A13" s="567" t="s">
        <v>296</v>
      </c>
      <c r="B13" s="568">
        <f>A22</f>
        <v>2026</v>
      </c>
      <c r="C13" s="569"/>
      <c r="D13" s="576"/>
      <c r="E13" s="577"/>
      <c r="F13" s="577"/>
      <c r="G13" s="578"/>
      <c r="H13" s="577"/>
      <c r="I13" s="577"/>
      <c r="J13" s="577"/>
      <c r="K13" s="577"/>
      <c r="L13" s="577"/>
      <c r="M13" s="577"/>
      <c r="N13" s="577"/>
      <c r="O13" s="577"/>
      <c r="P13" s="577"/>
      <c r="Q13" s="577"/>
      <c r="R13" s="577"/>
      <c r="S13" s="577"/>
      <c r="T13" s="577"/>
      <c r="U13" s="577"/>
      <c r="V13" s="577"/>
      <c r="W13" s="577"/>
      <c r="X13" s="577"/>
      <c r="Y13" s="577"/>
      <c r="Z13" s="577"/>
      <c r="AA13" s="577"/>
      <c r="AB13" s="577"/>
      <c r="AC13" s="577"/>
      <c r="AD13" s="577"/>
      <c r="AE13" s="577"/>
      <c r="AF13" s="577"/>
      <c r="AG13" s="577"/>
      <c r="AH13" s="577"/>
      <c r="AI13" s="577"/>
      <c r="AJ13" s="577"/>
      <c r="AK13" s="577"/>
      <c r="AL13" s="577"/>
      <c r="AM13" s="577"/>
      <c r="AN13" s="577"/>
      <c r="AO13" s="577"/>
      <c r="AP13" s="577"/>
      <c r="AQ13" s="579"/>
    </row>
    <row r="14" spans="1:43" ht="15.75" customHeight="1">
      <c r="A14" s="567" t="s">
        <v>296</v>
      </c>
      <c r="B14" s="568">
        <f>A23</f>
        <v>2027</v>
      </c>
      <c r="C14" s="569"/>
      <c r="D14" s="576"/>
      <c r="E14" s="577"/>
      <c r="F14" s="577"/>
      <c r="G14" s="578"/>
      <c r="H14" s="577"/>
      <c r="I14" s="577"/>
      <c r="J14" s="577"/>
      <c r="K14" s="577"/>
      <c r="L14" s="577"/>
      <c r="M14" s="577"/>
      <c r="N14" s="577"/>
      <c r="O14" s="577"/>
      <c r="P14" s="577"/>
      <c r="Q14" s="577"/>
      <c r="R14" s="577"/>
      <c r="S14" s="577"/>
      <c r="T14" s="577"/>
      <c r="U14" s="577"/>
      <c r="V14" s="577"/>
      <c r="W14" s="577"/>
      <c r="X14" s="577"/>
      <c r="Y14" s="577"/>
      <c r="Z14" s="577"/>
      <c r="AA14" s="577"/>
      <c r="AB14" s="577"/>
      <c r="AC14" s="577"/>
      <c r="AD14" s="577"/>
      <c r="AE14" s="577"/>
      <c r="AF14" s="577"/>
      <c r="AG14" s="577"/>
      <c r="AH14" s="577"/>
      <c r="AI14" s="577"/>
      <c r="AJ14" s="577"/>
      <c r="AK14" s="577"/>
      <c r="AL14" s="577"/>
      <c r="AM14" s="577"/>
      <c r="AN14" s="577"/>
      <c r="AO14" s="577"/>
      <c r="AP14" s="577"/>
      <c r="AQ14" s="579"/>
    </row>
    <row r="15" spans="1:43" ht="15.75" customHeight="1">
      <c r="A15" s="567" t="s">
        <v>296</v>
      </c>
      <c r="B15" s="568">
        <f>A24</f>
        <v>2028</v>
      </c>
      <c r="C15" s="569"/>
      <c r="D15" s="576"/>
      <c r="E15" s="577"/>
      <c r="F15" s="577"/>
      <c r="G15" s="578"/>
      <c r="H15" s="577"/>
      <c r="I15" s="577"/>
      <c r="J15" s="577"/>
      <c r="K15" s="577"/>
      <c r="L15" s="577"/>
      <c r="M15" s="577"/>
      <c r="N15" s="577"/>
      <c r="O15" s="577"/>
      <c r="P15" s="577"/>
      <c r="Q15" s="577"/>
      <c r="R15" s="577"/>
      <c r="S15" s="577"/>
      <c r="T15" s="577"/>
      <c r="U15" s="577"/>
      <c r="V15" s="577"/>
      <c r="W15" s="577"/>
      <c r="X15" s="577"/>
      <c r="Y15" s="577"/>
      <c r="Z15" s="577"/>
      <c r="AA15" s="577"/>
      <c r="AB15" s="577"/>
      <c r="AC15" s="577"/>
      <c r="AD15" s="577"/>
      <c r="AE15" s="577"/>
      <c r="AF15" s="577"/>
      <c r="AG15" s="577"/>
      <c r="AH15" s="577"/>
      <c r="AI15" s="577"/>
      <c r="AJ15" s="577"/>
      <c r="AK15" s="577"/>
      <c r="AL15" s="577"/>
      <c r="AM15" s="577"/>
      <c r="AN15" s="577"/>
      <c r="AO15" s="577"/>
      <c r="AP15" s="577"/>
      <c r="AQ15" s="579"/>
    </row>
    <row r="16" spans="1:43" ht="15.75" customHeight="1">
      <c r="A16" s="567" t="s">
        <v>296</v>
      </c>
      <c r="B16" s="568">
        <f>A25</f>
        <v>2029</v>
      </c>
      <c r="C16" s="569"/>
      <c r="D16" s="576"/>
      <c r="E16" s="577"/>
      <c r="F16" s="577"/>
      <c r="G16" s="578"/>
      <c r="H16" s="577"/>
      <c r="I16" s="577"/>
      <c r="J16" s="577"/>
      <c r="K16" s="577"/>
      <c r="L16" s="577"/>
      <c r="M16" s="577"/>
      <c r="N16" s="577"/>
      <c r="O16" s="577"/>
      <c r="P16" s="577"/>
      <c r="Q16" s="577"/>
      <c r="R16" s="577"/>
      <c r="S16" s="577"/>
      <c r="T16" s="577"/>
      <c r="U16" s="577"/>
      <c r="V16" s="577"/>
      <c r="W16" s="577"/>
      <c r="X16" s="577"/>
      <c r="Y16" s="577"/>
      <c r="Z16" s="577"/>
      <c r="AA16" s="577"/>
      <c r="AB16" s="577"/>
      <c r="AC16" s="577"/>
      <c r="AD16" s="577"/>
      <c r="AE16" s="577"/>
      <c r="AF16" s="577"/>
      <c r="AG16" s="577"/>
      <c r="AH16" s="577"/>
      <c r="AI16" s="577"/>
      <c r="AJ16" s="577"/>
      <c r="AK16" s="577"/>
      <c r="AL16" s="577"/>
      <c r="AM16" s="577"/>
      <c r="AN16" s="577"/>
      <c r="AO16" s="577"/>
      <c r="AP16" s="577"/>
      <c r="AQ16" s="579"/>
    </row>
    <row r="17" spans="1:43" ht="15.75" customHeight="1">
      <c r="A17" s="567" t="s">
        <v>296</v>
      </c>
      <c r="B17" s="568">
        <f>A26</f>
        <v>2030</v>
      </c>
      <c r="C17" s="569"/>
      <c r="D17" s="576"/>
      <c r="E17" s="577"/>
      <c r="F17" s="577"/>
      <c r="G17" s="578"/>
      <c r="H17" s="577"/>
      <c r="I17" s="577"/>
      <c r="J17" s="577"/>
      <c r="K17" s="577"/>
      <c r="L17" s="577"/>
      <c r="M17" s="577"/>
      <c r="N17" s="577"/>
      <c r="O17" s="577"/>
      <c r="P17" s="577"/>
      <c r="Q17" s="577"/>
      <c r="R17" s="577"/>
      <c r="S17" s="577"/>
      <c r="T17" s="577"/>
      <c r="U17" s="577"/>
      <c r="V17" s="577"/>
      <c r="W17" s="577"/>
      <c r="X17" s="577"/>
      <c r="Y17" s="577"/>
      <c r="Z17" s="577"/>
      <c r="AA17" s="577"/>
      <c r="AB17" s="577"/>
      <c r="AC17" s="577"/>
      <c r="AD17" s="577"/>
      <c r="AE17" s="577"/>
      <c r="AF17" s="577"/>
      <c r="AG17" s="577"/>
      <c r="AH17" s="577"/>
      <c r="AI17" s="577"/>
      <c r="AJ17" s="577"/>
      <c r="AK17" s="577"/>
      <c r="AL17" s="577"/>
      <c r="AM17" s="577"/>
      <c r="AN17" s="577"/>
      <c r="AO17" s="577"/>
      <c r="AP17" s="577"/>
      <c r="AQ17" s="579"/>
    </row>
    <row r="18" spans="1:43" ht="15.75" customHeight="1">
      <c r="A18" s="567" t="s">
        <v>296</v>
      </c>
      <c r="B18" s="568">
        <f t="shared" ref="B18:B19" si="1">A27</f>
        <v>2031</v>
      </c>
      <c r="C18" s="569"/>
      <c r="D18" s="576"/>
      <c r="E18" s="577"/>
      <c r="F18" s="577"/>
      <c r="G18" s="578"/>
      <c r="H18" s="577"/>
      <c r="I18" s="577"/>
      <c r="J18" s="577"/>
      <c r="K18" s="577"/>
      <c r="L18" s="577"/>
      <c r="M18" s="577"/>
      <c r="N18" s="577"/>
      <c r="O18" s="577"/>
      <c r="P18" s="577"/>
      <c r="Q18" s="577"/>
      <c r="R18" s="577"/>
      <c r="S18" s="577"/>
      <c r="T18" s="577"/>
      <c r="U18" s="577"/>
      <c r="V18" s="577"/>
      <c r="W18" s="577"/>
      <c r="X18" s="577"/>
      <c r="Y18" s="577"/>
      <c r="Z18" s="577"/>
      <c r="AA18" s="577"/>
      <c r="AB18" s="577"/>
      <c r="AC18" s="577"/>
      <c r="AD18" s="577"/>
      <c r="AE18" s="577"/>
      <c r="AF18" s="577"/>
      <c r="AG18" s="577"/>
      <c r="AH18" s="577"/>
      <c r="AI18" s="577"/>
      <c r="AJ18" s="577"/>
      <c r="AK18" s="577"/>
      <c r="AL18" s="577"/>
      <c r="AM18" s="577"/>
      <c r="AN18" s="577"/>
      <c r="AO18" s="577"/>
      <c r="AP18" s="577"/>
      <c r="AQ18" s="579"/>
    </row>
    <row r="19" spans="1:43" ht="15.75" customHeight="1">
      <c r="A19" s="564" t="s">
        <v>296</v>
      </c>
      <c r="B19" s="565">
        <f t="shared" si="1"/>
        <v>2032</v>
      </c>
      <c r="C19" s="566"/>
      <c r="D19" s="580"/>
      <c r="E19" s="581"/>
      <c r="F19" s="581"/>
      <c r="G19" s="582"/>
      <c r="H19" s="581"/>
      <c r="I19" s="581"/>
      <c r="J19" s="581"/>
      <c r="K19" s="581"/>
      <c r="L19" s="581"/>
      <c r="M19" s="581"/>
      <c r="N19" s="581"/>
      <c r="O19" s="581"/>
      <c r="P19" s="581"/>
      <c r="Q19" s="581"/>
      <c r="R19" s="581"/>
      <c r="S19" s="581"/>
      <c r="T19" s="581"/>
      <c r="U19" s="581"/>
      <c r="V19" s="581"/>
      <c r="W19" s="581"/>
      <c r="X19" s="581"/>
      <c r="Y19" s="581"/>
      <c r="Z19" s="581"/>
      <c r="AA19" s="581"/>
      <c r="AB19" s="581"/>
      <c r="AC19" s="581"/>
      <c r="AD19" s="581"/>
      <c r="AE19" s="581"/>
      <c r="AF19" s="581"/>
      <c r="AG19" s="581"/>
      <c r="AH19" s="581"/>
      <c r="AI19" s="581"/>
      <c r="AJ19" s="581"/>
      <c r="AK19" s="581"/>
      <c r="AL19" s="581"/>
      <c r="AM19" s="581"/>
      <c r="AN19" s="581"/>
      <c r="AO19" s="581"/>
      <c r="AP19" s="581"/>
      <c r="AQ19" s="583"/>
    </row>
    <row r="20" spans="1:43" ht="14.25" customHeight="1">
      <c r="A20" s="64"/>
      <c r="B20" s="65"/>
      <c r="C20" s="65"/>
      <c r="D20" s="718">
        <f>SUM(D13:D19)</f>
        <v>0</v>
      </c>
      <c r="E20" s="718">
        <f>SUM(E13:E19)</f>
        <v>0</v>
      </c>
      <c r="F20" s="718">
        <f t="shared" ref="F20:AQ20" si="2">SUM(F13:F19)</f>
        <v>0</v>
      </c>
      <c r="G20" s="718">
        <f t="shared" si="2"/>
        <v>0</v>
      </c>
      <c r="H20" s="718">
        <f t="shared" si="2"/>
        <v>0</v>
      </c>
      <c r="I20" s="718">
        <f t="shared" si="2"/>
        <v>0</v>
      </c>
      <c r="J20" s="718">
        <f t="shared" si="2"/>
        <v>0</v>
      </c>
      <c r="K20" s="718">
        <f t="shared" si="2"/>
        <v>0</v>
      </c>
      <c r="L20" s="718">
        <f t="shared" si="2"/>
        <v>0</v>
      </c>
      <c r="M20" s="718">
        <f t="shared" si="2"/>
        <v>0</v>
      </c>
      <c r="N20" s="718">
        <f t="shared" si="2"/>
        <v>0</v>
      </c>
      <c r="O20" s="718">
        <f t="shared" si="2"/>
        <v>0</v>
      </c>
      <c r="P20" s="718">
        <f t="shared" si="2"/>
        <v>0</v>
      </c>
      <c r="Q20" s="718">
        <f t="shared" si="2"/>
        <v>0</v>
      </c>
      <c r="R20" s="718">
        <f t="shared" si="2"/>
        <v>0</v>
      </c>
      <c r="S20" s="718">
        <f t="shared" si="2"/>
        <v>0</v>
      </c>
      <c r="T20" s="718">
        <f t="shared" si="2"/>
        <v>0</v>
      </c>
      <c r="U20" s="718">
        <f t="shared" si="2"/>
        <v>0</v>
      </c>
      <c r="V20" s="718">
        <f t="shared" si="2"/>
        <v>0</v>
      </c>
      <c r="W20" s="718">
        <f t="shared" si="2"/>
        <v>0</v>
      </c>
      <c r="X20" s="718">
        <f t="shared" si="2"/>
        <v>0</v>
      </c>
      <c r="Y20" s="718">
        <f t="shared" si="2"/>
        <v>0</v>
      </c>
      <c r="Z20" s="718">
        <f t="shared" si="2"/>
        <v>0</v>
      </c>
      <c r="AA20" s="718">
        <f t="shared" si="2"/>
        <v>0</v>
      </c>
      <c r="AB20" s="718">
        <f t="shared" si="2"/>
        <v>0</v>
      </c>
      <c r="AC20" s="718">
        <f t="shared" si="2"/>
        <v>0</v>
      </c>
      <c r="AD20" s="718">
        <f t="shared" si="2"/>
        <v>0</v>
      </c>
      <c r="AE20" s="718">
        <f t="shared" si="2"/>
        <v>0</v>
      </c>
      <c r="AF20" s="718">
        <f t="shared" si="2"/>
        <v>0</v>
      </c>
      <c r="AG20" s="718">
        <f t="shared" si="2"/>
        <v>0</v>
      </c>
      <c r="AH20" s="718">
        <f t="shared" si="2"/>
        <v>0</v>
      </c>
      <c r="AI20" s="718">
        <f t="shared" si="2"/>
        <v>0</v>
      </c>
      <c r="AJ20" s="718">
        <f t="shared" si="2"/>
        <v>0</v>
      </c>
      <c r="AK20" s="718">
        <f t="shared" si="2"/>
        <v>0</v>
      </c>
      <c r="AL20" s="718">
        <f t="shared" si="2"/>
        <v>0</v>
      </c>
      <c r="AM20" s="718">
        <f t="shared" si="2"/>
        <v>0</v>
      </c>
      <c r="AN20" s="718">
        <f t="shared" si="2"/>
        <v>0</v>
      </c>
      <c r="AO20" s="718">
        <f t="shared" si="2"/>
        <v>0</v>
      </c>
      <c r="AP20" s="718">
        <f t="shared" si="2"/>
        <v>0</v>
      </c>
      <c r="AQ20" s="718">
        <f t="shared" si="2"/>
        <v>0</v>
      </c>
    </row>
    <row r="21" spans="1:43" ht="22.5">
      <c r="A21" s="377" t="s">
        <v>297</v>
      </c>
      <c r="B21" s="378"/>
      <c r="C21" s="378"/>
      <c r="D21" s="396"/>
      <c r="E21" s="378"/>
      <c r="F21" s="378"/>
      <c r="G21" s="378"/>
      <c r="H21" s="378"/>
      <c r="I21" s="378"/>
      <c r="J21" s="378"/>
      <c r="K21" s="378"/>
      <c r="L21" s="378"/>
      <c r="M21" s="378"/>
      <c r="N21" s="378"/>
      <c r="O21" s="378"/>
      <c r="P21" s="378"/>
      <c r="Q21" s="378"/>
      <c r="R21" s="378"/>
      <c r="S21" s="378"/>
      <c r="T21" s="378"/>
      <c r="U21" s="378"/>
      <c r="V21" s="378"/>
      <c r="W21" s="378"/>
      <c r="X21" s="378"/>
      <c r="Y21" s="378"/>
      <c r="Z21" s="378"/>
      <c r="AA21" s="378"/>
      <c r="AB21" s="378"/>
      <c r="AC21" s="378"/>
      <c r="AD21" s="378"/>
      <c r="AE21" s="378"/>
      <c r="AF21" s="378"/>
      <c r="AG21" s="378"/>
      <c r="AH21" s="378"/>
      <c r="AI21" s="378"/>
      <c r="AJ21" s="378"/>
      <c r="AK21" s="378"/>
      <c r="AL21" s="378"/>
      <c r="AM21" s="378"/>
      <c r="AN21" s="378"/>
      <c r="AO21" s="378"/>
      <c r="AP21" s="378"/>
      <c r="AQ21" s="379"/>
    </row>
    <row r="22" spans="1:43" s="74" customFormat="1" ht="15" customHeight="1">
      <c r="A22" s="1065">
        <f>D115</f>
        <v>2026</v>
      </c>
      <c r="B22" s="1066" t="s">
        <v>98</v>
      </c>
      <c r="C22" s="584"/>
      <c r="D22" s="1067">
        <f t="shared" ref="D22:AQ22" si="3">IF(D39&gt;0,$C$22,0)</f>
        <v>0</v>
      </c>
      <c r="E22" s="586">
        <f t="shared" si="3"/>
        <v>0</v>
      </c>
      <c r="F22" s="586">
        <f t="shared" si="3"/>
        <v>0</v>
      </c>
      <c r="G22" s="881">
        <f t="shared" si="3"/>
        <v>0</v>
      </c>
      <c r="H22" s="586">
        <f t="shared" si="3"/>
        <v>0</v>
      </c>
      <c r="I22" s="586">
        <f t="shared" si="3"/>
        <v>0</v>
      </c>
      <c r="J22" s="586">
        <f t="shared" si="3"/>
        <v>0</v>
      </c>
      <c r="K22" s="586">
        <f t="shared" si="3"/>
        <v>0</v>
      </c>
      <c r="L22" s="586">
        <f t="shared" si="3"/>
        <v>0</v>
      </c>
      <c r="M22" s="586">
        <f t="shared" si="3"/>
        <v>0</v>
      </c>
      <c r="N22" s="586">
        <f t="shared" si="3"/>
        <v>0</v>
      </c>
      <c r="O22" s="586">
        <f t="shared" si="3"/>
        <v>0</v>
      </c>
      <c r="P22" s="586">
        <f t="shared" si="3"/>
        <v>0</v>
      </c>
      <c r="Q22" s="586">
        <f t="shared" si="3"/>
        <v>0</v>
      </c>
      <c r="R22" s="586">
        <f t="shared" si="3"/>
        <v>0</v>
      </c>
      <c r="S22" s="586">
        <f t="shared" si="3"/>
        <v>0</v>
      </c>
      <c r="T22" s="586">
        <f t="shared" si="3"/>
        <v>0</v>
      </c>
      <c r="U22" s="586">
        <f t="shared" si="3"/>
        <v>0</v>
      </c>
      <c r="V22" s="586">
        <f t="shared" si="3"/>
        <v>0</v>
      </c>
      <c r="W22" s="586">
        <f t="shared" si="3"/>
        <v>0</v>
      </c>
      <c r="X22" s="586">
        <f t="shared" si="3"/>
        <v>0</v>
      </c>
      <c r="Y22" s="586">
        <f t="shared" si="3"/>
        <v>0</v>
      </c>
      <c r="Z22" s="586">
        <f t="shared" si="3"/>
        <v>0</v>
      </c>
      <c r="AA22" s="586">
        <f t="shared" si="3"/>
        <v>0</v>
      </c>
      <c r="AB22" s="586">
        <f t="shared" si="3"/>
        <v>0</v>
      </c>
      <c r="AC22" s="586">
        <f t="shared" si="3"/>
        <v>0</v>
      </c>
      <c r="AD22" s="586">
        <f t="shared" si="3"/>
        <v>0</v>
      </c>
      <c r="AE22" s="586">
        <f t="shared" si="3"/>
        <v>0</v>
      </c>
      <c r="AF22" s="586">
        <f t="shared" si="3"/>
        <v>0</v>
      </c>
      <c r="AG22" s="586">
        <f t="shared" si="3"/>
        <v>0</v>
      </c>
      <c r="AH22" s="586">
        <f t="shared" si="3"/>
        <v>0</v>
      </c>
      <c r="AI22" s="586">
        <f t="shared" si="3"/>
        <v>0</v>
      </c>
      <c r="AJ22" s="586">
        <f t="shared" si="3"/>
        <v>0</v>
      </c>
      <c r="AK22" s="586">
        <f t="shared" si="3"/>
        <v>0</v>
      </c>
      <c r="AL22" s="586">
        <f t="shared" si="3"/>
        <v>0</v>
      </c>
      <c r="AM22" s="586">
        <f t="shared" si="3"/>
        <v>0</v>
      </c>
      <c r="AN22" s="586">
        <f t="shared" si="3"/>
        <v>0</v>
      </c>
      <c r="AO22" s="586">
        <f t="shared" si="3"/>
        <v>0</v>
      </c>
      <c r="AP22" s="586">
        <f t="shared" si="3"/>
        <v>0</v>
      </c>
      <c r="AQ22" s="587">
        <f t="shared" si="3"/>
        <v>0</v>
      </c>
    </row>
    <row r="23" spans="1:43" s="74" customFormat="1" ht="15" customHeight="1">
      <c r="A23" s="597">
        <f>A22+1</f>
        <v>2027</v>
      </c>
      <c r="B23" s="598" t="s">
        <v>98</v>
      </c>
      <c r="C23" s="584"/>
      <c r="D23" s="588">
        <f t="shared" ref="D23:AQ23" si="4">IF(D39&gt;0,$C$23,0)</f>
        <v>0</v>
      </c>
      <c r="E23" s="589">
        <f t="shared" si="4"/>
        <v>0</v>
      </c>
      <c r="F23" s="589">
        <f t="shared" si="4"/>
        <v>0</v>
      </c>
      <c r="G23" s="590">
        <f t="shared" si="4"/>
        <v>0</v>
      </c>
      <c r="H23" s="589">
        <f t="shared" si="4"/>
        <v>0</v>
      </c>
      <c r="I23" s="589">
        <f t="shared" si="4"/>
        <v>0</v>
      </c>
      <c r="J23" s="589">
        <f t="shared" si="4"/>
        <v>0</v>
      </c>
      <c r="K23" s="589">
        <f t="shared" si="4"/>
        <v>0</v>
      </c>
      <c r="L23" s="589">
        <f t="shared" si="4"/>
        <v>0</v>
      </c>
      <c r="M23" s="589">
        <f t="shared" si="4"/>
        <v>0</v>
      </c>
      <c r="N23" s="589">
        <f t="shared" si="4"/>
        <v>0</v>
      </c>
      <c r="O23" s="589">
        <f t="shared" si="4"/>
        <v>0</v>
      </c>
      <c r="P23" s="589">
        <f t="shared" si="4"/>
        <v>0</v>
      </c>
      <c r="Q23" s="589">
        <f t="shared" si="4"/>
        <v>0</v>
      </c>
      <c r="R23" s="589">
        <f t="shared" si="4"/>
        <v>0</v>
      </c>
      <c r="S23" s="589">
        <f t="shared" si="4"/>
        <v>0</v>
      </c>
      <c r="T23" s="589">
        <f t="shared" si="4"/>
        <v>0</v>
      </c>
      <c r="U23" s="589">
        <f t="shared" si="4"/>
        <v>0</v>
      </c>
      <c r="V23" s="589">
        <f t="shared" si="4"/>
        <v>0</v>
      </c>
      <c r="W23" s="589">
        <f t="shared" si="4"/>
        <v>0</v>
      </c>
      <c r="X23" s="589">
        <f t="shared" si="4"/>
        <v>0</v>
      </c>
      <c r="Y23" s="589">
        <f t="shared" si="4"/>
        <v>0</v>
      </c>
      <c r="Z23" s="589">
        <f t="shared" si="4"/>
        <v>0</v>
      </c>
      <c r="AA23" s="589">
        <f t="shared" si="4"/>
        <v>0</v>
      </c>
      <c r="AB23" s="589">
        <f t="shared" si="4"/>
        <v>0</v>
      </c>
      <c r="AC23" s="589">
        <f t="shared" si="4"/>
        <v>0</v>
      </c>
      <c r="AD23" s="589">
        <f t="shared" si="4"/>
        <v>0</v>
      </c>
      <c r="AE23" s="589">
        <f t="shared" si="4"/>
        <v>0</v>
      </c>
      <c r="AF23" s="589">
        <f t="shared" si="4"/>
        <v>0</v>
      </c>
      <c r="AG23" s="589">
        <f t="shared" si="4"/>
        <v>0</v>
      </c>
      <c r="AH23" s="589">
        <f t="shared" si="4"/>
        <v>0</v>
      </c>
      <c r="AI23" s="589">
        <f t="shared" si="4"/>
        <v>0</v>
      </c>
      <c r="AJ23" s="589">
        <f t="shared" si="4"/>
        <v>0</v>
      </c>
      <c r="AK23" s="589">
        <f t="shared" si="4"/>
        <v>0</v>
      </c>
      <c r="AL23" s="589">
        <f t="shared" si="4"/>
        <v>0</v>
      </c>
      <c r="AM23" s="589">
        <f t="shared" si="4"/>
        <v>0</v>
      </c>
      <c r="AN23" s="589">
        <f t="shared" si="4"/>
        <v>0</v>
      </c>
      <c r="AO23" s="589">
        <f t="shared" si="4"/>
        <v>0</v>
      </c>
      <c r="AP23" s="589">
        <f t="shared" si="4"/>
        <v>0</v>
      </c>
      <c r="AQ23" s="591">
        <f t="shared" si="4"/>
        <v>0</v>
      </c>
    </row>
    <row r="24" spans="1:43" s="74" customFormat="1" ht="15" customHeight="1">
      <c r="A24" s="597">
        <f t="shared" ref="A24:A28" si="5">A23+1</f>
        <v>2028</v>
      </c>
      <c r="B24" s="598" t="s">
        <v>98</v>
      </c>
      <c r="C24" s="584"/>
      <c r="D24" s="588">
        <f t="shared" ref="D24:AQ24" si="6">IF(D39&gt;0,$C$24,0)</f>
        <v>0</v>
      </c>
      <c r="E24" s="589">
        <f t="shared" si="6"/>
        <v>0</v>
      </c>
      <c r="F24" s="589">
        <f t="shared" si="6"/>
        <v>0</v>
      </c>
      <c r="G24" s="590">
        <f t="shared" si="6"/>
        <v>0</v>
      </c>
      <c r="H24" s="589">
        <f t="shared" si="6"/>
        <v>0</v>
      </c>
      <c r="I24" s="589">
        <f t="shared" si="6"/>
        <v>0</v>
      </c>
      <c r="J24" s="589">
        <f t="shared" si="6"/>
        <v>0</v>
      </c>
      <c r="K24" s="589">
        <f t="shared" si="6"/>
        <v>0</v>
      </c>
      <c r="L24" s="589">
        <f t="shared" si="6"/>
        <v>0</v>
      </c>
      <c r="M24" s="589">
        <f t="shared" si="6"/>
        <v>0</v>
      </c>
      <c r="N24" s="589">
        <f t="shared" si="6"/>
        <v>0</v>
      </c>
      <c r="O24" s="589">
        <f t="shared" si="6"/>
        <v>0</v>
      </c>
      <c r="P24" s="589">
        <f t="shared" si="6"/>
        <v>0</v>
      </c>
      <c r="Q24" s="589">
        <f t="shared" si="6"/>
        <v>0</v>
      </c>
      <c r="R24" s="589">
        <f t="shared" si="6"/>
        <v>0</v>
      </c>
      <c r="S24" s="589">
        <f t="shared" si="6"/>
        <v>0</v>
      </c>
      <c r="T24" s="589">
        <f t="shared" si="6"/>
        <v>0</v>
      </c>
      <c r="U24" s="589">
        <f t="shared" si="6"/>
        <v>0</v>
      </c>
      <c r="V24" s="589">
        <f t="shared" si="6"/>
        <v>0</v>
      </c>
      <c r="W24" s="589">
        <f t="shared" si="6"/>
        <v>0</v>
      </c>
      <c r="X24" s="589">
        <f t="shared" si="6"/>
        <v>0</v>
      </c>
      <c r="Y24" s="589">
        <f t="shared" si="6"/>
        <v>0</v>
      </c>
      <c r="Z24" s="589">
        <f t="shared" si="6"/>
        <v>0</v>
      </c>
      <c r="AA24" s="589">
        <f t="shared" si="6"/>
        <v>0</v>
      </c>
      <c r="AB24" s="589">
        <f t="shared" si="6"/>
        <v>0</v>
      </c>
      <c r="AC24" s="589">
        <f t="shared" si="6"/>
        <v>0</v>
      </c>
      <c r="AD24" s="589">
        <f t="shared" si="6"/>
        <v>0</v>
      </c>
      <c r="AE24" s="589">
        <f t="shared" si="6"/>
        <v>0</v>
      </c>
      <c r="AF24" s="589">
        <f t="shared" si="6"/>
        <v>0</v>
      </c>
      <c r="AG24" s="589">
        <f t="shared" si="6"/>
        <v>0</v>
      </c>
      <c r="AH24" s="589">
        <f t="shared" si="6"/>
        <v>0</v>
      </c>
      <c r="AI24" s="589">
        <f t="shared" si="6"/>
        <v>0</v>
      </c>
      <c r="AJ24" s="589">
        <f t="shared" si="6"/>
        <v>0</v>
      </c>
      <c r="AK24" s="589">
        <f t="shared" si="6"/>
        <v>0</v>
      </c>
      <c r="AL24" s="589">
        <f t="shared" si="6"/>
        <v>0</v>
      </c>
      <c r="AM24" s="589">
        <f t="shared" si="6"/>
        <v>0</v>
      </c>
      <c r="AN24" s="589">
        <f t="shared" si="6"/>
        <v>0</v>
      </c>
      <c r="AO24" s="589">
        <f t="shared" si="6"/>
        <v>0</v>
      </c>
      <c r="AP24" s="589">
        <f t="shared" si="6"/>
        <v>0</v>
      </c>
      <c r="AQ24" s="591">
        <f t="shared" si="6"/>
        <v>0</v>
      </c>
    </row>
    <row r="25" spans="1:43" s="74" customFormat="1" ht="15" customHeight="1">
      <c r="A25" s="597">
        <f t="shared" si="5"/>
        <v>2029</v>
      </c>
      <c r="B25" s="598" t="s">
        <v>98</v>
      </c>
      <c r="C25" s="584"/>
      <c r="D25" s="588">
        <f t="shared" ref="D25:AQ25" si="7">IF(D39&gt;0,$C$25,0)</f>
        <v>0</v>
      </c>
      <c r="E25" s="589">
        <f t="shared" si="7"/>
        <v>0</v>
      </c>
      <c r="F25" s="589">
        <f t="shared" si="7"/>
        <v>0</v>
      </c>
      <c r="G25" s="590">
        <f t="shared" si="7"/>
        <v>0</v>
      </c>
      <c r="H25" s="589">
        <f t="shared" si="7"/>
        <v>0</v>
      </c>
      <c r="I25" s="589">
        <f t="shared" si="7"/>
        <v>0</v>
      </c>
      <c r="J25" s="589">
        <f t="shared" si="7"/>
        <v>0</v>
      </c>
      <c r="K25" s="589">
        <f t="shared" si="7"/>
        <v>0</v>
      </c>
      <c r="L25" s="589">
        <f t="shared" si="7"/>
        <v>0</v>
      </c>
      <c r="M25" s="589">
        <f t="shared" si="7"/>
        <v>0</v>
      </c>
      <c r="N25" s="589">
        <f t="shared" si="7"/>
        <v>0</v>
      </c>
      <c r="O25" s="589">
        <f t="shared" si="7"/>
        <v>0</v>
      </c>
      <c r="P25" s="589">
        <f t="shared" si="7"/>
        <v>0</v>
      </c>
      <c r="Q25" s="589">
        <f t="shared" si="7"/>
        <v>0</v>
      </c>
      <c r="R25" s="589">
        <f t="shared" si="7"/>
        <v>0</v>
      </c>
      <c r="S25" s="589">
        <f t="shared" si="7"/>
        <v>0</v>
      </c>
      <c r="T25" s="589">
        <f t="shared" si="7"/>
        <v>0</v>
      </c>
      <c r="U25" s="589">
        <f t="shared" si="7"/>
        <v>0</v>
      </c>
      <c r="V25" s="589">
        <f t="shared" si="7"/>
        <v>0</v>
      </c>
      <c r="W25" s="589">
        <f t="shared" si="7"/>
        <v>0</v>
      </c>
      <c r="X25" s="589">
        <f t="shared" si="7"/>
        <v>0</v>
      </c>
      <c r="Y25" s="589">
        <f t="shared" si="7"/>
        <v>0</v>
      </c>
      <c r="Z25" s="589">
        <f t="shared" si="7"/>
        <v>0</v>
      </c>
      <c r="AA25" s="589">
        <f t="shared" si="7"/>
        <v>0</v>
      </c>
      <c r="AB25" s="589">
        <f t="shared" si="7"/>
        <v>0</v>
      </c>
      <c r="AC25" s="589">
        <f t="shared" si="7"/>
        <v>0</v>
      </c>
      <c r="AD25" s="589">
        <f t="shared" si="7"/>
        <v>0</v>
      </c>
      <c r="AE25" s="589">
        <f t="shared" si="7"/>
        <v>0</v>
      </c>
      <c r="AF25" s="589">
        <f t="shared" si="7"/>
        <v>0</v>
      </c>
      <c r="AG25" s="589">
        <f t="shared" si="7"/>
        <v>0</v>
      </c>
      <c r="AH25" s="589">
        <f t="shared" si="7"/>
        <v>0</v>
      </c>
      <c r="AI25" s="589">
        <f t="shared" si="7"/>
        <v>0</v>
      </c>
      <c r="AJ25" s="589">
        <f t="shared" si="7"/>
        <v>0</v>
      </c>
      <c r="AK25" s="589">
        <f t="shared" si="7"/>
        <v>0</v>
      </c>
      <c r="AL25" s="589">
        <f t="shared" si="7"/>
        <v>0</v>
      </c>
      <c r="AM25" s="589">
        <f t="shared" si="7"/>
        <v>0</v>
      </c>
      <c r="AN25" s="589">
        <f t="shared" si="7"/>
        <v>0</v>
      </c>
      <c r="AO25" s="589">
        <f t="shared" si="7"/>
        <v>0</v>
      </c>
      <c r="AP25" s="589">
        <f t="shared" si="7"/>
        <v>0</v>
      </c>
      <c r="AQ25" s="591">
        <f t="shared" si="7"/>
        <v>0</v>
      </c>
    </row>
    <row r="26" spans="1:43" s="74" customFormat="1" ht="15" customHeight="1">
      <c r="A26" s="597">
        <f t="shared" si="5"/>
        <v>2030</v>
      </c>
      <c r="B26" s="598" t="s">
        <v>98</v>
      </c>
      <c r="C26" s="584"/>
      <c r="D26" s="588">
        <f t="shared" ref="D26:AQ26" si="8">IF(D39&gt;0,$C$26,0)</f>
        <v>0</v>
      </c>
      <c r="E26" s="589">
        <f t="shared" si="8"/>
        <v>0</v>
      </c>
      <c r="F26" s="589">
        <f t="shared" si="8"/>
        <v>0</v>
      </c>
      <c r="G26" s="592">
        <f t="shared" si="8"/>
        <v>0</v>
      </c>
      <c r="H26" s="589">
        <f t="shared" si="8"/>
        <v>0</v>
      </c>
      <c r="I26" s="589">
        <f t="shared" si="8"/>
        <v>0</v>
      </c>
      <c r="J26" s="589">
        <f t="shared" si="8"/>
        <v>0</v>
      </c>
      <c r="K26" s="589">
        <f t="shared" si="8"/>
        <v>0</v>
      </c>
      <c r="L26" s="589">
        <f t="shared" si="8"/>
        <v>0</v>
      </c>
      <c r="M26" s="589">
        <f t="shared" si="8"/>
        <v>0</v>
      </c>
      <c r="N26" s="589">
        <f t="shared" si="8"/>
        <v>0</v>
      </c>
      <c r="O26" s="589">
        <f t="shared" si="8"/>
        <v>0</v>
      </c>
      <c r="P26" s="589">
        <f t="shared" si="8"/>
        <v>0</v>
      </c>
      <c r="Q26" s="589">
        <f t="shared" si="8"/>
        <v>0</v>
      </c>
      <c r="R26" s="589">
        <f t="shared" si="8"/>
        <v>0</v>
      </c>
      <c r="S26" s="589">
        <f t="shared" si="8"/>
        <v>0</v>
      </c>
      <c r="T26" s="589">
        <f t="shared" si="8"/>
        <v>0</v>
      </c>
      <c r="U26" s="589">
        <f t="shared" si="8"/>
        <v>0</v>
      </c>
      <c r="V26" s="589">
        <f t="shared" si="8"/>
        <v>0</v>
      </c>
      <c r="W26" s="589">
        <f t="shared" si="8"/>
        <v>0</v>
      </c>
      <c r="X26" s="589">
        <f t="shared" si="8"/>
        <v>0</v>
      </c>
      <c r="Y26" s="589">
        <f t="shared" si="8"/>
        <v>0</v>
      </c>
      <c r="Z26" s="589">
        <f t="shared" si="8"/>
        <v>0</v>
      </c>
      <c r="AA26" s="589">
        <f t="shared" si="8"/>
        <v>0</v>
      </c>
      <c r="AB26" s="589">
        <f t="shared" si="8"/>
        <v>0</v>
      </c>
      <c r="AC26" s="589">
        <f t="shared" si="8"/>
        <v>0</v>
      </c>
      <c r="AD26" s="589">
        <f t="shared" si="8"/>
        <v>0</v>
      </c>
      <c r="AE26" s="589">
        <f t="shared" si="8"/>
        <v>0</v>
      </c>
      <c r="AF26" s="589">
        <f t="shared" si="8"/>
        <v>0</v>
      </c>
      <c r="AG26" s="589">
        <f t="shared" si="8"/>
        <v>0</v>
      </c>
      <c r="AH26" s="589">
        <f t="shared" si="8"/>
        <v>0</v>
      </c>
      <c r="AI26" s="589">
        <f t="shared" si="8"/>
        <v>0</v>
      </c>
      <c r="AJ26" s="589">
        <f t="shared" si="8"/>
        <v>0</v>
      </c>
      <c r="AK26" s="589">
        <f t="shared" si="8"/>
        <v>0</v>
      </c>
      <c r="AL26" s="589">
        <f t="shared" si="8"/>
        <v>0</v>
      </c>
      <c r="AM26" s="589">
        <f t="shared" si="8"/>
        <v>0</v>
      </c>
      <c r="AN26" s="589">
        <f t="shared" si="8"/>
        <v>0</v>
      </c>
      <c r="AO26" s="589">
        <f t="shared" si="8"/>
        <v>0</v>
      </c>
      <c r="AP26" s="589">
        <f t="shared" si="8"/>
        <v>0</v>
      </c>
      <c r="AQ26" s="591">
        <f t="shared" si="8"/>
        <v>0</v>
      </c>
    </row>
    <row r="27" spans="1:43" s="74" customFormat="1" ht="15" customHeight="1">
      <c r="A27" s="597">
        <f t="shared" si="5"/>
        <v>2031</v>
      </c>
      <c r="B27" s="598" t="s">
        <v>98</v>
      </c>
      <c r="C27" s="584"/>
      <c r="D27" s="588">
        <f t="shared" ref="D27:AQ27" si="9">IF(D39&gt;0,$C$27,0)</f>
        <v>0</v>
      </c>
      <c r="E27" s="589">
        <f t="shared" si="9"/>
        <v>0</v>
      </c>
      <c r="F27" s="589">
        <f t="shared" si="9"/>
        <v>0</v>
      </c>
      <c r="G27" s="590">
        <f t="shared" si="9"/>
        <v>0</v>
      </c>
      <c r="H27" s="589">
        <f t="shared" si="9"/>
        <v>0</v>
      </c>
      <c r="I27" s="589">
        <f t="shared" si="9"/>
        <v>0</v>
      </c>
      <c r="J27" s="589">
        <f t="shared" si="9"/>
        <v>0</v>
      </c>
      <c r="K27" s="589">
        <f t="shared" si="9"/>
        <v>0</v>
      </c>
      <c r="L27" s="589">
        <f t="shared" si="9"/>
        <v>0</v>
      </c>
      <c r="M27" s="589">
        <f t="shared" si="9"/>
        <v>0</v>
      </c>
      <c r="N27" s="589">
        <f t="shared" si="9"/>
        <v>0</v>
      </c>
      <c r="O27" s="589">
        <f t="shared" si="9"/>
        <v>0</v>
      </c>
      <c r="P27" s="589">
        <f t="shared" si="9"/>
        <v>0</v>
      </c>
      <c r="Q27" s="589">
        <f t="shared" si="9"/>
        <v>0</v>
      </c>
      <c r="R27" s="589">
        <f t="shared" si="9"/>
        <v>0</v>
      </c>
      <c r="S27" s="589">
        <f t="shared" si="9"/>
        <v>0</v>
      </c>
      <c r="T27" s="589">
        <f t="shared" si="9"/>
        <v>0</v>
      </c>
      <c r="U27" s="589">
        <f t="shared" si="9"/>
        <v>0</v>
      </c>
      <c r="V27" s="589">
        <f t="shared" si="9"/>
        <v>0</v>
      </c>
      <c r="W27" s="589">
        <f t="shared" si="9"/>
        <v>0</v>
      </c>
      <c r="X27" s="589">
        <f t="shared" si="9"/>
        <v>0</v>
      </c>
      <c r="Y27" s="589">
        <f t="shared" si="9"/>
        <v>0</v>
      </c>
      <c r="Z27" s="589">
        <f t="shared" si="9"/>
        <v>0</v>
      </c>
      <c r="AA27" s="589">
        <f t="shared" si="9"/>
        <v>0</v>
      </c>
      <c r="AB27" s="589">
        <f t="shared" si="9"/>
        <v>0</v>
      </c>
      <c r="AC27" s="589">
        <f t="shared" si="9"/>
        <v>0</v>
      </c>
      <c r="AD27" s="589">
        <f t="shared" si="9"/>
        <v>0</v>
      </c>
      <c r="AE27" s="589">
        <f t="shared" si="9"/>
        <v>0</v>
      </c>
      <c r="AF27" s="589">
        <f t="shared" si="9"/>
        <v>0</v>
      </c>
      <c r="AG27" s="589">
        <f t="shared" si="9"/>
        <v>0</v>
      </c>
      <c r="AH27" s="589">
        <f t="shared" si="9"/>
        <v>0</v>
      </c>
      <c r="AI27" s="589">
        <f t="shared" si="9"/>
        <v>0</v>
      </c>
      <c r="AJ27" s="589">
        <f t="shared" si="9"/>
        <v>0</v>
      </c>
      <c r="AK27" s="589">
        <f t="shared" si="9"/>
        <v>0</v>
      </c>
      <c r="AL27" s="589">
        <f t="shared" si="9"/>
        <v>0</v>
      </c>
      <c r="AM27" s="589">
        <f t="shared" si="9"/>
        <v>0</v>
      </c>
      <c r="AN27" s="589">
        <f t="shared" si="9"/>
        <v>0</v>
      </c>
      <c r="AO27" s="589">
        <f t="shared" si="9"/>
        <v>0</v>
      </c>
      <c r="AP27" s="589">
        <f t="shared" si="9"/>
        <v>0</v>
      </c>
      <c r="AQ27" s="591">
        <f t="shared" si="9"/>
        <v>0</v>
      </c>
    </row>
    <row r="28" spans="1:43" s="74" customFormat="1" ht="15" customHeight="1">
      <c r="A28" s="341">
        <f t="shared" si="5"/>
        <v>2032</v>
      </c>
      <c r="B28" s="599" t="s">
        <v>98</v>
      </c>
      <c r="C28" s="585"/>
      <c r="D28" s="593">
        <f t="shared" ref="D28:AQ28" si="10">IF(D39&gt;0,$C$28,0)</f>
        <v>0</v>
      </c>
      <c r="E28" s="594">
        <f t="shared" si="10"/>
        <v>0</v>
      </c>
      <c r="F28" s="594">
        <f t="shared" si="10"/>
        <v>0</v>
      </c>
      <c r="G28" s="595">
        <f t="shared" si="10"/>
        <v>0</v>
      </c>
      <c r="H28" s="594">
        <f t="shared" si="10"/>
        <v>0</v>
      </c>
      <c r="I28" s="594">
        <f t="shared" si="10"/>
        <v>0</v>
      </c>
      <c r="J28" s="594">
        <f t="shared" si="10"/>
        <v>0</v>
      </c>
      <c r="K28" s="594">
        <f t="shared" si="10"/>
        <v>0</v>
      </c>
      <c r="L28" s="594">
        <f t="shared" si="10"/>
        <v>0</v>
      </c>
      <c r="M28" s="594">
        <f t="shared" si="10"/>
        <v>0</v>
      </c>
      <c r="N28" s="594">
        <f t="shared" si="10"/>
        <v>0</v>
      </c>
      <c r="O28" s="594">
        <f t="shared" si="10"/>
        <v>0</v>
      </c>
      <c r="P28" s="594">
        <f t="shared" si="10"/>
        <v>0</v>
      </c>
      <c r="Q28" s="594">
        <f t="shared" si="10"/>
        <v>0</v>
      </c>
      <c r="R28" s="594">
        <f t="shared" si="10"/>
        <v>0</v>
      </c>
      <c r="S28" s="594">
        <f t="shared" si="10"/>
        <v>0</v>
      </c>
      <c r="T28" s="594">
        <f t="shared" si="10"/>
        <v>0</v>
      </c>
      <c r="U28" s="594">
        <f t="shared" si="10"/>
        <v>0</v>
      </c>
      <c r="V28" s="594">
        <f t="shared" si="10"/>
        <v>0</v>
      </c>
      <c r="W28" s="594">
        <f t="shared" si="10"/>
        <v>0</v>
      </c>
      <c r="X28" s="594">
        <f t="shared" si="10"/>
        <v>0</v>
      </c>
      <c r="Y28" s="594">
        <f t="shared" si="10"/>
        <v>0</v>
      </c>
      <c r="Z28" s="594">
        <f t="shared" si="10"/>
        <v>0</v>
      </c>
      <c r="AA28" s="594">
        <f t="shared" si="10"/>
        <v>0</v>
      </c>
      <c r="AB28" s="594">
        <f t="shared" si="10"/>
        <v>0</v>
      </c>
      <c r="AC28" s="594">
        <f t="shared" si="10"/>
        <v>0</v>
      </c>
      <c r="AD28" s="594">
        <f t="shared" si="10"/>
        <v>0</v>
      </c>
      <c r="AE28" s="594">
        <f t="shared" si="10"/>
        <v>0</v>
      </c>
      <c r="AF28" s="594">
        <f t="shared" si="10"/>
        <v>0</v>
      </c>
      <c r="AG28" s="594">
        <f t="shared" si="10"/>
        <v>0</v>
      </c>
      <c r="AH28" s="594">
        <f t="shared" si="10"/>
        <v>0</v>
      </c>
      <c r="AI28" s="594">
        <f t="shared" si="10"/>
        <v>0</v>
      </c>
      <c r="AJ28" s="594">
        <f t="shared" si="10"/>
        <v>0</v>
      </c>
      <c r="AK28" s="594">
        <f t="shared" si="10"/>
        <v>0</v>
      </c>
      <c r="AL28" s="594">
        <f t="shared" si="10"/>
        <v>0</v>
      </c>
      <c r="AM28" s="594">
        <f t="shared" si="10"/>
        <v>0</v>
      </c>
      <c r="AN28" s="594">
        <f t="shared" si="10"/>
        <v>0</v>
      </c>
      <c r="AO28" s="594">
        <f t="shared" si="10"/>
        <v>0</v>
      </c>
      <c r="AP28" s="594">
        <f t="shared" si="10"/>
        <v>0</v>
      </c>
      <c r="AQ28" s="596">
        <f t="shared" si="10"/>
        <v>0</v>
      </c>
    </row>
    <row r="29" spans="1:43" s="74" customFormat="1" ht="10.5" customHeight="1">
      <c r="A29" s="341"/>
      <c r="B29" s="342"/>
      <c r="C29" s="343"/>
      <c r="D29" s="344"/>
      <c r="E29" s="344"/>
      <c r="F29" s="344"/>
      <c r="G29" s="344"/>
      <c r="H29" s="344"/>
      <c r="I29" s="344"/>
      <c r="J29" s="344"/>
      <c r="K29" s="344"/>
      <c r="L29" s="344"/>
      <c r="M29" s="344"/>
      <c r="N29" s="344"/>
      <c r="O29" s="344"/>
      <c r="P29" s="344"/>
      <c r="Q29" s="344"/>
      <c r="R29" s="344"/>
      <c r="S29" s="344"/>
      <c r="T29" s="344"/>
      <c r="U29" s="344"/>
      <c r="V29" s="344"/>
      <c r="W29" s="344"/>
      <c r="X29" s="344"/>
      <c r="Y29" s="344"/>
      <c r="Z29" s="344"/>
      <c r="AA29" s="344"/>
      <c r="AB29" s="344"/>
      <c r="AC29" s="344"/>
      <c r="AD29" s="344"/>
      <c r="AE29" s="344"/>
      <c r="AF29" s="344"/>
      <c r="AG29" s="344"/>
      <c r="AH29" s="344"/>
      <c r="AI29" s="344"/>
      <c r="AJ29" s="344"/>
      <c r="AK29" s="344"/>
      <c r="AL29" s="344"/>
      <c r="AM29" s="344"/>
      <c r="AN29" s="344"/>
      <c r="AO29" s="344"/>
      <c r="AP29" s="344"/>
      <c r="AQ29" s="345"/>
    </row>
    <row r="30" spans="1:43" ht="22.5">
      <c r="A30" s="377" t="s">
        <v>13</v>
      </c>
      <c r="B30" s="378"/>
      <c r="C30" s="378"/>
      <c r="D30" s="396"/>
      <c r="E30" s="378"/>
      <c r="F30" s="378"/>
      <c r="G30" s="378"/>
      <c r="H30" s="378"/>
      <c r="I30" s="378"/>
      <c r="J30" s="378"/>
      <c r="K30" s="378"/>
      <c r="L30" s="378"/>
      <c r="M30" s="378"/>
      <c r="N30" s="378"/>
      <c r="O30" s="378"/>
      <c r="P30" s="378"/>
      <c r="Q30" s="378"/>
      <c r="R30" s="378"/>
      <c r="S30" s="378"/>
      <c r="T30" s="378"/>
      <c r="U30" s="378"/>
      <c r="V30" s="378"/>
      <c r="W30" s="378"/>
      <c r="X30" s="378"/>
      <c r="Y30" s="378"/>
      <c r="Z30" s="378"/>
      <c r="AA30" s="378"/>
      <c r="AB30" s="378"/>
      <c r="AC30" s="378"/>
      <c r="AD30" s="378"/>
      <c r="AE30" s="378"/>
      <c r="AF30" s="378"/>
      <c r="AG30" s="378"/>
      <c r="AH30" s="378"/>
      <c r="AI30" s="378"/>
      <c r="AJ30" s="378"/>
      <c r="AK30" s="378"/>
      <c r="AL30" s="378"/>
      <c r="AM30" s="378"/>
      <c r="AN30" s="378"/>
      <c r="AO30" s="378"/>
      <c r="AP30" s="378"/>
      <c r="AQ30" s="379"/>
    </row>
    <row r="31" spans="1:43" s="74" customFormat="1" ht="16.5" customHeight="1">
      <c r="A31" s="606" t="s">
        <v>298</v>
      </c>
      <c r="B31" s="607" t="s">
        <v>299</v>
      </c>
      <c r="C31" s="602"/>
      <c r="D31" s="68">
        <f>D39</f>
        <v>0</v>
      </c>
      <c r="E31" s="68">
        <f t="shared" ref="E31:AQ31" si="11">E39</f>
        <v>0</v>
      </c>
      <c r="F31" s="68">
        <f t="shared" si="11"/>
        <v>0</v>
      </c>
      <c r="G31" s="68">
        <f t="shared" si="11"/>
        <v>0</v>
      </c>
      <c r="H31" s="68">
        <f t="shared" si="11"/>
        <v>0</v>
      </c>
      <c r="I31" s="68">
        <f t="shared" si="11"/>
        <v>0</v>
      </c>
      <c r="J31" s="68">
        <f t="shared" si="11"/>
        <v>0</v>
      </c>
      <c r="K31" s="68">
        <f t="shared" si="11"/>
        <v>0</v>
      </c>
      <c r="L31" s="68">
        <f t="shared" si="11"/>
        <v>0</v>
      </c>
      <c r="M31" s="68">
        <f t="shared" si="11"/>
        <v>0</v>
      </c>
      <c r="N31" s="68">
        <f t="shared" si="11"/>
        <v>0</v>
      </c>
      <c r="O31" s="68">
        <f t="shared" si="11"/>
        <v>0</v>
      </c>
      <c r="P31" s="68">
        <f t="shared" si="11"/>
        <v>0</v>
      </c>
      <c r="Q31" s="68">
        <f t="shared" si="11"/>
        <v>0</v>
      </c>
      <c r="R31" s="68">
        <f t="shared" si="11"/>
        <v>0</v>
      </c>
      <c r="S31" s="68">
        <f t="shared" si="11"/>
        <v>0</v>
      </c>
      <c r="T31" s="68">
        <f t="shared" si="11"/>
        <v>0</v>
      </c>
      <c r="U31" s="68">
        <f t="shared" si="11"/>
        <v>0</v>
      </c>
      <c r="V31" s="68">
        <f t="shared" si="11"/>
        <v>0</v>
      </c>
      <c r="W31" s="68">
        <f t="shared" si="11"/>
        <v>0</v>
      </c>
      <c r="X31" s="616">
        <f t="shared" si="11"/>
        <v>0</v>
      </c>
      <c r="Y31" s="68">
        <f t="shared" si="11"/>
        <v>0</v>
      </c>
      <c r="Z31" s="68">
        <f t="shared" si="11"/>
        <v>0</v>
      </c>
      <c r="AA31" s="68">
        <f t="shared" si="11"/>
        <v>0</v>
      </c>
      <c r="AB31" s="68">
        <f t="shared" si="11"/>
        <v>0</v>
      </c>
      <c r="AC31" s="68">
        <f t="shared" si="11"/>
        <v>0</v>
      </c>
      <c r="AD31" s="68">
        <f t="shared" si="11"/>
        <v>0</v>
      </c>
      <c r="AE31" s="68">
        <f t="shared" si="11"/>
        <v>0</v>
      </c>
      <c r="AF31" s="68">
        <f t="shared" si="11"/>
        <v>0</v>
      </c>
      <c r="AG31" s="68">
        <f t="shared" si="11"/>
        <v>0</v>
      </c>
      <c r="AH31" s="68">
        <f t="shared" si="11"/>
        <v>0</v>
      </c>
      <c r="AI31" s="68">
        <f t="shared" si="11"/>
        <v>0</v>
      </c>
      <c r="AJ31" s="68">
        <f t="shared" si="11"/>
        <v>0</v>
      </c>
      <c r="AK31" s="68">
        <f t="shared" si="11"/>
        <v>0</v>
      </c>
      <c r="AL31" s="68">
        <f t="shared" si="11"/>
        <v>0</v>
      </c>
      <c r="AM31" s="68">
        <f t="shared" si="11"/>
        <v>0</v>
      </c>
      <c r="AN31" s="68">
        <f t="shared" si="11"/>
        <v>0</v>
      </c>
      <c r="AO31" s="68">
        <f t="shared" si="11"/>
        <v>0</v>
      </c>
      <c r="AP31" s="68">
        <f t="shared" si="11"/>
        <v>0</v>
      </c>
      <c r="AQ31" s="69">
        <f t="shared" si="11"/>
        <v>0</v>
      </c>
    </row>
    <row r="32" spans="1:43" s="74" customFormat="1" ht="16.5" customHeight="1">
      <c r="A32" s="606" t="s">
        <v>300</v>
      </c>
      <c r="B32" s="607" t="s">
        <v>299</v>
      </c>
      <c r="C32" s="602"/>
      <c r="D32" s="624"/>
      <c r="E32" s="624"/>
      <c r="F32" s="624"/>
      <c r="G32" s="624"/>
      <c r="H32" s="624"/>
      <c r="I32" s="624"/>
      <c r="J32" s="624"/>
      <c r="K32" s="624"/>
      <c r="L32" s="624"/>
      <c r="M32" s="624"/>
      <c r="N32" s="624"/>
      <c r="O32" s="624"/>
      <c r="P32" s="624"/>
      <c r="Q32" s="624"/>
      <c r="R32" s="624"/>
      <c r="S32" s="624"/>
      <c r="T32" s="624"/>
      <c r="U32" s="624"/>
      <c r="V32" s="624"/>
      <c r="W32" s="624"/>
      <c r="X32" s="625"/>
      <c r="Y32" s="624"/>
      <c r="Z32" s="624"/>
      <c r="AA32" s="624"/>
      <c r="AB32" s="624"/>
      <c r="AC32" s="624"/>
      <c r="AD32" s="624"/>
      <c r="AE32" s="624"/>
      <c r="AF32" s="624"/>
      <c r="AG32" s="624"/>
      <c r="AH32" s="624"/>
      <c r="AI32" s="624"/>
      <c r="AJ32" s="624"/>
      <c r="AK32" s="624"/>
      <c r="AL32" s="624"/>
      <c r="AM32" s="624"/>
      <c r="AN32" s="624"/>
      <c r="AO32" s="624"/>
      <c r="AP32" s="624"/>
      <c r="AQ32" s="626"/>
    </row>
    <row r="33" spans="1:44" s="74" customFormat="1" ht="16.5" customHeight="1">
      <c r="A33" s="606" t="s">
        <v>301</v>
      </c>
      <c r="B33" s="607" t="s">
        <v>299</v>
      </c>
      <c r="C33" s="602"/>
      <c r="D33" s="624"/>
      <c r="E33" s="624"/>
      <c r="F33" s="624"/>
      <c r="G33" s="624"/>
      <c r="H33" s="624"/>
      <c r="I33" s="624"/>
      <c r="J33" s="624"/>
      <c r="K33" s="624"/>
      <c r="L33" s="624"/>
      <c r="M33" s="624"/>
      <c r="N33" s="624"/>
      <c r="O33" s="624"/>
      <c r="P33" s="624"/>
      <c r="Q33" s="624"/>
      <c r="R33" s="624"/>
      <c r="S33" s="624"/>
      <c r="T33" s="624"/>
      <c r="U33" s="624"/>
      <c r="V33" s="624"/>
      <c r="W33" s="624"/>
      <c r="X33" s="625"/>
      <c r="Y33" s="624"/>
      <c r="Z33" s="624"/>
      <c r="AA33" s="624"/>
      <c r="AB33" s="624"/>
      <c r="AC33" s="624"/>
      <c r="AD33" s="624"/>
      <c r="AE33" s="624"/>
      <c r="AF33" s="624"/>
      <c r="AG33" s="624"/>
      <c r="AH33" s="624"/>
      <c r="AI33" s="624"/>
      <c r="AJ33" s="624"/>
      <c r="AK33" s="624"/>
      <c r="AL33" s="624"/>
      <c r="AM33" s="624"/>
      <c r="AN33" s="624"/>
      <c r="AO33" s="624"/>
      <c r="AP33" s="624"/>
      <c r="AQ33" s="626"/>
    </row>
    <row r="34" spans="1:44" s="74" customFormat="1" ht="16.5" customHeight="1">
      <c r="A34" s="608" t="s">
        <v>302</v>
      </c>
      <c r="B34" s="609" t="s">
        <v>299</v>
      </c>
      <c r="C34" s="610"/>
      <c r="D34" s="627"/>
      <c r="E34" s="627"/>
      <c r="F34" s="627"/>
      <c r="G34" s="627"/>
      <c r="H34" s="627"/>
      <c r="I34" s="627"/>
      <c r="J34" s="627"/>
      <c r="K34" s="627"/>
      <c r="L34" s="627"/>
      <c r="M34" s="627"/>
      <c r="N34" s="627"/>
      <c r="O34" s="627"/>
      <c r="P34" s="627"/>
      <c r="Q34" s="627"/>
      <c r="R34" s="627"/>
      <c r="S34" s="627"/>
      <c r="T34" s="627"/>
      <c r="U34" s="627"/>
      <c r="V34" s="627"/>
      <c r="W34" s="627"/>
      <c r="X34" s="628"/>
      <c r="Y34" s="627"/>
      <c r="Z34" s="627"/>
      <c r="AA34" s="627"/>
      <c r="AB34" s="627"/>
      <c r="AC34" s="627"/>
      <c r="AD34" s="627"/>
      <c r="AE34" s="627"/>
      <c r="AF34" s="627"/>
      <c r="AG34" s="627"/>
      <c r="AH34" s="627"/>
      <c r="AI34" s="627"/>
      <c r="AJ34" s="627"/>
      <c r="AK34" s="627"/>
      <c r="AL34" s="627"/>
      <c r="AM34" s="627"/>
      <c r="AN34" s="627"/>
      <c r="AO34" s="627"/>
      <c r="AP34" s="627"/>
      <c r="AQ34" s="629"/>
    </row>
    <row r="35" spans="1:44" s="74" customFormat="1" ht="10.5" customHeight="1">
      <c r="A35" s="341"/>
      <c r="B35" s="342"/>
      <c r="C35" s="343"/>
      <c r="D35" s="344"/>
      <c r="E35" s="344"/>
      <c r="F35" s="344"/>
      <c r="G35" s="344"/>
      <c r="H35" s="344"/>
      <c r="I35" s="344"/>
      <c r="J35" s="344"/>
      <c r="K35" s="344"/>
      <c r="L35" s="344"/>
      <c r="M35" s="344"/>
      <c r="N35" s="344"/>
      <c r="O35" s="344"/>
      <c r="P35" s="344"/>
      <c r="Q35" s="344"/>
      <c r="R35" s="344"/>
      <c r="S35" s="344"/>
      <c r="T35" s="344"/>
      <c r="U35" s="344"/>
      <c r="V35" s="344"/>
      <c r="W35" s="344"/>
      <c r="X35" s="344"/>
      <c r="Y35" s="344"/>
      <c r="Z35" s="344"/>
      <c r="AA35" s="344"/>
      <c r="AB35" s="344"/>
      <c r="AC35" s="344"/>
      <c r="AD35" s="344"/>
      <c r="AE35" s="344"/>
      <c r="AF35" s="344"/>
      <c r="AG35" s="344"/>
      <c r="AH35" s="344"/>
      <c r="AI35" s="344"/>
      <c r="AJ35" s="344"/>
      <c r="AK35" s="344"/>
      <c r="AL35" s="344"/>
      <c r="AM35" s="344"/>
      <c r="AN35" s="344"/>
      <c r="AO35" s="344"/>
      <c r="AP35" s="344"/>
      <c r="AQ35" s="345"/>
    </row>
    <row r="36" spans="1:44" ht="22.5">
      <c r="A36" s="377" t="s">
        <v>303</v>
      </c>
      <c r="B36" s="378"/>
      <c r="C36" s="378"/>
      <c r="D36" s="378"/>
      <c r="E36" s="378"/>
      <c r="F36" s="378"/>
      <c r="G36" s="378"/>
      <c r="H36" s="378"/>
      <c r="I36" s="378"/>
      <c r="J36" s="378"/>
      <c r="K36" s="378"/>
      <c r="L36" s="378"/>
      <c r="M36" s="378"/>
      <c r="N36" s="378"/>
      <c r="O36" s="378"/>
      <c r="P36" s="378"/>
      <c r="Q36" s="378"/>
      <c r="R36" s="378"/>
      <c r="S36" s="378"/>
      <c r="T36" s="378"/>
      <c r="U36" s="378"/>
      <c r="V36" s="378"/>
      <c r="W36" s="378"/>
      <c r="X36" s="378"/>
      <c r="Y36" s="378"/>
      <c r="Z36" s="378"/>
      <c r="AA36" s="378"/>
      <c r="AB36" s="378"/>
      <c r="AC36" s="378"/>
      <c r="AD36" s="378"/>
      <c r="AE36" s="378"/>
      <c r="AF36" s="378"/>
      <c r="AG36" s="378"/>
      <c r="AH36" s="378"/>
      <c r="AI36" s="378"/>
      <c r="AJ36" s="378"/>
      <c r="AK36" s="378"/>
      <c r="AL36" s="378"/>
      <c r="AM36" s="378"/>
      <c r="AN36" s="378"/>
      <c r="AO36" s="378"/>
      <c r="AP36" s="378"/>
      <c r="AQ36" s="379"/>
    </row>
    <row r="37" spans="1:44" ht="16.5" customHeight="1">
      <c r="A37" s="1068" t="s">
        <v>304</v>
      </c>
      <c r="B37" s="600"/>
      <c r="C37" s="600"/>
      <c r="D37" s="620">
        <v>2026</v>
      </c>
      <c r="E37" s="612">
        <f t="shared" ref="E37:H38" si="12">D37</f>
        <v>2026</v>
      </c>
      <c r="F37" s="612">
        <f t="shared" si="12"/>
        <v>2026</v>
      </c>
      <c r="G37" s="612">
        <f t="shared" si="12"/>
        <v>2026</v>
      </c>
      <c r="H37" s="612">
        <f t="shared" si="12"/>
        <v>2026</v>
      </c>
      <c r="I37" s="612">
        <f>H37</f>
        <v>2026</v>
      </c>
      <c r="J37" s="612">
        <f t="shared" ref="J37:K38" si="13">I37</f>
        <v>2026</v>
      </c>
      <c r="K37" s="612">
        <f t="shared" si="13"/>
        <v>2026</v>
      </c>
      <c r="L37" s="612">
        <f>K37</f>
        <v>2026</v>
      </c>
      <c r="M37" s="612">
        <f t="shared" ref="M37:N38" si="14">L37</f>
        <v>2026</v>
      </c>
      <c r="N37" s="612">
        <f t="shared" si="14"/>
        <v>2026</v>
      </c>
      <c r="O37" s="612">
        <f>N37</f>
        <v>2026</v>
      </c>
      <c r="P37" s="612">
        <f t="shared" ref="P37:AE38" si="15">O37</f>
        <v>2026</v>
      </c>
      <c r="Q37" s="612">
        <f t="shared" si="15"/>
        <v>2026</v>
      </c>
      <c r="R37" s="612">
        <f t="shared" si="15"/>
        <v>2026</v>
      </c>
      <c r="S37" s="612">
        <f t="shared" si="15"/>
        <v>2026</v>
      </c>
      <c r="T37" s="612">
        <f t="shared" si="15"/>
        <v>2026</v>
      </c>
      <c r="U37" s="612">
        <f t="shared" si="15"/>
        <v>2026</v>
      </c>
      <c r="V37" s="612">
        <f t="shared" si="15"/>
        <v>2026</v>
      </c>
      <c r="W37" s="612">
        <f t="shared" si="15"/>
        <v>2026</v>
      </c>
      <c r="X37" s="882">
        <f t="shared" si="15"/>
        <v>2026</v>
      </c>
      <c r="Y37" s="612">
        <f t="shared" si="15"/>
        <v>2026</v>
      </c>
      <c r="Z37" s="612">
        <f t="shared" si="15"/>
        <v>2026</v>
      </c>
      <c r="AA37" s="612">
        <f t="shared" si="15"/>
        <v>2026</v>
      </c>
      <c r="AB37" s="612">
        <f t="shared" si="15"/>
        <v>2026</v>
      </c>
      <c r="AC37" s="612">
        <f t="shared" si="15"/>
        <v>2026</v>
      </c>
      <c r="AD37" s="612">
        <f t="shared" si="15"/>
        <v>2026</v>
      </c>
      <c r="AE37" s="612">
        <f t="shared" si="15"/>
        <v>2026</v>
      </c>
      <c r="AF37" s="612">
        <f t="shared" ref="AC37:AQ38" si="16">AE37</f>
        <v>2026</v>
      </c>
      <c r="AG37" s="612">
        <f t="shared" si="16"/>
        <v>2026</v>
      </c>
      <c r="AH37" s="612">
        <f t="shared" si="16"/>
        <v>2026</v>
      </c>
      <c r="AI37" s="612">
        <f t="shared" si="16"/>
        <v>2026</v>
      </c>
      <c r="AJ37" s="612">
        <f t="shared" si="16"/>
        <v>2026</v>
      </c>
      <c r="AK37" s="612">
        <f t="shared" si="16"/>
        <v>2026</v>
      </c>
      <c r="AL37" s="612">
        <f t="shared" si="16"/>
        <v>2026</v>
      </c>
      <c r="AM37" s="612">
        <f t="shared" si="16"/>
        <v>2026</v>
      </c>
      <c r="AN37" s="612">
        <f t="shared" si="16"/>
        <v>2026</v>
      </c>
      <c r="AO37" s="612">
        <f t="shared" si="16"/>
        <v>2026</v>
      </c>
      <c r="AP37" s="612">
        <f t="shared" si="16"/>
        <v>2026</v>
      </c>
      <c r="AQ37" s="613">
        <f t="shared" si="16"/>
        <v>2026</v>
      </c>
    </row>
    <row r="38" spans="1:44" ht="16.5" customHeight="1">
      <c r="A38" s="601" t="s">
        <v>305</v>
      </c>
      <c r="B38" s="602"/>
      <c r="C38" s="602"/>
      <c r="D38" s="611" t="s">
        <v>306</v>
      </c>
      <c r="E38" s="611" t="str">
        <f t="shared" si="12"/>
        <v>EUR</v>
      </c>
      <c r="F38" s="611" t="str">
        <f t="shared" si="12"/>
        <v>EUR</v>
      </c>
      <c r="G38" s="611" t="str">
        <f t="shared" si="12"/>
        <v>EUR</v>
      </c>
      <c r="H38" s="611" t="str">
        <f t="shared" si="12"/>
        <v>EUR</v>
      </c>
      <c r="I38" s="611" t="str">
        <f>H38</f>
        <v>EUR</v>
      </c>
      <c r="J38" s="611" t="str">
        <f t="shared" si="13"/>
        <v>EUR</v>
      </c>
      <c r="K38" s="611" t="str">
        <f t="shared" si="13"/>
        <v>EUR</v>
      </c>
      <c r="L38" s="611" t="str">
        <f>K38</f>
        <v>EUR</v>
      </c>
      <c r="M38" s="611" t="str">
        <f t="shared" si="14"/>
        <v>EUR</v>
      </c>
      <c r="N38" s="611" t="str">
        <f t="shared" si="14"/>
        <v>EUR</v>
      </c>
      <c r="O38" s="611" t="str">
        <f>N38</f>
        <v>EUR</v>
      </c>
      <c r="P38" s="611" t="str">
        <f t="shared" si="15"/>
        <v>EUR</v>
      </c>
      <c r="Q38" s="611" t="str">
        <f t="shared" si="15"/>
        <v>EUR</v>
      </c>
      <c r="R38" s="611" t="str">
        <f t="shared" si="15"/>
        <v>EUR</v>
      </c>
      <c r="S38" s="611" t="str">
        <f t="shared" si="15"/>
        <v>EUR</v>
      </c>
      <c r="T38" s="611" t="str">
        <f t="shared" si="15"/>
        <v>EUR</v>
      </c>
      <c r="U38" s="611" t="str">
        <f t="shared" si="15"/>
        <v>EUR</v>
      </c>
      <c r="V38" s="611" t="str">
        <f t="shared" si="15"/>
        <v>EUR</v>
      </c>
      <c r="W38" s="611" t="str">
        <f t="shared" si="15"/>
        <v>EUR</v>
      </c>
      <c r="X38" s="614" t="str">
        <f t="shared" si="15"/>
        <v>EUR</v>
      </c>
      <c r="Y38" s="611" t="str">
        <f t="shared" si="15"/>
        <v>EUR</v>
      </c>
      <c r="Z38" s="611" t="str">
        <f t="shared" si="15"/>
        <v>EUR</v>
      </c>
      <c r="AA38" s="611" t="str">
        <f t="shared" si="15"/>
        <v>EUR</v>
      </c>
      <c r="AB38" s="611" t="str">
        <f t="shared" si="15"/>
        <v>EUR</v>
      </c>
      <c r="AC38" s="611" t="str">
        <f t="shared" si="16"/>
        <v>EUR</v>
      </c>
      <c r="AD38" s="611" t="str">
        <f t="shared" si="16"/>
        <v>EUR</v>
      </c>
      <c r="AE38" s="611" t="str">
        <f t="shared" si="16"/>
        <v>EUR</v>
      </c>
      <c r="AF38" s="611" t="str">
        <f t="shared" si="16"/>
        <v>EUR</v>
      </c>
      <c r="AG38" s="611" t="str">
        <f t="shared" si="16"/>
        <v>EUR</v>
      </c>
      <c r="AH38" s="611" t="str">
        <f t="shared" si="16"/>
        <v>EUR</v>
      </c>
      <c r="AI38" s="611" t="str">
        <f t="shared" si="16"/>
        <v>EUR</v>
      </c>
      <c r="AJ38" s="611" t="str">
        <f t="shared" si="16"/>
        <v>EUR</v>
      </c>
      <c r="AK38" s="611" t="str">
        <f t="shared" si="16"/>
        <v>EUR</v>
      </c>
      <c r="AL38" s="611" t="str">
        <f t="shared" si="16"/>
        <v>EUR</v>
      </c>
      <c r="AM38" s="611" t="str">
        <f t="shared" si="16"/>
        <v>EUR</v>
      </c>
      <c r="AN38" s="611" t="str">
        <f t="shared" si="16"/>
        <v>EUR</v>
      </c>
      <c r="AO38" s="611" t="str">
        <f t="shared" si="16"/>
        <v>EUR</v>
      </c>
      <c r="AP38" s="611" t="str">
        <f t="shared" si="16"/>
        <v>EUR</v>
      </c>
      <c r="AQ38" s="615" t="str">
        <f t="shared" si="16"/>
        <v>EUR</v>
      </c>
    </row>
    <row r="39" spans="1:44" s="83" customFormat="1" ht="16.5" customHeight="1">
      <c r="A39" s="603" t="s">
        <v>13</v>
      </c>
      <c r="B39" s="604" t="str">
        <f>IF(D38="PLN","PLN/100","€/100")</f>
        <v>€/100</v>
      </c>
      <c r="C39" s="605"/>
      <c r="D39" s="621"/>
      <c r="E39" s="621"/>
      <c r="F39" s="621"/>
      <c r="G39" s="621"/>
      <c r="H39" s="621"/>
      <c r="I39" s="621"/>
      <c r="J39" s="621"/>
      <c r="K39" s="621"/>
      <c r="L39" s="621"/>
      <c r="M39" s="621"/>
      <c r="N39" s="621"/>
      <c r="O39" s="621"/>
      <c r="P39" s="621"/>
      <c r="Q39" s="621"/>
      <c r="R39" s="621"/>
      <c r="S39" s="621"/>
      <c r="T39" s="621"/>
      <c r="U39" s="621"/>
      <c r="V39" s="621"/>
      <c r="W39" s="621"/>
      <c r="X39" s="622"/>
      <c r="Y39" s="621"/>
      <c r="Z39" s="621"/>
      <c r="AA39" s="621"/>
      <c r="AB39" s="621"/>
      <c r="AC39" s="621"/>
      <c r="AD39" s="621"/>
      <c r="AE39" s="621"/>
      <c r="AF39" s="621"/>
      <c r="AG39" s="621"/>
      <c r="AH39" s="621"/>
      <c r="AI39" s="621"/>
      <c r="AJ39" s="621"/>
      <c r="AK39" s="621"/>
      <c r="AL39" s="621"/>
      <c r="AM39" s="621"/>
      <c r="AN39" s="621"/>
      <c r="AO39" s="621"/>
      <c r="AP39" s="621"/>
      <c r="AQ39" s="623"/>
    </row>
    <row r="40" spans="1:44" s="74" customFormat="1" ht="16.5" customHeight="1">
      <c r="A40" s="606" t="s">
        <v>307</v>
      </c>
      <c r="B40" s="607" t="str">
        <f>IF(D37="PLN","PLN/100","€/100")</f>
        <v>€/100</v>
      </c>
      <c r="C40" s="602"/>
      <c r="D40" s="624"/>
      <c r="E40" s="624"/>
      <c r="F40" s="624"/>
      <c r="G40" s="624"/>
      <c r="H40" s="624"/>
      <c r="I40" s="624"/>
      <c r="J40" s="624"/>
      <c r="K40" s="624"/>
      <c r="L40" s="624"/>
      <c r="M40" s="624"/>
      <c r="N40" s="624"/>
      <c r="O40" s="624"/>
      <c r="P40" s="624"/>
      <c r="Q40" s="624"/>
      <c r="R40" s="624"/>
      <c r="S40" s="624"/>
      <c r="T40" s="624"/>
      <c r="U40" s="624"/>
      <c r="V40" s="624"/>
      <c r="W40" s="624"/>
      <c r="X40" s="625"/>
      <c r="Y40" s="624"/>
      <c r="Z40" s="624"/>
      <c r="AA40" s="624"/>
      <c r="AB40" s="624"/>
      <c r="AC40" s="624"/>
      <c r="AD40" s="624"/>
      <c r="AE40" s="624"/>
      <c r="AF40" s="624"/>
      <c r="AG40" s="624"/>
      <c r="AH40" s="624"/>
      <c r="AI40" s="624"/>
      <c r="AJ40" s="624"/>
      <c r="AK40" s="624"/>
      <c r="AL40" s="624"/>
      <c r="AM40" s="624"/>
      <c r="AN40" s="624"/>
      <c r="AO40" s="624"/>
      <c r="AP40" s="624"/>
      <c r="AQ40" s="626"/>
    </row>
    <row r="41" spans="1:44" s="74" customFormat="1" ht="16.5" customHeight="1">
      <c r="A41" s="606" t="s">
        <v>308</v>
      </c>
      <c r="B41" s="607" t="str">
        <f>IF(D38="PLN","PLN/100","€/100")</f>
        <v>€/100</v>
      </c>
      <c r="C41" s="602"/>
      <c r="D41" s="617">
        <f>D40-D42</f>
        <v>0</v>
      </c>
      <c r="E41" s="617">
        <f>E40-E42</f>
        <v>0</v>
      </c>
      <c r="F41" s="617">
        <f>F40-F42</f>
        <v>0</v>
      </c>
      <c r="G41" s="617">
        <f>G40-G42</f>
        <v>0</v>
      </c>
      <c r="H41" s="617">
        <f t="shared" ref="H41" si="17">H40-H42</f>
        <v>0</v>
      </c>
      <c r="I41" s="617">
        <f>I40-I42</f>
        <v>0</v>
      </c>
      <c r="J41" s="617">
        <f t="shared" ref="J41:AQ41" si="18">J40-J42</f>
        <v>0</v>
      </c>
      <c r="K41" s="617">
        <f t="shared" si="18"/>
        <v>0</v>
      </c>
      <c r="L41" s="617">
        <f t="shared" si="18"/>
        <v>0</v>
      </c>
      <c r="M41" s="617">
        <f t="shared" si="18"/>
        <v>0</v>
      </c>
      <c r="N41" s="617">
        <f t="shared" si="18"/>
        <v>0</v>
      </c>
      <c r="O41" s="617">
        <f t="shared" si="18"/>
        <v>0</v>
      </c>
      <c r="P41" s="617">
        <f t="shared" si="18"/>
        <v>0</v>
      </c>
      <c r="Q41" s="617">
        <f t="shared" si="18"/>
        <v>0</v>
      </c>
      <c r="R41" s="617">
        <f t="shared" si="18"/>
        <v>0</v>
      </c>
      <c r="S41" s="617">
        <f t="shared" si="18"/>
        <v>0</v>
      </c>
      <c r="T41" s="617">
        <f t="shared" si="18"/>
        <v>0</v>
      </c>
      <c r="U41" s="617">
        <f t="shared" si="18"/>
        <v>0</v>
      </c>
      <c r="V41" s="617">
        <f t="shared" si="18"/>
        <v>0</v>
      </c>
      <c r="W41" s="617">
        <f t="shared" si="18"/>
        <v>0</v>
      </c>
      <c r="X41" s="618">
        <f t="shared" si="18"/>
        <v>0</v>
      </c>
      <c r="Y41" s="617">
        <f t="shared" si="18"/>
        <v>0</v>
      </c>
      <c r="Z41" s="617">
        <f t="shared" si="18"/>
        <v>0</v>
      </c>
      <c r="AA41" s="617">
        <f t="shared" si="18"/>
        <v>0</v>
      </c>
      <c r="AB41" s="617">
        <f t="shared" si="18"/>
        <v>0</v>
      </c>
      <c r="AC41" s="617">
        <f t="shared" si="18"/>
        <v>0</v>
      </c>
      <c r="AD41" s="617">
        <f t="shared" si="18"/>
        <v>0</v>
      </c>
      <c r="AE41" s="617">
        <f t="shared" si="18"/>
        <v>0</v>
      </c>
      <c r="AF41" s="617">
        <f t="shared" si="18"/>
        <v>0</v>
      </c>
      <c r="AG41" s="617">
        <f t="shared" si="18"/>
        <v>0</v>
      </c>
      <c r="AH41" s="617">
        <f t="shared" si="18"/>
        <v>0</v>
      </c>
      <c r="AI41" s="617">
        <f t="shared" si="18"/>
        <v>0</v>
      </c>
      <c r="AJ41" s="617">
        <f t="shared" si="18"/>
        <v>0</v>
      </c>
      <c r="AK41" s="617">
        <f t="shared" si="18"/>
        <v>0</v>
      </c>
      <c r="AL41" s="617">
        <f t="shared" si="18"/>
        <v>0</v>
      </c>
      <c r="AM41" s="617">
        <f t="shared" si="18"/>
        <v>0</v>
      </c>
      <c r="AN41" s="617">
        <f t="shared" si="18"/>
        <v>0</v>
      </c>
      <c r="AO41" s="617">
        <f t="shared" si="18"/>
        <v>0</v>
      </c>
      <c r="AP41" s="617">
        <f t="shared" si="18"/>
        <v>0</v>
      </c>
      <c r="AQ41" s="619">
        <f t="shared" si="18"/>
        <v>0</v>
      </c>
      <c r="AR41" s="1"/>
    </row>
    <row r="42" spans="1:44" s="74" customFormat="1" ht="16.5" customHeight="1">
      <c r="A42" s="606" t="s">
        <v>309</v>
      </c>
      <c r="B42" s="607" t="str">
        <f>IF(D38="PLN","PLN/100","€/100")</f>
        <v>€/100</v>
      </c>
      <c r="C42" s="602"/>
      <c r="D42" s="624"/>
      <c r="E42" s="624"/>
      <c r="F42" s="624"/>
      <c r="G42" s="624"/>
      <c r="H42" s="624"/>
      <c r="I42" s="624"/>
      <c r="J42" s="624"/>
      <c r="K42" s="624"/>
      <c r="L42" s="624"/>
      <c r="M42" s="624"/>
      <c r="N42" s="624"/>
      <c r="O42" s="624"/>
      <c r="P42" s="624"/>
      <c r="Q42" s="624"/>
      <c r="R42" s="624"/>
      <c r="S42" s="624"/>
      <c r="T42" s="624"/>
      <c r="U42" s="624"/>
      <c r="V42" s="624"/>
      <c r="W42" s="624"/>
      <c r="X42" s="625"/>
      <c r="Y42" s="624"/>
      <c r="Z42" s="624"/>
      <c r="AA42" s="624"/>
      <c r="AB42" s="624"/>
      <c r="AC42" s="624"/>
      <c r="AD42" s="624"/>
      <c r="AE42" s="624"/>
      <c r="AF42" s="624"/>
      <c r="AG42" s="624"/>
      <c r="AH42" s="624"/>
      <c r="AI42" s="624"/>
      <c r="AJ42" s="624"/>
      <c r="AK42" s="624"/>
      <c r="AL42" s="624"/>
      <c r="AM42" s="624"/>
      <c r="AN42" s="624"/>
      <c r="AO42" s="624"/>
      <c r="AP42" s="624"/>
      <c r="AQ42" s="626"/>
      <c r="AR42" s="1"/>
    </row>
    <row r="43" spans="1:44" s="74" customFormat="1" ht="16.5" customHeight="1">
      <c r="A43" s="606" t="s">
        <v>310</v>
      </c>
      <c r="B43" s="607" t="str">
        <f>IF(D38="PLN","PLN/100","€/100")</f>
        <v>€/100</v>
      </c>
      <c r="C43" s="602"/>
      <c r="D43" s="624"/>
      <c r="E43" s="624"/>
      <c r="F43" s="624"/>
      <c r="G43" s="624"/>
      <c r="H43" s="624"/>
      <c r="I43" s="624"/>
      <c r="J43" s="624"/>
      <c r="K43" s="624"/>
      <c r="L43" s="624"/>
      <c r="M43" s="624"/>
      <c r="N43" s="624"/>
      <c r="O43" s="624"/>
      <c r="P43" s="624"/>
      <c r="Q43" s="624"/>
      <c r="R43" s="624"/>
      <c r="S43" s="624"/>
      <c r="T43" s="624"/>
      <c r="U43" s="624"/>
      <c r="V43" s="624"/>
      <c r="W43" s="624"/>
      <c r="X43" s="625"/>
      <c r="Y43" s="624"/>
      <c r="Z43" s="624"/>
      <c r="AA43" s="624"/>
      <c r="AB43" s="624"/>
      <c r="AC43" s="624"/>
      <c r="AD43" s="624"/>
      <c r="AE43" s="624"/>
      <c r="AF43" s="624"/>
      <c r="AG43" s="624"/>
      <c r="AH43" s="624"/>
      <c r="AI43" s="624"/>
      <c r="AJ43" s="624"/>
      <c r="AK43" s="624"/>
      <c r="AL43" s="624"/>
      <c r="AM43" s="624"/>
      <c r="AN43" s="624"/>
      <c r="AO43" s="624"/>
      <c r="AP43" s="624"/>
      <c r="AQ43" s="626"/>
      <c r="AR43" s="1"/>
    </row>
    <row r="44" spans="1:44" s="74" customFormat="1" ht="16.5" customHeight="1">
      <c r="A44" s="606" t="s">
        <v>311</v>
      </c>
      <c r="B44" s="607" t="str">
        <f>IF(D39="PLN","PLN/100","€/100")</f>
        <v>€/100</v>
      </c>
      <c r="C44" s="602"/>
      <c r="D44" s="624"/>
      <c r="E44" s="624"/>
      <c r="F44" s="624"/>
      <c r="G44" s="624"/>
      <c r="H44" s="624"/>
      <c r="I44" s="624"/>
      <c r="J44" s="624"/>
      <c r="K44" s="624"/>
      <c r="L44" s="624"/>
      <c r="M44" s="624"/>
      <c r="N44" s="624"/>
      <c r="O44" s="624"/>
      <c r="P44" s="624"/>
      <c r="Q44" s="624"/>
      <c r="R44" s="624"/>
      <c r="S44" s="624"/>
      <c r="T44" s="624"/>
      <c r="U44" s="624"/>
      <c r="V44" s="624"/>
      <c r="W44" s="624"/>
      <c r="X44" s="625"/>
      <c r="Y44" s="624"/>
      <c r="Z44" s="624"/>
      <c r="AA44" s="624"/>
      <c r="AB44" s="624"/>
      <c r="AC44" s="624"/>
      <c r="AD44" s="624"/>
      <c r="AE44" s="624"/>
      <c r="AF44" s="624"/>
      <c r="AG44" s="624"/>
      <c r="AH44" s="624"/>
      <c r="AI44" s="624"/>
      <c r="AJ44" s="624"/>
      <c r="AK44" s="624"/>
      <c r="AL44" s="624"/>
      <c r="AM44" s="624"/>
      <c r="AN44" s="624"/>
      <c r="AO44" s="624"/>
      <c r="AP44" s="624"/>
      <c r="AQ44" s="626"/>
      <c r="AR44" s="1"/>
    </row>
    <row r="45" spans="1:44" s="74" customFormat="1" ht="16.5" customHeight="1">
      <c r="A45" s="606" t="s">
        <v>312</v>
      </c>
      <c r="B45" s="607" t="str">
        <f>IF(D40="PLN","PLN/100","€/100")</f>
        <v>€/100</v>
      </c>
      <c r="C45" s="630"/>
      <c r="D45" s="624"/>
      <c r="E45" s="624"/>
      <c r="F45" s="624"/>
      <c r="G45" s="624"/>
      <c r="H45" s="624"/>
      <c r="I45" s="624"/>
      <c r="J45" s="624"/>
      <c r="K45" s="624"/>
      <c r="L45" s="624"/>
      <c r="M45" s="624"/>
      <c r="N45" s="624"/>
      <c r="O45" s="624"/>
      <c r="P45" s="624"/>
      <c r="Q45" s="624"/>
      <c r="R45" s="624"/>
      <c r="S45" s="624"/>
      <c r="T45" s="624"/>
      <c r="U45" s="624"/>
      <c r="V45" s="624"/>
      <c r="W45" s="624"/>
      <c r="X45" s="625"/>
      <c r="Y45" s="624"/>
      <c r="Z45" s="624"/>
      <c r="AA45" s="624"/>
      <c r="AB45" s="624"/>
      <c r="AC45" s="624"/>
      <c r="AD45" s="624"/>
      <c r="AE45" s="624"/>
      <c r="AF45" s="624"/>
      <c r="AG45" s="624"/>
      <c r="AH45" s="624"/>
      <c r="AI45" s="624"/>
      <c r="AJ45" s="624"/>
      <c r="AK45" s="624"/>
      <c r="AL45" s="624"/>
      <c r="AM45" s="624"/>
      <c r="AN45" s="624"/>
      <c r="AO45" s="624"/>
      <c r="AP45" s="624"/>
      <c r="AQ45" s="626"/>
      <c r="AR45" s="1"/>
    </row>
    <row r="46" spans="1:44" s="74" customFormat="1" ht="16.5" customHeight="1">
      <c r="A46" s="606" t="s">
        <v>313</v>
      </c>
      <c r="B46" s="607" t="str">
        <f>IF(D38="PLN","PLN/100","€/100")</f>
        <v>€/100</v>
      </c>
      <c r="C46" s="602"/>
      <c r="D46" s="624"/>
      <c r="E46" s="624"/>
      <c r="F46" s="624"/>
      <c r="G46" s="624"/>
      <c r="H46" s="624"/>
      <c r="I46" s="624"/>
      <c r="J46" s="624"/>
      <c r="K46" s="624"/>
      <c r="L46" s="624"/>
      <c r="M46" s="624"/>
      <c r="N46" s="624"/>
      <c r="O46" s="624"/>
      <c r="P46" s="624"/>
      <c r="Q46" s="624"/>
      <c r="R46" s="624"/>
      <c r="S46" s="624"/>
      <c r="T46" s="624"/>
      <c r="U46" s="624"/>
      <c r="V46" s="624"/>
      <c r="W46" s="624"/>
      <c r="X46" s="625"/>
      <c r="Y46" s="624"/>
      <c r="Z46" s="624"/>
      <c r="AA46" s="624"/>
      <c r="AB46" s="624"/>
      <c r="AC46" s="624"/>
      <c r="AD46" s="624"/>
      <c r="AE46" s="624"/>
      <c r="AF46" s="624"/>
      <c r="AG46" s="624"/>
      <c r="AH46" s="624"/>
      <c r="AI46" s="624"/>
      <c r="AJ46" s="624"/>
      <c r="AK46" s="624"/>
      <c r="AL46" s="624"/>
      <c r="AM46" s="624"/>
      <c r="AN46" s="624"/>
      <c r="AO46" s="624"/>
      <c r="AP46" s="624"/>
      <c r="AQ46" s="626"/>
      <c r="AR46" s="1"/>
    </row>
    <row r="47" spans="1:44" s="74" customFormat="1" ht="16.5" hidden="1" customHeight="1">
      <c r="A47" s="606" t="s">
        <v>314</v>
      </c>
      <c r="B47" s="607" t="str">
        <f>IF(D38="PLN","PLN/100","€/100")</f>
        <v>€/100</v>
      </c>
      <c r="C47" s="602"/>
      <c r="D47" s="624"/>
      <c r="E47" s="624"/>
      <c r="F47" s="624"/>
      <c r="G47" s="624"/>
      <c r="H47" s="624"/>
      <c r="I47" s="624"/>
      <c r="J47" s="624"/>
      <c r="K47" s="624"/>
      <c r="L47" s="624"/>
      <c r="M47" s="624"/>
      <c r="N47" s="624"/>
      <c r="O47" s="624"/>
      <c r="P47" s="624"/>
      <c r="Q47" s="624"/>
      <c r="R47" s="624"/>
      <c r="S47" s="624"/>
      <c r="T47" s="624"/>
      <c r="U47" s="624"/>
      <c r="V47" s="624"/>
      <c r="W47" s="624"/>
      <c r="X47" s="624"/>
      <c r="Y47" s="625"/>
      <c r="Z47" s="624"/>
      <c r="AA47" s="624"/>
      <c r="AB47" s="624"/>
      <c r="AC47" s="624"/>
      <c r="AD47" s="625"/>
      <c r="AE47" s="624"/>
      <c r="AF47" s="624"/>
      <c r="AG47" s="624"/>
      <c r="AH47" s="624"/>
      <c r="AI47" s="624"/>
      <c r="AJ47" s="624"/>
      <c r="AK47" s="624"/>
      <c r="AL47" s="624"/>
      <c r="AM47" s="624"/>
      <c r="AN47" s="624"/>
      <c r="AO47" s="624"/>
      <c r="AP47" s="624"/>
      <c r="AQ47" s="626"/>
    </row>
    <row r="48" spans="1:44" s="74" customFormat="1" ht="16.5" hidden="1" customHeight="1">
      <c r="A48" s="606" t="s">
        <v>315</v>
      </c>
      <c r="B48" s="607" t="str">
        <f>IF(D38="PLN","PLN/100","€/100")</f>
        <v>€/100</v>
      </c>
      <c r="C48" s="602"/>
      <c r="D48" s="624"/>
      <c r="E48" s="624"/>
      <c r="F48" s="624"/>
      <c r="G48" s="624"/>
      <c r="H48" s="624"/>
      <c r="I48" s="624"/>
      <c r="J48" s="624"/>
      <c r="K48" s="624"/>
      <c r="L48" s="624"/>
      <c r="M48" s="624"/>
      <c r="N48" s="624"/>
      <c r="O48" s="624"/>
      <c r="P48" s="624"/>
      <c r="Q48" s="624"/>
      <c r="R48" s="624"/>
      <c r="S48" s="624"/>
      <c r="T48" s="624"/>
      <c r="U48" s="624"/>
      <c r="V48" s="624"/>
      <c r="W48" s="624"/>
      <c r="X48" s="624"/>
      <c r="Y48" s="625"/>
      <c r="Z48" s="624"/>
      <c r="AA48" s="624"/>
      <c r="AB48" s="624"/>
      <c r="AC48" s="624"/>
      <c r="AD48" s="625"/>
      <c r="AE48" s="624"/>
      <c r="AF48" s="624"/>
      <c r="AG48" s="624"/>
      <c r="AH48" s="624"/>
      <c r="AI48" s="624"/>
      <c r="AJ48" s="624"/>
      <c r="AK48" s="624"/>
      <c r="AL48" s="624"/>
      <c r="AM48" s="624"/>
      <c r="AN48" s="624"/>
      <c r="AO48" s="624"/>
      <c r="AP48" s="624"/>
      <c r="AQ48" s="626"/>
    </row>
    <row r="49" spans="1:43" s="74" customFormat="1" ht="16.5" customHeight="1" collapsed="1">
      <c r="A49" s="608" t="s">
        <v>78</v>
      </c>
      <c r="B49" s="609" t="str">
        <f>IF(D38="PLN","PLN/100","€/100")</f>
        <v>€/100</v>
      </c>
      <c r="C49" s="610"/>
      <c r="D49" s="627"/>
      <c r="E49" s="627"/>
      <c r="F49" s="627"/>
      <c r="G49" s="627"/>
      <c r="H49" s="627"/>
      <c r="I49" s="627"/>
      <c r="J49" s="627"/>
      <c r="K49" s="627"/>
      <c r="L49" s="627"/>
      <c r="M49" s="627"/>
      <c r="N49" s="627"/>
      <c r="O49" s="627"/>
      <c r="P49" s="627"/>
      <c r="Q49" s="627"/>
      <c r="R49" s="627"/>
      <c r="S49" s="627"/>
      <c r="T49" s="627"/>
      <c r="U49" s="627"/>
      <c r="V49" s="627"/>
      <c r="W49" s="627"/>
      <c r="X49" s="627"/>
      <c r="Y49" s="628"/>
      <c r="Z49" s="627"/>
      <c r="AA49" s="627"/>
      <c r="AB49" s="627"/>
      <c r="AC49" s="627"/>
      <c r="AD49" s="628"/>
      <c r="AE49" s="627"/>
      <c r="AF49" s="627"/>
      <c r="AG49" s="627"/>
      <c r="AH49" s="627"/>
      <c r="AI49" s="627"/>
      <c r="AJ49" s="627"/>
      <c r="AK49" s="627"/>
      <c r="AL49" s="627"/>
      <c r="AM49" s="627"/>
      <c r="AN49" s="627"/>
      <c r="AO49" s="627"/>
      <c r="AP49" s="627"/>
      <c r="AQ49" s="629"/>
    </row>
    <row r="50" spans="1:43" ht="22.5" hidden="1">
      <c r="A50" s="1114" t="s">
        <v>316</v>
      </c>
      <c r="B50" s="1115"/>
      <c r="C50" s="1115"/>
      <c r="D50" s="1115"/>
      <c r="E50" s="1115"/>
      <c r="F50" s="1115"/>
      <c r="G50" s="1115"/>
      <c r="H50" s="1115"/>
      <c r="I50" s="1115"/>
      <c r="J50" s="1115"/>
      <c r="K50" s="1115"/>
      <c r="L50" s="1115"/>
      <c r="M50" s="1115"/>
    </row>
    <row r="51" spans="1:43" ht="18.75" hidden="1" customHeight="1">
      <c r="A51" s="385" t="s">
        <v>317</v>
      </c>
      <c r="B51" s="386" t="s">
        <v>318</v>
      </c>
      <c r="C51" s="386"/>
      <c r="D51" s="387">
        <v>2013</v>
      </c>
      <c r="E51" s="388">
        <f>D51</f>
        <v>2013</v>
      </c>
      <c r="F51" s="388">
        <f t="shared" ref="F51:Q52" si="19">E51</f>
        <v>2013</v>
      </c>
      <c r="G51" s="388">
        <f t="shared" si="19"/>
        <v>2013</v>
      </c>
      <c r="H51" s="388">
        <f t="shared" si="19"/>
        <v>2013</v>
      </c>
      <c r="I51" s="388">
        <f t="shared" si="19"/>
        <v>2013</v>
      </c>
      <c r="J51" s="388">
        <f t="shared" si="19"/>
        <v>2013</v>
      </c>
      <c r="K51" s="388">
        <f t="shared" si="19"/>
        <v>2013</v>
      </c>
      <c r="L51" s="388">
        <f t="shared" si="19"/>
        <v>2013</v>
      </c>
      <c r="M51" s="388">
        <f t="shared" si="19"/>
        <v>2013</v>
      </c>
      <c r="N51" s="1069">
        <f t="shared" si="19"/>
        <v>2013</v>
      </c>
      <c r="O51" s="75">
        <f t="shared" si="19"/>
        <v>2013</v>
      </c>
      <c r="P51" s="75">
        <f t="shared" si="19"/>
        <v>2013</v>
      </c>
      <c r="Q51" s="75">
        <f t="shared" si="19"/>
        <v>2013</v>
      </c>
      <c r="R51" s="75"/>
      <c r="S51" s="75"/>
      <c r="T51" s="75"/>
      <c r="U51" s="75"/>
      <c r="V51" s="75"/>
      <c r="W51" s="75"/>
      <c r="X51" s="75"/>
      <c r="Y51" s="75"/>
      <c r="Z51" s="75"/>
      <c r="AA51" s="75"/>
      <c r="AB51" s="75"/>
      <c r="AC51" s="75"/>
      <c r="AD51" s="75"/>
      <c r="AE51" s="75"/>
      <c r="AF51" s="75"/>
      <c r="AG51" s="75"/>
      <c r="AH51" s="75"/>
      <c r="AI51" s="75"/>
      <c r="AJ51" s="75"/>
      <c r="AK51" s="75"/>
      <c r="AL51" s="75"/>
      <c r="AM51" s="75"/>
      <c r="AN51" s="75"/>
      <c r="AO51" s="75"/>
      <c r="AP51" s="75"/>
      <c r="AQ51" s="75">
        <f>Q51</f>
        <v>2013</v>
      </c>
    </row>
    <row r="52" spans="1:43" ht="18.75" hidden="1" customHeight="1">
      <c r="A52" s="385" t="s">
        <v>319</v>
      </c>
      <c r="B52" s="386"/>
      <c r="C52" s="386"/>
      <c r="D52" s="384" t="s">
        <v>320</v>
      </c>
      <c r="E52" s="66" t="str">
        <f>D52</f>
        <v>USD</v>
      </c>
      <c r="F52" s="66" t="str">
        <f t="shared" si="19"/>
        <v>USD</v>
      </c>
      <c r="G52" s="66" t="str">
        <f t="shared" si="19"/>
        <v>USD</v>
      </c>
      <c r="H52" s="66" t="str">
        <f t="shared" si="19"/>
        <v>USD</v>
      </c>
      <c r="I52" s="66" t="str">
        <f t="shared" si="19"/>
        <v>USD</v>
      </c>
      <c r="J52" s="66" t="str">
        <f t="shared" si="19"/>
        <v>USD</v>
      </c>
      <c r="K52" s="66" t="str">
        <f t="shared" si="19"/>
        <v>USD</v>
      </c>
      <c r="L52" s="66" t="str">
        <f t="shared" si="19"/>
        <v>USD</v>
      </c>
      <c r="M52" s="66" t="str">
        <f t="shared" si="19"/>
        <v>USD</v>
      </c>
      <c r="N52" s="381" t="str">
        <f t="shared" si="19"/>
        <v>USD</v>
      </c>
      <c r="O52" s="67" t="str">
        <f t="shared" si="19"/>
        <v>USD</v>
      </c>
      <c r="P52" s="67" t="str">
        <f t="shared" si="19"/>
        <v>USD</v>
      </c>
      <c r="Q52" s="67" t="str">
        <f t="shared" si="19"/>
        <v>USD</v>
      </c>
      <c r="R52" s="67"/>
      <c r="S52" s="67"/>
      <c r="T52" s="67"/>
      <c r="U52" s="67"/>
      <c r="V52" s="67"/>
      <c r="W52" s="67"/>
      <c r="X52" s="67"/>
      <c r="Y52" s="67"/>
      <c r="Z52" s="67"/>
      <c r="AA52" s="67"/>
      <c r="AB52" s="67"/>
      <c r="AC52" s="67"/>
      <c r="AD52" s="67"/>
      <c r="AE52" s="67"/>
      <c r="AF52" s="67"/>
      <c r="AG52" s="67"/>
      <c r="AH52" s="67"/>
      <c r="AI52" s="67"/>
      <c r="AJ52" s="67"/>
      <c r="AK52" s="67"/>
      <c r="AL52" s="67"/>
      <c r="AM52" s="67"/>
      <c r="AN52" s="67"/>
      <c r="AO52" s="67"/>
      <c r="AP52" s="67"/>
      <c r="AQ52" s="67" t="str">
        <f>Q52</f>
        <v>USD</v>
      </c>
    </row>
    <row r="53" spans="1:43" ht="18.75" hidden="1" customHeight="1">
      <c r="A53" s="385" t="s">
        <v>321</v>
      </c>
      <c r="B53" s="386" t="s">
        <v>318</v>
      </c>
      <c r="C53" s="386"/>
      <c r="D53" s="68"/>
      <c r="E53" s="68"/>
      <c r="F53" s="68"/>
      <c r="G53" s="68"/>
      <c r="H53" s="68"/>
      <c r="I53" s="68"/>
      <c r="J53" s="68"/>
      <c r="K53" s="68"/>
      <c r="L53" s="68"/>
      <c r="M53" s="68"/>
      <c r="N53" s="382"/>
      <c r="O53" s="69"/>
      <c r="P53" s="69"/>
      <c r="Q53" s="69"/>
      <c r="R53" s="69"/>
      <c r="S53" s="69"/>
      <c r="T53" s="69"/>
      <c r="U53" s="69"/>
      <c r="V53" s="69"/>
      <c r="W53" s="69"/>
      <c r="X53" s="69"/>
      <c r="Y53" s="69"/>
      <c r="Z53" s="69"/>
      <c r="AA53" s="69"/>
      <c r="AB53" s="69"/>
      <c r="AC53" s="69"/>
      <c r="AD53" s="69"/>
      <c r="AE53" s="69"/>
      <c r="AF53" s="69"/>
      <c r="AG53" s="69"/>
      <c r="AH53" s="69"/>
      <c r="AI53" s="69"/>
      <c r="AJ53" s="69"/>
      <c r="AK53" s="69"/>
      <c r="AL53" s="69"/>
      <c r="AM53" s="69"/>
      <c r="AN53" s="69"/>
      <c r="AO53" s="69"/>
      <c r="AP53" s="69"/>
      <c r="AQ53" s="69"/>
    </row>
    <row r="54" spans="1:43" ht="18.75" hidden="1" customHeight="1">
      <c r="A54" s="385" t="s">
        <v>322</v>
      </c>
      <c r="B54" s="386" t="str">
        <f>IF(D52="USD","USD/h","€/h")</f>
        <v>USD/h</v>
      </c>
      <c r="C54" s="386"/>
      <c r="D54" s="68"/>
      <c r="E54" s="68"/>
      <c r="F54" s="68"/>
      <c r="G54" s="68"/>
      <c r="H54" s="68"/>
      <c r="I54" s="68"/>
      <c r="J54" s="68"/>
      <c r="K54" s="68"/>
      <c r="L54" s="68"/>
      <c r="M54" s="68"/>
      <c r="N54" s="382"/>
      <c r="O54" s="69"/>
      <c r="P54" s="69"/>
      <c r="Q54" s="69"/>
      <c r="R54" s="69"/>
      <c r="S54" s="69"/>
      <c r="T54" s="69"/>
      <c r="U54" s="69"/>
      <c r="V54" s="69"/>
      <c r="W54" s="69"/>
      <c r="X54" s="69"/>
      <c r="Y54" s="69"/>
      <c r="Z54" s="69"/>
      <c r="AA54" s="69"/>
      <c r="AB54" s="69"/>
      <c r="AC54" s="69"/>
      <c r="AD54" s="69"/>
      <c r="AE54" s="69"/>
      <c r="AF54" s="69"/>
      <c r="AG54" s="69"/>
      <c r="AH54" s="69"/>
      <c r="AI54" s="69"/>
      <c r="AJ54" s="69"/>
      <c r="AK54" s="69"/>
      <c r="AL54" s="69"/>
      <c r="AM54" s="69"/>
      <c r="AN54" s="69"/>
      <c r="AO54" s="69"/>
      <c r="AP54" s="69"/>
      <c r="AQ54" s="69"/>
    </row>
    <row r="55" spans="1:43" ht="18.75" hidden="1" customHeight="1">
      <c r="A55" s="385" t="s">
        <v>323</v>
      </c>
      <c r="B55" s="386" t="s">
        <v>324</v>
      </c>
      <c r="C55" s="386"/>
      <c r="D55" s="68"/>
      <c r="E55" s="68"/>
      <c r="F55" s="68"/>
      <c r="G55" s="68"/>
      <c r="H55" s="68"/>
      <c r="I55" s="68"/>
      <c r="J55" s="68"/>
      <c r="K55" s="68"/>
      <c r="L55" s="68"/>
      <c r="M55" s="68"/>
      <c r="N55" s="382"/>
      <c r="O55" s="69"/>
      <c r="P55" s="69"/>
      <c r="Q55" s="69"/>
      <c r="R55" s="69"/>
      <c r="S55" s="69"/>
      <c r="T55" s="69"/>
      <c r="U55" s="69"/>
      <c r="V55" s="69"/>
      <c r="W55" s="69"/>
      <c r="X55" s="69"/>
      <c r="Y55" s="69"/>
      <c r="Z55" s="69"/>
      <c r="AA55" s="69"/>
      <c r="AB55" s="69"/>
      <c r="AC55" s="69"/>
      <c r="AD55" s="69"/>
      <c r="AE55" s="69"/>
      <c r="AF55" s="69"/>
      <c r="AG55" s="69"/>
      <c r="AH55" s="69"/>
      <c r="AI55" s="69"/>
      <c r="AJ55" s="69"/>
      <c r="AK55" s="69"/>
      <c r="AL55" s="69"/>
      <c r="AM55" s="69"/>
      <c r="AN55" s="69"/>
      <c r="AO55" s="69"/>
      <c r="AP55" s="69"/>
      <c r="AQ55" s="69"/>
    </row>
    <row r="56" spans="1:43" ht="18.75" hidden="1" customHeight="1">
      <c r="A56" s="385" t="s">
        <v>325</v>
      </c>
      <c r="B56" s="386" t="str">
        <f>IF(D52="USD","USD/100","€/100")</f>
        <v>USD/100</v>
      </c>
      <c r="C56" s="389"/>
      <c r="D56" s="68"/>
      <c r="E56" s="68"/>
      <c r="F56" s="68"/>
      <c r="G56" s="68"/>
      <c r="H56" s="68"/>
      <c r="I56" s="68"/>
      <c r="J56" s="68"/>
      <c r="K56" s="68"/>
      <c r="L56" s="68"/>
      <c r="M56" s="68"/>
      <c r="N56" s="382"/>
      <c r="O56" s="69"/>
      <c r="P56" s="69"/>
      <c r="Q56" s="69"/>
      <c r="R56" s="69"/>
      <c r="S56" s="69"/>
      <c r="T56" s="69"/>
      <c r="U56" s="69"/>
      <c r="V56" s="69"/>
      <c r="W56" s="69"/>
      <c r="X56" s="69"/>
      <c r="Y56" s="69"/>
      <c r="Z56" s="69"/>
      <c r="AA56" s="69"/>
      <c r="AB56" s="69"/>
      <c r="AC56" s="69"/>
      <c r="AD56" s="69"/>
      <c r="AE56" s="69"/>
      <c r="AF56" s="69"/>
      <c r="AG56" s="69"/>
      <c r="AH56" s="69"/>
      <c r="AI56" s="69"/>
      <c r="AJ56" s="69"/>
      <c r="AK56" s="69"/>
      <c r="AL56" s="69"/>
      <c r="AM56" s="69"/>
      <c r="AN56" s="69"/>
      <c r="AO56" s="69"/>
      <c r="AP56" s="69"/>
      <c r="AQ56" s="69"/>
    </row>
    <row r="57" spans="1:43" ht="18.75" hidden="1" customHeight="1">
      <c r="A57" s="385" t="s">
        <v>326</v>
      </c>
      <c r="B57" s="386" t="str">
        <f t="shared" ref="B57:B63" si="20">B56</f>
        <v>USD/100</v>
      </c>
      <c r="C57" s="389"/>
      <c r="D57" s="68"/>
      <c r="E57" s="68"/>
      <c r="F57" s="68"/>
      <c r="G57" s="68"/>
      <c r="H57" s="68"/>
      <c r="I57" s="68"/>
      <c r="J57" s="68"/>
      <c r="K57" s="68"/>
      <c r="L57" s="68"/>
      <c r="M57" s="68"/>
      <c r="N57" s="382"/>
      <c r="O57" s="69"/>
      <c r="P57" s="69"/>
      <c r="Q57" s="69"/>
      <c r="R57" s="69"/>
      <c r="S57" s="69"/>
      <c r="T57" s="69"/>
      <c r="U57" s="69"/>
      <c r="V57" s="69"/>
      <c r="W57" s="69"/>
      <c r="X57" s="69"/>
      <c r="Y57" s="69"/>
      <c r="Z57" s="69"/>
      <c r="AA57" s="69"/>
      <c r="AB57" s="69"/>
      <c r="AC57" s="69"/>
      <c r="AD57" s="69"/>
      <c r="AE57" s="69"/>
      <c r="AF57" s="69"/>
      <c r="AG57" s="69"/>
      <c r="AH57" s="69"/>
      <c r="AI57" s="69"/>
      <c r="AJ57" s="69"/>
      <c r="AK57" s="69"/>
      <c r="AL57" s="69"/>
      <c r="AM57" s="69"/>
      <c r="AN57" s="69"/>
      <c r="AO57" s="69"/>
      <c r="AP57" s="69"/>
      <c r="AQ57" s="69"/>
    </row>
    <row r="58" spans="1:43" ht="18.75" hidden="1" customHeight="1">
      <c r="A58" s="385" t="s">
        <v>327</v>
      </c>
      <c r="B58" s="386" t="str">
        <f t="shared" si="20"/>
        <v>USD/100</v>
      </c>
      <c r="C58" s="389"/>
      <c r="D58" s="68"/>
      <c r="E58" s="68"/>
      <c r="F58" s="68"/>
      <c r="G58" s="68"/>
      <c r="H58" s="68"/>
      <c r="I58" s="68"/>
      <c r="J58" s="68"/>
      <c r="K58" s="68"/>
      <c r="L58" s="68"/>
      <c r="M58" s="68"/>
      <c r="N58" s="382"/>
      <c r="O58" s="69"/>
      <c r="P58" s="69"/>
      <c r="Q58" s="69"/>
      <c r="R58" s="69"/>
      <c r="S58" s="69"/>
      <c r="T58" s="69"/>
      <c r="U58" s="69"/>
      <c r="V58" s="69"/>
      <c r="W58" s="69"/>
      <c r="X58" s="69"/>
      <c r="Y58" s="69"/>
      <c r="Z58" s="69"/>
      <c r="AA58" s="69"/>
      <c r="AB58" s="69"/>
      <c r="AC58" s="69"/>
      <c r="AD58" s="69"/>
      <c r="AE58" s="69"/>
      <c r="AF58" s="69"/>
      <c r="AG58" s="69"/>
      <c r="AH58" s="69"/>
      <c r="AI58" s="69"/>
      <c r="AJ58" s="69"/>
      <c r="AK58" s="69"/>
      <c r="AL58" s="69"/>
      <c r="AM58" s="69"/>
      <c r="AN58" s="69"/>
      <c r="AO58" s="69"/>
      <c r="AP58" s="69"/>
      <c r="AQ58" s="69"/>
    </row>
    <row r="59" spans="1:43" s="74" customFormat="1" ht="18.75" hidden="1" customHeight="1">
      <c r="A59" s="390" t="s">
        <v>328</v>
      </c>
      <c r="B59" s="391" t="str">
        <f t="shared" si="20"/>
        <v>USD/100</v>
      </c>
      <c r="C59" s="389"/>
      <c r="D59" s="68"/>
      <c r="E59" s="68"/>
      <c r="F59" s="68"/>
      <c r="G59" s="68"/>
      <c r="H59" s="68"/>
      <c r="I59" s="68"/>
      <c r="J59" s="68"/>
      <c r="K59" s="68"/>
      <c r="L59" s="68"/>
      <c r="M59" s="68"/>
      <c r="N59" s="382"/>
      <c r="O59" s="69"/>
      <c r="P59" s="69"/>
      <c r="Q59" s="69"/>
      <c r="R59" s="69"/>
      <c r="S59" s="69"/>
      <c r="T59" s="69"/>
      <c r="U59" s="69"/>
      <c r="V59" s="69"/>
      <c r="W59" s="69"/>
      <c r="X59" s="69"/>
      <c r="Y59" s="69"/>
      <c r="Z59" s="69"/>
      <c r="AA59" s="69"/>
      <c r="AB59" s="69"/>
      <c r="AC59" s="69"/>
      <c r="AD59" s="69"/>
      <c r="AE59" s="69"/>
      <c r="AF59" s="69"/>
      <c r="AG59" s="69"/>
      <c r="AH59" s="69"/>
      <c r="AI59" s="69"/>
      <c r="AJ59" s="69"/>
      <c r="AK59" s="69"/>
      <c r="AL59" s="69"/>
      <c r="AM59" s="69"/>
      <c r="AN59" s="69"/>
      <c r="AO59" s="69"/>
      <c r="AP59" s="69"/>
      <c r="AQ59" s="69"/>
    </row>
    <row r="60" spans="1:43" s="74" customFormat="1" ht="18.75" hidden="1" customHeight="1">
      <c r="A60" s="390" t="s">
        <v>329</v>
      </c>
      <c r="B60" s="391" t="str">
        <f t="shared" si="20"/>
        <v>USD/100</v>
      </c>
      <c r="C60" s="389"/>
      <c r="D60" s="68"/>
      <c r="E60" s="68"/>
      <c r="F60" s="68"/>
      <c r="G60" s="68"/>
      <c r="H60" s="68"/>
      <c r="I60" s="68"/>
      <c r="J60" s="68"/>
      <c r="K60" s="68"/>
      <c r="L60" s="68"/>
      <c r="M60" s="68"/>
      <c r="N60" s="382"/>
      <c r="O60" s="69"/>
      <c r="P60" s="69"/>
      <c r="Q60" s="69"/>
      <c r="R60" s="69"/>
      <c r="S60" s="69"/>
      <c r="T60" s="69"/>
      <c r="U60" s="69"/>
      <c r="V60" s="69"/>
      <c r="W60" s="69"/>
      <c r="X60" s="69"/>
      <c r="Y60" s="69"/>
      <c r="Z60" s="69"/>
      <c r="AA60" s="69"/>
      <c r="AB60" s="69"/>
      <c r="AC60" s="69"/>
      <c r="AD60" s="69"/>
      <c r="AE60" s="69"/>
      <c r="AF60" s="69"/>
      <c r="AG60" s="69"/>
      <c r="AH60" s="69"/>
      <c r="AI60" s="69"/>
      <c r="AJ60" s="69"/>
      <c r="AK60" s="69"/>
      <c r="AL60" s="69"/>
      <c r="AM60" s="69"/>
      <c r="AN60" s="69"/>
      <c r="AO60" s="69"/>
      <c r="AP60" s="69"/>
      <c r="AQ60" s="69"/>
    </row>
    <row r="61" spans="1:43" ht="18.75" hidden="1" customHeight="1">
      <c r="A61" s="385" t="s">
        <v>314</v>
      </c>
      <c r="B61" s="386" t="str">
        <f t="shared" si="20"/>
        <v>USD/100</v>
      </c>
      <c r="C61" s="389"/>
      <c r="D61" s="68"/>
      <c r="E61" s="68"/>
      <c r="F61" s="68"/>
      <c r="G61" s="68"/>
      <c r="H61" s="68"/>
      <c r="I61" s="68"/>
      <c r="J61" s="68"/>
      <c r="K61" s="68"/>
      <c r="L61" s="68"/>
      <c r="M61" s="68"/>
      <c r="N61" s="382"/>
      <c r="O61" s="69"/>
      <c r="P61" s="69"/>
      <c r="Q61" s="69"/>
      <c r="R61" s="69"/>
      <c r="S61" s="69"/>
      <c r="T61" s="69"/>
      <c r="U61" s="69"/>
      <c r="V61" s="69"/>
      <c r="W61" s="69"/>
      <c r="X61" s="69"/>
      <c r="Y61" s="69"/>
      <c r="Z61" s="69"/>
      <c r="AA61" s="69"/>
      <c r="AB61" s="69"/>
      <c r="AC61" s="69"/>
      <c r="AD61" s="69"/>
      <c r="AE61" s="69"/>
      <c r="AF61" s="69"/>
      <c r="AG61" s="69"/>
      <c r="AH61" s="69"/>
      <c r="AI61" s="69"/>
      <c r="AJ61" s="69"/>
      <c r="AK61" s="69"/>
      <c r="AL61" s="69"/>
      <c r="AM61" s="69"/>
      <c r="AN61" s="69"/>
      <c r="AO61" s="69"/>
      <c r="AP61" s="69"/>
      <c r="AQ61" s="69"/>
    </row>
    <row r="62" spans="1:43" ht="18.75" hidden="1" customHeight="1">
      <c r="A62" s="385" t="s">
        <v>315</v>
      </c>
      <c r="B62" s="386" t="str">
        <f t="shared" si="20"/>
        <v>USD/100</v>
      </c>
      <c r="C62" s="389"/>
      <c r="D62" s="68"/>
      <c r="E62" s="68"/>
      <c r="F62" s="68"/>
      <c r="G62" s="68"/>
      <c r="H62" s="68"/>
      <c r="I62" s="68"/>
      <c r="J62" s="68"/>
      <c r="K62" s="68"/>
      <c r="L62" s="68"/>
      <c r="M62" s="68"/>
      <c r="N62" s="382"/>
      <c r="O62" s="69"/>
      <c r="P62" s="69"/>
      <c r="Q62" s="69"/>
      <c r="R62" s="69"/>
      <c r="S62" s="69"/>
      <c r="T62" s="69"/>
      <c r="U62" s="69"/>
      <c r="V62" s="69"/>
      <c r="W62" s="69"/>
      <c r="X62" s="69"/>
      <c r="Y62" s="69"/>
      <c r="Z62" s="69"/>
      <c r="AA62" s="69"/>
      <c r="AB62" s="69"/>
      <c r="AC62" s="69"/>
      <c r="AD62" s="69"/>
      <c r="AE62" s="69"/>
      <c r="AF62" s="69"/>
      <c r="AG62" s="69"/>
      <c r="AH62" s="69"/>
      <c r="AI62" s="69"/>
      <c r="AJ62" s="69"/>
      <c r="AK62" s="69"/>
      <c r="AL62" s="69"/>
      <c r="AM62" s="69"/>
      <c r="AN62" s="69"/>
      <c r="AO62" s="69"/>
      <c r="AP62" s="69"/>
      <c r="AQ62" s="69"/>
    </row>
    <row r="63" spans="1:43" ht="18.75" hidden="1" customHeight="1">
      <c r="A63" s="385" t="s">
        <v>330</v>
      </c>
      <c r="B63" s="386" t="str">
        <f t="shared" si="20"/>
        <v>USD/100</v>
      </c>
      <c r="C63" s="389"/>
      <c r="D63" s="68"/>
      <c r="E63" s="68"/>
      <c r="F63" s="68"/>
      <c r="G63" s="68"/>
      <c r="H63" s="68"/>
      <c r="I63" s="68"/>
      <c r="J63" s="68"/>
      <c r="K63" s="68"/>
      <c r="L63" s="68"/>
      <c r="M63" s="68"/>
      <c r="N63" s="383"/>
      <c r="O63" s="84"/>
      <c r="P63" s="84"/>
      <c r="Q63" s="84"/>
      <c r="R63" s="84"/>
      <c r="S63" s="84"/>
      <c r="T63" s="84"/>
      <c r="U63" s="84"/>
      <c r="V63" s="84"/>
      <c r="W63" s="84"/>
      <c r="X63" s="84"/>
      <c r="Y63" s="84"/>
      <c r="Z63" s="84"/>
      <c r="AA63" s="84"/>
      <c r="AB63" s="84"/>
      <c r="AC63" s="84"/>
      <c r="AD63" s="84"/>
      <c r="AE63" s="84"/>
      <c r="AF63" s="84"/>
      <c r="AG63" s="84"/>
      <c r="AH63" s="84"/>
      <c r="AI63" s="84"/>
      <c r="AJ63" s="84"/>
      <c r="AK63" s="84"/>
      <c r="AL63" s="84"/>
      <c r="AM63" s="84"/>
      <c r="AN63" s="84"/>
      <c r="AO63" s="84"/>
      <c r="AP63" s="84"/>
      <c r="AQ63" s="84"/>
    </row>
    <row r="64" spans="1:43" ht="22.5" hidden="1">
      <c r="A64" s="1114" t="s">
        <v>331</v>
      </c>
      <c r="B64" s="1115"/>
      <c r="C64" s="1115"/>
      <c r="D64" s="1115"/>
      <c r="E64" s="1115"/>
      <c r="F64" s="1115"/>
      <c r="G64" s="1115"/>
      <c r="H64" s="1115"/>
      <c r="I64" s="1115"/>
      <c r="J64" s="1115"/>
      <c r="K64" s="1115"/>
      <c r="L64" s="1115"/>
      <c r="M64" s="1115"/>
    </row>
    <row r="65" spans="1:43" ht="18.75" hidden="1" customHeight="1">
      <c r="A65" s="385" t="s">
        <v>317</v>
      </c>
      <c r="B65" s="386" t="s">
        <v>318</v>
      </c>
      <c r="C65" s="386"/>
      <c r="D65" s="387"/>
      <c r="E65" s="388">
        <f>D65</f>
        <v>0</v>
      </c>
      <c r="F65" s="388">
        <f t="shared" ref="F65:Q66" si="21">E65</f>
        <v>0</v>
      </c>
      <c r="G65" s="388">
        <f t="shared" si="21"/>
        <v>0</v>
      </c>
      <c r="H65" s="388">
        <f t="shared" si="21"/>
        <v>0</v>
      </c>
      <c r="I65" s="388">
        <f t="shared" si="21"/>
        <v>0</v>
      </c>
      <c r="J65" s="388">
        <f t="shared" si="21"/>
        <v>0</v>
      </c>
      <c r="K65" s="388">
        <f t="shared" si="21"/>
        <v>0</v>
      </c>
      <c r="L65" s="388">
        <f t="shared" si="21"/>
        <v>0</v>
      </c>
      <c r="M65" s="388">
        <f t="shared" si="21"/>
        <v>0</v>
      </c>
      <c r="N65" s="1069">
        <f t="shared" si="21"/>
        <v>0</v>
      </c>
      <c r="O65" s="75">
        <f t="shared" si="21"/>
        <v>0</v>
      </c>
      <c r="P65" s="75">
        <f t="shared" si="21"/>
        <v>0</v>
      </c>
      <c r="Q65" s="75">
        <f t="shared" si="21"/>
        <v>0</v>
      </c>
      <c r="R65" s="75"/>
      <c r="S65" s="75"/>
      <c r="T65" s="75"/>
      <c r="U65" s="75"/>
      <c r="V65" s="75"/>
      <c r="W65" s="75"/>
      <c r="X65" s="75"/>
      <c r="Y65" s="75"/>
      <c r="Z65" s="75"/>
      <c r="AA65" s="75"/>
      <c r="AB65" s="75"/>
      <c r="AC65" s="75"/>
      <c r="AD65" s="75"/>
      <c r="AE65" s="75"/>
      <c r="AF65" s="75"/>
      <c r="AG65" s="75"/>
      <c r="AH65" s="75"/>
      <c r="AI65" s="75"/>
      <c r="AJ65" s="75"/>
      <c r="AK65" s="75"/>
      <c r="AL65" s="75"/>
      <c r="AM65" s="75"/>
      <c r="AN65" s="75"/>
      <c r="AO65" s="75"/>
      <c r="AP65" s="75"/>
      <c r="AQ65" s="75">
        <f>Q65</f>
        <v>0</v>
      </c>
    </row>
    <row r="66" spans="1:43" ht="18.75" hidden="1" customHeight="1">
      <c r="A66" s="385" t="s">
        <v>319</v>
      </c>
      <c r="B66" s="386"/>
      <c r="C66" s="386"/>
      <c r="D66" s="384" t="s">
        <v>332</v>
      </c>
      <c r="E66" s="66" t="str">
        <f>D66</f>
        <v>CNY</v>
      </c>
      <c r="F66" s="66" t="str">
        <f t="shared" si="21"/>
        <v>CNY</v>
      </c>
      <c r="G66" s="66" t="str">
        <f t="shared" si="21"/>
        <v>CNY</v>
      </c>
      <c r="H66" s="66" t="str">
        <f t="shared" si="21"/>
        <v>CNY</v>
      </c>
      <c r="I66" s="66" t="str">
        <f t="shared" si="21"/>
        <v>CNY</v>
      </c>
      <c r="J66" s="66" t="str">
        <f t="shared" si="21"/>
        <v>CNY</v>
      </c>
      <c r="K66" s="66" t="str">
        <f t="shared" si="21"/>
        <v>CNY</v>
      </c>
      <c r="L66" s="66" t="str">
        <f t="shared" si="21"/>
        <v>CNY</v>
      </c>
      <c r="M66" s="66" t="str">
        <f t="shared" si="21"/>
        <v>CNY</v>
      </c>
      <c r="N66" s="381" t="str">
        <f t="shared" si="21"/>
        <v>CNY</v>
      </c>
      <c r="O66" s="67" t="str">
        <f t="shared" si="21"/>
        <v>CNY</v>
      </c>
      <c r="P66" s="67" t="str">
        <f t="shared" si="21"/>
        <v>CNY</v>
      </c>
      <c r="Q66" s="67" t="str">
        <f t="shared" si="21"/>
        <v>CNY</v>
      </c>
      <c r="R66" s="67"/>
      <c r="S66" s="67"/>
      <c r="T66" s="67"/>
      <c r="U66" s="67"/>
      <c r="V66" s="67"/>
      <c r="W66" s="67"/>
      <c r="X66" s="67"/>
      <c r="Y66" s="67"/>
      <c r="Z66" s="67"/>
      <c r="AA66" s="67"/>
      <c r="AB66" s="67"/>
      <c r="AC66" s="67"/>
      <c r="AD66" s="67"/>
      <c r="AE66" s="67"/>
      <c r="AF66" s="67"/>
      <c r="AG66" s="67"/>
      <c r="AH66" s="67"/>
      <c r="AI66" s="67"/>
      <c r="AJ66" s="67"/>
      <c r="AK66" s="67"/>
      <c r="AL66" s="67"/>
      <c r="AM66" s="67"/>
      <c r="AN66" s="67"/>
      <c r="AO66" s="67"/>
      <c r="AP66" s="67"/>
      <c r="AQ66" s="67" t="str">
        <f>Q66</f>
        <v>CNY</v>
      </c>
    </row>
    <row r="67" spans="1:43" ht="18.75" hidden="1" customHeight="1">
      <c r="A67" s="385" t="s">
        <v>321</v>
      </c>
      <c r="B67" s="386" t="s">
        <v>318</v>
      </c>
      <c r="C67" s="386"/>
      <c r="D67" s="68"/>
      <c r="E67" s="68"/>
      <c r="F67" s="68"/>
      <c r="G67" s="68"/>
      <c r="H67" s="68"/>
      <c r="I67" s="68"/>
      <c r="J67" s="68"/>
      <c r="K67" s="68"/>
      <c r="L67" s="68"/>
      <c r="M67" s="68"/>
      <c r="N67" s="382"/>
      <c r="O67" s="69"/>
      <c r="P67" s="69"/>
      <c r="Q67" s="69"/>
      <c r="R67" s="69"/>
      <c r="S67" s="69"/>
      <c r="T67" s="69"/>
      <c r="U67" s="69"/>
      <c r="V67" s="69"/>
      <c r="W67" s="69"/>
      <c r="X67" s="69"/>
      <c r="Y67" s="69"/>
      <c r="Z67" s="69"/>
      <c r="AA67" s="69"/>
      <c r="AB67" s="69"/>
      <c r="AC67" s="69"/>
      <c r="AD67" s="69"/>
      <c r="AE67" s="69"/>
      <c r="AF67" s="69"/>
      <c r="AG67" s="69"/>
      <c r="AH67" s="69"/>
      <c r="AI67" s="69"/>
      <c r="AJ67" s="69"/>
      <c r="AK67" s="69"/>
      <c r="AL67" s="69"/>
      <c r="AM67" s="69"/>
      <c r="AN67" s="69"/>
      <c r="AO67" s="69"/>
      <c r="AP67" s="69"/>
      <c r="AQ67" s="69"/>
    </row>
    <row r="68" spans="1:43" ht="18.75" hidden="1" customHeight="1">
      <c r="A68" s="385" t="s">
        <v>322</v>
      </c>
      <c r="B68" s="386" t="str">
        <f>IF(D66="CNY","CNY/h","€/h")</f>
        <v>CNY/h</v>
      </c>
      <c r="C68" s="386"/>
      <c r="D68" s="68"/>
      <c r="E68" s="68"/>
      <c r="F68" s="68"/>
      <c r="G68" s="68"/>
      <c r="H68" s="68"/>
      <c r="I68" s="68"/>
      <c r="J68" s="68"/>
      <c r="K68" s="68"/>
      <c r="L68" s="68"/>
      <c r="M68" s="68"/>
      <c r="N68" s="382"/>
      <c r="O68" s="69"/>
      <c r="P68" s="69"/>
      <c r="Q68" s="69"/>
      <c r="R68" s="69"/>
      <c r="S68" s="69"/>
      <c r="T68" s="69"/>
      <c r="U68" s="69"/>
      <c r="V68" s="69"/>
      <c r="W68" s="69"/>
      <c r="X68" s="69"/>
      <c r="Y68" s="69"/>
      <c r="Z68" s="69"/>
      <c r="AA68" s="69"/>
      <c r="AB68" s="69"/>
      <c r="AC68" s="69"/>
      <c r="AD68" s="69"/>
      <c r="AE68" s="69"/>
      <c r="AF68" s="69"/>
      <c r="AG68" s="69"/>
      <c r="AH68" s="69"/>
      <c r="AI68" s="69"/>
      <c r="AJ68" s="69"/>
      <c r="AK68" s="69"/>
      <c r="AL68" s="69"/>
      <c r="AM68" s="69"/>
      <c r="AN68" s="69"/>
      <c r="AO68" s="69"/>
      <c r="AP68" s="69"/>
      <c r="AQ68" s="69"/>
    </row>
    <row r="69" spans="1:43" ht="18.75" hidden="1" customHeight="1">
      <c r="A69" s="385" t="s">
        <v>323</v>
      </c>
      <c r="B69" s="386" t="s">
        <v>324</v>
      </c>
      <c r="C69" s="386"/>
      <c r="D69" s="68"/>
      <c r="E69" s="68"/>
      <c r="F69" s="68"/>
      <c r="G69" s="68"/>
      <c r="H69" s="68"/>
      <c r="I69" s="68"/>
      <c r="J69" s="68"/>
      <c r="K69" s="68"/>
      <c r="L69" s="68"/>
      <c r="M69" s="68"/>
      <c r="N69" s="382"/>
      <c r="O69" s="69"/>
      <c r="P69" s="69"/>
      <c r="Q69" s="69"/>
      <c r="R69" s="69"/>
      <c r="S69" s="69"/>
      <c r="T69" s="69"/>
      <c r="U69" s="69"/>
      <c r="V69" s="69"/>
      <c r="W69" s="69"/>
      <c r="X69" s="69"/>
      <c r="Y69" s="69"/>
      <c r="Z69" s="69"/>
      <c r="AA69" s="69"/>
      <c r="AB69" s="69"/>
      <c r="AC69" s="69"/>
      <c r="AD69" s="69"/>
      <c r="AE69" s="69"/>
      <c r="AF69" s="69"/>
      <c r="AG69" s="69"/>
      <c r="AH69" s="69"/>
      <c r="AI69" s="69"/>
      <c r="AJ69" s="69"/>
      <c r="AK69" s="69"/>
      <c r="AL69" s="69"/>
      <c r="AM69" s="69"/>
      <c r="AN69" s="69"/>
      <c r="AO69" s="69"/>
      <c r="AP69" s="69"/>
      <c r="AQ69" s="69"/>
    </row>
    <row r="70" spans="1:43" ht="18.75" hidden="1" customHeight="1">
      <c r="A70" s="385" t="s">
        <v>325</v>
      </c>
      <c r="B70" s="386" t="str">
        <f>IF(D66="CNY","CNY/100","€/100")</f>
        <v>CNY/100</v>
      </c>
      <c r="C70" s="389"/>
      <c r="D70" s="68"/>
      <c r="E70" s="68"/>
      <c r="F70" s="68"/>
      <c r="G70" s="68"/>
      <c r="H70" s="68"/>
      <c r="I70" s="68"/>
      <c r="J70" s="68"/>
      <c r="K70" s="68"/>
      <c r="L70" s="68"/>
      <c r="M70" s="68"/>
      <c r="N70" s="382"/>
      <c r="O70" s="69"/>
      <c r="P70" s="69"/>
      <c r="Q70" s="69"/>
      <c r="R70" s="69"/>
      <c r="S70" s="69"/>
      <c r="T70" s="69"/>
      <c r="U70" s="69"/>
      <c r="V70" s="69"/>
      <c r="W70" s="69"/>
      <c r="X70" s="69"/>
      <c r="Y70" s="69"/>
      <c r="Z70" s="69"/>
      <c r="AA70" s="69"/>
      <c r="AB70" s="69"/>
      <c r="AC70" s="69"/>
      <c r="AD70" s="69"/>
      <c r="AE70" s="69"/>
      <c r="AF70" s="69"/>
      <c r="AG70" s="69"/>
      <c r="AH70" s="69"/>
      <c r="AI70" s="69"/>
      <c r="AJ70" s="69"/>
      <c r="AK70" s="69"/>
      <c r="AL70" s="69"/>
      <c r="AM70" s="69"/>
      <c r="AN70" s="69"/>
      <c r="AO70" s="69"/>
      <c r="AP70" s="69"/>
      <c r="AQ70" s="69"/>
    </row>
    <row r="71" spans="1:43" ht="18.75" hidden="1" customHeight="1">
      <c r="A71" s="385" t="s">
        <v>326</v>
      </c>
      <c r="B71" s="386" t="str">
        <f t="shared" ref="B71:B77" si="22">B70</f>
        <v>CNY/100</v>
      </c>
      <c r="C71" s="389"/>
      <c r="D71" s="68"/>
      <c r="E71" s="68"/>
      <c r="F71" s="68"/>
      <c r="G71" s="68"/>
      <c r="H71" s="68"/>
      <c r="I71" s="68"/>
      <c r="J71" s="68"/>
      <c r="K71" s="68"/>
      <c r="L71" s="68"/>
      <c r="M71" s="68"/>
      <c r="N71" s="382"/>
      <c r="O71" s="69"/>
      <c r="P71" s="69"/>
      <c r="Q71" s="69"/>
      <c r="R71" s="69"/>
      <c r="S71" s="69"/>
      <c r="T71" s="69"/>
      <c r="U71" s="69"/>
      <c r="V71" s="69"/>
      <c r="W71" s="69"/>
      <c r="X71" s="69"/>
      <c r="Y71" s="69"/>
      <c r="Z71" s="69"/>
      <c r="AA71" s="69"/>
      <c r="AB71" s="69"/>
      <c r="AC71" s="69"/>
      <c r="AD71" s="69"/>
      <c r="AE71" s="69"/>
      <c r="AF71" s="69"/>
      <c r="AG71" s="69"/>
      <c r="AH71" s="69"/>
      <c r="AI71" s="69"/>
      <c r="AJ71" s="69"/>
      <c r="AK71" s="69"/>
      <c r="AL71" s="69"/>
      <c r="AM71" s="69"/>
      <c r="AN71" s="69"/>
      <c r="AO71" s="69"/>
      <c r="AP71" s="69"/>
      <c r="AQ71" s="69"/>
    </row>
    <row r="72" spans="1:43" ht="18.75" hidden="1" customHeight="1">
      <c r="A72" s="385" t="s">
        <v>327</v>
      </c>
      <c r="B72" s="386" t="str">
        <f t="shared" si="22"/>
        <v>CNY/100</v>
      </c>
      <c r="C72" s="389"/>
      <c r="D72" s="68"/>
      <c r="E72" s="68"/>
      <c r="F72" s="68"/>
      <c r="G72" s="68"/>
      <c r="H72" s="68"/>
      <c r="I72" s="68"/>
      <c r="J72" s="68"/>
      <c r="K72" s="68"/>
      <c r="L72" s="68"/>
      <c r="M72" s="68"/>
      <c r="N72" s="382"/>
      <c r="O72" s="69"/>
      <c r="P72" s="69"/>
      <c r="Q72" s="69"/>
      <c r="R72" s="69"/>
      <c r="S72" s="69"/>
      <c r="T72" s="69"/>
      <c r="U72" s="69"/>
      <c r="V72" s="69"/>
      <c r="W72" s="69"/>
      <c r="X72" s="69"/>
      <c r="Y72" s="69"/>
      <c r="Z72" s="69"/>
      <c r="AA72" s="69"/>
      <c r="AB72" s="69"/>
      <c r="AC72" s="69"/>
      <c r="AD72" s="69"/>
      <c r="AE72" s="69"/>
      <c r="AF72" s="69"/>
      <c r="AG72" s="69"/>
      <c r="AH72" s="69"/>
      <c r="AI72" s="69"/>
      <c r="AJ72" s="69"/>
      <c r="AK72" s="69"/>
      <c r="AL72" s="69"/>
      <c r="AM72" s="69"/>
      <c r="AN72" s="69"/>
      <c r="AO72" s="69"/>
      <c r="AP72" s="69"/>
      <c r="AQ72" s="69"/>
    </row>
    <row r="73" spans="1:43" s="74" customFormat="1" ht="18.75" hidden="1" customHeight="1">
      <c r="A73" s="390" t="s">
        <v>328</v>
      </c>
      <c r="B73" s="391" t="str">
        <f t="shared" si="22"/>
        <v>CNY/100</v>
      </c>
      <c r="C73" s="389"/>
      <c r="D73" s="68"/>
      <c r="E73" s="68"/>
      <c r="F73" s="68"/>
      <c r="G73" s="68"/>
      <c r="H73" s="68"/>
      <c r="I73" s="68"/>
      <c r="J73" s="68"/>
      <c r="K73" s="68"/>
      <c r="L73" s="68"/>
      <c r="M73" s="68"/>
      <c r="N73" s="382"/>
      <c r="O73" s="69"/>
      <c r="P73" s="69"/>
      <c r="Q73" s="69"/>
      <c r="R73" s="69"/>
      <c r="S73" s="69"/>
      <c r="T73" s="69"/>
      <c r="U73" s="69"/>
      <c r="V73" s="69"/>
      <c r="W73" s="69"/>
      <c r="X73" s="69"/>
      <c r="Y73" s="69"/>
      <c r="Z73" s="69"/>
      <c r="AA73" s="69"/>
      <c r="AB73" s="69"/>
      <c r="AC73" s="69"/>
      <c r="AD73" s="69"/>
      <c r="AE73" s="69"/>
      <c r="AF73" s="69"/>
      <c r="AG73" s="69"/>
      <c r="AH73" s="69"/>
      <c r="AI73" s="69"/>
      <c r="AJ73" s="69"/>
      <c r="AK73" s="69"/>
      <c r="AL73" s="69"/>
      <c r="AM73" s="69"/>
      <c r="AN73" s="69"/>
      <c r="AO73" s="69"/>
      <c r="AP73" s="69"/>
      <c r="AQ73" s="69"/>
    </row>
    <row r="74" spans="1:43" s="74" customFormat="1" ht="18.75" hidden="1" customHeight="1">
      <c r="A74" s="390" t="s">
        <v>329</v>
      </c>
      <c r="B74" s="391" t="str">
        <f t="shared" si="22"/>
        <v>CNY/100</v>
      </c>
      <c r="C74" s="389"/>
      <c r="D74" s="68"/>
      <c r="E74" s="68"/>
      <c r="F74" s="68"/>
      <c r="G74" s="68"/>
      <c r="H74" s="68"/>
      <c r="I74" s="68"/>
      <c r="J74" s="68"/>
      <c r="K74" s="68"/>
      <c r="L74" s="68"/>
      <c r="M74" s="68"/>
      <c r="N74" s="382"/>
      <c r="O74" s="69"/>
      <c r="P74" s="69"/>
      <c r="Q74" s="69"/>
      <c r="R74" s="69"/>
      <c r="S74" s="69"/>
      <c r="T74" s="69"/>
      <c r="U74" s="69"/>
      <c r="V74" s="69"/>
      <c r="W74" s="69"/>
      <c r="X74" s="69"/>
      <c r="Y74" s="69"/>
      <c r="Z74" s="69"/>
      <c r="AA74" s="69"/>
      <c r="AB74" s="69"/>
      <c r="AC74" s="69"/>
      <c r="AD74" s="69"/>
      <c r="AE74" s="69"/>
      <c r="AF74" s="69"/>
      <c r="AG74" s="69"/>
      <c r="AH74" s="69"/>
      <c r="AI74" s="69"/>
      <c r="AJ74" s="69"/>
      <c r="AK74" s="69"/>
      <c r="AL74" s="69"/>
      <c r="AM74" s="69"/>
      <c r="AN74" s="69"/>
      <c r="AO74" s="69"/>
      <c r="AP74" s="69"/>
      <c r="AQ74" s="69"/>
    </row>
    <row r="75" spans="1:43" ht="18.75" hidden="1" customHeight="1">
      <c r="A75" s="385" t="s">
        <v>314</v>
      </c>
      <c r="B75" s="386" t="str">
        <f t="shared" si="22"/>
        <v>CNY/100</v>
      </c>
      <c r="C75" s="389"/>
      <c r="D75" s="68"/>
      <c r="E75" s="68"/>
      <c r="F75" s="68"/>
      <c r="G75" s="68"/>
      <c r="H75" s="68"/>
      <c r="I75" s="68"/>
      <c r="J75" s="68"/>
      <c r="K75" s="68"/>
      <c r="L75" s="68"/>
      <c r="M75" s="68"/>
      <c r="N75" s="382"/>
      <c r="O75" s="69"/>
      <c r="P75" s="69"/>
      <c r="Q75" s="69"/>
      <c r="R75" s="69"/>
      <c r="S75" s="69"/>
      <c r="T75" s="69"/>
      <c r="U75" s="69"/>
      <c r="V75" s="69"/>
      <c r="W75" s="69"/>
      <c r="X75" s="69"/>
      <c r="Y75" s="69"/>
      <c r="Z75" s="69"/>
      <c r="AA75" s="69"/>
      <c r="AB75" s="69"/>
      <c r="AC75" s="69"/>
      <c r="AD75" s="69"/>
      <c r="AE75" s="69"/>
      <c r="AF75" s="69"/>
      <c r="AG75" s="69"/>
      <c r="AH75" s="69"/>
      <c r="AI75" s="69"/>
      <c r="AJ75" s="69"/>
      <c r="AK75" s="69"/>
      <c r="AL75" s="69"/>
      <c r="AM75" s="69"/>
      <c r="AN75" s="69"/>
      <c r="AO75" s="69"/>
      <c r="AP75" s="69"/>
      <c r="AQ75" s="69"/>
    </row>
    <row r="76" spans="1:43" ht="18.75" hidden="1" customHeight="1">
      <c r="A76" s="385" t="s">
        <v>315</v>
      </c>
      <c r="B76" s="386" t="str">
        <f t="shared" si="22"/>
        <v>CNY/100</v>
      </c>
      <c r="C76" s="389"/>
      <c r="D76" s="68"/>
      <c r="E76" s="68"/>
      <c r="F76" s="68"/>
      <c r="G76" s="68"/>
      <c r="H76" s="68"/>
      <c r="I76" s="68"/>
      <c r="J76" s="68"/>
      <c r="K76" s="68"/>
      <c r="L76" s="68"/>
      <c r="M76" s="68"/>
      <c r="N76" s="382"/>
      <c r="O76" s="69"/>
      <c r="P76" s="69"/>
      <c r="Q76" s="69"/>
      <c r="R76" s="69"/>
      <c r="S76" s="69"/>
      <c r="T76" s="69"/>
      <c r="U76" s="69"/>
      <c r="V76" s="69"/>
      <c r="W76" s="69"/>
      <c r="X76" s="69"/>
      <c r="Y76" s="69"/>
      <c r="Z76" s="69"/>
      <c r="AA76" s="69"/>
      <c r="AB76" s="69"/>
      <c r="AC76" s="69"/>
      <c r="AD76" s="69"/>
      <c r="AE76" s="69"/>
      <c r="AF76" s="69"/>
      <c r="AG76" s="69"/>
      <c r="AH76" s="69"/>
      <c r="AI76" s="69"/>
      <c r="AJ76" s="69"/>
      <c r="AK76" s="69"/>
      <c r="AL76" s="69"/>
      <c r="AM76" s="69"/>
      <c r="AN76" s="69"/>
      <c r="AO76" s="69"/>
      <c r="AP76" s="69"/>
      <c r="AQ76" s="69"/>
    </row>
    <row r="77" spans="1:43" ht="18.75" hidden="1" customHeight="1">
      <c r="A77" s="385" t="s">
        <v>330</v>
      </c>
      <c r="B77" s="386" t="str">
        <f t="shared" si="22"/>
        <v>CNY/100</v>
      </c>
      <c r="C77" s="389"/>
      <c r="D77" s="68"/>
      <c r="E77" s="68"/>
      <c r="F77" s="68"/>
      <c r="G77" s="68"/>
      <c r="H77" s="68"/>
      <c r="I77" s="68"/>
      <c r="J77" s="68"/>
      <c r="K77" s="68"/>
      <c r="L77" s="68"/>
      <c r="M77" s="68"/>
      <c r="N77" s="383"/>
      <c r="O77" s="84"/>
      <c r="P77" s="84"/>
      <c r="Q77" s="84"/>
      <c r="R77" s="84"/>
      <c r="S77" s="84"/>
      <c r="T77" s="84"/>
      <c r="U77" s="84"/>
      <c r="V77" s="84"/>
      <c r="W77" s="84"/>
      <c r="X77" s="84"/>
      <c r="Y77" s="84"/>
      <c r="Z77" s="84"/>
      <c r="AA77" s="84"/>
      <c r="AB77" s="84"/>
      <c r="AC77" s="84"/>
      <c r="AD77" s="84"/>
      <c r="AE77" s="84"/>
      <c r="AF77" s="84"/>
      <c r="AG77" s="84"/>
      <c r="AH77" s="84"/>
      <c r="AI77" s="84"/>
      <c r="AJ77" s="84"/>
      <c r="AK77" s="84"/>
      <c r="AL77" s="84"/>
      <c r="AM77" s="84"/>
      <c r="AN77" s="84"/>
      <c r="AO77" s="84"/>
      <c r="AP77" s="84"/>
      <c r="AQ77" s="84"/>
    </row>
    <row r="78" spans="1:43" ht="22.5" hidden="1">
      <c r="A78" s="1114" t="s">
        <v>333</v>
      </c>
      <c r="B78" s="1115"/>
      <c r="C78" s="1115"/>
      <c r="D78" s="1115"/>
      <c r="E78" s="1115"/>
      <c r="F78" s="1115"/>
      <c r="G78" s="1115"/>
      <c r="H78" s="1115"/>
      <c r="I78" s="1115"/>
      <c r="J78" s="1115"/>
      <c r="K78" s="1115"/>
      <c r="L78" s="1115"/>
      <c r="M78" s="1115"/>
    </row>
    <row r="79" spans="1:43" ht="18.75" hidden="1" customHeight="1">
      <c r="A79" s="385" t="s">
        <v>317</v>
      </c>
      <c r="B79" s="386" t="s">
        <v>318</v>
      </c>
      <c r="C79" s="386"/>
      <c r="D79" s="387"/>
      <c r="E79" s="388">
        <f>D79</f>
        <v>0</v>
      </c>
      <c r="F79" s="388">
        <f t="shared" ref="F79:Q80" si="23">E79</f>
        <v>0</v>
      </c>
      <c r="G79" s="388">
        <f t="shared" si="23"/>
        <v>0</v>
      </c>
      <c r="H79" s="388">
        <f t="shared" si="23"/>
        <v>0</v>
      </c>
      <c r="I79" s="388">
        <f t="shared" si="23"/>
        <v>0</v>
      </c>
      <c r="J79" s="388">
        <f t="shared" si="23"/>
        <v>0</v>
      </c>
      <c r="K79" s="388">
        <f t="shared" si="23"/>
        <v>0</v>
      </c>
      <c r="L79" s="388">
        <f t="shared" si="23"/>
        <v>0</v>
      </c>
      <c r="M79" s="388">
        <f t="shared" si="23"/>
        <v>0</v>
      </c>
      <c r="N79" s="1069">
        <f t="shared" si="23"/>
        <v>0</v>
      </c>
      <c r="O79" s="75">
        <f t="shared" si="23"/>
        <v>0</v>
      </c>
      <c r="P79" s="75">
        <f t="shared" si="23"/>
        <v>0</v>
      </c>
      <c r="Q79" s="75">
        <f t="shared" si="23"/>
        <v>0</v>
      </c>
      <c r="R79" s="75"/>
      <c r="S79" s="75"/>
      <c r="T79" s="75"/>
      <c r="U79" s="75"/>
      <c r="V79" s="75"/>
      <c r="W79" s="75"/>
      <c r="X79" s="75"/>
      <c r="Y79" s="75"/>
      <c r="Z79" s="75"/>
      <c r="AA79" s="75"/>
      <c r="AB79" s="75"/>
      <c r="AC79" s="75"/>
      <c r="AD79" s="75"/>
      <c r="AE79" s="75"/>
      <c r="AF79" s="75"/>
      <c r="AG79" s="75"/>
      <c r="AH79" s="75"/>
      <c r="AI79" s="75"/>
      <c r="AJ79" s="75"/>
      <c r="AK79" s="75"/>
      <c r="AL79" s="75"/>
      <c r="AM79" s="75"/>
      <c r="AN79" s="75"/>
      <c r="AO79" s="75"/>
      <c r="AP79" s="75"/>
      <c r="AQ79" s="75">
        <f>Q79</f>
        <v>0</v>
      </c>
    </row>
    <row r="80" spans="1:43" ht="18.75" hidden="1" customHeight="1">
      <c r="A80" s="385" t="s">
        <v>319</v>
      </c>
      <c r="B80" s="386"/>
      <c r="C80" s="386"/>
      <c r="D80" s="384" t="s">
        <v>334</v>
      </c>
      <c r="E80" s="66" t="str">
        <f>D80</f>
        <v>BRL</v>
      </c>
      <c r="F80" s="66" t="str">
        <f t="shared" si="23"/>
        <v>BRL</v>
      </c>
      <c r="G80" s="66" t="str">
        <f t="shared" si="23"/>
        <v>BRL</v>
      </c>
      <c r="H80" s="66" t="str">
        <f t="shared" si="23"/>
        <v>BRL</v>
      </c>
      <c r="I80" s="66" t="str">
        <f t="shared" si="23"/>
        <v>BRL</v>
      </c>
      <c r="J80" s="66" t="str">
        <f t="shared" si="23"/>
        <v>BRL</v>
      </c>
      <c r="K80" s="66" t="str">
        <f t="shared" si="23"/>
        <v>BRL</v>
      </c>
      <c r="L80" s="66" t="str">
        <f t="shared" si="23"/>
        <v>BRL</v>
      </c>
      <c r="M80" s="66" t="str">
        <f t="shared" si="23"/>
        <v>BRL</v>
      </c>
      <c r="N80" s="381" t="str">
        <f t="shared" si="23"/>
        <v>BRL</v>
      </c>
      <c r="O80" s="67" t="str">
        <f t="shared" si="23"/>
        <v>BRL</v>
      </c>
      <c r="P80" s="67" t="str">
        <f t="shared" si="23"/>
        <v>BRL</v>
      </c>
      <c r="Q80" s="67" t="str">
        <f t="shared" si="23"/>
        <v>BRL</v>
      </c>
      <c r="R80" s="67"/>
      <c r="S80" s="67"/>
      <c r="T80" s="67"/>
      <c r="U80" s="67"/>
      <c r="V80" s="67"/>
      <c r="W80" s="67"/>
      <c r="X80" s="67"/>
      <c r="Y80" s="67"/>
      <c r="Z80" s="67"/>
      <c r="AA80" s="67"/>
      <c r="AB80" s="67"/>
      <c r="AC80" s="67"/>
      <c r="AD80" s="67"/>
      <c r="AE80" s="67"/>
      <c r="AF80" s="67"/>
      <c r="AG80" s="67"/>
      <c r="AH80" s="67"/>
      <c r="AI80" s="67"/>
      <c r="AJ80" s="67"/>
      <c r="AK80" s="67"/>
      <c r="AL80" s="67"/>
      <c r="AM80" s="67"/>
      <c r="AN80" s="67"/>
      <c r="AO80" s="67"/>
      <c r="AP80" s="67"/>
      <c r="AQ80" s="67" t="str">
        <f>Q80</f>
        <v>BRL</v>
      </c>
    </row>
    <row r="81" spans="1:43" ht="18.75" hidden="1" customHeight="1">
      <c r="A81" s="385" t="s">
        <v>321</v>
      </c>
      <c r="B81" s="386" t="s">
        <v>318</v>
      </c>
      <c r="C81" s="386"/>
      <c r="D81" s="68"/>
      <c r="E81" s="68"/>
      <c r="F81" s="68"/>
      <c r="G81" s="68"/>
      <c r="H81" s="68"/>
      <c r="I81" s="68"/>
      <c r="J81" s="68"/>
      <c r="K81" s="68"/>
      <c r="L81" s="68"/>
      <c r="M81" s="68"/>
      <c r="N81" s="382"/>
      <c r="O81" s="69"/>
      <c r="P81" s="69"/>
      <c r="Q81" s="69"/>
      <c r="R81" s="69"/>
      <c r="S81" s="69"/>
      <c r="T81" s="69"/>
      <c r="U81" s="69"/>
      <c r="V81" s="69"/>
      <c r="W81" s="69"/>
      <c r="X81" s="69"/>
      <c r="Y81" s="69"/>
      <c r="Z81" s="69"/>
      <c r="AA81" s="69"/>
      <c r="AB81" s="69"/>
      <c r="AC81" s="69"/>
      <c r="AD81" s="69"/>
      <c r="AE81" s="69"/>
      <c r="AF81" s="69"/>
      <c r="AG81" s="69"/>
      <c r="AH81" s="69"/>
      <c r="AI81" s="69"/>
      <c r="AJ81" s="69"/>
      <c r="AK81" s="69"/>
      <c r="AL81" s="69"/>
      <c r="AM81" s="69"/>
      <c r="AN81" s="69"/>
      <c r="AO81" s="69"/>
      <c r="AP81" s="69"/>
      <c r="AQ81" s="69"/>
    </row>
    <row r="82" spans="1:43" ht="18.75" hidden="1" customHeight="1">
      <c r="A82" s="385" t="s">
        <v>322</v>
      </c>
      <c r="B82" s="386" t="str">
        <f>IF(D80="BRL","BRL/h","€/h")</f>
        <v>BRL/h</v>
      </c>
      <c r="C82" s="386"/>
      <c r="D82" s="68"/>
      <c r="E82" s="68"/>
      <c r="F82" s="68"/>
      <c r="G82" s="68"/>
      <c r="H82" s="68"/>
      <c r="I82" s="68"/>
      <c r="J82" s="68"/>
      <c r="K82" s="68"/>
      <c r="L82" s="68"/>
      <c r="M82" s="68"/>
      <c r="N82" s="382"/>
      <c r="O82" s="69"/>
      <c r="P82" s="69"/>
      <c r="Q82" s="69"/>
      <c r="R82" s="69"/>
      <c r="S82" s="69"/>
      <c r="T82" s="69"/>
      <c r="U82" s="69"/>
      <c r="V82" s="69"/>
      <c r="W82" s="69"/>
      <c r="X82" s="69"/>
      <c r="Y82" s="69"/>
      <c r="Z82" s="69"/>
      <c r="AA82" s="69"/>
      <c r="AB82" s="69"/>
      <c r="AC82" s="69"/>
      <c r="AD82" s="69"/>
      <c r="AE82" s="69"/>
      <c r="AF82" s="69"/>
      <c r="AG82" s="69"/>
      <c r="AH82" s="69"/>
      <c r="AI82" s="69"/>
      <c r="AJ82" s="69"/>
      <c r="AK82" s="69"/>
      <c r="AL82" s="69"/>
      <c r="AM82" s="69"/>
      <c r="AN82" s="69"/>
      <c r="AO82" s="69"/>
      <c r="AP82" s="69"/>
      <c r="AQ82" s="69"/>
    </row>
    <row r="83" spans="1:43" ht="18.75" hidden="1" customHeight="1">
      <c r="A83" s="385" t="s">
        <v>323</v>
      </c>
      <c r="B83" s="386" t="s">
        <v>324</v>
      </c>
      <c r="C83" s="386"/>
      <c r="D83" s="68"/>
      <c r="E83" s="68"/>
      <c r="F83" s="68"/>
      <c r="G83" s="68"/>
      <c r="H83" s="68"/>
      <c r="I83" s="68"/>
      <c r="J83" s="68"/>
      <c r="K83" s="68"/>
      <c r="L83" s="68"/>
      <c r="M83" s="68"/>
      <c r="N83" s="382"/>
      <c r="O83" s="69"/>
      <c r="P83" s="69"/>
      <c r="Q83" s="69"/>
      <c r="R83" s="69"/>
      <c r="S83" s="69"/>
      <c r="T83" s="69"/>
      <c r="U83" s="69"/>
      <c r="V83" s="69"/>
      <c r="W83" s="69"/>
      <c r="X83" s="69"/>
      <c r="Y83" s="69"/>
      <c r="Z83" s="69"/>
      <c r="AA83" s="69"/>
      <c r="AB83" s="69"/>
      <c r="AC83" s="69"/>
      <c r="AD83" s="69"/>
      <c r="AE83" s="69"/>
      <c r="AF83" s="69"/>
      <c r="AG83" s="69"/>
      <c r="AH83" s="69"/>
      <c r="AI83" s="69"/>
      <c r="AJ83" s="69"/>
      <c r="AK83" s="69"/>
      <c r="AL83" s="69"/>
      <c r="AM83" s="69"/>
      <c r="AN83" s="69"/>
      <c r="AO83" s="69"/>
      <c r="AP83" s="69"/>
      <c r="AQ83" s="69"/>
    </row>
    <row r="84" spans="1:43" ht="18.75" hidden="1" customHeight="1">
      <c r="A84" s="385" t="s">
        <v>325</v>
      </c>
      <c r="B84" s="386" t="str">
        <f>IF(D80="BRL","BRL/100","€/100")</f>
        <v>BRL/100</v>
      </c>
      <c r="C84" s="389"/>
      <c r="D84" s="68"/>
      <c r="E84" s="68"/>
      <c r="F84" s="68"/>
      <c r="G84" s="68"/>
      <c r="H84" s="68"/>
      <c r="I84" s="68"/>
      <c r="J84" s="68"/>
      <c r="K84" s="68"/>
      <c r="L84" s="68"/>
      <c r="M84" s="68"/>
      <c r="N84" s="382"/>
      <c r="O84" s="69"/>
      <c r="P84" s="69"/>
      <c r="Q84" s="69"/>
      <c r="R84" s="69"/>
      <c r="S84" s="69"/>
      <c r="T84" s="69"/>
      <c r="U84" s="69"/>
      <c r="V84" s="69"/>
      <c r="W84" s="69"/>
      <c r="X84" s="69"/>
      <c r="Y84" s="69"/>
      <c r="Z84" s="69"/>
      <c r="AA84" s="69"/>
      <c r="AB84" s="69"/>
      <c r="AC84" s="69"/>
      <c r="AD84" s="69"/>
      <c r="AE84" s="69"/>
      <c r="AF84" s="69"/>
      <c r="AG84" s="69"/>
      <c r="AH84" s="69"/>
      <c r="AI84" s="69"/>
      <c r="AJ84" s="69"/>
      <c r="AK84" s="69"/>
      <c r="AL84" s="69"/>
      <c r="AM84" s="69"/>
      <c r="AN84" s="69"/>
      <c r="AO84" s="69"/>
      <c r="AP84" s="69"/>
      <c r="AQ84" s="69"/>
    </row>
    <row r="85" spans="1:43" ht="18.75" hidden="1" customHeight="1">
      <c r="A85" s="385" t="s">
        <v>326</v>
      </c>
      <c r="B85" s="386" t="str">
        <f t="shared" ref="B85:B91" si="24">B84</f>
        <v>BRL/100</v>
      </c>
      <c r="C85" s="389"/>
      <c r="D85" s="68"/>
      <c r="E85" s="68"/>
      <c r="F85" s="68"/>
      <c r="G85" s="68"/>
      <c r="H85" s="68"/>
      <c r="I85" s="68"/>
      <c r="J85" s="68"/>
      <c r="K85" s="68"/>
      <c r="L85" s="68"/>
      <c r="M85" s="68"/>
      <c r="N85" s="382"/>
      <c r="O85" s="69"/>
      <c r="P85" s="69"/>
      <c r="Q85" s="69"/>
      <c r="R85" s="69"/>
      <c r="S85" s="69"/>
      <c r="T85" s="69"/>
      <c r="U85" s="69"/>
      <c r="V85" s="69"/>
      <c r="W85" s="69"/>
      <c r="X85" s="69"/>
      <c r="Y85" s="69"/>
      <c r="Z85" s="69"/>
      <c r="AA85" s="69"/>
      <c r="AB85" s="69"/>
      <c r="AC85" s="69"/>
      <c r="AD85" s="69"/>
      <c r="AE85" s="69"/>
      <c r="AF85" s="69"/>
      <c r="AG85" s="69"/>
      <c r="AH85" s="69"/>
      <c r="AI85" s="69"/>
      <c r="AJ85" s="69"/>
      <c r="AK85" s="69"/>
      <c r="AL85" s="69"/>
      <c r="AM85" s="69"/>
      <c r="AN85" s="69"/>
      <c r="AO85" s="69"/>
      <c r="AP85" s="69"/>
      <c r="AQ85" s="69"/>
    </row>
    <row r="86" spans="1:43" ht="18.75" hidden="1" customHeight="1">
      <c r="A86" s="385" t="s">
        <v>327</v>
      </c>
      <c r="B86" s="386" t="str">
        <f t="shared" si="24"/>
        <v>BRL/100</v>
      </c>
      <c r="C86" s="389"/>
      <c r="D86" s="68"/>
      <c r="E86" s="68"/>
      <c r="F86" s="68"/>
      <c r="G86" s="68"/>
      <c r="H86" s="68"/>
      <c r="I86" s="68"/>
      <c r="J86" s="68"/>
      <c r="K86" s="68"/>
      <c r="L86" s="68"/>
      <c r="M86" s="68"/>
      <c r="N86" s="382"/>
      <c r="O86" s="69"/>
      <c r="P86" s="69"/>
      <c r="Q86" s="69"/>
      <c r="R86" s="69"/>
      <c r="S86" s="69"/>
      <c r="T86" s="69"/>
      <c r="U86" s="69"/>
      <c r="V86" s="69"/>
      <c r="W86" s="69"/>
      <c r="X86" s="69"/>
      <c r="Y86" s="69"/>
      <c r="Z86" s="69"/>
      <c r="AA86" s="69"/>
      <c r="AB86" s="69"/>
      <c r="AC86" s="69"/>
      <c r="AD86" s="69"/>
      <c r="AE86" s="69"/>
      <c r="AF86" s="69"/>
      <c r="AG86" s="69"/>
      <c r="AH86" s="69"/>
      <c r="AI86" s="69"/>
      <c r="AJ86" s="69"/>
      <c r="AK86" s="69"/>
      <c r="AL86" s="69"/>
      <c r="AM86" s="69"/>
      <c r="AN86" s="69"/>
      <c r="AO86" s="69"/>
      <c r="AP86" s="69"/>
      <c r="AQ86" s="69"/>
    </row>
    <row r="87" spans="1:43" ht="18.75" hidden="1" customHeight="1">
      <c r="A87" s="385" t="s">
        <v>328</v>
      </c>
      <c r="B87" s="386" t="str">
        <f t="shared" si="24"/>
        <v>BRL/100</v>
      </c>
      <c r="C87" s="389"/>
      <c r="D87" s="68"/>
      <c r="E87" s="68"/>
      <c r="F87" s="68"/>
      <c r="G87" s="68"/>
      <c r="H87" s="68"/>
      <c r="I87" s="68"/>
      <c r="J87" s="68"/>
      <c r="K87" s="68"/>
      <c r="L87" s="68"/>
      <c r="M87" s="68"/>
      <c r="N87" s="382"/>
      <c r="O87" s="69"/>
      <c r="P87" s="69"/>
      <c r="Q87" s="69"/>
      <c r="R87" s="69"/>
      <c r="S87" s="69"/>
      <c r="T87" s="69"/>
      <c r="U87" s="69"/>
      <c r="V87" s="69"/>
      <c r="W87" s="69"/>
      <c r="X87" s="69"/>
      <c r="Y87" s="69"/>
      <c r="Z87" s="69"/>
      <c r="AA87" s="69"/>
      <c r="AB87" s="69"/>
      <c r="AC87" s="69"/>
      <c r="AD87" s="69"/>
      <c r="AE87" s="69"/>
      <c r="AF87" s="69"/>
      <c r="AG87" s="69"/>
      <c r="AH87" s="69"/>
      <c r="AI87" s="69"/>
      <c r="AJ87" s="69"/>
      <c r="AK87" s="69"/>
      <c r="AL87" s="69"/>
      <c r="AM87" s="69"/>
      <c r="AN87" s="69"/>
      <c r="AO87" s="69"/>
      <c r="AP87" s="69"/>
      <c r="AQ87" s="69"/>
    </row>
    <row r="88" spans="1:43" s="74" customFormat="1" ht="18.75" hidden="1" customHeight="1">
      <c r="A88" s="390" t="s">
        <v>329</v>
      </c>
      <c r="B88" s="391" t="str">
        <f t="shared" si="24"/>
        <v>BRL/100</v>
      </c>
      <c r="C88" s="389"/>
      <c r="D88" s="68"/>
      <c r="E88" s="68"/>
      <c r="F88" s="68"/>
      <c r="G88" s="68"/>
      <c r="H88" s="68"/>
      <c r="I88" s="68"/>
      <c r="J88" s="68"/>
      <c r="K88" s="68"/>
      <c r="L88" s="68"/>
      <c r="M88" s="68"/>
      <c r="N88" s="382"/>
      <c r="O88" s="69"/>
      <c r="P88" s="69"/>
      <c r="Q88" s="69"/>
      <c r="R88" s="69"/>
      <c r="S88" s="69"/>
      <c r="T88" s="69"/>
      <c r="U88" s="69"/>
      <c r="V88" s="69"/>
      <c r="W88" s="69"/>
      <c r="X88" s="69"/>
      <c r="Y88" s="69"/>
      <c r="Z88" s="69"/>
      <c r="AA88" s="69"/>
      <c r="AB88" s="69"/>
      <c r="AC88" s="69"/>
      <c r="AD88" s="69"/>
      <c r="AE88" s="69"/>
      <c r="AF88" s="69"/>
      <c r="AG88" s="69"/>
      <c r="AH88" s="69"/>
      <c r="AI88" s="69"/>
      <c r="AJ88" s="69"/>
      <c r="AK88" s="69"/>
      <c r="AL88" s="69"/>
      <c r="AM88" s="69"/>
      <c r="AN88" s="69"/>
      <c r="AO88" s="69"/>
      <c r="AP88" s="69"/>
      <c r="AQ88" s="69"/>
    </row>
    <row r="89" spans="1:43" ht="18.75" hidden="1" customHeight="1">
      <c r="A89" s="385" t="s">
        <v>314</v>
      </c>
      <c r="B89" s="386" t="str">
        <f t="shared" si="24"/>
        <v>BRL/100</v>
      </c>
      <c r="C89" s="389"/>
      <c r="D89" s="68"/>
      <c r="E89" s="68"/>
      <c r="F89" s="68"/>
      <c r="G89" s="68"/>
      <c r="H89" s="68"/>
      <c r="I89" s="68"/>
      <c r="J89" s="68"/>
      <c r="K89" s="68"/>
      <c r="L89" s="68"/>
      <c r="M89" s="68"/>
      <c r="N89" s="382"/>
      <c r="O89" s="69"/>
      <c r="P89" s="69"/>
      <c r="Q89" s="69"/>
      <c r="R89" s="69"/>
      <c r="S89" s="69"/>
      <c r="T89" s="69"/>
      <c r="U89" s="69"/>
      <c r="V89" s="69"/>
      <c r="W89" s="69"/>
      <c r="X89" s="69"/>
      <c r="Y89" s="69"/>
      <c r="Z89" s="69"/>
      <c r="AA89" s="69"/>
      <c r="AB89" s="69"/>
      <c r="AC89" s="69"/>
      <c r="AD89" s="69"/>
      <c r="AE89" s="69"/>
      <c r="AF89" s="69"/>
      <c r="AG89" s="69"/>
      <c r="AH89" s="69"/>
      <c r="AI89" s="69"/>
      <c r="AJ89" s="69"/>
      <c r="AK89" s="69"/>
      <c r="AL89" s="69"/>
      <c r="AM89" s="69"/>
      <c r="AN89" s="69"/>
      <c r="AO89" s="69"/>
      <c r="AP89" s="69"/>
      <c r="AQ89" s="69"/>
    </row>
    <row r="90" spans="1:43" ht="18.75" hidden="1" customHeight="1">
      <c r="A90" s="385" t="s">
        <v>315</v>
      </c>
      <c r="B90" s="386" t="str">
        <f t="shared" si="24"/>
        <v>BRL/100</v>
      </c>
      <c r="C90" s="389"/>
      <c r="D90" s="68"/>
      <c r="E90" s="68"/>
      <c r="F90" s="68"/>
      <c r="G90" s="68"/>
      <c r="H90" s="68"/>
      <c r="I90" s="68"/>
      <c r="J90" s="68"/>
      <c r="K90" s="68"/>
      <c r="L90" s="68"/>
      <c r="M90" s="68"/>
      <c r="N90" s="382"/>
      <c r="O90" s="69"/>
      <c r="P90" s="69"/>
      <c r="Q90" s="69"/>
      <c r="R90" s="69"/>
      <c r="S90" s="69"/>
      <c r="T90" s="69"/>
      <c r="U90" s="69"/>
      <c r="V90" s="69"/>
      <c r="W90" s="69"/>
      <c r="X90" s="69"/>
      <c r="Y90" s="69"/>
      <c r="Z90" s="69"/>
      <c r="AA90" s="69"/>
      <c r="AB90" s="69"/>
      <c r="AC90" s="69"/>
      <c r="AD90" s="69"/>
      <c r="AE90" s="69"/>
      <c r="AF90" s="69"/>
      <c r="AG90" s="69"/>
      <c r="AH90" s="69"/>
      <c r="AI90" s="69"/>
      <c r="AJ90" s="69"/>
      <c r="AK90" s="69"/>
      <c r="AL90" s="69"/>
      <c r="AM90" s="69"/>
      <c r="AN90" s="69"/>
      <c r="AO90" s="69"/>
      <c r="AP90" s="69"/>
      <c r="AQ90" s="69"/>
    </row>
    <row r="91" spans="1:43" ht="18.75" hidden="1" customHeight="1">
      <c r="A91" s="385" t="s">
        <v>330</v>
      </c>
      <c r="B91" s="386" t="str">
        <f t="shared" si="24"/>
        <v>BRL/100</v>
      </c>
      <c r="C91" s="389"/>
      <c r="D91" s="68"/>
      <c r="E91" s="68"/>
      <c r="F91" s="68"/>
      <c r="G91" s="68"/>
      <c r="H91" s="68"/>
      <c r="I91" s="68"/>
      <c r="J91" s="68"/>
      <c r="K91" s="68"/>
      <c r="L91" s="68"/>
      <c r="M91" s="68"/>
      <c r="N91" s="383"/>
      <c r="O91" s="84"/>
      <c r="P91" s="84"/>
      <c r="Q91" s="84"/>
      <c r="R91" s="84"/>
      <c r="S91" s="84"/>
      <c r="T91" s="84"/>
      <c r="U91" s="84"/>
      <c r="V91" s="84"/>
      <c r="W91" s="84"/>
      <c r="X91" s="84"/>
      <c r="Y91" s="84"/>
      <c r="Z91" s="84"/>
      <c r="AA91" s="84"/>
      <c r="AB91" s="84"/>
      <c r="AC91" s="84"/>
      <c r="AD91" s="84"/>
      <c r="AE91" s="84"/>
      <c r="AF91" s="84"/>
      <c r="AG91" s="84"/>
      <c r="AH91" s="84"/>
      <c r="AI91" s="84"/>
      <c r="AJ91" s="84"/>
      <c r="AK91" s="84"/>
      <c r="AL91" s="84"/>
      <c r="AM91" s="84"/>
      <c r="AN91" s="84"/>
      <c r="AO91" s="84"/>
      <c r="AP91" s="84"/>
      <c r="AQ91" s="84"/>
    </row>
    <row r="92" spans="1:43" ht="22.5" hidden="1">
      <c r="A92" s="1114" t="s">
        <v>335</v>
      </c>
      <c r="B92" s="1115"/>
      <c r="C92" s="1115"/>
      <c r="D92" s="1115"/>
      <c r="E92" s="1115"/>
      <c r="F92" s="1115"/>
      <c r="G92" s="1115"/>
      <c r="H92" s="1115"/>
      <c r="I92" s="1115"/>
      <c r="J92" s="1115"/>
      <c r="K92" s="1115"/>
      <c r="L92" s="1115"/>
      <c r="M92" s="1115"/>
    </row>
    <row r="93" spans="1:43" ht="18.75" hidden="1" customHeight="1">
      <c r="A93" s="385" t="s">
        <v>317</v>
      </c>
      <c r="B93" s="386" t="s">
        <v>318</v>
      </c>
      <c r="C93" s="386"/>
      <c r="D93" s="387"/>
      <c r="E93" s="388">
        <f>D93</f>
        <v>0</v>
      </c>
      <c r="F93" s="388">
        <f t="shared" ref="F93:Q94" si="25">E93</f>
        <v>0</v>
      </c>
      <c r="G93" s="388">
        <f t="shared" si="25"/>
        <v>0</v>
      </c>
      <c r="H93" s="388">
        <f t="shared" si="25"/>
        <v>0</v>
      </c>
      <c r="I93" s="388">
        <f t="shared" si="25"/>
        <v>0</v>
      </c>
      <c r="J93" s="388">
        <f t="shared" si="25"/>
        <v>0</v>
      </c>
      <c r="K93" s="388">
        <f t="shared" si="25"/>
        <v>0</v>
      </c>
      <c r="L93" s="388">
        <f t="shared" si="25"/>
        <v>0</v>
      </c>
      <c r="M93" s="388">
        <f t="shared" si="25"/>
        <v>0</v>
      </c>
      <c r="N93" s="1069">
        <f t="shared" si="25"/>
        <v>0</v>
      </c>
      <c r="O93" s="75">
        <f t="shared" si="25"/>
        <v>0</v>
      </c>
      <c r="P93" s="75">
        <f t="shared" si="25"/>
        <v>0</v>
      </c>
      <c r="Q93" s="75">
        <f t="shared" si="25"/>
        <v>0</v>
      </c>
      <c r="R93" s="75"/>
      <c r="S93" s="75"/>
      <c r="T93" s="75"/>
      <c r="U93" s="75"/>
      <c r="V93" s="75"/>
      <c r="W93" s="75"/>
      <c r="X93" s="75"/>
      <c r="Y93" s="75"/>
      <c r="Z93" s="75"/>
      <c r="AA93" s="75"/>
      <c r="AB93" s="75"/>
      <c r="AC93" s="75"/>
      <c r="AD93" s="75"/>
      <c r="AE93" s="75"/>
      <c r="AF93" s="75"/>
      <c r="AG93" s="75"/>
      <c r="AH93" s="75"/>
      <c r="AI93" s="75"/>
      <c r="AJ93" s="75"/>
      <c r="AK93" s="75"/>
      <c r="AL93" s="75"/>
      <c r="AM93" s="75"/>
      <c r="AN93" s="75"/>
      <c r="AO93" s="75"/>
      <c r="AP93" s="75"/>
      <c r="AQ93" s="75">
        <f>Q93</f>
        <v>0</v>
      </c>
    </row>
    <row r="94" spans="1:43" ht="18.75" hidden="1" customHeight="1">
      <c r="A94" s="385" t="s">
        <v>319</v>
      </c>
      <c r="B94" s="386"/>
      <c r="C94" s="386"/>
      <c r="D94" s="384" t="s">
        <v>336</v>
      </c>
      <c r="E94" s="66" t="str">
        <f>D94</f>
        <v>INR</v>
      </c>
      <c r="F94" s="66" t="str">
        <f t="shared" si="25"/>
        <v>INR</v>
      </c>
      <c r="G94" s="66" t="str">
        <f t="shared" si="25"/>
        <v>INR</v>
      </c>
      <c r="H94" s="66" t="str">
        <f t="shared" si="25"/>
        <v>INR</v>
      </c>
      <c r="I94" s="66" t="str">
        <f t="shared" si="25"/>
        <v>INR</v>
      </c>
      <c r="J94" s="66" t="str">
        <f t="shared" si="25"/>
        <v>INR</v>
      </c>
      <c r="K94" s="66" t="str">
        <f t="shared" si="25"/>
        <v>INR</v>
      </c>
      <c r="L94" s="66" t="str">
        <f t="shared" si="25"/>
        <v>INR</v>
      </c>
      <c r="M94" s="66" t="str">
        <f t="shared" si="25"/>
        <v>INR</v>
      </c>
      <c r="N94" s="381" t="str">
        <f t="shared" si="25"/>
        <v>INR</v>
      </c>
      <c r="O94" s="67" t="str">
        <f t="shared" si="25"/>
        <v>INR</v>
      </c>
      <c r="P94" s="67" t="str">
        <f t="shared" si="25"/>
        <v>INR</v>
      </c>
      <c r="Q94" s="67" t="str">
        <f t="shared" si="25"/>
        <v>INR</v>
      </c>
      <c r="R94" s="67"/>
      <c r="S94" s="67"/>
      <c r="T94" s="67"/>
      <c r="U94" s="67"/>
      <c r="V94" s="67"/>
      <c r="W94" s="67"/>
      <c r="X94" s="67"/>
      <c r="Y94" s="67"/>
      <c r="Z94" s="67"/>
      <c r="AA94" s="67"/>
      <c r="AB94" s="67"/>
      <c r="AC94" s="67"/>
      <c r="AD94" s="67"/>
      <c r="AE94" s="67"/>
      <c r="AF94" s="67"/>
      <c r="AG94" s="67"/>
      <c r="AH94" s="67"/>
      <c r="AI94" s="67"/>
      <c r="AJ94" s="67"/>
      <c r="AK94" s="67"/>
      <c r="AL94" s="67"/>
      <c r="AM94" s="67"/>
      <c r="AN94" s="67"/>
      <c r="AO94" s="67"/>
      <c r="AP94" s="67"/>
      <c r="AQ94" s="67" t="str">
        <f>Q94</f>
        <v>INR</v>
      </c>
    </row>
    <row r="95" spans="1:43" ht="18.75" hidden="1" customHeight="1">
      <c r="A95" s="385" t="s">
        <v>321</v>
      </c>
      <c r="B95" s="386" t="s">
        <v>318</v>
      </c>
      <c r="C95" s="386"/>
      <c r="D95" s="68"/>
      <c r="E95" s="68"/>
      <c r="F95" s="68"/>
      <c r="G95" s="68"/>
      <c r="H95" s="68"/>
      <c r="I95" s="68"/>
      <c r="J95" s="68"/>
      <c r="K95" s="68"/>
      <c r="L95" s="68"/>
      <c r="M95" s="68"/>
      <c r="N95" s="382"/>
      <c r="O95" s="69"/>
      <c r="P95" s="69"/>
      <c r="Q95" s="69"/>
      <c r="R95" s="69"/>
      <c r="S95" s="69"/>
      <c r="T95" s="69"/>
      <c r="U95" s="69"/>
      <c r="V95" s="69"/>
      <c r="W95" s="69"/>
      <c r="X95" s="69"/>
      <c r="Y95" s="69"/>
      <c r="Z95" s="69"/>
      <c r="AA95" s="69"/>
      <c r="AB95" s="69"/>
      <c r="AC95" s="69"/>
      <c r="AD95" s="69"/>
      <c r="AE95" s="69"/>
      <c r="AF95" s="69"/>
      <c r="AG95" s="69"/>
      <c r="AH95" s="69"/>
      <c r="AI95" s="69"/>
      <c r="AJ95" s="69"/>
      <c r="AK95" s="69"/>
      <c r="AL95" s="69"/>
      <c r="AM95" s="69"/>
      <c r="AN95" s="69"/>
      <c r="AO95" s="69"/>
      <c r="AP95" s="69"/>
      <c r="AQ95" s="69"/>
    </row>
    <row r="96" spans="1:43" ht="18.75" hidden="1" customHeight="1">
      <c r="A96" s="385" t="s">
        <v>322</v>
      </c>
      <c r="B96" s="386" t="str">
        <f>IF(D94="INR","INR/h","€/h")</f>
        <v>INR/h</v>
      </c>
      <c r="C96" s="386"/>
      <c r="D96" s="68"/>
      <c r="E96" s="68"/>
      <c r="F96" s="68"/>
      <c r="G96" s="68"/>
      <c r="H96" s="68"/>
      <c r="I96" s="68"/>
      <c r="J96" s="68"/>
      <c r="K96" s="68"/>
      <c r="L96" s="68"/>
      <c r="M96" s="68"/>
      <c r="N96" s="382"/>
      <c r="O96" s="69"/>
      <c r="P96" s="69"/>
      <c r="Q96" s="69"/>
      <c r="R96" s="69"/>
      <c r="S96" s="69"/>
      <c r="T96" s="69"/>
      <c r="U96" s="69"/>
      <c r="V96" s="69"/>
      <c r="W96" s="69"/>
      <c r="X96" s="69"/>
      <c r="Y96" s="69"/>
      <c r="Z96" s="69"/>
      <c r="AA96" s="69"/>
      <c r="AB96" s="69"/>
      <c r="AC96" s="69"/>
      <c r="AD96" s="69"/>
      <c r="AE96" s="69"/>
      <c r="AF96" s="69"/>
      <c r="AG96" s="69"/>
      <c r="AH96" s="69"/>
      <c r="AI96" s="69"/>
      <c r="AJ96" s="69"/>
      <c r="AK96" s="69"/>
      <c r="AL96" s="69"/>
      <c r="AM96" s="69"/>
      <c r="AN96" s="69"/>
      <c r="AO96" s="69"/>
      <c r="AP96" s="69"/>
      <c r="AQ96" s="69"/>
    </row>
    <row r="97" spans="1:43" ht="18.75" hidden="1" customHeight="1">
      <c r="A97" s="385" t="s">
        <v>323</v>
      </c>
      <c r="B97" s="386" t="s">
        <v>324</v>
      </c>
      <c r="C97" s="386"/>
      <c r="D97" s="68"/>
      <c r="E97" s="68"/>
      <c r="F97" s="68"/>
      <c r="G97" s="68"/>
      <c r="H97" s="68"/>
      <c r="I97" s="68"/>
      <c r="J97" s="68"/>
      <c r="K97" s="68"/>
      <c r="L97" s="68"/>
      <c r="M97" s="68"/>
      <c r="N97" s="382"/>
      <c r="O97" s="69"/>
      <c r="P97" s="69"/>
      <c r="Q97" s="69"/>
      <c r="R97" s="69"/>
      <c r="S97" s="69"/>
      <c r="T97" s="69"/>
      <c r="U97" s="69"/>
      <c r="V97" s="69"/>
      <c r="W97" s="69"/>
      <c r="X97" s="69"/>
      <c r="Y97" s="69"/>
      <c r="Z97" s="69"/>
      <c r="AA97" s="69"/>
      <c r="AB97" s="69"/>
      <c r="AC97" s="69"/>
      <c r="AD97" s="69"/>
      <c r="AE97" s="69"/>
      <c r="AF97" s="69"/>
      <c r="AG97" s="69"/>
      <c r="AH97" s="69"/>
      <c r="AI97" s="69"/>
      <c r="AJ97" s="69"/>
      <c r="AK97" s="69"/>
      <c r="AL97" s="69"/>
      <c r="AM97" s="69"/>
      <c r="AN97" s="69"/>
      <c r="AO97" s="69"/>
      <c r="AP97" s="69"/>
      <c r="AQ97" s="69"/>
    </row>
    <row r="98" spans="1:43" ht="18.75" hidden="1" customHeight="1">
      <c r="A98" s="385" t="s">
        <v>325</v>
      </c>
      <c r="B98" s="386" t="str">
        <f>IF(D94="INR","INR/100","€/100")</f>
        <v>INR/100</v>
      </c>
      <c r="C98" s="389"/>
      <c r="D98" s="68"/>
      <c r="E98" s="68"/>
      <c r="F98" s="68"/>
      <c r="G98" s="68"/>
      <c r="H98" s="68"/>
      <c r="I98" s="68"/>
      <c r="J98" s="68"/>
      <c r="K98" s="68"/>
      <c r="L98" s="68"/>
      <c r="M98" s="68"/>
      <c r="N98" s="382"/>
      <c r="O98" s="69"/>
      <c r="P98" s="69"/>
      <c r="Q98" s="69"/>
      <c r="R98" s="69"/>
      <c r="S98" s="69"/>
      <c r="T98" s="69"/>
      <c r="U98" s="69"/>
      <c r="V98" s="69"/>
      <c r="W98" s="69"/>
      <c r="X98" s="69"/>
      <c r="Y98" s="69"/>
      <c r="Z98" s="69"/>
      <c r="AA98" s="69"/>
      <c r="AB98" s="69"/>
      <c r="AC98" s="69"/>
      <c r="AD98" s="69"/>
      <c r="AE98" s="69"/>
      <c r="AF98" s="69"/>
      <c r="AG98" s="69"/>
      <c r="AH98" s="69"/>
      <c r="AI98" s="69"/>
      <c r="AJ98" s="69"/>
      <c r="AK98" s="69"/>
      <c r="AL98" s="69"/>
      <c r="AM98" s="69"/>
      <c r="AN98" s="69"/>
      <c r="AO98" s="69"/>
      <c r="AP98" s="69"/>
      <c r="AQ98" s="69"/>
    </row>
    <row r="99" spans="1:43" ht="18.75" hidden="1" customHeight="1">
      <c r="A99" s="385" t="s">
        <v>326</v>
      </c>
      <c r="B99" s="386" t="str">
        <f t="shared" ref="B99:B105" si="26">B98</f>
        <v>INR/100</v>
      </c>
      <c r="C99" s="389"/>
      <c r="D99" s="68"/>
      <c r="E99" s="68"/>
      <c r="F99" s="68"/>
      <c r="G99" s="68"/>
      <c r="H99" s="68"/>
      <c r="I99" s="68"/>
      <c r="J99" s="68"/>
      <c r="K99" s="68"/>
      <c r="L99" s="68"/>
      <c r="M99" s="68"/>
      <c r="N99" s="382"/>
      <c r="O99" s="69"/>
      <c r="P99" s="69"/>
      <c r="Q99" s="69"/>
      <c r="R99" s="69"/>
      <c r="S99" s="69"/>
      <c r="T99" s="69"/>
      <c r="U99" s="69"/>
      <c r="V99" s="69"/>
      <c r="W99" s="69"/>
      <c r="X99" s="69"/>
      <c r="Y99" s="69"/>
      <c r="Z99" s="69"/>
      <c r="AA99" s="69"/>
      <c r="AB99" s="69"/>
      <c r="AC99" s="69"/>
      <c r="AD99" s="69"/>
      <c r="AE99" s="69"/>
      <c r="AF99" s="69"/>
      <c r="AG99" s="69"/>
      <c r="AH99" s="69"/>
      <c r="AI99" s="69"/>
      <c r="AJ99" s="69"/>
      <c r="AK99" s="69"/>
      <c r="AL99" s="69"/>
      <c r="AM99" s="69"/>
      <c r="AN99" s="69"/>
      <c r="AO99" s="69"/>
      <c r="AP99" s="69"/>
      <c r="AQ99" s="69"/>
    </row>
    <row r="100" spans="1:43" ht="18.75" hidden="1" customHeight="1">
      <c r="A100" s="385" t="s">
        <v>327</v>
      </c>
      <c r="B100" s="386" t="str">
        <f t="shared" si="26"/>
        <v>INR/100</v>
      </c>
      <c r="C100" s="389"/>
      <c r="D100" s="68"/>
      <c r="E100" s="68"/>
      <c r="F100" s="68"/>
      <c r="G100" s="68"/>
      <c r="H100" s="68"/>
      <c r="I100" s="68"/>
      <c r="J100" s="68"/>
      <c r="K100" s="68"/>
      <c r="L100" s="68"/>
      <c r="M100" s="68"/>
      <c r="N100" s="382"/>
      <c r="O100" s="69"/>
      <c r="P100" s="69"/>
      <c r="Q100" s="69"/>
      <c r="R100" s="69"/>
      <c r="S100" s="69"/>
      <c r="T100" s="69"/>
      <c r="U100" s="69"/>
      <c r="V100" s="69"/>
      <c r="W100" s="69"/>
      <c r="X100" s="69"/>
      <c r="Y100" s="69"/>
      <c r="Z100" s="69"/>
      <c r="AA100" s="69"/>
      <c r="AB100" s="69"/>
      <c r="AC100" s="69"/>
      <c r="AD100" s="69"/>
      <c r="AE100" s="69"/>
      <c r="AF100" s="69"/>
      <c r="AG100" s="69"/>
      <c r="AH100" s="69"/>
      <c r="AI100" s="69"/>
      <c r="AJ100" s="69"/>
      <c r="AK100" s="69"/>
      <c r="AL100" s="69"/>
      <c r="AM100" s="69"/>
      <c r="AN100" s="69"/>
      <c r="AO100" s="69"/>
      <c r="AP100" s="69"/>
      <c r="AQ100" s="69"/>
    </row>
    <row r="101" spans="1:43" ht="18.75" hidden="1" customHeight="1">
      <c r="A101" s="385" t="s">
        <v>328</v>
      </c>
      <c r="B101" s="386" t="str">
        <f t="shared" si="26"/>
        <v>INR/100</v>
      </c>
      <c r="C101" s="389"/>
      <c r="D101" s="68"/>
      <c r="E101" s="68"/>
      <c r="F101" s="68"/>
      <c r="G101" s="68"/>
      <c r="H101" s="68"/>
      <c r="I101" s="68"/>
      <c r="J101" s="68"/>
      <c r="K101" s="68"/>
      <c r="L101" s="68"/>
      <c r="M101" s="68"/>
      <c r="N101" s="382"/>
      <c r="O101" s="69"/>
      <c r="P101" s="69"/>
      <c r="Q101" s="69"/>
      <c r="R101" s="69"/>
      <c r="S101" s="69"/>
      <c r="T101" s="69"/>
      <c r="U101" s="69"/>
      <c r="V101" s="69"/>
      <c r="W101" s="69"/>
      <c r="X101" s="69"/>
      <c r="Y101" s="69"/>
      <c r="Z101" s="69"/>
      <c r="AA101" s="69"/>
      <c r="AB101" s="69"/>
      <c r="AC101" s="69"/>
      <c r="AD101" s="69"/>
      <c r="AE101" s="69"/>
      <c r="AF101" s="69"/>
      <c r="AG101" s="69"/>
      <c r="AH101" s="69"/>
      <c r="AI101" s="69"/>
      <c r="AJ101" s="69"/>
      <c r="AK101" s="69"/>
      <c r="AL101" s="69"/>
      <c r="AM101" s="69"/>
      <c r="AN101" s="69"/>
      <c r="AO101" s="69"/>
      <c r="AP101" s="69"/>
      <c r="AQ101" s="69"/>
    </row>
    <row r="102" spans="1:43" s="74" customFormat="1" ht="18.75" hidden="1" customHeight="1">
      <c r="A102" s="390" t="s">
        <v>329</v>
      </c>
      <c r="B102" s="391" t="str">
        <f t="shared" si="26"/>
        <v>INR/100</v>
      </c>
      <c r="C102" s="389"/>
      <c r="D102" s="68"/>
      <c r="E102" s="68"/>
      <c r="F102" s="68"/>
      <c r="G102" s="68"/>
      <c r="H102" s="68"/>
      <c r="I102" s="68"/>
      <c r="J102" s="68"/>
      <c r="K102" s="68"/>
      <c r="L102" s="68"/>
      <c r="M102" s="68"/>
      <c r="N102" s="382"/>
      <c r="O102" s="69"/>
      <c r="P102" s="69"/>
      <c r="Q102" s="69"/>
      <c r="R102" s="69"/>
      <c r="S102" s="69"/>
      <c r="T102" s="69"/>
      <c r="U102" s="69"/>
      <c r="V102" s="69"/>
      <c r="W102" s="69"/>
      <c r="X102" s="69"/>
      <c r="Y102" s="69"/>
      <c r="Z102" s="69"/>
      <c r="AA102" s="69"/>
      <c r="AB102" s="69"/>
      <c r="AC102" s="69"/>
      <c r="AD102" s="69"/>
      <c r="AE102" s="69"/>
      <c r="AF102" s="69"/>
      <c r="AG102" s="69"/>
      <c r="AH102" s="69"/>
      <c r="AI102" s="69"/>
      <c r="AJ102" s="69"/>
      <c r="AK102" s="69"/>
      <c r="AL102" s="69"/>
      <c r="AM102" s="69"/>
      <c r="AN102" s="69"/>
      <c r="AO102" s="69"/>
      <c r="AP102" s="69"/>
      <c r="AQ102" s="69"/>
    </row>
    <row r="103" spans="1:43" ht="18.75" hidden="1" customHeight="1">
      <c r="A103" s="385" t="s">
        <v>314</v>
      </c>
      <c r="B103" s="386" t="str">
        <f t="shared" si="26"/>
        <v>INR/100</v>
      </c>
      <c r="C103" s="389"/>
      <c r="D103" s="68"/>
      <c r="E103" s="68"/>
      <c r="F103" s="68"/>
      <c r="G103" s="68"/>
      <c r="H103" s="68"/>
      <c r="I103" s="68"/>
      <c r="J103" s="68"/>
      <c r="K103" s="68"/>
      <c r="L103" s="68"/>
      <c r="M103" s="68"/>
      <c r="N103" s="382"/>
      <c r="O103" s="69"/>
      <c r="P103" s="69"/>
      <c r="Q103" s="69"/>
      <c r="R103" s="69"/>
      <c r="S103" s="69"/>
      <c r="T103" s="69"/>
      <c r="U103" s="69"/>
      <c r="V103" s="69"/>
      <c r="W103" s="69"/>
      <c r="X103" s="69"/>
      <c r="Y103" s="69"/>
      <c r="Z103" s="69"/>
      <c r="AA103" s="69"/>
      <c r="AB103" s="69"/>
      <c r="AC103" s="69"/>
      <c r="AD103" s="69"/>
      <c r="AE103" s="69"/>
      <c r="AF103" s="69"/>
      <c r="AG103" s="69"/>
      <c r="AH103" s="69"/>
      <c r="AI103" s="69"/>
      <c r="AJ103" s="69"/>
      <c r="AK103" s="69"/>
      <c r="AL103" s="69"/>
      <c r="AM103" s="69"/>
      <c r="AN103" s="69"/>
      <c r="AO103" s="69"/>
      <c r="AP103" s="69"/>
      <c r="AQ103" s="69"/>
    </row>
    <row r="104" spans="1:43" ht="18.75" hidden="1" customHeight="1">
      <c r="A104" s="385" t="s">
        <v>315</v>
      </c>
      <c r="B104" s="386" t="str">
        <f t="shared" si="26"/>
        <v>INR/100</v>
      </c>
      <c r="C104" s="389"/>
      <c r="D104" s="68"/>
      <c r="E104" s="68"/>
      <c r="F104" s="68"/>
      <c r="G104" s="68"/>
      <c r="H104" s="68"/>
      <c r="I104" s="68"/>
      <c r="J104" s="68"/>
      <c r="K104" s="68"/>
      <c r="L104" s="68"/>
      <c r="M104" s="68"/>
      <c r="N104" s="382"/>
      <c r="O104" s="69"/>
      <c r="P104" s="69"/>
      <c r="Q104" s="69"/>
      <c r="R104" s="69"/>
      <c r="S104" s="69"/>
      <c r="T104" s="69"/>
      <c r="U104" s="69"/>
      <c r="V104" s="69"/>
      <c r="W104" s="69"/>
      <c r="X104" s="69"/>
      <c r="Y104" s="69"/>
      <c r="Z104" s="69"/>
      <c r="AA104" s="69"/>
      <c r="AB104" s="69"/>
      <c r="AC104" s="69"/>
      <c r="AD104" s="69"/>
      <c r="AE104" s="69"/>
      <c r="AF104" s="69"/>
      <c r="AG104" s="69"/>
      <c r="AH104" s="69"/>
      <c r="AI104" s="69"/>
      <c r="AJ104" s="69"/>
      <c r="AK104" s="69"/>
      <c r="AL104" s="69"/>
      <c r="AM104" s="69"/>
      <c r="AN104" s="69"/>
      <c r="AO104" s="69"/>
      <c r="AP104" s="69"/>
      <c r="AQ104" s="69"/>
    </row>
    <row r="105" spans="1:43" ht="18.75" hidden="1" customHeight="1">
      <c r="A105" s="385" t="s">
        <v>330</v>
      </c>
      <c r="B105" s="386" t="str">
        <f t="shared" si="26"/>
        <v>INR/100</v>
      </c>
      <c r="C105" s="389"/>
      <c r="D105" s="68"/>
      <c r="E105" s="68"/>
      <c r="F105" s="68"/>
      <c r="G105" s="68"/>
      <c r="H105" s="68"/>
      <c r="I105" s="68"/>
      <c r="J105" s="68"/>
      <c r="K105" s="68"/>
      <c r="L105" s="68"/>
      <c r="M105" s="68"/>
      <c r="N105" s="383"/>
      <c r="O105" s="84"/>
      <c r="P105" s="84"/>
      <c r="Q105" s="84"/>
      <c r="R105" s="84"/>
      <c r="S105" s="84"/>
      <c r="T105" s="84"/>
      <c r="U105" s="84"/>
      <c r="V105" s="84"/>
      <c r="W105" s="84"/>
      <c r="X105" s="84"/>
      <c r="Y105" s="84"/>
      <c r="Z105" s="84"/>
      <c r="AA105" s="84"/>
      <c r="AB105" s="84"/>
      <c r="AC105" s="84"/>
      <c r="AD105" s="84"/>
      <c r="AE105" s="84"/>
      <c r="AF105" s="84"/>
      <c r="AG105" s="84"/>
      <c r="AH105" s="84"/>
      <c r="AI105" s="84"/>
      <c r="AJ105" s="84"/>
      <c r="AK105" s="84"/>
      <c r="AL105" s="84"/>
      <c r="AM105" s="84"/>
      <c r="AN105" s="84"/>
      <c r="AO105" s="84"/>
      <c r="AP105" s="84"/>
      <c r="AQ105" s="84"/>
    </row>
    <row r="106" spans="1:43" ht="9" customHeight="1">
      <c r="A106" s="10"/>
      <c r="B106" s="11"/>
      <c r="C106" s="11"/>
      <c r="D106" s="11"/>
      <c r="E106" s="11"/>
      <c r="F106" s="11"/>
      <c r="G106" s="11"/>
      <c r="H106" s="11"/>
      <c r="I106" s="11"/>
      <c r="J106" s="11"/>
      <c r="K106" s="11"/>
      <c r="L106" s="11"/>
      <c r="M106" s="11"/>
    </row>
    <row r="107" spans="1:43" ht="22.5">
      <c r="A107" s="377" t="s">
        <v>337</v>
      </c>
      <c r="B107" s="378"/>
      <c r="C107" s="378"/>
      <c r="D107" s="380"/>
      <c r="E107" s="378"/>
      <c r="F107" s="378"/>
      <c r="G107" s="378"/>
      <c r="H107" s="378"/>
      <c r="I107" s="378"/>
      <c r="J107" s="378"/>
      <c r="K107" s="378"/>
      <c r="L107" s="378"/>
      <c r="M107" s="378"/>
      <c r="N107" s="378"/>
      <c r="O107" s="378"/>
      <c r="P107" s="378"/>
      <c r="Q107" s="378"/>
      <c r="R107" s="378"/>
      <c r="S107" s="378"/>
      <c r="T107" s="378"/>
      <c r="U107" s="378"/>
      <c r="V107" s="378"/>
      <c r="W107" s="378"/>
      <c r="X107" s="378"/>
      <c r="Y107" s="378"/>
      <c r="Z107" s="378"/>
      <c r="AA107" s="378"/>
      <c r="AB107" s="378"/>
      <c r="AC107" s="378"/>
      <c r="AD107" s="378"/>
      <c r="AE107" s="378"/>
      <c r="AF107" s="378"/>
      <c r="AG107" s="378"/>
      <c r="AH107" s="378"/>
      <c r="AI107" s="378"/>
      <c r="AJ107" s="378"/>
      <c r="AK107" s="378"/>
      <c r="AL107" s="378"/>
      <c r="AM107" s="378"/>
      <c r="AN107" s="378"/>
      <c r="AO107" s="378"/>
      <c r="AP107" s="378"/>
      <c r="AQ107" s="379"/>
    </row>
    <row r="108" spans="1:43" s="74" customFormat="1" ht="17.25" customHeight="1">
      <c r="A108" s="1065" t="s">
        <v>13</v>
      </c>
      <c r="B108" s="1066" t="s">
        <v>98</v>
      </c>
      <c r="C108" s="1070"/>
      <c r="D108" s="1067" t="str">
        <f>IF(D39&gt;0,$C$108,"")</f>
        <v/>
      </c>
      <c r="E108" s="586" t="str">
        <f t="shared" ref="E108:AQ108" si="27">IF(E39&gt;0,$C$108,"")</f>
        <v/>
      </c>
      <c r="F108" s="586" t="str">
        <f t="shared" si="27"/>
        <v/>
      </c>
      <c r="G108" s="586" t="str">
        <f t="shared" si="27"/>
        <v/>
      </c>
      <c r="H108" s="586" t="str">
        <f t="shared" si="27"/>
        <v/>
      </c>
      <c r="I108" s="586" t="str">
        <f t="shared" si="27"/>
        <v/>
      </c>
      <c r="J108" s="586" t="str">
        <f t="shared" si="27"/>
        <v/>
      </c>
      <c r="K108" s="586" t="str">
        <f t="shared" si="27"/>
        <v/>
      </c>
      <c r="L108" s="586" t="str">
        <f t="shared" si="27"/>
        <v/>
      </c>
      <c r="M108" s="586" t="str">
        <f t="shared" si="27"/>
        <v/>
      </c>
      <c r="N108" s="586" t="str">
        <f t="shared" si="27"/>
        <v/>
      </c>
      <c r="O108" s="586" t="str">
        <f t="shared" si="27"/>
        <v/>
      </c>
      <c r="P108" s="586" t="str">
        <f t="shared" si="27"/>
        <v/>
      </c>
      <c r="Q108" s="586" t="str">
        <f t="shared" si="27"/>
        <v/>
      </c>
      <c r="R108" s="586" t="str">
        <f t="shared" si="27"/>
        <v/>
      </c>
      <c r="S108" s="586" t="str">
        <f t="shared" si="27"/>
        <v/>
      </c>
      <c r="T108" s="586" t="str">
        <f t="shared" si="27"/>
        <v/>
      </c>
      <c r="U108" s="586" t="str">
        <f t="shared" si="27"/>
        <v/>
      </c>
      <c r="V108" s="586" t="str">
        <f t="shared" si="27"/>
        <v/>
      </c>
      <c r="W108" s="586" t="str">
        <f t="shared" si="27"/>
        <v/>
      </c>
      <c r="X108" s="586" t="str">
        <f t="shared" si="27"/>
        <v/>
      </c>
      <c r="Y108" s="586" t="str">
        <f t="shared" si="27"/>
        <v/>
      </c>
      <c r="Z108" s="586" t="str">
        <f t="shared" si="27"/>
        <v/>
      </c>
      <c r="AA108" s="586" t="str">
        <f t="shared" si="27"/>
        <v/>
      </c>
      <c r="AB108" s="586" t="str">
        <f t="shared" si="27"/>
        <v/>
      </c>
      <c r="AC108" s="586" t="str">
        <f t="shared" si="27"/>
        <v/>
      </c>
      <c r="AD108" s="586" t="str">
        <f t="shared" si="27"/>
        <v/>
      </c>
      <c r="AE108" s="586" t="str">
        <f t="shared" si="27"/>
        <v/>
      </c>
      <c r="AF108" s="586" t="str">
        <f t="shared" si="27"/>
        <v/>
      </c>
      <c r="AG108" s="586" t="str">
        <f t="shared" si="27"/>
        <v/>
      </c>
      <c r="AH108" s="586" t="str">
        <f t="shared" si="27"/>
        <v/>
      </c>
      <c r="AI108" s="586" t="str">
        <f t="shared" si="27"/>
        <v/>
      </c>
      <c r="AJ108" s="586" t="str">
        <f t="shared" si="27"/>
        <v/>
      </c>
      <c r="AK108" s="586" t="str">
        <f t="shared" si="27"/>
        <v/>
      </c>
      <c r="AL108" s="586" t="str">
        <f t="shared" si="27"/>
        <v/>
      </c>
      <c r="AM108" s="586" t="str">
        <f t="shared" si="27"/>
        <v/>
      </c>
      <c r="AN108" s="586" t="str">
        <f t="shared" si="27"/>
        <v/>
      </c>
      <c r="AO108" s="586" t="str">
        <f t="shared" si="27"/>
        <v/>
      </c>
      <c r="AP108" s="586" t="str">
        <f t="shared" si="27"/>
        <v/>
      </c>
      <c r="AQ108" s="587" t="str">
        <f t="shared" si="27"/>
        <v/>
      </c>
    </row>
    <row r="109" spans="1:43" s="74" customFormat="1" ht="17.25" customHeight="1">
      <c r="A109" s="606" t="s">
        <v>308</v>
      </c>
      <c r="B109" s="598" t="s">
        <v>299</v>
      </c>
      <c r="C109" s="633"/>
      <c r="D109" s="988"/>
      <c r="E109" s="624"/>
      <c r="F109" s="624"/>
      <c r="G109" s="624"/>
      <c r="H109" s="624"/>
      <c r="I109" s="624"/>
      <c r="J109" s="624"/>
      <c r="K109" s="624"/>
      <c r="L109" s="624"/>
      <c r="M109" s="624"/>
      <c r="N109" s="624"/>
      <c r="O109" s="624"/>
      <c r="P109" s="624"/>
      <c r="Q109" s="624"/>
      <c r="R109" s="624"/>
      <c r="S109" s="624"/>
      <c r="T109" s="624"/>
      <c r="U109" s="624"/>
      <c r="V109" s="624"/>
      <c r="W109" s="624"/>
      <c r="X109" s="624"/>
      <c r="Y109" s="624"/>
      <c r="Z109" s="624"/>
      <c r="AA109" s="624"/>
      <c r="AB109" s="624"/>
      <c r="AC109" s="624"/>
      <c r="AD109" s="624"/>
      <c r="AE109" s="624"/>
      <c r="AF109" s="624"/>
      <c r="AG109" s="624"/>
      <c r="AH109" s="624"/>
      <c r="AI109" s="624"/>
      <c r="AJ109" s="624"/>
      <c r="AK109" s="624"/>
      <c r="AL109" s="624"/>
      <c r="AM109" s="624"/>
      <c r="AN109" s="624"/>
      <c r="AO109" s="624"/>
      <c r="AP109" s="624"/>
      <c r="AQ109" s="626"/>
    </row>
    <row r="110" spans="1:43" s="74" customFormat="1" ht="17.25" customHeight="1">
      <c r="A110" s="606" t="s">
        <v>309</v>
      </c>
      <c r="B110" s="598" t="s">
        <v>299</v>
      </c>
      <c r="C110" s="633"/>
      <c r="D110" s="988"/>
      <c r="E110" s="624"/>
      <c r="F110" s="624"/>
      <c r="G110" s="624"/>
      <c r="H110" s="624"/>
      <c r="I110" s="624"/>
      <c r="J110" s="624"/>
      <c r="K110" s="624"/>
      <c r="L110" s="625"/>
      <c r="M110" s="624"/>
      <c r="N110" s="624"/>
      <c r="O110" s="624"/>
      <c r="P110" s="624"/>
      <c r="Q110" s="624"/>
      <c r="R110" s="624"/>
      <c r="S110" s="624"/>
      <c r="T110" s="624"/>
      <c r="U110" s="624"/>
      <c r="V110" s="624"/>
      <c r="W110" s="624"/>
      <c r="X110" s="624"/>
      <c r="Y110" s="624"/>
      <c r="Z110" s="624"/>
      <c r="AA110" s="624"/>
      <c r="AB110" s="624"/>
      <c r="AC110" s="624"/>
      <c r="AD110" s="624"/>
      <c r="AE110" s="624"/>
      <c r="AF110" s="624"/>
      <c r="AG110" s="624"/>
      <c r="AH110" s="624"/>
      <c r="AI110" s="624"/>
      <c r="AJ110" s="624"/>
      <c r="AK110" s="624"/>
      <c r="AL110" s="624"/>
      <c r="AM110" s="624"/>
      <c r="AN110" s="624"/>
      <c r="AO110" s="624"/>
      <c r="AP110" s="624"/>
      <c r="AQ110" s="626"/>
    </row>
    <row r="111" spans="1:43" s="74" customFormat="1" ht="17.25" customHeight="1">
      <c r="A111" s="606" t="s">
        <v>310</v>
      </c>
      <c r="B111" s="598" t="s">
        <v>299</v>
      </c>
      <c r="C111" s="633"/>
      <c r="D111" s="631"/>
      <c r="E111" s="624"/>
      <c r="F111" s="624"/>
      <c r="G111" s="624"/>
      <c r="H111" s="624"/>
      <c r="I111" s="624"/>
      <c r="J111" s="624"/>
      <c r="K111" s="624"/>
      <c r="L111" s="625"/>
      <c r="M111" s="624"/>
      <c r="N111" s="624"/>
      <c r="O111" s="624"/>
      <c r="P111" s="624"/>
      <c r="Q111" s="624"/>
      <c r="R111" s="624"/>
      <c r="S111" s="624"/>
      <c r="T111" s="624"/>
      <c r="U111" s="624"/>
      <c r="V111" s="624"/>
      <c r="W111" s="624"/>
      <c r="X111" s="624"/>
      <c r="Y111" s="624"/>
      <c r="Z111" s="624"/>
      <c r="AA111" s="624"/>
      <c r="AB111" s="624"/>
      <c r="AC111" s="624"/>
      <c r="AD111" s="624"/>
      <c r="AE111" s="624"/>
      <c r="AF111" s="624"/>
      <c r="AG111" s="624"/>
      <c r="AH111" s="624"/>
      <c r="AI111" s="624"/>
      <c r="AJ111" s="624"/>
      <c r="AK111" s="624"/>
      <c r="AL111" s="624"/>
      <c r="AM111" s="624"/>
      <c r="AN111" s="624"/>
      <c r="AO111" s="624"/>
      <c r="AP111" s="624"/>
      <c r="AQ111" s="626"/>
    </row>
    <row r="112" spans="1:43" s="74" customFormat="1" ht="17.25" customHeight="1">
      <c r="A112" s="341" t="s">
        <v>313</v>
      </c>
      <c r="B112" s="599" t="s">
        <v>299</v>
      </c>
      <c r="C112" s="634"/>
      <c r="D112" s="632"/>
      <c r="E112" s="627"/>
      <c r="F112" s="627"/>
      <c r="G112" s="627"/>
      <c r="H112" s="627"/>
      <c r="I112" s="627"/>
      <c r="J112" s="627"/>
      <c r="K112" s="627"/>
      <c r="L112" s="628"/>
      <c r="M112" s="627"/>
      <c r="N112" s="627"/>
      <c r="O112" s="627"/>
      <c r="P112" s="627"/>
      <c r="Q112" s="627"/>
      <c r="R112" s="627"/>
      <c r="S112" s="627"/>
      <c r="T112" s="627"/>
      <c r="U112" s="627"/>
      <c r="V112" s="627"/>
      <c r="W112" s="627"/>
      <c r="X112" s="627"/>
      <c r="Y112" s="627"/>
      <c r="Z112" s="627"/>
      <c r="AA112" s="627"/>
      <c r="AB112" s="627"/>
      <c r="AC112" s="627"/>
      <c r="AD112" s="627"/>
      <c r="AE112" s="627"/>
      <c r="AF112" s="627"/>
      <c r="AG112" s="627"/>
      <c r="AH112" s="627"/>
      <c r="AI112" s="627"/>
      <c r="AJ112" s="627"/>
      <c r="AK112" s="627"/>
      <c r="AL112" s="627"/>
      <c r="AM112" s="627"/>
      <c r="AN112" s="627"/>
      <c r="AO112" s="627"/>
      <c r="AP112" s="627"/>
      <c r="AQ112" s="629"/>
    </row>
    <row r="113" spans="1:44" ht="9" customHeight="1"/>
    <row r="114" spans="1:44" ht="22.5" outlineLevel="1">
      <c r="A114" s="377" t="s">
        <v>338</v>
      </c>
      <c r="B114" s="378"/>
      <c r="C114" s="378"/>
      <c r="D114" s="378"/>
      <c r="E114" s="378"/>
      <c r="F114" s="378"/>
      <c r="G114" s="378"/>
      <c r="H114" s="378"/>
      <c r="I114" s="378"/>
      <c r="J114" s="378"/>
      <c r="K114" s="378"/>
      <c r="L114" s="378"/>
      <c r="M114" s="378"/>
      <c r="N114" s="378"/>
      <c r="O114" s="378"/>
      <c r="P114" s="378"/>
      <c r="Q114" s="378"/>
      <c r="R114" s="378"/>
      <c r="S114" s="378"/>
      <c r="T114" s="378"/>
      <c r="U114" s="378"/>
      <c r="V114" s="378"/>
      <c r="W114" s="378"/>
      <c r="X114" s="378"/>
      <c r="Y114" s="378"/>
      <c r="Z114" s="378"/>
      <c r="AA114" s="378"/>
      <c r="AB114" s="378"/>
      <c r="AC114" s="378"/>
      <c r="AD114" s="378"/>
      <c r="AE114" s="378"/>
      <c r="AF114" s="378"/>
      <c r="AG114" s="378"/>
      <c r="AH114" s="378"/>
      <c r="AI114" s="378"/>
      <c r="AJ114" s="378"/>
      <c r="AK114" s="378"/>
      <c r="AL114" s="378"/>
      <c r="AM114" s="378"/>
      <c r="AN114" s="378"/>
      <c r="AO114" s="378"/>
      <c r="AP114" s="378"/>
      <c r="AQ114" s="379"/>
    </row>
    <row r="115" spans="1:44" ht="16.5" customHeight="1" outlineLevel="1">
      <c r="A115" s="635" t="s">
        <v>304</v>
      </c>
      <c r="B115" s="633"/>
      <c r="C115" s="636"/>
      <c r="D115" s="612">
        <f>D37</f>
        <v>2026</v>
      </c>
      <c r="E115" s="612">
        <f>D115</f>
        <v>2026</v>
      </c>
      <c r="F115" s="612">
        <f t="shared" ref="F115:U116" si="28">E115</f>
        <v>2026</v>
      </c>
      <c r="G115" s="612">
        <f t="shared" si="28"/>
        <v>2026</v>
      </c>
      <c r="H115" s="612">
        <f t="shared" si="28"/>
        <v>2026</v>
      </c>
      <c r="I115" s="612">
        <f t="shared" si="28"/>
        <v>2026</v>
      </c>
      <c r="J115" s="612">
        <f t="shared" si="28"/>
        <v>2026</v>
      </c>
      <c r="K115" s="612">
        <f t="shared" si="28"/>
        <v>2026</v>
      </c>
      <c r="L115" s="612">
        <f t="shared" si="28"/>
        <v>2026</v>
      </c>
      <c r="M115" s="612">
        <f t="shared" si="28"/>
        <v>2026</v>
      </c>
      <c r="N115" s="612">
        <f t="shared" si="28"/>
        <v>2026</v>
      </c>
      <c r="O115" s="612">
        <f t="shared" si="28"/>
        <v>2026</v>
      </c>
      <c r="P115" s="612">
        <f t="shared" si="28"/>
        <v>2026</v>
      </c>
      <c r="Q115" s="612">
        <f t="shared" si="28"/>
        <v>2026</v>
      </c>
      <c r="R115" s="612">
        <f t="shared" si="28"/>
        <v>2026</v>
      </c>
      <c r="S115" s="612">
        <f t="shared" si="28"/>
        <v>2026</v>
      </c>
      <c r="T115" s="612">
        <f t="shared" si="28"/>
        <v>2026</v>
      </c>
      <c r="U115" s="612">
        <f t="shared" si="28"/>
        <v>2026</v>
      </c>
      <c r="V115" s="612">
        <f t="shared" ref="V115:AK116" si="29">U115</f>
        <v>2026</v>
      </c>
      <c r="W115" s="612">
        <f t="shared" si="29"/>
        <v>2026</v>
      </c>
      <c r="X115" s="612">
        <f t="shared" si="29"/>
        <v>2026</v>
      </c>
      <c r="Y115" s="612">
        <f t="shared" si="29"/>
        <v>2026</v>
      </c>
      <c r="Z115" s="612">
        <f t="shared" si="29"/>
        <v>2026</v>
      </c>
      <c r="AA115" s="612">
        <f t="shared" si="29"/>
        <v>2026</v>
      </c>
      <c r="AB115" s="612">
        <f t="shared" si="29"/>
        <v>2026</v>
      </c>
      <c r="AC115" s="612">
        <f t="shared" si="29"/>
        <v>2026</v>
      </c>
      <c r="AD115" s="612">
        <f t="shared" si="29"/>
        <v>2026</v>
      </c>
      <c r="AE115" s="612">
        <f t="shared" si="29"/>
        <v>2026</v>
      </c>
      <c r="AF115" s="612">
        <f t="shared" si="29"/>
        <v>2026</v>
      </c>
      <c r="AG115" s="612">
        <f t="shared" si="29"/>
        <v>2026</v>
      </c>
      <c r="AH115" s="612">
        <f t="shared" si="29"/>
        <v>2026</v>
      </c>
      <c r="AI115" s="612">
        <f t="shared" si="29"/>
        <v>2026</v>
      </c>
      <c r="AJ115" s="612">
        <f t="shared" si="29"/>
        <v>2026</v>
      </c>
      <c r="AK115" s="612">
        <f t="shared" si="29"/>
        <v>2026</v>
      </c>
      <c r="AL115" s="612">
        <f t="shared" ref="AL115:AQ116" si="30">AK115</f>
        <v>2026</v>
      </c>
      <c r="AM115" s="612">
        <f t="shared" si="30"/>
        <v>2026</v>
      </c>
      <c r="AN115" s="612">
        <f t="shared" si="30"/>
        <v>2026</v>
      </c>
      <c r="AO115" s="612">
        <f t="shared" si="30"/>
        <v>2026</v>
      </c>
      <c r="AP115" s="612">
        <f t="shared" si="30"/>
        <v>2026</v>
      </c>
      <c r="AQ115" s="613">
        <f t="shared" si="30"/>
        <v>2026</v>
      </c>
    </row>
    <row r="116" spans="1:44" ht="16.5" customHeight="1" outlineLevel="1">
      <c r="A116" s="635" t="s">
        <v>305</v>
      </c>
      <c r="B116" s="633"/>
      <c r="C116" s="636"/>
      <c r="D116" s="611" t="s">
        <v>306</v>
      </c>
      <c r="E116" s="611" t="str">
        <f>D116</f>
        <v>EUR</v>
      </c>
      <c r="F116" s="611" t="str">
        <f t="shared" si="28"/>
        <v>EUR</v>
      </c>
      <c r="G116" s="611" t="str">
        <f t="shared" si="28"/>
        <v>EUR</v>
      </c>
      <c r="H116" s="611" t="str">
        <f t="shared" si="28"/>
        <v>EUR</v>
      </c>
      <c r="I116" s="611" t="str">
        <f t="shared" si="28"/>
        <v>EUR</v>
      </c>
      <c r="J116" s="611" t="str">
        <f t="shared" si="28"/>
        <v>EUR</v>
      </c>
      <c r="K116" s="611" t="str">
        <f t="shared" si="28"/>
        <v>EUR</v>
      </c>
      <c r="L116" s="611" t="str">
        <f t="shared" si="28"/>
        <v>EUR</v>
      </c>
      <c r="M116" s="611" t="str">
        <f t="shared" si="28"/>
        <v>EUR</v>
      </c>
      <c r="N116" s="611" t="str">
        <f t="shared" si="28"/>
        <v>EUR</v>
      </c>
      <c r="O116" s="611" t="str">
        <f t="shared" si="28"/>
        <v>EUR</v>
      </c>
      <c r="P116" s="611" t="str">
        <f t="shared" si="28"/>
        <v>EUR</v>
      </c>
      <c r="Q116" s="611" t="str">
        <f t="shared" si="28"/>
        <v>EUR</v>
      </c>
      <c r="R116" s="611" t="str">
        <f t="shared" si="28"/>
        <v>EUR</v>
      </c>
      <c r="S116" s="611" t="str">
        <f t="shared" si="28"/>
        <v>EUR</v>
      </c>
      <c r="T116" s="611" t="str">
        <f t="shared" si="28"/>
        <v>EUR</v>
      </c>
      <c r="U116" s="611" t="str">
        <f t="shared" si="28"/>
        <v>EUR</v>
      </c>
      <c r="V116" s="611" t="str">
        <f t="shared" si="29"/>
        <v>EUR</v>
      </c>
      <c r="W116" s="611" t="str">
        <f t="shared" si="29"/>
        <v>EUR</v>
      </c>
      <c r="X116" s="611" t="str">
        <f t="shared" si="29"/>
        <v>EUR</v>
      </c>
      <c r="Y116" s="611" t="str">
        <f t="shared" si="29"/>
        <v>EUR</v>
      </c>
      <c r="Z116" s="611" t="str">
        <f t="shared" si="29"/>
        <v>EUR</v>
      </c>
      <c r="AA116" s="611" t="str">
        <f t="shared" si="29"/>
        <v>EUR</v>
      </c>
      <c r="AB116" s="611" t="str">
        <f t="shared" si="29"/>
        <v>EUR</v>
      </c>
      <c r="AC116" s="611" t="str">
        <f t="shared" si="29"/>
        <v>EUR</v>
      </c>
      <c r="AD116" s="611" t="str">
        <f t="shared" si="29"/>
        <v>EUR</v>
      </c>
      <c r="AE116" s="611" t="str">
        <f t="shared" si="29"/>
        <v>EUR</v>
      </c>
      <c r="AF116" s="611" t="str">
        <f t="shared" si="29"/>
        <v>EUR</v>
      </c>
      <c r="AG116" s="611" t="str">
        <f t="shared" si="29"/>
        <v>EUR</v>
      </c>
      <c r="AH116" s="611" t="str">
        <f t="shared" si="29"/>
        <v>EUR</v>
      </c>
      <c r="AI116" s="611" t="str">
        <f t="shared" si="29"/>
        <v>EUR</v>
      </c>
      <c r="AJ116" s="611" t="str">
        <f t="shared" si="29"/>
        <v>EUR</v>
      </c>
      <c r="AK116" s="611" t="str">
        <f t="shared" si="29"/>
        <v>EUR</v>
      </c>
      <c r="AL116" s="611" t="str">
        <f t="shared" si="30"/>
        <v>EUR</v>
      </c>
      <c r="AM116" s="611" t="str">
        <f t="shared" si="30"/>
        <v>EUR</v>
      </c>
      <c r="AN116" s="611" t="str">
        <f t="shared" si="30"/>
        <v>EUR</v>
      </c>
      <c r="AO116" s="611" t="str">
        <f t="shared" si="30"/>
        <v>EUR</v>
      </c>
      <c r="AP116" s="611" t="str">
        <f t="shared" si="30"/>
        <v>EUR</v>
      </c>
      <c r="AQ116" s="615" t="str">
        <f t="shared" si="30"/>
        <v>EUR</v>
      </c>
    </row>
    <row r="117" spans="1:44" s="74" customFormat="1" ht="16.5" customHeight="1" outlineLevel="1">
      <c r="A117" s="637" t="s">
        <v>13</v>
      </c>
      <c r="B117" s="598" t="str">
        <f>IF(D116="PLN","PLN/100","€/100")</f>
        <v>€/100</v>
      </c>
      <c r="C117" s="636"/>
      <c r="D117" s="606">
        <f t="shared" ref="D117:AQ117" si="31">IF(D39=0,0,D39*(1+D108))</f>
        <v>0</v>
      </c>
      <c r="E117" s="68">
        <f t="shared" si="31"/>
        <v>0</v>
      </c>
      <c r="F117" s="68">
        <f t="shared" si="31"/>
        <v>0</v>
      </c>
      <c r="G117" s="68">
        <f t="shared" si="31"/>
        <v>0</v>
      </c>
      <c r="H117" s="68">
        <f t="shared" si="31"/>
        <v>0</v>
      </c>
      <c r="I117" s="68">
        <f t="shared" si="31"/>
        <v>0</v>
      </c>
      <c r="J117" s="68">
        <f t="shared" si="31"/>
        <v>0</v>
      </c>
      <c r="K117" s="68">
        <f t="shared" si="31"/>
        <v>0</v>
      </c>
      <c r="L117" s="68">
        <f t="shared" si="31"/>
        <v>0</v>
      </c>
      <c r="M117" s="68">
        <f t="shared" si="31"/>
        <v>0</v>
      </c>
      <c r="N117" s="68">
        <f t="shared" si="31"/>
        <v>0</v>
      </c>
      <c r="O117" s="68">
        <f t="shared" si="31"/>
        <v>0</v>
      </c>
      <c r="P117" s="68">
        <f t="shared" si="31"/>
        <v>0</v>
      </c>
      <c r="Q117" s="68">
        <f t="shared" si="31"/>
        <v>0</v>
      </c>
      <c r="R117" s="68">
        <f t="shared" si="31"/>
        <v>0</v>
      </c>
      <c r="S117" s="68">
        <f t="shared" si="31"/>
        <v>0</v>
      </c>
      <c r="T117" s="68">
        <f t="shared" si="31"/>
        <v>0</v>
      </c>
      <c r="U117" s="68">
        <f t="shared" si="31"/>
        <v>0</v>
      </c>
      <c r="V117" s="68">
        <f t="shared" si="31"/>
        <v>0</v>
      </c>
      <c r="W117" s="68">
        <f t="shared" si="31"/>
        <v>0</v>
      </c>
      <c r="X117" s="68">
        <f t="shared" si="31"/>
        <v>0</v>
      </c>
      <c r="Y117" s="68">
        <f t="shared" si="31"/>
        <v>0</v>
      </c>
      <c r="Z117" s="68">
        <f t="shared" si="31"/>
        <v>0</v>
      </c>
      <c r="AA117" s="68">
        <f t="shared" si="31"/>
        <v>0</v>
      </c>
      <c r="AB117" s="68">
        <f t="shared" si="31"/>
        <v>0</v>
      </c>
      <c r="AC117" s="68">
        <f t="shared" si="31"/>
        <v>0</v>
      </c>
      <c r="AD117" s="68">
        <f t="shared" si="31"/>
        <v>0</v>
      </c>
      <c r="AE117" s="68">
        <f t="shared" si="31"/>
        <v>0</v>
      </c>
      <c r="AF117" s="68">
        <f t="shared" si="31"/>
        <v>0</v>
      </c>
      <c r="AG117" s="68">
        <f t="shared" si="31"/>
        <v>0</v>
      </c>
      <c r="AH117" s="68">
        <f t="shared" si="31"/>
        <v>0</v>
      </c>
      <c r="AI117" s="68">
        <f t="shared" si="31"/>
        <v>0</v>
      </c>
      <c r="AJ117" s="68">
        <f t="shared" si="31"/>
        <v>0</v>
      </c>
      <c r="AK117" s="68">
        <f t="shared" si="31"/>
        <v>0</v>
      </c>
      <c r="AL117" s="68">
        <f t="shared" si="31"/>
        <v>0</v>
      </c>
      <c r="AM117" s="68">
        <f t="shared" si="31"/>
        <v>0</v>
      </c>
      <c r="AN117" s="68">
        <f t="shared" si="31"/>
        <v>0</v>
      </c>
      <c r="AO117" s="68">
        <f t="shared" si="31"/>
        <v>0</v>
      </c>
      <c r="AP117" s="68">
        <f t="shared" si="31"/>
        <v>0</v>
      </c>
      <c r="AQ117" s="69">
        <f t="shared" si="31"/>
        <v>0</v>
      </c>
    </row>
    <row r="118" spans="1:44" s="74" customFormat="1" ht="16.5" customHeight="1" outlineLevel="1">
      <c r="A118" s="637" t="s">
        <v>308</v>
      </c>
      <c r="B118" s="598" t="str">
        <f>IF(D116="PLN","PLN/100","€/100")</f>
        <v>€/100</v>
      </c>
      <c r="C118" s="636"/>
      <c r="D118" s="606">
        <f t="shared" ref="D118:AQ119" si="32">D41+D109</f>
        <v>0</v>
      </c>
      <c r="E118" s="68">
        <f t="shared" si="32"/>
        <v>0</v>
      </c>
      <c r="F118" s="68">
        <f t="shared" si="32"/>
        <v>0</v>
      </c>
      <c r="G118" s="68">
        <f t="shared" si="32"/>
        <v>0</v>
      </c>
      <c r="H118" s="68">
        <f t="shared" si="32"/>
        <v>0</v>
      </c>
      <c r="I118" s="68">
        <f t="shared" si="32"/>
        <v>0</v>
      </c>
      <c r="J118" s="68">
        <f t="shared" si="32"/>
        <v>0</v>
      </c>
      <c r="K118" s="68">
        <f t="shared" si="32"/>
        <v>0</v>
      </c>
      <c r="L118" s="68">
        <f t="shared" si="32"/>
        <v>0</v>
      </c>
      <c r="M118" s="68">
        <f t="shared" si="32"/>
        <v>0</v>
      </c>
      <c r="N118" s="68">
        <f t="shared" si="32"/>
        <v>0</v>
      </c>
      <c r="O118" s="68">
        <f t="shared" si="32"/>
        <v>0</v>
      </c>
      <c r="P118" s="68">
        <f t="shared" si="32"/>
        <v>0</v>
      </c>
      <c r="Q118" s="68">
        <f t="shared" si="32"/>
        <v>0</v>
      </c>
      <c r="R118" s="68">
        <f t="shared" si="32"/>
        <v>0</v>
      </c>
      <c r="S118" s="68">
        <f t="shared" si="32"/>
        <v>0</v>
      </c>
      <c r="T118" s="68">
        <f t="shared" si="32"/>
        <v>0</v>
      </c>
      <c r="U118" s="68">
        <f t="shared" si="32"/>
        <v>0</v>
      </c>
      <c r="V118" s="68">
        <f t="shared" si="32"/>
        <v>0</v>
      </c>
      <c r="W118" s="68">
        <f t="shared" si="32"/>
        <v>0</v>
      </c>
      <c r="X118" s="68">
        <f t="shared" si="32"/>
        <v>0</v>
      </c>
      <c r="Y118" s="68">
        <f t="shared" si="32"/>
        <v>0</v>
      </c>
      <c r="Z118" s="68">
        <f t="shared" si="32"/>
        <v>0</v>
      </c>
      <c r="AA118" s="68">
        <f t="shared" si="32"/>
        <v>0</v>
      </c>
      <c r="AB118" s="68">
        <f t="shared" si="32"/>
        <v>0</v>
      </c>
      <c r="AC118" s="68">
        <f t="shared" si="32"/>
        <v>0</v>
      </c>
      <c r="AD118" s="68">
        <f t="shared" si="32"/>
        <v>0</v>
      </c>
      <c r="AE118" s="68">
        <f t="shared" si="32"/>
        <v>0</v>
      </c>
      <c r="AF118" s="68">
        <f t="shared" si="32"/>
        <v>0</v>
      </c>
      <c r="AG118" s="68">
        <f t="shared" si="32"/>
        <v>0</v>
      </c>
      <c r="AH118" s="68">
        <f t="shared" si="32"/>
        <v>0</v>
      </c>
      <c r="AI118" s="68">
        <f t="shared" si="32"/>
        <v>0</v>
      </c>
      <c r="AJ118" s="68">
        <f t="shared" si="32"/>
        <v>0</v>
      </c>
      <c r="AK118" s="68">
        <f t="shared" si="32"/>
        <v>0</v>
      </c>
      <c r="AL118" s="68">
        <f t="shared" si="32"/>
        <v>0</v>
      </c>
      <c r="AM118" s="68">
        <f t="shared" si="32"/>
        <v>0</v>
      </c>
      <c r="AN118" s="68">
        <f t="shared" si="32"/>
        <v>0</v>
      </c>
      <c r="AO118" s="68">
        <f t="shared" si="32"/>
        <v>0</v>
      </c>
      <c r="AP118" s="68">
        <f t="shared" si="32"/>
        <v>0</v>
      </c>
      <c r="AQ118" s="69">
        <f t="shared" si="32"/>
        <v>0</v>
      </c>
      <c r="AR118" s="1"/>
    </row>
    <row r="119" spans="1:44" s="74" customFormat="1" ht="16.5" customHeight="1" outlineLevel="1">
      <c r="A119" s="637" t="s">
        <v>309</v>
      </c>
      <c r="B119" s="598" t="str">
        <f>IF(D116="PLN","PLN/100","€/100")</f>
        <v>€/100</v>
      </c>
      <c r="C119" s="636"/>
      <c r="D119" s="606">
        <f t="shared" si="32"/>
        <v>0</v>
      </c>
      <c r="E119" s="616">
        <f t="shared" si="32"/>
        <v>0</v>
      </c>
      <c r="F119" s="68">
        <f t="shared" si="32"/>
        <v>0</v>
      </c>
      <c r="G119" s="68">
        <f t="shared" si="32"/>
        <v>0</v>
      </c>
      <c r="H119" s="68">
        <f t="shared" si="32"/>
        <v>0</v>
      </c>
      <c r="I119" s="68">
        <f t="shared" si="32"/>
        <v>0</v>
      </c>
      <c r="J119" s="68">
        <f t="shared" si="32"/>
        <v>0</v>
      </c>
      <c r="K119" s="68">
        <f t="shared" si="32"/>
        <v>0</v>
      </c>
      <c r="L119" s="68">
        <f t="shared" si="32"/>
        <v>0</v>
      </c>
      <c r="M119" s="68">
        <f t="shared" si="32"/>
        <v>0</v>
      </c>
      <c r="N119" s="68">
        <f t="shared" si="32"/>
        <v>0</v>
      </c>
      <c r="O119" s="68">
        <f t="shared" si="32"/>
        <v>0</v>
      </c>
      <c r="P119" s="68">
        <f t="shared" si="32"/>
        <v>0</v>
      </c>
      <c r="Q119" s="68">
        <f t="shared" si="32"/>
        <v>0</v>
      </c>
      <c r="R119" s="68">
        <f t="shared" si="32"/>
        <v>0</v>
      </c>
      <c r="S119" s="68">
        <f t="shared" si="32"/>
        <v>0</v>
      </c>
      <c r="T119" s="68">
        <f t="shared" si="32"/>
        <v>0</v>
      </c>
      <c r="U119" s="68">
        <f t="shared" si="32"/>
        <v>0</v>
      </c>
      <c r="V119" s="68">
        <f t="shared" si="32"/>
        <v>0</v>
      </c>
      <c r="W119" s="68">
        <f t="shared" si="32"/>
        <v>0</v>
      </c>
      <c r="X119" s="68">
        <f t="shared" si="32"/>
        <v>0</v>
      </c>
      <c r="Y119" s="68">
        <f t="shared" si="32"/>
        <v>0</v>
      </c>
      <c r="Z119" s="68">
        <f t="shared" si="32"/>
        <v>0</v>
      </c>
      <c r="AA119" s="68">
        <f t="shared" si="32"/>
        <v>0</v>
      </c>
      <c r="AB119" s="68">
        <f t="shared" si="32"/>
        <v>0</v>
      </c>
      <c r="AC119" s="68">
        <f t="shared" si="32"/>
        <v>0</v>
      </c>
      <c r="AD119" s="68">
        <f t="shared" si="32"/>
        <v>0</v>
      </c>
      <c r="AE119" s="68">
        <f t="shared" si="32"/>
        <v>0</v>
      </c>
      <c r="AF119" s="68">
        <f t="shared" si="32"/>
        <v>0</v>
      </c>
      <c r="AG119" s="68">
        <f t="shared" si="32"/>
        <v>0</v>
      </c>
      <c r="AH119" s="68">
        <f t="shared" si="32"/>
        <v>0</v>
      </c>
      <c r="AI119" s="68">
        <f t="shared" si="32"/>
        <v>0</v>
      </c>
      <c r="AJ119" s="68">
        <f t="shared" si="32"/>
        <v>0</v>
      </c>
      <c r="AK119" s="68">
        <f t="shared" si="32"/>
        <v>0</v>
      </c>
      <c r="AL119" s="68">
        <f t="shared" si="32"/>
        <v>0</v>
      </c>
      <c r="AM119" s="68">
        <f t="shared" si="32"/>
        <v>0</v>
      </c>
      <c r="AN119" s="68">
        <f t="shared" si="32"/>
        <v>0</v>
      </c>
      <c r="AO119" s="68">
        <f t="shared" si="32"/>
        <v>0</v>
      </c>
      <c r="AP119" s="68">
        <f t="shared" si="32"/>
        <v>0</v>
      </c>
      <c r="AQ119" s="69">
        <f t="shared" si="32"/>
        <v>0</v>
      </c>
      <c r="AR119" s="1"/>
    </row>
    <row r="120" spans="1:44" s="74" customFormat="1" ht="16.5" customHeight="1" outlineLevel="1">
      <c r="A120" s="606" t="s">
        <v>311</v>
      </c>
      <c r="B120" s="598" t="str">
        <f t="shared" ref="B120:B121" si="33">IF(D117="PLN","PLN/100","€/100")</f>
        <v>€/100</v>
      </c>
      <c r="C120" s="636"/>
      <c r="D120" s="606">
        <f>D44</f>
        <v>0</v>
      </c>
      <c r="E120" s="616">
        <f t="shared" ref="E120:AQ121" si="34">E44</f>
        <v>0</v>
      </c>
      <c r="F120" s="68">
        <f t="shared" si="34"/>
        <v>0</v>
      </c>
      <c r="G120" s="68">
        <f t="shared" si="34"/>
        <v>0</v>
      </c>
      <c r="H120" s="68">
        <f t="shared" si="34"/>
        <v>0</v>
      </c>
      <c r="I120" s="68">
        <f t="shared" si="34"/>
        <v>0</v>
      </c>
      <c r="J120" s="68">
        <f t="shared" si="34"/>
        <v>0</v>
      </c>
      <c r="K120" s="68">
        <f t="shared" si="34"/>
        <v>0</v>
      </c>
      <c r="L120" s="68">
        <f t="shared" si="34"/>
        <v>0</v>
      </c>
      <c r="M120" s="68">
        <f t="shared" si="34"/>
        <v>0</v>
      </c>
      <c r="N120" s="68">
        <f t="shared" si="34"/>
        <v>0</v>
      </c>
      <c r="O120" s="68">
        <f t="shared" si="34"/>
        <v>0</v>
      </c>
      <c r="P120" s="68">
        <f t="shared" si="34"/>
        <v>0</v>
      </c>
      <c r="Q120" s="68">
        <f t="shared" si="34"/>
        <v>0</v>
      </c>
      <c r="R120" s="68">
        <f t="shared" si="34"/>
        <v>0</v>
      </c>
      <c r="S120" s="68">
        <f t="shared" si="34"/>
        <v>0</v>
      </c>
      <c r="T120" s="68">
        <f t="shared" si="34"/>
        <v>0</v>
      </c>
      <c r="U120" s="68">
        <f t="shared" si="34"/>
        <v>0</v>
      </c>
      <c r="V120" s="68">
        <f t="shared" si="34"/>
        <v>0</v>
      </c>
      <c r="W120" s="68">
        <f t="shared" si="34"/>
        <v>0</v>
      </c>
      <c r="X120" s="68">
        <f t="shared" si="34"/>
        <v>0</v>
      </c>
      <c r="Y120" s="68">
        <f t="shared" si="34"/>
        <v>0</v>
      </c>
      <c r="Z120" s="68">
        <f t="shared" si="34"/>
        <v>0</v>
      </c>
      <c r="AA120" s="68">
        <f t="shared" si="34"/>
        <v>0</v>
      </c>
      <c r="AB120" s="68">
        <f t="shared" si="34"/>
        <v>0</v>
      </c>
      <c r="AC120" s="68">
        <f t="shared" si="34"/>
        <v>0</v>
      </c>
      <c r="AD120" s="68">
        <f t="shared" si="34"/>
        <v>0</v>
      </c>
      <c r="AE120" s="68">
        <f t="shared" si="34"/>
        <v>0</v>
      </c>
      <c r="AF120" s="68">
        <f t="shared" si="34"/>
        <v>0</v>
      </c>
      <c r="AG120" s="68">
        <f t="shared" si="34"/>
        <v>0</v>
      </c>
      <c r="AH120" s="68">
        <f t="shared" si="34"/>
        <v>0</v>
      </c>
      <c r="AI120" s="68">
        <f t="shared" si="34"/>
        <v>0</v>
      </c>
      <c r="AJ120" s="68">
        <f t="shared" si="34"/>
        <v>0</v>
      </c>
      <c r="AK120" s="68">
        <f t="shared" si="34"/>
        <v>0</v>
      </c>
      <c r="AL120" s="68">
        <f t="shared" si="34"/>
        <v>0</v>
      </c>
      <c r="AM120" s="68">
        <f t="shared" si="34"/>
        <v>0</v>
      </c>
      <c r="AN120" s="68">
        <f t="shared" si="34"/>
        <v>0</v>
      </c>
      <c r="AO120" s="68">
        <f t="shared" si="34"/>
        <v>0</v>
      </c>
      <c r="AP120" s="68">
        <f t="shared" si="34"/>
        <v>0</v>
      </c>
      <c r="AQ120" s="69">
        <f t="shared" si="34"/>
        <v>0</v>
      </c>
      <c r="AR120" s="1"/>
    </row>
    <row r="121" spans="1:44" s="74" customFormat="1" ht="16.5" customHeight="1" outlineLevel="1">
      <c r="A121" s="606" t="s">
        <v>312</v>
      </c>
      <c r="B121" s="598" t="str">
        <f t="shared" si="33"/>
        <v>€/100</v>
      </c>
      <c r="C121" s="636"/>
      <c r="D121" s="606">
        <f>D45</f>
        <v>0</v>
      </c>
      <c r="E121" s="616">
        <f t="shared" si="34"/>
        <v>0</v>
      </c>
      <c r="F121" s="68">
        <f t="shared" si="34"/>
        <v>0</v>
      </c>
      <c r="G121" s="68">
        <f t="shared" si="34"/>
        <v>0</v>
      </c>
      <c r="H121" s="68">
        <f t="shared" si="34"/>
        <v>0</v>
      </c>
      <c r="I121" s="68">
        <f t="shared" si="34"/>
        <v>0</v>
      </c>
      <c r="J121" s="68">
        <f t="shared" si="34"/>
        <v>0</v>
      </c>
      <c r="K121" s="68">
        <f t="shared" si="34"/>
        <v>0</v>
      </c>
      <c r="L121" s="68">
        <f t="shared" si="34"/>
        <v>0</v>
      </c>
      <c r="M121" s="68">
        <f t="shared" si="34"/>
        <v>0</v>
      </c>
      <c r="N121" s="68">
        <f t="shared" si="34"/>
        <v>0</v>
      </c>
      <c r="O121" s="68">
        <f t="shared" si="34"/>
        <v>0</v>
      </c>
      <c r="P121" s="68">
        <f t="shared" si="34"/>
        <v>0</v>
      </c>
      <c r="Q121" s="68">
        <f t="shared" si="34"/>
        <v>0</v>
      </c>
      <c r="R121" s="68">
        <f t="shared" si="34"/>
        <v>0</v>
      </c>
      <c r="S121" s="68">
        <f t="shared" si="34"/>
        <v>0</v>
      </c>
      <c r="T121" s="68">
        <f t="shared" si="34"/>
        <v>0</v>
      </c>
      <c r="U121" s="68">
        <f t="shared" si="34"/>
        <v>0</v>
      </c>
      <c r="V121" s="68">
        <f t="shared" si="34"/>
        <v>0</v>
      </c>
      <c r="W121" s="68">
        <f t="shared" si="34"/>
        <v>0</v>
      </c>
      <c r="X121" s="68">
        <f t="shared" si="34"/>
        <v>0</v>
      </c>
      <c r="Y121" s="68">
        <f t="shared" si="34"/>
        <v>0</v>
      </c>
      <c r="Z121" s="68">
        <f t="shared" si="34"/>
        <v>0</v>
      </c>
      <c r="AA121" s="68">
        <f t="shared" si="34"/>
        <v>0</v>
      </c>
      <c r="AB121" s="68">
        <f t="shared" si="34"/>
        <v>0</v>
      </c>
      <c r="AC121" s="68">
        <f t="shared" si="34"/>
        <v>0</v>
      </c>
      <c r="AD121" s="68">
        <f t="shared" si="34"/>
        <v>0</v>
      </c>
      <c r="AE121" s="68">
        <f t="shared" si="34"/>
        <v>0</v>
      </c>
      <c r="AF121" s="68">
        <f t="shared" si="34"/>
        <v>0</v>
      </c>
      <c r="AG121" s="68">
        <f t="shared" si="34"/>
        <v>0</v>
      </c>
      <c r="AH121" s="68">
        <f t="shared" si="34"/>
        <v>0</v>
      </c>
      <c r="AI121" s="68">
        <f t="shared" si="34"/>
        <v>0</v>
      </c>
      <c r="AJ121" s="68">
        <f t="shared" si="34"/>
        <v>0</v>
      </c>
      <c r="AK121" s="68">
        <f t="shared" si="34"/>
        <v>0</v>
      </c>
      <c r="AL121" s="68">
        <f t="shared" si="34"/>
        <v>0</v>
      </c>
      <c r="AM121" s="68">
        <f t="shared" si="34"/>
        <v>0</v>
      </c>
      <c r="AN121" s="68">
        <f t="shared" si="34"/>
        <v>0</v>
      </c>
      <c r="AO121" s="68">
        <f t="shared" si="34"/>
        <v>0</v>
      </c>
      <c r="AP121" s="68">
        <f t="shared" si="34"/>
        <v>0</v>
      </c>
      <c r="AQ121" s="69">
        <f t="shared" si="34"/>
        <v>0</v>
      </c>
      <c r="AR121" s="1"/>
    </row>
    <row r="122" spans="1:44" s="74" customFormat="1" ht="16.5" customHeight="1" outlineLevel="1">
      <c r="A122" s="637" t="s">
        <v>310</v>
      </c>
      <c r="B122" s="598" t="str">
        <f>IF(D116="PLN","PLN/100","€/100")</f>
        <v>€/100</v>
      </c>
      <c r="C122" s="636"/>
      <c r="D122" s="606">
        <f t="shared" ref="D122:AQ122" si="35">D43+D111</f>
        <v>0</v>
      </c>
      <c r="E122" s="616">
        <f t="shared" si="35"/>
        <v>0</v>
      </c>
      <c r="F122" s="68">
        <f t="shared" si="35"/>
        <v>0</v>
      </c>
      <c r="G122" s="68">
        <f t="shared" si="35"/>
        <v>0</v>
      </c>
      <c r="H122" s="68">
        <f t="shared" si="35"/>
        <v>0</v>
      </c>
      <c r="I122" s="68">
        <f t="shared" si="35"/>
        <v>0</v>
      </c>
      <c r="J122" s="68">
        <f t="shared" si="35"/>
        <v>0</v>
      </c>
      <c r="K122" s="68">
        <f t="shared" si="35"/>
        <v>0</v>
      </c>
      <c r="L122" s="68">
        <f t="shared" si="35"/>
        <v>0</v>
      </c>
      <c r="M122" s="68">
        <f t="shared" si="35"/>
        <v>0</v>
      </c>
      <c r="N122" s="68">
        <f t="shared" si="35"/>
        <v>0</v>
      </c>
      <c r="O122" s="68">
        <f t="shared" si="35"/>
        <v>0</v>
      </c>
      <c r="P122" s="68">
        <f t="shared" si="35"/>
        <v>0</v>
      </c>
      <c r="Q122" s="68">
        <f t="shared" si="35"/>
        <v>0</v>
      </c>
      <c r="R122" s="68">
        <f t="shared" si="35"/>
        <v>0</v>
      </c>
      <c r="S122" s="68">
        <f t="shared" si="35"/>
        <v>0</v>
      </c>
      <c r="T122" s="68">
        <f t="shared" si="35"/>
        <v>0</v>
      </c>
      <c r="U122" s="68">
        <f t="shared" si="35"/>
        <v>0</v>
      </c>
      <c r="V122" s="68">
        <f t="shared" si="35"/>
        <v>0</v>
      </c>
      <c r="W122" s="68">
        <f t="shared" si="35"/>
        <v>0</v>
      </c>
      <c r="X122" s="68">
        <f t="shared" si="35"/>
        <v>0</v>
      </c>
      <c r="Y122" s="68">
        <f t="shared" si="35"/>
        <v>0</v>
      </c>
      <c r="Z122" s="68">
        <f t="shared" si="35"/>
        <v>0</v>
      </c>
      <c r="AA122" s="68">
        <f t="shared" si="35"/>
        <v>0</v>
      </c>
      <c r="AB122" s="68">
        <f t="shared" si="35"/>
        <v>0</v>
      </c>
      <c r="AC122" s="68">
        <f t="shared" si="35"/>
        <v>0</v>
      </c>
      <c r="AD122" s="68">
        <f t="shared" si="35"/>
        <v>0</v>
      </c>
      <c r="AE122" s="68">
        <f t="shared" si="35"/>
        <v>0</v>
      </c>
      <c r="AF122" s="68">
        <f t="shared" si="35"/>
        <v>0</v>
      </c>
      <c r="AG122" s="68">
        <f t="shared" si="35"/>
        <v>0</v>
      </c>
      <c r="AH122" s="68">
        <f t="shared" si="35"/>
        <v>0</v>
      </c>
      <c r="AI122" s="68">
        <f t="shared" si="35"/>
        <v>0</v>
      </c>
      <c r="AJ122" s="68">
        <f t="shared" si="35"/>
        <v>0</v>
      </c>
      <c r="AK122" s="68">
        <f t="shared" si="35"/>
        <v>0</v>
      </c>
      <c r="AL122" s="68">
        <f t="shared" si="35"/>
        <v>0</v>
      </c>
      <c r="AM122" s="68">
        <f t="shared" si="35"/>
        <v>0</v>
      </c>
      <c r="AN122" s="68">
        <f t="shared" si="35"/>
        <v>0</v>
      </c>
      <c r="AO122" s="68">
        <f t="shared" si="35"/>
        <v>0</v>
      </c>
      <c r="AP122" s="68">
        <f t="shared" si="35"/>
        <v>0</v>
      </c>
      <c r="AQ122" s="69">
        <f t="shared" si="35"/>
        <v>0</v>
      </c>
      <c r="AR122" s="1"/>
    </row>
    <row r="123" spans="1:44" s="74" customFormat="1" ht="16.5" customHeight="1" outlineLevel="1">
      <c r="A123" s="637" t="s">
        <v>313</v>
      </c>
      <c r="B123" s="598" t="str">
        <f>IF(D116="PLN","PLN/100","€/100")</f>
        <v>€/100</v>
      </c>
      <c r="C123" s="636"/>
      <c r="D123" s="606">
        <f t="shared" ref="D123:AQ123" si="36">D46+D112</f>
        <v>0</v>
      </c>
      <c r="E123" s="68">
        <f t="shared" si="36"/>
        <v>0</v>
      </c>
      <c r="F123" s="68">
        <f t="shared" si="36"/>
        <v>0</v>
      </c>
      <c r="G123" s="68">
        <f t="shared" si="36"/>
        <v>0</v>
      </c>
      <c r="H123" s="68">
        <f t="shared" si="36"/>
        <v>0</v>
      </c>
      <c r="I123" s="68">
        <f t="shared" si="36"/>
        <v>0</v>
      </c>
      <c r="J123" s="68">
        <f t="shared" si="36"/>
        <v>0</v>
      </c>
      <c r="K123" s="68">
        <f t="shared" si="36"/>
        <v>0</v>
      </c>
      <c r="L123" s="68">
        <f t="shared" si="36"/>
        <v>0</v>
      </c>
      <c r="M123" s="68">
        <f t="shared" si="36"/>
        <v>0</v>
      </c>
      <c r="N123" s="68">
        <f t="shared" si="36"/>
        <v>0</v>
      </c>
      <c r="O123" s="68">
        <f t="shared" si="36"/>
        <v>0</v>
      </c>
      <c r="P123" s="68">
        <f t="shared" si="36"/>
        <v>0</v>
      </c>
      <c r="Q123" s="68">
        <f t="shared" si="36"/>
        <v>0</v>
      </c>
      <c r="R123" s="68">
        <f t="shared" si="36"/>
        <v>0</v>
      </c>
      <c r="S123" s="68">
        <f t="shared" si="36"/>
        <v>0</v>
      </c>
      <c r="T123" s="68">
        <f t="shared" si="36"/>
        <v>0</v>
      </c>
      <c r="U123" s="68">
        <f t="shared" si="36"/>
        <v>0</v>
      </c>
      <c r="V123" s="68">
        <f t="shared" si="36"/>
        <v>0</v>
      </c>
      <c r="W123" s="68">
        <f t="shared" si="36"/>
        <v>0</v>
      </c>
      <c r="X123" s="68">
        <f t="shared" si="36"/>
        <v>0</v>
      </c>
      <c r="Y123" s="68">
        <f t="shared" si="36"/>
        <v>0</v>
      </c>
      <c r="Z123" s="68">
        <f t="shared" si="36"/>
        <v>0</v>
      </c>
      <c r="AA123" s="68">
        <f t="shared" si="36"/>
        <v>0</v>
      </c>
      <c r="AB123" s="68">
        <f t="shared" si="36"/>
        <v>0</v>
      </c>
      <c r="AC123" s="68">
        <f t="shared" si="36"/>
        <v>0</v>
      </c>
      <c r="AD123" s="68">
        <f t="shared" si="36"/>
        <v>0</v>
      </c>
      <c r="AE123" s="68">
        <f t="shared" si="36"/>
        <v>0</v>
      </c>
      <c r="AF123" s="68">
        <f t="shared" si="36"/>
        <v>0</v>
      </c>
      <c r="AG123" s="68">
        <f t="shared" si="36"/>
        <v>0</v>
      </c>
      <c r="AH123" s="68">
        <f t="shared" si="36"/>
        <v>0</v>
      </c>
      <c r="AI123" s="68">
        <f t="shared" si="36"/>
        <v>0</v>
      </c>
      <c r="AJ123" s="68">
        <f t="shared" si="36"/>
        <v>0</v>
      </c>
      <c r="AK123" s="68">
        <f t="shared" si="36"/>
        <v>0</v>
      </c>
      <c r="AL123" s="68">
        <f t="shared" si="36"/>
        <v>0</v>
      </c>
      <c r="AM123" s="68">
        <f t="shared" si="36"/>
        <v>0</v>
      </c>
      <c r="AN123" s="68">
        <f t="shared" si="36"/>
        <v>0</v>
      </c>
      <c r="AO123" s="68">
        <f t="shared" si="36"/>
        <v>0</v>
      </c>
      <c r="AP123" s="68">
        <f t="shared" si="36"/>
        <v>0</v>
      </c>
      <c r="AQ123" s="69">
        <f t="shared" si="36"/>
        <v>0</v>
      </c>
      <c r="AR123" s="1"/>
    </row>
    <row r="124" spans="1:44" s="74" customFormat="1" ht="16.5" customHeight="1" outlineLevel="1">
      <c r="A124" s="637" t="s">
        <v>339</v>
      </c>
      <c r="B124" s="598" t="str">
        <f>IF(D116="PLN","PLN/100","€/100")</f>
        <v>€/100</v>
      </c>
      <c r="C124" s="636"/>
      <c r="D124" s="606"/>
      <c r="E124" s="68"/>
      <c r="F124" s="68"/>
      <c r="G124" s="68"/>
      <c r="H124" s="68"/>
      <c r="I124" s="68"/>
      <c r="J124" s="68"/>
      <c r="K124" s="68"/>
      <c r="L124" s="68"/>
      <c r="M124" s="68"/>
      <c r="N124" s="68"/>
      <c r="O124" s="68"/>
      <c r="P124" s="68"/>
      <c r="Q124" s="68"/>
      <c r="R124" s="68"/>
      <c r="S124" s="68"/>
      <c r="T124" s="68"/>
      <c r="U124" s="68"/>
      <c r="V124" s="68"/>
      <c r="W124" s="68"/>
      <c r="X124" s="68"/>
      <c r="Y124" s="68"/>
      <c r="Z124" s="68"/>
      <c r="AA124" s="68"/>
      <c r="AB124" s="68"/>
      <c r="AC124" s="68"/>
      <c r="AD124" s="68"/>
      <c r="AE124" s="68"/>
      <c r="AF124" s="68"/>
      <c r="AG124" s="68"/>
      <c r="AH124" s="68"/>
      <c r="AI124" s="68"/>
      <c r="AJ124" s="68"/>
      <c r="AK124" s="68"/>
      <c r="AL124" s="68"/>
      <c r="AM124" s="68"/>
      <c r="AN124" s="68"/>
      <c r="AO124" s="68"/>
      <c r="AP124" s="68"/>
      <c r="AQ124" s="69"/>
    </row>
    <row r="125" spans="1:44" s="74" customFormat="1" ht="16.5" customHeight="1" outlineLevel="1">
      <c r="A125" s="637" t="s">
        <v>340</v>
      </c>
      <c r="B125" s="598" t="str">
        <f>IF(D116="PLN","PLN/100","€/100")</f>
        <v>€/100</v>
      </c>
      <c r="C125" s="636"/>
      <c r="D125" s="606"/>
      <c r="E125" s="68"/>
      <c r="F125" s="68"/>
      <c r="G125" s="68"/>
      <c r="H125" s="68"/>
      <c r="I125" s="68"/>
      <c r="J125" s="68"/>
      <c r="K125" s="68"/>
      <c r="L125" s="68"/>
      <c r="M125" s="68"/>
      <c r="N125" s="68"/>
      <c r="O125" s="68"/>
      <c r="P125" s="68"/>
      <c r="Q125" s="68"/>
      <c r="R125" s="68"/>
      <c r="S125" s="68"/>
      <c r="T125" s="68"/>
      <c r="U125" s="68"/>
      <c r="V125" s="68"/>
      <c r="W125" s="68"/>
      <c r="X125" s="68"/>
      <c r="Y125" s="68"/>
      <c r="Z125" s="68"/>
      <c r="AA125" s="68"/>
      <c r="AB125" s="68"/>
      <c r="AC125" s="68"/>
      <c r="AD125" s="68"/>
      <c r="AE125" s="68"/>
      <c r="AF125" s="68"/>
      <c r="AG125" s="68"/>
      <c r="AH125" s="68"/>
      <c r="AI125" s="68"/>
      <c r="AJ125" s="68"/>
      <c r="AK125" s="68"/>
      <c r="AL125" s="68"/>
      <c r="AM125" s="68"/>
      <c r="AN125" s="68"/>
      <c r="AO125" s="68"/>
      <c r="AP125" s="68"/>
      <c r="AQ125" s="69"/>
    </row>
    <row r="126" spans="1:44" s="74" customFormat="1" ht="16.5" customHeight="1" outlineLevel="1">
      <c r="A126" s="638" t="s">
        <v>341</v>
      </c>
      <c r="B126" s="599" t="str">
        <f>IF(D116="PLN","PLN/100","€/100")</f>
        <v>€/100</v>
      </c>
      <c r="C126" s="639"/>
      <c r="D126" s="608">
        <f>D49</f>
        <v>0</v>
      </c>
      <c r="E126" s="640">
        <f t="shared" ref="E126:AQ126" si="37">E49</f>
        <v>0</v>
      </c>
      <c r="F126" s="640">
        <f t="shared" si="37"/>
        <v>0</v>
      </c>
      <c r="G126" s="640">
        <f t="shared" si="37"/>
        <v>0</v>
      </c>
      <c r="H126" s="640">
        <f t="shared" si="37"/>
        <v>0</v>
      </c>
      <c r="I126" s="640">
        <f t="shared" si="37"/>
        <v>0</v>
      </c>
      <c r="J126" s="640">
        <f t="shared" si="37"/>
        <v>0</v>
      </c>
      <c r="K126" s="640">
        <f t="shared" si="37"/>
        <v>0</v>
      </c>
      <c r="L126" s="640">
        <f t="shared" si="37"/>
        <v>0</v>
      </c>
      <c r="M126" s="640">
        <f t="shared" si="37"/>
        <v>0</v>
      </c>
      <c r="N126" s="640">
        <f t="shared" si="37"/>
        <v>0</v>
      </c>
      <c r="O126" s="640">
        <f t="shared" si="37"/>
        <v>0</v>
      </c>
      <c r="P126" s="640">
        <f t="shared" si="37"/>
        <v>0</v>
      </c>
      <c r="Q126" s="640">
        <f t="shared" si="37"/>
        <v>0</v>
      </c>
      <c r="R126" s="640">
        <f t="shared" si="37"/>
        <v>0</v>
      </c>
      <c r="S126" s="640">
        <f t="shared" si="37"/>
        <v>0</v>
      </c>
      <c r="T126" s="640">
        <f t="shared" si="37"/>
        <v>0</v>
      </c>
      <c r="U126" s="640">
        <f t="shared" si="37"/>
        <v>0</v>
      </c>
      <c r="V126" s="640">
        <f t="shared" si="37"/>
        <v>0</v>
      </c>
      <c r="W126" s="640">
        <f t="shared" si="37"/>
        <v>0</v>
      </c>
      <c r="X126" s="640">
        <f t="shared" si="37"/>
        <v>0</v>
      </c>
      <c r="Y126" s="640">
        <f t="shared" si="37"/>
        <v>0</v>
      </c>
      <c r="Z126" s="640">
        <f t="shared" si="37"/>
        <v>0</v>
      </c>
      <c r="AA126" s="640">
        <f t="shared" si="37"/>
        <v>0</v>
      </c>
      <c r="AB126" s="640">
        <f t="shared" si="37"/>
        <v>0</v>
      </c>
      <c r="AC126" s="640">
        <f t="shared" si="37"/>
        <v>0</v>
      </c>
      <c r="AD126" s="640">
        <f t="shared" si="37"/>
        <v>0</v>
      </c>
      <c r="AE126" s="640">
        <f t="shared" si="37"/>
        <v>0</v>
      </c>
      <c r="AF126" s="640">
        <f t="shared" si="37"/>
        <v>0</v>
      </c>
      <c r="AG126" s="640">
        <f t="shared" si="37"/>
        <v>0</v>
      </c>
      <c r="AH126" s="640">
        <f t="shared" si="37"/>
        <v>0</v>
      </c>
      <c r="AI126" s="640">
        <f t="shared" si="37"/>
        <v>0</v>
      </c>
      <c r="AJ126" s="640">
        <f t="shared" si="37"/>
        <v>0</v>
      </c>
      <c r="AK126" s="640">
        <f t="shared" si="37"/>
        <v>0</v>
      </c>
      <c r="AL126" s="640">
        <f t="shared" si="37"/>
        <v>0</v>
      </c>
      <c r="AM126" s="640">
        <f t="shared" si="37"/>
        <v>0</v>
      </c>
      <c r="AN126" s="640">
        <f t="shared" si="37"/>
        <v>0</v>
      </c>
      <c r="AO126" s="640">
        <f t="shared" si="37"/>
        <v>0</v>
      </c>
      <c r="AP126" s="640">
        <f t="shared" si="37"/>
        <v>0</v>
      </c>
      <c r="AQ126" s="84">
        <f t="shared" si="37"/>
        <v>0</v>
      </c>
    </row>
    <row r="128" spans="1:44">
      <c r="A128" s="1057" t="s">
        <v>254</v>
      </c>
      <c r="B128" s="1071"/>
      <c r="C128" s="1071"/>
      <c r="D128" s="1072">
        <f>'Kalkulation_MS6+1'!F26</f>
        <v>0</v>
      </c>
      <c r="E128" s="1073">
        <f>'Kalkulation_MS6+1'!G26</f>
        <v>0</v>
      </c>
      <c r="F128" s="1073">
        <f>'Kalkulation_MS6+1'!H26</f>
        <v>0</v>
      </c>
      <c r="G128" s="1073">
        <f>'Kalkulation_MS6+1'!I26</f>
        <v>0</v>
      </c>
      <c r="H128" s="1073">
        <f>'Kalkulation_MS6+1'!J26</f>
        <v>0</v>
      </c>
      <c r="I128" s="1073">
        <f>'Kalkulation_MS6+1'!K26</f>
        <v>0</v>
      </c>
      <c r="J128" s="1073">
        <f>'Kalkulation_MS6+1'!L26</f>
        <v>0</v>
      </c>
      <c r="K128" s="1073">
        <f>'Kalkulation_MS6+1'!M26</f>
        <v>0</v>
      </c>
      <c r="L128" s="1073">
        <f>'Kalkulation_MS6+1'!N26</f>
        <v>0</v>
      </c>
      <c r="M128" s="1073">
        <f>'Kalkulation_MS6+1'!O26</f>
        <v>0</v>
      </c>
      <c r="N128" s="1073">
        <f>'Kalkulation_MS6+1'!P26</f>
        <v>0</v>
      </c>
      <c r="O128" s="1073">
        <f>'Kalkulation_MS6+1'!Q26</f>
        <v>0</v>
      </c>
      <c r="P128" s="1073">
        <f>'Kalkulation_MS6+1'!R26</f>
        <v>0</v>
      </c>
      <c r="Q128" s="1073">
        <f>'Kalkulation_MS6+1'!S26</f>
        <v>0</v>
      </c>
      <c r="R128" s="1073">
        <f>'Kalkulation_MS6+1'!T26</f>
        <v>0</v>
      </c>
      <c r="S128" s="1073">
        <f>'Kalkulation_MS6+1'!U26</f>
        <v>0</v>
      </c>
      <c r="T128" s="1073">
        <f>'Kalkulation_MS6+1'!V26</f>
        <v>0</v>
      </c>
      <c r="U128" s="1073">
        <f>'Kalkulation_MS6+1'!W26</f>
        <v>0</v>
      </c>
      <c r="V128" s="1073">
        <f>'Kalkulation_MS6+1'!X26</f>
        <v>0</v>
      </c>
      <c r="W128" s="1073">
        <f>'Kalkulation_MS6+1'!Y26</f>
        <v>0</v>
      </c>
      <c r="X128" s="1073">
        <f>'Kalkulation_MS6+1'!Z26</f>
        <v>0</v>
      </c>
      <c r="Y128" s="1073">
        <f>'Kalkulation_MS6+1'!AA26</f>
        <v>0</v>
      </c>
      <c r="Z128" s="1073">
        <f>'Kalkulation_MS6+1'!AB26</f>
        <v>0</v>
      </c>
      <c r="AA128" s="1073">
        <f>'Kalkulation_MS6+1'!AC26</f>
        <v>0</v>
      </c>
      <c r="AB128" s="1073">
        <f>'Kalkulation_MS6+1'!AD26</f>
        <v>0</v>
      </c>
      <c r="AC128" s="1073">
        <f>'Kalkulation_MS6+1'!AE26</f>
        <v>0</v>
      </c>
      <c r="AD128" s="1073">
        <f>'Kalkulation_MS6+1'!AF26</f>
        <v>0</v>
      </c>
      <c r="AE128" s="1073">
        <f>'Kalkulation_MS6+1'!AG26</f>
        <v>0</v>
      </c>
      <c r="AF128" s="1073">
        <f>'Kalkulation_MS6+1'!AH26</f>
        <v>0</v>
      </c>
      <c r="AG128" s="1073">
        <f>'Kalkulation_MS6+1'!AI26</f>
        <v>0</v>
      </c>
      <c r="AH128" s="1073">
        <f>'Kalkulation_MS6+1'!AJ26</f>
        <v>0</v>
      </c>
      <c r="AI128" s="1073">
        <f>'Kalkulation_MS6+1'!AK26</f>
        <v>0</v>
      </c>
      <c r="AJ128" s="1073">
        <f>'Kalkulation_MS6+1'!AL26</f>
        <v>0</v>
      </c>
      <c r="AK128" s="1073">
        <f>'Kalkulation_MS6+1'!AM26</f>
        <v>0</v>
      </c>
      <c r="AL128" s="1073">
        <f>'Kalkulation_MS6+1'!AN26</f>
        <v>0</v>
      </c>
      <c r="AM128" s="1073">
        <f>'Kalkulation_MS6+1'!AO26</f>
        <v>0</v>
      </c>
      <c r="AN128" s="1073">
        <f>'Kalkulation_MS6+1'!AP26</f>
        <v>0</v>
      </c>
      <c r="AO128" s="1073">
        <f>'Kalkulation_MS6+1'!AQ26</f>
        <v>0</v>
      </c>
      <c r="AP128" s="1073">
        <f>'Kalkulation_MS6+1'!AR26</f>
        <v>0</v>
      </c>
      <c r="AQ128" s="1074">
        <f>'Kalkulation_MS6+1'!AS26</f>
        <v>0</v>
      </c>
    </row>
    <row r="129" spans="1:43">
      <c r="A129" s="221" t="s">
        <v>102</v>
      </c>
      <c r="D129" s="454">
        <f>'Kalkulation_MS6+1'!F35</f>
        <v>0</v>
      </c>
      <c r="E129" s="74">
        <f>'Kalkulation_MS6+1'!G35</f>
        <v>0</v>
      </c>
      <c r="F129" s="74">
        <f>'Kalkulation_MS6+1'!H35</f>
        <v>0</v>
      </c>
      <c r="G129" s="74">
        <f>'Kalkulation_MS6+1'!I35</f>
        <v>0</v>
      </c>
      <c r="H129" s="74">
        <f>'Kalkulation_MS6+1'!J35</f>
        <v>0</v>
      </c>
      <c r="I129" s="74">
        <f>'Kalkulation_MS6+1'!K35</f>
        <v>0</v>
      </c>
      <c r="J129" s="74">
        <f>'Kalkulation_MS6+1'!L35</f>
        <v>0</v>
      </c>
      <c r="K129" s="74">
        <f>'Kalkulation_MS6+1'!M35</f>
        <v>0</v>
      </c>
      <c r="L129" s="74">
        <f>'Kalkulation_MS6+1'!N35</f>
        <v>0</v>
      </c>
      <c r="M129" s="74">
        <f>'Kalkulation_MS6+1'!O35</f>
        <v>0</v>
      </c>
      <c r="N129" s="74">
        <f>'Kalkulation_MS6+1'!P35</f>
        <v>0</v>
      </c>
      <c r="O129" s="74">
        <f>'Kalkulation_MS6+1'!Q35</f>
        <v>0</v>
      </c>
      <c r="P129" s="74">
        <f>'Kalkulation_MS6+1'!R35</f>
        <v>0</v>
      </c>
      <c r="Q129" s="74">
        <f>'Kalkulation_MS6+1'!S35</f>
        <v>0</v>
      </c>
      <c r="R129" s="74">
        <f>'Kalkulation_MS6+1'!T35</f>
        <v>0</v>
      </c>
      <c r="S129" s="74">
        <f>'Kalkulation_MS6+1'!U35</f>
        <v>0</v>
      </c>
      <c r="T129" s="74">
        <f>'Kalkulation_MS6+1'!V35</f>
        <v>0</v>
      </c>
      <c r="U129" s="74">
        <f>'Kalkulation_MS6+1'!W35</f>
        <v>0</v>
      </c>
      <c r="V129" s="74">
        <f>'Kalkulation_MS6+1'!X35</f>
        <v>0</v>
      </c>
      <c r="W129" s="74">
        <f>'Kalkulation_MS6+1'!Y35</f>
        <v>0</v>
      </c>
      <c r="X129" s="74">
        <f>'Kalkulation_MS6+1'!Z35</f>
        <v>0</v>
      </c>
      <c r="Y129" s="74">
        <f>'Kalkulation_MS6+1'!AA35</f>
        <v>0</v>
      </c>
      <c r="Z129" s="74">
        <f>'Kalkulation_MS6+1'!AB35</f>
        <v>0</v>
      </c>
      <c r="AA129" s="74">
        <f>'Kalkulation_MS6+1'!AC35</f>
        <v>0</v>
      </c>
      <c r="AB129" s="74">
        <f>'Kalkulation_MS6+1'!AD35</f>
        <v>0</v>
      </c>
      <c r="AC129" s="74">
        <f>'Kalkulation_MS6+1'!AE35</f>
        <v>0</v>
      </c>
      <c r="AD129" s="74">
        <f>'Kalkulation_MS6+1'!AF35</f>
        <v>0</v>
      </c>
      <c r="AE129" s="74">
        <f>'Kalkulation_MS6+1'!AG35</f>
        <v>0</v>
      </c>
      <c r="AF129" s="74">
        <f>'Kalkulation_MS6+1'!AH35</f>
        <v>0</v>
      </c>
      <c r="AG129" s="74">
        <f>'Kalkulation_MS6+1'!AI35</f>
        <v>0</v>
      </c>
      <c r="AH129" s="74">
        <f>'Kalkulation_MS6+1'!AJ35</f>
        <v>0</v>
      </c>
      <c r="AI129" s="74">
        <f>'Kalkulation_MS6+1'!AK35</f>
        <v>0</v>
      </c>
      <c r="AJ129" s="74">
        <f>'Kalkulation_MS6+1'!AL35</f>
        <v>0</v>
      </c>
      <c r="AK129" s="74">
        <f>'Kalkulation_MS6+1'!AM35</f>
        <v>0</v>
      </c>
      <c r="AL129" s="74">
        <f>'Kalkulation_MS6+1'!AN35</f>
        <v>0</v>
      </c>
      <c r="AM129" s="74">
        <f>'Kalkulation_MS6+1'!AO35</f>
        <v>0</v>
      </c>
      <c r="AN129" s="74">
        <f>'Kalkulation_MS6+1'!AP35</f>
        <v>0</v>
      </c>
      <c r="AO129" s="74">
        <f>'Kalkulation_MS6+1'!AQ35</f>
        <v>0</v>
      </c>
      <c r="AP129" s="74">
        <f>'Kalkulation_MS6+1'!AR35</f>
        <v>0</v>
      </c>
      <c r="AQ129" s="455">
        <f>'Kalkulation_MS6+1'!AS35</f>
        <v>0</v>
      </c>
    </row>
    <row r="130" spans="1:43" s="340" customFormat="1">
      <c r="A130" s="456" t="s">
        <v>342</v>
      </c>
      <c r="B130" s="457"/>
      <c r="C130" s="457"/>
      <c r="D130" s="456">
        <f>'Kalkulation_MS6+1'!F37</f>
        <v>0</v>
      </c>
      <c r="E130" s="457">
        <f>'Kalkulation_MS6+1'!G37</f>
        <v>0</v>
      </c>
      <c r="F130" s="457">
        <f>'Kalkulation_MS6+1'!H37</f>
        <v>0</v>
      </c>
      <c r="G130" s="457">
        <f>'Kalkulation_MS6+1'!I37</f>
        <v>0</v>
      </c>
      <c r="H130" s="457">
        <f>'Kalkulation_MS6+1'!J37</f>
        <v>0</v>
      </c>
      <c r="I130" s="457">
        <f>'Kalkulation_MS6+1'!K37</f>
        <v>0</v>
      </c>
      <c r="J130" s="457">
        <f>'Kalkulation_MS6+1'!L37</f>
        <v>0</v>
      </c>
      <c r="K130" s="457">
        <f>'Kalkulation_MS6+1'!M37</f>
        <v>0</v>
      </c>
      <c r="L130" s="457">
        <f>'Kalkulation_MS6+1'!N37</f>
        <v>0</v>
      </c>
      <c r="M130" s="457">
        <f>'Kalkulation_MS6+1'!O37</f>
        <v>0</v>
      </c>
      <c r="N130" s="457">
        <f>'Kalkulation_MS6+1'!P37</f>
        <v>0</v>
      </c>
      <c r="O130" s="457">
        <f>'Kalkulation_MS6+1'!Q37</f>
        <v>0</v>
      </c>
      <c r="P130" s="457">
        <f>'Kalkulation_MS6+1'!R37</f>
        <v>0</v>
      </c>
      <c r="Q130" s="457">
        <f>'Kalkulation_MS6+1'!S37</f>
        <v>0</v>
      </c>
      <c r="R130" s="457">
        <f>'Kalkulation_MS6+1'!T37</f>
        <v>0</v>
      </c>
      <c r="S130" s="457">
        <f>'Kalkulation_MS6+1'!U37</f>
        <v>0</v>
      </c>
      <c r="T130" s="457">
        <f>'Kalkulation_MS6+1'!V37</f>
        <v>0</v>
      </c>
      <c r="U130" s="457">
        <f>'Kalkulation_MS6+1'!W37</f>
        <v>0</v>
      </c>
      <c r="V130" s="457">
        <f>'Kalkulation_MS6+1'!X37</f>
        <v>0</v>
      </c>
      <c r="W130" s="457">
        <f>'Kalkulation_MS6+1'!Y37</f>
        <v>0</v>
      </c>
      <c r="X130" s="457">
        <f>'Kalkulation_MS6+1'!Z37</f>
        <v>0</v>
      </c>
      <c r="Y130" s="457">
        <f>'Kalkulation_MS6+1'!AA37</f>
        <v>0</v>
      </c>
      <c r="Z130" s="457">
        <f>'Kalkulation_MS6+1'!AB37</f>
        <v>0</v>
      </c>
      <c r="AA130" s="457">
        <f>'Kalkulation_MS6+1'!AC37</f>
        <v>0</v>
      </c>
      <c r="AB130" s="457">
        <f>'Kalkulation_MS6+1'!AD37</f>
        <v>0</v>
      </c>
      <c r="AC130" s="457">
        <f>'Kalkulation_MS6+1'!AE37</f>
        <v>0</v>
      </c>
      <c r="AD130" s="457">
        <f>'Kalkulation_MS6+1'!AF37</f>
        <v>0</v>
      </c>
      <c r="AE130" s="457">
        <f>'Kalkulation_MS6+1'!AG37</f>
        <v>0</v>
      </c>
      <c r="AF130" s="457">
        <f>'Kalkulation_MS6+1'!AH37</f>
        <v>0</v>
      </c>
      <c r="AG130" s="457">
        <f>'Kalkulation_MS6+1'!AI37</f>
        <v>0</v>
      </c>
      <c r="AH130" s="457">
        <f>'Kalkulation_MS6+1'!AJ37</f>
        <v>0</v>
      </c>
      <c r="AI130" s="457">
        <f>'Kalkulation_MS6+1'!AK37</f>
        <v>0</v>
      </c>
      <c r="AJ130" s="457">
        <f>'Kalkulation_MS6+1'!AL37</f>
        <v>0</v>
      </c>
      <c r="AK130" s="457">
        <f>'Kalkulation_MS6+1'!AM37</f>
        <v>0</v>
      </c>
      <c r="AL130" s="457">
        <f>'Kalkulation_MS6+1'!AN37</f>
        <v>0</v>
      </c>
      <c r="AM130" s="457">
        <f>'Kalkulation_MS6+1'!AO37</f>
        <v>0</v>
      </c>
      <c r="AN130" s="457">
        <f>'Kalkulation_MS6+1'!AP37</f>
        <v>0</v>
      </c>
      <c r="AO130" s="457">
        <f>'Kalkulation_MS6+1'!AQ37</f>
        <v>0</v>
      </c>
      <c r="AP130" s="457">
        <f>'Kalkulation_MS6+1'!AR37</f>
        <v>0</v>
      </c>
      <c r="AQ130" s="458">
        <f>'Kalkulation_MS6+1'!AS37</f>
        <v>0</v>
      </c>
    </row>
  </sheetData>
  <mergeCells count="12">
    <mergeCell ref="A92:M92"/>
    <mergeCell ref="A1:AQ1"/>
    <mergeCell ref="B2:C2"/>
    <mergeCell ref="F2:F6"/>
    <mergeCell ref="B6:C6"/>
    <mergeCell ref="B8:C8"/>
    <mergeCell ref="B9:C9"/>
    <mergeCell ref="B10:C10"/>
    <mergeCell ref="A11:A12"/>
    <mergeCell ref="A50:M50"/>
    <mergeCell ref="A64:M64"/>
    <mergeCell ref="A78:M78"/>
  </mergeCells>
  <phoneticPr fontId="126" type="noConversion"/>
  <pageMargins left="0.19685039370078741" right="0.11811023622047245" top="0.27559055118110237" bottom="0.23622047244094491" header="0.15748031496062992" footer="0.11811023622047245"/>
  <pageSetup paperSize="9" scale="26" orientation="landscape" verticalDpi="4" r:id="rId1"/>
  <customProperties>
    <customPr name="_pios_id" r:id="rId2"/>
    <customPr name="EpmWorksheetKeyString_GUID" r:id="rId3"/>
  </customProperties>
  <legacyDrawing r:id="rId4"/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95B447C2-730B-41A2-8877-1C37DE958BFB}">
          <x14:formula1>
            <xm:f>Währung!$A$2:$A$3</xm:f>
          </x14:formula1>
          <xm:sqref>D52</xm:sqref>
        </x14:dataValidation>
        <x14:dataValidation type="list" allowBlank="1" showInputMessage="1" showErrorMessage="1" xr:uid="{D6B3F959-1534-401E-9764-15B7208D9E45}">
          <x14:formula1>
            <xm:f>Währung!$A$4:$A$5</xm:f>
          </x14:formula1>
          <xm:sqref>D66</xm:sqref>
        </x14:dataValidation>
        <x14:dataValidation type="list" allowBlank="1" showInputMessage="1" showErrorMessage="1" xr:uid="{34C11285-8DC5-4712-83D6-7661C5E265F8}">
          <x14:formula1>
            <xm:f>Währung!$A$6:$A$7</xm:f>
          </x14:formula1>
          <xm:sqref>D80</xm:sqref>
        </x14:dataValidation>
        <x14:dataValidation type="list" allowBlank="1" showInputMessage="1" showErrorMessage="1" xr:uid="{058CE12F-2488-45A8-BFD8-355FFF3E3679}">
          <x14:formula1>
            <xm:f>Währung!$A$10:$A$11</xm:f>
          </x14:formula1>
          <xm:sqref>D94</xm:sqref>
        </x14:dataValidation>
        <x14:dataValidation type="list" allowBlank="1" showInputMessage="1" showErrorMessage="1" xr:uid="{9A6B54C3-7F64-4D14-A737-DBED59665FEF}">
          <x14:formula1>
            <xm:f>Währung!$A$12:$A$13</xm:f>
          </x14:formula1>
          <xm:sqref>D116</xm:sqref>
        </x14:dataValidation>
        <x14:dataValidation type="list" allowBlank="1" showInputMessage="1" showErrorMessage="1" xr:uid="{A2BA7499-03FE-40AE-A792-37EE702B1D6F}">
          <x14:formula1>
            <xm:f>Liste!$A$1:$A$6</xm:f>
          </x14:formula1>
          <xm:sqref>B4</xm:sqref>
        </x14:dataValidation>
        <x14:dataValidation type="list" allowBlank="1" showInputMessage="1" showErrorMessage="1" xr:uid="{F62491C8-295C-4169-B7CE-CE7BBF6D03DF}">
          <x14:formula1>
            <xm:f>Grunddaten!$A$13:$A$23</xm:f>
          </x14:formula1>
          <xm:sqref>B5</xm:sqref>
        </x14:dataValidation>
      </x14:dataValidations>
    </ext>
  </extLst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C4FC45-7B31-44E5-B27D-F25EC0DD6C6A}">
  <sheetPr codeName="Tabelle38">
    <tabColor rgb="FFFFFF00"/>
  </sheetPr>
  <dimension ref="B1:Q52"/>
  <sheetViews>
    <sheetView showGridLines="0" zoomScale="90" zoomScaleNormal="90" workbookViewId="0">
      <selection activeCell="N12" sqref="N12:Q12"/>
    </sheetView>
  </sheetViews>
  <sheetFormatPr defaultColWidth="11.375" defaultRowHeight="13.5"/>
  <cols>
    <col min="1" max="1" width="2.375" customWidth="1"/>
    <col min="2" max="2" width="28.375" customWidth="1"/>
    <col min="3" max="3" width="14.25" style="102" bestFit="1" customWidth="1"/>
    <col min="4" max="4" width="11.25" customWidth="1"/>
    <col min="5" max="6" width="11.125" customWidth="1"/>
    <col min="7" max="7" width="2.375" customWidth="1"/>
    <col min="8" max="8" width="51.25" customWidth="1"/>
    <col min="9" max="9" width="6.25" customWidth="1"/>
    <col min="10" max="12" width="11.75" customWidth="1"/>
    <col min="13" max="13" width="4.625" customWidth="1"/>
    <col min="14" max="15" width="13.25" customWidth="1"/>
    <col min="16" max="16" width="7.375" customWidth="1"/>
    <col min="17" max="17" width="15.375" style="789" customWidth="1"/>
  </cols>
  <sheetData>
    <row r="1" spans="2:17" ht="27">
      <c r="D1" s="876"/>
      <c r="E1" s="877" t="s">
        <v>343</v>
      </c>
      <c r="F1" s="877" t="s">
        <v>344</v>
      </c>
    </row>
    <row r="2" spans="2:17" ht="14.25">
      <c r="B2" s="470" t="s">
        <v>138</v>
      </c>
      <c r="C2" s="865">
        <f>'Input Cost_MS6+1'!B7</f>
        <v>0</v>
      </c>
      <c r="D2" s="72" t="s">
        <v>345</v>
      </c>
      <c r="E2" s="883"/>
      <c r="F2" s="872">
        <v>80</v>
      </c>
    </row>
    <row r="3" spans="2:17" ht="14.25">
      <c r="B3" s="470" t="s">
        <v>346</v>
      </c>
      <c r="C3" s="866">
        <f>Grunddaten!B48</f>
        <v>0.08</v>
      </c>
      <c r="D3" s="72" t="s">
        <v>347</v>
      </c>
      <c r="E3" s="883"/>
      <c r="F3" s="872">
        <v>30</v>
      </c>
    </row>
    <row r="4" spans="2:17" ht="14.25">
      <c r="B4" s="470" t="s">
        <v>348</v>
      </c>
      <c r="C4" s="867">
        <f>'Input Cost_MS6+1'!B7</f>
        <v>0</v>
      </c>
      <c r="D4" s="870" t="s">
        <v>349</v>
      </c>
      <c r="E4" s="883"/>
      <c r="F4" s="872">
        <v>20</v>
      </c>
    </row>
    <row r="5" spans="2:17" ht="14.25">
      <c r="B5" s="470" t="s">
        <v>350</v>
      </c>
      <c r="C5" s="868">
        <f>IF('Input Cost_MS6+1'!$B$5=Grunddaten!$A$36,Grunddaten!$B$36,Grunddaten!$B$37)</f>
        <v>80</v>
      </c>
      <c r="D5" s="870" t="s">
        <v>470</v>
      </c>
      <c r="E5" s="883"/>
      <c r="F5" s="873">
        <v>55</v>
      </c>
      <c r="G5" s="468"/>
      <c r="J5" s="468"/>
      <c r="K5" s="468"/>
      <c r="L5" s="468"/>
    </row>
    <row r="6" spans="2:17" ht="14.25">
      <c r="B6" s="470" t="s">
        <v>351</v>
      </c>
      <c r="C6" s="869">
        <f>IF('Input Cost_MS6+1'!$B$5=Grunddaten!$A$32,Grunddaten!$B$32,Grunddaten!$B$33)</f>
        <v>0.04</v>
      </c>
      <c r="D6" s="870" t="s">
        <v>352</v>
      </c>
      <c r="E6" s="883"/>
      <c r="F6" s="873">
        <v>20</v>
      </c>
      <c r="G6" s="468"/>
      <c r="J6" s="468"/>
      <c r="K6" s="468"/>
      <c r="L6" s="468"/>
    </row>
    <row r="7" spans="2:17" ht="14.25">
      <c r="B7" s="470" t="s">
        <v>353</v>
      </c>
      <c r="C7" s="868">
        <f>'Income Statement_MS6+1'!J57*1000</f>
        <v>0</v>
      </c>
      <c r="D7" s="870" t="s">
        <v>354</v>
      </c>
      <c r="E7" s="883"/>
      <c r="F7" s="873">
        <v>20</v>
      </c>
      <c r="G7" s="468"/>
      <c r="J7" s="468"/>
      <c r="K7" s="468"/>
      <c r="L7" s="468"/>
    </row>
    <row r="8" spans="2:17" ht="14.25">
      <c r="B8" s="470" t="s">
        <v>355</v>
      </c>
      <c r="C8" s="868">
        <f>MAX('Income Statement_MS6+1'!C37:I37)*1000</f>
        <v>0</v>
      </c>
      <c r="D8" s="870" t="s">
        <v>356</v>
      </c>
      <c r="E8" s="883"/>
      <c r="F8" s="873">
        <v>28</v>
      </c>
      <c r="G8" s="468"/>
      <c r="J8" s="468"/>
      <c r="K8" s="468"/>
      <c r="L8" s="468"/>
    </row>
    <row r="9" spans="2:17" ht="14.25">
      <c r="B9" s="1010"/>
      <c r="C9" s="1011"/>
      <c r="D9" s="871" t="s">
        <v>357</v>
      </c>
      <c r="E9" s="884"/>
      <c r="F9" s="874">
        <v>51</v>
      </c>
      <c r="G9" s="468"/>
      <c r="J9" s="468"/>
      <c r="K9" s="468"/>
      <c r="L9" s="468"/>
    </row>
    <row r="10" spans="2:17" ht="7.5" customHeight="1">
      <c r="B10" s="468"/>
      <c r="C10" s="469"/>
      <c r="D10" s="468"/>
      <c r="E10" s="468"/>
      <c r="F10" s="468"/>
      <c r="G10" s="468"/>
      <c r="H10" s="468"/>
      <c r="I10" s="468"/>
      <c r="J10" s="468"/>
      <c r="K10" s="468"/>
      <c r="L10" s="468"/>
    </row>
    <row r="11" spans="2:17" ht="14.25">
      <c r="B11" s="1128" t="s">
        <v>358</v>
      </c>
      <c r="C11" s="1129"/>
      <c r="D11" s="1129"/>
      <c r="E11" s="1129"/>
      <c r="F11" s="1130"/>
      <c r="G11" s="468"/>
      <c r="H11" s="1128" t="s">
        <v>359</v>
      </c>
      <c r="I11" s="1129"/>
      <c r="J11" s="1129"/>
      <c r="K11" s="1129"/>
      <c r="L11" s="1130"/>
    </row>
    <row r="12" spans="2:17" s="780" customFormat="1" ht="42.75">
      <c r="B12" s="777" t="s">
        <v>360</v>
      </c>
      <c r="C12" s="778"/>
      <c r="D12" s="781" t="s">
        <v>211</v>
      </c>
      <c r="E12" s="781" t="s">
        <v>212</v>
      </c>
      <c r="F12" s="782" t="s">
        <v>213</v>
      </c>
      <c r="G12" s="779"/>
      <c r="H12" s="777" t="s">
        <v>360</v>
      </c>
      <c r="I12" s="778"/>
      <c r="J12" s="781" t="s">
        <v>211</v>
      </c>
      <c r="K12" s="781" t="s">
        <v>212</v>
      </c>
      <c r="L12" s="782" t="s">
        <v>213</v>
      </c>
      <c r="N12" s="791" t="s">
        <v>361</v>
      </c>
      <c r="O12" s="792" t="s">
        <v>362</v>
      </c>
      <c r="P12" s="793" t="s">
        <v>363</v>
      </c>
      <c r="Q12" s="792" t="s">
        <v>364</v>
      </c>
    </row>
    <row r="13" spans="2:17" ht="14.45" customHeight="1">
      <c r="B13" s="471" t="s">
        <v>220</v>
      </c>
      <c r="C13" s="472" t="s">
        <v>120</v>
      </c>
      <c r="D13" s="875"/>
      <c r="E13" s="473"/>
      <c r="F13" s="783"/>
      <c r="G13" s="468"/>
      <c r="H13" s="471" t="str">
        <f>B13</f>
        <v>A-EE</v>
      </c>
      <c r="I13" s="472" t="s">
        <v>365</v>
      </c>
      <c r="J13" s="473"/>
      <c r="K13" s="473"/>
      <c r="L13" s="783"/>
      <c r="N13" s="798">
        <v>0</v>
      </c>
      <c r="O13" s="790">
        <v>1000000</v>
      </c>
      <c r="P13" s="794">
        <v>7</v>
      </c>
      <c r="Q13" s="790">
        <f>IF(AND($C$8&gt;=N13,$C$8&lt;O13),$C$8*P13/1000,"")</f>
        <v>0</v>
      </c>
    </row>
    <row r="14" spans="2:17" ht="14.45" customHeight="1">
      <c r="B14" s="471" t="s">
        <v>222</v>
      </c>
      <c r="C14" s="472" t="s">
        <v>120</v>
      </c>
      <c r="D14" s="875"/>
      <c r="E14" s="473"/>
      <c r="F14" s="783"/>
      <c r="G14" s="468"/>
      <c r="H14" s="471" t="str">
        <f>B14</f>
        <v>A-PI</v>
      </c>
      <c r="I14" s="472" t="s">
        <v>365</v>
      </c>
      <c r="J14" s="473"/>
      <c r="K14" s="473"/>
      <c r="L14" s="783"/>
      <c r="N14" s="798">
        <v>1000000</v>
      </c>
      <c r="O14" s="790">
        <v>2000000</v>
      </c>
      <c r="P14" s="794">
        <v>5</v>
      </c>
      <c r="Q14" s="790" t="str">
        <f t="shared" ref="Q14:Q17" si="0">IF(AND($C$8&gt;=N14,$C$8&lt;O14),$C$8*P14/1000,"")</f>
        <v/>
      </c>
    </row>
    <row r="15" spans="2:17" ht="14.45" customHeight="1">
      <c r="B15" s="471" t="s">
        <v>223</v>
      </c>
      <c r="C15" s="472" t="s">
        <v>120</v>
      </c>
      <c r="D15" s="875"/>
      <c r="E15" s="473"/>
      <c r="F15" s="783"/>
      <c r="G15" s="468"/>
      <c r="H15" s="471" t="str">
        <f>B15</f>
        <v>A-PIK</v>
      </c>
      <c r="I15" s="472" t="s">
        <v>365</v>
      </c>
      <c r="J15" s="473"/>
      <c r="K15" s="473"/>
      <c r="L15" s="783"/>
      <c r="N15" s="798">
        <v>2000000</v>
      </c>
      <c r="O15" s="790">
        <v>3000000</v>
      </c>
      <c r="P15" s="794">
        <v>3</v>
      </c>
      <c r="Q15" s="790" t="str">
        <f t="shared" si="0"/>
        <v/>
      </c>
    </row>
    <row r="16" spans="2:17" ht="14.45" customHeight="1">
      <c r="B16" s="471" t="s">
        <v>225</v>
      </c>
      <c r="C16" s="472" t="s">
        <v>120</v>
      </c>
      <c r="D16" s="875"/>
      <c r="E16" s="473"/>
      <c r="F16" s="783"/>
      <c r="G16" s="468"/>
      <c r="H16" s="471" t="str">
        <f>B16</f>
        <v>A-ZQ</v>
      </c>
      <c r="I16" s="472" t="s">
        <v>365</v>
      </c>
      <c r="J16" s="473"/>
      <c r="K16" s="473"/>
      <c r="L16" s="783"/>
      <c r="N16" s="798">
        <v>3000000</v>
      </c>
      <c r="O16" s="790">
        <v>4000000</v>
      </c>
      <c r="P16" s="794">
        <v>2</v>
      </c>
      <c r="Q16" s="790" t="str">
        <f t="shared" si="0"/>
        <v/>
      </c>
    </row>
    <row r="17" spans="2:17" ht="14.45" customHeight="1">
      <c r="B17" s="471" t="s">
        <v>52</v>
      </c>
      <c r="C17" s="472" t="s">
        <v>120</v>
      </c>
      <c r="D17" s="875">
        <f>SUM(E2:E8)</f>
        <v>0</v>
      </c>
      <c r="E17" s="473">
        <f>Q19</f>
        <v>0</v>
      </c>
      <c r="F17" s="783">
        <f>IF(C7=0,0,C7*C6/C5)</f>
        <v>0</v>
      </c>
      <c r="G17" s="468"/>
      <c r="H17" s="471" t="str">
        <f>B17</f>
        <v>Other</v>
      </c>
      <c r="I17" s="472" t="s">
        <v>365</v>
      </c>
      <c r="J17" s="923">
        <f>(E2*F2)+(E3*F3)+(E4*F4)+(E5*F5)+(E6*F6)+(E7*F7)+(E8*F8)+(E9*F9)</f>
        <v>0</v>
      </c>
      <c r="K17" s="473">
        <f t="shared" ref="K17:L17" si="1">$C$5*E17</f>
        <v>0</v>
      </c>
      <c r="L17" s="783">
        <f t="shared" si="1"/>
        <v>0</v>
      </c>
      <c r="N17" s="798">
        <v>4000000</v>
      </c>
      <c r="O17" s="790">
        <v>5000000</v>
      </c>
      <c r="P17" s="794">
        <v>2</v>
      </c>
      <c r="Q17" s="790" t="str">
        <f t="shared" si="0"/>
        <v/>
      </c>
    </row>
    <row r="18" spans="2:17" ht="14.45" customHeight="1">
      <c r="B18" s="30" t="s">
        <v>156</v>
      </c>
      <c r="C18" s="82" t="s">
        <v>120</v>
      </c>
      <c r="D18" s="80">
        <f>SUM(D13:D17)</f>
        <v>0</v>
      </c>
      <c r="E18" s="80">
        <f>SUM(E13:E17)</f>
        <v>0</v>
      </c>
      <c r="F18" s="81">
        <f>SUM(F13:F17)</f>
        <v>0</v>
      </c>
      <c r="G18" s="468"/>
      <c r="H18" s="30" t="s">
        <v>156</v>
      </c>
      <c r="I18" s="82" t="s">
        <v>365</v>
      </c>
      <c r="J18" s="80">
        <f>SUM(J13:J17)</f>
        <v>0</v>
      </c>
      <c r="K18" s="80">
        <f>SUM(K13:K17)</f>
        <v>0</v>
      </c>
      <c r="L18" s="81">
        <f>SUM(L13:L17)</f>
        <v>0</v>
      </c>
      <c r="N18" s="798">
        <v>5000000</v>
      </c>
      <c r="O18" s="790">
        <v>100000000</v>
      </c>
      <c r="P18" s="794">
        <v>2</v>
      </c>
      <c r="Q18" s="790" t="str">
        <f>IF($C$8&gt;=N18,$C$8*P18/1000,"")</f>
        <v/>
      </c>
    </row>
    <row r="19" spans="2:17" ht="14.25" customHeight="1">
      <c r="B19" s="468"/>
      <c r="C19" s="469"/>
      <c r="D19" s="475"/>
      <c r="E19" s="468"/>
      <c r="F19" s="468"/>
      <c r="G19" s="468"/>
      <c r="H19" s="468"/>
      <c r="I19" s="468"/>
      <c r="J19" s="468"/>
      <c r="K19" s="468"/>
      <c r="L19" s="784"/>
      <c r="N19" s="799" t="s">
        <v>156</v>
      </c>
      <c r="O19" s="795"/>
      <c r="P19" s="796"/>
      <c r="Q19" s="797">
        <f>SUM(Q13:Q18)</f>
        <v>0</v>
      </c>
    </row>
    <row r="20" spans="2:17" ht="14.25">
      <c r="B20" s="1128" t="s">
        <v>366</v>
      </c>
      <c r="C20" s="1129"/>
      <c r="D20" s="1129"/>
      <c r="E20" s="1129"/>
      <c r="F20" s="1130"/>
      <c r="G20" s="468"/>
      <c r="H20" s="1128" t="s">
        <v>367</v>
      </c>
      <c r="I20" s="1129"/>
      <c r="J20" s="1129"/>
      <c r="K20" s="1129"/>
      <c r="L20" s="1130"/>
    </row>
    <row r="21" spans="2:17" s="556" customFormat="1" ht="42.75">
      <c r="B21" s="785"/>
      <c r="C21" s="781"/>
      <c r="D21" s="781" t="s">
        <v>211</v>
      </c>
      <c r="E21" s="781" t="s">
        <v>212</v>
      </c>
      <c r="F21" s="782" t="s">
        <v>213</v>
      </c>
      <c r="G21" s="786"/>
      <c r="H21" s="785"/>
      <c r="I21" s="781"/>
      <c r="J21" s="781" t="s">
        <v>211</v>
      </c>
      <c r="K21" s="781" t="s">
        <v>212</v>
      </c>
      <c r="L21" s="782" t="s">
        <v>213</v>
      </c>
    </row>
    <row r="22" spans="2:17" ht="15.95" customHeight="1">
      <c r="B22" s="1075" t="s">
        <v>368</v>
      </c>
      <c r="C22" s="642" t="s">
        <v>365</v>
      </c>
      <c r="D22" s="645"/>
      <c r="E22" s="801"/>
      <c r="F22" s="788"/>
      <c r="G22" s="468"/>
      <c r="H22" s="1075" t="s">
        <v>369</v>
      </c>
      <c r="I22" s="642" t="s">
        <v>365</v>
      </c>
      <c r="J22" s="645"/>
      <c r="K22" s="801"/>
      <c r="L22" s="788"/>
    </row>
    <row r="23" spans="2:17" ht="15.95" customHeight="1">
      <c r="B23" s="643" t="s">
        <v>370</v>
      </c>
      <c r="C23" s="644" t="s">
        <v>365</v>
      </c>
      <c r="D23" s="646"/>
      <c r="E23" s="802"/>
      <c r="F23" s="803"/>
      <c r="H23" s="662" t="s">
        <v>371</v>
      </c>
      <c r="I23" s="663" t="s">
        <v>365</v>
      </c>
      <c r="J23" s="664"/>
      <c r="K23" s="804"/>
      <c r="L23" s="805"/>
    </row>
    <row r="24" spans="2:17" ht="15.95" customHeight="1">
      <c r="B24" s="649" t="s">
        <v>156</v>
      </c>
      <c r="C24" s="650"/>
      <c r="D24" s="651">
        <f>SUM(D22:D23)</f>
        <v>0</v>
      </c>
      <c r="E24" s="651">
        <f t="shared" ref="E24:F24" si="2">SUM(E22:E23)</f>
        <v>0</v>
      </c>
      <c r="F24" s="652">
        <f t="shared" si="2"/>
        <v>0</v>
      </c>
      <c r="H24" s="662" t="s">
        <v>372</v>
      </c>
      <c r="I24" s="663" t="s">
        <v>365</v>
      </c>
      <c r="J24" s="664"/>
      <c r="K24" s="804"/>
      <c r="L24" s="805"/>
    </row>
    <row r="25" spans="2:17" ht="15.95" customHeight="1">
      <c r="H25" s="662" t="s">
        <v>373</v>
      </c>
      <c r="I25" s="663" t="s">
        <v>365</v>
      </c>
      <c r="J25" s="664"/>
      <c r="K25" s="804"/>
      <c r="L25" s="805"/>
    </row>
    <row r="26" spans="2:17" ht="15.95" customHeight="1">
      <c r="H26" s="662" t="s">
        <v>374</v>
      </c>
      <c r="I26" s="663" t="s">
        <v>365</v>
      </c>
      <c r="J26" s="664"/>
      <c r="K26" s="804"/>
      <c r="L26" s="805"/>
    </row>
    <row r="27" spans="2:17" ht="15.95" customHeight="1">
      <c r="H27" s="662" t="s">
        <v>375</v>
      </c>
      <c r="I27" s="663" t="s">
        <v>365</v>
      </c>
      <c r="J27" s="967"/>
      <c r="K27" s="804"/>
      <c r="L27" s="805"/>
    </row>
    <row r="28" spans="2:17" s="557" customFormat="1" ht="44.1" customHeight="1">
      <c r="H28" s="665" t="s">
        <v>472</v>
      </c>
      <c r="I28" s="666" t="s">
        <v>365</v>
      </c>
      <c r="J28" s="667"/>
      <c r="K28" s="806"/>
      <c r="L28" s="807"/>
    </row>
    <row r="29" spans="2:17" ht="19.5" customHeight="1">
      <c r="H29" s="643" t="s">
        <v>377</v>
      </c>
      <c r="I29" s="644" t="s">
        <v>365</v>
      </c>
      <c r="J29" s="646"/>
      <c r="K29" s="802"/>
      <c r="L29" s="803"/>
    </row>
    <row r="30" spans="2:17" ht="14.25">
      <c r="H30" s="649" t="s">
        <v>156</v>
      </c>
      <c r="I30" s="650"/>
      <c r="J30" s="651">
        <f>SUM(J22:J29)</f>
        <v>0</v>
      </c>
      <c r="K30" s="651">
        <f t="shared" ref="K30:L30" si="3">SUM(K22:K29)</f>
        <v>0</v>
      </c>
      <c r="L30" s="81">
        <f t="shared" si="3"/>
        <v>0</v>
      </c>
    </row>
    <row r="32" spans="2:17" ht="14.25">
      <c r="H32" s="1128" t="s">
        <v>267</v>
      </c>
      <c r="I32" s="1129"/>
      <c r="J32" s="1129"/>
      <c r="K32" s="1129"/>
      <c r="L32" s="1130"/>
    </row>
    <row r="33" spans="8:12" s="556" customFormat="1" ht="42.75">
      <c r="H33" s="785"/>
      <c r="I33" s="781"/>
      <c r="J33" s="781" t="s">
        <v>211</v>
      </c>
      <c r="K33" s="781" t="s">
        <v>212</v>
      </c>
      <c r="L33" s="782" t="s">
        <v>213</v>
      </c>
    </row>
    <row r="34" spans="8:12" ht="14.25">
      <c r="H34" s="1076">
        <f>'Input Cost_MS6+1'!B13</f>
        <v>2026</v>
      </c>
      <c r="I34" s="642" t="s">
        <v>365</v>
      </c>
      <c r="J34" s="645"/>
      <c r="K34" s="801"/>
      <c r="L34" s="788"/>
    </row>
    <row r="35" spans="8:12" ht="14.25">
      <c r="H35" s="647">
        <f>'Input Cost_MS6+1'!B14</f>
        <v>2027</v>
      </c>
      <c r="I35" s="472" t="s">
        <v>365</v>
      </c>
      <c r="J35" s="641"/>
      <c r="K35" s="473"/>
      <c r="L35" s="783"/>
    </row>
    <row r="36" spans="8:12" ht="14.25">
      <c r="H36" s="647">
        <f>'Input Cost_MS6+1'!B15</f>
        <v>2028</v>
      </c>
      <c r="I36" s="472" t="s">
        <v>365</v>
      </c>
      <c r="J36" s="641"/>
      <c r="K36" s="473"/>
      <c r="L36" s="783"/>
    </row>
    <row r="37" spans="8:12" ht="14.25">
      <c r="H37" s="647">
        <f>'Input Cost_MS6+1'!B16</f>
        <v>2029</v>
      </c>
      <c r="I37" s="472" t="s">
        <v>365</v>
      </c>
      <c r="J37" s="641"/>
      <c r="K37" s="473"/>
      <c r="L37" s="783"/>
    </row>
    <row r="38" spans="8:12" ht="14.25">
      <c r="H38" s="647">
        <f>'Input Cost_MS6+1'!B17</f>
        <v>2030</v>
      </c>
      <c r="I38" s="472" t="s">
        <v>365</v>
      </c>
      <c r="J38" s="641"/>
      <c r="K38" s="473"/>
      <c r="L38" s="783"/>
    </row>
    <row r="39" spans="8:12" ht="14.25">
      <c r="H39" s="647">
        <f>'Input Cost_MS6+1'!B18</f>
        <v>2031</v>
      </c>
      <c r="I39" s="472" t="s">
        <v>365</v>
      </c>
      <c r="J39" s="641"/>
      <c r="K39" s="473"/>
      <c r="L39" s="783"/>
    </row>
    <row r="40" spans="8:12" ht="14.25">
      <c r="H40" s="648">
        <f>'Input Cost_MS6+1'!B19</f>
        <v>2032</v>
      </c>
      <c r="I40" s="644" t="s">
        <v>365</v>
      </c>
      <c r="J40" s="646"/>
      <c r="K40" s="802"/>
      <c r="L40" s="803"/>
    </row>
    <row r="41" spans="8:12" ht="14.25">
      <c r="H41" s="653" t="s">
        <v>156</v>
      </c>
      <c r="I41" s="650"/>
      <c r="J41" s="651">
        <f>SUM(J34:J40)</f>
        <v>0</v>
      </c>
      <c r="K41" s="651">
        <f>SUM(K34:K40)</f>
        <v>0</v>
      </c>
      <c r="L41" s="81">
        <f>SUM(L34:L40)</f>
        <v>0</v>
      </c>
    </row>
    <row r="43" spans="8:12" ht="14.25">
      <c r="H43" s="1128" t="s">
        <v>378</v>
      </c>
      <c r="I43" s="1129"/>
      <c r="J43" s="1129"/>
      <c r="K43" s="1129"/>
      <c r="L43" s="1130"/>
    </row>
    <row r="44" spans="8:12" s="556" customFormat="1" ht="42.75">
      <c r="H44" s="785"/>
      <c r="I44" s="781"/>
      <c r="J44" s="781" t="s">
        <v>211</v>
      </c>
      <c r="K44" s="781" t="s">
        <v>212</v>
      </c>
      <c r="L44" s="782" t="s">
        <v>213</v>
      </c>
    </row>
    <row r="45" spans="8:12" ht="14.25">
      <c r="H45" s="1076">
        <f>H34</f>
        <v>2026</v>
      </c>
      <c r="I45" s="642" t="s">
        <v>365</v>
      </c>
      <c r="J45" s="645"/>
      <c r="K45" s="801"/>
      <c r="L45" s="788"/>
    </row>
    <row r="46" spans="8:12" ht="14.25">
      <c r="H46" s="647">
        <f t="shared" ref="H46:H50" si="4">H35</f>
        <v>2027</v>
      </c>
      <c r="I46" s="472" t="s">
        <v>365</v>
      </c>
      <c r="J46" s="641"/>
      <c r="K46" s="473"/>
      <c r="L46" s="783"/>
    </row>
    <row r="47" spans="8:12" ht="14.25">
      <c r="H47" s="647">
        <f t="shared" si="4"/>
        <v>2028</v>
      </c>
      <c r="I47" s="472" t="s">
        <v>365</v>
      </c>
      <c r="J47" s="641"/>
      <c r="K47" s="473"/>
      <c r="L47" s="783"/>
    </row>
    <row r="48" spans="8:12" ht="14.25">
      <c r="H48" s="647">
        <f t="shared" si="4"/>
        <v>2029</v>
      </c>
      <c r="I48" s="472" t="s">
        <v>365</v>
      </c>
      <c r="J48" s="641"/>
      <c r="K48" s="473"/>
      <c r="L48" s="783"/>
    </row>
    <row r="49" spans="8:12" ht="14.25">
      <c r="H49" s="647">
        <f t="shared" si="4"/>
        <v>2030</v>
      </c>
      <c r="I49" s="472" t="s">
        <v>365</v>
      </c>
      <c r="J49" s="641"/>
      <c r="K49" s="473"/>
      <c r="L49" s="783"/>
    </row>
    <row r="50" spans="8:12" ht="14.25">
      <c r="H50" s="647">
        <f t="shared" si="4"/>
        <v>2031</v>
      </c>
      <c r="I50" s="472" t="s">
        <v>365</v>
      </c>
      <c r="J50" s="641"/>
      <c r="K50" s="473"/>
      <c r="L50" s="783"/>
    </row>
    <row r="51" spans="8:12" ht="14.25">
      <c r="H51" s="648">
        <f>H40</f>
        <v>2032</v>
      </c>
      <c r="I51" s="644" t="s">
        <v>365</v>
      </c>
      <c r="J51" s="646"/>
      <c r="K51" s="802"/>
      <c r="L51" s="803"/>
    </row>
    <row r="52" spans="8:12" ht="14.25">
      <c r="H52" s="653" t="s">
        <v>156</v>
      </c>
      <c r="I52" s="650"/>
      <c r="J52" s="651">
        <f>SUM(J45:J50)</f>
        <v>0</v>
      </c>
      <c r="K52" s="651">
        <f>SUM(K45:K50)</f>
        <v>0</v>
      </c>
      <c r="L52" s="81">
        <f>SUM(L45:L50)</f>
        <v>0</v>
      </c>
    </row>
  </sheetData>
  <mergeCells count="6">
    <mergeCell ref="H43:L43"/>
    <mergeCell ref="B11:F11"/>
    <mergeCell ref="H11:L11"/>
    <mergeCell ref="B20:F20"/>
    <mergeCell ref="H20:L20"/>
    <mergeCell ref="H32:L32"/>
  </mergeCells>
  <phoneticPr fontId="126" type="noConversion"/>
  <dataValidations count="2">
    <dataValidation type="custom" errorStyle="warning" allowBlank="1" showInputMessage="1" showErrorMessage="1" error="Test" sqref="D18" xr:uid="{E41F3544-1247-45BE-9444-0FAC0338D350}">
      <formula1>"summe(D6:D10)&lt;=0"</formula1>
    </dataValidation>
    <dataValidation type="custom" errorStyle="warning" allowBlank="1" showInputMessage="1" showErrorMessage="1" error="test" sqref="D19" xr:uid="{26991902-1797-4C78-84A2-1077C98FA56A}">
      <formula1>"summe(D6:D10)&lt;=0"</formula1>
    </dataValidation>
  </dataValidations>
  <pageMargins left="0.7" right="0.7" top="0.78740157499999996" bottom="0.78740157499999996" header="0.3" footer="0.3"/>
  <pageSetup paperSize="9" orientation="portrait" horizontalDpi="4294967293" verticalDpi="0" r:id="rId1"/>
  <customProperties>
    <customPr name="_pios_id" r:id="rId2"/>
    <customPr name="EpmWorksheetKeyString_GUID" r:id="rId3"/>
  </customProperties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60BB00-11E9-47E5-811C-C9477AE2517F}">
  <sheetPr codeName="Tabelle83">
    <tabColor rgb="FFFFFF00"/>
    <pageSetUpPr fitToPage="1"/>
  </sheetPr>
  <dimension ref="A1:AT65"/>
  <sheetViews>
    <sheetView showZeros="0" zoomScale="90" zoomScaleNormal="90" workbookViewId="0">
      <pane xSplit="5" ySplit="4" topLeftCell="F5" activePane="bottomRight" state="frozen"/>
      <selection pane="topRight" activeCell="O27" sqref="O27"/>
      <selection pane="bottomLeft" activeCell="O27" sqref="O27"/>
      <selection pane="bottomRight" activeCell="B5" sqref="B5"/>
    </sheetView>
  </sheetViews>
  <sheetFormatPr defaultColWidth="11.375" defaultRowHeight="13.5" outlineLevelRow="2"/>
  <cols>
    <col min="1" max="1" width="34.25" style="1" customWidth="1"/>
    <col min="2" max="2" width="7.125" style="1" customWidth="1"/>
    <col min="3" max="5" width="9.125" style="1" customWidth="1"/>
    <col min="6" max="6" width="21.25" style="1" bestFit="1" customWidth="1"/>
    <col min="7" max="8" width="20.75" style="1" bestFit="1" customWidth="1"/>
    <col min="9" max="9" width="23.125" style="1" bestFit="1" customWidth="1"/>
    <col min="10" max="10" width="22.375" style="1" bestFit="1" customWidth="1"/>
    <col min="11" max="46" width="17.75" style="1" customWidth="1"/>
    <col min="47" max="16384" width="11.375" style="1"/>
  </cols>
  <sheetData>
    <row r="1" spans="1:46" ht="20.25">
      <c r="A1" s="751" t="s">
        <v>379</v>
      </c>
      <c r="B1" s="751"/>
      <c r="C1" s="751"/>
      <c r="D1" s="751"/>
      <c r="E1" s="751"/>
      <c r="F1" s="751"/>
      <c r="G1" s="751"/>
      <c r="H1" s="751"/>
      <c r="I1" s="751"/>
      <c r="J1" s="751"/>
      <c r="K1" s="751"/>
      <c r="L1" s="751"/>
      <c r="M1" s="751"/>
      <c r="N1" s="751"/>
      <c r="O1" s="751"/>
      <c r="P1" s="751"/>
      <c r="Q1" s="751"/>
      <c r="R1" s="751"/>
      <c r="S1" s="751"/>
      <c r="T1" s="751"/>
      <c r="U1" s="751"/>
      <c r="V1" s="751"/>
      <c r="W1" s="751"/>
      <c r="X1" s="751"/>
      <c r="Y1" s="751"/>
      <c r="Z1" s="751"/>
      <c r="AA1" s="751"/>
      <c r="AB1" s="751"/>
      <c r="AC1" s="751"/>
      <c r="AD1" s="751"/>
      <c r="AE1" s="751"/>
      <c r="AF1" s="751"/>
      <c r="AG1" s="751"/>
      <c r="AH1" s="751"/>
      <c r="AI1" s="751"/>
      <c r="AJ1" s="751"/>
      <c r="AK1" s="751"/>
      <c r="AL1" s="751"/>
      <c r="AM1" s="751"/>
      <c r="AN1" s="751"/>
      <c r="AO1" s="751"/>
      <c r="AP1" s="751"/>
      <c r="AQ1" s="751"/>
      <c r="AR1" s="751"/>
      <c r="AS1" s="751"/>
      <c r="AT1" s="751"/>
    </row>
    <row r="2" spans="1:46" s="71" customFormat="1" ht="52.5" customHeight="1">
      <c r="A2" s="1131" t="s">
        <v>380</v>
      </c>
      <c r="B2" s="1134" t="s">
        <v>381</v>
      </c>
      <c r="C2" s="1131" t="s">
        <v>382</v>
      </c>
      <c r="D2" s="1136" t="s">
        <v>383</v>
      </c>
      <c r="E2" s="766" t="s">
        <v>384</v>
      </c>
      <c r="F2" s="441">
        <f>'Input Cost_MS6+1'!D11</f>
        <v>0</v>
      </c>
      <c r="G2" s="442">
        <f>'Input Cost_MS6+1'!E11</f>
        <v>0</v>
      </c>
      <c r="H2" s="442">
        <f>'Input Cost_MS6+1'!F11</f>
        <v>0</v>
      </c>
      <c r="I2" s="442">
        <f>'Input Cost_MS6+1'!G11</f>
        <v>0</v>
      </c>
      <c r="J2" s="442">
        <f>'Input Cost_MS6+1'!H11</f>
        <v>0</v>
      </c>
      <c r="K2" s="443">
        <f>'Input Cost_MS6+1'!I11</f>
        <v>0</v>
      </c>
      <c r="L2" s="443">
        <f>'Input Cost_MS6+1'!J11</f>
        <v>0</v>
      </c>
      <c r="M2" s="443">
        <f>'Input Cost_MS6+1'!K11</f>
        <v>0</v>
      </c>
      <c r="N2" s="443">
        <f>'Input Cost_MS6+1'!L11</f>
        <v>0</v>
      </c>
      <c r="O2" s="443">
        <f>'Input Cost_MS6+1'!M11</f>
        <v>0</v>
      </c>
      <c r="P2" s="443">
        <f>'Input Cost_MS6+1'!N11</f>
        <v>0</v>
      </c>
      <c r="Q2" s="443">
        <f>'Input Cost_MS6+1'!O11</f>
        <v>0</v>
      </c>
      <c r="R2" s="443">
        <f>'Input Cost_MS6+1'!P11</f>
        <v>0</v>
      </c>
      <c r="S2" s="443">
        <f>'Input Cost_MS6+1'!Q11</f>
        <v>0</v>
      </c>
      <c r="T2" s="443">
        <f>'Input Cost_MS6+1'!R11</f>
        <v>0</v>
      </c>
      <c r="U2" s="443">
        <f>'Input Cost_MS6+1'!S11</f>
        <v>0</v>
      </c>
      <c r="V2" s="443">
        <f>'Input Cost_MS6+1'!T11</f>
        <v>0</v>
      </c>
      <c r="W2" s="443">
        <f>'Input Cost_MS6+1'!U11</f>
        <v>0</v>
      </c>
      <c r="X2" s="443">
        <f>'Input Cost_MS6+1'!V11</f>
        <v>0</v>
      </c>
      <c r="Y2" s="443">
        <f>'Input Cost_MS6+1'!W11</f>
        <v>0</v>
      </c>
      <c r="Z2" s="443">
        <f>'Input Cost_MS6+1'!X11</f>
        <v>0</v>
      </c>
      <c r="AA2" s="443">
        <f>'Input Cost_MS6+1'!Y11</f>
        <v>0</v>
      </c>
      <c r="AB2" s="443">
        <f>'Input Cost_MS6+1'!Z11</f>
        <v>0</v>
      </c>
      <c r="AC2" s="443">
        <f>'Input Cost_MS6+1'!AA11</f>
        <v>0</v>
      </c>
      <c r="AD2" s="443">
        <f>'Input Cost_MS6+1'!AB11</f>
        <v>0</v>
      </c>
      <c r="AE2" s="443">
        <f>'Input Cost_MS6+1'!AC11</f>
        <v>0</v>
      </c>
      <c r="AF2" s="443">
        <f>'Input Cost_MS6+1'!AD11</f>
        <v>0</v>
      </c>
      <c r="AG2" s="443">
        <f>'Input Cost_MS6+1'!AE11</f>
        <v>0</v>
      </c>
      <c r="AH2" s="443">
        <f>'Input Cost_MS6+1'!AF11</f>
        <v>0</v>
      </c>
      <c r="AI2" s="443">
        <f>'Input Cost_MS6+1'!AG11</f>
        <v>0</v>
      </c>
      <c r="AJ2" s="443">
        <f>'Input Cost_MS6+1'!AH11</f>
        <v>0</v>
      </c>
      <c r="AK2" s="443">
        <f>'Input Cost_MS6+1'!AI11</f>
        <v>0</v>
      </c>
      <c r="AL2" s="443">
        <f>'Input Cost_MS6+1'!AJ11</f>
        <v>0</v>
      </c>
      <c r="AM2" s="443">
        <f>'Input Cost_MS6+1'!AK11</f>
        <v>0</v>
      </c>
      <c r="AN2" s="443">
        <f>'Input Cost_MS6+1'!AL11</f>
        <v>0</v>
      </c>
      <c r="AO2" s="443">
        <f>'Input Cost_MS6+1'!AM11</f>
        <v>0</v>
      </c>
      <c r="AP2" s="443">
        <f>'Input Cost_MS6+1'!AN11</f>
        <v>0</v>
      </c>
      <c r="AQ2" s="443">
        <f>'Input Cost_MS6+1'!AO11</f>
        <v>0</v>
      </c>
      <c r="AR2" s="443">
        <f>'Input Cost_MS6+1'!AP11</f>
        <v>0</v>
      </c>
      <c r="AS2" s="443">
        <f>'Input Cost_MS6+1'!AQ11</f>
        <v>0</v>
      </c>
      <c r="AT2" s="444" t="s">
        <v>385</v>
      </c>
    </row>
    <row r="3" spans="1:46" ht="12" customHeight="1">
      <c r="A3" s="1132"/>
      <c r="B3" s="1135"/>
      <c r="C3" s="1132"/>
      <c r="D3" s="1137"/>
      <c r="E3" s="755"/>
      <c r="F3" s="53">
        <f>'Input Cost_MS6+1'!D12</f>
        <v>0</v>
      </c>
      <c r="G3" s="54">
        <f>'Input Cost_MS6+1'!E12</f>
        <v>0</v>
      </c>
      <c r="H3" s="54">
        <f>'Input Cost_MS6+1'!F12</f>
        <v>0</v>
      </c>
      <c r="I3" s="54">
        <f>'Input Cost_MS6+1'!G12</f>
        <v>0</v>
      </c>
      <c r="J3" s="54">
        <f>'Input Cost_MS6+1'!H12</f>
        <v>0</v>
      </c>
      <c r="K3" s="55">
        <f>'Input Cost_MS6+1'!I12</f>
        <v>0</v>
      </c>
      <c r="L3" s="55">
        <f>'Input Cost_MS6+1'!J12</f>
        <v>0</v>
      </c>
      <c r="M3" s="55">
        <f>'Input Cost_MS6+1'!K12</f>
        <v>0</v>
      </c>
      <c r="N3" s="55">
        <f>'Input Cost_MS6+1'!L12</f>
        <v>0</v>
      </c>
      <c r="O3" s="55">
        <f>'Input Cost_MS6+1'!M12</f>
        <v>0</v>
      </c>
      <c r="P3" s="55">
        <f>'Input Cost_MS6+1'!N12</f>
        <v>0</v>
      </c>
      <c r="Q3" s="55">
        <f>'Input Cost_MS6+1'!O12</f>
        <v>0</v>
      </c>
      <c r="R3" s="55">
        <f>'Input Cost_MS6+1'!P12</f>
        <v>0</v>
      </c>
      <c r="S3" s="55">
        <f>'Input Cost_MS6+1'!Q12</f>
        <v>0</v>
      </c>
      <c r="T3" s="55">
        <f>'Input Cost_MS6+1'!R12</f>
        <v>0</v>
      </c>
      <c r="U3" s="55">
        <f>'Input Cost_MS6+1'!S12</f>
        <v>0</v>
      </c>
      <c r="V3" s="55">
        <f>'Input Cost_MS6+1'!T12</f>
        <v>0</v>
      </c>
      <c r="W3" s="55">
        <f>'Input Cost_MS6+1'!U12</f>
        <v>0</v>
      </c>
      <c r="X3" s="55">
        <f>'Input Cost_MS6+1'!V12</f>
        <v>0</v>
      </c>
      <c r="Y3" s="55">
        <f>'Input Cost_MS6+1'!W12</f>
        <v>0</v>
      </c>
      <c r="Z3" s="55">
        <f>'Input Cost_MS6+1'!X12</f>
        <v>0</v>
      </c>
      <c r="AA3" s="55">
        <f>'Input Cost_MS6+1'!Y12</f>
        <v>0</v>
      </c>
      <c r="AB3" s="55">
        <f>'Input Cost_MS6+1'!Z12</f>
        <v>0</v>
      </c>
      <c r="AC3" s="55">
        <f>'Input Cost_MS6+1'!AA12</f>
        <v>0</v>
      </c>
      <c r="AD3" s="55">
        <f>'Input Cost_MS6+1'!AB12</f>
        <v>0</v>
      </c>
      <c r="AE3" s="55">
        <f>'Input Cost_MS6+1'!AC12</f>
        <v>0</v>
      </c>
      <c r="AF3" s="55">
        <f>'Input Cost_MS6+1'!AD12</f>
        <v>0</v>
      </c>
      <c r="AG3" s="55">
        <f>'Input Cost_MS6+1'!AE12</f>
        <v>0</v>
      </c>
      <c r="AH3" s="55">
        <f>'Input Cost_MS6+1'!AF12</f>
        <v>0</v>
      </c>
      <c r="AI3" s="55">
        <f>'Input Cost_MS6+1'!AG12</f>
        <v>0</v>
      </c>
      <c r="AJ3" s="55">
        <f>'Input Cost_MS6+1'!AH12</f>
        <v>0</v>
      </c>
      <c r="AK3" s="55">
        <f>'Input Cost_MS6+1'!AI12</f>
        <v>0</v>
      </c>
      <c r="AL3" s="55">
        <f>'Input Cost_MS6+1'!AJ12</f>
        <v>0</v>
      </c>
      <c r="AM3" s="55">
        <f>'Input Cost_MS6+1'!AK12</f>
        <v>0</v>
      </c>
      <c r="AN3" s="55">
        <f>'Input Cost_MS6+1'!AL12</f>
        <v>0</v>
      </c>
      <c r="AO3" s="55">
        <f>'Input Cost_MS6+1'!AM12</f>
        <v>0</v>
      </c>
      <c r="AP3" s="55">
        <f>'Input Cost_MS6+1'!AN12</f>
        <v>0</v>
      </c>
      <c r="AQ3" s="55">
        <f>'Input Cost_MS6+1'!AO12</f>
        <v>0</v>
      </c>
      <c r="AR3" s="55">
        <f>'Input Cost_MS6+1'!AP12</f>
        <v>0</v>
      </c>
      <c r="AS3" s="55">
        <f>'Input Cost_MS6+1'!AQ12</f>
        <v>0</v>
      </c>
      <c r="AT3" s="55"/>
    </row>
    <row r="4" spans="1:46">
      <c r="A4" s="20" t="s">
        <v>386</v>
      </c>
      <c r="B4" s="757"/>
      <c r="C4" s="20"/>
      <c r="D4" s="21"/>
      <c r="E4" s="22"/>
      <c r="F4" s="856">
        <f>'Input Cost_MS6+1'!B5</f>
        <v>0</v>
      </c>
      <c r="G4" s="36">
        <f t="shared" ref="G4:AS4" si="0">F4</f>
        <v>0</v>
      </c>
      <c r="H4" s="36">
        <f t="shared" si="0"/>
        <v>0</v>
      </c>
      <c r="I4" s="36">
        <f t="shared" si="0"/>
        <v>0</v>
      </c>
      <c r="J4" s="36">
        <f t="shared" si="0"/>
        <v>0</v>
      </c>
      <c r="K4" s="36">
        <f t="shared" si="0"/>
        <v>0</v>
      </c>
      <c r="L4" s="36">
        <f t="shared" si="0"/>
        <v>0</v>
      </c>
      <c r="M4" s="37">
        <f t="shared" si="0"/>
        <v>0</v>
      </c>
      <c r="N4" s="37">
        <f t="shared" si="0"/>
        <v>0</v>
      </c>
      <c r="O4" s="37">
        <f t="shared" si="0"/>
        <v>0</v>
      </c>
      <c r="P4" s="37">
        <f t="shared" si="0"/>
        <v>0</v>
      </c>
      <c r="Q4" s="37">
        <f t="shared" si="0"/>
        <v>0</v>
      </c>
      <c r="R4" s="37">
        <f t="shared" si="0"/>
        <v>0</v>
      </c>
      <c r="S4" s="37">
        <f t="shared" si="0"/>
        <v>0</v>
      </c>
      <c r="T4" s="37">
        <f t="shared" si="0"/>
        <v>0</v>
      </c>
      <c r="U4" s="37">
        <f t="shared" si="0"/>
        <v>0</v>
      </c>
      <c r="V4" s="37">
        <f t="shared" si="0"/>
        <v>0</v>
      </c>
      <c r="W4" s="37">
        <f t="shared" si="0"/>
        <v>0</v>
      </c>
      <c r="X4" s="37">
        <f t="shared" si="0"/>
        <v>0</v>
      </c>
      <c r="Y4" s="37">
        <f t="shared" si="0"/>
        <v>0</v>
      </c>
      <c r="Z4" s="37">
        <f t="shared" si="0"/>
        <v>0</v>
      </c>
      <c r="AA4" s="37">
        <f t="shared" si="0"/>
        <v>0</v>
      </c>
      <c r="AB4" s="37">
        <f t="shared" si="0"/>
        <v>0</v>
      </c>
      <c r="AC4" s="37">
        <f t="shared" si="0"/>
        <v>0</v>
      </c>
      <c r="AD4" s="37">
        <f t="shared" si="0"/>
        <v>0</v>
      </c>
      <c r="AE4" s="37">
        <f t="shared" si="0"/>
        <v>0</v>
      </c>
      <c r="AF4" s="37">
        <f t="shared" si="0"/>
        <v>0</v>
      </c>
      <c r="AG4" s="37">
        <f t="shared" si="0"/>
        <v>0</v>
      </c>
      <c r="AH4" s="37">
        <f t="shared" si="0"/>
        <v>0</v>
      </c>
      <c r="AI4" s="37">
        <f t="shared" si="0"/>
        <v>0</v>
      </c>
      <c r="AJ4" s="37">
        <f t="shared" si="0"/>
        <v>0</v>
      </c>
      <c r="AK4" s="37">
        <f t="shared" si="0"/>
        <v>0</v>
      </c>
      <c r="AL4" s="37">
        <f t="shared" si="0"/>
        <v>0</v>
      </c>
      <c r="AM4" s="37">
        <f t="shared" si="0"/>
        <v>0</v>
      </c>
      <c r="AN4" s="37">
        <f t="shared" si="0"/>
        <v>0</v>
      </c>
      <c r="AO4" s="37">
        <f t="shared" si="0"/>
        <v>0</v>
      </c>
      <c r="AP4" s="37">
        <f t="shared" si="0"/>
        <v>0</v>
      </c>
      <c r="AQ4" s="37">
        <f t="shared" si="0"/>
        <v>0</v>
      </c>
      <c r="AR4" s="37">
        <f t="shared" si="0"/>
        <v>0</v>
      </c>
      <c r="AS4" s="37">
        <f t="shared" si="0"/>
        <v>0</v>
      </c>
      <c r="AT4" s="26">
        <f>K4</f>
        <v>0</v>
      </c>
    </row>
    <row r="5" spans="1:46" ht="17.25" customHeight="1">
      <c r="A5" s="7" t="s">
        <v>387</v>
      </c>
      <c r="B5" s="271" t="s">
        <v>215</v>
      </c>
      <c r="C5" s="7"/>
      <c r="D5" s="8"/>
      <c r="E5" s="9"/>
      <c r="F5" s="38">
        <f>'Input Cost_MS6+1'!D13</f>
        <v>0</v>
      </c>
      <c r="G5" s="38">
        <f>'Input Cost_MS6+1'!E13</f>
        <v>0</v>
      </c>
      <c r="H5" s="38">
        <f>'Input Cost_MS6+1'!F13</f>
        <v>0</v>
      </c>
      <c r="I5" s="38">
        <f>'Input Cost_MS6+1'!G13</f>
        <v>0</v>
      </c>
      <c r="J5" s="38">
        <f>'Input Cost_MS6+1'!H13</f>
        <v>0</v>
      </c>
      <c r="K5" s="38">
        <f>'Input Cost_MS6+1'!I13</f>
        <v>0</v>
      </c>
      <c r="L5" s="38">
        <f>'Input Cost_MS6+1'!J13</f>
        <v>0</v>
      </c>
      <c r="M5" s="38">
        <f>'Input Cost_MS6+1'!K13</f>
        <v>0</v>
      </c>
      <c r="N5" s="38">
        <f>'Input Cost_MS6+1'!L13</f>
        <v>0</v>
      </c>
      <c r="O5" s="38">
        <f>'Input Cost_MS6+1'!M13</f>
        <v>0</v>
      </c>
      <c r="P5" s="38">
        <f>'Input Cost_MS6+1'!N13</f>
        <v>0</v>
      </c>
      <c r="Q5" s="38">
        <f>'Input Cost_MS6+1'!O13</f>
        <v>0</v>
      </c>
      <c r="R5" s="38">
        <f>'Input Cost_MS6+1'!P13</f>
        <v>0</v>
      </c>
      <c r="S5" s="38">
        <f>'Input Cost_MS6+1'!Q13</f>
        <v>0</v>
      </c>
      <c r="T5" s="38">
        <f>'Input Cost_MS6+1'!R13</f>
        <v>0</v>
      </c>
      <c r="U5" s="38">
        <f>'Input Cost_MS6+1'!S13</f>
        <v>0</v>
      </c>
      <c r="V5" s="38">
        <f>'Input Cost_MS6+1'!T13</f>
        <v>0</v>
      </c>
      <c r="W5" s="38">
        <f>'Input Cost_MS6+1'!U13</f>
        <v>0</v>
      </c>
      <c r="X5" s="38">
        <f>'Input Cost_MS6+1'!V13</f>
        <v>0</v>
      </c>
      <c r="Y5" s="38">
        <f>'Input Cost_MS6+1'!W13</f>
        <v>0</v>
      </c>
      <c r="Z5" s="38">
        <f>'Input Cost_MS6+1'!X13</f>
        <v>0</v>
      </c>
      <c r="AA5" s="38">
        <f>'Input Cost_MS6+1'!Y13</f>
        <v>0</v>
      </c>
      <c r="AB5" s="38">
        <f>'Input Cost_MS6+1'!Z13</f>
        <v>0</v>
      </c>
      <c r="AC5" s="38">
        <f>'Input Cost_MS6+1'!AA13</f>
        <v>0</v>
      </c>
      <c r="AD5" s="38">
        <f>'Input Cost_MS6+1'!AB13</f>
        <v>0</v>
      </c>
      <c r="AE5" s="38">
        <f>'Input Cost_MS6+1'!AC13</f>
        <v>0</v>
      </c>
      <c r="AF5" s="38">
        <f>'Input Cost_MS6+1'!AD13</f>
        <v>0</v>
      </c>
      <c r="AG5" s="38">
        <f>'Input Cost_MS6+1'!AE13</f>
        <v>0</v>
      </c>
      <c r="AH5" s="38">
        <f>'Input Cost_MS6+1'!AF13</f>
        <v>0</v>
      </c>
      <c r="AI5" s="38">
        <f>'Input Cost_MS6+1'!AG13</f>
        <v>0</v>
      </c>
      <c r="AJ5" s="38">
        <f>'Input Cost_MS6+1'!AH13</f>
        <v>0</v>
      </c>
      <c r="AK5" s="38">
        <f>'Input Cost_MS6+1'!AI13</f>
        <v>0</v>
      </c>
      <c r="AL5" s="38">
        <f>'Input Cost_MS6+1'!AJ13</f>
        <v>0</v>
      </c>
      <c r="AM5" s="38">
        <f>'Input Cost_MS6+1'!AK13</f>
        <v>0</v>
      </c>
      <c r="AN5" s="38">
        <f>'Input Cost_MS6+1'!AL13</f>
        <v>0</v>
      </c>
      <c r="AO5" s="38">
        <f>'Input Cost_MS6+1'!AM13</f>
        <v>0</v>
      </c>
      <c r="AP5" s="38">
        <f>'Input Cost_MS6+1'!AN13</f>
        <v>0</v>
      </c>
      <c r="AQ5" s="38">
        <f>'Input Cost_MS6+1'!AO13</f>
        <v>0</v>
      </c>
      <c r="AR5" s="38">
        <f>'Input Cost_MS6+1'!AP13</f>
        <v>0</v>
      </c>
      <c r="AS5" s="38">
        <f>'Input Cost_MS6+1'!AQ13</f>
        <v>0</v>
      </c>
      <c r="AT5" s="38">
        <f>'Input Cost_MS6+1'!AR13</f>
        <v>0</v>
      </c>
    </row>
    <row r="6" spans="1:46" ht="16.5" customHeight="1">
      <c r="A6" s="27" t="s">
        <v>13</v>
      </c>
      <c r="B6" s="758" t="s">
        <v>299</v>
      </c>
      <c r="C6" s="27"/>
      <c r="D6" s="28"/>
      <c r="E6" s="29"/>
      <c r="F6" s="42">
        <f>IF('Input Cost_MS6+1'!$D$116="PLN",'Input Cost_MS6+1'!D117*Währung!$B$13,'Input Cost_MS6+1'!D117)*(1+'Input Cost_MS6+1'!$C$117)</f>
        <v>0</v>
      </c>
      <c r="G6" s="42">
        <f>IF('Input Cost_MS6+1'!$D$116="PLN",'Input Cost_MS6+1'!E117*Währung!$B$13,'Input Cost_MS6+1'!E117)*(1+'Input Cost_MS6+1'!$C$117)</f>
        <v>0</v>
      </c>
      <c r="H6" s="42">
        <f>IF('Input Cost_MS6+1'!$D$116="PLN",'Input Cost_MS6+1'!F117*Währung!$B$13,'Input Cost_MS6+1'!F117)*(1+'Input Cost_MS6+1'!$C$117)</f>
        <v>0</v>
      </c>
      <c r="I6" s="42">
        <f>IF('Input Cost_MS6+1'!$D$116="PLN",'Input Cost_MS6+1'!G117*Währung!$B$13,'Input Cost_MS6+1'!G117)*(1+'Input Cost_MS6+1'!$C$117)</f>
        <v>0</v>
      </c>
      <c r="J6" s="42">
        <f>IF('Input Cost_MS6+1'!$D$116="PLN",'Input Cost_MS6+1'!H117*Währung!$B$13,'Input Cost_MS6+1'!H117)*(1+'Input Cost_MS6+1'!$C$117)</f>
        <v>0</v>
      </c>
      <c r="K6" s="42">
        <f>IF('Input Cost_MS6+1'!$D$116="PLN",'Input Cost_MS6+1'!I117*Währung!$B$13,'Input Cost_MS6+1'!I117)*(1+'Input Cost_MS6+1'!$C$117)</f>
        <v>0</v>
      </c>
      <c r="L6" s="42">
        <f>IF('Input Cost_MS6+1'!$D$116="PLN",'Input Cost_MS6+1'!J117*Währung!$B$13,'Input Cost_MS6+1'!J117)*(1+'Input Cost_MS6+1'!$C$117)</f>
        <v>0</v>
      </c>
      <c r="M6" s="42">
        <f>IF('Input Cost_MS6+1'!$D$116="PLN",'Input Cost_MS6+1'!K117*Währung!$B$13,'Input Cost_MS6+1'!K117)*(1+'Input Cost_MS6+1'!$C$117)</f>
        <v>0</v>
      </c>
      <c r="N6" s="42">
        <f>IF('Input Cost_MS6+1'!$D$116="PLN",'Input Cost_MS6+1'!L117*Währung!$B$13,'Input Cost_MS6+1'!L117)*(1+'Input Cost_MS6+1'!$C$117)</f>
        <v>0</v>
      </c>
      <c r="O6" s="42">
        <f>IF('Input Cost_MS6+1'!$D$116="PLN",'Input Cost_MS6+1'!M117*Währung!$B$13,'Input Cost_MS6+1'!M117)*(1+'Input Cost_MS6+1'!$C$117)</f>
        <v>0</v>
      </c>
      <c r="P6" s="42">
        <f>IF('Input Cost_MS6+1'!$D$116="PLN",'Input Cost_MS6+1'!N117*Währung!$B$13,'Input Cost_MS6+1'!N117)*(1+'Input Cost_MS6+1'!$C$117)</f>
        <v>0</v>
      </c>
      <c r="Q6" s="42">
        <f>IF('Input Cost_MS6+1'!$D$116="PLN",'Input Cost_MS6+1'!O117*Währung!$B$13,'Input Cost_MS6+1'!O117)*(1+'Input Cost_MS6+1'!$C$117)</f>
        <v>0</v>
      </c>
      <c r="R6" s="42">
        <f>IF('Input Cost_MS6+1'!$D$116="PLN",'Input Cost_MS6+1'!P117*Währung!$B$13,'Input Cost_MS6+1'!P117)*(1+'Input Cost_MS6+1'!$C$117)</f>
        <v>0</v>
      </c>
      <c r="S6" s="42">
        <f>IF('Input Cost_MS6+1'!$D$116="PLN",'Input Cost_MS6+1'!Q117*Währung!$B$13,'Input Cost_MS6+1'!Q117)*(1+'Input Cost_MS6+1'!$C$117)</f>
        <v>0</v>
      </c>
      <c r="T6" s="42">
        <f>IF('Input Cost_MS6+1'!$D$116="PLN",'Input Cost_MS6+1'!R117*Währung!$B$13,'Input Cost_MS6+1'!R117)*(1+'Input Cost_MS6+1'!$C$117)</f>
        <v>0</v>
      </c>
      <c r="U6" s="42">
        <f>IF('Input Cost_MS6+1'!$D$116="PLN",'Input Cost_MS6+1'!S117*Währung!$B$13,'Input Cost_MS6+1'!S117)*(1+'Input Cost_MS6+1'!$C$117)</f>
        <v>0</v>
      </c>
      <c r="V6" s="42">
        <f>IF('Input Cost_MS6+1'!$D$116="PLN",'Input Cost_MS6+1'!T117*Währung!$B$13,'Input Cost_MS6+1'!T117)*(1+'Input Cost_MS6+1'!$C$117)</f>
        <v>0</v>
      </c>
      <c r="W6" s="42">
        <f>IF('Input Cost_MS6+1'!$D$116="PLN",'Input Cost_MS6+1'!U117*Währung!$B$13,'Input Cost_MS6+1'!U117)*(1+'Input Cost_MS6+1'!$C$117)</f>
        <v>0</v>
      </c>
      <c r="X6" s="42">
        <f>IF('Input Cost_MS6+1'!$D$116="PLN",'Input Cost_MS6+1'!V117*Währung!$B$13,'Input Cost_MS6+1'!V117)*(1+'Input Cost_MS6+1'!$C$117)</f>
        <v>0</v>
      </c>
      <c r="Y6" s="42">
        <f>IF('Input Cost_MS6+1'!$D$116="PLN",'Input Cost_MS6+1'!W117*Währung!$B$13,'Input Cost_MS6+1'!W117)*(1+'Input Cost_MS6+1'!$C$117)</f>
        <v>0</v>
      </c>
      <c r="Z6" s="42">
        <f>IF('Input Cost_MS6+1'!$D$116="PLN",'Input Cost_MS6+1'!X117*Währung!$B$13,'Input Cost_MS6+1'!X117)*(1+'Input Cost_MS6+1'!$C$117)</f>
        <v>0</v>
      </c>
      <c r="AA6" s="42">
        <f>IF('Input Cost_MS6+1'!$D$116="PLN",'Input Cost_MS6+1'!Y117*Währung!$B$13,'Input Cost_MS6+1'!Y117)*(1+'Input Cost_MS6+1'!$C$117)</f>
        <v>0</v>
      </c>
      <c r="AB6" s="42">
        <f>IF('Input Cost_MS6+1'!$D$116="PLN",'Input Cost_MS6+1'!Z117*Währung!$B$13,'Input Cost_MS6+1'!Z117)*(1+'Input Cost_MS6+1'!$C$117)</f>
        <v>0</v>
      </c>
      <c r="AC6" s="42">
        <f>IF('Input Cost_MS6+1'!$D$116="PLN",'Input Cost_MS6+1'!AA117*Währung!$B$13,'Input Cost_MS6+1'!AA117)*(1+'Input Cost_MS6+1'!$C$117)</f>
        <v>0</v>
      </c>
      <c r="AD6" s="42">
        <f>IF('Input Cost_MS6+1'!$D$116="PLN",'Input Cost_MS6+1'!AB117*Währung!$B$13,'Input Cost_MS6+1'!AB117)*(1+'Input Cost_MS6+1'!$C$117)</f>
        <v>0</v>
      </c>
      <c r="AE6" s="42">
        <f>IF('Input Cost_MS6+1'!$D$116="PLN",'Input Cost_MS6+1'!AC117*Währung!$B$13,'Input Cost_MS6+1'!AC117)*(1+'Input Cost_MS6+1'!$C$117)</f>
        <v>0</v>
      </c>
      <c r="AF6" s="42">
        <f>IF('Input Cost_MS6+1'!$D$116="PLN",'Input Cost_MS6+1'!AD117*Währung!$B$13,'Input Cost_MS6+1'!AD117)*(1+'Input Cost_MS6+1'!$C$117)</f>
        <v>0</v>
      </c>
      <c r="AG6" s="42">
        <f>IF('Input Cost_MS6+1'!$D$116="PLN",'Input Cost_MS6+1'!AE117*Währung!$B$13,'Input Cost_MS6+1'!AE117)*(1+'Input Cost_MS6+1'!$C$117)</f>
        <v>0</v>
      </c>
      <c r="AH6" s="42">
        <f>IF('Input Cost_MS6+1'!$D$116="PLN",'Input Cost_MS6+1'!AF117*Währung!$B$13,'Input Cost_MS6+1'!AF117)*(1+'Input Cost_MS6+1'!$C$117)</f>
        <v>0</v>
      </c>
      <c r="AI6" s="42">
        <f>IF('Input Cost_MS6+1'!$D$116="PLN",'Input Cost_MS6+1'!AG117*Währung!$B$13,'Input Cost_MS6+1'!AG117)*(1+'Input Cost_MS6+1'!$C$117)</f>
        <v>0</v>
      </c>
      <c r="AJ6" s="42">
        <f>IF('Input Cost_MS6+1'!$D$116="PLN",'Input Cost_MS6+1'!AH117*Währung!$B$13,'Input Cost_MS6+1'!AH117)*(1+'Input Cost_MS6+1'!$C$117)</f>
        <v>0</v>
      </c>
      <c r="AK6" s="42">
        <f>IF('Input Cost_MS6+1'!$D$116="PLN",'Input Cost_MS6+1'!AI117*Währung!$B$13,'Input Cost_MS6+1'!AI117)*(1+'Input Cost_MS6+1'!$C$117)</f>
        <v>0</v>
      </c>
      <c r="AL6" s="42">
        <f>IF('Input Cost_MS6+1'!$D$116="PLN",'Input Cost_MS6+1'!AJ117*Währung!$B$13,'Input Cost_MS6+1'!AJ117)*(1+'Input Cost_MS6+1'!$C$117)</f>
        <v>0</v>
      </c>
      <c r="AM6" s="42">
        <f>IF('Input Cost_MS6+1'!$D$116="PLN",'Input Cost_MS6+1'!AK117*Währung!$B$13,'Input Cost_MS6+1'!AK117)*(1+'Input Cost_MS6+1'!$C$117)</f>
        <v>0</v>
      </c>
      <c r="AN6" s="42">
        <f>IF('Input Cost_MS6+1'!$D$116="PLN",'Input Cost_MS6+1'!AL117*Währung!$B$13,'Input Cost_MS6+1'!AL117)*(1+'Input Cost_MS6+1'!$C$117)</f>
        <v>0</v>
      </c>
      <c r="AO6" s="42">
        <f>IF('Input Cost_MS6+1'!$D$116="PLN",'Input Cost_MS6+1'!AM117*Währung!$B$13,'Input Cost_MS6+1'!AM117)*(1+'Input Cost_MS6+1'!$C$117)</f>
        <v>0</v>
      </c>
      <c r="AP6" s="42">
        <f>IF('Input Cost_MS6+1'!$D$116="PLN",'Input Cost_MS6+1'!AN117*Währung!$B$13,'Input Cost_MS6+1'!AN117)*(1+'Input Cost_MS6+1'!$C$117)</f>
        <v>0</v>
      </c>
      <c r="AQ6" s="42">
        <f>IF('Input Cost_MS6+1'!$D$116="PLN",'Input Cost_MS6+1'!AO117*Währung!$B$13,'Input Cost_MS6+1'!AO117)*(1+'Input Cost_MS6+1'!$C$117)</f>
        <v>0</v>
      </c>
      <c r="AR6" s="42">
        <f>IF('Input Cost_MS6+1'!$D$116="PLN",'Input Cost_MS6+1'!AP117*Währung!$B$13,'Input Cost_MS6+1'!AP117)*(1+'Input Cost_MS6+1'!$C$117)</f>
        <v>0</v>
      </c>
      <c r="AS6" s="42">
        <f>IF('Input Cost_MS6+1'!$D$116="PLN",'Input Cost_MS6+1'!AQ117*Währung!$B$13,'Input Cost_MS6+1'!AQ117)*(1+'Input Cost_MS6+1'!$C$117)</f>
        <v>0</v>
      </c>
      <c r="AT6" s="42">
        <f>IF('Input Cost_MS6+1'!$D$116="PLN",'Input Cost_MS6+1'!AR117*Währung!$B$13,'Input Cost_MS6+1'!AR117)*(1+'Input Cost_MS6+1'!$C$117)</f>
        <v>0</v>
      </c>
    </row>
    <row r="7" spans="1:46" ht="8.25" customHeight="1">
      <c r="A7" s="7"/>
      <c r="B7" s="271"/>
      <c r="C7" s="7"/>
      <c r="D7" s="8"/>
      <c r="E7" s="9"/>
      <c r="F7" s="39"/>
      <c r="G7" s="39"/>
      <c r="H7" s="39"/>
      <c r="I7" s="39"/>
      <c r="J7" s="39"/>
      <c r="K7" s="39"/>
      <c r="L7" s="39"/>
      <c r="M7" s="39"/>
      <c r="N7" s="39"/>
      <c r="O7" s="39"/>
      <c r="P7" s="39"/>
      <c r="Q7" s="39"/>
      <c r="R7" s="39"/>
      <c r="S7" s="39"/>
      <c r="T7" s="39"/>
      <c r="U7" s="39"/>
      <c r="V7" s="39"/>
      <c r="W7" s="39"/>
      <c r="X7" s="39"/>
      <c r="Y7" s="39"/>
      <c r="Z7" s="39"/>
      <c r="AA7" s="39"/>
      <c r="AB7" s="39"/>
      <c r="AC7" s="39"/>
      <c r="AD7" s="39"/>
      <c r="AE7" s="39"/>
      <c r="AF7" s="39"/>
      <c r="AG7" s="39"/>
      <c r="AH7" s="39"/>
      <c r="AI7" s="39"/>
      <c r="AJ7" s="39"/>
      <c r="AK7" s="39"/>
      <c r="AL7" s="39"/>
      <c r="AM7" s="39"/>
      <c r="AN7" s="39"/>
      <c r="AO7" s="39"/>
      <c r="AP7" s="39"/>
      <c r="AQ7" s="39"/>
      <c r="AR7" s="39"/>
      <c r="AS7" s="39"/>
      <c r="AT7" s="39"/>
    </row>
    <row r="8" spans="1:46" ht="16.5" customHeight="1">
      <c r="A8" s="7" t="s">
        <v>388</v>
      </c>
      <c r="B8" s="271" t="s">
        <v>299</v>
      </c>
      <c r="C8" s="7"/>
      <c r="D8" s="8"/>
      <c r="E8" s="9"/>
      <c r="F8" s="39">
        <f>IF('Input Cost_MS6+1'!$D$116="PLN",'Input Cost_MS6+1'!D118*Währung!$B$13,'Input Cost_MS6+1'!D118)*(1+'Input Cost_MS6+1'!$C$118)</f>
        <v>0</v>
      </c>
      <c r="G8" s="39">
        <f>IF('Input Cost_MS6+1'!$D$116="PLN",'Input Cost_MS6+1'!E118*Währung!$B$13,'Input Cost_MS6+1'!E118)*(1+'Input Cost_MS6+1'!$C$118)</f>
        <v>0</v>
      </c>
      <c r="H8" s="39">
        <f>IF('Input Cost_MS6+1'!$D$116="PLN",'Input Cost_MS6+1'!F118*Währung!$B$13,'Input Cost_MS6+1'!F118)*(1+'Input Cost_MS6+1'!$C$118)</f>
        <v>0</v>
      </c>
      <c r="I8" s="39">
        <f>IF('Input Cost_MS6+1'!$D$116="PLN",'Input Cost_MS6+1'!G118*Währung!$B$13,'Input Cost_MS6+1'!G118)*(1+'Input Cost_MS6+1'!$C$118)</f>
        <v>0</v>
      </c>
      <c r="J8" s="39">
        <f>IF('Input Cost_MS6+1'!$D$116="PLN",'Input Cost_MS6+1'!H118*Währung!$B$13,'Input Cost_MS6+1'!H118)*(1+'Input Cost_MS6+1'!$C$118)</f>
        <v>0</v>
      </c>
      <c r="K8" s="39">
        <f>IF('Input Cost_MS6+1'!$D$116="PLN",'Input Cost_MS6+1'!I118*Währung!$B$13,'Input Cost_MS6+1'!I118)*(1+'Input Cost_MS6+1'!$C$118)</f>
        <v>0</v>
      </c>
      <c r="L8" s="39">
        <f>IF('Input Cost_MS6+1'!$D$116="PLN",'Input Cost_MS6+1'!J118*Währung!$B$13,'Input Cost_MS6+1'!J118)*(1+'Input Cost_MS6+1'!$C$118)</f>
        <v>0</v>
      </c>
      <c r="M8" s="39">
        <f>IF('Input Cost_MS6+1'!$D$116="PLN",'Input Cost_MS6+1'!K118*Währung!$B$13,'Input Cost_MS6+1'!K118)*(1+'Input Cost_MS6+1'!$C$118)</f>
        <v>0</v>
      </c>
      <c r="N8" s="39">
        <f>IF('Input Cost_MS6+1'!$D$116="PLN",'Input Cost_MS6+1'!L118*Währung!$B$13,'Input Cost_MS6+1'!L118)*(1+'Input Cost_MS6+1'!$C$118)</f>
        <v>0</v>
      </c>
      <c r="O8" s="39">
        <f>IF('Input Cost_MS6+1'!$D$116="PLN",'Input Cost_MS6+1'!M118*Währung!$B$13,'Input Cost_MS6+1'!M118)*(1+'Input Cost_MS6+1'!$C$118)</f>
        <v>0</v>
      </c>
      <c r="P8" s="39">
        <f>IF('Input Cost_MS6+1'!$D$116="PLN",'Input Cost_MS6+1'!N118*Währung!$B$13,'Input Cost_MS6+1'!N118)*(1+'Input Cost_MS6+1'!$C$118)</f>
        <v>0</v>
      </c>
      <c r="Q8" s="39">
        <f>IF('Input Cost_MS6+1'!$D$116="PLN",'Input Cost_MS6+1'!O118*Währung!$B$13,'Input Cost_MS6+1'!O118)*(1+'Input Cost_MS6+1'!$C$118)</f>
        <v>0</v>
      </c>
      <c r="R8" s="39">
        <f>IF('Input Cost_MS6+1'!$D$116="PLN",'Input Cost_MS6+1'!P118*Währung!$B$13,'Input Cost_MS6+1'!P118)*(1+'Input Cost_MS6+1'!$C$118)</f>
        <v>0</v>
      </c>
      <c r="S8" s="39">
        <f>IF('Input Cost_MS6+1'!$D$116="PLN",'Input Cost_MS6+1'!Q118*Währung!$B$13,'Input Cost_MS6+1'!Q118)*(1+'Input Cost_MS6+1'!$C$118)</f>
        <v>0</v>
      </c>
      <c r="T8" s="39">
        <f>IF('Input Cost_MS6+1'!$D$116="PLN",'Input Cost_MS6+1'!R118*Währung!$B$13,'Input Cost_MS6+1'!R118)*(1+'Input Cost_MS6+1'!$C$118)</f>
        <v>0</v>
      </c>
      <c r="U8" s="39">
        <f>IF('Input Cost_MS6+1'!$D$116="PLN",'Input Cost_MS6+1'!S118*Währung!$B$13,'Input Cost_MS6+1'!S118)*(1+'Input Cost_MS6+1'!$C$118)</f>
        <v>0</v>
      </c>
      <c r="V8" s="39">
        <f>IF('Input Cost_MS6+1'!$D$116="PLN",'Input Cost_MS6+1'!T118*Währung!$B$13,'Input Cost_MS6+1'!T118)*(1+'Input Cost_MS6+1'!$C$118)</f>
        <v>0</v>
      </c>
      <c r="W8" s="39">
        <f>IF('Input Cost_MS6+1'!$D$116="PLN",'Input Cost_MS6+1'!U118*Währung!$B$13,'Input Cost_MS6+1'!U118)*(1+'Input Cost_MS6+1'!$C$118)</f>
        <v>0</v>
      </c>
      <c r="X8" s="39">
        <f>IF('Input Cost_MS6+1'!$D$116="PLN",'Input Cost_MS6+1'!V118*Währung!$B$13,'Input Cost_MS6+1'!V118)*(1+'Input Cost_MS6+1'!$C$118)</f>
        <v>0</v>
      </c>
      <c r="Y8" s="39">
        <f>IF('Input Cost_MS6+1'!$D$116="PLN",'Input Cost_MS6+1'!W118*Währung!$B$13,'Input Cost_MS6+1'!W118)*(1+'Input Cost_MS6+1'!$C$118)</f>
        <v>0</v>
      </c>
      <c r="Z8" s="39">
        <f>IF('Input Cost_MS6+1'!$D$116="PLN",'Input Cost_MS6+1'!X118*Währung!$B$13,'Input Cost_MS6+1'!X118)*(1+'Input Cost_MS6+1'!$C$118)</f>
        <v>0</v>
      </c>
      <c r="AA8" s="39">
        <f>IF('Input Cost_MS6+1'!$D$116="PLN",'Input Cost_MS6+1'!Y118*Währung!$B$13,'Input Cost_MS6+1'!Y118)*(1+'Input Cost_MS6+1'!$C$118)</f>
        <v>0</v>
      </c>
      <c r="AB8" s="39">
        <f>IF('Input Cost_MS6+1'!$D$116="PLN",'Input Cost_MS6+1'!Z118*Währung!$B$13,'Input Cost_MS6+1'!Z118)*(1+'Input Cost_MS6+1'!$C$118)</f>
        <v>0</v>
      </c>
      <c r="AC8" s="39">
        <f>IF('Input Cost_MS6+1'!$D$116="PLN",'Input Cost_MS6+1'!AA118*Währung!$B$13,'Input Cost_MS6+1'!AA118)*(1+'Input Cost_MS6+1'!$C$118)</f>
        <v>0</v>
      </c>
      <c r="AD8" s="39">
        <f>IF('Input Cost_MS6+1'!$D$116="PLN",'Input Cost_MS6+1'!AB118*Währung!$B$13,'Input Cost_MS6+1'!AB118)*(1+'Input Cost_MS6+1'!$C$118)</f>
        <v>0</v>
      </c>
      <c r="AE8" s="39">
        <f>IF('Input Cost_MS6+1'!$D$116="PLN",'Input Cost_MS6+1'!AC118*Währung!$B$13,'Input Cost_MS6+1'!AC118)*(1+'Input Cost_MS6+1'!$C$118)</f>
        <v>0</v>
      </c>
      <c r="AF8" s="39">
        <f>IF('Input Cost_MS6+1'!$D$116="PLN",'Input Cost_MS6+1'!AD118*Währung!$B$13,'Input Cost_MS6+1'!AD118)*(1+'Input Cost_MS6+1'!$C$118)</f>
        <v>0</v>
      </c>
      <c r="AG8" s="39">
        <f>IF('Input Cost_MS6+1'!$D$116="PLN",'Input Cost_MS6+1'!AE118*Währung!$B$13,'Input Cost_MS6+1'!AE118)*(1+'Input Cost_MS6+1'!$C$118)</f>
        <v>0</v>
      </c>
      <c r="AH8" s="39">
        <f>IF('Input Cost_MS6+1'!$D$116="PLN",'Input Cost_MS6+1'!AF118*Währung!$B$13,'Input Cost_MS6+1'!AF118)*(1+'Input Cost_MS6+1'!$C$118)</f>
        <v>0</v>
      </c>
      <c r="AI8" s="39">
        <f>IF('Input Cost_MS6+1'!$D$116="PLN",'Input Cost_MS6+1'!AG118*Währung!$B$13,'Input Cost_MS6+1'!AG118)*(1+'Input Cost_MS6+1'!$C$118)</f>
        <v>0</v>
      </c>
      <c r="AJ8" s="39">
        <f>IF('Input Cost_MS6+1'!$D$116="PLN",'Input Cost_MS6+1'!AH118*Währung!$B$13,'Input Cost_MS6+1'!AH118)*(1+'Input Cost_MS6+1'!$C$118)</f>
        <v>0</v>
      </c>
      <c r="AK8" s="39">
        <f>IF('Input Cost_MS6+1'!$D$116="PLN",'Input Cost_MS6+1'!AI118*Währung!$B$13,'Input Cost_MS6+1'!AI118)*(1+'Input Cost_MS6+1'!$C$118)</f>
        <v>0</v>
      </c>
      <c r="AL8" s="39">
        <f>IF('Input Cost_MS6+1'!$D$116="PLN",'Input Cost_MS6+1'!AJ118*Währung!$B$13,'Input Cost_MS6+1'!AJ118)*(1+'Input Cost_MS6+1'!$C$118)</f>
        <v>0</v>
      </c>
      <c r="AM8" s="39">
        <f>IF('Input Cost_MS6+1'!$D$116="PLN",'Input Cost_MS6+1'!AK118*Währung!$B$13,'Input Cost_MS6+1'!AK118)*(1+'Input Cost_MS6+1'!$C$118)</f>
        <v>0</v>
      </c>
      <c r="AN8" s="39">
        <f>IF('Input Cost_MS6+1'!$D$116="PLN",'Input Cost_MS6+1'!AL118*Währung!$B$13,'Input Cost_MS6+1'!AL118)*(1+'Input Cost_MS6+1'!$C$118)</f>
        <v>0</v>
      </c>
      <c r="AO8" s="39">
        <f>IF('Input Cost_MS6+1'!$D$116="PLN",'Input Cost_MS6+1'!AM118*Währung!$B$13,'Input Cost_MS6+1'!AM118)*(1+'Input Cost_MS6+1'!$C$118)</f>
        <v>0</v>
      </c>
      <c r="AP8" s="39">
        <f>IF('Input Cost_MS6+1'!$D$116="PLN",'Input Cost_MS6+1'!AN118*Währung!$B$13,'Input Cost_MS6+1'!AN118)*(1+'Input Cost_MS6+1'!$C$118)</f>
        <v>0</v>
      </c>
      <c r="AQ8" s="39">
        <f>IF('Input Cost_MS6+1'!$D$116="PLN",'Input Cost_MS6+1'!AO118*Währung!$B$13,'Input Cost_MS6+1'!AO118)*(1+'Input Cost_MS6+1'!$C$118)</f>
        <v>0</v>
      </c>
      <c r="AR8" s="39">
        <f>IF('Input Cost_MS6+1'!$D$116="PLN",'Input Cost_MS6+1'!AP118*Währung!$B$13,'Input Cost_MS6+1'!AP118)*(1+'Input Cost_MS6+1'!$C$118)</f>
        <v>0</v>
      </c>
      <c r="AS8" s="39">
        <f>IF('Input Cost_MS6+1'!$D$116="PLN",'Input Cost_MS6+1'!AQ118*Währung!$B$13,'Input Cost_MS6+1'!AQ118)*(1+'Input Cost_MS6+1'!$C$118)</f>
        <v>0</v>
      </c>
      <c r="AT8" s="39">
        <f>IF('Input Cost_MS6+1'!$D$116="PLN",'Input Cost_MS6+1'!AR118*Währung!$B$13,'Input Cost_MS6+1'!AR118)*(1+'Input Cost_MS6+1'!$C$118)</f>
        <v>0</v>
      </c>
    </row>
    <row r="9" spans="1:46" ht="16.5" customHeight="1">
      <c r="A9" s="7" t="s">
        <v>389</v>
      </c>
      <c r="B9" s="271" t="s">
        <v>299</v>
      </c>
      <c r="C9" s="7"/>
      <c r="D9" s="8"/>
      <c r="E9" s="9"/>
      <c r="F9" s="41">
        <f>IF('Input Cost_MS6+1'!$D$116="PLN",'Input Cost_MS6+1'!D119*Währung!$B$13,'Input Cost_MS6+1'!D119)*(1+'Input Cost_MS6+1'!$C$119)</f>
        <v>0</v>
      </c>
      <c r="G9" s="41">
        <f>IF('Input Cost_MS6+1'!$D$116="PLN",'Input Cost_MS6+1'!E119*Währung!$B$13,'Input Cost_MS6+1'!E119)*(1+'Input Cost_MS6+1'!$C$119)</f>
        <v>0</v>
      </c>
      <c r="H9" s="41">
        <f>IF('Input Cost_MS6+1'!$D$116="PLN",'Input Cost_MS6+1'!F119*Währung!$B$13,'Input Cost_MS6+1'!F119)*(1+'Input Cost_MS6+1'!$C$119)</f>
        <v>0</v>
      </c>
      <c r="I9" s="41">
        <f>IF('Input Cost_MS6+1'!$D$116="PLN",'Input Cost_MS6+1'!G119*Währung!$B$13,'Input Cost_MS6+1'!G119)*(1+'Input Cost_MS6+1'!$C$119)</f>
        <v>0</v>
      </c>
      <c r="J9" s="41">
        <f>IF('Input Cost_MS6+1'!$D$116="PLN",'Input Cost_MS6+1'!H119*Währung!$B$13,'Input Cost_MS6+1'!H119)*(1+'Input Cost_MS6+1'!$C$119)</f>
        <v>0</v>
      </c>
      <c r="K9" s="41">
        <f>IF('Input Cost_MS6+1'!$D$116="PLN",'Input Cost_MS6+1'!I119*Währung!$B$13,'Input Cost_MS6+1'!I119)*(1+'Input Cost_MS6+1'!$C$119)</f>
        <v>0</v>
      </c>
      <c r="L9" s="41">
        <f>IF('Input Cost_MS6+1'!$D$116="PLN",'Input Cost_MS6+1'!J119*Währung!$B$13,'Input Cost_MS6+1'!J119)*(1+'Input Cost_MS6+1'!$C$119)</f>
        <v>0</v>
      </c>
      <c r="M9" s="41">
        <f>IF('Input Cost_MS6+1'!$D$116="PLN",'Input Cost_MS6+1'!K119*Währung!$B$13,'Input Cost_MS6+1'!K119)*(1+'Input Cost_MS6+1'!$C$119)</f>
        <v>0</v>
      </c>
      <c r="N9" s="41">
        <f>IF('Input Cost_MS6+1'!$D$116="PLN",'Input Cost_MS6+1'!L119*Währung!$B$13,'Input Cost_MS6+1'!L119)*(1+'Input Cost_MS6+1'!$C$119)</f>
        <v>0</v>
      </c>
      <c r="O9" s="41">
        <f>IF('Input Cost_MS6+1'!$D$116="PLN",'Input Cost_MS6+1'!M119*Währung!$B$13,'Input Cost_MS6+1'!M119)*(1+'Input Cost_MS6+1'!$C$119)</f>
        <v>0</v>
      </c>
      <c r="P9" s="41">
        <f>IF('Input Cost_MS6+1'!$D$116="PLN",'Input Cost_MS6+1'!N119*Währung!$B$13,'Input Cost_MS6+1'!N119)*(1+'Input Cost_MS6+1'!$C$119)</f>
        <v>0</v>
      </c>
      <c r="Q9" s="41">
        <f>IF('Input Cost_MS6+1'!$D$116="PLN",'Input Cost_MS6+1'!O119*Währung!$B$13,'Input Cost_MS6+1'!O119)*(1+'Input Cost_MS6+1'!$C$119)</f>
        <v>0</v>
      </c>
      <c r="R9" s="41">
        <f>IF('Input Cost_MS6+1'!$D$116="PLN",'Input Cost_MS6+1'!P119*Währung!$B$13,'Input Cost_MS6+1'!P119)*(1+'Input Cost_MS6+1'!$C$119)</f>
        <v>0</v>
      </c>
      <c r="S9" s="41">
        <f>IF('Input Cost_MS6+1'!$D$116="PLN",'Input Cost_MS6+1'!Q119*Währung!$B$13,'Input Cost_MS6+1'!Q119)*(1+'Input Cost_MS6+1'!$C$119)</f>
        <v>0</v>
      </c>
      <c r="T9" s="41">
        <f>IF('Input Cost_MS6+1'!$D$116="PLN",'Input Cost_MS6+1'!R119*Währung!$B$13,'Input Cost_MS6+1'!R119)*(1+'Input Cost_MS6+1'!$C$119)</f>
        <v>0</v>
      </c>
      <c r="U9" s="41">
        <f>IF('Input Cost_MS6+1'!$D$116="PLN",'Input Cost_MS6+1'!S119*Währung!$B$13,'Input Cost_MS6+1'!S119)*(1+'Input Cost_MS6+1'!$C$119)</f>
        <v>0</v>
      </c>
      <c r="V9" s="41">
        <f>IF('Input Cost_MS6+1'!$D$116="PLN",'Input Cost_MS6+1'!T119*Währung!$B$13,'Input Cost_MS6+1'!T119)*(1+'Input Cost_MS6+1'!$C$119)</f>
        <v>0</v>
      </c>
      <c r="W9" s="41">
        <f>IF('Input Cost_MS6+1'!$D$116="PLN",'Input Cost_MS6+1'!U119*Währung!$B$13,'Input Cost_MS6+1'!U119)*(1+'Input Cost_MS6+1'!$C$119)</f>
        <v>0</v>
      </c>
      <c r="X9" s="41">
        <f>IF('Input Cost_MS6+1'!$D$116="PLN",'Input Cost_MS6+1'!V119*Währung!$B$13,'Input Cost_MS6+1'!V119)*(1+'Input Cost_MS6+1'!$C$119)</f>
        <v>0</v>
      </c>
      <c r="Y9" s="41">
        <f>IF('Input Cost_MS6+1'!$D$116="PLN",'Input Cost_MS6+1'!W119*Währung!$B$13,'Input Cost_MS6+1'!W119)*(1+'Input Cost_MS6+1'!$C$119)</f>
        <v>0</v>
      </c>
      <c r="Z9" s="41">
        <f>IF('Input Cost_MS6+1'!$D$116="PLN",'Input Cost_MS6+1'!X119*Währung!$B$13,'Input Cost_MS6+1'!X119)*(1+'Input Cost_MS6+1'!$C$119)</f>
        <v>0</v>
      </c>
      <c r="AA9" s="41">
        <f>IF('Input Cost_MS6+1'!$D$116="PLN",'Input Cost_MS6+1'!Y119*Währung!$B$13,'Input Cost_MS6+1'!Y119)*(1+'Input Cost_MS6+1'!$C$119)</f>
        <v>0</v>
      </c>
      <c r="AB9" s="41">
        <f>IF('Input Cost_MS6+1'!$D$116="PLN",'Input Cost_MS6+1'!Z119*Währung!$B$13,'Input Cost_MS6+1'!Z119)*(1+'Input Cost_MS6+1'!$C$119)</f>
        <v>0</v>
      </c>
      <c r="AC9" s="41">
        <f>IF('Input Cost_MS6+1'!$D$116="PLN",'Input Cost_MS6+1'!AA119*Währung!$B$13,'Input Cost_MS6+1'!AA119)*(1+'Input Cost_MS6+1'!$C$119)</f>
        <v>0</v>
      </c>
      <c r="AD9" s="41">
        <f>IF('Input Cost_MS6+1'!$D$116="PLN",'Input Cost_MS6+1'!AB119*Währung!$B$13,'Input Cost_MS6+1'!AB119)*(1+'Input Cost_MS6+1'!$C$119)</f>
        <v>0</v>
      </c>
      <c r="AE9" s="41">
        <f>IF('Input Cost_MS6+1'!$D$116="PLN",'Input Cost_MS6+1'!AC119*Währung!$B$13,'Input Cost_MS6+1'!AC119)*(1+'Input Cost_MS6+1'!$C$119)</f>
        <v>0</v>
      </c>
      <c r="AF9" s="41">
        <f>IF('Input Cost_MS6+1'!$D$116="PLN",'Input Cost_MS6+1'!AD119*Währung!$B$13,'Input Cost_MS6+1'!AD119)*(1+'Input Cost_MS6+1'!$C$119)</f>
        <v>0</v>
      </c>
      <c r="AG9" s="41">
        <f>IF('Input Cost_MS6+1'!$D$116="PLN",'Input Cost_MS6+1'!AE119*Währung!$B$13,'Input Cost_MS6+1'!AE119)*(1+'Input Cost_MS6+1'!$C$119)</f>
        <v>0</v>
      </c>
      <c r="AH9" s="41">
        <f>IF('Input Cost_MS6+1'!$D$116="PLN",'Input Cost_MS6+1'!AF119*Währung!$B$13,'Input Cost_MS6+1'!AF119)*(1+'Input Cost_MS6+1'!$C$119)</f>
        <v>0</v>
      </c>
      <c r="AI9" s="41">
        <f>IF('Input Cost_MS6+1'!$D$116="PLN",'Input Cost_MS6+1'!AG119*Währung!$B$13,'Input Cost_MS6+1'!AG119)*(1+'Input Cost_MS6+1'!$C$119)</f>
        <v>0</v>
      </c>
      <c r="AJ9" s="41">
        <f>IF('Input Cost_MS6+1'!$D$116="PLN",'Input Cost_MS6+1'!AH119*Währung!$B$13,'Input Cost_MS6+1'!AH119)*(1+'Input Cost_MS6+1'!$C$119)</f>
        <v>0</v>
      </c>
      <c r="AK9" s="41">
        <f>IF('Input Cost_MS6+1'!$D$116="PLN",'Input Cost_MS6+1'!AI119*Währung!$B$13,'Input Cost_MS6+1'!AI119)*(1+'Input Cost_MS6+1'!$C$119)</f>
        <v>0</v>
      </c>
      <c r="AL9" s="41">
        <f>IF('Input Cost_MS6+1'!$D$116="PLN",'Input Cost_MS6+1'!AJ119*Währung!$B$13,'Input Cost_MS6+1'!AJ119)*(1+'Input Cost_MS6+1'!$C$119)</f>
        <v>0</v>
      </c>
      <c r="AM9" s="41">
        <f>IF('Input Cost_MS6+1'!$D$116="PLN",'Input Cost_MS6+1'!AK119*Währung!$B$13,'Input Cost_MS6+1'!AK119)*(1+'Input Cost_MS6+1'!$C$119)</f>
        <v>0</v>
      </c>
      <c r="AN9" s="41">
        <f>IF('Input Cost_MS6+1'!$D$116="PLN",'Input Cost_MS6+1'!AL119*Währung!$B$13,'Input Cost_MS6+1'!AL119)*(1+'Input Cost_MS6+1'!$C$119)</f>
        <v>0</v>
      </c>
      <c r="AO9" s="41">
        <f>IF('Input Cost_MS6+1'!$D$116="PLN",'Input Cost_MS6+1'!AM119*Währung!$B$13,'Input Cost_MS6+1'!AM119)*(1+'Input Cost_MS6+1'!$C$119)</f>
        <v>0</v>
      </c>
      <c r="AP9" s="41">
        <f>IF('Input Cost_MS6+1'!$D$116="PLN",'Input Cost_MS6+1'!AN119*Währung!$B$13,'Input Cost_MS6+1'!AN119)*(1+'Input Cost_MS6+1'!$C$119)</f>
        <v>0</v>
      </c>
      <c r="AQ9" s="41">
        <f>IF('Input Cost_MS6+1'!$D$116="PLN",'Input Cost_MS6+1'!AO119*Währung!$B$13,'Input Cost_MS6+1'!AO119)*(1+'Input Cost_MS6+1'!$C$119)</f>
        <v>0</v>
      </c>
      <c r="AR9" s="41">
        <f>IF('Input Cost_MS6+1'!$D$116="PLN",'Input Cost_MS6+1'!AP119*Währung!$B$13,'Input Cost_MS6+1'!AP119)*(1+'Input Cost_MS6+1'!$C$119)</f>
        <v>0</v>
      </c>
      <c r="AS9" s="41">
        <f>IF('Input Cost_MS6+1'!$D$116="PLN",'Input Cost_MS6+1'!AQ119*Währung!$B$13,'Input Cost_MS6+1'!AQ119)*(1+'Input Cost_MS6+1'!$C$119)</f>
        <v>0</v>
      </c>
      <c r="AT9" s="41">
        <f>IF('Input Cost_MS6+1'!$D$116="PLN",'Input Cost_MS6+1'!AR119*Währung!$B$13,'Input Cost_MS6+1'!AR119)*(1+'Input Cost_MS6+1'!$C$119)</f>
        <v>0</v>
      </c>
    </row>
    <row r="10" spans="1:46" ht="16.5" customHeight="1">
      <c r="A10" s="4" t="s">
        <v>390</v>
      </c>
      <c r="B10" s="759" t="s">
        <v>299</v>
      </c>
      <c r="C10" s="4"/>
      <c r="D10" s="19"/>
      <c r="E10" s="5"/>
      <c r="F10" s="44">
        <f>F9+F8</f>
        <v>0</v>
      </c>
      <c r="G10" s="44">
        <f t="shared" ref="G10:AT10" si="1">G9+G8</f>
        <v>0</v>
      </c>
      <c r="H10" s="44">
        <f t="shared" si="1"/>
        <v>0</v>
      </c>
      <c r="I10" s="44">
        <f t="shared" si="1"/>
        <v>0</v>
      </c>
      <c r="J10" s="44">
        <f t="shared" si="1"/>
        <v>0</v>
      </c>
      <c r="K10" s="44">
        <f t="shared" si="1"/>
        <v>0</v>
      </c>
      <c r="L10" s="44">
        <f t="shared" si="1"/>
        <v>0</v>
      </c>
      <c r="M10" s="44">
        <f t="shared" si="1"/>
        <v>0</v>
      </c>
      <c r="N10" s="44">
        <f t="shared" si="1"/>
        <v>0</v>
      </c>
      <c r="O10" s="44">
        <f t="shared" si="1"/>
        <v>0</v>
      </c>
      <c r="P10" s="44">
        <f t="shared" si="1"/>
        <v>0</v>
      </c>
      <c r="Q10" s="44">
        <f t="shared" si="1"/>
        <v>0</v>
      </c>
      <c r="R10" s="44">
        <f t="shared" si="1"/>
        <v>0</v>
      </c>
      <c r="S10" s="44">
        <f t="shared" si="1"/>
        <v>0</v>
      </c>
      <c r="T10" s="44">
        <f t="shared" si="1"/>
        <v>0</v>
      </c>
      <c r="U10" s="44">
        <f t="shared" si="1"/>
        <v>0</v>
      </c>
      <c r="V10" s="44">
        <f t="shared" si="1"/>
        <v>0</v>
      </c>
      <c r="W10" s="44">
        <f t="shared" si="1"/>
        <v>0</v>
      </c>
      <c r="X10" s="44">
        <f t="shared" si="1"/>
        <v>0</v>
      </c>
      <c r="Y10" s="44">
        <f t="shared" si="1"/>
        <v>0</v>
      </c>
      <c r="Z10" s="44">
        <f t="shared" si="1"/>
        <v>0</v>
      </c>
      <c r="AA10" s="44">
        <f t="shared" si="1"/>
        <v>0</v>
      </c>
      <c r="AB10" s="44">
        <f t="shared" si="1"/>
        <v>0</v>
      </c>
      <c r="AC10" s="44">
        <f t="shared" si="1"/>
        <v>0</v>
      </c>
      <c r="AD10" s="44">
        <f t="shared" si="1"/>
        <v>0</v>
      </c>
      <c r="AE10" s="44">
        <f t="shared" si="1"/>
        <v>0</v>
      </c>
      <c r="AF10" s="44">
        <f t="shared" si="1"/>
        <v>0</v>
      </c>
      <c r="AG10" s="44">
        <f t="shared" si="1"/>
        <v>0</v>
      </c>
      <c r="AH10" s="44">
        <f t="shared" si="1"/>
        <v>0</v>
      </c>
      <c r="AI10" s="44">
        <f t="shared" si="1"/>
        <v>0</v>
      </c>
      <c r="AJ10" s="44">
        <f t="shared" si="1"/>
        <v>0</v>
      </c>
      <c r="AK10" s="44">
        <f t="shared" si="1"/>
        <v>0</v>
      </c>
      <c r="AL10" s="44">
        <f t="shared" si="1"/>
        <v>0</v>
      </c>
      <c r="AM10" s="44">
        <f t="shared" si="1"/>
        <v>0</v>
      </c>
      <c r="AN10" s="44">
        <f t="shared" si="1"/>
        <v>0</v>
      </c>
      <c r="AO10" s="44">
        <f t="shared" si="1"/>
        <v>0</v>
      </c>
      <c r="AP10" s="44">
        <f t="shared" si="1"/>
        <v>0</v>
      </c>
      <c r="AQ10" s="44">
        <f t="shared" si="1"/>
        <v>0</v>
      </c>
      <c r="AR10" s="44">
        <f t="shared" si="1"/>
        <v>0</v>
      </c>
      <c r="AS10" s="44">
        <f t="shared" si="1"/>
        <v>0</v>
      </c>
      <c r="AT10" s="44">
        <f t="shared" si="1"/>
        <v>0</v>
      </c>
    </row>
    <row r="11" spans="1:46" ht="16.5" customHeight="1">
      <c r="A11" s="13" t="s">
        <v>248</v>
      </c>
      <c r="B11" s="760" t="s">
        <v>299</v>
      </c>
      <c r="C11" s="13"/>
      <c r="D11" s="14"/>
      <c r="E11" s="15"/>
      <c r="F11" s="45">
        <f t="shared" ref="F11:AT11" si="2">F6-F10</f>
        <v>0</v>
      </c>
      <c r="G11" s="45">
        <f t="shared" si="2"/>
        <v>0</v>
      </c>
      <c r="H11" s="45">
        <f t="shared" si="2"/>
        <v>0</v>
      </c>
      <c r="I11" s="45">
        <f t="shared" si="2"/>
        <v>0</v>
      </c>
      <c r="J11" s="45">
        <f t="shared" si="2"/>
        <v>0</v>
      </c>
      <c r="K11" s="45">
        <f t="shared" si="2"/>
        <v>0</v>
      </c>
      <c r="L11" s="45">
        <f t="shared" si="2"/>
        <v>0</v>
      </c>
      <c r="M11" s="45">
        <f t="shared" si="2"/>
        <v>0</v>
      </c>
      <c r="N11" s="45">
        <f t="shared" si="2"/>
        <v>0</v>
      </c>
      <c r="O11" s="45">
        <f t="shared" si="2"/>
        <v>0</v>
      </c>
      <c r="P11" s="45">
        <f t="shared" si="2"/>
        <v>0</v>
      </c>
      <c r="Q11" s="45">
        <f t="shared" si="2"/>
        <v>0</v>
      </c>
      <c r="R11" s="45">
        <f t="shared" si="2"/>
        <v>0</v>
      </c>
      <c r="S11" s="45">
        <f t="shared" si="2"/>
        <v>0</v>
      </c>
      <c r="T11" s="45">
        <f t="shared" si="2"/>
        <v>0</v>
      </c>
      <c r="U11" s="45">
        <f t="shared" si="2"/>
        <v>0</v>
      </c>
      <c r="V11" s="45">
        <f t="shared" si="2"/>
        <v>0</v>
      </c>
      <c r="W11" s="45">
        <f t="shared" si="2"/>
        <v>0</v>
      </c>
      <c r="X11" s="45">
        <f t="shared" si="2"/>
        <v>0</v>
      </c>
      <c r="Y11" s="45">
        <f t="shared" si="2"/>
        <v>0</v>
      </c>
      <c r="Z11" s="45">
        <f t="shared" si="2"/>
        <v>0</v>
      </c>
      <c r="AA11" s="45">
        <f t="shared" si="2"/>
        <v>0</v>
      </c>
      <c r="AB11" s="45">
        <f t="shared" si="2"/>
        <v>0</v>
      </c>
      <c r="AC11" s="45">
        <f t="shared" si="2"/>
        <v>0</v>
      </c>
      <c r="AD11" s="45">
        <f t="shared" si="2"/>
        <v>0</v>
      </c>
      <c r="AE11" s="45">
        <f t="shared" si="2"/>
        <v>0</v>
      </c>
      <c r="AF11" s="45">
        <f t="shared" si="2"/>
        <v>0</v>
      </c>
      <c r="AG11" s="45">
        <f t="shared" si="2"/>
        <v>0</v>
      </c>
      <c r="AH11" s="45">
        <f t="shared" si="2"/>
        <v>0</v>
      </c>
      <c r="AI11" s="45">
        <f t="shared" si="2"/>
        <v>0</v>
      </c>
      <c r="AJ11" s="45">
        <f t="shared" si="2"/>
        <v>0</v>
      </c>
      <c r="AK11" s="45">
        <f t="shared" si="2"/>
        <v>0</v>
      </c>
      <c r="AL11" s="45">
        <f t="shared" si="2"/>
        <v>0</v>
      </c>
      <c r="AM11" s="45">
        <f t="shared" si="2"/>
        <v>0</v>
      </c>
      <c r="AN11" s="45">
        <f t="shared" si="2"/>
        <v>0</v>
      </c>
      <c r="AO11" s="45">
        <f t="shared" si="2"/>
        <v>0</v>
      </c>
      <c r="AP11" s="45">
        <f t="shared" si="2"/>
        <v>0</v>
      </c>
      <c r="AQ11" s="45">
        <f t="shared" si="2"/>
        <v>0</v>
      </c>
      <c r="AR11" s="45">
        <f t="shared" si="2"/>
        <v>0</v>
      </c>
      <c r="AS11" s="45">
        <f t="shared" si="2"/>
        <v>0</v>
      </c>
      <c r="AT11" s="45">
        <f t="shared" si="2"/>
        <v>0</v>
      </c>
    </row>
    <row r="12" spans="1:46" s="6" customFormat="1" ht="16.5" customHeight="1">
      <c r="A12" s="16" t="s">
        <v>248</v>
      </c>
      <c r="B12" s="761" t="s">
        <v>98</v>
      </c>
      <c r="C12" s="16"/>
      <c r="D12" s="17"/>
      <c r="E12" s="18"/>
      <c r="F12" s="46">
        <f>IF(F6=0,0,F11/F6)</f>
        <v>0</v>
      </c>
      <c r="G12" s="46">
        <f t="shared" ref="G12:AT12" si="3">IF(G6=0,0,G11/G6)</f>
        <v>0</v>
      </c>
      <c r="H12" s="46">
        <f t="shared" si="3"/>
        <v>0</v>
      </c>
      <c r="I12" s="46">
        <f t="shared" si="3"/>
        <v>0</v>
      </c>
      <c r="J12" s="46">
        <f t="shared" si="3"/>
        <v>0</v>
      </c>
      <c r="K12" s="46">
        <f t="shared" si="3"/>
        <v>0</v>
      </c>
      <c r="L12" s="46">
        <f t="shared" si="3"/>
        <v>0</v>
      </c>
      <c r="M12" s="46">
        <f t="shared" si="3"/>
        <v>0</v>
      </c>
      <c r="N12" s="46">
        <f t="shared" si="3"/>
        <v>0</v>
      </c>
      <c r="O12" s="46">
        <f t="shared" si="3"/>
        <v>0</v>
      </c>
      <c r="P12" s="46">
        <f t="shared" si="3"/>
        <v>0</v>
      </c>
      <c r="Q12" s="46">
        <f t="shared" si="3"/>
        <v>0</v>
      </c>
      <c r="R12" s="46">
        <f t="shared" si="3"/>
        <v>0</v>
      </c>
      <c r="S12" s="46">
        <f t="shared" si="3"/>
        <v>0</v>
      </c>
      <c r="T12" s="46">
        <f t="shared" si="3"/>
        <v>0</v>
      </c>
      <c r="U12" s="46">
        <f t="shared" si="3"/>
        <v>0</v>
      </c>
      <c r="V12" s="46">
        <f t="shared" si="3"/>
        <v>0</v>
      </c>
      <c r="W12" s="46">
        <f t="shared" si="3"/>
        <v>0</v>
      </c>
      <c r="X12" s="46">
        <f t="shared" si="3"/>
        <v>0</v>
      </c>
      <c r="Y12" s="46">
        <f t="shared" si="3"/>
        <v>0</v>
      </c>
      <c r="Z12" s="46">
        <f t="shared" si="3"/>
        <v>0</v>
      </c>
      <c r="AA12" s="46">
        <f t="shared" si="3"/>
        <v>0</v>
      </c>
      <c r="AB12" s="46">
        <f t="shared" si="3"/>
        <v>0</v>
      </c>
      <c r="AC12" s="46">
        <f t="shared" si="3"/>
        <v>0</v>
      </c>
      <c r="AD12" s="46">
        <f t="shared" si="3"/>
        <v>0</v>
      </c>
      <c r="AE12" s="46">
        <f t="shared" si="3"/>
        <v>0</v>
      </c>
      <c r="AF12" s="46">
        <f t="shared" si="3"/>
        <v>0</v>
      </c>
      <c r="AG12" s="46">
        <f t="shared" si="3"/>
        <v>0</v>
      </c>
      <c r="AH12" s="46">
        <f t="shared" si="3"/>
        <v>0</v>
      </c>
      <c r="AI12" s="46">
        <f t="shared" si="3"/>
        <v>0</v>
      </c>
      <c r="AJ12" s="46">
        <f t="shared" si="3"/>
        <v>0</v>
      </c>
      <c r="AK12" s="46">
        <f t="shared" si="3"/>
        <v>0</v>
      </c>
      <c r="AL12" s="46">
        <f t="shared" si="3"/>
        <v>0</v>
      </c>
      <c r="AM12" s="46">
        <f t="shared" si="3"/>
        <v>0</v>
      </c>
      <c r="AN12" s="46">
        <f t="shared" si="3"/>
        <v>0</v>
      </c>
      <c r="AO12" s="46">
        <f t="shared" si="3"/>
        <v>0</v>
      </c>
      <c r="AP12" s="46">
        <f t="shared" si="3"/>
        <v>0</v>
      </c>
      <c r="AQ12" s="46">
        <f t="shared" si="3"/>
        <v>0</v>
      </c>
      <c r="AR12" s="46">
        <f t="shared" si="3"/>
        <v>0</v>
      </c>
      <c r="AS12" s="46">
        <f t="shared" si="3"/>
        <v>0</v>
      </c>
      <c r="AT12" s="46">
        <f t="shared" si="3"/>
        <v>0</v>
      </c>
    </row>
    <row r="13" spans="1:46" s="74" customFormat="1" ht="16.5" customHeight="1">
      <c r="A13" s="39" t="s">
        <v>7</v>
      </c>
      <c r="B13" s="270" t="s">
        <v>299</v>
      </c>
      <c r="C13" s="39"/>
      <c r="D13" s="2"/>
      <c r="E13" s="40"/>
      <c r="F13" s="1077">
        <f>IF('Input Cost_MS6+1'!$D$116="PLN",'Input Cost_MS6+1'!D122*Währung!$B$13,'Input Cost_MS6+1'!D122)*(1+'Input Cost_MS6+1'!$C$122)</f>
        <v>0</v>
      </c>
      <c r="G13" s="1077">
        <f>IF('Input Cost_MS6+1'!$D$116="PLN",'Input Cost_MS6+1'!E122*Währung!$B$13,'Input Cost_MS6+1'!E122)*(1+'Input Cost_MS6+1'!$C$122)</f>
        <v>0</v>
      </c>
      <c r="H13" s="1077">
        <f>IF('Input Cost_MS6+1'!$D$116="PLN",'Input Cost_MS6+1'!F122*Währung!$B$13,'Input Cost_MS6+1'!F122)*(1+'Input Cost_MS6+1'!$C$122)</f>
        <v>0</v>
      </c>
      <c r="I13" s="1077">
        <f>IF('Input Cost_MS6+1'!$D$116="PLN",'Input Cost_MS6+1'!G122*Währung!$B$13,'Input Cost_MS6+1'!G122)*(1+'Input Cost_MS6+1'!$C$122)</f>
        <v>0</v>
      </c>
      <c r="J13" s="1077">
        <f>IF('Input Cost_MS6+1'!$D$116="PLN",'Input Cost_MS6+1'!H122*Währung!$B$13,'Input Cost_MS6+1'!H122)*(1+'Input Cost_MS6+1'!$C$122)</f>
        <v>0</v>
      </c>
      <c r="K13" s="1077">
        <f>IF('Input Cost_MS6+1'!$D$116="PLN",'Input Cost_MS6+1'!I122*Währung!$B$13,'Input Cost_MS6+1'!I122)*(1+'Input Cost_MS6+1'!$C$122)</f>
        <v>0</v>
      </c>
      <c r="L13" s="1077">
        <f>IF('Input Cost_MS6+1'!$D$116="PLN",'Input Cost_MS6+1'!J122*Währung!$B$13,'Input Cost_MS6+1'!J122)*(1+'Input Cost_MS6+1'!$C$122)</f>
        <v>0</v>
      </c>
      <c r="M13" s="1077">
        <f>IF('Input Cost_MS6+1'!$D$116="PLN",'Input Cost_MS6+1'!K122*Währung!$B$13,'Input Cost_MS6+1'!K122)*(1+'Input Cost_MS6+1'!$C$122)</f>
        <v>0</v>
      </c>
      <c r="N13" s="1077">
        <f>IF('Input Cost_MS6+1'!$D$116="PLN",'Input Cost_MS6+1'!L122*Währung!$B$13,'Input Cost_MS6+1'!L122)*(1+'Input Cost_MS6+1'!$C$122)</f>
        <v>0</v>
      </c>
      <c r="O13" s="1077">
        <f>IF('Input Cost_MS6+1'!$D$116="PLN",'Input Cost_MS6+1'!M122*Währung!$B$13,'Input Cost_MS6+1'!M122)*(1+'Input Cost_MS6+1'!$C$122)</f>
        <v>0</v>
      </c>
      <c r="P13" s="1077">
        <f>IF('Input Cost_MS6+1'!$D$116="PLN",'Input Cost_MS6+1'!N122*Währung!$B$13,'Input Cost_MS6+1'!N122)*(1+'Input Cost_MS6+1'!$C$122)</f>
        <v>0</v>
      </c>
      <c r="Q13" s="1077">
        <f>IF('Input Cost_MS6+1'!$D$116="PLN",'Input Cost_MS6+1'!O122*Währung!$B$13,'Input Cost_MS6+1'!O122)*(1+'Input Cost_MS6+1'!$C$122)</f>
        <v>0</v>
      </c>
      <c r="R13" s="1077">
        <f>IF('Input Cost_MS6+1'!$D$116="PLN",'Input Cost_MS6+1'!P122*Währung!$B$13,'Input Cost_MS6+1'!P122)*(1+'Input Cost_MS6+1'!$C$122)</f>
        <v>0</v>
      </c>
      <c r="S13" s="1077">
        <f>IF('Input Cost_MS6+1'!$D$116="PLN",'Input Cost_MS6+1'!Q122*Währung!$B$13,'Input Cost_MS6+1'!Q122)*(1+'Input Cost_MS6+1'!$C$122)</f>
        <v>0</v>
      </c>
      <c r="T13" s="1077">
        <f>IF('Input Cost_MS6+1'!$D$116="PLN",'Input Cost_MS6+1'!R122*Währung!$B$13,'Input Cost_MS6+1'!R122)*(1+'Input Cost_MS6+1'!$C$122)</f>
        <v>0</v>
      </c>
      <c r="U13" s="1077">
        <f>IF('Input Cost_MS6+1'!$D$116="PLN",'Input Cost_MS6+1'!S122*Währung!$B$13,'Input Cost_MS6+1'!S122)*(1+'Input Cost_MS6+1'!$C$122)</f>
        <v>0</v>
      </c>
      <c r="V13" s="1077">
        <f>IF('Input Cost_MS6+1'!$D$116="PLN",'Input Cost_MS6+1'!T122*Währung!$B$13,'Input Cost_MS6+1'!T122)*(1+'Input Cost_MS6+1'!$C$122)</f>
        <v>0</v>
      </c>
      <c r="W13" s="1077">
        <f>IF('Input Cost_MS6+1'!$D$116="PLN",'Input Cost_MS6+1'!U122*Währung!$B$13,'Input Cost_MS6+1'!U122)*(1+'Input Cost_MS6+1'!$C$122)</f>
        <v>0</v>
      </c>
      <c r="X13" s="1077">
        <f>IF('Input Cost_MS6+1'!$D$116="PLN",'Input Cost_MS6+1'!V122*Währung!$B$13,'Input Cost_MS6+1'!V122)*(1+'Input Cost_MS6+1'!$C$122)</f>
        <v>0</v>
      </c>
      <c r="Y13" s="1077">
        <f>IF('Input Cost_MS6+1'!$D$116="PLN",'Input Cost_MS6+1'!W122*Währung!$B$13,'Input Cost_MS6+1'!W122)*(1+'Input Cost_MS6+1'!$C$122)</f>
        <v>0</v>
      </c>
      <c r="Z13" s="1077">
        <f>IF('Input Cost_MS6+1'!$D$116="PLN",'Input Cost_MS6+1'!X122*Währung!$B$13,'Input Cost_MS6+1'!X122)*(1+'Input Cost_MS6+1'!$C$122)</f>
        <v>0</v>
      </c>
      <c r="AA13" s="1077">
        <f>IF('Input Cost_MS6+1'!$D$116="PLN",'Input Cost_MS6+1'!Y122*Währung!$B$13,'Input Cost_MS6+1'!Y122)*(1+'Input Cost_MS6+1'!$C$122)</f>
        <v>0</v>
      </c>
      <c r="AB13" s="1077">
        <f>IF('Input Cost_MS6+1'!$D$116="PLN",'Input Cost_MS6+1'!Z122*Währung!$B$13,'Input Cost_MS6+1'!Z122)*(1+'Input Cost_MS6+1'!$C$122)</f>
        <v>0</v>
      </c>
      <c r="AC13" s="1077">
        <f>IF('Input Cost_MS6+1'!$D$116="PLN",'Input Cost_MS6+1'!AA122*Währung!$B$13,'Input Cost_MS6+1'!AA122)*(1+'Input Cost_MS6+1'!$C$122)</f>
        <v>0</v>
      </c>
      <c r="AD13" s="1077">
        <f>IF('Input Cost_MS6+1'!$D$116="PLN",'Input Cost_MS6+1'!AB122*Währung!$B$13,'Input Cost_MS6+1'!AB122)*(1+'Input Cost_MS6+1'!$C$122)</f>
        <v>0</v>
      </c>
      <c r="AE13" s="1077">
        <f>IF('Input Cost_MS6+1'!$D$116="PLN",'Input Cost_MS6+1'!AC122*Währung!$B$13,'Input Cost_MS6+1'!AC122)*(1+'Input Cost_MS6+1'!$C$122)</f>
        <v>0</v>
      </c>
      <c r="AF13" s="1077">
        <f>IF('Input Cost_MS6+1'!$D$116="PLN",'Input Cost_MS6+1'!AD122*Währung!$B$13,'Input Cost_MS6+1'!AD122)*(1+'Input Cost_MS6+1'!$C$122)</f>
        <v>0</v>
      </c>
      <c r="AG13" s="1077">
        <f>IF('Input Cost_MS6+1'!$D$116="PLN",'Input Cost_MS6+1'!AE122*Währung!$B$13,'Input Cost_MS6+1'!AE122)*(1+'Input Cost_MS6+1'!$C$122)</f>
        <v>0</v>
      </c>
      <c r="AH13" s="1077">
        <f>IF('Input Cost_MS6+1'!$D$116="PLN",'Input Cost_MS6+1'!AF122*Währung!$B$13,'Input Cost_MS6+1'!AF122)*(1+'Input Cost_MS6+1'!$C$122)</f>
        <v>0</v>
      </c>
      <c r="AI13" s="1077">
        <f>IF('Input Cost_MS6+1'!$D$116="PLN",'Input Cost_MS6+1'!AG122*Währung!$B$13,'Input Cost_MS6+1'!AG122)*(1+'Input Cost_MS6+1'!$C$122)</f>
        <v>0</v>
      </c>
      <c r="AJ13" s="1077">
        <f>IF('Input Cost_MS6+1'!$D$116="PLN",'Input Cost_MS6+1'!AH122*Währung!$B$13,'Input Cost_MS6+1'!AH122)*(1+'Input Cost_MS6+1'!$C$122)</f>
        <v>0</v>
      </c>
      <c r="AK13" s="1077">
        <f>IF('Input Cost_MS6+1'!$D$116="PLN",'Input Cost_MS6+1'!AI122*Währung!$B$13,'Input Cost_MS6+1'!AI122)*(1+'Input Cost_MS6+1'!$C$122)</f>
        <v>0</v>
      </c>
      <c r="AL13" s="1077">
        <f>IF('Input Cost_MS6+1'!$D$116="PLN",'Input Cost_MS6+1'!AJ122*Währung!$B$13,'Input Cost_MS6+1'!AJ122)*(1+'Input Cost_MS6+1'!$C$122)</f>
        <v>0</v>
      </c>
      <c r="AM13" s="1077">
        <f>IF('Input Cost_MS6+1'!$D$116="PLN",'Input Cost_MS6+1'!AK122*Währung!$B$13,'Input Cost_MS6+1'!AK122)*(1+'Input Cost_MS6+1'!$C$122)</f>
        <v>0</v>
      </c>
      <c r="AN13" s="1077">
        <f>IF('Input Cost_MS6+1'!$D$116="PLN",'Input Cost_MS6+1'!AL122*Währung!$B$13,'Input Cost_MS6+1'!AL122)*(1+'Input Cost_MS6+1'!$C$122)</f>
        <v>0</v>
      </c>
      <c r="AO13" s="1077">
        <f>IF('Input Cost_MS6+1'!$D$116="PLN",'Input Cost_MS6+1'!AM122*Währung!$B$13,'Input Cost_MS6+1'!AM122)*(1+'Input Cost_MS6+1'!$C$122)</f>
        <v>0</v>
      </c>
      <c r="AP13" s="1077">
        <f>IF('Input Cost_MS6+1'!$D$116="PLN",'Input Cost_MS6+1'!AN122*Währung!$B$13,'Input Cost_MS6+1'!AN122)*(1+'Input Cost_MS6+1'!$C$122)</f>
        <v>0</v>
      </c>
      <c r="AQ13" s="1077">
        <f>IF('Input Cost_MS6+1'!$D$116="PLN",'Input Cost_MS6+1'!AO122*Währung!$B$13,'Input Cost_MS6+1'!AO122)*(1+'Input Cost_MS6+1'!$C$122)</f>
        <v>0</v>
      </c>
      <c r="AR13" s="1077">
        <f>IF('Input Cost_MS6+1'!$D$116="PLN",'Input Cost_MS6+1'!AP122*Währung!$B$13,'Input Cost_MS6+1'!AP122)*(1+'Input Cost_MS6+1'!$C$122)</f>
        <v>0</v>
      </c>
      <c r="AS13" s="1077">
        <f>IF('Input Cost_MS6+1'!$D$116="PLN",'Input Cost_MS6+1'!AQ122*Währung!$B$13,'Input Cost_MS6+1'!AQ122)*(1+'Input Cost_MS6+1'!$C$122)</f>
        <v>0</v>
      </c>
      <c r="AT13" s="1077">
        <f>IF('Input Cost_MS6+1'!$D$116="PLN",'Input Cost_MS6+1'!AR122*Währung!$B$13,'Input Cost_MS6+1'!AR122)*(1+'Input Cost_MS6+1'!$C$122)</f>
        <v>0</v>
      </c>
    </row>
    <row r="14" spans="1:46" s="74" customFormat="1" ht="16.5" customHeight="1">
      <c r="A14" s="39" t="s">
        <v>391</v>
      </c>
      <c r="B14" s="270" t="s">
        <v>299</v>
      </c>
      <c r="C14" s="39"/>
      <c r="D14" s="2"/>
      <c r="E14" s="40"/>
      <c r="F14" s="39">
        <f>IF('Input Cost_MS6+1'!$D$116="PLN",'Input Cost_MS6+1'!D123*Währung!$B$13,'Input Cost_MS6+1'!D123)*(1+'Input Cost_MS6+1'!$C$123)</f>
        <v>0</v>
      </c>
      <c r="G14" s="39">
        <f>IF('Input Cost_MS6+1'!$D$116="PLN",'Input Cost_MS6+1'!E123*Währung!$B$13,'Input Cost_MS6+1'!E123)*(1+'Input Cost_MS6+1'!$C$123)</f>
        <v>0</v>
      </c>
      <c r="H14" s="39">
        <f>IF('Input Cost_MS6+1'!$D$116="PLN",'Input Cost_MS6+1'!F123*Währung!$B$13,'Input Cost_MS6+1'!F123)*(1+'Input Cost_MS6+1'!$C$123)</f>
        <v>0</v>
      </c>
      <c r="I14" s="39">
        <f>IF('Input Cost_MS6+1'!$D$116="PLN",'Input Cost_MS6+1'!G123*Währung!$B$13,'Input Cost_MS6+1'!G123)*(1+'Input Cost_MS6+1'!$C$123)</f>
        <v>0</v>
      </c>
      <c r="J14" s="39">
        <f>IF('Input Cost_MS6+1'!$D$116="PLN",'Input Cost_MS6+1'!H123*Währung!$B$13,'Input Cost_MS6+1'!H123)*(1+'Input Cost_MS6+1'!$C$123)</f>
        <v>0</v>
      </c>
      <c r="K14" s="39">
        <f>IF('Input Cost_MS6+1'!$D$116="PLN",'Input Cost_MS6+1'!I123*Währung!$B$13,'Input Cost_MS6+1'!I123)*(1+'Input Cost_MS6+1'!$C$123)</f>
        <v>0</v>
      </c>
      <c r="L14" s="39">
        <f>IF('Input Cost_MS6+1'!$D$116="PLN",'Input Cost_MS6+1'!J123*Währung!$B$13,'Input Cost_MS6+1'!J123)*(1+'Input Cost_MS6+1'!$C$123)</f>
        <v>0</v>
      </c>
      <c r="M14" s="39">
        <f>IF('Input Cost_MS6+1'!$D$116="PLN",'Input Cost_MS6+1'!K123*Währung!$B$13,'Input Cost_MS6+1'!K123)*(1+'Input Cost_MS6+1'!$C$123)</f>
        <v>0</v>
      </c>
      <c r="N14" s="39">
        <f>IF('Input Cost_MS6+1'!$D$116="PLN",'Input Cost_MS6+1'!L123*Währung!$B$13,'Input Cost_MS6+1'!L123)*(1+'Input Cost_MS6+1'!$C$123)</f>
        <v>0</v>
      </c>
      <c r="O14" s="39">
        <f>IF('Input Cost_MS6+1'!$D$116="PLN",'Input Cost_MS6+1'!M123*Währung!$B$13,'Input Cost_MS6+1'!M123)*(1+'Input Cost_MS6+1'!$C$123)</f>
        <v>0</v>
      </c>
      <c r="P14" s="39">
        <f>IF('Input Cost_MS6+1'!$D$116="PLN",'Input Cost_MS6+1'!N123*Währung!$B$13,'Input Cost_MS6+1'!N123)*(1+'Input Cost_MS6+1'!$C$123)</f>
        <v>0</v>
      </c>
      <c r="Q14" s="39">
        <f>IF('Input Cost_MS6+1'!$D$116="PLN",'Input Cost_MS6+1'!O123*Währung!$B$13,'Input Cost_MS6+1'!O123)*(1+'Input Cost_MS6+1'!$C$123)</f>
        <v>0</v>
      </c>
      <c r="R14" s="39">
        <f>IF('Input Cost_MS6+1'!$D$116="PLN",'Input Cost_MS6+1'!P123*Währung!$B$13,'Input Cost_MS6+1'!P123)*(1+'Input Cost_MS6+1'!$C$123)</f>
        <v>0</v>
      </c>
      <c r="S14" s="39">
        <f>IF('Input Cost_MS6+1'!$D$116="PLN",'Input Cost_MS6+1'!Q123*Währung!$B$13,'Input Cost_MS6+1'!Q123)*(1+'Input Cost_MS6+1'!$C$123)</f>
        <v>0</v>
      </c>
      <c r="T14" s="39">
        <f>IF('Input Cost_MS6+1'!$D$116="PLN",'Input Cost_MS6+1'!R123*Währung!$B$13,'Input Cost_MS6+1'!R123)*(1+'Input Cost_MS6+1'!$C$123)</f>
        <v>0</v>
      </c>
      <c r="U14" s="39">
        <f>IF('Input Cost_MS6+1'!$D$116="PLN",'Input Cost_MS6+1'!S123*Währung!$B$13,'Input Cost_MS6+1'!S123)*(1+'Input Cost_MS6+1'!$C$123)</f>
        <v>0</v>
      </c>
      <c r="V14" s="39">
        <f>IF('Input Cost_MS6+1'!$D$116="PLN",'Input Cost_MS6+1'!T123*Währung!$B$13,'Input Cost_MS6+1'!T123)*(1+'Input Cost_MS6+1'!$C$123)</f>
        <v>0</v>
      </c>
      <c r="W14" s="39">
        <f>IF('Input Cost_MS6+1'!$D$116="PLN",'Input Cost_MS6+1'!U123*Währung!$B$13,'Input Cost_MS6+1'!U123)*(1+'Input Cost_MS6+1'!$C$123)</f>
        <v>0</v>
      </c>
      <c r="X14" s="39">
        <f>IF('Input Cost_MS6+1'!$D$116="PLN",'Input Cost_MS6+1'!V123*Währung!$B$13,'Input Cost_MS6+1'!V123)*(1+'Input Cost_MS6+1'!$C$123)</f>
        <v>0</v>
      </c>
      <c r="Y14" s="39">
        <f>IF('Input Cost_MS6+1'!$D$116="PLN",'Input Cost_MS6+1'!W123*Währung!$B$13,'Input Cost_MS6+1'!W123)*(1+'Input Cost_MS6+1'!$C$123)</f>
        <v>0</v>
      </c>
      <c r="Z14" s="39">
        <f>IF('Input Cost_MS6+1'!$D$116="PLN",'Input Cost_MS6+1'!X123*Währung!$B$13,'Input Cost_MS6+1'!X123)*(1+'Input Cost_MS6+1'!$C$123)</f>
        <v>0</v>
      </c>
      <c r="AA14" s="39">
        <f>IF('Input Cost_MS6+1'!$D$116="PLN",'Input Cost_MS6+1'!Y123*Währung!$B$13,'Input Cost_MS6+1'!Y123)*(1+'Input Cost_MS6+1'!$C$123)</f>
        <v>0</v>
      </c>
      <c r="AB14" s="39">
        <f>IF('Input Cost_MS6+1'!$D$116="PLN",'Input Cost_MS6+1'!Z123*Währung!$B$13,'Input Cost_MS6+1'!Z123)*(1+'Input Cost_MS6+1'!$C$123)</f>
        <v>0</v>
      </c>
      <c r="AC14" s="39">
        <f>IF('Input Cost_MS6+1'!$D$116="PLN",'Input Cost_MS6+1'!AA123*Währung!$B$13,'Input Cost_MS6+1'!AA123)*(1+'Input Cost_MS6+1'!$C$123)</f>
        <v>0</v>
      </c>
      <c r="AD14" s="39">
        <f>IF('Input Cost_MS6+1'!$D$116="PLN",'Input Cost_MS6+1'!AB123*Währung!$B$13,'Input Cost_MS6+1'!AB123)*(1+'Input Cost_MS6+1'!$C$123)</f>
        <v>0</v>
      </c>
      <c r="AE14" s="39">
        <f>IF('Input Cost_MS6+1'!$D$116="PLN",'Input Cost_MS6+1'!AC123*Währung!$B$13,'Input Cost_MS6+1'!AC123)*(1+'Input Cost_MS6+1'!$C$123)</f>
        <v>0</v>
      </c>
      <c r="AF14" s="39">
        <f>IF('Input Cost_MS6+1'!$D$116="PLN",'Input Cost_MS6+1'!AD123*Währung!$B$13,'Input Cost_MS6+1'!AD123)*(1+'Input Cost_MS6+1'!$C$123)</f>
        <v>0</v>
      </c>
      <c r="AG14" s="39">
        <f>IF('Input Cost_MS6+1'!$D$116="PLN",'Input Cost_MS6+1'!AE123*Währung!$B$13,'Input Cost_MS6+1'!AE123)*(1+'Input Cost_MS6+1'!$C$123)</f>
        <v>0</v>
      </c>
      <c r="AH14" s="39">
        <f>IF('Input Cost_MS6+1'!$D$116="PLN",'Input Cost_MS6+1'!AF123*Währung!$B$13,'Input Cost_MS6+1'!AF123)*(1+'Input Cost_MS6+1'!$C$123)</f>
        <v>0</v>
      </c>
      <c r="AI14" s="39">
        <f>IF('Input Cost_MS6+1'!$D$116="PLN",'Input Cost_MS6+1'!AG123*Währung!$B$13,'Input Cost_MS6+1'!AG123)*(1+'Input Cost_MS6+1'!$C$123)</f>
        <v>0</v>
      </c>
      <c r="AJ14" s="39">
        <f>IF('Input Cost_MS6+1'!$D$116="PLN",'Input Cost_MS6+1'!AH123*Währung!$B$13,'Input Cost_MS6+1'!AH123)*(1+'Input Cost_MS6+1'!$C$123)</f>
        <v>0</v>
      </c>
      <c r="AK14" s="39">
        <f>IF('Input Cost_MS6+1'!$D$116="PLN",'Input Cost_MS6+1'!AI123*Währung!$B$13,'Input Cost_MS6+1'!AI123)*(1+'Input Cost_MS6+1'!$C$123)</f>
        <v>0</v>
      </c>
      <c r="AL14" s="39">
        <f>IF('Input Cost_MS6+1'!$D$116="PLN",'Input Cost_MS6+1'!AJ123*Währung!$B$13,'Input Cost_MS6+1'!AJ123)*(1+'Input Cost_MS6+1'!$C$123)</f>
        <v>0</v>
      </c>
      <c r="AM14" s="39">
        <f>IF('Input Cost_MS6+1'!$D$116="PLN",'Input Cost_MS6+1'!AK123*Währung!$B$13,'Input Cost_MS6+1'!AK123)*(1+'Input Cost_MS6+1'!$C$123)</f>
        <v>0</v>
      </c>
      <c r="AN14" s="39">
        <f>IF('Input Cost_MS6+1'!$D$116="PLN",'Input Cost_MS6+1'!AL123*Währung!$B$13,'Input Cost_MS6+1'!AL123)*(1+'Input Cost_MS6+1'!$C$123)</f>
        <v>0</v>
      </c>
      <c r="AO14" s="39">
        <f>IF('Input Cost_MS6+1'!$D$116="PLN",'Input Cost_MS6+1'!AM123*Währung!$B$13,'Input Cost_MS6+1'!AM123)*(1+'Input Cost_MS6+1'!$C$123)</f>
        <v>0</v>
      </c>
      <c r="AP14" s="39">
        <f>IF('Input Cost_MS6+1'!$D$116="PLN",'Input Cost_MS6+1'!AN123*Währung!$B$13,'Input Cost_MS6+1'!AN123)*(1+'Input Cost_MS6+1'!$C$123)</f>
        <v>0</v>
      </c>
      <c r="AQ14" s="39">
        <f>IF('Input Cost_MS6+1'!$D$116="PLN",'Input Cost_MS6+1'!AO123*Währung!$B$13,'Input Cost_MS6+1'!AO123)*(1+'Input Cost_MS6+1'!$C$123)</f>
        <v>0</v>
      </c>
      <c r="AR14" s="39">
        <f>IF('Input Cost_MS6+1'!$D$116="PLN",'Input Cost_MS6+1'!AP123*Währung!$B$13,'Input Cost_MS6+1'!AP123)*(1+'Input Cost_MS6+1'!$C$123)</f>
        <v>0</v>
      </c>
      <c r="AS14" s="39">
        <f>IF('Input Cost_MS6+1'!$D$116="PLN",'Input Cost_MS6+1'!AQ123*Währung!$B$13,'Input Cost_MS6+1'!AQ123)*(1+'Input Cost_MS6+1'!$C$123)</f>
        <v>0</v>
      </c>
      <c r="AT14" s="39">
        <f>IF('Input Cost_MS6+1'!$D$116="PLN",'Input Cost_MS6+1'!AR123*Währung!$B$13,'Input Cost_MS6+1'!AR123)*(1+'Input Cost_MS6+1'!$C$123)</f>
        <v>0</v>
      </c>
    </row>
    <row r="15" spans="1:46" s="3" customFormat="1" ht="16.5" customHeight="1">
      <c r="A15" s="4" t="s">
        <v>392</v>
      </c>
      <c r="B15" s="762" t="s">
        <v>299</v>
      </c>
      <c r="C15" s="4"/>
      <c r="D15" s="19"/>
      <c r="E15" s="5"/>
      <c r="F15" s="44">
        <f>F10+F14+F13</f>
        <v>0</v>
      </c>
      <c r="G15" s="44">
        <f t="shared" ref="G15:AT15" si="4">G10+G14+G13</f>
        <v>0</v>
      </c>
      <c r="H15" s="44">
        <f t="shared" si="4"/>
        <v>0</v>
      </c>
      <c r="I15" s="44">
        <f t="shared" si="4"/>
        <v>0</v>
      </c>
      <c r="J15" s="44">
        <f t="shared" si="4"/>
        <v>0</v>
      </c>
      <c r="K15" s="44">
        <f t="shared" si="4"/>
        <v>0</v>
      </c>
      <c r="L15" s="44">
        <f t="shared" si="4"/>
        <v>0</v>
      </c>
      <c r="M15" s="44">
        <f t="shared" si="4"/>
        <v>0</v>
      </c>
      <c r="N15" s="44">
        <f t="shared" si="4"/>
        <v>0</v>
      </c>
      <c r="O15" s="44">
        <f t="shared" si="4"/>
        <v>0</v>
      </c>
      <c r="P15" s="44">
        <f t="shared" si="4"/>
        <v>0</v>
      </c>
      <c r="Q15" s="44">
        <f t="shared" si="4"/>
        <v>0</v>
      </c>
      <c r="R15" s="44">
        <f t="shared" si="4"/>
        <v>0</v>
      </c>
      <c r="S15" s="44">
        <f t="shared" si="4"/>
        <v>0</v>
      </c>
      <c r="T15" s="44">
        <f t="shared" si="4"/>
        <v>0</v>
      </c>
      <c r="U15" s="44">
        <f t="shared" si="4"/>
        <v>0</v>
      </c>
      <c r="V15" s="44">
        <f t="shared" si="4"/>
        <v>0</v>
      </c>
      <c r="W15" s="44">
        <f t="shared" si="4"/>
        <v>0</v>
      </c>
      <c r="X15" s="44">
        <f t="shared" si="4"/>
        <v>0</v>
      </c>
      <c r="Y15" s="44">
        <f t="shared" si="4"/>
        <v>0</v>
      </c>
      <c r="Z15" s="44">
        <f t="shared" si="4"/>
        <v>0</v>
      </c>
      <c r="AA15" s="44">
        <f t="shared" si="4"/>
        <v>0</v>
      </c>
      <c r="AB15" s="44">
        <f t="shared" si="4"/>
        <v>0</v>
      </c>
      <c r="AC15" s="44">
        <f t="shared" si="4"/>
        <v>0</v>
      </c>
      <c r="AD15" s="44">
        <f t="shared" si="4"/>
        <v>0</v>
      </c>
      <c r="AE15" s="44">
        <f t="shared" si="4"/>
        <v>0</v>
      </c>
      <c r="AF15" s="44">
        <f t="shared" si="4"/>
        <v>0</v>
      </c>
      <c r="AG15" s="44">
        <f t="shared" si="4"/>
        <v>0</v>
      </c>
      <c r="AH15" s="44">
        <f t="shared" si="4"/>
        <v>0</v>
      </c>
      <c r="AI15" s="44">
        <f t="shared" si="4"/>
        <v>0</v>
      </c>
      <c r="AJ15" s="44">
        <f t="shared" si="4"/>
        <v>0</v>
      </c>
      <c r="AK15" s="44">
        <f t="shared" si="4"/>
        <v>0</v>
      </c>
      <c r="AL15" s="44">
        <f t="shared" si="4"/>
        <v>0</v>
      </c>
      <c r="AM15" s="44">
        <f t="shared" si="4"/>
        <v>0</v>
      </c>
      <c r="AN15" s="44">
        <f t="shared" si="4"/>
        <v>0</v>
      </c>
      <c r="AO15" s="44">
        <f t="shared" si="4"/>
        <v>0</v>
      </c>
      <c r="AP15" s="44">
        <f t="shared" si="4"/>
        <v>0</v>
      </c>
      <c r="AQ15" s="44">
        <f t="shared" si="4"/>
        <v>0</v>
      </c>
      <c r="AR15" s="44">
        <f t="shared" si="4"/>
        <v>0</v>
      </c>
      <c r="AS15" s="44">
        <f t="shared" si="4"/>
        <v>0</v>
      </c>
      <c r="AT15" s="44">
        <f t="shared" si="4"/>
        <v>0</v>
      </c>
    </row>
    <row r="16" spans="1:46" ht="16.5" customHeight="1">
      <c r="A16" s="7" t="s">
        <v>250</v>
      </c>
      <c r="B16" s="271" t="s">
        <v>299</v>
      </c>
      <c r="C16" s="767">
        <f>SUMIF(Grunddaten!$A$13:$A$23,$F$4,Grunddaten!$D$13:$D$23)</f>
        <v>0</v>
      </c>
      <c r="D16" s="768">
        <f>SUMIF(Grunddaten!$A$13:$A$23,$F$4,Grunddaten!$S$13:$S$23)</f>
        <v>0</v>
      </c>
      <c r="E16" s="12">
        <f>SUMIF(Grunddaten!$A$13:$A$23,$F$4,Grunddaten!$L$13:$L$23)</f>
        <v>0</v>
      </c>
      <c r="F16" s="47">
        <f>($C$16*(F8+F13+F14-'Input Cost_MS6+1'!D120))+('Input Cost_MS6+1'!D120*'Kalkulation_MS6+1'!$D$16)</f>
        <v>0</v>
      </c>
      <c r="G16" s="47">
        <f>($C$16*(G8+G13+G14-'Input Cost_MS6+1'!E120))+('Input Cost_MS6+1'!E120*'Kalkulation_MS6+1'!$D$16)</f>
        <v>0</v>
      </c>
      <c r="H16" s="47">
        <f>($C$16*(H8+H13+H14-'Input Cost_MS6+1'!F120))+('Input Cost_MS6+1'!F120*'Kalkulation_MS6+1'!$D$16)</f>
        <v>0</v>
      </c>
      <c r="I16" s="47">
        <f>($C$16*(I8+I13+I14-'Input Cost_MS6+1'!G120))+('Input Cost_MS6+1'!G120*'Kalkulation_MS6+1'!$D$16)</f>
        <v>0</v>
      </c>
      <c r="J16" s="47">
        <f>($C$16*(J8+J13+J14-'Input Cost_MS6+1'!H120))+('Input Cost_MS6+1'!H120*'Kalkulation_MS6+1'!$D$16)</f>
        <v>0</v>
      </c>
      <c r="K16" s="47">
        <f>($C$16*(K8+K13+K14-'Input Cost_MS6+1'!I120))+('Input Cost_MS6+1'!I120*'Kalkulation_MS6+1'!$D$16)</f>
        <v>0</v>
      </c>
      <c r="L16" s="47">
        <f>($C$16*(L8+L13+L14-'Input Cost_MS6+1'!J120))+('Input Cost_MS6+1'!J120*'Kalkulation_MS6+1'!$D$16)</f>
        <v>0</v>
      </c>
      <c r="M16" s="47">
        <f>($C$16*(M8+M13+M14-'Input Cost_MS6+1'!K120))+('Input Cost_MS6+1'!K120*'Kalkulation_MS6+1'!$D$16)</f>
        <v>0</v>
      </c>
      <c r="N16" s="47">
        <f>($C$16*(N8+N13+N14-'Input Cost_MS6+1'!L120))+('Input Cost_MS6+1'!L120*'Kalkulation_MS6+1'!$D$16)</f>
        <v>0</v>
      </c>
      <c r="O16" s="47">
        <f>($C$16*(O8+O13+O14-'Input Cost_MS6+1'!M120))+('Input Cost_MS6+1'!M120*'Kalkulation_MS6+1'!$D$16)</f>
        <v>0</v>
      </c>
      <c r="P16" s="47">
        <f>($C$16*(P8+P13+P14-'Input Cost_MS6+1'!N120))+('Input Cost_MS6+1'!N120*'Kalkulation_MS6+1'!$D$16)</f>
        <v>0</v>
      </c>
      <c r="Q16" s="47">
        <f>($C$16*(Q8+Q13+Q14-'Input Cost_MS6+1'!O120))+('Input Cost_MS6+1'!O120*'Kalkulation_MS6+1'!$D$16)</f>
        <v>0</v>
      </c>
      <c r="R16" s="47">
        <f>($C$16*(R8+R13+R14-'Input Cost_MS6+1'!P120))+('Input Cost_MS6+1'!P120*'Kalkulation_MS6+1'!$D$16)</f>
        <v>0</v>
      </c>
      <c r="S16" s="47">
        <f>($C$16*(S8+S13+S14-'Input Cost_MS6+1'!Q120))+('Input Cost_MS6+1'!Q120*'Kalkulation_MS6+1'!$D$16)</f>
        <v>0</v>
      </c>
      <c r="T16" s="47">
        <f>($C$16*(T8+T13+T14-'Input Cost_MS6+1'!R120))+('Input Cost_MS6+1'!R120*'Kalkulation_MS6+1'!$D$16)</f>
        <v>0</v>
      </c>
      <c r="U16" s="47">
        <f>($C$16*(U8+U13+U14-'Input Cost_MS6+1'!S120))+('Input Cost_MS6+1'!S120*'Kalkulation_MS6+1'!$D$16)</f>
        <v>0</v>
      </c>
      <c r="V16" s="47">
        <f>($C$16*(V8+V13+V14-'Input Cost_MS6+1'!T120))+('Input Cost_MS6+1'!T120*'Kalkulation_MS6+1'!$D$16)</f>
        <v>0</v>
      </c>
      <c r="W16" s="47">
        <f>($C$16*(W8+W13+W14-'Input Cost_MS6+1'!U120))+('Input Cost_MS6+1'!U120*'Kalkulation_MS6+1'!$D$16)</f>
        <v>0</v>
      </c>
      <c r="X16" s="47">
        <f>($C$16*(X8+X13+X14-'Input Cost_MS6+1'!V120))+('Input Cost_MS6+1'!V120*'Kalkulation_MS6+1'!$D$16)</f>
        <v>0</v>
      </c>
      <c r="Y16" s="47">
        <f>($C$16*(Y8+Y13+Y14-'Input Cost_MS6+1'!W120))+('Input Cost_MS6+1'!W120*'Kalkulation_MS6+1'!$D$16)</f>
        <v>0</v>
      </c>
      <c r="Z16" s="47">
        <f>($C$16*(Z8+Z13+Z14-'Input Cost_MS6+1'!X120))+('Input Cost_MS6+1'!X120*'Kalkulation_MS6+1'!$D$16)</f>
        <v>0</v>
      </c>
      <c r="AA16" s="47">
        <f>($C$16*(AA8+AA13+AA14-'Input Cost_MS6+1'!Y120))+('Input Cost_MS6+1'!Y120*'Kalkulation_MS6+1'!$D$16)</f>
        <v>0</v>
      </c>
      <c r="AB16" s="47">
        <f>($C$16*(AB8+AB13+AB14-'Input Cost_MS6+1'!Z120))+('Input Cost_MS6+1'!Z120*'Kalkulation_MS6+1'!$D$16)</f>
        <v>0</v>
      </c>
      <c r="AC16" s="47">
        <f>($C$16*(AC8+AC13+AC14-'Input Cost_MS6+1'!AA120))+('Input Cost_MS6+1'!AA120*'Kalkulation_MS6+1'!$D$16)</f>
        <v>0</v>
      </c>
      <c r="AD16" s="47">
        <f>($C$16*(AD8+AD13+AD14-'Input Cost_MS6+1'!AB120))+('Input Cost_MS6+1'!AB120*'Kalkulation_MS6+1'!$D$16)</f>
        <v>0</v>
      </c>
      <c r="AE16" s="47">
        <f>($C$16*(AE8+AE13+AE14-'Input Cost_MS6+1'!AC120))+('Input Cost_MS6+1'!AC120*'Kalkulation_MS6+1'!$D$16)</f>
        <v>0</v>
      </c>
      <c r="AF16" s="47">
        <f>($C$16*(AF8+AF13+AF14-'Input Cost_MS6+1'!AD120))+('Input Cost_MS6+1'!AD120*'Kalkulation_MS6+1'!$D$16)</f>
        <v>0</v>
      </c>
      <c r="AG16" s="47">
        <f>($C$16*(AG8+AG13+AG14-'Input Cost_MS6+1'!AE120))+('Input Cost_MS6+1'!AE120*'Kalkulation_MS6+1'!$D$16)</f>
        <v>0</v>
      </c>
      <c r="AH16" s="47">
        <f>($C$16*(AH8+AH13+AH14-'Input Cost_MS6+1'!AF120))+('Input Cost_MS6+1'!AF120*'Kalkulation_MS6+1'!$D$16)</f>
        <v>0</v>
      </c>
      <c r="AI16" s="47">
        <f>($C$16*(AI8+AI13+AI14-'Input Cost_MS6+1'!AG120))+('Input Cost_MS6+1'!AG120*'Kalkulation_MS6+1'!$D$16)</f>
        <v>0</v>
      </c>
      <c r="AJ16" s="47">
        <f>($C$16*(AJ8+AJ13+AJ14-'Input Cost_MS6+1'!AH120))+('Input Cost_MS6+1'!AH120*'Kalkulation_MS6+1'!$D$16)</f>
        <v>0</v>
      </c>
      <c r="AK16" s="47">
        <f>($C$16*(AK8+AK13+AK14-'Input Cost_MS6+1'!AI120))+('Input Cost_MS6+1'!AI120*'Kalkulation_MS6+1'!$D$16)</f>
        <v>0</v>
      </c>
      <c r="AL16" s="47">
        <f>($C$16*(AL8+AL13+AL14-'Input Cost_MS6+1'!AJ120))+('Input Cost_MS6+1'!AJ120*'Kalkulation_MS6+1'!$D$16)</f>
        <v>0</v>
      </c>
      <c r="AM16" s="47">
        <f>($C$16*(AM8+AM13+AM14-'Input Cost_MS6+1'!AK120))+('Input Cost_MS6+1'!AK120*'Kalkulation_MS6+1'!$D$16)</f>
        <v>0</v>
      </c>
      <c r="AN16" s="47">
        <f>($C$16*(AN8+AN13+AN14-'Input Cost_MS6+1'!AL120))+('Input Cost_MS6+1'!AL120*'Kalkulation_MS6+1'!$D$16)</f>
        <v>0</v>
      </c>
      <c r="AO16" s="47">
        <f>($C$16*(AO8+AO13+AO14-'Input Cost_MS6+1'!AM120))+('Input Cost_MS6+1'!AM120*'Kalkulation_MS6+1'!$D$16)</f>
        <v>0</v>
      </c>
      <c r="AP16" s="47">
        <f>($C$16*(AP8+AP13+AP14-'Input Cost_MS6+1'!AN120))+('Input Cost_MS6+1'!AN120*'Kalkulation_MS6+1'!$D$16)</f>
        <v>0</v>
      </c>
      <c r="AQ16" s="47">
        <f>($C$16*(AQ8+AQ13+AQ14-'Input Cost_MS6+1'!AO120))+('Input Cost_MS6+1'!AO120*'Kalkulation_MS6+1'!$D$16)</f>
        <v>0</v>
      </c>
      <c r="AR16" s="47">
        <f>($C$16*(AR8+AR13+AR14-'Input Cost_MS6+1'!AP120))+('Input Cost_MS6+1'!AP120*'Kalkulation_MS6+1'!$D$16)</f>
        <v>0</v>
      </c>
      <c r="AS16" s="47">
        <f>($C$16*(AS8+AS13+AS14-'Input Cost_MS6+1'!AQ120))+('Input Cost_MS6+1'!AQ120*'Kalkulation_MS6+1'!$D$16)</f>
        <v>0</v>
      </c>
      <c r="AT16" s="47">
        <f>($C$16*(AT8+AT13+AT14-'Input Cost_MS6+1'!AR120))+('Input Cost_MS6+1'!AR120*'Kalkulation_MS6+1'!$D$16)</f>
        <v>0</v>
      </c>
    </row>
    <row r="17" spans="1:46" ht="16.5" customHeight="1">
      <c r="A17" s="7" t="s">
        <v>393</v>
      </c>
      <c r="B17" s="271" t="s">
        <v>299</v>
      </c>
      <c r="C17" s="7"/>
      <c r="D17" s="8"/>
      <c r="E17" s="9"/>
      <c r="F17" s="47">
        <f>IF('Input Cost_MS6+1'!$D$116="PLN",'Input Cost_MS6+1'!D124*Währung!$B$13,'Input Cost_MS6+1'!D124)*(1+'Input Cost_MS6+1'!$C$124)</f>
        <v>0</v>
      </c>
      <c r="G17" s="47">
        <f>IF('Input Cost_MS6+1'!$D$116="PLN",'Input Cost_MS6+1'!E124*Währung!$B$13,'Input Cost_MS6+1'!E124)*(1+'Input Cost_MS6+1'!$C$124)</f>
        <v>0</v>
      </c>
      <c r="H17" s="47">
        <f>IF('Input Cost_MS6+1'!$D$116="PLN",'Input Cost_MS6+1'!F124*Währung!$B$13,'Input Cost_MS6+1'!F124)*(1+'Input Cost_MS6+1'!$C$124)</f>
        <v>0</v>
      </c>
      <c r="I17" s="47">
        <f>IF('Input Cost_MS6+1'!$D$116="PLN",'Input Cost_MS6+1'!G124*Währung!$B$13,'Input Cost_MS6+1'!G124)*(1+'Input Cost_MS6+1'!$C$124)</f>
        <v>0</v>
      </c>
      <c r="J17" s="47">
        <f>IF('Input Cost_MS6+1'!$D$116="PLN",'Input Cost_MS6+1'!H124*Währung!$B$13,'Input Cost_MS6+1'!H124)*(1+'Input Cost_MS6+1'!$C$124)</f>
        <v>0</v>
      </c>
      <c r="K17" s="47">
        <f>IF('Input Cost_MS6+1'!$D$116="PLN",'Input Cost_MS6+1'!I124*Währung!$B$13,'Input Cost_MS6+1'!I124)*(1+'Input Cost_MS6+1'!$C$124)</f>
        <v>0</v>
      </c>
      <c r="L17" s="47">
        <f>IF('Input Cost_MS6+1'!$D$116="PLN",'Input Cost_MS6+1'!J124*Währung!$B$13,'Input Cost_MS6+1'!J124)*(1+'Input Cost_MS6+1'!$C$124)</f>
        <v>0</v>
      </c>
      <c r="M17" s="47">
        <f>IF('Input Cost_MS6+1'!$D$116="PLN",'Input Cost_MS6+1'!K124*Währung!$B$13,'Input Cost_MS6+1'!K124)*(1+'Input Cost_MS6+1'!$C$124)</f>
        <v>0</v>
      </c>
      <c r="N17" s="47">
        <f>IF('Input Cost_MS6+1'!$D$116="PLN",'Input Cost_MS6+1'!L124*Währung!$B$13,'Input Cost_MS6+1'!L124)*(1+'Input Cost_MS6+1'!$C$124)</f>
        <v>0</v>
      </c>
      <c r="O17" s="47">
        <f>IF('Input Cost_MS6+1'!$D$116="PLN",'Input Cost_MS6+1'!M124*Währung!$B$13,'Input Cost_MS6+1'!M124)*(1+'Input Cost_MS6+1'!$C$124)</f>
        <v>0</v>
      </c>
      <c r="P17" s="47">
        <f>IF('Input Cost_MS6+1'!$D$116="PLN",'Input Cost_MS6+1'!N124*Währung!$B$13,'Input Cost_MS6+1'!N124)*(1+'Input Cost_MS6+1'!$C$124)</f>
        <v>0</v>
      </c>
      <c r="Q17" s="47">
        <f>IF('Input Cost_MS6+1'!$D$116="PLN",'Input Cost_MS6+1'!O124*Währung!$B$13,'Input Cost_MS6+1'!O124)*(1+'Input Cost_MS6+1'!$C$124)</f>
        <v>0</v>
      </c>
      <c r="R17" s="47">
        <f>IF('Input Cost_MS6+1'!$D$116="PLN",'Input Cost_MS6+1'!P124*Währung!$B$13,'Input Cost_MS6+1'!P124)*(1+'Input Cost_MS6+1'!$C$124)</f>
        <v>0</v>
      </c>
      <c r="S17" s="47">
        <f>IF('Input Cost_MS6+1'!$D$116="PLN",'Input Cost_MS6+1'!Q124*Währung!$B$13,'Input Cost_MS6+1'!Q124)*(1+'Input Cost_MS6+1'!$C$124)</f>
        <v>0</v>
      </c>
      <c r="T17" s="47">
        <f>IF('Input Cost_MS6+1'!$D$116="PLN",'Input Cost_MS6+1'!R124*Währung!$B$13,'Input Cost_MS6+1'!R124)*(1+'Input Cost_MS6+1'!$C$124)</f>
        <v>0</v>
      </c>
      <c r="U17" s="47">
        <f>IF('Input Cost_MS6+1'!$D$116="PLN",'Input Cost_MS6+1'!S124*Währung!$B$13,'Input Cost_MS6+1'!S124)*(1+'Input Cost_MS6+1'!$C$124)</f>
        <v>0</v>
      </c>
      <c r="V17" s="47">
        <f>IF('Input Cost_MS6+1'!$D$116="PLN",'Input Cost_MS6+1'!T124*Währung!$B$13,'Input Cost_MS6+1'!T124)*(1+'Input Cost_MS6+1'!$C$124)</f>
        <v>0</v>
      </c>
      <c r="W17" s="47">
        <f>IF('Input Cost_MS6+1'!$D$116="PLN",'Input Cost_MS6+1'!U124*Währung!$B$13,'Input Cost_MS6+1'!U124)*(1+'Input Cost_MS6+1'!$C$124)</f>
        <v>0</v>
      </c>
      <c r="X17" s="47">
        <f>IF('Input Cost_MS6+1'!$D$116="PLN",'Input Cost_MS6+1'!V124*Währung!$B$13,'Input Cost_MS6+1'!V124)*(1+'Input Cost_MS6+1'!$C$124)</f>
        <v>0</v>
      </c>
      <c r="Y17" s="47">
        <f>IF('Input Cost_MS6+1'!$D$116="PLN",'Input Cost_MS6+1'!W124*Währung!$B$13,'Input Cost_MS6+1'!W124)*(1+'Input Cost_MS6+1'!$C$124)</f>
        <v>0</v>
      </c>
      <c r="Z17" s="47">
        <f>IF('Input Cost_MS6+1'!$D$116="PLN",'Input Cost_MS6+1'!X124*Währung!$B$13,'Input Cost_MS6+1'!X124)*(1+'Input Cost_MS6+1'!$C$124)</f>
        <v>0</v>
      </c>
      <c r="AA17" s="47">
        <f>IF('Input Cost_MS6+1'!$D$116="PLN",'Input Cost_MS6+1'!Y124*Währung!$B$13,'Input Cost_MS6+1'!Y124)*(1+'Input Cost_MS6+1'!$C$124)</f>
        <v>0</v>
      </c>
      <c r="AB17" s="47">
        <f>IF('Input Cost_MS6+1'!$D$116="PLN",'Input Cost_MS6+1'!Z124*Währung!$B$13,'Input Cost_MS6+1'!Z124)*(1+'Input Cost_MS6+1'!$C$124)</f>
        <v>0</v>
      </c>
      <c r="AC17" s="47">
        <f>IF('Input Cost_MS6+1'!$D$116="PLN",'Input Cost_MS6+1'!AA124*Währung!$B$13,'Input Cost_MS6+1'!AA124)*(1+'Input Cost_MS6+1'!$C$124)</f>
        <v>0</v>
      </c>
      <c r="AD17" s="47">
        <f>IF('Input Cost_MS6+1'!$D$116="PLN",'Input Cost_MS6+1'!AB124*Währung!$B$13,'Input Cost_MS6+1'!AB124)*(1+'Input Cost_MS6+1'!$C$124)</f>
        <v>0</v>
      </c>
      <c r="AE17" s="47">
        <f>IF('Input Cost_MS6+1'!$D$116="PLN",'Input Cost_MS6+1'!AC124*Währung!$B$13,'Input Cost_MS6+1'!AC124)*(1+'Input Cost_MS6+1'!$C$124)</f>
        <v>0</v>
      </c>
      <c r="AF17" s="47">
        <f>IF('Input Cost_MS6+1'!$D$116="PLN",'Input Cost_MS6+1'!AD124*Währung!$B$13,'Input Cost_MS6+1'!AD124)*(1+'Input Cost_MS6+1'!$C$124)</f>
        <v>0</v>
      </c>
      <c r="AG17" s="47">
        <f>IF('Input Cost_MS6+1'!$D$116="PLN",'Input Cost_MS6+1'!AE124*Währung!$B$13,'Input Cost_MS6+1'!AE124)*(1+'Input Cost_MS6+1'!$C$124)</f>
        <v>0</v>
      </c>
      <c r="AH17" s="47">
        <f>IF('Input Cost_MS6+1'!$D$116="PLN",'Input Cost_MS6+1'!AF124*Währung!$B$13,'Input Cost_MS6+1'!AF124)*(1+'Input Cost_MS6+1'!$C$124)</f>
        <v>0</v>
      </c>
      <c r="AI17" s="47">
        <f>IF('Input Cost_MS6+1'!$D$116="PLN",'Input Cost_MS6+1'!AG124*Währung!$B$13,'Input Cost_MS6+1'!AG124)*(1+'Input Cost_MS6+1'!$C$124)</f>
        <v>0</v>
      </c>
      <c r="AJ17" s="47">
        <f>IF('Input Cost_MS6+1'!$D$116="PLN",'Input Cost_MS6+1'!AH124*Währung!$B$13,'Input Cost_MS6+1'!AH124)*(1+'Input Cost_MS6+1'!$C$124)</f>
        <v>0</v>
      </c>
      <c r="AK17" s="47">
        <f>IF('Input Cost_MS6+1'!$D$116="PLN",'Input Cost_MS6+1'!AI124*Währung!$B$13,'Input Cost_MS6+1'!AI124)*(1+'Input Cost_MS6+1'!$C$124)</f>
        <v>0</v>
      </c>
      <c r="AL17" s="47">
        <f>IF('Input Cost_MS6+1'!$D$116="PLN",'Input Cost_MS6+1'!AJ124*Währung!$B$13,'Input Cost_MS6+1'!AJ124)*(1+'Input Cost_MS6+1'!$C$124)</f>
        <v>0</v>
      </c>
      <c r="AM17" s="47">
        <f>IF('Input Cost_MS6+1'!$D$116="PLN",'Input Cost_MS6+1'!AK124*Währung!$B$13,'Input Cost_MS6+1'!AK124)*(1+'Input Cost_MS6+1'!$C$124)</f>
        <v>0</v>
      </c>
      <c r="AN17" s="47">
        <f>IF('Input Cost_MS6+1'!$D$116="PLN",'Input Cost_MS6+1'!AL124*Währung!$B$13,'Input Cost_MS6+1'!AL124)*(1+'Input Cost_MS6+1'!$C$124)</f>
        <v>0</v>
      </c>
      <c r="AO17" s="47">
        <f>IF('Input Cost_MS6+1'!$D$116="PLN",'Input Cost_MS6+1'!AM124*Währung!$B$13,'Input Cost_MS6+1'!AM124)*(1+'Input Cost_MS6+1'!$C$124)</f>
        <v>0</v>
      </c>
      <c r="AP17" s="47">
        <f>IF('Input Cost_MS6+1'!$D$116="PLN",'Input Cost_MS6+1'!AN124*Währung!$B$13,'Input Cost_MS6+1'!AN124)*(1+'Input Cost_MS6+1'!$C$124)</f>
        <v>0</v>
      </c>
      <c r="AQ17" s="47">
        <f>IF('Input Cost_MS6+1'!$D$116="PLN",'Input Cost_MS6+1'!AO124*Währung!$B$13,'Input Cost_MS6+1'!AO124)*(1+'Input Cost_MS6+1'!$C$124)</f>
        <v>0</v>
      </c>
      <c r="AR17" s="47">
        <f>IF('Input Cost_MS6+1'!$D$116="PLN",'Input Cost_MS6+1'!AP124*Währung!$B$13,'Input Cost_MS6+1'!AP124)*(1+'Input Cost_MS6+1'!$C$124)</f>
        <v>0</v>
      </c>
      <c r="AS17" s="47">
        <f>IF('Input Cost_MS6+1'!$D$116="PLN",'Input Cost_MS6+1'!AQ124*Währung!$B$13,'Input Cost_MS6+1'!AQ124)*(1+'Input Cost_MS6+1'!$C$124)</f>
        <v>0</v>
      </c>
      <c r="AT17" s="47">
        <f>IF('Input Cost_MS6+1'!$D$116="PLN",'Input Cost_MS6+1'!AR124*Währung!$B$13,'Input Cost_MS6+1'!AR124)*(1+'Input Cost_MS6+1'!$C$124)</f>
        <v>0</v>
      </c>
    </row>
    <row r="18" spans="1:46" ht="16.5" customHeight="1">
      <c r="A18" s="7" t="s">
        <v>394</v>
      </c>
      <c r="B18" s="271" t="s">
        <v>299</v>
      </c>
      <c r="C18" s="7"/>
      <c r="D18" s="8"/>
      <c r="E18" s="9"/>
      <c r="F18" s="241">
        <f>IF('Input Cost_MS6+1'!$D$116="PLN",'Input Cost_MS6+1'!D125*Währung!$B$13,'Input Cost_MS6+1'!D125)*(1+'Input Cost_MS6+1'!$C$125)</f>
        <v>0</v>
      </c>
      <c r="G18" s="241">
        <f>IF('Input Cost_MS6+1'!$D$116="PLN",'Input Cost_MS6+1'!E125*Währung!$B$13,'Input Cost_MS6+1'!E125)*(1+'Input Cost_MS6+1'!$C$125)</f>
        <v>0</v>
      </c>
      <c r="H18" s="241">
        <f>IF('Input Cost_MS6+1'!$D$116="PLN",'Input Cost_MS6+1'!F125*Währung!$B$13,'Input Cost_MS6+1'!F125)*(1+'Input Cost_MS6+1'!$C$125)</f>
        <v>0</v>
      </c>
      <c r="I18" s="241">
        <f>IF('Input Cost_MS6+1'!$D$116="PLN",'Input Cost_MS6+1'!G125*Währung!$B$13,'Input Cost_MS6+1'!G125)*(1+'Input Cost_MS6+1'!$C$125)</f>
        <v>0</v>
      </c>
      <c r="J18" s="241">
        <f>IF('Input Cost_MS6+1'!$D$116="PLN",'Input Cost_MS6+1'!H125*Währung!$B$13,'Input Cost_MS6+1'!H125)*(1+'Input Cost_MS6+1'!$C$125)</f>
        <v>0</v>
      </c>
      <c r="K18" s="241">
        <f>IF('Input Cost_MS6+1'!$D$116="PLN",'Input Cost_MS6+1'!I125*Währung!$B$13,'Input Cost_MS6+1'!I125)*(1+'Input Cost_MS6+1'!$C$125)</f>
        <v>0</v>
      </c>
      <c r="L18" s="241">
        <f>IF('Input Cost_MS6+1'!$D$116="PLN",'Input Cost_MS6+1'!J125*Währung!$B$13,'Input Cost_MS6+1'!J125)*(1+'Input Cost_MS6+1'!$C$125)</f>
        <v>0</v>
      </c>
      <c r="M18" s="241">
        <f>IF('Input Cost_MS6+1'!$D$116="PLN",'Input Cost_MS6+1'!K125*Währung!$B$13,'Input Cost_MS6+1'!K125)*(1+'Input Cost_MS6+1'!$C$125)</f>
        <v>0</v>
      </c>
      <c r="N18" s="241">
        <f>IF('Input Cost_MS6+1'!$D$116="PLN",'Input Cost_MS6+1'!L125*Währung!$B$13,'Input Cost_MS6+1'!L125)*(1+'Input Cost_MS6+1'!$C$125)</f>
        <v>0</v>
      </c>
      <c r="O18" s="241">
        <f>IF('Input Cost_MS6+1'!$D$116="PLN",'Input Cost_MS6+1'!M125*Währung!$B$13,'Input Cost_MS6+1'!M125)*(1+'Input Cost_MS6+1'!$C$125)</f>
        <v>0</v>
      </c>
      <c r="P18" s="241">
        <f>IF('Input Cost_MS6+1'!$D$116="PLN",'Input Cost_MS6+1'!N125*Währung!$B$13,'Input Cost_MS6+1'!N125)*(1+'Input Cost_MS6+1'!$C$125)</f>
        <v>0</v>
      </c>
      <c r="Q18" s="241">
        <f>IF('Input Cost_MS6+1'!$D$116="PLN",'Input Cost_MS6+1'!O125*Währung!$B$13,'Input Cost_MS6+1'!O125)*(1+'Input Cost_MS6+1'!$C$125)</f>
        <v>0</v>
      </c>
      <c r="R18" s="241">
        <f>IF('Input Cost_MS6+1'!$D$116="PLN",'Input Cost_MS6+1'!P125*Währung!$B$13,'Input Cost_MS6+1'!P125)*(1+'Input Cost_MS6+1'!$C$125)</f>
        <v>0</v>
      </c>
      <c r="S18" s="241">
        <f>IF('Input Cost_MS6+1'!$D$116="PLN",'Input Cost_MS6+1'!Q125*Währung!$B$13,'Input Cost_MS6+1'!Q125)*(1+'Input Cost_MS6+1'!$C$125)</f>
        <v>0</v>
      </c>
      <c r="T18" s="241">
        <f>IF('Input Cost_MS6+1'!$D$116="PLN",'Input Cost_MS6+1'!R125*Währung!$B$13,'Input Cost_MS6+1'!R125)*(1+'Input Cost_MS6+1'!$C$125)</f>
        <v>0</v>
      </c>
      <c r="U18" s="241">
        <f>IF('Input Cost_MS6+1'!$D$116="PLN",'Input Cost_MS6+1'!S125*Währung!$B$13,'Input Cost_MS6+1'!S125)*(1+'Input Cost_MS6+1'!$C$125)</f>
        <v>0</v>
      </c>
      <c r="V18" s="241">
        <f>IF('Input Cost_MS6+1'!$D$116="PLN",'Input Cost_MS6+1'!T125*Währung!$B$13,'Input Cost_MS6+1'!T125)*(1+'Input Cost_MS6+1'!$C$125)</f>
        <v>0</v>
      </c>
      <c r="W18" s="241">
        <f>IF('Input Cost_MS6+1'!$D$116="PLN",'Input Cost_MS6+1'!U125*Währung!$B$13,'Input Cost_MS6+1'!U125)*(1+'Input Cost_MS6+1'!$C$125)</f>
        <v>0</v>
      </c>
      <c r="X18" s="241">
        <f>IF('Input Cost_MS6+1'!$D$116="PLN",'Input Cost_MS6+1'!V125*Währung!$B$13,'Input Cost_MS6+1'!V125)*(1+'Input Cost_MS6+1'!$C$125)</f>
        <v>0</v>
      </c>
      <c r="Y18" s="241">
        <f>IF('Input Cost_MS6+1'!$D$116="PLN",'Input Cost_MS6+1'!W125*Währung!$B$13,'Input Cost_MS6+1'!W125)*(1+'Input Cost_MS6+1'!$C$125)</f>
        <v>0</v>
      </c>
      <c r="Z18" s="241">
        <f>IF('Input Cost_MS6+1'!$D$116="PLN",'Input Cost_MS6+1'!X125*Währung!$B$13,'Input Cost_MS6+1'!X125)*(1+'Input Cost_MS6+1'!$C$125)</f>
        <v>0</v>
      </c>
      <c r="AA18" s="241">
        <f>IF('Input Cost_MS6+1'!$D$116="PLN",'Input Cost_MS6+1'!Y125*Währung!$B$13,'Input Cost_MS6+1'!Y125)*(1+'Input Cost_MS6+1'!$C$125)</f>
        <v>0</v>
      </c>
      <c r="AB18" s="241">
        <f>IF('Input Cost_MS6+1'!$D$116="PLN",'Input Cost_MS6+1'!Z125*Währung!$B$13,'Input Cost_MS6+1'!Z125)*(1+'Input Cost_MS6+1'!$C$125)</f>
        <v>0</v>
      </c>
      <c r="AC18" s="241">
        <f>IF('Input Cost_MS6+1'!$D$116="PLN",'Input Cost_MS6+1'!AA125*Währung!$B$13,'Input Cost_MS6+1'!AA125)*(1+'Input Cost_MS6+1'!$C$125)</f>
        <v>0</v>
      </c>
      <c r="AD18" s="241">
        <f>IF('Input Cost_MS6+1'!$D$116="PLN",'Input Cost_MS6+1'!AB125*Währung!$B$13,'Input Cost_MS6+1'!AB125)*(1+'Input Cost_MS6+1'!$C$125)</f>
        <v>0</v>
      </c>
      <c r="AE18" s="241">
        <f>IF('Input Cost_MS6+1'!$D$116="PLN",'Input Cost_MS6+1'!AC125*Währung!$B$13,'Input Cost_MS6+1'!AC125)*(1+'Input Cost_MS6+1'!$C$125)</f>
        <v>0</v>
      </c>
      <c r="AF18" s="241">
        <f>IF('Input Cost_MS6+1'!$D$116="PLN",'Input Cost_MS6+1'!AD125*Währung!$B$13,'Input Cost_MS6+1'!AD125)*(1+'Input Cost_MS6+1'!$C$125)</f>
        <v>0</v>
      </c>
      <c r="AG18" s="241">
        <f>IF('Input Cost_MS6+1'!$D$116="PLN",'Input Cost_MS6+1'!AE125*Währung!$B$13,'Input Cost_MS6+1'!AE125)*(1+'Input Cost_MS6+1'!$C$125)</f>
        <v>0</v>
      </c>
      <c r="AH18" s="241">
        <f>IF('Input Cost_MS6+1'!$D$116="PLN",'Input Cost_MS6+1'!AF125*Währung!$B$13,'Input Cost_MS6+1'!AF125)*(1+'Input Cost_MS6+1'!$C$125)</f>
        <v>0</v>
      </c>
      <c r="AI18" s="241">
        <f>IF('Input Cost_MS6+1'!$D$116="PLN",'Input Cost_MS6+1'!AG125*Währung!$B$13,'Input Cost_MS6+1'!AG125)*(1+'Input Cost_MS6+1'!$C$125)</f>
        <v>0</v>
      </c>
      <c r="AJ18" s="241">
        <f>IF('Input Cost_MS6+1'!$D$116="PLN",'Input Cost_MS6+1'!AH125*Währung!$B$13,'Input Cost_MS6+1'!AH125)*(1+'Input Cost_MS6+1'!$C$125)</f>
        <v>0</v>
      </c>
      <c r="AK18" s="241">
        <f>IF('Input Cost_MS6+1'!$D$116="PLN",'Input Cost_MS6+1'!AI125*Währung!$B$13,'Input Cost_MS6+1'!AI125)*(1+'Input Cost_MS6+1'!$C$125)</f>
        <v>0</v>
      </c>
      <c r="AL18" s="241">
        <f>IF('Input Cost_MS6+1'!$D$116="PLN",'Input Cost_MS6+1'!AJ125*Währung!$B$13,'Input Cost_MS6+1'!AJ125)*(1+'Input Cost_MS6+1'!$C$125)</f>
        <v>0</v>
      </c>
      <c r="AM18" s="241">
        <f>IF('Input Cost_MS6+1'!$D$116="PLN",'Input Cost_MS6+1'!AK125*Währung!$B$13,'Input Cost_MS6+1'!AK125)*(1+'Input Cost_MS6+1'!$C$125)</f>
        <v>0</v>
      </c>
      <c r="AN18" s="241">
        <f>IF('Input Cost_MS6+1'!$D$116="PLN",'Input Cost_MS6+1'!AL125*Währung!$B$13,'Input Cost_MS6+1'!AL125)*(1+'Input Cost_MS6+1'!$C$125)</f>
        <v>0</v>
      </c>
      <c r="AO18" s="241">
        <f>IF('Input Cost_MS6+1'!$D$116="PLN",'Input Cost_MS6+1'!AM125*Währung!$B$13,'Input Cost_MS6+1'!AM125)*(1+'Input Cost_MS6+1'!$C$125)</f>
        <v>0</v>
      </c>
      <c r="AP18" s="241">
        <f>IF('Input Cost_MS6+1'!$D$116="PLN",'Input Cost_MS6+1'!AN125*Währung!$B$13,'Input Cost_MS6+1'!AN125)*(1+'Input Cost_MS6+1'!$C$125)</f>
        <v>0</v>
      </c>
      <c r="AQ18" s="241">
        <f>IF('Input Cost_MS6+1'!$D$116="PLN",'Input Cost_MS6+1'!AO125*Währung!$B$13,'Input Cost_MS6+1'!AO125)*(1+'Input Cost_MS6+1'!$C$125)</f>
        <v>0</v>
      </c>
      <c r="AR18" s="241">
        <f>IF('Input Cost_MS6+1'!$D$116="PLN",'Input Cost_MS6+1'!AP125*Währung!$B$13,'Input Cost_MS6+1'!AP125)*(1+'Input Cost_MS6+1'!$C$125)</f>
        <v>0</v>
      </c>
      <c r="AS18" s="241">
        <f>IF('Input Cost_MS6+1'!$D$116="PLN",'Input Cost_MS6+1'!AQ125*Währung!$B$13,'Input Cost_MS6+1'!AQ125)*(1+'Input Cost_MS6+1'!$C$125)</f>
        <v>0</v>
      </c>
      <c r="AT18" s="241">
        <f>IF('Input Cost_MS6+1'!$D$116="PLN",'Input Cost_MS6+1'!AR125*Währung!$B$13,'Input Cost_MS6+1'!AR125)*(1+'Input Cost_MS6+1'!$C$125)</f>
        <v>0</v>
      </c>
    </row>
    <row r="19" spans="1:46" s="83" customFormat="1" ht="16.5" customHeight="1">
      <c r="A19" s="44" t="s">
        <v>395</v>
      </c>
      <c r="B19" s="762" t="s">
        <v>299</v>
      </c>
      <c r="C19" s="44"/>
      <c r="D19" s="48"/>
      <c r="E19" s="49"/>
      <c r="F19" s="44">
        <f>F15+F16+F17+F17</f>
        <v>0</v>
      </c>
      <c r="G19" s="44">
        <f t="shared" ref="G19:AT19" si="5">G15+G16+G17+G17</f>
        <v>0</v>
      </c>
      <c r="H19" s="44">
        <f t="shared" si="5"/>
        <v>0</v>
      </c>
      <c r="I19" s="44">
        <f t="shared" si="5"/>
        <v>0</v>
      </c>
      <c r="J19" s="44">
        <f t="shared" si="5"/>
        <v>0</v>
      </c>
      <c r="K19" s="44">
        <f t="shared" si="5"/>
        <v>0</v>
      </c>
      <c r="L19" s="44">
        <f t="shared" si="5"/>
        <v>0</v>
      </c>
      <c r="M19" s="44">
        <f t="shared" si="5"/>
        <v>0</v>
      </c>
      <c r="N19" s="44">
        <f t="shared" si="5"/>
        <v>0</v>
      </c>
      <c r="O19" s="44">
        <f t="shared" si="5"/>
        <v>0</v>
      </c>
      <c r="P19" s="44">
        <f t="shared" si="5"/>
        <v>0</v>
      </c>
      <c r="Q19" s="44">
        <f t="shared" si="5"/>
        <v>0</v>
      </c>
      <c r="R19" s="44">
        <f t="shared" si="5"/>
        <v>0</v>
      </c>
      <c r="S19" s="44">
        <f t="shared" si="5"/>
        <v>0</v>
      </c>
      <c r="T19" s="44">
        <f t="shared" si="5"/>
        <v>0</v>
      </c>
      <c r="U19" s="44">
        <f t="shared" si="5"/>
        <v>0</v>
      </c>
      <c r="V19" s="44">
        <f t="shared" si="5"/>
        <v>0</v>
      </c>
      <c r="W19" s="44">
        <f t="shared" si="5"/>
        <v>0</v>
      </c>
      <c r="X19" s="44">
        <f t="shared" si="5"/>
        <v>0</v>
      </c>
      <c r="Y19" s="44">
        <f t="shared" si="5"/>
        <v>0</v>
      </c>
      <c r="Z19" s="44">
        <f t="shared" si="5"/>
        <v>0</v>
      </c>
      <c r="AA19" s="44">
        <f t="shared" si="5"/>
        <v>0</v>
      </c>
      <c r="AB19" s="44">
        <f t="shared" si="5"/>
        <v>0</v>
      </c>
      <c r="AC19" s="44">
        <f t="shared" si="5"/>
        <v>0</v>
      </c>
      <c r="AD19" s="44">
        <f t="shared" si="5"/>
        <v>0</v>
      </c>
      <c r="AE19" s="44">
        <f t="shared" si="5"/>
        <v>0</v>
      </c>
      <c r="AF19" s="44">
        <f t="shared" si="5"/>
        <v>0</v>
      </c>
      <c r="AG19" s="44">
        <f t="shared" si="5"/>
        <v>0</v>
      </c>
      <c r="AH19" s="44">
        <f t="shared" si="5"/>
        <v>0</v>
      </c>
      <c r="AI19" s="44">
        <f t="shared" si="5"/>
        <v>0</v>
      </c>
      <c r="AJ19" s="44">
        <f t="shared" si="5"/>
        <v>0</v>
      </c>
      <c r="AK19" s="44">
        <f t="shared" si="5"/>
        <v>0</v>
      </c>
      <c r="AL19" s="44">
        <f t="shared" si="5"/>
        <v>0</v>
      </c>
      <c r="AM19" s="44">
        <f t="shared" si="5"/>
        <v>0</v>
      </c>
      <c r="AN19" s="44">
        <f t="shared" si="5"/>
        <v>0</v>
      </c>
      <c r="AO19" s="44">
        <f t="shared" si="5"/>
        <v>0</v>
      </c>
      <c r="AP19" s="44">
        <f t="shared" si="5"/>
        <v>0</v>
      </c>
      <c r="AQ19" s="44">
        <f t="shared" si="5"/>
        <v>0</v>
      </c>
      <c r="AR19" s="44">
        <f t="shared" si="5"/>
        <v>0</v>
      </c>
      <c r="AS19" s="44">
        <f t="shared" si="5"/>
        <v>0</v>
      </c>
      <c r="AT19" s="44">
        <f t="shared" si="5"/>
        <v>0</v>
      </c>
    </row>
    <row r="20" spans="1:46" s="3" customFormat="1" ht="16.5" customHeight="1">
      <c r="A20" s="13" t="s">
        <v>396</v>
      </c>
      <c r="B20" s="760" t="s">
        <v>299</v>
      </c>
      <c r="C20" s="13"/>
      <c r="D20" s="14"/>
      <c r="E20" s="15"/>
      <c r="F20" s="45">
        <f t="shared" ref="F20:AT20" si="6">F11-F19</f>
        <v>0</v>
      </c>
      <c r="G20" s="45">
        <f t="shared" si="6"/>
        <v>0</v>
      </c>
      <c r="H20" s="45">
        <f t="shared" si="6"/>
        <v>0</v>
      </c>
      <c r="I20" s="45">
        <f t="shared" si="6"/>
        <v>0</v>
      </c>
      <c r="J20" s="45">
        <f t="shared" si="6"/>
        <v>0</v>
      </c>
      <c r="K20" s="45">
        <f t="shared" si="6"/>
        <v>0</v>
      </c>
      <c r="L20" s="45">
        <f t="shared" si="6"/>
        <v>0</v>
      </c>
      <c r="M20" s="45">
        <f t="shared" si="6"/>
        <v>0</v>
      </c>
      <c r="N20" s="45">
        <f t="shared" si="6"/>
        <v>0</v>
      </c>
      <c r="O20" s="45">
        <f t="shared" si="6"/>
        <v>0</v>
      </c>
      <c r="P20" s="45">
        <f t="shared" si="6"/>
        <v>0</v>
      </c>
      <c r="Q20" s="45">
        <f t="shared" si="6"/>
        <v>0</v>
      </c>
      <c r="R20" s="45">
        <f t="shared" si="6"/>
        <v>0</v>
      </c>
      <c r="S20" s="45">
        <f t="shared" si="6"/>
        <v>0</v>
      </c>
      <c r="T20" s="45">
        <f t="shared" si="6"/>
        <v>0</v>
      </c>
      <c r="U20" s="45">
        <f t="shared" si="6"/>
        <v>0</v>
      </c>
      <c r="V20" s="45">
        <f t="shared" si="6"/>
        <v>0</v>
      </c>
      <c r="W20" s="45">
        <f t="shared" si="6"/>
        <v>0</v>
      </c>
      <c r="X20" s="45">
        <f t="shared" si="6"/>
        <v>0</v>
      </c>
      <c r="Y20" s="45">
        <f t="shared" si="6"/>
        <v>0</v>
      </c>
      <c r="Z20" s="45">
        <f t="shared" si="6"/>
        <v>0</v>
      </c>
      <c r="AA20" s="45">
        <f t="shared" si="6"/>
        <v>0</v>
      </c>
      <c r="AB20" s="45">
        <f t="shared" si="6"/>
        <v>0</v>
      </c>
      <c r="AC20" s="45">
        <f t="shared" si="6"/>
        <v>0</v>
      </c>
      <c r="AD20" s="45">
        <f t="shared" si="6"/>
        <v>0</v>
      </c>
      <c r="AE20" s="45">
        <f t="shared" si="6"/>
        <v>0</v>
      </c>
      <c r="AF20" s="45">
        <f t="shared" si="6"/>
        <v>0</v>
      </c>
      <c r="AG20" s="45">
        <f t="shared" si="6"/>
        <v>0</v>
      </c>
      <c r="AH20" s="45">
        <f t="shared" si="6"/>
        <v>0</v>
      </c>
      <c r="AI20" s="45">
        <f t="shared" si="6"/>
        <v>0</v>
      </c>
      <c r="AJ20" s="45">
        <f t="shared" si="6"/>
        <v>0</v>
      </c>
      <c r="AK20" s="45">
        <f t="shared" si="6"/>
        <v>0</v>
      </c>
      <c r="AL20" s="45">
        <f t="shared" si="6"/>
        <v>0</v>
      </c>
      <c r="AM20" s="45">
        <f t="shared" si="6"/>
        <v>0</v>
      </c>
      <c r="AN20" s="45">
        <f t="shared" si="6"/>
        <v>0</v>
      </c>
      <c r="AO20" s="45">
        <f t="shared" si="6"/>
        <v>0</v>
      </c>
      <c r="AP20" s="45">
        <f t="shared" si="6"/>
        <v>0</v>
      </c>
      <c r="AQ20" s="45">
        <f t="shared" si="6"/>
        <v>0</v>
      </c>
      <c r="AR20" s="45">
        <f t="shared" si="6"/>
        <v>0</v>
      </c>
      <c r="AS20" s="45">
        <f t="shared" si="6"/>
        <v>0</v>
      </c>
      <c r="AT20" s="45">
        <f t="shared" si="6"/>
        <v>0</v>
      </c>
    </row>
    <row r="21" spans="1:46" s="3" customFormat="1" ht="16.5" customHeight="1">
      <c r="A21" s="16" t="s">
        <v>396</v>
      </c>
      <c r="B21" s="761" t="s">
        <v>98</v>
      </c>
      <c r="C21" s="16"/>
      <c r="D21" s="17"/>
      <c r="E21" s="18"/>
      <c r="F21" s="46">
        <f>IF(F6=0,0,F20/F6)</f>
        <v>0</v>
      </c>
      <c r="G21" s="46">
        <f t="shared" ref="G21:AT21" si="7">IF(G6=0,0,G20/G6)</f>
        <v>0</v>
      </c>
      <c r="H21" s="46">
        <f t="shared" si="7"/>
        <v>0</v>
      </c>
      <c r="I21" s="46">
        <f t="shared" si="7"/>
        <v>0</v>
      </c>
      <c r="J21" s="46">
        <f t="shared" si="7"/>
        <v>0</v>
      </c>
      <c r="K21" s="46">
        <f t="shared" si="7"/>
        <v>0</v>
      </c>
      <c r="L21" s="46">
        <f t="shared" si="7"/>
        <v>0</v>
      </c>
      <c r="M21" s="46">
        <f t="shared" si="7"/>
        <v>0</v>
      </c>
      <c r="N21" s="46">
        <f t="shared" si="7"/>
        <v>0</v>
      </c>
      <c r="O21" s="46">
        <f t="shared" si="7"/>
        <v>0</v>
      </c>
      <c r="P21" s="46">
        <f t="shared" si="7"/>
        <v>0</v>
      </c>
      <c r="Q21" s="46">
        <f t="shared" si="7"/>
        <v>0</v>
      </c>
      <c r="R21" s="46">
        <f t="shared" si="7"/>
        <v>0</v>
      </c>
      <c r="S21" s="46">
        <f t="shared" si="7"/>
        <v>0</v>
      </c>
      <c r="T21" s="46">
        <f t="shared" si="7"/>
        <v>0</v>
      </c>
      <c r="U21" s="46">
        <f t="shared" si="7"/>
        <v>0</v>
      </c>
      <c r="V21" s="46">
        <f t="shared" si="7"/>
        <v>0</v>
      </c>
      <c r="W21" s="46">
        <f t="shared" si="7"/>
        <v>0</v>
      </c>
      <c r="X21" s="46">
        <f t="shared" si="7"/>
        <v>0</v>
      </c>
      <c r="Y21" s="46">
        <f t="shared" si="7"/>
        <v>0</v>
      </c>
      <c r="Z21" s="46">
        <f t="shared" si="7"/>
        <v>0</v>
      </c>
      <c r="AA21" s="46">
        <f t="shared" si="7"/>
        <v>0</v>
      </c>
      <c r="AB21" s="46">
        <f t="shared" si="7"/>
        <v>0</v>
      </c>
      <c r="AC21" s="46">
        <f t="shared" si="7"/>
        <v>0</v>
      </c>
      <c r="AD21" s="46">
        <f t="shared" si="7"/>
        <v>0</v>
      </c>
      <c r="AE21" s="46">
        <f t="shared" si="7"/>
        <v>0</v>
      </c>
      <c r="AF21" s="46">
        <f t="shared" si="7"/>
        <v>0</v>
      </c>
      <c r="AG21" s="46">
        <f t="shared" si="7"/>
        <v>0</v>
      </c>
      <c r="AH21" s="46">
        <f t="shared" si="7"/>
        <v>0</v>
      </c>
      <c r="AI21" s="46">
        <f t="shared" si="7"/>
        <v>0</v>
      </c>
      <c r="AJ21" s="46">
        <f t="shared" si="7"/>
        <v>0</v>
      </c>
      <c r="AK21" s="46">
        <f t="shared" si="7"/>
        <v>0</v>
      </c>
      <c r="AL21" s="46">
        <f t="shared" si="7"/>
        <v>0</v>
      </c>
      <c r="AM21" s="46">
        <f t="shared" si="7"/>
        <v>0</v>
      </c>
      <c r="AN21" s="46">
        <f t="shared" si="7"/>
        <v>0</v>
      </c>
      <c r="AO21" s="46">
        <f t="shared" si="7"/>
        <v>0</v>
      </c>
      <c r="AP21" s="46">
        <f t="shared" si="7"/>
        <v>0</v>
      </c>
      <c r="AQ21" s="46">
        <f t="shared" si="7"/>
        <v>0</v>
      </c>
      <c r="AR21" s="46">
        <f t="shared" si="7"/>
        <v>0</v>
      </c>
      <c r="AS21" s="46">
        <f t="shared" si="7"/>
        <v>0</v>
      </c>
      <c r="AT21" s="46">
        <f t="shared" si="7"/>
        <v>0</v>
      </c>
    </row>
    <row r="22" spans="1:46" ht="16.5" customHeight="1">
      <c r="A22" s="7" t="s">
        <v>251</v>
      </c>
      <c r="B22" s="271" t="s">
        <v>299</v>
      </c>
      <c r="C22" s="767">
        <f>SUMIF(Grunddaten!$A$13:$A$23,$F$4,Grunddaten!$B$13:$B$23)</f>
        <v>0</v>
      </c>
      <c r="D22" s="768">
        <f>SUMIF(Grunddaten!$A$13:$A$23,$F$4,Grunddaten!$Q$13:$Q$23)</f>
        <v>0</v>
      </c>
      <c r="E22" s="12">
        <f>SUMIF(Grunddaten!$A$13:$A$23,$F$4,Grunddaten!$J$13:$J$23)</f>
        <v>0</v>
      </c>
      <c r="F22" s="39">
        <f>($C$22*(F8-'Input Cost_MS6+1'!D120))+('Input Cost_MS6+1'!D120*'Kalkulation_MS6+1'!$D$22)</f>
        <v>0</v>
      </c>
      <c r="G22" s="39">
        <f>($C$22*(G8-'Input Cost_MS6+1'!E120))+('Input Cost_MS6+1'!E120*'Kalkulation_MS6+1'!$D$22)</f>
        <v>0</v>
      </c>
      <c r="H22" s="39">
        <f>($C$22*(H8-'Input Cost_MS6+1'!F120))+('Input Cost_MS6+1'!F120*'Kalkulation_MS6+1'!$D$22)</f>
        <v>0</v>
      </c>
      <c r="I22" s="39">
        <f>($C$22*(I8-'Input Cost_MS6+1'!G120))+('Input Cost_MS6+1'!G120*'Kalkulation_MS6+1'!$D$22)</f>
        <v>0</v>
      </c>
      <c r="J22" s="39">
        <f>($C$22*(J8-'Input Cost_MS6+1'!H120))+('Input Cost_MS6+1'!H120*'Kalkulation_MS6+1'!$D$22)</f>
        <v>0</v>
      </c>
      <c r="K22" s="39">
        <f>($C$22*(K8-'Input Cost_MS6+1'!I120))+('Input Cost_MS6+1'!I120*'Kalkulation_MS6+1'!$D$22)</f>
        <v>0</v>
      </c>
      <c r="L22" s="39">
        <f>($C$22*(L8-'Input Cost_MS6+1'!J120))+('Input Cost_MS6+1'!J120*'Kalkulation_MS6+1'!$D$22)</f>
        <v>0</v>
      </c>
      <c r="M22" s="39">
        <f>($C$22*(M8-'Input Cost_MS6+1'!K120))+('Input Cost_MS6+1'!K120*'Kalkulation_MS6+1'!$D$22)</f>
        <v>0</v>
      </c>
      <c r="N22" s="39">
        <f>($C$22*(N8-'Input Cost_MS6+1'!L120))+('Input Cost_MS6+1'!L120*'Kalkulation_MS6+1'!$D$22)</f>
        <v>0</v>
      </c>
      <c r="O22" s="39">
        <f>($C$22*(O8-'Input Cost_MS6+1'!M120))+('Input Cost_MS6+1'!M120*'Kalkulation_MS6+1'!$D$22)</f>
        <v>0</v>
      </c>
      <c r="P22" s="39">
        <f>($C$22*(P8-'Input Cost_MS6+1'!N120))+('Input Cost_MS6+1'!N120*'Kalkulation_MS6+1'!$D$22)</f>
        <v>0</v>
      </c>
      <c r="Q22" s="39">
        <f>($C$22*(Q8-'Input Cost_MS6+1'!O120))+('Input Cost_MS6+1'!O120*'Kalkulation_MS6+1'!$D$22)</f>
        <v>0</v>
      </c>
      <c r="R22" s="39">
        <f>($C$22*(R8-'Input Cost_MS6+1'!P120))+('Input Cost_MS6+1'!P120*'Kalkulation_MS6+1'!$D$22)</f>
        <v>0</v>
      </c>
      <c r="S22" s="39">
        <f>($C$22*(S8-'Input Cost_MS6+1'!Q120))+('Input Cost_MS6+1'!Q120*'Kalkulation_MS6+1'!$D$22)</f>
        <v>0</v>
      </c>
      <c r="T22" s="39">
        <f>($C$22*(T8-'Input Cost_MS6+1'!R120))+('Input Cost_MS6+1'!R120*'Kalkulation_MS6+1'!$D$22)</f>
        <v>0</v>
      </c>
      <c r="U22" s="39">
        <f>($C$22*(U8-'Input Cost_MS6+1'!S120))+('Input Cost_MS6+1'!S120*'Kalkulation_MS6+1'!$D$22)</f>
        <v>0</v>
      </c>
      <c r="V22" s="39">
        <f>($C$22*(V8-'Input Cost_MS6+1'!T120))+('Input Cost_MS6+1'!T120*'Kalkulation_MS6+1'!$D$22)</f>
        <v>0</v>
      </c>
      <c r="W22" s="39">
        <f>($C$22*(W8-'Input Cost_MS6+1'!U120))+('Input Cost_MS6+1'!U120*'Kalkulation_MS6+1'!$D$22)</f>
        <v>0</v>
      </c>
      <c r="X22" s="39">
        <f>($C$22*(X8-'Input Cost_MS6+1'!V120))+('Input Cost_MS6+1'!V120*'Kalkulation_MS6+1'!$D$22)</f>
        <v>0</v>
      </c>
      <c r="Y22" s="39">
        <f>($C$22*(Y8-'Input Cost_MS6+1'!W120))+('Input Cost_MS6+1'!W120*'Kalkulation_MS6+1'!$D$22)</f>
        <v>0</v>
      </c>
      <c r="Z22" s="39">
        <f>($C$22*(Z8-'Input Cost_MS6+1'!X120))+('Input Cost_MS6+1'!X120*'Kalkulation_MS6+1'!$D$22)</f>
        <v>0</v>
      </c>
      <c r="AA22" s="39">
        <f>($C$22*(AA8-'Input Cost_MS6+1'!Y120))+('Input Cost_MS6+1'!Y120*'Kalkulation_MS6+1'!$D$22)</f>
        <v>0</v>
      </c>
      <c r="AB22" s="39">
        <f>($C$22*(AB8-'Input Cost_MS6+1'!Z120))+('Input Cost_MS6+1'!Z120*'Kalkulation_MS6+1'!$D$22)</f>
        <v>0</v>
      </c>
      <c r="AC22" s="39">
        <f>($C$22*(AC8-'Input Cost_MS6+1'!AA120))+('Input Cost_MS6+1'!AA120*'Kalkulation_MS6+1'!$D$22)</f>
        <v>0</v>
      </c>
      <c r="AD22" s="39">
        <f>($C$22*(AD8-'Input Cost_MS6+1'!AB120))+('Input Cost_MS6+1'!AB120*'Kalkulation_MS6+1'!$D$22)</f>
        <v>0</v>
      </c>
      <c r="AE22" s="39">
        <f>($C$22*(AE8-'Input Cost_MS6+1'!AC120))+('Input Cost_MS6+1'!AC120*'Kalkulation_MS6+1'!$D$22)</f>
        <v>0</v>
      </c>
      <c r="AF22" s="39">
        <f>($C$22*(AF8-'Input Cost_MS6+1'!AD120))+('Input Cost_MS6+1'!AD120*'Kalkulation_MS6+1'!$D$22)</f>
        <v>0</v>
      </c>
      <c r="AG22" s="39">
        <f>($C$22*(AG8-'Input Cost_MS6+1'!AE120))+('Input Cost_MS6+1'!AE120*'Kalkulation_MS6+1'!$D$22)</f>
        <v>0</v>
      </c>
      <c r="AH22" s="39">
        <f>($C$22*(AH8-'Input Cost_MS6+1'!AF120))+('Input Cost_MS6+1'!AF120*'Kalkulation_MS6+1'!$D$22)</f>
        <v>0</v>
      </c>
      <c r="AI22" s="39">
        <f>($C$22*(AI8-'Input Cost_MS6+1'!AG120))+('Input Cost_MS6+1'!AG120*'Kalkulation_MS6+1'!$D$22)</f>
        <v>0</v>
      </c>
      <c r="AJ22" s="39">
        <f>($C$22*(AJ8-'Input Cost_MS6+1'!AH120))+('Input Cost_MS6+1'!AH120*'Kalkulation_MS6+1'!$D$22)</f>
        <v>0</v>
      </c>
      <c r="AK22" s="39">
        <f>($C$22*(AK8-'Input Cost_MS6+1'!AI120))+('Input Cost_MS6+1'!AI120*'Kalkulation_MS6+1'!$D$22)</f>
        <v>0</v>
      </c>
      <c r="AL22" s="39">
        <f>($C$22*(AL8-'Input Cost_MS6+1'!AJ120))+('Input Cost_MS6+1'!AJ120*'Kalkulation_MS6+1'!$D$22)</f>
        <v>0</v>
      </c>
      <c r="AM22" s="39">
        <f>($C$22*(AM8-'Input Cost_MS6+1'!AK120))+('Input Cost_MS6+1'!AK120*'Kalkulation_MS6+1'!$D$22)</f>
        <v>0</v>
      </c>
      <c r="AN22" s="39">
        <f>($C$22*(AN8-'Input Cost_MS6+1'!AL120))+('Input Cost_MS6+1'!AL120*'Kalkulation_MS6+1'!$D$22)</f>
        <v>0</v>
      </c>
      <c r="AO22" s="39">
        <f>($C$22*(AO8-'Input Cost_MS6+1'!AM120))+('Input Cost_MS6+1'!AM120*'Kalkulation_MS6+1'!$D$22)</f>
        <v>0</v>
      </c>
      <c r="AP22" s="39">
        <f>($C$22*(AP8-'Input Cost_MS6+1'!AN120))+('Input Cost_MS6+1'!AN120*'Kalkulation_MS6+1'!$D$22)</f>
        <v>0</v>
      </c>
      <c r="AQ22" s="39">
        <f>($C$22*(AQ8-'Input Cost_MS6+1'!AO120))+('Input Cost_MS6+1'!AO120*'Kalkulation_MS6+1'!$D$22)</f>
        <v>0</v>
      </c>
      <c r="AR22" s="39">
        <f>($C$22*(AR8-'Input Cost_MS6+1'!AP120))+('Input Cost_MS6+1'!AP120*'Kalkulation_MS6+1'!$D$22)</f>
        <v>0</v>
      </c>
      <c r="AS22" s="39">
        <f>($C$22*(AS8-'Input Cost_MS6+1'!AQ120))+('Input Cost_MS6+1'!AQ120*'Kalkulation_MS6+1'!$D$22)</f>
        <v>0</v>
      </c>
      <c r="AT22" s="39">
        <f>($C$22*(AT8-'Input Cost_MS6+1'!AR120))+('Input Cost_MS6+1'!AR120*'Kalkulation_MS6+1'!$D$22)</f>
        <v>0</v>
      </c>
    </row>
    <row r="23" spans="1:46" ht="16.5" customHeight="1">
      <c r="A23" s="7" t="s">
        <v>471</v>
      </c>
      <c r="B23" s="271" t="s">
        <v>299</v>
      </c>
      <c r="C23" s="767">
        <f>SUMIF(Grunddaten!$A$13:$A$23,$F$4,Grunddaten!$C$13:$C$23)</f>
        <v>0</v>
      </c>
      <c r="D23" s="768"/>
      <c r="E23" s="12">
        <f>SUMIF(Grunddaten!$A$13:$A$23,$F$4,Grunddaten!$K$13:$K$23)</f>
        <v>0</v>
      </c>
      <c r="F23" s="39">
        <f t="shared" ref="F23:AT23" si="8">$C$23*(F13+F14)</f>
        <v>0</v>
      </c>
      <c r="G23" s="39">
        <f t="shared" si="8"/>
        <v>0</v>
      </c>
      <c r="H23" s="39">
        <f t="shared" si="8"/>
        <v>0</v>
      </c>
      <c r="I23" s="39">
        <f t="shared" si="8"/>
        <v>0</v>
      </c>
      <c r="J23" s="39">
        <f t="shared" si="8"/>
        <v>0</v>
      </c>
      <c r="K23" s="39">
        <f t="shared" si="8"/>
        <v>0</v>
      </c>
      <c r="L23" s="39">
        <f t="shared" si="8"/>
        <v>0</v>
      </c>
      <c r="M23" s="39">
        <f t="shared" si="8"/>
        <v>0</v>
      </c>
      <c r="N23" s="39">
        <f t="shared" si="8"/>
        <v>0</v>
      </c>
      <c r="O23" s="39">
        <f t="shared" si="8"/>
        <v>0</v>
      </c>
      <c r="P23" s="39">
        <f t="shared" si="8"/>
        <v>0</v>
      </c>
      <c r="Q23" s="39">
        <f t="shared" si="8"/>
        <v>0</v>
      </c>
      <c r="R23" s="39">
        <f t="shared" si="8"/>
        <v>0</v>
      </c>
      <c r="S23" s="39">
        <f t="shared" si="8"/>
        <v>0</v>
      </c>
      <c r="T23" s="39">
        <f t="shared" si="8"/>
        <v>0</v>
      </c>
      <c r="U23" s="39">
        <f t="shared" si="8"/>
        <v>0</v>
      </c>
      <c r="V23" s="39">
        <f t="shared" si="8"/>
        <v>0</v>
      </c>
      <c r="W23" s="39">
        <f t="shared" si="8"/>
        <v>0</v>
      </c>
      <c r="X23" s="39">
        <f t="shared" si="8"/>
        <v>0</v>
      </c>
      <c r="Y23" s="39">
        <f t="shared" si="8"/>
        <v>0</v>
      </c>
      <c r="Z23" s="39">
        <f t="shared" si="8"/>
        <v>0</v>
      </c>
      <c r="AA23" s="39">
        <f t="shared" si="8"/>
        <v>0</v>
      </c>
      <c r="AB23" s="39">
        <f t="shared" si="8"/>
        <v>0</v>
      </c>
      <c r="AC23" s="39">
        <f t="shared" si="8"/>
        <v>0</v>
      </c>
      <c r="AD23" s="39">
        <f t="shared" si="8"/>
        <v>0</v>
      </c>
      <c r="AE23" s="39">
        <f t="shared" si="8"/>
        <v>0</v>
      </c>
      <c r="AF23" s="39">
        <f t="shared" si="8"/>
        <v>0</v>
      </c>
      <c r="AG23" s="39">
        <f t="shared" si="8"/>
        <v>0</v>
      </c>
      <c r="AH23" s="39">
        <f t="shared" si="8"/>
        <v>0</v>
      </c>
      <c r="AI23" s="39">
        <f t="shared" si="8"/>
        <v>0</v>
      </c>
      <c r="AJ23" s="39">
        <f t="shared" si="8"/>
        <v>0</v>
      </c>
      <c r="AK23" s="39">
        <f t="shared" si="8"/>
        <v>0</v>
      </c>
      <c r="AL23" s="39">
        <f t="shared" si="8"/>
        <v>0</v>
      </c>
      <c r="AM23" s="39">
        <f t="shared" si="8"/>
        <v>0</v>
      </c>
      <c r="AN23" s="39">
        <f t="shared" si="8"/>
        <v>0</v>
      </c>
      <c r="AO23" s="39">
        <f t="shared" si="8"/>
        <v>0</v>
      </c>
      <c r="AP23" s="39">
        <f t="shared" si="8"/>
        <v>0</v>
      </c>
      <c r="AQ23" s="39">
        <f t="shared" si="8"/>
        <v>0</v>
      </c>
      <c r="AR23" s="39">
        <f t="shared" si="8"/>
        <v>0</v>
      </c>
      <c r="AS23" s="39">
        <f t="shared" si="8"/>
        <v>0</v>
      </c>
      <c r="AT23" s="39">
        <f t="shared" si="8"/>
        <v>0</v>
      </c>
    </row>
    <row r="24" spans="1:46" ht="16.5" customHeight="1">
      <c r="A24" s="7" t="s">
        <v>283</v>
      </c>
      <c r="B24" s="271" t="s">
        <v>299</v>
      </c>
      <c r="C24" s="767">
        <f>SUMIF(Grunddaten!$A$13:$A$23,$F$4,Grunddaten!$E$13:$E$23)</f>
        <v>0</v>
      </c>
      <c r="D24" s="768">
        <f>SUMIF(Grunddaten!$A$13:$A$23,$F$4,Grunddaten!$T$13:$T$23)</f>
        <v>0</v>
      </c>
      <c r="E24" s="12">
        <f>SUMIF(Grunddaten!$A$13:$A$23,$F$4,Grunddaten!$M$13:$M$23)</f>
        <v>0</v>
      </c>
      <c r="F24" s="39">
        <f>($C$24*(F8-'Input Cost_MS6+1'!D120))+($C$24*F13)+($C$24*F14)+($C$24*(F16-('Input Cost_MS6+1'!D120*$D$16)))+($C$24*(F22-('Input Cost_MS6+1'!D120*$D$22)))+($C$24*F23)+('Input Cost_MS6+1'!D120*'Kalkulation_MS6+1'!$D$24)+(('Input Cost_MS6+1'!D120*'Kalkulation_MS6+1'!$D$16)*'Kalkulation_MS6+1'!$D$24)+(('Input Cost_MS6+1'!D120*'Kalkulation_MS6+1'!$D$22)*'Kalkulation_MS6+1'!$D$24)</f>
        <v>0</v>
      </c>
      <c r="G24" s="39">
        <f>($C$24*(G8-'Input Cost_MS6+1'!E120))+($C$24*G13)+($C$24*G14)+($C$24*(G16-('Input Cost_MS6+1'!E120*$D$16)))+($C$24*(G22-('Input Cost_MS6+1'!E120*$D$22)))+($C$24*G23)+('Input Cost_MS6+1'!E120*'Kalkulation_MS6+1'!$D$24)+(('Input Cost_MS6+1'!E120*'Kalkulation_MS6+1'!$D$16)*'Kalkulation_MS6+1'!$D$24)+(('Input Cost_MS6+1'!E120*'Kalkulation_MS6+1'!$D$22)*'Kalkulation_MS6+1'!$D$24)</f>
        <v>0</v>
      </c>
      <c r="H24" s="39">
        <f>($C$24*(H8-'Input Cost_MS6+1'!F120))+($C$24*H13)+($C$24*H14)+($C$24*(H16-('Input Cost_MS6+1'!F120*$D$16)))+($C$24*(H22-('Input Cost_MS6+1'!F120*$D$22)))+($C$24*H23)+('Input Cost_MS6+1'!F120*'Kalkulation_MS6+1'!$D$24)+(('Input Cost_MS6+1'!F120*'Kalkulation_MS6+1'!$D$16)*'Kalkulation_MS6+1'!$D$24)+(('Input Cost_MS6+1'!F120*'Kalkulation_MS6+1'!$D$22)*'Kalkulation_MS6+1'!$D$24)</f>
        <v>0</v>
      </c>
      <c r="I24" s="39">
        <f>($C$24*(I8-'Input Cost_MS6+1'!G120))+($C$24*I13)+($C$24*I14)+($C$24*(I16-('Input Cost_MS6+1'!G120*$D$16)))+($C$24*(I22-('Input Cost_MS6+1'!G120*$D$22)))+($C$24*I23)+('Input Cost_MS6+1'!G120*'Kalkulation_MS6+1'!$D$24)+(('Input Cost_MS6+1'!G120*'Kalkulation_MS6+1'!$D$16)*'Kalkulation_MS6+1'!$D$24)+(('Input Cost_MS6+1'!G120*'Kalkulation_MS6+1'!$D$22)*'Kalkulation_MS6+1'!$D$24)</f>
        <v>0</v>
      </c>
      <c r="J24" s="39">
        <f>($C$24*(J8-'Input Cost_MS6+1'!H120))+($C$24*J13)+($C$24*J14)+($C$24*(J16-('Input Cost_MS6+1'!H120*$D$16)))+($C$24*(J22-('Input Cost_MS6+1'!H120*$D$22)))+($C$24*J23)+('Input Cost_MS6+1'!H120*'Kalkulation_MS6+1'!$D$24)+(('Input Cost_MS6+1'!H120*'Kalkulation_MS6+1'!$D$16)*'Kalkulation_MS6+1'!$D$24)+(('Input Cost_MS6+1'!H120*'Kalkulation_MS6+1'!$D$22)*'Kalkulation_MS6+1'!$D$24)</f>
        <v>0</v>
      </c>
      <c r="K24" s="39">
        <f>($C$24*(K8-'Input Cost_MS6+1'!I120))+($C$24*K13)+($C$24*K14)+($C$24*(K16-('Input Cost_MS6+1'!I120*$D$16)))+($C$24*(K22-('Input Cost_MS6+1'!I120*$D$22)))+($C$24*K23)+('Input Cost_MS6+1'!I120*'Kalkulation_MS6+1'!$D$24)+(('Input Cost_MS6+1'!I120*'Kalkulation_MS6+1'!$D$16)*'Kalkulation_MS6+1'!$D$24)+(('Input Cost_MS6+1'!I120*'Kalkulation_MS6+1'!$D$22)*'Kalkulation_MS6+1'!$D$24)</f>
        <v>0</v>
      </c>
      <c r="L24" s="39">
        <f>($C$24*(L8-'Input Cost_MS6+1'!J120))+($C$24*L13)+($C$24*L14)+($C$24*(L16-('Input Cost_MS6+1'!J120*$D$16)))+($C$24*(L22-('Input Cost_MS6+1'!J120*$D$22)))+($C$24*L23)+('Input Cost_MS6+1'!J120*'Kalkulation_MS6+1'!$D$24)+(('Input Cost_MS6+1'!J120*'Kalkulation_MS6+1'!$D$16)*'Kalkulation_MS6+1'!$D$24)+(('Input Cost_MS6+1'!J120*'Kalkulation_MS6+1'!$D$22)*'Kalkulation_MS6+1'!$D$24)</f>
        <v>0</v>
      </c>
      <c r="M24" s="39">
        <f>($C$24*(M8-'Input Cost_MS6+1'!K120))+($C$24*M13)+($C$24*M14)+($C$24*(M16-('Input Cost_MS6+1'!K120*$D$16)))+($C$24*(M22-('Input Cost_MS6+1'!K120*$D$22)))+($C$24*M23)+('Input Cost_MS6+1'!K120*'Kalkulation_MS6+1'!$D$24)+(('Input Cost_MS6+1'!K120*'Kalkulation_MS6+1'!$D$16)*'Kalkulation_MS6+1'!$D$24)+(('Input Cost_MS6+1'!K120*'Kalkulation_MS6+1'!$D$22)*'Kalkulation_MS6+1'!$D$24)</f>
        <v>0</v>
      </c>
      <c r="N24" s="39">
        <f>($C$24*(N8-'Input Cost_MS6+1'!L120))+($C$24*N13)+($C$24*N14)+($C$24*(N16-('Input Cost_MS6+1'!L120*$D$16)))+($C$24*(N22-('Input Cost_MS6+1'!L120*$D$22)))+($C$24*N23)+('Input Cost_MS6+1'!L120*'Kalkulation_MS6+1'!$D$24)+(('Input Cost_MS6+1'!L120*'Kalkulation_MS6+1'!$D$16)*'Kalkulation_MS6+1'!$D$24)+(('Input Cost_MS6+1'!L120*'Kalkulation_MS6+1'!$D$22)*'Kalkulation_MS6+1'!$D$24)</f>
        <v>0</v>
      </c>
      <c r="O24" s="39">
        <f>($C$24*(O8-'Input Cost_MS6+1'!M120))+($C$24*O13)+($C$24*O14)+($C$24*(O16-('Input Cost_MS6+1'!M120*$D$16)))+($C$24*(O22-('Input Cost_MS6+1'!M120*$D$22)))+($C$24*O23)+('Input Cost_MS6+1'!M120*'Kalkulation_MS6+1'!$D$24)+(('Input Cost_MS6+1'!M120*'Kalkulation_MS6+1'!$D$16)*'Kalkulation_MS6+1'!$D$24)+(('Input Cost_MS6+1'!M120*'Kalkulation_MS6+1'!$D$22)*'Kalkulation_MS6+1'!$D$24)</f>
        <v>0</v>
      </c>
      <c r="P24" s="39">
        <f>($C$24*(P8-'Input Cost_MS6+1'!N120))+($C$24*P13)+($C$24*P14)+($C$24*(P16-('Input Cost_MS6+1'!N120*$D$16)))+($C$24*(P22-('Input Cost_MS6+1'!N120*$D$22)))+($C$24*P23)+('Input Cost_MS6+1'!N120*'Kalkulation_MS6+1'!$D$24)+(('Input Cost_MS6+1'!N120*'Kalkulation_MS6+1'!$D$16)*'Kalkulation_MS6+1'!$D$24)+(('Input Cost_MS6+1'!N120*'Kalkulation_MS6+1'!$D$22)*'Kalkulation_MS6+1'!$D$24)</f>
        <v>0</v>
      </c>
      <c r="Q24" s="39">
        <f>($C$24*(Q8-'Input Cost_MS6+1'!O120))+($C$24*Q13)+($C$24*Q14)+($C$24*(Q16-('Input Cost_MS6+1'!O120*$D$16)))+($C$24*(Q22-('Input Cost_MS6+1'!O120*$D$22)))+($C$24*Q23)+('Input Cost_MS6+1'!O120*'Kalkulation_MS6+1'!$D$24)+(('Input Cost_MS6+1'!O120*'Kalkulation_MS6+1'!$D$16)*'Kalkulation_MS6+1'!$D$24)+(('Input Cost_MS6+1'!O120*'Kalkulation_MS6+1'!$D$22)*'Kalkulation_MS6+1'!$D$24)</f>
        <v>0</v>
      </c>
      <c r="R24" s="39">
        <f>($C$24*(R8-'Input Cost_MS6+1'!P120))+($C$24*R13)+($C$24*R14)+($C$24*(R16-('Input Cost_MS6+1'!P120*$D$16)))+($C$24*(R22-('Input Cost_MS6+1'!P120*$D$22)))+($C$24*R23)+('Input Cost_MS6+1'!P120*'Kalkulation_MS6+1'!$D$24)+(('Input Cost_MS6+1'!P120*'Kalkulation_MS6+1'!$D$16)*'Kalkulation_MS6+1'!$D$24)+(('Input Cost_MS6+1'!P120*'Kalkulation_MS6+1'!$D$22)*'Kalkulation_MS6+1'!$D$24)</f>
        <v>0</v>
      </c>
      <c r="S24" s="39">
        <f>($C$24*(S8-'Input Cost_MS6+1'!Q120))+($C$24*S13)+($C$24*S14)+($C$24*(S16-('Input Cost_MS6+1'!Q120*$D$16)))+($C$24*(S22-('Input Cost_MS6+1'!Q120*$D$22)))+($C$24*S23)+('Input Cost_MS6+1'!Q120*'Kalkulation_MS6+1'!$D$24)+(('Input Cost_MS6+1'!Q120*'Kalkulation_MS6+1'!$D$16)*'Kalkulation_MS6+1'!$D$24)+(('Input Cost_MS6+1'!Q120*'Kalkulation_MS6+1'!$D$22)*'Kalkulation_MS6+1'!$D$24)</f>
        <v>0</v>
      </c>
      <c r="T24" s="39">
        <f>($C$24*(T8-'Input Cost_MS6+1'!R120))+($C$24*T13)+($C$24*T14)+($C$24*(T16-('Input Cost_MS6+1'!R120*$D$16)))+($C$24*(T22-('Input Cost_MS6+1'!R120*$D$22)))+($C$24*T23)+('Input Cost_MS6+1'!R120*'Kalkulation_MS6+1'!$D$24)+(('Input Cost_MS6+1'!R120*'Kalkulation_MS6+1'!$D$16)*'Kalkulation_MS6+1'!$D$24)+(('Input Cost_MS6+1'!R120*'Kalkulation_MS6+1'!$D$22)*'Kalkulation_MS6+1'!$D$24)</f>
        <v>0</v>
      </c>
      <c r="U24" s="39">
        <f>($C$24*(U8-'Input Cost_MS6+1'!S120))+($C$24*U13)+($C$24*U14)+($C$24*(U16-('Input Cost_MS6+1'!S120*$D$16)))+($C$24*(U22-('Input Cost_MS6+1'!S120*$D$22)))+($C$24*U23)+('Input Cost_MS6+1'!S120*'Kalkulation_MS6+1'!$D$24)+(('Input Cost_MS6+1'!S120*'Kalkulation_MS6+1'!$D$16)*'Kalkulation_MS6+1'!$D$24)+(('Input Cost_MS6+1'!S120*'Kalkulation_MS6+1'!$D$22)*'Kalkulation_MS6+1'!$D$24)</f>
        <v>0</v>
      </c>
      <c r="V24" s="39">
        <f>($C$24*(V8-'Input Cost_MS6+1'!T120))+($C$24*V13)+($C$24*V14)+($C$24*(V16-('Input Cost_MS6+1'!T120*$D$16)))+($C$24*(V22-('Input Cost_MS6+1'!T120*$D$22)))+($C$24*V23)+('Input Cost_MS6+1'!T120*'Kalkulation_MS6+1'!$D$24)+(('Input Cost_MS6+1'!T120*'Kalkulation_MS6+1'!$D$16)*'Kalkulation_MS6+1'!$D$24)+(('Input Cost_MS6+1'!T120*'Kalkulation_MS6+1'!$D$22)*'Kalkulation_MS6+1'!$D$24)</f>
        <v>0</v>
      </c>
      <c r="W24" s="39">
        <f>($C$24*(W8-'Input Cost_MS6+1'!U120))+($C$24*W13)+($C$24*W14)+($C$24*(W16-('Input Cost_MS6+1'!U120*$D$16)))+($C$24*(W22-('Input Cost_MS6+1'!U120*$D$22)))+($C$24*W23)+('Input Cost_MS6+1'!U120*'Kalkulation_MS6+1'!$D$24)+(('Input Cost_MS6+1'!U120*'Kalkulation_MS6+1'!$D$16)*'Kalkulation_MS6+1'!$D$24)+(('Input Cost_MS6+1'!U120*'Kalkulation_MS6+1'!$D$22)*'Kalkulation_MS6+1'!$D$24)</f>
        <v>0</v>
      </c>
      <c r="X24" s="39">
        <f>($C$24*(X8-'Input Cost_MS6+1'!V120))+($C$24*X13)+($C$24*X14)+($C$24*(X16-('Input Cost_MS6+1'!V120*$D$16)))+($C$24*(X22-('Input Cost_MS6+1'!V120*$D$22)))+($C$24*X23)+('Input Cost_MS6+1'!V120*'Kalkulation_MS6+1'!$D$24)+(('Input Cost_MS6+1'!V120*'Kalkulation_MS6+1'!$D$16)*'Kalkulation_MS6+1'!$D$24)+(('Input Cost_MS6+1'!V120*'Kalkulation_MS6+1'!$D$22)*'Kalkulation_MS6+1'!$D$24)</f>
        <v>0</v>
      </c>
      <c r="Y24" s="39">
        <f>($C$24*(Y8-'Input Cost_MS6+1'!W120))+($C$24*Y13)+($C$24*Y14)+($C$24*(Y16-('Input Cost_MS6+1'!W120*$D$16)))+($C$24*(Y22-('Input Cost_MS6+1'!W120*$D$22)))+($C$24*Y23)+('Input Cost_MS6+1'!W120*'Kalkulation_MS6+1'!$D$24)+(('Input Cost_MS6+1'!W120*'Kalkulation_MS6+1'!$D$16)*'Kalkulation_MS6+1'!$D$24)+(('Input Cost_MS6+1'!W120*'Kalkulation_MS6+1'!$D$22)*'Kalkulation_MS6+1'!$D$24)</f>
        <v>0</v>
      </c>
      <c r="Z24" s="39">
        <f>($C$24*(Z8-'Input Cost_MS6+1'!X120))+($C$24*Z13)+($C$24*Z14)+($C$24*(Z16-('Input Cost_MS6+1'!X120*$D$16)))+($C$24*(Z22-('Input Cost_MS6+1'!X120*$D$22)))+($C$24*Z23)+('Input Cost_MS6+1'!X120*'Kalkulation_MS6+1'!$D$24)+(('Input Cost_MS6+1'!X120*'Kalkulation_MS6+1'!$D$16)*'Kalkulation_MS6+1'!$D$24)+(('Input Cost_MS6+1'!X120*'Kalkulation_MS6+1'!$D$22)*'Kalkulation_MS6+1'!$D$24)</f>
        <v>0</v>
      </c>
      <c r="AA24" s="39">
        <f>($C$24*(AA8-'Input Cost_MS6+1'!Y120))+($C$24*AA13)+($C$24*AA14)+($C$24*(AA16-('Input Cost_MS6+1'!Y120*$D$16)))+($C$24*(AA22-('Input Cost_MS6+1'!Y120*$D$22)))+($C$24*AA23)+('Input Cost_MS6+1'!Y120*'Kalkulation_MS6+1'!$D$24)+(('Input Cost_MS6+1'!Y120*'Kalkulation_MS6+1'!$D$16)*'Kalkulation_MS6+1'!$D$24)+(('Input Cost_MS6+1'!Y120*'Kalkulation_MS6+1'!$D$22)*'Kalkulation_MS6+1'!$D$24)</f>
        <v>0</v>
      </c>
      <c r="AB24" s="39">
        <f>($C$24*(AB8-'Input Cost_MS6+1'!Z120))+($C$24*AB13)+($C$24*AB14)+($C$24*(AB16-('Input Cost_MS6+1'!Z120*$D$16)))+($C$24*(AB22-('Input Cost_MS6+1'!Z120*$D$22)))+($C$24*AB23)+('Input Cost_MS6+1'!Z120*'Kalkulation_MS6+1'!$D$24)+(('Input Cost_MS6+1'!Z120*'Kalkulation_MS6+1'!$D$16)*'Kalkulation_MS6+1'!$D$24)+(('Input Cost_MS6+1'!Z120*'Kalkulation_MS6+1'!$D$22)*'Kalkulation_MS6+1'!$D$24)</f>
        <v>0</v>
      </c>
      <c r="AC24" s="39">
        <f>($C$24*(AC8-'Input Cost_MS6+1'!AA120))+($C$24*AC13)+($C$24*AC14)+($C$24*(AC16-('Input Cost_MS6+1'!AA120*$D$16)))+($C$24*(AC22-('Input Cost_MS6+1'!AA120*$D$22)))+($C$24*AC23)+('Input Cost_MS6+1'!AA120*'Kalkulation_MS6+1'!$D$24)+(('Input Cost_MS6+1'!AA120*'Kalkulation_MS6+1'!$D$16)*'Kalkulation_MS6+1'!$D$24)+(('Input Cost_MS6+1'!AA120*'Kalkulation_MS6+1'!$D$22)*'Kalkulation_MS6+1'!$D$24)</f>
        <v>0</v>
      </c>
      <c r="AD24" s="39">
        <f>($C$24*(AD8-'Input Cost_MS6+1'!AB120))+($C$24*AD13)+($C$24*AD14)+($C$24*(AD16-('Input Cost_MS6+1'!AB120*$D$16)))+($C$24*(AD22-('Input Cost_MS6+1'!AB120*$D$22)))+($C$24*AD23)+('Input Cost_MS6+1'!AB120*'Kalkulation_MS6+1'!$D$24)+(('Input Cost_MS6+1'!AB120*'Kalkulation_MS6+1'!$D$16)*'Kalkulation_MS6+1'!$D$24)+(('Input Cost_MS6+1'!AB120*'Kalkulation_MS6+1'!$D$22)*'Kalkulation_MS6+1'!$D$24)</f>
        <v>0</v>
      </c>
      <c r="AE24" s="39">
        <f>($C$24*(AE8-'Input Cost_MS6+1'!AC120))+($C$24*AE13)+($C$24*AE14)+($C$24*(AE16-('Input Cost_MS6+1'!AC120*$D$16)))+($C$24*(AE22-('Input Cost_MS6+1'!AC120*$D$22)))+($C$24*AE23)+('Input Cost_MS6+1'!AC120*'Kalkulation_MS6+1'!$D$24)+(('Input Cost_MS6+1'!AC120*'Kalkulation_MS6+1'!$D$16)*'Kalkulation_MS6+1'!$D$24)+(('Input Cost_MS6+1'!AC120*'Kalkulation_MS6+1'!$D$22)*'Kalkulation_MS6+1'!$D$24)</f>
        <v>0</v>
      </c>
      <c r="AF24" s="39">
        <f>($C$24*(AF8-'Input Cost_MS6+1'!AD120))+($C$24*AF13)+($C$24*AF14)+($C$24*(AF16-('Input Cost_MS6+1'!AD120*$D$16)))+($C$24*(AF22-('Input Cost_MS6+1'!AD120*$D$22)))+($C$24*AF23)+('Input Cost_MS6+1'!AD120*'Kalkulation_MS6+1'!$D$24)+(('Input Cost_MS6+1'!AD120*'Kalkulation_MS6+1'!$D$16)*'Kalkulation_MS6+1'!$D$24)+(('Input Cost_MS6+1'!AD120*'Kalkulation_MS6+1'!$D$22)*'Kalkulation_MS6+1'!$D$24)</f>
        <v>0</v>
      </c>
      <c r="AG24" s="39">
        <f>($C$24*(AG8-'Input Cost_MS6+1'!AE120))+($C$24*AG13)+($C$24*AG14)+($C$24*(AG16-('Input Cost_MS6+1'!AE120*$D$16)))+($C$24*(AG22-('Input Cost_MS6+1'!AE120*$D$22)))+($C$24*AG23)+('Input Cost_MS6+1'!AE120*'Kalkulation_MS6+1'!$D$24)+(('Input Cost_MS6+1'!AE120*'Kalkulation_MS6+1'!$D$16)*'Kalkulation_MS6+1'!$D$24)+(('Input Cost_MS6+1'!AE120*'Kalkulation_MS6+1'!$D$22)*'Kalkulation_MS6+1'!$D$24)</f>
        <v>0</v>
      </c>
      <c r="AH24" s="39">
        <f>($C$24*(AH8-'Input Cost_MS6+1'!AF120))+($C$24*AH13)+($C$24*AH14)+($C$24*(AH16-('Input Cost_MS6+1'!AF120*$D$16)))+($C$24*(AH22-('Input Cost_MS6+1'!AF120*$D$22)))+($C$24*AH23)+('Input Cost_MS6+1'!AF120*'Kalkulation_MS6+1'!$D$24)+(('Input Cost_MS6+1'!AF120*'Kalkulation_MS6+1'!$D$16)*'Kalkulation_MS6+1'!$D$24)+(('Input Cost_MS6+1'!AF120*'Kalkulation_MS6+1'!$D$22)*'Kalkulation_MS6+1'!$D$24)</f>
        <v>0</v>
      </c>
      <c r="AI24" s="39">
        <f>($C$24*(AI8-'Input Cost_MS6+1'!AG120))+($C$24*AI13)+($C$24*AI14)+($C$24*(AI16-('Input Cost_MS6+1'!AG120*$D$16)))+($C$24*(AI22-('Input Cost_MS6+1'!AG120*$D$22)))+($C$24*AI23)+('Input Cost_MS6+1'!AG120*'Kalkulation_MS6+1'!$D$24)+(('Input Cost_MS6+1'!AG120*'Kalkulation_MS6+1'!$D$16)*'Kalkulation_MS6+1'!$D$24)+(('Input Cost_MS6+1'!AG120*'Kalkulation_MS6+1'!$D$22)*'Kalkulation_MS6+1'!$D$24)</f>
        <v>0</v>
      </c>
      <c r="AJ24" s="39">
        <f>($C$24*(AJ8-'Input Cost_MS6+1'!AH120))+($C$24*AJ13)+($C$24*AJ14)+($C$24*(AJ16-('Input Cost_MS6+1'!AH120*$D$16)))+($C$24*(AJ22-('Input Cost_MS6+1'!AH120*$D$22)))+($C$24*AJ23)+('Input Cost_MS6+1'!AH120*'Kalkulation_MS6+1'!$D$24)+(('Input Cost_MS6+1'!AH120*'Kalkulation_MS6+1'!$D$16)*'Kalkulation_MS6+1'!$D$24)+(('Input Cost_MS6+1'!AH120*'Kalkulation_MS6+1'!$D$22)*'Kalkulation_MS6+1'!$D$24)</f>
        <v>0</v>
      </c>
      <c r="AK24" s="39">
        <f>($C$24*(AK8-'Input Cost_MS6+1'!AI120))+($C$24*AK13)+($C$24*AK14)+($C$24*(AK16-('Input Cost_MS6+1'!AI120*$D$16)))+($C$24*(AK22-('Input Cost_MS6+1'!AI120*$D$22)))+($C$24*AK23)+('Input Cost_MS6+1'!AI120*'Kalkulation_MS6+1'!$D$24)+(('Input Cost_MS6+1'!AI120*'Kalkulation_MS6+1'!$D$16)*'Kalkulation_MS6+1'!$D$24)+(('Input Cost_MS6+1'!AI120*'Kalkulation_MS6+1'!$D$22)*'Kalkulation_MS6+1'!$D$24)</f>
        <v>0</v>
      </c>
      <c r="AL24" s="39">
        <f>($C$24*(AL8-'Input Cost_MS6+1'!AJ120))+($C$24*AL13)+($C$24*AL14)+($C$24*(AL16-('Input Cost_MS6+1'!AJ120*$D$16)))+($C$24*(AL22-('Input Cost_MS6+1'!AJ120*$D$22)))+($C$24*AL23)+('Input Cost_MS6+1'!AJ120*'Kalkulation_MS6+1'!$D$24)+(('Input Cost_MS6+1'!AJ120*'Kalkulation_MS6+1'!$D$16)*'Kalkulation_MS6+1'!$D$24)+(('Input Cost_MS6+1'!AJ120*'Kalkulation_MS6+1'!$D$22)*'Kalkulation_MS6+1'!$D$24)</f>
        <v>0</v>
      </c>
      <c r="AM24" s="39">
        <f>($C$24*(AM8-'Input Cost_MS6+1'!AK120))+($C$24*AM13)+($C$24*AM14)+($C$24*(AM16-('Input Cost_MS6+1'!AK120*$D$16)))+($C$24*(AM22-('Input Cost_MS6+1'!AK120*$D$22)))+($C$24*AM23)+('Input Cost_MS6+1'!AK120*'Kalkulation_MS6+1'!$D$24)+(('Input Cost_MS6+1'!AK120*'Kalkulation_MS6+1'!$D$16)*'Kalkulation_MS6+1'!$D$24)+(('Input Cost_MS6+1'!AK120*'Kalkulation_MS6+1'!$D$22)*'Kalkulation_MS6+1'!$D$24)</f>
        <v>0</v>
      </c>
      <c r="AN24" s="39">
        <f>($C$24*(AN8-'Input Cost_MS6+1'!AL120))+($C$24*AN13)+($C$24*AN14)+($C$24*(AN16-('Input Cost_MS6+1'!AL120*$D$16)))+($C$24*(AN22-('Input Cost_MS6+1'!AL120*$D$22)))+($C$24*AN23)+('Input Cost_MS6+1'!AL120*'Kalkulation_MS6+1'!$D$24)+(('Input Cost_MS6+1'!AL120*'Kalkulation_MS6+1'!$D$16)*'Kalkulation_MS6+1'!$D$24)+(('Input Cost_MS6+1'!AL120*'Kalkulation_MS6+1'!$D$22)*'Kalkulation_MS6+1'!$D$24)</f>
        <v>0</v>
      </c>
      <c r="AO24" s="39">
        <f>($C$24*(AO8-'Input Cost_MS6+1'!AM120))+($C$24*AO13)+($C$24*AO14)+($C$24*(AO16-('Input Cost_MS6+1'!AM120*$D$16)))+($C$24*(AO22-('Input Cost_MS6+1'!AM120*$D$22)))+($C$24*AO23)+('Input Cost_MS6+1'!AM120*'Kalkulation_MS6+1'!$D$24)+(('Input Cost_MS6+1'!AM120*'Kalkulation_MS6+1'!$D$16)*'Kalkulation_MS6+1'!$D$24)+(('Input Cost_MS6+1'!AM120*'Kalkulation_MS6+1'!$D$22)*'Kalkulation_MS6+1'!$D$24)</f>
        <v>0</v>
      </c>
      <c r="AP24" s="39">
        <f>($C$24*(AP8-'Input Cost_MS6+1'!AN120))+($C$24*AP13)+($C$24*AP14)+($C$24*(AP16-('Input Cost_MS6+1'!AN120*$D$16)))+($C$24*(AP22-('Input Cost_MS6+1'!AN120*$D$22)))+($C$24*AP23)+('Input Cost_MS6+1'!AN120*'Kalkulation_MS6+1'!$D$24)+(('Input Cost_MS6+1'!AN120*'Kalkulation_MS6+1'!$D$16)*'Kalkulation_MS6+1'!$D$24)+(('Input Cost_MS6+1'!AN120*'Kalkulation_MS6+1'!$D$22)*'Kalkulation_MS6+1'!$D$24)</f>
        <v>0</v>
      </c>
      <c r="AQ24" s="39">
        <f>($C$24*(AQ8-'Input Cost_MS6+1'!AO120))+($C$24*AQ13)+($C$24*AQ14)+($C$24*(AQ16-('Input Cost_MS6+1'!AO120*$D$16)))+($C$24*(AQ22-('Input Cost_MS6+1'!AO120*$D$22)))+($C$24*AQ23)+('Input Cost_MS6+1'!AO120*'Kalkulation_MS6+1'!$D$24)+(('Input Cost_MS6+1'!AO120*'Kalkulation_MS6+1'!$D$16)*'Kalkulation_MS6+1'!$D$24)+(('Input Cost_MS6+1'!AO120*'Kalkulation_MS6+1'!$D$22)*'Kalkulation_MS6+1'!$D$24)</f>
        <v>0</v>
      </c>
      <c r="AR24" s="39">
        <f>($C$24*(AR8-'Input Cost_MS6+1'!AP120))+($C$24*AR13)+($C$24*AR14)+($C$24*(AR16-('Input Cost_MS6+1'!AP120*$D$16)))+($C$24*(AR22-('Input Cost_MS6+1'!AP120*$D$22)))+($C$24*AR23)+('Input Cost_MS6+1'!AP120*'Kalkulation_MS6+1'!$D$24)+(('Input Cost_MS6+1'!AP120*'Kalkulation_MS6+1'!$D$16)*'Kalkulation_MS6+1'!$D$24)+(('Input Cost_MS6+1'!AP120*'Kalkulation_MS6+1'!$D$22)*'Kalkulation_MS6+1'!$D$24)</f>
        <v>0</v>
      </c>
      <c r="AS24" s="39">
        <f>($C$24*(AS8-'Input Cost_MS6+1'!AQ120))+($C$24*AS13)+($C$24*AS14)+($C$24*(AS16-('Input Cost_MS6+1'!AQ120*$D$16)))+($C$24*(AS22-('Input Cost_MS6+1'!AQ120*$D$22)))+($C$24*AS23)+('Input Cost_MS6+1'!AQ120*'Kalkulation_MS6+1'!$D$24)+(('Input Cost_MS6+1'!AQ120*'Kalkulation_MS6+1'!$D$16)*'Kalkulation_MS6+1'!$D$24)+(('Input Cost_MS6+1'!AQ120*'Kalkulation_MS6+1'!$D$22)*'Kalkulation_MS6+1'!$D$24)</f>
        <v>0</v>
      </c>
      <c r="AT24" s="39">
        <f>($C$24*(AT8-'Input Cost_MS6+1'!AR120))+($C$24*AT13)+($C$24*AT14)+($C$24*(AT16-('Input Cost_MS6+1'!AR120*$D$16)))+($C$24*(AT22-('Input Cost_MS6+1'!AR120*$D$22)))+($C$24*AT23)+('Input Cost_MS6+1'!AR120*'Kalkulation_MS6+1'!$D$24)+(('Input Cost_MS6+1'!AR120*'Kalkulation_MS6+1'!$D$16)*'Kalkulation_MS6+1'!$D$24)+(('Input Cost_MS6+1'!AR120*'Kalkulation_MS6+1'!$D$22)*'Kalkulation_MS6+1'!$D$24)</f>
        <v>0</v>
      </c>
    </row>
    <row r="25" spans="1:46" s="83" customFormat="1" ht="16.5" customHeight="1">
      <c r="A25" s="44" t="s">
        <v>397</v>
      </c>
      <c r="B25" s="762" t="s">
        <v>299</v>
      </c>
      <c r="C25" s="44"/>
      <c r="D25" s="48"/>
      <c r="E25" s="49"/>
      <c r="F25" s="44">
        <f>SUM(F22:F24)</f>
        <v>0</v>
      </c>
      <c r="G25" s="44">
        <f t="shared" ref="G25:AT25" si="9">SUM(G22:G24)</f>
        <v>0</v>
      </c>
      <c r="H25" s="44">
        <f t="shared" si="9"/>
        <v>0</v>
      </c>
      <c r="I25" s="44">
        <f t="shared" si="9"/>
        <v>0</v>
      </c>
      <c r="J25" s="44">
        <f t="shared" si="9"/>
        <v>0</v>
      </c>
      <c r="K25" s="44">
        <f t="shared" si="9"/>
        <v>0</v>
      </c>
      <c r="L25" s="44">
        <f t="shared" si="9"/>
        <v>0</v>
      </c>
      <c r="M25" s="44">
        <f t="shared" si="9"/>
        <v>0</v>
      </c>
      <c r="N25" s="44">
        <f t="shared" si="9"/>
        <v>0</v>
      </c>
      <c r="O25" s="44">
        <f t="shared" si="9"/>
        <v>0</v>
      </c>
      <c r="P25" s="44">
        <f t="shared" si="9"/>
        <v>0</v>
      </c>
      <c r="Q25" s="44">
        <f t="shared" si="9"/>
        <v>0</v>
      </c>
      <c r="R25" s="44">
        <f t="shared" si="9"/>
        <v>0</v>
      </c>
      <c r="S25" s="44">
        <f t="shared" si="9"/>
        <v>0</v>
      </c>
      <c r="T25" s="44">
        <f t="shared" si="9"/>
        <v>0</v>
      </c>
      <c r="U25" s="44">
        <f t="shared" si="9"/>
        <v>0</v>
      </c>
      <c r="V25" s="44">
        <f t="shared" si="9"/>
        <v>0</v>
      </c>
      <c r="W25" s="44">
        <f t="shared" si="9"/>
        <v>0</v>
      </c>
      <c r="X25" s="44">
        <f t="shared" si="9"/>
        <v>0</v>
      </c>
      <c r="Y25" s="44">
        <f t="shared" si="9"/>
        <v>0</v>
      </c>
      <c r="Z25" s="44">
        <f t="shared" si="9"/>
        <v>0</v>
      </c>
      <c r="AA25" s="44">
        <f t="shared" si="9"/>
        <v>0</v>
      </c>
      <c r="AB25" s="44">
        <f t="shared" si="9"/>
        <v>0</v>
      </c>
      <c r="AC25" s="44">
        <f t="shared" si="9"/>
        <v>0</v>
      </c>
      <c r="AD25" s="44">
        <f t="shared" si="9"/>
        <v>0</v>
      </c>
      <c r="AE25" s="44">
        <f t="shared" si="9"/>
        <v>0</v>
      </c>
      <c r="AF25" s="44">
        <f t="shared" si="9"/>
        <v>0</v>
      </c>
      <c r="AG25" s="44">
        <f t="shared" si="9"/>
        <v>0</v>
      </c>
      <c r="AH25" s="44">
        <f t="shared" si="9"/>
        <v>0</v>
      </c>
      <c r="AI25" s="44">
        <f t="shared" si="9"/>
        <v>0</v>
      </c>
      <c r="AJ25" s="44">
        <f t="shared" si="9"/>
        <v>0</v>
      </c>
      <c r="AK25" s="44">
        <f t="shared" si="9"/>
        <v>0</v>
      </c>
      <c r="AL25" s="44">
        <f t="shared" si="9"/>
        <v>0</v>
      </c>
      <c r="AM25" s="44">
        <f t="shared" si="9"/>
        <v>0</v>
      </c>
      <c r="AN25" s="44">
        <f t="shared" si="9"/>
        <v>0</v>
      </c>
      <c r="AO25" s="44">
        <f t="shared" si="9"/>
        <v>0</v>
      </c>
      <c r="AP25" s="44">
        <f t="shared" si="9"/>
        <v>0</v>
      </c>
      <c r="AQ25" s="44">
        <f t="shared" si="9"/>
        <v>0</v>
      </c>
      <c r="AR25" s="44">
        <f t="shared" si="9"/>
        <v>0</v>
      </c>
      <c r="AS25" s="44">
        <f t="shared" si="9"/>
        <v>0</v>
      </c>
      <c r="AT25" s="44">
        <f t="shared" si="9"/>
        <v>0</v>
      </c>
    </row>
    <row r="26" spans="1:46" s="3" customFormat="1" ht="16.5" customHeight="1">
      <c r="A26" s="20" t="s">
        <v>254</v>
      </c>
      <c r="B26" s="757" t="s">
        <v>299</v>
      </c>
      <c r="C26" s="20"/>
      <c r="D26" s="21"/>
      <c r="E26" s="22"/>
      <c r="F26" s="358">
        <f>F19+F25+F34</f>
        <v>0</v>
      </c>
      <c r="G26" s="358">
        <f t="shared" ref="G26:AT26" si="10">G19+G25+G34</f>
        <v>0</v>
      </c>
      <c r="H26" s="358">
        <f t="shared" si="10"/>
        <v>0</v>
      </c>
      <c r="I26" s="358">
        <f t="shared" si="10"/>
        <v>0</v>
      </c>
      <c r="J26" s="358">
        <f t="shared" si="10"/>
        <v>0</v>
      </c>
      <c r="K26" s="358">
        <f t="shared" si="10"/>
        <v>0</v>
      </c>
      <c r="L26" s="358">
        <f t="shared" si="10"/>
        <v>0</v>
      </c>
      <c r="M26" s="358">
        <f t="shared" si="10"/>
        <v>0</v>
      </c>
      <c r="N26" s="358">
        <f t="shared" si="10"/>
        <v>0</v>
      </c>
      <c r="O26" s="358">
        <f t="shared" si="10"/>
        <v>0</v>
      </c>
      <c r="P26" s="358">
        <f t="shared" si="10"/>
        <v>0</v>
      </c>
      <c r="Q26" s="358">
        <f t="shared" si="10"/>
        <v>0</v>
      </c>
      <c r="R26" s="358">
        <f t="shared" si="10"/>
        <v>0</v>
      </c>
      <c r="S26" s="358">
        <f t="shared" si="10"/>
        <v>0</v>
      </c>
      <c r="T26" s="358">
        <f t="shared" si="10"/>
        <v>0</v>
      </c>
      <c r="U26" s="358">
        <f t="shared" si="10"/>
        <v>0</v>
      </c>
      <c r="V26" s="358">
        <f t="shared" si="10"/>
        <v>0</v>
      </c>
      <c r="W26" s="358">
        <f t="shared" si="10"/>
        <v>0</v>
      </c>
      <c r="X26" s="358">
        <f t="shared" si="10"/>
        <v>0</v>
      </c>
      <c r="Y26" s="358">
        <f t="shared" si="10"/>
        <v>0</v>
      </c>
      <c r="Z26" s="358">
        <f t="shared" si="10"/>
        <v>0</v>
      </c>
      <c r="AA26" s="358">
        <f t="shared" si="10"/>
        <v>0</v>
      </c>
      <c r="AB26" s="358">
        <f t="shared" si="10"/>
        <v>0</v>
      </c>
      <c r="AC26" s="358">
        <f t="shared" si="10"/>
        <v>0</v>
      </c>
      <c r="AD26" s="358">
        <f t="shared" si="10"/>
        <v>0</v>
      </c>
      <c r="AE26" s="358">
        <f t="shared" si="10"/>
        <v>0</v>
      </c>
      <c r="AF26" s="358">
        <f t="shared" si="10"/>
        <v>0</v>
      </c>
      <c r="AG26" s="358">
        <f t="shared" si="10"/>
        <v>0</v>
      </c>
      <c r="AH26" s="358">
        <f t="shared" si="10"/>
        <v>0</v>
      </c>
      <c r="AI26" s="358">
        <f t="shared" si="10"/>
        <v>0</v>
      </c>
      <c r="AJ26" s="358">
        <f t="shared" si="10"/>
        <v>0</v>
      </c>
      <c r="AK26" s="358">
        <f t="shared" si="10"/>
        <v>0</v>
      </c>
      <c r="AL26" s="358">
        <f t="shared" si="10"/>
        <v>0</v>
      </c>
      <c r="AM26" s="358">
        <f t="shared" si="10"/>
        <v>0</v>
      </c>
      <c r="AN26" s="358">
        <f t="shared" si="10"/>
        <v>0</v>
      </c>
      <c r="AO26" s="358">
        <f t="shared" si="10"/>
        <v>0</v>
      </c>
      <c r="AP26" s="358">
        <f t="shared" si="10"/>
        <v>0</v>
      </c>
      <c r="AQ26" s="358">
        <f t="shared" si="10"/>
        <v>0</v>
      </c>
      <c r="AR26" s="358">
        <f t="shared" si="10"/>
        <v>0</v>
      </c>
      <c r="AS26" s="358">
        <f t="shared" si="10"/>
        <v>0</v>
      </c>
      <c r="AT26" s="358">
        <f t="shared" si="10"/>
        <v>0</v>
      </c>
    </row>
    <row r="27" spans="1:46" s="3" customFormat="1" ht="16.5" customHeight="1">
      <c r="A27" s="13" t="s">
        <v>398</v>
      </c>
      <c r="B27" s="760" t="s">
        <v>299</v>
      </c>
      <c r="C27" s="13"/>
      <c r="D27" s="14"/>
      <c r="E27" s="15"/>
      <c r="F27" s="45">
        <f>F6-F26</f>
        <v>0</v>
      </c>
      <c r="G27" s="45">
        <f t="shared" ref="G27:AT27" si="11">G6-G26</f>
        <v>0</v>
      </c>
      <c r="H27" s="45">
        <f t="shared" si="11"/>
        <v>0</v>
      </c>
      <c r="I27" s="45">
        <f t="shared" si="11"/>
        <v>0</v>
      </c>
      <c r="J27" s="45">
        <f t="shared" si="11"/>
        <v>0</v>
      </c>
      <c r="K27" s="45">
        <f t="shared" si="11"/>
        <v>0</v>
      </c>
      <c r="L27" s="45">
        <f t="shared" si="11"/>
        <v>0</v>
      </c>
      <c r="M27" s="45">
        <f t="shared" si="11"/>
        <v>0</v>
      </c>
      <c r="N27" s="45">
        <f t="shared" si="11"/>
        <v>0</v>
      </c>
      <c r="O27" s="45">
        <f t="shared" si="11"/>
        <v>0</v>
      </c>
      <c r="P27" s="45">
        <f t="shared" si="11"/>
        <v>0</v>
      </c>
      <c r="Q27" s="45">
        <f t="shared" si="11"/>
        <v>0</v>
      </c>
      <c r="R27" s="45">
        <f t="shared" si="11"/>
        <v>0</v>
      </c>
      <c r="S27" s="45">
        <f t="shared" si="11"/>
        <v>0</v>
      </c>
      <c r="T27" s="45">
        <f t="shared" si="11"/>
        <v>0</v>
      </c>
      <c r="U27" s="45">
        <f t="shared" si="11"/>
        <v>0</v>
      </c>
      <c r="V27" s="45">
        <f t="shared" si="11"/>
        <v>0</v>
      </c>
      <c r="W27" s="45">
        <f t="shared" si="11"/>
        <v>0</v>
      </c>
      <c r="X27" s="45">
        <f t="shared" si="11"/>
        <v>0</v>
      </c>
      <c r="Y27" s="45">
        <f t="shared" si="11"/>
        <v>0</v>
      </c>
      <c r="Z27" s="45">
        <f t="shared" si="11"/>
        <v>0</v>
      </c>
      <c r="AA27" s="45">
        <f t="shared" si="11"/>
        <v>0</v>
      </c>
      <c r="AB27" s="45">
        <f t="shared" si="11"/>
        <v>0</v>
      </c>
      <c r="AC27" s="45">
        <f t="shared" si="11"/>
        <v>0</v>
      </c>
      <c r="AD27" s="45">
        <f t="shared" si="11"/>
        <v>0</v>
      </c>
      <c r="AE27" s="45">
        <f t="shared" si="11"/>
        <v>0</v>
      </c>
      <c r="AF27" s="45">
        <f t="shared" si="11"/>
        <v>0</v>
      </c>
      <c r="AG27" s="45">
        <f t="shared" si="11"/>
        <v>0</v>
      </c>
      <c r="AH27" s="45">
        <f t="shared" si="11"/>
        <v>0</v>
      </c>
      <c r="AI27" s="45">
        <f t="shared" si="11"/>
        <v>0</v>
      </c>
      <c r="AJ27" s="45">
        <f t="shared" si="11"/>
        <v>0</v>
      </c>
      <c r="AK27" s="45">
        <f t="shared" si="11"/>
        <v>0</v>
      </c>
      <c r="AL27" s="45">
        <f t="shared" si="11"/>
        <v>0</v>
      </c>
      <c r="AM27" s="45">
        <f t="shared" si="11"/>
        <v>0</v>
      </c>
      <c r="AN27" s="45">
        <f t="shared" si="11"/>
        <v>0</v>
      </c>
      <c r="AO27" s="45">
        <f t="shared" si="11"/>
        <v>0</v>
      </c>
      <c r="AP27" s="45">
        <f t="shared" si="11"/>
        <v>0</v>
      </c>
      <c r="AQ27" s="45">
        <f t="shared" si="11"/>
        <v>0</v>
      </c>
      <c r="AR27" s="45">
        <f t="shared" si="11"/>
        <v>0</v>
      </c>
      <c r="AS27" s="45">
        <f t="shared" si="11"/>
        <v>0</v>
      </c>
      <c r="AT27" s="45">
        <f t="shared" si="11"/>
        <v>0</v>
      </c>
    </row>
    <row r="28" spans="1:46" s="3" customFormat="1" ht="16.5" customHeight="1">
      <c r="A28" s="16" t="s">
        <v>398</v>
      </c>
      <c r="B28" s="761" t="s">
        <v>98</v>
      </c>
      <c r="C28" s="16"/>
      <c r="D28" s="17"/>
      <c r="E28" s="18"/>
      <c r="F28" s="46">
        <f>IF(F6=0,0,F27/F6)</f>
        <v>0</v>
      </c>
      <c r="G28" s="46">
        <f t="shared" ref="G28:AT28" si="12">IF(G6=0,0,G27/G6)</f>
        <v>0</v>
      </c>
      <c r="H28" s="46">
        <f t="shared" si="12"/>
        <v>0</v>
      </c>
      <c r="I28" s="46">
        <f t="shared" si="12"/>
        <v>0</v>
      </c>
      <c r="J28" s="46">
        <f t="shared" si="12"/>
        <v>0</v>
      </c>
      <c r="K28" s="46">
        <f t="shared" si="12"/>
        <v>0</v>
      </c>
      <c r="L28" s="46">
        <f t="shared" si="12"/>
        <v>0</v>
      </c>
      <c r="M28" s="46">
        <f t="shared" si="12"/>
        <v>0</v>
      </c>
      <c r="N28" s="46">
        <f t="shared" si="12"/>
        <v>0</v>
      </c>
      <c r="O28" s="46">
        <f t="shared" si="12"/>
        <v>0</v>
      </c>
      <c r="P28" s="46">
        <f t="shared" si="12"/>
        <v>0</v>
      </c>
      <c r="Q28" s="46">
        <f t="shared" si="12"/>
        <v>0</v>
      </c>
      <c r="R28" s="46">
        <f t="shared" si="12"/>
        <v>0</v>
      </c>
      <c r="S28" s="46">
        <f t="shared" si="12"/>
        <v>0</v>
      </c>
      <c r="T28" s="46">
        <f t="shared" si="12"/>
        <v>0</v>
      </c>
      <c r="U28" s="46">
        <f t="shared" si="12"/>
        <v>0</v>
      </c>
      <c r="V28" s="46">
        <f t="shared" si="12"/>
        <v>0</v>
      </c>
      <c r="W28" s="46">
        <f t="shared" si="12"/>
        <v>0</v>
      </c>
      <c r="X28" s="46">
        <f t="shared" si="12"/>
        <v>0</v>
      </c>
      <c r="Y28" s="46">
        <f t="shared" si="12"/>
        <v>0</v>
      </c>
      <c r="Z28" s="46">
        <f t="shared" si="12"/>
        <v>0</v>
      </c>
      <c r="AA28" s="46">
        <f t="shared" si="12"/>
        <v>0</v>
      </c>
      <c r="AB28" s="46">
        <f t="shared" si="12"/>
        <v>0</v>
      </c>
      <c r="AC28" s="46">
        <f t="shared" si="12"/>
        <v>0</v>
      </c>
      <c r="AD28" s="46">
        <f t="shared" si="12"/>
        <v>0</v>
      </c>
      <c r="AE28" s="46">
        <f t="shared" si="12"/>
        <v>0</v>
      </c>
      <c r="AF28" s="46">
        <f t="shared" si="12"/>
        <v>0</v>
      </c>
      <c r="AG28" s="46">
        <f t="shared" si="12"/>
        <v>0</v>
      </c>
      <c r="AH28" s="46">
        <f t="shared" si="12"/>
        <v>0</v>
      </c>
      <c r="AI28" s="46">
        <f t="shared" si="12"/>
        <v>0</v>
      </c>
      <c r="AJ28" s="46">
        <f t="shared" si="12"/>
        <v>0</v>
      </c>
      <c r="AK28" s="46">
        <f t="shared" si="12"/>
        <v>0</v>
      </c>
      <c r="AL28" s="46">
        <f t="shared" si="12"/>
        <v>0</v>
      </c>
      <c r="AM28" s="46">
        <f t="shared" si="12"/>
        <v>0</v>
      </c>
      <c r="AN28" s="46">
        <f t="shared" si="12"/>
        <v>0</v>
      </c>
      <c r="AO28" s="46">
        <f t="shared" si="12"/>
        <v>0</v>
      </c>
      <c r="AP28" s="46">
        <f t="shared" si="12"/>
        <v>0</v>
      </c>
      <c r="AQ28" s="46">
        <f t="shared" si="12"/>
        <v>0</v>
      </c>
      <c r="AR28" s="46">
        <f t="shared" si="12"/>
        <v>0</v>
      </c>
      <c r="AS28" s="46">
        <f t="shared" si="12"/>
        <v>0</v>
      </c>
      <c r="AT28" s="46">
        <f t="shared" si="12"/>
        <v>0</v>
      </c>
    </row>
    <row r="29" spans="1:46" ht="16.5" customHeight="1">
      <c r="A29" s="7" t="s">
        <v>256</v>
      </c>
      <c r="B29" s="271" t="s">
        <v>299</v>
      </c>
      <c r="C29" s="767">
        <f>SUMIF(Grunddaten!$A$13:$A$23,$F$4,Grunddaten!$F$13:$F$23)</f>
        <v>0</v>
      </c>
      <c r="D29" s="768">
        <f>SUMIF(Grunddaten!$A$13:$A$23,$F$4,Grunddaten!$U$13:$U$23)</f>
        <v>0</v>
      </c>
      <c r="E29" s="12">
        <f>SUMIF(Grunddaten!$A$13:$A$23,$F$4,Grunddaten!$N$13:$N$23)</f>
        <v>0</v>
      </c>
      <c r="F29" s="47">
        <f>($C$29*(F26-F34-'Input Cost_MS6+1'!D121))+('Input Cost_MS6+1'!D121*'Kalkulation_MS6+1'!$D$29)</f>
        <v>0</v>
      </c>
      <c r="G29" s="47">
        <f>($C$29*(G26-G34-'Input Cost_MS6+1'!E121))+('Input Cost_MS6+1'!E121*'Kalkulation_MS6+1'!$D$29)</f>
        <v>0</v>
      </c>
      <c r="H29" s="47">
        <f>($C$29*(H26-H34-'Input Cost_MS6+1'!F121))+('Input Cost_MS6+1'!F121*'Kalkulation_MS6+1'!$D$29)</f>
        <v>0</v>
      </c>
      <c r="I29" s="47">
        <f>($C$29*(I26-I34-'Input Cost_MS6+1'!G121))+('Input Cost_MS6+1'!G121*'Kalkulation_MS6+1'!$D$29)</f>
        <v>0</v>
      </c>
      <c r="J29" s="47">
        <f>($C$29*(J26-J34-'Input Cost_MS6+1'!H121))+('Input Cost_MS6+1'!H121*'Kalkulation_MS6+1'!$D$29)</f>
        <v>0</v>
      </c>
      <c r="K29" s="47">
        <f>($C$29*(K26-K34-'Input Cost_MS6+1'!I121))+('Input Cost_MS6+1'!I121*'Kalkulation_MS6+1'!$D$29)</f>
        <v>0</v>
      </c>
      <c r="L29" s="47">
        <f>($C$29*(L26-L34-'Input Cost_MS6+1'!J121))+('Input Cost_MS6+1'!J121*'Kalkulation_MS6+1'!$D$29)</f>
        <v>0</v>
      </c>
      <c r="M29" s="47">
        <f>($C$29*(M26-M34-'Input Cost_MS6+1'!K121))+('Input Cost_MS6+1'!K121*'Kalkulation_MS6+1'!$D$29)</f>
        <v>0</v>
      </c>
      <c r="N29" s="47">
        <f>($C$29*(N26-N34-'Input Cost_MS6+1'!L121))+('Input Cost_MS6+1'!L121*'Kalkulation_MS6+1'!$D$29)</f>
        <v>0</v>
      </c>
      <c r="O29" s="47">
        <f>($C$29*(O26-O34-'Input Cost_MS6+1'!M121))+('Input Cost_MS6+1'!M121*'Kalkulation_MS6+1'!$D$29)</f>
        <v>0</v>
      </c>
      <c r="P29" s="47">
        <f>($C$29*(P26-P34-'Input Cost_MS6+1'!N121))+('Input Cost_MS6+1'!N121*'Kalkulation_MS6+1'!$D$29)</f>
        <v>0</v>
      </c>
      <c r="Q29" s="47">
        <f>($C$29*(Q26-Q34-'Input Cost_MS6+1'!O121))+('Input Cost_MS6+1'!O121*'Kalkulation_MS6+1'!$D$29)</f>
        <v>0</v>
      </c>
      <c r="R29" s="47">
        <f>($C$29*(R26-R34-'Input Cost_MS6+1'!P121))+('Input Cost_MS6+1'!P121*'Kalkulation_MS6+1'!$D$29)</f>
        <v>0</v>
      </c>
      <c r="S29" s="47">
        <f>($C$29*(S26-S34-'Input Cost_MS6+1'!Q121))+('Input Cost_MS6+1'!Q121*'Kalkulation_MS6+1'!$D$29)</f>
        <v>0</v>
      </c>
      <c r="T29" s="47">
        <f>($C$29*(T26-T34-'Input Cost_MS6+1'!R121))+('Input Cost_MS6+1'!R121*'Kalkulation_MS6+1'!$D$29)</f>
        <v>0</v>
      </c>
      <c r="U29" s="47">
        <f>($C$29*(U26-U34-'Input Cost_MS6+1'!S121))+('Input Cost_MS6+1'!S121*'Kalkulation_MS6+1'!$D$29)</f>
        <v>0</v>
      </c>
      <c r="V29" s="47">
        <f>($C$29*(V26-V34-'Input Cost_MS6+1'!T121))+('Input Cost_MS6+1'!T121*'Kalkulation_MS6+1'!$D$29)</f>
        <v>0</v>
      </c>
      <c r="W29" s="47">
        <f>($C$29*(W26-W34-'Input Cost_MS6+1'!U121))+('Input Cost_MS6+1'!U121*'Kalkulation_MS6+1'!$D$29)</f>
        <v>0</v>
      </c>
      <c r="X29" s="47">
        <f>($C$29*(X26-X34-'Input Cost_MS6+1'!V121))+('Input Cost_MS6+1'!V121*'Kalkulation_MS6+1'!$D$29)</f>
        <v>0</v>
      </c>
      <c r="Y29" s="47">
        <f>($C$29*(Y26-Y34-'Input Cost_MS6+1'!W121))+('Input Cost_MS6+1'!W121*'Kalkulation_MS6+1'!$D$29)</f>
        <v>0</v>
      </c>
      <c r="Z29" s="47">
        <f>($C$29*(Z26-Z34-'Input Cost_MS6+1'!X121))+('Input Cost_MS6+1'!X121*'Kalkulation_MS6+1'!$D$29)</f>
        <v>0</v>
      </c>
      <c r="AA29" s="47">
        <f>($C$29*(AA26-AA34-'Input Cost_MS6+1'!Y121))+('Input Cost_MS6+1'!Y121*'Kalkulation_MS6+1'!$D$29)</f>
        <v>0</v>
      </c>
      <c r="AB29" s="47">
        <f>($C$29*(AB26-AB34-'Input Cost_MS6+1'!Z121))+('Input Cost_MS6+1'!Z121*'Kalkulation_MS6+1'!$D$29)</f>
        <v>0</v>
      </c>
      <c r="AC29" s="47">
        <f>($C$29*(AC26-AC34-'Input Cost_MS6+1'!AA121))+('Input Cost_MS6+1'!AA121*'Kalkulation_MS6+1'!$D$29)</f>
        <v>0</v>
      </c>
      <c r="AD29" s="47">
        <f>($C$29*(AD26-AD34-'Input Cost_MS6+1'!AB121))+('Input Cost_MS6+1'!AB121*'Kalkulation_MS6+1'!$D$29)</f>
        <v>0</v>
      </c>
      <c r="AE29" s="47">
        <f>($C$29*(AE26-AE34-'Input Cost_MS6+1'!AC121))+('Input Cost_MS6+1'!AC121*'Kalkulation_MS6+1'!$D$29)</f>
        <v>0</v>
      </c>
      <c r="AF29" s="47">
        <f>($C$29*(AF26-AF34-'Input Cost_MS6+1'!AD121))+('Input Cost_MS6+1'!AD121*'Kalkulation_MS6+1'!$D$29)</f>
        <v>0</v>
      </c>
      <c r="AG29" s="47">
        <f>($C$29*(AG26-AG34-'Input Cost_MS6+1'!AE121))+('Input Cost_MS6+1'!AE121*'Kalkulation_MS6+1'!$D$29)</f>
        <v>0</v>
      </c>
      <c r="AH29" s="47">
        <f>($C$29*(AH26-AH34-'Input Cost_MS6+1'!AF121))+('Input Cost_MS6+1'!AF121*'Kalkulation_MS6+1'!$D$29)</f>
        <v>0</v>
      </c>
      <c r="AI29" s="47">
        <f>($C$29*(AI26-AI34-'Input Cost_MS6+1'!AG121))+('Input Cost_MS6+1'!AG121*'Kalkulation_MS6+1'!$D$29)</f>
        <v>0</v>
      </c>
      <c r="AJ29" s="47">
        <f>($C$29*(AJ26-AJ34-'Input Cost_MS6+1'!AH121))+('Input Cost_MS6+1'!AH121*'Kalkulation_MS6+1'!$D$29)</f>
        <v>0</v>
      </c>
      <c r="AK29" s="47">
        <f>($C$29*(AK26-AK34-'Input Cost_MS6+1'!AI121))+('Input Cost_MS6+1'!AI121*'Kalkulation_MS6+1'!$D$29)</f>
        <v>0</v>
      </c>
      <c r="AL29" s="47">
        <f>($C$29*(AL26-AL34-'Input Cost_MS6+1'!AJ121))+('Input Cost_MS6+1'!AJ121*'Kalkulation_MS6+1'!$D$29)</f>
        <v>0</v>
      </c>
      <c r="AM29" s="47">
        <f>($C$29*(AM26-AM34-'Input Cost_MS6+1'!AK121))+('Input Cost_MS6+1'!AK121*'Kalkulation_MS6+1'!$D$29)</f>
        <v>0</v>
      </c>
      <c r="AN29" s="47">
        <f>($C$29*(AN26-AN34-'Input Cost_MS6+1'!AL121))+('Input Cost_MS6+1'!AL121*'Kalkulation_MS6+1'!$D$29)</f>
        <v>0</v>
      </c>
      <c r="AO29" s="47">
        <f>($C$29*(AO26-AO34-'Input Cost_MS6+1'!AM121))+('Input Cost_MS6+1'!AM121*'Kalkulation_MS6+1'!$D$29)</f>
        <v>0</v>
      </c>
      <c r="AP29" s="47">
        <f>($C$29*(AP26-AP34-'Input Cost_MS6+1'!AN121))+('Input Cost_MS6+1'!AN121*'Kalkulation_MS6+1'!$D$29)</f>
        <v>0</v>
      </c>
      <c r="AQ29" s="47">
        <f>($C$29*(AQ26-AQ34-'Input Cost_MS6+1'!AO121))+('Input Cost_MS6+1'!AO121*'Kalkulation_MS6+1'!$D$29)</f>
        <v>0</v>
      </c>
      <c r="AR29" s="47">
        <f>($C$29*(AR26-AR34-'Input Cost_MS6+1'!AP121))+('Input Cost_MS6+1'!AP121*'Kalkulation_MS6+1'!$D$29)</f>
        <v>0</v>
      </c>
      <c r="AS29" s="47">
        <f>($C$29*(AS26-AS34-'Input Cost_MS6+1'!AQ121))+('Input Cost_MS6+1'!AQ121*'Kalkulation_MS6+1'!$D$29)</f>
        <v>0</v>
      </c>
      <c r="AT29" s="47">
        <f>($C$29*(AT26-AT34-'Input Cost_MS6+1'!AR121))+('Input Cost_MS6+1'!AR121*'Kalkulation_MS6+1'!$D$29)</f>
        <v>0</v>
      </c>
    </row>
    <row r="30" spans="1:46" ht="16.5" customHeight="1">
      <c r="A30" s="7" t="s">
        <v>257</v>
      </c>
      <c r="B30" s="271" t="s">
        <v>299</v>
      </c>
      <c r="C30" s="767">
        <f>SUMIF(Grunddaten!$A$13:$A$23,$F$4,Grunddaten!$G$13:$G$23)</f>
        <v>0</v>
      </c>
      <c r="D30" s="768">
        <f>SUMIF(Grunddaten!$A$13:$A$23,$F$4,Grunddaten!$V$13:$V$23)</f>
        <v>0</v>
      </c>
      <c r="E30" s="12">
        <f>SUMIF(Grunddaten!$A$13:$A$23,$F$4,Grunddaten!$O$13:$O$23)</f>
        <v>0</v>
      </c>
      <c r="F30" s="39">
        <f>($C$30*(F26-F34-'Input Cost_MS6+1'!D121))+('Input Cost_MS6+1'!D121*'Kalkulation_MS6+1'!$D$30)</f>
        <v>0</v>
      </c>
      <c r="G30" s="39">
        <f>($C$30*(G26-G34-'Input Cost_MS6+1'!E121))+('Input Cost_MS6+1'!E121*'Kalkulation_MS6+1'!$D$30)</f>
        <v>0</v>
      </c>
      <c r="H30" s="39">
        <f>($C$30*(H26-H34-'Input Cost_MS6+1'!F121))+('Input Cost_MS6+1'!F121*'Kalkulation_MS6+1'!$D$30)</f>
        <v>0</v>
      </c>
      <c r="I30" s="39">
        <f>($C$30*(I26-I34-'Input Cost_MS6+1'!G121))+('Input Cost_MS6+1'!G121*'Kalkulation_MS6+1'!$D$30)</f>
        <v>0</v>
      </c>
      <c r="J30" s="39">
        <f>($C$30*(J26-J34-'Input Cost_MS6+1'!H121))+('Input Cost_MS6+1'!H121*'Kalkulation_MS6+1'!$D$30)</f>
        <v>0</v>
      </c>
      <c r="K30" s="39">
        <f>($C$30*(K26-K34-'Input Cost_MS6+1'!I121))+('Input Cost_MS6+1'!I121*'Kalkulation_MS6+1'!$D$30)</f>
        <v>0</v>
      </c>
      <c r="L30" s="39">
        <f>($C$30*(L26-L34-'Input Cost_MS6+1'!J121))+('Input Cost_MS6+1'!J121*'Kalkulation_MS6+1'!$D$30)</f>
        <v>0</v>
      </c>
      <c r="M30" s="39">
        <f>($C$30*(M26-M34-'Input Cost_MS6+1'!K121))+('Input Cost_MS6+1'!K121*'Kalkulation_MS6+1'!$D$30)</f>
        <v>0</v>
      </c>
      <c r="N30" s="39">
        <f>($C$30*(N26-N34-'Input Cost_MS6+1'!L121))+('Input Cost_MS6+1'!L121*'Kalkulation_MS6+1'!$D$30)</f>
        <v>0</v>
      </c>
      <c r="O30" s="39">
        <f>($C$30*(O26-O34-'Input Cost_MS6+1'!M121))+('Input Cost_MS6+1'!M121*'Kalkulation_MS6+1'!$D$30)</f>
        <v>0</v>
      </c>
      <c r="P30" s="39">
        <f>($C$30*(P26-P34-'Input Cost_MS6+1'!N121))+('Input Cost_MS6+1'!N121*'Kalkulation_MS6+1'!$D$30)</f>
        <v>0</v>
      </c>
      <c r="Q30" s="39">
        <f>($C$30*(Q26-Q34-'Input Cost_MS6+1'!O121))+('Input Cost_MS6+1'!O121*'Kalkulation_MS6+1'!$D$30)</f>
        <v>0</v>
      </c>
      <c r="R30" s="39">
        <f>($C$30*(R26-R34-'Input Cost_MS6+1'!P121))+('Input Cost_MS6+1'!P121*'Kalkulation_MS6+1'!$D$30)</f>
        <v>0</v>
      </c>
      <c r="S30" s="39">
        <f>($C$30*(S26-S34-'Input Cost_MS6+1'!Q121))+('Input Cost_MS6+1'!Q121*'Kalkulation_MS6+1'!$D$30)</f>
        <v>0</v>
      </c>
      <c r="T30" s="39">
        <f>($C$30*(T26-T34-'Input Cost_MS6+1'!R121))+('Input Cost_MS6+1'!R121*'Kalkulation_MS6+1'!$D$30)</f>
        <v>0</v>
      </c>
      <c r="U30" s="39">
        <f>($C$30*(U26-U34-'Input Cost_MS6+1'!S121))+('Input Cost_MS6+1'!S121*'Kalkulation_MS6+1'!$D$30)</f>
        <v>0</v>
      </c>
      <c r="V30" s="39">
        <f>($C$30*(V26-V34-'Input Cost_MS6+1'!T121))+('Input Cost_MS6+1'!T121*'Kalkulation_MS6+1'!$D$30)</f>
        <v>0</v>
      </c>
      <c r="W30" s="39">
        <f>($C$30*(W26-W34-'Input Cost_MS6+1'!U121))+('Input Cost_MS6+1'!U121*'Kalkulation_MS6+1'!$D$30)</f>
        <v>0</v>
      </c>
      <c r="X30" s="39">
        <f>($C$30*(X26-X34-'Input Cost_MS6+1'!V121))+('Input Cost_MS6+1'!V121*'Kalkulation_MS6+1'!$D$30)</f>
        <v>0</v>
      </c>
      <c r="Y30" s="39">
        <f>($C$30*(Y26-Y34-'Input Cost_MS6+1'!W121))+('Input Cost_MS6+1'!W121*'Kalkulation_MS6+1'!$D$30)</f>
        <v>0</v>
      </c>
      <c r="Z30" s="39">
        <f>($C$30*(Z26-Z34-'Input Cost_MS6+1'!X121))+('Input Cost_MS6+1'!X121*'Kalkulation_MS6+1'!$D$30)</f>
        <v>0</v>
      </c>
      <c r="AA30" s="39">
        <f>($C$30*(AA26-AA34-'Input Cost_MS6+1'!Y121))+('Input Cost_MS6+1'!Y121*'Kalkulation_MS6+1'!$D$30)</f>
        <v>0</v>
      </c>
      <c r="AB30" s="39">
        <f>($C$30*(AB26-AB34-'Input Cost_MS6+1'!Z121))+('Input Cost_MS6+1'!Z121*'Kalkulation_MS6+1'!$D$30)</f>
        <v>0</v>
      </c>
      <c r="AC30" s="39">
        <f>($C$30*(AC26-AC34-'Input Cost_MS6+1'!AA121))+('Input Cost_MS6+1'!AA121*'Kalkulation_MS6+1'!$D$30)</f>
        <v>0</v>
      </c>
      <c r="AD30" s="39">
        <f>($C$30*(AD26-AD34-'Input Cost_MS6+1'!AB121))+('Input Cost_MS6+1'!AB121*'Kalkulation_MS6+1'!$D$30)</f>
        <v>0</v>
      </c>
      <c r="AE30" s="39">
        <f>($C$30*(AE26-AE34-'Input Cost_MS6+1'!AC121))+('Input Cost_MS6+1'!AC121*'Kalkulation_MS6+1'!$D$30)</f>
        <v>0</v>
      </c>
      <c r="AF30" s="39">
        <f>($C$30*(AF26-AF34-'Input Cost_MS6+1'!AD121))+('Input Cost_MS6+1'!AD121*'Kalkulation_MS6+1'!$D$30)</f>
        <v>0</v>
      </c>
      <c r="AG30" s="39">
        <f>($C$30*(AG26-AG34-'Input Cost_MS6+1'!AE121))+('Input Cost_MS6+1'!AE121*'Kalkulation_MS6+1'!$D$30)</f>
        <v>0</v>
      </c>
      <c r="AH30" s="39">
        <f>($C$30*(AH26-AH34-'Input Cost_MS6+1'!AF121))+('Input Cost_MS6+1'!AF121*'Kalkulation_MS6+1'!$D$30)</f>
        <v>0</v>
      </c>
      <c r="AI30" s="39">
        <f>($C$30*(AI26-AI34-'Input Cost_MS6+1'!AG121))+('Input Cost_MS6+1'!AG121*'Kalkulation_MS6+1'!$D$30)</f>
        <v>0</v>
      </c>
      <c r="AJ30" s="39">
        <f>($C$30*(AJ26-AJ34-'Input Cost_MS6+1'!AH121))+('Input Cost_MS6+1'!AH121*'Kalkulation_MS6+1'!$D$30)</f>
        <v>0</v>
      </c>
      <c r="AK30" s="39">
        <f>($C$30*(AK26-AK34-'Input Cost_MS6+1'!AI121))+('Input Cost_MS6+1'!AI121*'Kalkulation_MS6+1'!$D$30)</f>
        <v>0</v>
      </c>
      <c r="AL30" s="39">
        <f>($C$30*(AL26-AL34-'Input Cost_MS6+1'!AJ121))+('Input Cost_MS6+1'!AJ121*'Kalkulation_MS6+1'!$D$30)</f>
        <v>0</v>
      </c>
      <c r="AM30" s="39">
        <f>($C$30*(AM26-AM34-'Input Cost_MS6+1'!AK121))+('Input Cost_MS6+1'!AK121*'Kalkulation_MS6+1'!$D$30)</f>
        <v>0</v>
      </c>
      <c r="AN30" s="39">
        <f>($C$30*(AN26-AN34-'Input Cost_MS6+1'!AL121))+('Input Cost_MS6+1'!AL121*'Kalkulation_MS6+1'!$D$30)</f>
        <v>0</v>
      </c>
      <c r="AO30" s="39">
        <f>($C$30*(AO26-AO34-'Input Cost_MS6+1'!AM121))+('Input Cost_MS6+1'!AM121*'Kalkulation_MS6+1'!$D$30)</f>
        <v>0</v>
      </c>
      <c r="AP30" s="39">
        <f>($C$30*(AP26-AP34-'Input Cost_MS6+1'!AN121))+('Input Cost_MS6+1'!AN121*'Kalkulation_MS6+1'!$D$30)</f>
        <v>0</v>
      </c>
      <c r="AQ30" s="39">
        <f>($C$30*(AQ26-AQ34-'Input Cost_MS6+1'!AO121))+('Input Cost_MS6+1'!AO121*'Kalkulation_MS6+1'!$D$30)</f>
        <v>0</v>
      </c>
      <c r="AR30" s="39">
        <f>($C$30*(AR26-AR34-'Input Cost_MS6+1'!AP121))+('Input Cost_MS6+1'!AP121*'Kalkulation_MS6+1'!$D$30)</f>
        <v>0</v>
      </c>
      <c r="AS30" s="39">
        <f>($C$30*(AS26-AS34-'Input Cost_MS6+1'!AQ121))+('Input Cost_MS6+1'!AQ121*'Kalkulation_MS6+1'!$D$30)</f>
        <v>0</v>
      </c>
      <c r="AT30" s="39">
        <f>($C$30*(AT26-AT34-'Input Cost_MS6+1'!AR121))+('Input Cost_MS6+1'!AR121*'Kalkulation_MS6+1'!$D$30)</f>
        <v>0</v>
      </c>
    </row>
    <row r="31" spans="1:46" ht="16.5" customHeight="1">
      <c r="A31" s="7" t="s">
        <v>258</v>
      </c>
      <c r="B31" s="271" t="s">
        <v>299</v>
      </c>
      <c r="C31" s="767">
        <f>SUMIF(Grunddaten!$A$13:$A$23,$F$4,Grunddaten!$H$13:$H$23)</f>
        <v>0</v>
      </c>
      <c r="D31" s="768">
        <f>SUMIF(Grunddaten!$A$13:$A$23,$F$4,Grunddaten!$W$13:$W$23)</f>
        <v>0</v>
      </c>
      <c r="E31" s="12">
        <f>SUMIF(Grunddaten!$A$13:$A$23,$F$4,Grunddaten!$P$13:$P$23)</f>
        <v>0</v>
      </c>
      <c r="F31" s="39">
        <f>($C$31*(F26-F34-'Input Cost_MS6+1'!D121))+('Input Cost_MS6+1'!D121*'Kalkulation_MS6+1'!$D$31)</f>
        <v>0</v>
      </c>
      <c r="G31" s="39">
        <f>($C$31*(G26-G34-'Input Cost_MS6+1'!E121))+('Input Cost_MS6+1'!E121*'Kalkulation_MS6+1'!$D$31)</f>
        <v>0</v>
      </c>
      <c r="H31" s="39">
        <f>($C$31*(H26-H34-'Input Cost_MS6+1'!F121))+('Input Cost_MS6+1'!F121*'Kalkulation_MS6+1'!$D$31)</f>
        <v>0</v>
      </c>
      <c r="I31" s="39">
        <f>($C$31*(I26-I34-'Input Cost_MS6+1'!G121))+('Input Cost_MS6+1'!G121*'Kalkulation_MS6+1'!$D$31)</f>
        <v>0</v>
      </c>
      <c r="J31" s="39">
        <f>($C$31*(J26-J34-'Input Cost_MS6+1'!H121))+('Input Cost_MS6+1'!H121*'Kalkulation_MS6+1'!$D$31)</f>
        <v>0</v>
      </c>
      <c r="K31" s="39">
        <f>($C$31*(K26-K34-'Input Cost_MS6+1'!I121))+('Input Cost_MS6+1'!I121*'Kalkulation_MS6+1'!$D$31)</f>
        <v>0</v>
      </c>
      <c r="L31" s="39">
        <f>($C$31*(L26-L34-'Input Cost_MS6+1'!J121))+('Input Cost_MS6+1'!J121*'Kalkulation_MS6+1'!$D$31)</f>
        <v>0</v>
      </c>
      <c r="M31" s="39">
        <f>($C$31*(M26-M34-'Input Cost_MS6+1'!K121))+('Input Cost_MS6+1'!K121*'Kalkulation_MS6+1'!$D$31)</f>
        <v>0</v>
      </c>
      <c r="N31" s="39">
        <f>($C$31*(N26-N34-'Input Cost_MS6+1'!L121))+('Input Cost_MS6+1'!L121*'Kalkulation_MS6+1'!$D$31)</f>
        <v>0</v>
      </c>
      <c r="O31" s="39">
        <f>($C$31*(O26-O34-'Input Cost_MS6+1'!M121))+('Input Cost_MS6+1'!M121*'Kalkulation_MS6+1'!$D$31)</f>
        <v>0</v>
      </c>
      <c r="P31" s="39">
        <f>($C$31*(P26-P34-'Input Cost_MS6+1'!N121))+('Input Cost_MS6+1'!N121*'Kalkulation_MS6+1'!$D$31)</f>
        <v>0</v>
      </c>
      <c r="Q31" s="39">
        <f>($C$31*(Q26-Q34-'Input Cost_MS6+1'!O121))+('Input Cost_MS6+1'!O121*'Kalkulation_MS6+1'!$D$31)</f>
        <v>0</v>
      </c>
      <c r="R31" s="39">
        <f>($C$31*(R26-R34-'Input Cost_MS6+1'!P121))+('Input Cost_MS6+1'!P121*'Kalkulation_MS6+1'!$D$31)</f>
        <v>0</v>
      </c>
      <c r="S31" s="39">
        <f>($C$31*(S26-S34-'Input Cost_MS6+1'!Q121))+('Input Cost_MS6+1'!Q121*'Kalkulation_MS6+1'!$D$31)</f>
        <v>0</v>
      </c>
      <c r="T31" s="39">
        <f>($C$31*(T26-T34-'Input Cost_MS6+1'!R121))+('Input Cost_MS6+1'!R121*'Kalkulation_MS6+1'!$D$31)</f>
        <v>0</v>
      </c>
      <c r="U31" s="39">
        <f>($C$31*(U26-U34-'Input Cost_MS6+1'!S121))+('Input Cost_MS6+1'!S121*'Kalkulation_MS6+1'!$D$31)</f>
        <v>0</v>
      </c>
      <c r="V31" s="39">
        <f>($C$31*(V26-V34-'Input Cost_MS6+1'!T121))+('Input Cost_MS6+1'!T121*'Kalkulation_MS6+1'!$D$31)</f>
        <v>0</v>
      </c>
      <c r="W31" s="39">
        <f>($C$31*(W26-W34-'Input Cost_MS6+1'!U121))+('Input Cost_MS6+1'!U121*'Kalkulation_MS6+1'!$D$31)</f>
        <v>0</v>
      </c>
      <c r="X31" s="39">
        <f>($C$31*(X26-X34-'Input Cost_MS6+1'!V121))+('Input Cost_MS6+1'!V121*'Kalkulation_MS6+1'!$D$31)</f>
        <v>0</v>
      </c>
      <c r="Y31" s="39">
        <f>($C$31*(Y26-Y34-'Input Cost_MS6+1'!W121))+('Input Cost_MS6+1'!W121*'Kalkulation_MS6+1'!$D$31)</f>
        <v>0</v>
      </c>
      <c r="Z31" s="39">
        <f>($C$31*(Z26-Z34-'Input Cost_MS6+1'!X121))+('Input Cost_MS6+1'!X121*'Kalkulation_MS6+1'!$D$31)</f>
        <v>0</v>
      </c>
      <c r="AA31" s="39">
        <f>($C$31*(AA26-AA34-'Input Cost_MS6+1'!Y121))+('Input Cost_MS6+1'!Y121*'Kalkulation_MS6+1'!$D$31)</f>
        <v>0</v>
      </c>
      <c r="AB31" s="39">
        <f>($C$31*(AB26-AB34-'Input Cost_MS6+1'!Z121))+('Input Cost_MS6+1'!Z121*'Kalkulation_MS6+1'!$D$31)</f>
        <v>0</v>
      </c>
      <c r="AC31" s="39">
        <f>($C$31*(AC26-AC34-'Input Cost_MS6+1'!AA121))+('Input Cost_MS6+1'!AA121*'Kalkulation_MS6+1'!$D$31)</f>
        <v>0</v>
      </c>
      <c r="AD31" s="39">
        <f>($C$31*(AD26-AD34-'Input Cost_MS6+1'!AB121))+('Input Cost_MS6+1'!AB121*'Kalkulation_MS6+1'!$D$31)</f>
        <v>0</v>
      </c>
      <c r="AE31" s="39">
        <f>($C$31*(AE26-AE34-'Input Cost_MS6+1'!AC121))+('Input Cost_MS6+1'!AC121*'Kalkulation_MS6+1'!$D$31)</f>
        <v>0</v>
      </c>
      <c r="AF31" s="39">
        <f>($C$31*(AF26-AF34-'Input Cost_MS6+1'!AD121))+('Input Cost_MS6+1'!AD121*'Kalkulation_MS6+1'!$D$31)</f>
        <v>0</v>
      </c>
      <c r="AG31" s="39">
        <f>($C$31*(AG26-AG34-'Input Cost_MS6+1'!AE121))+('Input Cost_MS6+1'!AE121*'Kalkulation_MS6+1'!$D$31)</f>
        <v>0</v>
      </c>
      <c r="AH31" s="39">
        <f>($C$31*(AH26-AH34-'Input Cost_MS6+1'!AF121))+('Input Cost_MS6+1'!AF121*'Kalkulation_MS6+1'!$D$31)</f>
        <v>0</v>
      </c>
      <c r="AI31" s="39">
        <f>($C$31*(AI26-AI34-'Input Cost_MS6+1'!AG121))+('Input Cost_MS6+1'!AG121*'Kalkulation_MS6+1'!$D$31)</f>
        <v>0</v>
      </c>
      <c r="AJ31" s="39">
        <f>($C$31*(AJ26-AJ34-'Input Cost_MS6+1'!AH121))+('Input Cost_MS6+1'!AH121*'Kalkulation_MS6+1'!$D$31)</f>
        <v>0</v>
      </c>
      <c r="AK31" s="39">
        <f>($C$31*(AK26-AK34-'Input Cost_MS6+1'!AI121))+('Input Cost_MS6+1'!AI121*'Kalkulation_MS6+1'!$D$31)</f>
        <v>0</v>
      </c>
      <c r="AL31" s="39">
        <f>($C$31*(AL26-AL34-'Input Cost_MS6+1'!AJ121))+('Input Cost_MS6+1'!AJ121*'Kalkulation_MS6+1'!$D$31)</f>
        <v>0</v>
      </c>
      <c r="AM31" s="39">
        <f>($C$31*(AM26-AM34-'Input Cost_MS6+1'!AK121))+('Input Cost_MS6+1'!AK121*'Kalkulation_MS6+1'!$D$31)</f>
        <v>0</v>
      </c>
      <c r="AN31" s="39">
        <f>($C$31*(AN26-AN34-'Input Cost_MS6+1'!AL121))+('Input Cost_MS6+1'!AL121*'Kalkulation_MS6+1'!$D$31)</f>
        <v>0</v>
      </c>
      <c r="AO31" s="39">
        <f>($C$31*(AO26-AO34-'Input Cost_MS6+1'!AM121))+('Input Cost_MS6+1'!AM121*'Kalkulation_MS6+1'!$D$31)</f>
        <v>0</v>
      </c>
      <c r="AP31" s="39">
        <f>($C$31*(AP26-AP34-'Input Cost_MS6+1'!AN121))+('Input Cost_MS6+1'!AN121*'Kalkulation_MS6+1'!$D$31)</f>
        <v>0</v>
      </c>
      <c r="AQ31" s="39">
        <f>($C$31*(AQ26-AQ34-'Input Cost_MS6+1'!AO121))+('Input Cost_MS6+1'!AO121*'Kalkulation_MS6+1'!$D$31)</f>
        <v>0</v>
      </c>
      <c r="AR31" s="39">
        <f>($C$31*(AR26-AR34-'Input Cost_MS6+1'!AP121))+('Input Cost_MS6+1'!AP121*'Kalkulation_MS6+1'!$D$31)</f>
        <v>0</v>
      </c>
      <c r="AS31" s="39">
        <f>($C$31*(AS26-AS34-'Input Cost_MS6+1'!AQ121))+('Input Cost_MS6+1'!AQ121*'Kalkulation_MS6+1'!$D$31)</f>
        <v>0</v>
      </c>
      <c r="AT31" s="39">
        <f>($C$31*(AT26-AT34-'Input Cost_MS6+1'!AR121))+('Input Cost_MS6+1'!AR121*'Kalkulation_MS6+1'!$D$31)</f>
        <v>0</v>
      </c>
    </row>
    <row r="32" spans="1:46" s="3" customFormat="1" ht="16.5" customHeight="1">
      <c r="A32" s="4" t="s">
        <v>259</v>
      </c>
      <c r="B32" s="759" t="s">
        <v>299</v>
      </c>
      <c r="C32" s="4"/>
      <c r="D32" s="19"/>
      <c r="E32" s="5"/>
      <c r="F32" s="44">
        <f>F31+F26+F29+F30</f>
        <v>0</v>
      </c>
      <c r="G32" s="44">
        <f t="shared" ref="G32:AT32" si="13">G31+G26+G29+G30</f>
        <v>0</v>
      </c>
      <c r="H32" s="44">
        <f t="shared" si="13"/>
        <v>0</v>
      </c>
      <c r="I32" s="44">
        <f t="shared" si="13"/>
        <v>0</v>
      </c>
      <c r="J32" s="44">
        <f t="shared" si="13"/>
        <v>0</v>
      </c>
      <c r="K32" s="44">
        <f t="shared" si="13"/>
        <v>0</v>
      </c>
      <c r="L32" s="44">
        <f t="shared" si="13"/>
        <v>0</v>
      </c>
      <c r="M32" s="44">
        <f t="shared" si="13"/>
        <v>0</v>
      </c>
      <c r="N32" s="44">
        <f t="shared" si="13"/>
        <v>0</v>
      </c>
      <c r="O32" s="44">
        <f t="shared" si="13"/>
        <v>0</v>
      </c>
      <c r="P32" s="44">
        <f t="shared" si="13"/>
        <v>0</v>
      </c>
      <c r="Q32" s="44">
        <f t="shared" si="13"/>
        <v>0</v>
      </c>
      <c r="R32" s="44">
        <f t="shared" si="13"/>
        <v>0</v>
      </c>
      <c r="S32" s="44">
        <f t="shared" si="13"/>
        <v>0</v>
      </c>
      <c r="T32" s="44">
        <f t="shared" si="13"/>
        <v>0</v>
      </c>
      <c r="U32" s="44">
        <f t="shared" si="13"/>
        <v>0</v>
      </c>
      <c r="V32" s="44">
        <f t="shared" si="13"/>
        <v>0</v>
      </c>
      <c r="W32" s="44">
        <f t="shared" si="13"/>
        <v>0</v>
      </c>
      <c r="X32" s="44">
        <f t="shared" si="13"/>
        <v>0</v>
      </c>
      <c r="Y32" s="44">
        <f t="shared" si="13"/>
        <v>0</v>
      </c>
      <c r="Z32" s="44">
        <f t="shared" si="13"/>
        <v>0</v>
      </c>
      <c r="AA32" s="44">
        <f t="shared" si="13"/>
        <v>0</v>
      </c>
      <c r="AB32" s="44">
        <f t="shared" si="13"/>
        <v>0</v>
      </c>
      <c r="AC32" s="44">
        <f t="shared" si="13"/>
        <v>0</v>
      </c>
      <c r="AD32" s="44">
        <f t="shared" si="13"/>
        <v>0</v>
      </c>
      <c r="AE32" s="44">
        <f t="shared" si="13"/>
        <v>0</v>
      </c>
      <c r="AF32" s="44">
        <f t="shared" si="13"/>
        <v>0</v>
      </c>
      <c r="AG32" s="44">
        <f t="shared" si="13"/>
        <v>0</v>
      </c>
      <c r="AH32" s="44">
        <f t="shared" si="13"/>
        <v>0</v>
      </c>
      <c r="AI32" s="44">
        <f t="shared" si="13"/>
        <v>0</v>
      </c>
      <c r="AJ32" s="44">
        <f t="shared" si="13"/>
        <v>0</v>
      </c>
      <c r="AK32" s="44">
        <f t="shared" si="13"/>
        <v>0</v>
      </c>
      <c r="AL32" s="44">
        <f t="shared" si="13"/>
        <v>0</v>
      </c>
      <c r="AM32" s="44">
        <f t="shared" si="13"/>
        <v>0</v>
      </c>
      <c r="AN32" s="44">
        <f t="shared" si="13"/>
        <v>0</v>
      </c>
      <c r="AO32" s="44">
        <f t="shared" si="13"/>
        <v>0</v>
      </c>
      <c r="AP32" s="44">
        <f t="shared" si="13"/>
        <v>0</v>
      </c>
      <c r="AQ32" s="44">
        <f t="shared" si="13"/>
        <v>0</v>
      </c>
      <c r="AR32" s="44">
        <f t="shared" si="13"/>
        <v>0</v>
      </c>
      <c r="AS32" s="44">
        <f t="shared" si="13"/>
        <v>0</v>
      </c>
      <c r="AT32" s="44">
        <f t="shared" si="13"/>
        <v>0</v>
      </c>
    </row>
    <row r="33" spans="1:46" ht="16.5" customHeight="1">
      <c r="A33" s="7" t="s">
        <v>451</v>
      </c>
      <c r="B33" s="271" t="s">
        <v>299</v>
      </c>
      <c r="C33" s="767">
        <f>SUMIF(Grunddaten!$A$13:$A$23,$F$4,Grunddaten!$I$13:$I$23)</f>
        <v>0</v>
      </c>
      <c r="D33" s="768">
        <f>SUMIF(Grunddaten!$A$13:$A$23,$F$4,Grunddaten!$X$13:$X$23)</f>
        <v>0</v>
      </c>
      <c r="E33" s="12"/>
      <c r="F33" s="39">
        <f>($C$33*(F32-'Input Cost_MS6+1'!D45-('Input Cost_MS6+1'!D121*'Kalkulation_MS6+1'!$D$31)))+((('Input Cost_MS6+1'!D45+('Input Cost_MS6+1'!D45*'Kalkulation_MS6+1'!$D$31))*'Kalkulation_MS6+1'!$D$33))</f>
        <v>0</v>
      </c>
      <c r="G33" s="39">
        <f>($C$33*(G32-'Input Cost_MS6+1'!E45-('Input Cost_MS6+1'!E121*'Kalkulation_MS6+1'!$D$31)))+((('Input Cost_MS6+1'!E45+('Input Cost_MS6+1'!E45*'Kalkulation_MS6+1'!$D$31))*'Kalkulation_MS6+1'!$D$33))</f>
        <v>0</v>
      </c>
      <c r="H33" s="39">
        <f>($C$33*(H32-'Input Cost_MS6+1'!F45-('Input Cost_MS6+1'!F121*'Kalkulation_MS6+1'!$D$31)))+((('Input Cost_MS6+1'!F45+('Input Cost_MS6+1'!F45*'Kalkulation_MS6+1'!$D$31))*'Kalkulation_MS6+1'!$D$33))</f>
        <v>0</v>
      </c>
      <c r="I33" s="39">
        <f>($C$33*(I32-'Input Cost_MS6+1'!G45-('Input Cost_MS6+1'!G121*'Kalkulation_MS6+1'!$D$31)))+((('Input Cost_MS6+1'!G45+('Input Cost_MS6+1'!G45*'Kalkulation_MS6+1'!$D$31))*'Kalkulation_MS6+1'!$D$33))</f>
        <v>0</v>
      </c>
      <c r="J33" s="39">
        <f>($C$33*(J32-'Input Cost_MS6+1'!H45-('Input Cost_MS6+1'!H121*'Kalkulation_MS6+1'!$D$31)))+((('Input Cost_MS6+1'!H45+('Input Cost_MS6+1'!H45*'Kalkulation_MS6+1'!$D$31))*'Kalkulation_MS6+1'!$D$33))</f>
        <v>0</v>
      </c>
      <c r="K33" s="39">
        <f>($C$33*(K32-'Input Cost_MS6+1'!I45-('Input Cost_MS6+1'!I121*'Kalkulation_MS6+1'!$D$31)))+((('Input Cost_MS6+1'!I45+('Input Cost_MS6+1'!I45*'Kalkulation_MS6+1'!$D$31))*'Kalkulation_MS6+1'!$D$33))</f>
        <v>0</v>
      </c>
      <c r="L33" s="39">
        <f>($C$33*(L32-'Input Cost_MS6+1'!J45-('Input Cost_MS6+1'!J121*'Kalkulation_MS6+1'!$D$31)))+((('Input Cost_MS6+1'!J45+('Input Cost_MS6+1'!J45*'Kalkulation_MS6+1'!$D$31))*'Kalkulation_MS6+1'!$D$33))</f>
        <v>0</v>
      </c>
      <c r="M33" s="39">
        <f>($C$33*(M32-'Input Cost_MS6+1'!K45-('Input Cost_MS6+1'!K121*'Kalkulation_MS6+1'!$D$31)))+((('Input Cost_MS6+1'!K45+('Input Cost_MS6+1'!K45*'Kalkulation_MS6+1'!$D$31))*'Kalkulation_MS6+1'!$D$33))</f>
        <v>0</v>
      </c>
      <c r="N33" s="39">
        <f>($C$33*(N32-'Input Cost_MS6+1'!L45-('Input Cost_MS6+1'!L121*'Kalkulation_MS6+1'!$D$31)))+((('Input Cost_MS6+1'!L45+('Input Cost_MS6+1'!L45*'Kalkulation_MS6+1'!$D$31))*'Kalkulation_MS6+1'!$D$33))</f>
        <v>0</v>
      </c>
      <c r="O33" s="39">
        <f>($C$33*(O32-'Input Cost_MS6+1'!M45-('Input Cost_MS6+1'!M121*'Kalkulation_MS6+1'!$D$31)))+((('Input Cost_MS6+1'!M45+('Input Cost_MS6+1'!M45*'Kalkulation_MS6+1'!$D$31))*'Kalkulation_MS6+1'!$D$33))</f>
        <v>0</v>
      </c>
      <c r="P33" s="39">
        <f>($C$33*(P32-'Input Cost_MS6+1'!N45-('Input Cost_MS6+1'!N121*'Kalkulation_MS6+1'!$D$31)))+((('Input Cost_MS6+1'!N45+('Input Cost_MS6+1'!N45*'Kalkulation_MS6+1'!$D$31))*'Kalkulation_MS6+1'!$D$33))</f>
        <v>0</v>
      </c>
      <c r="Q33" s="39">
        <f>($C$33*(Q32-'Input Cost_MS6+1'!O45-('Input Cost_MS6+1'!O121*'Kalkulation_MS6+1'!$D$31)))+((('Input Cost_MS6+1'!O45+('Input Cost_MS6+1'!O45*'Kalkulation_MS6+1'!$D$31))*'Kalkulation_MS6+1'!$D$33))</f>
        <v>0</v>
      </c>
      <c r="R33" s="39">
        <f>($C$33*(R32-'Input Cost_MS6+1'!P45-('Input Cost_MS6+1'!P121*'Kalkulation_MS6+1'!$D$31)))+((('Input Cost_MS6+1'!P45+('Input Cost_MS6+1'!P45*'Kalkulation_MS6+1'!$D$31))*'Kalkulation_MS6+1'!$D$33))</f>
        <v>0</v>
      </c>
      <c r="S33" s="39">
        <f>($C$33*(S32-'Input Cost_MS6+1'!Q45-('Input Cost_MS6+1'!Q121*'Kalkulation_MS6+1'!$D$31)))+((('Input Cost_MS6+1'!Q45+('Input Cost_MS6+1'!Q45*'Kalkulation_MS6+1'!$D$31))*'Kalkulation_MS6+1'!$D$33))</f>
        <v>0</v>
      </c>
      <c r="T33" s="39">
        <f>($C$33*(T32-'Input Cost_MS6+1'!R45-('Input Cost_MS6+1'!R121*'Kalkulation_MS6+1'!$D$31)))+((('Input Cost_MS6+1'!R45+('Input Cost_MS6+1'!R45*'Kalkulation_MS6+1'!$D$31))*'Kalkulation_MS6+1'!$D$33))</f>
        <v>0</v>
      </c>
      <c r="U33" s="39">
        <f>($C$33*(U32-'Input Cost_MS6+1'!S45-('Input Cost_MS6+1'!S121*'Kalkulation_MS6+1'!$D$31)))+((('Input Cost_MS6+1'!S45+('Input Cost_MS6+1'!S45*'Kalkulation_MS6+1'!$D$31))*'Kalkulation_MS6+1'!$D$33))</f>
        <v>0</v>
      </c>
      <c r="V33" s="39">
        <f>($C$33*(V32-'Input Cost_MS6+1'!T45-('Input Cost_MS6+1'!T121*'Kalkulation_MS6+1'!$D$31)))+((('Input Cost_MS6+1'!T45+('Input Cost_MS6+1'!T45*'Kalkulation_MS6+1'!$D$31))*'Kalkulation_MS6+1'!$D$33))</f>
        <v>0</v>
      </c>
      <c r="W33" s="39">
        <f>($C$33*(W32-'Input Cost_MS6+1'!U45-('Input Cost_MS6+1'!U121*'Kalkulation_MS6+1'!$D$31)))+((('Input Cost_MS6+1'!U45+('Input Cost_MS6+1'!U45*'Kalkulation_MS6+1'!$D$31))*'Kalkulation_MS6+1'!$D$33))</f>
        <v>0</v>
      </c>
      <c r="X33" s="39">
        <f>($C$33*(X32-'Input Cost_MS6+1'!V45-('Input Cost_MS6+1'!V121*'Kalkulation_MS6+1'!$D$31)))+((('Input Cost_MS6+1'!V45+('Input Cost_MS6+1'!V45*'Kalkulation_MS6+1'!$D$31))*'Kalkulation_MS6+1'!$D$33))</f>
        <v>0</v>
      </c>
      <c r="Y33" s="39">
        <f>($C$33*(Y32-'Input Cost_MS6+1'!W45-('Input Cost_MS6+1'!W121*'Kalkulation_MS6+1'!$D$31)))+((('Input Cost_MS6+1'!W45+('Input Cost_MS6+1'!W45*'Kalkulation_MS6+1'!$D$31))*'Kalkulation_MS6+1'!$D$33))</f>
        <v>0</v>
      </c>
      <c r="Z33" s="39">
        <f>($C$33*(Z32-'Input Cost_MS6+1'!X45-('Input Cost_MS6+1'!X121*'Kalkulation_MS6+1'!$D$31)))+((('Input Cost_MS6+1'!X45+('Input Cost_MS6+1'!X45*'Kalkulation_MS6+1'!$D$31))*'Kalkulation_MS6+1'!$D$33))</f>
        <v>0</v>
      </c>
      <c r="AA33" s="39">
        <f>($C$33*(AA32-'Input Cost_MS6+1'!Y45-('Input Cost_MS6+1'!Y121*'Kalkulation_MS6+1'!$D$31)))+((('Input Cost_MS6+1'!Y45+('Input Cost_MS6+1'!Y45*'Kalkulation_MS6+1'!$D$31))*'Kalkulation_MS6+1'!$D$33))</f>
        <v>0</v>
      </c>
      <c r="AB33" s="39">
        <f>($C$33*(AB32-'Input Cost_MS6+1'!Z45-('Input Cost_MS6+1'!Z121*'Kalkulation_MS6+1'!$D$31)))+((('Input Cost_MS6+1'!Z45+('Input Cost_MS6+1'!Z45*'Kalkulation_MS6+1'!$D$31))*'Kalkulation_MS6+1'!$D$33))</f>
        <v>0</v>
      </c>
      <c r="AC33" s="39">
        <f>($C$33*(AC32-'Input Cost_MS6+1'!AA45-('Input Cost_MS6+1'!AA121*'Kalkulation_MS6+1'!$D$31)))+((('Input Cost_MS6+1'!AA45+('Input Cost_MS6+1'!AA45*'Kalkulation_MS6+1'!$D$31))*'Kalkulation_MS6+1'!$D$33))</f>
        <v>0</v>
      </c>
      <c r="AD33" s="39">
        <f>($C$33*(AD32-'Input Cost_MS6+1'!AB45-('Input Cost_MS6+1'!AB121*'Kalkulation_MS6+1'!$D$31)))+((('Input Cost_MS6+1'!AB45+('Input Cost_MS6+1'!AB45*'Kalkulation_MS6+1'!$D$31))*'Kalkulation_MS6+1'!$D$33))</f>
        <v>0</v>
      </c>
      <c r="AE33" s="39">
        <f>($C$33*(AE32-'Input Cost_MS6+1'!AC45-('Input Cost_MS6+1'!AC121*'Kalkulation_MS6+1'!$D$31)))+((('Input Cost_MS6+1'!AC45+('Input Cost_MS6+1'!AC45*'Kalkulation_MS6+1'!$D$31))*'Kalkulation_MS6+1'!$D$33))</f>
        <v>0</v>
      </c>
      <c r="AF33" s="39">
        <f>($C$33*(AF32-'Input Cost_MS6+1'!AD45-('Input Cost_MS6+1'!AD121*'Kalkulation_MS6+1'!$D$31)))+((('Input Cost_MS6+1'!AD45+('Input Cost_MS6+1'!AD45*'Kalkulation_MS6+1'!$D$31))*'Kalkulation_MS6+1'!$D$33))</f>
        <v>0</v>
      </c>
      <c r="AG33" s="39">
        <f>($C$33*(AG32-'Input Cost_MS6+1'!AE45-('Input Cost_MS6+1'!AE121*'Kalkulation_MS6+1'!$D$31)))+((('Input Cost_MS6+1'!AE45+('Input Cost_MS6+1'!AE45*'Kalkulation_MS6+1'!$D$31))*'Kalkulation_MS6+1'!$D$33))</f>
        <v>0</v>
      </c>
      <c r="AH33" s="39">
        <f>($C$33*(AH32-'Input Cost_MS6+1'!AF45-('Input Cost_MS6+1'!AF121*'Kalkulation_MS6+1'!$D$31)))+((('Input Cost_MS6+1'!AF45+('Input Cost_MS6+1'!AF45*'Kalkulation_MS6+1'!$D$31))*'Kalkulation_MS6+1'!$D$33))</f>
        <v>0</v>
      </c>
      <c r="AI33" s="39">
        <f>($C$33*(AI32-'Input Cost_MS6+1'!AG45-('Input Cost_MS6+1'!AG121*'Kalkulation_MS6+1'!$D$31)))+((('Input Cost_MS6+1'!AG45+('Input Cost_MS6+1'!AG45*'Kalkulation_MS6+1'!$D$31))*'Kalkulation_MS6+1'!$D$33))</f>
        <v>0</v>
      </c>
      <c r="AJ33" s="39">
        <f>($C$33*(AJ32-'Input Cost_MS6+1'!AH45-('Input Cost_MS6+1'!AH121*'Kalkulation_MS6+1'!$D$31)))+((('Input Cost_MS6+1'!AH45+('Input Cost_MS6+1'!AH45*'Kalkulation_MS6+1'!$D$31))*'Kalkulation_MS6+1'!$D$33))</f>
        <v>0</v>
      </c>
      <c r="AK33" s="39">
        <f>($C$33*(AK32-'Input Cost_MS6+1'!AI45-('Input Cost_MS6+1'!AI121*'Kalkulation_MS6+1'!$D$29)))+((('Input Cost_MS6+1'!AI45+('Input Cost_MS6+1'!AI45*'Kalkulation_MS6+1'!$D$29))*'Kalkulation_MS6+1'!$D$33))</f>
        <v>0</v>
      </c>
      <c r="AL33" s="39">
        <f>($C$33*(AL32-'Input Cost_MS6+1'!AJ45-('Input Cost_MS6+1'!AJ121*'Kalkulation_MS6+1'!$D$29)))+((('Input Cost_MS6+1'!AJ45+('Input Cost_MS6+1'!AJ45*'Kalkulation_MS6+1'!$D$29))*'Kalkulation_MS6+1'!$D$33))</f>
        <v>0</v>
      </c>
      <c r="AM33" s="39">
        <f>($C$33*(AM32-'Input Cost_MS6+1'!AK45-('Input Cost_MS6+1'!AK121*'Kalkulation_MS6+1'!$D$29)))+((('Input Cost_MS6+1'!AK45+('Input Cost_MS6+1'!AK45*'Kalkulation_MS6+1'!$D$29))*'Kalkulation_MS6+1'!$D$33))</f>
        <v>0</v>
      </c>
      <c r="AN33" s="39">
        <f>($C$33*(AN32-'Input Cost_MS6+1'!AL45-('Input Cost_MS6+1'!AL121*'Kalkulation_MS6+1'!$D$29)))+((('Input Cost_MS6+1'!AL45+('Input Cost_MS6+1'!AL45*'Kalkulation_MS6+1'!$D$29))*'Kalkulation_MS6+1'!$D$33))</f>
        <v>0</v>
      </c>
      <c r="AO33" s="39">
        <f>($C$33*(AO32-'Input Cost_MS6+1'!AM45-('Input Cost_MS6+1'!AM121*'Kalkulation_MS6+1'!$D$29)))+((('Input Cost_MS6+1'!AM45+('Input Cost_MS6+1'!AM45*'Kalkulation_MS6+1'!$D$29))*'Kalkulation_MS6+1'!$D$33))</f>
        <v>0</v>
      </c>
      <c r="AP33" s="39">
        <f>($C$33*(AP32-'Input Cost_MS6+1'!AN45-('Input Cost_MS6+1'!AN121*'Kalkulation_MS6+1'!$D$29)))+((('Input Cost_MS6+1'!AN45+('Input Cost_MS6+1'!AN45*'Kalkulation_MS6+1'!$D$29))*'Kalkulation_MS6+1'!$D$33))</f>
        <v>0</v>
      </c>
      <c r="AQ33" s="39">
        <f>($C$33*(AQ32-'Input Cost_MS6+1'!AO45-('Input Cost_MS6+1'!AO121*'Kalkulation_MS6+1'!$D$29)))+((('Input Cost_MS6+1'!AO45+('Input Cost_MS6+1'!AO45*'Kalkulation_MS6+1'!$D$29))*'Kalkulation_MS6+1'!$D$33))</f>
        <v>0</v>
      </c>
      <c r="AR33" s="39">
        <f>($C$33*(AR32-'Input Cost_MS6+1'!AP45-('Input Cost_MS6+1'!AP121*'Kalkulation_MS6+1'!$D$29)))+((('Input Cost_MS6+1'!AP45+('Input Cost_MS6+1'!AP45*'Kalkulation_MS6+1'!$D$29))*'Kalkulation_MS6+1'!$D$33))</f>
        <v>0</v>
      </c>
      <c r="AS33" s="39">
        <f>($C$33*(AS32-'Input Cost_MS6+1'!AQ45-('Input Cost_MS6+1'!AQ121*'Kalkulation_MS6+1'!$D$29)))+((('Input Cost_MS6+1'!AQ45+('Input Cost_MS6+1'!AQ45*'Kalkulation_MS6+1'!$D$29))*'Kalkulation_MS6+1'!$D$33))</f>
        <v>0</v>
      </c>
      <c r="AT33" s="39">
        <f>($C$33*(AT32-'Input Cost_MS6+1'!AR45-('Input Cost_MS6+1'!AR121*'Kalkulation_MS6+1'!$D$29)))+((('Input Cost_MS6+1'!AR45+('Input Cost_MS6+1'!AR45*'Kalkulation_MS6+1'!$D$29))*'Kalkulation_MS6+1'!$D$33))</f>
        <v>0</v>
      </c>
    </row>
    <row r="34" spans="1:46" s="74" customFormat="1" ht="16.5" customHeight="1">
      <c r="A34" s="39" t="s">
        <v>78</v>
      </c>
      <c r="B34" s="270" t="s">
        <v>299</v>
      </c>
      <c r="C34" s="39"/>
      <c r="D34" s="2"/>
      <c r="E34" s="40"/>
      <c r="F34" s="41">
        <f>'Input Cost_MS6+1'!D49</f>
        <v>0</v>
      </c>
      <c r="G34" s="41">
        <f>'Input Cost_MS6+1'!E49</f>
        <v>0</v>
      </c>
      <c r="H34" s="41">
        <f>'Input Cost_MS6+1'!F49</f>
        <v>0</v>
      </c>
      <c r="I34" s="41">
        <f>'Input Cost_MS6+1'!G49</f>
        <v>0</v>
      </c>
      <c r="J34" s="41">
        <f>'Input Cost_MS6+1'!H49</f>
        <v>0</v>
      </c>
      <c r="K34" s="41">
        <f>'Input Cost_MS6+1'!I49</f>
        <v>0</v>
      </c>
      <c r="L34" s="41">
        <f>'Input Cost_MS6+1'!J49</f>
        <v>0</v>
      </c>
      <c r="M34" s="41">
        <f>'Input Cost_MS6+1'!K49</f>
        <v>0</v>
      </c>
      <c r="N34" s="41">
        <f>'Input Cost_MS6+1'!L49</f>
        <v>0</v>
      </c>
      <c r="O34" s="41">
        <f>'Input Cost_MS6+1'!M49</f>
        <v>0</v>
      </c>
      <c r="P34" s="41">
        <f>'Input Cost_MS6+1'!N49</f>
        <v>0</v>
      </c>
      <c r="Q34" s="41">
        <f>'Input Cost_MS6+1'!O49</f>
        <v>0</v>
      </c>
      <c r="R34" s="41">
        <f>'Input Cost_MS6+1'!P49</f>
        <v>0</v>
      </c>
      <c r="S34" s="41">
        <f>'Input Cost_MS6+1'!Q49</f>
        <v>0</v>
      </c>
      <c r="T34" s="41">
        <f>'Input Cost_MS6+1'!R49</f>
        <v>0</v>
      </c>
      <c r="U34" s="41">
        <f>'Input Cost_MS6+1'!S49</f>
        <v>0</v>
      </c>
      <c r="V34" s="41">
        <f>'Input Cost_MS6+1'!T49</f>
        <v>0</v>
      </c>
      <c r="W34" s="41">
        <f>'Input Cost_MS6+1'!U49</f>
        <v>0</v>
      </c>
      <c r="X34" s="41">
        <f>'Input Cost_MS6+1'!V49</f>
        <v>0</v>
      </c>
      <c r="Y34" s="41">
        <f>'Input Cost_MS6+1'!W49</f>
        <v>0</v>
      </c>
      <c r="Z34" s="41">
        <f>'Input Cost_MS6+1'!X49</f>
        <v>0</v>
      </c>
      <c r="AA34" s="41">
        <f>'Input Cost_MS6+1'!Y49</f>
        <v>0</v>
      </c>
      <c r="AB34" s="41">
        <f>'Input Cost_MS6+1'!Z49</f>
        <v>0</v>
      </c>
      <c r="AC34" s="41">
        <f>'Input Cost_MS6+1'!AA49</f>
        <v>0</v>
      </c>
      <c r="AD34" s="41">
        <f>'Input Cost_MS6+1'!AB49</f>
        <v>0</v>
      </c>
      <c r="AE34" s="41">
        <f>'Input Cost_MS6+1'!AC49</f>
        <v>0</v>
      </c>
      <c r="AF34" s="41">
        <f>'Input Cost_MS6+1'!AD49</f>
        <v>0</v>
      </c>
      <c r="AG34" s="41">
        <f>'Input Cost_MS6+1'!AE49</f>
        <v>0</v>
      </c>
      <c r="AH34" s="41">
        <f>'Input Cost_MS6+1'!AF49</f>
        <v>0</v>
      </c>
      <c r="AI34" s="41">
        <f>'Input Cost_MS6+1'!AG49</f>
        <v>0</v>
      </c>
      <c r="AJ34" s="41">
        <f>'Input Cost_MS6+1'!AH49</f>
        <v>0</v>
      </c>
      <c r="AK34" s="41">
        <f>'Input Cost_MS6+1'!AI49</f>
        <v>0</v>
      </c>
      <c r="AL34" s="41">
        <f>'Input Cost_MS6+1'!AJ49</f>
        <v>0</v>
      </c>
      <c r="AM34" s="41">
        <f>'Input Cost_MS6+1'!AK49</f>
        <v>0</v>
      </c>
      <c r="AN34" s="41">
        <f>'Input Cost_MS6+1'!AL49</f>
        <v>0</v>
      </c>
      <c r="AO34" s="41">
        <f>'Input Cost_MS6+1'!AM49</f>
        <v>0</v>
      </c>
      <c r="AP34" s="41">
        <f>'Input Cost_MS6+1'!AN49</f>
        <v>0</v>
      </c>
      <c r="AQ34" s="41">
        <f>'Input Cost_MS6+1'!AO49</f>
        <v>0</v>
      </c>
      <c r="AR34" s="41">
        <f>'Input Cost_MS6+1'!AP49</f>
        <v>0</v>
      </c>
      <c r="AS34" s="41">
        <f>'Input Cost_MS6+1'!AQ49</f>
        <v>0</v>
      </c>
      <c r="AT34" s="41">
        <f>'Input Cost_MS6+1'!AR49</f>
        <v>0</v>
      </c>
    </row>
    <row r="35" spans="1:46" s="3" customFormat="1" ht="16.5" customHeight="1">
      <c r="A35" s="30" t="s">
        <v>400</v>
      </c>
      <c r="B35" s="763" t="s">
        <v>299</v>
      </c>
      <c r="C35" s="30"/>
      <c r="D35" s="31"/>
      <c r="E35" s="32"/>
      <c r="F35" s="50">
        <f>F32+F33</f>
        <v>0</v>
      </c>
      <c r="G35" s="50">
        <f t="shared" ref="G35:AT35" si="14">G32+G33</f>
        <v>0</v>
      </c>
      <c r="H35" s="50">
        <f t="shared" si="14"/>
        <v>0</v>
      </c>
      <c r="I35" s="50">
        <f t="shared" si="14"/>
        <v>0</v>
      </c>
      <c r="J35" s="50">
        <f t="shared" si="14"/>
        <v>0</v>
      </c>
      <c r="K35" s="50">
        <f t="shared" si="14"/>
        <v>0</v>
      </c>
      <c r="L35" s="50">
        <f t="shared" si="14"/>
        <v>0</v>
      </c>
      <c r="M35" s="50">
        <f t="shared" si="14"/>
        <v>0</v>
      </c>
      <c r="N35" s="50">
        <f t="shared" si="14"/>
        <v>0</v>
      </c>
      <c r="O35" s="50">
        <f t="shared" si="14"/>
        <v>0</v>
      </c>
      <c r="P35" s="50">
        <f t="shared" si="14"/>
        <v>0</v>
      </c>
      <c r="Q35" s="50">
        <f t="shared" si="14"/>
        <v>0</v>
      </c>
      <c r="R35" s="50">
        <f t="shared" si="14"/>
        <v>0</v>
      </c>
      <c r="S35" s="50">
        <f t="shared" si="14"/>
        <v>0</v>
      </c>
      <c r="T35" s="50">
        <f t="shared" si="14"/>
        <v>0</v>
      </c>
      <c r="U35" s="50">
        <f t="shared" si="14"/>
        <v>0</v>
      </c>
      <c r="V35" s="50">
        <f t="shared" si="14"/>
        <v>0</v>
      </c>
      <c r="W35" s="50">
        <f t="shared" si="14"/>
        <v>0</v>
      </c>
      <c r="X35" s="50">
        <f t="shared" si="14"/>
        <v>0</v>
      </c>
      <c r="Y35" s="50">
        <f t="shared" si="14"/>
        <v>0</v>
      </c>
      <c r="Z35" s="50">
        <f t="shared" si="14"/>
        <v>0</v>
      </c>
      <c r="AA35" s="50">
        <f t="shared" si="14"/>
        <v>0</v>
      </c>
      <c r="AB35" s="50">
        <f t="shared" si="14"/>
        <v>0</v>
      </c>
      <c r="AC35" s="50">
        <f t="shared" si="14"/>
        <v>0</v>
      </c>
      <c r="AD35" s="50">
        <f t="shared" si="14"/>
        <v>0</v>
      </c>
      <c r="AE35" s="50">
        <f t="shared" si="14"/>
        <v>0</v>
      </c>
      <c r="AF35" s="50">
        <f t="shared" si="14"/>
        <v>0</v>
      </c>
      <c r="AG35" s="50">
        <f t="shared" si="14"/>
        <v>0</v>
      </c>
      <c r="AH35" s="50">
        <f t="shared" si="14"/>
        <v>0</v>
      </c>
      <c r="AI35" s="50">
        <f t="shared" si="14"/>
        <v>0</v>
      </c>
      <c r="AJ35" s="50">
        <f t="shared" si="14"/>
        <v>0</v>
      </c>
      <c r="AK35" s="50">
        <f t="shared" si="14"/>
        <v>0</v>
      </c>
      <c r="AL35" s="50">
        <f t="shared" si="14"/>
        <v>0</v>
      </c>
      <c r="AM35" s="50">
        <f t="shared" si="14"/>
        <v>0</v>
      </c>
      <c r="AN35" s="50">
        <f t="shared" si="14"/>
        <v>0</v>
      </c>
      <c r="AO35" s="50">
        <f t="shared" si="14"/>
        <v>0</v>
      </c>
      <c r="AP35" s="50">
        <f t="shared" si="14"/>
        <v>0</v>
      </c>
      <c r="AQ35" s="50">
        <f t="shared" si="14"/>
        <v>0</v>
      </c>
      <c r="AR35" s="50">
        <f t="shared" si="14"/>
        <v>0</v>
      </c>
      <c r="AS35" s="50">
        <f t="shared" si="14"/>
        <v>0</v>
      </c>
      <c r="AT35" s="50">
        <f t="shared" si="14"/>
        <v>0</v>
      </c>
    </row>
    <row r="36" spans="1:46" s="3" customFormat="1" ht="16.5" customHeight="1">
      <c r="A36" s="23" t="s">
        <v>401</v>
      </c>
      <c r="B36" s="764" t="s">
        <v>299</v>
      </c>
      <c r="C36" s="23"/>
      <c r="D36" s="24"/>
      <c r="E36" s="25"/>
      <c r="F36" s="51">
        <f t="shared" ref="F36:AT36" si="15">F6-F35</f>
        <v>0</v>
      </c>
      <c r="G36" s="51">
        <f t="shared" si="15"/>
        <v>0</v>
      </c>
      <c r="H36" s="51">
        <f t="shared" si="15"/>
        <v>0</v>
      </c>
      <c r="I36" s="51">
        <f t="shared" si="15"/>
        <v>0</v>
      </c>
      <c r="J36" s="51">
        <f t="shared" si="15"/>
        <v>0</v>
      </c>
      <c r="K36" s="51">
        <f t="shared" si="15"/>
        <v>0</v>
      </c>
      <c r="L36" s="51">
        <f t="shared" si="15"/>
        <v>0</v>
      </c>
      <c r="M36" s="51">
        <f t="shared" si="15"/>
        <v>0</v>
      </c>
      <c r="N36" s="51">
        <f t="shared" si="15"/>
        <v>0</v>
      </c>
      <c r="O36" s="51">
        <f t="shared" si="15"/>
        <v>0</v>
      </c>
      <c r="P36" s="51">
        <f t="shared" si="15"/>
        <v>0</v>
      </c>
      <c r="Q36" s="51">
        <f t="shared" si="15"/>
        <v>0</v>
      </c>
      <c r="R36" s="51">
        <f t="shared" si="15"/>
        <v>0</v>
      </c>
      <c r="S36" s="51">
        <f t="shared" si="15"/>
        <v>0</v>
      </c>
      <c r="T36" s="51">
        <f t="shared" si="15"/>
        <v>0</v>
      </c>
      <c r="U36" s="51">
        <f t="shared" si="15"/>
        <v>0</v>
      </c>
      <c r="V36" s="51">
        <f t="shared" si="15"/>
        <v>0</v>
      </c>
      <c r="W36" s="51">
        <f t="shared" si="15"/>
        <v>0</v>
      </c>
      <c r="X36" s="51">
        <f t="shared" si="15"/>
        <v>0</v>
      </c>
      <c r="Y36" s="51">
        <f t="shared" si="15"/>
        <v>0</v>
      </c>
      <c r="Z36" s="51">
        <f t="shared" si="15"/>
        <v>0</v>
      </c>
      <c r="AA36" s="51">
        <f t="shared" si="15"/>
        <v>0</v>
      </c>
      <c r="AB36" s="51">
        <f t="shared" si="15"/>
        <v>0</v>
      </c>
      <c r="AC36" s="51">
        <f t="shared" si="15"/>
        <v>0</v>
      </c>
      <c r="AD36" s="51">
        <f t="shared" si="15"/>
        <v>0</v>
      </c>
      <c r="AE36" s="51">
        <f t="shared" si="15"/>
        <v>0</v>
      </c>
      <c r="AF36" s="51">
        <f t="shared" si="15"/>
        <v>0</v>
      </c>
      <c r="AG36" s="51">
        <f t="shared" si="15"/>
        <v>0</v>
      </c>
      <c r="AH36" s="51">
        <f t="shared" si="15"/>
        <v>0</v>
      </c>
      <c r="AI36" s="51">
        <f t="shared" si="15"/>
        <v>0</v>
      </c>
      <c r="AJ36" s="51">
        <f t="shared" si="15"/>
        <v>0</v>
      </c>
      <c r="AK36" s="51">
        <f t="shared" si="15"/>
        <v>0</v>
      </c>
      <c r="AL36" s="51">
        <f t="shared" si="15"/>
        <v>0</v>
      </c>
      <c r="AM36" s="51">
        <f t="shared" si="15"/>
        <v>0</v>
      </c>
      <c r="AN36" s="51">
        <f t="shared" si="15"/>
        <v>0</v>
      </c>
      <c r="AO36" s="51">
        <f t="shared" si="15"/>
        <v>0</v>
      </c>
      <c r="AP36" s="51">
        <f t="shared" si="15"/>
        <v>0</v>
      </c>
      <c r="AQ36" s="51">
        <f t="shared" si="15"/>
        <v>0</v>
      </c>
      <c r="AR36" s="51">
        <f t="shared" si="15"/>
        <v>0</v>
      </c>
      <c r="AS36" s="51">
        <f t="shared" si="15"/>
        <v>0</v>
      </c>
      <c r="AT36" s="51">
        <f t="shared" si="15"/>
        <v>0</v>
      </c>
    </row>
    <row r="37" spans="1:46" s="3" customFormat="1" ht="16.5" customHeight="1">
      <c r="A37" s="33" t="s">
        <v>401</v>
      </c>
      <c r="B37" s="765" t="s">
        <v>98</v>
      </c>
      <c r="C37" s="33"/>
      <c r="D37" s="34"/>
      <c r="E37" s="35"/>
      <c r="F37" s="52">
        <f t="shared" ref="F37:AT37" si="16">IF(F6=0,0,F36/F6)</f>
        <v>0</v>
      </c>
      <c r="G37" s="52">
        <f t="shared" si="16"/>
        <v>0</v>
      </c>
      <c r="H37" s="52">
        <f t="shared" si="16"/>
        <v>0</v>
      </c>
      <c r="I37" s="52">
        <f t="shared" si="16"/>
        <v>0</v>
      </c>
      <c r="J37" s="52">
        <f t="shared" si="16"/>
        <v>0</v>
      </c>
      <c r="K37" s="52">
        <f t="shared" si="16"/>
        <v>0</v>
      </c>
      <c r="L37" s="52">
        <f t="shared" si="16"/>
        <v>0</v>
      </c>
      <c r="M37" s="52">
        <f t="shared" si="16"/>
        <v>0</v>
      </c>
      <c r="N37" s="52">
        <f t="shared" si="16"/>
        <v>0</v>
      </c>
      <c r="O37" s="52">
        <f t="shared" si="16"/>
        <v>0</v>
      </c>
      <c r="P37" s="52">
        <f t="shared" si="16"/>
        <v>0</v>
      </c>
      <c r="Q37" s="52">
        <f t="shared" si="16"/>
        <v>0</v>
      </c>
      <c r="R37" s="52">
        <f t="shared" si="16"/>
        <v>0</v>
      </c>
      <c r="S37" s="52">
        <f t="shared" si="16"/>
        <v>0</v>
      </c>
      <c r="T37" s="52">
        <f t="shared" si="16"/>
        <v>0</v>
      </c>
      <c r="U37" s="52">
        <f t="shared" si="16"/>
        <v>0</v>
      </c>
      <c r="V37" s="52">
        <f t="shared" si="16"/>
        <v>0</v>
      </c>
      <c r="W37" s="52">
        <f t="shared" si="16"/>
        <v>0</v>
      </c>
      <c r="X37" s="52">
        <f t="shared" si="16"/>
        <v>0</v>
      </c>
      <c r="Y37" s="52">
        <f t="shared" si="16"/>
        <v>0</v>
      </c>
      <c r="Z37" s="52">
        <f t="shared" si="16"/>
        <v>0</v>
      </c>
      <c r="AA37" s="52">
        <f t="shared" si="16"/>
        <v>0</v>
      </c>
      <c r="AB37" s="52">
        <f t="shared" si="16"/>
        <v>0</v>
      </c>
      <c r="AC37" s="52">
        <f t="shared" si="16"/>
        <v>0</v>
      </c>
      <c r="AD37" s="52">
        <f t="shared" si="16"/>
        <v>0</v>
      </c>
      <c r="AE37" s="52">
        <f t="shared" si="16"/>
        <v>0</v>
      </c>
      <c r="AF37" s="52">
        <f t="shared" si="16"/>
        <v>0</v>
      </c>
      <c r="AG37" s="52">
        <f t="shared" si="16"/>
        <v>0</v>
      </c>
      <c r="AH37" s="52">
        <f t="shared" si="16"/>
        <v>0</v>
      </c>
      <c r="AI37" s="52">
        <f t="shared" si="16"/>
        <v>0</v>
      </c>
      <c r="AJ37" s="52">
        <f t="shared" si="16"/>
        <v>0</v>
      </c>
      <c r="AK37" s="52">
        <f t="shared" si="16"/>
        <v>0</v>
      </c>
      <c r="AL37" s="52">
        <f t="shared" si="16"/>
        <v>0</v>
      </c>
      <c r="AM37" s="52">
        <f t="shared" si="16"/>
        <v>0</v>
      </c>
      <c r="AN37" s="52">
        <f t="shared" si="16"/>
        <v>0</v>
      </c>
      <c r="AO37" s="52">
        <f t="shared" si="16"/>
        <v>0</v>
      </c>
      <c r="AP37" s="52">
        <f t="shared" si="16"/>
        <v>0</v>
      </c>
      <c r="AQ37" s="52">
        <f t="shared" si="16"/>
        <v>0</v>
      </c>
      <c r="AR37" s="52">
        <f t="shared" si="16"/>
        <v>0</v>
      </c>
      <c r="AS37" s="52">
        <f t="shared" si="16"/>
        <v>0</v>
      </c>
      <c r="AT37" s="52">
        <f t="shared" si="16"/>
        <v>0</v>
      </c>
    </row>
    <row r="38" spans="1:46" ht="15" customHeight="1"/>
    <row r="39" spans="1:46" ht="24" hidden="1" customHeight="1" outlineLevel="1">
      <c r="A39" s="752" t="s">
        <v>402</v>
      </c>
      <c r="B39" s="752"/>
      <c r="C39" s="752"/>
      <c r="D39" s="752"/>
      <c r="E39" s="752"/>
      <c r="F39" s="752"/>
      <c r="G39" s="752"/>
      <c r="H39" s="752"/>
      <c r="I39" s="752"/>
      <c r="J39" s="752"/>
      <c r="K39" s="752"/>
      <c r="L39" s="752"/>
      <c r="M39" s="752"/>
      <c r="N39" s="752"/>
      <c r="O39" s="752"/>
      <c r="P39" s="752"/>
      <c r="Q39" s="752"/>
      <c r="R39" s="752"/>
      <c r="S39" s="752"/>
      <c r="T39" s="752"/>
      <c r="U39" s="752"/>
      <c r="V39" s="752"/>
      <c r="W39" s="752"/>
      <c r="X39" s="752"/>
      <c r="Y39" s="752"/>
      <c r="Z39" s="752"/>
      <c r="AA39" s="752"/>
      <c r="AB39" s="752"/>
      <c r="AC39" s="752"/>
      <c r="AD39" s="752"/>
      <c r="AE39" s="752"/>
      <c r="AF39" s="752"/>
      <c r="AG39" s="752"/>
      <c r="AH39" s="752"/>
      <c r="AI39" s="752"/>
      <c r="AJ39" s="752"/>
      <c r="AK39" s="752"/>
      <c r="AL39" s="752"/>
      <c r="AM39" s="752"/>
      <c r="AN39" s="752"/>
      <c r="AO39" s="752"/>
      <c r="AP39" s="752"/>
      <c r="AQ39" s="752"/>
      <c r="AR39" s="752"/>
      <c r="AS39" s="752"/>
      <c r="AT39" s="752"/>
    </row>
    <row r="40" spans="1:46" ht="16.5" hidden="1" customHeight="1" outlineLevel="1">
      <c r="A40" s="1078" t="s">
        <v>250</v>
      </c>
      <c r="B40" s="1071"/>
      <c r="C40" s="1071"/>
      <c r="D40" s="1071"/>
      <c r="E40" s="1071"/>
      <c r="F40" s="1079">
        <f>$E$16*F32</f>
        <v>0</v>
      </c>
      <c r="G40" s="1079">
        <f t="shared" ref="G40:AT40" si="17">$E$16*G32</f>
        <v>0</v>
      </c>
      <c r="H40" s="1079">
        <f t="shared" si="17"/>
        <v>0</v>
      </c>
      <c r="I40" s="1079">
        <f t="shared" si="17"/>
        <v>0</v>
      </c>
      <c r="J40" s="1079">
        <f t="shared" si="17"/>
        <v>0</v>
      </c>
      <c r="K40" s="1079">
        <f t="shared" si="17"/>
        <v>0</v>
      </c>
      <c r="L40" s="1079">
        <f t="shared" si="17"/>
        <v>0</v>
      </c>
      <c r="M40" s="1079">
        <f t="shared" si="17"/>
        <v>0</v>
      </c>
      <c r="N40" s="1079">
        <f t="shared" si="17"/>
        <v>0</v>
      </c>
      <c r="O40" s="1079">
        <f t="shared" si="17"/>
        <v>0</v>
      </c>
      <c r="P40" s="1079">
        <f t="shared" si="17"/>
        <v>0</v>
      </c>
      <c r="Q40" s="1079">
        <f t="shared" si="17"/>
        <v>0</v>
      </c>
      <c r="R40" s="1079">
        <f t="shared" si="17"/>
        <v>0</v>
      </c>
      <c r="S40" s="1079">
        <f t="shared" si="17"/>
        <v>0</v>
      </c>
      <c r="T40" s="1079">
        <f t="shared" si="17"/>
        <v>0</v>
      </c>
      <c r="U40" s="1079">
        <f t="shared" si="17"/>
        <v>0</v>
      </c>
      <c r="V40" s="1079">
        <f t="shared" si="17"/>
        <v>0</v>
      </c>
      <c r="W40" s="1079">
        <f t="shared" si="17"/>
        <v>0</v>
      </c>
      <c r="X40" s="1079">
        <f t="shared" si="17"/>
        <v>0</v>
      </c>
      <c r="Y40" s="1079">
        <f t="shared" si="17"/>
        <v>0</v>
      </c>
      <c r="Z40" s="1079">
        <f t="shared" si="17"/>
        <v>0</v>
      </c>
      <c r="AA40" s="1079">
        <f t="shared" si="17"/>
        <v>0</v>
      </c>
      <c r="AB40" s="1079">
        <f t="shared" si="17"/>
        <v>0</v>
      </c>
      <c r="AC40" s="1079">
        <f t="shared" si="17"/>
        <v>0</v>
      </c>
      <c r="AD40" s="1079">
        <f t="shared" si="17"/>
        <v>0</v>
      </c>
      <c r="AE40" s="1079">
        <f t="shared" si="17"/>
        <v>0</v>
      </c>
      <c r="AF40" s="1079">
        <f t="shared" si="17"/>
        <v>0</v>
      </c>
      <c r="AG40" s="1079">
        <f t="shared" si="17"/>
        <v>0</v>
      </c>
      <c r="AH40" s="1079">
        <f t="shared" si="17"/>
        <v>0</v>
      </c>
      <c r="AI40" s="1079">
        <f t="shared" si="17"/>
        <v>0</v>
      </c>
      <c r="AJ40" s="1079">
        <f t="shared" si="17"/>
        <v>0</v>
      </c>
      <c r="AK40" s="1079">
        <f t="shared" si="17"/>
        <v>0</v>
      </c>
      <c r="AL40" s="1079">
        <f t="shared" si="17"/>
        <v>0</v>
      </c>
      <c r="AM40" s="1079">
        <f t="shared" si="17"/>
        <v>0</v>
      </c>
      <c r="AN40" s="1079">
        <f t="shared" si="17"/>
        <v>0</v>
      </c>
      <c r="AO40" s="1079">
        <f t="shared" si="17"/>
        <v>0</v>
      </c>
      <c r="AP40" s="1079">
        <f t="shared" si="17"/>
        <v>0</v>
      </c>
      <c r="AQ40" s="1079">
        <f t="shared" si="17"/>
        <v>0</v>
      </c>
      <c r="AR40" s="1079">
        <f t="shared" si="17"/>
        <v>0</v>
      </c>
      <c r="AS40" s="1079">
        <f t="shared" si="17"/>
        <v>0</v>
      </c>
      <c r="AT40" s="1079">
        <f t="shared" si="17"/>
        <v>0</v>
      </c>
    </row>
    <row r="41" spans="1:46" ht="16.5" hidden="1" customHeight="1" outlineLevel="1">
      <c r="A41" s="7" t="s">
        <v>251</v>
      </c>
      <c r="F41" s="141">
        <f>$E$22*F32</f>
        <v>0</v>
      </c>
      <c r="G41" s="141">
        <f t="shared" ref="G41:AT41" si="18">$E$22*G32</f>
        <v>0</v>
      </c>
      <c r="H41" s="141">
        <f t="shared" si="18"/>
        <v>0</v>
      </c>
      <c r="I41" s="141">
        <f t="shared" si="18"/>
        <v>0</v>
      </c>
      <c r="J41" s="141">
        <f t="shared" si="18"/>
        <v>0</v>
      </c>
      <c r="K41" s="141">
        <f t="shared" si="18"/>
        <v>0</v>
      </c>
      <c r="L41" s="141">
        <f t="shared" si="18"/>
        <v>0</v>
      </c>
      <c r="M41" s="141">
        <f t="shared" si="18"/>
        <v>0</v>
      </c>
      <c r="N41" s="141">
        <f t="shared" si="18"/>
        <v>0</v>
      </c>
      <c r="O41" s="141">
        <f t="shared" si="18"/>
        <v>0</v>
      </c>
      <c r="P41" s="141">
        <f t="shared" si="18"/>
        <v>0</v>
      </c>
      <c r="Q41" s="141">
        <f t="shared" si="18"/>
        <v>0</v>
      </c>
      <c r="R41" s="141">
        <f t="shared" si="18"/>
        <v>0</v>
      </c>
      <c r="S41" s="141">
        <f t="shared" si="18"/>
        <v>0</v>
      </c>
      <c r="T41" s="141">
        <f t="shared" si="18"/>
        <v>0</v>
      </c>
      <c r="U41" s="141">
        <f t="shared" si="18"/>
        <v>0</v>
      </c>
      <c r="V41" s="141">
        <f t="shared" si="18"/>
        <v>0</v>
      </c>
      <c r="W41" s="141">
        <f t="shared" si="18"/>
        <v>0</v>
      </c>
      <c r="X41" s="141">
        <f t="shared" si="18"/>
        <v>0</v>
      </c>
      <c r="Y41" s="141">
        <f t="shared" si="18"/>
        <v>0</v>
      </c>
      <c r="Z41" s="141">
        <f t="shared" si="18"/>
        <v>0</v>
      </c>
      <c r="AA41" s="141">
        <f t="shared" si="18"/>
        <v>0</v>
      </c>
      <c r="AB41" s="141">
        <f t="shared" si="18"/>
        <v>0</v>
      </c>
      <c r="AC41" s="141">
        <f t="shared" si="18"/>
        <v>0</v>
      </c>
      <c r="AD41" s="141">
        <f t="shared" si="18"/>
        <v>0</v>
      </c>
      <c r="AE41" s="141">
        <f t="shared" si="18"/>
        <v>0</v>
      </c>
      <c r="AF41" s="141">
        <f t="shared" si="18"/>
        <v>0</v>
      </c>
      <c r="AG41" s="141">
        <f t="shared" si="18"/>
        <v>0</v>
      </c>
      <c r="AH41" s="141">
        <f t="shared" si="18"/>
        <v>0</v>
      </c>
      <c r="AI41" s="141">
        <f t="shared" si="18"/>
        <v>0</v>
      </c>
      <c r="AJ41" s="141">
        <f t="shared" si="18"/>
        <v>0</v>
      </c>
      <c r="AK41" s="141">
        <f t="shared" si="18"/>
        <v>0</v>
      </c>
      <c r="AL41" s="141">
        <f t="shared" si="18"/>
        <v>0</v>
      </c>
      <c r="AM41" s="141">
        <f t="shared" si="18"/>
        <v>0</v>
      </c>
      <c r="AN41" s="141">
        <f t="shared" si="18"/>
        <v>0</v>
      </c>
      <c r="AO41" s="141">
        <f t="shared" si="18"/>
        <v>0</v>
      </c>
      <c r="AP41" s="141">
        <f t="shared" si="18"/>
        <v>0</v>
      </c>
      <c r="AQ41" s="141">
        <f t="shared" si="18"/>
        <v>0</v>
      </c>
      <c r="AR41" s="141">
        <f t="shared" si="18"/>
        <v>0</v>
      </c>
      <c r="AS41" s="141">
        <f t="shared" si="18"/>
        <v>0</v>
      </c>
      <c r="AT41" s="141">
        <f t="shared" si="18"/>
        <v>0</v>
      </c>
    </row>
    <row r="42" spans="1:46" ht="16.5" hidden="1" customHeight="1" outlineLevel="1">
      <c r="A42" s="7" t="s">
        <v>283</v>
      </c>
      <c r="F42" s="141">
        <f>(F32+F40+F41)*$E$24</f>
        <v>0</v>
      </c>
      <c r="G42" s="141">
        <f t="shared" ref="G42:AT42" si="19">(G32+G40+G41)*$E$24</f>
        <v>0</v>
      </c>
      <c r="H42" s="141">
        <f t="shared" si="19"/>
        <v>0</v>
      </c>
      <c r="I42" s="141">
        <f t="shared" si="19"/>
        <v>0</v>
      </c>
      <c r="J42" s="141">
        <f t="shared" si="19"/>
        <v>0</v>
      </c>
      <c r="K42" s="141">
        <f t="shared" si="19"/>
        <v>0</v>
      </c>
      <c r="L42" s="141">
        <f t="shared" si="19"/>
        <v>0</v>
      </c>
      <c r="M42" s="141">
        <f t="shared" si="19"/>
        <v>0</v>
      </c>
      <c r="N42" s="141">
        <f t="shared" si="19"/>
        <v>0</v>
      </c>
      <c r="O42" s="141">
        <f t="shared" si="19"/>
        <v>0</v>
      </c>
      <c r="P42" s="141">
        <f t="shared" si="19"/>
        <v>0</v>
      </c>
      <c r="Q42" s="141">
        <f t="shared" si="19"/>
        <v>0</v>
      </c>
      <c r="R42" s="141">
        <f t="shared" si="19"/>
        <v>0</v>
      </c>
      <c r="S42" s="141">
        <f t="shared" si="19"/>
        <v>0</v>
      </c>
      <c r="T42" s="141">
        <f t="shared" si="19"/>
        <v>0</v>
      </c>
      <c r="U42" s="141">
        <f t="shared" si="19"/>
        <v>0</v>
      </c>
      <c r="V42" s="141">
        <f t="shared" si="19"/>
        <v>0</v>
      </c>
      <c r="W42" s="141">
        <f t="shared" si="19"/>
        <v>0</v>
      </c>
      <c r="X42" s="141">
        <f t="shared" si="19"/>
        <v>0</v>
      </c>
      <c r="Y42" s="141">
        <f t="shared" si="19"/>
        <v>0</v>
      </c>
      <c r="Z42" s="141">
        <f t="shared" si="19"/>
        <v>0</v>
      </c>
      <c r="AA42" s="141">
        <f t="shared" si="19"/>
        <v>0</v>
      </c>
      <c r="AB42" s="141">
        <f t="shared" si="19"/>
        <v>0</v>
      </c>
      <c r="AC42" s="141">
        <f t="shared" si="19"/>
        <v>0</v>
      </c>
      <c r="AD42" s="141">
        <f t="shared" si="19"/>
        <v>0</v>
      </c>
      <c r="AE42" s="141">
        <f t="shared" si="19"/>
        <v>0</v>
      </c>
      <c r="AF42" s="141">
        <f t="shared" si="19"/>
        <v>0</v>
      </c>
      <c r="AG42" s="141">
        <f t="shared" si="19"/>
        <v>0</v>
      </c>
      <c r="AH42" s="141">
        <f t="shared" si="19"/>
        <v>0</v>
      </c>
      <c r="AI42" s="141">
        <f t="shared" si="19"/>
        <v>0</v>
      </c>
      <c r="AJ42" s="141">
        <f t="shared" si="19"/>
        <v>0</v>
      </c>
      <c r="AK42" s="141">
        <f t="shared" si="19"/>
        <v>0</v>
      </c>
      <c r="AL42" s="141">
        <f t="shared" si="19"/>
        <v>0</v>
      </c>
      <c r="AM42" s="141">
        <f t="shared" si="19"/>
        <v>0</v>
      </c>
      <c r="AN42" s="141">
        <f t="shared" si="19"/>
        <v>0</v>
      </c>
      <c r="AO42" s="141">
        <f t="shared" si="19"/>
        <v>0</v>
      </c>
      <c r="AP42" s="141">
        <f t="shared" si="19"/>
        <v>0</v>
      </c>
      <c r="AQ42" s="141">
        <f t="shared" si="19"/>
        <v>0</v>
      </c>
      <c r="AR42" s="141">
        <f t="shared" si="19"/>
        <v>0</v>
      </c>
      <c r="AS42" s="141">
        <f t="shared" si="19"/>
        <v>0</v>
      </c>
      <c r="AT42" s="141">
        <f t="shared" si="19"/>
        <v>0</v>
      </c>
    </row>
    <row r="43" spans="1:46" ht="16.5" hidden="1" customHeight="1" outlineLevel="1">
      <c r="A43" s="7" t="s">
        <v>256</v>
      </c>
      <c r="F43" s="141">
        <f>(F32+F40+F41+F42)*$E$29</f>
        <v>0</v>
      </c>
      <c r="G43" s="141">
        <f t="shared" ref="G43:AT43" si="20">(G32+G40+G41+G42)*$E$29</f>
        <v>0</v>
      </c>
      <c r="H43" s="141">
        <f t="shared" si="20"/>
        <v>0</v>
      </c>
      <c r="I43" s="141">
        <f t="shared" si="20"/>
        <v>0</v>
      </c>
      <c r="J43" s="141">
        <f t="shared" si="20"/>
        <v>0</v>
      </c>
      <c r="K43" s="141">
        <f t="shared" si="20"/>
        <v>0</v>
      </c>
      <c r="L43" s="141">
        <f t="shared" si="20"/>
        <v>0</v>
      </c>
      <c r="M43" s="141">
        <f t="shared" si="20"/>
        <v>0</v>
      </c>
      <c r="N43" s="141">
        <f t="shared" si="20"/>
        <v>0</v>
      </c>
      <c r="O43" s="141">
        <f t="shared" si="20"/>
        <v>0</v>
      </c>
      <c r="P43" s="141">
        <f t="shared" si="20"/>
        <v>0</v>
      </c>
      <c r="Q43" s="141">
        <f t="shared" si="20"/>
        <v>0</v>
      </c>
      <c r="R43" s="141">
        <f t="shared" si="20"/>
        <v>0</v>
      </c>
      <c r="S43" s="141">
        <f t="shared" si="20"/>
        <v>0</v>
      </c>
      <c r="T43" s="141">
        <f t="shared" si="20"/>
        <v>0</v>
      </c>
      <c r="U43" s="141">
        <f t="shared" si="20"/>
        <v>0</v>
      </c>
      <c r="V43" s="141">
        <f t="shared" si="20"/>
        <v>0</v>
      </c>
      <c r="W43" s="141">
        <f t="shared" si="20"/>
        <v>0</v>
      </c>
      <c r="X43" s="141">
        <f t="shared" si="20"/>
        <v>0</v>
      </c>
      <c r="Y43" s="141">
        <f t="shared" si="20"/>
        <v>0</v>
      </c>
      <c r="Z43" s="141">
        <f t="shared" si="20"/>
        <v>0</v>
      </c>
      <c r="AA43" s="141">
        <f t="shared" si="20"/>
        <v>0</v>
      </c>
      <c r="AB43" s="141">
        <f t="shared" si="20"/>
        <v>0</v>
      </c>
      <c r="AC43" s="141">
        <f t="shared" si="20"/>
        <v>0</v>
      </c>
      <c r="AD43" s="141">
        <f t="shared" si="20"/>
        <v>0</v>
      </c>
      <c r="AE43" s="141">
        <f t="shared" si="20"/>
        <v>0</v>
      </c>
      <c r="AF43" s="141">
        <f t="shared" si="20"/>
        <v>0</v>
      </c>
      <c r="AG43" s="141">
        <f t="shared" si="20"/>
        <v>0</v>
      </c>
      <c r="AH43" s="141">
        <f t="shared" si="20"/>
        <v>0</v>
      </c>
      <c r="AI43" s="141">
        <f t="shared" si="20"/>
        <v>0</v>
      </c>
      <c r="AJ43" s="141">
        <f t="shared" si="20"/>
        <v>0</v>
      </c>
      <c r="AK43" s="141">
        <f t="shared" si="20"/>
        <v>0</v>
      </c>
      <c r="AL43" s="141">
        <f t="shared" si="20"/>
        <v>0</v>
      </c>
      <c r="AM43" s="141">
        <f t="shared" si="20"/>
        <v>0</v>
      </c>
      <c r="AN43" s="141">
        <f t="shared" si="20"/>
        <v>0</v>
      </c>
      <c r="AO43" s="141">
        <f t="shared" si="20"/>
        <v>0</v>
      </c>
      <c r="AP43" s="141">
        <f t="shared" si="20"/>
        <v>0</v>
      </c>
      <c r="AQ43" s="141">
        <f t="shared" si="20"/>
        <v>0</v>
      </c>
      <c r="AR43" s="141">
        <f t="shared" si="20"/>
        <v>0</v>
      </c>
      <c r="AS43" s="141">
        <f t="shared" si="20"/>
        <v>0</v>
      </c>
      <c r="AT43" s="141">
        <f t="shared" si="20"/>
        <v>0</v>
      </c>
    </row>
    <row r="44" spans="1:46" ht="16.5" hidden="1" customHeight="1" outlineLevel="1">
      <c r="A44" s="7" t="s">
        <v>257</v>
      </c>
      <c r="F44" s="141">
        <f>(F32+F40+F41+F42)*$E$30</f>
        <v>0</v>
      </c>
      <c r="G44" s="141">
        <f t="shared" ref="G44:AT44" si="21">(G32+G40+G41+G42)*$E$30</f>
        <v>0</v>
      </c>
      <c r="H44" s="141">
        <f t="shared" si="21"/>
        <v>0</v>
      </c>
      <c r="I44" s="141">
        <f t="shared" si="21"/>
        <v>0</v>
      </c>
      <c r="J44" s="141">
        <f t="shared" si="21"/>
        <v>0</v>
      </c>
      <c r="K44" s="141">
        <f t="shared" si="21"/>
        <v>0</v>
      </c>
      <c r="L44" s="141">
        <f t="shared" si="21"/>
        <v>0</v>
      </c>
      <c r="M44" s="141">
        <f t="shared" si="21"/>
        <v>0</v>
      </c>
      <c r="N44" s="141">
        <f t="shared" si="21"/>
        <v>0</v>
      </c>
      <c r="O44" s="141">
        <f t="shared" si="21"/>
        <v>0</v>
      </c>
      <c r="P44" s="141">
        <f t="shared" si="21"/>
        <v>0</v>
      </c>
      <c r="Q44" s="141">
        <f t="shared" si="21"/>
        <v>0</v>
      </c>
      <c r="R44" s="141">
        <f t="shared" si="21"/>
        <v>0</v>
      </c>
      <c r="S44" s="141">
        <f t="shared" si="21"/>
        <v>0</v>
      </c>
      <c r="T44" s="141">
        <f t="shared" si="21"/>
        <v>0</v>
      </c>
      <c r="U44" s="141">
        <f t="shared" si="21"/>
        <v>0</v>
      </c>
      <c r="V44" s="141">
        <f t="shared" si="21"/>
        <v>0</v>
      </c>
      <c r="W44" s="141">
        <f t="shared" si="21"/>
        <v>0</v>
      </c>
      <c r="X44" s="141">
        <f t="shared" si="21"/>
        <v>0</v>
      </c>
      <c r="Y44" s="141">
        <f t="shared" si="21"/>
        <v>0</v>
      </c>
      <c r="Z44" s="141">
        <f t="shared" si="21"/>
        <v>0</v>
      </c>
      <c r="AA44" s="141">
        <f t="shared" si="21"/>
        <v>0</v>
      </c>
      <c r="AB44" s="141">
        <f t="shared" si="21"/>
        <v>0</v>
      </c>
      <c r="AC44" s="141">
        <f t="shared" si="21"/>
        <v>0</v>
      </c>
      <c r="AD44" s="141">
        <f t="shared" si="21"/>
        <v>0</v>
      </c>
      <c r="AE44" s="141">
        <f t="shared" si="21"/>
        <v>0</v>
      </c>
      <c r="AF44" s="141">
        <f t="shared" si="21"/>
        <v>0</v>
      </c>
      <c r="AG44" s="141">
        <f t="shared" si="21"/>
        <v>0</v>
      </c>
      <c r="AH44" s="141">
        <f t="shared" si="21"/>
        <v>0</v>
      </c>
      <c r="AI44" s="141">
        <f t="shared" si="21"/>
        <v>0</v>
      </c>
      <c r="AJ44" s="141">
        <f t="shared" si="21"/>
        <v>0</v>
      </c>
      <c r="AK44" s="141">
        <f t="shared" si="21"/>
        <v>0</v>
      </c>
      <c r="AL44" s="141">
        <f t="shared" si="21"/>
        <v>0</v>
      </c>
      <c r="AM44" s="141">
        <f t="shared" si="21"/>
        <v>0</v>
      </c>
      <c r="AN44" s="141">
        <f t="shared" si="21"/>
        <v>0</v>
      </c>
      <c r="AO44" s="141">
        <f t="shared" si="21"/>
        <v>0</v>
      </c>
      <c r="AP44" s="141">
        <f t="shared" si="21"/>
        <v>0</v>
      </c>
      <c r="AQ44" s="141">
        <f t="shared" si="21"/>
        <v>0</v>
      </c>
      <c r="AR44" s="141">
        <f t="shared" si="21"/>
        <v>0</v>
      </c>
      <c r="AS44" s="141">
        <f t="shared" si="21"/>
        <v>0</v>
      </c>
      <c r="AT44" s="141">
        <f t="shared" si="21"/>
        <v>0</v>
      </c>
    </row>
    <row r="45" spans="1:46" ht="16.5" hidden="1" customHeight="1" outlineLevel="1">
      <c r="A45" s="10" t="s">
        <v>258</v>
      </c>
      <c r="B45" s="87"/>
      <c r="C45" s="87"/>
      <c r="D45" s="87"/>
      <c r="E45" s="87"/>
      <c r="F45" s="142">
        <f>(F32+F40+F41+F42)*$E$31</f>
        <v>0</v>
      </c>
      <c r="G45" s="142">
        <f t="shared" ref="G45:AT45" si="22">(G32+G40+G41+G42)*$E$31</f>
        <v>0</v>
      </c>
      <c r="H45" s="142">
        <f t="shared" si="22"/>
        <v>0</v>
      </c>
      <c r="I45" s="142">
        <f t="shared" si="22"/>
        <v>0</v>
      </c>
      <c r="J45" s="142">
        <f t="shared" si="22"/>
        <v>0</v>
      </c>
      <c r="K45" s="142">
        <f t="shared" si="22"/>
        <v>0</v>
      </c>
      <c r="L45" s="142">
        <f t="shared" si="22"/>
        <v>0</v>
      </c>
      <c r="M45" s="142">
        <f t="shared" si="22"/>
        <v>0</v>
      </c>
      <c r="N45" s="142">
        <f t="shared" si="22"/>
        <v>0</v>
      </c>
      <c r="O45" s="142">
        <f t="shared" si="22"/>
        <v>0</v>
      </c>
      <c r="P45" s="142">
        <f t="shared" si="22"/>
        <v>0</v>
      </c>
      <c r="Q45" s="142">
        <f t="shared" si="22"/>
        <v>0</v>
      </c>
      <c r="R45" s="142">
        <f t="shared" si="22"/>
        <v>0</v>
      </c>
      <c r="S45" s="142">
        <f t="shared" si="22"/>
        <v>0</v>
      </c>
      <c r="T45" s="142">
        <f t="shared" si="22"/>
        <v>0</v>
      </c>
      <c r="U45" s="142">
        <f t="shared" si="22"/>
        <v>0</v>
      </c>
      <c r="V45" s="142">
        <f t="shared" si="22"/>
        <v>0</v>
      </c>
      <c r="W45" s="142">
        <f t="shared" si="22"/>
        <v>0</v>
      </c>
      <c r="X45" s="142">
        <f t="shared" si="22"/>
        <v>0</v>
      </c>
      <c r="Y45" s="142">
        <f t="shared" si="22"/>
        <v>0</v>
      </c>
      <c r="Z45" s="142">
        <f t="shared" si="22"/>
        <v>0</v>
      </c>
      <c r="AA45" s="142">
        <f t="shared" si="22"/>
        <v>0</v>
      </c>
      <c r="AB45" s="142">
        <f t="shared" si="22"/>
        <v>0</v>
      </c>
      <c r="AC45" s="142">
        <f t="shared" si="22"/>
        <v>0</v>
      </c>
      <c r="AD45" s="142">
        <f t="shared" si="22"/>
        <v>0</v>
      </c>
      <c r="AE45" s="142">
        <f t="shared" si="22"/>
        <v>0</v>
      </c>
      <c r="AF45" s="142">
        <f t="shared" si="22"/>
        <v>0</v>
      </c>
      <c r="AG45" s="142">
        <f t="shared" si="22"/>
        <v>0</v>
      </c>
      <c r="AH45" s="142">
        <f t="shared" si="22"/>
        <v>0</v>
      </c>
      <c r="AI45" s="142">
        <f t="shared" si="22"/>
        <v>0</v>
      </c>
      <c r="AJ45" s="142">
        <f t="shared" si="22"/>
        <v>0</v>
      </c>
      <c r="AK45" s="142">
        <f t="shared" si="22"/>
        <v>0</v>
      </c>
      <c r="AL45" s="142">
        <f t="shared" si="22"/>
        <v>0</v>
      </c>
      <c r="AM45" s="142">
        <f t="shared" si="22"/>
        <v>0</v>
      </c>
      <c r="AN45" s="142">
        <f t="shared" si="22"/>
        <v>0</v>
      </c>
      <c r="AO45" s="142">
        <f t="shared" si="22"/>
        <v>0</v>
      </c>
      <c r="AP45" s="142">
        <f t="shared" si="22"/>
        <v>0</v>
      </c>
      <c r="AQ45" s="142">
        <f t="shared" si="22"/>
        <v>0</v>
      </c>
      <c r="AR45" s="142">
        <f t="shared" si="22"/>
        <v>0</v>
      </c>
      <c r="AS45" s="142">
        <f t="shared" si="22"/>
        <v>0</v>
      </c>
      <c r="AT45" s="142">
        <f t="shared" si="22"/>
        <v>0</v>
      </c>
    </row>
    <row r="46" spans="1:46" ht="16.5" hidden="1" customHeight="1" outlineLevel="1">
      <c r="F46" s="239">
        <f t="shared" ref="F46:N46" si="23">SUM(F40:F45)</f>
        <v>0</v>
      </c>
      <c r="G46" s="239">
        <f t="shared" si="23"/>
        <v>0</v>
      </c>
      <c r="H46" s="239">
        <f t="shared" si="23"/>
        <v>0</v>
      </c>
      <c r="I46" s="239">
        <f t="shared" si="23"/>
        <v>0</v>
      </c>
      <c r="J46" s="239">
        <f t="shared" si="23"/>
        <v>0</v>
      </c>
      <c r="K46" s="239">
        <f t="shared" si="23"/>
        <v>0</v>
      </c>
      <c r="L46" s="239">
        <f t="shared" si="23"/>
        <v>0</v>
      </c>
      <c r="M46" s="239">
        <f t="shared" si="23"/>
        <v>0</v>
      </c>
      <c r="N46" s="239">
        <f t="shared" si="23"/>
        <v>0</v>
      </c>
      <c r="O46" s="239">
        <f>SUM(O40:O45)</f>
        <v>0</v>
      </c>
      <c r="P46" s="239">
        <f t="shared" ref="P46:AT46" si="24">SUM(P40:P45)</f>
        <v>0</v>
      </c>
      <c r="Q46" s="239">
        <f t="shared" si="24"/>
        <v>0</v>
      </c>
      <c r="R46" s="239">
        <f t="shared" si="24"/>
        <v>0</v>
      </c>
      <c r="S46" s="239">
        <f t="shared" si="24"/>
        <v>0</v>
      </c>
      <c r="T46" s="239">
        <f t="shared" si="24"/>
        <v>0</v>
      </c>
      <c r="U46" s="239">
        <f t="shared" si="24"/>
        <v>0</v>
      </c>
      <c r="V46" s="239">
        <f t="shared" si="24"/>
        <v>0</v>
      </c>
      <c r="W46" s="239">
        <f t="shared" si="24"/>
        <v>0</v>
      </c>
      <c r="X46" s="239">
        <f t="shared" si="24"/>
        <v>0</v>
      </c>
      <c r="Y46" s="239">
        <f t="shared" si="24"/>
        <v>0</v>
      </c>
      <c r="Z46" s="239">
        <f t="shared" si="24"/>
        <v>0</v>
      </c>
      <c r="AA46" s="239">
        <f t="shared" si="24"/>
        <v>0</v>
      </c>
      <c r="AB46" s="239">
        <f t="shared" si="24"/>
        <v>0</v>
      </c>
      <c r="AC46" s="239">
        <f t="shared" si="24"/>
        <v>0</v>
      </c>
      <c r="AD46" s="239">
        <f t="shared" si="24"/>
        <v>0</v>
      </c>
      <c r="AE46" s="239">
        <f t="shared" si="24"/>
        <v>0</v>
      </c>
      <c r="AF46" s="239">
        <f t="shared" si="24"/>
        <v>0</v>
      </c>
      <c r="AG46" s="239">
        <f t="shared" si="24"/>
        <v>0</v>
      </c>
      <c r="AH46" s="239">
        <f t="shared" si="24"/>
        <v>0</v>
      </c>
      <c r="AI46" s="239">
        <f t="shared" si="24"/>
        <v>0</v>
      </c>
      <c r="AJ46" s="239">
        <f t="shared" si="24"/>
        <v>0</v>
      </c>
      <c r="AK46" s="239">
        <f t="shared" si="24"/>
        <v>0</v>
      </c>
      <c r="AL46" s="239">
        <f t="shared" si="24"/>
        <v>0</v>
      </c>
      <c r="AM46" s="239">
        <f t="shared" si="24"/>
        <v>0</v>
      </c>
      <c r="AN46" s="239">
        <f t="shared" si="24"/>
        <v>0</v>
      </c>
      <c r="AO46" s="239">
        <f t="shared" si="24"/>
        <v>0</v>
      </c>
      <c r="AP46" s="239">
        <f t="shared" si="24"/>
        <v>0</v>
      </c>
      <c r="AQ46" s="239">
        <f t="shared" si="24"/>
        <v>0</v>
      </c>
      <c r="AR46" s="239">
        <f t="shared" si="24"/>
        <v>0</v>
      </c>
      <c r="AS46" s="239">
        <f t="shared" si="24"/>
        <v>0</v>
      </c>
      <c r="AT46" s="239">
        <f t="shared" si="24"/>
        <v>0</v>
      </c>
    </row>
    <row r="47" spans="1:46" ht="11.25" hidden="1" customHeight="1" outlineLevel="1">
      <c r="F47" s="74">
        <f t="shared" ref="F47:N47" si="25">F46-F33</f>
        <v>0</v>
      </c>
      <c r="G47" s="74">
        <f t="shared" si="25"/>
        <v>0</v>
      </c>
      <c r="H47" s="74">
        <f t="shared" si="25"/>
        <v>0</v>
      </c>
      <c r="I47" s="74">
        <f t="shared" si="25"/>
        <v>0</v>
      </c>
      <c r="J47" s="74">
        <f t="shared" si="25"/>
        <v>0</v>
      </c>
      <c r="K47" s="74">
        <f t="shared" si="25"/>
        <v>0</v>
      </c>
      <c r="L47" s="74">
        <f t="shared" si="25"/>
        <v>0</v>
      </c>
      <c r="M47" s="74">
        <f t="shared" si="25"/>
        <v>0</v>
      </c>
      <c r="N47" s="74">
        <f t="shared" si="25"/>
        <v>0</v>
      </c>
      <c r="O47" s="74">
        <f>O46-O33</f>
        <v>0</v>
      </c>
      <c r="P47" s="74">
        <f t="shared" ref="P47:S47" si="26">P46-P33</f>
        <v>0</v>
      </c>
      <c r="Q47" s="74">
        <f t="shared" si="26"/>
        <v>0</v>
      </c>
      <c r="R47" s="74">
        <f t="shared" si="26"/>
        <v>0</v>
      </c>
      <c r="S47" s="74">
        <f t="shared" si="26"/>
        <v>0</v>
      </c>
      <c r="T47" s="74"/>
      <c r="U47" s="74"/>
      <c r="V47" s="74"/>
      <c r="W47" s="74"/>
      <c r="X47" s="74"/>
      <c r="Y47" s="74"/>
      <c r="Z47" s="74">
        <f>Z46-Z33</f>
        <v>0</v>
      </c>
      <c r="AA47" s="74">
        <f t="shared" ref="AA47:AT47" si="27">AA46-AA33</f>
        <v>0</v>
      </c>
      <c r="AB47" s="74">
        <f t="shared" si="27"/>
        <v>0</v>
      </c>
      <c r="AC47" s="74">
        <f t="shared" si="27"/>
        <v>0</v>
      </c>
      <c r="AD47" s="74">
        <f t="shared" si="27"/>
        <v>0</v>
      </c>
      <c r="AE47" s="74">
        <f t="shared" si="27"/>
        <v>0</v>
      </c>
      <c r="AF47" s="74">
        <f t="shared" si="27"/>
        <v>0</v>
      </c>
      <c r="AG47" s="74">
        <f t="shared" si="27"/>
        <v>0</v>
      </c>
      <c r="AH47" s="74">
        <f t="shared" si="27"/>
        <v>0</v>
      </c>
      <c r="AI47" s="74">
        <f t="shared" si="27"/>
        <v>0</v>
      </c>
      <c r="AJ47" s="74">
        <f t="shared" si="27"/>
        <v>0</v>
      </c>
      <c r="AK47" s="74">
        <f t="shared" si="27"/>
        <v>0</v>
      </c>
      <c r="AL47" s="74">
        <f t="shared" si="27"/>
        <v>0</v>
      </c>
      <c r="AM47" s="74">
        <f t="shared" si="27"/>
        <v>0</v>
      </c>
      <c r="AN47" s="74">
        <f t="shared" si="27"/>
        <v>0</v>
      </c>
      <c r="AO47" s="74">
        <f t="shared" si="27"/>
        <v>0</v>
      </c>
      <c r="AP47" s="74">
        <f t="shared" si="27"/>
        <v>0</v>
      </c>
      <c r="AQ47" s="74">
        <f t="shared" si="27"/>
        <v>0</v>
      </c>
      <c r="AR47" s="74">
        <f t="shared" si="27"/>
        <v>0</v>
      </c>
      <c r="AS47" s="74">
        <f t="shared" si="27"/>
        <v>0</v>
      </c>
      <c r="AT47" s="74">
        <f t="shared" si="27"/>
        <v>0</v>
      </c>
    </row>
    <row r="48" spans="1:46" ht="20.25" hidden="1" outlineLevel="2">
      <c r="A48" s="1133" t="s">
        <v>403</v>
      </c>
      <c r="B48" s="1133"/>
      <c r="C48" s="1133"/>
      <c r="D48" s="1133"/>
      <c r="E48" s="1133"/>
      <c r="F48" s="1133"/>
      <c r="G48" s="1133"/>
      <c r="H48" s="1133"/>
      <c r="I48" s="1133"/>
      <c r="J48" s="1133"/>
      <c r="K48" s="1133"/>
      <c r="L48" s="1133"/>
      <c r="M48" s="1133"/>
      <c r="N48" s="1133"/>
      <c r="O48" s="1133"/>
      <c r="P48" s="1133"/>
      <c r="Q48" s="1133"/>
      <c r="R48" s="1133"/>
      <c r="S48" s="1133"/>
      <c r="T48" s="1133"/>
      <c r="U48" s="1133"/>
      <c r="V48" s="1133"/>
      <c r="W48" s="1133"/>
      <c r="X48" s="1133"/>
      <c r="Y48" s="1133"/>
      <c r="Z48" s="1133"/>
      <c r="AA48" s="1133"/>
      <c r="AB48" s="1133"/>
      <c r="AC48" s="1133"/>
      <c r="AD48" s="1133"/>
      <c r="AE48" s="1133"/>
      <c r="AF48" s="1133"/>
      <c r="AG48" s="1133"/>
      <c r="AH48" s="1133"/>
      <c r="AI48" s="1133"/>
      <c r="AJ48" s="1133"/>
      <c r="AK48" s="1133"/>
      <c r="AL48" s="1133"/>
      <c r="AM48" s="1133"/>
      <c r="AN48" s="1133"/>
      <c r="AO48" s="1133"/>
      <c r="AP48" s="1133"/>
      <c r="AQ48" s="1133"/>
      <c r="AR48" s="1133"/>
      <c r="AS48" s="1133"/>
      <c r="AT48" s="1133"/>
    </row>
    <row r="49" spans="1:46" ht="18.75" hidden="1" customHeight="1" outlineLevel="2">
      <c r="A49" s="207" t="s">
        <v>247</v>
      </c>
      <c r="B49" s="208"/>
      <c r="C49" s="207"/>
      <c r="D49" s="207"/>
      <c r="E49" s="207"/>
      <c r="F49" s="209">
        <f t="shared" ref="F49:AS49" si="28">F10/100*F5</f>
        <v>0</v>
      </c>
      <c r="G49" s="210">
        <f t="shared" si="28"/>
        <v>0</v>
      </c>
      <c r="H49" s="210">
        <f t="shared" si="28"/>
        <v>0</v>
      </c>
      <c r="I49" s="210">
        <f t="shared" si="28"/>
        <v>0</v>
      </c>
      <c r="J49" s="210">
        <f t="shared" si="28"/>
        <v>0</v>
      </c>
      <c r="K49" s="211">
        <f t="shared" si="28"/>
        <v>0</v>
      </c>
      <c r="L49" s="211">
        <f t="shared" si="28"/>
        <v>0</v>
      </c>
      <c r="M49" s="211">
        <f t="shared" si="28"/>
        <v>0</v>
      </c>
      <c r="N49" s="211">
        <f t="shared" si="28"/>
        <v>0</v>
      </c>
      <c r="O49" s="211">
        <f t="shared" si="28"/>
        <v>0</v>
      </c>
      <c r="P49" s="211">
        <f t="shared" si="28"/>
        <v>0</v>
      </c>
      <c r="Q49" s="211">
        <f t="shared" si="28"/>
        <v>0</v>
      </c>
      <c r="R49" s="211">
        <f t="shared" si="28"/>
        <v>0</v>
      </c>
      <c r="S49" s="211">
        <f t="shared" si="28"/>
        <v>0</v>
      </c>
      <c r="T49" s="211"/>
      <c r="U49" s="211"/>
      <c r="V49" s="211"/>
      <c r="W49" s="211"/>
      <c r="X49" s="211"/>
      <c r="Y49" s="211"/>
      <c r="Z49" s="211"/>
      <c r="AA49" s="211"/>
      <c r="AB49" s="211"/>
      <c r="AC49" s="211"/>
      <c r="AD49" s="211"/>
      <c r="AE49" s="211"/>
      <c r="AF49" s="211"/>
      <c r="AG49" s="211"/>
      <c r="AH49" s="211"/>
      <c r="AI49" s="211"/>
      <c r="AJ49" s="211"/>
      <c r="AK49" s="211"/>
      <c r="AL49" s="211"/>
      <c r="AM49" s="211"/>
      <c r="AN49" s="211"/>
      <c r="AO49" s="211"/>
      <c r="AP49" s="211"/>
      <c r="AQ49" s="211"/>
      <c r="AR49" s="211"/>
      <c r="AS49" s="211">
        <f t="shared" si="28"/>
        <v>0</v>
      </c>
      <c r="AT49" s="212">
        <f t="shared" ref="AT49:AT59" si="29">SUM(F49:AS49)</f>
        <v>0</v>
      </c>
    </row>
    <row r="50" spans="1:46" ht="18.75" hidden="1" customHeight="1" outlineLevel="2">
      <c r="A50" s="207" t="s">
        <v>404</v>
      </c>
      <c r="B50" s="208"/>
      <c r="C50" s="207"/>
      <c r="D50" s="207"/>
      <c r="E50" s="207"/>
      <c r="F50" s="209">
        <f t="shared" ref="F50:AS50" si="30">((F14+F13)/100)*F5</f>
        <v>0</v>
      </c>
      <c r="G50" s="209">
        <f t="shared" si="30"/>
        <v>0</v>
      </c>
      <c r="H50" s="209">
        <f t="shared" si="30"/>
        <v>0</v>
      </c>
      <c r="I50" s="209">
        <f t="shared" si="30"/>
        <v>0</v>
      </c>
      <c r="J50" s="209">
        <f t="shared" si="30"/>
        <v>0</v>
      </c>
      <c r="K50" s="209">
        <f t="shared" si="30"/>
        <v>0</v>
      </c>
      <c r="L50" s="209">
        <f t="shared" si="30"/>
        <v>0</v>
      </c>
      <c r="M50" s="209">
        <f t="shared" si="30"/>
        <v>0</v>
      </c>
      <c r="N50" s="209">
        <f t="shared" si="30"/>
        <v>0</v>
      </c>
      <c r="O50" s="209">
        <f t="shared" si="30"/>
        <v>0</v>
      </c>
      <c r="P50" s="209">
        <f t="shared" si="30"/>
        <v>0</v>
      </c>
      <c r="Q50" s="209">
        <f t="shared" si="30"/>
        <v>0</v>
      </c>
      <c r="R50" s="209">
        <f t="shared" si="30"/>
        <v>0</v>
      </c>
      <c r="S50" s="209">
        <f t="shared" si="30"/>
        <v>0</v>
      </c>
      <c r="T50" s="209"/>
      <c r="U50" s="209"/>
      <c r="V50" s="209"/>
      <c r="W50" s="209"/>
      <c r="X50" s="209"/>
      <c r="Y50" s="209"/>
      <c r="Z50" s="209"/>
      <c r="AA50" s="209"/>
      <c r="AB50" s="209"/>
      <c r="AC50" s="209"/>
      <c r="AD50" s="209"/>
      <c r="AE50" s="209"/>
      <c r="AF50" s="209"/>
      <c r="AG50" s="209"/>
      <c r="AH50" s="209"/>
      <c r="AI50" s="209"/>
      <c r="AJ50" s="209"/>
      <c r="AK50" s="209"/>
      <c r="AL50" s="209"/>
      <c r="AM50" s="209"/>
      <c r="AN50" s="209"/>
      <c r="AO50" s="209"/>
      <c r="AP50" s="209"/>
      <c r="AQ50" s="209"/>
      <c r="AR50" s="209"/>
      <c r="AS50" s="209">
        <f t="shared" si="30"/>
        <v>0</v>
      </c>
      <c r="AT50" s="212">
        <f t="shared" si="29"/>
        <v>0</v>
      </c>
    </row>
    <row r="51" spans="1:46" ht="18.75" hidden="1" customHeight="1" outlineLevel="2">
      <c r="A51" s="207" t="s">
        <v>405</v>
      </c>
      <c r="B51" s="208"/>
      <c r="C51" s="207"/>
      <c r="D51" s="207"/>
      <c r="E51" s="207"/>
      <c r="F51" s="209">
        <f t="shared" ref="F51:AS51" si="31">F16/100*F5</f>
        <v>0</v>
      </c>
      <c r="G51" s="209">
        <f t="shared" si="31"/>
        <v>0</v>
      </c>
      <c r="H51" s="209">
        <f t="shared" si="31"/>
        <v>0</v>
      </c>
      <c r="I51" s="209">
        <f t="shared" si="31"/>
        <v>0</v>
      </c>
      <c r="J51" s="209">
        <f t="shared" si="31"/>
        <v>0</v>
      </c>
      <c r="K51" s="209">
        <f t="shared" si="31"/>
        <v>0</v>
      </c>
      <c r="L51" s="209">
        <f t="shared" si="31"/>
        <v>0</v>
      </c>
      <c r="M51" s="209">
        <f t="shared" si="31"/>
        <v>0</v>
      </c>
      <c r="N51" s="209">
        <f t="shared" si="31"/>
        <v>0</v>
      </c>
      <c r="O51" s="209">
        <f t="shared" si="31"/>
        <v>0</v>
      </c>
      <c r="P51" s="209">
        <f t="shared" si="31"/>
        <v>0</v>
      </c>
      <c r="Q51" s="209">
        <f t="shared" si="31"/>
        <v>0</v>
      </c>
      <c r="R51" s="209">
        <f t="shared" si="31"/>
        <v>0</v>
      </c>
      <c r="S51" s="209">
        <f t="shared" si="31"/>
        <v>0</v>
      </c>
      <c r="T51" s="209"/>
      <c r="U51" s="209"/>
      <c r="V51" s="209"/>
      <c r="W51" s="209"/>
      <c r="X51" s="209"/>
      <c r="Y51" s="209"/>
      <c r="Z51" s="209"/>
      <c r="AA51" s="209"/>
      <c r="AB51" s="209"/>
      <c r="AC51" s="209"/>
      <c r="AD51" s="209"/>
      <c r="AE51" s="209"/>
      <c r="AF51" s="209"/>
      <c r="AG51" s="209"/>
      <c r="AH51" s="209"/>
      <c r="AI51" s="209"/>
      <c r="AJ51" s="209"/>
      <c r="AK51" s="209"/>
      <c r="AL51" s="209"/>
      <c r="AM51" s="209"/>
      <c r="AN51" s="209"/>
      <c r="AO51" s="209"/>
      <c r="AP51" s="209"/>
      <c r="AQ51" s="209"/>
      <c r="AR51" s="209"/>
      <c r="AS51" s="209">
        <f t="shared" si="31"/>
        <v>0</v>
      </c>
      <c r="AT51" s="212">
        <f t="shared" si="29"/>
        <v>0</v>
      </c>
    </row>
    <row r="52" spans="1:46" ht="18.75" hidden="1" customHeight="1" outlineLevel="2">
      <c r="A52" s="207" t="s">
        <v>17</v>
      </c>
      <c r="B52" s="208"/>
      <c r="C52" s="207"/>
      <c r="D52" s="207"/>
      <c r="E52" s="207"/>
      <c r="F52" s="209">
        <f t="shared" ref="F52:AS52" si="32">F22/100*F5</f>
        <v>0</v>
      </c>
      <c r="G52" s="209">
        <f t="shared" si="32"/>
        <v>0</v>
      </c>
      <c r="H52" s="209">
        <f t="shared" si="32"/>
        <v>0</v>
      </c>
      <c r="I52" s="209">
        <f t="shared" si="32"/>
        <v>0</v>
      </c>
      <c r="J52" s="209">
        <f t="shared" si="32"/>
        <v>0</v>
      </c>
      <c r="K52" s="209">
        <f t="shared" si="32"/>
        <v>0</v>
      </c>
      <c r="L52" s="209">
        <f t="shared" si="32"/>
        <v>0</v>
      </c>
      <c r="M52" s="209">
        <f t="shared" si="32"/>
        <v>0</v>
      </c>
      <c r="N52" s="209">
        <f t="shared" si="32"/>
        <v>0</v>
      </c>
      <c r="O52" s="209">
        <f t="shared" si="32"/>
        <v>0</v>
      </c>
      <c r="P52" s="209">
        <f t="shared" si="32"/>
        <v>0</v>
      </c>
      <c r="Q52" s="209">
        <f t="shared" si="32"/>
        <v>0</v>
      </c>
      <c r="R52" s="209">
        <f t="shared" si="32"/>
        <v>0</v>
      </c>
      <c r="S52" s="209">
        <f t="shared" si="32"/>
        <v>0</v>
      </c>
      <c r="T52" s="209"/>
      <c r="U52" s="209"/>
      <c r="V52" s="209"/>
      <c r="W52" s="209"/>
      <c r="X52" s="209"/>
      <c r="Y52" s="209"/>
      <c r="Z52" s="209"/>
      <c r="AA52" s="209"/>
      <c r="AB52" s="209"/>
      <c r="AC52" s="209"/>
      <c r="AD52" s="209"/>
      <c r="AE52" s="209"/>
      <c r="AF52" s="209"/>
      <c r="AG52" s="209"/>
      <c r="AH52" s="209"/>
      <c r="AI52" s="209"/>
      <c r="AJ52" s="209"/>
      <c r="AK52" s="209"/>
      <c r="AL52" s="209"/>
      <c r="AM52" s="209"/>
      <c r="AN52" s="209"/>
      <c r="AO52" s="209"/>
      <c r="AP52" s="209"/>
      <c r="AQ52" s="209"/>
      <c r="AR52" s="209"/>
      <c r="AS52" s="209">
        <f t="shared" si="32"/>
        <v>0</v>
      </c>
      <c r="AT52" s="212">
        <f t="shared" si="29"/>
        <v>0</v>
      </c>
    </row>
    <row r="53" spans="1:46" ht="18.75" hidden="1" customHeight="1" outlineLevel="2">
      <c r="A53" s="207" t="s">
        <v>18</v>
      </c>
      <c r="B53" s="208"/>
      <c r="C53" s="207"/>
      <c r="D53" s="207"/>
      <c r="E53" s="207"/>
      <c r="F53" s="209">
        <f t="shared" ref="F53:AS53" si="33">F23/100*F5</f>
        <v>0</v>
      </c>
      <c r="G53" s="209">
        <f t="shared" si="33"/>
        <v>0</v>
      </c>
      <c r="H53" s="209">
        <f t="shared" si="33"/>
        <v>0</v>
      </c>
      <c r="I53" s="209">
        <f t="shared" si="33"/>
        <v>0</v>
      </c>
      <c r="J53" s="209">
        <f t="shared" si="33"/>
        <v>0</v>
      </c>
      <c r="K53" s="209">
        <f t="shared" si="33"/>
        <v>0</v>
      </c>
      <c r="L53" s="209">
        <f t="shared" si="33"/>
        <v>0</v>
      </c>
      <c r="M53" s="209">
        <f t="shared" si="33"/>
        <v>0</v>
      </c>
      <c r="N53" s="209">
        <f t="shared" si="33"/>
        <v>0</v>
      </c>
      <c r="O53" s="209">
        <f t="shared" si="33"/>
        <v>0</v>
      </c>
      <c r="P53" s="209">
        <f t="shared" si="33"/>
        <v>0</v>
      </c>
      <c r="Q53" s="209">
        <f t="shared" si="33"/>
        <v>0</v>
      </c>
      <c r="R53" s="209">
        <f t="shared" si="33"/>
        <v>0</v>
      </c>
      <c r="S53" s="209">
        <f t="shared" si="33"/>
        <v>0</v>
      </c>
      <c r="T53" s="209"/>
      <c r="U53" s="209"/>
      <c r="V53" s="209"/>
      <c r="W53" s="209"/>
      <c r="X53" s="209"/>
      <c r="Y53" s="209"/>
      <c r="Z53" s="209"/>
      <c r="AA53" s="209"/>
      <c r="AB53" s="209"/>
      <c r="AC53" s="209"/>
      <c r="AD53" s="209"/>
      <c r="AE53" s="209"/>
      <c r="AF53" s="209"/>
      <c r="AG53" s="209"/>
      <c r="AH53" s="209"/>
      <c r="AI53" s="209"/>
      <c r="AJ53" s="209"/>
      <c r="AK53" s="209"/>
      <c r="AL53" s="209"/>
      <c r="AM53" s="209"/>
      <c r="AN53" s="209"/>
      <c r="AO53" s="209"/>
      <c r="AP53" s="209"/>
      <c r="AQ53" s="209"/>
      <c r="AR53" s="209"/>
      <c r="AS53" s="209">
        <f t="shared" si="33"/>
        <v>0</v>
      </c>
      <c r="AT53" s="212">
        <f t="shared" si="29"/>
        <v>0</v>
      </c>
    </row>
    <row r="54" spans="1:46" ht="18.75" hidden="1" customHeight="1" outlineLevel="2">
      <c r="A54" s="207" t="s">
        <v>283</v>
      </c>
      <c r="B54" s="208"/>
      <c r="C54" s="207"/>
      <c r="D54" s="207"/>
      <c r="E54" s="207"/>
      <c r="F54" s="209">
        <f t="shared" ref="F54:AS54" si="34">F24/100*F5</f>
        <v>0</v>
      </c>
      <c r="G54" s="209">
        <f t="shared" si="34"/>
        <v>0</v>
      </c>
      <c r="H54" s="209">
        <f t="shared" si="34"/>
        <v>0</v>
      </c>
      <c r="I54" s="209">
        <f t="shared" si="34"/>
        <v>0</v>
      </c>
      <c r="J54" s="209">
        <f t="shared" si="34"/>
        <v>0</v>
      </c>
      <c r="K54" s="209">
        <f t="shared" si="34"/>
        <v>0</v>
      </c>
      <c r="L54" s="209">
        <f t="shared" si="34"/>
        <v>0</v>
      </c>
      <c r="M54" s="209">
        <f t="shared" si="34"/>
        <v>0</v>
      </c>
      <c r="N54" s="209">
        <f t="shared" si="34"/>
        <v>0</v>
      </c>
      <c r="O54" s="209">
        <f t="shared" si="34"/>
        <v>0</v>
      </c>
      <c r="P54" s="209">
        <f t="shared" si="34"/>
        <v>0</v>
      </c>
      <c r="Q54" s="209">
        <f t="shared" si="34"/>
        <v>0</v>
      </c>
      <c r="R54" s="209">
        <f t="shared" si="34"/>
        <v>0</v>
      </c>
      <c r="S54" s="209">
        <f t="shared" si="34"/>
        <v>0</v>
      </c>
      <c r="T54" s="209"/>
      <c r="U54" s="209"/>
      <c r="V54" s="209"/>
      <c r="W54" s="209"/>
      <c r="X54" s="209"/>
      <c r="Y54" s="209"/>
      <c r="Z54" s="209"/>
      <c r="AA54" s="209"/>
      <c r="AB54" s="209"/>
      <c r="AC54" s="209"/>
      <c r="AD54" s="209"/>
      <c r="AE54" s="209"/>
      <c r="AF54" s="209"/>
      <c r="AG54" s="209"/>
      <c r="AH54" s="209"/>
      <c r="AI54" s="209"/>
      <c r="AJ54" s="209"/>
      <c r="AK54" s="209"/>
      <c r="AL54" s="209"/>
      <c r="AM54" s="209"/>
      <c r="AN54" s="209"/>
      <c r="AO54" s="209"/>
      <c r="AP54" s="209"/>
      <c r="AQ54" s="209"/>
      <c r="AR54" s="209"/>
      <c r="AS54" s="209">
        <f t="shared" si="34"/>
        <v>0</v>
      </c>
      <c r="AT54" s="212">
        <f t="shared" si="29"/>
        <v>0</v>
      </c>
    </row>
    <row r="55" spans="1:46" ht="18.75" hidden="1" customHeight="1" outlineLevel="2">
      <c r="A55" s="207" t="s">
        <v>34</v>
      </c>
      <c r="B55" s="208"/>
      <c r="C55" s="207"/>
      <c r="D55" s="207"/>
      <c r="E55" s="207"/>
      <c r="F55" s="209">
        <f t="shared" ref="F55:AS55" si="35">F29/100*F5</f>
        <v>0</v>
      </c>
      <c r="G55" s="209">
        <f t="shared" si="35"/>
        <v>0</v>
      </c>
      <c r="H55" s="209">
        <f t="shared" si="35"/>
        <v>0</v>
      </c>
      <c r="I55" s="209">
        <f t="shared" si="35"/>
        <v>0</v>
      </c>
      <c r="J55" s="209">
        <f t="shared" si="35"/>
        <v>0</v>
      </c>
      <c r="K55" s="209">
        <f t="shared" si="35"/>
        <v>0</v>
      </c>
      <c r="L55" s="209">
        <f t="shared" si="35"/>
        <v>0</v>
      </c>
      <c r="M55" s="209">
        <f t="shared" si="35"/>
        <v>0</v>
      </c>
      <c r="N55" s="209">
        <f t="shared" si="35"/>
        <v>0</v>
      </c>
      <c r="O55" s="209">
        <f t="shared" si="35"/>
        <v>0</v>
      </c>
      <c r="P55" s="209">
        <f t="shared" si="35"/>
        <v>0</v>
      </c>
      <c r="Q55" s="209">
        <f t="shared" si="35"/>
        <v>0</v>
      </c>
      <c r="R55" s="209">
        <f t="shared" si="35"/>
        <v>0</v>
      </c>
      <c r="S55" s="209">
        <f t="shared" si="35"/>
        <v>0</v>
      </c>
      <c r="T55" s="209"/>
      <c r="U55" s="209"/>
      <c r="V55" s="209"/>
      <c r="W55" s="209"/>
      <c r="X55" s="209"/>
      <c r="Y55" s="209"/>
      <c r="Z55" s="209"/>
      <c r="AA55" s="209"/>
      <c r="AB55" s="209"/>
      <c r="AC55" s="209"/>
      <c r="AD55" s="209"/>
      <c r="AE55" s="209"/>
      <c r="AF55" s="209"/>
      <c r="AG55" s="209"/>
      <c r="AH55" s="209"/>
      <c r="AI55" s="209"/>
      <c r="AJ55" s="209"/>
      <c r="AK55" s="209"/>
      <c r="AL55" s="209"/>
      <c r="AM55" s="209"/>
      <c r="AN55" s="209"/>
      <c r="AO55" s="209"/>
      <c r="AP55" s="209"/>
      <c r="AQ55" s="209"/>
      <c r="AR55" s="209"/>
      <c r="AS55" s="209">
        <f t="shared" si="35"/>
        <v>0</v>
      </c>
      <c r="AT55" s="212">
        <f t="shared" si="29"/>
        <v>0</v>
      </c>
    </row>
    <row r="56" spans="1:46" ht="18.75" hidden="1" customHeight="1" outlineLevel="2">
      <c r="A56" s="207" t="s">
        <v>406</v>
      </c>
      <c r="B56" s="208"/>
      <c r="C56" s="207"/>
      <c r="D56" s="207"/>
      <c r="E56" s="207"/>
      <c r="F56" s="209">
        <f t="shared" ref="F56:AS56" si="36">F30/100*F5</f>
        <v>0</v>
      </c>
      <c r="G56" s="209">
        <f t="shared" si="36"/>
        <v>0</v>
      </c>
      <c r="H56" s="209">
        <f t="shared" si="36"/>
        <v>0</v>
      </c>
      <c r="I56" s="209">
        <f t="shared" si="36"/>
        <v>0</v>
      </c>
      <c r="J56" s="209">
        <f t="shared" si="36"/>
        <v>0</v>
      </c>
      <c r="K56" s="209">
        <f t="shared" si="36"/>
        <v>0</v>
      </c>
      <c r="L56" s="209">
        <f t="shared" si="36"/>
        <v>0</v>
      </c>
      <c r="M56" s="209">
        <f t="shared" si="36"/>
        <v>0</v>
      </c>
      <c r="N56" s="209">
        <f t="shared" si="36"/>
        <v>0</v>
      </c>
      <c r="O56" s="209">
        <f t="shared" si="36"/>
        <v>0</v>
      </c>
      <c r="P56" s="209">
        <f t="shared" si="36"/>
        <v>0</v>
      </c>
      <c r="Q56" s="209">
        <f t="shared" si="36"/>
        <v>0</v>
      </c>
      <c r="R56" s="209">
        <f t="shared" si="36"/>
        <v>0</v>
      </c>
      <c r="S56" s="209">
        <f t="shared" si="36"/>
        <v>0</v>
      </c>
      <c r="T56" s="209"/>
      <c r="U56" s="209"/>
      <c r="V56" s="209"/>
      <c r="W56" s="209"/>
      <c r="X56" s="209"/>
      <c r="Y56" s="209"/>
      <c r="Z56" s="209"/>
      <c r="AA56" s="209"/>
      <c r="AB56" s="209"/>
      <c r="AC56" s="209"/>
      <c r="AD56" s="209"/>
      <c r="AE56" s="209"/>
      <c r="AF56" s="209"/>
      <c r="AG56" s="209"/>
      <c r="AH56" s="209"/>
      <c r="AI56" s="209"/>
      <c r="AJ56" s="209"/>
      <c r="AK56" s="209"/>
      <c r="AL56" s="209"/>
      <c r="AM56" s="209"/>
      <c r="AN56" s="209"/>
      <c r="AO56" s="209"/>
      <c r="AP56" s="209"/>
      <c r="AQ56" s="209"/>
      <c r="AR56" s="209"/>
      <c r="AS56" s="209">
        <f t="shared" si="36"/>
        <v>0</v>
      </c>
      <c r="AT56" s="212">
        <f t="shared" si="29"/>
        <v>0</v>
      </c>
    </row>
    <row r="57" spans="1:46" ht="18.75" hidden="1" customHeight="1" outlineLevel="2">
      <c r="A57" s="207" t="s">
        <v>407</v>
      </c>
      <c r="B57" s="208"/>
      <c r="C57" s="207"/>
      <c r="D57" s="207"/>
      <c r="E57" s="207"/>
      <c r="F57" s="209">
        <f t="shared" ref="F57:AS57" si="37">F31/100*F5</f>
        <v>0</v>
      </c>
      <c r="G57" s="209">
        <f t="shared" si="37"/>
        <v>0</v>
      </c>
      <c r="H57" s="209">
        <f t="shared" si="37"/>
        <v>0</v>
      </c>
      <c r="I57" s="209">
        <f t="shared" si="37"/>
        <v>0</v>
      </c>
      <c r="J57" s="209">
        <f t="shared" si="37"/>
        <v>0</v>
      </c>
      <c r="K57" s="209">
        <f t="shared" si="37"/>
        <v>0</v>
      </c>
      <c r="L57" s="209">
        <f t="shared" si="37"/>
        <v>0</v>
      </c>
      <c r="M57" s="209">
        <f t="shared" si="37"/>
        <v>0</v>
      </c>
      <c r="N57" s="209">
        <f t="shared" si="37"/>
        <v>0</v>
      </c>
      <c r="O57" s="209">
        <f t="shared" si="37"/>
        <v>0</v>
      </c>
      <c r="P57" s="209">
        <f t="shared" si="37"/>
        <v>0</v>
      </c>
      <c r="Q57" s="209">
        <f t="shared" si="37"/>
        <v>0</v>
      </c>
      <c r="R57" s="209">
        <f t="shared" si="37"/>
        <v>0</v>
      </c>
      <c r="S57" s="209">
        <f t="shared" si="37"/>
        <v>0</v>
      </c>
      <c r="T57" s="209"/>
      <c r="U57" s="209"/>
      <c r="V57" s="209"/>
      <c r="W57" s="209"/>
      <c r="X57" s="209"/>
      <c r="Y57" s="209"/>
      <c r="Z57" s="209"/>
      <c r="AA57" s="209"/>
      <c r="AB57" s="209"/>
      <c r="AC57" s="209"/>
      <c r="AD57" s="209"/>
      <c r="AE57" s="209"/>
      <c r="AF57" s="209"/>
      <c r="AG57" s="209"/>
      <c r="AH57" s="209"/>
      <c r="AI57" s="209"/>
      <c r="AJ57" s="209"/>
      <c r="AK57" s="209"/>
      <c r="AL57" s="209"/>
      <c r="AM57" s="209"/>
      <c r="AN57" s="209"/>
      <c r="AO57" s="209"/>
      <c r="AP57" s="209"/>
      <c r="AQ57" s="209"/>
      <c r="AR57" s="209"/>
      <c r="AS57" s="209">
        <f t="shared" si="37"/>
        <v>0</v>
      </c>
      <c r="AT57" s="212">
        <f t="shared" si="29"/>
        <v>0</v>
      </c>
    </row>
    <row r="58" spans="1:46" ht="18.75" hidden="1" customHeight="1" outlineLevel="2">
      <c r="A58" s="207" t="s">
        <v>21</v>
      </c>
      <c r="B58" s="208"/>
      <c r="C58" s="207"/>
      <c r="D58" s="207"/>
      <c r="E58" s="207"/>
      <c r="F58" s="209">
        <f t="shared" ref="F58:AS58" si="38">F33/100*F5</f>
        <v>0</v>
      </c>
      <c r="G58" s="209">
        <f t="shared" si="38"/>
        <v>0</v>
      </c>
      <c r="H58" s="209">
        <f t="shared" si="38"/>
        <v>0</v>
      </c>
      <c r="I58" s="209">
        <f t="shared" si="38"/>
        <v>0</v>
      </c>
      <c r="J58" s="209">
        <f t="shared" si="38"/>
        <v>0</v>
      </c>
      <c r="K58" s="209">
        <f t="shared" si="38"/>
        <v>0</v>
      </c>
      <c r="L58" s="209">
        <f t="shared" si="38"/>
        <v>0</v>
      </c>
      <c r="M58" s="209">
        <f t="shared" si="38"/>
        <v>0</v>
      </c>
      <c r="N58" s="209">
        <f t="shared" si="38"/>
        <v>0</v>
      </c>
      <c r="O58" s="209">
        <f t="shared" si="38"/>
        <v>0</v>
      </c>
      <c r="P58" s="209">
        <f t="shared" si="38"/>
        <v>0</v>
      </c>
      <c r="Q58" s="209">
        <f t="shared" si="38"/>
        <v>0</v>
      </c>
      <c r="R58" s="209">
        <f t="shared" si="38"/>
        <v>0</v>
      </c>
      <c r="S58" s="209">
        <f t="shared" si="38"/>
        <v>0</v>
      </c>
      <c r="T58" s="209"/>
      <c r="U58" s="209"/>
      <c r="V58" s="209"/>
      <c r="W58" s="209"/>
      <c r="X58" s="209"/>
      <c r="Y58" s="209"/>
      <c r="Z58" s="209"/>
      <c r="AA58" s="209"/>
      <c r="AB58" s="209"/>
      <c r="AC58" s="209"/>
      <c r="AD58" s="209"/>
      <c r="AE58" s="209"/>
      <c r="AF58" s="209"/>
      <c r="AG58" s="209"/>
      <c r="AH58" s="209"/>
      <c r="AI58" s="209"/>
      <c r="AJ58" s="209"/>
      <c r="AK58" s="209"/>
      <c r="AL58" s="209"/>
      <c r="AM58" s="209"/>
      <c r="AN58" s="209"/>
      <c r="AO58" s="209"/>
      <c r="AP58" s="209"/>
      <c r="AQ58" s="209"/>
      <c r="AR58" s="209"/>
      <c r="AS58" s="209">
        <f t="shared" si="38"/>
        <v>0</v>
      </c>
      <c r="AT58" s="212">
        <f t="shared" si="29"/>
        <v>0</v>
      </c>
    </row>
    <row r="59" spans="1:46" ht="18.75" hidden="1" customHeight="1" outlineLevel="2">
      <c r="A59" s="207" t="s">
        <v>102</v>
      </c>
      <c r="B59" s="208"/>
      <c r="C59" s="207"/>
      <c r="D59" s="207"/>
      <c r="E59" s="207"/>
      <c r="F59" s="209">
        <f>F32/100*F5</f>
        <v>0</v>
      </c>
      <c r="G59" s="209">
        <f t="shared" ref="G59:AS59" si="39">G32/100*G5</f>
        <v>0</v>
      </c>
      <c r="H59" s="209">
        <f t="shared" si="39"/>
        <v>0</v>
      </c>
      <c r="I59" s="209">
        <f t="shared" si="39"/>
        <v>0</v>
      </c>
      <c r="J59" s="209">
        <f t="shared" si="39"/>
        <v>0</v>
      </c>
      <c r="K59" s="209">
        <f t="shared" si="39"/>
        <v>0</v>
      </c>
      <c r="L59" s="209">
        <f t="shared" si="39"/>
        <v>0</v>
      </c>
      <c r="M59" s="209">
        <f t="shared" si="39"/>
        <v>0</v>
      </c>
      <c r="N59" s="209">
        <f t="shared" si="39"/>
        <v>0</v>
      </c>
      <c r="O59" s="209">
        <f t="shared" si="39"/>
        <v>0</v>
      </c>
      <c r="P59" s="209">
        <f t="shared" si="39"/>
        <v>0</v>
      </c>
      <c r="Q59" s="209">
        <f t="shared" si="39"/>
        <v>0</v>
      </c>
      <c r="R59" s="209">
        <f t="shared" si="39"/>
        <v>0</v>
      </c>
      <c r="S59" s="209">
        <f t="shared" si="39"/>
        <v>0</v>
      </c>
      <c r="T59" s="209"/>
      <c r="U59" s="209"/>
      <c r="V59" s="209"/>
      <c r="W59" s="209"/>
      <c r="X59" s="209"/>
      <c r="Y59" s="209"/>
      <c r="Z59" s="209"/>
      <c r="AA59" s="209"/>
      <c r="AB59" s="209"/>
      <c r="AC59" s="209"/>
      <c r="AD59" s="209"/>
      <c r="AE59" s="209"/>
      <c r="AF59" s="209"/>
      <c r="AG59" s="209"/>
      <c r="AH59" s="209"/>
      <c r="AI59" s="209"/>
      <c r="AJ59" s="209"/>
      <c r="AK59" s="209"/>
      <c r="AL59" s="209"/>
      <c r="AM59" s="209"/>
      <c r="AN59" s="209"/>
      <c r="AO59" s="209"/>
      <c r="AP59" s="209"/>
      <c r="AQ59" s="209"/>
      <c r="AR59" s="209"/>
      <c r="AS59" s="209">
        <f t="shared" si="39"/>
        <v>0</v>
      </c>
      <c r="AT59" s="212">
        <f t="shared" si="29"/>
        <v>0</v>
      </c>
    </row>
    <row r="60" spans="1:46" hidden="1" outlineLevel="1" collapsed="1"/>
    <row r="61" spans="1:46" hidden="1" outlineLevel="1">
      <c r="F61" s="74"/>
      <c r="G61" s="74"/>
      <c r="H61" s="74"/>
      <c r="I61" s="74"/>
      <c r="J61" s="74"/>
      <c r="K61" s="74"/>
      <c r="L61" s="74"/>
      <c r="M61" s="74"/>
      <c r="N61" s="74"/>
      <c r="O61" s="74"/>
      <c r="P61" s="74"/>
      <c r="Q61" s="74"/>
      <c r="R61" s="74"/>
      <c r="S61" s="74"/>
      <c r="T61" s="74"/>
      <c r="U61" s="74"/>
      <c r="V61" s="74"/>
      <c r="W61" s="74"/>
      <c r="X61" s="74"/>
      <c r="Y61" s="74"/>
      <c r="Z61" s="74"/>
      <c r="AA61" s="74"/>
      <c r="AB61" s="74"/>
      <c r="AC61" s="74"/>
      <c r="AD61" s="74"/>
      <c r="AE61" s="74"/>
      <c r="AF61" s="74"/>
      <c r="AG61" s="74"/>
      <c r="AH61" s="74"/>
      <c r="AI61" s="74"/>
      <c r="AJ61" s="74"/>
      <c r="AK61" s="74"/>
      <c r="AL61" s="74"/>
      <c r="AM61" s="74"/>
      <c r="AN61" s="74"/>
      <c r="AO61" s="74"/>
      <c r="AP61" s="74"/>
      <c r="AQ61" s="74"/>
      <c r="AR61" s="74"/>
      <c r="AS61" s="74"/>
      <c r="AT61" s="74"/>
    </row>
    <row r="62" spans="1:46" ht="20.25" hidden="1" outlineLevel="1">
      <c r="A62" s="753" t="s">
        <v>408</v>
      </c>
      <c r="B62" s="753"/>
      <c r="C62" s="753"/>
      <c r="D62" s="753"/>
      <c r="E62" s="753"/>
      <c r="F62" s="753"/>
      <c r="G62" s="753"/>
      <c r="H62" s="753"/>
      <c r="I62" s="753"/>
      <c r="J62" s="753"/>
      <c r="K62" s="753"/>
      <c r="L62" s="753"/>
      <c r="M62" s="753"/>
      <c r="N62" s="753"/>
      <c r="O62" s="753"/>
      <c r="P62" s="753"/>
      <c r="Q62" s="753"/>
      <c r="R62" s="753"/>
      <c r="S62" s="753"/>
      <c r="T62" s="753"/>
      <c r="U62" s="753"/>
      <c r="V62" s="753"/>
      <c r="W62" s="753"/>
      <c r="X62" s="753"/>
      <c r="Y62" s="753"/>
      <c r="Z62" s="753"/>
      <c r="AA62" s="753"/>
      <c r="AB62" s="753"/>
      <c r="AC62" s="753"/>
      <c r="AD62" s="753"/>
      <c r="AE62" s="753"/>
      <c r="AF62" s="753"/>
      <c r="AG62" s="753"/>
      <c r="AH62" s="753"/>
      <c r="AI62" s="753"/>
      <c r="AJ62" s="753"/>
      <c r="AK62" s="753"/>
      <c r="AL62" s="753"/>
      <c r="AM62" s="753"/>
      <c r="AN62" s="753"/>
      <c r="AO62" s="753"/>
      <c r="AP62" s="753"/>
      <c r="AQ62" s="753"/>
      <c r="AR62" s="753"/>
      <c r="AS62" s="753"/>
      <c r="AT62" s="753"/>
    </row>
    <row r="63" spans="1:46" ht="14.25" hidden="1" outlineLevel="1">
      <c r="A63" s="207" t="s">
        <v>409</v>
      </c>
      <c r="B63" s="208" t="s">
        <v>299</v>
      </c>
      <c r="C63" s="207"/>
      <c r="D63" s="207"/>
      <c r="E63" s="207"/>
      <c r="F63" s="272">
        <f>F35</f>
        <v>0</v>
      </c>
      <c r="G63" s="272">
        <f t="shared" ref="G63:AT63" si="40">G35</f>
        <v>0</v>
      </c>
      <c r="H63" s="272">
        <f t="shared" si="40"/>
        <v>0</v>
      </c>
      <c r="I63" s="272">
        <f t="shared" si="40"/>
        <v>0</v>
      </c>
      <c r="J63" s="272">
        <f t="shared" si="40"/>
        <v>0</v>
      </c>
      <c r="K63" s="272">
        <f t="shared" si="40"/>
        <v>0</v>
      </c>
      <c r="L63" s="272">
        <f t="shared" si="40"/>
        <v>0</v>
      </c>
      <c r="M63" s="272">
        <f t="shared" si="40"/>
        <v>0</v>
      </c>
      <c r="N63" s="272">
        <f t="shared" si="40"/>
        <v>0</v>
      </c>
      <c r="O63" s="272">
        <f t="shared" si="40"/>
        <v>0</v>
      </c>
      <c r="P63" s="272">
        <f t="shared" si="40"/>
        <v>0</v>
      </c>
      <c r="Q63" s="272">
        <f t="shared" si="40"/>
        <v>0</v>
      </c>
      <c r="R63" s="272">
        <f t="shared" si="40"/>
        <v>0</v>
      </c>
      <c r="S63" s="272">
        <f t="shared" si="40"/>
        <v>0</v>
      </c>
      <c r="T63" s="272">
        <f t="shared" si="40"/>
        <v>0</v>
      </c>
      <c r="U63" s="272">
        <f t="shared" si="40"/>
        <v>0</v>
      </c>
      <c r="V63" s="272">
        <f t="shared" si="40"/>
        <v>0</v>
      </c>
      <c r="W63" s="272">
        <f t="shared" si="40"/>
        <v>0</v>
      </c>
      <c r="X63" s="272">
        <f t="shared" si="40"/>
        <v>0</v>
      </c>
      <c r="Y63" s="272">
        <f t="shared" si="40"/>
        <v>0</v>
      </c>
      <c r="Z63" s="272">
        <f t="shared" si="40"/>
        <v>0</v>
      </c>
      <c r="AA63" s="272">
        <f t="shared" si="40"/>
        <v>0</v>
      </c>
      <c r="AB63" s="272">
        <f t="shared" si="40"/>
        <v>0</v>
      </c>
      <c r="AC63" s="272">
        <f t="shared" si="40"/>
        <v>0</v>
      </c>
      <c r="AD63" s="272">
        <f t="shared" si="40"/>
        <v>0</v>
      </c>
      <c r="AE63" s="272">
        <f t="shared" si="40"/>
        <v>0</v>
      </c>
      <c r="AF63" s="272">
        <f t="shared" si="40"/>
        <v>0</v>
      </c>
      <c r="AG63" s="272">
        <f t="shared" si="40"/>
        <v>0</v>
      </c>
      <c r="AH63" s="272">
        <f t="shared" si="40"/>
        <v>0</v>
      </c>
      <c r="AI63" s="272">
        <f t="shared" si="40"/>
        <v>0</v>
      </c>
      <c r="AJ63" s="272">
        <f t="shared" si="40"/>
        <v>0</v>
      </c>
      <c r="AK63" s="272">
        <f t="shared" si="40"/>
        <v>0</v>
      </c>
      <c r="AL63" s="272">
        <f t="shared" si="40"/>
        <v>0</v>
      </c>
      <c r="AM63" s="272">
        <f t="shared" si="40"/>
        <v>0</v>
      </c>
      <c r="AN63" s="272">
        <f t="shared" si="40"/>
        <v>0</v>
      </c>
      <c r="AO63" s="272">
        <f t="shared" si="40"/>
        <v>0</v>
      </c>
      <c r="AP63" s="272">
        <f t="shared" si="40"/>
        <v>0</v>
      </c>
      <c r="AQ63" s="272">
        <f t="shared" si="40"/>
        <v>0</v>
      </c>
      <c r="AR63" s="272">
        <f t="shared" si="40"/>
        <v>0</v>
      </c>
      <c r="AS63" s="272">
        <f t="shared" si="40"/>
        <v>0</v>
      </c>
      <c r="AT63" s="272">
        <f t="shared" si="40"/>
        <v>0</v>
      </c>
    </row>
    <row r="64" spans="1:46" ht="14.25" hidden="1" outlineLevel="1">
      <c r="A64" s="207" t="s">
        <v>410</v>
      </c>
      <c r="B64" s="208" t="s">
        <v>299</v>
      </c>
      <c r="C64" s="273">
        <v>0.13800000000000001</v>
      </c>
      <c r="D64" s="273"/>
      <c r="E64" s="207"/>
      <c r="F64" s="272">
        <f>($C$64*F35)+F26</f>
        <v>0</v>
      </c>
      <c r="G64" s="272">
        <f t="shared" ref="G64:AT64" si="41">($C$64*G35)+G26</f>
        <v>0</v>
      </c>
      <c r="H64" s="272">
        <f t="shared" si="41"/>
        <v>0</v>
      </c>
      <c r="I64" s="272">
        <f t="shared" si="41"/>
        <v>0</v>
      </c>
      <c r="J64" s="272">
        <f t="shared" si="41"/>
        <v>0</v>
      </c>
      <c r="K64" s="272">
        <f t="shared" si="41"/>
        <v>0</v>
      </c>
      <c r="L64" s="272">
        <f t="shared" si="41"/>
        <v>0</v>
      </c>
      <c r="M64" s="272">
        <f t="shared" si="41"/>
        <v>0</v>
      </c>
      <c r="N64" s="272">
        <f t="shared" si="41"/>
        <v>0</v>
      </c>
      <c r="O64" s="272">
        <f t="shared" si="41"/>
        <v>0</v>
      </c>
      <c r="P64" s="272">
        <f t="shared" si="41"/>
        <v>0</v>
      </c>
      <c r="Q64" s="272">
        <f t="shared" si="41"/>
        <v>0</v>
      </c>
      <c r="R64" s="272">
        <f t="shared" si="41"/>
        <v>0</v>
      </c>
      <c r="S64" s="272">
        <f t="shared" si="41"/>
        <v>0</v>
      </c>
      <c r="T64" s="272">
        <f t="shared" si="41"/>
        <v>0</v>
      </c>
      <c r="U64" s="272">
        <f t="shared" si="41"/>
        <v>0</v>
      </c>
      <c r="V64" s="272">
        <f t="shared" si="41"/>
        <v>0</v>
      </c>
      <c r="W64" s="272">
        <f t="shared" si="41"/>
        <v>0</v>
      </c>
      <c r="X64" s="272">
        <f t="shared" si="41"/>
        <v>0</v>
      </c>
      <c r="Y64" s="272">
        <f t="shared" si="41"/>
        <v>0</v>
      </c>
      <c r="Z64" s="272">
        <f t="shared" si="41"/>
        <v>0</v>
      </c>
      <c r="AA64" s="272">
        <f t="shared" si="41"/>
        <v>0</v>
      </c>
      <c r="AB64" s="272">
        <f t="shared" si="41"/>
        <v>0</v>
      </c>
      <c r="AC64" s="272">
        <f t="shared" si="41"/>
        <v>0</v>
      </c>
      <c r="AD64" s="272">
        <f t="shared" si="41"/>
        <v>0</v>
      </c>
      <c r="AE64" s="272">
        <f t="shared" si="41"/>
        <v>0</v>
      </c>
      <c r="AF64" s="272">
        <f t="shared" si="41"/>
        <v>0</v>
      </c>
      <c r="AG64" s="272">
        <f t="shared" si="41"/>
        <v>0</v>
      </c>
      <c r="AH64" s="272">
        <f t="shared" si="41"/>
        <v>0</v>
      </c>
      <c r="AI64" s="272">
        <f t="shared" si="41"/>
        <v>0</v>
      </c>
      <c r="AJ64" s="272">
        <f t="shared" si="41"/>
        <v>0</v>
      </c>
      <c r="AK64" s="272">
        <f t="shared" si="41"/>
        <v>0</v>
      </c>
      <c r="AL64" s="272">
        <f t="shared" si="41"/>
        <v>0</v>
      </c>
      <c r="AM64" s="272">
        <f t="shared" si="41"/>
        <v>0</v>
      </c>
      <c r="AN64" s="272">
        <f t="shared" si="41"/>
        <v>0</v>
      </c>
      <c r="AO64" s="272">
        <f t="shared" si="41"/>
        <v>0</v>
      </c>
      <c r="AP64" s="272">
        <f t="shared" si="41"/>
        <v>0</v>
      </c>
      <c r="AQ64" s="272">
        <f t="shared" si="41"/>
        <v>0</v>
      </c>
      <c r="AR64" s="272">
        <f t="shared" si="41"/>
        <v>0</v>
      </c>
      <c r="AS64" s="272">
        <f t="shared" si="41"/>
        <v>0</v>
      </c>
      <c r="AT64" s="272">
        <f t="shared" si="41"/>
        <v>0</v>
      </c>
    </row>
    <row r="65" collapsed="1"/>
  </sheetData>
  <mergeCells count="5">
    <mergeCell ref="A2:A3"/>
    <mergeCell ref="B2:B3"/>
    <mergeCell ref="C2:C3"/>
    <mergeCell ref="D2:D3"/>
    <mergeCell ref="A48:AT48"/>
  </mergeCells>
  <phoneticPr fontId="126" type="noConversion"/>
  <pageMargins left="0.19685039370078741" right="0.11811023622047245" top="0.27559055118110237" bottom="0.23622047244094491" header="0.15748031496062992" footer="0.11811023622047245"/>
  <pageSetup paperSize="9" scale="12" orientation="portrait" r:id="rId1"/>
  <headerFooter>
    <oddFooter>&amp;LSales Controlling&amp;R&amp;D</oddFooter>
  </headerFooter>
  <customProperties>
    <customPr name="_pios_id" r:id="rId2"/>
    <customPr name="EpmWorksheetKeyString_GUID" r:id="rId3"/>
  </customProperties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81CAC4-DA9E-4D5E-B22F-C017CAAEF8A7}">
  <sheetPr codeName="Tabelle84">
    <tabColor rgb="FFFFFF00"/>
  </sheetPr>
  <dimension ref="A1:DE354"/>
  <sheetViews>
    <sheetView showZeros="0" zoomScale="90" zoomScaleNormal="90" workbookViewId="0">
      <selection activeCell="E2" sqref="E2"/>
    </sheetView>
  </sheetViews>
  <sheetFormatPr defaultColWidth="11.375" defaultRowHeight="13.5" outlineLevelCol="1"/>
  <cols>
    <col min="1" max="1" width="42.75" style="102" bestFit="1" customWidth="1"/>
    <col min="2" max="2" width="9.75" customWidth="1"/>
    <col min="3" max="3" width="10.375" customWidth="1" outlineLevel="1"/>
    <col min="4" max="6" width="9.75" customWidth="1" outlineLevel="1"/>
    <col min="7" max="7" width="10.75" customWidth="1" outlineLevel="1"/>
    <col min="8" max="8" width="9.875" customWidth="1" outlineLevel="1"/>
    <col min="9" max="10" width="10.375" customWidth="1" outlineLevel="1"/>
    <col min="11" max="11" width="11.625" customWidth="1" outlineLevel="1"/>
    <col min="12" max="12" width="11" customWidth="1" outlineLevel="1"/>
    <col min="13" max="13" width="11.75" customWidth="1" outlineLevel="1"/>
    <col min="14" max="14" width="14.25" customWidth="1" outlineLevel="1"/>
    <col min="15" max="15" width="10.375" bestFit="1" customWidth="1"/>
    <col min="16" max="16" width="10.375" customWidth="1" outlineLevel="1"/>
    <col min="17" max="19" width="9.75" customWidth="1" outlineLevel="1"/>
    <col min="20" max="20" width="10.375" customWidth="1" outlineLevel="1"/>
    <col min="21" max="21" width="10.25" customWidth="1" outlineLevel="1"/>
    <col min="22" max="25" width="9.75" customWidth="1" outlineLevel="1"/>
    <col min="26" max="26" width="10.625" customWidth="1" outlineLevel="1"/>
    <col min="27" max="27" width="10.25" customWidth="1" outlineLevel="1"/>
    <col min="28" max="28" width="9.75" customWidth="1"/>
    <col min="29" max="29" width="11.25" customWidth="1" outlineLevel="1"/>
    <col min="30" max="32" width="9.75" customWidth="1" outlineLevel="1"/>
    <col min="33" max="33" width="11" customWidth="1" outlineLevel="1"/>
    <col min="34" max="34" width="10.25" customWidth="1" outlineLevel="1"/>
    <col min="35" max="38" width="9.75" customWidth="1" outlineLevel="1"/>
    <col min="39" max="39" width="10.625" customWidth="1" outlineLevel="1"/>
    <col min="40" max="40" width="10.25" customWidth="1" outlineLevel="1"/>
    <col min="41" max="41" width="11.625" bestFit="1" customWidth="1"/>
    <col min="42" max="42" width="11.25" customWidth="1" outlineLevel="1"/>
    <col min="43" max="45" width="9.75" customWidth="1" outlineLevel="1"/>
    <col min="46" max="46" width="11.625" customWidth="1" outlineLevel="1"/>
    <col min="47" max="47" width="10.25" customWidth="1" outlineLevel="1"/>
    <col min="48" max="48" width="9.75" customWidth="1" outlineLevel="1"/>
    <col min="49" max="49" width="10.375" customWidth="1" outlineLevel="1"/>
    <col min="50" max="51" width="9.75" customWidth="1" outlineLevel="1"/>
    <col min="52" max="52" width="10.625" customWidth="1" outlineLevel="1"/>
    <col min="53" max="53" width="10.25" customWidth="1" outlineLevel="1"/>
    <col min="54" max="54" width="9.75" customWidth="1"/>
    <col min="55" max="55" width="11.75" customWidth="1" outlineLevel="1"/>
    <col min="56" max="58" width="9.75" customWidth="1" outlineLevel="1"/>
    <col min="59" max="59" width="11.625" customWidth="1" outlineLevel="1"/>
    <col min="60" max="60" width="10.25" customWidth="1" outlineLevel="1"/>
    <col min="61" max="61" width="9.75" customWidth="1" outlineLevel="1"/>
    <col min="62" max="62" width="10.375" customWidth="1" outlineLevel="1"/>
    <col min="63" max="64" width="9.75" customWidth="1" outlineLevel="1"/>
    <col min="65" max="65" width="10.625" customWidth="1" outlineLevel="1"/>
    <col min="66" max="66" width="10.25" customWidth="1" outlineLevel="1"/>
    <col min="67" max="67" width="9.75" customWidth="1"/>
    <col min="68" max="68" width="11.375" customWidth="1" outlineLevel="1"/>
    <col min="69" max="71" width="9.75" customWidth="1" outlineLevel="1"/>
    <col min="72" max="72" width="11.625" customWidth="1" outlineLevel="1"/>
    <col min="73" max="73" width="10.25" customWidth="1" outlineLevel="1"/>
    <col min="74" max="74" width="9.75" customWidth="1" outlineLevel="1"/>
    <col min="75" max="75" width="10.375" customWidth="1" outlineLevel="1"/>
    <col min="76" max="77" width="9.75" customWidth="1" outlineLevel="1"/>
    <col min="78" max="78" width="10.625" customWidth="1" outlineLevel="1"/>
    <col min="79" max="79" width="10.25" customWidth="1" outlineLevel="1"/>
    <col min="80" max="80" width="9.75" customWidth="1"/>
    <col min="81" max="81" width="11.25" customWidth="1" outlineLevel="1"/>
    <col min="82" max="84" width="9.75" customWidth="1" outlineLevel="1"/>
    <col min="85" max="85" width="11.625" customWidth="1" outlineLevel="1"/>
    <col min="86" max="86" width="10.25" customWidth="1" outlineLevel="1"/>
    <col min="87" max="87" width="9.75" customWidth="1" outlineLevel="1"/>
    <col min="88" max="88" width="10.375" customWidth="1" outlineLevel="1"/>
    <col min="89" max="89" width="9.75" customWidth="1" outlineLevel="1"/>
    <col min="90" max="90" width="9.875" customWidth="1" outlineLevel="1"/>
    <col min="91" max="91" width="10.625" customWidth="1" outlineLevel="1"/>
    <col min="92" max="92" width="10.25" customWidth="1" outlineLevel="1"/>
    <col min="93" max="93" width="11" bestFit="1" customWidth="1"/>
    <col min="94" max="94" width="10.75" bestFit="1" customWidth="1"/>
    <col min="95" max="97" width="9.75" customWidth="1"/>
    <col min="98" max="98" width="11.625" bestFit="1" customWidth="1"/>
    <col min="99" max="99" width="11" bestFit="1" customWidth="1"/>
    <col min="100" max="100" width="11.25" bestFit="1" customWidth="1"/>
    <col min="101" max="101" width="10.875" bestFit="1" customWidth="1"/>
    <col min="102" max="104" width="11" bestFit="1" customWidth="1"/>
    <col min="105" max="105" width="11.25" bestFit="1" customWidth="1"/>
    <col min="106" max="107" width="9.75" customWidth="1"/>
    <col min="108" max="108" width="12.75" style="348" bestFit="1" customWidth="1"/>
    <col min="109" max="109" width="12.75" bestFit="1" customWidth="1"/>
  </cols>
  <sheetData>
    <row r="1" spans="1:109" s="1" customFormat="1" ht="22.5">
      <c r="A1" s="89" t="s">
        <v>411</v>
      </c>
      <c r="DD1" s="172"/>
    </row>
    <row r="2" spans="1:109" s="1" customFormat="1" ht="16.5" customHeight="1">
      <c r="A2" s="714" t="s">
        <v>412</v>
      </c>
      <c r="B2" s="990"/>
      <c r="DD2" s="172"/>
    </row>
    <row r="3" spans="1:109" s="1" customFormat="1">
      <c r="A3" s="714" t="s">
        <v>413</v>
      </c>
      <c r="B3" s="990"/>
      <c r="DD3" s="172"/>
    </row>
    <row r="4" spans="1:109" s="1" customFormat="1" ht="22.5">
      <c r="A4" s="70"/>
      <c r="B4" s="90" t="s">
        <v>414</v>
      </c>
      <c r="C4" s="91"/>
      <c r="D4" s="91"/>
      <c r="E4" s="91"/>
      <c r="F4" s="91"/>
      <c r="G4" s="91"/>
      <c r="H4" s="91"/>
      <c r="I4" s="91"/>
      <c r="DA4" s="92"/>
      <c r="DD4" s="172"/>
    </row>
    <row r="5" spans="1:109" s="94" customFormat="1" ht="18.75">
      <c r="A5" s="93"/>
      <c r="B5" s="1138">
        <f>'Input Cost_MS6+1'!A22</f>
        <v>2026</v>
      </c>
      <c r="C5" s="1139"/>
      <c r="D5" s="1139"/>
      <c r="E5" s="1139"/>
      <c r="F5" s="1139"/>
      <c r="G5" s="1139"/>
      <c r="H5" s="1139"/>
      <c r="I5" s="1139"/>
      <c r="J5" s="1139"/>
      <c r="K5" s="1139"/>
      <c r="L5" s="1139"/>
      <c r="M5" s="1139"/>
      <c r="N5" s="1140"/>
      <c r="O5" s="1138">
        <f>B5+1</f>
        <v>2027</v>
      </c>
      <c r="P5" s="1139"/>
      <c r="Q5" s="1139"/>
      <c r="R5" s="1139"/>
      <c r="S5" s="1139"/>
      <c r="T5" s="1139"/>
      <c r="U5" s="1139"/>
      <c r="V5" s="1139"/>
      <c r="W5" s="1139"/>
      <c r="X5" s="1139"/>
      <c r="Y5" s="1139"/>
      <c r="Z5" s="1139"/>
      <c r="AA5" s="1140"/>
      <c r="AB5" s="1138">
        <f>O5+1</f>
        <v>2028</v>
      </c>
      <c r="AC5" s="1139"/>
      <c r="AD5" s="1139"/>
      <c r="AE5" s="1139"/>
      <c r="AF5" s="1139"/>
      <c r="AG5" s="1139"/>
      <c r="AH5" s="1139"/>
      <c r="AI5" s="1139"/>
      <c r="AJ5" s="1139"/>
      <c r="AK5" s="1139"/>
      <c r="AL5" s="1139"/>
      <c r="AM5" s="1139"/>
      <c r="AN5" s="1140"/>
      <c r="AO5" s="1138">
        <f>AB5+1</f>
        <v>2029</v>
      </c>
      <c r="AP5" s="1139"/>
      <c r="AQ5" s="1139"/>
      <c r="AR5" s="1139"/>
      <c r="AS5" s="1139"/>
      <c r="AT5" s="1139"/>
      <c r="AU5" s="1139"/>
      <c r="AV5" s="1139"/>
      <c r="AW5" s="1139"/>
      <c r="AX5" s="1139"/>
      <c r="AY5" s="1139"/>
      <c r="AZ5" s="1139"/>
      <c r="BA5" s="1140"/>
      <c r="BB5" s="1138">
        <f>AO5+1</f>
        <v>2030</v>
      </c>
      <c r="BC5" s="1139"/>
      <c r="BD5" s="1139"/>
      <c r="BE5" s="1139"/>
      <c r="BF5" s="1139"/>
      <c r="BG5" s="1139"/>
      <c r="BH5" s="1139"/>
      <c r="BI5" s="1139"/>
      <c r="BJ5" s="1139"/>
      <c r="BK5" s="1139"/>
      <c r="BL5" s="1139"/>
      <c r="BM5" s="1139"/>
      <c r="BN5" s="1140"/>
      <c r="BO5" s="1138">
        <f>BB5+1</f>
        <v>2031</v>
      </c>
      <c r="BP5" s="1139"/>
      <c r="BQ5" s="1139"/>
      <c r="BR5" s="1139"/>
      <c r="BS5" s="1139"/>
      <c r="BT5" s="1139"/>
      <c r="BU5" s="1139"/>
      <c r="BV5" s="1139"/>
      <c r="BW5" s="1139"/>
      <c r="BX5" s="1139"/>
      <c r="BY5" s="1139"/>
      <c r="BZ5" s="1139"/>
      <c r="CA5" s="1140"/>
      <c r="CB5" s="1138">
        <f>BO5+1</f>
        <v>2032</v>
      </c>
      <c r="CC5" s="1139"/>
      <c r="CD5" s="1139"/>
      <c r="CE5" s="1139"/>
      <c r="CF5" s="1139"/>
      <c r="CG5" s="1139"/>
      <c r="CH5" s="1139"/>
      <c r="CI5" s="1139"/>
      <c r="CJ5" s="1139"/>
      <c r="CK5" s="1139"/>
      <c r="CL5" s="1139"/>
      <c r="CM5" s="1139"/>
      <c r="CN5" s="1140"/>
      <c r="CO5" s="1141" t="s">
        <v>156</v>
      </c>
      <c r="CP5" s="1142"/>
      <c r="CQ5" s="1142"/>
      <c r="CR5" s="1142"/>
      <c r="CS5" s="1142"/>
      <c r="CT5" s="1142"/>
      <c r="CU5" s="1142"/>
      <c r="CV5" s="1142"/>
      <c r="CW5" s="1142"/>
      <c r="CX5" s="1142"/>
      <c r="CY5" s="1142"/>
      <c r="CZ5" s="1142"/>
      <c r="DA5" s="1142"/>
      <c r="DB5" s="1142"/>
      <c r="DC5" s="1143"/>
      <c r="DD5" s="346"/>
    </row>
    <row r="6" spans="1:109" s="101" customFormat="1" ht="54">
      <c r="A6" s="198" t="s">
        <v>293</v>
      </c>
      <c r="B6" s="95" t="s">
        <v>415</v>
      </c>
      <c r="C6" s="96" t="s">
        <v>416</v>
      </c>
      <c r="D6" s="97" t="s">
        <v>131</v>
      </c>
      <c r="E6" s="97" t="s">
        <v>417</v>
      </c>
      <c r="F6" s="97" t="s">
        <v>418</v>
      </c>
      <c r="G6" s="98" t="s">
        <v>419</v>
      </c>
      <c r="H6" s="97" t="s">
        <v>420</v>
      </c>
      <c r="I6" s="97" t="s">
        <v>421</v>
      </c>
      <c r="J6" s="97" t="s">
        <v>422</v>
      </c>
      <c r="K6" s="97" t="s">
        <v>254</v>
      </c>
      <c r="L6" s="97" t="s">
        <v>102</v>
      </c>
      <c r="M6" s="97" t="s">
        <v>398</v>
      </c>
      <c r="N6" s="99" t="s">
        <v>423</v>
      </c>
      <c r="O6" s="95" t="str">
        <f>B6</f>
        <v>Volume Product</v>
      </c>
      <c r="P6" s="96" t="str">
        <f t="shared" ref="P6:AA6" si="0">C6</f>
        <v>Price/pcs. (w/o reduction)</v>
      </c>
      <c r="Q6" s="97" t="str">
        <f t="shared" si="0"/>
        <v>Price/pcs.</v>
      </c>
      <c r="R6" s="97" t="str">
        <f t="shared" si="0"/>
        <v>HK3/pcs.</v>
      </c>
      <c r="S6" s="97" t="str">
        <f t="shared" si="0"/>
        <v>SK/pcs.</v>
      </c>
      <c r="T6" s="98" t="str">
        <f t="shared" si="0"/>
        <v>Sales (w/o reduction)</v>
      </c>
      <c r="U6" s="97" t="str">
        <f t="shared" si="0"/>
        <v>Sales</v>
      </c>
      <c r="V6" s="97" t="str">
        <f t="shared" si="0"/>
        <v>Ratio</v>
      </c>
      <c r="W6" s="97" t="str">
        <f t="shared" si="0"/>
        <v>Ratio kum.</v>
      </c>
      <c r="X6" s="97" t="str">
        <f t="shared" si="0"/>
        <v>HK3</v>
      </c>
      <c r="Y6" s="97" t="str">
        <f t="shared" si="0"/>
        <v>SK</v>
      </c>
      <c r="Z6" s="97" t="str">
        <f t="shared" si="0"/>
        <v>DB1</v>
      </c>
      <c r="AA6" s="99" t="str">
        <f t="shared" si="0"/>
        <v>DB4</v>
      </c>
      <c r="AB6" s="95" t="str">
        <f>O6</f>
        <v>Volume Product</v>
      </c>
      <c r="AC6" s="96" t="str">
        <f t="shared" ref="AC6:AN6" si="1">P6</f>
        <v>Price/pcs. (w/o reduction)</v>
      </c>
      <c r="AD6" s="97" t="str">
        <f t="shared" si="1"/>
        <v>Price/pcs.</v>
      </c>
      <c r="AE6" s="97" t="str">
        <f t="shared" si="1"/>
        <v>HK3/pcs.</v>
      </c>
      <c r="AF6" s="100" t="str">
        <f t="shared" si="1"/>
        <v>SK/pcs.</v>
      </c>
      <c r="AG6" s="98" t="str">
        <f t="shared" si="1"/>
        <v>Sales (w/o reduction)</v>
      </c>
      <c r="AH6" s="97" t="str">
        <f t="shared" si="1"/>
        <v>Sales</v>
      </c>
      <c r="AI6" s="97" t="str">
        <f t="shared" si="1"/>
        <v>Ratio</v>
      </c>
      <c r="AJ6" s="97" t="str">
        <f t="shared" si="1"/>
        <v>Ratio kum.</v>
      </c>
      <c r="AK6" s="97" t="str">
        <f t="shared" si="1"/>
        <v>HK3</v>
      </c>
      <c r="AL6" s="97" t="str">
        <f t="shared" si="1"/>
        <v>SK</v>
      </c>
      <c r="AM6" s="97" t="str">
        <f t="shared" si="1"/>
        <v>DB1</v>
      </c>
      <c r="AN6" s="99" t="str">
        <f t="shared" si="1"/>
        <v>DB4</v>
      </c>
      <c r="AO6" s="95" t="str">
        <f>AB6</f>
        <v>Volume Product</v>
      </c>
      <c r="AP6" s="96" t="str">
        <f t="shared" ref="AP6:BA6" si="2">AC6</f>
        <v>Price/pcs. (w/o reduction)</v>
      </c>
      <c r="AQ6" s="97" t="str">
        <f t="shared" si="2"/>
        <v>Price/pcs.</v>
      </c>
      <c r="AR6" s="97" t="str">
        <f t="shared" si="2"/>
        <v>HK3/pcs.</v>
      </c>
      <c r="AS6" s="97" t="str">
        <f t="shared" si="2"/>
        <v>SK/pcs.</v>
      </c>
      <c r="AT6" s="98" t="str">
        <f t="shared" si="2"/>
        <v>Sales (w/o reduction)</v>
      </c>
      <c r="AU6" s="97" t="str">
        <f t="shared" si="2"/>
        <v>Sales</v>
      </c>
      <c r="AV6" s="97" t="str">
        <f t="shared" si="2"/>
        <v>Ratio</v>
      </c>
      <c r="AW6" s="97" t="str">
        <f t="shared" si="2"/>
        <v>Ratio kum.</v>
      </c>
      <c r="AX6" s="97" t="str">
        <f t="shared" si="2"/>
        <v>HK3</v>
      </c>
      <c r="AY6" s="97" t="str">
        <f t="shared" si="2"/>
        <v>SK</v>
      </c>
      <c r="AZ6" s="97" t="str">
        <f t="shared" si="2"/>
        <v>DB1</v>
      </c>
      <c r="BA6" s="99" t="str">
        <f t="shared" si="2"/>
        <v>DB4</v>
      </c>
      <c r="BB6" s="95" t="str">
        <f>AO6</f>
        <v>Volume Product</v>
      </c>
      <c r="BC6" s="96" t="str">
        <f t="shared" ref="BC6:BN6" si="3">AP6</f>
        <v>Price/pcs. (w/o reduction)</v>
      </c>
      <c r="BD6" s="97" t="str">
        <f t="shared" si="3"/>
        <v>Price/pcs.</v>
      </c>
      <c r="BE6" s="97" t="str">
        <f t="shared" si="3"/>
        <v>HK3/pcs.</v>
      </c>
      <c r="BF6" s="97" t="str">
        <f t="shared" si="3"/>
        <v>SK/pcs.</v>
      </c>
      <c r="BG6" s="98" t="str">
        <f t="shared" si="3"/>
        <v>Sales (w/o reduction)</v>
      </c>
      <c r="BH6" s="97" t="str">
        <f t="shared" si="3"/>
        <v>Sales</v>
      </c>
      <c r="BI6" s="97" t="str">
        <f t="shared" si="3"/>
        <v>Ratio</v>
      </c>
      <c r="BJ6" s="97" t="str">
        <f t="shared" si="3"/>
        <v>Ratio kum.</v>
      </c>
      <c r="BK6" s="97" t="str">
        <f t="shared" si="3"/>
        <v>HK3</v>
      </c>
      <c r="BL6" s="97" t="str">
        <f t="shared" si="3"/>
        <v>SK</v>
      </c>
      <c r="BM6" s="97" t="str">
        <f t="shared" si="3"/>
        <v>DB1</v>
      </c>
      <c r="BN6" s="99" t="str">
        <f t="shared" si="3"/>
        <v>DB4</v>
      </c>
      <c r="BO6" s="95" t="str">
        <f>BB6</f>
        <v>Volume Product</v>
      </c>
      <c r="BP6" s="96" t="str">
        <f t="shared" ref="BP6:CA6" si="4">BC6</f>
        <v>Price/pcs. (w/o reduction)</v>
      </c>
      <c r="BQ6" s="97" t="str">
        <f t="shared" si="4"/>
        <v>Price/pcs.</v>
      </c>
      <c r="BR6" s="97" t="str">
        <f t="shared" si="4"/>
        <v>HK3/pcs.</v>
      </c>
      <c r="BS6" s="97" t="str">
        <f t="shared" si="4"/>
        <v>SK/pcs.</v>
      </c>
      <c r="BT6" s="98" t="str">
        <f t="shared" si="4"/>
        <v>Sales (w/o reduction)</v>
      </c>
      <c r="BU6" s="97" t="str">
        <f t="shared" si="4"/>
        <v>Sales</v>
      </c>
      <c r="BV6" s="97" t="str">
        <f t="shared" si="4"/>
        <v>Ratio</v>
      </c>
      <c r="BW6" s="97" t="str">
        <f t="shared" si="4"/>
        <v>Ratio kum.</v>
      </c>
      <c r="BX6" s="97" t="str">
        <f t="shared" si="4"/>
        <v>HK3</v>
      </c>
      <c r="BY6" s="97" t="str">
        <f t="shared" si="4"/>
        <v>SK</v>
      </c>
      <c r="BZ6" s="97" t="str">
        <f t="shared" si="4"/>
        <v>DB1</v>
      </c>
      <c r="CA6" s="99" t="str">
        <f t="shared" si="4"/>
        <v>DB4</v>
      </c>
      <c r="CB6" s="95" t="str">
        <f>BO6</f>
        <v>Volume Product</v>
      </c>
      <c r="CC6" s="96" t="str">
        <f t="shared" ref="CC6:CN6" si="5">BP6</f>
        <v>Price/pcs. (w/o reduction)</v>
      </c>
      <c r="CD6" s="97" t="str">
        <f t="shared" si="5"/>
        <v>Price/pcs.</v>
      </c>
      <c r="CE6" s="97" t="str">
        <f t="shared" si="5"/>
        <v>HK3/pcs.</v>
      </c>
      <c r="CF6" s="97" t="str">
        <f t="shared" si="5"/>
        <v>SK/pcs.</v>
      </c>
      <c r="CG6" s="98" t="str">
        <f t="shared" si="5"/>
        <v>Sales (w/o reduction)</v>
      </c>
      <c r="CH6" s="97" t="str">
        <f t="shared" si="5"/>
        <v>Sales</v>
      </c>
      <c r="CI6" s="97" t="str">
        <f t="shared" si="5"/>
        <v>Ratio</v>
      </c>
      <c r="CJ6" s="97" t="str">
        <f t="shared" si="5"/>
        <v>Ratio kum.</v>
      </c>
      <c r="CK6" s="97" t="str">
        <f t="shared" si="5"/>
        <v>HK3</v>
      </c>
      <c r="CL6" s="97" t="str">
        <f t="shared" si="5"/>
        <v>SK</v>
      </c>
      <c r="CM6" s="97" t="str">
        <f t="shared" si="5"/>
        <v>DB1</v>
      </c>
      <c r="CN6" s="99" t="str">
        <f t="shared" si="5"/>
        <v>DB4</v>
      </c>
      <c r="CO6" s="95" t="str">
        <f>CB6</f>
        <v>Volume Product</v>
      </c>
      <c r="CP6" s="96" t="str">
        <f t="shared" ref="CP6:DA6" si="6">CC6</f>
        <v>Price/pcs. (w/o reduction)</v>
      </c>
      <c r="CQ6" s="97" t="str">
        <f t="shared" si="6"/>
        <v>Price/pcs.</v>
      </c>
      <c r="CR6" s="97" t="str">
        <f t="shared" si="6"/>
        <v>HK3/pcs.</v>
      </c>
      <c r="CS6" s="97" t="str">
        <f t="shared" si="6"/>
        <v>SK/pcs.</v>
      </c>
      <c r="CT6" s="98" t="str">
        <f t="shared" si="6"/>
        <v>Sales (w/o reduction)</v>
      </c>
      <c r="CU6" s="97" t="str">
        <f t="shared" si="6"/>
        <v>Sales</v>
      </c>
      <c r="CV6" s="97" t="str">
        <f t="shared" si="6"/>
        <v>Ratio</v>
      </c>
      <c r="CW6" s="97" t="str">
        <f t="shared" si="6"/>
        <v>Ratio kum.</v>
      </c>
      <c r="CX6" s="97" t="str">
        <f t="shared" si="6"/>
        <v>HK3</v>
      </c>
      <c r="CY6" s="97" t="str">
        <f t="shared" si="6"/>
        <v>SK</v>
      </c>
      <c r="CZ6" s="97" t="str">
        <f t="shared" si="6"/>
        <v>DB1</v>
      </c>
      <c r="DA6" s="99" t="str">
        <f t="shared" si="6"/>
        <v>DB4</v>
      </c>
      <c r="DB6" s="97" t="str">
        <f>CZ6</f>
        <v>DB1</v>
      </c>
      <c r="DC6" s="99" t="str">
        <f>DA6</f>
        <v>DB4</v>
      </c>
      <c r="DD6" s="347"/>
    </row>
    <row r="7" spans="1:109">
      <c r="A7" s="446">
        <f>'Input Cost_MS6+1'!$D$11</f>
        <v>0</v>
      </c>
      <c r="B7" s="1080">
        <f>'Input Cost_MS6+1'!D$13</f>
        <v>0</v>
      </c>
      <c r="C7" s="656">
        <f>'Input Cost_MS6+1'!D$117/100</f>
        <v>0</v>
      </c>
      <c r="D7" s="969">
        <f>((C7-B2)*(1+'Input Cost_MS6+1'!D$22))+B2</f>
        <v>0</v>
      </c>
      <c r="E7" s="275">
        <f>('Kalkulation_MS6+1'!$F$26)/100</f>
        <v>0</v>
      </c>
      <c r="F7" s="275">
        <f>('Kalkulation_MS6+1'!$F$35)/100</f>
        <v>0</v>
      </c>
      <c r="G7" s="103">
        <f>B7*C7</f>
        <v>0</v>
      </c>
      <c r="H7" s="104">
        <f>B7*D7</f>
        <v>0</v>
      </c>
      <c r="I7" s="104">
        <f>H7-G7</f>
        <v>0</v>
      </c>
      <c r="J7" s="104">
        <f>I7</f>
        <v>0</v>
      </c>
      <c r="K7" s="104">
        <f>B7*E7</f>
        <v>0</v>
      </c>
      <c r="L7" s="104">
        <f>B7*F7</f>
        <v>0</v>
      </c>
      <c r="M7" s="104">
        <f>H7-K7</f>
        <v>0</v>
      </c>
      <c r="N7" s="105">
        <f>H7-L7</f>
        <v>0</v>
      </c>
      <c r="O7" s="38">
        <f>'Input Cost_MS6+1'!D$14</f>
        <v>0</v>
      </c>
      <c r="P7" s="122">
        <f>C7</f>
        <v>0</v>
      </c>
      <c r="Q7" s="971">
        <f>((D7-B2)*(1+'Input Cost_MS6+1'!$D23))+B2</f>
        <v>0</v>
      </c>
      <c r="R7" s="108">
        <f>E7</f>
        <v>0</v>
      </c>
      <c r="S7" s="108">
        <f>F7</f>
        <v>0</v>
      </c>
      <c r="T7" s="103">
        <f>P7*O7</f>
        <v>0</v>
      </c>
      <c r="U7" s="104">
        <f>Q7*O7</f>
        <v>0</v>
      </c>
      <c r="V7" s="104">
        <f>(Q7-D7)*O7</f>
        <v>0</v>
      </c>
      <c r="W7" s="104">
        <f>(Q7-P7)*O7</f>
        <v>0</v>
      </c>
      <c r="X7" s="104">
        <f t="shared" ref="X7:X46" si="7">R7*O7</f>
        <v>0</v>
      </c>
      <c r="Y7" s="104">
        <f>S7*O7</f>
        <v>0</v>
      </c>
      <c r="Z7" s="104">
        <f t="shared" ref="Z7:Z46" si="8">U7-X7</f>
        <v>0</v>
      </c>
      <c r="AA7" s="105">
        <f>U7-Y7</f>
        <v>0</v>
      </c>
      <c r="AB7" s="1080">
        <f>'Input Cost_MS6+1'!D$15</f>
        <v>0</v>
      </c>
      <c r="AC7" s="107">
        <f>P7</f>
        <v>0</v>
      </c>
      <c r="AD7" s="971">
        <f>((Q7-B2)*(1+'Input Cost_MS6+1'!$D24))+B2</f>
        <v>0</v>
      </c>
      <c r="AE7" s="108">
        <f>R7</f>
        <v>0</v>
      </c>
      <c r="AF7" s="108">
        <f>S7</f>
        <v>0</v>
      </c>
      <c r="AG7" s="103">
        <f>AC7*AB7</f>
        <v>0</v>
      </c>
      <c r="AH7" s="104">
        <f>AD7*AB7</f>
        <v>0</v>
      </c>
      <c r="AI7" s="104">
        <f>(AD7-Q7)*AB7</f>
        <v>0</v>
      </c>
      <c r="AJ7" s="104">
        <f>(AD7-AC7)*AB7</f>
        <v>0</v>
      </c>
      <c r="AK7" s="104">
        <f t="shared" ref="AK7:AK46" si="9">AE7*AB7</f>
        <v>0</v>
      </c>
      <c r="AL7" s="104">
        <f>AF7*AB7</f>
        <v>0</v>
      </c>
      <c r="AM7" s="109">
        <f t="shared" ref="AM7:AM46" si="10">AH7-AK7</f>
        <v>0</v>
      </c>
      <c r="AN7" s="105">
        <f>AH7-AL7</f>
        <v>0</v>
      </c>
      <c r="AO7" s="38">
        <f>'Input Cost_MS6+1'!D$16</f>
        <v>0</v>
      </c>
      <c r="AP7" s="107">
        <f>AC7</f>
        <v>0</v>
      </c>
      <c r="AQ7" s="971">
        <f>((AD7-B2)*(1+'Input Cost_MS6+1'!$D25))+B2</f>
        <v>0</v>
      </c>
      <c r="AR7" s="108">
        <f>AE7</f>
        <v>0</v>
      </c>
      <c r="AS7" s="108">
        <f>AF7</f>
        <v>0</v>
      </c>
      <c r="AT7" s="103">
        <f>AP7*AO7</f>
        <v>0</v>
      </c>
      <c r="AU7" s="104">
        <f>AQ7*AO7</f>
        <v>0</v>
      </c>
      <c r="AV7" s="104">
        <f>(AQ7-AD7)*AO7</f>
        <v>0</v>
      </c>
      <c r="AW7" s="104">
        <f>(AQ7-AP7)*AO7</f>
        <v>0</v>
      </c>
      <c r="AX7" s="104">
        <f t="shared" ref="AX7:AX46" si="11">AR7*AO7</f>
        <v>0</v>
      </c>
      <c r="AY7" s="104">
        <f>AS7*AO7</f>
        <v>0</v>
      </c>
      <c r="AZ7" s="104">
        <f t="shared" ref="AZ7:AZ46" si="12">AU7-AX7</f>
        <v>0</v>
      </c>
      <c r="BA7" s="105">
        <f>AU7-AY7</f>
        <v>0</v>
      </c>
      <c r="BB7" s="38">
        <f>'Input Cost_MS6+1'!D$17</f>
        <v>0</v>
      </c>
      <c r="BC7" s="107">
        <f>AP7</f>
        <v>0</v>
      </c>
      <c r="BD7" s="971">
        <f>((AQ7-B2)*(1+'Input Cost_MS6+1'!$D26))+B2</f>
        <v>0</v>
      </c>
      <c r="BE7" s="108">
        <f>AR7</f>
        <v>0</v>
      </c>
      <c r="BF7" s="108">
        <f>AS7</f>
        <v>0</v>
      </c>
      <c r="BG7" s="103">
        <f>BC7*BB7</f>
        <v>0</v>
      </c>
      <c r="BH7" s="104">
        <f>BD7*BB7</f>
        <v>0</v>
      </c>
      <c r="BI7" s="104">
        <f>(BD7-AQ7)*BB7</f>
        <v>0</v>
      </c>
      <c r="BJ7" s="104">
        <f>(BD7-BC7)*BB7</f>
        <v>0</v>
      </c>
      <c r="BK7" s="262">
        <f t="shared" ref="BK7:BK46" si="13">BE7*BB7</f>
        <v>0</v>
      </c>
      <c r="BL7" s="104">
        <f>BF7*BB7</f>
        <v>0</v>
      </c>
      <c r="BM7" s="104">
        <f t="shared" ref="BM7:BM46" si="14">BH7-BK7</f>
        <v>0</v>
      </c>
      <c r="BN7" s="105">
        <f>BH7-BL7</f>
        <v>0</v>
      </c>
      <c r="BO7" s="38">
        <f>'Input Cost_MS6+1'!D$18</f>
        <v>0</v>
      </c>
      <c r="BP7" s="107">
        <f>BC7</f>
        <v>0</v>
      </c>
      <c r="BQ7" s="971">
        <f>((BD7-B2)*(1+'Input Cost_MS6+1'!$D27))+B2</f>
        <v>0</v>
      </c>
      <c r="BR7" s="108">
        <f>BE7</f>
        <v>0</v>
      </c>
      <c r="BS7" s="108">
        <f>BF7</f>
        <v>0</v>
      </c>
      <c r="BT7" s="103">
        <f>BP7*BO7</f>
        <v>0</v>
      </c>
      <c r="BU7" s="104">
        <f>BQ7*BO7</f>
        <v>0</v>
      </c>
      <c r="BV7" s="104">
        <f>(BQ7-BD7)*BO7</f>
        <v>0</v>
      </c>
      <c r="BW7" s="104">
        <f>(BQ7-BP7)*BO7</f>
        <v>0</v>
      </c>
      <c r="BX7" s="262">
        <f t="shared" ref="BX7:BX46" si="15">BR7*BO7</f>
        <v>0</v>
      </c>
      <c r="BY7" s="104">
        <f>BS7*BO7</f>
        <v>0</v>
      </c>
      <c r="BZ7" s="104">
        <f t="shared" ref="BZ7:BZ46" si="16">BU7-BX7</f>
        <v>0</v>
      </c>
      <c r="CA7" s="105">
        <f>BU7-BY7</f>
        <v>0</v>
      </c>
      <c r="CB7" s="38">
        <f>'Input Cost_MS6+1'!D$19</f>
        <v>0</v>
      </c>
      <c r="CC7" s="107">
        <f>BP7</f>
        <v>0</v>
      </c>
      <c r="CD7" s="971">
        <f>((BQ7-B2)*(1+'Input Cost_MS6+1'!$D28))+B2</f>
        <v>0</v>
      </c>
      <c r="CE7" s="108">
        <f>BR7</f>
        <v>0</v>
      </c>
      <c r="CF7" s="108">
        <f>BS7</f>
        <v>0</v>
      </c>
      <c r="CG7" s="103">
        <f>CC7*CB7</f>
        <v>0</v>
      </c>
      <c r="CH7" s="104">
        <f>CD7*CB7</f>
        <v>0</v>
      </c>
      <c r="CI7" s="104">
        <f>(CD7-BQ7)*CB7</f>
        <v>0</v>
      </c>
      <c r="CJ7" s="104">
        <f>(CD7-CC7)*CB7</f>
        <v>0</v>
      </c>
      <c r="CK7" s="262">
        <f t="shared" ref="CK7:CK46" si="17">CE7*CB7</f>
        <v>0</v>
      </c>
      <c r="CL7" s="104">
        <f>CF7*CB7</f>
        <v>0</v>
      </c>
      <c r="CM7" s="104">
        <f t="shared" ref="CM7:CM46" si="18">CH7-CK7</f>
        <v>0</v>
      </c>
      <c r="CN7" s="105">
        <f>CH7-CL7</f>
        <v>0</v>
      </c>
      <c r="CO7" s="110">
        <f>B7+O7+AB7+AO7+BB7+BO7+CB7</f>
        <v>0</v>
      </c>
      <c r="CP7" s="111">
        <f>$C7</f>
        <v>0</v>
      </c>
      <c r="CQ7" s="112" t="str">
        <f>IF(CO7=0,"",CU7/CO7)</f>
        <v/>
      </c>
      <c r="CR7" s="113" t="str">
        <f>IF(CO7=0,"",CX7/CO7)</f>
        <v/>
      </c>
      <c r="CS7" s="113" t="str">
        <f>IF(CO7=0,"",CY7/CO7)</f>
        <v/>
      </c>
      <c r="CT7" s="114">
        <f t="shared" ref="CT7:CY22" si="19">G7+T7+AG7+AT7+BG7+BT7+CG7</f>
        <v>0</v>
      </c>
      <c r="CU7" s="115">
        <f t="shared" si="19"/>
        <v>0</v>
      </c>
      <c r="CV7" s="115">
        <f t="shared" si="19"/>
        <v>0</v>
      </c>
      <c r="CW7" s="115">
        <f t="shared" si="19"/>
        <v>0</v>
      </c>
      <c r="CX7" s="115">
        <f t="shared" si="19"/>
        <v>0</v>
      </c>
      <c r="CY7" s="115">
        <f t="shared" si="19"/>
        <v>0</v>
      </c>
      <c r="CZ7" s="115">
        <f t="shared" ref="CZ7:CZ46" si="20">CU7-CX7</f>
        <v>0</v>
      </c>
      <c r="DA7" s="116">
        <f>CU7-CY7</f>
        <v>0</v>
      </c>
      <c r="DB7" s="117" t="str">
        <f>IF(CU7=0,"",CZ7/CU7)</f>
        <v/>
      </c>
      <c r="DC7" s="118" t="str">
        <f>IF(CU7=0,"",DA7/CU7)</f>
        <v/>
      </c>
      <c r="DD7" s="348">
        <f>$CO7*'Input Cost_MS6+1'!$D109</f>
        <v>0</v>
      </c>
      <c r="DE7" s="348">
        <f>$CO7*'Input Cost_MS6+1'!$D110</f>
        <v>0</v>
      </c>
    </row>
    <row r="8" spans="1:109">
      <c r="A8" s="447">
        <f>'Input Cost_MS6+1'!$E$11</f>
        <v>0</v>
      </c>
      <c r="B8" s="194">
        <f>'Input Cost_MS6+1'!E$13</f>
        <v>0</v>
      </c>
      <c r="C8" s="657">
        <f>'Input Cost_MS6+1'!E$117/100</f>
        <v>0</v>
      </c>
      <c r="D8" s="970">
        <f>((C8-B3)*(1+'Input Cost_MS6+1'!E$22))+B3</f>
        <v>0</v>
      </c>
      <c r="E8" s="197">
        <f>('Kalkulation_MS6+1'!$G$26)/100</f>
        <v>0</v>
      </c>
      <c r="F8" s="197">
        <f>('Kalkulation_MS6+1'!$G$35)/100</f>
        <v>0</v>
      </c>
      <c r="G8" s="119">
        <f t="shared" ref="G8:G46" si="21">B8*C8</f>
        <v>0</v>
      </c>
      <c r="H8" s="120">
        <f t="shared" ref="H8:H46" si="22">B8*D8</f>
        <v>0</v>
      </c>
      <c r="I8" s="120">
        <f t="shared" ref="I8:I46" si="23">H8-G8</f>
        <v>0</v>
      </c>
      <c r="J8" s="120">
        <f t="shared" ref="J8:J46" si="24">I8</f>
        <v>0</v>
      </c>
      <c r="K8" s="120">
        <f t="shared" ref="K8:K46" si="25">B8*E8</f>
        <v>0</v>
      </c>
      <c r="L8" s="120">
        <f t="shared" ref="L8:L46" si="26">B8*F8</f>
        <v>0</v>
      </c>
      <c r="M8" s="120">
        <f t="shared" ref="M8:M46" si="27">H8-K8</f>
        <v>0</v>
      </c>
      <c r="N8" s="121">
        <f t="shared" ref="N8:N46" si="28">H8-L8</f>
        <v>0</v>
      </c>
      <c r="O8" s="194">
        <f>'Input Cost_MS6+1'!E$14</f>
        <v>0</v>
      </c>
      <c r="P8" s="122">
        <f t="shared" ref="P8:P46" si="29">C8</f>
        <v>0</v>
      </c>
      <c r="Q8" s="970">
        <f>((D8-B3)*(1+'Input Cost_MS6+1'!$E23))+B3</f>
        <v>0</v>
      </c>
      <c r="R8" s="124">
        <f t="shared" ref="R8:S23" si="30">E8</f>
        <v>0</v>
      </c>
      <c r="S8" s="124">
        <f t="shared" si="30"/>
        <v>0</v>
      </c>
      <c r="T8" s="119">
        <f t="shared" ref="T8:T46" si="31">P8*O8</f>
        <v>0</v>
      </c>
      <c r="U8" s="120">
        <f t="shared" ref="U8:U46" si="32">Q8*O8</f>
        <v>0</v>
      </c>
      <c r="V8" s="120">
        <f t="shared" ref="V8:V46" si="33">(Q8-D8)*O8</f>
        <v>0</v>
      </c>
      <c r="W8" s="120">
        <f t="shared" ref="W8:W46" si="34">(Q8-P8)*O8</f>
        <v>0</v>
      </c>
      <c r="X8" s="120">
        <f t="shared" si="7"/>
        <v>0</v>
      </c>
      <c r="Y8" s="120">
        <f t="shared" ref="Y8:Y46" si="35">S8*O8</f>
        <v>0</v>
      </c>
      <c r="Z8" s="120">
        <f t="shared" si="8"/>
        <v>0</v>
      </c>
      <c r="AA8" s="121">
        <f t="shared" ref="AA8:AA46" si="36">U8-Y8</f>
        <v>0</v>
      </c>
      <c r="AB8" s="194">
        <f>'Input Cost_MS6+1'!E$15</f>
        <v>0</v>
      </c>
      <c r="AC8" s="122">
        <f t="shared" ref="AC8:AC46" si="37">P8</f>
        <v>0</v>
      </c>
      <c r="AD8" s="970">
        <f>((Q8-B3)*(1+'Input Cost_MS6+1'!$E24))+B3</f>
        <v>0</v>
      </c>
      <c r="AE8" s="124">
        <f t="shared" ref="AE8:AF23" si="38">R8</f>
        <v>0</v>
      </c>
      <c r="AF8" s="124">
        <f t="shared" si="38"/>
        <v>0</v>
      </c>
      <c r="AG8" s="119">
        <f t="shared" ref="AG8:AG46" si="39">AC8*AB8</f>
        <v>0</v>
      </c>
      <c r="AH8" s="120">
        <f t="shared" ref="AH8:AH46" si="40">AD8*AB8</f>
        <v>0</v>
      </c>
      <c r="AI8" s="120">
        <f t="shared" ref="AI8:AI46" si="41">(AD8-Q8)*AB8</f>
        <v>0</v>
      </c>
      <c r="AJ8" s="120">
        <f t="shared" ref="AJ8:AJ46" si="42">(AD8-AC8)*AB8</f>
        <v>0</v>
      </c>
      <c r="AK8" s="120">
        <f t="shared" si="9"/>
        <v>0</v>
      </c>
      <c r="AL8" s="120">
        <f t="shared" ref="AL8:AL46" si="43">AF8*AB8</f>
        <v>0</v>
      </c>
      <c r="AM8" s="125">
        <f t="shared" si="10"/>
        <v>0</v>
      </c>
      <c r="AN8" s="121">
        <f t="shared" ref="AN8:AN46" si="44">AH8-AL8</f>
        <v>0</v>
      </c>
      <c r="AO8" s="194">
        <f>'Input Cost_MS6+1'!E$16</f>
        <v>0</v>
      </c>
      <c r="AP8" s="122">
        <f t="shared" ref="AP8:AP46" si="45">AC8</f>
        <v>0</v>
      </c>
      <c r="AQ8" s="970">
        <f>((AD8-B3)*(1+'Input Cost_MS6+1'!$E25))+B3</f>
        <v>0</v>
      </c>
      <c r="AR8" s="124">
        <f t="shared" ref="AR8:AS23" si="46">AE8</f>
        <v>0</v>
      </c>
      <c r="AS8" s="124">
        <f t="shared" si="46"/>
        <v>0</v>
      </c>
      <c r="AT8" s="119">
        <f t="shared" ref="AT8:AT46" si="47">AP8*AO8</f>
        <v>0</v>
      </c>
      <c r="AU8" s="120">
        <f t="shared" ref="AU8:AU46" si="48">AQ8*AO8</f>
        <v>0</v>
      </c>
      <c r="AV8" s="120">
        <f t="shared" ref="AV8:AV46" si="49">(AQ8-AD8)*AO8</f>
        <v>0</v>
      </c>
      <c r="AW8" s="120">
        <f t="shared" ref="AW8:AW46" si="50">(AQ8-AP8)*AO8</f>
        <v>0</v>
      </c>
      <c r="AX8" s="120">
        <f t="shared" si="11"/>
        <v>0</v>
      </c>
      <c r="AY8" s="120">
        <f t="shared" ref="AY8:AY46" si="51">AS8*AO8</f>
        <v>0</v>
      </c>
      <c r="AZ8" s="120">
        <f t="shared" si="12"/>
        <v>0</v>
      </c>
      <c r="BA8" s="121">
        <f t="shared" ref="BA8:BA46" si="52">AU8-AY8</f>
        <v>0</v>
      </c>
      <c r="BB8" s="194">
        <f>'Input Cost_MS6+1'!E$17</f>
        <v>0</v>
      </c>
      <c r="BC8" s="122">
        <f t="shared" ref="BC8:BC46" si="53">AP8</f>
        <v>0</v>
      </c>
      <c r="BD8" s="970">
        <f>((AQ8-B3)*(1+'Input Cost_MS6+1'!$E26))+B3</f>
        <v>0</v>
      </c>
      <c r="BE8" s="124">
        <f t="shared" ref="BE8:BF23" si="54">AR8</f>
        <v>0</v>
      </c>
      <c r="BF8" s="124">
        <f t="shared" si="54"/>
        <v>0</v>
      </c>
      <c r="BG8" s="119">
        <f t="shared" ref="BG8:BG46" si="55">BC8*BB8</f>
        <v>0</v>
      </c>
      <c r="BH8" s="120">
        <f t="shared" ref="BH8:BH46" si="56">BD8*BB8</f>
        <v>0</v>
      </c>
      <c r="BI8" s="120">
        <f t="shared" ref="BI8:BI46" si="57">(BD8-AQ8)*BB8</f>
        <v>0</v>
      </c>
      <c r="BJ8" s="120">
        <f t="shared" ref="BJ8:BJ46" si="58">(BD8-BC8)*BB8</f>
        <v>0</v>
      </c>
      <c r="BK8" s="263">
        <f t="shared" si="13"/>
        <v>0</v>
      </c>
      <c r="BL8" s="120">
        <f t="shared" ref="BL8:BL46" si="59">BF8*BB8</f>
        <v>0</v>
      </c>
      <c r="BM8" s="120">
        <f t="shared" si="14"/>
        <v>0</v>
      </c>
      <c r="BN8" s="121">
        <f t="shared" ref="BN8:BN46" si="60">BH8-BL8</f>
        <v>0</v>
      </c>
      <c r="BO8" s="194">
        <f>'Input Cost_MS6+1'!E$18</f>
        <v>0</v>
      </c>
      <c r="BP8" s="122">
        <f t="shared" ref="BP8:BP46" si="61">BC8</f>
        <v>0</v>
      </c>
      <c r="BQ8" s="970">
        <f>((BD8-B3)*(1+'Input Cost_MS6+1'!$E27))+B3</f>
        <v>0</v>
      </c>
      <c r="BR8" s="124">
        <f t="shared" ref="BR8:BS23" si="62">BE8</f>
        <v>0</v>
      </c>
      <c r="BS8" s="124">
        <f t="shared" si="62"/>
        <v>0</v>
      </c>
      <c r="BT8" s="119">
        <f t="shared" ref="BT8:BT46" si="63">BP8*BO8</f>
        <v>0</v>
      </c>
      <c r="BU8" s="120">
        <f t="shared" ref="BU8:BU46" si="64">BQ8*BO8</f>
        <v>0</v>
      </c>
      <c r="BV8" s="120">
        <f t="shared" ref="BV8:BV46" si="65">(BQ8-BD8)*BO8</f>
        <v>0</v>
      </c>
      <c r="BW8" s="120">
        <f t="shared" ref="BW8:BW46" si="66">(BQ8-BP8)*BO8</f>
        <v>0</v>
      </c>
      <c r="BX8" s="263">
        <f t="shared" si="15"/>
        <v>0</v>
      </c>
      <c r="BY8" s="120">
        <f t="shared" ref="BY8:BY46" si="67">BS8*BO8</f>
        <v>0</v>
      </c>
      <c r="BZ8" s="120">
        <f t="shared" si="16"/>
        <v>0</v>
      </c>
      <c r="CA8" s="121">
        <f t="shared" ref="CA8:CA46" si="68">BU8-BY8</f>
        <v>0</v>
      </c>
      <c r="CB8" s="194">
        <f>'Input Cost_MS6+1'!E$19</f>
        <v>0</v>
      </c>
      <c r="CC8" s="122">
        <f t="shared" ref="CC8:CC46" si="69">BP8</f>
        <v>0</v>
      </c>
      <c r="CD8" s="970">
        <f>((BQ8-B3)*(1+'Input Cost_MS6+1'!$E28))+B3</f>
        <v>0</v>
      </c>
      <c r="CE8" s="124">
        <f t="shared" ref="CE8:CF23" si="70">BR8</f>
        <v>0</v>
      </c>
      <c r="CF8" s="124">
        <f t="shared" si="70"/>
        <v>0</v>
      </c>
      <c r="CG8" s="119">
        <f t="shared" ref="CG8:CG46" si="71">CC8*CB8</f>
        <v>0</v>
      </c>
      <c r="CH8" s="120">
        <f t="shared" ref="CH8:CH46" si="72">CD8*CB8</f>
        <v>0</v>
      </c>
      <c r="CI8" s="120">
        <f t="shared" ref="CI8:CI46" si="73">(CD8-BQ8)*CB8</f>
        <v>0</v>
      </c>
      <c r="CJ8" s="120">
        <f t="shared" ref="CJ8:CJ46" si="74">(CD8-CC8)*CB8</f>
        <v>0</v>
      </c>
      <c r="CK8" s="263">
        <f t="shared" si="17"/>
        <v>0</v>
      </c>
      <c r="CL8" s="120">
        <f t="shared" ref="CL8:CL46" si="75">CF8*CB8</f>
        <v>0</v>
      </c>
      <c r="CM8" s="120">
        <f t="shared" si="18"/>
        <v>0</v>
      </c>
      <c r="CN8" s="121">
        <f t="shared" ref="CN8:CN46" si="76">CH8-CL8</f>
        <v>0</v>
      </c>
      <c r="CO8" s="260">
        <f t="shared" ref="CO8:CO46" si="77">B8+O8+AB8+AO8+BB8+BO8+CB8</f>
        <v>0</v>
      </c>
      <c r="CP8" s="126">
        <f t="shared" ref="CP8:CP46" si="78">$C8</f>
        <v>0</v>
      </c>
      <c r="CQ8" s="127" t="str">
        <f t="shared" ref="CQ8:CQ46" si="79">IF(CO8=0,"",CU8/CO8)</f>
        <v/>
      </c>
      <c r="CR8" s="128" t="str">
        <f t="shared" ref="CR8:CR46" si="80">IF(CO8=0,"",CX8/CO8)</f>
        <v/>
      </c>
      <c r="CS8" s="128" t="str">
        <f t="shared" ref="CS8:CS46" si="81">IF(CO8=0,"",CY8/CO8)</f>
        <v/>
      </c>
      <c r="CT8" s="129">
        <f t="shared" si="19"/>
        <v>0</v>
      </c>
      <c r="CU8" s="130">
        <f t="shared" si="19"/>
        <v>0</v>
      </c>
      <c r="CV8" s="130">
        <f t="shared" si="19"/>
        <v>0</v>
      </c>
      <c r="CW8" s="130">
        <f t="shared" si="19"/>
        <v>0</v>
      </c>
      <c r="CX8" s="130">
        <f t="shared" si="19"/>
        <v>0</v>
      </c>
      <c r="CY8" s="130">
        <f t="shared" si="19"/>
        <v>0</v>
      </c>
      <c r="CZ8" s="130">
        <f t="shared" si="20"/>
        <v>0</v>
      </c>
      <c r="DA8" s="131">
        <f t="shared" ref="DA8:DA46" si="82">CU8-CY8</f>
        <v>0</v>
      </c>
      <c r="DB8" s="132" t="str">
        <f t="shared" ref="DB8:DB46" si="83">IF(CU8=0,"",CZ8/CU8)</f>
        <v/>
      </c>
      <c r="DC8" s="133" t="str">
        <f t="shared" ref="DC8:DC46" si="84">IF(CU8=0,"",DA8/CU8)</f>
        <v/>
      </c>
      <c r="DD8" s="348">
        <f>$CO8*'Input Cost_MS6+1'!$E109</f>
        <v>0</v>
      </c>
      <c r="DE8" s="348">
        <f>$CO8*'Input Cost_MS6+1'!$E110</f>
        <v>0</v>
      </c>
    </row>
    <row r="9" spans="1:109">
      <c r="A9" s="447">
        <f>'Input Cost_MS6+1'!$F$11</f>
        <v>0</v>
      </c>
      <c r="B9" s="194">
        <f>'Input Cost_MS6+1'!F$13</f>
        <v>0</v>
      </c>
      <c r="C9" s="657">
        <f>'Input Cost_MS6+1'!F$117/100</f>
        <v>0</v>
      </c>
      <c r="D9" s="196">
        <f>C9*(1+'Input Cost_MS6+1'!F$22)</f>
        <v>0</v>
      </c>
      <c r="E9" s="197">
        <f>('Kalkulation_MS6+1'!$H$26)/100</f>
        <v>0</v>
      </c>
      <c r="F9" s="197">
        <f>('Kalkulation_MS6+1'!$H$35)/100</f>
        <v>0</v>
      </c>
      <c r="G9" s="119">
        <f t="shared" si="21"/>
        <v>0</v>
      </c>
      <c r="H9" s="120">
        <f t="shared" si="22"/>
        <v>0</v>
      </c>
      <c r="I9" s="120">
        <f t="shared" si="23"/>
        <v>0</v>
      </c>
      <c r="J9" s="120">
        <f t="shared" si="24"/>
        <v>0</v>
      </c>
      <c r="K9" s="120">
        <f t="shared" si="25"/>
        <v>0</v>
      </c>
      <c r="L9" s="120">
        <f t="shared" si="26"/>
        <v>0</v>
      </c>
      <c r="M9" s="120">
        <f t="shared" si="27"/>
        <v>0</v>
      </c>
      <c r="N9" s="121">
        <f t="shared" si="28"/>
        <v>0</v>
      </c>
      <c r="O9" s="194">
        <f>'Input Cost_MS6+1'!F$14</f>
        <v>0</v>
      </c>
      <c r="P9" s="122">
        <f t="shared" si="29"/>
        <v>0</v>
      </c>
      <c r="Q9" s="123">
        <f>D9*(1+'Input Cost_MS6+1'!$F23)</f>
        <v>0</v>
      </c>
      <c r="R9" s="124">
        <f t="shared" si="30"/>
        <v>0</v>
      </c>
      <c r="S9" s="124">
        <f t="shared" si="30"/>
        <v>0</v>
      </c>
      <c r="T9" s="119">
        <f t="shared" si="31"/>
        <v>0</v>
      </c>
      <c r="U9" s="120">
        <f t="shared" si="32"/>
        <v>0</v>
      </c>
      <c r="V9" s="120">
        <f t="shared" si="33"/>
        <v>0</v>
      </c>
      <c r="W9" s="120">
        <f t="shared" si="34"/>
        <v>0</v>
      </c>
      <c r="X9" s="120">
        <f t="shared" si="7"/>
        <v>0</v>
      </c>
      <c r="Y9" s="120">
        <f t="shared" si="35"/>
        <v>0</v>
      </c>
      <c r="Z9" s="120">
        <f t="shared" si="8"/>
        <v>0</v>
      </c>
      <c r="AA9" s="121">
        <f t="shared" si="36"/>
        <v>0</v>
      </c>
      <c r="AB9" s="194">
        <f>'Input Cost_MS6+1'!F$15</f>
        <v>0</v>
      </c>
      <c r="AC9" s="122">
        <f t="shared" si="37"/>
        <v>0</v>
      </c>
      <c r="AD9" s="123">
        <f>Q9*(1+'Input Cost_MS6+1'!$F24)</f>
        <v>0</v>
      </c>
      <c r="AE9" s="124">
        <f t="shared" si="38"/>
        <v>0</v>
      </c>
      <c r="AF9" s="124">
        <f t="shared" si="38"/>
        <v>0</v>
      </c>
      <c r="AG9" s="119">
        <f t="shared" si="39"/>
        <v>0</v>
      </c>
      <c r="AH9" s="120">
        <f t="shared" si="40"/>
        <v>0</v>
      </c>
      <c r="AI9" s="120">
        <f t="shared" si="41"/>
        <v>0</v>
      </c>
      <c r="AJ9" s="120">
        <f t="shared" si="42"/>
        <v>0</v>
      </c>
      <c r="AK9" s="120">
        <f t="shared" si="9"/>
        <v>0</v>
      </c>
      <c r="AL9" s="120">
        <f t="shared" si="43"/>
        <v>0</v>
      </c>
      <c r="AM9" s="125">
        <f t="shared" si="10"/>
        <v>0</v>
      </c>
      <c r="AN9" s="121">
        <f t="shared" si="44"/>
        <v>0</v>
      </c>
      <c r="AO9" s="194">
        <f>'Input Cost_MS6+1'!F$16</f>
        <v>0</v>
      </c>
      <c r="AP9" s="122">
        <f t="shared" si="45"/>
        <v>0</v>
      </c>
      <c r="AQ9" s="123">
        <f>AD9*(1+'Input Cost_MS6+1'!$F25)</f>
        <v>0</v>
      </c>
      <c r="AR9" s="124">
        <f t="shared" si="46"/>
        <v>0</v>
      </c>
      <c r="AS9" s="124">
        <f t="shared" si="46"/>
        <v>0</v>
      </c>
      <c r="AT9" s="119">
        <f t="shared" si="47"/>
        <v>0</v>
      </c>
      <c r="AU9" s="120">
        <f t="shared" si="48"/>
        <v>0</v>
      </c>
      <c r="AV9" s="120">
        <f t="shared" si="49"/>
        <v>0</v>
      </c>
      <c r="AW9" s="120">
        <f t="shared" si="50"/>
        <v>0</v>
      </c>
      <c r="AX9" s="120">
        <f t="shared" si="11"/>
        <v>0</v>
      </c>
      <c r="AY9" s="120">
        <f t="shared" si="51"/>
        <v>0</v>
      </c>
      <c r="AZ9" s="120">
        <f t="shared" si="12"/>
        <v>0</v>
      </c>
      <c r="BA9" s="121">
        <f t="shared" si="52"/>
        <v>0</v>
      </c>
      <c r="BB9" s="194">
        <f>'Input Cost_MS6+1'!F$17</f>
        <v>0</v>
      </c>
      <c r="BC9" s="122">
        <f t="shared" si="53"/>
        <v>0</v>
      </c>
      <c r="BD9" s="123">
        <f>AQ9*(1+'Input Cost_MS6+1'!$F26)</f>
        <v>0</v>
      </c>
      <c r="BE9" s="124">
        <f t="shared" si="54"/>
        <v>0</v>
      </c>
      <c r="BF9" s="124">
        <f t="shared" si="54"/>
        <v>0</v>
      </c>
      <c r="BG9" s="119">
        <f t="shared" si="55"/>
        <v>0</v>
      </c>
      <c r="BH9" s="120">
        <f t="shared" si="56"/>
        <v>0</v>
      </c>
      <c r="BI9" s="120">
        <f t="shared" si="57"/>
        <v>0</v>
      </c>
      <c r="BJ9" s="120">
        <f t="shared" si="58"/>
        <v>0</v>
      </c>
      <c r="BK9" s="263">
        <f t="shared" si="13"/>
        <v>0</v>
      </c>
      <c r="BL9" s="120">
        <f t="shared" si="59"/>
        <v>0</v>
      </c>
      <c r="BM9" s="120">
        <f t="shared" si="14"/>
        <v>0</v>
      </c>
      <c r="BN9" s="121">
        <f t="shared" si="60"/>
        <v>0</v>
      </c>
      <c r="BO9" s="194">
        <f>'Input Cost_MS6+1'!F$18</f>
        <v>0</v>
      </c>
      <c r="BP9" s="122">
        <f t="shared" si="61"/>
        <v>0</v>
      </c>
      <c r="BQ9" s="123">
        <f>BD9*(1+'Input Cost_MS6+1'!$F27)</f>
        <v>0</v>
      </c>
      <c r="BR9" s="124">
        <f t="shared" si="62"/>
        <v>0</v>
      </c>
      <c r="BS9" s="124">
        <f t="shared" si="62"/>
        <v>0</v>
      </c>
      <c r="BT9" s="119">
        <f t="shared" si="63"/>
        <v>0</v>
      </c>
      <c r="BU9" s="120">
        <f t="shared" si="64"/>
        <v>0</v>
      </c>
      <c r="BV9" s="120">
        <f t="shared" si="65"/>
        <v>0</v>
      </c>
      <c r="BW9" s="120">
        <f t="shared" si="66"/>
        <v>0</v>
      </c>
      <c r="BX9" s="263">
        <f t="shared" si="15"/>
        <v>0</v>
      </c>
      <c r="BY9" s="120">
        <f t="shared" si="67"/>
        <v>0</v>
      </c>
      <c r="BZ9" s="120">
        <f t="shared" si="16"/>
        <v>0</v>
      </c>
      <c r="CA9" s="121">
        <f t="shared" si="68"/>
        <v>0</v>
      </c>
      <c r="CB9" s="194">
        <f>'Input Cost_MS6+1'!F$19</f>
        <v>0</v>
      </c>
      <c r="CC9" s="122">
        <f t="shared" si="69"/>
        <v>0</v>
      </c>
      <c r="CD9" s="123">
        <f>BQ9*(1+'Input Cost_MS6+1'!$F28)</f>
        <v>0</v>
      </c>
      <c r="CE9" s="124">
        <f t="shared" si="70"/>
        <v>0</v>
      </c>
      <c r="CF9" s="124">
        <f t="shared" si="70"/>
        <v>0</v>
      </c>
      <c r="CG9" s="119">
        <f t="shared" si="71"/>
        <v>0</v>
      </c>
      <c r="CH9" s="120">
        <f t="shared" si="72"/>
        <v>0</v>
      </c>
      <c r="CI9" s="120">
        <f t="shared" si="73"/>
        <v>0</v>
      </c>
      <c r="CJ9" s="120">
        <f t="shared" si="74"/>
        <v>0</v>
      </c>
      <c r="CK9" s="263">
        <f t="shared" si="17"/>
        <v>0</v>
      </c>
      <c r="CL9" s="120">
        <f t="shared" si="75"/>
        <v>0</v>
      </c>
      <c r="CM9" s="120">
        <f t="shared" si="18"/>
        <v>0</v>
      </c>
      <c r="CN9" s="121">
        <f t="shared" si="76"/>
        <v>0</v>
      </c>
      <c r="CO9" s="260">
        <f t="shared" si="77"/>
        <v>0</v>
      </c>
      <c r="CP9" s="126">
        <f t="shared" si="78"/>
        <v>0</v>
      </c>
      <c r="CQ9" s="127" t="str">
        <f t="shared" si="79"/>
        <v/>
      </c>
      <c r="CR9" s="128" t="str">
        <f t="shared" si="80"/>
        <v/>
      </c>
      <c r="CS9" s="128" t="str">
        <f t="shared" si="81"/>
        <v/>
      </c>
      <c r="CT9" s="129">
        <f t="shared" si="19"/>
        <v>0</v>
      </c>
      <c r="CU9" s="130">
        <f t="shared" si="19"/>
        <v>0</v>
      </c>
      <c r="CV9" s="130">
        <f t="shared" si="19"/>
        <v>0</v>
      </c>
      <c r="CW9" s="130">
        <f t="shared" si="19"/>
        <v>0</v>
      </c>
      <c r="CX9" s="130">
        <f t="shared" si="19"/>
        <v>0</v>
      </c>
      <c r="CY9" s="130">
        <f t="shared" si="19"/>
        <v>0</v>
      </c>
      <c r="CZ9" s="130">
        <f t="shared" si="20"/>
        <v>0</v>
      </c>
      <c r="DA9" s="131">
        <f t="shared" si="82"/>
        <v>0</v>
      </c>
      <c r="DB9" s="132" t="str">
        <f t="shared" si="83"/>
        <v/>
      </c>
      <c r="DC9" s="133" t="str">
        <f t="shared" si="84"/>
        <v/>
      </c>
      <c r="DD9" s="348">
        <f>$CO9*'Input Cost_MS6+1'!$F109</f>
        <v>0</v>
      </c>
      <c r="DE9" s="348">
        <f>$CO9*'Input Cost_MS6+1'!$F110</f>
        <v>0</v>
      </c>
    </row>
    <row r="10" spans="1:109">
      <c r="A10" s="447">
        <f>'Input Cost_MS6+1'!$G$11</f>
        <v>0</v>
      </c>
      <c r="B10" s="194">
        <f>'Input Cost_MS6+1'!G$13</f>
        <v>0</v>
      </c>
      <c r="C10" s="657">
        <f>'Input Cost_MS6+1'!G$117/100</f>
        <v>0</v>
      </c>
      <c r="D10" s="196">
        <f>C10*(1+'Input Cost_MS6+1'!G$22)</f>
        <v>0</v>
      </c>
      <c r="E10" s="197">
        <f>('Kalkulation_MS6+1'!$I$26)/100</f>
        <v>0</v>
      </c>
      <c r="F10" s="197">
        <f>('Kalkulation_MS6+1'!$I$35)/100</f>
        <v>0</v>
      </c>
      <c r="G10" s="119">
        <f t="shared" si="21"/>
        <v>0</v>
      </c>
      <c r="H10" s="120">
        <f t="shared" si="22"/>
        <v>0</v>
      </c>
      <c r="I10" s="120">
        <f t="shared" si="23"/>
        <v>0</v>
      </c>
      <c r="J10" s="120">
        <f t="shared" si="24"/>
        <v>0</v>
      </c>
      <c r="K10" s="120">
        <f t="shared" si="25"/>
        <v>0</v>
      </c>
      <c r="L10" s="120">
        <f t="shared" si="26"/>
        <v>0</v>
      </c>
      <c r="M10" s="120">
        <f t="shared" si="27"/>
        <v>0</v>
      </c>
      <c r="N10" s="121">
        <f t="shared" si="28"/>
        <v>0</v>
      </c>
      <c r="O10" s="194">
        <f>'Input Cost_MS6+1'!G$14</f>
        <v>0</v>
      </c>
      <c r="P10" s="122">
        <f t="shared" si="29"/>
        <v>0</v>
      </c>
      <c r="Q10" s="123">
        <f>D10*(1+'Input Cost_MS6+1'!$G23)</f>
        <v>0</v>
      </c>
      <c r="R10" s="124">
        <f t="shared" si="30"/>
        <v>0</v>
      </c>
      <c r="S10" s="124">
        <f t="shared" si="30"/>
        <v>0</v>
      </c>
      <c r="T10" s="119">
        <f t="shared" si="31"/>
        <v>0</v>
      </c>
      <c r="U10" s="120">
        <f t="shared" si="32"/>
        <v>0</v>
      </c>
      <c r="V10" s="120">
        <f t="shared" si="33"/>
        <v>0</v>
      </c>
      <c r="W10" s="120">
        <f t="shared" si="34"/>
        <v>0</v>
      </c>
      <c r="X10" s="120">
        <f t="shared" si="7"/>
        <v>0</v>
      </c>
      <c r="Y10" s="120">
        <f t="shared" si="35"/>
        <v>0</v>
      </c>
      <c r="Z10" s="120">
        <f t="shared" si="8"/>
        <v>0</v>
      </c>
      <c r="AA10" s="121">
        <f t="shared" si="36"/>
        <v>0</v>
      </c>
      <c r="AB10" s="194">
        <f>'Input Cost_MS6+1'!G$15</f>
        <v>0</v>
      </c>
      <c r="AC10" s="122">
        <f t="shared" si="37"/>
        <v>0</v>
      </c>
      <c r="AD10" s="123">
        <f>Q10*(1+'Input Cost_MS6+1'!$G24)</f>
        <v>0</v>
      </c>
      <c r="AE10" s="124">
        <f t="shared" si="38"/>
        <v>0</v>
      </c>
      <c r="AF10" s="124">
        <f t="shared" si="38"/>
        <v>0</v>
      </c>
      <c r="AG10" s="119">
        <f t="shared" si="39"/>
        <v>0</v>
      </c>
      <c r="AH10" s="120">
        <f t="shared" si="40"/>
        <v>0</v>
      </c>
      <c r="AI10" s="120">
        <f t="shared" si="41"/>
        <v>0</v>
      </c>
      <c r="AJ10" s="120">
        <f t="shared" si="42"/>
        <v>0</v>
      </c>
      <c r="AK10" s="120">
        <f t="shared" si="9"/>
        <v>0</v>
      </c>
      <c r="AL10" s="120">
        <f t="shared" si="43"/>
        <v>0</v>
      </c>
      <c r="AM10" s="125">
        <f t="shared" si="10"/>
        <v>0</v>
      </c>
      <c r="AN10" s="121">
        <f t="shared" si="44"/>
        <v>0</v>
      </c>
      <c r="AO10" s="194">
        <f>'Input Cost_MS6+1'!G$16</f>
        <v>0</v>
      </c>
      <c r="AP10" s="122">
        <f t="shared" si="45"/>
        <v>0</v>
      </c>
      <c r="AQ10" s="123">
        <f>AD10*(1+'Input Cost_MS6+1'!$G25)</f>
        <v>0</v>
      </c>
      <c r="AR10" s="124">
        <f t="shared" si="46"/>
        <v>0</v>
      </c>
      <c r="AS10" s="124">
        <f t="shared" si="46"/>
        <v>0</v>
      </c>
      <c r="AT10" s="119">
        <f t="shared" si="47"/>
        <v>0</v>
      </c>
      <c r="AU10" s="120">
        <f t="shared" si="48"/>
        <v>0</v>
      </c>
      <c r="AV10" s="120">
        <f t="shared" si="49"/>
        <v>0</v>
      </c>
      <c r="AW10" s="120">
        <f t="shared" si="50"/>
        <v>0</v>
      </c>
      <c r="AX10" s="120">
        <f t="shared" si="11"/>
        <v>0</v>
      </c>
      <c r="AY10" s="120">
        <f t="shared" si="51"/>
        <v>0</v>
      </c>
      <c r="AZ10" s="120">
        <f t="shared" si="12"/>
        <v>0</v>
      </c>
      <c r="BA10" s="121">
        <f t="shared" si="52"/>
        <v>0</v>
      </c>
      <c r="BB10" s="194">
        <f>'Input Cost_MS6+1'!G$17</f>
        <v>0</v>
      </c>
      <c r="BC10" s="122">
        <f t="shared" si="53"/>
        <v>0</v>
      </c>
      <c r="BD10" s="123">
        <f>AQ10*(1+'Input Cost_MS6+1'!$G26)</f>
        <v>0</v>
      </c>
      <c r="BE10" s="124">
        <f t="shared" si="54"/>
        <v>0</v>
      </c>
      <c r="BF10" s="124">
        <f t="shared" si="54"/>
        <v>0</v>
      </c>
      <c r="BG10" s="119">
        <f t="shared" si="55"/>
        <v>0</v>
      </c>
      <c r="BH10" s="120">
        <f t="shared" si="56"/>
        <v>0</v>
      </c>
      <c r="BI10" s="120">
        <f t="shared" si="57"/>
        <v>0</v>
      </c>
      <c r="BJ10" s="120">
        <f t="shared" si="58"/>
        <v>0</v>
      </c>
      <c r="BK10" s="263">
        <f t="shared" si="13"/>
        <v>0</v>
      </c>
      <c r="BL10" s="120">
        <f t="shared" si="59"/>
        <v>0</v>
      </c>
      <c r="BM10" s="120">
        <f t="shared" si="14"/>
        <v>0</v>
      </c>
      <c r="BN10" s="121">
        <f t="shared" si="60"/>
        <v>0</v>
      </c>
      <c r="BO10" s="194">
        <f>'Input Cost_MS6+1'!G$18</f>
        <v>0</v>
      </c>
      <c r="BP10" s="122">
        <f t="shared" si="61"/>
        <v>0</v>
      </c>
      <c r="BQ10" s="123">
        <f>BD10*(1+'Input Cost_MS6+1'!$G27)</f>
        <v>0</v>
      </c>
      <c r="BR10" s="124">
        <f t="shared" si="62"/>
        <v>0</v>
      </c>
      <c r="BS10" s="124">
        <f t="shared" si="62"/>
        <v>0</v>
      </c>
      <c r="BT10" s="119">
        <f t="shared" si="63"/>
        <v>0</v>
      </c>
      <c r="BU10" s="120">
        <f t="shared" si="64"/>
        <v>0</v>
      </c>
      <c r="BV10" s="120">
        <f t="shared" si="65"/>
        <v>0</v>
      </c>
      <c r="BW10" s="120">
        <f t="shared" si="66"/>
        <v>0</v>
      </c>
      <c r="BX10" s="263">
        <f t="shared" si="15"/>
        <v>0</v>
      </c>
      <c r="BY10" s="120">
        <f t="shared" si="67"/>
        <v>0</v>
      </c>
      <c r="BZ10" s="120">
        <f t="shared" si="16"/>
        <v>0</v>
      </c>
      <c r="CA10" s="121">
        <f t="shared" si="68"/>
        <v>0</v>
      </c>
      <c r="CB10" s="194">
        <f>'Input Cost_MS6+1'!G$19</f>
        <v>0</v>
      </c>
      <c r="CC10" s="122">
        <f t="shared" si="69"/>
        <v>0</v>
      </c>
      <c r="CD10" s="123">
        <f>BQ10*(1+'Input Cost_MS6+1'!$G28)</f>
        <v>0</v>
      </c>
      <c r="CE10" s="124">
        <f t="shared" si="70"/>
        <v>0</v>
      </c>
      <c r="CF10" s="124">
        <f t="shared" si="70"/>
        <v>0</v>
      </c>
      <c r="CG10" s="119">
        <f t="shared" si="71"/>
        <v>0</v>
      </c>
      <c r="CH10" s="120">
        <f t="shared" si="72"/>
        <v>0</v>
      </c>
      <c r="CI10" s="120">
        <f t="shared" si="73"/>
        <v>0</v>
      </c>
      <c r="CJ10" s="120">
        <f t="shared" si="74"/>
        <v>0</v>
      </c>
      <c r="CK10" s="263">
        <f t="shared" si="17"/>
        <v>0</v>
      </c>
      <c r="CL10" s="120">
        <f t="shared" si="75"/>
        <v>0</v>
      </c>
      <c r="CM10" s="120">
        <f t="shared" si="18"/>
        <v>0</v>
      </c>
      <c r="CN10" s="121">
        <f t="shared" si="76"/>
        <v>0</v>
      </c>
      <c r="CO10" s="260">
        <f t="shared" si="77"/>
        <v>0</v>
      </c>
      <c r="CP10" s="126">
        <f t="shared" si="78"/>
        <v>0</v>
      </c>
      <c r="CQ10" s="127" t="str">
        <f t="shared" si="79"/>
        <v/>
      </c>
      <c r="CR10" s="128" t="str">
        <f t="shared" si="80"/>
        <v/>
      </c>
      <c r="CS10" s="128" t="str">
        <f t="shared" si="81"/>
        <v/>
      </c>
      <c r="CT10" s="129">
        <f t="shared" si="19"/>
        <v>0</v>
      </c>
      <c r="CU10" s="130">
        <f t="shared" si="19"/>
        <v>0</v>
      </c>
      <c r="CV10" s="130">
        <f t="shared" si="19"/>
        <v>0</v>
      </c>
      <c r="CW10" s="130">
        <f t="shared" si="19"/>
        <v>0</v>
      </c>
      <c r="CX10" s="130">
        <f t="shared" si="19"/>
        <v>0</v>
      </c>
      <c r="CY10" s="130">
        <f t="shared" si="19"/>
        <v>0</v>
      </c>
      <c r="CZ10" s="130">
        <f t="shared" si="20"/>
        <v>0</v>
      </c>
      <c r="DA10" s="131">
        <f t="shared" si="82"/>
        <v>0</v>
      </c>
      <c r="DB10" s="132" t="str">
        <f t="shared" si="83"/>
        <v/>
      </c>
      <c r="DC10" s="133" t="str">
        <f t="shared" si="84"/>
        <v/>
      </c>
      <c r="DD10" s="348">
        <f>$CO10*'Input Cost_MS6+1'!$G109</f>
        <v>0</v>
      </c>
      <c r="DE10" s="348">
        <f>$CO10*'Input Cost_MS6+1'!$G110</f>
        <v>0</v>
      </c>
    </row>
    <row r="11" spans="1:109">
      <c r="A11" s="447">
        <f>'Input Cost_MS6+1'!$H$11</f>
        <v>0</v>
      </c>
      <c r="B11" s="194">
        <f>'Input Cost_MS6+1'!H$13</f>
        <v>0</v>
      </c>
      <c r="C11" s="657">
        <f>'Input Cost_MS6+1'!H$117/100</f>
        <v>0</v>
      </c>
      <c r="D11" s="196">
        <f>C11*(1+'Input Cost_MS6+1'!H$22)</f>
        <v>0</v>
      </c>
      <c r="E11" s="197">
        <f>('Kalkulation_MS6+1'!$J$26)/100</f>
        <v>0</v>
      </c>
      <c r="F11" s="197">
        <f>('Kalkulation_MS6+1'!$J$35)/100</f>
        <v>0</v>
      </c>
      <c r="G11" s="119">
        <f t="shared" si="21"/>
        <v>0</v>
      </c>
      <c r="H11" s="120">
        <f t="shared" si="22"/>
        <v>0</v>
      </c>
      <c r="I11" s="120">
        <f t="shared" si="23"/>
        <v>0</v>
      </c>
      <c r="J11" s="120">
        <f t="shared" si="24"/>
        <v>0</v>
      </c>
      <c r="K11" s="120">
        <f t="shared" si="25"/>
        <v>0</v>
      </c>
      <c r="L11" s="120">
        <f t="shared" si="26"/>
        <v>0</v>
      </c>
      <c r="M11" s="120">
        <f t="shared" si="27"/>
        <v>0</v>
      </c>
      <c r="N11" s="121">
        <f t="shared" si="28"/>
        <v>0</v>
      </c>
      <c r="O11" s="194">
        <f>'Input Cost_MS6+1'!H$14</f>
        <v>0</v>
      </c>
      <c r="P11" s="122">
        <f t="shared" si="29"/>
        <v>0</v>
      </c>
      <c r="Q11" s="123">
        <f>D11*(1+'Input Cost_MS6+1'!$H23)</f>
        <v>0</v>
      </c>
      <c r="R11" s="124">
        <f t="shared" si="30"/>
        <v>0</v>
      </c>
      <c r="S11" s="124">
        <f t="shared" si="30"/>
        <v>0</v>
      </c>
      <c r="T11" s="119">
        <f t="shared" si="31"/>
        <v>0</v>
      </c>
      <c r="U11" s="120">
        <f t="shared" si="32"/>
        <v>0</v>
      </c>
      <c r="V11" s="120">
        <f t="shared" si="33"/>
        <v>0</v>
      </c>
      <c r="W11" s="120">
        <f t="shared" si="34"/>
        <v>0</v>
      </c>
      <c r="X11" s="120">
        <f t="shared" si="7"/>
        <v>0</v>
      </c>
      <c r="Y11" s="120">
        <f t="shared" si="35"/>
        <v>0</v>
      </c>
      <c r="Z11" s="120">
        <f t="shared" si="8"/>
        <v>0</v>
      </c>
      <c r="AA11" s="121">
        <f t="shared" si="36"/>
        <v>0</v>
      </c>
      <c r="AB11" s="194">
        <f>'Input Cost_MS6+1'!H$15</f>
        <v>0</v>
      </c>
      <c r="AC11" s="122">
        <f t="shared" si="37"/>
        <v>0</v>
      </c>
      <c r="AD11" s="123">
        <f>Q11*(1+'Input Cost_MS6+1'!$H24)</f>
        <v>0</v>
      </c>
      <c r="AE11" s="124">
        <f t="shared" si="38"/>
        <v>0</v>
      </c>
      <c r="AF11" s="124">
        <f t="shared" si="38"/>
        <v>0</v>
      </c>
      <c r="AG11" s="119">
        <f t="shared" si="39"/>
        <v>0</v>
      </c>
      <c r="AH11" s="120">
        <f t="shared" si="40"/>
        <v>0</v>
      </c>
      <c r="AI11" s="120">
        <f t="shared" si="41"/>
        <v>0</v>
      </c>
      <c r="AJ11" s="120">
        <f t="shared" si="42"/>
        <v>0</v>
      </c>
      <c r="AK11" s="120">
        <f t="shared" si="9"/>
        <v>0</v>
      </c>
      <c r="AL11" s="120">
        <f t="shared" si="43"/>
        <v>0</v>
      </c>
      <c r="AM11" s="125">
        <f t="shared" si="10"/>
        <v>0</v>
      </c>
      <c r="AN11" s="121">
        <f t="shared" si="44"/>
        <v>0</v>
      </c>
      <c r="AO11" s="194">
        <f>'Input Cost_MS6+1'!H$16</f>
        <v>0</v>
      </c>
      <c r="AP11" s="122">
        <f t="shared" si="45"/>
        <v>0</v>
      </c>
      <c r="AQ11" s="123">
        <f>AD11*(1+'Input Cost_MS6+1'!$H25)</f>
        <v>0</v>
      </c>
      <c r="AR11" s="124">
        <f t="shared" si="46"/>
        <v>0</v>
      </c>
      <c r="AS11" s="124">
        <f t="shared" si="46"/>
        <v>0</v>
      </c>
      <c r="AT11" s="119">
        <f t="shared" si="47"/>
        <v>0</v>
      </c>
      <c r="AU11" s="120">
        <f t="shared" si="48"/>
        <v>0</v>
      </c>
      <c r="AV11" s="120">
        <f t="shared" si="49"/>
        <v>0</v>
      </c>
      <c r="AW11" s="120">
        <f t="shared" si="50"/>
        <v>0</v>
      </c>
      <c r="AX11" s="120">
        <f t="shared" si="11"/>
        <v>0</v>
      </c>
      <c r="AY11" s="120">
        <f t="shared" si="51"/>
        <v>0</v>
      </c>
      <c r="AZ11" s="120">
        <f t="shared" si="12"/>
        <v>0</v>
      </c>
      <c r="BA11" s="121">
        <f t="shared" si="52"/>
        <v>0</v>
      </c>
      <c r="BB11" s="194">
        <f>'Input Cost_MS6+1'!H$17</f>
        <v>0</v>
      </c>
      <c r="BC11" s="122">
        <f t="shared" si="53"/>
        <v>0</v>
      </c>
      <c r="BD11" s="123">
        <f>AQ11*(1+'Input Cost_MS6+1'!$H26)</f>
        <v>0</v>
      </c>
      <c r="BE11" s="124">
        <f t="shared" si="54"/>
        <v>0</v>
      </c>
      <c r="BF11" s="124">
        <f t="shared" si="54"/>
        <v>0</v>
      </c>
      <c r="BG11" s="119">
        <f t="shared" si="55"/>
        <v>0</v>
      </c>
      <c r="BH11" s="120">
        <f t="shared" si="56"/>
        <v>0</v>
      </c>
      <c r="BI11" s="120">
        <f t="shared" si="57"/>
        <v>0</v>
      </c>
      <c r="BJ11" s="120">
        <f t="shared" si="58"/>
        <v>0</v>
      </c>
      <c r="BK11" s="263">
        <f t="shared" si="13"/>
        <v>0</v>
      </c>
      <c r="BL11" s="120">
        <f t="shared" si="59"/>
        <v>0</v>
      </c>
      <c r="BM11" s="120">
        <f t="shared" si="14"/>
        <v>0</v>
      </c>
      <c r="BN11" s="121">
        <f t="shared" si="60"/>
        <v>0</v>
      </c>
      <c r="BO11" s="194">
        <f>'Input Cost_MS6+1'!H$18</f>
        <v>0</v>
      </c>
      <c r="BP11" s="122">
        <f t="shared" si="61"/>
        <v>0</v>
      </c>
      <c r="BQ11" s="123">
        <f>BD11*(1+'Input Cost_MS6+1'!$H27)</f>
        <v>0</v>
      </c>
      <c r="BR11" s="124">
        <f t="shared" si="62"/>
        <v>0</v>
      </c>
      <c r="BS11" s="124">
        <f t="shared" si="62"/>
        <v>0</v>
      </c>
      <c r="BT11" s="119">
        <f t="shared" si="63"/>
        <v>0</v>
      </c>
      <c r="BU11" s="120">
        <f t="shared" si="64"/>
        <v>0</v>
      </c>
      <c r="BV11" s="120">
        <f t="shared" si="65"/>
        <v>0</v>
      </c>
      <c r="BW11" s="120">
        <f t="shared" si="66"/>
        <v>0</v>
      </c>
      <c r="BX11" s="263">
        <f t="shared" si="15"/>
        <v>0</v>
      </c>
      <c r="BY11" s="120">
        <f t="shared" si="67"/>
        <v>0</v>
      </c>
      <c r="BZ11" s="120">
        <f t="shared" si="16"/>
        <v>0</v>
      </c>
      <c r="CA11" s="121">
        <f t="shared" si="68"/>
        <v>0</v>
      </c>
      <c r="CB11" s="194">
        <f>'Input Cost_MS6+1'!H$19</f>
        <v>0</v>
      </c>
      <c r="CC11" s="122">
        <f t="shared" si="69"/>
        <v>0</v>
      </c>
      <c r="CD11" s="123">
        <f>BQ11*(1+'Input Cost_MS6+1'!$H28)</f>
        <v>0</v>
      </c>
      <c r="CE11" s="124">
        <f t="shared" si="70"/>
        <v>0</v>
      </c>
      <c r="CF11" s="124">
        <f t="shared" si="70"/>
        <v>0</v>
      </c>
      <c r="CG11" s="119">
        <f t="shared" si="71"/>
        <v>0</v>
      </c>
      <c r="CH11" s="120">
        <f t="shared" si="72"/>
        <v>0</v>
      </c>
      <c r="CI11" s="120">
        <f t="shared" si="73"/>
        <v>0</v>
      </c>
      <c r="CJ11" s="120">
        <f t="shared" si="74"/>
        <v>0</v>
      </c>
      <c r="CK11" s="263">
        <f t="shared" si="17"/>
        <v>0</v>
      </c>
      <c r="CL11" s="120">
        <f t="shared" si="75"/>
        <v>0</v>
      </c>
      <c r="CM11" s="120">
        <f t="shared" si="18"/>
        <v>0</v>
      </c>
      <c r="CN11" s="121">
        <f t="shared" si="76"/>
        <v>0</v>
      </c>
      <c r="CO11" s="260">
        <f t="shared" si="77"/>
        <v>0</v>
      </c>
      <c r="CP11" s="126">
        <f t="shared" si="78"/>
        <v>0</v>
      </c>
      <c r="CQ11" s="127" t="str">
        <f t="shared" si="79"/>
        <v/>
      </c>
      <c r="CR11" s="128" t="str">
        <f t="shared" si="80"/>
        <v/>
      </c>
      <c r="CS11" s="128" t="str">
        <f t="shared" si="81"/>
        <v/>
      </c>
      <c r="CT11" s="129">
        <f t="shared" si="19"/>
        <v>0</v>
      </c>
      <c r="CU11" s="130">
        <f t="shared" si="19"/>
        <v>0</v>
      </c>
      <c r="CV11" s="130">
        <f t="shared" si="19"/>
        <v>0</v>
      </c>
      <c r="CW11" s="130">
        <f t="shared" si="19"/>
        <v>0</v>
      </c>
      <c r="CX11" s="130">
        <f t="shared" si="19"/>
        <v>0</v>
      </c>
      <c r="CY11" s="130">
        <f t="shared" si="19"/>
        <v>0</v>
      </c>
      <c r="CZ11" s="130">
        <f t="shared" si="20"/>
        <v>0</v>
      </c>
      <c r="DA11" s="131">
        <f t="shared" si="82"/>
        <v>0</v>
      </c>
      <c r="DB11" s="132" t="str">
        <f t="shared" si="83"/>
        <v/>
      </c>
      <c r="DC11" s="133" t="str">
        <f t="shared" si="84"/>
        <v/>
      </c>
      <c r="DD11" s="348">
        <f>$CO11*'Input Cost_MS6+1'!$H109</f>
        <v>0</v>
      </c>
      <c r="DE11" s="348">
        <f>$CO11*'Input Cost_MS6+1'!$H110</f>
        <v>0</v>
      </c>
    </row>
    <row r="12" spans="1:109">
      <c r="A12" s="447">
        <f>'Input Cost_MS6+1'!$I$11</f>
        <v>0</v>
      </c>
      <c r="B12" s="194">
        <f>'Input Cost_MS6+1'!I$13</f>
        <v>0</v>
      </c>
      <c r="C12" s="657">
        <f>'Input Cost_MS6+1'!I$117/100</f>
        <v>0</v>
      </c>
      <c r="D12" s="654">
        <f>C12*(1+'Input Cost_MS6+1'!I$22)</f>
        <v>0</v>
      </c>
      <c r="E12" s="197">
        <f>('Kalkulation_MS6+1'!$K$26)/100</f>
        <v>0</v>
      </c>
      <c r="F12" s="197">
        <f>('Kalkulation_MS6+1'!$K$35)/100</f>
        <v>0</v>
      </c>
      <c r="G12" s="119">
        <f t="shared" si="21"/>
        <v>0</v>
      </c>
      <c r="H12" s="120">
        <f t="shared" si="22"/>
        <v>0</v>
      </c>
      <c r="I12" s="120">
        <f t="shared" si="23"/>
        <v>0</v>
      </c>
      <c r="J12" s="120">
        <f t="shared" si="24"/>
        <v>0</v>
      </c>
      <c r="K12" s="120">
        <f t="shared" si="25"/>
        <v>0</v>
      </c>
      <c r="L12" s="120">
        <f t="shared" si="26"/>
        <v>0</v>
      </c>
      <c r="M12" s="120">
        <f t="shared" si="27"/>
        <v>0</v>
      </c>
      <c r="N12" s="121">
        <f t="shared" si="28"/>
        <v>0</v>
      </c>
      <c r="O12" s="194">
        <f>'Input Cost_MS6+1'!I$14</f>
        <v>0</v>
      </c>
      <c r="P12" s="122">
        <f t="shared" si="29"/>
        <v>0</v>
      </c>
      <c r="Q12" s="123">
        <f>D12*(1+'Input Cost_MS6+1'!$I23)</f>
        <v>0</v>
      </c>
      <c r="R12" s="124">
        <f t="shared" si="30"/>
        <v>0</v>
      </c>
      <c r="S12" s="124">
        <f t="shared" si="30"/>
        <v>0</v>
      </c>
      <c r="T12" s="119">
        <f t="shared" si="31"/>
        <v>0</v>
      </c>
      <c r="U12" s="120">
        <f t="shared" si="32"/>
        <v>0</v>
      </c>
      <c r="V12" s="120">
        <f t="shared" si="33"/>
        <v>0</v>
      </c>
      <c r="W12" s="120">
        <f t="shared" si="34"/>
        <v>0</v>
      </c>
      <c r="X12" s="120">
        <f t="shared" si="7"/>
        <v>0</v>
      </c>
      <c r="Y12" s="120">
        <f t="shared" si="35"/>
        <v>0</v>
      </c>
      <c r="Z12" s="120">
        <f t="shared" si="8"/>
        <v>0</v>
      </c>
      <c r="AA12" s="121">
        <f t="shared" si="36"/>
        <v>0</v>
      </c>
      <c r="AB12" s="194">
        <f>'Input Cost_MS6+1'!I$15</f>
        <v>0</v>
      </c>
      <c r="AC12" s="122">
        <f t="shared" si="37"/>
        <v>0</v>
      </c>
      <c r="AD12" s="123">
        <f>Q12*(1+'Input Cost_MS6+1'!$I24)</f>
        <v>0</v>
      </c>
      <c r="AE12" s="124">
        <f t="shared" si="38"/>
        <v>0</v>
      </c>
      <c r="AF12" s="124">
        <f t="shared" si="38"/>
        <v>0</v>
      </c>
      <c r="AG12" s="119">
        <f t="shared" si="39"/>
        <v>0</v>
      </c>
      <c r="AH12" s="120">
        <f t="shared" si="40"/>
        <v>0</v>
      </c>
      <c r="AI12" s="120">
        <f t="shared" si="41"/>
        <v>0</v>
      </c>
      <c r="AJ12" s="120">
        <f t="shared" si="42"/>
        <v>0</v>
      </c>
      <c r="AK12" s="120">
        <f t="shared" si="9"/>
        <v>0</v>
      </c>
      <c r="AL12" s="120">
        <f t="shared" si="43"/>
        <v>0</v>
      </c>
      <c r="AM12" s="125">
        <f t="shared" si="10"/>
        <v>0</v>
      </c>
      <c r="AN12" s="121">
        <f t="shared" si="44"/>
        <v>0</v>
      </c>
      <c r="AO12" s="194">
        <f>'Input Cost_MS6+1'!I$16</f>
        <v>0</v>
      </c>
      <c r="AP12" s="122">
        <f t="shared" si="45"/>
        <v>0</v>
      </c>
      <c r="AQ12" s="123">
        <f>AD12*(1+'Input Cost_MS6+1'!$I25)</f>
        <v>0</v>
      </c>
      <c r="AR12" s="124">
        <f t="shared" si="46"/>
        <v>0</v>
      </c>
      <c r="AS12" s="124">
        <f t="shared" si="46"/>
        <v>0</v>
      </c>
      <c r="AT12" s="119">
        <f t="shared" si="47"/>
        <v>0</v>
      </c>
      <c r="AU12" s="120">
        <f t="shared" si="48"/>
        <v>0</v>
      </c>
      <c r="AV12" s="120">
        <f t="shared" si="49"/>
        <v>0</v>
      </c>
      <c r="AW12" s="120">
        <f t="shared" si="50"/>
        <v>0</v>
      </c>
      <c r="AX12" s="120">
        <f t="shared" si="11"/>
        <v>0</v>
      </c>
      <c r="AY12" s="120">
        <f t="shared" si="51"/>
        <v>0</v>
      </c>
      <c r="AZ12" s="120">
        <f t="shared" si="12"/>
        <v>0</v>
      </c>
      <c r="BA12" s="121">
        <f t="shared" si="52"/>
        <v>0</v>
      </c>
      <c r="BB12" s="194">
        <f>'Input Cost_MS6+1'!I$17</f>
        <v>0</v>
      </c>
      <c r="BC12" s="122">
        <f t="shared" si="53"/>
        <v>0</v>
      </c>
      <c r="BD12" s="123">
        <f>AQ12*(1+'Input Cost_MS6+1'!$I26)</f>
        <v>0</v>
      </c>
      <c r="BE12" s="124">
        <f t="shared" si="54"/>
        <v>0</v>
      </c>
      <c r="BF12" s="124">
        <f t="shared" si="54"/>
        <v>0</v>
      </c>
      <c r="BG12" s="119">
        <f t="shared" si="55"/>
        <v>0</v>
      </c>
      <c r="BH12" s="120">
        <f t="shared" si="56"/>
        <v>0</v>
      </c>
      <c r="BI12" s="120">
        <f t="shared" si="57"/>
        <v>0</v>
      </c>
      <c r="BJ12" s="120">
        <f t="shared" si="58"/>
        <v>0</v>
      </c>
      <c r="BK12" s="263">
        <f t="shared" si="13"/>
        <v>0</v>
      </c>
      <c r="BL12" s="120">
        <f t="shared" si="59"/>
        <v>0</v>
      </c>
      <c r="BM12" s="120">
        <f t="shared" si="14"/>
        <v>0</v>
      </c>
      <c r="BN12" s="121">
        <f t="shared" si="60"/>
        <v>0</v>
      </c>
      <c r="BO12" s="194">
        <f>'Input Cost_MS6+1'!I$18</f>
        <v>0</v>
      </c>
      <c r="BP12" s="122">
        <f t="shared" si="61"/>
        <v>0</v>
      </c>
      <c r="BQ12" s="123">
        <f>BD12*(1+'Input Cost_MS6+1'!$I27)</f>
        <v>0</v>
      </c>
      <c r="BR12" s="124">
        <f t="shared" si="62"/>
        <v>0</v>
      </c>
      <c r="BS12" s="124">
        <f t="shared" si="62"/>
        <v>0</v>
      </c>
      <c r="BT12" s="119">
        <f t="shared" si="63"/>
        <v>0</v>
      </c>
      <c r="BU12" s="120">
        <f t="shared" si="64"/>
        <v>0</v>
      </c>
      <c r="BV12" s="120">
        <f t="shared" si="65"/>
        <v>0</v>
      </c>
      <c r="BW12" s="120">
        <f t="shared" si="66"/>
        <v>0</v>
      </c>
      <c r="BX12" s="263">
        <f t="shared" si="15"/>
        <v>0</v>
      </c>
      <c r="BY12" s="120">
        <f t="shared" si="67"/>
        <v>0</v>
      </c>
      <c r="BZ12" s="120">
        <f t="shared" si="16"/>
        <v>0</v>
      </c>
      <c r="CA12" s="121">
        <f t="shared" si="68"/>
        <v>0</v>
      </c>
      <c r="CB12" s="194">
        <f>'Input Cost_MS6+1'!I$19</f>
        <v>0</v>
      </c>
      <c r="CC12" s="122">
        <f t="shared" si="69"/>
        <v>0</v>
      </c>
      <c r="CD12" s="123">
        <f>BQ12*(1+'Input Cost_MS6+1'!$I28)</f>
        <v>0</v>
      </c>
      <c r="CE12" s="124">
        <f t="shared" si="70"/>
        <v>0</v>
      </c>
      <c r="CF12" s="124">
        <f t="shared" si="70"/>
        <v>0</v>
      </c>
      <c r="CG12" s="119">
        <f t="shared" si="71"/>
        <v>0</v>
      </c>
      <c r="CH12" s="120">
        <f t="shared" si="72"/>
        <v>0</v>
      </c>
      <c r="CI12" s="120">
        <f t="shared" si="73"/>
        <v>0</v>
      </c>
      <c r="CJ12" s="120">
        <f t="shared" si="74"/>
        <v>0</v>
      </c>
      <c r="CK12" s="263">
        <f t="shared" si="17"/>
        <v>0</v>
      </c>
      <c r="CL12" s="120">
        <f t="shared" si="75"/>
        <v>0</v>
      </c>
      <c r="CM12" s="120">
        <f t="shared" si="18"/>
        <v>0</v>
      </c>
      <c r="CN12" s="121">
        <f t="shared" si="76"/>
        <v>0</v>
      </c>
      <c r="CO12" s="260">
        <f t="shared" si="77"/>
        <v>0</v>
      </c>
      <c r="CP12" s="126">
        <f t="shared" si="78"/>
        <v>0</v>
      </c>
      <c r="CQ12" s="127" t="str">
        <f t="shared" si="79"/>
        <v/>
      </c>
      <c r="CR12" s="128" t="str">
        <f t="shared" si="80"/>
        <v/>
      </c>
      <c r="CS12" s="128" t="str">
        <f t="shared" si="81"/>
        <v/>
      </c>
      <c r="CT12" s="129">
        <f t="shared" si="19"/>
        <v>0</v>
      </c>
      <c r="CU12" s="130">
        <f t="shared" si="19"/>
        <v>0</v>
      </c>
      <c r="CV12" s="130">
        <f t="shared" si="19"/>
        <v>0</v>
      </c>
      <c r="CW12" s="130">
        <f t="shared" si="19"/>
        <v>0</v>
      </c>
      <c r="CX12" s="130">
        <f t="shared" si="19"/>
        <v>0</v>
      </c>
      <c r="CY12" s="130">
        <f t="shared" si="19"/>
        <v>0</v>
      </c>
      <c r="CZ12" s="130">
        <f t="shared" si="20"/>
        <v>0</v>
      </c>
      <c r="DA12" s="131">
        <f t="shared" si="82"/>
        <v>0</v>
      </c>
      <c r="DB12" s="132" t="str">
        <f t="shared" si="83"/>
        <v/>
      </c>
      <c r="DC12" s="133" t="str">
        <f t="shared" si="84"/>
        <v/>
      </c>
      <c r="DD12" s="348">
        <f>$CO12*'Input Cost_MS6+1'!$I109</f>
        <v>0</v>
      </c>
      <c r="DE12" s="348">
        <f>$CO12*'Input Cost_MS6+1'!$I110</f>
        <v>0</v>
      </c>
    </row>
    <row r="13" spans="1:109">
      <c r="A13" s="447">
        <f>'Input Cost_MS6+1'!$J$11</f>
        <v>0</v>
      </c>
      <c r="B13" s="194">
        <f>'Input Cost_MS6+1'!J$13</f>
        <v>0</v>
      </c>
      <c r="C13" s="657">
        <f>'Input Cost_MS6+1'!J$117/100</f>
        <v>0</v>
      </c>
      <c r="D13" s="654">
        <f>C13*(1+'Input Cost_MS6+1'!J$22)</f>
        <v>0</v>
      </c>
      <c r="E13" s="197">
        <f>('Kalkulation_MS6+1'!$L$26)/100</f>
        <v>0</v>
      </c>
      <c r="F13" s="197">
        <f>('Kalkulation_MS6+1'!$L$35)/100</f>
        <v>0</v>
      </c>
      <c r="G13" s="119">
        <f t="shared" si="21"/>
        <v>0</v>
      </c>
      <c r="H13" s="120">
        <f t="shared" si="22"/>
        <v>0</v>
      </c>
      <c r="I13" s="120">
        <f t="shared" si="23"/>
        <v>0</v>
      </c>
      <c r="J13" s="120">
        <f t="shared" si="24"/>
        <v>0</v>
      </c>
      <c r="K13" s="120">
        <f t="shared" si="25"/>
        <v>0</v>
      </c>
      <c r="L13" s="120">
        <f t="shared" si="26"/>
        <v>0</v>
      </c>
      <c r="M13" s="120">
        <f t="shared" si="27"/>
        <v>0</v>
      </c>
      <c r="N13" s="121">
        <f t="shared" si="28"/>
        <v>0</v>
      </c>
      <c r="O13" s="194">
        <f>'Input Cost_MS6+1'!J$14</f>
        <v>0</v>
      </c>
      <c r="P13" s="122">
        <f t="shared" si="29"/>
        <v>0</v>
      </c>
      <c r="Q13" s="123">
        <f>D13*(1+'Input Cost_MS6+1'!$J23)</f>
        <v>0</v>
      </c>
      <c r="R13" s="124">
        <f t="shared" si="30"/>
        <v>0</v>
      </c>
      <c r="S13" s="124">
        <f t="shared" si="30"/>
        <v>0</v>
      </c>
      <c r="T13" s="119">
        <f t="shared" si="31"/>
        <v>0</v>
      </c>
      <c r="U13" s="120">
        <f t="shared" si="32"/>
        <v>0</v>
      </c>
      <c r="V13" s="120">
        <f t="shared" si="33"/>
        <v>0</v>
      </c>
      <c r="W13" s="120">
        <f t="shared" si="34"/>
        <v>0</v>
      </c>
      <c r="X13" s="120">
        <f t="shared" si="7"/>
        <v>0</v>
      </c>
      <c r="Y13" s="120">
        <f t="shared" si="35"/>
        <v>0</v>
      </c>
      <c r="Z13" s="120">
        <f t="shared" si="8"/>
        <v>0</v>
      </c>
      <c r="AA13" s="121">
        <f t="shared" si="36"/>
        <v>0</v>
      </c>
      <c r="AB13" s="194">
        <f>'Input Cost_MS6+1'!J$15</f>
        <v>0</v>
      </c>
      <c r="AC13" s="122">
        <f t="shared" si="37"/>
        <v>0</v>
      </c>
      <c r="AD13" s="123">
        <f>Q13*(1+'Input Cost_MS6+1'!$J24)</f>
        <v>0</v>
      </c>
      <c r="AE13" s="124">
        <f t="shared" si="38"/>
        <v>0</v>
      </c>
      <c r="AF13" s="124">
        <f t="shared" si="38"/>
        <v>0</v>
      </c>
      <c r="AG13" s="119">
        <f t="shared" si="39"/>
        <v>0</v>
      </c>
      <c r="AH13" s="120">
        <f t="shared" si="40"/>
        <v>0</v>
      </c>
      <c r="AI13" s="120">
        <f t="shared" si="41"/>
        <v>0</v>
      </c>
      <c r="AJ13" s="120">
        <f t="shared" si="42"/>
        <v>0</v>
      </c>
      <c r="AK13" s="120">
        <f t="shared" si="9"/>
        <v>0</v>
      </c>
      <c r="AL13" s="120">
        <f t="shared" si="43"/>
        <v>0</v>
      </c>
      <c r="AM13" s="125">
        <f t="shared" si="10"/>
        <v>0</v>
      </c>
      <c r="AN13" s="121">
        <f t="shared" si="44"/>
        <v>0</v>
      </c>
      <c r="AO13" s="194">
        <f>'Input Cost_MS6+1'!J$16</f>
        <v>0</v>
      </c>
      <c r="AP13" s="122">
        <f t="shared" si="45"/>
        <v>0</v>
      </c>
      <c r="AQ13" s="123">
        <f>AD13*(1+'Input Cost_MS6+1'!$J25)</f>
        <v>0</v>
      </c>
      <c r="AR13" s="124">
        <f t="shared" si="46"/>
        <v>0</v>
      </c>
      <c r="AS13" s="124">
        <f t="shared" si="46"/>
        <v>0</v>
      </c>
      <c r="AT13" s="119">
        <f t="shared" si="47"/>
        <v>0</v>
      </c>
      <c r="AU13" s="120">
        <f t="shared" si="48"/>
        <v>0</v>
      </c>
      <c r="AV13" s="120">
        <f t="shared" si="49"/>
        <v>0</v>
      </c>
      <c r="AW13" s="120">
        <f t="shared" si="50"/>
        <v>0</v>
      </c>
      <c r="AX13" s="120">
        <f t="shared" si="11"/>
        <v>0</v>
      </c>
      <c r="AY13" s="120">
        <f t="shared" si="51"/>
        <v>0</v>
      </c>
      <c r="AZ13" s="120">
        <f t="shared" si="12"/>
        <v>0</v>
      </c>
      <c r="BA13" s="121">
        <f t="shared" si="52"/>
        <v>0</v>
      </c>
      <c r="BB13" s="194">
        <f>'Input Cost_MS6+1'!J$17</f>
        <v>0</v>
      </c>
      <c r="BC13" s="122">
        <f t="shared" si="53"/>
        <v>0</v>
      </c>
      <c r="BD13" s="123">
        <f>AQ13*(1+'Input Cost_MS6+1'!$J26)</f>
        <v>0</v>
      </c>
      <c r="BE13" s="124">
        <f t="shared" si="54"/>
        <v>0</v>
      </c>
      <c r="BF13" s="124">
        <f t="shared" si="54"/>
        <v>0</v>
      </c>
      <c r="BG13" s="119">
        <f t="shared" si="55"/>
        <v>0</v>
      </c>
      <c r="BH13" s="120">
        <f t="shared" si="56"/>
        <v>0</v>
      </c>
      <c r="BI13" s="120">
        <f t="shared" si="57"/>
        <v>0</v>
      </c>
      <c r="BJ13" s="120">
        <f t="shared" si="58"/>
        <v>0</v>
      </c>
      <c r="BK13" s="263">
        <f t="shared" si="13"/>
        <v>0</v>
      </c>
      <c r="BL13" s="120">
        <f t="shared" si="59"/>
        <v>0</v>
      </c>
      <c r="BM13" s="120">
        <f t="shared" si="14"/>
        <v>0</v>
      </c>
      <c r="BN13" s="121">
        <f t="shared" si="60"/>
        <v>0</v>
      </c>
      <c r="BO13" s="194">
        <f>'Input Cost_MS6+1'!J$18</f>
        <v>0</v>
      </c>
      <c r="BP13" s="122">
        <f t="shared" si="61"/>
        <v>0</v>
      </c>
      <c r="BQ13" s="123">
        <f>BD13*(1+'Input Cost_MS6+1'!$J27)</f>
        <v>0</v>
      </c>
      <c r="BR13" s="124">
        <f t="shared" si="62"/>
        <v>0</v>
      </c>
      <c r="BS13" s="124">
        <f t="shared" si="62"/>
        <v>0</v>
      </c>
      <c r="BT13" s="119">
        <f t="shared" si="63"/>
        <v>0</v>
      </c>
      <c r="BU13" s="120">
        <f t="shared" si="64"/>
        <v>0</v>
      </c>
      <c r="BV13" s="120">
        <f t="shared" si="65"/>
        <v>0</v>
      </c>
      <c r="BW13" s="120">
        <f t="shared" si="66"/>
        <v>0</v>
      </c>
      <c r="BX13" s="263">
        <f t="shared" si="15"/>
        <v>0</v>
      </c>
      <c r="BY13" s="120">
        <f t="shared" si="67"/>
        <v>0</v>
      </c>
      <c r="BZ13" s="120">
        <f t="shared" si="16"/>
        <v>0</v>
      </c>
      <c r="CA13" s="121">
        <f t="shared" si="68"/>
        <v>0</v>
      </c>
      <c r="CB13" s="194">
        <f>'Input Cost_MS6+1'!J$19</f>
        <v>0</v>
      </c>
      <c r="CC13" s="122">
        <f t="shared" si="69"/>
        <v>0</v>
      </c>
      <c r="CD13" s="123">
        <f>BQ13*(1+'Input Cost_MS6+1'!$J28)</f>
        <v>0</v>
      </c>
      <c r="CE13" s="124">
        <f t="shared" si="70"/>
        <v>0</v>
      </c>
      <c r="CF13" s="124">
        <f t="shared" si="70"/>
        <v>0</v>
      </c>
      <c r="CG13" s="119">
        <f t="shared" si="71"/>
        <v>0</v>
      </c>
      <c r="CH13" s="120">
        <f t="shared" si="72"/>
        <v>0</v>
      </c>
      <c r="CI13" s="120">
        <f t="shared" si="73"/>
        <v>0</v>
      </c>
      <c r="CJ13" s="120">
        <f t="shared" si="74"/>
        <v>0</v>
      </c>
      <c r="CK13" s="263">
        <f t="shared" si="17"/>
        <v>0</v>
      </c>
      <c r="CL13" s="120">
        <f t="shared" si="75"/>
        <v>0</v>
      </c>
      <c r="CM13" s="120">
        <f t="shared" si="18"/>
        <v>0</v>
      </c>
      <c r="CN13" s="121">
        <f t="shared" si="76"/>
        <v>0</v>
      </c>
      <c r="CO13" s="260">
        <f t="shared" si="77"/>
        <v>0</v>
      </c>
      <c r="CP13" s="126">
        <f t="shared" si="78"/>
        <v>0</v>
      </c>
      <c r="CQ13" s="127" t="str">
        <f t="shared" si="79"/>
        <v/>
      </c>
      <c r="CR13" s="128" t="str">
        <f t="shared" si="80"/>
        <v/>
      </c>
      <c r="CS13" s="128" t="str">
        <f t="shared" si="81"/>
        <v/>
      </c>
      <c r="CT13" s="129">
        <f t="shared" si="19"/>
        <v>0</v>
      </c>
      <c r="CU13" s="130">
        <f t="shared" si="19"/>
        <v>0</v>
      </c>
      <c r="CV13" s="130">
        <f t="shared" si="19"/>
        <v>0</v>
      </c>
      <c r="CW13" s="130">
        <f t="shared" si="19"/>
        <v>0</v>
      </c>
      <c r="CX13" s="130">
        <f t="shared" si="19"/>
        <v>0</v>
      </c>
      <c r="CY13" s="130">
        <f t="shared" si="19"/>
        <v>0</v>
      </c>
      <c r="CZ13" s="130">
        <f t="shared" si="20"/>
        <v>0</v>
      </c>
      <c r="DA13" s="131">
        <f t="shared" si="82"/>
        <v>0</v>
      </c>
      <c r="DB13" s="132" t="str">
        <f t="shared" si="83"/>
        <v/>
      </c>
      <c r="DC13" s="133" t="str">
        <f t="shared" si="84"/>
        <v/>
      </c>
      <c r="DD13" s="348">
        <f>$CO13*'Input Cost_MS6+1'!$J109</f>
        <v>0</v>
      </c>
      <c r="DE13" s="348">
        <f>$CO13*'Input Cost_MS6+1'!$J110</f>
        <v>0</v>
      </c>
    </row>
    <row r="14" spans="1:109">
      <c r="A14" s="447">
        <f>'Input Cost_MS6+1'!$K$11</f>
        <v>0</v>
      </c>
      <c r="B14" s="194">
        <f>'Input Cost_MS6+1'!K$13</f>
        <v>0</v>
      </c>
      <c r="C14" s="657">
        <f>'Input Cost_MS6+1'!K$117/100</f>
        <v>0</v>
      </c>
      <c r="D14" s="654">
        <f>C14*(1+'Input Cost_MS6+1'!K$22)</f>
        <v>0</v>
      </c>
      <c r="E14" s="197">
        <f>('Kalkulation_MS6+1'!$M$26)/100</f>
        <v>0</v>
      </c>
      <c r="F14" s="197">
        <f>('Kalkulation_MS6+1'!$M$35)/100</f>
        <v>0</v>
      </c>
      <c r="G14" s="119">
        <f t="shared" si="21"/>
        <v>0</v>
      </c>
      <c r="H14" s="120">
        <f t="shared" si="22"/>
        <v>0</v>
      </c>
      <c r="I14" s="120">
        <f t="shared" si="23"/>
        <v>0</v>
      </c>
      <c r="J14" s="120">
        <f t="shared" si="24"/>
        <v>0</v>
      </c>
      <c r="K14" s="120">
        <f t="shared" si="25"/>
        <v>0</v>
      </c>
      <c r="L14" s="120">
        <f t="shared" si="26"/>
        <v>0</v>
      </c>
      <c r="M14" s="120">
        <f t="shared" si="27"/>
        <v>0</v>
      </c>
      <c r="N14" s="121">
        <f t="shared" si="28"/>
        <v>0</v>
      </c>
      <c r="O14" s="194">
        <f>'Input Cost_MS6+1'!K$14</f>
        <v>0</v>
      </c>
      <c r="P14" s="122">
        <f t="shared" si="29"/>
        <v>0</v>
      </c>
      <c r="Q14" s="123">
        <f>D14*(1+'Input Cost_MS6+1'!$K23)</f>
        <v>0</v>
      </c>
      <c r="R14" s="124">
        <f t="shared" si="30"/>
        <v>0</v>
      </c>
      <c r="S14" s="124">
        <f t="shared" si="30"/>
        <v>0</v>
      </c>
      <c r="T14" s="119">
        <f t="shared" si="31"/>
        <v>0</v>
      </c>
      <c r="U14" s="120">
        <f t="shared" si="32"/>
        <v>0</v>
      </c>
      <c r="V14" s="120">
        <f t="shared" si="33"/>
        <v>0</v>
      </c>
      <c r="W14" s="120">
        <f t="shared" si="34"/>
        <v>0</v>
      </c>
      <c r="X14" s="120">
        <f t="shared" si="7"/>
        <v>0</v>
      </c>
      <c r="Y14" s="120">
        <f t="shared" si="35"/>
        <v>0</v>
      </c>
      <c r="Z14" s="120">
        <f t="shared" si="8"/>
        <v>0</v>
      </c>
      <c r="AA14" s="121">
        <f t="shared" si="36"/>
        <v>0</v>
      </c>
      <c r="AB14" s="194">
        <f>'Input Cost_MS6+1'!K$15</f>
        <v>0</v>
      </c>
      <c r="AC14" s="122">
        <f t="shared" si="37"/>
        <v>0</v>
      </c>
      <c r="AD14" s="123">
        <f>Q14*(1+'Input Cost_MS6+1'!$K24)</f>
        <v>0</v>
      </c>
      <c r="AE14" s="124">
        <f t="shared" si="38"/>
        <v>0</v>
      </c>
      <c r="AF14" s="124">
        <f t="shared" si="38"/>
        <v>0</v>
      </c>
      <c r="AG14" s="119">
        <f t="shared" si="39"/>
        <v>0</v>
      </c>
      <c r="AH14" s="120">
        <f t="shared" si="40"/>
        <v>0</v>
      </c>
      <c r="AI14" s="120">
        <f t="shared" si="41"/>
        <v>0</v>
      </c>
      <c r="AJ14" s="120">
        <f t="shared" si="42"/>
        <v>0</v>
      </c>
      <c r="AK14" s="120">
        <f t="shared" si="9"/>
        <v>0</v>
      </c>
      <c r="AL14" s="120">
        <f t="shared" si="43"/>
        <v>0</v>
      </c>
      <c r="AM14" s="125">
        <f t="shared" si="10"/>
        <v>0</v>
      </c>
      <c r="AN14" s="121">
        <f t="shared" si="44"/>
        <v>0</v>
      </c>
      <c r="AO14" s="194">
        <f>'Input Cost_MS6+1'!K$16</f>
        <v>0</v>
      </c>
      <c r="AP14" s="122">
        <f t="shared" si="45"/>
        <v>0</v>
      </c>
      <c r="AQ14" s="123">
        <f>AD14*(1+'Input Cost_MS6+1'!$K25)</f>
        <v>0</v>
      </c>
      <c r="AR14" s="124">
        <f t="shared" si="46"/>
        <v>0</v>
      </c>
      <c r="AS14" s="124">
        <f t="shared" si="46"/>
        <v>0</v>
      </c>
      <c r="AT14" s="119">
        <f t="shared" si="47"/>
        <v>0</v>
      </c>
      <c r="AU14" s="120">
        <f t="shared" si="48"/>
        <v>0</v>
      </c>
      <c r="AV14" s="120">
        <f t="shared" si="49"/>
        <v>0</v>
      </c>
      <c r="AW14" s="120">
        <f t="shared" si="50"/>
        <v>0</v>
      </c>
      <c r="AX14" s="120">
        <f t="shared" si="11"/>
        <v>0</v>
      </c>
      <c r="AY14" s="120">
        <f t="shared" si="51"/>
        <v>0</v>
      </c>
      <c r="AZ14" s="120">
        <f t="shared" si="12"/>
        <v>0</v>
      </c>
      <c r="BA14" s="121">
        <f t="shared" si="52"/>
        <v>0</v>
      </c>
      <c r="BB14" s="194">
        <f>'Input Cost_MS6+1'!K$17</f>
        <v>0</v>
      </c>
      <c r="BC14" s="122">
        <f t="shared" si="53"/>
        <v>0</v>
      </c>
      <c r="BD14" s="123">
        <f>AQ14*(1+'Input Cost_MS6+1'!$K26)</f>
        <v>0</v>
      </c>
      <c r="BE14" s="124">
        <f t="shared" si="54"/>
        <v>0</v>
      </c>
      <c r="BF14" s="124">
        <f t="shared" si="54"/>
        <v>0</v>
      </c>
      <c r="BG14" s="119">
        <f t="shared" si="55"/>
        <v>0</v>
      </c>
      <c r="BH14" s="120">
        <f t="shared" si="56"/>
        <v>0</v>
      </c>
      <c r="BI14" s="120">
        <f t="shared" si="57"/>
        <v>0</v>
      </c>
      <c r="BJ14" s="120">
        <f t="shared" si="58"/>
        <v>0</v>
      </c>
      <c r="BK14" s="263">
        <f t="shared" si="13"/>
        <v>0</v>
      </c>
      <c r="BL14" s="120">
        <f t="shared" si="59"/>
        <v>0</v>
      </c>
      <c r="BM14" s="120">
        <f t="shared" si="14"/>
        <v>0</v>
      </c>
      <c r="BN14" s="121">
        <f t="shared" si="60"/>
        <v>0</v>
      </c>
      <c r="BO14" s="194">
        <f>'Input Cost_MS6+1'!K$18</f>
        <v>0</v>
      </c>
      <c r="BP14" s="122">
        <f t="shared" si="61"/>
        <v>0</v>
      </c>
      <c r="BQ14" s="123">
        <f>BD14*(1+'Input Cost_MS6+1'!$K27)</f>
        <v>0</v>
      </c>
      <c r="BR14" s="124">
        <f t="shared" si="62"/>
        <v>0</v>
      </c>
      <c r="BS14" s="124">
        <f t="shared" si="62"/>
        <v>0</v>
      </c>
      <c r="BT14" s="119">
        <f t="shared" si="63"/>
        <v>0</v>
      </c>
      <c r="BU14" s="120">
        <f t="shared" si="64"/>
        <v>0</v>
      </c>
      <c r="BV14" s="120">
        <f t="shared" si="65"/>
        <v>0</v>
      </c>
      <c r="BW14" s="120">
        <f t="shared" si="66"/>
        <v>0</v>
      </c>
      <c r="BX14" s="263">
        <f t="shared" si="15"/>
        <v>0</v>
      </c>
      <c r="BY14" s="120">
        <f t="shared" si="67"/>
        <v>0</v>
      </c>
      <c r="BZ14" s="120">
        <f t="shared" si="16"/>
        <v>0</v>
      </c>
      <c r="CA14" s="121">
        <f t="shared" si="68"/>
        <v>0</v>
      </c>
      <c r="CB14" s="194">
        <f>'Input Cost_MS6+1'!K$19</f>
        <v>0</v>
      </c>
      <c r="CC14" s="122">
        <f t="shared" si="69"/>
        <v>0</v>
      </c>
      <c r="CD14" s="123">
        <f>BQ14*(1+'Input Cost_MS6+1'!$K28)</f>
        <v>0</v>
      </c>
      <c r="CE14" s="124">
        <f t="shared" si="70"/>
        <v>0</v>
      </c>
      <c r="CF14" s="124">
        <f t="shared" si="70"/>
        <v>0</v>
      </c>
      <c r="CG14" s="119">
        <f t="shared" si="71"/>
        <v>0</v>
      </c>
      <c r="CH14" s="120">
        <f t="shared" si="72"/>
        <v>0</v>
      </c>
      <c r="CI14" s="120">
        <f t="shared" si="73"/>
        <v>0</v>
      </c>
      <c r="CJ14" s="120">
        <f t="shared" si="74"/>
        <v>0</v>
      </c>
      <c r="CK14" s="263">
        <f t="shared" si="17"/>
        <v>0</v>
      </c>
      <c r="CL14" s="120">
        <f t="shared" si="75"/>
        <v>0</v>
      </c>
      <c r="CM14" s="120">
        <f t="shared" si="18"/>
        <v>0</v>
      </c>
      <c r="CN14" s="121">
        <f t="shared" si="76"/>
        <v>0</v>
      </c>
      <c r="CO14" s="260">
        <f t="shared" si="77"/>
        <v>0</v>
      </c>
      <c r="CP14" s="126">
        <f t="shared" si="78"/>
        <v>0</v>
      </c>
      <c r="CQ14" s="127" t="str">
        <f t="shared" si="79"/>
        <v/>
      </c>
      <c r="CR14" s="128" t="str">
        <f t="shared" si="80"/>
        <v/>
      </c>
      <c r="CS14" s="128" t="str">
        <f t="shared" si="81"/>
        <v/>
      </c>
      <c r="CT14" s="129">
        <f t="shared" si="19"/>
        <v>0</v>
      </c>
      <c r="CU14" s="130">
        <f t="shared" si="19"/>
        <v>0</v>
      </c>
      <c r="CV14" s="130">
        <f t="shared" si="19"/>
        <v>0</v>
      </c>
      <c r="CW14" s="130">
        <f t="shared" si="19"/>
        <v>0</v>
      </c>
      <c r="CX14" s="130">
        <f t="shared" si="19"/>
        <v>0</v>
      </c>
      <c r="CY14" s="130">
        <f t="shared" si="19"/>
        <v>0</v>
      </c>
      <c r="CZ14" s="130">
        <f t="shared" si="20"/>
        <v>0</v>
      </c>
      <c r="DA14" s="131">
        <f t="shared" si="82"/>
        <v>0</v>
      </c>
      <c r="DB14" s="132" t="str">
        <f t="shared" si="83"/>
        <v/>
      </c>
      <c r="DC14" s="133" t="str">
        <f t="shared" si="84"/>
        <v/>
      </c>
      <c r="DD14" s="348">
        <f>$CO14*'Input Cost_MS6+1'!$K109</f>
        <v>0</v>
      </c>
      <c r="DE14" s="348">
        <f>$CO14*'Input Cost_MS6+1'!$K110</f>
        <v>0</v>
      </c>
    </row>
    <row r="15" spans="1:109">
      <c r="A15" s="447">
        <f>'Input Cost_MS6+1'!$L$11</f>
        <v>0</v>
      </c>
      <c r="B15" s="194">
        <f>'Input Cost_MS6+1'!L$13</f>
        <v>0</v>
      </c>
      <c r="C15" s="657">
        <f>'Input Cost_MS6+1'!L$117/100</f>
        <v>0</v>
      </c>
      <c r="D15" s="654">
        <f>C15*(1+'Input Cost_MS6+1'!L$22)</f>
        <v>0</v>
      </c>
      <c r="E15" s="197">
        <f>('Kalkulation_MS6+1'!$N$26)/100</f>
        <v>0</v>
      </c>
      <c r="F15" s="197">
        <f>('Kalkulation_MS6+1'!$N$35)/100</f>
        <v>0</v>
      </c>
      <c r="G15" s="119">
        <f t="shared" si="21"/>
        <v>0</v>
      </c>
      <c r="H15" s="120">
        <f t="shared" si="22"/>
        <v>0</v>
      </c>
      <c r="I15" s="120">
        <f t="shared" si="23"/>
        <v>0</v>
      </c>
      <c r="J15" s="120">
        <f t="shared" si="24"/>
        <v>0</v>
      </c>
      <c r="K15" s="120">
        <f t="shared" si="25"/>
        <v>0</v>
      </c>
      <c r="L15" s="120">
        <f t="shared" si="26"/>
        <v>0</v>
      </c>
      <c r="M15" s="120">
        <f t="shared" si="27"/>
        <v>0</v>
      </c>
      <c r="N15" s="121">
        <f t="shared" si="28"/>
        <v>0</v>
      </c>
      <c r="O15" s="194">
        <f>'Input Cost_MS6+1'!L$14</f>
        <v>0</v>
      </c>
      <c r="P15" s="122">
        <f t="shared" si="29"/>
        <v>0</v>
      </c>
      <c r="Q15" s="123">
        <f>D15*(1+'Input Cost_MS6+1'!$L23)</f>
        <v>0</v>
      </c>
      <c r="R15" s="124">
        <f t="shared" si="30"/>
        <v>0</v>
      </c>
      <c r="S15" s="124">
        <f t="shared" si="30"/>
        <v>0</v>
      </c>
      <c r="T15" s="119">
        <f t="shared" si="31"/>
        <v>0</v>
      </c>
      <c r="U15" s="120">
        <f t="shared" si="32"/>
        <v>0</v>
      </c>
      <c r="V15" s="120">
        <f t="shared" si="33"/>
        <v>0</v>
      </c>
      <c r="W15" s="120">
        <f t="shared" si="34"/>
        <v>0</v>
      </c>
      <c r="X15" s="120">
        <f t="shared" si="7"/>
        <v>0</v>
      </c>
      <c r="Y15" s="120">
        <f t="shared" si="35"/>
        <v>0</v>
      </c>
      <c r="Z15" s="120">
        <f t="shared" si="8"/>
        <v>0</v>
      </c>
      <c r="AA15" s="121">
        <f t="shared" si="36"/>
        <v>0</v>
      </c>
      <c r="AB15" s="194">
        <f>'Input Cost_MS6+1'!L$15</f>
        <v>0</v>
      </c>
      <c r="AC15" s="122">
        <f t="shared" si="37"/>
        <v>0</v>
      </c>
      <c r="AD15" s="123">
        <f>Q15*(1+'Input Cost_MS6+1'!$L24)</f>
        <v>0</v>
      </c>
      <c r="AE15" s="124">
        <f t="shared" si="38"/>
        <v>0</v>
      </c>
      <c r="AF15" s="124">
        <f t="shared" si="38"/>
        <v>0</v>
      </c>
      <c r="AG15" s="119">
        <f t="shared" si="39"/>
        <v>0</v>
      </c>
      <c r="AH15" s="120">
        <f t="shared" si="40"/>
        <v>0</v>
      </c>
      <c r="AI15" s="120">
        <f t="shared" si="41"/>
        <v>0</v>
      </c>
      <c r="AJ15" s="120">
        <f t="shared" si="42"/>
        <v>0</v>
      </c>
      <c r="AK15" s="120">
        <f t="shared" si="9"/>
        <v>0</v>
      </c>
      <c r="AL15" s="120">
        <f t="shared" si="43"/>
        <v>0</v>
      </c>
      <c r="AM15" s="125">
        <f t="shared" si="10"/>
        <v>0</v>
      </c>
      <c r="AN15" s="121">
        <f t="shared" si="44"/>
        <v>0</v>
      </c>
      <c r="AO15" s="194">
        <f>'Input Cost_MS6+1'!L$16</f>
        <v>0</v>
      </c>
      <c r="AP15" s="122">
        <f t="shared" si="45"/>
        <v>0</v>
      </c>
      <c r="AQ15" s="123">
        <f>AD15*(1+'Input Cost_MS6+1'!$L25)</f>
        <v>0</v>
      </c>
      <c r="AR15" s="124">
        <f t="shared" si="46"/>
        <v>0</v>
      </c>
      <c r="AS15" s="124">
        <f t="shared" si="46"/>
        <v>0</v>
      </c>
      <c r="AT15" s="119">
        <f t="shared" si="47"/>
        <v>0</v>
      </c>
      <c r="AU15" s="120">
        <f t="shared" si="48"/>
        <v>0</v>
      </c>
      <c r="AV15" s="120">
        <f t="shared" si="49"/>
        <v>0</v>
      </c>
      <c r="AW15" s="120">
        <f t="shared" si="50"/>
        <v>0</v>
      </c>
      <c r="AX15" s="120">
        <f t="shared" si="11"/>
        <v>0</v>
      </c>
      <c r="AY15" s="120">
        <f t="shared" si="51"/>
        <v>0</v>
      </c>
      <c r="AZ15" s="120">
        <f t="shared" si="12"/>
        <v>0</v>
      </c>
      <c r="BA15" s="121">
        <f t="shared" si="52"/>
        <v>0</v>
      </c>
      <c r="BB15" s="194">
        <f>'Input Cost_MS6+1'!L$17</f>
        <v>0</v>
      </c>
      <c r="BC15" s="122">
        <f t="shared" si="53"/>
        <v>0</v>
      </c>
      <c r="BD15" s="123">
        <f>AQ15*(1+'Input Cost_MS6+1'!$L26)</f>
        <v>0</v>
      </c>
      <c r="BE15" s="124">
        <f t="shared" si="54"/>
        <v>0</v>
      </c>
      <c r="BF15" s="124">
        <f t="shared" si="54"/>
        <v>0</v>
      </c>
      <c r="BG15" s="119">
        <f t="shared" si="55"/>
        <v>0</v>
      </c>
      <c r="BH15" s="120">
        <f t="shared" si="56"/>
        <v>0</v>
      </c>
      <c r="BI15" s="120">
        <f t="shared" si="57"/>
        <v>0</v>
      </c>
      <c r="BJ15" s="120">
        <f t="shared" si="58"/>
        <v>0</v>
      </c>
      <c r="BK15" s="263">
        <f t="shared" si="13"/>
        <v>0</v>
      </c>
      <c r="BL15" s="120">
        <f t="shared" si="59"/>
        <v>0</v>
      </c>
      <c r="BM15" s="120">
        <f t="shared" si="14"/>
        <v>0</v>
      </c>
      <c r="BN15" s="121">
        <f t="shared" si="60"/>
        <v>0</v>
      </c>
      <c r="BO15" s="194">
        <f>'Input Cost_MS6+1'!L$18</f>
        <v>0</v>
      </c>
      <c r="BP15" s="122">
        <f t="shared" si="61"/>
        <v>0</v>
      </c>
      <c r="BQ15" s="123">
        <f>BD15*(1+'Input Cost_MS6+1'!$L27)</f>
        <v>0</v>
      </c>
      <c r="BR15" s="124">
        <f t="shared" si="62"/>
        <v>0</v>
      </c>
      <c r="BS15" s="124">
        <f t="shared" si="62"/>
        <v>0</v>
      </c>
      <c r="BT15" s="119">
        <f t="shared" si="63"/>
        <v>0</v>
      </c>
      <c r="BU15" s="120">
        <f t="shared" si="64"/>
        <v>0</v>
      </c>
      <c r="BV15" s="120">
        <f t="shared" si="65"/>
        <v>0</v>
      </c>
      <c r="BW15" s="120">
        <f t="shared" si="66"/>
        <v>0</v>
      </c>
      <c r="BX15" s="263">
        <f t="shared" si="15"/>
        <v>0</v>
      </c>
      <c r="BY15" s="120">
        <f t="shared" si="67"/>
        <v>0</v>
      </c>
      <c r="BZ15" s="120">
        <f t="shared" si="16"/>
        <v>0</v>
      </c>
      <c r="CA15" s="121">
        <f t="shared" si="68"/>
        <v>0</v>
      </c>
      <c r="CB15" s="194">
        <f>'Input Cost_MS6+1'!L$19</f>
        <v>0</v>
      </c>
      <c r="CC15" s="122">
        <f t="shared" si="69"/>
        <v>0</v>
      </c>
      <c r="CD15" s="123">
        <f>BQ15*(1+'Input Cost_MS6+1'!$L28)</f>
        <v>0</v>
      </c>
      <c r="CE15" s="124">
        <f t="shared" si="70"/>
        <v>0</v>
      </c>
      <c r="CF15" s="124">
        <f t="shared" si="70"/>
        <v>0</v>
      </c>
      <c r="CG15" s="119">
        <f t="shared" si="71"/>
        <v>0</v>
      </c>
      <c r="CH15" s="120">
        <f t="shared" si="72"/>
        <v>0</v>
      </c>
      <c r="CI15" s="120">
        <f t="shared" si="73"/>
        <v>0</v>
      </c>
      <c r="CJ15" s="120">
        <f t="shared" si="74"/>
        <v>0</v>
      </c>
      <c r="CK15" s="263">
        <f t="shared" si="17"/>
        <v>0</v>
      </c>
      <c r="CL15" s="120">
        <f t="shared" si="75"/>
        <v>0</v>
      </c>
      <c r="CM15" s="120">
        <f t="shared" si="18"/>
        <v>0</v>
      </c>
      <c r="CN15" s="121">
        <f t="shared" si="76"/>
        <v>0</v>
      </c>
      <c r="CO15" s="260">
        <f t="shared" si="77"/>
        <v>0</v>
      </c>
      <c r="CP15" s="126">
        <f t="shared" si="78"/>
        <v>0</v>
      </c>
      <c r="CQ15" s="127" t="str">
        <f t="shared" si="79"/>
        <v/>
      </c>
      <c r="CR15" s="128" t="str">
        <f t="shared" si="80"/>
        <v/>
      </c>
      <c r="CS15" s="128" t="str">
        <f t="shared" si="81"/>
        <v/>
      </c>
      <c r="CT15" s="129">
        <f t="shared" si="19"/>
        <v>0</v>
      </c>
      <c r="CU15" s="130">
        <f t="shared" si="19"/>
        <v>0</v>
      </c>
      <c r="CV15" s="130">
        <f t="shared" si="19"/>
        <v>0</v>
      </c>
      <c r="CW15" s="130">
        <f t="shared" si="19"/>
        <v>0</v>
      </c>
      <c r="CX15" s="130">
        <f t="shared" si="19"/>
        <v>0</v>
      </c>
      <c r="CY15" s="130">
        <f t="shared" si="19"/>
        <v>0</v>
      </c>
      <c r="CZ15" s="130">
        <f t="shared" si="20"/>
        <v>0</v>
      </c>
      <c r="DA15" s="131">
        <f t="shared" si="82"/>
        <v>0</v>
      </c>
      <c r="DB15" s="132" t="str">
        <f t="shared" si="83"/>
        <v/>
      </c>
      <c r="DC15" s="133" t="str">
        <f t="shared" si="84"/>
        <v/>
      </c>
      <c r="DD15" s="348">
        <f>$CO15*'Input Cost_MS6+1'!$L109</f>
        <v>0</v>
      </c>
      <c r="DE15" s="348">
        <f>$CO15*'Input Cost_MS6+1'!$L110</f>
        <v>0</v>
      </c>
    </row>
    <row r="16" spans="1:109">
      <c r="A16" s="447">
        <f>'Input Cost_MS6+1'!M11</f>
        <v>0</v>
      </c>
      <c r="B16" s="194">
        <f>'Input Cost_MS6+1'!M$13</f>
        <v>0</v>
      </c>
      <c r="C16" s="657">
        <f>'Input Cost_MS6+1'!M$117/100</f>
        <v>0</v>
      </c>
      <c r="D16" s="654">
        <f>C16*(1+'Input Cost_MS6+1'!M$22)</f>
        <v>0</v>
      </c>
      <c r="E16" s="197">
        <f>('Kalkulation_MS6+1'!$O$26)/100</f>
        <v>0</v>
      </c>
      <c r="F16" s="197">
        <f>('Kalkulation_MS6+1'!$O$35)/100</f>
        <v>0</v>
      </c>
      <c r="G16" s="119">
        <f t="shared" si="21"/>
        <v>0</v>
      </c>
      <c r="H16" s="120">
        <f t="shared" si="22"/>
        <v>0</v>
      </c>
      <c r="I16" s="120">
        <f t="shared" si="23"/>
        <v>0</v>
      </c>
      <c r="J16" s="120">
        <f t="shared" si="24"/>
        <v>0</v>
      </c>
      <c r="K16" s="120">
        <f t="shared" si="25"/>
        <v>0</v>
      </c>
      <c r="L16" s="120">
        <f t="shared" si="26"/>
        <v>0</v>
      </c>
      <c r="M16" s="120">
        <f t="shared" si="27"/>
        <v>0</v>
      </c>
      <c r="N16" s="121">
        <f t="shared" si="28"/>
        <v>0</v>
      </c>
      <c r="O16" s="194">
        <f>'Input Cost_MS6+1'!M$14</f>
        <v>0</v>
      </c>
      <c r="P16" s="122">
        <f t="shared" si="29"/>
        <v>0</v>
      </c>
      <c r="Q16" s="123">
        <f>D16*(1+'Input Cost_MS6+1'!$M23)</f>
        <v>0</v>
      </c>
      <c r="R16" s="124">
        <f t="shared" si="30"/>
        <v>0</v>
      </c>
      <c r="S16" s="124">
        <f t="shared" si="30"/>
        <v>0</v>
      </c>
      <c r="T16" s="119">
        <f t="shared" si="31"/>
        <v>0</v>
      </c>
      <c r="U16" s="120">
        <f t="shared" si="32"/>
        <v>0</v>
      </c>
      <c r="V16" s="120">
        <f t="shared" si="33"/>
        <v>0</v>
      </c>
      <c r="W16" s="120">
        <f t="shared" si="34"/>
        <v>0</v>
      </c>
      <c r="X16" s="120">
        <f t="shared" si="7"/>
        <v>0</v>
      </c>
      <c r="Y16" s="120">
        <f t="shared" si="35"/>
        <v>0</v>
      </c>
      <c r="Z16" s="120">
        <f t="shared" si="8"/>
        <v>0</v>
      </c>
      <c r="AA16" s="121">
        <f t="shared" si="36"/>
        <v>0</v>
      </c>
      <c r="AB16" s="194">
        <f>'Input Cost_MS6+1'!M$15</f>
        <v>0</v>
      </c>
      <c r="AC16" s="122">
        <f t="shared" si="37"/>
        <v>0</v>
      </c>
      <c r="AD16" s="123">
        <f>Q16*(1+'Input Cost_MS6+1'!$M24)</f>
        <v>0</v>
      </c>
      <c r="AE16" s="124">
        <f t="shared" si="38"/>
        <v>0</v>
      </c>
      <c r="AF16" s="124">
        <f t="shared" si="38"/>
        <v>0</v>
      </c>
      <c r="AG16" s="119">
        <f t="shared" si="39"/>
        <v>0</v>
      </c>
      <c r="AH16" s="120">
        <f t="shared" si="40"/>
        <v>0</v>
      </c>
      <c r="AI16" s="120">
        <f t="shared" si="41"/>
        <v>0</v>
      </c>
      <c r="AJ16" s="120">
        <f t="shared" si="42"/>
        <v>0</v>
      </c>
      <c r="AK16" s="120">
        <f t="shared" si="9"/>
        <v>0</v>
      </c>
      <c r="AL16" s="120">
        <f t="shared" si="43"/>
        <v>0</v>
      </c>
      <c r="AM16" s="125">
        <f t="shared" si="10"/>
        <v>0</v>
      </c>
      <c r="AN16" s="121">
        <f t="shared" si="44"/>
        <v>0</v>
      </c>
      <c r="AO16" s="194">
        <f>'Input Cost_MS6+1'!M$16</f>
        <v>0</v>
      </c>
      <c r="AP16" s="122">
        <f t="shared" si="45"/>
        <v>0</v>
      </c>
      <c r="AQ16" s="123">
        <f>AD16*(1+'Input Cost_MS6+1'!$M25)</f>
        <v>0</v>
      </c>
      <c r="AR16" s="124">
        <f t="shared" si="46"/>
        <v>0</v>
      </c>
      <c r="AS16" s="124">
        <f t="shared" si="46"/>
        <v>0</v>
      </c>
      <c r="AT16" s="119">
        <f t="shared" si="47"/>
        <v>0</v>
      </c>
      <c r="AU16" s="120">
        <f t="shared" si="48"/>
        <v>0</v>
      </c>
      <c r="AV16" s="120">
        <f t="shared" si="49"/>
        <v>0</v>
      </c>
      <c r="AW16" s="120">
        <f t="shared" si="50"/>
        <v>0</v>
      </c>
      <c r="AX16" s="120">
        <f t="shared" si="11"/>
        <v>0</v>
      </c>
      <c r="AY16" s="120">
        <f t="shared" si="51"/>
        <v>0</v>
      </c>
      <c r="AZ16" s="120">
        <f t="shared" si="12"/>
        <v>0</v>
      </c>
      <c r="BA16" s="121">
        <f t="shared" si="52"/>
        <v>0</v>
      </c>
      <c r="BB16" s="194">
        <f>'Input Cost_MS6+1'!M$17</f>
        <v>0</v>
      </c>
      <c r="BC16" s="122">
        <f t="shared" si="53"/>
        <v>0</v>
      </c>
      <c r="BD16" s="123">
        <f>AQ16*(1+'Input Cost_MS6+1'!$M26)</f>
        <v>0</v>
      </c>
      <c r="BE16" s="124">
        <f t="shared" si="54"/>
        <v>0</v>
      </c>
      <c r="BF16" s="124">
        <f t="shared" si="54"/>
        <v>0</v>
      </c>
      <c r="BG16" s="119">
        <f t="shared" si="55"/>
        <v>0</v>
      </c>
      <c r="BH16" s="120">
        <f t="shared" si="56"/>
        <v>0</v>
      </c>
      <c r="BI16" s="120">
        <f t="shared" si="57"/>
        <v>0</v>
      </c>
      <c r="BJ16" s="120">
        <f t="shared" si="58"/>
        <v>0</v>
      </c>
      <c r="BK16" s="263">
        <f t="shared" si="13"/>
        <v>0</v>
      </c>
      <c r="BL16" s="120">
        <f t="shared" si="59"/>
        <v>0</v>
      </c>
      <c r="BM16" s="120">
        <f t="shared" si="14"/>
        <v>0</v>
      </c>
      <c r="BN16" s="121">
        <f t="shared" si="60"/>
        <v>0</v>
      </c>
      <c r="BO16" s="194">
        <f>'Input Cost_MS6+1'!M$18</f>
        <v>0</v>
      </c>
      <c r="BP16" s="122">
        <f t="shared" si="61"/>
        <v>0</v>
      </c>
      <c r="BQ16" s="123">
        <f>BD16*(1+'Input Cost_MS6+1'!$M27)</f>
        <v>0</v>
      </c>
      <c r="BR16" s="124">
        <f t="shared" si="62"/>
        <v>0</v>
      </c>
      <c r="BS16" s="124">
        <f t="shared" si="62"/>
        <v>0</v>
      </c>
      <c r="BT16" s="119">
        <f t="shared" si="63"/>
        <v>0</v>
      </c>
      <c r="BU16" s="120">
        <f t="shared" si="64"/>
        <v>0</v>
      </c>
      <c r="BV16" s="120">
        <f t="shared" si="65"/>
        <v>0</v>
      </c>
      <c r="BW16" s="120">
        <f t="shared" si="66"/>
        <v>0</v>
      </c>
      <c r="BX16" s="263">
        <f t="shared" si="15"/>
        <v>0</v>
      </c>
      <c r="BY16" s="120">
        <f t="shared" si="67"/>
        <v>0</v>
      </c>
      <c r="BZ16" s="120">
        <f t="shared" si="16"/>
        <v>0</v>
      </c>
      <c r="CA16" s="121">
        <f t="shared" si="68"/>
        <v>0</v>
      </c>
      <c r="CB16" s="194">
        <f>'Input Cost_MS6+1'!M$19</f>
        <v>0</v>
      </c>
      <c r="CC16" s="122">
        <f t="shared" si="69"/>
        <v>0</v>
      </c>
      <c r="CD16" s="123">
        <f>BQ16*(1+'Input Cost_MS6+1'!$M28)</f>
        <v>0</v>
      </c>
      <c r="CE16" s="124">
        <f t="shared" si="70"/>
        <v>0</v>
      </c>
      <c r="CF16" s="124">
        <f t="shared" si="70"/>
        <v>0</v>
      </c>
      <c r="CG16" s="119">
        <f t="shared" si="71"/>
        <v>0</v>
      </c>
      <c r="CH16" s="120">
        <f t="shared" si="72"/>
        <v>0</v>
      </c>
      <c r="CI16" s="120">
        <f t="shared" si="73"/>
        <v>0</v>
      </c>
      <c r="CJ16" s="120">
        <f t="shared" si="74"/>
        <v>0</v>
      </c>
      <c r="CK16" s="263">
        <f t="shared" si="17"/>
        <v>0</v>
      </c>
      <c r="CL16" s="120">
        <f t="shared" si="75"/>
        <v>0</v>
      </c>
      <c r="CM16" s="120">
        <f t="shared" si="18"/>
        <v>0</v>
      </c>
      <c r="CN16" s="121">
        <f t="shared" si="76"/>
        <v>0</v>
      </c>
      <c r="CO16" s="260">
        <f t="shared" si="77"/>
        <v>0</v>
      </c>
      <c r="CP16" s="126">
        <f t="shared" si="78"/>
        <v>0</v>
      </c>
      <c r="CQ16" s="127" t="str">
        <f t="shared" si="79"/>
        <v/>
      </c>
      <c r="CR16" s="128" t="str">
        <f t="shared" si="80"/>
        <v/>
      </c>
      <c r="CS16" s="128" t="str">
        <f t="shared" si="81"/>
        <v/>
      </c>
      <c r="CT16" s="129">
        <f>G16+T16+AG16+AT16+BG16+BT16+CG16</f>
        <v>0</v>
      </c>
      <c r="CU16" s="130">
        <f>H16+U16+AH16+AU16+BH16+BU16+CH16</f>
        <v>0</v>
      </c>
      <c r="CV16" s="130">
        <f>I16+V16+AI16+AV16+BI16+BV16+CI16</f>
        <v>0</v>
      </c>
      <c r="CW16" s="130">
        <f>J16+W16+AJ16+AW16+BJ16+BW16+CJ16</f>
        <v>0</v>
      </c>
      <c r="CX16" s="130">
        <f t="shared" si="19"/>
        <v>0</v>
      </c>
      <c r="CY16" s="130">
        <f t="shared" si="19"/>
        <v>0</v>
      </c>
      <c r="CZ16" s="130">
        <f t="shared" si="20"/>
        <v>0</v>
      </c>
      <c r="DA16" s="131">
        <f t="shared" si="82"/>
        <v>0</v>
      </c>
      <c r="DB16" s="132" t="str">
        <f t="shared" si="83"/>
        <v/>
      </c>
      <c r="DC16" s="133" t="str">
        <f t="shared" si="84"/>
        <v/>
      </c>
      <c r="DD16" s="348">
        <f>$CO16*'Input Cost_MS6+1'!$M109</f>
        <v>0</v>
      </c>
      <c r="DE16" s="348">
        <f>$CO16*'Input Cost_MS6+1'!$M109</f>
        <v>0</v>
      </c>
    </row>
    <row r="17" spans="1:107">
      <c r="A17" s="199">
        <f>'Input Cost_MS6+1'!N11</f>
        <v>0</v>
      </c>
      <c r="B17" s="194">
        <f>'Input Cost_MS6+1'!N$13</f>
        <v>0</v>
      </c>
      <c r="C17" s="657">
        <f>'Input Cost_MS6+1'!N$117/100</f>
        <v>0</v>
      </c>
      <c r="D17" s="654">
        <f>C17*(1+'Input Cost_MS6+1'!N$22)</f>
        <v>0</v>
      </c>
      <c r="E17" s="197">
        <f>('Kalkulation_MS6+1'!$P$26)/100</f>
        <v>0</v>
      </c>
      <c r="F17" s="197">
        <f>('Kalkulation_MS6+1'!$P$35)/100</f>
        <v>0</v>
      </c>
      <c r="G17" s="119">
        <f t="shared" si="21"/>
        <v>0</v>
      </c>
      <c r="H17" s="120">
        <f t="shared" si="22"/>
        <v>0</v>
      </c>
      <c r="I17" s="120">
        <f t="shared" si="23"/>
        <v>0</v>
      </c>
      <c r="J17" s="120">
        <f t="shared" si="24"/>
        <v>0</v>
      </c>
      <c r="K17" s="120">
        <f t="shared" si="25"/>
        <v>0</v>
      </c>
      <c r="L17" s="120">
        <f t="shared" si="26"/>
        <v>0</v>
      </c>
      <c r="M17" s="120">
        <f t="shared" si="27"/>
        <v>0</v>
      </c>
      <c r="N17" s="121">
        <f t="shared" si="28"/>
        <v>0</v>
      </c>
      <c r="O17" s="259">
        <f>'Input Cost_MS6+1'!N$14</f>
        <v>0</v>
      </c>
      <c r="P17" s="122">
        <f t="shared" si="29"/>
        <v>0</v>
      </c>
      <c r="Q17" s="123">
        <f>D17*(1+'Input Cost_MS6+1'!$N23)</f>
        <v>0</v>
      </c>
      <c r="R17" s="124">
        <f t="shared" si="30"/>
        <v>0</v>
      </c>
      <c r="S17" s="124">
        <f t="shared" si="30"/>
        <v>0</v>
      </c>
      <c r="T17" s="119">
        <f t="shared" si="31"/>
        <v>0</v>
      </c>
      <c r="U17" s="120">
        <f t="shared" si="32"/>
        <v>0</v>
      </c>
      <c r="V17" s="120">
        <f t="shared" si="33"/>
        <v>0</v>
      </c>
      <c r="W17" s="120">
        <f t="shared" si="34"/>
        <v>0</v>
      </c>
      <c r="X17" s="120">
        <f t="shared" si="7"/>
        <v>0</v>
      </c>
      <c r="Y17" s="120">
        <f t="shared" si="35"/>
        <v>0</v>
      </c>
      <c r="Z17" s="120">
        <f t="shared" si="8"/>
        <v>0</v>
      </c>
      <c r="AA17" s="121">
        <f t="shared" si="36"/>
        <v>0</v>
      </c>
      <c r="AB17" s="259">
        <f>'Input Cost_MS6+1'!N$15</f>
        <v>0</v>
      </c>
      <c r="AC17" s="122">
        <f t="shared" si="37"/>
        <v>0</v>
      </c>
      <c r="AD17" s="123">
        <f>Q17*(1+'Input Cost_MS6+1'!$N24)</f>
        <v>0</v>
      </c>
      <c r="AE17" s="124">
        <f t="shared" si="38"/>
        <v>0</v>
      </c>
      <c r="AF17" s="124">
        <f t="shared" si="38"/>
        <v>0</v>
      </c>
      <c r="AG17" s="119">
        <f t="shared" si="39"/>
        <v>0</v>
      </c>
      <c r="AH17" s="120">
        <f t="shared" si="40"/>
        <v>0</v>
      </c>
      <c r="AI17" s="120">
        <f t="shared" si="41"/>
        <v>0</v>
      </c>
      <c r="AJ17" s="120">
        <f t="shared" si="42"/>
        <v>0</v>
      </c>
      <c r="AK17" s="120">
        <f t="shared" si="9"/>
        <v>0</v>
      </c>
      <c r="AL17" s="120">
        <f t="shared" si="43"/>
        <v>0</v>
      </c>
      <c r="AM17" s="125">
        <f t="shared" si="10"/>
        <v>0</v>
      </c>
      <c r="AN17" s="121">
        <f t="shared" si="44"/>
        <v>0</v>
      </c>
      <c r="AO17" s="259">
        <f>'Input Cost_MS6+1'!N$16</f>
        <v>0</v>
      </c>
      <c r="AP17" s="122">
        <f t="shared" si="45"/>
        <v>0</v>
      </c>
      <c r="AQ17" s="123">
        <f>AD17*(1+'Input Cost_MS6+1'!$N25)</f>
        <v>0</v>
      </c>
      <c r="AR17" s="124">
        <f t="shared" si="46"/>
        <v>0</v>
      </c>
      <c r="AS17" s="124">
        <f t="shared" si="46"/>
        <v>0</v>
      </c>
      <c r="AT17" s="119">
        <f t="shared" si="47"/>
        <v>0</v>
      </c>
      <c r="AU17" s="120">
        <f t="shared" si="48"/>
        <v>0</v>
      </c>
      <c r="AV17" s="120">
        <f t="shared" si="49"/>
        <v>0</v>
      </c>
      <c r="AW17" s="120">
        <f t="shared" si="50"/>
        <v>0</v>
      </c>
      <c r="AX17" s="120">
        <f t="shared" si="11"/>
        <v>0</v>
      </c>
      <c r="AY17" s="120">
        <f t="shared" si="51"/>
        <v>0</v>
      </c>
      <c r="AZ17" s="120">
        <f t="shared" si="12"/>
        <v>0</v>
      </c>
      <c r="BA17" s="121">
        <f t="shared" si="52"/>
        <v>0</v>
      </c>
      <c r="BB17" s="259">
        <f>'Input Cost_MS6+1'!N$17</f>
        <v>0</v>
      </c>
      <c r="BC17" s="122">
        <f t="shared" si="53"/>
        <v>0</v>
      </c>
      <c r="BD17" s="123">
        <f>AQ17*(1+'Input Cost_MS6+1'!$N26)</f>
        <v>0</v>
      </c>
      <c r="BE17" s="124">
        <f t="shared" si="54"/>
        <v>0</v>
      </c>
      <c r="BF17" s="124">
        <f t="shared" si="54"/>
        <v>0</v>
      </c>
      <c r="BG17" s="119">
        <f t="shared" si="55"/>
        <v>0</v>
      </c>
      <c r="BH17" s="120">
        <f t="shared" si="56"/>
        <v>0</v>
      </c>
      <c r="BI17" s="120">
        <f t="shared" si="57"/>
        <v>0</v>
      </c>
      <c r="BJ17" s="120">
        <f t="shared" si="58"/>
        <v>0</v>
      </c>
      <c r="BK17" s="263">
        <f t="shared" si="13"/>
        <v>0</v>
      </c>
      <c r="BL17" s="120">
        <f t="shared" si="59"/>
        <v>0</v>
      </c>
      <c r="BM17" s="120">
        <f t="shared" si="14"/>
        <v>0</v>
      </c>
      <c r="BN17" s="121">
        <f t="shared" si="60"/>
        <v>0</v>
      </c>
      <c r="BO17" s="259">
        <f>'Input Cost_MS6+1'!N$18</f>
        <v>0</v>
      </c>
      <c r="BP17" s="122">
        <f t="shared" si="61"/>
        <v>0</v>
      </c>
      <c r="BQ17" s="123">
        <f>BD17*(1+'Input Cost_MS6+1'!$N27)</f>
        <v>0</v>
      </c>
      <c r="BR17" s="124">
        <f t="shared" si="62"/>
        <v>0</v>
      </c>
      <c r="BS17" s="124">
        <f t="shared" si="62"/>
        <v>0</v>
      </c>
      <c r="BT17" s="119">
        <f t="shared" si="63"/>
        <v>0</v>
      </c>
      <c r="BU17" s="120">
        <f t="shared" si="64"/>
        <v>0</v>
      </c>
      <c r="BV17" s="120">
        <f t="shared" si="65"/>
        <v>0</v>
      </c>
      <c r="BW17" s="120">
        <f t="shared" si="66"/>
        <v>0</v>
      </c>
      <c r="BX17" s="263">
        <f t="shared" si="15"/>
        <v>0</v>
      </c>
      <c r="BY17" s="120">
        <f t="shared" si="67"/>
        <v>0</v>
      </c>
      <c r="BZ17" s="120">
        <f t="shared" si="16"/>
        <v>0</v>
      </c>
      <c r="CA17" s="121">
        <f t="shared" si="68"/>
        <v>0</v>
      </c>
      <c r="CB17" s="259">
        <f>'Input Cost_MS6+1'!N$19</f>
        <v>0</v>
      </c>
      <c r="CC17" s="122">
        <f t="shared" si="69"/>
        <v>0</v>
      </c>
      <c r="CD17" s="123">
        <f>BQ17*(1+'Input Cost_MS6+1'!$N28)</f>
        <v>0</v>
      </c>
      <c r="CE17" s="124">
        <f t="shared" si="70"/>
        <v>0</v>
      </c>
      <c r="CF17" s="124">
        <f t="shared" si="70"/>
        <v>0</v>
      </c>
      <c r="CG17" s="119">
        <f t="shared" si="71"/>
        <v>0</v>
      </c>
      <c r="CH17" s="120">
        <f t="shared" si="72"/>
        <v>0</v>
      </c>
      <c r="CI17" s="120">
        <f t="shared" si="73"/>
        <v>0</v>
      </c>
      <c r="CJ17" s="120">
        <f t="shared" si="74"/>
        <v>0</v>
      </c>
      <c r="CK17" s="263">
        <f t="shared" si="17"/>
        <v>0</v>
      </c>
      <c r="CL17" s="120">
        <f t="shared" si="75"/>
        <v>0</v>
      </c>
      <c r="CM17" s="120">
        <f t="shared" si="18"/>
        <v>0</v>
      </c>
      <c r="CN17" s="121">
        <f t="shared" si="76"/>
        <v>0</v>
      </c>
      <c r="CO17" s="260">
        <f t="shared" si="77"/>
        <v>0</v>
      </c>
      <c r="CP17" s="126">
        <f t="shared" si="78"/>
        <v>0</v>
      </c>
      <c r="CQ17" s="127" t="str">
        <f t="shared" si="79"/>
        <v/>
      </c>
      <c r="CR17" s="128" t="str">
        <f t="shared" si="80"/>
        <v/>
      </c>
      <c r="CS17" s="128" t="str">
        <f t="shared" si="81"/>
        <v/>
      </c>
      <c r="CT17" s="129">
        <f t="shared" ref="CT17:CW20" si="85">G17+T17+AG17+AT17+BG17+BT17+CG17</f>
        <v>0</v>
      </c>
      <c r="CU17" s="130">
        <f t="shared" si="85"/>
        <v>0</v>
      </c>
      <c r="CV17" s="130">
        <f t="shared" si="85"/>
        <v>0</v>
      </c>
      <c r="CW17" s="130">
        <f t="shared" si="85"/>
        <v>0</v>
      </c>
      <c r="CX17" s="130">
        <f t="shared" si="19"/>
        <v>0</v>
      </c>
      <c r="CY17" s="130">
        <f t="shared" si="19"/>
        <v>0</v>
      </c>
      <c r="CZ17" s="130">
        <f t="shared" si="20"/>
        <v>0</v>
      </c>
      <c r="DA17" s="131">
        <f t="shared" si="82"/>
        <v>0</v>
      </c>
      <c r="DB17" s="132" t="str">
        <f t="shared" si="83"/>
        <v/>
      </c>
      <c r="DC17" s="133" t="str">
        <f t="shared" si="84"/>
        <v/>
      </c>
    </row>
    <row r="18" spans="1:107">
      <c r="A18" s="199">
        <f>'Input Cost_MS6+1'!O11</f>
        <v>0</v>
      </c>
      <c r="B18" s="194">
        <f>'Input Cost_MS6+1'!O$13</f>
        <v>0</v>
      </c>
      <c r="C18" s="657">
        <f>'Input Cost_MS6+1'!O$117/100</f>
        <v>0</v>
      </c>
      <c r="D18" s="654">
        <f>C18*(1+'Input Cost_MS6+1'!O$22)</f>
        <v>0</v>
      </c>
      <c r="E18" s="197">
        <f>('Kalkulation_MS6+1'!$Q$26)/100</f>
        <v>0</v>
      </c>
      <c r="F18" s="197">
        <f>('Kalkulation_MS6+1'!$Q$35)/100</f>
        <v>0</v>
      </c>
      <c r="G18" s="119">
        <f t="shared" si="21"/>
        <v>0</v>
      </c>
      <c r="H18" s="120">
        <f t="shared" si="22"/>
        <v>0</v>
      </c>
      <c r="I18" s="120">
        <f t="shared" si="23"/>
        <v>0</v>
      </c>
      <c r="J18" s="120">
        <f t="shared" si="24"/>
        <v>0</v>
      </c>
      <c r="K18" s="120">
        <f t="shared" si="25"/>
        <v>0</v>
      </c>
      <c r="L18" s="120">
        <f t="shared" si="26"/>
        <v>0</v>
      </c>
      <c r="M18" s="120">
        <f t="shared" si="27"/>
        <v>0</v>
      </c>
      <c r="N18" s="121">
        <f t="shared" si="28"/>
        <v>0</v>
      </c>
      <c r="O18" s="259">
        <f>'Input Cost_MS6+1'!O$14</f>
        <v>0</v>
      </c>
      <c r="P18" s="122">
        <f t="shared" si="29"/>
        <v>0</v>
      </c>
      <c r="Q18" s="123">
        <f>D18*(1+'Input Cost_MS6+1'!$O23)</f>
        <v>0</v>
      </c>
      <c r="R18" s="124">
        <f t="shared" si="30"/>
        <v>0</v>
      </c>
      <c r="S18" s="124">
        <f t="shared" si="30"/>
        <v>0</v>
      </c>
      <c r="T18" s="119">
        <f t="shared" si="31"/>
        <v>0</v>
      </c>
      <c r="U18" s="120">
        <f t="shared" si="32"/>
        <v>0</v>
      </c>
      <c r="V18" s="120">
        <f t="shared" si="33"/>
        <v>0</v>
      </c>
      <c r="W18" s="120">
        <f t="shared" si="34"/>
        <v>0</v>
      </c>
      <c r="X18" s="120">
        <f t="shared" si="7"/>
        <v>0</v>
      </c>
      <c r="Y18" s="120">
        <f t="shared" si="35"/>
        <v>0</v>
      </c>
      <c r="Z18" s="120">
        <f t="shared" si="8"/>
        <v>0</v>
      </c>
      <c r="AA18" s="121">
        <f t="shared" si="36"/>
        <v>0</v>
      </c>
      <c r="AB18" s="259">
        <f>'Input Cost_MS6+1'!O$15</f>
        <v>0</v>
      </c>
      <c r="AC18" s="122">
        <f t="shared" si="37"/>
        <v>0</v>
      </c>
      <c r="AD18" s="123">
        <f>Q18*(1+'Input Cost_MS6+1'!$O24)</f>
        <v>0</v>
      </c>
      <c r="AE18" s="124">
        <f t="shared" si="38"/>
        <v>0</v>
      </c>
      <c r="AF18" s="124">
        <f t="shared" si="38"/>
        <v>0</v>
      </c>
      <c r="AG18" s="119">
        <f t="shared" si="39"/>
        <v>0</v>
      </c>
      <c r="AH18" s="120">
        <f t="shared" si="40"/>
        <v>0</v>
      </c>
      <c r="AI18" s="120">
        <f t="shared" si="41"/>
        <v>0</v>
      </c>
      <c r="AJ18" s="120">
        <f t="shared" si="42"/>
        <v>0</v>
      </c>
      <c r="AK18" s="120">
        <f t="shared" si="9"/>
        <v>0</v>
      </c>
      <c r="AL18" s="120">
        <f t="shared" si="43"/>
        <v>0</v>
      </c>
      <c r="AM18" s="125">
        <f t="shared" si="10"/>
        <v>0</v>
      </c>
      <c r="AN18" s="121">
        <f t="shared" si="44"/>
        <v>0</v>
      </c>
      <c r="AO18" s="259">
        <f>'Input Cost_MS6+1'!O$16</f>
        <v>0</v>
      </c>
      <c r="AP18" s="122">
        <f t="shared" si="45"/>
        <v>0</v>
      </c>
      <c r="AQ18" s="123">
        <f>AD18*(1+'Input Cost_MS6+1'!$O25)</f>
        <v>0</v>
      </c>
      <c r="AR18" s="124">
        <f t="shared" si="46"/>
        <v>0</v>
      </c>
      <c r="AS18" s="124">
        <f t="shared" si="46"/>
        <v>0</v>
      </c>
      <c r="AT18" s="119">
        <f t="shared" si="47"/>
        <v>0</v>
      </c>
      <c r="AU18" s="120">
        <f t="shared" si="48"/>
        <v>0</v>
      </c>
      <c r="AV18" s="120">
        <f t="shared" si="49"/>
        <v>0</v>
      </c>
      <c r="AW18" s="120">
        <f t="shared" si="50"/>
        <v>0</v>
      </c>
      <c r="AX18" s="120">
        <f t="shared" si="11"/>
        <v>0</v>
      </c>
      <c r="AY18" s="120">
        <f t="shared" si="51"/>
        <v>0</v>
      </c>
      <c r="AZ18" s="120">
        <f t="shared" si="12"/>
        <v>0</v>
      </c>
      <c r="BA18" s="121">
        <f t="shared" si="52"/>
        <v>0</v>
      </c>
      <c r="BB18" s="259">
        <f>'Input Cost_MS6+1'!O$17</f>
        <v>0</v>
      </c>
      <c r="BC18" s="122">
        <f t="shared" si="53"/>
        <v>0</v>
      </c>
      <c r="BD18" s="123">
        <f>AQ18*(1+'Input Cost_MS6+1'!$O26)</f>
        <v>0</v>
      </c>
      <c r="BE18" s="124">
        <f t="shared" si="54"/>
        <v>0</v>
      </c>
      <c r="BF18" s="124">
        <f t="shared" si="54"/>
        <v>0</v>
      </c>
      <c r="BG18" s="119">
        <f t="shared" si="55"/>
        <v>0</v>
      </c>
      <c r="BH18" s="120">
        <f t="shared" si="56"/>
        <v>0</v>
      </c>
      <c r="BI18" s="120">
        <f t="shared" si="57"/>
        <v>0</v>
      </c>
      <c r="BJ18" s="120">
        <f t="shared" si="58"/>
        <v>0</v>
      </c>
      <c r="BK18" s="263">
        <f t="shared" si="13"/>
        <v>0</v>
      </c>
      <c r="BL18" s="120">
        <f t="shared" si="59"/>
        <v>0</v>
      </c>
      <c r="BM18" s="120">
        <f t="shared" si="14"/>
        <v>0</v>
      </c>
      <c r="BN18" s="121">
        <f t="shared" si="60"/>
        <v>0</v>
      </c>
      <c r="BO18" s="259">
        <f>'Input Cost_MS6+1'!O$18</f>
        <v>0</v>
      </c>
      <c r="BP18" s="122">
        <f t="shared" si="61"/>
        <v>0</v>
      </c>
      <c r="BQ18" s="123">
        <f>BD18*(1+'Input Cost_MS6+1'!$O27)</f>
        <v>0</v>
      </c>
      <c r="BR18" s="124">
        <f t="shared" si="62"/>
        <v>0</v>
      </c>
      <c r="BS18" s="124">
        <f t="shared" si="62"/>
        <v>0</v>
      </c>
      <c r="BT18" s="119">
        <f t="shared" si="63"/>
        <v>0</v>
      </c>
      <c r="BU18" s="120">
        <f t="shared" si="64"/>
        <v>0</v>
      </c>
      <c r="BV18" s="120">
        <f t="shared" si="65"/>
        <v>0</v>
      </c>
      <c r="BW18" s="120">
        <f t="shared" si="66"/>
        <v>0</v>
      </c>
      <c r="BX18" s="263">
        <f t="shared" si="15"/>
        <v>0</v>
      </c>
      <c r="BY18" s="120">
        <f t="shared" si="67"/>
        <v>0</v>
      </c>
      <c r="BZ18" s="120">
        <f t="shared" si="16"/>
        <v>0</v>
      </c>
      <c r="CA18" s="121">
        <f t="shared" si="68"/>
        <v>0</v>
      </c>
      <c r="CB18" s="259">
        <f>'Input Cost_MS6+1'!O$19</f>
        <v>0</v>
      </c>
      <c r="CC18" s="122">
        <f t="shared" si="69"/>
        <v>0</v>
      </c>
      <c r="CD18" s="123">
        <f>BQ18*(1+'Input Cost_MS6+1'!$O28)</f>
        <v>0</v>
      </c>
      <c r="CE18" s="124">
        <f t="shared" si="70"/>
        <v>0</v>
      </c>
      <c r="CF18" s="124">
        <f t="shared" si="70"/>
        <v>0</v>
      </c>
      <c r="CG18" s="119">
        <f t="shared" si="71"/>
        <v>0</v>
      </c>
      <c r="CH18" s="120">
        <f t="shared" si="72"/>
        <v>0</v>
      </c>
      <c r="CI18" s="120">
        <f t="shared" si="73"/>
        <v>0</v>
      </c>
      <c r="CJ18" s="120">
        <f t="shared" si="74"/>
        <v>0</v>
      </c>
      <c r="CK18" s="263">
        <f t="shared" si="17"/>
        <v>0</v>
      </c>
      <c r="CL18" s="120">
        <f t="shared" si="75"/>
        <v>0</v>
      </c>
      <c r="CM18" s="120">
        <f t="shared" si="18"/>
        <v>0</v>
      </c>
      <c r="CN18" s="121">
        <f t="shared" si="76"/>
        <v>0</v>
      </c>
      <c r="CO18" s="260">
        <f t="shared" si="77"/>
        <v>0</v>
      </c>
      <c r="CP18" s="126">
        <f t="shared" si="78"/>
        <v>0</v>
      </c>
      <c r="CQ18" s="127" t="str">
        <f t="shared" si="79"/>
        <v/>
      </c>
      <c r="CR18" s="128" t="str">
        <f t="shared" si="80"/>
        <v/>
      </c>
      <c r="CS18" s="128" t="str">
        <f t="shared" si="81"/>
        <v/>
      </c>
      <c r="CT18" s="129">
        <f t="shared" si="85"/>
        <v>0</v>
      </c>
      <c r="CU18" s="130">
        <f t="shared" si="85"/>
        <v>0</v>
      </c>
      <c r="CV18" s="130">
        <f t="shared" si="85"/>
        <v>0</v>
      </c>
      <c r="CW18" s="130">
        <f t="shared" si="85"/>
        <v>0</v>
      </c>
      <c r="CX18" s="130">
        <f t="shared" si="19"/>
        <v>0</v>
      </c>
      <c r="CY18" s="130">
        <f t="shared" si="19"/>
        <v>0</v>
      </c>
      <c r="CZ18" s="130">
        <f t="shared" si="20"/>
        <v>0</v>
      </c>
      <c r="DA18" s="131">
        <f t="shared" si="82"/>
        <v>0</v>
      </c>
      <c r="DB18" s="132" t="str">
        <f t="shared" si="83"/>
        <v/>
      </c>
      <c r="DC18" s="133" t="str">
        <f t="shared" si="84"/>
        <v/>
      </c>
    </row>
    <row r="19" spans="1:107">
      <c r="A19" s="199">
        <f>'Input Cost_MS6+1'!P11</f>
        <v>0</v>
      </c>
      <c r="B19" s="194">
        <f>'Input Cost_MS6+1'!P$13</f>
        <v>0</v>
      </c>
      <c r="C19" s="657">
        <f>'Input Cost_MS6+1'!P$117/100</f>
        <v>0</v>
      </c>
      <c r="D19" s="654">
        <f>C19*(1+'Input Cost_MS6+1'!P$22)</f>
        <v>0</v>
      </c>
      <c r="E19" s="197">
        <f>('Kalkulation_MS6+1'!$R$26)/100</f>
        <v>0</v>
      </c>
      <c r="F19" s="197">
        <f>('Kalkulation_MS6+1'!$R$35)/100</f>
        <v>0</v>
      </c>
      <c r="G19" s="119">
        <f t="shared" si="21"/>
        <v>0</v>
      </c>
      <c r="H19" s="120">
        <f t="shared" si="22"/>
        <v>0</v>
      </c>
      <c r="I19" s="120">
        <f t="shared" si="23"/>
        <v>0</v>
      </c>
      <c r="J19" s="120">
        <f t="shared" si="24"/>
        <v>0</v>
      </c>
      <c r="K19" s="120">
        <f t="shared" si="25"/>
        <v>0</v>
      </c>
      <c r="L19" s="120">
        <f t="shared" si="26"/>
        <v>0</v>
      </c>
      <c r="M19" s="120">
        <f t="shared" si="27"/>
        <v>0</v>
      </c>
      <c r="N19" s="121">
        <f t="shared" si="28"/>
        <v>0</v>
      </c>
      <c r="O19" s="259">
        <f>'Input Cost_MS6+1'!P$14</f>
        <v>0</v>
      </c>
      <c r="P19" s="122">
        <f t="shared" si="29"/>
        <v>0</v>
      </c>
      <c r="Q19" s="123">
        <f>D19*(1+'Input Cost_MS6+1'!$P23)</f>
        <v>0</v>
      </c>
      <c r="R19" s="124">
        <f t="shared" si="30"/>
        <v>0</v>
      </c>
      <c r="S19" s="124">
        <f t="shared" si="30"/>
        <v>0</v>
      </c>
      <c r="T19" s="119">
        <f t="shared" si="31"/>
        <v>0</v>
      </c>
      <c r="U19" s="120">
        <f t="shared" si="32"/>
        <v>0</v>
      </c>
      <c r="V19" s="120">
        <f t="shared" si="33"/>
        <v>0</v>
      </c>
      <c r="W19" s="120">
        <f t="shared" si="34"/>
        <v>0</v>
      </c>
      <c r="X19" s="120">
        <f t="shared" si="7"/>
        <v>0</v>
      </c>
      <c r="Y19" s="120">
        <f t="shared" si="35"/>
        <v>0</v>
      </c>
      <c r="Z19" s="120">
        <f t="shared" si="8"/>
        <v>0</v>
      </c>
      <c r="AA19" s="121">
        <f t="shared" si="36"/>
        <v>0</v>
      </c>
      <c r="AB19" s="259">
        <f>'Input Cost_MS6+1'!P$15</f>
        <v>0</v>
      </c>
      <c r="AC19" s="122">
        <f t="shared" si="37"/>
        <v>0</v>
      </c>
      <c r="AD19" s="123">
        <f>Q19*(1+'Input Cost_MS6+1'!$P24)</f>
        <v>0</v>
      </c>
      <c r="AE19" s="124">
        <f t="shared" si="38"/>
        <v>0</v>
      </c>
      <c r="AF19" s="124">
        <f t="shared" si="38"/>
        <v>0</v>
      </c>
      <c r="AG19" s="119">
        <f t="shared" si="39"/>
        <v>0</v>
      </c>
      <c r="AH19" s="120">
        <f t="shared" si="40"/>
        <v>0</v>
      </c>
      <c r="AI19" s="120">
        <f t="shared" si="41"/>
        <v>0</v>
      </c>
      <c r="AJ19" s="120">
        <f t="shared" si="42"/>
        <v>0</v>
      </c>
      <c r="AK19" s="120">
        <f t="shared" si="9"/>
        <v>0</v>
      </c>
      <c r="AL19" s="120">
        <f t="shared" si="43"/>
        <v>0</v>
      </c>
      <c r="AM19" s="125">
        <f t="shared" si="10"/>
        <v>0</v>
      </c>
      <c r="AN19" s="121">
        <f t="shared" si="44"/>
        <v>0</v>
      </c>
      <c r="AO19" s="259">
        <f>'Input Cost_MS6+1'!P$16</f>
        <v>0</v>
      </c>
      <c r="AP19" s="122">
        <f t="shared" si="45"/>
        <v>0</v>
      </c>
      <c r="AQ19" s="123">
        <f>AD19*(1+'Input Cost_MS6+1'!$P25)</f>
        <v>0</v>
      </c>
      <c r="AR19" s="124">
        <f t="shared" si="46"/>
        <v>0</v>
      </c>
      <c r="AS19" s="124">
        <f t="shared" si="46"/>
        <v>0</v>
      </c>
      <c r="AT19" s="119">
        <f t="shared" si="47"/>
        <v>0</v>
      </c>
      <c r="AU19" s="120">
        <f t="shared" si="48"/>
        <v>0</v>
      </c>
      <c r="AV19" s="120">
        <f t="shared" si="49"/>
        <v>0</v>
      </c>
      <c r="AW19" s="120">
        <f t="shared" si="50"/>
        <v>0</v>
      </c>
      <c r="AX19" s="120">
        <f t="shared" si="11"/>
        <v>0</v>
      </c>
      <c r="AY19" s="120">
        <f t="shared" si="51"/>
        <v>0</v>
      </c>
      <c r="AZ19" s="120">
        <f t="shared" si="12"/>
        <v>0</v>
      </c>
      <c r="BA19" s="121">
        <f t="shared" si="52"/>
        <v>0</v>
      </c>
      <c r="BB19" s="259">
        <f>'Input Cost_MS6+1'!P$17</f>
        <v>0</v>
      </c>
      <c r="BC19" s="122">
        <f t="shared" si="53"/>
        <v>0</v>
      </c>
      <c r="BD19" s="123">
        <f>AQ19*(1+'Input Cost_MS6+1'!$P26)</f>
        <v>0</v>
      </c>
      <c r="BE19" s="124">
        <f t="shared" si="54"/>
        <v>0</v>
      </c>
      <c r="BF19" s="124">
        <f t="shared" si="54"/>
        <v>0</v>
      </c>
      <c r="BG19" s="119">
        <f t="shared" si="55"/>
        <v>0</v>
      </c>
      <c r="BH19" s="120">
        <f t="shared" si="56"/>
        <v>0</v>
      </c>
      <c r="BI19" s="120">
        <f t="shared" si="57"/>
        <v>0</v>
      </c>
      <c r="BJ19" s="120">
        <f t="shared" si="58"/>
        <v>0</v>
      </c>
      <c r="BK19" s="263">
        <f t="shared" si="13"/>
        <v>0</v>
      </c>
      <c r="BL19" s="120">
        <f t="shared" si="59"/>
        <v>0</v>
      </c>
      <c r="BM19" s="120">
        <f t="shared" si="14"/>
        <v>0</v>
      </c>
      <c r="BN19" s="121">
        <f t="shared" si="60"/>
        <v>0</v>
      </c>
      <c r="BO19" s="259">
        <f>'Input Cost_MS6+1'!P$18</f>
        <v>0</v>
      </c>
      <c r="BP19" s="122">
        <f t="shared" si="61"/>
        <v>0</v>
      </c>
      <c r="BQ19" s="123">
        <f>BD19*(1+'Input Cost_MS6+1'!$P27)</f>
        <v>0</v>
      </c>
      <c r="BR19" s="124">
        <f t="shared" si="62"/>
        <v>0</v>
      </c>
      <c r="BS19" s="124">
        <f t="shared" si="62"/>
        <v>0</v>
      </c>
      <c r="BT19" s="119">
        <f t="shared" si="63"/>
        <v>0</v>
      </c>
      <c r="BU19" s="120">
        <f t="shared" si="64"/>
        <v>0</v>
      </c>
      <c r="BV19" s="120">
        <f t="shared" si="65"/>
        <v>0</v>
      </c>
      <c r="BW19" s="120">
        <f t="shared" si="66"/>
        <v>0</v>
      </c>
      <c r="BX19" s="263">
        <f t="shared" si="15"/>
        <v>0</v>
      </c>
      <c r="BY19" s="120">
        <f t="shared" si="67"/>
        <v>0</v>
      </c>
      <c r="BZ19" s="120">
        <f t="shared" si="16"/>
        <v>0</v>
      </c>
      <c r="CA19" s="121">
        <f t="shared" si="68"/>
        <v>0</v>
      </c>
      <c r="CB19" s="259">
        <f>'Input Cost_MS6+1'!P$19</f>
        <v>0</v>
      </c>
      <c r="CC19" s="122">
        <f t="shared" si="69"/>
        <v>0</v>
      </c>
      <c r="CD19" s="123">
        <f>BQ19*(1+'Input Cost_MS6+1'!$P28)</f>
        <v>0</v>
      </c>
      <c r="CE19" s="124">
        <f t="shared" si="70"/>
        <v>0</v>
      </c>
      <c r="CF19" s="124">
        <f t="shared" si="70"/>
        <v>0</v>
      </c>
      <c r="CG19" s="119">
        <f t="shared" si="71"/>
        <v>0</v>
      </c>
      <c r="CH19" s="120">
        <f t="shared" si="72"/>
        <v>0</v>
      </c>
      <c r="CI19" s="120">
        <f t="shared" si="73"/>
        <v>0</v>
      </c>
      <c r="CJ19" s="120">
        <f t="shared" si="74"/>
        <v>0</v>
      </c>
      <c r="CK19" s="263">
        <f t="shared" si="17"/>
        <v>0</v>
      </c>
      <c r="CL19" s="120">
        <f t="shared" si="75"/>
        <v>0</v>
      </c>
      <c r="CM19" s="120">
        <f t="shared" si="18"/>
        <v>0</v>
      </c>
      <c r="CN19" s="121">
        <f t="shared" si="76"/>
        <v>0</v>
      </c>
      <c r="CO19" s="260">
        <f t="shared" si="77"/>
        <v>0</v>
      </c>
      <c r="CP19" s="126">
        <f t="shared" si="78"/>
        <v>0</v>
      </c>
      <c r="CQ19" s="127" t="str">
        <f t="shared" si="79"/>
        <v/>
      </c>
      <c r="CR19" s="128" t="str">
        <f t="shared" si="80"/>
        <v/>
      </c>
      <c r="CS19" s="128" t="str">
        <f t="shared" si="81"/>
        <v/>
      </c>
      <c r="CT19" s="129">
        <f t="shared" si="85"/>
        <v>0</v>
      </c>
      <c r="CU19" s="130">
        <f t="shared" si="85"/>
        <v>0</v>
      </c>
      <c r="CV19" s="130">
        <f t="shared" si="85"/>
        <v>0</v>
      </c>
      <c r="CW19" s="130">
        <f t="shared" si="85"/>
        <v>0</v>
      </c>
      <c r="CX19" s="130">
        <f t="shared" si="19"/>
        <v>0</v>
      </c>
      <c r="CY19" s="130">
        <f t="shared" si="19"/>
        <v>0</v>
      </c>
      <c r="CZ19" s="130">
        <f t="shared" si="20"/>
        <v>0</v>
      </c>
      <c r="DA19" s="131">
        <f t="shared" si="82"/>
        <v>0</v>
      </c>
      <c r="DB19" s="132" t="str">
        <f t="shared" si="83"/>
        <v/>
      </c>
      <c r="DC19" s="133" t="str">
        <f t="shared" si="84"/>
        <v/>
      </c>
    </row>
    <row r="20" spans="1:107">
      <c r="A20" s="199">
        <f>'Input Cost_MS6+1'!Q11</f>
        <v>0</v>
      </c>
      <c r="B20" s="194">
        <f>'Input Cost_MS6+1'!Q$13</f>
        <v>0</v>
      </c>
      <c r="C20" s="657">
        <f>'Input Cost_MS6+1'!Q$117/100</f>
        <v>0</v>
      </c>
      <c r="D20" s="654">
        <f>C20*(1+'Input Cost_MS6+1'!Q$22)</f>
        <v>0</v>
      </c>
      <c r="E20" s="197">
        <f>('Kalkulation_MS6+1'!$S$26)/100</f>
        <v>0</v>
      </c>
      <c r="F20" s="197">
        <f>('Kalkulation_MS6+1'!$S$35)/100</f>
        <v>0</v>
      </c>
      <c r="G20" s="119">
        <f t="shared" si="21"/>
        <v>0</v>
      </c>
      <c r="H20" s="120">
        <f t="shared" si="22"/>
        <v>0</v>
      </c>
      <c r="I20" s="120">
        <f t="shared" si="23"/>
        <v>0</v>
      </c>
      <c r="J20" s="120">
        <f t="shared" si="24"/>
        <v>0</v>
      </c>
      <c r="K20" s="120">
        <f t="shared" si="25"/>
        <v>0</v>
      </c>
      <c r="L20" s="120">
        <f t="shared" si="26"/>
        <v>0</v>
      </c>
      <c r="M20" s="120">
        <f t="shared" si="27"/>
        <v>0</v>
      </c>
      <c r="N20" s="121">
        <f t="shared" si="28"/>
        <v>0</v>
      </c>
      <c r="O20" s="259">
        <f>'Input Cost_MS6+1'!Q$14</f>
        <v>0</v>
      </c>
      <c r="P20" s="122">
        <f t="shared" si="29"/>
        <v>0</v>
      </c>
      <c r="Q20" s="123">
        <f>D20*(1+'Input Cost_MS6+1'!$Q23)</f>
        <v>0</v>
      </c>
      <c r="R20" s="124">
        <f t="shared" si="30"/>
        <v>0</v>
      </c>
      <c r="S20" s="124">
        <f t="shared" si="30"/>
        <v>0</v>
      </c>
      <c r="T20" s="119">
        <f t="shared" si="31"/>
        <v>0</v>
      </c>
      <c r="U20" s="120">
        <f t="shared" si="32"/>
        <v>0</v>
      </c>
      <c r="V20" s="120">
        <f t="shared" si="33"/>
        <v>0</v>
      </c>
      <c r="W20" s="120">
        <f t="shared" si="34"/>
        <v>0</v>
      </c>
      <c r="X20" s="120">
        <f t="shared" si="7"/>
        <v>0</v>
      </c>
      <c r="Y20" s="120">
        <f t="shared" si="35"/>
        <v>0</v>
      </c>
      <c r="Z20" s="120">
        <f t="shared" si="8"/>
        <v>0</v>
      </c>
      <c r="AA20" s="121">
        <f t="shared" si="36"/>
        <v>0</v>
      </c>
      <c r="AB20" s="259">
        <f>'Input Cost_MS6+1'!Q$15</f>
        <v>0</v>
      </c>
      <c r="AC20" s="122">
        <f t="shared" si="37"/>
        <v>0</v>
      </c>
      <c r="AD20" s="123">
        <f>Q20*(1+'Input Cost_MS6+1'!$Q24)</f>
        <v>0</v>
      </c>
      <c r="AE20" s="124">
        <f t="shared" si="38"/>
        <v>0</v>
      </c>
      <c r="AF20" s="124">
        <f t="shared" si="38"/>
        <v>0</v>
      </c>
      <c r="AG20" s="119">
        <f t="shared" si="39"/>
        <v>0</v>
      </c>
      <c r="AH20" s="120">
        <f t="shared" si="40"/>
        <v>0</v>
      </c>
      <c r="AI20" s="120">
        <f t="shared" si="41"/>
        <v>0</v>
      </c>
      <c r="AJ20" s="120">
        <f t="shared" si="42"/>
        <v>0</v>
      </c>
      <c r="AK20" s="120">
        <f t="shared" si="9"/>
        <v>0</v>
      </c>
      <c r="AL20" s="120">
        <f t="shared" si="43"/>
        <v>0</v>
      </c>
      <c r="AM20" s="125">
        <f t="shared" si="10"/>
        <v>0</v>
      </c>
      <c r="AN20" s="121">
        <f t="shared" si="44"/>
        <v>0</v>
      </c>
      <c r="AO20" s="259">
        <f>'Input Cost_MS6+1'!Q$16</f>
        <v>0</v>
      </c>
      <c r="AP20" s="122">
        <f t="shared" si="45"/>
        <v>0</v>
      </c>
      <c r="AQ20" s="123">
        <f>AD20*(1+'Input Cost_MS6+1'!$Q25)</f>
        <v>0</v>
      </c>
      <c r="AR20" s="124">
        <f t="shared" si="46"/>
        <v>0</v>
      </c>
      <c r="AS20" s="124">
        <f t="shared" si="46"/>
        <v>0</v>
      </c>
      <c r="AT20" s="119">
        <f t="shared" si="47"/>
        <v>0</v>
      </c>
      <c r="AU20" s="120">
        <f t="shared" si="48"/>
        <v>0</v>
      </c>
      <c r="AV20" s="120">
        <f t="shared" si="49"/>
        <v>0</v>
      </c>
      <c r="AW20" s="120">
        <f t="shared" si="50"/>
        <v>0</v>
      </c>
      <c r="AX20" s="120">
        <f t="shared" si="11"/>
        <v>0</v>
      </c>
      <c r="AY20" s="120">
        <f t="shared" si="51"/>
        <v>0</v>
      </c>
      <c r="AZ20" s="120">
        <f t="shared" si="12"/>
        <v>0</v>
      </c>
      <c r="BA20" s="121">
        <f t="shared" si="52"/>
        <v>0</v>
      </c>
      <c r="BB20" s="259">
        <f>'Input Cost_MS6+1'!Q$17</f>
        <v>0</v>
      </c>
      <c r="BC20" s="122">
        <f t="shared" si="53"/>
        <v>0</v>
      </c>
      <c r="BD20" s="123">
        <f>AQ20*(1+'Input Cost_MS6+1'!$Q26)</f>
        <v>0</v>
      </c>
      <c r="BE20" s="124">
        <f t="shared" si="54"/>
        <v>0</v>
      </c>
      <c r="BF20" s="124">
        <f t="shared" si="54"/>
        <v>0</v>
      </c>
      <c r="BG20" s="119">
        <f t="shared" si="55"/>
        <v>0</v>
      </c>
      <c r="BH20" s="120">
        <f t="shared" si="56"/>
        <v>0</v>
      </c>
      <c r="BI20" s="120">
        <f t="shared" si="57"/>
        <v>0</v>
      </c>
      <c r="BJ20" s="120">
        <f t="shared" si="58"/>
        <v>0</v>
      </c>
      <c r="BK20" s="263">
        <f t="shared" si="13"/>
        <v>0</v>
      </c>
      <c r="BL20" s="120">
        <f t="shared" si="59"/>
        <v>0</v>
      </c>
      <c r="BM20" s="120">
        <f t="shared" si="14"/>
        <v>0</v>
      </c>
      <c r="BN20" s="121">
        <f t="shared" si="60"/>
        <v>0</v>
      </c>
      <c r="BO20" s="259">
        <f>'Input Cost_MS6+1'!Q$18</f>
        <v>0</v>
      </c>
      <c r="BP20" s="122">
        <f t="shared" si="61"/>
        <v>0</v>
      </c>
      <c r="BQ20" s="123">
        <f>BD20*(1+'Input Cost_MS6+1'!$Q27)</f>
        <v>0</v>
      </c>
      <c r="BR20" s="124">
        <f t="shared" si="62"/>
        <v>0</v>
      </c>
      <c r="BS20" s="124">
        <f t="shared" si="62"/>
        <v>0</v>
      </c>
      <c r="BT20" s="119">
        <f t="shared" si="63"/>
        <v>0</v>
      </c>
      <c r="BU20" s="120">
        <f t="shared" si="64"/>
        <v>0</v>
      </c>
      <c r="BV20" s="120">
        <f t="shared" si="65"/>
        <v>0</v>
      </c>
      <c r="BW20" s="120">
        <f t="shared" si="66"/>
        <v>0</v>
      </c>
      <c r="BX20" s="263">
        <f t="shared" si="15"/>
        <v>0</v>
      </c>
      <c r="BY20" s="120">
        <f t="shared" si="67"/>
        <v>0</v>
      </c>
      <c r="BZ20" s="120">
        <f t="shared" si="16"/>
        <v>0</v>
      </c>
      <c r="CA20" s="121">
        <f t="shared" si="68"/>
        <v>0</v>
      </c>
      <c r="CB20" s="259">
        <f>'Input Cost_MS6+1'!Q$19</f>
        <v>0</v>
      </c>
      <c r="CC20" s="122">
        <f t="shared" si="69"/>
        <v>0</v>
      </c>
      <c r="CD20" s="123">
        <f>BQ20*(1+'Input Cost_MS6+1'!$Q28)</f>
        <v>0</v>
      </c>
      <c r="CE20" s="124">
        <f t="shared" si="70"/>
        <v>0</v>
      </c>
      <c r="CF20" s="124">
        <f t="shared" si="70"/>
        <v>0</v>
      </c>
      <c r="CG20" s="119">
        <f t="shared" si="71"/>
        <v>0</v>
      </c>
      <c r="CH20" s="120">
        <f t="shared" si="72"/>
        <v>0</v>
      </c>
      <c r="CI20" s="120">
        <f t="shared" si="73"/>
        <v>0</v>
      </c>
      <c r="CJ20" s="120">
        <f t="shared" si="74"/>
        <v>0</v>
      </c>
      <c r="CK20" s="263">
        <f t="shared" si="17"/>
        <v>0</v>
      </c>
      <c r="CL20" s="120">
        <f t="shared" si="75"/>
        <v>0</v>
      </c>
      <c r="CM20" s="120">
        <f t="shared" si="18"/>
        <v>0</v>
      </c>
      <c r="CN20" s="121">
        <f t="shared" si="76"/>
        <v>0</v>
      </c>
      <c r="CO20" s="260">
        <f t="shared" si="77"/>
        <v>0</v>
      </c>
      <c r="CP20" s="126">
        <f t="shared" si="78"/>
        <v>0</v>
      </c>
      <c r="CQ20" s="127" t="str">
        <f t="shared" si="79"/>
        <v/>
      </c>
      <c r="CR20" s="128" t="str">
        <f t="shared" si="80"/>
        <v/>
      </c>
      <c r="CS20" s="128" t="str">
        <f t="shared" si="81"/>
        <v/>
      </c>
      <c r="CT20" s="129">
        <f t="shared" si="85"/>
        <v>0</v>
      </c>
      <c r="CU20" s="130">
        <f t="shared" si="85"/>
        <v>0</v>
      </c>
      <c r="CV20" s="130">
        <f t="shared" si="85"/>
        <v>0</v>
      </c>
      <c r="CW20" s="130">
        <f t="shared" si="85"/>
        <v>0</v>
      </c>
      <c r="CX20" s="130">
        <f t="shared" si="19"/>
        <v>0</v>
      </c>
      <c r="CY20" s="130">
        <f t="shared" si="19"/>
        <v>0</v>
      </c>
      <c r="CZ20" s="130">
        <f t="shared" si="20"/>
        <v>0</v>
      </c>
      <c r="DA20" s="131">
        <f t="shared" si="82"/>
        <v>0</v>
      </c>
      <c r="DB20" s="132" t="str">
        <f t="shared" si="83"/>
        <v/>
      </c>
      <c r="DC20" s="133" t="str">
        <f t="shared" si="84"/>
        <v/>
      </c>
    </row>
    <row r="21" spans="1:107">
      <c r="A21" s="199">
        <f>'Input Cost_MS6+1'!R11</f>
        <v>0</v>
      </c>
      <c r="B21" s="194">
        <f>'Input Cost_MS6+1'!R$13</f>
        <v>0</v>
      </c>
      <c r="C21" s="657">
        <f>'Input Cost_MS6+1'!R$117/100</f>
        <v>0</v>
      </c>
      <c r="D21" s="654">
        <f>C21*(1+'Input Cost_MS6+1'!R$22)</f>
        <v>0</v>
      </c>
      <c r="E21" s="197">
        <f>('Kalkulation_MS6+1'!$T$26)/100</f>
        <v>0</v>
      </c>
      <c r="F21" s="197">
        <f>('Kalkulation_MS6+1'!$T$35)/100</f>
        <v>0</v>
      </c>
      <c r="G21" s="119">
        <f t="shared" si="21"/>
        <v>0</v>
      </c>
      <c r="H21" s="120">
        <f t="shared" si="22"/>
        <v>0</v>
      </c>
      <c r="I21" s="120">
        <f t="shared" si="23"/>
        <v>0</v>
      </c>
      <c r="J21" s="120">
        <f t="shared" si="24"/>
        <v>0</v>
      </c>
      <c r="K21" s="120">
        <f t="shared" si="25"/>
        <v>0</v>
      </c>
      <c r="L21" s="120">
        <f t="shared" si="26"/>
        <v>0</v>
      </c>
      <c r="M21" s="120">
        <f t="shared" si="27"/>
        <v>0</v>
      </c>
      <c r="N21" s="121">
        <f t="shared" si="28"/>
        <v>0</v>
      </c>
      <c r="O21" s="259">
        <f>'Input Cost_MS6+1'!R$14</f>
        <v>0</v>
      </c>
      <c r="P21" s="122">
        <f t="shared" si="29"/>
        <v>0</v>
      </c>
      <c r="Q21" s="123">
        <f>D21*(1+'Input Cost_MS6+1'!$R23)</f>
        <v>0</v>
      </c>
      <c r="R21" s="124">
        <f t="shared" si="30"/>
        <v>0</v>
      </c>
      <c r="S21" s="124">
        <f t="shared" si="30"/>
        <v>0</v>
      </c>
      <c r="T21" s="119">
        <f t="shared" si="31"/>
        <v>0</v>
      </c>
      <c r="U21" s="120">
        <f t="shared" si="32"/>
        <v>0</v>
      </c>
      <c r="V21" s="120">
        <f t="shared" si="33"/>
        <v>0</v>
      </c>
      <c r="W21" s="120">
        <f t="shared" si="34"/>
        <v>0</v>
      </c>
      <c r="X21" s="120">
        <f t="shared" si="7"/>
        <v>0</v>
      </c>
      <c r="Y21" s="120">
        <f t="shared" si="35"/>
        <v>0</v>
      </c>
      <c r="Z21" s="120">
        <f t="shared" si="8"/>
        <v>0</v>
      </c>
      <c r="AA21" s="121">
        <f t="shared" si="36"/>
        <v>0</v>
      </c>
      <c r="AB21" s="259">
        <f>'Input Cost_MS6+1'!R$15</f>
        <v>0</v>
      </c>
      <c r="AC21" s="122">
        <f t="shared" si="37"/>
        <v>0</v>
      </c>
      <c r="AD21" s="123">
        <f>Q21*(1+'Input Cost_MS6+1'!$R24)</f>
        <v>0</v>
      </c>
      <c r="AE21" s="124">
        <f t="shared" si="38"/>
        <v>0</v>
      </c>
      <c r="AF21" s="124">
        <f t="shared" si="38"/>
        <v>0</v>
      </c>
      <c r="AG21" s="119">
        <f t="shared" si="39"/>
        <v>0</v>
      </c>
      <c r="AH21" s="120">
        <f t="shared" si="40"/>
        <v>0</v>
      </c>
      <c r="AI21" s="120">
        <f t="shared" si="41"/>
        <v>0</v>
      </c>
      <c r="AJ21" s="120">
        <f t="shared" si="42"/>
        <v>0</v>
      </c>
      <c r="AK21" s="120">
        <f t="shared" si="9"/>
        <v>0</v>
      </c>
      <c r="AL21" s="120">
        <f t="shared" si="43"/>
        <v>0</v>
      </c>
      <c r="AM21" s="125">
        <f t="shared" si="10"/>
        <v>0</v>
      </c>
      <c r="AN21" s="121">
        <f t="shared" si="44"/>
        <v>0</v>
      </c>
      <c r="AO21" s="259">
        <f>'Input Cost_MS6+1'!R$16</f>
        <v>0</v>
      </c>
      <c r="AP21" s="122">
        <f t="shared" si="45"/>
        <v>0</v>
      </c>
      <c r="AQ21" s="123">
        <f>AD21*(1+'Input Cost_MS6+1'!$R25)</f>
        <v>0</v>
      </c>
      <c r="AR21" s="124">
        <f t="shared" si="46"/>
        <v>0</v>
      </c>
      <c r="AS21" s="124">
        <f t="shared" si="46"/>
        <v>0</v>
      </c>
      <c r="AT21" s="119">
        <f t="shared" si="47"/>
        <v>0</v>
      </c>
      <c r="AU21" s="120">
        <f t="shared" si="48"/>
        <v>0</v>
      </c>
      <c r="AV21" s="120">
        <f t="shared" si="49"/>
        <v>0</v>
      </c>
      <c r="AW21" s="120">
        <f t="shared" si="50"/>
        <v>0</v>
      </c>
      <c r="AX21" s="120">
        <f t="shared" si="11"/>
        <v>0</v>
      </c>
      <c r="AY21" s="120">
        <f t="shared" si="51"/>
        <v>0</v>
      </c>
      <c r="AZ21" s="120">
        <f t="shared" si="12"/>
        <v>0</v>
      </c>
      <c r="BA21" s="121">
        <f t="shared" si="52"/>
        <v>0</v>
      </c>
      <c r="BB21" s="259">
        <f>'Input Cost_MS6+1'!R$17</f>
        <v>0</v>
      </c>
      <c r="BC21" s="122">
        <f t="shared" si="53"/>
        <v>0</v>
      </c>
      <c r="BD21" s="123">
        <f>AQ21*(1+'Input Cost_MS6+1'!$R26)</f>
        <v>0</v>
      </c>
      <c r="BE21" s="124">
        <f t="shared" si="54"/>
        <v>0</v>
      </c>
      <c r="BF21" s="124">
        <f t="shared" si="54"/>
        <v>0</v>
      </c>
      <c r="BG21" s="119">
        <f t="shared" si="55"/>
        <v>0</v>
      </c>
      <c r="BH21" s="120">
        <f t="shared" si="56"/>
        <v>0</v>
      </c>
      <c r="BI21" s="120">
        <f t="shared" si="57"/>
        <v>0</v>
      </c>
      <c r="BJ21" s="120">
        <f t="shared" si="58"/>
        <v>0</v>
      </c>
      <c r="BK21" s="263">
        <f t="shared" si="13"/>
        <v>0</v>
      </c>
      <c r="BL21" s="120">
        <f t="shared" si="59"/>
        <v>0</v>
      </c>
      <c r="BM21" s="120">
        <f t="shared" si="14"/>
        <v>0</v>
      </c>
      <c r="BN21" s="121">
        <f t="shared" si="60"/>
        <v>0</v>
      </c>
      <c r="BO21" s="259">
        <f>'Input Cost_MS6+1'!R$18</f>
        <v>0</v>
      </c>
      <c r="BP21" s="122">
        <f t="shared" si="61"/>
        <v>0</v>
      </c>
      <c r="BQ21" s="123">
        <f>BD21*(1+'Input Cost_MS6+1'!$R27)</f>
        <v>0</v>
      </c>
      <c r="BR21" s="124">
        <f t="shared" si="62"/>
        <v>0</v>
      </c>
      <c r="BS21" s="124">
        <f t="shared" si="62"/>
        <v>0</v>
      </c>
      <c r="BT21" s="119">
        <f t="shared" si="63"/>
        <v>0</v>
      </c>
      <c r="BU21" s="120">
        <f t="shared" si="64"/>
        <v>0</v>
      </c>
      <c r="BV21" s="120">
        <f t="shared" si="65"/>
        <v>0</v>
      </c>
      <c r="BW21" s="120">
        <f t="shared" si="66"/>
        <v>0</v>
      </c>
      <c r="BX21" s="263">
        <f t="shared" si="15"/>
        <v>0</v>
      </c>
      <c r="BY21" s="120">
        <f t="shared" si="67"/>
        <v>0</v>
      </c>
      <c r="BZ21" s="120">
        <f t="shared" si="16"/>
        <v>0</v>
      </c>
      <c r="CA21" s="121">
        <f t="shared" si="68"/>
        <v>0</v>
      </c>
      <c r="CB21" s="259">
        <f>'Input Cost_MS6+1'!R$19</f>
        <v>0</v>
      </c>
      <c r="CC21" s="122">
        <f t="shared" si="69"/>
        <v>0</v>
      </c>
      <c r="CD21" s="123">
        <f>BQ21*(1+'Input Cost_MS6+1'!$R28)</f>
        <v>0</v>
      </c>
      <c r="CE21" s="124">
        <f t="shared" si="70"/>
        <v>0</v>
      </c>
      <c r="CF21" s="124">
        <f t="shared" si="70"/>
        <v>0</v>
      </c>
      <c r="CG21" s="119">
        <f t="shared" si="71"/>
        <v>0</v>
      </c>
      <c r="CH21" s="120">
        <f t="shared" si="72"/>
        <v>0</v>
      </c>
      <c r="CI21" s="120">
        <f t="shared" si="73"/>
        <v>0</v>
      </c>
      <c r="CJ21" s="120">
        <f t="shared" si="74"/>
        <v>0</v>
      </c>
      <c r="CK21" s="263">
        <f t="shared" si="17"/>
        <v>0</v>
      </c>
      <c r="CL21" s="120">
        <f t="shared" si="75"/>
        <v>0</v>
      </c>
      <c r="CM21" s="120">
        <f t="shared" si="18"/>
        <v>0</v>
      </c>
      <c r="CN21" s="121">
        <f t="shared" si="76"/>
        <v>0</v>
      </c>
      <c r="CO21" s="260">
        <f t="shared" si="77"/>
        <v>0</v>
      </c>
      <c r="CP21" s="126">
        <f t="shared" si="78"/>
        <v>0</v>
      </c>
      <c r="CQ21" s="127" t="str">
        <f t="shared" si="79"/>
        <v/>
      </c>
      <c r="CR21" s="128" t="str">
        <f t="shared" si="80"/>
        <v/>
      </c>
      <c r="CS21" s="128" t="str">
        <f t="shared" si="81"/>
        <v/>
      </c>
      <c r="CT21" s="129">
        <f>G21+T21+AG21+AT21+BG21+BT21+CG21</f>
        <v>0</v>
      </c>
      <c r="CU21" s="130">
        <f>H21+U21+AH21+AU21+BH21+BU21+CH21</f>
        <v>0</v>
      </c>
      <c r="CV21" s="130">
        <f>I21+V21+AI21+AV21+BI21+BV21+CI21</f>
        <v>0</v>
      </c>
      <c r="CW21" s="130">
        <f>J21+W21+AJ21+AW21+BJ21+BW21+CJ21</f>
        <v>0</v>
      </c>
      <c r="CX21" s="130">
        <f t="shared" si="19"/>
        <v>0</v>
      </c>
      <c r="CY21" s="130">
        <f t="shared" si="19"/>
        <v>0</v>
      </c>
      <c r="CZ21" s="130">
        <f t="shared" si="20"/>
        <v>0</v>
      </c>
      <c r="DA21" s="131">
        <f t="shared" si="82"/>
        <v>0</v>
      </c>
      <c r="DB21" s="132" t="str">
        <f t="shared" si="83"/>
        <v/>
      </c>
      <c r="DC21" s="133" t="str">
        <f t="shared" si="84"/>
        <v/>
      </c>
    </row>
    <row r="22" spans="1:107">
      <c r="A22" s="199">
        <f>'Input Cost_MS6+1'!S11</f>
        <v>0</v>
      </c>
      <c r="B22" s="194">
        <f>'Input Cost_MS6+1'!S$13</f>
        <v>0</v>
      </c>
      <c r="C22" s="657">
        <f>'Input Cost_MS6+1'!S$117/100</f>
        <v>0</v>
      </c>
      <c r="D22" s="654">
        <f>C22*(1+'Input Cost_MS6+1'!S$22)</f>
        <v>0</v>
      </c>
      <c r="E22" s="197">
        <f>('Kalkulation_MS6+1'!$U$26)/100</f>
        <v>0</v>
      </c>
      <c r="F22" s="197">
        <f>('Kalkulation_MS6+1'!$U$35)/100</f>
        <v>0</v>
      </c>
      <c r="G22" s="119">
        <f t="shared" si="21"/>
        <v>0</v>
      </c>
      <c r="H22" s="120">
        <f t="shared" si="22"/>
        <v>0</v>
      </c>
      <c r="I22" s="120">
        <f t="shared" si="23"/>
        <v>0</v>
      </c>
      <c r="J22" s="120">
        <f t="shared" si="24"/>
        <v>0</v>
      </c>
      <c r="K22" s="120">
        <f t="shared" si="25"/>
        <v>0</v>
      </c>
      <c r="L22" s="120">
        <f t="shared" si="26"/>
        <v>0</v>
      </c>
      <c r="M22" s="120">
        <f t="shared" si="27"/>
        <v>0</v>
      </c>
      <c r="N22" s="121">
        <f t="shared" si="28"/>
        <v>0</v>
      </c>
      <c r="O22" s="259">
        <f>'Input Cost_MS6+1'!S$14</f>
        <v>0</v>
      </c>
      <c r="P22" s="122">
        <f t="shared" si="29"/>
        <v>0</v>
      </c>
      <c r="Q22" s="123">
        <f>D22*(1+'Input Cost_MS6+1'!$S23)</f>
        <v>0</v>
      </c>
      <c r="R22" s="124">
        <f t="shared" si="30"/>
        <v>0</v>
      </c>
      <c r="S22" s="124">
        <f t="shared" si="30"/>
        <v>0</v>
      </c>
      <c r="T22" s="119">
        <f t="shared" si="31"/>
        <v>0</v>
      </c>
      <c r="U22" s="120">
        <f t="shared" si="32"/>
        <v>0</v>
      </c>
      <c r="V22" s="120">
        <f t="shared" si="33"/>
        <v>0</v>
      </c>
      <c r="W22" s="120">
        <f t="shared" si="34"/>
        <v>0</v>
      </c>
      <c r="X22" s="120">
        <f t="shared" si="7"/>
        <v>0</v>
      </c>
      <c r="Y22" s="120">
        <f t="shared" si="35"/>
        <v>0</v>
      </c>
      <c r="Z22" s="120">
        <f t="shared" si="8"/>
        <v>0</v>
      </c>
      <c r="AA22" s="121">
        <f t="shared" si="36"/>
        <v>0</v>
      </c>
      <c r="AB22" s="259">
        <f>'Input Cost_MS6+1'!S$15</f>
        <v>0</v>
      </c>
      <c r="AC22" s="122">
        <f t="shared" si="37"/>
        <v>0</v>
      </c>
      <c r="AD22" s="123">
        <f>Q22*(1+'Input Cost_MS6+1'!$S24)</f>
        <v>0</v>
      </c>
      <c r="AE22" s="124">
        <f t="shared" si="38"/>
        <v>0</v>
      </c>
      <c r="AF22" s="124">
        <f t="shared" si="38"/>
        <v>0</v>
      </c>
      <c r="AG22" s="119">
        <f t="shared" si="39"/>
        <v>0</v>
      </c>
      <c r="AH22" s="120">
        <f t="shared" si="40"/>
        <v>0</v>
      </c>
      <c r="AI22" s="120">
        <f t="shared" si="41"/>
        <v>0</v>
      </c>
      <c r="AJ22" s="120">
        <f t="shared" si="42"/>
        <v>0</v>
      </c>
      <c r="AK22" s="120">
        <f t="shared" si="9"/>
        <v>0</v>
      </c>
      <c r="AL22" s="120">
        <f t="shared" si="43"/>
        <v>0</v>
      </c>
      <c r="AM22" s="125">
        <f t="shared" si="10"/>
        <v>0</v>
      </c>
      <c r="AN22" s="121">
        <f t="shared" si="44"/>
        <v>0</v>
      </c>
      <c r="AO22" s="259">
        <f>'Input Cost_MS6+1'!S$16</f>
        <v>0</v>
      </c>
      <c r="AP22" s="122">
        <f t="shared" si="45"/>
        <v>0</v>
      </c>
      <c r="AQ22" s="123">
        <f>AD22*(1+'Input Cost_MS6+1'!$S25)</f>
        <v>0</v>
      </c>
      <c r="AR22" s="124">
        <f t="shared" si="46"/>
        <v>0</v>
      </c>
      <c r="AS22" s="124">
        <f t="shared" si="46"/>
        <v>0</v>
      </c>
      <c r="AT22" s="119">
        <f t="shared" si="47"/>
        <v>0</v>
      </c>
      <c r="AU22" s="120">
        <f t="shared" si="48"/>
        <v>0</v>
      </c>
      <c r="AV22" s="120">
        <f t="shared" si="49"/>
        <v>0</v>
      </c>
      <c r="AW22" s="120">
        <f t="shared" si="50"/>
        <v>0</v>
      </c>
      <c r="AX22" s="120">
        <f t="shared" si="11"/>
        <v>0</v>
      </c>
      <c r="AY22" s="120">
        <f t="shared" si="51"/>
        <v>0</v>
      </c>
      <c r="AZ22" s="120">
        <f t="shared" si="12"/>
        <v>0</v>
      </c>
      <c r="BA22" s="121">
        <f t="shared" si="52"/>
        <v>0</v>
      </c>
      <c r="BB22" s="259">
        <f>'Input Cost_MS6+1'!S$17</f>
        <v>0</v>
      </c>
      <c r="BC22" s="122">
        <f t="shared" si="53"/>
        <v>0</v>
      </c>
      <c r="BD22" s="123">
        <f>AQ22*(1+'Input Cost_MS6+1'!$S26)</f>
        <v>0</v>
      </c>
      <c r="BE22" s="124">
        <f t="shared" si="54"/>
        <v>0</v>
      </c>
      <c r="BF22" s="124">
        <f t="shared" si="54"/>
        <v>0</v>
      </c>
      <c r="BG22" s="119">
        <f t="shared" si="55"/>
        <v>0</v>
      </c>
      <c r="BH22" s="120">
        <f t="shared" si="56"/>
        <v>0</v>
      </c>
      <c r="BI22" s="120">
        <f t="shared" si="57"/>
        <v>0</v>
      </c>
      <c r="BJ22" s="120">
        <f t="shared" si="58"/>
        <v>0</v>
      </c>
      <c r="BK22" s="263">
        <f t="shared" si="13"/>
        <v>0</v>
      </c>
      <c r="BL22" s="120">
        <f t="shared" si="59"/>
        <v>0</v>
      </c>
      <c r="BM22" s="120">
        <f t="shared" si="14"/>
        <v>0</v>
      </c>
      <c r="BN22" s="121">
        <f t="shared" si="60"/>
        <v>0</v>
      </c>
      <c r="BO22" s="259">
        <f>'Input Cost_MS6+1'!S$18</f>
        <v>0</v>
      </c>
      <c r="BP22" s="122">
        <f t="shared" si="61"/>
        <v>0</v>
      </c>
      <c r="BQ22" s="123">
        <f>BD22*(1+'Input Cost_MS6+1'!$S27)</f>
        <v>0</v>
      </c>
      <c r="BR22" s="124">
        <f t="shared" si="62"/>
        <v>0</v>
      </c>
      <c r="BS22" s="124">
        <f t="shared" si="62"/>
        <v>0</v>
      </c>
      <c r="BT22" s="119">
        <f t="shared" si="63"/>
        <v>0</v>
      </c>
      <c r="BU22" s="120">
        <f t="shared" si="64"/>
        <v>0</v>
      </c>
      <c r="BV22" s="120">
        <f t="shared" si="65"/>
        <v>0</v>
      </c>
      <c r="BW22" s="120">
        <f t="shared" si="66"/>
        <v>0</v>
      </c>
      <c r="BX22" s="263">
        <f t="shared" si="15"/>
        <v>0</v>
      </c>
      <c r="BY22" s="120">
        <f t="shared" si="67"/>
        <v>0</v>
      </c>
      <c r="BZ22" s="120">
        <f t="shared" si="16"/>
        <v>0</v>
      </c>
      <c r="CA22" s="121">
        <f t="shared" si="68"/>
        <v>0</v>
      </c>
      <c r="CB22" s="259">
        <f>'Input Cost_MS6+1'!S$19</f>
        <v>0</v>
      </c>
      <c r="CC22" s="122">
        <f t="shared" si="69"/>
        <v>0</v>
      </c>
      <c r="CD22" s="123">
        <f>BQ22*(1+'Input Cost_MS6+1'!$S28)</f>
        <v>0</v>
      </c>
      <c r="CE22" s="124">
        <f t="shared" si="70"/>
        <v>0</v>
      </c>
      <c r="CF22" s="124">
        <f t="shared" si="70"/>
        <v>0</v>
      </c>
      <c r="CG22" s="119">
        <f t="shared" si="71"/>
        <v>0</v>
      </c>
      <c r="CH22" s="120">
        <f t="shared" si="72"/>
        <v>0</v>
      </c>
      <c r="CI22" s="120">
        <f t="shared" si="73"/>
        <v>0</v>
      </c>
      <c r="CJ22" s="120">
        <f t="shared" si="74"/>
        <v>0</v>
      </c>
      <c r="CK22" s="263">
        <f t="shared" si="17"/>
        <v>0</v>
      </c>
      <c r="CL22" s="120">
        <f t="shared" si="75"/>
        <v>0</v>
      </c>
      <c r="CM22" s="120">
        <f t="shared" si="18"/>
        <v>0</v>
      </c>
      <c r="CN22" s="121">
        <f t="shared" si="76"/>
        <v>0</v>
      </c>
      <c r="CO22" s="260">
        <f t="shared" si="77"/>
        <v>0</v>
      </c>
      <c r="CP22" s="126">
        <f t="shared" si="78"/>
        <v>0</v>
      </c>
      <c r="CQ22" s="127" t="str">
        <f t="shared" si="79"/>
        <v/>
      </c>
      <c r="CR22" s="128" t="str">
        <f t="shared" si="80"/>
        <v/>
      </c>
      <c r="CS22" s="128" t="str">
        <f t="shared" si="81"/>
        <v/>
      </c>
      <c r="CT22" s="129">
        <f t="shared" ref="CT22:CY46" si="86">G22+T22+AG22+AT22+BG22+BT22+CG22</f>
        <v>0</v>
      </c>
      <c r="CU22" s="130">
        <f t="shared" si="86"/>
        <v>0</v>
      </c>
      <c r="CV22" s="130">
        <f t="shared" si="86"/>
        <v>0</v>
      </c>
      <c r="CW22" s="130">
        <f t="shared" si="86"/>
        <v>0</v>
      </c>
      <c r="CX22" s="130">
        <f t="shared" si="19"/>
        <v>0</v>
      </c>
      <c r="CY22" s="130">
        <f t="shared" si="19"/>
        <v>0</v>
      </c>
      <c r="CZ22" s="130">
        <f t="shared" si="20"/>
        <v>0</v>
      </c>
      <c r="DA22" s="131">
        <f t="shared" si="82"/>
        <v>0</v>
      </c>
      <c r="DB22" s="132" t="str">
        <f t="shared" si="83"/>
        <v/>
      </c>
      <c r="DC22" s="133" t="str">
        <f t="shared" si="84"/>
        <v/>
      </c>
    </row>
    <row r="23" spans="1:107">
      <c r="A23" s="199">
        <f>'Input Cost_MS6+1'!T11</f>
        <v>0</v>
      </c>
      <c r="B23" s="194">
        <f>'Input Cost_MS6+1'!T$13</f>
        <v>0</v>
      </c>
      <c r="C23" s="657">
        <f>'Input Cost_MS6+1'!T$117/100</f>
        <v>0</v>
      </c>
      <c r="D23" s="654">
        <f>C23*(1+'Input Cost_MS6+1'!T$22)</f>
        <v>0</v>
      </c>
      <c r="E23" s="197">
        <f>('Kalkulation_MS6+1'!$V$26)/100</f>
        <v>0</v>
      </c>
      <c r="F23" s="197">
        <f>('Kalkulation_MS6+1'!$V$35)/100</f>
        <v>0</v>
      </c>
      <c r="G23" s="119">
        <f t="shared" si="21"/>
        <v>0</v>
      </c>
      <c r="H23" s="120">
        <f t="shared" si="22"/>
        <v>0</v>
      </c>
      <c r="I23" s="120">
        <f t="shared" si="23"/>
        <v>0</v>
      </c>
      <c r="J23" s="120">
        <f t="shared" si="24"/>
        <v>0</v>
      </c>
      <c r="K23" s="120">
        <f t="shared" si="25"/>
        <v>0</v>
      </c>
      <c r="L23" s="120">
        <f t="shared" si="26"/>
        <v>0</v>
      </c>
      <c r="M23" s="120">
        <f t="shared" si="27"/>
        <v>0</v>
      </c>
      <c r="N23" s="121">
        <f t="shared" si="28"/>
        <v>0</v>
      </c>
      <c r="O23" s="259">
        <f>'Input Cost_MS6+1'!T$14</f>
        <v>0</v>
      </c>
      <c r="P23" s="122">
        <f t="shared" si="29"/>
        <v>0</v>
      </c>
      <c r="Q23" s="123">
        <f>D23*(1+'Input Cost_MS6+1'!$T23)</f>
        <v>0</v>
      </c>
      <c r="R23" s="124">
        <f t="shared" si="30"/>
        <v>0</v>
      </c>
      <c r="S23" s="124">
        <f t="shared" si="30"/>
        <v>0</v>
      </c>
      <c r="T23" s="119">
        <f t="shared" si="31"/>
        <v>0</v>
      </c>
      <c r="U23" s="120">
        <f t="shared" si="32"/>
        <v>0</v>
      </c>
      <c r="V23" s="120">
        <f t="shared" si="33"/>
        <v>0</v>
      </c>
      <c r="W23" s="120">
        <f t="shared" si="34"/>
        <v>0</v>
      </c>
      <c r="X23" s="120">
        <f t="shared" si="7"/>
        <v>0</v>
      </c>
      <c r="Y23" s="120">
        <f t="shared" si="35"/>
        <v>0</v>
      </c>
      <c r="Z23" s="120">
        <f t="shared" si="8"/>
        <v>0</v>
      </c>
      <c r="AA23" s="121">
        <f t="shared" si="36"/>
        <v>0</v>
      </c>
      <c r="AB23" s="259">
        <f>'Input Cost_MS6+1'!T$15</f>
        <v>0</v>
      </c>
      <c r="AC23" s="122">
        <f t="shared" si="37"/>
        <v>0</v>
      </c>
      <c r="AD23" s="123">
        <f>Q23*(1+'Input Cost_MS6+1'!$T24)</f>
        <v>0</v>
      </c>
      <c r="AE23" s="124">
        <f t="shared" si="38"/>
        <v>0</v>
      </c>
      <c r="AF23" s="124">
        <f t="shared" si="38"/>
        <v>0</v>
      </c>
      <c r="AG23" s="119">
        <f t="shared" si="39"/>
        <v>0</v>
      </c>
      <c r="AH23" s="120">
        <f t="shared" si="40"/>
        <v>0</v>
      </c>
      <c r="AI23" s="120">
        <f t="shared" si="41"/>
        <v>0</v>
      </c>
      <c r="AJ23" s="120">
        <f t="shared" si="42"/>
        <v>0</v>
      </c>
      <c r="AK23" s="120">
        <f t="shared" si="9"/>
        <v>0</v>
      </c>
      <c r="AL23" s="120">
        <f t="shared" si="43"/>
        <v>0</v>
      </c>
      <c r="AM23" s="125">
        <f t="shared" si="10"/>
        <v>0</v>
      </c>
      <c r="AN23" s="121">
        <f t="shared" si="44"/>
        <v>0</v>
      </c>
      <c r="AO23" s="259">
        <f>'Input Cost_MS6+1'!T$16</f>
        <v>0</v>
      </c>
      <c r="AP23" s="122">
        <f t="shared" si="45"/>
        <v>0</v>
      </c>
      <c r="AQ23" s="123">
        <f>AD23*(1+'Input Cost_MS6+1'!$T25)</f>
        <v>0</v>
      </c>
      <c r="AR23" s="124">
        <f t="shared" si="46"/>
        <v>0</v>
      </c>
      <c r="AS23" s="124">
        <f t="shared" si="46"/>
        <v>0</v>
      </c>
      <c r="AT23" s="119">
        <f t="shared" si="47"/>
        <v>0</v>
      </c>
      <c r="AU23" s="120">
        <f t="shared" si="48"/>
        <v>0</v>
      </c>
      <c r="AV23" s="120">
        <f t="shared" si="49"/>
        <v>0</v>
      </c>
      <c r="AW23" s="120">
        <f t="shared" si="50"/>
        <v>0</v>
      </c>
      <c r="AX23" s="120">
        <f t="shared" si="11"/>
        <v>0</v>
      </c>
      <c r="AY23" s="120">
        <f t="shared" si="51"/>
        <v>0</v>
      </c>
      <c r="AZ23" s="120">
        <f t="shared" si="12"/>
        <v>0</v>
      </c>
      <c r="BA23" s="121">
        <f t="shared" si="52"/>
        <v>0</v>
      </c>
      <c r="BB23" s="259">
        <f>'Input Cost_MS6+1'!T$17</f>
        <v>0</v>
      </c>
      <c r="BC23" s="122">
        <f t="shared" si="53"/>
        <v>0</v>
      </c>
      <c r="BD23" s="123">
        <f>AQ23*(1+'Input Cost_MS6+1'!$T26)</f>
        <v>0</v>
      </c>
      <c r="BE23" s="124">
        <f t="shared" si="54"/>
        <v>0</v>
      </c>
      <c r="BF23" s="124">
        <f t="shared" si="54"/>
        <v>0</v>
      </c>
      <c r="BG23" s="119">
        <f t="shared" si="55"/>
        <v>0</v>
      </c>
      <c r="BH23" s="120">
        <f t="shared" si="56"/>
        <v>0</v>
      </c>
      <c r="BI23" s="120">
        <f t="shared" si="57"/>
        <v>0</v>
      </c>
      <c r="BJ23" s="120">
        <f t="shared" si="58"/>
        <v>0</v>
      </c>
      <c r="BK23" s="263">
        <f t="shared" si="13"/>
        <v>0</v>
      </c>
      <c r="BL23" s="120">
        <f t="shared" si="59"/>
        <v>0</v>
      </c>
      <c r="BM23" s="120">
        <f t="shared" si="14"/>
        <v>0</v>
      </c>
      <c r="BN23" s="121">
        <f t="shared" si="60"/>
        <v>0</v>
      </c>
      <c r="BO23" s="259">
        <f>'Input Cost_MS6+1'!T$18</f>
        <v>0</v>
      </c>
      <c r="BP23" s="122">
        <f t="shared" si="61"/>
        <v>0</v>
      </c>
      <c r="BQ23" s="123">
        <f>BD23*(1+'Input Cost_MS6+1'!$T27)</f>
        <v>0</v>
      </c>
      <c r="BR23" s="124">
        <f t="shared" si="62"/>
        <v>0</v>
      </c>
      <c r="BS23" s="124">
        <f t="shared" si="62"/>
        <v>0</v>
      </c>
      <c r="BT23" s="119">
        <f t="shared" si="63"/>
        <v>0</v>
      </c>
      <c r="BU23" s="120">
        <f t="shared" si="64"/>
        <v>0</v>
      </c>
      <c r="BV23" s="120">
        <f t="shared" si="65"/>
        <v>0</v>
      </c>
      <c r="BW23" s="120">
        <f t="shared" si="66"/>
        <v>0</v>
      </c>
      <c r="BX23" s="263">
        <f t="shared" si="15"/>
        <v>0</v>
      </c>
      <c r="BY23" s="120">
        <f t="shared" si="67"/>
        <v>0</v>
      </c>
      <c r="BZ23" s="120">
        <f t="shared" si="16"/>
        <v>0</v>
      </c>
      <c r="CA23" s="121">
        <f t="shared" si="68"/>
        <v>0</v>
      </c>
      <c r="CB23" s="259">
        <f>'Input Cost_MS6+1'!T$19</f>
        <v>0</v>
      </c>
      <c r="CC23" s="122">
        <f t="shared" si="69"/>
        <v>0</v>
      </c>
      <c r="CD23" s="123">
        <f>BQ23*(1+'Input Cost_MS6+1'!$T28)</f>
        <v>0</v>
      </c>
      <c r="CE23" s="124">
        <f t="shared" si="70"/>
        <v>0</v>
      </c>
      <c r="CF23" s="124">
        <f t="shared" si="70"/>
        <v>0</v>
      </c>
      <c r="CG23" s="119">
        <f t="shared" si="71"/>
        <v>0</v>
      </c>
      <c r="CH23" s="120">
        <f t="shared" si="72"/>
        <v>0</v>
      </c>
      <c r="CI23" s="120">
        <f t="shared" si="73"/>
        <v>0</v>
      </c>
      <c r="CJ23" s="120">
        <f t="shared" si="74"/>
        <v>0</v>
      </c>
      <c r="CK23" s="263">
        <f t="shared" si="17"/>
        <v>0</v>
      </c>
      <c r="CL23" s="120">
        <f t="shared" si="75"/>
        <v>0</v>
      </c>
      <c r="CM23" s="120">
        <f t="shared" si="18"/>
        <v>0</v>
      </c>
      <c r="CN23" s="121">
        <f t="shared" si="76"/>
        <v>0</v>
      </c>
      <c r="CO23" s="260">
        <f t="shared" si="77"/>
        <v>0</v>
      </c>
      <c r="CP23" s="126">
        <f t="shared" si="78"/>
        <v>0</v>
      </c>
      <c r="CQ23" s="127" t="str">
        <f t="shared" si="79"/>
        <v/>
      </c>
      <c r="CR23" s="128" t="str">
        <f t="shared" si="80"/>
        <v/>
      </c>
      <c r="CS23" s="128" t="str">
        <f t="shared" si="81"/>
        <v/>
      </c>
      <c r="CT23" s="129">
        <f t="shared" si="86"/>
        <v>0</v>
      </c>
      <c r="CU23" s="130">
        <f t="shared" si="86"/>
        <v>0</v>
      </c>
      <c r="CV23" s="130">
        <f t="shared" si="86"/>
        <v>0</v>
      </c>
      <c r="CW23" s="130">
        <f t="shared" si="86"/>
        <v>0</v>
      </c>
      <c r="CX23" s="130">
        <f t="shared" si="86"/>
        <v>0</v>
      </c>
      <c r="CY23" s="130">
        <f t="shared" si="86"/>
        <v>0</v>
      </c>
      <c r="CZ23" s="130">
        <f t="shared" si="20"/>
        <v>0</v>
      </c>
      <c r="DA23" s="131">
        <f t="shared" si="82"/>
        <v>0</v>
      </c>
      <c r="DB23" s="132" t="str">
        <f t="shared" si="83"/>
        <v/>
      </c>
      <c r="DC23" s="133" t="str">
        <f t="shared" si="84"/>
        <v/>
      </c>
    </row>
    <row r="24" spans="1:107">
      <c r="A24" s="199">
        <f>'Input Cost_MS6+1'!U11</f>
        <v>0</v>
      </c>
      <c r="B24" s="194">
        <f>'Input Cost_MS6+1'!U$13</f>
        <v>0</v>
      </c>
      <c r="C24" s="657">
        <f>'Input Cost_MS6+1'!U$117/100</f>
        <v>0</v>
      </c>
      <c r="D24" s="654">
        <f>C24*(1+'Input Cost_MS6+1'!U$22)</f>
        <v>0</v>
      </c>
      <c r="E24" s="197">
        <f>('Kalkulation_MS6+1'!$W$26)/100</f>
        <v>0</v>
      </c>
      <c r="F24" s="197">
        <f>('Kalkulation_MS6+1'!$W$35)/100</f>
        <v>0</v>
      </c>
      <c r="G24" s="119">
        <f t="shared" si="21"/>
        <v>0</v>
      </c>
      <c r="H24" s="120">
        <f t="shared" si="22"/>
        <v>0</v>
      </c>
      <c r="I24" s="120">
        <f t="shared" si="23"/>
        <v>0</v>
      </c>
      <c r="J24" s="120">
        <f t="shared" si="24"/>
        <v>0</v>
      </c>
      <c r="K24" s="120">
        <f t="shared" si="25"/>
        <v>0</v>
      </c>
      <c r="L24" s="120">
        <f t="shared" si="26"/>
        <v>0</v>
      </c>
      <c r="M24" s="120">
        <f t="shared" si="27"/>
        <v>0</v>
      </c>
      <c r="N24" s="121">
        <f t="shared" si="28"/>
        <v>0</v>
      </c>
      <c r="O24" s="259">
        <f>'Input Cost_MS6+1'!U$14</f>
        <v>0</v>
      </c>
      <c r="P24" s="122">
        <f t="shared" si="29"/>
        <v>0</v>
      </c>
      <c r="Q24" s="123">
        <f>D24*(1+'Input Cost_MS6+1'!$U23)</f>
        <v>0</v>
      </c>
      <c r="R24" s="124">
        <f t="shared" ref="R24:S46" si="87">E24</f>
        <v>0</v>
      </c>
      <c r="S24" s="124">
        <f t="shared" si="87"/>
        <v>0</v>
      </c>
      <c r="T24" s="119">
        <f t="shared" si="31"/>
        <v>0</v>
      </c>
      <c r="U24" s="120">
        <f t="shared" si="32"/>
        <v>0</v>
      </c>
      <c r="V24" s="120">
        <f t="shared" si="33"/>
        <v>0</v>
      </c>
      <c r="W24" s="120">
        <f t="shared" si="34"/>
        <v>0</v>
      </c>
      <c r="X24" s="120">
        <f t="shared" si="7"/>
        <v>0</v>
      </c>
      <c r="Y24" s="120">
        <f t="shared" si="35"/>
        <v>0</v>
      </c>
      <c r="Z24" s="120">
        <f t="shared" si="8"/>
        <v>0</v>
      </c>
      <c r="AA24" s="121">
        <f t="shared" si="36"/>
        <v>0</v>
      </c>
      <c r="AB24" s="259">
        <f>'Input Cost_MS6+1'!U$15</f>
        <v>0</v>
      </c>
      <c r="AC24" s="122">
        <f t="shared" si="37"/>
        <v>0</v>
      </c>
      <c r="AD24" s="123">
        <f>Q24*(1+'Input Cost_MS6+1'!$U24)</f>
        <v>0</v>
      </c>
      <c r="AE24" s="124">
        <f t="shared" ref="AE24:AF46" si="88">R24</f>
        <v>0</v>
      </c>
      <c r="AF24" s="124">
        <f t="shared" si="88"/>
        <v>0</v>
      </c>
      <c r="AG24" s="119">
        <f t="shared" si="39"/>
        <v>0</v>
      </c>
      <c r="AH24" s="120">
        <f t="shared" si="40"/>
        <v>0</v>
      </c>
      <c r="AI24" s="120">
        <f t="shared" si="41"/>
        <v>0</v>
      </c>
      <c r="AJ24" s="120">
        <f t="shared" si="42"/>
        <v>0</v>
      </c>
      <c r="AK24" s="120">
        <f t="shared" si="9"/>
        <v>0</v>
      </c>
      <c r="AL24" s="120">
        <f t="shared" si="43"/>
        <v>0</v>
      </c>
      <c r="AM24" s="125">
        <f t="shared" si="10"/>
        <v>0</v>
      </c>
      <c r="AN24" s="121">
        <f t="shared" si="44"/>
        <v>0</v>
      </c>
      <c r="AO24" s="259">
        <f>'Input Cost_MS6+1'!U$16</f>
        <v>0</v>
      </c>
      <c r="AP24" s="122">
        <f t="shared" si="45"/>
        <v>0</v>
      </c>
      <c r="AQ24" s="123">
        <f>AD24*(1+'Input Cost_MS6+1'!$U25)</f>
        <v>0</v>
      </c>
      <c r="AR24" s="124">
        <f t="shared" ref="AR24:AS46" si="89">AE24</f>
        <v>0</v>
      </c>
      <c r="AS24" s="124">
        <f t="shared" si="89"/>
        <v>0</v>
      </c>
      <c r="AT24" s="119">
        <f t="shared" si="47"/>
        <v>0</v>
      </c>
      <c r="AU24" s="120">
        <f t="shared" si="48"/>
        <v>0</v>
      </c>
      <c r="AV24" s="120">
        <f t="shared" si="49"/>
        <v>0</v>
      </c>
      <c r="AW24" s="120">
        <f t="shared" si="50"/>
        <v>0</v>
      </c>
      <c r="AX24" s="120">
        <f t="shared" si="11"/>
        <v>0</v>
      </c>
      <c r="AY24" s="120">
        <f t="shared" si="51"/>
        <v>0</v>
      </c>
      <c r="AZ24" s="120">
        <f t="shared" si="12"/>
        <v>0</v>
      </c>
      <c r="BA24" s="121">
        <f t="shared" si="52"/>
        <v>0</v>
      </c>
      <c r="BB24" s="259">
        <f>'Input Cost_MS6+1'!U$17</f>
        <v>0</v>
      </c>
      <c r="BC24" s="122">
        <f t="shared" si="53"/>
        <v>0</v>
      </c>
      <c r="BD24" s="123">
        <f>AQ24*(1+'Input Cost_MS6+1'!$U26)</f>
        <v>0</v>
      </c>
      <c r="BE24" s="124">
        <f t="shared" ref="BE24:BF46" si="90">AR24</f>
        <v>0</v>
      </c>
      <c r="BF24" s="124">
        <f t="shared" si="90"/>
        <v>0</v>
      </c>
      <c r="BG24" s="119">
        <f t="shared" si="55"/>
        <v>0</v>
      </c>
      <c r="BH24" s="120">
        <f t="shared" si="56"/>
        <v>0</v>
      </c>
      <c r="BI24" s="120">
        <f t="shared" si="57"/>
        <v>0</v>
      </c>
      <c r="BJ24" s="120">
        <f t="shared" si="58"/>
        <v>0</v>
      </c>
      <c r="BK24" s="263">
        <f t="shared" si="13"/>
        <v>0</v>
      </c>
      <c r="BL24" s="120">
        <f t="shared" si="59"/>
        <v>0</v>
      </c>
      <c r="BM24" s="120">
        <f t="shared" si="14"/>
        <v>0</v>
      </c>
      <c r="BN24" s="121">
        <f t="shared" si="60"/>
        <v>0</v>
      </c>
      <c r="BO24" s="259">
        <f>'Input Cost_MS6+1'!U$18</f>
        <v>0</v>
      </c>
      <c r="BP24" s="122">
        <f t="shared" si="61"/>
        <v>0</v>
      </c>
      <c r="BQ24" s="123">
        <f>BD24*(1+'Input Cost_MS6+1'!$U27)</f>
        <v>0</v>
      </c>
      <c r="BR24" s="124">
        <f t="shared" ref="BR24:BS46" si="91">BE24</f>
        <v>0</v>
      </c>
      <c r="BS24" s="124">
        <f t="shared" si="91"/>
        <v>0</v>
      </c>
      <c r="BT24" s="119">
        <f t="shared" si="63"/>
        <v>0</v>
      </c>
      <c r="BU24" s="120">
        <f t="shared" si="64"/>
        <v>0</v>
      </c>
      <c r="BV24" s="120">
        <f t="shared" si="65"/>
        <v>0</v>
      </c>
      <c r="BW24" s="120">
        <f t="shared" si="66"/>
        <v>0</v>
      </c>
      <c r="BX24" s="263">
        <f t="shared" si="15"/>
        <v>0</v>
      </c>
      <c r="BY24" s="120">
        <f t="shared" si="67"/>
        <v>0</v>
      </c>
      <c r="BZ24" s="120">
        <f t="shared" si="16"/>
        <v>0</v>
      </c>
      <c r="CA24" s="121">
        <f t="shared" si="68"/>
        <v>0</v>
      </c>
      <c r="CB24" s="259">
        <f>'Input Cost_MS6+1'!U$19</f>
        <v>0</v>
      </c>
      <c r="CC24" s="122">
        <f t="shared" si="69"/>
        <v>0</v>
      </c>
      <c r="CD24" s="123">
        <f>BQ24*(1+'Input Cost_MS6+1'!$U28)</f>
        <v>0</v>
      </c>
      <c r="CE24" s="124">
        <f t="shared" ref="CE24:CF46" si="92">BR24</f>
        <v>0</v>
      </c>
      <c r="CF24" s="124">
        <f t="shared" si="92"/>
        <v>0</v>
      </c>
      <c r="CG24" s="119">
        <f t="shared" si="71"/>
        <v>0</v>
      </c>
      <c r="CH24" s="120">
        <f t="shared" si="72"/>
        <v>0</v>
      </c>
      <c r="CI24" s="120">
        <f t="shared" si="73"/>
        <v>0</v>
      </c>
      <c r="CJ24" s="120">
        <f t="shared" si="74"/>
        <v>0</v>
      </c>
      <c r="CK24" s="263">
        <f t="shared" si="17"/>
        <v>0</v>
      </c>
      <c r="CL24" s="120">
        <f t="shared" si="75"/>
        <v>0</v>
      </c>
      <c r="CM24" s="120">
        <f t="shared" si="18"/>
        <v>0</v>
      </c>
      <c r="CN24" s="121">
        <f t="shared" si="76"/>
        <v>0</v>
      </c>
      <c r="CO24" s="260">
        <f t="shared" si="77"/>
        <v>0</v>
      </c>
      <c r="CP24" s="126">
        <f t="shared" si="78"/>
        <v>0</v>
      </c>
      <c r="CQ24" s="127" t="str">
        <f t="shared" si="79"/>
        <v/>
      </c>
      <c r="CR24" s="128" t="str">
        <f t="shared" si="80"/>
        <v/>
      </c>
      <c r="CS24" s="128" t="str">
        <f t="shared" si="81"/>
        <v/>
      </c>
      <c r="CT24" s="129">
        <f t="shared" si="86"/>
        <v>0</v>
      </c>
      <c r="CU24" s="130">
        <f t="shared" si="86"/>
        <v>0</v>
      </c>
      <c r="CV24" s="130">
        <f t="shared" si="86"/>
        <v>0</v>
      </c>
      <c r="CW24" s="130">
        <f t="shared" si="86"/>
        <v>0</v>
      </c>
      <c r="CX24" s="130">
        <f t="shared" si="86"/>
        <v>0</v>
      </c>
      <c r="CY24" s="130">
        <f t="shared" si="86"/>
        <v>0</v>
      </c>
      <c r="CZ24" s="130">
        <f t="shared" si="20"/>
        <v>0</v>
      </c>
      <c r="DA24" s="131">
        <f t="shared" si="82"/>
        <v>0</v>
      </c>
      <c r="DB24" s="132" t="str">
        <f t="shared" si="83"/>
        <v/>
      </c>
      <c r="DC24" s="133" t="str">
        <f t="shared" si="84"/>
        <v/>
      </c>
    </row>
    <row r="25" spans="1:107">
      <c r="A25" s="199">
        <f>'Input Cost_MS6+1'!V11</f>
        <v>0</v>
      </c>
      <c r="B25" s="194">
        <f>'Input Cost_MS6+1'!V$13</f>
        <v>0</v>
      </c>
      <c r="C25" s="657">
        <f>'Input Cost_MS6+1'!V$117/100</f>
        <v>0</v>
      </c>
      <c r="D25" s="654">
        <f>C25*(1+'Input Cost_MS6+1'!V$22)</f>
        <v>0</v>
      </c>
      <c r="E25" s="197">
        <f>('Kalkulation_MS6+1'!$X$26)/100</f>
        <v>0</v>
      </c>
      <c r="F25" s="197">
        <f>('Kalkulation_MS6+1'!$X$35)/100</f>
        <v>0</v>
      </c>
      <c r="G25" s="119">
        <f t="shared" si="21"/>
        <v>0</v>
      </c>
      <c r="H25" s="120">
        <f t="shared" si="22"/>
        <v>0</v>
      </c>
      <c r="I25" s="120">
        <f t="shared" si="23"/>
        <v>0</v>
      </c>
      <c r="J25" s="120">
        <f t="shared" si="24"/>
        <v>0</v>
      </c>
      <c r="K25" s="120">
        <f t="shared" si="25"/>
        <v>0</v>
      </c>
      <c r="L25" s="120">
        <f t="shared" si="26"/>
        <v>0</v>
      </c>
      <c r="M25" s="120">
        <f t="shared" si="27"/>
        <v>0</v>
      </c>
      <c r="N25" s="121">
        <f t="shared" si="28"/>
        <v>0</v>
      </c>
      <c r="O25" s="259">
        <f>'Input Cost_MS6+1'!V$14</f>
        <v>0</v>
      </c>
      <c r="P25" s="122">
        <f t="shared" si="29"/>
        <v>0</v>
      </c>
      <c r="Q25" s="123">
        <f>D25*(1+'Input Cost_MS6+1'!$V23)</f>
        <v>0</v>
      </c>
      <c r="R25" s="124">
        <f t="shared" si="87"/>
        <v>0</v>
      </c>
      <c r="S25" s="124">
        <f t="shared" si="87"/>
        <v>0</v>
      </c>
      <c r="T25" s="119">
        <f t="shared" si="31"/>
        <v>0</v>
      </c>
      <c r="U25" s="120">
        <f t="shared" si="32"/>
        <v>0</v>
      </c>
      <c r="V25" s="120">
        <f t="shared" si="33"/>
        <v>0</v>
      </c>
      <c r="W25" s="120">
        <f t="shared" si="34"/>
        <v>0</v>
      </c>
      <c r="X25" s="120">
        <f t="shared" si="7"/>
        <v>0</v>
      </c>
      <c r="Y25" s="120">
        <f t="shared" si="35"/>
        <v>0</v>
      </c>
      <c r="Z25" s="120">
        <f t="shared" si="8"/>
        <v>0</v>
      </c>
      <c r="AA25" s="121">
        <f t="shared" si="36"/>
        <v>0</v>
      </c>
      <c r="AB25" s="259">
        <f>'Input Cost_MS6+1'!V$15</f>
        <v>0</v>
      </c>
      <c r="AC25" s="122">
        <f t="shared" si="37"/>
        <v>0</v>
      </c>
      <c r="AD25" s="123">
        <f>Q25*(1+'Input Cost_MS6+1'!$V24)</f>
        <v>0</v>
      </c>
      <c r="AE25" s="124">
        <f t="shared" si="88"/>
        <v>0</v>
      </c>
      <c r="AF25" s="124">
        <f t="shared" si="88"/>
        <v>0</v>
      </c>
      <c r="AG25" s="119">
        <f t="shared" si="39"/>
        <v>0</v>
      </c>
      <c r="AH25" s="120">
        <f t="shared" si="40"/>
        <v>0</v>
      </c>
      <c r="AI25" s="120">
        <f t="shared" si="41"/>
        <v>0</v>
      </c>
      <c r="AJ25" s="120">
        <f t="shared" si="42"/>
        <v>0</v>
      </c>
      <c r="AK25" s="120">
        <f t="shared" si="9"/>
        <v>0</v>
      </c>
      <c r="AL25" s="120">
        <f t="shared" si="43"/>
        <v>0</v>
      </c>
      <c r="AM25" s="125">
        <f t="shared" si="10"/>
        <v>0</v>
      </c>
      <c r="AN25" s="121">
        <f t="shared" si="44"/>
        <v>0</v>
      </c>
      <c r="AO25" s="259">
        <f>'Input Cost_MS6+1'!V$16</f>
        <v>0</v>
      </c>
      <c r="AP25" s="122">
        <f t="shared" si="45"/>
        <v>0</v>
      </c>
      <c r="AQ25" s="123">
        <f>AD25*(1+'Input Cost_MS6+1'!$V25)</f>
        <v>0</v>
      </c>
      <c r="AR25" s="124">
        <f t="shared" si="89"/>
        <v>0</v>
      </c>
      <c r="AS25" s="124">
        <f t="shared" si="89"/>
        <v>0</v>
      </c>
      <c r="AT25" s="119">
        <f t="shared" si="47"/>
        <v>0</v>
      </c>
      <c r="AU25" s="120">
        <f t="shared" si="48"/>
        <v>0</v>
      </c>
      <c r="AV25" s="120">
        <f t="shared" si="49"/>
        <v>0</v>
      </c>
      <c r="AW25" s="120">
        <f t="shared" si="50"/>
        <v>0</v>
      </c>
      <c r="AX25" s="120">
        <f t="shared" si="11"/>
        <v>0</v>
      </c>
      <c r="AY25" s="120">
        <f t="shared" si="51"/>
        <v>0</v>
      </c>
      <c r="AZ25" s="120">
        <f t="shared" si="12"/>
        <v>0</v>
      </c>
      <c r="BA25" s="121">
        <f t="shared" si="52"/>
        <v>0</v>
      </c>
      <c r="BB25" s="259">
        <f>'Input Cost_MS6+1'!V$17</f>
        <v>0</v>
      </c>
      <c r="BC25" s="122">
        <f t="shared" si="53"/>
        <v>0</v>
      </c>
      <c r="BD25" s="123">
        <f>AQ25*(1+'Input Cost_MS6+1'!$V26)</f>
        <v>0</v>
      </c>
      <c r="BE25" s="124">
        <f t="shared" si="90"/>
        <v>0</v>
      </c>
      <c r="BF25" s="124">
        <f t="shared" si="90"/>
        <v>0</v>
      </c>
      <c r="BG25" s="119">
        <f t="shared" si="55"/>
        <v>0</v>
      </c>
      <c r="BH25" s="120">
        <f t="shared" si="56"/>
        <v>0</v>
      </c>
      <c r="BI25" s="120">
        <f t="shared" si="57"/>
        <v>0</v>
      </c>
      <c r="BJ25" s="120">
        <f t="shared" si="58"/>
        <v>0</v>
      </c>
      <c r="BK25" s="263">
        <f t="shared" si="13"/>
        <v>0</v>
      </c>
      <c r="BL25" s="120">
        <f t="shared" si="59"/>
        <v>0</v>
      </c>
      <c r="BM25" s="120">
        <f t="shared" si="14"/>
        <v>0</v>
      </c>
      <c r="BN25" s="121">
        <f t="shared" si="60"/>
        <v>0</v>
      </c>
      <c r="BO25" s="259">
        <f>'Input Cost_MS6+1'!V$18</f>
        <v>0</v>
      </c>
      <c r="BP25" s="122">
        <f t="shared" si="61"/>
        <v>0</v>
      </c>
      <c r="BQ25" s="123">
        <f>BD25*(1+'Input Cost_MS6+1'!$V27)</f>
        <v>0</v>
      </c>
      <c r="BR25" s="124">
        <f t="shared" si="91"/>
        <v>0</v>
      </c>
      <c r="BS25" s="124">
        <f t="shared" si="91"/>
        <v>0</v>
      </c>
      <c r="BT25" s="119">
        <f t="shared" si="63"/>
        <v>0</v>
      </c>
      <c r="BU25" s="120">
        <f t="shared" si="64"/>
        <v>0</v>
      </c>
      <c r="BV25" s="120">
        <f t="shared" si="65"/>
        <v>0</v>
      </c>
      <c r="BW25" s="120">
        <f t="shared" si="66"/>
        <v>0</v>
      </c>
      <c r="BX25" s="263">
        <f t="shared" si="15"/>
        <v>0</v>
      </c>
      <c r="BY25" s="120">
        <f t="shared" si="67"/>
        <v>0</v>
      </c>
      <c r="BZ25" s="120">
        <f t="shared" si="16"/>
        <v>0</v>
      </c>
      <c r="CA25" s="121">
        <f t="shared" si="68"/>
        <v>0</v>
      </c>
      <c r="CB25" s="259">
        <f>'Input Cost_MS6+1'!V$19</f>
        <v>0</v>
      </c>
      <c r="CC25" s="122">
        <f t="shared" si="69"/>
        <v>0</v>
      </c>
      <c r="CD25" s="123">
        <f>BQ25*(1+'Input Cost_MS6+1'!$V28)</f>
        <v>0</v>
      </c>
      <c r="CE25" s="124">
        <f t="shared" si="92"/>
        <v>0</v>
      </c>
      <c r="CF25" s="124">
        <f t="shared" si="92"/>
        <v>0</v>
      </c>
      <c r="CG25" s="119">
        <f t="shared" si="71"/>
        <v>0</v>
      </c>
      <c r="CH25" s="120">
        <f t="shared" si="72"/>
        <v>0</v>
      </c>
      <c r="CI25" s="120">
        <f t="shared" si="73"/>
        <v>0</v>
      </c>
      <c r="CJ25" s="120">
        <f t="shared" si="74"/>
        <v>0</v>
      </c>
      <c r="CK25" s="263">
        <f t="shared" si="17"/>
        <v>0</v>
      </c>
      <c r="CL25" s="120">
        <f t="shared" si="75"/>
        <v>0</v>
      </c>
      <c r="CM25" s="120">
        <f t="shared" si="18"/>
        <v>0</v>
      </c>
      <c r="CN25" s="121">
        <f t="shared" si="76"/>
        <v>0</v>
      </c>
      <c r="CO25" s="260">
        <f t="shared" si="77"/>
        <v>0</v>
      </c>
      <c r="CP25" s="126">
        <f t="shared" si="78"/>
        <v>0</v>
      </c>
      <c r="CQ25" s="127" t="str">
        <f t="shared" si="79"/>
        <v/>
      </c>
      <c r="CR25" s="128" t="str">
        <f t="shared" si="80"/>
        <v/>
      </c>
      <c r="CS25" s="128" t="str">
        <f t="shared" si="81"/>
        <v/>
      </c>
      <c r="CT25" s="129">
        <f t="shared" si="86"/>
        <v>0</v>
      </c>
      <c r="CU25" s="130">
        <f t="shared" si="86"/>
        <v>0</v>
      </c>
      <c r="CV25" s="130">
        <f t="shared" si="86"/>
        <v>0</v>
      </c>
      <c r="CW25" s="130">
        <f t="shared" si="86"/>
        <v>0</v>
      </c>
      <c r="CX25" s="130">
        <f t="shared" si="86"/>
        <v>0</v>
      </c>
      <c r="CY25" s="130">
        <f t="shared" si="86"/>
        <v>0</v>
      </c>
      <c r="CZ25" s="130">
        <f t="shared" si="20"/>
        <v>0</v>
      </c>
      <c r="DA25" s="131">
        <f t="shared" si="82"/>
        <v>0</v>
      </c>
      <c r="DB25" s="132" t="str">
        <f t="shared" si="83"/>
        <v/>
      </c>
      <c r="DC25" s="133" t="str">
        <f t="shared" si="84"/>
        <v/>
      </c>
    </row>
    <row r="26" spans="1:107">
      <c r="A26" s="199">
        <f>'Input Cost_MS6+1'!W11</f>
        <v>0</v>
      </c>
      <c r="B26" s="194">
        <f>'Input Cost_MS6+1'!W$13</f>
        <v>0</v>
      </c>
      <c r="C26" s="657">
        <f>'Input Cost_MS6+1'!W$117/100</f>
        <v>0</v>
      </c>
      <c r="D26" s="654">
        <f>C26*(1+'Input Cost_MS6+1'!W$22)</f>
        <v>0</v>
      </c>
      <c r="E26" s="197">
        <f>('Kalkulation_MS6+1'!$Y$26)/100</f>
        <v>0</v>
      </c>
      <c r="F26" s="197">
        <f>('Kalkulation_MS6+1'!$Y$35)/100</f>
        <v>0</v>
      </c>
      <c r="G26" s="119">
        <f t="shared" si="21"/>
        <v>0</v>
      </c>
      <c r="H26" s="120">
        <f t="shared" si="22"/>
        <v>0</v>
      </c>
      <c r="I26" s="120">
        <f t="shared" si="23"/>
        <v>0</v>
      </c>
      <c r="J26" s="120">
        <f t="shared" si="24"/>
        <v>0</v>
      </c>
      <c r="K26" s="120">
        <f t="shared" si="25"/>
        <v>0</v>
      </c>
      <c r="L26" s="120">
        <f t="shared" si="26"/>
        <v>0</v>
      </c>
      <c r="M26" s="120">
        <f t="shared" si="27"/>
        <v>0</v>
      </c>
      <c r="N26" s="121">
        <f t="shared" si="28"/>
        <v>0</v>
      </c>
      <c r="O26" s="259">
        <f>'Input Cost_MS6+1'!W$14</f>
        <v>0</v>
      </c>
      <c r="P26" s="122">
        <f t="shared" si="29"/>
        <v>0</v>
      </c>
      <c r="Q26" s="123">
        <f>D26*(1+'Input Cost_MS6+1'!$W23)</f>
        <v>0</v>
      </c>
      <c r="R26" s="124">
        <f t="shared" si="87"/>
        <v>0</v>
      </c>
      <c r="S26" s="124">
        <f t="shared" si="87"/>
        <v>0</v>
      </c>
      <c r="T26" s="119">
        <f t="shared" si="31"/>
        <v>0</v>
      </c>
      <c r="U26" s="120">
        <f t="shared" si="32"/>
        <v>0</v>
      </c>
      <c r="V26" s="120">
        <f t="shared" si="33"/>
        <v>0</v>
      </c>
      <c r="W26" s="120">
        <f t="shared" si="34"/>
        <v>0</v>
      </c>
      <c r="X26" s="120">
        <f t="shared" si="7"/>
        <v>0</v>
      </c>
      <c r="Y26" s="120">
        <f t="shared" si="35"/>
        <v>0</v>
      </c>
      <c r="Z26" s="120">
        <f t="shared" si="8"/>
        <v>0</v>
      </c>
      <c r="AA26" s="121">
        <f t="shared" si="36"/>
        <v>0</v>
      </c>
      <c r="AB26" s="259">
        <f>'Input Cost_MS6+1'!W$15</f>
        <v>0</v>
      </c>
      <c r="AC26" s="122">
        <f t="shared" si="37"/>
        <v>0</v>
      </c>
      <c r="AD26" s="123">
        <f>Q26*(1+'Input Cost_MS6+1'!$W24)</f>
        <v>0</v>
      </c>
      <c r="AE26" s="124">
        <f t="shared" si="88"/>
        <v>0</v>
      </c>
      <c r="AF26" s="124">
        <f t="shared" si="88"/>
        <v>0</v>
      </c>
      <c r="AG26" s="119">
        <f t="shared" si="39"/>
        <v>0</v>
      </c>
      <c r="AH26" s="120">
        <f t="shared" si="40"/>
        <v>0</v>
      </c>
      <c r="AI26" s="120">
        <f t="shared" si="41"/>
        <v>0</v>
      </c>
      <c r="AJ26" s="120">
        <f t="shared" si="42"/>
        <v>0</v>
      </c>
      <c r="AK26" s="120">
        <f t="shared" si="9"/>
        <v>0</v>
      </c>
      <c r="AL26" s="120">
        <f t="shared" si="43"/>
        <v>0</v>
      </c>
      <c r="AM26" s="125">
        <f t="shared" si="10"/>
        <v>0</v>
      </c>
      <c r="AN26" s="121">
        <f t="shared" si="44"/>
        <v>0</v>
      </c>
      <c r="AO26" s="259">
        <f>'Input Cost_MS6+1'!W$16</f>
        <v>0</v>
      </c>
      <c r="AP26" s="122">
        <f t="shared" si="45"/>
        <v>0</v>
      </c>
      <c r="AQ26" s="123">
        <f>AD26*(1+'Input Cost_MS6+1'!$W25)</f>
        <v>0</v>
      </c>
      <c r="AR26" s="124">
        <f t="shared" si="89"/>
        <v>0</v>
      </c>
      <c r="AS26" s="124">
        <f t="shared" si="89"/>
        <v>0</v>
      </c>
      <c r="AT26" s="119">
        <f t="shared" si="47"/>
        <v>0</v>
      </c>
      <c r="AU26" s="120">
        <f t="shared" si="48"/>
        <v>0</v>
      </c>
      <c r="AV26" s="120">
        <f t="shared" si="49"/>
        <v>0</v>
      </c>
      <c r="AW26" s="120">
        <f t="shared" si="50"/>
        <v>0</v>
      </c>
      <c r="AX26" s="120">
        <f t="shared" si="11"/>
        <v>0</v>
      </c>
      <c r="AY26" s="120">
        <f t="shared" si="51"/>
        <v>0</v>
      </c>
      <c r="AZ26" s="120">
        <f t="shared" si="12"/>
        <v>0</v>
      </c>
      <c r="BA26" s="121">
        <f t="shared" si="52"/>
        <v>0</v>
      </c>
      <c r="BB26" s="259">
        <f>'Input Cost_MS6+1'!W$17</f>
        <v>0</v>
      </c>
      <c r="BC26" s="122">
        <f t="shared" si="53"/>
        <v>0</v>
      </c>
      <c r="BD26" s="123">
        <f>AQ26*(1+'Input Cost_MS6+1'!$W26)</f>
        <v>0</v>
      </c>
      <c r="BE26" s="124">
        <f t="shared" si="90"/>
        <v>0</v>
      </c>
      <c r="BF26" s="124">
        <f t="shared" si="90"/>
        <v>0</v>
      </c>
      <c r="BG26" s="119">
        <f t="shared" si="55"/>
        <v>0</v>
      </c>
      <c r="BH26" s="120">
        <f t="shared" si="56"/>
        <v>0</v>
      </c>
      <c r="BI26" s="120">
        <f t="shared" si="57"/>
        <v>0</v>
      </c>
      <c r="BJ26" s="120">
        <f t="shared" si="58"/>
        <v>0</v>
      </c>
      <c r="BK26" s="263">
        <f t="shared" si="13"/>
        <v>0</v>
      </c>
      <c r="BL26" s="120">
        <f t="shared" si="59"/>
        <v>0</v>
      </c>
      <c r="BM26" s="120">
        <f t="shared" si="14"/>
        <v>0</v>
      </c>
      <c r="BN26" s="121">
        <f t="shared" si="60"/>
        <v>0</v>
      </c>
      <c r="BO26" s="259">
        <f>'Input Cost_MS6+1'!W$18</f>
        <v>0</v>
      </c>
      <c r="BP26" s="122">
        <f t="shared" si="61"/>
        <v>0</v>
      </c>
      <c r="BQ26" s="123">
        <f>BD26*(1+'Input Cost_MS6+1'!$W27)</f>
        <v>0</v>
      </c>
      <c r="BR26" s="124">
        <f t="shared" si="91"/>
        <v>0</v>
      </c>
      <c r="BS26" s="124">
        <f t="shared" si="91"/>
        <v>0</v>
      </c>
      <c r="BT26" s="119">
        <f t="shared" si="63"/>
        <v>0</v>
      </c>
      <c r="BU26" s="120">
        <f t="shared" si="64"/>
        <v>0</v>
      </c>
      <c r="BV26" s="120">
        <f t="shared" si="65"/>
        <v>0</v>
      </c>
      <c r="BW26" s="120">
        <f t="shared" si="66"/>
        <v>0</v>
      </c>
      <c r="BX26" s="263">
        <f t="shared" si="15"/>
        <v>0</v>
      </c>
      <c r="BY26" s="120">
        <f t="shared" si="67"/>
        <v>0</v>
      </c>
      <c r="BZ26" s="120">
        <f t="shared" si="16"/>
        <v>0</v>
      </c>
      <c r="CA26" s="121">
        <f t="shared" si="68"/>
        <v>0</v>
      </c>
      <c r="CB26" s="259">
        <f>'Input Cost_MS6+1'!W$19</f>
        <v>0</v>
      </c>
      <c r="CC26" s="122">
        <f t="shared" si="69"/>
        <v>0</v>
      </c>
      <c r="CD26" s="123">
        <f>BQ26*(1+'Input Cost_MS6+1'!$W28)</f>
        <v>0</v>
      </c>
      <c r="CE26" s="124">
        <f t="shared" si="92"/>
        <v>0</v>
      </c>
      <c r="CF26" s="124">
        <f t="shared" si="92"/>
        <v>0</v>
      </c>
      <c r="CG26" s="119">
        <f t="shared" si="71"/>
        <v>0</v>
      </c>
      <c r="CH26" s="120">
        <f t="shared" si="72"/>
        <v>0</v>
      </c>
      <c r="CI26" s="120">
        <f t="shared" si="73"/>
        <v>0</v>
      </c>
      <c r="CJ26" s="120">
        <f t="shared" si="74"/>
        <v>0</v>
      </c>
      <c r="CK26" s="263">
        <f t="shared" si="17"/>
        <v>0</v>
      </c>
      <c r="CL26" s="120">
        <f t="shared" si="75"/>
        <v>0</v>
      </c>
      <c r="CM26" s="120">
        <f t="shared" si="18"/>
        <v>0</v>
      </c>
      <c r="CN26" s="121">
        <f t="shared" si="76"/>
        <v>0</v>
      </c>
      <c r="CO26" s="260">
        <f t="shared" si="77"/>
        <v>0</v>
      </c>
      <c r="CP26" s="126">
        <f t="shared" si="78"/>
        <v>0</v>
      </c>
      <c r="CQ26" s="127" t="str">
        <f t="shared" si="79"/>
        <v/>
      </c>
      <c r="CR26" s="128" t="str">
        <f t="shared" si="80"/>
        <v/>
      </c>
      <c r="CS26" s="128" t="str">
        <f t="shared" si="81"/>
        <v/>
      </c>
      <c r="CT26" s="129">
        <f t="shared" si="86"/>
        <v>0</v>
      </c>
      <c r="CU26" s="130">
        <f t="shared" si="86"/>
        <v>0</v>
      </c>
      <c r="CV26" s="130">
        <f t="shared" si="86"/>
        <v>0</v>
      </c>
      <c r="CW26" s="130">
        <f t="shared" si="86"/>
        <v>0</v>
      </c>
      <c r="CX26" s="130">
        <f t="shared" si="86"/>
        <v>0</v>
      </c>
      <c r="CY26" s="130">
        <f t="shared" si="86"/>
        <v>0</v>
      </c>
      <c r="CZ26" s="130">
        <f t="shared" si="20"/>
        <v>0</v>
      </c>
      <c r="DA26" s="131">
        <f t="shared" si="82"/>
        <v>0</v>
      </c>
      <c r="DB26" s="132" t="str">
        <f t="shared" si="83"/>
        <v/>
      </c>
      <c r="DC26" s="133" t="str">
        <f t="shared" si="84"/>
        <v/>
      </c>
    </row>
    <row r="27" spans="1:107">
      <c r="A27" s="199">
        <f>'Input Cost_MS6+1'!X11</f>
        <v>0</v>
      </c>
      <c r="B27" s="194">
        <f>'Input Cost_MS6+1'!X$13</f>
        <v>0</v>
      </c>
      <c r="C27" s="657">
        <f>'Input Cost_MS6+1'!X$117/100</f>
        <v>0</v>
      </c>
      <c r="D27" s="654">
        <f>C27*(1+'Input Cost_MS6+1'!X$22)</f>
        <v>0</v>
      </c>
      <c r="E27" s="197">
        <f>('Kalkulation_MS6+1'!$Z$26)/100</f>
        <v>0</v>
      </c>
      <c r="F27" s="197">
        <f>('Kalkulation_MS6+1'!$Z$35)/100</f>
        <v>0</v>
      </c>
      <c r="G27" s="119">
        <f t="shared" si="21"/>
        <v>0</v>
      </c>
      <c r="H27" s="120">
        <f t="shared" si="22"/>
        <v>0</v>
      </c>
      <c r="I27" s="120">
        <f t="shared" si="23"/>
        <v>0</v>
      </c>
      <c r="J27" s="120">
        <f t="shared" si="24"/>
        <v>0</v>
      </c>
      <c r="K27" s="120">
        <f t="shared" si="25"/>
        <v>0</v>
      </c>
      <c r="L27" s="120">
        <f t="shared" si="26"/>
        <v>0</v>
      </c>
      <c r="M27" s="120">
        <f t="shared" si="27"/>
        <v>0</v>
      </c>
      <c r="N27" s="121">
        <f t="shared" si="28"/>
        <v>0</v>
      </c>
      <c r="O27" s="259">
        <f>'Input Cost_MS6+1'!X$14</f>
        <v>0</v>
      </c>
      <c r="P27" s="122">
        <f t="shared" si="29"/>
        <v>0</v>
      </c>
      <c r="Q27" s="123">
        <f>D27*(1+'Input Cost_MS6+1'!$X23)</f>
        <v>0</v>
      </c>
      <c r="R27" s="124">
        <f t="shared" si="87"/>
        <v>0</v>
      </c>
      <c r="S27" s="124">
        <f t="shared" si="87"/>
        <v>0</v>
      </c>
      <c r="T27" s="119">
        <f t="shared" si="31"/>
        <v>0</v>
      </c>
      <c r="U27" s="120">
        <f t="shared" si="32"/>
        <v>0</v>
      </c>
      <c r="V27" s="120">
        <f t="shared" si="33"/>
        <v>0</v>
      </c>
      <c r="W27" s="120">
        <f t="shared" si="34"/>
        <v>0</v>
      </c>
      <c r="X27" s="120">
        <f t="shared" si="7"/>
        <v>0</v>
      </c>
      <c r="Y27" s="120">
        <f t="shared" si="35"/>
        <v>0</v>
      </c>
      <c r="Z27" s="120">
        <f t="shared" si="8"/>
        <v>0</v>
      </c>
      <c r="AA27" s="121">
        <f t="shared" si="36"/>
        <v>0</v>
      </c>
      <c r="AB27" s="259">
        <f>'Input Cost_MS6+1'!X$15</f>
        <v>0</v>
      </c>
      <c r="AC27" s="122">
        <f t="shared" si="37"/>
        <v>0</v>
      </c>
      <c r="AD27" s="123">
        <f>Q27*(1+'Input Cost_MS6+1'!$X24)</f>
        <v>0</v>
      </c>
      <c r="AE27" s="124">
        <f t="shared" si="88"/>
        <v>0</v>
      </c>
      <c r="AF27" s="124">
        <f t="shared" si="88"/>
        <v>0</v>
      </c>
      <c r="AG27" s="119">
        <f t="shared" si="39"/>
        <v>0</v>
      </c>
      <c r="AH27" s="120">
        <f t="shared" si="40"/>
        <v>0</v>
      </c>
      <c r="AI27" s="120">
        <f t="shared" si="41"/>
        <v>0</v>
      </c>
      <c r="AJ27" s="120">
        <f t="shared" si="42"/>
        <v>0</v>
      </c>
      <c r="AK27" s="120">
        <f t="shared" si="9"/>
        <v>0</v>
      </c>
      <c r="AL27" s="120">
        <f t="shared" si="43"/>
        <v>0</v>
      </c>
      <c r="AM27" s="125">
        <f t="shared" si="10"/>
        <v>0</v>
      </c>
      <c r="AN27" s="121">
        <f t="shared" si="44"/>
        <v>0</v>
      </c>
      <c r="AO27" s="259">
        <f>'Input Cost_MS6+1'!X$16</f>
        <v>0</v>
      </c>
      <c r="AP27" s="122">
        <f t="shared" si="45"/>
        <v>0</v>
      </c>
      <c r="AQ27" s="123">
        <f>AD27*(1+'Input Cost_MS6+1'!$X25)</f>
        <v>0</v>
      </c>
      <c r="AR27" s="124">
        <f t="shared" si="89"/>
        <v>0</v>
      </c>
      <c r="AS27" s="124">
        <f t="shared" si="89"/>
        <v>0</v>
      </c>
      <c r="AT27" s="119">
        <f t="shared" si="47"/>
        <v>0</v>
      </c>
      <c r="AU27" s="120">
        <f t="shared" si="48"/>
        <v>0</v>
      </c>
      <c r="AV27" s="120">
        <f t="shared" si="49"/>
        <v>0</v>
      </c>
      <c r="AW27" s="120">
        <f t="shared" si="50"/>
        <v>0</v>
      </c>
      <c r="AX27" s="120">
        <f t="shared" si="11"/>
        <v>0</v>
      </c>
      <c r="AY27" s="120">
        <f t="shared" si="51"/>
        <v>0</v>
      </c>
      <c r="AZ27" s="120">
        <f t="shared" si="12"/>
        <v>0</v>
      </c>
      <c r="BA27" s="121">
        <f t="shared" si="52"/>
        <v>0</v>
      </c>
      <c r="BB27" s="259">
        <f>'Input Cost_MS6+1'!X$17</f>
        <v>0</v>
      </c>
      <c r="BC27" s="122">
        <f t="shared" si="53"/>
        <v>0</v>
      </c>
      <c r="BD27" s="123">
        <f>AQ27*(1+'Input Cost_MS6+1'!$X26)</f>
        <v>0</v>
      </c>
      <c r="BE27" s="124">
        <f t="shared" si="90"/>
        <v>0</v>
      </c>
      <c r="BF27" s="124">
        <f t="shared" si="90"/>
        <v>0</v>
      </c>
      <c r="BG27" s="119">
        <f t="shared" si="55"/>
        <v>0</v>
      </c>
      <c r="BH27" s="120">
        <f t="shared" si="56"/>
        <v>0</v>
      </c>
      <c r="BI27" s="120">
        <f t="shared" si="57"/>
        <v>0</v>
      </c>
      <c r="BJ27" s="120">
        <f t="shared" si="58"/>
        <v>0</v>
      </c>
      <c r="BK27" s="263">
        <f t="shared" si="13"/>
        <v>0</v>
      </c>
      <c r="BL27" s="120">
        <f t="shared" si="59"/>
        <v>0</v>
      </c>
      <c r="BM27" s="120">
        <f t="shared" si="14"/>
        <v>0</v>
      </c>
      <c r="BN27" s="121">
        <f t="shared" si="60"/>
        <v>0</v>
      </c>
      <c r="BO27" s="259">
        <f>'Input Cost_MS6+1'!X$18</f>
        <v>0</v>
      </c>
      <c r="BP27" s="122">
        <f t="shared" si="61"/>
        <v>0</v>
      </c>
      <c r="BQ27" s="123">
        <f>BD27*(1+'Input Cost_MS6+1'!$X27)</f>
        <v>0</v>
      </c>
      <c r="BR27" s="124">
        <f t="shared" si="91"/>
        <v>0</v>
      </c>
      <c r="BS27" s="124">
        <f t="shared" si="91"/>
        <v>0</v>
      </c>
      <c r="BT27" s="119">
        <f t="shared" si="63"/>
        <v>0</v>
      </c>
      <c r="BU27" s="120">
        <f t="shared" si="64"/>
        <v>0</v>
      </c>
      <c r="BV27" s="120">
        <f t="shared" si="65"/>
        <v>0</v>
      </c>
      <c r="BW27" s="120">
        <f t="shared" si="66"/>
        <v>0</v>
      </c>
      <c r="BX27" s="263">
        <f t="shared" si="15"/>
        <v>0</v>
      </c>
      <c r="BY27" s="120">
        <f t="shared" si="67"/>
        <v>0</v>
      </c>
      <c r="BZ27" s="120">
        <f t="shared" si="16"/>
        <v>0</v>
      </c>
      <c r="CA27" s="121">
        <f t="shared" si="68"/>
        <v>0</v>
      </c>
      <c r="CB27" s="259">
        <f>'Input Cost_MS6+1'!X$19</f>
        <v>0</v>
      </c>
      <c r="CC27" s="122">
        <f t="shared" si="69"/>
        <v>0</v>
      </c>
      <c r="CD27" s="123">
        <f>BQ27*(1+'Input Cost_MS6+1'!$X28)</f>
        <v>0</v>
      </c>
      <c r="CE27" s="124">
        <f t="shared" si="92"/>
        <v>0</v>
      </c>
      <c r="CF27" s="124">
        <f t="shared" si="92"/>
        <v>0</v>
      </c>
      <c r="CG27" s="119">
        <f t="shared" si="71"/>
        <v>0</v>
      </c>
      <c r="CH27" s="120">
        <f t="shared" si="72"/>
        <v>0</v>
      </c>
      <c r="CI27" s="120">
        <f t="shared" si="73"/>
        <v>0</v>
      </c>
      <c r="CJ27" s="120">
        <f t="shared" si="74"/>
        <v>0</v>
      </c>
      <c r="CK27" s="263">
        <f t="shared" si="17"/>
        <v>0</v>
      </c>
      <c r="CL27" s="120">
        <f t="shared" si="75"/>
        <v>0</v>
      </c>
      <c r="CM27" s="120">
        <f t="shared" si="18"/>
        <v>0</v>
      </c>
      <c r="CN27" s="121">
        <f t="shared" si="76"/>
        <v>0</v>
      </c>
      <c r="CO27" s="260">
        <f t="shared" si="77"/>
        <v>0</v>
      </c>
      <c r="CP27" s="126">
        <f t="shared" si="78"/>
        <v>0</v>
      </c>
      <c r="CQ27" s="127" t="str">
        <f t="shared" si="79"/>
        <v/>
      </c>
      <c r="CR27" s="128" t="str">
        <f t="shared" si="80"/>
        <v/>
      </c>
      <c r="CS27" s="128" t="str">
        <f t="shared" si="81"/>
        <v/>
      </c>
      <c r="CT27" s="129">
        <f t="shared" si="86"/>
        <v>0</v>
      </c>
      <c r="CU27" s="130">
        <f t="shared" si="86"/>
        <v>0</v>
      </c>
      <c r="CV27" s="130">
        <f t="shared" si="86"/>
        <v>0</v>
      </c>
      <c r="CW27" s="130">
        <f t="shared" si="86"/>
        <v>0</v>
      </c>
      <c r="CX27" s="130">
        <f t="shared" si="86"/>
        <v>0</v>
      </c>
      <c r="CY27" s="130">
        <f t="shared" si="86"/>
        <v>0</v>
      </c>
      <c r="CZ27" s="130">
        <f t="shared" si="20"/>
        <v>0</v>
      </c>
      <c r="DA27" s="131">
        <f t="shared" si="82"/>
        <v>0</v>
      </c>
      <c r="DB27" s="132" t="str">
        <f t="shared" si="83"/>
        <v/>
      </c>
      <c r="DC27" s="133" t="str">
        <f t="shared" si="84"/>
        <v/>
      </c>
    </row>
    <row r="28" spans="1:107">
      <c r="A28" s="199">
        <f>'Input Cost_MS6+1'!Y11</f>
        <v>0</v>
      </c>
      <c r="B28" s="194">
        <f>'Input Cost_MS6+1'!Y$13</f>
        <v>0</v>
      </c>
      <c r="C28" s="657">
        <f>'Input Cost_MS6+1'!Y$117/100</f>
        <v>0</v>
      </c>
      <c r="D28" s="654">
        <f>C28*(1+'Input Cost_MS6+1'!Y$22)</f>
        <v>0</v>
      </c>
      <c r="E28" s="197">
        <f>('Kalkulation_MS6+1'!$AA$26)/100</f>
        <v>0</v>
      </c>
      <c r="F28" s="197">
        <f>('Kalkulation_MS6+1'!$AA$35)/100</f>
        <v>0</v>
      </c>
      <c r="G28" s="119">
        <f t="shared" si="21"/>
        <v>0</v>
      </c>
      <c r="H28" s="120">
        <f t="shared" si="22"/>
        <v>0</v>
      </c>
      <c r="I28" s="120">
        <f t="shared" si="23"/>
        <v>0</v>
      </c>
      <c r="J28" s="120">
        <f t="shared" si="24"/>
        <v>0</v>
      </c>
      <c r="K28" s="120">
        <f t="shared" si="25"/>
        <v>0</v>
      </c>
      <c r="L28" s="120">
        <f t="shared" si="26"/>
        <v>0</v>
      </c>
      <c r="M28" s="120">
        <f t="shared" si="27"/>
        <v>0</v>
      </c>
      <c r="N28" s="121">
        <f t="shared" si="28"/>
        <v>0</v>
      </c>
      <c r="O28" s="259">
        <f>'Input Cost_MS6+1'!Y$14</f>
        <v>0</v>
      </c>
      <c r="P28" s="122">
        <f t="shared" si="29"/>
        <v>0</v>
      </c>
      <c r="Q28" s="123">
        <f>D28*(1+'Input Cost_MS6+1'!$Y23)</f>
        <v>0</v>
      </c>
      <c r="R28" s="124">
        <f t="shared" si="87"/>
        <v>0</v>
      </c>
      <c r="S28" s="124">
        <f t="shared" si="87"/>
        <v>0</v>
      </c>
      <c r="T28" s="119">
        <f t="shared" si="31"/>
        <v>0</v>
      </c>
      <c r="U28" s="120">
        <f t="shared" si="32"/>
        <v>0</v>
      </c>
      <c r="V28" s="120">
        <f t="shared" si="33"/>
        <v>0</v>
      </c>
      <c r="W28" s="120">
        <f t="shared" si="34"/>
        <v>0</v>
      </c>
      <c r="X28" s="120">
        <f t="shared" si="7"/>
        <v>0</v>
      </c>
      <c r="Y28" s="120">
        <f t="shared" si="35"/>
        <v>0</v>
      </c>
      <c r="Z28" s="120">
        <f t="shared" si="8"/>
        <v>0</v>
      </c>
      <c r="AA28" s="121">
        <f t="shared" si="36"/>
        <v>0</v>
      </c>
      <c r="AB28" s="259">
        <f>'Input Cost_MS6+1'!Y$15</f>
        <v>0</v>
      </c>
      <c r="AC28" s="122">
        <f t="shared" si="37"/>
        <v>0</v>
      </c>
      <c r="AD28" s="123">
        <f>Q28*(1+'Input Cost_MS6+1'!$Y24)</f>
        <v>0</v>
      </c>
      <c r="AE28" s="124">
        <f t="shared" si="88"/>
        <v>0</v>
      </c>
      <c r="AF28" s="124">
        <f t="shared" si="88"/>
        <v>0</v>
      </c>
      <c r="AG28" s="119">
        <f t="shared" si="39"/>
        <v>0</v>
      </c>
      <c r="AH28" s="120">
        <f t="shared" si="40"/>
        <v>0</v>
      </c>
      <c r="AI28" s="120">
        <f t="shared" si="41"/>
        <v>0</v>
      </c>
      <c r="AJ28" s="120">
        <f t="shared" si="42"/>
        <v>0</v>
      </c>
      <c r="AK28" s="120">
        <f t="shared" si="9"/>
        <v>0</v>
      </c>
      <c r="AL28" s="120">
        <f t="shared" si="43"/>
        <v>0</v>
      </c>
      <c r="AM28" s="125">
        <f t="shared" si="10"/>
        <v>0</v>
      </c>
      <c r="AN28" s="121">
        <f t="shared" si="44"/>
        <v>0</v>
      </c>
      <c r="AO28" s="259">
        <f>'Input Cost_MS6+1'!Y$16</f>
        <v>0</v>
      </c>
      <c r="AP28" s="122">
        <f t="shared" si="45"/>
        <v>0</v>
      </c>
      <c r="AQ28" s="123">
        <f>AD28*(1+'Input Cost_MS6+1'!$Y25)</f>
        <v>0</v>
      </c>
      <c r="AR28" s="124">
        <f t="shared" si="89"/>
        <v>0</v>
      </c>
      <c r="AS28" s="124">
        <f t="shared" si="89"/>
        <v>0</v>
      </c>
      <c r="AT28" s="119">
        <f t="shared" si="47"/>
        <v>0</v>
      </c>
      <c r="AU28" s="120">
        <f t="shared" si="48"/>
        <v>0</v>
      </c>
      <c r="AV28" s="120">
        <f t="shared" si="49"/>
        <v>0</v>
      </c>
      <c r="AW28" s="120">
        <f t="shared" si="50"/>
        <v>0</v>
      </c>
      <c r="AX28" s="120">
        <f t="shared" si="11"/>
        <v>0</v>
      </c>
      <c r="AY28" s="120">
        <f t="shared" si="51"/>
        <v>0</v>
      </c>
      <c r="AZ28" s="120">
        <f t="shared" si="12"/>
        <v>0</v>
      </c>
      <c r="BA28" s="121">
        <f t="shared" si="52"/>
        <v>0</v>
      </c>
      <c r="BB28" s="259">
        <f>'Input Cost_MS6+1'!Y$17</f>
        <v>0</v>
      </c>
      <c r="BC28" s="122">
        <f t="shared" si="53"/>
        <v>0</v>
      </c>
      <c r="BD28" s="123">
        <f>AQ28*(1+'Input Cost_MS6+1'!$Y26)</f>
        <v>0</v>
      </c>
      <c r="BE28" s="124">
        <f t="shared" si="90"/>
        <v>0</v>
      </c>
      <c r="BF28" s="124">
        <f t="shared" si="90"/>
        <v>0</v>
      </c>
      <c r="BG28" s="119">
        <f t="shared" si="55"/>
        <v>0</v>
      </c>
      <c r="BH28" s="120">
        <f t="shared" si="56"/>
        <v>0</v>
      </c>
      <c r="BI28" s="120">
        <f t="shared" si="57"/>
        <v>0</v>
      </c>
      <c r="BJ28" s="120">
        <f t="shared" si="58"/>
        <v>0</v>
      </c>
      <c r="BK28" s="263">
        <f t="shared" si="13"/>
        <v>0</v>
      </c>
      <c r="BL28" s="120">
        <f t="shared" si="59"/>
        <v>0</v>
      </c>
      <c r="BM28" s="120">
        <f t="shared" si="14"/>
        <v>0</v>
      </c>
      <c r="BN28" s="121">
        <f t="shared" si="60"/>
        <v>0</v>
      </c>
      <c r="BO28" s="259">
        <f>'Input Cost_MS6+1'!Y$18</f>
        <v>0</v>
      </c>
      <c r="BP28" s="122">
        <f t="shared" si="61"/>
        <v>0</v>
      </c>
      <c r="BQ28" s="123">
        <f>BD28*(1+'Input Cost_MS6+1'!$Y27)</f>
        <v>0</v>
      </c>
      <c r="BR28" s="124">
        <f t="shared" si="91"/>
        <v>0</v>
      </c>
      <c r="BS28" s="124">
        <f t="shared" si="91"/>
        <v>0</v>
      </c>
      <c r="BT28" s="119">
        <f t="shared" si="63"/>
        <v>0</v>
      </c>
      <c r="BU28" s="120">
        <f t="shared" si="64"/>
        <v>0</v>
      </c>
      <c r="BV28" s="120">
        <f t="shared" si="65"/>
        <v>0</v>
      </c>
      <c r="BW28" s="120">
        <f t="shared" si="66"/>
        <v>0</v>
      </c>
      <c r="BX28" s="263">
        <f t="shared" si="15"/>
        <v>0</v>
      </c>
      <c r="BY28" s="120">
        <f t="shared" si="67"/>
        <v>0</v>
      </c>
      <c r="BZ28" s="120">
        <f t="shared" si="16"/>
        <v>0</v>
      </c>
      <c r="CA28" s="121">
        <f t="shared" si="68"/>
        <v>0</v>
      </c>
      <c r="CB28" s="259">
        <f>'Input Cost_MS6+1'!Y$19</f>
        <v>0</v>
      </c>
      <c r="CC28" s="122">
        <f t="shared" si="69"/>
        <v>0</v>
      </c>
      <c r="CD28" s="123">
        <f>BQ28*(1+'Input Cost_MS6+1'!$Y28)</f>
        <v>0</v>
      </c>
      <c r="CE28" s="124">
        <f t="shared" si="92"/>
        <v>0</v>
      </c>
      <c r="CF28" s="124">
        <f t="shared" si="92"/>
        <v>0</v>
      </c>
      <c r="CG28" s="119">
        <f t="shared" si="71"/>
        <v>0</v>
      </c>
      <c r="CH28" s="120">
        <f t="shared" si="72"/>
        <v>0</v>
      </c>
      <c r="CI28" s="120">
        <f t="shared" si="73"/>
        <v>0</v>
      </c>
      <c r="CJ28" s="120">
        <f t="shared" si="74"/>
        <v>0</v>
      </c>
      <c r="CK28" s="263">
        <f t="shared" si="17"/>
        <v>0</v>
      </c>
      <c r="CL28" s="120">
        <f t="shared" si="75"/>
        <v>0</v>
      </c>
      <c r="CM28" s="120">
        <f t="shared" si="18"/>
        <v>0</v>
      </c>
      <c r="CN28" s="121">
        <f t="shared" si="76"/>
        <v>0</v>
      </c>
      <c r="CO28" s="260">
        <f t="shared" si="77"/>
        <v>0</v>
      </c>
      <c r="CP28" s="126">
        <f t="shared" si="78"/>
        <v>0</v>
      </c>
      <c r="CQ28" s="127" t="str">
        <f t="shared" si="79"/>
        <v/>
      </c>
      <c r="CR28" s="128" t="str">
        <f t="shared" si="80"/>
        <v/>
      </c>
      <c r="CS28" s="128" t="str">
        <f t="shared" si="81"/>
        <v/>
      </c>
      <c r="CT28" s="129">
        <f t="shared" si="86"/>
        <v>0</v>
      </c>
      <c r="CU28" s="130">
        <f t="shared" si="86"/>
        <v>0</v>
      </c>
      <c r="CV28" s="130">
        <f t="shared" si="86"/>
        <v>0</v>
      </c>
      <c r="CW28" s="130">
        <f t="shared" si="86"/>
        <v>0</v>
      </c>
      <c r="CX28" s="130">
        <f t="shared" si="86"/>
        <v>0</v>
      </c>
      <c r="CY28" s="130">
        <f t="shared" si="86"/>
        <v>0</v>
      </c>
      <c r="CZ28" s="130">
        <f t="shared" si="20"/>
        <v>0</v>
      </c>
      <c r="DA28" s="131">
        <f t="shared" si="82"/>
        <v>0</v>
      </c>
      <c r="DB28" s="132" t="str">
        <f t="shared" si="83"/>
        <v/>
      </c>
      <c r="DC28" s="133" t="str">
        <f t="shared" si="84"/>
        <v/>
      </c>
    </row>
    <row r="29" spans="1:107">
      <c r="A29" s="199">
        <f>'Input Cost_MS6+1'!Z11</f>
        <v>0</v>
      </c>
      <c r="B29" s="194">
        <f>'Input Cost_MS6+1'!Z$13</f>
        <v>0</v>
      </c>
      <c r="C29" s="657">
        <f>'Input Cost_MS6+1'!Z$117/100</f>
        <v>0</v>
      </c>
      <c r="D29" s="654">
        <f>C29*(1+'Input Cost_MS6+1'!Z$22)</f>
        <v>0</v>
      </c>
      <c r="E29" s="197">
        <f>('Kalkulation_MS6+1'!$AB$26)/100</f>
        <v>0</v>
      </c>
      <c r="F29" s="197">
        <f>('Kalkulation_MS6+1'!$AB$35)/100</f>
        <v>0</v>
      </c>
      <c r="G29" s="119">
        <f t="shared" si="21"/>
        <v>0</v>
      </c>
      <c r="H29" s="120">
        <f t="shared" si="22"/>
        <v>0</v>
      </c>
      <c r="I29" s="120">
        <f t="shared" si="23"/>
        <v>0</v>
      </c>
      <c r="J29" s="120">
        <f t="shared" si="24"/>
        <v>0</v>
      </c>
      <c r="K29" s="120">
        <f t="shared" si="25"/>
        <v>0</v>
      </c>
      <c r="L29" s="120">
        <f t="shared" si="26"/>
        <v>0</v>
      </c>
      <c r="M29" s="120">
        <f t="shared" si="27"/>
        <v>0</v>
      </c>
      <c r="N29" s="121">
        <f t="shared" si="28"/>
        <v>0</v>
      </c>
      <c r="O29" s="259">
        <f>'Input Cost_MS6+1'!Z$14</f>
        <v>0</v>
      </c>
      <c r="P29" s="122">
        <f t="shared" si="29"/>
        <v>0</v>
      </c>
      <c r="Q29" s="123">
        <f>D29*(1+'Input Cost_MS6+1'!$Z23)</f>
        <v>0</v>
      </c>
      <c r="R29" s="124">
        <f t="shared" si="87"/>
        <v>0</v>
      </c>
      <c r="S29" s="124">
        <f t="shared" si="87"/>
        <v>0</v>
      </c>
      <c r="T29" s="119">
        <f t="shared" si="31"/>
        <v>0</v>
      </c>
      <c r="U29" s="120">
        <f t="shared" si="32"/>
        <v>0</v>
      </c>
      <c r="V29" s="120">
        <f t="shared" si="33"/>
        <v>0</v>
      </c>
      <c r="W29" s="120">
        <f t="shared" si="34"/>
        <v>0</v>
      </c>
      <c r="X29" s="120">
        <f t="shared" si="7"/>
        <v>0</v>
      </c>
      <c r="Y29" s="120">
        <f t="shared" si="35"/>
        <v>0</v>
      </c>
      <c r="Z29" s="120">
        <f t="shared" si="8"/>
        <v>0</v>
      </c>
      <c r="AA29" s="121">
        <f t="shared" si="36"/>
        <v>0</v>
      </c>
      <c r="AB29" s="259">
        <f>'Input Cost_MS6+1'!Z$15</f>
        <v>0</v>
      </c>
      <c r="AC29" s="122">
        <f t="shared" si="37"/>
        <v>0</v>
      </c>
      <c r="AD29" s="123">
        <f>Q29*(1+'Input Cost_MS6+1'!$Z24)</f>
        <v>0</v>
      </c>
      <c r="AE29" s="124">
        <f t="shared" si="88"/>
        <v>0</v>
      </c>
      <c r="AF29" s="124">
        <f t="shared" si="88"/>
        <v>0</v>
      </c>
      <c r="AG29" s="119">
        <f t="shared" si="39"/>
        <v>0</v>
      </c>
      <c r="AH29" s="120">
        <f t="shared" si="40"/>
        <v>0</v>
      </c>
      <c r="AI29" s="120">
        <f t="shared" si="41"/>
        <v>0</v>
      </c>
      <c r="AJ29" s="120">
        <f t="shared" si="42"/>
        <v>0</v>
      </c>
      <c r="AK29" s="120">
        <f t="shared" si="9"/>
        <v>0</v>
      </c>
      <c r="AL29" s="120">
        <f t="shared" si="43"/>
        <v>0</v>
      </c>
      <c r="AM29" s="125">
        <f t="shared" si="10"/>
        <v>0</v>
      </c>
      <c r="AN29" s="121">
        <f t="shared" si="44"/>
        <v>0</v>
      </c>
      <c r="AO29" s="259">
        <f>'Input Cost_MS6+1'!Z$16</f>
        <v>0</v>
      </c>
      <c r="AP29" s="122">
        <f t="shared" si="45"/>
        <v>0</v>
      </c>
      <c r="AQ29" s="123">
        <f>AD29*(1+'Input Cost_MS6+1'!$Z25)</f>
        <v>0</v>
      </c>
      <c r="AR29" s="124">
        <f t="shared" si="89"/>
        <v>0</v>
      </c>
      <c r="AS29" s="124">
        <f t="shared" si="89"/>
        <v>0</v>
      </c>
      <c r="AT29" s="119">
        <f t="shared" si="47"/>
        <v>0</v>
      </c>
      <c r="AU29" s="120">
        <f t="shared" si="48"/>
        <v>0</v>
      </c>
      <c r="AV29" s="120">
        <f t="shared" si="49"/>
        <v>0</v>
      </c>
      <c r="AW29" s="120">
        <f t="shared" si="50"/>
        <v>0</v>
      </c>
      <c r="AX29" s="120">
        <f t="shared" si="11"/>
        <v>0</v>
      </c>
      <c r="AY29" s="120">
        <f t="shared" si="51"/>
        <v>0</v>
      </c>
      <c r="AZ29" s="120">
        <f t="shared" si="12"/>
        <v>0</v>
      </c>
      <c r="BA29" s="121">
        <f t="shared" si="52"/>
        <v>0</v>
      </c>
      <c r="BB29" s="259">
        <f>'Input Cost_MS6+1'!Z$17</f>
        <v>0</v>
      </c>
      <c r="BC29" s="122">
        <f t="shared" si="53"/>
        <v>0</v>
      </c>
      <c r="BD29" s="123">
        <f>AQ29*(1+'Input Cost_MS6+1'!$Z26)</f>
        <v>0</v>
      </c>
      <c r="BE29" s="124">
        <f t="shared" si="90"/>
        <v>0</v>
      </c>
      <c r="BF29" s="124">
        <f t="shared" si="90"/>
        <v>0</v>
      </c>
      <c r="BG29" s="119">
        <f t="shared" si="55"/>
        <v>0</v>
      </c>
      <c r="BH29" s="120">
        <f t="shared" si="56"/>
        <v>0</v>
      </c>
      <c r="BI29" s="120">
        <f t="shared" si="57"/>
        <v>0</v>
      </c>
      <c r="BJ29" s="120">
        <f t="shared" si="58"/>
        <v>0</v>
      </c>
      <c r="BK29" s="263">
        <f t="shared" si="13"/>
        <v>0</v>
      </c>
      <c r="BL29" s="120">
        <f t="shared" si="59"/>
        <v>0</v>
      </c>
      <c r="BM29" s="120">
        <f t="shared" si="14"/>
        <v>0</v>
      </c>
      <c r="BN29" s="121">
        <f t="shared" si="60"/>
        <v>0</v>
      </c>
      <c r="BO29" s="259">
        <f>'Input Cost_MS6+1'!Z$18</f>
        <v>0</v>
      </c>
      <c r="BP29" s="122">
        <f t="shared" si="61"/>
        <v>0</v>
      </c>
      <c r="BQ29" s="123">
        <f>BD29*(1+'Input Cost_MS6+1'!$Z27)</f>
        <v>0</v>
      </c>
      <c r="BR29" s="124">
        <f t="shared" si="91"/>
        <v>0</v>
      </c>
      <c r="BS29" s="124">
        <f t="shared" si="91"/>
        <v>0</v>
      </c>
      <c r="BT29" s="119">
        <f t="shared" si="63"/>
        <v>0</v>
      </c>
      <c r="BU29" s="120">
        <f t="shared" si="64"/>
        <v>0</v>
      </c>
      <c r="BV29" s="120">
        <f t="shared" si="65"/>
        <v>0</v>
      </c>
      <c r="BW29" s="120">
        <f t="shared" si="66"/>
        <v>0</v>
      </c>
      <c r="BX29" s="263">
        <f t="shared" si="15"/>
        <v>0</v>
      </c>
      <c r="BY29" s="120">
        <f t="shared" si="67"/>
        <v>0</v>
      </c>
      <c r="BZ29" s="120">
        <f t="shared" si="16"/>
        <v>0</v>
      </c>
      <c r="CA29" s="121">
        <f t="shared" si="68"/>
        <v>0</v>
      </c>
      <c r="CB29" s="259">
        <f>'Input Cost_MS6+1'!Z$19</f>
        <v>0</v>
      </c>
      <c r="CC29" s="122">
        <f t="shared" si="69"/>
        <v>0</v>
      </c>
      <c r="CD29" s="123">
        <f>BQ29*(1+'Input Cost_MS6+1'!$Z28)</f>
        <v>0</v>
      </c>
      <c r="CE29" s="124">
        <f t="shared" si="92"/>
        <v>0</v>
      </c>
      <c r="CF29" s="124">
        <f t="shared" si="92"/>
        <v>0</v>
      </c>
      <c r="CG29" s="119">
        <f t="shared" si="71"/>
        <v>0</v>
      </c>
      <c r="CH29" s="120">
        <f t="shared" si="72"/>
        <v>0</v>
      </c>
      <c r="CI29" s="120">
        <f t="shared" si="73"/>
        <v>0</v>
      </c>
      <c r="CJ29" s="120">
        <f t="shared" si="74"/>
        <v>0</v>
      </c>
      <c r="CK29" s="263">
        <f t="shared" si="17"/>
        <v>0</v>
      </c>
      <c r="CL29" s="120">
        <f t="shared" si="75"/>
        <v>0</v>
      </c>
      <c r="CM29" s="120">
        <f t="shared" si="18"/>
        <v>0</v>
      </c>
      <c r="CN29" s="121">
        <f t="shared" si="76"/>
        <v>0</v>
      </c>
      <c r="CO29" s="260">
        <f t="shared" si="77"/>
        <v>0</v>
      </c>
      <c r="CP29" s="126">
        <f t="shared" si="78"/>
        <v>0</v>
      </c>
      <c r="CQ29" s="127" t="str">
        <f t="shared" si="79"/>
        <v/>
      </c>
      <c r="CR29" s="128" t="str">
        <f t="shared" si="80"/>
        <v/>
      </c>
      <c r="CS29" s="128" t="str">
        <f t="shared" si="81"/>
        <v/>
      </c>
      <c r="CT29" s="129">
        <f t="shared" si="86"/>
        <v>0</v>
      </c>
      <c r="CU29" s="130">
        <f t="shared" si="86"/>
        <v>0</v>
      </c>
      <c r="CV29" s="130">
        <f t="shared" si="86"/>
        <v>0</v>
      </c>
      <c r="CW29" s="130">
        <f t="shared" si="86"/>
        <v>0</v>
      </c>
      <c r="CX29" s="130">
        <f t="shared" si="86"/>
        <v>0</v>
      </c>
      <c r="CY29" s="130">
        <f t="shared" si="86"/>
        <v>0</v>
      </c>
      <c r="CZ29" s="130">
        <f t="shared" si="20"/>
        <v>0</v>
      </c>
      <c r="DA29" s="131">
        <f t="shared" si="82"/>
        <v>0</v>
      </c>
      <c r="DB29" s="132" t="str">
        <f t="shared" si="83"/>
        <v/>
      </c>
      <c r="DC29" s="133" t="str">
        <f t="shared" si="84"/>
        <v/>
      </c>
    </row>
    <row r="30" spans="1:107">
      <c r="A30" s="199">
        <f>'Input Cost_MS6+1'!AA11</f>
        <v>0</v>
      </c>
      <c r="B30" s="194">
        <f>'Input Cost_MS6+1'!AA$13</f>
        <v>0</v>
      </c>
      <c r="C30" s="657">
        <f>'Input Cost_MS6+1'!AA$117/100</f>
        <v>0</v>
      </c>
      <c r="D30" s="654">
        <f>C30*(1+'Input Cost_MS6+1'!AA$22)</f>
        <v>0</v>
      </c>
      <c r="E30" s="197">
        <f>('Kalkulation_MS6+1'!$AC$26)/100</f>
        <v>0</v>
      </c>
      <c r="F30" s="197">
        <f>('Kalkulation_MS6+1'!$AC$35)/100</f>
        <v>0</v>
      </c>
      <c r="G30" s="119">
        <f t="shared" si="21"/>
        <v>0</v>
      </c>
      <c r="H30" s="120">
        <f t="shared" si="22"/>
        <v>0</v>
      </c>
      <c r="I30" s="120">
        <f t="shared" si="23"/>
        <v>0</v>
      </c>
      <c r="J30" s="120">
        <f t="shared" si="24"/>
        <v>0</v>
      </c>
      <c r="K30" s="120">
        <f t="shared" si="25"/>
        <v>0</v>
      </c>
      <c r="L30" s="120">
        <f t="shared" si="26"/>
        <v>0</v>
      </c>
      <c r="M30" s="120">
        <f t="shared" si="27"/>
        <v>0</v>
      </c>
      <c r="N30" s="121">
        <f t="shared" si="28"/>
        <v>0</v>
      </c>
      <c r="O30" s="259">
        <f>'Input Cost_MS6+1'!AA$14</f>
        <v>0</v>
      </c>
      <c r="P30" s="122">
        <f t="shared" si="29"/>
        <v>0</v>
      </c>
      <c r="Q30" s="123">
        <f>D30*(1+'Input Cost_MS6+1'!$AA23)</f>
        <v>0</v>
      </c>
      <c r="R30" s="124">
        <f t="shared" si="87"/>
        <v>0</v>
      </c>
      <c r="S30" s="124">
        <f t="shared" si="87"/>
        <v>0</v>
      </c>
      <c r="T30" s="119">
        <f t="shared" si="31"/>
        <v>0</v>
      </c>
      <c r="U30" s="120">
        <f t="shared" si="32"/>
        <v>0</v>
      </c>
      <c r="V30" s="120">
        <f t="shared" si="33"/>
        <v>0</v>
      </c>
      <c r="W30" s="120">
        <f t="shared" si="34"/>
        <v>0</v>
      </c>
      <c r="X30" s="120">
        <f t="shared" si="7"/>
        <v>0</v>
      </c>
      <c r="Y30" s="120">
        <f t="shared" si="35"/>
        <v>0</v>
      </c>
      <c r="Z30" s="120">
        <f t="shared" si="8"/>
        <v>0</v>
      </c>
      <c r="AA30" s="121">
        <f t="shared" si="36"/>
        <v>0</v>
      </c>
      <c r="AB30" s="259">
        <f>'Input Cost_MS6+1'!AA$15</f>
        <v>0</v>
      </c>
      <c r="AC30" s="122">
        <f t="shared" si="37"/>
        <v>0</v>
      </c>
      <c r="AD30" s="123">
        <f>Q30*(1+'Input Cost_MS6+1'!$AA24)</f>
        <v>0</v>
      </c>
      <c r="AE30" s="124">
        <f t="shared" si="88"/>
        <v>0</v>
      </c>
      <c r="AF30" s="124">
        <f t="shared" si="88"/>
        <v>0</v>
      </c>
      <c r="AG30" s="119">
        <f t="shared" si="39"/>
        <v>0</v>
      </c>
      <c r="AH30" s="120">
        <f t="shared" si="40"/>
        <v>0</v>
      </c>
      <c r="AI30" s="120">
        <f t="shared" si="41"/>
        <v>0</v>
      </c>
      <c r="AJ30" s="120">
        <f t="shared" si="42"/>
        <v>0</v>
      </c>
      <c r="AK30" s="120">
        <f t="shared" si="9"/>
        <v>0</v>
      </c>
      <c r="AL30" s="120">
        <f t="shared" si="43"/>
        <v>0</v>
      </c>
      <c r="AM30" s="125">
        <f t="shared" si="10"/>
        <v>0</v>
      </c>
      <c r="AN30" s="121">
        <f t="shared" si="44"/>
        <v>0</v>
      </c>
      <c r="AO30" s="259">
        <f>'Input Cost_MS6+1'!AA$16</f>
        <v>0</v>
      </c>
      <c r="AP30" s="122">
        <f t="shared" si="45"/>
        <v>0</v>
      </c>
      <c r="AQ30" s="123">
        <f>AD30*(1+'Input Cost_MS6+1'!$AA25)</f>
        <v>0</v>
      </c>
      <c r="AR30" s="124">
        <f t="shared" si="89"/>
        <v>0</v>
      </c>
      <c r="AS30" s="124">
        <f t="shared" si="89"/>
        <v>0</v>
      </c>
      <c r="AT30" s="119">
        <f t="shared" si="47"/>
        <v>0</v>
      </c>
      <c r="AU30" s="120">
        <f t="shared" si="48"/>
        <v>0</v>
      </c>
      <c r="AV30" s="120">
        <f t="shared" si="49"/>
        <v>0</v>
      </c>
      <c r="AW30" s="120">
        <f t="shared" si="50"/>
        <v>0</v>
      </c>
      <c r="AX30" s="120">
        <f t="shared" si="11"/>
        <v>0</v>
      </c>
      <c r="AY30" s="120">
        <f t="shared" si="51"/>
        <v>0</v>
      </c>
      <c r="AZ30" s="120">
        <f t="shared" si="12"/>
        <v>0</v>
      </c>
      <c r="BA30" s="121">
        <f t="shared" si="52"/>
        <v>0</v>
      </c>
      <c r="BB30" s="259">
        <f>'Input Cost_MS6+1'!AA$17</f>
        <v>0</v>
      </c>
      <c r="BC30" s="122">
        <f t="shared" si="53"/>
        <v>0</v>
      </c>
      <c r="BD30" s="123">
        <f>AQ30*(1+'Input Cost_MS6+1'!$AA26)</f>
        <v>0</v>
      </c>
      <c r="BE30" s="124">
        <f t="shared" si="90"/>
        <v>0</v>
      </c>
      <c r="BF30" s="124">
        <f t="shared" si="90"/>
        <v>0</v>
      </c>
      <c r="BG30" s="119">
        <f t="shared" si="55"/>
        <v>0</v>
      </c>
      <c r="BH30" s="120">
        <f t="shared" si="56"/>
        <v>0</v>
      </c>
      <c r="BI30" s="120">
        <f t="shared" si="57"/>
        <v>0</v>
      </c>
      <c r="BJ30" s="120">
        <f t="shared" si="58"/>
        <v>0</v>
      </c>
      <c r="BK30" s="263">
        <f t="shared" si="13"/>
        <v>0</v>
      </c>
      <c r="BL30" s="120">
        <f t="shared" si="59"/>
        <v>0</v>
      </c>
      <c r="BM30" s="120">
        <f t="shared" si="14"/>
        <v>0</v>
      </c>
      <c r="BN30" s="121">
        <f t="shared" si="60"/>
        <v>0</v>
      </c>
      <c r="BO30" s="259">
        <f>'Input Cost_MS6+1'!AA$18</f>
        <v>0</v>
      </c>
      <c r="BP30" s="122">
        <f t="shared" si="61"/>
        <v>0</v>
      </c>
      <c r="BQ30" s="123">
        <f>BD30*(1+'Input Cost_MS6+1'!$AA27)</f>
        <v>0</v>
      </c>
      <c r="BR30" s="124">
        <f t="shared" si="91"/>
        <v>0</v>
      </c>
      <c r="BS30" s="124">
        <f t="shared" si="91"/>
        <v>0</v>
      </c>
      <c r="BT30" s="119">
        <f t="shared" si="63"/>
        <v>0</v>
      </c>
      <c r="BU30" s="120">
        <f t="shared" si="64"/>
        <v>0</v>
      </c>
      <c r="BV30" s="120">
        <f t="shared" si="65"/>
        <v>0</v>
      </c>
      <c r="BW30" s="120">
        <f t="shared" si="66"/>
        <v>0</v>
      </c>
      <c r="BX30" s="263">
        <f t="shared" si="15"/>
        <v>0</v>
      </c>
      <c r="BY30" s="120">
        <f t="shared" si="67"/>
        <v>0</v>
      </c>
      <c r="BZ30" s="120">
        <f t="shared" si="16"/>
        <v>0</v>
      </c>
      <c r="CA30" s="121">
        <f t="shared" si="68"/>
        <v>0</v>
      </c>
      <c r="CB30" s="259">
        <f>'Input Cost_MS6+1'!AA$19</f>
        <v>0</v>
      </c>
      <c r="CC30" s="122">
        <f t="shared" si="69"/>
        <v>0</v>
      </c>
      <c r="CD30" s="123">
        <f>BQ30*(1+'Input Cost_MS6+1'!$AA28)</f>
        <v>0</v>
      </c>
      <c r="CE30" s="124">
        <f t="shared" si="92"/>
        <v>0</v>
      </c>
      <c r="CF30" s="124">
        <f t="shared" si="92"/>
        <v>0</v>
      </c>
      <c r="CG30" s="119">
        <f t="shared" si="71"/>
        <v>0</v>
      </c>
      <c r="CH30" s="120">
        <f t="shared" si="72"/>
        <v>0</v>
      </c>
      <c r="CI30" s="120">
        <f t="shared" si="73"/>
        <v>0</v>
      </c>
      <c r="CJ30" s="120">
        <f t="shared" si="74"/>
        <v>0</v>
      </c>
      <c r="CK30" s="263">
        <f t="shared" si="17"/>
        <v>0</v>
      </c>
      <c r="CL30" s="120">
        <f t="shared" si="75"/>
        <v>0</v>
      </c>
      <c r="CM30" s="120">
        <f t="shared" si="18"/>
        <v>0</v>
      </c>
      <c r="CN30" s="121">
        <f t="shared" si="76"/>
        <v>0</v>
      </c>
      <c r="CO30" s="260">
        <f t="shared" si="77"/>
        <v>0</v>
      </c>
      <c r="CP30" s="126">
        <f t="shared" si="78"/>
        <v>0</v>
      </c>
      <c r="CQ30" s="127" t="str">
        <f t="shared" si="79"/>
        <v/>
      </c>
      <c r="CR30" s="128" t="str">
        <f t="shared" si="80"/>
        <v/>
      </c>
      <c r="CS30" s="128" t="str">
        <f t="shared" si="81"/>
        <v/>
      </c>
      <c r="CT30" s="129">
        <f t="shared" si="86"/>
        <v>0</v>
      </c>
      <c r="CU30" s="130">
        <f t="shared" si="86"/>
        <v>0</v>
      </c>
      <c r="CV30" s="130">
        <f t="shared" si="86"/>
        <v>0</v>
      </c>
      <c r="CW30" s="130">
        <f t="shared" si="86"/>
        <v>0</v>
      </c>
      <c r="CX30" s="130">
        <f t="shared" si="86"/>
        <v>0</v>
      </c>
      <c r="CY30" s="130">
        <f t="shared" si="86"/>
        <v>0</v>
      </c>
      <c r="CZ30" s="130">
        <f t="shared" si="20"/>
        <v>0</v>
      </c>
      <c r="DA30" s="131">
        <f t="shared" si="82"/>
        <v>0</v>
      </c>
      <c r="DB30" s="132" t="str">
        <f t="shared" si="83"/>
        <v/>
      </c>
      <c r="DC30" s="133" t="str">
        <f t="shared" si="84"/>
        <v/>
      </c>
    </row>
    <row r="31" spans="1:107">
      <c r="A31" s="199">
        <f>'Input Cost_MS6+1'!AB11</f>
        <v>0</v>
      </c>
      <c r="B31" s="194">
        <f>'Input Cost_MS6+1'!AB$13</f>
        <v>0</v>
      </c>
      <c r="C31" s="657">
        <f>'Input Cost_MS6+1'!AB$117/100</f>
        <v>0</v>
      </c>
      <c r="D31" s="654">
        <f>C31*(1+'Input Cost_MS6+1'!AB$22)</f>
        <v>0</v>
      </c>
      <c r="E31" s="197">
        <f>('Kalkulation_MS6+1'!$AD$26)/100</f>
        <v>0</v>
      </c>
      <c r="F31" s="197">
        <f>('Kalkulation_MS6+1'!$AD$35)/100</f>
        <v>0</v>
      </c>
      <c r="G31" s="119">
        <f t="shared" si="21"/>
        <v>0</v>
      </c>
      <c r="H31" s="120">
        <f t="shared" si="22"/>
        <v>0</v>
      </c>
      <c r="I31" s="120">
        <f t="shared" si="23"/>
        <v>0</v>
      </c>
      <c r="J31" s="120">
        <f t="shared" si="24"/>
        <v>0</v>
      </c>
      <c r="K31" s="120">
        <f t="shared" si="25"/>
        <v>0</v>
      </c>
      <c r="L31" s="120">
        <f t="shared" si="26"/>
        <v>0</v>
      </c>
      <c r="M31" s="120">
        <f t="shared" si="27"/>
        <v>0</v>
      </c>
      <c r="N31" s="121">
        <f t="shared" si="28"/>
        <v>0</v>
      </c>
      <c r="O31" s="259">
        <f>'Input Cost_MS6+1'!AB$14</f>
        <v>0</v>
      </c>
      <c r="P31" s="122">
        <f t="shared" si="29"/>
        <v>0</v>
      </c>
      <c r="Q31" s="123">
        <f>D31*(1+'Input Cost_MS6+1'!$AB23)</f>
        <v>0</v>
      </c>
      <c r="R31" s="124">
        <f t="shared" si="87"/>
        <v>0</v>
      </c>
      <c r="S31" s="124">
        <f t="shared" si="87"/>
        <v>0</v>
      </c>
      <c r="T31" s="119">
        <f t="shared" si="31"/>
        <v>0</v>
      </c>
      <c r="U31" s="120">
        <f t="shared" si="32"/>
        <v>0</v>
      </c>
      <c r="V31" s="120">
        <f t="shared" si="33"/>
        <v>0</v>
      </c>
      <c r="W31" s="120">
        <f t="shared" si="34"/>
        <v>0</v>
      </c>
      <c r="X31" s="120">
        <f t="shared" si="7"/>
        <v>0</v>
      </c>
      <c r="Y31" s="120">
        <f t="shared" si="35"/>
        <v>0</v>
      </c>
      <c r="Z31" s="120">
        <f t="shared" si="8"/>
        <v>0</v>
      </c>
      <c r="AA31" s="121">
        <f t="shared" si="36"/>
        <v>0</v>
      </c>
      <c r="AB31" s="259">
        <f>'Input Cost_MS6+1'!AB$15</f>
        <v>0</v>
      </c>
      <c r="AC31" s="122">
        <f t="shared" si="37"/>
        <v>0</v>
      </c>
      <c r="AD31" s="123">
        <f>Q31*(1+'Input Cost_MS6+1'!$AB24)</f>
        <v>0</v>
      </c>
      <c r="AE31" s="124">
        <f t="shared" si="88"/>
        <v>0</v>
      </c>
      <c r="AF31" s="124">
        <f t="shared" si="88"/>
        <v>0</v>
      </c>
      <c r="AG31" s="119">
        <f t="shared" si="39"/>
        <v>0</v>
      </c>
      <c r="AH31" s="120">
        <f t="shared" si="40"/>
        <v>0</v>
      </c>
      <c r="AI31" s="120">
        <f t="shared" si="41"/>
        <v>0</v>
      </c>
      <c r="AJ31" s="120">
        <f t="shared" si="42"/>
        <v>0</v>
      </c>
      <c r="AK31" s="120">
        <f t="shared" si="9"/>
        <v>0</v>
      </c>
      <c r="AL31" s="120">
        <f t="shared" si="43"/>
        <v>0</v>
      </c>
      <c r="AM31" s="125">
        <f t="shared" si="10"/>
        <v>0</v>
      </c>
      <c r="AN31" s="121">
        <f t="shared" si="44"/>
        <v>0</v>
      </c>
      <c r="AO31" s="259">
        <f>'Input Cost_MS6+1'!AB$16</f>
        <v>0</v>
      </c>
      <c r="AP31" s="122">
        <f t="shared" si="45"/>
        <v>0</v>
      </c>
      <c r="AQ31" s="123">
        <f>AD31*(1+'Input Cost_MS6+1'!$AB25)</f>
        <v>0</v>
      </c>
      <c r="AR31" s="124">
        <f t="shared" si="89"/>
        <v>0</v>
      </c>
      <c r="AS31" s="124">
        <f t="shared" si="89"/>
        <v>0</v>
      </c>
      <c r="AT31" s="119">
        <f t="shared" si="47"/>
        <v>0</v>
      </c>
      <c r="AU31" s="120">
        <f t="shared" si="48"/>
        <v>0</v>
      </c>
      <c r="AV31" s="120">
        <f t="shared" si="49"/>
        <v>0</v>
      </c>
      <c r="AW31" s="120">
        <f t="shared" si="50"/>
        <v>0</v>
      </c>
      <c r="AX31" s="120">
        <f t="shared" si="11"/>
        <v>0</v>
      </c>
      <c r="AY31" s="120">
        <f t="shared" si="51"/>
        <v>0</v>
      </c>
      <c r="AZ31" s="120">
        <f t="shared" si="12"/>
        <v>0</v>
      </c>
      <c r="BA31" s="121">
        <f t="shared" si="52"/>
        <v>0</v>
      </c>
      <c r="BB31" s="259">
        <f>'Input Cost_MS6+1'!AB$17</f>
        <v>0</v>
      </c>
      <c r="BC31" s="122">
        <f t="shared" si="53"/>
        <v>0</v>
      </c>
      <c r="BD31" s="123">
        <f>AQ31*(1+'Input Cost_MS6+1'!$AB26)</f>
        <v>0</v>
      </c>
      <c r="BE31" s="124">
        <f t="shared" si="90"/>
        <v>0</v>
      </c>
      <c r="BF31" s="124">
        <f t="shared" si="90"/>
        <v>0</v>
      </c>
      <c r="BG31" s="119">
        <f t="shared" si="55"/>
        <v>0</v>
      </c>
      <c r="BH31" s="120">
        <f t="shared" si="56"/>
        <v>0</v>
      </c>
      <c r="BI31" s="120">
        <f t="shared" si="57"/>
        <v>0</v>
      </c>
      <c r="BJ31" s="120">
        <f t="shared" si="58"/>
        <v>0</v>
      </c>
      <c r="BK31" s="263">
        <f t="shared" si="13"/>
        <v>0</v>
      </c>
      <c r="BL31" s="120">
        <f t="shared" si="59"/>
        <v>0</v>
      </c>
      <c r="BM31" s="120">
        <f t="shared" si="14"/>
        <v>0</v>
      </c>
      <c r="BN31" s="121">
        <f t="shared" si="60"/>
        <v>0</v>
      </c>
      <c r="BO31" s="259">
        <f>'Input Cost_MS6+1'!AB$18</f>
        <v>0</v>
      </c>
      <c r="BP31" s="122">
        <f t="shared" si="61"/>
        <v>0</v>
      </c>
      <c r="BQ31" s="123">
        <f>BD31*(1+'Input Cost_MS6+1'!$AB27)</f>
        <v>0</v>
      </c>
      <c r="BR31" s="124">
        <f t="shared" si="91"/>
        <v>0</v>
      </c>
      <c r="BS31" s="124">
        <f t="shared" si="91"/>
        <v>0</v>
      </c>
      <c r="BT31" s="119">
        <f t="shared" si="63"/>
        <v>0</v>
      </c>
      <c r="BU31" s="120">
        <f t="shared" si="64"/>
        <v>0</v>
      </c>
      <c r="BV31" s="120">
        <f t="shared" si="65"/>
        <v>0</v>
      </c>
      <c r="BW31" s="120">
        <f t="shared" si="66"/>
        <v>0</v>
      </c>
      <c r="BX31" s="263">
        <f t="shared" si="15"/>
        <v>0</v>
      </c>
      <c r="BY31" s="120">
        <f t="shared" si="67"/>
        <v>0</v>
      </c>
      <c r="BZ31" s="120">
        <f t="shared" si="16"/>
        <v>0</v>
      </c>
      <c r="CA31" s="121">
        <f t="shared" si="68"/>
        <v>0</v>
      </c>
      <c r="CB31" s="259">
        <f>'Input Cost_MS6+1'!AB$19</f>
        <v>0</v>
      </c>
      <c r="CC31" s="122">
        <f t="shared" si="69"/>
        <v>0</v>
      </c>
      <c r="CD31" s="123">
        <f>BQ31*(1+'Input Cost_MS6+1'!$AB28)</f>
        <v>0</v>
      </c>
      <c r="CE31" s="124">
        <f t="shared" si="92"/>
        <v>0</v>
      </c>
      <c r="CF31" s="124">
        <f t="shared" si="92"/>
        <v>0</v>
      </c>
      <c r="CG31" s="119">
        <f t="shared" si="71"/>
        <v>0</v>
      </c>
      <c r="CH31" s="120">
        <f t="shared" si="72"/>
        <v>0</v>
      </c>
      <c r="CI31" s="120">
        <f t="shared" si="73"/>
        <v>0</v>
      </c>
      <c r="CJ31" s="120">
        <f t="shared" si="74"/>
        <v>0</v>
      </c>
      <c r="CK31" s="263">
        <f t="shared" si="17"/>
        <v>0</v>
      </c>
      <c r="CL31" s="120">
        <f t="shared" si="75"/>
        <v>0</v>
      </c>
      <c r="CM31" s="120">
        <f t="shared" si="18"/>
        <v>0</v>
      </c>
      <c r="CN31" s="121">
        <f t="shared" si="76"/>
        <v>0</v>
      </c>
      <c r="CO31" s="260">
        <f t="shared" si="77"/>
        <v>0</v>
      </c>
      <c r="CP31" s="126">
        <f t="shared" si="78"/>
        <v>0</v>
      </c>
      <c r="CQ31" s="127" t="str">
        <f t="shared" si="79"/>
        <v/>
      </c>
      <c r="CR31" s="128" t="str">
        <f t="shared" si="80"/>
        <v/>
      </c>
      <c r="CS31" s="128" t="str">
        <f t="shared" si="81"/>
        <v/>
      </c>
      <c r="CT31" s="129">
        <f t="shared" si="86"/>
        <v>0</v>
      </c>
      <c r="CU31" s="130">
        <f t="shared" si="86"/>
        <v>0</v>
      </c>
      <c r="CV31" s="130">
        <f t="shared" si="86"/>
        <v>0</v>
      </c>
      <c r="CW31" s="130">
        <f t="shared" si="86"/>
        <v>0</v>
      </c>
      <c r="CX31" s="130">
        <f t="shared" si="86"/>
        <v>0</v>
      </c>
      <c r="CY31" s="130">
        <f t="shared" si="86"/>
        <v>0</v>
      </c>
      <c r="CZ31" s="130">
        <f t="shared" si="20"/>
        <v>0</v>
      </c>
      <c r="DA31" s="131">
        <f t="shared" si="82"/>
        <v>0</v>
      </c>
      <c r="DB31" s="132" t="str">
        <f t="shared" si="83"/>
        <v/>
      </c>
      <c r="DC31" s="133" t="str">
        <f t="shared" si="84"/>
        <v/>
      </c>
    </row>
    <row r="32" spans="1:107">
      <c r="A32" s="199">
        <f>'Input Cost_MS6+1'!AC11</f>
        <v>0</v>
      </c>
      <c r="B32" s="194">
        <f>'Input Cost_MS6+1'!AC$13</f>
        <v>0</v>
      </c>
      <c r="C32" s="657">
        <f>'Input Cost_MS6+1'!AC$117/100</f>
        <v>0</v>
      </c>
      <c r="D32" s="654">
        <f>C32*(1+'Input Cost_MS6+1'!AC$22)</f>
        <v>0</v>
      </c>
      <c r="E32" s="197">
        <f>('Kalkulation_MS6+1'!$AE$26)/100</f>
        <v>0</v>
      </c>
      <c r="F32" s="197">
        <f>('Kalkulation_MS6+1'!$AE$35)/100</f>
        <v>0</v>
      </c>
      <c r="G32" s="119">
        <f t="shared" si="21"/>
        <v>0</v>
      </c>
      <c r="H32" s="120">
        <f t="shared" si="22"/>
        <v>0</v>
      </c>
      <c r="I32" s="120">
        <f t="shared" si="23"/>
        <v>0</v>
      </c>
      <c r="J32" s="120">
        <f t="shared" si="24"/>
        <v>0</v>
      </c>
      <c r="K32" s="120">
        <f t="shared" si="25"/>
        <v>0</v>
      </c>
      <c r="L32" s="120">
        <f t="shared" si="26"/>
        <v>0</v>
      </c>
      <c r="M32" s="120">
        <f t="shared" si="27"/>
        <v>0</v>
      </c>
      <c r="N32" s="121">
        <f t="shared" si="28"/>
        <v>0</v>
      </c>
      <c r="O32" s="259">
        <f>'Input Cost_MS6+1'!AC$14</f>
        <v>0</v>
      </c>
      <c r="P32" s="122">
        <f t="shared" si="29"/>
        <v>0</v>
      </c>
      <c r="Q32" s="123">
        <f>D32*(1+'Input Cost_MS6+1'!$AC23)</f>
        <v>0</v>
      </c>
      <c r="R32" s="124">
        <f t="shared" si="87"/>
        <v>0</v>
      </c>
      <c r="S32" s="124">
        <f t="shared" si="87"/>
        <v>0</v>
      </c>
      <c r="T32" s="119">
        <f t="shared" si="31"/>
        <v>0</v>
      </c>
      <c r="U32" s="120">
        <f t="shared" si="32"/>
        <v>0</v>
      </c>
      <c r="V32" s="120">
        <f t="shared" si="33"/>
        <v>0</v>
      </c>
      <c r="W32" s="120">
        <f t="shared" si="34"/>
        <v>0</v>
      </c>
      <c r="X32" s="120">
        <f t="shared" si="7"/>
        <v>0</v>
      </c>
      <c r="Y32" s="120">
        <f t="shared" si="35"/>
        <v>0</v>
      </c>
      <c r="Z32" s="120">
        <f t="shared" si="8"/>
        <v>0</v>
      </c>
      <c r="AA32" s="121">
        <f t="shared" si="36"/>
        <v>0</v>
      </c>
      <c r="AB32" s="259">
        <f>'Input Cost_MS6+1'!AC$15</f>
        <v>0</v>
      </c>
      <c r="AC32" s="122">
        <f t="shared" si="37"/>
        <v>0</v>
      </c>
      <c r="AD32" s="123">
        <f>Q32*(1+'Input Cost_MS6+1'!$AC24)</f>
        <v>0</v>
      </c>
      <c r="AE32" s="124">
        <f t="shared" si="88"/>
        <v>0</v>
      </c>
      <c r="AF32" s="124">
        <f t="shared" si="88"/>
        <v>0</v>
      </c>
      <c r="AG32" s="119">
        <f t="shared" si="39"/>
        <v>0</v>
      </c>
      <c r="AH32" s="120">
        <f t="shared" si="40"/>
        <v>0</v>
      </c>
      <c r="AI32" s="120">
        <f t="shared" si="41"/>
        <v>0</v>
      </c>
      <c r="AJ32" s="120">
        <f t="shared" si="42"/>
        <v>0</v>
      </c>
      <c r="AK32" s="120">
        <f t="shared" si="9"/>
        <v>0</v>
      </c>
      <c r="AL32" s="120">
        <f t="shared" si="43"/>
        <v>0</v>
      </c>
      <c r="AM32" s="125">
        <f t="shared" si="10"/>
        <v>0</v>
      </c>
      <c r="AN32" s="121">
        <f t="shared" si="44"/>
        <v>0</v>
      </c>
      <c r="AO32" s="259">
        <f>'Input Cost_MS6+1'!AC$16</f>
        <v>0</v>
      </c>
      <c r="AP32" s="122">
        <f t="shared" si="45"/>
        <v>0</v>
      </c>
      <c r="AQ32" s="123">
        <f>AD32*(1+'Input Cost_MS6+1'!$AC25)</f>
        <v>0</v>
      </c>
      <c r="AR32" s="124">
        <f t="shared" si="89"/>
        <v>0</v>
      </c>
      <c r="AS32" s="124">
        <f t="shared" si="89"/>
        <v>0</v>
      </c>
      <c r="AT32" s="119">
        <f t="shared" si="47"/>
        <v>0</v>
      </c>
      <c r="AU32" s="120">
        <f t="shared" si="48"/>
        <v>0</v>
      </c>
      <c r="AV32" s="120">
        <f t="shared" si="49"/>
        <v>0</v>
      </c>
      <c r="AW32" s="120">
        <f t="shared" si="50"/>
        <v>0</v>
      </c>
      <c r="AX32" s="120">
        <f t="shared" si="11"/>
        <v>0</v>
      </c>
      <c r="AY32" s="120">
        <f t="shared" si="51"/>
        <v>0</v>
      </c>
      <c r="AZ32" s="120">
        <f t="shared" si="12"/>
        <v>0</v>
      </c>
      <c r="BA32" s="121">
        <f t="shared" si="52"/>
        <v>0</v>
      </c>
      <c r="BB32" s="259">
        <f>'Input Cost_MS6+1'!AC$17</f>
        <v>0</v>
      </c>
      <c r="BC32" s="122">
        <f t="shared" si="53"/>
        <v>0</v>
      </c>
      <c r="BD32" s="123">
        <f>AQ32*(1+'Input Cost_MS6+1'!$AC26)</f>
        <v>0</v>
      </c>
      <c r="BE32" s="124">
        <f t="shared" si="90"/>
        <v>0</v>
      </c>
      <c r="BF32" s="124">
        <f t="shared" si="90"/>
        <v>0</v>
      </c>
      <c r="BG32" s="119">
        <f t="shared" si="55"/>
        <v>0</v>
      </c>
      <c r="BH32" s="120">
        <f t="shared" si="56"/>
        <v>0</v>
      </c>
      <c r="BI32" s="120">
        <f t="shared" si="57"/>
        <v>0</v>
      </c>
      <c r="BJ32" s="120">
        <f t="shared" si="58"/>
        <v>0</v>
      </c>
      <c r="BK32" s="263">
        <f t="shared" si="13"/>
        <v>0</v>
      </c>
      <c r="BL32" s="120">
        <f t="shared" si="59"/>
        <v>0</v>
      </c>
      <c r="BM32" s="120">
        <f t="shared" si="14"/>
        <v>0</v>
      </c>
      <c r="BN32" s="121">
        <f t="shared" si="60"/>
        <v>0</v>
      </c>
      <c r="BO32" s="259">
        <f>'Input Cost_MS6+1'!AC$18</f>
        <v>0</v>
      </c>
      <c r="BP32" s="122">
        <f t="shared" si="61"/>
        <v>0</v>
      </c>
      <c r="BQ32" s="123">
        <f>BD32*(1+'Input Cost_MS6+1'!$AC27)</f>
        <v>0</v>
      </c>
      <c r="BR32" s="124">
        <f t="shared" si="91"/>
        <v>0</v>
      </c>
      <c r="BS32" s="124">
        <f t="shared" si="91"/>
        <v>0</v>
      </c>
      <c r="BT32" s="119">
        <f t="shared" si="63"/>
        <v>0</v>
      </c>
      <c r="BU32" s="120">
        <f t="shared" si="64"/>
        <v>0</v>
      </c>
      <c r="BV32" s="120">
        <f t="shared" si="65"/>
        <v>0</v>
      </c>
      <c r="BW32" s="120">
        <f t="shared" si="66"/>
        <v>0</v>
      </c>
      <c r="BX32" s="263">
        <f t="shared" si="15"/>
        <v>0</v>
      </c>
      <c r="BY32" s="120">
        <f t="shared" si="67"/>
        <v>0</v>
      </c>
      <c r="BZ32" s="120">
        <f t="shared" si="16"/>
        <v>0</v>
      </c>
      <c r="CA32" s="121">
        <f t="shared" si="68"/>
        <v>0</v>
      </c>
      <c r="CB32" s="259">
        <f>'Input Cost_MS6+1'!AC$19</f>
        <v>0</v>
      </c>
      <c r="CC32" s="122">
        <f t="shared" si="69"/>
        <v>0</v>
      </c>
      <c r="CD32" s="123">
        <f>BQ32*(1+'Input Cost_MS6+1'!$AC28)</f>
        <v>0</v>
      </c>
      <c r="CE32" s="124">
        <f t="shared" si="92"/>
        <v>0</v>
      </c>
      <c r="CF32" s="124">
        <f t="shared" si="92"/>
        <v>0</v>
      </c>
      <c r="CG32" s="119">
        <f t="shared" si="71"/>
        <v>0</v>
      </c>
      <c r="CH32" s="120">
        <f t="shared" si="72"/>
        <v>0</v>
      </c>
      <c r="CI32" s="120">
        <f t="shared" si="73"/>
        <v>0</v>
      </c>
      <c r="CJ32" s="120">
        <f t="shared" si="74"/>
        <v>0</v>
      </c>
      <c r="CK32" s="263">
        <f t="shared" si="17"/>
        <v>0</v>
      </c>
      <c r="CL32" s="120">
        <f t="shared" si="75"/>
        <v>0</v>
      </c>
      <c r="CM32" s="120">
        <f t="shared" si="18"/>
        <v>0</v>
      </c>
      <c r="CN32" s="121">
        <f t="shared" si="76"/>
        <v>0</v>
      </c>
      <c r="CO32" s="260">
        <f t="shared" si="77"/>
        <v>0</v>
      </c>
      <c r="CP32" s="126">
        <f t="shared" si="78"/>
        <v>0</v>
      </c>
      <c r="CQ32" s="127" t="str">
        <f t="shared" si="79"/>
        <v/>
      </c>
      <c r="CR32" s="128" t="str">
        <f t="shared" si="80"/>
        <v/>
      </c>
      <c r="CS32" s="128" t="str">
        <f t="shared" si="81"/>
        <v/>
      </c>
      <c r="CT32" s="129">
        <f t="shared" si="86"/>
        <v>0</v>
      </c>
      <c r="CU32" s="130">
        <f t="shared" si="86"/>
        <v>0</v>
      </c>
      <c r="CV32" s="130">
        <f t="shared" si="86"/>
        <v>0</v>
      </c>
      <c r="CW32" s="130">
        <f t="shared" si="86"/>
        <v>0</v>
      </c>
      <c r="CX32" s="130">
        <f t="shared" si="86"/>
        <v>0</v>
      </c>
      <c r="CY32" s="130">
        <f t="shared" si="86"/>
        <v>0</v>
      </c>
      <c r="CZ32" s="130">
        <f t="shared" si="20"/>
        <v>0</v>
      </c>
      <c r="DA32" s="131">
        <f t="shared" si="82"/>
        <v>0</v>
      </c>
      <c r="DB32" s="132" t="str">
        <f t="shared" si="83"/>
        <v/>
      </c>
      <c r="DC32" s="133" t="str">
        <f t="shared" si="84"/>
        <v/>
      </c>
    </row>
    <row r="33" spans="1:109">
      <c r="A33" s="199">
        <f>'Input Cost_MS6+1'!AD11</f>
        <v>0</v>
      </c>
      <c r="B33" s="194">
        <f>'Input Cost_MS6+1'!AD$13</f>
        <v>0</v>
      </c>
      <c r="C33" s="657">
        <f>'Input Cost_MS6+1'!AD$117/100</f>
        <v>0</v>
      </c>
      <c r="D33" s="654">
        <f>C33*(1+'Input Cost_MS6+1'!AD$22)</f>
        <v>0</v>
      </c>
      <c r="E33" s="197">
        <f>('Kalkulation_MS6+1'!$AF$26)/100</f>
        <v>0</v>
      </c>
      <c r="F33" s="197">
        <f>('Kalkulation_MS6+1'!$AF$35)/100</f>
        <v>0</v>
      </c>
      <c r="G33" s="119">
        <f t="shared" si="21"/>
        <v>0</v>
      </c>
      <c r="H33" s="120">
        <f t="shared" si="22"/>
        <v>0</v>
      </c>
      <c r="I33" s="120">
        <f t="shared" si="23"/>
        <v>0</v>
      </c>
      <c r="J33" s="120">
        <f t="shared" si="24"/>
        <v>0</v>
      </c>
      <c r="K33" s="120">
        <f t="shared" si="25"/>
        <v>0</v>
      </c>
      <c r="L33" s="120">
        <f t="shared" si="26"/>
        <v>0</v>
      </c>
      <c r="M33" s="120">
        <f t="shared" si="27"/>
        <v>0</v>
      </c>
      <c r="N33" s="121">
        <f t="shared" si="28"/>
        <v>0</v>
      </c>
      <c r="O33" s="259">
        <f>'Input Cost_MS6+1'!AD$14</f>
        <v>0</v>
      </c>
      <c r="P33" s="122">
        <f t="shared" si="29"/>
        <v>0</v>
      </c>
      <c r="Q33" s="123">
        <f>D33*(1+'Input Cost_MS6+1'!$AD23)</f>
        <v>0</v>
      </c>
      <c r="R33" s="124">
        <f t="shared" si="87"/>
        <v>0</v>
      </c>
      <c r="S33" s="124">
        <f t="shared" si="87"/>
        <v>0</v>
      </c>
      <c r="T33" s="119">
        <f t="shared" si="31"/>
        <v>0</v>
      </c>
      <c r="U33" s="120">
        <f t="shared" si="32"/>
        <v>0</v>
      </c>
      <c r="V33" s="120">
        <f t="shared" si="33"/>
        <v>0</v>
      </c>
      <c r="W33" s="120">
        <f t="shared" si="34"/>
        <v>0</v>
      </c>
      <c r="X33" s="120">
        <f t="shared" si="7"/>
        <v>0</v>
      </c>
      <c r="Y33" s="120">
        <f t="shared" si="35"/>
        <v>0</v>
      </c>
      <c r="Z33" s="120">
        <f t="shared" si="8"/>
        <v>0</v>
      </c>
      <c r="AA33" s="121">
        <f t="shared" si="36"/>
        <v>0</v>
      </c>
      <c r="AB33" s="259">
        <f>'Input Cost_MS6+1'!AD$15</f>
        <v>0</v>
      </c>
      <c r="AC33" s="122">
        <f t="shared" si="37"/>
        <v>0</v>
      </c>
      <c r="AD33" s="123">
        <f>Q33*(1+'Input Cost_MS6+1'!$AD24)</f>
        <v>0</v>
      </c>
      <c r="AE33" s="124">
        <f t="shared" si="88"/>
        <v>0</v>
      </c>
      <c r="AF33" s="124">
        <f t="shared" si="88"/>
        <v>0</v>
      </c>
      <c r="AG33" s="119">
        <f t="shared" si="39"/>
        <v>0</v>
      </c>
      <c r="AH33" s="120">
        <f t="shared" si="40"/>
        <v>0</v>
      </c>
      <c r="AI33" s="120">
        <f t="shared" si="41"/>
        <v>0</v>
      </c>
      <c r="AJ33" s="120">
        <f t="shared" si="42"/>
        <v>0</v>
      </c>
      <c r="AK33" s="120">
        <f t="shared" si="9"/>
        <v>0</v>
      </c>
      <c r="AL33" s="120">
        <f t="shared" si="43"/>
        <v>0</v>
      </c>
      <c r="AM33" s="125">
        <f t="shared" si="10"/>
        <v>0</v>
      </c>
      <c r="AN33" s="121">
        <f t="shared" si="44"/>
        <v>0</v>
      </c>
      <c r="AO33" s="259">
        <f>'Input Cost_MS6+1'!AD$16</f>
        <v>0</v>
      </c>
      <c r="AP33" s="122">
        <f t="shared" si="45"/>
        <v>0</v>
      </c>
      <c r="AQ33" s="123">
        <f>AD33*(1+'Input Cost_MS6+1'!$AD25)</f>
        <v>0</v>
      </c>
      <c r="AR33" s="124">
        <f t="shared" si="89"/>
        <v>0</v>
      </c>
      <c r="AS33" s="124">
        <f t="shared" si="89"/>
        <v>0</v>
      </c>
      <c r="AT33" s="119">
        <f t="shared" si="47"/>
        <v>0</v>
      </c>
      <c r="AU33" s="120">
        <f t="shared" si="48"/>
        <v>0</v>
      </c>
      <c r="AV33" s="120">
        <f t="shared" si="49"/>
        <v>0</v>
      </c>
      <c r="AW33" s="120">
        <f t="shared" si="50"/>
        <v>0</v>
      </c>
      <c r="AX33" s="120">
        <f t="shared" si="11"/>
        <v>0</v>
      </c>
      <c r="AY33" s="120">
        <f t="shared" si="51"/>
        <v>0</v>
      </c>
      <c r="AZ33" s="120">
        <f t="shared" si="12"/>
        <v>0</v>
      </c>
      <c r="BA33" s="121">
        <f t="shared" si="52"/>
        <v>0</v>
      </c>
      <c r="BB33" s="259">
        <f>'Input Cost_MS6+1'!AD$17</f>
        <v>0</v>
      </c>
      <c r="BC33" s="122">
        <f t="shared" si="53"/>
        <v>0</v>
      </c>
      <c r="BD33" s="123">
        <f>AQ33*(1+'Input Cost_MS6+1'!$AD26)</f>
        <v>0</v>
      </c>
      <c r="BE33" s="124">
        <f t="shared" si="90"/>
        <v>0</v>
      </c>
      <c r="BF33" s="124">
        <f t="shared" si="90"/>
        <v>0</v>
      </c>
      <c r="BG33" s="119">
        <f t="shared" si="55"/>
        <v>0</v>
      </c>
      <c r="BH33" s="120">
        <f t="shared" si="56"/>
        <v>0</v>
      </c>
      <c r="BI33" s="120">
        <f t="shared" si="57"/>
        <v>0</v>
      </c>
      <c r="BJ33" s="120">
        <f t="shared" si="58"/>
        <v>0</v>
      </c>
      <c r="BK33" s="263">
        <f t="shared" si="13"/>
        <v>0</v>
      </c>
      <c r="BL33" s="120">
        <f t="shared" si="59"/>
        <v>0</v>
      </c>
      <c r="BM33" s="120">
        <f t="shared" si="14"/>
        <v>0</v>
      </c>
      <c r="BN33" s="121">
        <f t="shared" si="60"/>
        <v>0</v>
      </c>
      <c r="BO33" s="259">
        <f>'Input Cost_MS6+1'!AD$18</f>
        <v>0</v>
      </c>
      <c r="BP33" s="122">
        <f t="shared" si="61"/>
        <v>0</v>
      </c>
      <c r="BQ33" s="123">
        <f>BD33*(1+'Input Cost_MS6+1'!$AD27)</f>
        <v>0</v>
      </c>
      <c r="BR33" s="124">
        <f t="shared" si="91"/>
        <v>0</v>
      </c>
      <c r="BS33" s="124">
        <f t="shared" si="91"/>
        <v>0</v>
      </c>
      <c r="BT33" s="119">
        <f t="shared" si="63"/>
        <v>0</v>
      </c>
      <c r="BU33" s="120">
        <f t="shared" si="64"/>
        <v>0</v>
      </c>
      <c r="BV33" s="120">
        <f t="shared" si="65"/>
        <v>0</v>
      </c>
      <c r="BW33" s="120">
        <f t="shared" si="66"/>
        <v>0</v>
      </c>
      <c r="BX33" s="263">
        <f t="shared" si="15"/>
        <v>0</v>
      </c>
      <c r="BY33" s="120">
        <f t="shared" si="67"/>
        <v>0</v>
      </c>
      <c r="BZ33" s="120">
        <f t="shared" si="16"/>
        <v>0</v>
      </c>
      <c r="CA33" s="121">
        <f t="shared" si="68"/>
        <v>0</v>
      </c>
      <c r="CB33" s="259">
        <f>'Input Cost_MS6+1'!AD$19</f>
        <v>0</v>
      </c>
      <c r="CC33" s="122">
        <f t="shared" si="69"/>
        <v>0</v>
      </c>
      <c r="CD33" s="123">
        <f>BQ33*(1+'Input Cost_MS6+1'!$AD28)</f>
        <v>0</v>
      </c>
      <c r="CE33" s="124">
        <f t="shared" si="92"/>
        <v>0</v>
      </c>
      <c r="CF33" s="124">
        <f t="shared" si="92"/>
        <v>0</v>
      </c>
      <c r="CG33" s="119">
        <f t="shared" si="71"/>
        <v>0</v>
      </c>
      <c r="CH33" s="120">
        <f t="shared" si="72"/>
        <v>0</v>
      </c>
      <c r="CI33" s="120">
        <f t="shared" si="73"/>
        <v>0</v>
      </c>
      <c r="CJ33" s="120">
        <f t="shared" si="74"/>
        <v>0</v>
      </c>
      <c r="CK33" s="263">
        <f t="shared" si="17"/>
        <v>0</v>
      </c>
      <c r="CL33" s="120">
        <f t="shared" si="75"/>
        <v>0</v>
      </c>
      <c r="CM33" s="120">
        <f t="shared" si="18"/>
        <v>0</v>
      </c>
      <c r="CN33" s="121">
        <f t="shared" si="76"/>
        <v>0</v>
      </c>
      <c r="CO33" s="260">
        <f t="shared" si="77"/>
        <v>0</v>
      </c>
      <c r="CP33" s="126">
        <f t="shared" si="78"/>
        <v>0</v>
      </c>
      <c r="CQ33" s="127" t="str">
        <f t="shared" si="79"/>
        <v/>
      </c>
      <c r="CR33" s="128" t="str">
        <f t="shared" si="80"/>
        <v/>
      </c>
      <c r="CS33" s="128" t="str">
        <f t="shared" si="81"/>
        <v/>
      </c>
      <c r="CT33" s="129">
        <f t="shared" si="86"/>
        <v>0</v>
      </c>
      <c r="CU33" s="130">
        <f t="shared" si="86"/>
        <v>0</v>
      </c>
      <c r="CV33" s="130">
        <f t="shared" si="86"/>
        <v>0</v>
      </c>
      <c r="CW33" s="130">
        <f t="shared" si="86"/>
        <v>0</v>
      </c>
      <c r="CX33" s="130">
        <f t="shared" si="86"/>
        <v>0</v>
      </c>
      <c r="CY33" s="130">
        <f t="shared" si="86"/>
        <v>0</v>
      </c>
      <c r="CZ33" s="130">
        <f t="shared" si="20"/>
        <v>0</v>
      </c>
      <c r="DA33" s="131">
        <f t="shared" si="82"/>
        <v>0</v>
      </c>
      <c r="DB33" s="132" t="str">
        <f t="shared" si="83"/>
        <v/>
      </c>
      <c r="DC33" s="133" t="str">
        <f t="shared" si="84"/>
        <v/>
      </c>
    </row>
    <row r="34" spans="1:109">
      <c r="A34" s="199">
        <f>'Input Cost_MS6+1'!AE11</f>
        <v>0</v>
      </c>
      <c r="B34" s="194">
        <f>'Input Cost_MS6+1'!AE$13</f>
        <v>0</v>
      </c>
      <c r="C34" s="657">
        <f>'Input Cost_MS6+1'!AE$117/100</f>
        <v>0</v>
      </c>
      <c r="D34" s="654">
        <f>C34*(1+'Input Cost_MS6+1'!AE$22)</f>
        <v>0</v>
      </c>
      <c r="E34" s="197">
        <f>('Kalkulation_MS6+1'!$AG$26)/100</f>
        <v>0</v>
      </c>
      <c r="F34" s="197">
        <f>('Kalkulation_MS6+1'!$AG$35)/100</f>
        <v>0</v>
      </c>
      <c r="G34" s="119">
        <f t="shared" si="21"/>
        <v>0</v>
      </c>
      <c r="H34" s="120">
        <f t="shared" si="22"/>
        <v>0</v>
      </c>
      <c r="I34" s="120">
        <f t="shared" si="23"/>
        <v>0</v>
      </c>
      <c r="J34" s="120">
        <f t="shared" si="24"/>
        <v>0</v>
      </c>
      <c r="K34" s="120">
        <f t="shared" si="25"/>
        <v>0</v>
      </c>
      <c r="L34" s="120">
        <f t="shared" si="26"/>
        <v>0</v>
      </c>
      <c r="M34" s="120">
        <f t="shared" si="27"/>
        <v>0</v>
      </c>
      <c r="N34" s="121">
        <f t="shared" si="28"/>
        <v>0</v>
      </c>
      <c r="O34" s="259">
        <f>'Input Cost_MS6+1'!AE$14</f>
        <v>0</v>
      </c>
      <c r="P34" s="122">
        <f t="shared" si="29"/>
        <v>0</v>
      </c>
      <c r="Q34" s="123">
        <f>D34*(1+'Input Cost_MS6+1'!$AE23)</f>
        <v>0</v>
      </c>
      <c r="R34" s="124">
        <f t="shared" si="87"/>
        <v>0</v>
      </c>
      <c r="S34" s="124">
        <f t="shared" si="87"/>
        <v>0</v>
      </c>
      <c r="T34" s="119">
        <f t="shared" si="31"/>
        <v>0</v>
      </c>
      <c r="U34" s="120">
        <f t="shared" si="32"/>
        <v>0</v>
      </c>
      <c r="V34" s="120">
        <f t="shared" si="33"/>
        <v>0</v>
      </c>
      <c r="W34" s="120">
        <f t="shared" si="34"/>
        <v>0</v>
      </c>
      <c r="X34" s="120">
        <f t="shared" si="7"/>
        <v>0</v>
      </c>
      <c r="Y34" s="120">
        <f t="shared" si="35"/>
        <v>0</v>
      </c>
      <c r="Z34" s="120">
        <f t="shared" si="8"/>
        <v>0</v>
      </c>
      <c r="AA34" s="121">
        <f t="shared" si="36"/>
        <v>0</v>
      </c>
      <c r="AB34" s="259">
        <f>'Input Cost_MS6+1'!AE$15</f>
        <v>0</v>
      </c>
      <c r="AC34" s="122">
        <f t="shared" si="37"/>
        <v>0</v>
      </c>
      <c r="AD34" s="123">
        <f>Q34*(1+'Input Cost_MS6+1'!$AE24)</f>
        <v>0</v>
      </c>
      <c r="AE34" s="124">
        <f t="shared" si="88"/>
        <v>0</v>
      </c>
      <c r="AF34" s="124">
        <f t="shared" si="88"/>
        <v>0</v>
      </c>
      <c r="AG34" s="119">
        <f t="shared" si="39"/>
        <v>0</v>
      </c>
      <c r="AH34" s="120">
        <f t="shared" si="40"/>
        <v>0</v>
      </c>
      <c r="AI34" s="120">
        <f t="shared" si="41"/>
        <v>0</v>
      </c>
      <c r="AJ34" s="120">
        <f t="shared" si="42"/>
        <v>0</v>
      </c>
      <c r="AK34" s="120">
        <f t="shared" si="9"/>
        <v>0</v>
      </c>
      <c r="AL34" s="120">
        <f t="shared" si="43"/>
        <v>0</v>
      </c>
      <c r="AM34" s="125">
        <f t="shared" si="10"/>
        <v>0</v>
      </c>
      <c r="AN34" s="121">
        <f t="shared" si="44"/>
        <v>0</v>
      </c>
      <c r="AO34" s="259">
        <f>'Input Cost_MS6+1'!AE$16</f>
        <v>0</v>
      </c>
      <c r="AP34" s="122">
        <f t="shared" si="45"/>
        <v>0</v>
      </c>
      <c r="AQ34" s="123">
        <f>AD34*(1+'Input Cost_MS6+1'!$AE25)</f>
        <v>0</v>
      </c>
      <c r="AR34" s="124">
        <f t="shared" si="89"/>
        <v>0</v>
      </c>
      <c r="AS34" s="124">
        <f t="shared" si="89"/>
        <v>0</v>
      </c>
      <c r="AT34" s="119">
        <f t="shared" si="47"/>
        <v>0</v>
      </c>
      <c r="AU34" s="120">
        <f t="shared" si="48"/>
        <v>0</v>
      </c>
      <c r="AV34" s="120">
        <f t="shared" si="49"/>
        <v>0</v>
      </c>
      <c r="AW34" s="120">
        <f t="shared" si="50"/>
        <v>0</v>
      </c>
      <c r="AX34" s="120">
        <f t="shared" si="11"/>
        <v>0</v>
      </c>
      <c r="AY34" s="120">
        <f t="shared" si="51"/>
        <v>0</v>
      </c>
      <c r="AZ34" s="120">
        <f t="shared" si="12"/>
        <v>0</v>
      </c>
      <c r="BA34" s="121">
        <f t="shared" si="52"/>
        <v>0</v>
      </c>
      <c r="BB34" s="259">
        <f>'Input Cost_MS6+1'!AE$17</f>
        <v>0</v>
      </c>
      <c r="BC34" s="122">
        <f t="shared" si="53"/>
        <v>0</v>
      </c>
      <c r="BD34" s="123">
        <f>AQ34*(1+'Input Cost_MS6+1'!$AE26)</f>
        <v>0</v>
      </c>
      <c r="BE34" s="124">
        <f t="shared" si="90"/>
        <v>0</v>
      </c>
      <c r="BF34" s="124">
        <f t="shared" si="90"/>
        <v>0</v>
      </c>
      <c r="BG34" s="119">
        <f t="shared" si="55"/>
        <v>0</v>
      </c>
      <c r="BH34" s="120">
        <f t="shared" si="56"/>
        <v>0</v>
      </c>
      <c r="BI34" s="120">
        <f t="shared" si="57"/>
        <v>0</v>
      </c>
      <c r="BJ34" s="120">
        <f t="shared" si="58"/>
        <v>0</v>
      </c>
      <c r="BK34" s="263">
        <f t="shared" si="13"/>
        <v>0</v>
      </c>
      <c r="BL34" s="120">
        <f t="shared" si="59"/>
        <v>0</v>
      </c>
      <c r="BM34" s="120">
        <f t="shared" si="14"/>
        <v>0</v>
      </c>
      <c r="BN34" s="121">
        <f t="shared" si="60"/>
        <v>0</v>
      </c>
      <c r="BO34" s="259">
        <f>'Input Cost_MS6+1'!AE$18</f>
        <v>0</v>
      </c>
      <c r="BP34" s="122">
        <f t="shared" si="61"/>
        <v>0</v>
      </c>
      <c r="BQ34" s="123">
        <f>BD34*(1+'Input Cost_MS6+1'!$AE27)</f>
        <v>0</v>
      </c>
      <c r="BR34" s="124">
        <f t="shared" si="91"/>
        <v>0</v>
      </c>
      <c r="BS34" s="124">
        <f t="shared" si="91"/>
        <v>0</v>
      </c>
      <c r="BT34" s="119">
        <f t="shared" si="63"/>
        <v>0</v>
      </c>
      <c r="BU34" s="120">
        <f t="shared" si="64"/>
        <v>0</v>
      </c>
      <c r="BV34" s="120">
        <f t="shared" si="65"/>
        <v>0</v>
      </c>
      <c r="BW34" s="120">
        <f t="shared" si="66"/>
        <v>0</v>
      </c>
      <c r="BX34" s="263">
        <f t="shared" si="15"/>
        <v>0</v>
      </c>
      <c r="BY34" s="120">
        <f t="shared" si="67"/>
        <v>0</v>
      </c>
      <c r="BZ34" s="120">
        <f t="shared" si="16"/>
        <v>0</v>
      </c>
      <c r="CA34" s="121">
        <f t="shared" si="68"/>
        <v>0</v>
      </c>
      <c r="CB34" s="259">
        <f>'Input Cost_MS6+1'!AE$19</f>
        <v>0</v>
      </c>
      <c r="CC34" s="122">
        <f t="shared" si="69"/>
        <v>0</v>
      </c>
      <c r="CD34" s="123">
        <f>BQ34*(1+'Input Cost_MS6+1'!$AE28)</f>
        <v>0</v>
      </c>
      <c r="CE34" s="124">
        <f t="shared" si="92"/>
        <v>0</v>
      </c>
      <c r="CF34" s="124">
        <f t="shared" si="92"/>
        <v>0</v>
      </c>
      <c r="CG34" s="119">
        <f t="shared" si="71"/>
        <v>0</v>
      </c>
      <c r="CH34" s="120">
        <f t="shared" si="72"/>
        <v>0</v>
      </c>
      <c r="CI34" s="120">
        <f t="shared" si="73"/>
        <v>0</v>
      </c>
      <c r="CJ34" s="120">
        <f t="shared" si="74"/>
        <v>0</v>
      </c>
      <c r="CK34" s="263">
        <f t="shared" si="17"/>
        <v>0</v>
      </c>
      <c r="CL34" s="120">
        <f t="shared" si="75"/>
        <v>0</v>
      </c>
      <c r="CM34" s="120">
        <f t="shared" si="18"/>
        <v>0</v>
      </c>
      <c r="CN34" s="121">
        <f t="shared" si="76"/>
        <v>0</v>
      </c>
      <c r="CO34" s="260">
        <f t="shared" si="77"/>
        <v>0</v>
      </c>
      <c r="CP34" s="126">
        <f t="shared" si="78"/>
        <v>0</v>
      </c>
      <c r="CQ34" s="127" t="str">
        <f t="shared" si="79"/>
        <v/>
      </c>
      <c r="CR34" s="128" t="str">
        <f t="shared" si="80"/>
        <v/>
      </c>
      <c r="CS34" s="128" t="str">
        <f t="shared" si="81"/>
        <v/>
      </c>
      <c r="CT34" s="129">
        <f t="shared" si="86"/>
        <v>0</v>
      </c>
      <c r="CU34" s="130">
        <f t="shared" si="86"/>
        <v>0</v>
      </c>
      <c r="CV34" s="130">
        <f t="shared" si="86"/>
        <v>0</v>
      </c>
      <c r="CW34" s="130">
        <f t="shared" si="86"/>
        <v>0</v>
      </c>
      <c r="CX34" s="130">
        <f t="shared" si="86"/>
        <v>0</v>
      </c>
      <c r="CY34" s="130">
        <f t="shared" si="86"/>
        <v>0</v>
      </c>
      <c r="CZ34" s="130">
        <f t="shared" si="20"/>
        <v>0</v>
      </c>
      <c r="DA34" s="131">
        <f t="shared" si="82"/>
        <v>0</v>
      </c>
      <c r="DB34" s="132" t="str">
        <f t="shared" si="83"/>
        <v/>
      </c>
      <c r="DC34" s="133" t="str">
        <f t="shared" si="84"/>
        <v/>
      </c>
    </row>
    <row r="35" spans="1:109">
      <c r="A35" s="199">
        <f>'Input Cost_MS6+1'!AF11</f>
        <v>0</v>
      </c>
      <c r="B35" s="194">
        <f>'Input Cost_MS6+1'!AF$13</f>
        <v>0</v>
      </c>
      <c r="C35" s="657">
        <f>'Input Cost_MS6+1'!AF$117/100</f>
        <v>0</v>
      </c>
      <c r="D35" s="654">
        <f>C35*(1+'Input Cost_MS6+1'!AF$22)</f>
        <v>0</v>
      </c>
      <c r="E35" s="197">
        <f>('Kalkulation_MS6+1'!$AH$26)/100</f>
        <v>0</v>
      </c>
      <c r="F35" s="197">
        <f>('Kalkulation_MS6+1'!$AH$35)/100</f>
        <v>0</v>
      </c>
      <c r="G35" s="119">
        <f t="shared" si="21"/>
        <v>0</v>
      </c>
      <c r="H35" s="120">
        <f t="shared" si="22"/>
        <v>0</v>
      </c>
      <c r="I35" s="120">
        <f t="shared" si="23"/>
        <v>0</v>
      </c>
      <c r="J35" s="120">
        <f t="shared" si="24"/>
        <v>0</v>
      </c>
      <c r="K35" s="120">
        <f t="shared" si="25"/>
        <v>0</v>
      </c>
      <c r="L35" s="120">
        <f t="shared" si="26"/>
        <v>0</v>
      </c>
      <c r="M35" s="120">
        <f t="shared" si="27"/>
        <v>0</v>
      </c>
      <c r="N35" s="121">
        <f t="shared" si="28"/>
        <v>0</v>
      </c>
      <c r="O35" s="259">
        <f>'Input Cost_MS6+1'!AF$14</f>
        <v>0</v>
      </c>
      <c r="P35" s="122">
        <f t="shared" si="29"/>
        <v>0</v>
      </c>
      <c r="Q35" s="123">
        <f>D35*(1+'Input Cost_MS6+1'!$AF23)</f>
        <v>0</v>
      </c>
      <c r="R35" s="124">
        <f t="shared" si="87"/>
        <v>0</v>
      </c>
      <c r="S35" s="124">
        <f t="shared" si="87"/>
        <v>0</v>
      </c>
      <c r="T35" s="119">
        <f t="shared" si="31"/>
        <v>0</v>
      </c>
      <c r="U35" s="120">
        <f t="shared" si="32"/>
        <v>0</v>
      </c>
      <c r="V35" s="120">
        <f t="shared" si="33"/>
        <v>0</v>
      </c>
      <c r="W35" s="120">
        <f t="shared" si="34"/>
        <v>0</v>
      </c>
      <c r="X35" s="120">
        <f t="shared" si="7"/>
        <v>0</v>
      </c>
      <c r="Y35" s="120">
        <f t="shared" si="35"/>
        <v>0</v>
      </c>
      <c r="Z35" s="120">
        <f t="shared" si="8"/>
        <v>0</v>
      </c>
      <c r="AA35" s="121">
        <f t="shared" si="36"/>
        <v>0</v>
      </c>
      <c r="AB35" s="259">
        <f>'Input Cost_MS6+1'!AF$15</f>
        <v>0</v>
      </c>
      <c r="AC35" s="122">
        <f t="shared" si="37"/>
        <v>0</v>
      </c>
      <c r="AD35" s="123">
        <f>Q35*(1+'Input Cost_MS6+1'!$AF24)</f>
        <v>0</v>
      </c>
      <c r="AE35" s="124">
        <f t="shared" si="88"/>
        <v>0</v>
      </c>
      <c r="AF35" s="124">
        <f t="shared" si="88"/>
        <v>0</v>
      </c>
      <c r="AG35" s="119">
        <f t="shared" si="39"/>
        <v>0</v>
      </c>
      <c r="AH35" s="120">
        <f t="shared" si="40"/>
        <v>0</v>
      </c>
      <c r="AI35" s="120">
        <f t="shared" si="41"/>
        <v>0</v>
      </c>
      <c r="AJ35" s="120">
        <f t="shared" si="42"/>
        <v>0</v>
      </c>
      <c r="AK35" s="120">
        <f t="shared" si="9"/>
        <v>0</v>
      </c>
      <c r="AL35" s="120">
        <f t="shared" si="43"/>
        <v>0</v>
      </c>
      <c r="AM35" s="125">
        <f t="shared" si="10"/>
        <v>0</v>
      </c>
      <c r="AN35" s="121">
        <f t="shared" si="44"/>
        <v>0</v>
      </c>
      <c r="AO35" s="259">
        <f>'Input Cost_MS6+1'!AF$16</f>
        <v>0</v>
      </c>
      <c r="AP35" s="122">
        <f t="shared" si="45"/>
        <v>0</v>
      </c>
      <c r="AQ35" s="123">
        <f>AD35*(1+'Input Cost_MS6+1'!$AF25)</f>
        <v>0</v>
      </c>
      <c r="AR35" s="124">
        <f t="shared" si="89"/>
        <v>0</v>
      </c>
      <c r="AS35" s="124">
        <f t="shared" si="89"/>
        <v>0</v>
      </c>
      <c r="AT35" s="119">
        <f t="shared" si="47"/>
        <v>0</v>
      </c>
      <c r="AU35" s="120">
        <f t="shared" si="48"/>
        <v>0</v>
      </c>
      <c r="AV35" s="120">
        <f t="shared" si="49"/>
        <v>0</v>
      </c>
      <c r="AW35" s="120">
        <f t="shared" si="50"/>
        <v>0</v>
      </c>
      <c r="AX35" s="120">
        <f t="shared" si="11"/>
        <v>0</v>
      </c>
      <c r="AY35" s="120">
        <f t="shared" si="51"/>
        <v>0</v>
      </c>
      <c r="AZ35" s="120">
        <f t="shared" si="12"/>
        <v>0</v>
      </c>
      <c r="BA35" s="121">
        <f t="shared" si="52"/>
        <v>0</v>
      </c>
      <c r="BB35" s="259">
        <f>'Input Cost_MS6+1'!AF$17</f>
        <v>0</v>
      </c>
      <c r="BC35" s="122">
        <f t="shared" si="53"/>
        <v>0</v>
      </c>
      <c r="BD35" s="123">
        <f>AQ35*(1+'Input Cost_MS6+1'!$AF26)</f>
        <v>0</v>
      </c>
      <c r="BE35" s="124">
        <f t="shared" si="90"/>
        <v>0</v>
      </c>
      <c r="BF35" s="124">
        <f t="shared" si="90"/>
        <v>0</v>
      </c>
      <c r="BG35" s="119">
        <f t="shared" si="55"/>
        <v>0</v>
      </c>
      <c r="BH35" s="120">
        <f t="shared" si="56"/>
        <v>0</v>
      </c>
      <c r="BI35" s="120">
        <f t="shared" si="57"/>
        <v>0</v>
      </c>
      <c r="BJ35" s="120">
        <f t="shared" si="58"/>
        <v>0</v>
      </c>
      <c r="BK35" s="263">
        <f t="shared" si="13"/>
        <v>0</v>
      </c>
      <c r="BL35" s="120">
        <f t="shared" si="59"/>
        <v>0</v>
      </c>
      <c r="BM35" s="120">
        <f t="shared" si="14"/>
        <v>0</v>
      </c>
      <c r="BN35" s="121">
        <f t="shared" si="60"/>
        <v>0</v>
      </c>
      <c r="BO35" s="259">
        <f>'Input Cost_MS6+1'!AF$18</f>
        <v>0</v>
      </c>
      <c r="BP35" s="122">
        <f t="shared" si="61"/>
        <v>0</v>
      </c>
      <c r="BQ35" s="123">
        <f>BD35*(1+'Input Cost_MS6+1'!$AF27)</f>
        <v>0</v>
      </c>
      <c r="BR35" s="124">
        <f t="shared" si="91"/>
        <v>0</v>
      </c>
      <c r="BS35" s="124">
        <f t="shared" si="91"/>
        <v>0</v>
      </c>
      <c r="BT35" s="119">
        <f t="shared" si="63"/>
        <v>0</v>
      </c>
      <c r="BU35" s="120">
        <f t="shared" si="64"/>
        <v>0</v>
      </c>
      <c r="BV35" s="120">
        <f t="shared" si="65"/>
        <v>0</v>
      </c>
      <c r="BW35" s="120">
        <f t="shared" si="66"/>
        <v>0</v>
      </c>
      <c r="BX35" s="263">
        <f t="shared" si="15"/>
        <v>0</v>
      </c>
      <c r="BY35" s="120">
        <f t="shared" si="67"/>
        <v>0</v>
      </c>
      <c r="BZ35" s="120">
        <f t="shared" si="16"/>
        <v>0</v>
      </c>
      <c r="CA35" s="121">
        <f t="shared" si="68"/>
        <v>0</v>
      </c>
      <c r="CB35" s="259">
        <f>'Input Cost_MS6+1'!AF$19</f>
        <v>0</v>
      </c>
      <c r="CC35" s="122">
        <f t="shared" si="69"/>
        <v>0</v>
      </c>
      <c r="CD35" s="123">
        <f>BQ35*(1+'Input Cost_MS6+1'!$AF28)</f>
        <v>0</v>
      </c>
      <c r="CE35" s="124">
        <f t="shared" si="92"/>
        <v>0</v>
      </c>
      <c r="CF35" s="124">
        <f t="shared" si="92"/>
        <v>0</v>
      </c>
      <c r="CG35" s="119">
        <f t="shared" si="71"/>
        <v>0</v>
      </c>
      <c r="CH35" s="120">
        <f t="shared" si="72"/>
        <v>0</v>
      </c>
      <c r="CI35" s="120">
        <f t="shared" si="73"/>
        <v>0</v>
      </c>
      <c r="CJ35" s="120">
        <f t="shared" si="74"/>
        <v>0</v>
      </c>
      <c r="CK35" s="263">
        <f t="shared" si="17"/>
        <v>0</v>
      </c>
      <c r="CL35" s="120">
        <f t="shared" si="75"/>
        <v>0</v>
      </c>
      <c r="CM35" s="120">
        <f t="shared" si="18"/>
        <v>0</v>
      </c>
      <c r="CN35" s="121">
        <f t="shared" si="76"/>
        <v>0</v>
      </c>
      <c r="CO35" s="260">
        <f t="shared" si="77"/>
        <v>0</v>
      </c>
      <c r="CP35" s="126">
        <f t="shared" si="78"/>
        <v>0</v>
      </c>
      <c r="CQ35" s="127" t="str">
        <f t="shared" si="79"/>
        <v/>
      </c>
      <c r="CR35" s="128" t="str">
        <f t="shared" si="80"/>
        <v/>
      </c>
      <c r="CS35" s="128" t="str">
        <f t="shared" si="81"/>
        <v/>
      </c>
      <c r="CT35" s="129">
        <f t="shared" si="86"/>
        <v>0</v>
      </c>
      <c r="CU35" s="130">
        <f t="shared" si="86"/>
        <v>0</v>
      </c>
      <c r="CV35" s="130">
        <f t="shared" si="86"/>
        <v>0</v>
      </c>
      <c r="CW35" s="130">
        <f t="shared" si="86"/>
        <v>0</v>
      </c>
      <c r="CX35" s="130">
        <f t="shared" si="86"/>
        <v>0</v>
      </c>
      <c r="CY35" s="130">
        <f t="shared" si="86"/>
        <v>0</v>
      </c>
      <c r="CZ35" s="130">
        <f t="shared" si="20"/>
        <v>0</v>
      </c>
      <c r="DA35" s="131">
        <f t="shared" si="82"/>
        <v>0</v>
      </c>
      <c r="DB35" s="132" t="str">
        <f t="shared" si="83"/>
        <v/>
      </c>
      <c r="DC35" s="133" t="str">
        <f t="shared" si="84"/>
        <v/>
      </c>
    </row>
    <row r="36" spans="1:109">
      <c r="A36" s="199">
        <f>'Input Cost_MS6+1'!AG11</f>
        <v>0</v>
      </c>
      <c r="B36" s="194">
        <f>'Input Cost_MS6+1'!AG$13</f>
        <v>0</v>
      </c>
      <c r="C36" s="657">
        <f>'Input Cost_MS6+1'!AG$117/100</f>
        <v>0</v>
      </c>
      <c r="D36" s="654">
        <f>C36*(1+'Input Cost_MS6+1'!AG$22)</f>
        <v>0</v>
      </c>
      <c r="E36" s="197">
        <f>('Kalkulation_MS6+1'!$AI$26)/100</f>
        <v>0</v>
      </c>
      <c r="F36" s="197">
        <f>('Kalkulation_MS6+1'!$AI$35)/100</f>
        <v>0</v>
      </c>
      <c r="G36" s="119">
        <f t="shared" si="21"/>
        <v>0</v>
      </c>
      <c r="H36" s="120">
        <f t="shared" si="22"/>
        <v>0</v>
      </c>
      <c r="I36" s="120">
        <f t="shared" si="23"/>
        <v>0</v>
      </c>
      <c r="J36" s="120">
        <f t="shared" si="24"/>
        <v>0</v>
      </c>
      <c r="K36" s="120">
        <f t="shared" si="25"/>
        <v>0</v>
      </c>
      <c r="L36" s="120">
        <f t="shared" si="26"/>
        <v>0</v>
      </c>
      <c r="M36" s="120">
        <f t="shared" si="27"/>
        <v>0</v>
      </c>
      <c r="N36" s="121">
        <f t="shared" si="28"/>
        <v>0</v>
      </c>
      <c r="O36" s="259">
        <f>'Input Cost_MS6+1'!AG$14</f>
        <v>0</v>
      </c>
      <c r="P36" s="122">
        <f t="shared" si="29"/>
        <v>0</v>
      </c>
      <c r="Q36" s="123">
        <f>D36*(1+'Input Cost_MS6+1'!$AG23)</f>
        <v>0</v>
      </c>
      <c r="R36" s="124">
        <f t="shared" si="87"/>
        <v>0</v>
      </c>
      <c r="S36" s="124">
        <f t="shared" si="87"/>
        <v>0</v>
      </c>
      <c r="T36" s="119">
        <f t="shared" si="31"/>
        <v>0</v>
      </c>
      <c r="U36" s="120">
        <f t="shared" si="32"/>
        <v>0</v>
      </c>
      <c r="V36" s="120">
        <f t="shared" si="33"/>
        <v>0</v>
      </c>
      <c r="W36" s="120">
        <f t="shared" si="34"/>
        <v>0</v>
      </c>
      <c r="X36" s="120">
        <f t="shared" si="7"/>
        <v>0</v>
      </c>
      <c r="Y36" s="120">
        <f t="shared" si="35"/>
        <v>0</v>
      </c>
      <c r="Z36" s="120">
        <f t="shared" si="8"/>
        <v>0</v>
      </c>
      <c r="AA36" s="121">
        <f t="shared" si="36"/>
        <v>0</v>
      </c>
      <c r="AB36" s="259">
        <f>'Input Cost_MS6+1'!AG$15</f>
        <v>0</v>
      </c>
      <c r="AC36" s="122">
        <f t="shared" si="37"/>
        <v>0</v>
      </c>
      <c r="AD36" s="123">
        <f>Q36*(1+'Input Cost_MS6+1'!$AG24)</f>
        <v>0</v>
      </c>
      <c r="AE36" s="124">
        <f t="shared" si="88"/>
        <v>0</v>
      </c>
      <c r="AF36" s="124">
        <f t="shared" si="88"/>
        <v>0</v>
      </c>
      <c r="AG36" s="119">
        <f t="shared" si="39"/>
        <v>0</v>
      </c>
      <c r="AH36" s="120">
        <f t="shared" si="40"/>
        <v>0</v>
      </c>
      <c r="AI36" s="120">
        <f t="shared" si="41"/>
        <v>0</v>
      </c>
      <c r="AJ36" s="120">
        <f t="shared" si="42"/>
        <v>0</v>
      </c>
      <c r="AK36" s="120">
        <f t="shared" si="9"/>
        <v>0</v>
      </c>
      <c r="AL36" s="120">
        <f t="shared" si="43"/>
        <v>0</v>
      </c>
      <c r="AM36" s="125">
        <f t="shared" si="10"/>
        <v>0</v>
      </c>
      <c r="AN36" s="121">
        <f t="shared" si="44"/>
        <v>0</v>
      </c>
      <c r="AO36" s="259">
        <f>'Input Cost_MS6+1'!AG$16</f>
        <v>0</v>
      </c>
      <c r="AP36" s="122">
        <f t="shared" si="45"/>
        <v>0</v>
      </c>
      <c r="AQ36" s="123">
        <f>AD36*(1+'Input Cost_MS6+1'!$AG25)</f>
        <v>0</v>
      </c>
      <c r="AR36" s="124">
        <f t="shared" si="89"/>
        <v>0</v>
      </c>
      <c r="AS36" s="124">
        <f t="shared" si="89"/>
        <v>0</v>
      </c>
      <c r="AT36" s="119">
        <f t="shared" si="47"/>
        <v>0</v>
      </c>
      <c r="AU36" s="120">
        <f t="shared" si="48"/>
        <v>0</v>
      </c>
      <c r="AV36" s="120">
        <f t="shared" si="49"/>
        <v>0</v>
      </c>
      <c r="AW36" s="120">
        <f t="shared" si="50"/>
        <v>0</v>
      </c>
      <c r="AX36" s="120">
        <f t="shared" si="11"/>
        <v>0</v>
      </c>
      <c r="AY36" s="120">
        <f t="shared" si="51"/>
        <v>0</v>
      </c>
      <c r="AZ36" s="120">
        <f t="shared" si="12"/>
        <v>0</v>
      </c>
      <c r="BA36" s="121">
        <f t="shared" si="52"/>
        <v>0</v>
      </c>
      <c r="BB36" s="259">
        <f>'Input Cost_MS6+1'!AG$17</f>
        <v>0</v>
      </c>
      <c r="BC36" s="122">
        <f t="shared" si="53"/>
        <v>0</v>
      </c>
      <c r="BD36" s="123">
        <f>AQ36*(1+'Input Cost_MS6+1'!$AG26)</f>
        <v>0</v>
      </c>
      <c r="BE36" s="124">
        <f t="shared" si="90"/>
        <v>0</v>
      </c>
      <c r="BF36" s="124">
        <f t="shared" si="90"/>
        <v>0</v>
      </c>
      <c r="BG36" s="119">
        <f t="shared" si="55"/>
        <v>0</v>
      </c>
      <c r="BH36" s="120">
        <f t="shared" si="56"/>
        <v>0</v>
      </c>
      <c r="BI36" s="120">
        <f t="shared" si="57"/>
        <v>0</v>
      </c>
      <c r="BJ36" s="120">
        <f t="shared" si="58"/>
        <v>0</v>
      </c>
      <c r="BK36" s="263">
        <f t="shared" si="13"/>
        <v>0</v>
      </c>
      <c r="BL36" s="120">
        <f t="shared" si="59"/>
        <v>0</v>
      </c>
      <c r="BM36" s="120">
        <f t="shared" si="14"/>
        <v>0</v>
      </c>
      <c r="BN36" s="121">
        <f t="shared" si="60"/>
        <v>0</v>
      </c>
      <c r="BO36" s="259">
        <f>'Input Cost_MS6+1'!AG$18</f>
        <v>0</v>
      </c>
      <c r="BP36" s="122">
        <f t="shared" si="61"/>
        <v>0</v>
      </c>
      <c r="BQ36" s="123">
        <f>BD36*(1+'Input Cost_MS6+1'!$AG27)</f>
        <v>0</v>
      </c>
      <c r="BR36" s="124">
        <f t="shared" si="91"/>
        <v>0</v>
      </c>
      <c r="BS36" s="124">
        <f t="shared" si="91"/>
        <v>0</v>
      </c>
      <c r="BT36" s="119">
        <f t="shared" si="63"/>
        <v>0</v>
      </c>
      <c r="BU36" s="120">
        <f t="shared" si="64"/>
        <v>0</v>
      </c>
      <c r="BV36" s="120">
        <f t="shared" si="65"/>
        <v>0</v>
      </c>
      <c r="BW36" s="120">
        <f t="shared" si="66"/>
        <v>0</v>
      </c>
      <c r="BX36" s="263">
        <f t="shared" si="15"/>
        <v>0</v>
      </c>
      <c r="BY36" s="120">
        <f t="shared" si="67"/>
        <v>0</v>
      </c>
      <c r="BZ36" s="120">
        <f t="shared" si="16"/>
        <v>0</v>
      </c>
      <c r="CA36" s="121">
        <f t="shared" si="68"/>
        <v>0</v>
      </c>
      <c r="CB36" s="259">
        <f>'Input Cost_MS6+1'!AG$19</f>
        <v>0</v>
      </c>
      <c r="CC36" s="122">
        <f t="shared" si="69"/>
        <v>0</v>
      </c>
      <c r="CD36" s="123">
        <f>BQ36*(1+'Input Cost_MS6+1'!$AG28)</f>
        <v>0</v>
      </c>
      <c r="CE36" s="124">
        <f t="shared" si="92"/>
        <v>0</v>
      </c>
      <c r="CF36" s="124">
        <f t="shared" si="92"/>
        <v>0</v>
      </c>
      <c r="CG36" s="119">
        <f t="shared" si="71"/>
        <v>0</v>
      </c>
      <c r="CH36" s="120">
        <f t="shared" si="72"/>
        <v>0</v>
      </c>
      <c r="CI36" s="120">
        <f t="shared" si="73"/>
        <v>0</v>
      </c>
      <c r="CJ36" s="120">
        <f t="shared" si="74"/>
        <v>0</v>
      </c>
      <c r="CK36" s="263">
        <f t="shared" si="17"/>
        <v>0</v>
      </c>
      <c r="CL36" s="120">
        <f t="shared" si="75"/>
        <v>0</v>
      </c>
      <c r="CM36" s="120">
        <f t="shared" si="18"/>
        <v>0</v>
      </c>
      <c r="CN36" s="121">
        <f t="shared" si="76"/>
        <v>0</v>
      </c>
      <c r="CO36" s="260">
        <f t="shared" si="77"/>
        <v>0</v>
      </c>
      <c r="CP36" s="126">
        <f t="shared" si="78"/>
        <v>0</v>
      </c>
      <c r="CQ36" s="127" t="str">
        <f t="shared" si="79"/>
        <v/>
      </c>
      <c r="CR36" s="128" t="str">
        <f t="shared" si="80"/>
        <v/>
      </c>
      <c r="CS36" s="128" t="str">
        <f t="shared" si="81"/>
        <v/>
      </c>
      <c r="CT36" s="129">
        <f t="shared" si="86"/>
        <v>0</v>
      </c>
      <c r="CU36" s="130">
        <f t="shared" si="86"/>
        <v>0</v>
      </c>
      <c r="CV36" s="130">
        <f t="shared" si="86"/>
        <v>0</v>
      </c>
      <c r="CW36" s="130">
        <f t="shared" si="86"/>
        <v>0</v>
      </c>
      <c r="CX36" s="130">
        <f t="shared" si="86"/>
        <v>0</v>
      </c>
      <c r="CY36" s="130">
        <f t="shared" si="86"/>
        <v>0</v>
      </c>
      <c r="CZ36" s="130">
        <f t="shared" si="20"/>
        <v>0</v>
      </c>
      <c r="DA36" s="131">
        <f t="shared" si="82"/>
        <v>0</v>
      </c>
      <c r="DB36" s="132" t="str">
        <f t="shared" si="83"/>
        <v/>
      </c>
      <c r="DC36" s="133" t="str">
        <f t="shared" si="84"/>
        <v/>
      </c>
    </row>
    <row r="37" spans="1:109">
      <c r="A37" s="199">
        <f>'Input Cost_MS6+1'!AH11</f>
        <v>0</v>
      </c>
      <c r="B37" s="194">
        <f>'Input Cost_MS6+1'!AH$13</f>
        <v>0</v>
      </c>
      <c r="C37" s="657">
        <f>'Input Cost_MS6+1'!AH$117/100</f>
        <v>0</v>
      </c>
      <c r="D37" s="654">
        <f>C37*(1+'Input Cost_MS6+1'!AH$22)</f>
        <v>0</v>
      </c>
      <c r="E37" s="197">
        <f>('Kalkulation_MS6+1'!$AJ$26)/100</f>
        <v>0</v>
      </c>
      <c r="F37" s="197">
        <f>('Kalkulation_MS6+1'!$AJ$35)/100</f>
        <v>0</v>
      </c>
      <c r="G37" s="119">
        <f t="shared" si="21"/>
        <v>0</v>
      </c>
      <c r="H37" s="120">
        <f t="shared" si="22"/>
        <v>0</v>
      </c>
      <c r="I37" s="120">
        <f t="shared" si="23"/>
        <v>0</v>
      </c>
      <c r="J37" s="120">
        <f t="shared" si="24"/>
        <v>0</v>
      </c>
      <c r="K37" s="120">
        <f t="shared" si="25"/>
        <v>0</v>
      </c>
      <c r="L37" s="120">
        <f t="shared" si="26"/>
        <v>0</v>
      </c>
      <c r="M37" s="120">
        <f t="shared" si="27"/>
        <v>0</v>
      </c>
      <c r="N37" s="121">
        <f t="shared" si="28"/>
        <v>0</v>
      </c>
      <c r="O37" s="259">
        <f>'Input Cost_MS6+1'!AH$14</f>
        <v>0</v>
      </c>
      <c r="P37" s="122">
        <f t="shared" si="29"/>
        <v>0</v>
      </c>
      <c r="Q37" s="123">
        <f>D37*(1+'Input Cost_MS6+1'!$AH23)</f>
        <v>0</v>
      </c>
      <c r="R37" s="124">
        <f t="shared" si="87"/>
        <v>0</v>
      </c>
      <c r="S37" s="124">
        <f t="shared" si="87"/>
        <v>0</v>
      </c>
      <c r="T37" s="119">
        <f t="shared" si="31"/>
        <v>0</v>
      </c>
      <c r="U37" s="120">
        <f t="shared" si="32"/>
        <v>0</v>
      </c>
      <c r="V37" s="120">
        <f t="shared" si="33"/>
        <v>0</v>
      </c>
      <c r="W37" s="120">
        <f t="shared" si="34"/>
        <v>0</v>
      </c>
      <c r="X37" s="120">
        <f t="shared" si="7"/>
        <v>0</v>
      </c>
      <c r="Y37" s="120">
        <f t="shared" si="35"/>
        <v>0</v>
      </c>
      <c r="Z37" s="120">
        <f t="shared" si="8"/>
        <v>0</v>
      </c>
      <c r="AA37" s="121">
        <f t="shared" si="36"/>
        <v>0</v>
      </c>
      <c r="AB37" s="259">
        <f>'Input Cost_MS6+1'!AH$15</f>
        <v>0</v>
      </c>
      <c r="AC37" s="122">
        <f t="shared" si="37"/>
        <v>0</v>
      </c>
      <c r="AD37" s="123">
        <f>Q37*(1+'Input Cost_MS6+1'!$AH24)</f>
        <v>0</v>
      </c>
      <c r="AE37" s="124">
        <f t="shared" si="88"/>
        <v>0</v>
      </c>
      <c r="AF37" s="124">
        <f t="shared" si="88"/>
        <v>0</v>
      </c>
      <c r="AG37" s="119">
        <f t="shared" si="39"/>
        <v>0</v>
      </c>
      <c r="AH37" s="120">
        <f t="shared" si="40"/>
        <v>0</v>
      </c>
      <c r="AI37" s="120">
        <f t="shared" si="41"/>
        <v>0</v>
      </c>
      <c r="AJ37" s="120">
        <f t="shared" si="42"/>
        <v>0</v>
      </c>
      <c r="AK37" s="120">
        <f t="shared" si="9"/>
        <v>0</v>
      </c>
      <c r="AL37" s="120">
        <f t="shared" si="43"/>
        <v>0</v>
      </c>
      <c r="AM37" s="125">
        <f t="shared" si="10"/>
        <v>0</v>
      </c>
      <c r="AN37" s="121">
        <f t="shared" si="44"/>
        <v>0</v>
      </c>
      <c r="AO37" s="259">
        <f>'Input Cost_MS6+1'!AH$16</f>
        <v>0</v>
      </c>
      <c r="AP37" s="122">
        <f t="shared" si="45"/>
        <v>0</v>
      </c>
      <c r="AQ37" s="123">
        <f>AD37*(1+'Input Cost_MS6+1'!$AH25)</f>
        <v>0</v>
      </c>
      <c r="AR37" s="124">
        <f t="shared" si="89"/>
        <v>0</v>
      </c>
      <c r="AS37" s="124">
        <f t="shared" si="89"/>
        <v>0</v>
      </c>
      <c r="AT37" s="119">
        <f t="shared" si="47"/>
        <v>0</v>
      </c>
      <c r="AU37" s="120">
        <f t="shared" si="48"/>
        <v>0</v>
      </c>
      <c r="AV37" s="120">
        <f t="shared" si="49"/>
        <v>0</v>
      </c>
      <c r="AW37" s="120">
        <f t="shared" si="50"/>
        <v>0</v>
      </c>
      <c r="AX37" s="120">
        <f t="shared" si="11"/>
        <v>0</v>
      </c>
      <c r="AY37" s="120">
        <f t="shared" si="51"/>
        <v>0</v>
      </c>
      <c r="AZ37" s="120">
        <f t="shared" si="12"/>
        <v>0</v>
      </c>
      <c r="BA37" s="121">
        <f t="shared" si="52"/>
        <v>0</v>
      </c>
      <c r="BB37" s="259">
        <f>'Input Cost_MS6+1'!AH$17</f>
        <v>0</v>
      </c>
      <c r="BC37" s="122">
        <f t="shared" si="53"/>
        <v>0</v>
      </c>
      <c r="BD37" s="123">
        <f>AQ37*(1+'Input Cost_MS6+1'!$AH26)</f>
        <v>0</v>
      </c>
      <c r="BE37" s="124">
        <f t="shared" si="90"/>
        <v>0</v>
      </c>
      <c r="BF37" s="124">
        <f t="shared" si="90"/>
        <v>0</v>
      </c>
      <c r="BG37" s="119">
        <f t="shared" si="55"/>
        <v>0</v>
      </c>
      <c r="BH37" s="120">
        <f t="shared" si="56"/>
        <v>0</v>
      </c>
      <c r="BI37" s="120">
        <f t="shared" si="57"/>
        <v>0</v>
      </c>
      <c r="BJ37" s="120">
        <f t="shared" si="58"/>
        <v>0</v>
      </c>
      <c r="BK37" s="263">
        <f t="shared" si="13"/>
        <v>0</v>
      </c>
      <c r="BL37" s="120">
        <f t="shared" si="59"/>
        <v>0</v>
      </c>
      <c r="BM37" s="120">
        <f t="shared" si="14"/>
        <v>0</v>
      </c>
      <c r="BN37" s="121">
        <f t="shared" si="60"/>
        <v>0</v>
      </c>
      <c r="BO37" s="259">
        <f>'Input Cost_MS6+1'!AH$18</f>
        <v>0</v>
      </c>
      <c r="BP37" s="122">
        <f t="shared" si="61"/>
        <v>0</v>
      </c>
      <c r="BQ37" s="123">
        <f>BD37*(1+'Input Cost_MS6+1'!$AH27)</f>
        <v>0</v>
      </c>
      <c r="BR37" s="124">
        <f t="shared" si="91"/>
        <v>0</v>
      </c>
      <c r="BS37" s="124">
        <f t="shared" si="91"/>
        <v>0</v>
      </c>
      <c r="BT37" s="119">
        <f t="shared" si="63"/>
        <v>0</v>
      </c>
      <c r="BU37" s="120">
        <f t="shared" si="64"/>
        <v>0</v>
      </c>
      <c r="BV37" s="120">
        <f t="shared" si="65"/>
        <v>0</v>
      </c>
      <c r="BW37" s="120">
        <f t="shared" si="66"/>
        <v>0</v>
      </c>
      <c r="BX37" s="263">
        <f t="shared" si="15"/>
        <v>0</v>
      </c>
      <c r="BY37" s="120">
        <f t="shared" si="67"/>
        <v>0</v>
      </c>
      <c r="BZ37" s="120">
        <f t="shared" si="16"/>
        <v>0</v>
      </c>
      <c r="CA37" s="121">
        <f t="shared" si="68"/>
        <v>0</v>
      </c>
      <c r="CB37" s="259">
        <f>'Input Cost_MS6+1'!AH$19</f>
        <v>0</v>
      </c>
      <c r="CC37" s="122">
        <f t="shared" si="69"/>
        <v>0</v>
      </c>
      <c r="CD37" s="123">
        <f>BQ37*(1+'Input Cost_MS6+1'!$AH28)</f>
        <v>0</v>
      </c>
      <c r="CE37" s="124">
        <f t="shared" si="92"/>
        <v>0</v>
      </c>
      <c r="CF37" s="124">
        <f t="shared" si="92"/>
        <v>0</v>
      </c>
      <c r="CG37" s="119">
        <f t="shared" si="71"/>
        <v>0</v>
      </c>
      <c r="CH37" s="120">
        <f t="shared" si="72"/>
        <v>0</v>
      </c>
      <c r="CI37" s="120">
        <f t="shared" si="73"/>
        <v>0</v>
      </c>
      <c r="CJ37" s="120">
        <f t="shared" si="74"/>
        <v>0</v>
      </c>
      <c r="CK37" s="263">
        <f t="shared" si="17"/>
        <v>0</v>
      </c>
      <c r="CL37" s="120">
        <f t="shared" si="75"/>
        <v>0</v>
      </c>
      <c r="CM37" s="120">
        <f t="shared" si="18"/>
        <v>0</v>
      </c>
      <c r="CN37" s="121">
        <f t="shared" si="76"/>
        <v>0</v>
      </c>
      <c r="CO37" s="260">
        <f t="shared" si="77"/>
        <v>0</v>
      </c>
      <c r="CP37" s="126">
        <f t="shared" si="78"/>
        <v>0</v>
      </c>
      <c r="CQ37" s="127" t="str">
        <f t="shared" si="79"/>
        <v/>
      </c>
      <c r="CR37" s="128" t="str">
        <f t="shared" si="80"/>
        <v/>
      </c>
      <c r="CS37" s="128" t="str">
        <f t="shared" si="81"/>
        <v/>
      </c>
      <c r="CT37" s="129">
        <f t="shared" si="86"/>
        <v>0</v>
      </c>
      <c r="CU37" s="130">
        <f t="shared" si="86"/>
        <v>0</v>
      </c>
      <c r="CV37" s="130">
        <f t="shared" si="86"/>
        <v>0</v>
      </c>
      <c r="CW37" s="130">
        <f t="shared" si="86"/>
        <v>0</v>
      </c>
      <c r="CX37" s="130">
        <f t="shared" si="86"/>
        <v>0</v>
      </c>
      <c r="CY37" s="130">
        <f t="shared" si="86"/>
        <v>0</v>
      </c>
      <c r="CZ37" s="130">
        <f t="shared" si="20"/>
        <v>0</v>
      </c>
      <c r="DA37" s="131">
        <f t="shared" si="82"/>
        <v>0</v>
      </c>
      <c r="DB37" s="132" t="str">
        <f t="shared" si="83"/>
        <v/>
      </c>
      <c r="DC37" s="133" t="str">
        <f t="shared" si="84"/>
        <v/>
      </c>
    </row>
    <row r="38" spans="1:109">
      <c r="A38" s="199">
        <f>'Input Cost_MS6+1'!AI11</f>
        <v>0</v>
      </c>
      <c r="B38" s="194">
        <f>'Input Cost_MS6+1'!AI$13</f>
        <v>0</v>
      </c>
      <c r="C38" s="657">
        <f>'Input Cost_MS6+1'!AI$117/100</f>
        <v>0</v>
      </c>
      <c r="D38" s="654">
        <f>C38*(1+'Input Cost_MS6+1'!AI$22)</f>
        <v>0</v>
      </c>
      <c r="E38" s="197">
        <f>('Kalkulation_MS6+1'!$AK$26)/100</f>
        <v>0</v>
      </c>
      <c r="F38" s="197">
        <f>('Kalkulation_MS6+1'!$AK$35)/100</f>
        <v>0</v>
      </c>
      <c r="G38" s="119">
        <f t="shared" si="21"/>
        <v>0</v>
      </c>
      <c r="H38" s="120">
        <f t="shared" si="22"/>
        <v>0</v>
      </c>
      <c r="I38" s="120">
        <f t="shared" si="23"/>
        <v>0</v>
      </c>
      <c r="J38" s="120">
        <f t="shared" si="24"/>
        <v>0</v>
      </c>
      <c r="K38" s="120">
        <f t="shared" si="25"/>
        <v>0</v>
      </c>
      <c r="L38" s="120">
        <f t="shared" si="26"/>
        <v>0</v>
      </c>
      <c r="M38" s="120">
        <f t="shared" si="27"/>
        <v>0</v>
      </c>
      <c r="N38" s="121">
        <f t="shared" si="28"/>
        <v>0</v>
      </c>
      <c r="O38" s="259">
        <f>'Input Cost_MS6+1'!AI$14</f>
        <v>0</v>
      </c>
      <c r="P38" s="122">
        <f t="shared" si="29"/>
        <v>0</v>
      </c>
      <c r="Q38" s="123">
        <f>D38*(1+'Input Cost_MS6+1'!$AI23)</f>
        <v>0</v>
      </c>
      <c r="R38" s="124">
        <f t="shared" si="87"/>
        <v>0</v>
      </c>
      <c r="S38" s="124">
        <f t="shared" si="87"/>
        <v>0</v>
      </c>
      <c r="T38" s="119">
        <f t="shared" si="31"/>
        <v>0</v>
      </c>
      <c r="U38" s="120">
        <f t="shared" si="32"/>
        <v>0</v>
      </c>
      <c r="V38" s="120">
        <f t="shared" si="33"/>
        <v>0</v>
      </c>
      <c r="W38" s="120">
        <f t="shared" si="34"/>
        <v>0</v>
      </c>
      <c r="X38" s="120">
        <f t="shared" si="7"/>
        <v>0</v>
      </c>
      <c r="Y38" s="120">
        <f t="shared" si="35"/>
        <v>0</v>
      </c>
      <c r="Z38" s="120">
        <f t="shared" si="8"/>
        <v>0</v>
      </c>
      <c r="AA38" s="121">
        <f t="shared" si="36"/>
        <v>0</v>
      </c>
      <c r="AB38" s="259">
        <f>'Input Cost_MS6+1'!AI$15</f>
        <v>0</v>
      </c>
      <c r="AC38" s="122">
        <f t="shared" si="37"/>
        <v>0</v>
      </c>
      <c r="AD38" s="123">
        <f>Q38*(1+'Input Cost_MS6+1'!$AI24)</f>
        <v>0</v>
      </c>
      <c r="AE38" s="124">
        <f t="shared" si="88"/>
        <v>0</v>
      </c>
      <c r="AF38" s="124">
        <f t="shared" si="88"/>
        <v>0</v>
      </c>
      <c r="AG38" s="119">
        <f t="shared" si="39"/>
        <v>0</v>
      </c>
      <c r="AH38" s="120">
        <f t="shared" si="40"/>
        <v>0</v>
      </c>
      <c r="AI38" s="120">
        <f t="shared" si="41"/>
        <v>0</v>
      </c>
      <c r="AJ38" s="120">
        <f t="shared" si="42"/>
        <v>0</v>
      </c>
      <c r="AK38" s="120">
        <f t="shared" si="9"/>
        <v>0</v>
      </c>
      <c r="AL38" s="120">
        <f t="shared" si="43"/>
        <v>0</v>
      </c>
      <c r="AM38" s="125">
        <f t="shared" si="10"/>
        <v>0</v>
      </c>
      <c r="AN38" s="121">
        <f t="shared" si="44"/>
        <v>0</v>
      </c>
      <c r="AO38" s="259">
        <f>'Input Cost_MS6+1'!AI$16</f>
        <v>0</v>
      </c>
      <c r="AP38" s="122">
        <f t="shared" si="45"/>
        <v>0</v>
      </c>
      <c r="AQ38" s="123">
        <f>AD38*(1+'Input Cost_MS6+1'!$AI25)</f>
        <v>0</v>
      </c>
      <c r="AR38" s="124">
        <f t="shared" si="89"/>
        <v>0</v>
      </c>
      <c r="AS38" s="124">
        <f t="shared" si="89"/>
        <v>0</v>
      </c>
      <c r="AT38" s="119">
        <f t="shared" si="47"/>
        <v>0</v>
      </c>
      <c r="AU38" s="120">
        <f t="shared" si="48"/>
        <v>0</v>
      </c>
      <c r="AV38" s="120">
        <f t="shared" si="49"/>
        <v>0</v>
      </c>
      <c r="AW38" s="120">
        <f t="shared" si="50"/>
        <v>0</v>
      </c>
      <c r="AX38" s="120">
        <f t="shared" si="11"/>
        <v>0</v>
      </c>
      <c r="AY38" s="120">
        <f t="shared" si="51"/>
        <v>0</v>
      </c>
      <c r="AZ38" s="120">
        <f t="shared" si="12"/>
        <v>0</v>
      </c>
      <c r="BA38" s="121">
        <f t="shared" si="52"/>
        <v>0</v>
      </c>
      <c r="BB38" s="259">
        <f>'Input Cost_MS6+1'!AI$17</f>
        <v>0</v>
      </c>
      <c r="BC38" s="122">
        <f t="shared" si="53"/>
        <v>0</v>
      </c>
      <c r="BD38" s="123">
        <f>AQ38*(1+'Input Cost_MS6+1'!$AI26)</f>
        <v>0</v>
      </c>
      <c r="BE38" s="124">
        <f t="shared" si="90"/>
        <v>0</v>
      </c>
      <c r="BF38" s="124">
        <f t="shared" si="90"/>
        <v>0</v>
      </c>
      <c r="BG38" s="119">
        <f t="shared" si="55"/>
        <v>0</v>
      </c>
      <c r="BH38" s="120">
        <f t="shared" si="56"/>
        <v>0</v>
      </c>
      <c r="BI38" s="120">
        <f t="shared" si="57"/>
        <v>0</v>
      </c>
      <c r="BJ38" s="120">
        <f t="shared" si="58"/>
        <v>0</v>
      </c>
      <c r="BK38" s="263">
        <f t="shared" si="13"/>
        <v>0</v>
      </c>
      <c r="BL38" s="120">
        <f t="shared" si="59"/>
        <v>0</v>
      </c>
      <c r="BM38" s="120">
        <f t="shared" si="14"/>
        <v>0</v>
      </c>
      <c r="BN38" s="121">
        <f t="shared" si="60"/>
        <v>0</v>
      </c>
      <c r="BO38" s="259">
        <f>'Input Cost_MS6+1'!AI$18</f>
        <v>0</v>
      </c>
      <c r="BP38" s="122">
        <f t="shared" si="61"/>
        <v>0</v>
      </c>
      <c r="BQ38" s="123">
        <f>BD38*(1+'Input Cost_MS6+1'!$AI27)</f>
        <v>0</v>
      </c>
      <c r="BR38" s="124">
        <f t="shared" si="91"/>
        <v>0</v>
      </c>
      <c r="BS38" s="124">
        <f t="shared" si="91"/>
        <v>0</v>
      </c>
      <c r="BT38" s="119">
        <f t="shared" si="63"/>
        <v>0</v>
      </c>
      <c r="BU38" s="120">
        <f t="shared" si="64"/>
        <v>0</v>
      </c>
      <c r="BV38" s="120">
        <f t="shared" si="65"/>
        <v>0</v>
      </c>
      <c r="BW38" s="120">
        <f t="shared" si="66"/>
        <v>0</v>
      </c>
      <c r="BX38" s="263">
        <f t="shared" si="15"/>
        <v>0</v>
      </c>
      <c r="BY38" s="120">
        <f t="shared" si="67"/>
        <v>0</v>
      </c>
      <c r="BZ38" s="120">
        <f t="shared" si="16"/>
        <v>0</v>
      </c>
      <c r="CA38" s="121">
        <f t="shared" si="68"/>
        <v>0</v>
      </c>
      <c r="CB38" s="259">
        <f>'Input Cost_MS6+1'!AI$19</f>
        <v>0</v>
      </c>
      <c r="CC38" s="122">
        <f t="shared" si="69"/>
        <v>0</v>
      </c>
      <c r="CD38" s="123">
        <f>BQ38*(1+'Input Cost_MS6+1'!$AI28)</f>
        <v>0</v>
      </c>
      <c r="CE38" s="124">
        <f t="shared" si="92"/>
        <v>0</v>
      </c>
      <c r="CF38" s="124">
        <f t="shared" si="92"/>
        <v>0</v>
      </c>
      <c r="CG38" s="119">
        <f t="shared" si="71"/>
        <v>0</v>
      </c>
      <c r="CH38" s="120">
        <f t="shared" si="72"/>
        <v>0</v>
      </c>
      <c r="CI38" s="120">
        <f t="shared" si="73"/>
        <v>0</v>
      </c>
      <c r="CJ38" s="120">
        <f t="shared" si="74"/>
        <v>0</v>
      </c>
      <c r="CK38" s="263">
        <f t="shared" si="17"/>
        <v>0</v>
      </c>
      <c r="CL38" s="120">
        <f t="shared" si="75"/>
        <v>0</v>
      </c>
      <c r="CM38" s="120">
        <f t="shared" si="18"/>
        <v>0</v>
      </c>
      <c r="CN38" s="121">
        <f t="shared" si="76"/>
        <v>0</v>
      </c>
      <c r="CO38" s="260">
        <f t="shared" si="77"/>
        <v>0</v>
      </c>
      <c r="CP38" s="126">
        <f t="shared" si="78"/>
        <v>0</v>
      </c>
      <c r="CQ38" s="127" t="str">
        <f t="shared" si="79"/>
        <v/>
      </c>
      <c r="CR38" s="128" t="str">
        <f t="shared" si="80"/>
        <v/>
      </c>
      <c r="CS38" s="128" t="str">
        <f t="shared" si="81"/>
        <v/>
      </c>
      <c r="CT38" s="129">
        <f t="shared" si="86"/>
        <v>0</v>
      </c>
      <c r="CU38" s="130">
        <f t="shared" si="86"/>
        <v>0</v>
      </c>
      <c r="CV38" s="130">
        <f t="shared" si="86"/>
        <v>0</v>
      </c>
      <c r="CW38" s="130">
        <f t="shared" si="86"/>
        <v>0</v>
      </c>
      <c r="CX38" s="130">
        <f t="shared" si="86"/>
        <v>0</v>
      </c>
      <c r="CY38" s="130">
        <f t="shared" si="86"/>
        <v>0</v>
      </c>
      <c r="CZ38" s="130">
        <f t="shared" si="20"/>
        <v>0</v>
      </c>
      <c r="DA38" s="131">
        <f t="shared" si="82"/>
        <v>0</v>
      </c>
      <c r="DB38" s="132" t="str">
        <f t="shared" si="83"/>
        <v/>
      </c>
      <c r="DC38" s="133" t="str">
        <f t="shared" si="84"/>
        <v/>
      </c>
    </row>
    <row r="39" spans="1:109">
      <c r="A39" s="199">
        <f>'Input Cost_MS6+1'!AJ11</f>
        <v>0</v>
      </c>
      <c r="B39" s="194">
        <f>'Input Cost_MS6+1'!AJ$13</f>
        <v>0</v>
      </c>
      <c r="C39" s="657">
        <f>'Input Cost_MS6+1'!AJ$117/100</f>
        <v>0</v>
      </c>
      <c r="D39" s="654">
        <f>C39*(1+'Input Cost_MS6+1'!AJ$22)</f>
        <v>0</v>
      </c>
      <c r="E39" s="197">
        <f>('Kalkulation_MS6+1'!$AL$26)/100</f>
        <v>0</v>
      </c>
      <c r="F39" s="197">
        <f>('Kalkulation_MS6+1'!$AL$35)/100</f>
        <v>0</v>
      </c>
      <c r="G39" s="119">
        <f t="shared" si="21"/>
        <v>0</v>
      </c>
      <c r="H39" s="120">
        <f t="shared" si="22"/>
        <v>0</v>
      </c>
      <c r="I39" s="120">
        <f t="shared" si="23"/>
        <v>0</v>
      </c>
      <c r="J39" s="120">
        <f t="shared" si="24"/>
        <v>0</v>
      </c>
      <c r="K39" s="120">
        <f t="shared" si="25"/>
        <v>0</v>
      </c>
      <c r="L39" s="120">
        <f t="shared" si="26"/>
        <v>0</v>
      </c>
      <c r="M39" s="120">
        <f t="shared" si="27"/>
        <v>0</v>
      </c>
      <c r="N39" s="121">
        <f t="shared" si="28"/>
        <v>0</v>
      </c>
      <c r="O39" s="259">
        <f>'Input Cost_MS6+1'!AJ$14</f>
        <v>0</v>
      </c>
      <c r="P39" s="122">
        <f t="shared" si="29"/>
        <v>0</v>
      </c>
      <c r="Q39" s="123">
        <f>D39*(1+'Input Cost_MS6+1'!$AJ23)</f>
        <v>0</v>
      </c>
      <c r="R39" s="124">
        <f t="shared" si="87"/>
        <v>0</v>
      </c>
      <c r="S39" s="124">
        <f t="shared" si="87"/>
        <v>0</v>
      </c>
      <c r="T39" s="119">
        <f t="shared" si="31"/>
        <v>0</v>
      </c>
      <c r="U39" s="120">
        <f t="shared" si="32"/>
        <v>0</v>
      </c>
      <c r="V39" s="120">
        <f t="shared" si="33"/>
        <v>0</v>
      </c>
      <c r="W39" s="120">
        <f t="shared" si="34"/>
        <v>0</v>
      </c>
      <c r="X39" s="120">
        <f t="shared" si="7"/>
        <v>0</v>
      </c>
      <c r="Y39" s="120">
        <f t="shared" si="35"/>
        <v>0</v>
      </c>
      <c r="Z39" s="120">
        <f t="shared" si="8"/>
        <v>0</v>
      </c>
      <c r="AA39" s="121">
        <f t="shared" si="36"/>
        <v>0</v>
      </c>
      <c r="AB39" s="259">
        <f>'Input Cost_MS6+1'!AJ$15</f>
        <v>0</v>
      </c>
      <c r="AC39" s="122">
        <f t="shared" si="37"/>
        <v>0</v>
      </c>
      <c r="AD39" s="123">
        <f>Q39*(1+'Input Cost_MS6+1'!$AJ24)</f>
        <v>0</v>
      </c>
      <c r="AE39" s="124">
        <f t="shared" si="88"/>
        <v>0</v>
      </c>
      <c r="AF39" s="124">
        <f t="shared" si="88"/>
        <v>0</v>
      </c>
      <c r="AG39" s="119">
        <f t="shared" si="39"/>
        <v>0</v>
      </c>
      <c r="AH39" s="120">
        <f t="shared" si="40"/>
        <v>0</v>
      </c>
      <c r="AI39" s="120">
        <f t="shared" si="41"/>
        <v>0</v>
      </c>
      <c r="AJ39" s="120">
        <f t="shared" si="42"/>
        <v>0</v>
      </c>
      <c r="AK39" s="120">
        <f t="shared" si="9"/>
        <v>0</v>
      </c>
      <c r="AL39" s="120">
        <f t="shared" si="43"/>
        <v>0</v>
      </c>
      <c r="AM39" s="125">
        <f t="shared" si="10"/>
        <v>0</v>
      </c>
      <c r="AN39" s="121">
        <f t="shared" si="44"/>
        <v>0</v>
      </c>
      <c r="AO39" s="259">
        <f>'Input Cost_MS6+1'!AJ$16</f>
        <v>0</v>
      </c>
      <c r="AP39" s="122">
        <f t="shared" si="45"/>
        <v>0</v>
      </c>
      <c r="AQ39" s="123">
        <f>AD39*(1+'Input Cost_MS6+1'!$AJ25)</f>
        <v>0</v>
      </c>
      <c r="AR39" s="124">
        <f t="shared" si="89"/>
        <v>0</v>
      </c>
      <c r="AS39" s="124">
        <f t="shared" si="89"/>
        <v>0</v>
      </c>
      <c r="AT39" s="119">
        <f t="shared" si="47"/>
        <v>0</v>
      </c>
      <c r="AU39" s="120">
        <f t="shared" si="48"/>
        <v>0</v>
      </c>
      <c r="AV39" s="120">
        <f t="shared" si="49"/>
        <v>0</v>
      </c>
      <c r="AW39" s="120">
        <f t="shared" si="50"/>
        <v>0</v>
      </c>
      <c r="AX39" s="120">
        <f t="shared" si="11"/>
        <v>0</v>
      </c>
      <c r="AY39" s="120">
        <f t="shared" si="51"/>
        <v>0</v>
      </c>
      <c r="AZ39" s="120">
        <f t="shared" si="12"/>
        <v>0</v>
      </c>
      <c r="BA39" s="121">
        <f t="shared" si="52"/>
        <v>0</v>
      </c>
      <c r="BB39" s="259">
        <f>'Input Cost_MS6+1'!AJ$17</f>
        <v>0</v>
      </c>
      <c r="BC39" s="122">
        <f t="shared" si="53"/>
        <v>0</v>
      </c>
      <c r="BD39" s="123">
        <f>AQ39*(1+'Input Cost_MS6+1'!$AJ26)</f>
        <v>0</v>
      </c>
      <c r="BE39" s="124">
        <f t="shared" si="90"/>
        <v>0</v>
      </c>
      <c r="BF39" s="124">
        <f t="shared" si="90"/>
        <v>0</v>
      </c>
      <c r="BG39" s="119">
        <f t="shared" si="55"/>
        <v>0</v>
      </c>
      <c r="BH39" s="120">
        <f t="shared" si="56"/>
        <v>0</v>
      </c>
      <c r="BI39" s="120">
        <f t="shared" si="57"/>
        <v>0</v>
      </c>
      <c r="BJ39" s="120">
        <f t="shared" si="58"/>
        <v>0</v>
      </c>
      <c r="BK39" s="263">
        <f t="shared" si="13"/>
        <v>0</v>
      </c>
      <c r="BL39" s="120">
        <f t="shared" si="59"/>
        <v>0</v>
      </c>
      <c r="BM39" s="120">
        <f t="shared" si="14"/>
        <v>0</v>
      </c>
      <c r="BN39" s="121">
        <f t="shared" si="60"/>
        <v>0</v>
      </c>
      <c r="BO39" s="259">
        <f>'Input Cost_MS6+1'!AJ$18</f>
        <v>0</v>
      </c>
      <c r="BP39" s="122">
        <f t="shared" si="61"/>
        <v>0</v>
      </c>
      <c r="BQ39" s="123">
        <f>BD39*(1+'Input Cost_MS6+1'!$AJ27)</f>
        <v>0</v>
      </c>
      <c r="BR39" s="124">
        <f t="shared" si="91"/>
        <v>0</v>
      </c>
      <c r="BS39" s="124">
        <f t="shared" si="91"/>
        <v>0</v>
      </c>
      <c r="BT39" s="119">
        <f t="shared" si="63"/>
        <v>0</v>
      </c>
      <c r="BU39" s="120">
        <f t="shared" si="64"/>
        <v>0</v>
      </c>
      <c r="BV39" s="120">
        <f t="shared" si="65"/>
        <v>0</v>
      </c>
      <c r="BW39" s="120">
        <f t="shared" si="66"/>
        <v>0</v>
      </c>
      <c r="BX39" s="263">
        <f t="shared" si="15"/>
        <v>0</v>
      </c>
      <c r="BY39" s="120">
        <f t="shared" si="67"/>
        <v>0</v>
      </c>
      <c r="BZ39" s="120">
        <f t="shared" si="16"/>
        <v>0</v>
      </c>
      <c r="CA39" s="121">
        <f t="shared" si="68"/>
        <v>0</v>
      </c>
      <c r="CB39" s="259">
        <f>'Input Cost_MS6+1'!AJ$19</f>
        <v>0</v>
      </c>
      <c r="CC39" s="122">
        <f t="shared" si="69"/>
        <v>0</v>
      </c>
      <c r="CD39" s="123">
        <f>BQ39*(1+'Input Cost_MS6+1'!$AJ28)</f>
        <v>0</v>
      </c>
      <c r="CE39" s="124">
        <f t="shared" si="92"/>
        <v>0</v>
      </c>
      <c r="CF39" s="124">
        <f t="shared" si="92"/>
        <v>0</v>
      </c>
      <c r="CG39" s="119">
        <f t="shared" si="71"/>
        <v>0</v>
      </c>
      <c r="CH39" s="120">
        <f t="shared" si="72"/>
        <v>0</v>
      </c>
      <c r="CI39" s="120">
        <f t="shared" si="73"/>
        <v>0</v>
      </c>
      <c r="CJ39" s="120">
        <f t="shared" si="74"/>
        <v>0</v>
      </c>
      <c r="CK39" s="263">
        <f t="shared" si="17"/>
        <v>0</v>
      </c>
      <c r="CL39" s="120">
        <f t="shared" si="75"/>
        <v>0</v>
      </c>
      <c r="CM39" s="120">
        <f t="shared" si="18"/>
        <v>0</v>
      </c>
      <c r="CN39" s="121">
        <f t="shared" si="76"/>
        <v>0</v>
      </c>
      <c r="CO39" s="260">
        <f t="shared" si="77"/>
        <v>0</v>
      </c>
      <c r="CP39" s="126">
        <f t="shared" si="78"/>
        <v>0</v>
      </c>
      <c r="CQ39" s="127" t="str">
        <f t="shared" si="79"/>
        <v/>
      </c>
      <c r="CR39" s="128" t="str">
        <f t="shared" si="80"/>
        <v/>
      </c>
      <c r="CS39" s="128" t="str">
        <f t="shared" si="81"/>
        <v/>
      </c>
      <c r="CT39" s="129">
        <f t="shared" si="86"/>
        <v>0</v>
      </c>
      <c r="CU39" s="130">
        <f t="shared" si="86"/>
        <v>0</v>
      </c>
      <c r="CV39" s="130">
        <f t="shared" si="86"/>
        <v>0</v>
      </c>
      <c r="CW39" s="130">
        <f t="shared" si="86"/>
        <v>0</v>
      </c>
      <c r="CX39" s="130">
        <f t="shared" si="86"/>
        <v>0</v>
      </c>
      <c r="CY39" s="130">
        <f t="shared" si="86"/>
        <v>0</v>
      </c>
      <c r="CZ39" s="130">
        <f t="shared" si="20"/>
        <v>0</v>
      </c>
      <c r="DA39" s="131">
        <f t="shared" si="82"/>
        <v>0</v>
      </c>
      <c r="DB39" s="132" t="str">
        <f t="shared" si="83"/>
        <v/>
      </c>
      <c r="DC39" s="133" t="str">
        <f t="shared" si="84"/>
        <v/>
      </c>
    </row>
    <row r="40" spans="1:109">
      <c r="A40" s="199">
        <f>'Input Cost_MS6+1'!AK11</f>
        <v>0</v>
      </c>
      <c r="B40" s="194">
        <f>'Input Cost_MS6+1'!AK$13</f>
        <v>0</v>
      </c>
      <c r="C40" s="657">
        <f>'Input Cost_MS6+1'!AK$117/100</f>
        <v>0</v>
      </c>
      <c r="D40" s="654">
        <f>C40*(1+'Input Cost_MS6+1'!AK$22)</f>
        <v>0</v>
      </c>
      <c r="E40" s="197">
        <f>('Kalkulation_MS6+1'!$AM$26)/100</f>
        <v>0</v>
      </c>
      <c r="F40" s="197">
        <f>('Kalkulation_MS6+1'!$AM$35)/100</f>
        <v>0</v>
      </c>
      <c r="G40" s="119">
        <f t="shared" si="21"/>
        <v>0</v>
      </c>
      <c r="H40" s="120">
        <f t="shared" si="22"/>
        <v>0</v>
      </c>
      <c r="I40" s="120">
        <f t="shared" si="23"/>
        <v>0</v>
      </c>
      <c r="J40" s="120">
        <f t="shared" si="24"/>
        <v>0</v>
      </c>
      <c r="K40" s="120">
        <f t="shared" si="25"/>
        <v>0</v>
      </c>
      <c r="L40" s="120">
        <f t="shared" si="26"/>
        <v>0</v>
      </c>
      <c r="M40" s="120">
        <f t="shared" si="27"/>
        <v>0</v>
      </c>
      <c r="N40" s="121">
        <f t="shared" si="28"/>
        <v>0</v>
      </c>
      <c r="O40" s="259">
        <f>'Input Cost_MS6+1'!AK$14</f>
        <v>0</v>
      </c>
      <c r="P40" s="122">
        <f t="shared" si="29"/>
        <v>0</v>
      </c>
      <c r="Q40" s="123">
        <f>D40*(1+'Input Cost_MS6+1'!$AK23)</f>
        <v>0</v>
      </c>
      <c r="R40" s="124">
        <f t="shared" si="87"/>
        <v>0</v>
      </c>
      <c r="S40" s="124">
        <f t="shared" si="87"/>
        <v>0</v>
      </c>
      <c r="T40" s="119">
        <f t="shared" si="31"/>
        <v>0</v>
      </c>
      <c r="U40" s="120">
        <f t="shared" si="32"/>
        <v>0</v>
      </c>
      <c r="V40" s="120">
        <f t="shared" si="33"/>
        <v>0</v>
      </c>
      <c r="W40" s="120">
        <f t="shared" si="34"/>
        <v>0</v>
      </c>
      <c r="X40" s="120">
        <f t="shared" si="7"/>
        <v>0</v>
      </c>
      <c r="Y40" s="120">
        <f t="shared" si="35"/>
        <v>0</v>
      </c>
      <c r="Z40" s="120">
        <f t="shared" si="8"/>
        <v>0</v>
      </c>
      <c r="AA40" s="121">
        <f t="shared" si="36"/>
        <v>0</v>
      </c>
      <c r="AB40" s="259">
        <f>'Input Cost_MS6+1'!AK$15</f>
        <v>0</v>
      </c>
      <c r="AC40" s="122">
        <f t="shared" si="37"/>
        <v>0</v>
      </c>
      <c r="AD40" s="123">
        <f>Q40*(1+'Input Cost_MS6+1'!$AK24)</f>
        <v>0</v>
      </c>
      <c r="AE40" s="124">
        <f t="shared" si="88"/>
        <v>0</v>
      </c>
      <c r="AF40" s="124">
        <f t="shared" si="88"/>
        <v>0</v>
      </c>
      <c r="AG40" s="119">
        <f t="shared" si="39"/>
        <v>0</v>
      </c>
      <c r="AH40" s="120">
        <f t="shared" si="40"/>
        <v>0</v>
      </c>
      <c r="AI40" s="120">
        <f t="shared" si="41"/>
        <v>0</v>
      </c>
      <c r="AJ40" s="120">
        <f t="shared" si="42"/>
        <v>0</v>
      </c>
      <c r="AK40" s="120">
        <f t="shared" si="9"/>
        <v>0</v>
      </c>
      <c r="AL40" s="120">
        <f t="shared" si="43"/>
        <v>0</v>
      </c>
      <c r="AM40" s="125">
        <f t="shared" si="10"/>
        <v>0</v>
      </c>
      <c r="AN40" s="121">
        <f t="shared" si="44"/>
        <v>0</v>
      </c>
      <c r="AO40" s="259">
        <f>'Input Cost_MS6+1'!AK$16</f>
        <v>0</v>
      </c>
      <c r="AP40" s="122">
        <f t="shared" si="45"/>
        <v>0</v>
      </c>
      <c r="AQ40" s="123">
        <f>AD40*(1+'Input Cost_MS6+1'!$AK25)</f>
        <v>0</v>
      </c>
      <c r="AR40" s="124">
        <f t="shared" si="89"/>
        <v>0</v>
      </c>
      <c r="AS40" s="124">
        <f t="shared" si="89"/>
        <v>0</v>
      </c>
      <c r="AT40" s="119">
        <f t="shared" si="47"/>
        <v>0</v>
      </c>
      <c r="AU40" s="120">
        <f t="shared" si="48"/>
        <v>0</v>
      </c>
      <c r="AV40" s="120">
        <f t="shared" si="49"/>
        <v>0</v>
      </c>
      <c r="AW40" s="120">
        <f t="shared" si="50"/>
        <v>0</v>
      </c>
      <c r="AX40" s="120">
        <f t="shared" si="11"/>
        <v>0</v>
      </c>
      <c r="AY40" s="120">
        <f t="shared" si="51"/>
        <v>0</v>
      </c>
      <c r="AZ40" s="120">
        <f t="shared" si="12"/>
        <v>0</v>
      </c>
      <c r="BA40" s="121">
        <f t="shared" si="52"/>
        <v>0</v>
      </c>
      <c r="BB40" s="259">
        <f>'Input Cost_MS6+1'!AK$17</f>
        <v>0</v>
      </c>
      <c r="BC40" s="122">
        <f t="shared" si="53"/>
        <v>0</v>
      </c>
      <c r="BD40" s="123">
        <f>AQ40*(1+'Input Cost_MS6+1'!$AK26)</f>
        <v>0</v>
      </c>
      <c r="BE40" s="124">
        <f t="shared" si="90"/>
        <v>0</v>
      </c>
      <c r="BF40" s="124">
        <f t="shared" si="90"/>
        <v>0</v>
      </c>
      <c r="BG40" s="119">
        <f t="shared" si="55"/>
        <v>0</v>
      </c>
      <c r="BH40" s="120">
        <f t="shared" si="56"/>
        <v>0</v>
      </c>
      <c r="BI40" s="120">
        <f t="shared" si="57"/>
        <v>0</v>
      </c>
      <c r="BJ40" s="120">
        <f t="shared" si="58"/>
        <v>0</v>
      </c>
      <c r="BK40" s="263">
        <f t="shared" si="13"/>
        <v>0</v>
      </c>
      <c r="BL40" s="120">
        <f t="shared" si="59"/>
        <v>0</v>
      </c>
      <c r="BM40" s="120">
        <f t="shared" si="14"/>
        <v>0</v>
      </c>
      <c r="BN40" s="121">
        <f t="shared" si="60"/>
        <v>0</v>
      </c>
      <c r="BO40" s="259">
        <f>'Input Cost_MS6+1'!AK$18</f>
        <v>0</v>
      </c>
      <c r="BP40" s="122">
        <f t="shared" si="61"/>
        <v>0</v>
      </c>
      <c r="BQ40" s="123">
        <f>BD40*(1+'Input Cost_MS6+1'!$AK27)</f>
        <v>0</v>
      </c>
      <c r="BR40" s="124">
        <f t="shared" si="91"/>
        <v>0</v>
      </c>
      <c r="BS40" s="124">
        <f t="shared" si="91"/>
        <v>0</v>
      </c>
      <c r="BT40" s="119">
        <f t="shared" si="63"/>
        <v>0</v>
      </c>
      <c r="BU40" s="120">
        <f t="shared" si="64"/>
        <v>0</v>
      </c>
      <c r="BV40" s="120">
        <f t="shared" si="65"/>
        <v>0</v>
      </c>
      <c r="BW40" s="120">
        <f t="shared" si="66"/>
        <v>0</v>
      </c>
      <c r="BX40" s="263">
        <f t="shared" si="15"/>
        <v>0</v>
      </c>
      <c r="BY40" s="120">
        <f t="shared" si="67"/>
        <v>0</v>
      </c>
      <c r="BZ40" s="120">
        <f t="shared" si="16"/>
        <v>0</v>
      </c>
      <c r="CA40" s="121">
        <f t="shared" si="68"/>
        <v>0</v>
      </c>
      <c r="CB40" s="259">
        <f>'Input Cost_MS6+1'!AK$19</f>
        <v>0</v>
      </c>
      <c r="CC40" s="122">
        <f t="shared" si="69"/>
        <v>0</v>
      </c>
      <c r="CD40" s="123">
        <f>BQ40*(1+'Input Cost_MS6+1'!$AK28)</f>
        <v>0</v>
      </c>
      <c r="CE40" s="124">
        <f t="shared" si="92"/>
        <v>0</v>
      </c>
      <c r="CF40" s="124">
        <f t="shared" si="92"/>
        <v>0</v>
      </c>
      <c r="CG40" s="119">
        <f t="shared" si="71"/>
        <v>0</v>
      </c>
      <c r="CH40" s="120">
        <f t="shared" si="72"/>
        <v>0</v>
      </c>
      <c r="CI40" s="120">
        <f t="shared" si="73"/>
        <v>0</v>
      </c>
      <c r="CJ40" s="120">
        <f t="shared" si="74"/>
        <v>0</v>
      </c>
      <c r="CK40" s="263">
        <f t="shared" si="17"/>
        <v>0</v>
      </c>
      <c r="CL40" s="120">
        <f t="shared" si="75"/>
        <v>0</v>
      </c>
      <c r="CM40" s="120">
        <f t="shared" si="18"/>
        <v>0</v>
      </c>
      <c r="CN40" s="121">
        <f t="shared" si="76"/>
        <v>0</v>
      </c>
      <c r="CO40" s="260">
        <f t="shared" si="77"/>
        <v>0</v>
      </c>
      <c r="CP40" s="126">
        <f t="shared" si="78"/>
        <v>0</v>
      </c>
      <c r="CQ40" s="127" t="str">
        <f t="shared" si="79"/>
        <v/>
      </c>
      <c r="CR40" s="128" t="str">
        <f t="shared" si="80"/>
        <v/>
      </c>
      <c r="CS40" s="128" t="str">
        <f t="shared" si="81"/>
        <v/>
      </c>
      <c r="CT40" s="129">
        <f t="shared" si="86"/>
        <v>0</v>
      </c>
      <c r="CU40" s="130">
        <f t="shared" si="86"/>
        <v>0</v>
      </c>
      <c r="CV40" s="130">
        <f t="shared" si="86"/>
        <v>0</v>
      </c>
      <c r="CW40" s="130">
        <f t="shared" si="86"/>
        <v>0</v>
      </c>
      <c r="CX40" s="130">
        <f t="shared" si="86"/>
        <v>0</v>
      </c>
      <c r="CY40" s="130">
        <f t="shared" si="86"/>
        <v>0</v>
      </c>
      <c r="CZ40" s="130">
        <f t="shared" si="20"/>
        <v>0</v>
      </c>
      <c r="DA40" s="131">
        <f t="shared" si="82"/>
        <v>0</v>
      </c>
      <c r="DB40" s="132" t="str">
        <f t="shared" si="83"/>
        <v/>
      </c>
      <c r="DC40" s="133" t="str">
        <f t="shared" si="84"/>
        <v/>
      </c>
    </row>
    <row r="41" spans="1:109">
      <c r="A41" s="199">
        <f>'Input Cost_MS6+1'!AL11</f>
        <v>0</v>
      </c>
      <c r="B41" s="194">
        <f>'Input Cost_MS6+1'!AL$13</f>
        <v>0</v>
      </c>
      <c r="C41" s="657">
        <f>'Input Cost_MS6+1'!AL$117/100</f>
        <v>0</v>
      </c>
      <c r="D41" s="654">
        <f>C41*(1+'Input Cost_MS6+1'!AL$22)</f>
        <v>0</v>
      </c>
      <c r="E41" s="197">
        <f>('Kalkulation_MS6+1'!$AN$26)/100</f>
        <v>0</v>
      </c>
      <c r="F41" s="197">
        <f>('Kalkulation_MS6+1'!$AN$35)/100</f>
        <v>0</v>
      </c>
      <c r="G41" s="119">
        <f t="shared" si="21"/>
        <v>0</v>
      </c>
      <c r="H41" s="120">
        <f t="shared" si="22"/>
        <v>0</v>
      </c>
      <c r="I41" s="120">
        <f t="shared" si="23"/>
        <v>0</v>
      </c>
      <c r="J41" s="120">
        <f t="shared" si="24"/>
        <v>0</v>
      </c>
      <c r="K41" s="120">
        <f t="shared" si="25"/>
        <v>0</v>
      </c>
      <c r="L41" s="120">
        <f t="shared" si="26"/>
        <v>0</v>
      </c>
      <c r="M41" s="120">
        <f t="shared" si="27"/>
        <v>0</v>
      </c>
      <c r="N41" s="121">
        <f t="shared" si="28"/>
        <v>0</v>
      </c>
      <c r="O41" s="259">
        <f>'Input Cost_MS6+1'!AL$14</f>
        <v>0</v>
      </c>
      <c r="P41" s="122">
        <f t="shared" si="29"/>
        <v>0</v>
      </c>
      <c r="Q41" s="123">
        <f>D41*(1+'Input Cost_MS6+1'!$AL23)</f>
        <v>0</v>
      </c>
      <c r="R41" s="124">
        <f t="shared" si="87"/>
        <v>0</v>
      </c>
      <c r="S41" s="124">
        <f t="shared" si="87"/>
        <v>0</v>
      </c>
      <c r="T41" s="119">
        <f t="shared" si="31"/>
        <v>0</v>
      </c>
      <c r="U41" s="120">
        <f t="shared" si="32"/>
        <v>0</v>
      </c>
      <c r="V41" s="120">
        <f t="shared" si="33"/>
        <v>0</v>
      </c>
      <c r="W41" s="120">
        <f t="shared" si="34"/>
        <v>0</v>
      </c>
      <c r="X41" s="120">
        <f t="shared" si="7"/>
        <v>0</v>
      </c>
      <c r="Y41" s="120">
        <f t="shared" si="35"/>
        <v>0</v>
      </c>
      <c r="Z41" s="120">
        <f t="shared" si="8"/>
        <v>0</v>
      </c>
      <c r="AA41" s="121">
        <f t="shared" si="36"/>
        <v>0</v>
      </c>
      <c r="AB41" s="259">
        <f>'Input Cost_MS6+1'!AL$15</f>
        <v>0</v>
      </c>
      <c r="AC41" s="122">
        <f t="shared" si="37"/>
        <v>0</v>
      </c>
      <c r="AD41" s="123">
        <f>Q41*(1+'Input Cost_MS6+1'!$AL24)</f>
        <v>0</v>
      </c>
      <c r="AE41" s="124">
        <f t="shared" si="88"/>
        <v>0</v>
      </c>
      <c r="AF41" s="124">
        <f t="shared" si="88"/>
        <v>0</v>
      </c>
      <c r="AG41" s="119">
        <f t="shared" si="39"/>
        <v>0</v>
      </c>
      <c r="AH41" s="120">
        <f t="shared" si="40"/>
        <v>0</v>
      </c>
      <c r="AI41" s="120">
        <f t="shared" si="41"/>
        <v>0</v>
      </c>
      <c r="AJ41" s="120">
        <f t="shared" si="42"/>
        <v>0</v>
      </c>
      <c r="AK41" s="120">
        <f t="shared" si="9"/>
        <v>0</v>
      </c>
      <c r="AL41" s="120">
        <f t="shared" si="43"/>
        <v>0</v>
      </c>
      <c r="AM41" s="125">
        <f t="shared" si="10"/>
        <v>0</v>
      </c>
      <c r="AN41" s="121">
        <f t="shared" si="44"/>
        <v>0</v>
      </c>
      <c r="AO41" s="259">
        <f>'Input Cost_MS6+1'!AL$16</f>
        <v>0</v>
      </c>
      <c r="AP41" s="122">
        <f t="shared" si="45"/>
        <v>0</v>
      </c>
      <c r="AQ41" s="123">
        <f>AD41*(1+'Input Cost_MS6+1'!$AL25)</f>
        <v>0</v>
      </c>
      <c r="AR41" s="124">
        <f t="shared" si="89"/>
        <v>0</v>
      </c>
      <c r="AS41" s="124">
        <f t="shared" si="89"/>
        <v>0</v>
      </c>
      <c r="AT41" s="119">
        <f t="shared" si="47"/>
        <v>0</v>
      </c>
      <c r="AU41" s="120">
        <f t="shared" si="48"/>
        <v>0</v>
      </c>
      <c r="AV41" s="120">
        <f t="shared" si="49"/>
        <v>0</v>
      </c>
      <c r="AW41" s="120">
        <f t="shared" si="50"/>
        <v>0</v>
      </c>
      <c r="AX41" s="120">
        <f t="shared" si="11"/>
        <v>0</v>
      </c>
      <c r="AY41" s="120">
        <f t="shared" si="51"/>
        <v>0</v>
      </c>
      <c r="AZ41" s="120">
        <f t="shared" si="12"/>
        <v>0</v>
      </c>
      <c r="BA41" s="121">
        <f t="shared" si="52"/>
        <v>0</v>
      </c>
      <c r="BB41" s="259">
        <f>'Input Cost_MS6+1'!AL$17</f>
        <v>0</v>
      </c>
      <c r="BC41" s="122">
        <f t="shared" si="53"/>
        <v>0</v>
      </c>
      <c r="BD41" s="123">
        <f>AQ41*(1+'Input Cost_MS6+1'!$AL26)</f>
        <v>0</v>
      </c>
      <c r="BE41" s="124">
        <f t="shared" si="90"/>
        <v>0</v>
      </c>
      <c r="BF41" s="124">
        <f t="shared" si="90"/>
        <v>0</v>
      </c>
      <c r="BG41" s="119">
        <f t="shared" si="55"/>
        <v>0</v>
      </c>
      <c r="BH41" s="120">
        <f t="shared" si="56"/>
        <v>0</v>
      </c>
      <c r="BI41" s="120">
        <f t="shared" si="57"/>
        <v>0</v>
      </c>
      <c r="BJ41" s="120">
        <f t="shared" si="58"/>
        <v>0</v>
      </c>
      <c r="BK41" s="263">
        <f t="shared" si="13"/>
        <v>0</v>
      </c>
      <c r="BL41" s="120">
        <f t="shared" si="59"/>
        <v>0</v>
      </c>
      <c r="BM41" s="120">
        <f t="shared" si="14"/>
        <v>0</v>
      </c>
      <c r="BN41" s="121">
        <f t="shared" si="60"/>
        <v>0</v>
      </c>
      <c r="BO41" s="259">
        <f>'Input Cost_MS6+1'!AL$18</f>
        <v>0</v>
      </c>
      <c r="BP41" s="122">
        <f t="shared" si="61"/>
        <v>0</v>
      </c>
      <c r="BQ41" s="123">
        <f>BD41*(1+'Input Cost_MS6+1'!$AL27)</f>
        <v>0</v>
      </c>
      <c r="BR41" s="124">
        <f t="shared" si="91"/>
        <v>0</v>
      </c>
      <c r="BS41" s="124">
        <f t="shared" si="91"/>
        <v>0</v>
      </c>
      <c r="BT41" s="119">
        <f t="shared" si="63"/>
        <v>0</v>
      </c>
      <c r="BU41" s="120">
        <f t="shared" si="64"/>
        <v>0</v>
      </c>
      <c r="BV41" s="120">
        <f t="shared" si="65"/>
        <v>0</v>
      </c>
      <c r="BW41" s="120">
        <f t="shared" si="66"/>
        <v>0</v>
      </c>
      <c r="BX41" s="263">
        <f t="shared" si="15"/>
        <v>0</v>
      </c>
      <c r="BY41" s="120">
        <f t="shared" si="67"/>
        <v>0</v>
      </c>
      <c r="BZ41" s="120">
        <f t="shared" si="16"/>
        <v>0</v>
      </c>
      <c r="CA41" s="121">
        <f t="shared" si="68"/>
        <v>0</v>
      </c>
      <c r="CB41" s="259">
        <f>'Input Cost_MS6+1'!AL$19</f>
        <v>0</v>
      </c>
      <c r="CC41" s="122">
        <f t="shared" si="69"/>
        <v>0</v>
      </c>
      <c r="CD41" s="123">
        <f>BQ41*(1+'Input Cost_MS6+1'!$AL28)</f>
        <v>0</v>
      </c>
      <c r="CE41" s="124">
        <f t="shared" si="92"/>
        <v>0</v>
      </c>
      <c r="CF41" s="124">
        <f t="shared" si="92"/>
        <v>0</v>
      </c>
      <c r="CG41" s="119">
        <f t="shared" si="71"/>
        <v>0</v>
      </c>
      <c r="CH41" s="120">
        <f t="shared" si="72"/>
        <v>0</v>
      </c>
      <c r="CI41" s="120">
        <f t="shared" si="73"/>
        <v>0</v>
      </c>
      <c r="CJ41" s="120">
        <f t="shared" si="74"/>
        <v>0</v>
      </c>
      <c r="CK41" s="263">
        <f t="shared" si="17"/>
        <v>0</v>
      </c>
      <c r="CL41" s="120">
        <f t="shared" si="75"/>
        <v>0</v>
      </c>
      <c r="CM41" s="120">
        <f t="shared" si="18"/>
        <v>0</v>
      </c>
      <c r="CN41" s="121">
        <f t="shared" si="76"/>
        <v>0</v>
      </c>
      <c r="CO41" s="260">
        <f t="shared" si="77"/>
        <v>0</v>
      </c>
      <c r="CP41" s="126">
        <f t="shared" si="78"/>
        <v>0</v>
      </c>
      <c r="CQ41" s="127" t="str">
        <f t="shared" si="79"/>
        <v/>
      </c>
      <c r="CR41" s="128" t="str">
        <f t="shared" si="80"/>
        <v/>
      </c>
      <c r="CS41" s="128" t="str">
        <f t="shared" si="81"/>
        <v/>
      </c>
      <c r="CT41" s="129">
        <f t="shared" si="86"/>
        <v>0</v>
      </c>
      <c r="CU41" s="130">
        <f t="shared" si="86"/>
        <v>0</v>
      </c>
      <c r="CV41" s="130">
        <f t="shared" si="86"/>
        <v>0</v>
      </c>
      <c r="CW41" s="130">
        <f t="shared" si="86"/>
        <v>0</v>
      </c>
      <c r="CX41" s="130">
        <f t="shared" si="86"/>
        <v>0</v>
      </c>
      <c r="CY41" s="130">
        <f t="shared" si="86"/>
        <v>0</v>
      </c>
      <c r="CZ41" s="130">
        <f t="shared" si="20"/>
        <v>0</v>
      </c>
      <c r="DA41" s="131">
        <f t="shared" si="82"/>
        <v>0</v>
      </c>
      <c r="DB41" s="132" t="str">
        <f t="shared" si="83"/>
        <v/>
      </c>
      <c r="DC41" s="133" t="str">
        <f t="shared" si="84"/>
        <v/>
      </c>
    </row>
    <row r="42" spans="1:109">
      <c r="A42" s="199">
        <f>'Input Cost_MS6+1'!AM11</f>
        <v>0</v>
      </c>
      <c r="B42" s="194">
        <f>'Input Cost_MS6+1'!AM$13</f>
        <v>0</v>
      </c>
      <c r="C42" s="657">
        <f>'Input Cost_MS6+1'!AM$117/100</f>
        <v>0</v>
      </c>
      <c r="D42" s="654">
        <f>C42*(1+'Input Cost_MS6+1'!AM$22)</f>
        <v>0</v>
      </c>
      <c r="E42" s="197">
        <f>('Kalkulation_MS6+1'!$AO$26)/100</f>
        <v>0</v>
      </c>
      <c r="F42" s="197">
        <f>('Kalkulation_MS6+1'!$AO$35)/100</f>
        <v>0</v>
      </c>
      <c r="G42" s="119">
        <f t="shared" si="21"/>
        <v>0</v>
      </c>
      <c r="H42" s="120">
        <f t="shared" si="22"/>
        <v>0</v>
      </c>
      <c r="I42" s="120">
        <f t="shared" si="23"/>
        <v>0</v>
      </c>
      <c r="J42" s="120">
        <f t="shared" si="24"/>
        <v>0</v>
      </c>
      <c r="K42" s="120">
        <f t="shared" si="25"/>
        <v>0</v>
      </c>
      <c r="L42" s="120">
        <f t="shared" si="26"/>
        <v>0</v>
      </c>
      <c r="M42" s="120">
        <f t="shared" si="27"/>
        <v>0</v>
      </c>
      <c r="N42" s="121">
        <f t="shared" si="28"/>
        <v>0</v>
      </c>
      <c r="O42" s="259">
        <f>'Input Cost_MS6+1'!AM$14</f>
        <v>0</v>
      </c>
      <c r="P42" s="122">
        <f t="shared" si="29"/>
        <v>0</v>
      </c>
      <c r="Q42" s="123">
        <f>D42*(1+'Input Cost_MS6+1'!$AM23)</f>
        <v>0</v>
      </c>
      <c r="R42" s="124">
        <f t="shared" si="87"/>
        <v>0</v>
      </c>
      <c r="S42" s="124">
        <f t="shared" si="87"/>
        <v>0</v>
      </c>
      <c r="T42" s="119">
        <f t="shared" si="31"/>
        <v>0</v>
      </c>
      <c r="U42" s="120">
        <f t="shared" si="32"/>
        <v>0</v>
      </c>
      <c r="V42" s="120">
        <f t="shared" si="33"/>
        <v>0</v>
      </c>
      <c r="W42" s="120">
        <f t="shared" si="34"/>
        <v>0</v>
      </c>
      <c r="X42" s="120">
        <f t="shared" si="7"/>
        <v>0</v>
      </c>
      <c r="Y42" s="120">
        <f t="shared" si="35"/>
        <v>0</v>
      </c>
      <c r="Z42" s="120">
        <f t="shared" si="8"/>
        <v>0</v>
      </c>
      <c r="AA42" s="121">
        <f t="shared" si="36"/>
        <v>0</v>
      </c>
      <c r="AB42" s="259">
        <f>'Input Cost_MS6+1'!AM$15</f>
        <v>0</v>
      </c>
      <c r="AC42" s="122">
        <f t="shared" si="37"/>
        <v>0</v>
      </c>
      <c r="AD42" s="123">
        <f>Q42*(1+'Input Cost_MS6+1'!$AM24)</f>
        <v>0</v>
      </c>
      <c r="AE42" s="124">
        <f t="shared" si="88"/>
        <v>0</v>
      </c>
      <c r="AF42" s="124">
        <f t="shared" si="88"/>
        <v>0</v>
      </c>
      <c r="AG42" s="119">
        <f t="shared" si="39"/>
        <v>0</v>
      </c>
      <c r="AH42" s="120">
        <f t="shared" si="40"/>
        <v>0</v>
      </c>
      <c r="AI42" s="120">
        <f t="shared" si="41"/>
        <v>0</v>
      </c>
      <c r="AJ42" s="120">
        <f t="shared" si="42"/>
        <v>0</v>
      </c>
      <c r="AK42" s="120">
        <f t="shared" si="9"/>
        <v>0</v>
      </c>
      <c r="AL42" s="120">
        <f t="shared" si="43"/>
        <v>0</v>
      </c>
      <c r="AM42" s="125">
        <f t="shared" si="10"/>
        <v>0</v>
      </c>
      <c r="AN42" s="121">
        <f t="shared" si="44"/>
        <v>0</v>
      </c>
      <c r="AO42" s="259">
        <f>'Input Cost_MS6+1'!AM$16</f>
        <v>0</v>
      </c>
      <c r="AP42" s="122">
        <f t="shared" si="45"/>
        <v>0</v>
      </c>
      <c r="AQ42" s="123">
        <f>AD42*(1+'Input Cost_MS6+1'!$AM25)</f>
        <v>0</v>
      </c>
      <c r="AR42" s="124">
        <f t="shared" si="89"/>
        <v>0</v>
      </c>
      <c r="AS42" s="124">
        <f t="shared" si="89"/>
        <v>0</v>
      </c>
      <c r="AT42" s="119">
        <f t="shared" si="47"/>
        <v>0</v>
      </c>
      <c r="AU42" s="120">
        <f t="shared" si="48"/>
        <v>0</v>
      </c>
      <c r="AV42" s="120">
        <f t="shared" si="49"/>
        <v>0</v>
      </c>
      <c r="AW42" s="120">
        <f t="shared" si="50"/>
        <v>0</v>
      </c>
      <c r="AX42" s="120">
        <f t="shared" si="11"/>
        <v>0</v>
      </c>
      <c r="AY42" s="120">
        <f t="shared" si="51"/>
        <v>0</v>
      </c>
      <c r="AZ42" s="120">
        <f t="shared" si="12"/>
        <v>0</v>
      </c>
      <c r="BA42" s="121">
        <f t="shared" si="52"/>
        <v>0</v>
      </c>
      <c r="BB42" s="259">
        <f>'Input Cost_MS6+1'!AM$17</f>
        <v>0</v>
      </c>
      <c r="BC42" s="122">
        <f t="shared" si="53"/>
        <v>0</v>
      </c>
      <c r="BD42" s="123">
        <f>AQ42*(1+'Input Cost_MS6+1'!$AM26)</f>
        <v>0</v>
      </c>
      <c r="BE42" s="124">
        <f t="shared" si="90"/>
        <v>0</v>
      </c>
      <c r="BF42" s="124">
        <f t="shared" si="90"/>
        <v>0</v>
      </c>
      <c r="BG42" s="119">
        <f t="shared" si="55"/>
        <v>0</v>
      </c>
      <c r="BH42" s="120">
        <f t="shared" si="56"/>
        <v>0</v>
      </c>
      <c r="BI42" s="120">
        <f t="shared" si="57"/>
        <v>0</v>
      </c>
      <c r="BJ42" s="120">
        <f t="shared" si="58"/>
        <v>0</v>
      </c>
      <c r="BK42" s="263">
        <f t="shared" si="13"/>
        <v>0</v>
      </c>
      <c r="BL42" s="120">
        <f t="shared" si="59"/>
        <v>0</v>
      </c>
      <c r="BM42" s="120">
        <f t="shared" si="14"/>
        <v>0</v>
      </c>
      <c r="BN42" s="121">
        <f t="shared" si="60"/>
        <v>0</v>
      </c>
      <c r="BO42" s="259">
        <f>'Input Cost_MS6+1'!AM$18</f>
        <v>0</v>
      </c>
      <c r="BP42" s="122">
        <f t="shared" si="61"/>
        <v>0</v>
      </c>
      <c r="BQ42" s="123">
        <f>BD42*(1+'Input Cost_MS6+1'!$AM27)</f>
        <v>0</v>
      </c>
      <c r="BR42" s="124">
        <f t="shared" si="91"/>
        <v>0</v>
      </c>
      <c r="BS42" s="124">
        <f t="shared" si="91"/>
        <v>0</v>
      </c>
      <c r="BT42" s="119">
        <f t="shared" si="63"/>
        <v>0</v>
      </c>
      <c r="BU42" s="120">
        <f t="shared" si="64"/>
        <v>0</v>
      </c>
      <c r="BV42" s="120">
        <f t="shared" si="65"/>
        <v>0</v>
      </c>
      <c r="BW42" s="120">
        <f t="shared" si="66"/>
        <v>0</v>
      </c>
      <c r="BX42" s="263">
        <f t="shared" si="15"/>
        <v>0</v>
      </c>
      <c r="BY42" s="120">
        <f t="shared" si="67"/>
        <v>0</v>
      </c>
      <c r="BZ42" s="120">
        <f t="shared" si="16"/>
        <v>0</v>
      </c>
      <c r="CA42" s="121">
        <f t="shared" si="68"/>
        <v>0</v>
      </c>
      <c r="CB42" s="259">
        <f>'Input Cost_MS6+1'!AM$19</f>
        <v>0</v>
      </c>
      <c r="CC42" s="122">
        <f t="shared" si="69"/>
        <v>0</v>
      </c>
      <c r="CD42" s="123">
        <f>BQ42*(1+'Input Cost_MS6+1'!$AM28)</f>
        <v>0</v>
      </c>
      <c r="CE42" s="124">
        <f t="shared" si="92"/>
        <v>0</v>
      </c>
      <c r="CF42" s="124">
        <f t="shared" si="92"/>
        <v>0</v>
      </c>
      <c r="CG42" s="119">
        <f t="shared" si="71"/>
        <v>0</v>
      </c>
      <c r="CH42" s="120">
        <f t="shared" si="72"/>
        <v>0</v>
      </c>
      <c r="CI42" s="120">
        <f t="shared" si="73"/>
        <v>0</v>
      </c>
      <c r="CJ42" s="120">
        <f t="shared" si="74"/>
        <v>0</v>
      </c>
      <c r="CK42" s="263">
        <f t="shared" si="17"/>
        <v>0</v>
      </c>
      <c r="CL42" s="120">
        <f t="shared" si="75"/>
        <v>0</v>
      </c>
      <c r="CM42" s="120">
        <f t="shared" si="18"/>
        <v>0</v>
      </c>
      <c r="CN42" s="121">
        <f t="shared" si="76"/>
        <v>0</v>
      </c>
      <c r="CO42" s="260">
        <f t="shared" si="77"/>
        <v>0</v>
      </c>
      <c r="CP42" s="126">
        <f t="shared" si="78"/>
        <v>0</v>
      </c>
      <c r="CQ42" s="127" t="str">
        <f t="shared" si="79"/>
        <v/>
      </c>
      <c r="CR42" s="128" t="str">
        <f t="shared" si="80"/>
        <v/>
      </c>
      <c r="CS42" s="128" t="str">
        <f t="shared" si="81"/>
        <v/>
      </c>
      <c r="CT42" s="129">
        <f t="shared" si="86"/>
        <v>0</v>
      </c>
      <c r="CU42" s="130">
        <f t="shared" si="86"/>
        <v>0</v>
      </c>
      <c r="CV42" s="130">
        <f t="shared" si="86"/>
        <v>0</v>
      </c>
      <c r="CW42" s="130">
        <f t="shared" si="86"/>
        <v>0</v>
      </c>
      <c r="CX42" s="130">
        <f t="shared" si="86"/>
        <v>0</v>
      </c>
      <c r="CY42" s="130">
        <f t="shared" si="86"/>
        <v>0</v>
      </c>
      <c r="CZ42" s="130">
        <f t="shared" si="20"/>
        <v>0</v>
      </c>
      <c r="DA42" s="131">
        <f t="shared" si="82"/>
        <v>0</v>
      </c>
      <c r="DB42" s="132" t="str">
        <f t="shared" si="83"/>
        <v/>
      </c>
      <c r="DC42" s="133" t="str">
        <f t="shared" si="84"/>
        <v/>
      </c>
    </row>
    <row r="43" spans="1:109">
      <c r="A43" s="199">
        <f>'Input Cost_MS6+1'!AN11</f>
        <v>0</v>
      </c>
      <c r="B43" s="194">
        <f>'Input Cost_MS6+1'!AN$13</f>
        <v>0</v>
      </c>
      <c r="C43" s="657">
        <f>'Input Cost_MS6+1'!AN$117/100</f>
        <v>0</v>
      </c>
      <c r="D43" s="654">
        <f>C43*(1+'Input Cost_MS6+1'!AN$22)</f>
        <v>0</v>
      </c>
      <c r="E43" s="197">
        <f>('Kalkulation_MS6+1'!$AP$26)/100</f>
        <v>0</v>
      </c>
      <c r="F43" s="197">
        <f>('Kalkulation_MS6+1'!$AP$35)/100</f>
        <v>0</v>
      </c>
      <c r="G43" s="119">
        <f t="shared" si="21"/>
        <v>0</v>
      </c>
      <c r="H43" s="120">
        <f t="shared" si="22"/>
        <v>0</v>
      </c>
      <c r="I43" s="120">
        <f t="shared" si="23"/>
        <v>0</v>
      </c>
      <c r="J43" s="120">
        <f t="shared" si="24"/>
        <v>0</v>
      </c>
      <c r="K43" s="120">
        <f t="shared" si="25"/>
        <v>0</v>
      </c>
      <c r="L43" s="120">
        <f t="shared" si="26"/>
        <v>0</v>
      </c>
      <c r="M43" s="120">
        <f t="shared" si="27"/>
        <v>0</v>
      </c>
      <c r="N43" s="121">
        <f t="shared" si="28"/>
        <v>0</v>
      </c>
      <c r="O43" s="259">
        <f>'Input Cost_MS6+1'!AN$14</f>
        <v>0</v>
      </c>
      <c r="P43" s="122">
        <f t="shared" si="29"/>
        <v>0</v>
      </c>
      <c r="Q43" s="123">
        <f>D43*(1+'Input Cost_MS6+1'!$AN23)</f>
        <v>0</v>
      </c>
      <c r="R43" s="124">
        <f t="shared" si="87"/>
        <v>0</v>
      </c>
      <c r="S43" s="124">
        <f t="shared" si="87"/>
        <v>0</v>
      </c>
      <c r="T43" s="119">
        <f t="shared" si="31"/>
        <v>0</v>
      </c>
      <c r="U43" s="120">
        <f t="shared" si="32"/>
        <v>0</v>
      </c>
      <c r="V43" s="120">
        <f t="shared" si="33"/>
        <v>0</v>
      </c>
      <c r="W43" s="120">
        <f t="shared" si="34"/>
        <v>0</v>
      </c>
      <c r="X43" s="120">
        <f t="shared" si="7"/>
        <v>0</v>
      </c>
      <c r="Y43" s="120">
        <f t="shared" si="35"/>
        <v>0</v>
      </c>
      <c r="Z43" s="120">
        <f t="shared" si="8"/>
        <v>0</v>
      </c>
      <c r="AA43" s="121">
        <f t="shared" si="36"/>
        <v>0</v>
      </c>
      <c r="AB43" s="259">
        <f>'Input Cost_MS6+1'!AN$15</f>
        <v>0</v>
      </c>
      <c r="AC43" s="122">
        <f t="shared" si="37"/>
        <v>0</v>
      </c>
      <c r="AD43" s="123">
        <f>Q43*(1+'Input Cost_MS6+1'!$AN24)</f>
        <v>0</v>
      </c>
      <c r="AE43" s="124">
        <f t="shared" si="88"/>
        <v>0</v>
      </c>
      <c r="AF43" s="124">
        <f t="shared" si="88"/>
        <v>0</v>
      </c>
      <c r="AG43" s="119">
        <f t="shared" si="39"/>
        <v>0</v>
      </c>
      <c r="AH43" s="120">
        <f t="shared" si="40"/>
        <v>0</v>
      </c>
      <c r="AI43" s="120">
        <f t="shared" si="41"/>
        <v>0</v>
      </c>
      <c r="AJ43" s="120">
        <f t="shared" si="42"/>
        <v>0</v>
      </c>
      <c r="AK43" s="120">
        <f t="shared" si="9"/>
        <v>0</v>
      </c>
      <c r="AL43" s="120">
        <f t="shared" si="43"/>
        <v>0</v>
      </c>
      <c r="AM43" s="125">
        <f t="shared" si="10"/>
        <v>0</v>
      </c>
      <c r="AN43" s="121">
        <f t="shared" si="44"/>
        <v>0</v>
      </c>
      <c r="AO43" s="259">
        <f>'Input Cost_MS6+1'!AN$16</f>
        <v>0</v>
      </c>
      <c r="AP43" s="122">
        <f t="shared" si="45"/>
        <v>0</v>
      </c>
      <c r="AQ43" s="123">
        <f>AD43*(1+'Input Cost_MS6+1'!$AN25)</f>
        <v>0</v>
      </c>
      <c r="AR43" s="124">
        <f t="shared" si="89"/>
        <v>0</v>
      </c>
      <c r="AS43" s="124">
        <f t="shared" si="89"/>
        <v>0</v>
      </c>
      <c r="AT43" s="119">
        <f t="shared" si="47"/>
        <v>0</v>
      </c>
      <c r="AU43" s="120">
        <f t="shared" si="48"/>
        <v>0</v>
      </c>
      <c r="AV43" s="120">
        <f t="shared" si="49"/>
        <v>0</v>
      </c>
      <c r="AW43" s="120">
        <f t="shared" si="50"/>
        <v>0</v>
      </c>
      <c r="AX43" s="120">
        <f t="shared" si="11"/>
        <v>0</v>
      </c>
      <c r="AY43" s="120">
        <f t="shared" si="51"/>
        <v>0</v>
      </c>
      <c r="AZ43" s="120">
        <f t="shared" si="12"/>
        <v>0</v>
      </c>
      <c r="BA43" s="121">
        <f t="shared" si="52"/>
        <v>0</v>
      </c>
      <c r="BB43" s="259">
        <f>'Input Cost_MS6+1'!AN$17</f>
        <v>0</v>
      </c>
      <c r="BC43" s="122">
        <f t="shared" si="53"/>
        <v>0</v>
      </c>
      <c r="BD43" s="123">
        <f>AQ43*(1+'Input Cost_MS6+1'!$AN26)</f>
        <v>0</v>
      </c>
      <c r="BE43" s="124">
        <f t="shared" si="90"/>
        <v>0</v>
      </c>
      <c r="BF43" s="124">
        <f t="shared" si="90"/>
        <v>0</v>
      </c>
      <c r="BG43" s="119">
        <f t="shared" si="55"/>
        <v>0</v>
      </c>
      <c r="BH43" s="120">
        <f t="shared" si="56"/>
        <v>0</v>
      </c>
      <c r="BI43" s="120">
        <f t="shared" si="57"/>
        <v>0</v>
      </c>
      <c r="BJ43" s="120">
        <f t="shared" si="58"/>
        <v>0</v>
      </c>
      <c r="BK43" s="263">
        <f t="shared" si="13"/>
        <v>0</v>
      </c>
      <c r="BL43" s="120">
        <f t="shared" si="59"/>
        <v>0</v>
      </c>
      <c r="BM43" s="120">
        <f t="shared" si="14"/>
        <v>0</v>
      </c>
      <c r="BN43" s="121">
        <f t="shared" si="60"/>
        <v>0</v>
      </c>
      <c r="BO43" s="259">
        <f>'Input Cost_MS6+1'!AN$18</f>
        <v>0</v>
      </c>
      <c r="BP43" s="122">
        <f t="shared" si="61"/>
        <v>0</v>
      </c>
      <c r="BQ43" s="123">
        <f>BD43*(1+'Input Cost_MS6+1'!$AN27)</f>
        <v>0</v>
      </c>
      <c r="BR43" s="124">
        <f t="shared" si="91"/>
        <v>0</v>
      </c>
      <c r="BS43" s="124">
        <f t="shared" si="91"/>
        <v>0</v>
      </c>
      <c r="BT43" s="119">
        <f t="shared" si="63"/>
        <v>0</v>
      </c>
      <c r="BU43" s="120">
        <f t="shared" si="64"/>
        <v>0</v>
      </c>
      <c r="BV43" s="120">
        <f t="shared" si="65"/>
        <v>0</v>
      </c>
      <c r="BW43" s="120">
        <f t="shared" si="66"/>
        <v>0</v>
      </c>
      <c r="BX43" s="263">
        <f t="shared" si="15"/>
        <v>0</v>
      </c>
      <c r="BY43" s="120">
        <f t="shared" si="67"/>
        <v>0</v>
      </c>
      <c r="BZ43" s="120">
        <f t="shared" si="16"/>
        <v>0</v>
      </c>
      <c r="CA43" s="121">
        <f t="shared" si="68"/>
        <v>0</v>
      </c>
      <c r="CB43" s="259">
        <f>'Input Cost_MS6+1'!AN$19</f>
        <v>0</v>
      </c>
      <c r="CC43" s="122">
        <f t="shared" si="69"/>
        <v>0</v>
      </c>
      <c r="CD43" s="123">
        <f>BQ43*(1+'Input Cost_MS6+1'!$AN28)</f>
        <v>0</v>
      </c>
      <c r="CE43" s="124">
        <f t="shared" si="92"/>
        <v>0</v>
      </c>
      <c r="CF43" s="124">
        <f t="shared" si="92"/>
        <v>0</v>
      </c>
      <c r="CG43" s="119">
        <f t="shared" si="71"/>
        <v>0</v>
      </c>
      <c r="CH43" s="120">
        <f t="shared" si="72"/>
        <v>0</v>
      </c>
      <c r="CI43" s="120">
        <f t="shared" si="73"/>
        <v>0</v>
      </c>
      <c r="CJ43" s="120">
        <f t="shared" si="74"/>
        <v>0</v>
      </c>
      <c r="CK43" s="263">
        <f t="shared" si="17"/>
        <v>0</v>
      </c>
      <c r="CL43" s="120">
        <f t="shared" si="75"/>
        <v>0</v>
      </c>
      <c r="CM43" s="120">
        <f t="shared" si="18"/>
        <v>0</v>
      </c>
      <c r="CN43" s="121">
        <f t="shared" si="76"/>
        <v>0</v>
      </c>
      <c r="CO43" s="260">
        <f t="shared" si="77"/>
        <v>0</v>
      </c>
      <c r="CP43" s="126">
        <f t="shared" si="78"/>
        <v>0</v>
      </c>
      <c r="CQ43" s="127" t="str">
        <f t="shared" si="79"/>
        <v/>
      </c>
      <c r="CR43" s="128" t="str">
        <f t="shared" si="80"/>
        <v/>
      </c>
      <c r="CS43" s="128" t="str">
        <f t="shared" si="81"/>
        <v/>
      </c>
      <c r="CT43" s="129">
        <f t="shared" si="86"/>
        <v>0</v>
      </c>
      <c r="CU43" s="130">
        <f t="shared" si="86"/>
        <v>0</v>
      </c>
      <c r="CV43" s="130">
        <f t="shared" si="86"/>
        <v>0</v>
      </c>
      <c r="CW43" s="130">
        <f t="shared" si="86"/>
        <v>0</v>
      </c>
      <c r="CX43" s="130">
        <f t="shared" si="86"/>
        <v>0</v>
      </c>
      <c r="CY43" s="130">
        <f t="shared" si="86"/>
        <v>0</v>
      </c>
      <c r="CZ43" s="130">
        <f t="shared" si="20"/>
        <v>0</v>
      </c>
      <c r="DA43" s="131">
        <f t="shared" si="82"/>
        <v>0</v>
      </c>
      <c r="DB43" s="132" t="str">
        <f t="shared" si="83"/>
        <v/>
      </c>
      <c r="DC43" s="133" t="str">
        <f t="shared" si="84"/>
        <v/>
      </c>
    </row>
    <row r="44" spans="1:109">
      <c r="A44" s="199">
        <f>'Input Cost_MS6+1'!AO11</f>
        <v>0</v>
      </c>
      <c r="B44" s="194">
        <f>'Input Cost_MS6+1'!AO$13</f>
        <v>0</v>
      </c>
      <c r="C44" s="657">
        <f>'Input Cost_MS6+1'!AO$117/100</f>
        <v>0</v>
      </c>
      <c r="D44" s="654">
        <f>C44*(1+'Input Cost_MS6+1'!AO$22)</f>
        <v>0</v>
      </c>
      <c r="E44" s="197">
        <f>('Kalkulation_MS6+1'!$AQ$26)/100</f>
        <v>0</v>
      </c>
      <c r="F44" s="197">
        <f>('Kalkulation_MS6+1'!$AQ$35)/100</f>
        <v>0</v>
      </c>
      <c r="G44" s="119">
        <f t="shared" si="21"/>
        <v>0</v>
      </c>
      <c r="H44" s="120">
        <f t="shared" si="22"/>
        <v>0</v>
      </c>
      <c r="I44" s="120">
        <f t="shared" si="23"/>
        <v>0</v>
      </c>
      <c r="J44" s="120">
        <f t="shared" si="24"/>
        <v>0</v>
      </c>
      <c r="K44" s="120">
        <f t="shared" si="25"/>
        <v>0</v>
      </c>
      <c r="L44" s="120">
        <f t="shared" si="26"/>
        <v>0</v>
      </c>
      <c r="M44" s="120">
        <f t="shared" si="27"/>
        <v>0</v>
      </c>
      <c r="N44" s="121">
        <f t="shared" si="28"/>
        <v>0</v>
      </c>
      <c r="O44" s="259">
        <f>'Input Cost_MS6+1'!AO$14</f>
        <v>0</v>
      </c>
      <c r="P44" s="122">
        <f t="shared" si="29"/>
        <v>0</v>
      </c>
      <c r="Q44" s="123">
        <f>D44*(1+'Input Cost_MS6+1'!$AO23)</f>
        <v>0</v>
      </c>
      <c r="R44" s="124">
        <f t="shared" si="87"/>
        <v>0</v>
      </c>
      <c r="S44" s="124">
        <f t="shared" si="87"/>
        <v>0</v>
      </c>
      <c r="T44" s="119">
        <f t="shared" si="31"/>
        <v>0</v>
      </c>
      <c r="U44" s="120">
        <f t="shared" si="32"/>
        <v>0</v>
      </c>
      <c r="V44" s="120">
        <f t="shared" si="33"/>
        <v>0</v>
      </c>
      <c r="W44" s="120">
        <f t="shared" si="34"/>
        <v>0</v>
      </c>
      <c r="X44" s="120">
        <f t="shared" si="7"/>
        <v>0</v>
      </c>
      <c r="Y44" s="120">
        <f t="shared" si="35"/>
        <v>0</v>
      </c>
      <c r="Z44" s="120">
        <f t="shared" si="8"/>
        <v>0</v>
      </c>
      <c r="AA44" s="121">
        <f t="shared" si="36"/>
        <v>0</v>
      </c>
      <c r="AB44" s="259">
        <f>'Input Cost_MS6+1'!AO$15</f>
        <v>0</v>
      </c>
      <c r="AC44" s="122">
        <f t="shared" si="37"/>
        <v>0</v>
      </c>
      <c r="AD44" s="123">
        <f>Q44*(1+'Input Cost_MS6+1'!$AO24)</f>
        <v>0</v>
      </c>
      <c r="AE44" s="124">
        <f t="shared" si="88"/>
        <v>0</v>
      </c>
      <c r="AF44" s="124">
        <f t="shared" si="88"/>
        <v>0</v>
      </c>
      <c r="AG44" s="119">
        <f t="shared" si="39"/>
        <v>0</v>
      </c>
      <c r="AH44" s="120">
        <f t="shared" si="40"/>
        <v>0</v>
      </c>
      <c r="AI44" s="120">
        <f t="shared" si="41"/>
        <v>0</v>
      </c>
      <c r="AJ44" s="120">
        <f t="shared" si="42"/>
        <v>0</v>
      </c>
      <c r="AK44" s="120">
        <f t="shared" si="9"/>
        <v>0</v>
      </c>
      <c r="AL44" s="120">
        <f t="shared" si="43"/>
        <v>0</v>
      </c>
      <c r="AM44" s="125">
        <f t="shared" si="10"/>
        <v>0</v>
      </c>
      <c r="AN44" s="121">
        <f t="shared" si="44"/>
        <v>0</v>
      </c>
      <c r="AO44" s="259">
        <f>'Input Cost_MS6+1'!AO$16</f>
        <v>0</v>
      </c>
      <c r="AP44" s="122">
        <f t="shared" si="45"/>
        <v>0</v>
      </c>
      <c r="AQ44" s="123">
        <f>AD44*(1+'Input Cost_MS6+1'!$AO25)</f>
        <v>0</v>
      </c>
      <c r="AR44" s="124">
        <f t="shared" si="89"/>
        <v>0</v>
      </c>
      <c r="AS44" s="124">
        <f t="shared" si="89"/>
        <v>0</v>
      </c>
      <c r="AT44" s="119">
        <f t="shared" si="47"/>
        <v>0</v>
      </c>
      <c r="AU44" s="120">
        <f t="shared" si="48"/>
        <v>0</v>
      </c>
      <c r="AV44" s="120">
        <f t="shared" si="49"/>
        <v>0</v>
      </c>
      <c r="AW44" s="120">
        <f t="shared" si="50"/>
        <v>0</v>
      </c>
      <c r="AX44" s="120">
        <f t="shared" si="11"/>
        <v>0</v>
      </c>
      <c r="AY44" s="120">
        <f t="shared" si="51"/>
        <v>0</v>
      </c>
      <c r="AZ44" s="120">
        <f t="shared" si="12"/>
        <v>0</v>
      </c>
      <c r="BA44" s="121">
        <f t="shared" si="52"/>
        <v>0</v>
      </c>
      <c r="BB44" s="259">
        <f>'Input Cost_MS6+1'!AO$17</f>
        <v>0</v>
      </c>
      <c r="BC44" s="122">
        <f t="shared" si="53"/>
        <v>0</v>
      </c>
      <c r="BD44" s="123">
        <f>AQ44*(1+'Input Cost_MS6+1'!$AO26)</f>
        <v>0</v>
      </c>
      <c r="BE44" s="124">
        <f t="shared" si="90"/>
        <v>0</v>
      </c>
      <c r="BF44" s="124">
        <f t="shared" si="90"/>
        <v>0</v>
      </c>
      <c r="BG44" s="119">
        <f t="shared" si="55"/>
        <v>0</v>
      </c>
      <c r="BH44" s="120">
        <f t="shared" si="56"/>
        <v>0</v>
      </c>
      <c r="BI44" s="120">
        <f t="shared" si="57"/>
        <v>0</v>
      </c>
      <c r="BJ44" s="120">
        <f t="shared" si="58"/>
        <v>0</v>
      </c>
      <c r="BK44" s="263">
        <f t="shared" si="13"/>
        <v>0</v>
      </c>
      <c r="BL44" s="120">
        <f t="shared" si="59"/>
        <v>0</v>
      </c>
      <c r="BM44" s="120">
        <f t="shared" si="14"/>
        <v>0</v>
      </c>
      <c r="BN44" s="121">
        <f t="shared" si="60"/>
        <v>0</v>
      </c>
      <c r="BO44" s="259">
        <f>'Input Cost_MS6+1'!AO$18</f>
        <v>0</v>
      </c>
      <c r="BP44" s="122">
        <f t="shared" si="61"/>
        <v>0</v>
      </c>
      <c r="BQ44" s="123">
        <f>BD44*(1+'Input Cost_MS6+1'!$AO27)</f>
        <v>0</v>
      </c>
      <c r="BR44" s="124">
        <f t="shared" si="91"/>
        <v>0</v>
      </c>
      <c r="BS44" s="124">
        <f t="shared" si="91"/>
        <v>0</v>
      </c>
      <c r="BT44" s="119">
        <f t="shared" si="63"/>
        <v>0</v>
      </c>
      <c r="BU44" s="120">
        <f t="shared" si="64"/>
        <v>0</v>
      </c>
      <c r="BV44" s="120">
        <f t="shared" si="65"/>
        <v>0</v>
      </c>
      <c r="BW44" s="120">
        <f t="shared" si="66"/>
        <v>0</v>
      </c>
      <c r="BX44" s="263">
        <f t="shared" si="15"/>
        <v>0</v>
      </c>
      <c r="BY44" s="120">
        <f t="shared" si="67"/>
        <v>0</v>
      </c>
      <c r="BZ44" s="120">
        <f t="shared" si="16"/>
        <v>0</v>
      </c>
      <c r="CA44" s="121">
        <f t="shared" si="68"/>
        <v>0</v>
      </c>
      <c r="CB44" s="259">
        <f>'Input Cost_MS6+1'!AO$19</f>
        <v>0</v>
      </c>
      <c r="CC44" s="122">
        <f t="shared" si="69"/>
        <v>0</v>
      </c>
      <c r="CD44" s="123">
        <f>BQ44*(1+'Input Cost_MS6+1'!$AO28)</f>
        <v>0</v>
      </c>
      <c r="CE44" s="124">
        <f t="shared" si="92"/>
        <v>0</v>
      </c>
      <c r="CF44" s="124">
        <f t="shared" si="92"/>
        <v>0</v>
      </c>
      <c r="CG44" s="119">
        <f t="shared" si="71"/>
        <v>0</v>
      </c>
      <c r="CH44" s="120">
        <f t="shared" si="72"/>
        <v>0</v>
      </c>
      <c r="CI44" s="120">
        <f t="shared" si="73"/>
        <v>0</v>
      </c>
      <c r="CJ44" s="120">
        <f t="shared" si="74"/>
        <v>0</v>
      </c>
      <c r="CK44" s="263">
        <f t="shared" si="17"/>
        <v>0</v>
      </c>
      <c r="CL44" s="120">
        <f t="shared" si="75"/>
        <v>0</v>
      </c>
      <c r="CM44" s="120">
        <f t="shared" si="18"/>
        <v>0</v>
      </c>
      <c r="CN44" s="121">
        <f t="shared" si="76"/>
        <v>0</v>
      </c>
      <c r="CO44" s="260">
        <f t="shared" si="77"/>
        <v>0</v>
      </c>
      <c r="CP44" s="126">
        <f t="shared" si="78"/>
        <v>0</v>
      </c>
      <c r="CQ44" s="127" t="str">
        <f t="shared" si="79"/>
        <v/>
      </c>
      <c r="CR44" s="128" t="str">
        <f t="shared" si="80"/>
        <v/>
      </c>
      <c r="CS44" s="128" t="str">
        <f t="shared" si="81"/>
        <v/>
      </c>
      <c r="CT44" s="129">
        <f t="shared" si="86"/>
        <v>0</v>
      </c>
      <c r="CU44" s="130">
        <f t="shared" si="86"/>
        <v>0</v>
      </c>
      <c r="CV44" s="130">
        <f t="shared" si="86"/>
        <v>0</v>
      </c>
      <c r="CW44" s="130">
        <f t="shared" si="86"/>
        <v>0</v>
      </c>
      <c r="CX44" s="130">
        <f t="shared" si="86"/>
        <v>0</v>
      </c>
      <c r="CY44" s="130">
        <f t="shared" si="86"/>
        <v>0</v>
      </c>
      <c r="CZ44" s="130">
        <f t="shared" si="20"/>
        <v>0</v>
      </c>
      <c r="DA44" s="131">
        <f t="shared" si="82"/>
        <v>0</v>
      </c>
      <c r="DB44" s="132" t="str">
        <f t="shared" si="83"/>
        <v/>
      </c>
      <c r="DC44" s="133" t="str">
        <f t="shared" si="84"/>
        <v/>
      </c>
    </row>
    <row r="45" spans="1:109">
      <c r="A45" s="199">
        <f>'Input Cost_MS6+1'!AP11</f>
        <v>0</v>
      </c>
      <c r="B45" s="194">
        <f>'Input Cost_MS6+1'!AP$13</f>
        <v>0</v>
      </c>
      <c r="C45" s="657">
        <f>'Input Cost_MS6+1'!AP$117/100</f>
        <v>0</v>
      </c>
      <c r="D45" s="654">
        <f>C45*(1+'Input Cost_MS6+1'!AP$22)</f>
        <v>0</v>
      </c>
      <c r="E45" s="197">
        <f>('Kalkulation_MS6+1'!$AR$26)/100</f>
        <v>0</v>
      </c>
      <c r="F45" s="197">
        <f>('Kalkulation_MS6+1'!$AR$35)/100</f>
        <v>0</v>
      </c>
      <c r="G45" s="119">
        <f t="shared" si="21"/>
        <v>0</v>
      </c>
      <c r="H45" s="120">
        <f t="shared" si="22"/>
        <v>0</v>
      </c>
      <c r="I45" s="120">
        <f t="shared" si="23"/>
        <v>0</v>
      </c>
      <c r="J45" s="120">
        <f t="shared" si="24"/>
        <v>0</v>
      </c>
      <c r="K45" s="120">
        <f t="shared" si="25"/>
        <v>0</v>
      </c>
      <c r="L45" s="120">
        <f t="shared" si="26"/>
        <v>0</v>
      </c>
      <c r="M45" s="120">
        <f t="shared" si="27"/>
        <v>0</v>
      </c>
      <c r="N45" s="121">
        <f t="shared" si="28"/>
        <v>0</v>
      </c>
      <c r="O45" s="259">
        <f>'Input Cost_MS6+1'!AP$14</f>
        <v>0</v>
      </c>
      <c r="P45" s="122">
        <f t="shared" si="29"/>
        <v>0</v>
      </c>
      <c r="Q45" s="123">
        <f>D45*(1+'Input Cost_MS6+1'!$AP23)</f>
        <v>0</v>
      </c>
      <c r="R45" s="124">
        <f t="shared" si="87"/>
        <v>0</v>
      </c>
      <c r="S45" s="124">
        <f t="shared" si="87"/>
        <v>0</v>
      </c>
      <c r="T45" s="119">
        <f t="shared" si="31"/>
        <v>0</v>
      </c>
      <c r="U45" s="120">
        <f t="shared" si="32"/>
        <v>0</v>
      </c>
      <c r="V45" s="120">
        <f t="shared" si="33"/>
        <v>0</v>
      </c>
      <c r="W45" s="120">
        <f t="shared" si="34"/>
        <v>0</v>
      </c>
      <c r="X45" s="120">
        <f t="shared" si="7"/>
        <v>0</v>
      </c>
      <c r="Y45" s="120">
        <f t="shared" si="35"/>
        <v>0</v>
      </c>
      <c r="Z45" s="120">
        <f t="shared" si="8"/>
        <v>0</v>
      </c>
      <c r="AA45" s="121">
        <f t="shared" si="36"/>
        <v>0</v>
      </c>
      <c r="AB45" s="259">
        <f>'Input Cost_MS6+1'!AP$15</f>
        <v>0</v>
      </c>
      <c r="AC45" s="122">
        <f t="shared" si="37"/>
        <v>0</v>
      </c>
      <c r="AD45" s="123">
        <f>Q45*(1+'Input Cost_MS6+1'!$AP24)</f>
        <v>0</v>
      </c>
      <c r="AE45" s="124">
        <f t="shared" si="88"/>
        <v>0</v>
      </c>
      <c r="AF45" s="124">
        <f t="shared" si="88"/>
        <v>0</v>
      </c>
      <c r="AG45" s="119">
        <f t="shared" si="39"/>
        <v>0</v>
      </c>
      <c r="AH45" s="120">
        <f t="shared" si="40"/>
        <v>0</v>
      </c>
      <c r="AI45" s="120">
        <f t="shared" si="41"/>
        <v>0</v>
      </c>
      <c r="AJ45" s="120">
        <f t="shared" si="42"/>
        <v>0</v>
      </c>
      <c r="AK45" s="120">
        <f t="shared" si="9"/>
        <v>0</v>
      </c>
      <c r="AL45" s="120">
        <f t="shared" si="43"/>
        <v>0</v>
      </c>
      <c r="AM45" s="125">
        <f t="shared" si="10"/>
        <v>0</v>
      </c>
      <c r="AN45" s="121">
        <f t="shared" si="44"/>
        <v>0</v>
      </c>
      <c r="AO45" s="259">
        <f>'Input Cost_MS6+1'!AP$16</f>
        <v>0</v>
      </c>
      <c r="AP45" s="122">
        <f t="shared" si="45"/>
        <v>0</v>
      </c>
      <c r="AQ45" s="123">
        <f>AD45*(1+'Input Cost_MS6+1'!$AP25)</f>
        <v>0</v>
      </c>
      <c r="AR45" s="124">
        <f t="shared" si="89"/>
        <v>0</v>
      </c>
      <c r="AS45" s="124">
        <f t="shared" si="89"/>
        <v>0</v>
      </c>
      <c r="AT45" s="119">
        <f t="shared" si="47"/>
        <v>0</v>
      </c>
      <c r="AU45" s="120">
        <f t="shared" si="48"/>
        <v>0</v>
      </c>
      <c r="AV45" s="120">
        <f t="shared" si="49"/>
        <v>0</v>
      </c>
      <c r="AW45" s="120">
        <f t="shared" si="50"/>
        <v>0</v>
      </c>
      <c r="AX45" s="120">
        <f t="shared" si="11"/>
        <v>0</v>
      </c>
      <c r="AY45" s="120">
        <f t="shared" si="51"/>
        <v>0</v>
      </c>
      <c r="AZ45" s="120">
        <f t="shared" si="12"/>
        <v>0</v>
      </c>
      <c r="BA45" s="121">
        <f t="shared" si="52"/>
        <v>0</v>
      </c>
      <c r="BB45" s="259">
        <f>'Input Cost_MS6+1'!AP$17</f>
        <v>0</v>
      </c>
      <c r="BC45" s="122">
        <f t="shared" si="53"/>
        <v>0</v>
      </c>
      <c r="BD45" s="123">
        <f>AQ45*(1+'Input Cost_MS6+1'!$AP26)</f>
        <v>0</v>
      </c>
      <c r="BE45" s="124">
        <f t="shared" si="90"/>
        <v>0</v>
      </c>
      <c r="BF45" s="124">
        <f t="shared" si="90"/>
        <v>0</v>
      </c>
      <c r="BG45" s="119">
        <f t="shared" si="55"/>
        <v>0</v>
      </c>
      <c r="BH45" s="120">
        <f t="shared" si="56"/>
        <v>0</v>
      </c>
      <c r="BI45" s="120">
        <f t="shared" si="57"/>
        <v>0</v>
      </c>
      <c r="BJ45" s="120">
        <f t="shared" si="58"/>
        <v>0</v>
      </c>
      <c r="BK45" s="263">
        <f t="shared" si="13"/>
        <v>0</v>
      </c>
      <c r="BL45" s="120">
        <f t="shared" si="59"/>
        <v>0</v>
      </c>
      <c r="BM45" s="120">
        <f t="shared" si="14"/>
        <v>0</v>
      </c>
      <c r="BN45" s="121">
        <f t="shared" si="60"/>
        <v>0</v>
      </c>
      <c r="BO45" s="259">
        <f>'Input Cost_MS6+1'!AP$18</f>
        <v>0</v>
      </c>
      <c r="BP45" s="122">
        <f t="shared" si="61"/>
        <v>0</v>
      </c>
      <c r="BQ45" s="123">
        <f>BD45*(1+'Input Cost_MS6+1'!$AP27)</f>
        <v>0</v>
      </c>
      <c r="BR45" s="124">
        <f t="shared" si="91"/>
        <v>0</v>
      </c>
      <c r="BS45" s="124">
        <f t="shared" si="91"/>
        <v>0</v>
      </c>
      <c r="BT45" s="119">
        <f t="shared" si="63"/>
        <v>0</v>
      </c>
      <c r="BU45" s="120">
        <f t="shared" si="64"/>
        <v>0</v>
      </c>
      <c r="BV45" s="120">
        <f t="shared" si="65"/>
        <v>0</v>
      </c>
      <c r="BW45" s="120">
        <f t="shared" si="66"/>
        <v>0</v>
      </c>
      <c r="BX45" s="263">
        <f t="shared" si="15"/>
        <v>0</v>
      </c>
      <c r="BY45" s="120">
        <f t="shared" si="67"/>
        <v>0</v>
      </c>
      <c r="BZ45" s="120">
        <f t="shared" si="16"/>
        <v>0</v>
      </c>
      <c r="CA45" s="121">
        <f t="shared" si="68"/>
        <v>0</v>
      </c>
      <c r="CB45" s="259">
        <f>'Input Cost_MS6+1'!AP$19</f>
        <v>0</v>
      </c>
      <c r="CC45" s="122">
        <f t="shared" si="69"/>
        <v>0</v>
      </c>
      <c r="CD45" s="123">
        <f>BQ45*(1+'Input Cost_MS6+1'!$AP28)</f>
        <v>0</v>
      </c>
      <c r="CE45" s="124">
        <f t="shared" si="92"/>
        <v>0</v>
      </c>
      <c r="CF45" s="124">
        <f t="shared" si="92"/>
        <v>0</v>
      </c>
      <c r="CG45" s="119">
        <f t="shared" si="71"/>
        <v>0</v>
      </c>
      <c r="CH45" s="120">
        <f t="shared" si="72"/>
        <v>0</v>
      </c>
      <c r="CI45" s="120">
        <f t="shared" si="73"/>
        <v>0</v>
      </c>
      <c r="CJ45" s="120">
        <f t="shared" si="74"/>
        <v>0</v>
      </c>
      <c r="CK45" s="263">
        <f t="shared" si="17"/>
        <v>0</v>
      </c>
      <c r="CL45" s="120">
        <f t="shared" si="75"/>
        <v>0</v>
      </c>
      <c r="CM45" s="120">
        <f t="shared" si="18"/>
        <v>0</v>
      </c>
      <c r="CN45" s="121">
        <f t="shared" si="76"/>
        <v>0</v>
      </c>
      <c r="CO45" s="260">
        <f t="shared" si="77"/>
        <v>0</v>
      </c>
      <c r="CP45" s="126">
        <f t="shared" si="78"/>
        <v>0</v>
      </c>
      <c r="CQ45" s="127" t="str">
        <f t="shared" si="79"/>
        <v/>
      </c>
      <c r="CR45" s="128" t="str">
        <f t="shared" si="80"/>
        <v/>
      </c>
      <c r="CS45" s="128" t="str">
        <f t="shared" si="81"/>
        <v/>
      </c>
      <c r="CT45" s="129">
        <f t="shared" si="86"/>
        <v>0</v>
      </c>
      <c r="CU45" s="130">
        <f t="shared" si="86"/>
        <v>0</v>
      </c>
      <c r="CV45" s="130">
        <f t="shared" si="86"/>
        <v>0</v>
      </c>
      <c r="CW45" s="130">
        <f t="shared" si="86"/>
        <v>0</v>
      </c>
      <c r="CX45" s="130">
        <f t="shared" si="86"/>
        <v>0</v>
      </c>
      <c r="CY45" s="130">
        <f t="shared" si="86"/>
        <v>0</v>
      </c>
      <c r="CZ45" s="130">
        <f t="shared" si="20"/>
        <v>0</v>
      </c>
      <c r="DA45" s="131">
        <f t="shared" si="82"/>
        <v>0</v>
      </c>
      <c r="DB45" s="132" t="str">
        <f t="shared" si="83"/>
        <v/>
      </c>
      <c r="DC45" s="133" t="str">
        <f t="shared" si="84"/>
        <v/>
      </c>
    </row>
    <row r="46" spans="1:109">
      <c r="A46" s="359">
        <f>'Input Cost_MS6+1'!AQ11</f>
        <v>0</v>
      </c>
      <c r="B46" s="76">
        <f>'Input Cost_MS6+1'!AQ$13</f>
        <v>0</v>
      </c>
      <c r="C46" s="658">
        <f>'Input Cost_MS6+1'!AQ$117/100</f>
        <v>0</v>
      </c>
      <c r="D46" s="655">
        <f>C46*(1+'Input Cost_MS6+1'!AQ$22)</f>
        <v>0</v>
      </c>
      <c r="E46" s="197">
        <f>('Kalkulation_MS6+1'!$AS$26)/100</f>
        <v>0</v>
      </c>
      <c r="F46" s="197">
        <f>('Kalkulation_MS6+1'!$AS$35)/100</f>
        <v>0</v>
      </c>
      <c r="G46" s="103">
        <f t="shared" si="21"/>
        <v>0</v>
      </c>
      <c r="H46" s="104">
        <f t="shared" si="22"/>
        <v>0</v>
      </c>
      <c r="I46" s="279">
        <f t="shared" si="23"/>
        <v>0</v>
      </c>
      <c r="J46" s="279">
        <f t="shared" si="24"/>
        <v>0</v>
      </c>
      <c r="K46" s="279">
        <f t="shared" si="25"/>
        <v>0</v>
      </c>
      <c r="L46" s="279">
        <f t="shared" si="26"/>
        <v>0</v>
      </c>
      <c r="M46" s="279">
        <f t="shared" si="27"/>
        <v>0</v>
      </c>
      <c r="N46" s="280">
        <f t="shared" si="28"/>
        <v>0</v>
      </c>
      <c r="O46" s="106">
        <f>'Input Cost_MS6+1'!AQ$14</f>
        <v>0</v>
      </c>
      <c r="P46" s="122">
        <f t="shared" si="29"/>
        <v>0</v>
      </c>
      <c r="Q46" s="360">
        <f>D46*(1+'Input Cost_MS6+1'!$AQ23)</f>
        <v>0</v>
      </c>
      <c r="R46" s="361">
        <f t="shared" si="87"/>
        <v>0</v>
      </c>
      <c r="S46" s="361">
        <f t="shared" si="87"/>
        <v>0</v>
      </c>
      <c r="T46" s="282">
        <f t="shared" si="31"/>
        <v>0</v>
      </c>
      <c r="U46" s="279">
        <f t="shared" si="32"/>
        <v>0</v>
      </c>
      <c r="V46" s="279">
        <f t="shared" si="33"/>
        <v>0</v>
      </c>
      <c r="W46" s="279">
        <f t="shared" si="34"/>
        <v>0</v>
      </c>
      <c r="X46" s="279">
        <f t="shared" si="7"/>
        <v>0</v>
      </c>
      <c r="Y46" s="279">
        <f t="shared" si="35"/>
        <v>0</v>
      </c>
      <c r="Z46" s="279">
        <f t="shared" si="8"/>
        <v>0</v>
      </c>
      <c r="AA46" s="280">
        <f t="shared" si="36"/>
        <v>0</v>
      </c>
      <c r="AB46" s="106">
        <f>'Input Cost_MS6+1'!AQ$15</f>
        <v>0</v>
      </c>
      <c r="AC46" s="258">
        <f t="shared" si="37"/>
        <v>0</v>
      </c>
      <c r="AD46" s="360">
        <f>Q46*(1+'Input Cost_MS6+1'!$AQ24)</f>
        <v>0</v>
      </c>
      <c r="AE46" s="361">
        <f t="shared" si="88"/>
        <v>0</v>
      </c>
      <c r="AF46" s="361">
        <f t="shared" si="88"/>
        <v>0</v>
      </c>
      <c r="AG46" s="282">
        <f t="shared" si="39"/>
        <v>0</v>
      </c>
      <c r="AH46" s="279">
        <f t="shared" si="40"/>
        <v>0</v>
      </c>
      <c r="AI46" s="279">
        <f t="shared" si="41"/>
        <v>0</v>
      </c>
      <c r="AJ46" s="279">
        <f t="shared" si="42"/>
        <v>0</v>
      </c>
      <c r="AK46" s="279">
        <f t="shared" si="9"/>
        <v>0</v>
      </c>
      <c r="AL46" s="279">
        <f t="shared" si="43"/>
        <v>0</v>
      </c>
      <c r="AM46" s="362">
        <f t="shared" si="10"/>
        <v>0</v>
      </c>
      <c r="AN46" s="280">
        <f t="shared" si="44"/>
        <v>0</v>
      </c>
      <c r="AO46" s="363">
        <f>'Input Cost_MS6+1'!AQ$16</f>
        <v>0</v>
      </c>
      <c r="AP46" s="258">
        <f t="shared" si="45"/>
        <v>0</v>
      </c>
      <c r="AQ46" s="360">
        <f>AD46*(1+'Input Cost_MS6+1'!$AQ25)</f>
        <v>0</v>
      </c>
      <c r="AR46" s="361">
        <f t="shared" si="89"/>
        <v>0</v>
      </c>
      <c r="AS46" s="361">
        <f t="shared" si="89"/>
        <v>0</v>
      </c>
      <c r="AT46" s="282">
        <f t="shared" si="47"/>
        <v>0</v>
      </c>
      <c r="AU46" s="279">
        <f t="shared" si="48"/>
        <v>0</v>
      </c>
      <c r="AV46" s="279">
        <f t="shared" si="49"/>
        <v>0</v>
      </c>
      <c r="AW46" s="279">
        <f t="shared" si="50"/>
        <v>0</v>
      </c>
      <c r="AX46" s="279">
        <f t="shared" si="11"/>
        <v>0</v>
      </c>
      <c r="AY46" s="279">
        <f t="shared" si="51"/>
        <v>0</v>
      </c>
      <c r="AZ46" s="279">
        <f t="shared" si="12"/>
        <v>0</v>
      </c>
      <c r="BA46" s="280">
        <f t="shared" si="52"/>
        <v>0</v>
      </c>
      <c r="BB46" s="106">
        <f>'Input Cost_MS6+1'!AQ$17</f>
        <v>0</v>
      </c>
      <c r="BC46" s="258">
        <f t="shared" si="53"/>
        <v>0</v>
      </c>
      <c r="BD46" s="360">
        <f>AQ46*(1+'Input Cost_MS6+1'!$AQ26)</f>
        <v>0</v>
      </c>
      <c r="BE46" s="361">
        <f t="shared" si="90"/>
        <v>0</v>
      </c>
      <c r="BF46" s="361">
        <f t="shared" si="90"/>
        <v>0</v>
      </c>
      <c r="BG46" s="282">
        <f t="shared" si="55"/>
        <v>0</v>
      </c>
      <c r="BH46" s="279">
        <f t="shared" si="56"/>
        <v>0</v>
      </c>
      <c r="BI46" s="279">
        <f t="shared" si="57"/>
        <v>0</v>
      </c>
      <c r="BJ46" s="279">
        <f t="shared" si="58"/>
        <v>0</v>
      </c>
      <c r="BK46" s="364">
        <f t="shared" si="13"/>
        <v>0</v>
      </c>
      <c r="BL46" s="279">
        <f t="shared" si="59"/>
        <v>0</v>
      </c>
      <c r="BM46" s="279">
        <f t="shared" si="14"/>
        <v>0</v>
      </c>
      <c r="BN46" s="280">
        <f t="shared" si="60"/>
        <v>0</v>
      </c>
      <c r="BO46" s="106">
        <f>'Input Cost_MS6+1'!AQ$18</f>
        <v>0</v>
      </c>
      <c r="BP46" s="258">
        <f t="shared" si="61"/>
        <v>0</v>
      </c>
      <c r="BQ46" s="360">
        <f>BD46*(1+'Input Cost_MS6+1'!$AQ27)</f>
        <v>0</v>
      </c>
      <c r="BR46" s="361">
        <f t="shared" si="91"/>
        <v>0</v>
      </c>
      <c r="BS46" s="361">
        <f t="shared" si="91"/>
        <v>0</v>
      </c>
      <c r="BT46" s="282">
        <f t="shared" si="63"/>
        <v>0</v>
      </c>
      <c r="BU46" s="279">
        <f t="shared" si="64"/>
        <v>0</v>
      </c>
      <c r="BV46" s="279">
        <f t="shared" si="65"/>
        <v>0</v>
      </c>
      <c r="BW46" s="279">
        <f t="shared" si="66"/>
        <v>0</v>
      </c>
      <c r="BX46" s="364">
        <f t="shared" si="15"/>
        <v>0</v>
      </c>
      <c r="BY46" s="279">
        <f t="shared" si="67"/>
        <v>0</v>
      </c>
      <c r="BZ46" s="279">
        <f t="shared" si="16"/>
        <v>0</v>
      </c>
      <c r="CA46" s="280">
        <f t="shared" si="68"/>
        <v>0</v>
      </c>
      <c r="CB46" s="106">
        <f>'Input Cost_MS6+1'!AQ$19</f>
        <v>0</v>
      </c>
      <c r="CC46" s="258">
        <f t="shared" si="69"/>
        <v>0</v>
      </c>
      <c r="CD46" s="360">
        <f>BQ46*(1+'Input Cost_MS6+1'!$AQ28)</f>
        <v>0</v>
      </c>
      <c r="CE46" s="361">
        <f t="shared" si="92"/>
        <v>0</v>
      </c>
      <c r="CF46" s="361">
        <f t="shared" si="92"/>
        <v>0</v>
      </c>
      <c r="CG46" s="282">
        <f t="shared" si="71"/>
        <v>0</v>
      </c>
      <c r="CH46" s="279">
        <f t="shared" si="72"/>
        <v>0</v>
      </c>
      <c r="CI46" s="279">
        <f t="shared" si="73"/>
        <v>0</v>
      </c>
      <c r="CJ46" s="279">
        <f t="shared" si="74"/>
        <v>0</v>
      </c>
      <c r="CK46" s="364">
        <f t="shared" si="17"/>
        <v>0</v>
      </c>
      <c r="CL46" s="279">
        <f t="shared" si="75"/>
        <v>0</v>
      </c>
      <c r="CM46" s="279">
        <f t="shared" si="18"/>
        <v>0</v>
      </c>
      <c r="CN46" s="280">
        <f t="shared" si="76"/>
        <v>0</v>
      </c>
      <c r="CO46" s="110">
        <f t="shared" si="77"/>
        <v>0</v>
      </c>
      <c r="CP46" s="126">
        <f t="shared" si="78"/>
        <v>0</v>
      </c>
      <c r="CQ46" s="365" t="str">
        <f t="shared" si="79"/>
        <v/>
      </c>
      <c r="CR46" s="366" t="str">
        <f t="shared" si="80"/>
        <v/>
      </c>
      <c r="CS46" s="366" t="str">
        <f t="shared" si="81"/>
        <v/>
      </c>
      <c r="CT46" s="367">
        <f t="shared" si="86"/>
        <v>0</v>
      </c>
      <c r="CU46" s="368">
        <f t="shared" si="86"/>
        <v>0</v>
      </c>
      <c r="CV46" s="368">
        <f t="shared" si="86"/>
        <v>0</v>
      </c>
      <c r="CW46" s="368">
        <f t="shared" si="86"/>
        <v>0</v>
      </c>
      <c r="CX46" s="368">
        <f t="shared" si="86"/>
        <v>0</v>
      </c>
      <c r="CY46" s="368">
        <f t="shared" si="86"/>
        <v>0</v>
      </c>
      <c r="CZ46" s="368">
        <f t="shared" si="20"/>
        <v>0</v>
      </c>
      <c r="DA46" s="369">
        <f t="shared" si="82"/>
        <v>0</v>
      </c>
      <c r="DB46" s="370" t="str">
        <f t="shared" si="83"/>
        <v/>
      </c>
      <c r="DC46" s="371" t="str">
        <f t="shared" si="84"/>
        <v/>
      </c>
    </row>
    <row r="47" spans="1:109" s="139" customFormat="1">
      <c r="A47" s="200" t="s">
        <v>156</v>
      </c>
      <c r="B47" s="77">
        <f>SUM(B7:B46)</f>
        <v>0</v>
      </c>
      <c r="C47" s="134">
        <f>IF(B47=0,0,G47/B47)</f>
        <v>0</v>
      </c>
      <c r="D47" s="43">
        <f>IF(B47=0,0,H47/B47)</f>
        <v>0</v>
      </c>
      <c r="E47" s="43">
        <f>IF(B47=0,0,K47/B47)</f>
        <v>0</v>
      </c>
      <c r="F47" s="43">
        <f>IF(B47=0,0,L47/B47)</f>
        <v>0</v>
      </c>
      <c r="G47" s="135">
        <f t="shared" ref="G47:O47" si="93">SUM(G7:G46)</f>
        <v>0</v>
      </c>
      <c r="H47" s="78">
        <f t="shared" si="93"/>
        <v>0</v>
      </c>
      <c r="I47" s="78">
        <f t="shared" si="93"/>
        <v>0</v>
      </c>
      <c r="J47" s="78">
        <f t="shared" si="93"/>
        <v>0</v>
      </c>
      <c r="K47" s="78">
        <f t="shared" si="93"/>
        <v>0</v>
      </c>
      <c r="L47" s="78">
        <f t="shared" si="93"/>
        <v>0</v>
      </c>
      <c r="M47" s="78">
        <f t="shared" si="93"/>
        <v>0</v>
      </c>
      <c r="N47" s="136">
        <f t="shared" si="93"/>
        <v>0</v>
      </c>
      <c r="O47" s="77">
        <f t="shared" si="93"/>
        <v>0</v>
      </c>
      <c r="P47" s="134">
        <f>IF(O47=0,0,T47/O47)</f>
        <v>0</v>
      </c>
      <c r="Q47" s="43">
        <f>IF(O47=0,0,U47/O47)</f>
        <v>0</v>
      </c>
      <c r="R47" s="43">
        <f>IF(O47=0,0,X47/O47)</f>
        <v>0</v>
      </c>
      <c r="S47" s="43">
        <f>IF(O47=0,0,Y47/O47)</f>
        <v>0</v>
      </c>
      <c r="T47" s="135">
        <f t="shared" ref="T47:AB47" si="94">SUM(T7:T46)</f>
        <v>0</v>
      </c>
      <c r="U47" s="78">
        <f t="shared" si="94"/>
        <v>0</v>
      </c>
      <c r="V47" s="78">
        <f t="shared" si="94"/>
        <v>0</v>
      </c>
      <c r="W47" s="78">
        <f t="shared" si="94"/>
        <v>0</v>
      </c>
      <c r="X47" s="78">
        <f t="shared" si="94"/>
        <v>0</v>
      </c>
      <c r="Y47" s="78">
        <f t="shared" si="94"/>
        <v>0</v>
      </c>
      <c r="Z47" s="78">
        <f t="shared" si="94"/>
        <v>0</v>
      </c>
      <c r="AA47" s="136">
        <f t="shared" si="94"/>
        <v>0</v>
      </c>
      <c r="AB47" s="77">
        <f t="shared" si="94"/>
        <v>0</v>
      </c>
      <c r="AC47" s="134">
        <f>IF(AB47=0,0,AG47/AB47)</f>
        <v>0</v>
      </c>
      <c r="AD47" s="43">
        <f>IF(AB47=0,0,AH47/AB47)</f>
        <v>0</v>
      </c>
      <c r="AE47" s="43">
        <f>IF(AB47=0,0,AK47/AB47)</f>
        <v>0</v>
      </c>
      <c r="AF47" s="43">
        <f>IF(AB47=0,0,AL47/AB47)</f>
        <v>0</v>
      </c>
      <c r="AG47" s="135">
        <f t="shared" ref="AG47:AO47" si="95">SUM(AG7:AG46)</f>
        <v>0</v>
      </c>
      <c r="AH47" s="78">
        <f t="shared" si="95"/>
        <v>0</v>
      </c>
      <c r="AI47" s="78">
        <f t="shared" si="95"/>
        <v>0</v>
      </c>
      <c r="AJ47" s="78">
        <f t="shared" si="95"/>
        <v>0</v>
      </c>
      <c r="AK47" s="78">
        <f t="shared" si="95"/>
        <v>0</v>
      </c>
      <c r="AL47" s="78">
        <f t="shared" si="95"/>
        <v>0</v>
      </c>
      <c r="AM47" s="78">
        <f t="shared" si="95"/>
        <v>0</v>
      </c>
      <c r="AN47" s="136">
        <f t="shared" si="95"/>
        <v>0</v>
      </c>
      <c r="AO47" s="77">
        <f t="shared" si="95"/>
        <v>0</v>
      </c>
      <c r="AP47" s="134">
        <f>IF(AO47=0,0,AT47/AO47)</f>
        <v>0</v>
      </c>
      <c r="AQ47" s="43">
        <f>IF(AO47=0,0,AU47/AO47)</f>
        <v>0</v>
      </c>
      <c r="AR47" s="43">
        <f>IF(AO47=0,0,AX47/AO47)</f>
        <v>0</v>
      </c>
      <c r="AS47" s="43">
        <f>IF(AO47=0,0,AY47/AO47)</f>
        <v>0</v>
      </c>
      <c r="AT47" s="135">
        <f t="shared" ref="AT47:BB47" si="96">SUM(AT7:AT46)</f>
        <v>0</v>
      </c>
      <c r="AU47" s="78">
        <f t="shared" si="96"/>
        <v>0</v>
      </c>
      <c r="AV47" s="78">
        <f t="shared" si="96"/>
        <v>0</v>
      </c>
      <c r="AW47" s="78">
        <f t="shared" si="96"/>
        <v>0</v>
      </c>
      <c r="AX47" s="78">
        <f t="shared" si="96"/>
        <v>0</v>
      </c>
      <c r="AY47" s="78">
        <f t="shared" si="96"/>
        <v>0</v>
      </c>
      <c r="AZ47" s="78">
        <f t="shared" si="96"/>
        <v>0</v>
      </c>
      <c r="BA47" s="136">
        <f t="shared" si="96"/>
        <v>0</v>
      </c>
      <c r="BB47" s="77">
        <f t="shared" si="96"/>
        <v>0</v>
      </c>
      <c r="BC47" s="134">
        <f>IF(BB47=0,0,BG47/BB47)</f>
        <v>0</v>
      </c>
      <c r="BD47" s="43">
        <f>IF(BB47=0,0,BH47/BB47)</f>
        <v>0</v>
      </c>
      <c r="BE47" s="43">
        <f>IF(BB47=0,0,BK47/BB47)</f>
        <v>0</v>
      </c>
      <c r="BF47" s="43">
        <f>IF(BB47=0,0,BL47/BB47)</f>
        <v>0</v>
      </c>
      <c r="BG47" s="135">
        <f t="shared" ref="BG47:BO47" si="97">SUM(BG7:BG46)</f>
        <v>0</v>
      </c>
      <c r="BH47" s="78">
        <f t="shared" si="97"/>
        <v>0</v>
      </c>
      <c r="BI47" s="78">
        <f t="shared" si="97"/>
        <v>0</v>
      </c>
      <c r="BJ47" s="78">
        <f t="shared" si="97"/>
        <v>0</v>
      </c>
      <c r="BK47" s="78">
        <f t="shared" si="97"/>
        <v>0</v>
      </c>
      <c r="BL47" s="78">
        <f t="shared" si="97"/>
        <v>0</v>
      </c>
      <c r="BM47" s="78">
        <f t="shared" si="97"/>
        <v>0</v>
      </c>
      <c r="BN47" s="136">
        <f t="shared" si="97"/>
        <v>0</v>
      </c>
      <c r="BO47" s="77">
        <f t="shared" si="97"/>
        <v>0</v>
      </c>
      <c r="BP47" s="134">
        <f>IF(BO47=0,0,BT47/BO47)</f>
        <v>0</v>
      </c>
      <c r="BQ47" s="43">
        <f>IF(BO47=0,0,BU47/BO47)</f>
        <v>0</v>
      </c>
      <c r="BR47" s="43">
        <f>IF(BO47=0,0,BX47/BO47)</f>
        <v>0</v>
      </c>
      <c r="BS47" s="43">
        <f>IF(BO47=0,0,BY47/BO47)</f>
        <v>0</v>
      </c>
      <c r="BT47" s="135">
        <f t="shared" ref="BT47:CB47" si="98">SUM(BT7:BT46)</f>
        <v>0</v>
      </c>
      <c r="BU47" s="78">
        <f t="shared" si="98"/>
        <v>0</v>
      </c>
      <c r="BV47" s="78">
        <f t="shared" si="98"/>
        <v>0</v>
      </c>
      <c r="BW47" s="78">
        <f t="shared" si="98"/>
        <v>0</v>
      </c>
      <c r="BX47" s="78">
        <f t="shared" si="98"/>
        <v>0</v>
      </c>
      <c r="BY47" s="78">
        <f t="shared" si="98"/>
        <v>0</v>
      </c>
      <c r="BZ47" s="78">
        <f t="shared" si="98"/>
        <v>0</v>
      </c>
      <c r="CA47" s="136">
        <f t="shared" si="98"/>
        <v>0</v>
      </c>
      <c r="CB47" s="77">
        <f t="shared" si="98"/>
        <v>0</v>
      </c>
      <c r="CC47" s="134">
        <f>IF(CB47=0,0,CG47/CB47)</f>
        <v>0</v>
      </c>
      <c r="CD47" s="43">
        <f>IF(CB47=0,0,CH47/CB47)</f>
        <v>0</v>
      </c>
      <c r="CE47" s="43">
        <f>IF(CB47=0,0,CK47/CB47)</f>
        <v>0</v>
      </c>
      <c r="CF47" s="43">
        <f>IF(CB47=0,0,CL47/CB47)</f>
        <v>0</v>
      </c>
      <c r="CG47" s="135">
        <f t="shared" ref="CG47:CO47" si="99">SUM(CG7:CG46)</f>
        <v>0</v>
      </c>
      <c r="CH47" s="78">
        <f t="shared" si="99"/>
        <v>0</v>
      </c>
      <c r="CI47" s="78">
        <f t="shared" si="99"/>
        <v>0</v>
      </c>
      <c r="CJ47" s="78">
        <f t="shared" si="99"/>
        <v>0</v>
      </c>
      <c r="CK47" s="78">
        <f t="shared" si="99"/>
        <v>0</v>
      </c>
      <c r="CL47" s="78">
        <f t="shared" si="99"/>
        <v>0</v>
      </c>
      <c r="CM47" s="78">
        <f t="shared" si="99"/>
        <v>0</v>
      </c>
      <c r="CN47" s="136">
        <f t="shared" si="99"/>
        <v>0</v>
      </c>
      <c r="CO47" s="77">
        <f t="shared" si="99"/>
        <v>0</v>
      </c>
      <c r="CP47" s="134">
        <f>IF(CO47=0,0,CT47/CO47)</f>
        <v>0</v>
      </c>
      <c r="CQ47" s="43">
        <f>IF(CO47=0,0,CU47/CO47)</f>
        <v>0</v>
      </c>
      <c r="CR47" s="43">
        <f>IF(CO47=0,0,CX47/CO47)</f>
        <v>0</v>
      </c>
      <c r="CS47" s="43">
        <f>IF(CO47=0,0,CY47/CO47)</f>
        <v>0</v>
      </c>
      <c r="CT47" s="135">
        <f t="shared" ref="CT47:DA47" si="100">SUM(CT7:CT46)</f>
        <v>0</v>
      </c>
      <c r="CU47" s="78">
        <f t="shared" si="100"/>
        <v>0</v>
      </c>
      <c r="CV47" s="78">
        <f t="shared" si="100"/>
        <v>0</v>
      </c>
      <c r="CW47" s="78">
        <f t="shared" si="100"/>
        <v>0</v>
      </c>
      <c r="CX47" s="78">
        <f t="shared" si="100"/>
        <v>0</v>
      </c>
      <c r="CY47" s="78">
        <f t="shared" si="100"/>
        <v>0</v>
      </c>
      <c r="CZ47" s="78">
        <f t="shared" si="100"/>
        <v>0</v>
      </c>
      <c r="DA47" s="136">
        <f t="shared" si="100"/>
        <v>0</v>
      </c>
      <c r="DB47" s="137">
        <f>IF(CU47=0,0,CZ47/CU47)</f>
        <v>0</v>
      </c>
      <c r="DC47" s="138">
        <f>IF(CU47=0,0,DA47/CU47)</f>
        <v>0</v>
      </c>
      <c r="DD47" s="349">
        <f>SUM(DD7:DD46)</f>
        <v>0</v>
      </c>
      <c r="DE47" s="349">
        <f>SUM(DE7:DE46)</f>
        <v>0</v>
      </c>
    </row>
    <row r="48" spans="1:109" s="1" customFormat="1">
      <c r="A48" s="70"/>
      <c r="C48" s="140"/>
      <c r="D48" s="140">
        <f>D47-C47</f>
        <v>0</v>
      </c>
      <c r="E48" s="340" t="e">
        <f>D48/C47</f>
        <v>#DIV/0!</v>
      </c>
      <c r="H48" s="172">
        <f>G47-H47</f>
        <v>0</v>
      </c>
      <c r="P48" s="140"/>
      <c r="Q48" s="140">
        <f>Q47-D47</f>
        <v>0</v>
      </c>
      <c r="R48" s="340" t="e">
        <f>Q48/D47</f>
        <v>#DIV/0!</v>
      </c>
      <c r="AC48" s="140"/>
      <c r="AD48" s="140">
        <f>AD47-Q47</f>
        <v>0</v>
      </c>
      <c r="AE48" s="340" t="e">
        <f>AD48/Q47</f>
        <v>#DIV/0!</v>
      </c>
      <c r="AP48" s="140"/>
      <c r="AQ48" s="140">
        <f>AQ47-AD47</f>
        <v>0</v>
      </c>
      <c r="AR48" s="340" t="e">
        <f>AQ48/AD47</f>
        <v>#DIV/0!</v>
      </c>
      <c r="BC48" s="140"/>
      <c r="BD48" s="140">
        <f>BD47-AQ47</f>
        <v>0</v>
      </c>
      <c r="BE48" s="340" t="e">
        <f>BD48/AQ47</f>
        <v>#DIV/0!</v>
      </c>
      <c r="BP48" s="140"/>
      <c r="BQ48" s="140">
        <f>BQ47-BD47</f>
        <v>0</v>
      </c>
      <c r="BR48" s="340" t="e">
        <f>BQ48/BD47</f>
        <v>#DIV/0!</v>
      </c>
      <c r="CC48" s="140"/>
      <c r="CD48" s="140">
        <f>CD47-BQ47</f>
        <v>0</v>
      </c>
      <c r="CE48" s="340" t="e">
        <f>CD48/BQ47</f>
        <v>#DIV/0!</v>
      </c>
      <c r="CP48" s="140"/>
      <c r="CQ48" s="140">
        <f>CQ47-CP47</f>
        <v>0</v>
      </c>
      <c r="CR48" s="340" t="e">
        <f>CQ48/CP47</f>
        <v>#DIV/0!</v>
      </c>
      <c r="DD48" s="74" t="e">
        <f>DD47/CO47/100</f>
        <v>#DIV/0!</v>
      </c>
      <c r="DE48" s="74" t="e">
        <f>DE47/CO47/100</f>
        <v>#DIV/0!</v>
      </c>
    </row>
    <row r="49" spans="1:108" s="94" customFormat="1" ht="18.75">
      <c r="A49" s="274">
        <v>0.13800000000000001</v>
      </c>
      <c r="B49" s="1138">
        <f>B5</f>
        <v>2026</v>
      </c>
      <c r="C49" s="1139"/>
      <c r="D49" s="1139"/>
      <c r="E49" s="1139"/>
      <c r="F49" s="1139"/>
      <c r="G49" s="1139"/>
      <c r="H49" s="1139"/>
      <c r="I49" s="1139"/>
      <c r="J49" s="1139"/>
      <c r="K49" s="1139"/>
      <c r="L49" s="1139"/>
      <c r="M49" s="1139"/>
      <c r="N49" s="1140"/>
      <c r="O49" s="1138">
        <f>B49+1</f>
        <v>2027</v>
      </c>
      <c r="P49" s="1139"/>
      <c r="Q49" s="1139"/>
      <c r="R49" s="1139"/>
      <c r="S49" s="1139"/>
      <c r="T49" s="1139"/>
      <c r="U49" s="1139"/>
      <c r="V49" s="1139"/>
      <c r="W49" s="1139"/>
      <c r="X49" s="1139"/>
      <c r="Y49" s="1139"/>
      <c r="Z49" s="1139"/>
      <c r="AA49" s="1140"/>
      <c r="AB49" s="1138">
        <f>O49+1</f>
        <v>2028</v>
      </c>
      <c r="AC49" s="1139"/>
      <c r="AD49" s="1139"/>
      <c r="AE49" s="1139"/>
      <c r="AF49" s="1139"/>
      <c r="AG49" s="1139"/>
      <c r="AH49" s="1139"/>
      <c r="AI49" s="1139"/>
      <c r="AJ49" s="1139"/>
      <c r="AK49" s="1139"/>
      <c r="AL49" s="1139"/>
      <c r="AM49" s="1139"/>
      <c r="AN49" s="1140"/>
      <c r="AO49" s="1138">
        <f>AB49+1</f>
        <v>2029</v>
      </c>
      <c r="AP49" s="1139"/>
      <c r="AQ49" s="1139"/>
      <c r="AR49" s="1139"/>
      <c r="AS49" s="1139"/>
      <c r="AT49" s="1139"/>
      <c r="AU49" s="1139"/>
      <c r="AV49" s="1139"/>
      <c r="AW49" s="1139"/>
      <c r="AX49" s="1139"/>
      <c r="AY49" s="1139"/>
      <c r="AZ49" s="1139"/>
      <c r="BA49" s="1140"/>
      <c r="BB49" s="1138">
        <f>AO49+1</f>
        <v>2030</v>
      </c>
      <c r="BC49" s="1139"/>
      <c r="BD49" s="1139"/>
      <c r="BE49" s="1139"/>
      <c r="BF49" s="1139"/>
      <c r="BG49" s="1139"/>
      <c r="BH49" s="1139"/>
      <c r="BI49" s="1139"/>
      <c r="BJ49" s="1139"/>
      <c r="BK49" s="1139"/>
      <c r="BL49" s="1139"/>
      <c r="BM49" s="1139"/>
      <c r="BN49" s="1140"/>
      <c r="BO49" s="1138">
        <f>BB49+1</f>
        <v>2031</v>
      </c>
      <c r="BP49" s="1139"/>
      <c r="BQ49" s="1139"/>
      <c r="BR49" s="1139"/>
      <c r="BS49" s="1139"/>
      <c r="BT49" s="1139"/>
      <c r="BU49" s="1139"/>
      <c r="BV49" s="1139"/>
      <c r="BW49" s="1139"/>
      <c r="BX49" s="1139"/>
      <c r="BY49" s="1139"/>
      <c r="BZ49" s="1139"/>
      <c r="CA49" s="1140"/>
      <c r="CB49" s="1138">
        <f>BO49+1</f>
        <v>2032</v>
      </c>
      <c r="CC49" s="1139"/>
      <c r="CD49" s="1139"/>
      <c r="CE49" s="1139"/>
      <c r="CF49" s="1139"/>
      <c r="CG49" s="1139"/>
      <c r="CH49" s="1139"/>
      <c r="CI49" s="1139"/>
      <c r="CJ49" s="1139"/>
      <c r="CK49" s="1139"/>
      <c r="CL49" s="1139"/>
      <c r="CM49" s="1139"/>
      <c r="CN49" s="1140"/>
      <c r="CO49" s="1141" t="s">
        <v>156</v>
      </c>
      <c r="CP49" s="1142"/>
      <c r="CQ49" s="1142"/>
      <c r="CR49" s="1142"/>
      <c r="CS49" s="1142"/>
      <c r="CT49" s="1142"/>
      <c r="CU49" s="1142"/>
      <c r="CV49" s="1142"/>
      <c r="CW49" s="1142"/>
      <c r="CX49" s="1142"/>
      <c r="CY49" s="1142"/>
      <c r="CZ49" s="1142"/>
      <c r="DA49" s="1142"/>
      <c r="DB49" s="1142"/>
      <c r="DC49" s="1143"/>
      <c r="DD49" s="346"/>
    </row>
    <row r="50" spans="1:108" s="101" customFormat="1" ht="94.5">
      <c r="A50" s="198" t="s">
        <v>293</v>
      </c>
      <c r="B50" s="95" t="s">
        <v>415</v>
      </c>
      <c r="C50" s="96" t="s">
        <v>416</v>
      </c>
      <c r="D50" s="97" t="s">
        <v>131</v>
      </c>
      <c r="E50" s="97" t="s">
        <v>409</v>
      </c>
      <c r="F50" s="97" t="s">
        <v>410</v>
      </c>
      <c r="G50" s="98" t="s">
        <v>419</v>
      </c>
      <c r="H50" s="97" t="s">
        <v>420</v>
      </c>
      <c r="I50" s="97" t="s">
        <v>424</v>
      </c>
      <c r="J50" s="97" t="s">
        <v>425</v>
      </c>
      <c r="K50" s="97" t="s">
        <v>426</v>
      </c>
      <c r="L50" s="97" t="s">
        <v>427</v>
      </c>
      <c r="M50" s="97" t="s">
        <v>428</v>
      </c>
      <c r="N50" s="97"/>
      <c r="O50" s="95" t="s">
        <v>415</v>
      </c>
      <c r="P50" s="96" t="s">
        <v>416</v>
      </c>
      <c r="Q50" s="97" t="s">
        <v>131</v>
      </c>
      <c r="R50" s="97" t="s">
        <v>409</v>
      </c>
      <c r="S50" s="97" t="s">
        <v>410</v>
      </c>
      <c r="T50" s="98" t="s">
        <v>419</v>
      </c>
      <c r="U50" s="97" t="s">
        <v>420</v>
      </c>
      <c r="V50" s="97" t="s">
        <v>424</v>
      </c>
      <c r="W50" s="97" t="s">
        <v>425</v>
      </c>
      <c r="X50" s="97" t="s">
        <v>426</v>
      </c>
      <c r="Y50" s="97" t="s">
        <v>427</v>
      </c>
      <c r="Z50" s="97" t="s">
        <v>428</v>
      </c>
      <c r="AA50" s="97"/>
      <c r="AB50" s="95" t="s">
        <v>415</v>
      </c>
      <c r="AC50" s="96" t="s">
        <v>416</v>
      </c>
      <c r="AD50" s="97" t="s">
        <v>131</v>
      </c>
      <c r="AE50" s="97" t="s">
        <v>409</v>
      </c>
      <c r="AF50" s="97" t="s">
        <v>410</v>
      </c>
      <c r="AG50" s="98" t="s">
        <v>419</v>
      </c>
      <c r="AH50" s="97" t="s">
        <v>420</v>
      </c>
      <c r="AI50" s="97" t="s">
        <v>424</v>
      </c>
      <c r="AJ50" s="97" t="s">
        <v>425</v>
      </c>
      <c r="AK50" s="97" t="s">
        <v>426</v>
      </c>
      <c r="AL50" s="97" t="s">
        <v>427</v>
      </c>
      <c r="AM50" s="97" t="s">
        <v>428</v>
      </c>
      <c r="AN50" s="97"/>
      <c r="AO50" s="95" t="s">
        <v>415</v>
      </c>
      <c r="AP50" s="96" t="s">
        <v>416</v>
      </c>
      <c r="AQ50" s="97" t="s">
        <v>131</v>
      </c>
      <c r="AR50" s="97" t="s">
        <v>409</v>
      </c>
      <c r="AS50" s="97" t="s">
        <v>410</v>
      </c>
      <c r="AT50" s="98" t="s">
        <v>419</v>
      </c>
      <c r="AU50" s="97" t="s">
        <v>420</v>
      </c>
      <c r="AV50" s="97" t="s">
        <v>424</v>
      </c>
      <c r="AW50" s="97" t="s">
        <v>425</v>
      </c>
      <c r="AX50" s="97" t="s">
        <v>426</v>
      </c>
      <c r="AY50" s="97" t="s">
        <v>427</v>
      </c>
      <c r="AZ50" s="97" t="s">
        <v>428</v>
      </c>
      <c r="BA50" s="97"/>
      <c r="BB50" s="95" t="s">
        <v>415</v>
      </c>
      <c r="BC50" s="96" t="s">
        <v>416</v>
      </c>
      <c r="BD50" s="97" t="s">
        <v>131</v>
      </c>
      <c r="BE50" s="97" t="s">
        <v>409</v>
      </c>
      <c r="BF50" s="97" t="s">
        <v>410</v>
      </c>
      <c r="BG50" s="98" t="s">
        <v>419</v>
      </c>
      <c r="BH50" s="97" t="s">
        <v>420</v>
      </c>
      <c r="BI50" s="97" t="s">
        <v>424</v>
      </c>
      <c r="BJ50" s="97" t="s">
        <v>425</v>
      </c>
      <c r="BK50" s="97" t="s">
        <v>426</v>
      </c>
      <c r="BL50" s="97" t="s">
        <v>427</v>
      </c>
      <c r="BM50" s="97" t="s">
        <v>428</v>
      </c>
      <c r="BN50" s="97"/>
      <c r="BO50" s="95" t="s">
        <v>415</v>
      </c>
      <c r="BP50" s="96" t="s">
        <v>416</v>
      </c>
      <c r="BQ50" s="97" t="s">
        <v>131</v>
      </c>
      <c r="BR50" s="97" t="s">
        <v>409</v>
      </c>
      <c r="BS50" s="97" t="s">
        <v>410</v>
      </c>
      <c r="BT50" s="98" t="s">
        <v>419</v>
      </c>
      <c r="BU50" s="97" t="s">
        <v>420</v>
      </c>
      <c r="BV50" s="97" t="s">
        <v>424</v>
      </c>
      <c r="BW50" s="97" t="s">
        <v>425</v>
      </c>
      <c r="BX50" s="97" t="s">
        <v>426</v>
      </c>
      <c r="BY50" s="97" t="s">
        <v>427</v>
      </c>
      <c r="BZ50" s="97" t="s">
        <v>428</v>
      </c>
      <c r="CA50" s="97"/>
      <c r="CB50" s="95" t="s">
        <v>415</v>
      </c>
      <c r="CC50" s="96" t="s">
        <v>416</v>
      </c>
      <c r="CD50" s="97" t="s">
        <v>131</v>
      </c>
      <c r="CE50" s="97" t="s">
        <v>409</v>
      </c>
      <c r="CF50" s="97" t="s">
        <v>410</v>
      </c>
      <c r="CG50" s="98" t="s">
        <v>419</v>
      </c>
      <c r="CH50" s="97" t="s">
        <v>420</v>
      </c>
      <c r="CI50" s="97" t="s">
        <v>424</v>
      </c>
      <c r="CJ50" s="97" t="s">
        <v>425</v>
      </c>
      <c r="CK50" s="97" t="s">
        <v>426</v>
      </c>
      <c r="CL50" s="97" t="s">
        <v>427</v>
      </c>
      <c r="CM50" s="97" t="s">
        <v>428</v>
      </c>
      <c r="CN50" s="97"/>
      <c r="CO50" s="95" t="s">
        <v>415</v>
      </c>
      <c r="CP50" s="96" t="s">
        <v>416</v>
      </c>
      <c r="CQ50" s="97" t="s">
        <v>131</v>
      </c>
      <c r="CR50" s="97" t="s">
        <v>409</v>
      </c>
      <c r="CS50" s="97" t="s">
        <v>410</v>
      </c>
      <c r="CT50" s="98" t="s">
        <v>419</v>
      </c>
      <c r="CU50" s="97" t="s">
        <v>420</v>
      </c>
      <c r="CV50" s="97" t="s">
        <v>424</v>
      </c>
      <c r="CW50" s="97" t="s">
        <v>425</v>
      </c>
      <c r="CX50" s="97" t="s">
        <v>426</v>
      </c>
      <c r="CY50" s="97" t="s">
        <v>427</v>
      </c>
      <c r="CZ50" s="97" t="s">
        <v>428</v>
      </c>
      <c r="DA50" s="97"/>
      <c r="DB50" s="97"/>
      <c r="DC50" s="99">
        <f>DA50</f>
        <v>0</v>
      </c>
      <c r="DD50" s="347"/>
    </row>
    <row r="51" spans="1:108">
      <c r="A51" s="252">
        <f>A7</f>
        <v>0</v>
      </c>
      <c r="B51" s="191">
        <f>B7</f>
        <v>0</v>
      </c>
      <c r="C51" s="192">
        <f>C7</f>
        <v>0</v>
      </c>
      <c r="D51" s="193">
        <f>D7</f>
        <v>0</v>
      </c>
      <c r="E51" s="261">
        <f t="shared" ref="E51:E91" si="101">F7</f>
        <v>0</v>
      </c>
      <c r="F51" s="261">
        <f t="shared" ref="F51:F90" si="102">(F7*$A$49)+E7</f>
        <v>0</v>
      </c>
      <c r="G51" s="103">
        <f>G7</f>
        <v>0</v>
      </c>
      <c r="H51" s="104">
        <f>H7</f>
        <v>0</v>
      </c>
      <c r="I51" s="104">
        <f>E51*B51</f>
        <v>0</v>
      </c>
      <c r="J51" s="104">
        <f>F51*B51</f>
        <v>0</v>
      </c>
      <c r="K51" s="104">
        <f>H51-J51</f>
        <v>0</v>
      </c>
      <c r="L51" s="104">
        <f>I51-J51</f>
        <v>0</v>
      </c>
      <c r="M51" s="104">
        <f>0</f>
        <v>0</v>
      </c>
      <c r="N51" s="104">
        <f t="shared" ref="N51:N90" si="103">L51-(J51*F51)</f>
        <v>0</v>
      </c>
      <c r="O51" s="191">
        <f>O7</f>
        <v>0</v>
      </c>
      <c r="P51" s="192">
        <f>P7</f>
        <v>0</v>
      </c>
      <c r="Q51" s="193">
        <f>Q7</f>
        <v>0</v>
      </c>
      <c r="R51" s="261">
        <f t="shared" ref="R51:R91" si="104">S7</f>
        <v>0</v>
      </c>
      <c r="S51" s="261">
        <f t="shared" ref="S51:S90" si="105">(S7*$A$49)+R7</f>
        <v>0</v>
      </c>
      <c r="T51" s="103">
        <f>T7</f>
        <v>0</v>
      </c>
      <c r="U51" s="104">
        <f>U7</f>
        <v>0</v>
      </c>
      <c r="V51" s="104">
        <f>R51*O51</f>
        <v>0</v>
      </c>
      <c r="W51" s="104">
        <f>S51*O51</f>
        <v>0</v>
      </c>
      <c r="X51" s="104">
        <f>U51-W51</f>
        <v>0</v>
      </c>
      <c r="Y51" s="104">
        <f>V51-W51</f>
        <v>0</v>
      </c>
      <c r="Z51" s="104">
        <f>0</f>
        <v>0</v>
      </c>
      <c r="AA51" s="120">
        <f t="shared" ref="AA51:AA90" si="106">Y51-(W51*S51)</f>
        <v>0</v>
      </c>
      <c r="AB51" s="191">
        <f>AB7</f>
        <v>0</v>
      </c>
      <c r="AC51" s="192">
        <f>AC7</f>
        <v>0</v>
      </c>
      <c r="AD51" s="193">
        <f>AD7</f>
        <v>0</v>
      </c>
      <c r="AE51" s="261">
        <f t="shared" ref="AE51:AE91" si="107">AF7</f>
        <v>0</v>
      </c>
      <c r="AF51" s="261">
        <f t="shared" ref="AF51:AF90" si="108">(AF7*$A$49)+AE7</f>
        <v>0</v>
      </c>
      <c r="AG51" s="103">
        <f>AG7</f>
        <v>0</v>
      </c>
      <c r="AH51" s="104">
        <f>AH7</f>
        <v>0</v>
      </c>
      <c r="AI51" s="104">
        <f>AE51*AB51</f>
        <v>0</v>
      </c>
      <c r="AJ51" s="104">
        <f>AF51*AB51</f>
        <v>0</v>
      </c>
      <c r="AK51" s="104">
        <f>AH51-AJ51</f>
        <v>0</v>
      </c>
      <c r="AL51" s="104">
        <f>AI51-AJ51</f>
        <v>0</v>
      </c>
      <c r="AM51" s="104">
        <f>0</f>
        <v>0</v>
      </c>
      <c r="AN51" s="120">
        <f t="shared" ref="AN51:AN90" si="109">AL51-(AJ51*AF51)</f>
        <v>0</v>
      </c>
      <c r="AO51" s="191">
        <f>AO7</f>
        <v>0</v>
      </c>
      <c r="AP51" s="192">
        <f>AP7</f>
        <v>0</v>
      </c>
      <c r="AQ51" s="193">
        <f>AQ7</f>
        <v>0</v>
      </c>
      <c r="AR51" s="261">
        <f t="shared" ref="AR51:AR91" si="110">AS7</f>
        <v>0</v>
      </c>
      <c r="AS51" s="261">
        <f t="shared" ref="AS51:AS90" si="111">(AS7*$A$49)+AR7</f>
        <v>0</v>
      </c>
      <c r="AT51" s="103">
        <f>AT7</f>
        <v>0</v>
      </c>
      <c r="AU51" s="104">
        <f>AU7</f>
        <v>0</v>
      </c>
      <c r="AV51" s="104">
        <f>AR51*AO51</f>
        <v>0</v>
      </c>
      <c r="AW51" s="104">
        <f>AS51*AO51</f>
        <v>0</v>
      </c>
      <c r="AX51" s="104">
        <f>AU51-AW51</f>
        <v>0</v>
      </c>
      <c r="AY51" s="104">
        <f>AV51-AW51</f>
        <v>0</v>
      </c>
      <c r="AZ51" s="104">
        <f>0</f>
        <v>0</v>
      </c>
      <c r="BA51" s="120">
        <f t="shared" ref="BA51:BA90" si="112">AY51-(AW51*AS51)</f>
        <v>0</v>
      </c>
      <c r="BB51" s="191">
        <f>BB7</f>
        <v>0</v>
      </c>
      <c r="BC51" s="192">
        <f>BC7</f>
        <v>0</v>
      </c>
      <c r="BD51" s="193">
        <f>BD7</f>
        <v>0</v>
      </c>
      <c r="BE51" s="261">
        <f t="shared" ref="BE51:BE91" si="113">BF7</f>
        <v>0</v>
      </c>
      <c r="BF51" s="261">
        <f t="shared" ref="BF51:BF90" si="114">(BF7*$A$49)+BE7</f>
        <v>0</v>
      </c>
      <c r="BG51" s="103">
        <f>BG7</f>
        <v>0</v>
      </c>
      <c r="BH51" s="104">
        <f>BH7</f>
        <v>0</v>
      </c>
      <c r="BI51" s="104">
        <f>BE51*BB51</f>
        <v>0</v>
      </c>
      <c r="BJ51" s="104">
        <f>BF51*BB51</f>
        <v>0</v>
      </c>
      <c r="BK51" s="104">
        <f>BH51-BJ51</f>
        <v>0</v>
      </c>
      <c r="BL51" s="104">
        <f>BI51-BJ51</f>
        <v>0</v>
      </c>
      <c r="BM51" s="104">
        <f>0</f>
        <v>0</v>
      </c>
      <c r="BN51" s="120">
        <f t="shared" ref="BN51:BN90" si="115">BL51-(BJ51*BF51)</f>
        <v>0</v>
      </c>
      <c r="BO51" s="191">
        <f>BO7</f>
        <v>0</v>
      </c>
      <c r="BP51" s="192">
        <f>BP7</f>
        <v>0</v>
      </c>
      <c r="BQ51" s="193">
        <f>BQ7</f>
        <v>0</v>
      </c>
      <c r="BR51" s="261">
        <f t="shared" ref="BR51:BR91" si="116">BS7</f>
        <v>0</v>
      </c>
      <c r="BS51" s="261">
        <f t="shared" ref="BS51:BS90" si="117">(BS7*$A$49)+BR7</f>
        <v>0</v>
      </c>
      <c r="BT51" s="103">
        <f>BT7</f>
        <v>0</v>
      </c>
      <c r="BU51" s="104">
        <f>BU7</f>
        <v>0</v>
      </c>
      <c r="BV51" s="104">
        <f>BR51*BO51</f>
        <v>0</v>
      </c>
      <c r="BW51" s="104">
        <f>BS51*BO51</f>
        <v>0</v>
      </c>
      <c r="BX51" s="104">
        <f>BU51-BW51</f>
        <v>0</v>
      </c>
      <c r="BY51" s="104">
        <f>BV51-BW51</f>
        <v>0</v>
      </c>
      <c r="BZ51" s="104">
        <f>0</f>
        <v>0</v>
      </c>
      <c r="CA51" s="120">
        <f t="shared" ref="CA51:CA90" si="118">BY51-(BW51*BS51)</f>
        <v>0</v>
      </c>
      <c r="CB51" s="191">
        <f>CB7</f>
        <v>0</v>
      </c>
      <c r="CC51" s="192">
        <f>CC7</f>
        <v>0</v>
      </c>
      <c r="CD51" s="193">
        <f>CD7</f>
        <v>0</v>
      </c>
      <c r="CE51" s="261">
        <f t="shared" ref="CE51:CE91" si="119">CF7</f>
        <v>0</v>
      </c>
      <c r="CF51" s="261">
        <f t="shared" ref="CF51:CF90" si="120">(CF7*$A$49)+CE7</f>
        <v>0</v>
      </c>
      <c r="CG51" s="103">
        <f>CG7</f>
        <v>0</v>
      </c>
      <c r="CH51" s="104">
        <f>CH7</f>
        <v>0</v>
      </c>
      <c r="CI51" s="104">
        <f>CE51*CB51</f>
        <v>0</v>
      </c>
      <c r="CJ51" s="104">
        <f>CF51*CB51</f>
        <v>0</v>
      </c>
      <c r="CK51" s="104">
        <f>CH51-CJ51</f>
        <v>0</v>
      </c>
      <c r="CL51" s="104">
        <f>CI51-CJ51</f>
        <v>0</v>
      </c>
      <c r="CM51" s="104">
        <f>0</f>
        <v>0</v>
      </c>
      <c r="CN51" s="120">
        <f t="shared" ref="CN51:CN90" si="121">CL51-(CJ51*CF51)</f>
        <v>0</v>
      </c>
      <c r="CO51" s="191">
        <f>CO7</f>
        <v>0</v>
      </c>
      <c r="CP51" s="192">
        <f>CP7</f>
        <v>0</v>
      </c>
      <c r="CQ51" s="193" t="str">
        <f>CQ7</f>
        <v/>
      </c>
      <c r="CR51" s="261" t="str">
        <f t="shared" ref="CR51:CR91" si="122">CS7</f>
        <v/>
      </c>
      <c r="CS51" s="261" t="str">
        <f t="shared" ref="CS51:CS90" si="123">IF(CO7=0,"",(CS7*$A$49)+CR7)</f>
        <v/>
      </c>
      <c r="CT51" s="103">
        <f>CT7</f>
        <v>0</v>
      </c>
      <c r="CU51" s="104">
        <f>CU7</f>
        <v>0</v>
      </c>
      <c r="CV51" s="104" t="str">
        <f t="shared" ref="CV51:CV90" si="124">IF(CO7=0,"",CR51*CO51)</f>
        <v/>
      </c>
      <c r="CW51" s="104" t="str">
        <f t="shared" ref="CW51:CW90" si="125">IF(CO7=0,"",CS51*CO51)</f>
        <v/>
      </c>
      <c r="CX51" s="104" t="str">
        <f t="shared" ref="CX51:CX90" si="126">IF(CO7=0,"",CU51-CW51)</f>
        <v/>
      </c>
      <c r="CY51" s="104" t="str">
        <f t="shared" ref="CY51:CY90" si="127">IF(CO7=0,"",CV51-CW51)</f>
        <v/>
      </c>
      <c r="CZ51" s="104">
        <f>0</f>
        <v>0</v>
      </c>
      <c r="DA51" s="104"/>
      <c r="DB51" s="117" t="str">
        <f>IF(CU51=0,"",CZ51/CU51)</f>
        <v/>
      </c>
      <c r="DC51" s="118" t="str">
        <f>IF(CU51=0,"",DA51/CU51)</f>
        <v/>
      </c>
    </row>
    <row r="52" spans="1:108">
      <c r="A52" s="199">
        <f t="shared" ref="A52:D67" si="128">A8</f>
        <v>0</v>
      </c>
      <c r="B52" s="194">
        <f t="shared" si="128"/>
        <v>0</v>
      </c>
      <c r="C52" s="195">
        <f t="shared" si="128"/>
        <v>0</v>
      </c>
      <c r="D52" s="196">
        <f t="shared" si="128"/>
        <v>0</v>
      </c>
      <c r="E52" s="197">
        <f t="shared" si="101"/>
        <v>0</v>
      </c>
      <c r="F52" s="197">
        <f t="shared" si="102"/>
        <v>0</v>
      </c>
      <c r="G52" s="119">
        <f t="shared" ref="G52:H67" si="129">G8</f>
        <v>0</v>
      </c>
      <c r="H52" s="120">
        <f t="shared" si="129"/>
        <v>0</v>
      </c>
      <c r="I52" s="120">
        <f t="shared" ref="I52:I90" si="130">E52*B52</f>
        <v>0</v>
      </c>
      <c r="J52" s="120">
        <f t="shared" ref="J52:J90" si="131">F52*B52</f>
        <v>0</v>
      </c>
      <c r="K52" s="120">
        <f t="shared" ref="K52:K90" si="132">H52-J52</f>
        <v>0</v>
      </c>
      <c r="L52" s="120">
        <f t="shared" ref="L52:L90" si="133">I52-J52</f>
        <v>0</v>
      </c>
      <c r="M52" s="120">
        <f>0</f>
        <v>0</v>
      </c>
      <c r="N52" s="120">
        <f t="shared" si="103"/>
        <v>0</v>
      </c>
      <c r="O52" s="194">
        <f t="shared" ref="O52:Q67" si="134">O8</f>
        <v>0</v>
      </c>
      <c r="P52" s="195">
        <f t="shared" si="134"/>
        <v>0</v>
      </c>
      <c r="Q52" s="196">
        <f t="shared" si="134"/>
        <v>0</v>
      </c>
      <c r="R52" s="197">
        <f t="shared" si="104"/>
        <v>0</v>
      </c>
      <c r="S52" s="197">
        <f t="shared" si="105"/>
        <v>0</v>
      </c>
      <c r="T52" s="119">
        <f t="shared" ref="T52:U67" si="135">T8</f>
        <v>0</v>
      </c>
      <c r="U52" s="120">
        <f t="shared" si="135"/>
        <v>0</v>
      </c>
      <c r="V52" s="120">
        <f t="shared" ref="V52:V90" si="136">R52*O52</f>
        <v>0</v>
      </c>
      <c r="W52" s="120">
        <f t="shared" ref="W52:W90" si="137">S52*O52</f>
        <v>0</v>
      </c>
      <c r="X52" s="120">
        <f t="shared" ref="X52:X90" si="138">U52-W52</f>
        <v>0</v>
      </c>
      <c r="Y52" s="120">
        <f t="shared" ref="Y52:Y90" si="139">V52-W52</f>
        <v>0</v>
      </c>
      <c r="Z52" s="120">
        <f>0</f>
        <v>0</v>
      </c>
      <c r="AA52" s="120">
        <f t="shared" si="106"/>
        <v>0</v>
      </c>
      <c r="AB52" s="194">
        <f t="shared" ref="AB52:AD67" si="140">AB8</f>
        <v>0</v>
      </c>
      <c r="AC52" s="195">
        <f t="shared" si="140"/>
        <v>0</v>
      </c>
      <c r="AD52" s="196">
        <f t="shared" si="140"/>
        <v>0</v>
      </c>
      <c r="AE52" s="197">
        <f t="shared" si="107"/>
        <v>0</v>
      </c>
      <c r="AF52" s="197">
        <f t="shared" si="108"/>
        <v>0</v>
      </c>
      <c r="AG52" s="119">
        <f t="shared" ref="AG52:AH67" si="141">AG8</f>
        <v>0</v>
      </c>
      <c r="AH52" s="120">
        <f t="shared" si="141"/>
        <v>0</v>
      </c>
      <c r="AI52" s="120">
        <f t="shared" ref="AI52:AI90" si="142">AE52*AB52</f>
        <v>0</v>
      </c>
      <c r="AJ52" s="120">
        <f t="shared" ref="AJ52:AJ90" si="143">AF52*AB52</f>
        <v>0</v>
      </c>
      <c r="AK52" s="120">
        <f t="shared" ref="AK52:AK90" si="144">AH52-AJ52</f>
        <v>0</v>
      </c>
      <c r="AL52" s="120">
        <f t="shared" ref="AL52:AL90" si="145">AI52-AJ52</f>
        <v>0</v>
      </c>
      <c r="AM52" s="120">
        <f>0</f>
        <v>0</v>
      </c>
      <c r="AN52" s="120">
        <f t="shared" si="109"/>
        <v>0</v>
      </c>
      <c r="AO52" s="194">
        <f t="shared" ref="AO52:AQ67" si="146">AO8</f>
        <v>0</v>
      </c>
      <c r="AP52" s="195">
        <f t="shared" si="146"/>
        <v>0</v>
      </c>
      <c r="AQ52" s="196">
        <f t="shared" si="146"/>
        <v>0</v>
      </c>
      <c r="AR52" s="197">
        <f t="shared" si="110"/>
        <v>0</v>
      </c>
      <c r="AS52" s="197">
        <f t="shared" si="111"/>
        <v>0</v>
      </c>
      <c r="AT52" s="119">
        <f t="shared" ref="AT52:AU67" si="147">AT8</f>
        <v>0</v>
      </c>
      <c r="AU52" s="120">
        <f t="shared" si="147"/>
        <v>0</v>
      </c>
      <c r="AV52" s="120">
        <f t="shared" ref="AV52:AV90" si="148">AR52*AO52</f>
        <v>0</v>
      </c>
      <c r="AW52" s="120">
        <f t="shared" ref="AW52:AW90" si="149">AS52*AO52</f>
        <v>0</v>
      </c>
      <c r="AX52" s="120">
        <f t="shared" ref="AX52:AX90" si="150">AU52-AW52</f>
        <v>0</v>
      </c>
      <c r="AY52" s="120">
        <f t="shared" ref="AY52:AY90" si="151">AV52-AW52</f>
        <v>0</v>
      </c>
      <c r="AZ52" s="120">
        <f>0</f>
        <v>0</v>
      </c>
      <c r="BA52" s="120">
        <f t="shared" si="112"/>
        <v>0</v>
      </c>
      <c r="BB52" s="194">
        <f t="shared" ref="BB52:BD67" si="152">BB8</f>
        <v>0</v>
      </c>
      <c r="BC52" s="195">
        <f t="shared" si="152"/>
        <v>0</v>
      </c>
      <c r="BD52" s="196">
        <f t="shared" si="152"/>
        <v>0</v>
      </c>
      <c r="BE52" s="197">
        <f t="shared" si="113"/>
        <v>0</v>
      </c>
      <c r="BF52" s="197">
        <f t="shared" si="114"/>
        <v>0</v>
      </c>
      <c r="BG52" s="119">
        <f t="shared" ref="BG52:BH67" si="153">BG8</f>
        <v>0</v>
      </c>
      <c r="BH52" s="120">
        <f t="shared" si="153"/>
        <v>0</v>
      </c>
      <c r="BI52" s="120">
        <f t="shared" ref="BI52:BI90" si="154">BE52*BB52</f>
        <v>0</v>
      </c>
      <c r="BJ52" s="120">
        <f t="shared" ref="BJ52:BJ90" si="155">BF52*BB52</f>
        <v>0</v>
      </c>
      <c r="BK52" s="120">
        <f t="shared" ref="BK52:BK90" si="156">BH52-BJ52</f>
        <v>0</v>
      </c>
      <c r="BL52" s="120">
        <f t="shared" ref="BL52:BL90" si="157">BI52-BJ52</f>
        <v>0</v>
      </c>
      <c r="BM52" s="120">
        <f>0</f>
        <v>0</v>
      </c>
      <c r="BN52" s="120">
        <f t="shared" si="115"/>
        <v>0</v>
      </c>
      <c r="BO52" s="194">
        <f t="shared" ref="BO52:BQ67" si="158">BO8</f>
        <v>0</v>
      </c>
      <c r="BP52" s="195">
        <f t="shared" si="158"/>
        <v>0</v>
      </c>
      <c r="BQ52" s="196">
        <f t="shared" si="158"/>
        <v>0</v>
      </c>
      <c r="BR52" s="197">
        <f t="shared" si="116"/>
        <v>0</v>
      </c>
      <c r="BS52" s="197">
        <f t="shared" si="117"/>
        <v>0</v>
      </c>
      <c r="BT52" s="119">
        <f t="shared" ref="BT52:BU67" si="159">BT8</f>
        <v>0</v>
      </c>
      <c r="BU52" s="120">
        <f t="shared" si="159"/>
        <v>0</v>
      </c>
      <c r="BV52" s="120">
        <f t="shared" ref="BV52:BV90" si="160">BR52*BO52</f>
        <v>0</v>
      </c>
      <c r="BW52" s="120">
        <f t="shared" ref="BW52:BW90" si="161">BS52*BO52</f>
        <v>0</v>
      </c>
      <c r="BX52" s="120">
        <f t="shared" ref="BX52:BX90" si="162">BU52-BW52</f>
        <v>0</v>
      </c>
      <c r="BY52" s="120">
        <f t="shared" ref="BY52:BY90" si="163">BV52-BW52</f>
        <v>0</v>
      </c>
      <c r="BZ52" s="120">
        <f>0</f>
        <v>0</v>
      </c>
      <c r="CA52" s="120">
        <f t="shared" si="118"/>
        <v>0</v>
      </c>
      <c r="CB52" s="194">
        <f t="shared" ref="CB52:CD67" si="164">CB8</f>
        <v>0</v>
      </c>
      <c r="CC52" s="195">
        <f t="shared" si="164"/>
        <v>0</v>
      </c>
      <c r="CD52" s="196">
        <f t="shared" si="164"/>
        <v>0</v>
      </c>
      <c r="CE52" s="197">
        <f t="shared" si="119"/>
        <v>0</v>
      </c>
      <c r="CF52" s="197">
        <f t="shared" si="120"/>
        <v>0</v>
      </c>
      <c r="CG52" s="119">
        <f t="shared" ref="CG52:CH67" si="165">CG8</f>
        <v>0</v>
      </c>
      <c r="CH52" s="120">
        <f t="shared" si="165"/>
        <v>0</v>
      </c>
      <c r="CI52" s="120">
        <f t="shared" ref="CI52:CI90" si="166">CE52*CB52</f>
        <v>0</v>
      </c>
      <c r="CJ52" s="120">
        <f t="shared" ref="CJ52:CJ90" si="167">CF52*CB52</f>
        <v>0</v>
      </c>
      <c r="CK52" s="120">
        <f t="shared" ref="CK52:CK90" si="168">CH52-CJ52</f>
        <v>0</v>
      </c>
      <c r="CL52" s="120">
        <f t="shared" ref="CL52:CL90" si="169">CI52-CJ52</f>
        <v>0</v>
      </c>
      <c r="CM52" s="120">
        <f>0</f>
        <v>0</v>
      </c>
      <c r="CN52" s="120">
        <f t="shared" si="121"/>
        <v>0</v>
      </c>
      <c r="CO52" s="194">
        <f t="shared" ref="CO52:CQ67" si="170">CO8</f>
        <v>0</v>
      </c>
      <c r="CP52" s="195">
        <f t="shared" si="170"/>
        <v>0</v>
      </c>
      <c r="CQ52" s="196" t="str">
        <f t="shared" si="170"/>
        <v/>
      </c>
      <c r="CR52" s="197" t="str">
        <f t="shared" si="122"/>
        <v/>
      </c>
      <c r="CS52" s="197" t="str">
        <f t="shared" si="123"/>
        <v/>
      </c>
      <c r="CT52" s="119">
        <f t="shared" ref="CT52:CU67" si="171">CT8</f>
        <v>0</v>
      </c>
      <c r="CU52" s="120">
        <f t="shared" si="171"/>
        <v>0</v>
      </c>
      <c r="CV52" s="120" t="str">
        <f t="shared" si="124"/>
        <v/>
      </c>
      <c r="CW52" s="120" t="str">
        <f t="shared" si="125"/>
        <v/>
      </c>
      <c r="CX52" s="120" t="str">
        <f t="shared" si="126"/>
        <v/>
      </c>
      <c r="CY52" s="120" t="str">
        <f t="shared" si="127"/>
        <v/>
      </c>
      <c r="CZ52" s="120">
        <f>0</f>
        <v>0</v>
      </c>
      <c r="DA52" s="120"/>
      <c r="DB52" s="132" t="str">
        <f t="shared" ref="DB52:DB90" si="172">IF(CU52=0,"",CZ52/CU52)</f>
        <v/>
      </c>
      <c r="DC52" s="133" t="str">
        <f t="shared" ref="DC52:DC90" si="173">IF(CU52=0,"",DA52/CU52)</f>
        <v/>
      </c>
    </row>
    <row r="53" spans="1:108">
      <c r="A53" s="199">
        <f t="shared" si="128"/>
        <v>0</v>
      </c>
      <c r="B53" s="194">
        <f t="shared" si="128"/>
        <v>0</v>
      </c>
      <c r="C53" s="195">
        <f t="shared" si="128"/>
        <v>0</v>
      </c>
      <c r="D53" s="196">
        <f t="shared" si="128"/>
        <v>0</v>
      </c>
      <c r="E53" s="197">
        <f t="shared" si="101"/>
        <v>0</v>
      </c>
      <c r="F53" s="197">
        <f t="shared" si="102"/>
        <v>0</v>
      </c>
      <c r="G53" s="119">
        <f t="shared" si="129"/>
        <v>0</v>
      </c>
      <c r="H53" s="120">
        <f t="shared" si="129"/>
        <v>0</v>
      </c>
      <c r="I53" s="120">
        <f t="shared" si="130"/>
        <v>0</v>
      </c>
      <c r="J53" s="120">
        <f t="shared" si="131"/>
        <v>0</v>
      </c>
      <c r="K53" s="120">
        <f t="shared" si="132"/>
        <v>0</v>
      </c>
      <c r="L53" s="120">
        <f t="shared" si="133"/>
        <v>0</v>
      </c>
      <c r="M53" s="120">
        <f>0</f>
        <v>0</v>
      </c>
      <c r="N53" s="120">
        <f t="shared" si="103"/>
        <v>0</v>
      </c>
      <c r="O53" s="194">
        <f t="shared" si="134"/>
        <v>0</v>
      </c>
      <c r="P53" s="195">
        <f t="shared" si="134"/>
        <v>0</v>
      </c>
      <c r="Q53" s="196">
        <f t="shared" si="134"/>
        <v>0</v>
      </c>
      <c r="R53" s="197">
        <f t="shared" si="104"/>
        <v>0</v>
      </c>
      <c r="S53" s="197">
        <f t="shared" si="105"/>
        <v>0</v>
      </c>
      <c r="T53" s="119">
        <f t="shared" si="135"/>
        <v>0</v>
      </c>
      <c r="U53" s="120">
        <f t="shared" si="135"/>
        <v>0</v>
      </c>
      <c r="V53" s="120">
        <f t="shared" si="136"/>
        <v>0</v>
      </c>
      <c r="W53" s="120">
        <f t="shared" si="137"/>
        <v>0</v>
      </c>
      <c r="X53" s="120">
        <f t="shared" si="138"/>
        <v>0</v>
      </c>
      <c r="Y53" s="120">
        <f t="shared" si="139"/>
        <v>0</v>
      </c>
      <c r="Z53" s="120">
        <f>0</f>
        <v>0</v>
      </c>
      <c r="AA53" s="120">
        <f t="shared" si="106"/>
        <v>0</v>
      </c>
      <c r="AB53" s="194">
        <f t="shared" si="140"/>
        <v>0</v>
      </c>
      <c r="AC53" s="195">
        <f t="shared" si="140"/>
        <v>0</v>
      </c>
      <c r="AD53" s="196">
        <f t="shared" si="140"/>
        <v>0</v>
      </c>
      <c r="AE53" s="197">
        <f t="shared" si="107"/>
        <v>0</v>
      </c>
      <c r="AF53" s="197">
        <f t="shared" si="108"/>
        <v>0</v>
      </c>
      <c r="AG53" s="119">
        <f t="shared" si="141"/>
        <v>0</v>
      </c>
      <c r="AH53" s="120">
        <f t="shared" si="141"/>
        <v>0</v>
      </c>
      <c r="AI53" s="120">
        <f t="shared" si="142"/>
        <v>0</v>
      </c>
      <c r="AJ53" s="120">
        <f t="shared" si="143"/>
        <v>0</v>
      </c>
      <c r="AK53" s="120">
        <f t="shared" si="144"/>
        <v>0</v>
      </c>
      <c r="AL53" s="120">
        <f t="shared" si="145"/>
        <v>0</v>
      </c>
      <c r="AM53" s="120">
        <f>0</f>
        <v>0</v>
      </c>
      <c r="AN53" s="120">
        <f t="shared" si="109"/>
        <v>0</v>
      </c>
      <c r="AO53" s="194">
        <f t="shared" si="146"/>
        <v>0</v>
      </c>
      <c r="AP53" s="195">
        <f t="shared" si="146"/>
        <v>0</v>
      </c>
      <c r="AQ53" s="196">
        <f t="shared" si="146"/>
        <v>0</v>
      </c>
      <c r="AR53" s="197">
        <f t="shared" si="110"/>
        <v>0</v>
      </c>
      <c r="AS53" s="197">
        <f t="shared" si="111"/>
        <v>0</v>
      </c>
      <c r="AT53" s="119">
        <f t="shared" si="147"/>
        <v>0</v>
      </c>
      <c r="AU53" s="120">
        <f t="shared" si="147"/>
        <v>0</v>
      </c>
      <c r="AV53" s="120">
        <f t="shared" si="148"/>
        <v>0</v>
      </c>
      <c r="AW53" s="120">
        <f t="shared" si="149"/>
        <v>0</v>
      </c>
      <c r="AX53" s="120">
        <f t="shared" si="150"/>
        <v>0</v>
      </c>
      <c r="AY53" s="120">
        <f t="shared" si="151"/>
        <v>0</v>
      </c>
      <c r="AZ53" s="120">
        <f>0</f>
        <v>0</v>
      </c>
      <c r="BA53" s="120">
        <f t="shared" si="112"/>
        <v>0</v>
      </c>
      <c r="BB53" s="194">
        <f t="shared" si="152"/>
        <v>0</v>
      </c>
      <c r="BC53" s="195">
        <f t="shared" si="152"/>
        <v>0</v>
      </c>
      <c r="BD53" s="196">
        <f t="shared" si="152"/>
        <v>0</v>
      </c>
      <c r="BE53" s="197">
        <f t="shared" si="113"/>
        <v>0</v>
      </c>
      <c r="BF53" s="197">
        <f t="shared" si="114"/>
        <v>0</v>
      </c>
      <c r="BG53" s="119">
        <f t="shared" si="153"/>
        <v>0</v>
      </c>
      <c r="BH53" s="120">
        <f t="shared" si="153"/>
        <v>0</v>
      </c>
      <c r="BI53" s="120">
        <f t="shared" si="154"/>
        <v>0</v>
      </c>
      <c r="BJ53" s="120">
        <f t="shared" si="155"/>
        <v>0</v>
      </c>
      <c r="BK53" s="120">
        <f t="shared" si="156"/>
        <v>0</v>
      </c>
      <c r="BL53" s="120">
        <f t="shared" si="157"/>
        <v>0</v>
      </c>
      <c r="BM53" s="120">
        <f>0</f>
        <v>0</v>
      </c>
      <c r="BN53" s="120">
        <f t="shared" si="115"/>
        <v>0</v>
      </c>
      <c r="BO53" s="194">
        <f t="shared" si="158"/>
        <v>0</v>
      </c>
      <c r="BP53" s="195">
        <f t="shared" si="158"/>
        <v>0</v>
      </c>
      <c r="BQ53" s="196">
        <f t="shared" si="158"/>
        <v>0</v>
      </c>
      <c r="BR53" s="197">
        <f t="shared" si="116"/>
        <v>0</v>
      </c>
      <c r="BS53" s="197">
        <f t="shared" si="117"/>
        <v>0</v>
      </c>
      <c r="BT53" s="119">
        <f t="shared" si="159"/>
        <v>0</v>
      </c>
      <c r="BU53" s="120">
        <f t="shared" si="159"/>
        <v>0</v>
      </c>
      <c r="BV53" s="120">
        <f t="shared" si="160"/>
        <v>0</v>
      </c>
      <c r="BW53" s="120">
        <f t="shared" si="161"/>
        <v>0</v>
      </c>
      <c r="BX53" s="120">
        <f t="shared" si="162"/>
        <v>0</v>
      </c>
      <c r="BY53" s="120">
        <f t="shared" si="163"/>
        <v>0</v>
      </c>
      <c r="BZ53" s="120">
        <f>0</f>
        <v>0</v>
      </c>
      <c r="CA53" s="120">
        <f t="shared" si="118"/>
        <v>0</v>
      </c>
      <c r="CB53" s="194">
        <f t="shared" si="164"/>
        <v>0</v>
      </c>
      <c r="CC53" s="195">
        <f t="shared" si="164"/>
        <v>0</v>
      </c>
      <c r="CD53" s="196">
        <f t="shared" si="164"/>
        <v>0</v>
      </c>
      <c r="CE53" s="197">
        <f t="shared" si="119"/>
        <v>0</v>
      </c>
      <c r="CF53" s="197">
        <f t="shared" si="120"/>
        <v>0</v>
      </c>
      <c r="CG53" s="119">
        <f t="shared" si="165"/>
        <v>0</v>
      </c>
      <c r="CH53" s="120">
        <f t="shared" si="165"/>
        <v>0</v>
      </c>
      <c r="CI53" s="120">
        <f t="shared" si="166"/>
        <v>0</v>
      </c>
      <c r="CJ53" s="120">
        <f t="shared" si="167"/>
        <v>0</v>
      </c>
      <c r="CK53" s="120">
        <f t="shared" si="168"/>
        <v>0</v>
      </c>
      <c r="CL53" s="120">
        <f t="shared" si="169"/>
        <v>0</v>
      </c>
      <c r="CM53" s="120">
        <f>0</f>
        <v>0</v>
      </c>
      <c r="CN53" s="120">
        <f t="shared" si="121"/>
        <v>0</v>
      </c>
      <c r="CO53" s="194">
        <f t="shared" si="170"/>
        <v>0</v>
      </c>
      <c r="CP53" s="195">
        <f t="shared" si="170"/>
        <v>0</v>
      </c>
      <c r="CQ53" s="196" t="str">
        <f t="shared" si="170"/>
        <v/>
      </c>
      <c r="CR53" s="197" t="str">
        <f t="shared" si="122"/>
        <v/>
      </c>
      <c r="CS53" s="197" t="str">
        <f t="shared" si="123"/>
        <v/>
      </c>
      <c r="CT53" s="119">
        <f t="shared" si="171"/>
        <v>0</v>
      </c>
      <c r="CU53" s="120">
        <f t="shared" si="171"/>
        <v>0</v>
      </c>
      <c r="CV53" s="120" t="str">
        <f t="shared" si="124"/>
        <v/>
      </c>
      <c r="CW53" s="120" t="str">
        <f t="shared" si="125"/>
        <v/>
      </c>
      <c r="CX53" s="120" t="str">
        <f t="shared" si="126"/>
        <v/>
      </c>
      <c r="CY53" s="120" t="str">
        <f t="shared" si="127"/>
        <v/>
      </c>
      <c r="CZ53" s="120">
        <f>0</f>
        <v>0</v>
      </c>
      <c r="DA53" s="120"/>
      <c r="DB53" s="132" t="str">
        <f t="shared" si="172"/>
        <v/>
      </c>
      <c r="DC53" s="133" t="str">
        <f t="shared" si="173"/>
        <v/>
      </c>
    </row>
    <row r="54" spans="1:108">
      <c r="A54" s="199">
        <f t="shared" si="128"/>
        <v>0</v>
      </c>
      <c r="B54" s="194">
        <f t="shared" si="128"/>
        <v>0</v>
      </c>
      <c r="C54" s="195">
        <f t="shared" si="128"/>
        <v>0</v>
      </c>
      <c r="D54" s="196">
        <f t="shared" si="128"/>
        <v>0</v>
      </c>
      <c r="E54" s="197">
        <f t="shared" si="101"/>
        <v>0</v>
      </c>
      <c r="F54" s="197">
        <f t="shared" si="102"/>
        <v>0</v>
      </c>
      <c r="G54" s="119">
        <f t="shared" si="129"/>
        <v>0</v>
      </c>
      <c r="H54" s="120">
        <f t="shared" si="129"/>
        <v>0</v>
      </c>
      <c r="I54" s="120">
        <f t="shared" si="130"/>
        <v>0</v>
      </c>
      <c r="J54" s="120">
        <f t="shared" si="131"/>
        <v>0</v>
      </c>
      <c r="K54" s="120">
        <f t="shared" si="132"/>
        <v>0</v>
      </c>
      <c r="L54" s="120">
        <f t="shared" si="133"/>
        <v>0</v>
      </c>
      <c r="M54" s="120">
        <f>0</f>
        <v>0</v>
      </c>
      <c r="N54" s="120">
        <f t="shared" si="103"/>
        <v>0</v>
      </c>
      <c r="O54" s="194">
        <f t="shared" si="134"/>
        <v>0</v>
      </c>
      <c r="P54" s="195">
        <f t="shared" si="134"/>
        <v>0</v>
      </c>
      <c r="Q54" s="196">
        <f t="shared" si="134"/>
        <v>0</v>
      </c>
      <c r="R54" s="197">
        <f t="shared" si="104"/>
        <v>0</v>
      </c>
      <c r="S54" s="197">
        <f t="shared" si="105"/>
        <v>0</v>
      </c>
      <c r="T54" s="119">
        <f t="shared" si="135"/>
        <v>0</v>
      </c>
      <c r="U54" s="120">
        <f t="shared" si="135"/>
        <v>0</v>
      </c>
      <c r="V54" s="120">
        <f t="shared" si="136"/>
        <v>0</v>
      </c>
      <c r="W54" s="120">
        <f t="shared" si="137"/>
        <v>0</v>
      </c>
      <c r="X54" s="120">
        <f t="shared" si="138"/>
        <v>0</v>
      </c>
      <c r="Y54" s="120">
        <f t="shared" si="139"/>
        <v>0</v>
      </c>
      <c r="Z54" s="120">
        <f>0</f>
        <v>0</v>
      </c>
      <c r="AA54" s="120">
        <f t="shared" si="106"/>
        <v>0</v>
      </c>
      <c r="AB54" s="194">
        <f t="shared" si="140"/>
        <v>0</v>
      </c>
      <c r="AC54" s="195">
        <f t="shared" si="140"/>
        <v>0</v>
      </c>
      <c r="AD54" s="196">
        <f t="shared" si="140"/>
        <v>0</v>
      </c>
      <c r="AE54" s="197">
        <f t="shared" si="107"/>
        <v>0</v>
      </c>
      <c r="AF54" s="197">
        <f t="shared" si="108"/>
        <v>0</v>
      </c>
      <c r="AG54" s="119">
        <f t="shared" si="141"/>
        <v>0</v>
      </c>
      <c r="AH54" s="120">
        <f t="shared" si="141"/>
        <v>0</v>
      </c>
      <c r="AI54" s="120">
        <f t="shared" si="142"/>
        <v>0</v>
      </c>
      <c r="AJ54" s="120">
        <f t="shared" si="143"/>
        <v>0</v>
      </c>
      <c r="AK54" s="120">
        <f t="shared" si="144"/>
        <v>0</v>
      </c>
      <c r="AL54" s="120">
        <f t="shared" si="145"/>
        <v>0</v>
      </c>
      <c r="AM54" s="120">
        <f>0</f>
        <v>0</v>
      </c>
      <c r="AN54" s="120">
        <f t="shared" si="109"/>
        <v>0</v>
      </c>
      <c r="AO54" s="194">
        <f t="shared" si="146"/>
        <v>0</v>
      </c>
      <c r="AP54" s="195">
        <f t="shared" si="146"/>
        <v>0</v>
      </c>
      <c r="AQ54" s="196">
        <f t="shared" si="146"/>
        <v>0</v>
      </c>
      <c r="AR54" s="197">
        <f t="shared" si="110"/>
        <v>0</v>
      </c>
      <c r="AS54" s="197">
        <f t="shared" si="111"/>
        <v>0</v>
      </c>
      <c r="AT54" s="119">
        <f t="shared" si="147"/>
        <v>0</v>
      </c>
      <c r="AU54" s="120">
        <f t="shared" si="147"/>
        <v>0</v>
      </c>
      <c r="AV54" s="120">
        <f t="shared" si="148"/>
        <v>0</v>
      </c>
      <c r="AW54" s="120">
        <f t="shared" si="149"/>
        <v>0</v>
      </c>
      <c r="AX54" s="120">
        <f t="shared" si="150"/>
        <v>0</v>
      </c>
      <c r="AY54" s="120">
        <f t="shared" si="151"/>
        <v>0</v>
      </c>
      <c r="AZ54" s="120">
        <f>0</f>
        <v>0</v>
      </c>
      <c r="BA54" s="120">
        <f t="shared" si="112"/>
        <v>0</v>
      </c>
      <c r="BB54" s="194">
        <f t="shared" si="152"/>
        <v>0</v>
      </c>
      <c r="BC54" s="195">
        <f t="shared" si="152"/>
        <v>0</v>
      </c>
      <c r="BD54" s="196">
        <f t="shared" si="152"/>
        <v>0</v>
      </c>
      <c r="BE54" s="197">
        <f t="shared" si="113"/>
        <v>0</v>
      </c>
      <c r="BF54" s="197">
        <f t="shared" si="114"/>
        <v>0</v>
      </c>
      <c r="BG54" s="119">
        <f t="shared" si="153"/>
        <v>0</v>
      </c>
      <c r="BH54" s="120">
        <f t="shared" si="153"/>
        <v>0</v>
      </c>
      <c r="BI54" s="120">
        <f t="shared" si="154"/>
        <v>0</v>
      </c>
      <c r="BJ54" s="120">
        <f t="shared" si="155"/>
        <v>0</v>
      </c>
      <c r="BK54" s="120">
        <f t="shared" si="156"/>
        <v>0</v>
      </c>
      <c r="BL54" s="120">
        <f t="shared" si="157"/>
        <v>0</v>
      </c>
      <c r="BM54" s="120">
        <f>0</f>
        <v>0</v>
      </c>
      <c r="BN54" s="120">
        <f t="shared" si="115"/>
        <v>0</v>
      </c>
      <c r="BO54" s="194">
        <f t="shared" si="158"/>
        <v>0</v>
      </c>
      <c r="BP54" s="195">
        <f t="shared" si="158"/>
        <v>0</v>
      </c>
      <c r="BQ54" s="196">
        <f t="shared" si="158"/>
        <v>0</v>
      </c>
      <c r="BR54" s="197">
        <f t="shared" si="116"/>
        <v>0</v>
      </c>
      <c r="BS54" s="197">
        <f t="shared" si="117"/>
        <v>0</v>
      </c>
      <c r="BT54" s="119">
        <f t="shared" si="159"/>
        <v>0</v>
      </c>
      <c r="BU54" s="120">
        <f t="shared" si="159"/>
        <v>0</v>
      </c>
      <c r="BV54" s="120">
        <f t="shared" si="160"/>
        <v>0</v>
      </c>
      <c r="BW54" s="120">
        <f t="shared" si="161"/>
        <v>0</v>
      </c>
      <c r="BX54" s="120">
        <f t="shared" si="162"/>
        <v>0</v>
      </c>
      <c r="BY54" s="120">
        <f t="shared" si="163"/>
        <v>0</v>
      </c>
      <c r="BZ54" s="120">
        <f>0</f>
        <v>0</v>
      </c>
      <c r="CA54" s="120">
        <f t="shared" si="118"/>
        <v>0</v>
      </c>
      <c r="CB54" s="194">
        <f t="shared" si="164"/>
        <v>0</v>
      </c>
      <c r="CC54" s="195">
        <f t="shared" si="164"/>
        <v>0</v>
      </c>
      <c r="CD54" s="196">
        <f t="shared" si="164"/>
        <v>0</v>
      </c>
      <c r="CE54" s="197">
        <f t="shared" si="119"/>
        <v>0</v>
      </c>
      <c r="CF54" s="197">
        <f t="shared" si="120"/>
        <v>0</v>
      </c>
      <c r="CG54" s="119">
        <f t="shared" si="165"/>
        <v>0</v>
      </c>
      <c r="CH54" s="120">
        <f t="shared" si="165"/>
        <v>0</v>
      </c>
      <c r="CI54" s="120">
        <f t="shared" si="166"/>
        <v>0</v>
      </c>
      <c r="CJ54" s="120">
        <f t="shared" si="167"/>
        <v>0</v>
      </c>
      <c r="CK54" s="120">
        <f t="shared" si="168"/>
        <v>0</v>
      </c>
      <c r="CL54" s="120">
        <f t="shared" si="169"/>
        <v>0</v>
      </c>
      <c r="CM54" s="120">
        <f>0</f>
        <v>0</v>
      </c>
      <c r="CN54" s="120">
        <f t="shared" si="121"/>
        <v>0</v>
      </c>
      <c r="CO54" s="194">
        <f t="shared" si="170"/>
        <v>0</v>
      </c>
      <c r="CP54" s="195">
        <f t="shared" si="170"/>
        <v>0</v>
      </c>
      <c r="CQ54" s="196" t="str">
        <f t="shared" si="170"/>
        <v/>
      </c>
      <c r="CR54" s="197" t="str">
        <f t="shared" si="122"/>
        <v/>
      </c>
      <c r="CS54" s="197" t="str">
        <f t="shared" si="123"/>
        <v/>
      </c>
      <c r="CT54" s="119">
        <f t="shared" si="171"/>
        <v>0</v>
      </c>
      <c r="CU54" s="120">
        <f t="shared" si="171"/>
        <v>0</v>
      </c>
      <c r="CV54" s="120" t="str">
        <f t="shared" si="124"/>
        <v/>
      </c>
      <c r="CW54" s="120" t="str">
        <f t="shared" si="125"/>
        <v/>
      </c>
      <c r="CX54" s="120" t="str">
        <f t="shared" si="126"/>
        <v/>
      </c>
      <c r="CY54" s="120" t="str">
        <f t="shared" si="127"/>
        <v/>
      </c>
      <c r="CZ54" s="120">
        <f>0</f>
        <v>0</v>
      </c>
      <c r="DA54" s="120"/>
      <c r="DB54" s="132" t="str">
        <f t="shared" si="172"/>
        <v/>
      </c>
      <c r="DC54" s="133" t="str">
        <f t="shared" si="173"/>
        <v/>
      </c>
    </row>
    <row r="55" spans="1:108">
      <c r="A55" s="199">
        <f t="shared" si="128"/>
        <v>0</v>
      </c>
      <c r="B55" s="194">
        <f t="shared" si="128"/>
        <v>0</v>
      </c>
      <c r="C55" s="195">
        <f t="shared" si="128"/>
        <v>0</v>
      </c>
      <c r="D55" s="196">
        <f t="shared" si="128"/>
        <v>0</v>
      </c>
      <c r="E55" s="197">
        <f t="shared" si="101"/>
        <v>0</v>
      </c>
      <c r="F55" s="197">
        <f t="shared" si="102"/>
        <v>0</v>
      </c>
      <c r="G55" s="119">
        <f t="shared" si="129"/>
        <v>0</v>
      </c>
      <c r="H55" s="120">
        <f t="shared" si="129"/>
        <v>0</v>
      </c>
      <c r="I55" s="120">
        <f t="shared" si="130"/>
        <v>0</v>
      </c>
      <c r="J55" s="120">
        <f t="shared" si="131"/>
        <v>0</v>
      </c>
      <c r="K55" s="120">
        <f t="shared" si="132"/>
        <v>0</v>
      </c>
      <c r="L55" s="120">
        <f t="shared" si="133"/>
        <v>0</v>
      </c>
      <c r="M55" s="120">
        <f>0</f>
        <v>0</v>
      </c>
      <c r="N55" s="120">
        <f t="shared" si="103"/>
        <v>0</v>
      </c>
      <c r="O55" s="194">
        <f t="shared" si="134"/>
        <v>0</v>
      </c>
      <c r="P55" s="195">
        <f t="shared" si="134"/>
        <v>0</v>
      </c>
      <c r="Q55" s="196">
        <f t="shared" si="134"/>
        <v>0</v>
      </c>
      <c r="R55" s="197">
        <f t="shared" si="104"/>
        <v>0</v>
      </c>
      <c r="S55" s="197">
        <f t="shared" si="105"/>
        <v>0</v>
      </c>
      <c r="T55" s="119">
        <f t="shared" si="135"/>
        <v>0</v>
      </c>
      <c r="U55" s="120">
        <f t="shared" si="135"/>
        <v>0</v>
      </c>
      <c r="V55" s="120">
        <f t="shared" si="136"/>
        <v>0</v>
      </c>
      <c r="W55" s="120">
        <f t="shared" si="137"/>
        <v>0</v>
      </c>
      <c r="X55" s="120">
        <f t="shared" si="138"/>
        <v>0</v>
      </c>
      <c r="Y55" s="120">
        <f t="shared" si="139"/>
        <v>0</v>
      </c>
      <c r="Z55" s="120">
        <f>0</f>
        <v>0</v>
      </c>
      <c r="AA55" s="120">
        <f t="shared" si="106"/>
        <v>0</v>
      </c>
      <c r="AB55" s="194">
        <f t="shared" si="140"/>
        <v>0</v>
      </c>
      <c r="AC55" s="195">
        <f t="shared" si="140"/>
        <v>0</v>
      </c>
      <c r="AD55" s="196">
        <f t="shared" si="140"/>
        <v>0</v>
      </c>
      <c r="AE55" s="197">
        <f t="shared" si="107"/>
        <v>0</v>
      </c>
      <c r="AF55" s="197">
        <f t="shared" si="108"/>
        <v>0</v>
      </c>
      <c r="AG55" s="119">
        <f t="shared" si="141"/>
        <v>0</v>
      </c>
      <c r="AH55" s="120">
        <f t="shared" si="141"/>
        <v>0</v>
      </c>
      <c r="AI55" s="120">
        <f t="shared" si="142"/>
        <v>0</v>
      </c>
      <c r="AJ55" s="120">
        <f t="shared" si="143"/>
        <v>0</v>
      </c>
      <c r="AK55" s="120">
        <f t="shared" si="144"/>
        <v>0</v>
      </c>
      <c r="AL55" s="120">
        <f t="shared" si="145"/>
        <v>0</v>
      </c>
      <c r="AM55" s="120">
        <f>0</f>
        <v>0</v>
      </c>
      <c r="AN55" s="120">
        <f t="shared" si="109"/>
        <v>0</v>
      </c>
      <c r="AO55" s="194">
        <f t="shared" si="146"/>
        <v>0</v>
      </c>
      <c r="AP55" s="195">
        <f t="shared" si="146"/>
        <v>0</v>
      </c>
      <c r="AQ55" s="196">
        <f t="shared" si="146"/>
        <v>0</v>
      </c>
      <c r="AR55" s="197">
        <f t="shared" si="110"/>
        <v>0</v>
      </c>
      <c r="AS55" s="197">
        <f t="shared" si="111"/>
        <v>0</v>
      </c>
      <c r="AT55" s="119">
        <f t="shared" si="147"/>
        <v>0</v>
      </c>
      <c r="AU55" s="120">
        <f t="shared" si="147"/>
        <v>0</v>
      </c>
      <c r="AV55" s="120">
        <f t="shared" si="148"/>
        <v>0</v>
      </c>
      <c r="AW55" s="120">
        <f t="shared" si="149"/>
        <v>0</v>
      </c>
      <c r="AX55" s="120">
        <f t="shared" si="150"/>
        <v>0</v>
      </c>
      <c r="AY55" s="120">
        <f t="shared" si="151"/>
        <v>0</v>
      </c>
      <c r="AZ55" s="120">
        <f>0</f>
        <v>0</v>
      </c>
      <c r="BA55" s="120">
        <f t="shared" si="112"/>
        <v>0</v>
      </c>
      <c r="BB55" s="194">
        <f t="shared" si="152"/>
        <v>0</v>
      </c>
      <c r="BC55" s="195">
        <f t="shared" si="152"/>
        <v>0</v>
      </c>
      <c r="BD55" s="196">
        <f t="shared" si="152"/>
        <v>0</v>
      </c>
      <c r="BE55" s="197">
        <f t="shared" si="113"/>
        <v>0</v>
      </c>
      <c r="BF55" s="197">
        <f t="shared" si="114"/>
        <v>0</v>
      </c>
      <c r="BG55" s="119">
        <f t="shared" si="153"/>
        <v>0</v>
      </c>
      <c r="BH55" s="120">
        <f t="shared" si="153"/>
        <v>0</v>
      </c>
      <c r="BI55" s="120">
        <f t="shared" si="154"/>
        <v>0</v>
      </c>
      <c r="BJ55" s="120">
        <f t="shared" si="155"/>
        <v>0</v>
      </c>
      <c r="BK55" s="120">
        <f t="shared" si="156"/>
        <v>0</v>
      </c>
      <c r="BL55" s="120">
        <f t="shared" si="157"/>
        <v>0</v>
      </c>
      <c r="BM55" s="120">
        <f>0</f>
        <v>0</v>
      </c>
      <c r="BN55" s="120">
        <f t="shared" si="115"/>
        <v>0</v>
      </c>
      <c r="BO55" s="194">
        <f t="shared" si="158"/>
        <v>0</v>
      </c>
      <c r="BP55" s="195">
        <f t="shared" si="158"/>
        <v>0</v>
      </c>
      <c r="BQ55" s="196">
        <f t="shared" si="158"/>
        <v>0</v>
      </c>
      <c r="BR55" s="197">
        <f t="shared" si="116"/>
        <v>0</v>
      </c>
      <c r="BS55" s="197">
        <f t="shared" si="117"/>
        <v>0</v>
      </c>
      <c r="BT55" s="119">
        <f t="shared" si="159"/>
        <v>0</v>
      </c>
      <c r="BU55" s="120">
        <f t="shared" si="159"/>
        <v>0</v>
      </c>
      <c r="BV55" s="120">
        <f t="shared" si="160"/>
        <v>0</v>
      </c>
      <c r="BW55" s="120">
        <f t="shared" si="161"/>
        <v>0</v>
      </c>
      <c r="BX55" s="120">
        <f t="shared" si="162"/>
        <v>0</v>
      </c>
      <c r="BY55" s="120">
        <f t="shared" si="163"/>
        <v>0</v>
      </c>
      <c r="BZ55" s="120">
        <f>0</f>
        <v>0</v>
      </c>
      <c r="CA55" s="120">
        <f t="shared" si="118"/>
        <v>0</v>
      </c>
      <c r="CB55" s="194">
        <f t="shared" si="164"/>
        <v>0</v>
      </c>
      <c r="CC55" s="195">
        <f t="shared" si="164"/>
        <v>0</v>
      </c>
      <c r="CD55" s="196">
        <f t="shared" si="164"/>
        <v>0</v>
      </c>
      <c r="CE55" s="197">
        <f t="shared" si="119"/>
        <v>0</v>
      </c>
      <c r="CF55" s="197">
        <f t="shared" si="120"/>
        <v>0</v>
      </c>
      <c r="CG55" s="119">
        <f t="shared" si="165"/>
        <v>0</v>
      </c>
      <c r="CH55" s="120">
        <f t="shared" si="165"/>
        <v>0</v>
      </c>
      <c r="CI55" s="120">
        <f t="shared" si="166"/>
        <v>0</v>
      </c>
      <c r="CJ55" s="120">
        <f t="shared" si="167"/>
        <v>0</v>
      </c>
      <c r="CK55" s="120">
        <f t="shared" si="168"/>
        <v>0</v>
      </c>
      <c r="CL55" s="120">
        <f t="shared" si="169"/>
        <v>0</v>
      </c>
      <c r="CM55" s="120">
        <f>0</f>
        <v>0</v>
      </c>
      <c r="CN55" s="120">
        <f t="shared" si="121"/>
        <v>0</v>
      </c>
      <c r="CO55" s="194">
        <f t="shared" si="170"/>
        <v>0</v>
      </c>
      <c r="CP55" s="195">
        <f t="shared" si="170"/>
        <v>0</v>
      </c>
      <c r="CQ55" s="196" t="str">
        <f t="shared" si="170"/>
        <v/>
      </c>
      <c r="CR55" s="197" t="str">
        <f t="shared" si="122"/>
        <v/>
      </c>
      <c r="CS55" s="197" t="str">
        <f t="shared" si="123"/>
        <v/>
      </c>
      <c r="CT55" s="119">
        <f t="shared" si="171"/>
        <v>0</v>
      </c>
      <c r="CU55" s="120">
        <f t="shared" si="171"/>
        <v>0</v>
      </c>
      <c r="CV55" s="120" t="str">
        <f t="shared" si="124"/>
        <v/>
      </c>
      <c r="CW55" s="120" t="str">
        <f t="shared" si="125"/>
        <v/>
      </c>
      <c r="CX55" s="120" t="str">
        <f t="shared" si="126"/>
        <v/>
      </c>
      <c r="CY55" s="120" t="str">
        <f t="shared" si="127"/>
        <v/>
      </c>
      <c r="CZ55" s="120">
        <f>0</f>
        <v>0</v>
      </c>
      <c r="DA55" s="120"/>
      <c r="DB55" s="132" t="str">
        <f t="shared" si="172"/>
        <v/>
      </c>
      <c r="DC55" s="133" t="str">
        <f t="shared" si="173"/>
        <v/>
      </c>
    </row>
    <row r="56" spans="1:108">
      <c r="A56" s="199">
        <f t="shared" si="128"/>
        <v>0</v>
      </c>
      <c r="B56" s="194">
        <f t="shared" si="128"/>
        <v>0</v>
      </c>
      <c r="C56" s="195">
        <f t="shared" si="128"/>
        <v>0</v>
      </c>
      <c r="D56" s="196">
        <f t="shared" si="128"/>
        <v>0</v>
      </c>
      <c r="E56" s="197">
        <f t="shared" si="101"/>
        <v>0</v>
      </c>
      <c r="F56" s="197">
        <f t="shared" si="102"/>
        <v>0</v>
      </c>
      <c r="G56" s="119">
        <f t="shared" si="129"/>
        <v>0</v>
      </c>
      <c r="H56" s="120">
        <f t="shared" si="129"/>
        <v>0</v>
      </c>
      <c r="I56" s="120">
        <f t="shared" si="130"/>
        <v>0</v>
      </c>
      <c r="J56" s="120">
        <f t="shared" si="131"/>
        <v>0</v>
      </c>
      <c r="K56" s="120">
        <f t="shared" si="132"/>
        <v>0</v>
      </c>
      <c r="L56" s="120">
        <f t="shared" si="133"/>
        <v>0</v>
      </c>
      <c r="M56" s="120">
        <f>0</f>
        <v>0</v>
      </c>
      <c r="N56" s="120">
        <f t="shared" si="103"/>
        <v>0</v>
      </c>
      <c r="O56" s="194">
        <f t="shared" si="134"/>
        <v>0</v>
      </c>
      <c r="P56" s="195">
        <f t="shared" si="134"/>
        <v>0</v>
      </c>
      <c r="Q56" s="196">
        <f t="shared" si="134"/>
        <v>0</v>
      </c>
      <c r="R56" s="197">
        <f t="shared" si="104"/>
        <v>0</v>
      </c>
      <c r="S56" s="197">
        <f t="shared" si="105"/>
        <v>0</v>
      </c>
      <c r="T56" s="119">
        <f t="shared" si="135"/>
        <v>0</v>
      </c>
      <c r="U56" s="120">
        <f t="shared" si="135"/>
        <v>0</v>
      </c>
      <c r="V56" s="120">
        <f t="shared" si="136"/>
        <v>0</v>
      </c>
      <c r="W56" s="120">
        <f t="shared" si="137"/>
        <v>0</v>
      </c>
      <c r="X56" s="120">
        <f t="shared" si="138"/>
        <v>0</v>
      </c>
      <c r="Y56" s="120">
        <f t="shared" si="139"/>
        <v>0</v>
      </c>
      <c r="Z56" s="120">
        <f>0</f>
        <v>0</v>
      </c>
      <c r="AA56" s="120">
        <f t="shared" si="106"/>
        <v>0</v>
      </c>
      <c r="AB56" s="194">
        <f t="shared" si="140"/>
        <v>0</v>
      </c>
      <c r="AC56" s="195">
        <f t="shared" si="140"/>
        <v>0</v>
      </c>
      <c r="AD56" s="196">
        <f t="shared" si="140"/>
        <v>0</v>
      </c>
      <c r="AE56" s="197">
        <f t="shared" si="107"/>
        <v>0</v>
      </c>
      <c r="AF56" s="197">
        <f t="shared" si="108"/>
        <v>0</v>
      </c>
      <c r="AG56" s="119">
        <f t="shared" si="141"/>
        <v>0</v>
      </c>
      <c r="AH56" s="120">
        <f t="shared" si="141"/>
        <v>0</v>
      </c>
      <c r="AI56" s="120">
        <f t="shared" si="142"/>
        <v>0</v>
      </c>
      <c r="AJ56" s="120">
        <f t="shared" si="143"/>
        <v>0</v>
      </c>
      <c r="AK56" s="120">
        <f t="shared" si="144"/>
        <v>0</v>
      </c>
      <c r="AL56" s="120">
        <f t="shared" si="145"/>
        <v>0</v>
      </c>
      <c r="AM56" s="120">
        <f>0</f>
        <v>0</v>
      </c>
      <c r="AN56" s="120">
        <f t="shared" si="109"/>
        <v>0</v>
      </c>
      <c r="AO56" s="194">
        <f t="shared" si="146"/>
        <v>0</v>
      </c>
      <c r="AP56" s="195">
        <f t="shared" si="146"/>
        <v>0</v>
      </c>
      <c r="AQ56" s="196">
        <f t="shared" si="146"/>
        <v>0</v>
      </c>
      <c r="AR56" s="197">
        <f t="shared" si="110"/>
        <v>0</v>
      </c>
      <c r="AS56" s="197">
        <f t="shared" si="111"/>
        <v>0</v>
      </c>
      <c r="AT56" s="119">
        <f t="shared" si="147"/>
        <v>0</v>
      </c>
      <c r="AU56" s="120">
        <f t="shared" si="147"/>
        <v>0</v>
      </c>
      <c r="AV56" s="120">
        <f t="shared" si="148"/>
        <v>0</v>
      </c>
      <c r="AW56" s="120">
        <f t="shared" si="149"/>
        <v>0</v>
      </c>
      <c r="AX56" s="120">
        <f t="shared" si="150"/>
        <v>0</v>
      </c>
      <c r="AY56" s="120">
        <f t="shared" si="151"/>
        <v>0</v>
      </c>
      <c r="AZ56" s="120">
        <f>0</f>
        <v>0</v>
      </c>
      <c r="BA56" s="120">
        <f t="shared" si="112"/>
        <v>0</v>
      </c>
      <c r="BB56" s="194">
        <f t="shared" si="152"/>
        <v>0</v>
      </c>
      <c r="BC56" s="195">
        <f t="shared" si="152"/>
        <v>0</v>
      </c>
      <c r="BD56" s="196">
        <f t="shared" si="152"/>
        <v>0</v>
      </c>
      <c r="BE56" s="197">
        <f t="shared" si="113"/>
        <v>0</v>
      </c>
      <c r="BF56" s="197">
        <f t="shared" si="114"/>
        <v>0</v>
      </c>
      <c r="BG56" s="119">
        <f t="shared" si="153"/>
        <v>0</v>
      </c>
      <c r="BH56" s="120">
        <f t="shared" si="153"/>
        <v>0</v>
      </c>
      <c r="BI56" s="120">
        <f t="shared" si="154"/>
        <v>0</v>
      </c>
      <c r="BJ56" s="120">
        <f t="shared" si="155"/>
        <v>0</v>
      </c>
      <c r="BK56" s="120">
        <f t="shared" si="156"/>
        <v>0</v>
      </c>
      <c r="BL56" s="120">
        <f t="shared" si="157"/>
        <v>0</v>
      </c>
      <c r="BM56" s="120">
        <f>0</f>
        <v>0</v>
      </c>
      <c r="BN56" s="120">
        <f t="shared" si="115"/>
        <v>0</v>
      </c>
      <c r="BO56" s="194">
        <f t="shared" si="158"/>
        <v>0</v>
      </c>
      <c r="BP56" s="195">
        <f t="shared" si="158"/>
        <v>0</v>
      </c>
      <c r="BQ56" s="196">
        <f t="shared" si="158"/>
        <v>0</v>
      </c>
      <c r="BR56" s="197">
        <f t="shared" si="116"/>
        <v>0</v>
      </c>
      <c r="BS56" s="197">
        <f t="shared" si="117"/>
        <v>0</v>
      </c>
      <c r="BT56" s="119">
        <f t="shared" si="159"/>
        <v>0</v>
      </c>
      <c r="BU56" s="120">
        <f t="shared" si="159"/>
        <v>0</v>
      </c>
      <c r="BV56" s="120">
        <f t="shared" si="160"/>
        <v>0</v>
      </c>
      <c r="BW56" s="120">
        <f t="shared" si="161"/>
        <v>0</v>
      </c>
      <c r="BX56" s="120">
        <f t="shared" si="162"/>
        <v>0</v>
      </c>
      <c r="BY56" s="120">
        <f t="shared" si="163"/>
        <v>0</v>
      </c>
      <c r="BZ56" s="120">
        <f>0</f>
        <v>0</v>
      </c>
      <c r="CA56" s="120">
        <f t="shared" si="118"/>
        <v>0</v>
      </c>
      <c r="CB56" s="194">
        <f t="shared" si="164"/>
        <v>0</v>
      </c>
      <c r="CC56" s="195">
        <f t="shared" si="164"/>
        <v>0</v>
      </c>
      <c r="CD56" s="196">
        <f t="shared" si="164"/>
        <v>0</v>
      </c>
      <c r="CE56" s="197">
        <f t="shared" si="119"/>
        <v>0</v>
      </c>
      <c r="CF56" s="197">
        <f t="shared" si="120"/>
        <v>0</v>
      </c>
      <c r="CG56" s="119">
        <f t="shared" si="165"/>
        <v>0</v>
      </c>
      <c r="CH56" s="120">
        <f t="shared" si="165"/>
        <v>0</v>
      </c>
      <c r="CI56" s="120">
        <f t="shared" si="166"/>
        <v>0</v>
      </c>
      <c r="CJ56" s="120">
        <f t="shared" si="167"/>
        <v>0</v>
      </c>
      <c r="CK56" s="120">
        <f t="shared" si="168"/>
        <v>0</v>
      </c>
      <c r="CL56" s="120">
        <f t="shared" si="169"/>
        <v>0</v>
      </c>
      <c r="CM56" s="120">
        <f>0</f>
        <v>0</v>
      </c>
      <c r="CN56" s="120">
        <f t="shared" si="121"/>
        <v>0</v>
      </c>
      <c r="CO56" s="194">
        <f t="shared" si="170"/>
        <v>0</v>
      </c>
      <c r="CP56" s="195">
        <f t="shared" si="170"/>
        <v>0</v>
      </c>
      <c r="CQ56" s="196" t="str">
        <f t="shared" si="170"/>
        <v/>
      </c>
      <c r="CR56" s="197" t="str">
        <f t="shared" si="122"/>
        <v/>
      </c>
      <c r="CS56" s="197" t="str">
        <f t="shared" si="123"/>
        <v/>
      </c>
      <c r="CT56" s="119">
        <f t="shared" si="171"/>
        <v>0</v>
      </c>
      <c r="CU56" s="120">
        <f t="shared" si="171"/>
        <v>0</v>
      </c>
      <c r="CV56" s="120" t="str">
        <f t="shared" si="124"/>
        <v/>
      </c>
      <c r="CW56" s="120" t="str">
        <f t="shared" si="125"/>
        <v/>
      </c>
      <c r="CX56" s="120" t="str">
        <f t="shared" si="126"/>
        <v/>
      </c>
      <c r="CY56" s="120" t="str">
        <f t="shared" si="127"/>
        <v/>
      </c>
      <c r="CZ56" s="120">
        <f>0</f>
        <v>0</v>
      </c>
      <c r="DA56" s="120"/>
      <c r="DB56" s="132" t="str">
        <f t="shared" si="172"/>
        <v/>
      </c>
      <c r="DC56" s="133" t="str">
        <f t="shared" si="173"/>
        <v/>
      </c>
    </row>
    <row r="57" spans="1:108">
      <c r="A57" s="199">
        <f t="shared" si="128"/>
        <v>0</v>
      </c>
      <c r="B57" s="194">
        <f t="shared" si="128"/>
        <v>0</v>
      </c>
      <c r="C57" s="195">
        <f t="shared" si="128"/>
        <v>0</v>
      </c>
      <c r="D57" s="196">
        <f t="shared" si="128"/>
        <v>0</v>
      </c>
      <c r="E57" s="197">
        <f t="shared" si="101"/>
        <v>0</v>
      </c>
      <c r="F57" s="197">
        <f t="shared" si="102"/>
        <v>0</v>
      </c>
      <c r="G57" s="119">
        <f t="shared" si="129"/>
        <v>0</v>
      </c>
      <c r="H57" s="120">
        <f t="shared" si="129"/>
        <v>0</v>
      </c>
      <c r="I57" s="120">
        <f t="shared" si="130"/>
        <v>0</v>
      </c>
      <c r="J57" s="120">
        <f t="shared" si="131"/>
        <v>0</v>
      </c>
      <c r="K57" s="120">
        <f t="shared" si="132"/>
        <v>0</v>
      </c>
      <c r="L57" s="120">
        <f t="shared" si="133"/>
        <v>0</v>
      </c>
      <c r="M57" s="120">
        <f>0</f>
        <v>0</v>
      </c>
      <c r="N57" s="120">
        <f t="shared" si="103"/>
        <v>0</v>
      </c>
      <c r="O57" s="194">
        <f t="shared" si="134"/>
        <v>0</v>
      </c>
      <c r="P57" s="195">
        <f t="shared" si="134"/>
        <v>0</v>
      </c>
      <c r="Q57" s="196">
        <f t="shared" si="134"/>
        <v>0</v>
      </c>
      <c r="R57" s="197">
        <f t="shared" si="104"/>
        <v>0</v>
      </c>
      <c r="S57" s="197">
        <f t="shared" si="105"/>
        <v>0</v>
      </c>
      <c r="T57" s="119">
        <f t="shared" si="135"/>
        <v>0</v>
      </c>
      <c r="U57" s="120">
        <f t="shared" si="135"/>
        <v>0</v>
      </c>
      <c r="V57" s="120">
        <f t="shared" si="136"/>
        <v>0</v>
      </c>
      <c r="W57" s="120">
        <f t="shared" si="137"/>
        <v>0</v>
      </c>
      <c r="X57" s="120">
        <f t="shared" si="138"/>
        <v>0</v>
      </c>
      <c r="Y57" s="120">
        <f t="shared" si="139"/>
        <v>0</v>
      </c>
      <c r="Z57" s="120">
        <f>0</f>
        <v>0</v>
      </c>
      <c r="AA57" s="120">
        <f t="shared" si="106"/>
        <v>0</v>
      </c>
      <c r="AB57" s="194">
        <f t="shared" si="140"/>
        <v>0</v>
      </c>
      <c r="AC57" s="195">
        <f t="shared" si="140"/>
        <v>0</v>
      </c>
      <c r="AD57" s="196">
        <f t="shared" si="140"/>
        <v>0</v>
      </c>
      <c r="AE57" s="197">
        <f t="shared" si="107"/>
        <v>0</v>
      </c>
      <c r="AF57" s="197">
        <f t="shared" si="108"/>
        <v>0</v>
      </c>
      <c r="AG57" s="119">
        <f t="shared" si="141"/>
        <v>0</v>
      </c>
      <c r="AH57" s="120">
        <f t="shared" si="141"/>
        <v>0</v>
      </c>
      <c r="AI57" s="120">
        <f t="shared" si="142"/>
        <v>0</v>
      </c>
      <c r="AJ57" s="120">
        <f t="shared" si="143"/>
        <v>0</v>
      </c>
      <c r="AK57" s="120">
        <f t="shared" si="144"/>
        <v>0</v>
      </c>
      <c r="AL57" s="120">
        <f t="shared" si="145"/>
        <v>0</v>
      </c>
      <c r="AM57" s="120">
        <f>0</f>
        <v>0</v>
      </c>
      <c r="AN57" s="120">
        <f t="shared" si="109"/>
        <v>0</v>
      </c>
      <c r="AO57" s="194">
        <f t="shared" si="146"/>
        <v>0</v>
      </c>
      <c r="AP57" s="195">
        <f t="shared" si="146"/>
        <v>0</v>
      </c>
      <c r="AQ57" s="196">
        <f t="shared" si="146"/>
        <v>0</v>
      </c>
      <c r="AR57" s="197">
        <f t="shared" si="110"/>
        <v>0</v>
      </c>
      <c r="AS57" s="197">
        <f t="shared" si="111"/>
        <v>0</v>
      </c>
      <c r="AT57" s="119">
        <f t="shared" si="147"/>
        <v>0</v>
      </c>
      <c r="AU57" s="120">
        <f t="shared" si="147"/>
        <v>0</v>
      </c>
      <c r="AV57" s="120">
        <f t="shared" si="148"/>
        <v>0</v>
      </c>
      <c r="AW57" s="120">
        <f t="shared" si="149"/>
        <v>0</v>
      </c>
      <c r="AX57" s="120">
        <f t="shared" si="150"/>
        <v>0</v>
      </c>
      <c r="AY57" s="120">
        <f t="shared" si="151"/>
        <v>0</v>
      </c>
      <c r="AZ57" s="120">
        <f>0</f>
        <v>0</v>
      </c>
      <c r="BA57" s="120">
        <f t="shared" si="112"/>
        <v>0</v>
      </c>
      <c r="BB57" s="194">
        <f t="shared" si="152"/>
        <v>0</v>
      </c>
      <c r="BC57" s="195">
        <f t="shared" si="152"/>
        <v>0</v>
      </c>
      <c r="BD57" s="196">
        <f t="shared" si="152"/>
        <v>0</v>
      </c>
      <c r="BE57" s="197">
        <f t="shared" si="113"/>
        <v>0</v>
      </c>
      <c r="BF57" s="197">
        <f t="shared" si="114"/>
        <v>0</v>
      </c>
      <c r="BG57" s="119">
        <f t="shared" si="153"/>
        <v>0</v>
      </c>
      <c r="BH57" s="120">
        <f t="shared" si="153"/>
        <v>0</v>
      </c>
      <c r="BI57" s="120">
        <f t="shared" si="154"/>
        <v>0</v>
      </c>
      <c r="BJ57" s="120">
        <f t="shared" si="155"/>
        <v>0</v>
      </c>
      <c r="BK57" s="120">
        <f t="shared" si="156"/>
        <v>0</v>
      </c>
      <c r="BL57" s="120">
        <f t="shared" si="157"/>
        <v>0</v>
      </c>
      <c r="BM57" s="120">
        <f>0</f>
        <v>0</v>
      </c>
      <c r="BN57" s="120">
        <f t="shared" si="115"/>
        <v>0</v>
      </c>
      <c r="BO57" s="194">
        <f t="shared" si="158"/>
        <v>0</v>
      </c>
      <c r="BP57" s="195">
        <f t="shared" si="158"/>
        <v>0</v>
      </c>
      <c r="BQ57" s="196">
        <f t="shared" si="158"/>
        <v>0</v>
      </c>
      <c r="BR57" s="197">
        <f t="shared" si="116"/>
        <v>0</v>
      </c>
      <c r="BS57" s="197">
        <f t="shared" si="117"/>
        <v>0</v>
      </c>
      <c r="BT57" s="119">
        <f t="shared" si="159"/>
        <v>0</v>
      </c>
      <c r="BU57" s="120">
        <f t="shared" si="159"/>
        <v>0</v>
      </c>
      <c r="BV57" s="120">
        <f t="shared" si="160"/>
        <v>0</v>
      </c>
      <c r="BW57" s="120">
        <f t="shared" si="161"/>
        <v>0</v>
      </c>
      <c r="BX57" s="120">
        <f t="shared" si="162"/>
        <v>0</v>
      </c>
      <c r="BY57" s="120">
        <f t="shared" si="163"/>
        <v>0</v>
      </c>
      <c r="BZ57" s="120">
        <f>0</f>
        <v>0</v>
      </c>
      <c r="CA57" s="120">
        <f t="shared" si="118"/>
        <v>0</v>
      </c>
      <c r="CB57" s="194">
        <f t="shared" si="164"/>
        <v>0</v>
      </c>
      <c r="CC57" s="195">
        <f t="shared" si="164"/>
        <v>0</v>
      </c>
      <c r="CD57" s="196">
        <f t="shared" si="164"/>
        <v>0</v>
      </c>
      <c r="CE57" s="197">
        <f t="shared" si="119"/>
        <v>0</v>
      </c>
      <c r="CF57" s="197">
        <f t="shared" si="120"/>
        <v>0</v>
      </c>
      <c r="CG57" s="119">
        <f t="shared" si="165"/>
        <v>0</v>
      </c>
      <c r="CH57" s="120">
        <f t="shared" si="165"/>
        <v>0</v>
      </c>
      <c r="CI57" s="120">
        <f t="shared" si="166"/>
        <v>0</v>
      </c>
      <c r="CJ57" s="120">
        <f t="shared" si="167"/>
        <v>0</v>
      </c>
      <c r="CK57" s="120">
        <f t="shared" si="168"/>
        <v>0</v>
      </c>
      <c r="CL57" s="120">
        <f t="shared" si="169"/>
        <v>0</v>
      </c>
      <c r="CM57" s="120">
        <f>0</f>
        <v>0</v>
      </c>
      <c r="CN57" s="120">
        <f t="shared" si="121"/>
        <v>0</v>
      </c>
      <c r="CO57" s="194">
        <f t="shared" si="170"/>
        <v>0</v>
      </c>
      <c r="CP57" s="195">
        <f t="shared" si="170"/>
        <v>0</v>
      </c>
      <c r="CQ57" s="196" t="str">
        <f t="shared" si="170"/>
        <v/>
      </c>
      <c r="CR57" s="197" t="str">
        <f t="shared" si="122"/>
        <v/>
      </c>
      <c r="CS57" s="197" t="str">
        <f t="shared" si="123"/>
        <v/>
      </c>
      <c r="CT57" s="119">
        <f t="shared" si="171"/>
        <v>0</v>
      </c>
      <c r="CU57" s="120">
        <f t="shared" si="171"/>
        <v>0</v>
      </c>
      <c r="CV57" s="120" t="str">
        <f t="shared" si="124"/>
        <v/>
      </c>
      <c r="CW57" s="120" t="str">
        <f t="shared" si="125"/>
        <v/>
      </c>
      <c r="CX57" s="120" t="str">
        <f t="shared" si="126"/>
        <v/>
      </c>
      <c r="CY57" s="120" t="str">
        <f t="shared" si="127"/>
        <v/>
      </c>
      <c r="CZ57" s="120">
        <f>0</f>
        <v>0</v>
      </c>
      <c r="DA57" s="120"/>
      <c r="DB57" s="132" t="str">
        <f t="shared" si="172"/>
        <v/>
      </c>
      <c r="DC57" s="133" t="str">
        <f t="shared" si="173"/>
        <v/>
      </c>
    </row>
    <row r="58" spans="1:108">
      <c r="A58" s="199">
        <f t="shared" si="128"/>
        <v>0</v>
      </c>
      <c r="B58" s="194">
        <f t="shared" si="128"/>
        <v>0</v>
      </c>
      <c r="C58" s="195">
        <f t="shared" si="128"/>
        <v>0</v>
      </c>
      <c r="D58" s="196">
        <f t="shared" si="128"/>
        <v>0</v>
      </c>
      <c r="E58" s="197">
        <f t="shared" si="101"/>
        <v>0</v>
      </c>
      <c r="F58" s="197">
        <f t="shared" si="102"/>
        <v>0</v>
      </c>
      <c r="G58" s="119">
        <f t="shared" si="129"/>
        <v>0</v>
      </c>
      <c r="H58" s="120">
        <f t="shared" si="129"/>
        <v>0</v>
      </c>
      <c r="I58" s="120">
        <f t="shared" si="130"/>
        <v>0</v>
      </c>
      <c r="J58" s="120">
        <f t="shared" si="131"/>
        <v>0</v>
      </c>
      <c r="K58" s="120">
        <f t="shared" si="132"/>
        <v>0</v>
      </c>
      <c r="L58" s="120">
        <f t="shared" si="133"/>
        <v>0</v>
      </c>
      <c r="M58" s="120">
        <f>0</f>
        <v>0</v>
      </c>
      <c r="N58" s="120">
        <f t="shared" si="103"/>
        <v>0</v>
      </c>
      <c r="O58" s="194">
        <f t="shared" si="134"/>
        <v>0</v>
      </c>
      <c r="P58" s="195">
        <f t="shared" si="134"/>
        <v>0</v>
      </c>
      <c r="Q58" s="196">
        <f t="shared" si="134"/>
        <v>0</v>
      </c>
      <c r="R58" s="197">
        <f t="shared" si="104"/>
        <v>0</v>
      </c>
      <c r="S58" s="197">
        <f t="shared" si="105"/>
        <v>0</v>
      </c>
      <c r="T58" s="119">
        <f t="shared" si="135"/>
        <v>0</v>
      </c>
      <c r="U58" s="120">
        <f t="shared" si="135"/>
        <v>0</v>
      </c>
      <c r="V58" s="120">
        <f t="shared" si="136"/>
        <v>0</v>
      </c>
      <c r="W58" s="120">
        <f t="shared" si="137"/>
        <v>0</v>
      </c>
      <c r="X58" s="120">
        <f t="shared" si="138"/>
        <v>0</v>
      </c>
      <c r="Y58" s="120">
        <f t="shared" si="139"/>
        <v>0</v>
      </c>
      <c r="Z58" s="120">
        <f>0</f>
        <v>0</v>
      </c>
      <c r="AA58" s="120">
        <f t="shared" si="106"/>
        <v>0</v>
      </c>
      <c r="AB58" s="194">
        <f t="shared" si="140"/>
        <v>0</v>
      </c>
      <c r="AC58" s="195">
        <f t="shared" si="140"/>
        <v>0</v>
      </c>
      <c r="AD58" s="196">
        <f t="shared" si="140"/>
        <v>0</v>
      </c>
      <c r="AE58" s="197">
        <f t="shared" si="107"/>
        <v>0</v>
      </c>
      <c r="AF58" s="197">
        <f t="shared" si="108"/>
        <v>0</v>
      </c>
      <c r="AG58" s="119">
        <f t="shared" si="141"/>
        <v>0</v>
      </c>
      <c r="AH58" s="120">
        <f t="shared" si="141"/>
        <v>0</v>
      </c>
      <c r="AI58" s="120">
        <f t="shared" si="142"/>
        <v>0</v>
      </c>
      <c r="AJ58" s="120">
        <f t="shared" si="143"/>
        <v>0</v>
      </c>
      <c r="AK58" s="120">
        <f t="shared" si="144"/>
        <v>0</v>
      </c>
      <c r="AL58" s="120">
        <f t="shared" si="145"/>
        <v>0</v>
      </c>
      <c r="AM58" s="120">
        <f>0</f>
        <v>0</v>
      </c>
      <c r="AN58" s="120">
        <f t="shared" si="109"/>
        <v>0</v>
      </c>
      <c r="AO58" s="194">
        <f t="shared" si="146"/>
        <v>0</v>
      </c>
      <c r="AP58" s="195">
        <f t="shared" si="146"/>
        <v>0</v>
      </c>
      <c r="AQ58" s="196">
        <f t="shared" si="146"/>
        <v>0</v>
      </c>
      <c r="AR58" s="197">
        <f t="shared" si="110"/>
        <v>0</v>
      </c>
      <c r="AS58" s="197">
        <f t="shared" si="111"/>
        <v>0</v>
      </c>
      <c r="AT58" s="119">
        <f t="shared" si="147"/>
        <v>0</v>
      </c>
      <c r="AU58" s="120">
        <f t="shared" si="147"/>
        <v>0</v>
      </c>
      <c r="AV58" s="120">
        <f t="shared" si="148"/>
        <v>0</v>
      </c>
      <c r="AW58" s="120">
        <f t="shared" si="149"/>
        <v>0</v>
      </c>
      <c r="AX58" s="120">
        <f t="shared" si="150"/>
        <v>0</v>
      </c>
      <c r="AY58" s="120">
        <f t="shared" si="151"/>
        <v>0</v>
      </c>
      <c r="AZ58" s="120">
        <f>0</f>
        <v>0</v>
      </c>
      <c r="BA58" s="120">
        <f t="shared" si="112"/>
        <v>0</v>
      </c>
      <c r="BB58" s="194">
        <f t="shared" si="152"/>
        <v>0</v>
      </c>
      <c r="BC58" s="195">
        <f t="shared" si="152"/>
        <v>0</v>
      </c>
      <c r="BD58" s="196">
        <f t="shared" si="152"/>
        <v>0</v>
      </c>
      <c r="BE58" s="197">
        <f t="shared" si="113"/>
        <v>0</v>
      </c>
      <c r="BF58" s="197">
        <f t="shared" si="114"/>
        <v>0</v>
      </c>
      <c r="BG58" s="119">
        <f t="shared" si="153"/>
        <v>0</v>
      </c>
      <c r="BH58" s="120">
        <f t="shared" si="153"/>
        <v>0</v>
      </c>
      <c r="BI58" s="120">
        <f t="shared" si="154"/>
        <v>0</v>
      </c>
      <c r="BJ58" s="120">
        <f t="shared" si="155"/>
        <v>0</v>
      </c>
      <c r="BK58" s="120">
        <f t="shared" si="156"/>
        <v>0</v>
      </c>
      <c r="BL58" s="120">
        <f t="shared" si="157"/>
        <v>0</v>
      </c>
      <c r="BM58" s="120">
        <f>0</f>
        <v>0</v>
      </c>
      <c r="BN58" s="120">
        <f t="shared" si="115"/>
        <v>0</v>
      </c>
      <c r="BO58" s="194">
        <f t="shared" si="158"/>
        <v>0</v>
      </c>
      <c r="BP58" s="195">
        <f t="shared" si="158"/>
        <v>0</v>
      </c>
      <c r="BQ58" s="196">
        <f t="shared" si="158"/>
        <v>0</v>
      </c>
      <c r="BR58" s="197">
        <f t="shared" si="116"/>
        <v>0</v>
      </c>
      <c r="BS58" s="197">
        <f t="shared" si="117"/>
        <v>0</v>
      </c>
      <c r="BT58" s="119">
        <f t="shared" si="159"/>
        <v>0</v>
      </c>
      <c r="BU58" s="120">
        <f t="shared" si="159"/>
        <v>0</v>
      </c>
      <c r="BV58" s="120">
        <f t="shared" si="160"/>
        <v>0</v>
      </c>
      <c r="BW58" s="120">
        <f t="shared" si="161"/>
        <v>0</v>
      </c>
      <c r="BX58" s="120">
        <f t="shared" si="162"/>
        <v>0</v>
      </c>
      <c r="BY58" s="120">
        <f t="shared" si="163"/>
        <v>0</v>
      </c>
      <c r="BZ58" s="120">
        <f>0</f>
        <v>0</v>
      </c>
      <c r="CA58" s="120">
        <f t="shared" si="118"/>
        <v>0</v>
      </c>
      <c r="CB58" s="194">
        <f t="shared" si="164"/>
        <v>0</v>
      </c>
      <c r="CC58" s="195">
        <f t="shared" si="164"/>
        <v>0</v>
      </c>
      <c r="CD58" s="196">
        <f t="shared" si="164"/>
        <v>0</v>
      </c>
      <c r="CE58" s="197">
        <f t="shared" si="119"/>
        <v>0</v>
      </c>
      <c r="CF58" s="197">
        <f t="shared" si="120"/>
        <v>0</v>
      </c>
      <c r="CG58" s="119">
        <f t="shared" si="165"/>
        <v>0</v>
      </c>
      <c r="CH58" s="120">
        <f t="shared" si="165"/>
        <v>0</v>
      </c>
      <c r="CI58" s="120">
        <f t="shared" si="166"/>
        <v>0</v>
      </c>
      <c r="CJ58" s="120">
        <f t="shared" si="167"/>
        <v>0</v>
      </c>
      <c r="CK58" s="120">
        <f t="shared" si="168"/>
        <v>0</v>
      </c>
      <c r="CL58" s="120">
        <f t="shared" si="169"/>
        <v>0</v>
      </c>
      <c r="CM58" s="120">
        <f>0</f>
        <v>0</v>
      </c>
      <c r="CN58" s="120">
        <f t="shared" si="121"/>
        <v>0</v>
      </c>
      <c r="CO58" s="194">
        <f t="shared" si="170"/>
        <v>0</v>
      </c>
      <c r="CP58" s="195">
        <f t="shared" si="170"/>
        <v>0</v>
      </c>
      <c r="CQ58" s="196" t="str">
        <f t="shared" si="170"/>
        <v/>
      </c>
      <c r="CR58" s="197" t="str">
        <f t="shared" si="122"/>
        <v/>
      </c>
      <c r="CS58" s="197" t="str">
        <f t="shared" si="123"/>
        <v/>
      </c>
      <c r="CT58" s="119">
        <f t="shared" si="171"/>
        <v>0</v>
      </c>
      <c r="CU58" s="120">
        <f t="shared" si="171"/>
        <v>0</v>
      </c>
      <c r="CV58" s="120" t="str">
        <f t="shared" si="124"/>
        <v/>
      </c>
      <c r="CW58" s="120" t="str">
        <f t="shared" si="125"/>
        <v/>
      </c>
      <c r="CX58" s="120" t="str">
        <f t="shared" si="126"/>
        <v/>
      </c>
      <c r="CY58" s="120" t="str">
        <f t="shared" si="127"/>
        <v/>
      </c>
      <c r="CZ58" s="120">
        <f>0</f>
        <v>0</v>
      </c>
      <c r="DA58" s="120"/>
      <c r="DB58" s="132" t="str">
        <f t="shared" si="172"/>
        <v/>
      </c>
      <c r="DC58" s="133" t="str">
        <f t="shared" si="173"/>
        <v/>
      </c>
    </row>
    <row r="59" spans="1:108">
      <c r="A59" s="199">
        <f t="shared" si="128"/>
        <v>0</v>
      </c>
      <c r="B59" s="194">
        <f t="shared" si="128"/>
        <v>0</v>
      </c>
      <c r="C59" s="195">
        <f t="shared" si="128"/>
        <v>0</v>
      </c>
      <c r="D59" s="196">
        <f t="shared" si="128"/>
        <v>0</v>
      </c>
      <c r="E59" s="197">
        <f t="shared" si="101"/>
        <v>0</v>
      </c>
      <c r="F59" s="197">
        <f t="shared" si="102"/>
        <v>0</v>
      </c>
      <c r="G59" s="119">
        <f t="shared" si="129"/>
        <v>0</v>
      </c>
      <c r="H59" s="120">
        <f t="shared" si="129"/>
        <v>0</v>
      </c>
      <c r="I59" s="120">
        <f t="shared" si="130"/>
        <v>0</v>
      </c>
      <c r="J59" s="120">
        <f t="shared" si="131"/>
        <v>0</v>
      </c>
      <c r="K59" s="120">
        <f t="shared" si="132"/>
        <v>0</v>
      </c>
      <c r="L59" s="120">
        <f t="shared" si="133"/>
        <v>0</v>
      </c>
      <c r="M59" s="120">
        <f>0</f>
        <v>0</v>
      </c>
      <c r="N59" s="120">
        <f t="shared" si="103"/>
        <v>0</v>
      </c>
      <c r="O59" s="194">
        <f t="shared" si="134"/>
        <v>0</v>
      </c>
      <c r="P59" s="195">
        <f t="shared" si="134"/>
        <v>0</v>
      </c>
      <c r="Q59" s="196">
        <f t="shared" si="134"/>
        <v>0</v>
      </c>
      <c r="R59" s="197">
        <f t="shared" si="104"/>
        <v>0</v>
      </c>
      <c r="S59" s="197">
        <f t="shared" si="105"/>
        <v>0</v>
      </c>
      <c r="T59" s="119">
        <f t="shared" si="135"/>
        <v>0</v>
      </c>
      <c r="U59" s="120">
        <f t="shared" si="135"/>
        <v>0</v>
      </c>
      <c r="V59" s="120">
        <f t="shared" si="136"/>
        <v>0</v>
      </c>
      <c r="W59" s="120">
        <f t="shared" si="137"/>
        <v>0</v>
      </c>
      <c r="X59" s="120">
        <f t="shared" si="138"/>
        <v>0</v>
      </c>
      <c r="Y59" s="120">
        <f t="shared" si="139"/>
        <v>0</v>
      </c>
      <c r="Z59" s="120">
        <f>0</f>
        <v>0</v>
      </c>
      <c r="AA59" s="120">
        <f t="shared" si="106"/>
        <v>0</v>
      </c>
      <c r="AB59" s="194">
        <f t="shared" si="140"/>
        <v>0</v>
      </c>
      <c r="AC59" s="195">
        <f t="shared" si="140"/>
        <v>0</v>
      </c>
      <c r="AD59" s="196">
        <f t="shared" si="140"/>
        <v>0</v>
      </c>
      <c r="AE59" s="197">
        <f t="shared" si="107"/>
        <v>0</v>
      </c>
      <c r="AF59" s="197">
        <f t="shared" si="108"/>
        <v>0</v>
      </c>
      <c r="AG59" s="119">
        <f t="shared" si="141"/>
        <v>0</v>
      </c>
      <c r="AH59" s="120">
        <f t="shared" si="141"/>
        <v>0</v>
      </c>
      <c r="AI59" s="120">
        <f t="shared" si="142"/>
        <v>0</v>
      </c>
      <c r="AJ59" s="120">
        <f t="shared" si="143"/>
        <v>0</v>
      </c>
      <c r="AK59" s="120">
        <f t="shared" si="144"/>
        <v>0</v>
      </c>
      <c r="AL59" s="120">
        <f t="shared" si="145"/>
        <v>0</v>
      </c>
      <c r="AM59" s="120">
        <f>0</f>
        <v>0</v>
      </c>
      <c r="AN59" s="120">
        <f t="shared" si="109"/>
        <v>0</v>
      </c>
      <c r="AO59" s="194">
        <f t="shared" si="146"/>
        <v>0</v>
      </c>
      <c r="AP59" s="195">
        <f t="shared" si="146"/>
        <v>0</v>
      </c>
      <c r="AQ59" s="196">
        <f t="shared" si="146"/>
        <v>0</v>
      </c>
      <c r="AR59" s="197">
        <f t="shared" si="110"/>
        <v>0</v>
      </c>
      <c r="AS59" s="197">
        <f t="shared" si="111"/>
        <v>0</v>
      </c>
      <c r="AT59" s="119">
        <f t="shared" si="147"/>
        <v>0</v>
      </c>
      <c r="AU59" s="120">
        <f t="shared" si="147"/>
        <v>0</v>
      </c>
      <c r="AV59" s="120">
        <f t="shared" si="148"/>
        <v>0</v>
      </c>
      <c r="AW59" s="120">
        <f t="shared" si="149"/>
        <v>0</v>
      </c>
      <c r="AX59" s="120">
        <f t="shared" si="150"/>
        <v>0</v>
      </c>
      <c r="AY59" s="120">
        <f t="shared" si="151"/>
        <v>0</v>
      </c>
      <c r="AZ59" s="120">
        <f>0</f>
        <v>0</v>
      </c>
      <c r="BA59" s="120">
        <f t="shared" si="112"/>
        <v>0</v>
      </c>
      <c r="BB59" s="194">
        <f t="shared" si="152"/>
        <v>0</v>
      </c>
      <c r="BC59" s="195">
        <f t="shared" si="152"/>
        <v>0</v>
      </c>
      <c r="BD59" s="196">
        <f t="shared" si="152"/>
        <v>0</v>
      </c>
      <c r="BE59" s="197">
        <f t="shared" si="113"/>
        <v>0</v>
      </c>
      <c r="BF59" s="197">
        <f t="shared" si="114"/>
        <v>0</v>
      </c>
      <c r="BG59" s="119">
        <f t="shared" si="153"/>
        <v>0</v>
      </c>
      <c r="BH59" s="120">
        <f t="shared" si="153"/>
        <v>0</v>
      </c>
      <c r="BI59" s="120">
        <f t="shared" si="154"/>
        <v>0</v>
      </c>
      <c r="BJ59" s="120">
        <f t="shared" si="155"/>
        <v>0</v>
      </c>
      <c r="BK59" s="120">
        <f t="shared" si="156"/>
        <v>0</v>
      </c>
      <c r="BL59" s="120">
        <f t="shared" si="157"/>
        <v>0</v>
      </c>
      <c r="BM59" s="120">
        <f>0</f>
        <v>0</v>
      </c>
      <c r="BN59" s="120">
        <f t="shared" si="115"/>
        <v>0</v>
      </c>
      <c r="BO59" s="194">
        <f t="shared" si="158"/>
        <v>0</v>
      </c>
      <c r="BP59" s="195">
        <f t="shared" si="158"/>
        <v>0</v>
      </c>
      <c r="BQ59" s="196">
        <f t="shared" si="158"/>
        <v>0</v>
      </c>
      <c r="BR59" s="197">
        <f t="shared" si="116"/>
        <v>0</v>
      </c>
      <c r="BS59" s="197">
        <f t="shared" si="117"/>
        <v>0</v>
      </c>
      <c r="BT59" s="119">
        <f t="shared" si="159"/>
        <v>0</v>
      </c>
      <c r="BU59" s="120">
        <f t="shared" si="159"/>
        <v>0</v>
      </c>
      <c r="BV59" s="120">
        <f t="shared" si="160"/>
        <v>0</v>
      </c>
      <c r="BW59" s="120">
        <f t="shared" si="161"/>
        <v>0</v>
      </c>
      <c r="BX59" s="120">
        <f t="shared" si="162"/>
        <v>0</v>
      </c>
      <c r="BY59" s="120">
        <f t="shared" si="163"/>
        <v>0</v>
      </c>
      <c r="BZ59" s="120">
        <f>0</f>
        <v>0</v>
      </c>
      <c r="CA59" s="120">
        <f t="shared" si="118"/>
        <v>0</v>
      </c>
      <c r="CB59" s="194">
        <f t="shared" si="164"/>
        <v>0</v>
      </c>
      <c r="CC59" s="195">
        <f t="shared" si="164"/>
        <v>0</v>
      </c>
      <c r="CD59" s="196">
        <f t="shared" si="164"/>
        <v>0</v>
      </c>
      <c r="CE59" s="197">
        <f t="shared" si="119"/>
        <v>0</v>
      </c>
      <c r="CF59" s="197">
        <f t="shared" si="120"/>
        <v>0</v>
      </c>
      <c r="CG59" s="119">
        <f t="shared" si="165"/>
        <v>0</v>
      </c>
      <c r="CH59" s="120">
        <f t="shared" si="165"/>
        <v>0</v>
      </c>
      <c r="CI59" s="120">
        <f t="shared" si="166"/>
        <v>0</v>
      </c>
      <c r="CJ59" s="120">
        <f t="shared" si="167"/>
        <v>0</v>
      </c>
      <c r="CK59" s="120">
        <f t="shared" si="168"/>
        <v>0</v>
      </c>
      <c r="CL59" s="120">
        <f t="shared" si="169"/>
        <v>0</v>
      </c>
      <c r="CM59" s="120">
        <f>0</f>
        <v>0</v>
      </c>
      <c r="CN59" s="120">
        <f t="shared" si="121"/>
        <v>0</v>
      </c>
      <c r="CO59" s="194">
        <f t="shared" si="170"/>
        <v>0</v>
      </c>
      <c r="CP59" s="195">
        <f t="shared" si="170"/>
        <v>0</v>
      </c>
      <c r="CQ59" s="196" t="str">
        <f t="shared" si="170"/>
        <v/>
      </c>
      <c r="CR59" s="197" t="str">
        <f t="shared" si="122"/>
        <v/>
      </c>
      <c r="CS59" s="197" t="str">
        <f t="shared" si="123"/>
        <v/>
      </c>
      <c r="CT59" s="119">
        <f t="shared" si="171"/>
        <v>0</v>
      </c>
      <c r="CU59" s="120">
        <f t="shared" si="171"/>
        <v>0</v>
      </c>
      <c r="CV59" s="120" t="str">
        <f t="shared" si="124"/>
        <v/>
      </c>
      <c r="CW59" s="120" t="str">
        <f t="shared" si="125"/>
        <v/>
      </c>
      <c r="CX59" s="120" t="str">
        <f t="shared" si="126"/>
        <v/>
      </c>
      <c r="CY59" s="120" t="str">
        <f t="shared" si="127"/>
        <v/>
      </c>
      <c r="CZ59" s="120">
        <f>0</f>
        <v>0</v>
      </c>
      <c r="DA59" s="120"/>
      <c r="DB59" s="132" t="str">
        <f t="shared" si="172"/>
        <v/>
      </c>
      <c r="DC59" s="133" t="str">
        <f t="shared" si="173"/>
        <v/>
      </c>
    </row>
    <row r="60" spans="1:108">
      <c r="A60" s="199">
        <f t="shared" si="128"/>
        <v>0</v>
      </c>
      <c r="B60" s="194">
        <f t="shared" si="128"/>
        <v>0</v>
      </c>
      <c r="C60" s="195">
        <f t="shared" si="128"/>
        <v>0</v>
      </c>
      <c r="D60" s="196">
        <f t="shared" si="128"/>
        <v>0</v>
      </c>
      <c r="E60" s="197">
        <f t="shared" si="101"/>
        <v>0</v>
      </c>
      <c r="F60" s="197">
        <f t="shared" si="102"/>
        <v>0</v>
      </c>
      <c r="G60" s="119">
        <f t="shared" si="129"/>
        <v>0</v>
      </c>
      <c r="H60" s="120">
        <f t="shared" si="129"/>
        <v>0</v>
      </c>
      <c r="I60" s="120">
        <f t="shared" si="130"/>
        <v>0</v>
      </c>
      <c r="J60" s="120">
        <f t="shared" si="131"/>
        <v>0</v>
      </c>
      <c r="K60" s="120">
        <f t="shared" si="132"/>
        <v>0</v>
      </c>
      <c r="L60" s="120">
        <f t="shared" si="133"/>
        <v>0</v>
      </c>
      <c r="M60" s="120">
        <f>0</f>
        <v>0</v>
      </c>
      <c r="N60" s="120">
        <f t="shared" si="103"/>
        <v>0</v>
      </c>
      <c r="O60" s="194">
        <f t="shared" si="134"/>
        <v>0</v>
      </c>
      <c r="P60" s="195">
        <f t="shared" si="134"/>
        <v>0</v>
      </c>
      <c r="Q60" s="196">
        <f t="shared" si="134"/>
        <v>0</v>
      </c>
      <c r="R60" s="197">
        <f t="shared" si="104"/>
        <v>0</v>
      </c>
      <c r="S60" s="197">
        <f t="shared" si="105"/>
        <v>0</v>
      </c>
      <c r="T60" s="119">
        <f t="shared" si="135"/>
        <v>0</v>
      </c>
      <c r="U60" s="120">
        <f t="shared" si="135"/>
        <v>0</v>
      </c>
      <c r="V60" s="120">
        <f t="shared" si="136"/>
        <v>0</v>
      </c>
      <c r="W60" s="120">
        <f t="shared" si="137"/>
        <v>0</v>
      </c>
      <c r="X60" s="120">
        <f t="shared" si="138"/>
        <v>0</v>
      </c>
      <c r="Y60" s="120">
        <f t="shared" si="139"/>
        <v>0</v>
      </c>
      <c r="Z60" s="120">
        <f>0</f>
        <v>0</v>
      </c>
      <c r="AA60" s="120">
        <f t="shared" si="106"/>
        <v>0</v>
      </c>
      <c r="AB60" s="194">
        <f t="shared" si="140"/>
        <v>0</v>
      </c>
      <c r="AC60" s="195">
        <f t="shared" si="140"/>
        <v>0</v>
      </c>
      <c r="AD60" s="196">
        <f t="shared" si="140"/>
        <v>0</v>
      </c>
      <c r="AE60" s="197">
        <f t="shared" si="107"/>
        <v>0</v>
      </c>
      <c r="AF60" s="197">
        <f t="shared" si="108"/>
        <v>0</v>
      </c>
      <c r="AG60" s="119">
        <f t="shared" si="141"/>
        <v>0</v>
      </c>
      <c r="AH60" s="120">
        <f t="shared" si="141"/>
        <v>0</v>
      </c>
      <c r="AI60" s="120">
        <f t="shared" si="142"/>
        <v>0</v>
      </c>
      <c r="AJ60" s="120">
        <f t="shared" si="143"/>
        <v>0</v>
      </c>
      <c r="AK60" s="120">
        <f t="shared" si="144"/>
        <v>0</v>
      </c>
      <c r="AL60" s="120">
        <f t="shared" si="145"/>
        <v>0</v>
      </c>
      <c r="AM60" s="120">
        <f>0</f>
        <v>0</v>
      </c>
      <c r="AN60" s="120">
        <f t="shared" si="109"/>
        <v>0</v>
      </c>
      <c r="AO60" s="194">
        <f t="shared" si="146"/>
        <v>0</v>
      </c>
      <c r="AP60" s="195">
        <f t="shared" si="146"/>
        <v>0</v>
      </c>
      <c r="AQ60" s="196">
        <f t="shared" si="146"/>
        <v>0</v>
      </c>
      <c r="AR60" s="197">
        <f t="shared" si="110"/>
        <v>0</v>
      </c>
      <c r="AS60" s="197">
        <f t="shared" si="111"/>
        <v>0</v>
      </c>
      <c r="AT60" s="119">
        <f t="shared" si="147"/>
        <v>0</v>
      </c>
      <c r="AU60" s="120">
        <f t="shared" si="147"/>
        <v>0</v>
      </c>
      <c r="AV60" s="120">
        <f t="shared" si="148"/>
        <v>0</v>
      </c>
      <c r="AW60" s="120">
        <f t="shared" si="149"/>
        <v>0</v>
      </c>
      <c r="AX60" s="120">
        <f t="shared" si="150"/>
        <v>0</v>
      </c>
      <c r="AY60" s="120">
        <f t="shared" si="151"/>
        <v>0</v>
      </c>
      <c r="AZ60" s="120">
        <f>0</f>
        <v>0</v>
      </c>
      <c r="BA60" s="120">
        <f t="shared" si="112"/>
        <v>0</v>
      </c>
      <c r="BB60" s="194">
        <f t="shared" si="152"/>
        <v>0</v>
      </c>
      <c r="BC60" s="195">
        <f t="shared" si="152"/>
        <v>0</v>
      </c>
      <c r="BD60" s="196">
        <f t="shared" si="152"/>
        <v>0</v>
      </c>
      <c r="BE60" s="197">
        <f t="shared" si="113"/>
        <v>0</v>
      </c>
      <c r="BF60" s="197">
        <f t="shared" si="114"/>
        <v>0</v>
      </c>
      <c r="BG60" s="119">
        <f t="shared" si="153"/>
        <v>0</v>
      </c>
      <c r="BH60" s="120">
        <f t="shared" si="153"/>
        <v>0</v>
      </c>
      <c r="BI60" s="120">
        <f t="shared" si="154"/>
        <v>0</v>
      </c>
      <c r="BJ60" s="120">
        <f t="shared" si="155"/>
        <v>0</v>
      </c>
      <c r="BK60" s="120">
        <f t="shared" si="156"/>
        <v>0</v>
      </c>
      <c r="BL60" s="120">
        <f t="shared" si="157"/>
        <v>0</v>
      </c>
      <c r="BM60" s="120">
        <f>0</f>
        <v>0</v>
      </c>
      <c r="BN60" s="120">
        <f t="shared" si="115"/>
        <v>0</v>
      </c>
      <c r="BO60" s="194">
        <f t="shared" si="158"/>
        <v>0</v>
      </c>
      <c r="BP60" s="195">
        <f t="shared" si="158"/>
        <v>0</v>
      </c>
      <c r="BQ60" s="196">
        <f t="shared" si="158"/>
        <v>0</v>
      </c>
      <c r="BR60" s="197">
        <f t="shared" si="116"/>
        <v>0</v>
      </c>
      <c r="BS60" s="197">
        <f t="shared" si="117"/>
        <v>0</v>
      </c>
      <c r="BT60" s="119">
        <f t="shared" si="159"/>
        <v>0</v>
      </c>
      <c r="BU60" s="120">
        <f t="shared" si="159"/>
        <v>0</v>
      </c>
      <c r="BV60" s="120">
        <f t="shared" si="160"/>
        <v>0</v>
      </c>
      <c r="BW60" s="120">
        <f t="shared" si="161"/>
        <v>0</v>
      </c>
      <c r="BX60" s="120">
        <f t="shared" si="162"/>
        <v>0</v>
      </c>
      <c r="BY60" s="120">
        <f t="shared" si="163"/>
        <v>0</v>
      </c>
      <c r="BZ60" s="120">
        <f>0</f>
        <v>0</v>
      </c>
      <c r="CA60" s="120">
        <f t="shared" si="118"/>
        <v>0</v>
      </c>
      <c r="CB60" s="194">
        <f t="shared" si="164"/>
        <v>0</v>
      </c>
      <c r="CC60" s="195">
        <f t="shared" si="164"/>
        <v>0</v>
      </c>
      <c r="CD60" s="196">
        <f t="shared" si="164"/>
        <v>0</v>
      </c>
      <c r="CE60" s="197">
        <f t="shared" si="119"/>
        <v>0</v>
      </c>
      <c r="CF60" s="197">
        <f t="shared" si="120"/>
        <v>0</v>
      </c>
      <c r="CG60" s="119">
        <f t="shared" si="165"/>
        <v>0</v>
      </c>
      <c r="CH60" s="120">
        <f t="shared" si="165"/>
        <v>0</v>
      </c>
      <c r="CI60" s="120">
        <f t="shared" si="166"/>
        <v>0</v>
      </c>
      <c r="CJ60" s="120">
        <f t="shared" si="167"/>
        <v>0</v>
      </c>
      <c r="CK60" s="120">
        <f t="shared" si="168"/>
        <v>0</v>
      </c>
      <c r="CL60" s="120">
        <f t="shared" si="169"/>
        <v>0</v>
      </c>
      <c r="CM60" s="120">
        <f>0</f>
        <v>0</v>
      </c>
      <c r="CN60" s="120">
        <f t="shared" si="121"/>
        <v>0</v>
      </c>
      <c r="CO60" s="194">
        <f t="shared" si="170"/>
        <v>0</v>
      </c>
      <c r="CP60" s="195">
        <f t="shared" si="170"/>
        <v>0</v>
      </c>
      <c r="CQ60" s="196" t="str">
        <f t="shared" si="170"/>
        <v/>
      </c>
      <c r="CR60" s="197" t="str">
        <f t="shared" si="122"/>
        <v/>
      </c>
      <c r="CS60" s="197" t="str">
        <f t="shared" si="123"/>
        <v/>
      </c>
      <c r="CT60" s="119">
        <f t="shared" si="171"/>
        <v>0</v>
      </c>
      <c r="CU60" s="120">
        <f t="shared" si="171"/>
        <v>0</v>
      </c>
      <c r="CV60" s="120" t="str">
        <f t="shared" si="124"/>
        <v/>
      </c>
      <c r="CW60" s="120" t="str">
        <f t="shared" si="125"/>
        <v/>
      </c>
      <c r="CX60" s="120" t="str">
        <f t="shared" si="126"/>
        <v/>
      </c>
      <c r="CY60" s="120" t="str">
        <f t="shared" si="127"/>
        <v/>
      </c>
      <c r="CZ60" s="120">
        <f>0</f>
        <v>0</v>
      </c>
      <c r="DA60" s="120"/>
      <c r="DB60" s="132" t="str">
        <f t="shared" si="172"/>
        <v/>
      </c>
      <c r="DC60" s="133" t="str">
        <f t="shared" si="173"/>
        <v/>
      </c>
    </row>
    <row r="61" spans="1:108">
      <c r="A61" s="199">
        <f t="shared" si="128"/>
        <v>0</v>
      </c>
      <c r="B61" s="194">
        <f t="shared" si="128"/>
        <v>0</v>
      </c>
      <c r="C61" s="195">
        <f t="shared" si="128"/>
        <v>0</v>
      </c>
      <c r="D61" s="196">
        <f t="shared" si="128"/>
        <v>0</v>
      </c>
      <c r="E61" s="197">
        <f t="shared" si="101"/>
        <v>0</v>
      </c>
      <c r="F61" s="197">
        <f t="shared" si="102"/>
        <v>0</v>
      </c>
      <c r="G61" s="119">
        <f t="shared" si="129"/>
        <v>0</v>
      </c>
      <c r="H61" s="120">
        <f t="shared" si="129"/>
        <v>0</v>
      </c>
      <c r="I61" s="120">
        <f t="shared" si="130"/>
        <v>0</v>
      </c>
      <c r="J61" s="120">
        <f t="shared" si="131"/>
        <v>0</v>
      </c>
      <c r="K61" s="120">
        <f t="shared" si="132"/>
        <v>0</v>
      </c>
      <c r="L61" s="120">
        <f t="shared" si="133"/>
        <v>0</v>
      </c>
      <c r="M61" s="120">
        <f>0</f>
        <v>0</v>
      </c>
      <c r="N61" s="120">
        <f t="shared" si="103"/>
        <v>0</v>
      </c>
      <c r="O61" s="194">
        <f t="shared" si="134"/>
        <v>0</v>
      </c>
      <c r="P61" s="195">
        <f t="shared" si="134"/>
        <v>0</v>
      </c>
      <c r="Q61" s="196">
        <f t="shared" si="134"/>
        <v>0</v>
      </c>
      <c r="R61" s="197">
        <f t="shared" si="104"/>
        <v>0</v>
      </c>
      <c r="S61" s="197">
        <f t="shared" si="105"/>
        <v>0</v>
      </c>
      <c r="T61" s="119">
        <f t="shared" si="135"/>
        <v>0</v>
      </c>
      <c r="U61" s="120">
        <f t="shared" si="135"/>
        <v>0</v>
      </c>
      <c r="V61" s="120">
        <f t="shared" si="136"/>
        <v>0</v>
      </c>
      <c r="W61" s="120">
        <f t="shared" si="137"/>
        <v>0</v>
      </c>
      <c r="X61" s="120">
        <f t="shared" si="138"/>
        <v>0</v>
      </c>
      <c r="Y61" s="120">
        <f t="shared" si="139"/>
        <v>0</v>
      </c>
      <c r="Z61" s="120">
        <f>0</f>
        <v>0</v>
      </c>
      <c r="AA61" s="120">
        <f t="shared" si="106"/>
        <v>0</v>
      </c>
      <c r="AB61" s="194">
        <f t="shared" si="140"/>
        <v>0</v>
      </c>
      <c r="AC61" s="195">
        <f t="shared" si="140"/>
        <v>0</v>
      </c>
      <c r="AD61" s="196">
        <f t="shared" si="140"/>
        <v>0</v>
      </c>
      <c r="AE61" s="197">
        <f t="shared" si="107"/>
        <v>0</v>
      </c>
      <c r="AF61" s="197">
        <f t="shared" si="108"/>
        <v>0</v>
      </c>
      <c r="AG61" s="119">
        <f t="shared" si="141"/>
        <v>0</v>
      </c>
      <c r="AH61" s="120">
        <f t="shared" si="141"/>
        <v>0</v>
      </c>
      <c r="AI61" s="120">
        <f t="shared" si="142"/>
        <v>0</v>
      </c>
      <c r="AJ61" s="120">
        <f t="shared" si="143"/>
        <v>0</v>
      </c>
      <c r="AK61" s="120">
        <f t="shared" si="144"/>
        <v>0</v>
      </c>
      <c r="AL61" s="120">
        <f t="shared" si="145"/>
        <v>0</v>
      </c>
      <c r="AM61" s="120">
        <f>0</f>
        <v>0</v>
      </c>
      <c r="AN61" s="120">
        <f t="shared" si="109"/>
        <v>0</v>
      </c>
      <c r="AO61" s="194">
        <f t="shared" si="146"/>
        <v>0</v>
      </c>
      <c r="AP61" s="195">
        <f t="shared" si="146"/>
        <v>0</v>
      </c>
      <c r="AQ61" s="196">
        <f t="shared" si="146"/>
        <v>0</v>
      </c>
      <c r="AR61" s="197">
        <f t="shared" si="110"/>
        <v>0</v>
      </c>
      <c r="AS61" s="197">
        <f t="shared" si="111"/>
        <v>0</v>
      </c>
      <c r="AT61" s="119">
        <f t="shared" si="147"/>
        <v>0</v>
      </c>
      <c r="AU61" s="120">
        <f t="shared" si="147"/>
        <v>0</v>
      </c>
      <c r="AV61" s="120">
        <f t="shared" si="148"/>
        <v>0</v>
      </c>
      <c r="AW61" s="120">
        <f t="shared" si="149"/>
        <v>0</v>
      </c>
      <c r="AX61" s="120">
        <f t="shared" si="150"/>
        <v>0</v>
      </c>
      <c r="AY61" s="120">
        <f t="shared" si="151"/>
        <v>0</v>
      </c>
      <c r="AZ61" s="120">
        <f>0</f>
        <v>0</v>
      </c>
      <c r="BA61" s="120">
        <f t="shared" si="112"/>
        <v>0</v>
      </c>
      <c r="BB61" s="194">
        <f t="shared" si="152"/>
        <v>0</v>
      </c>
      <c r="BC61" s="195">
        <f t="shared" si="152"/>
        <v>0</v>
      </c>
      <c r="BD61" s="196">
        <f t="shared" si="152"/>
        <v>0</v>
      </c>
      <c r="BE61" s="197">
        <f t="shared" si="113"/>
        <v>0</v>
      </c>
      <c r="BF61" s="197">
        <f t="shared" si="114"/>
        <v>0</v>
      </c>
      <c r="BG61" s="119">
        <f t="shared" si="153"/>
        <v>0</v>
      </c>
      <c r="BH61" s="120">
        <f t="shared" si="153"/>
        <v>0</v>
      </c>
      <c r="BI61" s="120">
        <f t="shared" si="154"/>
        <v>0</v>
      </c>
      <c r="BJ61" s="120">
        <f t="shared" si="155"/>
        <v>0</v>
      </c>
      <c r="BK61" s="120">
        <f t="shared" si="156"/>
        <v>0</v>
      </c>
      <c r="BL61" s="120">
        <f t="shared" si="157"/>
        <v>0</v>
      </c>
      <c r="BM61" s="120">
        <f>0</f>
        <v>0</v>
      </c>
      <c r="BN61" s="120">
        <f t="shared" si="115"/>
        <v>0</v>
      </c>
      <c r="BO61" s="194">
        <f t="shared" si="158"/>
        <v>0</v>
      </c>
      <c r="BP61" s="195">
        <f t="shared" si="158"/>
        <v>0</v>
      </c>
      <c r="BQ61" s="196">
        <f t="shared" si="158"/>
        <v>0</v>
      </c>
      <c r="BR61" s="197">
        <f t="shared" si="116"/>
        <v>0</v>
      </c>
      <c r="BS61" s="197">
        <f t="shared" si="117"/>
        <v>0</v>
      </c>
      <c r="BT61" s="119">
        <f t="shared" si="159"/>
        <v>0</v>
      </c>
      <c r="BU61" s="120">
        <f t="shared" si="159"/>
        <v>0</v>
      </c>
      <c r="BV61" s="120">
        <f t="shared" si="160"/>
        <v>0</v>
      </c>
      <c r="BW61" s="120">
        <f t="shared" si="161"/>
        <v>0</v>
      </c>
      <c r="BX61" s="120">
        <f t="shared" si="162"/>
        <v>0</v>
      </c>
      <c r="BY61" s="120">
        <f t="shared" si="163"/>
        <v>0</v>
      </c>
      <c r="BZ61" s="120">
        <f>0</f>
        <v>0</v>
      </c>
      <c r="CA61" s="120">
        <f t="shared" si="118"/>
        <v>0</v>
      </c>
      <c r="CB61" s="194">
        <f t="shared" si="164"/>
        <v>0</v>
      </c>
      <c r="CC61" s="195">
        <f t="shared" si="164"/>
        <v>0</v>
      </c>
      <c r="CD61" s="196">
        <f t="shared" si="164"/>
        <v>0</v>
      </c>
      <c r="CE61" s="197">
        <f t="shared" si="119"/>
        <v>0</v>
      </c>
      <c r="CF61" s="197">
        <f t="shared" si="120"/>
        <v>0</v>
      </c>
      <c r="CG61" s="119">
        <f t="shared" si="165"/>
        <v>0</v>
      </c>
      <c r="CH61" s="120">
        <f t="shared" si="165"/>
        <v>0</v>
      </c>
      <c r="CI61" s="120">
        <f t="shared" si="166"/>
        <v>0</v>
      </c>
      <c r="CJ61" s="120">
        <f t="shared" si="167"/>
        <v>0</v>
      </c>
      <c r="CK61" s="120">
        <f t="shared" si="168"/>
        <v>0</v>
      </c>
      <c r="CL61" s="120">
        <f t="shared" si="169"/>
        <v>0</v>
      </c>
      <c r="CM61" s="120">
        <f>0</f>
        <v>0</v>
      </c>
      <c r="CN61" s="120">
        <f t="shared" si="121"/>
        <v>0</v>
      </c>
      <c r="CO61" s="194">
        <f t="shared" si="170"/>
        <v>0</v>
      </c>
      <c r="CP61" s="195">
        <f t="shared" si="170"/>
        <v>0</v>
      </c>
      <c r="CQ61" s="196" t="str">
        <f t="shared" si="170"/>
        <v/>
      </c>
      <c r="CR61" s="197" t="str">
        <f t="shared" si="122"/>
        <v/>
      </c>
      <c r="CS61" s="197" t="str">
        <f t="shared" si="123"/>
        <v/>
      </c>
      <c r="CT61" s="119">
        <f t="shared" si="171"/>
        <v>0</v>
      </c>
      <c r="CU61" s="120">
        <f t="shared" si="171"/>
        <v>0</v>
      </c>
      <c r="CV61" s="120" t="str">
        <f t="shared" si="124"/>
        <v/>
      </c>
      <c r="CW61" s="120" t="str">
        <f t="shared" si="125"/>
        <v/>
      </c>
      <c r="CX61" s="120" t="str">
        <f t="shared" si="126"/>
        <v/>
      </c>
      <c r="CY61" s="120" t="str">
        <f t="shared" si="127"/>
        <v/>
      </c>
      <c r="CZ61" s="120">
        <f>0</f>
        <v>0</v>
      </c>
      <c r="DA61" s="120"/>
      <c r="DB61" s="132" t="str">
        <f t="shared" si="172"/>
        <v/>
      </c>
      <c r="DC61" s="133" t="str">
        <f t="shared" si="173"/>
        <v/>
      </c>
    </row>
    <row r="62" spans="1:108">
      <c r="A62" s="199">
        <f t="shared" si="128"/>
        <v>0</v>
      </c>
      <c r="B62" s="194">
        <f t="shared" si="128"/>
        <v>0</v>
      </c>
      <c r="C62" s="195">
        <f t="shared" si="128"/>
        <v>0</v>
      </c>
      <c r="D62" s="196">
        <f t="shared" si="128"/>
        <v>0</v>
      </c>
      <c r="E62" s="197">
        <f t="shared" si="101"/>
        <v>0</v>
      </c>
      <c r="F62" s="197">
        <f t="shared" si="102"/>
        <v>0</v>
      </c>
      <c r="G62" s="119">
        <f t="shared" si="129"/>
        <v>0</v>
      </c>
      <c r="H62" s="120">
        <f t="shared" si="129"/>
        <v>0</v>
      </c>
      <c r="I62" s="120">
        <f t="shared" si="130"/>
        <v>0</v>
      </c>
      <c r="J62" s="120">
        <f t="shared" si="131"/>
        <v>0</v>
      </c>
      <c r="K62" s="120">
        <f t="shared" si="132"/>
        <v>0</v>
      </c>
      <c r="L62" s="120">
        <f t="shared" si="133"/>
        <v>0</v>
      </c>
      <c r="M62" s="120">
        <f>0</f>
        <v>0</v>
      </c>
      <c r="N62" s="121">
        <f t="shared" si="103"/>
        <v>0</v>
      </c>
      <c r="O62" s="194">
        <f t="shared" si="134"/>
        <v>0</v>
      </c>
      <c r="P62" s="195">
        <f t="shared" si="134"/>
        <v>0</v>
      </c>
      <c r="Q62" s="196">
        <f t="shared" si="134"/>
        <v>0</v>
      </c>
      <c r="R62" s="197">
        <f t="shared" si="104"/>
        <v>0</v>
      </c>
      <c r="S62" s="197">
        <f t="shared" si="105"/>
        <v>0</v>
      </c>
      <c r="T62" s="119">
        <f t="shared" si="135"/>
        <v>0</v>
      </c>
      <c r="U62" s="120">
        <f t="shared" si="135"/>
        <v>0</v>
      </c>
      <c r="V62" s="120">
        <f t="shared" si="136"/>
        <v>0</v>
      </c>
      <c r="W62" s="120">
        <f t="shared" si="137"/>
        <v>0</v>
      </c>
      <c r="X62" s="120">
        <f t="shared" si="138"/>
        <v>0</v>
      </c>
      <c r="Y62" s="120">
        <f t="shared" si="139"/>
        <v>0</v>
      </c>
      <c r="Z62" s="120">
        <f>0</f>
        <v>0</v>
      </c>
      <c r="AA62" s="120">
        <f t="shared" si="106"/>
        <v>0</v>
      </c>
      <c r="AB62" s="194">
        <f t="shared" si="140"/>
        <v>0</v>
      </c>
      <c r="AC62" s="195">
        <f t="shared" si="140"/>
        <v>0</v>
      </c>
      <c r="AD62" s="196">
        <f t="shared" si="140"/>
        <v>0</v>
      </c>
      <c r="AE62" s="197">
        <f t="shared" si="107"/>
        <v>0</v>
      </c>
      <c r="AF62" s="197">
        <f t="shared" si="108"/>
        <v>0</v>
      </c>
      <c r="AG62" s="119">
        <f t="shared" si="141"/>
        <v>0</v>
      </c>
      <c r="AH62" s="120">
        <f t="shared" si="141"/>
        <v>0</v>
      </c>
      <c r="AI62" s="120">
        <f t="shared" si="142"/>
        <v>0</v>
      </c>
      <c r="AJ62" s="120">
        <f t="shared" si="143"/>
        <v>0</v>
      </c>
      <c r="AK62" s="120">
        <f t="shared" si="144"/>
        <v>0</v>
      </c>
      <c r="AL62" s="120">
        <f t="shared" si="145"/>
        <v>0</v>
      </c>
      <c r="AM62" s="120">
        <f>0</f>
        <v>0</v>
      </c>
      <c r="AN62" s="120">
        <f t="shared" si="109"/>
        <v>0</v>
      </c>
      <c r="AO62" s="194">
        <f t="shared" si="146"/>
        <v>0</v>
      </c>
      <c r="AP62" s="195">
        <f t="shared" si="146"/>
        <v>0</v>
      </c>
      <c r="AQ62" s="196">
        <f t="shared" si="146"/>
        <v>0</v>
      </c>
      <c r="AR62" s="197">
        <f t="shared" si="110"/>
        <v>0</v>
      </c>
      <c r="AS62" s="197">
        <f t="shared" si="111"/>
        <v>0</v>
      </c>
      <c r="AT62" s="119">
        <f t="shared" si="147"/>
        <v>0</v>
      </c>
      <c r="AU62" s="120">
        <f t="shared" si="147"/>
        <v>0</v>
      </c>
      <c r="AV62" s="120">
        <f t="shared" si="148"/>
        <v>0</v>
      </c>
      <c r="AW62" s="120">
        <f t="shared" si="149"/>
        <v>0</v>
      </c>
      <c r="AX62" s="120">
        <f t="shared" si="150"/>
        <v>0</v>
      </c>
      <c r="AY62" s="120">
        <f t="shared" si="151"/>
        <v>0</v>
      </c>
      <c r="AZ62" s="120">
        <f>0</f>
        <v>0</v>
      </c>
      <c r="BA62" s="120">
        <f t="shared" si="112"/>
        <v>0</v>
      </c>
      <c r="BB62" s="194">
        <f t="shared" si="152"/>
        <v>0</v>
      </c>
      <c r="BC62" s="195">
        <f t="shared" si="152"/>
        <v>0</v>
      </c>
      <c r="BD62" s="196">
        <f t="shared" si="152"/>
        <v>0</v>
      </c>
      <c r="BE62" s="197">
        <f t="shared" si="113"/>
        <v>0</v>
      </c>
      <c r="BF62" s="197">
        <f t="shared" si="114"/>
        <v>0</v>
      </c>
      <c r="BG62" s="119">
        <f t="shared" si="153"/>
        <v>0</v>
      </c>
      <c r="BH62" s="120">
        <f t="shared" si="153"/>
        <v>0</v>
      </c>
      <c r="BI62" s="120">
        <f t="shared" si="154"/>
        <v>0</v>
      </c>
      <c r="BJ62" s="120">
        <f t="shared" si="155"/>
        <v>0</v>
      </c>
      <c r="BK62" s="120">
        <f t="shared" si="156"/>
        <v>0</v>
      </c>
      <c r="BL62" s="120">
        <f t="shared" si="157"/>
        <v>0</v>
      </c>
      <c r="BM62" s="120">
        <f>0</f>
        <v>0</v>
      </c>
      <c r="BN62" s="120">
        <f t="shared" si="115"/>
        <v>0</v>
      </c>
      <c r="BO62" s="194">
        <f t="shared" si="158"/>
        <v>0</v>
      </c>
      <c r="BP62" s="195">
        <f t="shared" si="158"/>
        <v>0</v>
      </c>
      <c r="BQ62" s="196">
        <f t="shared" si="158"/>
        <v>0</v>
      </c>
      <c r="BR62" s="197">
        <f t="shared" si="116"/>
        <v>0</v>
      </c>
      <c r="BS62" s="197">
        <f t="shared" si="117"/>
        <v>0</v>
      </c>
      <c r="BT62" s="119">
        <f t="shared" si="159"/>
        <v>0</v>
      </c>
      <c r="BU62" s="120">
        <f t="shared" si="159"/>
        <v>0</v>
      </c>
      <c r="BV62" s="120">
        <f t="shared" si="160"/>
        <v>0</v>
      </c>
      <c r="BW62" s="120">
        <f t="shared" si="161"/>
        <v>0</v>
      </c>
      <c r="BX62" s="120">
        <f t="shared" si="162"/>
        <v>0</v>
      </c>
      <c r="BY62" s="120">
        <f t="shared" si="163"/>
        <v>0</v>
      </c>
      <c r="BZ62" s="120">
        <f>0</f>
        <v>0</v>
      </c>
      <c r="CA62" s="120">
        <f t="shared" si="118"/>
        <v>0</v>
      </c>
      <c r="CB62" s="194">
        <f t="shared" si="164"/>
        <v>0</v>
      </c>
      <c r="CC62" s="195">
        <f t="shared" si="164"/>
        <v>0</v>
      </c>
      <c r="CD62" s="196">
        <f t="shared" si="164"/>
        <v>0</v>
      </c>
      <c r="CE62" s="197">
        <f t="shared" si="119"/>
        <v>0</v>
      </c>
      <c r="CF62" s="197">
        <f t="shared" si="120"/>
        <v>0</v>
      </c>
      <c r="CG62" s="119">
        <f t="shared" si="165"/>
        <v>0</v>
      </c>
      <c r="CH62" s="120">
        <f t="shared" si="165"/>
        <v>0</v>
      </c>
      <c r="CI62" s="120">
        <f t="shared" si="166"/>
        <v>0</v>
      </c>
      <c r="CJ62" s="120">
        <f t="shared" si="167"/>
        <v>0</v>
      </c>
      <c r="CK62" s="120">
        <f t="shared" si="168"/>
        <v>0</v>
      </c>
      <c r="CL62" s="120">
        <f t="shared" si="169"/>
        <v>0</v>
      </c>
      <c r="CM62" s="120">
        <f>0</f>
        <v>0</v>
      </c>
      <c r="CN62" s="120">
        <f t="shared" si="121"/>
        <v>0</v>
      </c>
      <c r="CO62" s="194">
        <f t="shared" si="170"/>
        <v>0</v>
      </c>
      <c r="CP62" s="195">
        <f t="shared" si="170"/>
        <v>0</v>
      </c>
      <c r="CQ62" s="196" t="str">
        <f t="shared" si="170"/>
        <v/>
      </c>
      <c r="CR62" s="197" t="str">
        <f t="shared" si="122"/>
        <v/>
      </c>
      <c r="CS62" s="197" t="str">
        <f t="shared" si="123"/>
        <v/>
      </c>
      <c r="CT62" s="119">
        <f t="shared" si="171"/>
        <v>0</v>
      </c>
      <c r="CU62" s="120">
        <f t="shared" si="171"/>
        <v>0</v>
      </c>
      <c r="CV62" s="120" t="str">
        <f t="shared" si="124"/>
        <v/>
      </c>
      <c r="CW62" s="120" t="str">
        <f t="shared" si="125"/>
        <v/>
      </c>
      <c r="CX62" s="120" t="str">
        <f t="shared" si="126"/>
        <v/>
      </c>
      <c r="CY62" s="120" t="str">
        <f t="shared" si="127"/>
        <v/>
      </c>
      <c r="CZ62" s="120">
        <f>0</f>
        <v>0</v>
      </c>
      <c r="DA62" s="120"/>
      <c r="DB62" s="132" t="str">
        <f t="shared" si="172"/>
        <v/>
      </c>
      <c r="DC62" s="133" t="str">
        <f t="shared" si="173"/>
        <v/>
      </c>
    </row>
    <row r="63" spans="1:108">
      <c r="A63" s="199">
        <f t="shared" si="128"/>
        <v>0</v>
      </c>
      <c r="B63" s="194">
        <f t="shared" si="128"/>
        <v>0</v>
      </c>
      <c r="C63" s="195">
        <f t="shared" si="128"/>
        <v>0</v>
      </c>
      <c r="D63" s="196">
        <f t="shared" si="128"/>
        <v>0</v>
      </c>
      <c r="E63" s="197">
        <f t="shared" si="101"/>
        <v>0</v>
      </c>
      <c r="F63" s="197">
        <f t="shared" si="102"/>
        <v>0</v>
      </c>
      <c r="G63" s="119">
        <f t="shared" si="129"/>
        <v>0</v>
      </c>
      <c r="H63" s="120">
        <f t="shared" si="129"/>
        <v>0</v>
      </c>
      <c r="I63" s="120">
        <f t="shared" si="130"/>
        <v>0</v>
      </c>
      <c r="J63" s="120">
        <f t="shared" si="131"/>
        <v>0</v>
      </c>
      <c r="K63" s="120">
        <f t="shared" si="132"/>
        <v>0</v>
      </c>
      <c r="L63" s="120">
        <f t="shared" si="133"/>
        <v>0</v>
      </c>
      <c r="M63" s="120">
        <f>0</f>
        <v>0</v>
      </c>
      <c r="N63" s="121">
        <f t="shared" si="103"/>
        <v>0</v>
      </c>
      <c r="O63" s="194">
        <f t="shared" si="134"/>
        <v>0</v>
      </c>
      <c r="P63" s="195">
        <f t="shared" si="134"/>
        <v>0</v>
      </c>
      <c r="Q63" s="196">
        <f t="shared" si="134"/>
        <v>0</v>
      </c>
      <c r="R63" s="197">
        <f t="shared" si="104"/>
        <v>0</v>
      </c>
      <c r="S63" s="197">
        <f t="shared" si="105"/>
        <v>0</v>
      </c>
      <c r="T63" s="119">
        <f t="shared" si="135"/>
        <v>0</v>
      </c>
      <c r="U63" s="120">
        <f t="shared" si="135"/>
        <v>0</v>
      </c>
      <c r="V63" s="120">
        <f t="shared" si="136"/>
        <v>0</v>
      </c>
      <c r="W63" s="120">
        <f t="shared" si="137"/>
        <v>0</v>
      </c>
      <c r="X63" s="120">
        <f t="shared" si="138"/>
        <v>0</v>
      </c>
      <c r="Y63" s="120">
        <f t="shared" si="139"/>
        <v>0</v>
      </c>
      <c r="Z63" s="120">
        <f>0</f>
        <v>0</v>
      </c>
      <c r="AA63" s="120">
        <f t="shared" si="106"/>
        <v>0</v>
      </c>
      <c r="AB63" s="194">
        <f t="shared" si="140"/>
        <v>0</v>
      </c>
      <c r="AC63" s="195">
        <f t="shared" si="140"/>
        <v>0</v>
      </c>
      <c r="AD63" s="196">
        <f t="shared" si="140"/>
        <v>0</v>
      </c>
      <c r="AE63" s="197">
        <f t="shared" si="107"/>
        <v>0</v>
      </c>
      <c r="AF63" s="197">
        <f t="shared" si="108"/>
        <v>0</v>
      </c>
      <c r="AG63" s="119">
        <f t="shared" si="141"/>
        <v>0</v>
      </c>
      <c r="AH63" s="120">
        <f t="shared" si="141"/>
        <v>0</v>
      </c>
      <c r="AI63" s="120">
        <f t="shared" si="142"/>
        <v>0</v>
      </c>
      <c r="AJ63" s="120">
        <f t="shared" si="143"/>
        <v>0</v>
      </c>
      <c r="AK63" s="120">
        <f t="shared" si="144"/>
        <v>0</v>
      </c>
      <c r="AL63" s="120">
        <f t="shared" si="145"/>
        <v>0</v>
      </c>
      <c r="AM63" s="120">
        <f>0</f>
        <v>0</v>
      </c>
      <c r="AN63" s="120">
        <f t="shared" si="109"/>
        <v>0</v>
      </c>
      <c r="AO63" s="194">
        <f t="shared" si="146"/>
        <v>0</v>
      </c>
      <c r="AP63" s="195">
        <f t="shared" si="146"/>
        <v>0</v>
      </c>
      <c r="AQ63" s="196">
        <f t="shared" si="146"/>
        <v>0</v>
      </c>
      <c r="AR63" s="197">
        <f t="shared" si="110"/>
        <v>0</v>
      </c>
      <c r="AS63" s="197">
        <f t="shared" si="111"/>
        <v>0</v>
      </c>
      <c r="AT63" s="119">
        <f t="shared" si="147"/>
        <v>0</v>
      </c>
      <c r="AU63" s="120">
        <f t="shared" si="147"/>
        <v>0</v>
      </c>
      <c r="AV63" s="120">
        <f t="shared" si="148"/>
        <v>0</v>
      </c>
      <c r="AW63" s="120">
        <f t="shared" si="149"/>
        <v>0</v>
      </c>
      <c r="AX63" s="120">
        <f t="shared" si="150"/>
        <v>0</v>
      </c>
      <c r="AY63" s="120">
        <f t="shared" si="151"/>
        <v>0</v>
      </c>
      <c r="AZ63" s="120">
        <f>0</f>
        <v>0</v>
      </c>
      <c r="BA63" s="120">
        <f t="shared" si="112"/>
        <v>0</v>
      </c>
      <c r="BB63" s="194">
        <f t="shared" si="152"/>
        <v>0</v>
      </c>
      <c r="BC63" s="195">
        <f t="shared" si="152"/>
        <v>0</v>
      </c>
      <c r="BD63" s="196">
        <f t="shared" si="152"/>
        <v>0</v>
      </c>
      <c r="BE63" s="197">
        <f t="shared" si="113"/>
        <v>0</v>
      </c>
      <c r="BF63" s="197">
        <f t="shared" si="114"/>
        <v>0</v>
      </c>
      <c r="BG63" s="119">
        <f t="shared" si="153"/>
        <v>0</v>
      </c>
      <c r="BH63" s="120">
        <f t="shared" si="153"/>
        <v>0</v>
      </c>
      <c r="BI63" s="120">
        <f t="shared" si="154"/>
        <v>0</v>
      </c>
      <c r="BJ63" s="120">
        <f t="shared" si="155"/>
        <v>0</v>
      </c>
      <c r="BK63" s="120">
        <f t="shared" si="156"/>
        <v>0</v>
      </c>
      <c r="BL63" s="120">
        <f t="shared" si="157"/>
        <v>0</v>
      </c>
      <c r="BM63" s="120">
        <f>0</f>
        <v>0</v>
      </c>
      <c r="BN63" s="120">
        <f t="shared" si="115"/>
        <v>0</v>
      </c>
      <c r="BO63" s="194">
        <f t="shared" si="158"/>
        <v>0</v>
      </c>
      <c r="BP63" s="195">
        <f t="shared" si="158"/>
        <v>0</v>
      </c>
      <c r="BQ63" s="196">
        <f t="shared" si="158"/>
        <v>0</v>
      </c>
      <c r="BR63" s="197">
        <f t="shared" si="116"/>
        <v>0</v>
      </c>
      <c r="BS63" s="197">
        <f t="shared" si="117"/>
        <v>0</v>
      </c>
      <c r="BT63" s="119">
        <f t="shared" si="159"/>
        <v>0</v>
      </c>
      <c r="BU63" s="120">
        <f t="shared" si="159"/>
        <v>0</v>
      </c>
      <c r="BV63" s="120">
        <f t="shared" si="160"/>
        <v>0</v>
      </c>
      <c r="BW63" s="120">
        <f t="shared" si="161"/>
        <v>0</v>
      </c>
      <c r="BX63" s="120">
        <f t="shared" si="162"/>
        <v>0</v>
      </c>
      <c r="BY63" s="120">
        <f t="shared" si="163"/>
        <v>0</v>
      </c>
      <c r="BZ63" s="120">
        <f>0</f>
        <v>0</v>
      </c>
      <c r="CA63" s="120">
        <f t="shared" si="118"/>
        <v>0</v>
      </c>
      <c r="CB63" s="194">
        <f t="shared" si="164"/>
        <v>0</v>
      </c>
      <c r="CC63" s="195">
        <f t="shared" si="164"/>
        <v>0</v>
      </c>
      <c r="CD63" s="196">
        <f t="shared" si="164"/>
        <v>0</v>
      </c>
      <c r="CE63" s="197">
        <f t="shared" si="119"/>
        <v>0</v>
      </c>
      <c r="CF63" s="197">
        <f t="shared" si="120"/>
        <v>0</v>
      </c>
      <c r="CG63" s="119">
        <f t="shared" si="165"/>
        <v>0</v>
      </c>
      <c r="CH63" s="120">
        <f t="shared" si="165"/>
        <v>0</v>
      </c>
      <c r="CI63" s="120">
        <f t="shared" si="166"/>
        <v>0</v>
      </c>
      <c r="CJ63" s="120">
        <f t="shared" si="167"/>
        <v>0</v>
      </c>
      <c r="CK63" s="120">
        <f t="shared" si="168"/>
        <v>0</v>
      </c>
      <c r="CL63" s="120">
        <f t="shared" si="169"/>
        <v>0</v>
      </c>
      <c r="CM63" s="120">
        <f>0</f>
        <v>0</v>
      </c>
      <c r="CN63" s="120">
        <f t="shared" si="121"/>
        <v>0</v>
      </c>
      <c r="CO63" s="194">
        <f t="shared" si="170"/>
        <v>0</v>
      </c>
      <c r="CP63" s="195">
        <f t="shared" si="170"/>
        <v>0</v>
      </c>
      <c r="CQ63" s="196" t="str">
        <f t="shared" si="170"/>
        <v/>
      </c>
      <c r="CR63" s="197" t="str">
        <f t="shared" si="122"/>
        <v/>
      </c>
      <c r="CS63" s="197" t="str">
        <f t="shared" si="123"/>
        <v/>
      </c>
      <c r="CT63" s="119">
        <f t="shared" si="171"/>
        <v>0</v>
      </c>
      <c r="CU63" s="120">
        <f t="shared" si="171"/>
        <v>0</v>
      </c>
      <c r="CV63" s="120" t="str">
        <f t="shared" si="124"/>
        <v/>
      </c>
      <c r="CW63" s="120" t="str">
        <f t="shared" si="125"/>
        <v/>
      </c>
      <c r="CX63" s="120" t="str">
        <f t="shared" si="126"/>
        <v/>
      </c>
      <c r="CY63" s="120" t="str">
        <f t="shared" si="127"/>
        <v/>
      </c>
      <c r="CZ63" s="120">
        <f>0</f>
        <v>0</v>
      </c>
      <c r="DA63" s="120"/>
      <c r="DB63" s="132" t="str">
        <f t="shared" si="172"/>
        <v/>
      </c>
      <c r="DC63" s="133" t="str">
        <f t="shared" si="173"/>
        <v/>
      </c>
    </row>
    <row r="64" spans="1:108">
      <c r="A64" s="199">
        <f t="shared" si="128"/>
        <v>0</v>
      </c>
      <c r="B64" s="194">
        <f t="shared" si="128"/>
        <v>0</v>
      </c>
      <c r="C64" s="195">
        <f t="shared" si="128"/>
        <v>0</v>
      </c>
      <c r="D64" s="196">
        <f t="shared" si="128"/>
        <v>0</v>
      </c>
      <c r="E64" s="197">
        <f t="shared" si="101"/>
        <v>0</v>
      </c>
      <c r="F64" s="197">
        <f t="shared" si="102"/>
        <v>0</v>
      </c>
      <c r="G64" s="119">
        <f t="shared" si="129"/>
        <v>0</v>
      </c>
      <c r="H64" s="120">
        <f t="shared" si="129"/>
        <v>0</v>
      </c>
      <c r="I64" s="120">
        <f t="shared" si="130"/>
        <v>0</v>
      </c>
      <c r="J64" s="120">
        <f t="shared" si="131"/>
        <v>0</v>
      </c>
      <c r="K64" s="120">
        <f t="shared" si="132"/>
        <v>0</v>
      </c>
      <c r="L64" s="120">
        <f t="shared" si="133"/>
        <v>0</v>
      </c>
      <c r="M64" s="120">
        <f>0</f>
        <v>0</v>
      </c>
      <c r="N64" s="121">
        <f t="shared" si="103"/>
        <v>0</v>
      </c>
      <c r="O64" s="194">
        <f t="shared" si="134"/>
        <v>0</v>
      </c>
      <c r="P64" s="195">
        <f t="shared" si="134"/>
        <v>0</v>
      </c>
      <c r="Q64" s="196">
        <f t="shared" si="134"/>
        <v>0</v>
      </c>
      <c r="R64" s="197">
        <f t="shared" si="104"/>
        <v>0</v>
      </c>
      <c r="S64" s="197">
        <f t="shared" si="105"/>
        <v>0</v>
      </c>
      <c r="T64" s="119">
        <f t="shared" si="135"/>
        <v>0</v>
      </c>
      <c r="U64" s="120">
        <f t="shared" si="135"/>
        <v>0</v>
      </c>
      <c r="V64" s="120">
        <f t="shared" si="136"/>
        <v>0</v>
      </c>
      <c r="W64" s="120">
        <f t="shared" si="137"/>
        <v>0</v>
      </c>
      <c r="X64" s="120">
        <f t="shared" si="138"/>
        <v>0</v>
      </c>
      <c r="Y64" s="120">
        <f t="shared" si="139"/>
        <v>0</v>
      </c>
      <c r="Z64" s="120">
        <f>0</f>
        <v>0</v>
      </c>
      <c r="AA64" s="120">
        <f t="shared" si="106"/>
        <v>0</v>
      </c>
      <c r="AB64" s="194">
        <f t="shared" si="140"/>
        <v>0</v>
      </c>
      <c r="AC64" s="195">
        <f t="shared" si="140"/>
        <v>0</v>
      </c>
      <c r="AD64" s="196">
        <f t="shared" si="140"/>
        <v>0</v>
      </c>
      <c r="AE64" s="197">
        <f t="shared" si="107"/>
        <v>0</v>
      </c>
      <c r="AF64" s="197">
        <f t="shared" si="108"/>
        <v>0</v>
      </c>
      <c r="AG64" s="119">
        <f t="shared" si="141"/>
        <v>0</v>
      </c>
      <c r="AH64" s="120">
        <f t="shared" si="141"/>
        <v>0</v>
      </c>
      <c r="AI64" s="120">
        <f t="shared" si="142"/>
        <v>0</v>
      </c>
      <c r="AJ64" s="120">
        <f t="shared" si="143"/>
        <v>0</v>
      </c>
      <c r="AK64" s="120">
        <f t="shared" si="144"/>
        <v>0</v>
      </c>
      <c r="AL64" s="120">
        <f t="shared" si="145"/>
        <v>0</v>
      </c>
      <c r="AM64" s="120">
        <f>0</f>
        <v>0</v>
      </c>
      <c r="AN64" s="120">
        <f t="shared" si="109"/>
        <v>0</v>
      </c>
      <c r="AO64" s="194">
        <f t="shared" si="146"/>
        <v>0</v>
      </c>
      <c r="AP64" s="195">
        <f t="shared" si="146"/>
        <v>0</v>
      </c>
      <c r="AQ64" s="196">
        <f t="shared" si="146"/>
        <v>0</v>
      </c>
      <c r="AR64" s="197">
        <f t="shared" si="110"/>
        <v>0</v>
      </c>
      <c r="AS64" s="197">
        <f t="shared" si="111"/>
        <v>0</v>
      </c>
      <c r="AT64" s="119">
        <f t="shared" si="147"/>
        <v>0</v>
      </c>
      <c r="AU64" s="120">
        <f t="shared" si="147"/>
        <v>0</v>
      </c>
      <c r="AV64" s="120">
        <f t="shared" si="148"/>
        <v>0</v>
      </c>
      <c r="AW64" s="120">
        <f t="shared" si="149"/>
        <v>0</v>
      </c>
      <c r="AX64" s="120">
        <f t="shared" si="150"/>
        <v>0</v>
      </c>
      <c r="AY64" s="120">
        <f t="shared" si="151"/>
        <v>0</v>
      </c>
      <c r="AZ64" s="120">
        <f>0</f>
        <v>0</v>
      </c>
      <c r="BA64" s="120">
        <f t="shared" si="112"/>
        <v>0</v>
      </c>
      <c r="BB64" s="194">
        <f t="shared" si="152"/>
        <v>0</v>
      </c>
      <c r="BC64" s="195">
        <f t="shared" si="152"/>
        <v>0</v>
      </c>
      <c r="BD64" s="196">
        <f t="shared" si="152"/>
        <v>0</v>
      </c>
      <c r="BE64" s="197">
        <f t="shared" si="113"/>
        <v>0</v>
      </c>
      <c r="BF64" s="197">
        <f t="shared" si="114"/>
        <v>0</v>
      </c>
      <c r="BG64" s="119">
        <f t="shared" si="153"/>
        <v>0</v>
      </c>
      <c r="BH64" s="120">
        <f t="shared" si="153"/>
        <v>0</v>
      </c>
      <c r="BI64" s="120">
        <f t="shared" si="154"/>
        <v>0</v>
      </c>
      <c r="BJ64" s="120">
        <f t="shared" si="155"/>
        <v>0</v>
      </c>
      <c r="BK64" s="120">
        <f t="shared" si="156"/>
        <v>0</v>
      </c>
      <c r="BL64" s="120">
        <f t="shared" si="157"/>
        <v>0</v>
      </c>
      <c r="BM64" s="120">
        <f>0</f>
        <v>0</v>
      </c>
      <c r="BN64" s="120">
        <f t="shared" si="115"/>
        <v>0</v>
      </c>
      <c r="BO64" s="194">
        <f t="shared" si="158"/>
        <v>0</v>
      </c>
      <c r="BP64" s="195">
        <f t="shared" si="158"/>
        <v>0</v>
      </c>
      <c r="BQ64" s="196">
        <f t="shared" si="158"/>
        <v>0</v>
      </c>
      <c r="BR64" s="197">
        <f t="shared" si="116"/>
        <v>0</v>
      </c>
      <c r="BS64" s="197">
        <f t="shared" si="117"/>
        <v>0</v>
      </c>
      <c r="BT64" s="119">
        <f t="shared" si="159"/>
        <v>0</v>
      </c>
      <c r="BU64" s="120">
        <f t="shared" si="159"/>
        <v>0</v>
      </c>
      <c r="BV64" s="120">
        <f t="shared" si="160"/>
        <v>0</v>
      </c>
      <c r="BW64" s="120">
        <f t="shared" si="161"/>
        <v>0</v>
      </c>
      <c r="BX64" s="120">
        <f t="shared" si="162"/>
        <v>0</v>
      </c>
      <c r="BY64" s="120">
        <f t="shared" si="163"/>
        <v>0</v>
      </c>
      <c r="BZ64" s="120">
        <f>0</f>
        <v>0</v>
      </c>
      <c r="CA64" s="120">
        <f t="shared" si="118"/>
        <v>0</v>
      </c>
      <c r="CB64" s="194">
        <f t="shared" si="164"/>
        <v>0</v>
      </c>
      <c r="CC64" s="195">
        <f t="shared" si="164"/>
        <v>0</v>
      </c>
      <c r="CD64" s="196">
        <f t="shared" si="164"/>
        <v>0</v>
      </c>
      <c r="CE64" s="197">
        <f t="shared" si="119"/>
        <v>0</v>
      </c>
      <c r="CF64" s="197">
        <f t="shared" si="120"/>
        <v>0</v>
      </c>
      <c r="CG64" s="119">
        <f t="shared" si="165"/>
        <v>0</v>
      </c>
      <c r="CH64" s="120">
        <f t="shared" si="165"/>
        <v>0</v>
      </c>
      <c r="CI64" s="120">
        <f t="shared" si="166"/>
        <v>0</v>
      </c>
      <c r="CJ64" s="120">
        <f t="shared" si="167"/>
        <v>0</v>
      </c>
      <c r="CK64" s="120">
        <f t="shared" si="168"/>
        <v>0</v>
      </c>
      <c r="CL64" s="120">
        <f t="shared" si="169"/>
        <v>0</v>
      </c>
      <c r="CM64" s="120">
        <f>0</f>
        <v>0</v>
      </c>
      <c r="CN64" s="120">
        <f t="shared" si="121"/>
        <v>0</v>
      </c>
      <c r="CO64" s="194">
        <f t="shared" si="170"/>
        <v>0</v>
      </c>
      <c r="CP64" s="195">
        <f t="shared" si="170"/>
        <v>0</v>
      </c>
      <c r="CQ64" s="196" t="str">
        <f t="shared" si="170"/>
        <v/>
      </c>
      <c r="CR64" s="197" t="str">
        <f t="shared" si="122"/>
        <v/>
      </c>
      <c r="CS64" s="197" t="str">
        <f t="shared" si="123"/>
        <v/>
      </c>
      <c r="CT64" s="119">
        <f t="shared" si="171"/>
        <v>0</v>
      </c>
      <c r="CU64" s="120">
        <f t="shared" si="171"/>
        <v>0</v>
      </c>
      <c r="CV64" s="120" t="str">
        <f t="shared" si="124"/>
        <v/>
      </c>
      <c r="CW64" s="120" t="str">
        <f t="shared" si="125"/>
        <v/>
      </c>
      <c r="CX64" s="120" t="str">
        <f t="shared" si="126"/>
        <v/>
      </c>
      <c r="CY64" s="120" t="str">
        <f t="shared" si="127"/>
        <v/>
      </c>
      <c r="CZ64" s="120">
        <f>0</f>
        <v>0</v>
      </c>
      <c r="DA64" s="120"/>
      <c r="DB64" s="132" t="str">
        <f t="shared" si="172"/>
        <v/>
      </c>
      <c r="DC64" s="133" t="str">
        <f t="shared" si="173"/>
        <v/>
      </c>
    </row>
    <row r="65" spans="1:107">
      <c r="A65" s="199">
        <f t="shared" si="128"/>
        <v>0</v>
      </c>
      <c r="B65" s="194">
        <f t="shared" si="128"/>
        <v>0</v>
      </c>
      <c r="C65" s="195">
        <f t="shared" si="128"/>
        <v>0</v>
      </c>
      <c r="D65" s="196">
        <f>D21</f>
        <v>0</v>
      </c>
      <c r="E65" s="197">
        <f t="shared" si="101"/>
        <v>0</v>
      </c>
      <c r="F65" s="197">
        <f t="shared" si="102"/>
        <v>0</v>
      </c>
      <c r="G65" s="119">
        <f t="shared" si="129"/>
        <v>0</v>
      </c>
      <c r="H65" s="120">
        <f t="shared" si="129"/>
        <v>0</v>
      </c>
      <c r="I65" s="120">
        <f t="shared" si="130"/>
        <v>0</v>
      </c>
      <c r="J65" s="120">
        <f t="shared" si="131"/>
        <v>0</v>
      </c>
      <c r="K65" s="120">
        <f t="shared" si="132"/>
        <v>0</v>
      </c>
      <c r="L65" s="120">
        <f t="shared" si="133"/>
        <v>0</v>
      </c>
      <c r="M65" s="120">
        <f>0</f>
        <v>0</v>
      </c>
      <c r="N65" s="121">
        <f t="shared" si="103"/>
        <v>0</v>
      </c>
      <c r="O65" s="194">
        <f t="shared" si="134"/>
        <v>0</v>
      </c>
      <c r="P65" s="195">
        <f t="shared" si="134"/>
        <v>0</v>
      </c>
      <c r="Q65" s="196">
        <f t="shared" si="134"/>
        <v>0</v>
      </c>
      <c r="R65" s="197">
        <f t="shared" si="104"/>
        <v>0</v>
      </c>
      <c r="S65" s="197">
        <f t="shared" si="105"/>
        <v>0</v>
      </c>
      <c r="T65" s="119">
        <f t="shared" si="135"/>
        <v>0</v>
      </c>
      <c r="U65" s="120">
        <f t="shared" si="135"/>
        <v>0</v>
      </c>
      <c r="V65" s="120">
        <f t="shared" si="136"/>
        <v>0</v>
      </c>
      <c r="W65" s="120">
        <f t="shared" si="137"/>
        <v>0</v>
      </c>
      <c r="X65" s="120">
        <f t="shared" si="138"/>
        <v>0</v>
      </c>
      <c r="Y65" s="120">
        <f t="shared" si="139"/>
        <v>0</v>
      </c>
      <c r="Z65" s="120">
        <f>0</f>
        <v>0</v>
      </c>
      <c r="AA65" s="120">
        <f t="shared" si="106"/>
        <v>0</v>
      </c>
      <c r="AB65" s="194">
        <f t="shared" si="140"/>
        <v>0</v>
      </c>
      <c r="AC65" s="195">
        <f t="shared" si="140"/>
        <v>0</v>
      </c>
      <c r="AD65" s="196">
        <f t="shared" si="140"/>
        <v>0</v>
      </c>
      <c r="AE65" s="197">
        <f t="shared" si="107"/>
        <v>0</v>
      </c>
      <c r="AF65" s="197">
        <f t="shared" si="108"/>
        <v>0</v>
      </c>
      <c r="AG65" s="119">
        <f t="shared" si="141"/>
        <v>0</v>
      </c>
      <c r="AH65" s="120">
        <f t="shared" si="141"/>
        <v>0</v>
      </c>
      <c r="AI65" s="120">
        <f t="shared" si="142"/>
        <v>0</v>
      </c>
      <c r="AJ65" s="120">
        <f t="shared" si="143"/>
        <v>0</v>
      </c>
      <c r="AK65" s="120">
        <f t="shared" si="144"/>
        <v>0</v>
      </c>
      <c r="AL65" s="120">
        <f t="shared" si="145"/>
        <v>0</v>
      </c>
      <c r="AM65" s="120">
        <f>0</f>
        <v>0</v>
      </c>
      <c r="AN65" s="120">
        <f t="shared" si="109"/>
        <v>0</v>
      </c>
      <c r="AO65" s="194">
        <f t="shared" si="146"/>
        <v>0</v>
      </c>
      <c r="AP65" s="195">
        <f t="shared" si="146"/>
        <v>0</v>
      </c>
      <c r="AQ65" s="196">
        <f t="shared" si="146"/>
        <v>0</v>
      </c>
      <c r="AR65" s="197">
        <f t="shared" si="110"/>
        <v>0</v>
      </c>
      <c r="AS65" s="197">
        <f t="shared" si="111"/>
        <v>0</v>
      </c>
      <c r="AT65" s="119">
        <f t="shared" si="147"/>
        <v>0</v>
      </c>
      <c r="AU65" s="120">
        <f t="shared" si="147"/>
        <v>0</v>
      </c>
      <c r="AV65" s="120">
        <f t="shared" si="148"/>
        <v>0</v>
      </c>
      <c r="AW65" s="120">
        <f t="shared" si="149"/>
        <v>0</v>
      </c>
      <c r="AX65" s="120">
        <f t="shared" si="150"/>
        <v>0</v>
      </c>
      <c r="AY65" s="120">
        <f t="shared" si="151"/>
        <v>0</v>
      </c>
      <c r="AZ65" s="120">
        <f>0</f>
        <v>0</v>
      </c>
      <c r="BA65" s="120">
        <f t="shared" si="112"/>
        <v>0</v>
      </c>
      <c r="BB65" s="194">
        <f t="shared" si="152"/>
        <v>0</v>
      </c>
      <c r="BC65" s="195">
        <f t="shared" si="152"/>
        <v>0</v>
      </c>
      <c r="BD65" s="196">
        <f t="shared" si="152"/>
        <v>0</v>
      </c>
      <c r="BE65" s="197">
        <f t="shared" si="113"/>
        <v>0</v>
      </c>
      <c r="BF65" s="197">
        <f t="shared" si="114"/>
        <v>0</v>
      </c>
      <c r="BG65" s="119">
        <f t="shared" si="153"/>
        <v>0</v>
      </c>
      <c r="BH65" s="120">
        <f t="shared" si="153"/>
        <v>0</v>
      </c>
      <c r="BI65" s="120">
        <f t="shared" si="154"/>
        <v>0</v>
      </c>
      <c r="BJ65" s="120">
        <f t="shared" si="155"/>
        <v>0</v>
      </c>
      <c r="BK65" s="120">
        <f t="shared" si="156"/>
        <v>0</v>
      </c>
      <c r="BL65" s="120">
        <f t="shared" si="157"/>
        <v>0</v>
      </c>
      <c r="BM65" s="120">
        <f>0</f>
        <v>0</v>
      </c>
      <c r="BN65" s="120">
        <f t="shared" si="115"/>
        <v>0</v>
      </c>
      <c r="BO65" s="194">
        <f t="shared" si="158"/>
        <v>0</v>
      </c>
      <c r="BP65" s="195">
        <f t="shared" si="158"/>
        <v>0</v>
      </c>
      <c r="BQ65" s="196">
        <f t="shared" si="158"/>
        <v>0</v>
      </c>
      <c r="BR65" s="197">
        <f t="shared" si="116"/>
        <v>0</v>
      </c>
      <c r="BS65" s="197">
        <f t="shared" si="117"/>
        <v>0</v>
      </c>
      <c r="BT65" s="119">
        <f t="shared" si="159"/>
        <v>0</v>
      </c>
      <c r="BU65" s="120">
        <f t="shared" si="159"/>
        <v>0</v>
      </c>
      <c r="BV65" s="120">
        <f t="shared" si="160"/>
        <v>0</v>
      </c>
      <c r="BW65" s="120">
        <f t="shared" si="161"/>
        <v>0</v>
      </c>
      <c r="BX65" s="120">
        <f t="shared" si="162"/>
        <v>0</v>
      </c>
      <c r="BY65" s="120">
        <f t="shared" si="163"/>
        <v>0</v>
      </c>
      <c r="BZ65" s="120">
        <f>0</f>
        <v>0</v>
      </c>
      <c r="CA65" s="120">
        <f t="shared" si="118"/>
        <v>0</v>
      </c>
      <c r="CB65" s="194">
        <f t="shared" si="164"/>
        <v>0</v>
      </c>
      <c r="CC65" s="195">
        <f t="shared" si="164"/>
        <v>0</v>
      </c>
      <c r="CD65" s="196">
        <f t="shared" si="164"/>
        <v>0</v>
      </c>
      <c r="CE65" s="197">
        <f t="shared" si="119"/>
        <v>0</v>
      </c>
      <c r="CF65" s="197">
        <f t="shared" si="120"/>
        <v>0</v>
      </c>
      <c r="CG65" s="119">
        <f t="shared" si="165"/>
        <v>0</v>
      </c>
      <c r="CH65" s="120">
        <f t="shared" si="165"/>
        <v>0</v>
      </c>
      <c r="CI65" s="120">
        <f t="shared" si="166"/>
        <v>0</v>
      </c>
      <c r="CJ65" s="120">
        <f t="shared" si="167"/>
        <v>0</v>
      </c>
      <c r="CK65" s="120">
        <f t="shared" si="168"/>
        <v>0</v>
      </c>
      <c r="CL65" s="120">
        <f t="shared" si="169"/>
        <v>0</v>
      </c>
      <c r="CM65" s="120">
        <f>0</f>
        <v>0</v>
      </c>
      <c r="CN65" s="120">
        <f t="shared" si="121"/>
        <v>0</v>
      </c>
      <c r="CO65" s="194">
        <f t="shared" si="170"/>
        <v>0</v>
      </c>
      <c r="CP65" s="195">
        <f t="shared" si="170"/>
        <v>0</v>
      </c>
      <c r="CQ65" s="196" t="str">
        <f t="shared" si="170"/>
        <v/>
      </c>
      <c r="CR65" s="197" t="str">
        <f t="shared" si="122"/>
        <v/>
      </c>
      <c r="CS65" s="197" t="str">
        <f t="shared" si="123"/>
        <v/>
      </c>
      <c r="CT65" s="119">
        <f t="shared" si="171"/>
        <v>0</v>
      </c>
      <c r="CU65" s="120">
        <f t="shared" si="171"/>
        <v>0</v>
      </c>
      <c r="CV65" s="120" t="str">
        <f t="shared" si="124"/>
        <v/>
      </c>
      <c r="CW65" s="120" t="str">
        <f t="shared" si="125"/>
        <v/>
      </c>
      <c r="CX65" s="120" t="str">
        <f t="shared" si="126"/>
        <v/>
      </c>
      <c r="CY65" s="120" t="str">
        <f t="shared" si="127"/>
        <v/>
      </c>
      <c r="CZ65" s="120">
        <f>0</f>
        <v>0</v>
      </c>
      <c r="DA65" s="120"/>
      <c r="DB65" s="132" t="str">
        <f t="shared" si="172"/>
        <v/>
      </c>
      <c r="DC65" s="133" t="str">
        <f t="shared" si="173"/>
        <v/>
      </c>
    </row>
    <row r="66" spans="1:107">
      <c r="A66" s="199">
        <f t="shared" si="128"/>
        <v>0</v>
      </c>
      <c r="B66" s="194">
        <f t="shared" si="128"/>
        <v>0</v>
      </c>
      <c r="C66" s="195">
        <f t="shared" si="128"/>
        <v>0</v>
      </c>
      <c r="D66" s="196">
        <f t="shared" si="128"/>
        <v>0</v>
      </c>
      <c r="E66" s="197">
        <f t="shared" si="101"/>
        <v>0</v>
      </c>
      <c r="F66" s="197">
        <f t="shared" si="102"/>
        <v>0</v>
      </c>
      <c r="G66" s="119">
        <f t="shared" si="129"/>
        <v>0</v>
      </c>
      <c r="H66" s="120">
        <f t="shared" si="129"/>
        <v>0</v>
      </c>
      <c r="I66" s="120">
        <f t="shared" si="130"/>
        <v>0</v>
      </c>
      <c r="J66" s="120">
        <f t="shared" si="131"/>
        <v>0</v>
      </c>
      <c r="K66" s="120">
        <f t="shared" si="132"/>
        <v>0</v>
      </c>
      <c r="L66" s="120">
        <f t="shared" si="133"/>
        <v>0</v>
      </c>
      <c r="M66" s="120">
        <f>0</f>
        <v>0</v>
      </c>
      <c r="N66" s="121">
        <f t="shared" si="103"/>
        <v>0</v>
      </c>
      <c r="O66" s="194">
        <f t="shared" si="134"/>
        <v>0</v>
      </c>
      <c r="P66" s="195">
        <f t="shared" si="134"/>
        <v>0</v>
      </c>
      <c r="Q66" s="196">
        <f t="shared" si="134"/>
        <v>0</v>
      </c>
      <c r="R66" s="197">
        <f t="shared" si="104"/>
        <v>0</v>
      </c>
      <c r="S66" s="197">
        <f t="shared" si="105"/>
        <v>0</v>
      </c>
      <c r="T66" s="119">
        <f t="shared" si="135"/>
        <v>0</v>
      </c>
      <c r="U66" s="120">
        <f t="shared" si="135"/>
        <v>0</v>
      </c>
      <c r="V66" s="120">
        <f t="shared" si="136"/>
        <v>0</v>
      </c>
      <c r="W66" s="120">
        <f t="shared" si="137"/>
        <v>0</v>
      </c>
      <c r="X66" s="120">
        <f t="shared" si="138"/>
        <v>0</v>
      </c>
      <c r="Y66" s="120">
        <f t="shared" si="139"/>
        <v>0</v>
      </c>
      <c r="Z66" s="120">
        <f>0</f>
        <v>0</v>
      </c>
      <c r="AA66" s="120">
        <f t="shared" si="106"/>
        <v>0</v>
      </c>
      <c r="AB66" s="194">
        <f t="shared" si="140"/>
        <v>0</v>
      </c>
      <c r="AC66" s="195">
        <f t="shared" si="140"/>
        <v>0</v>
      </c>
      <c r="AD66" s="196">
        <f t="shared" si="140"/>
        <v>0</v>
      </c>
      <c r="AE66" s="197">
        <f t="shared" si="107"/>
        <v>0</v>
      </c>
      <c r="AF66" s="197">
        <f t="shared" si="108"/>
        <v>0</v>
      </c>
      <c r="AG66" s="119">
        <f t="shared" si="141"/>
        <v>0</v>
      </c>
      <c r="AH66" s="120">
        <f t="shared" si="141"/>
        <v>0</v>
      </c>
      <c r="AI66" s="120">
        <f t="shared" si="142"/>
        <v>0</v>
      </c>
      <c r="AJ66" s="120">
        <f t="shared" si="143"/>
        <v>0</v>
      </c>
      <c r="AK66" s="120">
        <f t="shared" si="144"/>
        <v>0</v>
      </c>
      <c r="AL66" s="120">
        <f t="shared" si="145"/>
        <v>0</v>
      </c>
      <c r="AM66" s="120">
        <f>0</f>
        <v>0</v>
      </c>
      <c r="AN66" s="120">
        <f t="shared" si="109"/>
        <v>0</v>
      </c>
      <c r="AO66" s="194">
        <f t="shared" si="146"/>
        <v>0</v>
      </c>
      <c r="AP66" s="195">
        <f t="shared" si="146"/>
        <v>0</v>
      </c>
      <c r="AQ66" s="196">
        <f t="shared" si="146"/>
        <v>0</v>
      </c>
      <c r="AR66" s="197">
        <f t="shared" si="110"/>
        <v>0</v>
      </c>
      <c r="AS66" s="197">
        <f t="shared" si="111"/>
        <v>0</v>
      </c>
      <c r="AT66" s="119">
        <f t="shared" si="147"/>
        <v>0</v>
      </c>
      <c r="AU66" s="120">
        <f t="shared" si="147"/>
        <v>0</v>
      </c>
      <c r="AV66" s="120">
        <f t="shared" si="148"/>
        <v>0</v>
      </c>
      <c r="AW66" s="120">
        <f t="shared" si="149"/>
        <v>0</v>
      </c>
      <c r="AX66" s="120">
        <f t="shared" si="150"/>
        <v>0</v>
      </c>
      <c r="AY66" s="120">
        <f t="shared" si="151"/>
        <v>0</v>
      </c>
      <c r="AZ66" s="120">
        <f>0</f>
        <v>0</v>
      </c>
      <c r="BA66" s="120">
        <f t="shared" si="112"/>
        <v>0</v>
      </c>
      <c r="BB66" s="194">
        <f t="shared" si="152"/>
        <v>0</v>
      </c>
      <c r="BC66" s="195">
        <f t="shared" si="152"/>
        <v>0</v>
      </c>
      <c r="BD66" s="196">
        <f t="shared" si="152"/>
        <v>0</v>
      </c>
      <c r="BE66" s="197">
        <f t="shared" si="113"/>
        <v>0</v>
      </c>
      <c r="BF66" s="197">
        <f t="shared" si="114"/>
        <v>0</v>
      </c>
      <c r="BG66" s="119">
        <f t="shared" si="153"/>
        <v>0</v>
      </c>
      <c r="BH66" s="120">
        <f t="shared" si="153"/>
        <v>0</v>
      </c>
      <c r="BI66" s="120">
        <f t="shared" si="154"/>
        <v>0</v>
      </c>
      <c r="BJ66" s="120">
        <f t="shared" si="155"/>
        <v>0</v>
      </c>
      <c r="BK66" s="120">
        <f t="shared" si="156"/>
        <v>0</v>
      </c>
      <c r="BL66" s="120">
        <f t="shared" si="157"/>
        <v>0</v>
      </c>
      <c r="BM66" s="120">
        <f>0</f>
        <v>0</v>
      </c>
      <c r="BN66" s="120">
        <f t="shared" si="115"/>
        <v>0</v>
      </c>
      <c r="BO66" s="194">
        <f t="shared" si="158"/>
        <v>0</v>
      </c>
      <c r="BP66" s="195">
        <f t="shared" si="158"/>
        <v>0</v>
      </c>
      <c r="BQ66" s="196">
        <f t="shared" si="158"/>
        <v>0</v>
      </c>
      <c r="BR66" s="197">
        <f t="shared" si="116"/>
        <v>0</v>
      </c>
      <c r="BS66" s="197">
        <f t="shared" si="117"/>
        <v>0</v>
      </c>
      <c r="BT66" s="119">
        <f t="shared" si="159"/>
        <v>0</v>
      </c>
      <c r="BU66" s="120">
        <f t="shared" si="159"/>
        <v>0</v>
      </c>
      <c r="BV66" s="120">
        <f t="shared" si="160"/>
        <v>0</v>
      </c>
      <c r="BW66" s="120">
        <f t="shared" si="161"/>
        <v>0</v>
      </c>
      <c r="BX66" s="120">
        <f t="shared" si="162"/>
        <v>0</v>
      </c>
      <c r="BY66" s="120">
        <f t="shared" si="163"/>
        <v>0</v>
      </c>
      <c r="BZ66" s="120">
        <f>0</f>
        <v>0</v>
      </c>
      <c r="CA66" s="120">
        <f t="shared" si="118"/>
        <v>0</v>
      </c>
      <c r="CB66" s="194">
        <f t="shared" si="164"/>
        <v>0</v>
      </c>
      <c r="CC66" s="195">
        <f t="shared" si="164"/>
        <v>0</v>
      </c>
      <c r="CD66" s="196">
        <f t="shared" si="164"/>
        <v>0</v>
      </c>
      <c r="CE66" s="197">
        <f t="shared" si="119"/>
        <v>0</v>
      </c>
      <c r="CF66" s="197">
        <f t="shared" si="120"/>
        <v>0</v>
      </c>
      <c r="CG66" s="119">
        <f t="shared" si="165"/>
        <v>0</v>
      </c>
      <c r="CH66" s="120">
        <f t="shared" si="165"/>
        <v>0</v>
      </c>
      <c r="CI66" s="120">
        <f t="shared" si="166"/>
        <v>0</v>
      </c>
      <c r="CJ66" s="120">
        <f t="shared" si="167"/>
        <v>0</v>
      </c>
      <c r="CK66" s="120">
        <f t="shared" si="168"/>
        <v>0</v>
      </c>
      <c r="CL66" s="120">
        <f t="shared" si="169"/>
        <v>0</v>
      </c>
      <c r="CM66" s="120">
        <f>0</f>
        <v>0</v>
      </c>
      <c r="CN66" s="120">
        <f t="shared" si="121"/>
        <v>0</v>
      </c>
      <c r="CO66" s="194">
        <f t="shared" si="170"/>
        <v>0</v>
      </c>
      <c r="CP66" s="195">
        <f t="shared" si="170"/>
        <v>0</v>
      </c>
      <c r="CQ66" s="196" t="str">
        <f t="shared" si="170"/>
        <v/>
      </c>
      <c r="CR66" s="197" t="str">
        <f t="shared" si="122"/>
        <v/>
      </c>
      <c r="CS66" s="197" t="str">
        <f t="shared" si="123"/>
        <v/>
      </c>
      <c r="CT66" s="119">
        <f t="shared" si="171"/>
        <v>0</v>
      </c>
      <c r="CU66" s="120">
        <f t="shared" si="171"/>
        <v>0</v>
      </c>
      <c r="CV66" s="120" t="str">
        <f t="shared" si="124"/>
        <v/>
      </c>
      <c r="CW66" s="120" t="str">
        <f t="shared" si="125"/>
        <v/>
      </c>
      <c r="CX66" s="120" t="str">
        <f t="shared" si="126"/>
        <v/>
      </c>
      <c r="CY66" s="120" t="str">
        <f t="shared" si="127"/>
        <v/>
      </c>
      <c r="CZ66" s="120">
        <f>0</f>
        <v>0</v>
      </c>
      <c r="DA66" s="120"/>
      <c r="DB66" s="132" t="str">
        <f t="shared" si="172"/>
        <v/>
      </c>
      <c r="DC66" s="133" t="str">
        <f t="shared" si="173"/>
        <v/>
      </c>
    </row>
    <row r="67" spans="1:107">
      <c r="A67" s="199">
        <f t="shared" si="128"/>
        <v>0</v>
      </c>
      <c r="B67" s="194">
        <f t="shared" si="128"/>
        <v>0</v>
      </c>
      <c r="C67" s="195">
        <f t="shared" si="128"/>
        <v>0</v>
      </c>
      <c r="D67" s="196">
        <f t="shared" si="128"/>
        <v>0</v>
      </c>
      <c r="E67" s="197">
        <f t="shared" si="101"/>
        <v>0</v>
      </c>
      <c r="F67" s="197">
        <f t="shared" si="102"/>
        <v>0</v>
      </c>
      <c r="G67" s="119">
        <f t="shared" si="129"/>
        <v>0</v>
      </c>
      <c r="H67" s="120">
        <f t="shared" si="129"/>
        <v>0</v>
      </c>
      <c r="I67" s="120">
        <f t="shared" si="130"/>
        <v>0</v>
      </c>
      <c r="J67" s="120">
        <f t="shared" si="131"/>
        <v>0</v>
      </c>
      <c r="K67" s="120">
        <f t="shared" si="132"/>
        <v>0</v>
      </c>
      <c r="L67" s="120">
        <f t="shared" si="133"/>
        <v>0</v>
      </c>
      <c r="M67" s="120">
        <f>0</f>
        <v>0</v>
      </c>
      <c r="N67" s="121">
        <f t="shared" si="103"/>
        <v>0</v>
      </c>
      <c r="O67" s="194">
        <f t="shared" si="134"/>
        <v>0</v>
      </c>
      <c r="P67" s="195">
        <f t="shared" si="134"/>
        <v>0</v>
      </c>
      <c r="Q67" s="196">
        <f t="shared" si="134"/>
        <v>0</v>
      </c>
      <c r="R67" s="197">
        <f t="shared" si="104"/>
        <v>0</v>
      </c>
      <c r="S67" s="197">
        <f t="shared" si="105"/>
        <v>0</v>
      </c>
      <c r="T67" s="119">
        <f t="shared" si="135"/>
        <v>0</v>
      </c>
      <c r="U67" s="120">
        <f t="shared" si="135"/>
        <v>0</v>
      </c>
      <c r="V67" s="120">
        <f t="shared" si="136"/>
        <v>0</v>
      </c>
      <c r="W67" s="120">
        <f t="shared" si="137"/>
        <v>0</v>
      </c>
      <c r="X67" s="120">
        <f t="shared" si="138"/>
        <v>0</v>
      </c>
      <c r="Y67" s="120">
        <f t="shared" si="139"/>
        <v>0</v>
      </c>
      <c r="Z67" s="120">
        <f>0</f>
        <v>0</v>
      </c>
      <c r="AA67" s="120">
        <f t="shared" si="106"/>
        <v>0</v>
      </c>
      <c r="AB67" s="194">
        <f t="shared" si="140"/>
        <v>0</v>
      </c>
      <c r="AC67" s="195">
        <f t="shared" si="140"/>
        <v>0</v>
      </c>
      <c r="AD67" s="196">
        <f t="shared" si="140"/>
        <v>0</v>
      </c>
      <c r="AE67" s="197">
        <f t="shared" si="107"/>
        <v>0</v>
      </c>
      <c r="AF67" s="197">
        <f t="shared" si="108"/>
        <v>0</v>
      </c>
      <c r="AG67" s="119">
        <f t="shared" si="141"/>
        <v>0</v>
      </c>
      <c r="AH67" s="120">
        <f t="shared" si="141"/>
        <v>0</v>
      </c>
      <c r="AI67" s="120">
        <f t="shared" si="142"/>
        <v>0</v>
      </c>
      <c r="AJ67" s="120">
        <f t="shared" si="143"/>
        <v>0</v>
      </c>
      <c r="AK67" s="120">
        <f t="shared" si="144"/>
        <v>0</v>
      </c>
      <c r="AL67" s="120">
        <f t="shared" si="145"/>
        <v>0</v>
      </c>
      <c r="AM67" s="120">
        <f>0</f>
        <v>0</v>
      </c>
      <c r="AN67" s="120">
        <f t="shared" si="109"/>
        <v>0</v>
      </c>
      <c r="AO67" s="194">
        <f t="shared" si="146"/>
        <v>0</v>
      </c>
      <c r="AP67" s="195">
        <f t="shared" si="146"/>
        <v>0</v>
      </c>
      <c r="AQ67" s="196">
        <f t="shared" si="146"/>
        <v>0</v>
      </c>
      <c r="AR67" s="197">
        <f t="shared" si="110"/>
        <v>0</v>
      </c>
      <c r="AS67" s="197">
        <f t="shared" si="111"/>
        <v>0</v>
      </c>
      <c r="AT67" s="119">
        <f t="shared" si="147"/>
        <v>0</v>
      </c>
      <c r="AU67" s="120">
        <f t="shared" si="147"/>
        <v>0</v>
      </c>
      <c r="AV67" s="120">
        <f t="shared" si="148"/>
        <v>0</v>
      </c>
      <c r="AW67" s="120">
        <f t="shared" si="149"/>
        <v>0</v>
      </c>
      <c r="AX67" s="120">
        <f t="shared" si="150"/>
        <v>0</v>
      </c>
      <c r="AY67" s="120">
        <f t="shared" si="151"/>
        <v>0</v>
      </c>
      <c r="AZ67" s="120">
        <f>0</f>
        <v>0</v>
      </c>
      <c r="BA67" s="120">
        <f t="shared" si="112"/>
        <v>0</v>
      </c>
      <c r="BB67" s="194">
        <f t="shared" si="152"/>
        <v>0</v>
      </c>
      <c r="BC67" s="195">
        <f t="shared" si="152"/>
        <v>0</v>
      </c>
      <c r="BD67" s="196">
        <f t="shared" si="152"/>
        <v>0</v>
      </c>
      <c r="BE67" s="197">
        <f t="shared" si="113"/>
        <v>0</v>
      </c>
      <c r="BF67" s="197">
        <f t="shared" si="114"/>
        <v>0</v>
      </c>
      <c r="BG67" s="119">
        <f t="shared" si="153"/>
        <v>0</v>
      </c>
      <c r="BH67" s="120">
        <f t="shared" si="153"/>
        <v>0</v>
      </c>
      <c r="BI67" s="120">
        <f t="shared" si="154"/>
        <v>0</v>
      </c>
      <c r="BJ67" s="120">
        <f t="shared" si="155"/>
        <v>0</v>
      </c>
      <c r="BK67" s="120">
        <f t="shared" si="156"/>
        <v>0</v>
      </c>
      <c r="BL67" s="120">
        <f t="shared" si="157"/>
        <v>0</v>
      </c>
      <c r="BM67" s="120">
        <f>0</f>
        <v>0</v>
      </c>
      <c r="BN67" s="120">
        <f t="shared" si="115"/>
        <v>0</v>
      </c>
      <c r="BO67" s="194">
        <f t="shared" si="158"/>
        <v>0</v>
      </c>
      <c r="BP67" s="195">
        <f t="shared" si="158"/>
        <v>0</v>
      </c>
      <c r="BQ67" s="196">
        <f t="shared" si="158"/>
        <v>0</v>
      </c>
      <c r="BR67" s="197">
        <f t="shared" si="116"/>
        <v>0</v>
      </c>
      <c r="BS67" s="197">
        <f t="shared" si="117"/>
        <v>0</v>
      </c>
      <c r="BT67" s="119">
        <f t="shared" si="159"/>
        <v>0</v>
      </c>
      <c r="BU67" s="120">
        <f t="shared" si="159"/>
        <v>0</v>
      </c>
      <c r="BV67" s="120">
        <f t="shared" si="160"/>
        <v>0</v>
      </c>
      <c r="BW67" s="120">
        <f t="shared" si="161"/>
        <v>0</v>
      </c>
      <c r="BX67" s="120">
        <f t="shared" si="162"/>
        <v>0</v>
      </c>
      <c r="BY67" s="120">
        <f t="shared" si="163"/>
        <v>0</v>
      </c>
      <c r="BZ67" s="120">
        <f>0</f>
        <v>0</v>
      </c>
      <c r="CA67" s="120">
        <f t="shared" si="118"/>
        <v>0</v>
      </c>
      <c r="CB67" s="194">
        <f t="shared" si="164"/>
        <v>0</v>
      </c>
      <c r="CC67" s="195">
        <f t="shared" si="164"/>
        <v>0</v>
      </c>
      <c r="CD67" s="196">
        <f t="shared" si="164"/>
        <v>0</v>
      </c>
      <c r="CE67" s="197">
        <f t="shared" si="119"/>
        <v>0</v>
      </c>
      <c r="CF67" s="197">
        <f t="shared" si="120"/>
        <v>0</v>
      </c>
      <c r="CG67" s="119">
        <f t="shared" si="165"/>
        <v>0</v>
      </c>
      <c r="CH67" s="120">
        <f t="shared" si="165"/>
        <v>0</v>
      </c>
      <c r="CI67" s="120">
        <f t="shared" si="166"/>
        <v>0</v>
      </c>
      <c r="CJ67" s="120">
        <f t="shared" si="167"/>
        <v>0</v>
      </c>
      <c r="CK67" s="120">
        <f t="shared" si="168"/>
        <v>0</v>
      </c>
      <c r="CL67" s="120">
        <f t="shared" si="169"/>
        <v>0</v>
      </c>
      <c r="CM67" s="120">
        <f>0</f>
        <v>0</v>
      </c>
      <c r="CN67" s="120">
        <f t="shared" si="121"/>
        <v>0</v>
      </c>
      <c r="CO67" s="194">
        <f t="shared" si="170"/>
        <v>0</v>
      </c>
      <c r="CP67" s="195">
        <f t="shared" si="170"/>
        <v>0</v>
      </c>
      <c r="CQ67" s="196" t="str">
        <f t="shared" si="170"/>
        <v/>
      </c>
      <c r="CR67" s="197" t="str">
        <f t="shared" si="122"/>
        <v/>
      </c>
      <c r="CS67" s="197" t="str">
        <f t="shared" si="123"/>
        <v/>
      </c>
      <c r="CT67" s="119">
        <f t="shared" si="171"/>
        <v>0</v>
      </c>
      <c r="CU67" s="120">
        <f t="shared" si="171"/>
        <v>0</v>
      </c>
      <c r="CV67" s="120" t="str">
        <f t="shared" si="124"/>
        <v/>
      </c>
      <c r="CW67" s="120" t="str">
        <f t="shared" si="125"/>
        <v/>
      </c>
      <c r="CX67" s="120" t="str">
        <f t="shared" si="126"/>
        <v/>
      </c>
      <c r="CY67" s="120" t="str">
        <f t="shared" si="127"/>
        <v/>
      </c>
      <c r="CZ67" s="120">
        <f>0</f>
        <v>0</v>
      </c>
      <c r="DA67" s="120"/>
      <c r="DB67" s="132" t="str">
        <f t="shared" si="172"/>
        <v/>
      </c>
      <c r="DC67" s="133" t="str">
        <f t="shared" si="173"/>
        <v/>
      </c>
    </row>
    <row r="68" spans="1:107">
      <c r="A68" s="199">
        <f t="shared" ref="A68:D83" si="174">A24</f>
        <v>0</v>
      </c>
      <c r="B68" s="194">
        <f t="shared" si="174"/>
        <v>0</v>
      </c>
      <c r="C68" s="195">
        <f t="shared" si="174"/>
        <v>0</v>
      </c>
      <c r="D68" s="196">
        <f t="shared" si="174"/>
        <v>0</v>
      </c>
      <c r="E68" s="197">
        <f t="shared" si="101"/>
        <v>0</v>
      </c>
      <c r="F68" s="197">
        <f t="shared" si="102"/>
        <v>0</v>
      </c>
      <c r="G68" s="119">
        <f t="shared" ref="G68:H83" si="175">G24</f>
        <v>0</v>
      </c>
      <c r="H68" s="120">
        <f t="shared" si="175"/>
        <v>0</v>
      </c>
      <c r="I68" s="120">
        <f t="shared" si="130"/>
        <v>0</v>
      </c>
      <c r="J68" s="120">
        <f t="shared" si="131"/>
        <v>0</v>
      </c>
      <c r="K68" s="120">
        <f t="shared" si="132"/>
        <v>0</v>
      </c>
      <c r="L68" s="120">
        <f t="shared" si="133"/>
        <v>0</v>
      </c>
      <c r="M68" s="120">
        <f>0</f>
        <v>0</v>
      </c>
      <c r="N68" s="121">
        <f t="shared" si="103"/>
        <v>0</v>
      </c>
      <c r="O68" s="194">
        <f t="shared" ref="O68:Q83" si="176">O24</f>
        <v>0</v>
      </c>
      <c r="P68" s="195">
        <f t="shared" si="176"/>
        <v>0</v>
      </c>
      <c r="Q68" s="196">
        <f t="shared" si="176"/>
        <v>0</v>
      </c>
      <c r="R68" s="197">
        <f t="shared" si="104"/>
        <v>0</v>
      </c>
      <c r="S68" s="197">
        <f t="shared" si="105"/>
        <v>0</v>
      </c>
      <c r="T68" s="119">
        <f t="shared" ref="T68:U83" si="177">T24</f>
        <v>0</v>
      </c>
      <c r="U68" s="120">
        <f t="shared" si="177"/>
        <v>0</v>
      </c>
      <c r="V68" s="120">
        <f t="shared" si="136"/>
        <v>0</v>
      </c>
      <c r="W68" s="120">
        <f t="shared" si="137"/>
        <v>0</v>
      </c>
      <c r="X68" s="120">
        <f t="shared" si="138"/>
        <v>0</v>
      </c>
      <c r="Y68" s="120">
        <f t="shared" si="139"/>
        <v>0</v>
      </c>
      <c r="Z68" s="120">
        <f>0</f>
        <v>0</v>
      </c>
      <c r="AA68" s="120">
        <f t="shared" si="106"/>
        <v>0</v>
      </c>
      <c r="AB68" s="194">
        <f t="shared" ref="AB68:AD83" si="178">AB24</f>
        <v>0</v>
      </c>
      <c r="AC68" s="195">
        <f t="shared" si="178"/>
        <v>0</v>
      </c>
      <c r="AD68" s="196">
        <f t="shared" si="178"/>
        <v>0</v>
      </c>
      <c r="AE68" s="197">
        <f t="shared" si="107"/>
        <v>0</v>
      </c>
      <c r="AF68" s="197">
        <f t="shared" si="108"/>
        <v>0</v>
      </c>
      <c r="AG68" s="119">
        <f t="shared" ref="AG68:AH83" si="179">AG24</f>
        <v>0</v>
      </c>
      <c r="AH68" s="120">
        <f t="shared" si="179"/>
        <v>0</v>
      </c>
      <c r="AI68" s="120">
        <f t="shared" si="142"/>
        <v>0</v>
      </c>
      <c r="AJ68" s="120">
        <f t="shared" si="143"/>
        <v>0</v>
      </c>
      <c r="AK68" s="120">
        <f t="shared" si="144"/>
        <v>0</v>
      </c>
      <c r="AL68" s="120">
        <f t="shared" si="145"/>
        <v>0</v>
      </c>
      <c r="AM68" s="120">
        <f>0</f>
        <v>0</v>
      </c>
      <c r="AN68" s="120">
        <f t="shared" si="109"/>
        <v>0</v>
      </c>
      <c r="AO68" s="194">
        <f t="shared" ref="AO68:AQ83" si="180">AO24</f>
        <v>0</v>
      </c>
      <c r="AP68" s="195">
        <f t="shared" si="180"/>
        <v>0</v>
      </c>
      <c r="AQ68" s="196">
        <f t="shared" si="180"/>
        <v>0</v>
      </c>
      <c r="AR68" s="197">
        <f t="shared" si="110"/>
        <v>0</v>
      </c>
      <c r="AS68" s="197">
        <f t="shared" si="111"/>
        <v>0</v>
      </c>
      <c r="AT68" s="119">
        <f t="shared" ref="AT68:AU83" si="181">AT24</f>
        <v>0</v>
      </c>
      <c r="AU68" s="120">
        <f t="shared" si="181"/>
        <v>0</v>
      </c>
      <c r="AV68" s="120">
        <f t="shared" si="148"/>
        <v>0</v>
      </c>
      <c r="AW68" s="120">
        <f t="shared" si="149"/>
        <v>0</v>
      </c>
      <c r="AX68" s="120">
        <f t="shared" si="150"/>
        <v>0</v>
      </c>
      <c r="AY68" s="120">
        <f t="shared" si="151"/>
        <v>0</v>
      </c>
      <c r="AZ68" s="120">
        <f>0</f>
        <v>0</v>
      </c>
      <c r="BA68" s="120">
        <f t="shared" si="112"/>
        <v>0</v>
      </c>
      <c r="BB68" s="194">
        <f t="shared" ref="BB68:BD83" si="182">BB24</f>
        <v>0</v>
      </c>
      <c r="BC68" s="195">
        <f t="shared" si="182"/>
        <v>0</v>
      </c>
      <c r="BD68" s="196">
        <f t="shared" si="182"/>
        <v>0</v>
      </c>
      <c r="BE68" s="197">
        <f t="shared" si="113"/>
        <v>0</v>
      </c>
      <c r="BF68" s="197">
        <f t="shared" si="114"/>
        <v>0</v>
      </c>
      <c r="BG68" s="119">
        <f t="shared" ref="BG68:BH83" si="183">BG24</f>
        <v>0</v>
      </c>
      <c r="BH68" s="120">
        <f t="shared" si="183"/>
        <v>0</v>
      </c>
      <c r="BI68" s="120">
        <f t="shared" si="154"/>
        <v>0</v>
      </c>
      <c r="BJ68" s="120">
        <f t="shared" si="155"/>
        <v>0</v>
      </c>
      <c r="BK68" s="120">
        <f t="shared" si="156"/>
        <v>0</v>
      </c>
      <c r="BL68" s="120">
        <f t="shared" si="157"/>
        <v>0</v>
      </c>
      <c r="BM68" s="120">
        <f>0</f>
        <v>0</v>
      </c>
      <c r="BN68" s="120">
        <f t="shared" si="115"/>
        <v>0</v>
      </c>
      <c r="BO68" s="194">
        <f t="shared" ref="BO68:BQ83" si="184">BO24</f>
        <v>0</v>
      </c>
      <c r="BP68" s="195">
        <f t="shared" si="184"/>
        <v>0</v>
      </c>
      <c r="BQ68" s="196">
        <f t="shared" si="184"/>
        <v>0</v>
      </c>
      <c r="BR68" s="197">
        <f t="shared" si="116"/>
        <v>0</v>
      </c>
      <c r="BS68" s="197">
        <f t="shared" si="117"/>
        <v>0</v>
      </c>
      <c r="BT68" s="119">
        <f t="shared" ref="BT68:BU83" si="185">BT24</f>
        <v>0</v>
      </c>
      <c r="BU68" s="120">
        <f t="shared" si="185"/>
        <v>0</v>
      </c>
      <c r="BV68" s="120">
        <f t="shared" si="160"/>
        <v>0</v>
      </c>
      <c r="BW68" s="120">
        <f t="shared" si="161"/>
        <v>0</v>
      </c>
      <c r="BX68" s="120">
        <f t="shared" si="162"/>
        <v>0</v>
      </c>
      <c r="BY68" s="120">
        <f t="shared" si="163"/>
        <v>0</v>
      </c>
      <c r="BZ68" s="120">
        <f>0</f>
        <v>0</v>
      </c>
      <c r="CA68" s="120">
        <f t="shared" si="118"/>
        <v>0</v>
      </c>
      <c r="CB68" s="194">
        <f t="shared" ref="CB68:CD83" si="186">CB24</f>
        <v>0</v>
      </c>
      <c r="CC68" s="195">
        <f t="shared" si="186"/>
        <v>0</v>
      </c>
      <c r="CD68" s="196">
        <f t="shared" si="186"/>
        <v>0</v>
      </c>
      <c r="CE68" s="197">
        <f t="shared" si="119"/>
        <v>0</v>
      </c>
      <c r="CF68" s="197">
        <f t="shared" si="120"/>
        <v>0</v>
      </c>
      <c r="CG68" s="119">
        <f t="shared" ref="CG68:CH83" si="187">CG24</f>
        <v>0</v>
      </c>
      <c r="CH68" s="120">
        <f t="shared" si="187"/>
        <v>0</v>
      </c>
      <c r="CI68" s="120">
        <f t="shared" si="166"/>
        <v>0</v>
      </c>
      <c r="CJ68" s="120">
        <f t="shared" si="167"/>
        <v>0</v>
      </c>
      <c r="CK68" s="120">
        <f t="shared" si="168"/>
        <v>0</v>
      </c>
      <c r="CL68" s="120">
        <f t="shared" si="169"/>
        <v>0</v>
      </c>
      <c r="CM68" s="120">
        <f>0</f>
        <v>0</v>
      </c>
      <c r="CN68" s="120">
        <f t="shared" si="121"/>
        <v>0</v>
      </c>
      <c r="CO68" s="194">
        <f t="shared" ref="CO68:CQ83" si="188">CO24</f>
        <v>0</v>
      </c>
      <c r="CP68" s="195">
        <f t="shared" si="188"/>
        <v>0</v>
      </c>
      <c r="CQ68" s="196" t="str">
        <f t="shared" si="188"/>
        <v/>
      </c>
      <c r="CR68" s="197" t="str">
        <f t="shared" si="122"/>
        <v/>
      </c>
      <c r="CS68" s="197" t="str">
        <f t="shared" si="123"/>
        <v/>
      </c>
      <c r="CT68" s="119">
        <f t="shared" ref="CT68:CU83" si="189">CT24</f>
        <v>0</v>
      </c>
      <c r="CU68" s="120">
        <f t="shared" si="189"/>
        <v>0</v>
      </c>
      <c r="CV68" s="120" t="str">
        <f t="shared" si="124"/>
        <v/>
      </c>
      <c r="CW68" s="120" t="str">
        <f t="shared" si="125"/>
        <v/>
      </c>
      <c r="CX68" s="120" t="str">
        <f t="shared" si="126"/>
        <v/>
      </c>
      <c r="CY68" s="120" t="str">
        <f t="shared" si="127"/>
        <v/>
      </c>
      <c r="CZ68" s="120">
        <f>0</f>
        <v>0</v>
      </c>
      <c r="DA68" s="120"/>
      <c r="DB68" s="132" t="str">
        <f t="shared" si="172"/>
        <v/>
      </c>
      <c r="DC68" s="133" t="str">
        <f t="shared" si="173"/>
        <v/>
      </c>
    </row>
    <row r="69" spans="1:107">
      <c r="A69" s="199">
        <f t="shared" si="174"/>
        <v>0</v>
      </c>
      <c r="B69" s="194">
        <f t="shared" si="174"/>
        <v>0</v>
      </c>
      <c r="C69" s="195">
        <f t="shared" si="174"/>
        <v>0</v>
      </c>
      <c r="D69" s="196">
        <f t="shared" si="174"/>
        <v>0</v>
      </c>
      <c r="E69" s="197">
        <f t="shared" si="101"/>
        <v>0</v>
      </c>
      <c r="F69" s="197">
        <f t="shared" si="102"/>
        <v>0</v>
      </c>
      <c r="G69" s="119">
        <f t="shared" si="175"/>
        <v>0</v>
      </c>
      <c r="H69" s="120">
        <f t="shared" si="175"/>
        <v>0</v>
      </c>
      <c r="I69" s="120">
        <f t="shared" si="130"/>
        <v>0</v>
      </c>
      <c r="J69" s="120">
        <f t="shared" si="131"/>
        <v>0</v>
      </c>
      <c r="K69" s="120">
        <f t="shared" si="132"/>
        <v>0</v>
      </c>
      <c r="L69" s="120">
        <f t="shared" si="133"/>
        <v>0</v>
      </c>
      <c r="M69" s="120">
        <f>0</f>
        <v>0</v>
      </c>
      <c r="N69" s="121">
        <f t="shared" si="103"/>
        <v>0</v>
      </c>
      <c r="O69" s="194">
        <f t="shared" si="176"/>
        <v>0</v>
      </c>
      <c r="P69" s="195">
        <f t="shared" si="176"/>
        <v>0</v>
      </c>
      <c r="Q69" s="196">
        <f t="shared" si="176"/>
        <v>0</v>
      </c>
      <c r="R69" s="197">
        <f t="shared" si="104"/>
        <v>0</v>
      </c>
      <c r="S69" s="197">
        <f t="shared" si="105"/>
        <v>0</v>
      </c>
      <c r="T69" s="119">
        <f t="shared" si="177"/>
        <v>0</v>
      </c>
      <c r="U69" s="120">
        <f t="shared" si="177"/>
        <v>0</v>
      </c>
      <c r="V69" s="120">
        <f t="shared" si="136"/>
        <v>0</v>
      </c>
      <c r="W69" s="120">
        <f t="shared" si="137"/>
        <v>0</v>
      </c>
      <c r="X69" s="120">
        <f t="shared" si="138"/>
        <v>0</v>
      </c>
      <c r="Y69" s="120">
        <f t="shared" si="139"/>
        <v>0</v>
      </c>
      <c r="Z69" s="120">
        <f>0</f>
        <v>0</v>
      </c>
      <c r="AA69" s="120">
        <f t="shared" si="106"/>
        <v>0</v>
      </c>
      <c r="AB69" s="194">
        <f t="shared" si="178"/>
        <v>0</v>
      </c>
      <c r="AC69" s="195">
        <f t="shared" si="178"/>
        <v>0</v>
      </c>
      <c r="AD69" s="196">
        <f t="shared" si="178"/>
        <v>0</v>
      </c>
      <c r="AE69" s="197">
        <f t="shared" si="107"/>
        <v>0</v>
      </c>
      <c r="AF69" s="197">
        <f t="shared" si="108"/>
        <v>0</v>
      </c>
      <c r="AG69" s="119">
        <f t="shared" si="179"/>
        <v>0</v>
      </c>
      <c r="AH69" s="120">
        <f t="shared" si="179"/>
        <v>0</v>
      </c>
      <c r="AI69" s="120">
        <f t="shared" si="142"/>
        <v>0</v>
      </c>
      <c r="AJ69" s="120">
        <f t="shared" si="143"/>
        <v>0</v>
      </c>
      <c r="AK69" s="120">
        <f t="shared" si="144"/>
        <v>0</v>
      </c>
      <c r="AL69" s="120">
        <f t="shared" si="145"/>
        <v>0</v>
      </c>
      <c r="AM69" s="120">
        <f>0</f>
        <v>0</v>
      </c>
      <c r="AN69" s="120">
        <f t="shared" si="109"/>
        <v>0</v>
      </c>
      <c r="AO69" s="194">
        <f t="shared" si="180"/>
        <v>0</v>
      </c>
      <c r="AP69" s="195">
        <f t="shared" si="180"/>
        <v>0</v>
      </c>
      <c r="AQ69" s="196">
        <f t="shared" si="180"/>
        <v>0</v>
      </c>
      <c r="AR69" s="197">
        <f t="shared" si="110"/>
        <v>0</v>
      </c>
      <c r="AS69" s="197">
        <f t="shared" si="111"/>
        <v>0</v>
      </c>
      <c r="AT69" s="119">
        <f t="shared" si="181"/>
        <v>0</v>
      </c>
      <c r="AU69" s="120">
        <f t="shared" si="181"/>
        <v>0</v>
      </c>
      <c r="AV69" s="120">
        <f t="shared" si="148"/>
        <v>0</v>
      </c>
      <c r="AW69" s="120">
        <f t="shared" si="149"/>
        <v>0</v>
      </c>
      <c r="AX69" s="120">
        <f t="shared" si="150"/>
        <v>0</v>
      </c>
      <c r="AY69" s="120">
        <f t="shared" si="151"/>
        <v>0</v>
      </c>
      <c r="AZ69" s="120">
        <f>0</f>
        <v>0</v>
      </c>
      <c r="BA69" s="120">
        <f t="shared" si="112"/>
        <v>0</v>
      </c>
      <c r="BB69" s="194">
        <f t="shared" si="182"/>
        <v>0</v>
      </c>
      <c r="BC69" s="195">
        <f t="shared" si="182"/>
        <v>0</v>
      </c>
      <c r="BD69" s="196">
        <f t="shared" si="182"/>
        <v>0</v>
      </c>
      <c r="BE69" s="197">
        <f t="shared" si="113"/>
        <v>0</v>
      </c>
      <c r="BF69" s="197">
        <f t="shared" si="114"/>
        <v>0</v>
      </c>
      <c r="BG69" s="119">
        <f t="shared" si="183"/>
        <v>0</v>
      </c>
      <c r="BH69" s="120">
        <f t="shared" si="183"/>
        <v>0</v>
      </c>
      <c r="BI69" s="120">
        <f t="shared" si="154"/>
        <v>0</v>
      </c>
      <c r="BJ69" s="120">
        <f t="shared" si="155"/>
        <v>0</v>
      </c>
      <c r="BK69" s="120">
        <f t="shared" si="156"/>
        <v>0</v>
      </c>
      <c r="BL69" s="120">
        <f t="shared" si="157"/>
        <v>0</v>
      </c>
      <c r="BM69" s="120">
        <f>0</f>
        <v>0</v>
      </c>
      <c r="BN69" s="120">
        <f t="shared" si="115"/>
        <v>0</v>
      </c>
      <c r="BO69" s="194">
        <f t="shared" si="184"/>
        <v>0</v>
      </c>
      <c r="BP69" s="195">
        <f t="shared" si="184"/>
        <v>0</v>
      </c>
      <c r="BQ69" s="196">
        <f t="shared" si="184"/>
        <v>0</v>
      </c>
      <c r="BR69" s="197">
        <f t="shared" si="116"/>
        <v>0</v>
      </c>
      <c r="BS69" s="197">
        <f t="shared" si="117"/>
        <v>0</v>
      </c>
      <c r="BT69" s="119">
        <f t="shared" si="185"/>
        <v>0</v>
      </c>
      <c r="BU69" s="120">
        <f t="shared" si="185"/>
        <v>0</v>
      </c>
      <c r="BV69" s="120">
        <f t="shared" si="160"/>
        <v>0</v>
      </c>
      <c r="BW69" s="120">
        <f t="shared" si="161"/>
        <v>0</v>
      </c>
      <c r="BX69" s="120">
        <f t="shared" si="162"/>
        <v>0</v>
      </c>
      <c r="BY69" s="120">
        <f t="shared" si="163"/>
        <v>0</v>
      </c>
      <c r="BZ69" s="120">
        <f>0</f>
        <v>0</v>
      </c>
      <c r="CA69" s="120">
        <f t="shared" si="118"/>
        <v>0</v>
      </c>
      <c r="CB69" s="194">
        <f t="shared" si="186"/>
        <v>0</v>
      </c>
      <c r="CC69" s="195">
        <f t="shared" si="186"/>
        <v>0</v>
      </c>
      <c r="CD69" s="196">
        <f t="shared" si="186"/>
        <v>0</v>
      </c>
      <c r="CE69" s="197">
        <f t="shared" si="119"/>
        <v>0</v>
      </c>
      <c r="CF69" s="197">
        <f t="shared" si="120"/>
        <v>0</v>
      </c>
      <c r="CG69" s="119">
        <f t="shared" si="187"/>
        <v>0</v>
      </c>
      <c r="CH69" s="120">
        <f t="shared" si="187"/>
        <v>0</v>
      </c>
      <c r="CI69" s="120">
        <f t="shared" si="166"/>
        <v>0</v>
      </c>
      <c r="CJ69" s="120">
        <f t="shared" si="167"/>
        <v>0</v>
      </c>
      <c r="CK69" s="120">
        <f t="shared" si="168"/>
        <v>0</v>
      </c>
      <c r="CL69" s="120">
        <f t="shared" si="169"/>
        <v>0</v>
      </c>
      <c r="CM69" s="120">
        <f>0</f>
        <v>0</v>
      </c>
      <c r="CN69" s="120">
        <f t="shared" si="121"/>
        <v>0</v>
      </c>
      <c r="CO69" s="194">
        <f t="shared" si="188"/>
        <v>0</v>
      </c>
      <c r="CP69" s="195">
        <f t="shared" si="188"/>
        <v>0</v>
      </c>
      <c r="CQ69" s="196" t="str">
        <f t="shared" si="188"/>
        <v/>
      </c>
      <c r="CR69" s="197" t="str">
        <f t="shared" si="122"/>
        <v/>
      </c>
      <c r="CS69" s="197" t="str">
        <f t="shared" si="123"/>
        <v/>
      </c>
      <c r="CT69" s="119">
        <f t="shared" si="189"/>
        <v>0</v>
      </c>
      <c r="CU69" s="120">
        <f t="shared" si="189"/>
        <v>0</v>
      </c>
      <c r="CV69" s="120" t="str">
        <f t="shared" si="124"/>
        <v/>
      </c>
      <c r="CW69" s="120" t="str">
        <f t="shared" si="125"/>
        <v/>
      </c>
      <c r="CX69" s="120" t="str">
        <f t="shared" si="126"/>
        <v/>
      </c>
      <c r="CY69" s="120" t="str">
        <f t="shared" si="127"/>
        <v/>
      </c>
      <c r="CZ69" s="120">
        <f>0</f>
        <v>0</v>
      </c>
      <c r="DA69" s="120"/>
      <c r="DB69" s="132" t="str">
        <f t="shared" si="172"/>
        <v/>
      </c>
      <c r="DC69" s="133" t="str">
        <f t="shared" si="173"/>
        <v/>
      </c>
    </row>
    <row r="70" spans="1:107">
      <c r="A70" s="199">
        <f t="shared" si="174"/>
        <v>0</v>
      </c>
      <c r="B70" s="194">
        <f t="shared" si="174"/>
        <v>0</v>
      </c>
      <c r="C70" s="195">
        <f t="shared" si="174"/>
        <v>0</v>
      </c>
      <c r="D70" s="196">
        <f t="shared" si="174"/>
        <v>0</v>
      </c>
      <c r="E70" s="197">
        <f t="shared" si="101"/>
        <v>0</v>
      </c>
      <c r="F70" s="197">
        <f t="shared" si="102"/>
        <v>0</v>
      </c>
      <c r="G70" s="119">
        <f t="shared" si="175"/>
        <v>0</v>
      </c>
      <c r="H70" s="120">
        <f t="shared" si="175"/>
        <v>0</v>
      </c>
      <c r="I70" s="120">
        <f t="shared" si="130"/>
        <v>0</v>
      </c>
      <c r="J70" s="120">
        <f t="shared" si="131"/>
        <v>0</v>
      </c>
      <c r="K70" s="120">
        <f t="shared" si="132"/>
        <v>0</v>
      </c>
      <c r="L70" s="120">
        <f t="shared" si="133"/>
        <v>0</v>
      </c>
      <c r="M70" s="120">
        <f>0</f>
        <v>0</v>
      </c>
      <c r="N70" s="121">
        <f t="shared" si="103"/>
        <v>0</v>
      </c>
      <c r="O70" s="194">
        <f t="shared" si="176"/>
        <v>0</v>
      </c>
      <c r="P70" s="195">
        <f t="shared" si="176"/>
        <v>0</v>
      </c>
      <c r="Q70" s="196">
        <f t="shared" si="176"/>
        <v>0</v>
      </c>
      <c r="R70" s="197">
        <f t="shared" si="104"/>
        <v>0</v>
      </c>
      <c r="S70" s="197">
        <f t="shared" si="105"/>
        <v>0</v>
      </c>
      <c r="T70" s="119">
        <f t="shared" si="177"/>
        <v>0</v>
      </c>
      <c r="U70" s="120">
        <f t="shared" si="177"/>
        <v>0</v>
      </c>
      <c r="V70" s="120">
        <f t="shared" si="136"/>
        <v>0</v>
      </c>
      <c r="W70" s="120">
        <f t="shared" si="137"/>
        <v>0</v>
      </c>
      <c r="X70" s="120">
        <f t="shared" si="138"/>
        <v>0</v>
      </c>
      <c r="Y70" s="120">
        <f t="shared" si="139"/>
        <v>0</v>
      </c>
      <c r="Z70" s="120">
        <f>0</f>
        <v>0</v>
      </c>
      <c r="AA70" s="120">
        <f t="shared" si="106"/>
        <v>0</v>
      </c>
      <c r="AB70" s="194">
        <f t="shared" si="178"/>
        <v>0</v>
      </c>
      <c r="AC70" s="195">
        <f t="shared" si="178"/>
        <v>0</v>
      </c>
      <c r="AD70" s="196">
        <f t="shared" si="178"/>
        <v>0</v>
      </c>
      <c r="AE70" s="197">
        <f t="shared" si="107"/>
        <v>0</v>
      </c>
      <c r="AF70" s="197">
        <f t="shared" si="108"/>
        <v>0</v>
      </c>
      <c r="AG70" s="119">
        <f t="shared" si="179"/>
        <v>0</v>
      </c>
      <c r="AH70" s="120">
        <f t="shared" si="179"/>
        <v>0</v>
      </c>
      <c r="AI70" s="120">
        <f t="shared" si="142"/>
        <v>0</v>
      </c>
      <c r="AJ70" s="120">
        <f t="shared" si="143"/>
        <v>0</v>
      </c>
      <c r="AK70" s="120">
        <f t="shared" si="144"/>
        <v>0</v>
      </c>
      <c r="AL70" s="120">
        <f t="shared" si="145"/>
        <v>0</v>
      </c>
      <c r="AM70" s="120">
        <f>0</f>
        <v>0</v>
      </c>
      <c r="AN70" s="120">
        <f t="shared" si="109"/>
        <v>0</v>
      </c>
      <c r="AO70" s="194">
        <f t="shared" si="180"/>
        <v>0</v>
      </c>
      <c r="AP70" s="195">
        <f t="shared" si="180"/>
        <v>0</v>
      </c>
      <c r="AQ70" s="196">
        <f t="shared" si="180"/>
        <v>0</v>
      </c>
      <c r="AR70" s="197">
        <f t="shared" si="110"/>
        <v>0</v>
      </c>
      <c r="AS70" s="197">
        <f t="shared" si="111"/>
        <v>0</v>
      </c>
      <c r="AT70" s="119">
        <f t="shared" si="181"/>
        <v>0</v>
      </c>
      <c r="AU70" s="120">
        <f t="shared" si="181"/>
        <v>0</v>
      </c>
      <c r="AV70" s="120">
        <f t="shared" si="148"/>
        <v>0</v>
      </c>
      <c r="AW70" s="120">
        <f t="shared" si="149"/>
        <v>0</v>
      </c>
      <c r="AX70" s="120">
        <f t="shared" si="150"/>
        <v>0</v>
      </c>
      <c r="AY70" s="120">
        <f t="shared" si="151"/>
        <v>0</v>
      </c>
      <c r="AZ70" s="120">
        <f>0</f>
        <v>0</v>
      </c>
      <c r="BA70" s="120">
        <f t="shared" si="112"/>
        <v>0</v>
      </c>
      <c r="BB70" s="194">
        <f t="shared" si="182"/>
        <v>0</v>
      </c>
      <c r="BC70" s="195">
        <f t="shared" si="182"/>
        <v>0</v>
      </c>
      <c r="BD70" s="196">
        <f t="shared" si="182"/>
        <v>0</v>
      </c>
      <c r="BE70" s="197">
        <f t="shared" si="113"/>
        <v>0</v>
      </c>
      <c r="BF70" s="197">
        <f t="shared" si="114"/>
        <v>0</v>
      </c>
      <c r="BG70" s="119">
        <f t="shared" si="183"/>
        <v>0</v>
      </c>
      <c r="BH70" s="120">
        <f t="shared" si="183"/>
        <v>0</v>
      </c>
      <c r="BI70" s="120">
        <f t="shared" si="154"/>
        <v>0</v>
      </c>
      <c r="BJ70" s="120">
        <f t="shared" si="155"/>
        <v>0</v>
      </c>
      <c r="BK70" s="120">
        <f t="shared" si="156"/>
        <v>0</v>
      </c>
      <c r="BL70" s="120">
        <f t="shared" si="157"/>
        <v>0</v>
      </c>
      <c r="BM70" s="120">
        <f>0</f>
        <v>0</v>
      </c>
      <c r="BN70" s="120">
        <f t="shared" si="115"/>
        <v>0</v>
      </c>
      <c r="BO70" s="194">
        <f t="shared" si="184"/>
        <v>0</v>
      </c>
      <c r="BP70" s="195">
        <f t="shared" si="184"/>
        <v>0</v>
      </c>
      <c r="BQ70" s="196">
        <f t="shared" si="184"/>
        <v>0</v>
      </c>
      <c r="BR70" s="197">
        <f t="shared" si="116"/>
        <v>0</v>
      </c>
      <c r="BS70" s="197">
        <f t="shared" si="117"/>
        <v>0</v>
      </c>
      <c r="BT70" s="119">
        <f t="shared" si="185"/>
        <v>0</v>
      </c>
      <c r="BU70" s="120">
        <f t="shared" si="185"/>
        <v>0</v>
      </c>
      <c r="BV70" s="120">
        <f t="shared" si="160"/>
        <v>0</v>
      </c>
      <c r="BW70" s="120">
        <f t="shared" si="161"/>
        <v>0</v>
      </c>
      <c r="BX70" s="120">
        <f t="shared" si="162"/>
        <v>0</v>
      </c>
      <c r="BY70" s="120">
        <f t="shared" si="163"/>
        <v>0</v>
      </c>
      <c r="BZ70" s="120">
        <f>0</f>
        <v>0</v>
      </c>
      <c r="CA70" s="120">
        <f t="shared" si="118"/>
        <v>0</v>
      </c>
      <c r="CB70" s="194">
        <f t="shared" si="186"/>
        <v>0</v>
      </c>
      <c r="CC70" s="195">
        <f t="shared" si="186"/>
        <v>0</v>
      </c>
      <c r="CD70" s="196">
        <f t="shared" si="186"/>
        <v>0</v>
      </c>
      <c r="CE70" s="197">
        <f t="shared" si="119"/>
        <v>0</v>
      </c>
      <c r="CF70" s="197">
        <f t="shared" si="120"/>
        <v>0</v>
      </c>
      <c r="CG70" s="119">
        <f t="shared" si="187"/>
        <v>0</v>
      </c>
      <c r="CH70" s="120">
        <f t="shared" si="187"/>
        <v>0</v>
      </c>
      <c r="CI70" s="120">
        <f t="shared" si="166"/>
        <v>0</v>
      </c>
      <c r="CJ70" s="120">
        <f t="shared" si="167"/>
        <v>0</v>
      </c>
      <c r="CK70" s="120">
        <f t="shared" si="168"/>
        <v>0</v>
      </c>
      <c r="CL70" s="120">
        <f t="shared" si="169"/>
        <v>0</v>
      </c>
      <c r="CM70" s="120">
        <f>0</f>
        <v>0</v>
      </c>
      <c r="CN70" s="120">
        <f t="shared" si="121"/>
        <v>0</v>
      </c>
      <c r="CO70" s="194">
        <f t="shared" si="188"/>
        <v>0</v>
      </c>
      <c r="CP70" s="195">
        <f t="shared" si="188"/>
        <v>0</v>
      </c>
      <c r="CQ70" s="196" t="str">
        <f t="shared" si="188"/>
        <v/>
      </c>
      <c r="CR70" s="197" t="str">
        <f t="shared" si="122"/>
        <v/>
      </c>
      <c r="CS70" s="197" t="str">
        <f t="shared" si="123"/>
        <v/>
      </c>
      <c r="CT70" s="119">
        <f t="shared" si="189"/>
        <v>0</v>
      </c>
      <c r="CU70" s="120">
        <f t="shared" si="189"/>
        <v>0</v>
      </c>
      <c r="CV70" s="120" t="str">
        <f t="shared" si="124"/>
        <v/>
      </c>
      <c r="CW70" s="120" t="str">
        <f t="shared" si="125"/>
        <v/>
      </c>
      <c r="CX70" s="120" t="str">
        <f t="shared" si="126"/>
        <v/>
      </c>
      <c r="CY70" s="120" t="str">
        <f t="shared" si="127"/>
        <v/>
      </c>
      <c r="CZ70" s="120">
        <f>0</f>
        <v>0</v>
      </c>
      <c r="DA70" s="120"/>
      <c r="DB70" s="132" t="str">
        <f t="shared" si="172"/>
        <v/>
      </c>
      <c r="DC70" s="133" t="str">
        <f t="shared" si="173"/>
        <v/>
      </c>
    </row>
    <row r="71" spans="1:107">
      <c r="A71" s="199">
        <f t="shared" si="174"/>
        <v>0</v>
      </c>
      <c r="B71" s="194">
        <f t="shared" si="174"/>
        <v>0</v>
      </c>
      <c r="C71" s="195">
        <f t="shared" si="174"/>
        <v>0</v>
      </c>
      <c r="D71" s="196">
        <f t="shared" si="174"/>
        <v>0</v>
      </c>
      <c r="E71" s="197">
        <f t="shared" si="101"/>
        <v>0</v>
      </c>
      <c r="F71" s="197">
        <f t="shared" si="102"/>
        <v>0</v>
      </c>
      <c r="G71" s="119">
        <f t="shared" si="175"/>
        <v>0</v>
      </c>
      <c r="H71" s="120">
        <f t="shared" si="175"/>
        <v>0</v>
      </c>
      <c r="I71" s="120">
        <f t="shared" si="130"/>
        <v>0</v>
      </c>
      <c r="J71" s="120">
        <f t="shared" si="131"/>
        <v>0</v>
      </c>
      <c r="K71" s="120">
        <f t="shared" si="132"/>
        <v>0</v>
      </c>
      <c r="L71" s="120">
        <f t="shared" si="133"/>
        <v>0</v>
      </c>
      <c r="M71" s="120">
        <f>0</f>
        <v>0</v>
      </c>
      <c r="N71" s="121">
        <f t="shared" si="103"/>
        <v>0</v>
      </c>
      <c r="O71" s="194">
        <f t="shared" si="176"/>
        <v>0</v>
      </c>
      <c r="P71" s="195">
        <f t="shared" si="176"/>
        <v>0</v>
      </c>
      <c r="Q71" s="196">
        <f t="shared" si="176"/>
        <v>0</v>
      </c>
      <c r="R71" s="197">
        <f t="shared" si="104"/>
        <v>0</v>
      </c>
      <c r="S71" s="197">
        <f t="shared" si="105"/>
        <v>0</v>
      </c>
      <c r="T71" s="119">
        <f t="shared" si="177"/>
        <v>0</v>
      </c>
      <c r="U71" s="120">
        <f t="shared" si="177"/>
        <v>0</v>
      </c>
      <c r="V71" s="120">
        <f t="shared" si="136"/>
        <v>0</v>
      </c>
      <c r="W71" s="120">
        <f t="shared" si="137"/>
        <v>0</v>
      </c>
      <c r="X71" s="120">
        <f t="shared" si="138"/>
        <v>0</v>
      </c>
      <c r="Y71" s="120">
        <f t="shared" si="139"/>
        <v>0</v>
      </c>
      <c r="Z71" s="120">
        <f>0</f>
        <v>0</v>
      </c>
      <c r="AA71" s="120">
        <f t="shared" si="106"/>
        <v>0</v>
      </c>
      <c r="AB71" s="194">
        <f t="shared" si="178"/>
        <v>0</v>
      </c>
      <c r="AC71" s="195">
        <f t="shared" si="178"/>
        <v>0</v>
      </c>
      <c r="AD71" s="196">
        <f t="shared" si="178"/>
        <v>0</v>
      </c>
      <c r="AE71" s="197">
        <f t="shared" si="107"/>
        <v>0</v>
      </c>
      <c r="AF71" s="197">
        <f t="shared" si="108"/>
        <v>0</v>
      </c>
      <c r="AG71" s="119">
        <f t="shared" si="179"/>
        <v>0</v>
      </c>
      <c r="AH71" s="120">
        <f t="shared" si="179"/>
        <v>0</v>
      </c>
      <c r="AI71" s="120">
        <f t="shared" si="142"/>
        <v>0</v>
      </c>
      <c r="AJ71" s="120">
        <f t="shared" si="143"/>
        <v>0</v>
      </c>
      <c r="AK71" s="120">
        <f t="shared" si="144"/>
        <v>0</v>
      </c>
      <c r="AL71" s="120">
        <f t="shared" si="145"/>
        <v>0</v>
      </c>
      <c r="AM71" s="120">
        <f>0</f>
        <v>0</v>
      </c>
      <c r="AN71" s="120">
        <f t="shared" si="109"/>
        <v>0</v>
      </c>
      <c r="AO71" s="194">
        <f t="shared" si="180"/>
        <v>0</v>
      </c>
      <c r="AP71" s="195">
        <f t="shared" si="180"/>
        <v>0</v>
      </c>
      <c r="AQ71" s="196">
        <f t="shared" si="180"/>
        <v>0</v>
      </c>
      <c r="AR71" s="197">
        <f t="shared" si="110"/>
        <v>0</v>
      </c>
      <c r="AS71" s="197">
        <f t="shared" si="111"/>
        <v>0</v>
      </c>
      <c r="AT71" s="119">
        <f t="shared" si="181"/>
        <v>0</v>
      </c>
      <c r="AU71" s="120">
        <f t="shared" si="181"/>
        <v>0</v>
      </c>
      <c r="AV71" s="120">
        <f t="shared" si="148"/>
        <v>0</v>
      </c>
      <c r="AW71" s="120">
        <f t="shared" si="149"/>
        <v>0</v>
      </c>
      <c r="AX71" s="120">
        <f t="shared" si="150"/>
        <v>0</v>
      </c>
      <c r="AY71" s="120">
        <f t="shared" si="151"/>
        <v>0</v>
      </c>
      <c r="AZ71" s="120">
        <f>0</f>
        <v>0</v>
      </c>
      <c r="BA71" s="120">
        <f t="shared" si="112"/>
        <v>0</v>
      </c>
      <c r="BB71" s="194">
        <f t="shared" si="182"/>
        <v>0</v>
      </c>
      <c r="BC71" s="195">
        <f t="shared" si="182"/>
        <v>0</v>
      </c>
      <c r="BD71" s="196">
        <f t="shared" si="182"/>
        <v>0</v>
      </c>
      <c r="BE71" s="197">
        <f t="shared" si="113"/>
        <v>0</v>
      </c>
      <c r="BF71" s="197">
        <f t="shared" si="114"/>
        <v>0</v>
      </c>
      <c r="BG71" s="119">
        <f t="shared" si="183"/>
        <v>0</v>
      </c>
      <c r="BH71" s="120">
        <f t="shared" si="183"/>
        <v>0</v>
      </c>
      <c r="BI71" s="120">
        <f t="shared" si="154"/>
        <v>0</v>
      </c>
      <c r="BJ71" s="120">
        <f t="shared" si="155"/>
        <v>0</v>
      </c>
      <c r="BK71" s="120">
        <f t="shared" si="156"/>
        <v>0</v>
      </c>
      <c r="BL71" s="120">
        <f t="shared" si="157"/>
        <v>0</v>
      </c>
      <c r="BM71" s="120">
        <f>0</f>
        <v>0</v>
      </c>
      <c r="BN71" s="120">
        <f t="shared" si="115"/>
        <v>0</v>
      </c>
      <c r="BO71" s="194">
        <f t="shared" si="184"/>
        <v>0</v>
      </c>
      <c r="BP71" s="195">
        <f t="shared" si="184"/>
        <v>0</v>
      </c>
      <c r="BQ71" s="196">
        <f t="shared" si="184"/>
        <v>0</v>
      </c>
      <c r="BR71" s="197">
        <f t="shared" si="116"/>
        <v>0</v>
      </c>
      <c r="BS71" s="197">
        <f t="shared" si="117"/>
        <v>0</v>
      </c>
      <c r="BT71" s="119">
        <f t="shared" si="185"/>
        <v>0</v>
      </c>
      <c r="BU71" s="120">
        <f t="shared" si="185"/>
        <v>0</v>
      </c>
      <c r="BV71" s="120">
        <f t="shared" si="160"/>
        <v>0</v>
      </c>
      <c r="BW71" s="120">
        <f t="shared" si="161"/>
        <v>0</v>
      </c>
      <c r="BX71" s="120">
        <f t="shared" si="162"/>
        <v>0</v>
      </c>
      <c r="BY71" s="120">
        <f t="shared" si="163"/>
        <v>0</v>
      </c>
      <c r="BZ71" s="120">
        <f>0</f>
        <v>0</v>
      </c>
      <c r="CA71" s="120">
        <f t="shared" si="118"/>
        <v>0</v>
      </c>
      <c r="CB71" s="194">
        <f t="shared" si="186"/>
        <v>0</v>
      </c>
      <c r="CC71" s="195">
        <f t="shared" si="186"/>
        <v>0</v>
      </c>
      <c r="CD71" s="196">
        <f t="shared" si="186"/>
        <v>0</v>
      </c>
      <c r="CE71" s="197">
        <f t="shared" si="119"/>
        <v>0</v>
      </c>
      <c r="CF71" s="197">
        <f t="shared" si="120"/>
        <v>0</v>
      </c>
      <c r="CG71" s="119">
        <f t="shared" si="187"/>
        <v>0</v>
      </c>
      <c r="CH71" s="120">
        <f t="shared" si="187"/>
        <v>0</v>
      </c>
      <c r="CI71" s="120">
        <f t="shared" si="166"/>
        <v>0</v>
      </c>
      <c r="CJ71" s="120">
        <f t="shared" si="167"/>
        <v>0</v>
      </c>
      <c r="CK71" s="120">
        <f t="shared" si="168"/>
        <v>0</v>
      </c>
      <c r="CL71" s="120">
        <f t="shared" si="169"/>
        <v>0</v>
      </c>
      <c r="CM71" s="120">
        <f>0</f>
        <v>0</v>
      </c>
      <c r="CN71" s="120">
        <f t="shared" si="121"/>
        <v>0</v>
      </c>
      <c r="CO71" s="194">
        <f t="shared" si="188"/>
        <v>0</v>
      </c>
      <c r="CP71" s="195">
        <f t="shared" si="188"/>
        <v>0</v>
      </c>
      <c r="CQ71" s="196" t="str">
        <f t="shared" si="188"/>
        <v/>
      </c>
      <c r="CR71" s="197" t="str">
        <f t="shared" si="122"/>
        <v/>
      </c>
      <c r="CS71" s="197" t="str">
        <f t="shared" si="123"/>
        <v/>
      </c>
      <c r="CT71" s="119">
        <f t="shared" si="189"/>
        <v>0</v>
      </c>
      <c r="CU71" s="120">
        <f t="shared" si="189"/>
        <v>0</v>
      </c>
      <c r="CV71" s="120" t="str">
        <f t="shared" si="124"/>
        <v/>
      </c>
      <c r="CW71" s="120" t="str">
        <f t="shared" si="125"/>
        <v/>
      </c>
      <c r="CX71" s="120" t="str">
        <f t="shared" si="126"/>
        <v/>
      </c>
      <c r="CY71" s="120" t="str">
        <f t="shared" si="127"/>
        <v/>
      </c>
      <c r="CZ71" s="120">
        <f>0</f>
        <v>0</v>
      </c>
      <c r="DA71" s="120"/>
      <c r="DB71" s="132" t="str">
        <f t="shared" si="172"/>
        <v/>
      </c>
      <c r="DC71" s="133" t="str">
        <f t="shared" si="173"/>
        <v/>
      </c>
    </row>
    <row r="72" spans="1:107">
      <c r="A72" s="199">
        <f t="shared" si="174"/>
        <v>0</v>
      </c>
      <c r="B72" s="194">
        <f t="shared" si="174"/>
        <v>0</v>
      </c>
      <c r="C72" s="195">
        <f t="shared" si="174"/>
        <v>0</v>
      </c>
      <c r="D72" s="196">
        <f t="shared" si="174"/>
        <v>0</v>
      </c>
      <c r="E72" s="197">
        <f t="shared" si="101"/>
        <v>0</v>
      </c>
      <c r="F72" s="197">
        <f t="shared" si="102"/>
        <v>0</v>
      </c>
      <c r="G72" s="119">
        <f t="shared" si="175"/>
        <v>0</v>
      </c>
      <c r="H72" s="120">
        <f t="shared" si="175"/>
        <v>0</v>
      </c>
      <c r="I72" s="120">
        <f t="shared" si="130"/>
        <v>0</v>
      </c>
      <c r="J72" s="120">
        <f t="shared" si="131"/>
        <v>0</v>
      </c>
      <c r="K72" s="120">
        <f t="shared" si="132"/>
        <v>0</v>
      </c>
      <c r="L72" s="120">
        <f t="shared" si="133"/>
        <v>0</v>
      </c>
      <c r="M72" s="120">
        <f>0</f>
        <v>0</v>
      </c>
      <c r="N72" s="121">
        <f t="shared" si="103"/>
        <v>0</v>
      </c>
      <c r="O72" s="194">
        <f t="shared" si="176"/>
        <v>0</v>
      </c>
      <c r="P72" s="195">
        <f t="shared" si="176"/>
        <v>0</v>
      </c>
      <c r="Q72" s="196">
        <f t="shared" si="176"/>
        <v>0</v>
      </c>
      <c r="R72" s="197">
        <f t="shared" si="104"/>
        <v>0</v>
      </c>
      <c r="S72" s="197">
        <f t="shared" si="105"/>
        <v>0</v>
      </c>
      <c r="T72" s="119">
        <f t="shared" si="177"/>
        <v>0</v>
      </c>
      <c r="U72" s="120">
        <f t="shared" si="177"/>
        <v>0</v>
      </c>
      <c r="V72" s="120">
        <f t="shared" si="136"/>
        <v>0</v>
      </c>
      <c r="W72" s="120">
        <f t="shared" si="137"/>
        <v>0</v>
      </c>
      <c r="X72" s="120">
        <f t="shared" si="138"/>
        <v>0</v>
      </c>
      <c r="Y72" s="120">
        <f t="shared" si="139"/>
        <v>0</v>
      </c>
      <c r="Z72" s="120">
        <f>0</f>
        <v>0</v>
      </c>
      <c r="AA72" s="120">
        <f t="shared" si="106"/>
        <v>0</v>
      </c>
      <c r="AB72" s="194">
        <f t="shared" si="178"/>
        <v>0</v>
      </c>
      <c r="AC72" s="195">
        <f t="shared" si="178"/>
        <v>0</v>
      </c>
      <c r="AD72" s="196">
        <f t="shared" si="178"/>
        <v>0</v>
      </c>
      <c r="AE72" s="197">
        <f t="shared" si="107"/>
        <v>0</v>
      </c>
      <c r="AF72" s="197">
        <f t="shared" si="108"/>
        <v>0</v>
      </c>
      <c r="AG72" s="119">
        <f t="shared" si="179"/>
        <v>0</v>
      </c>
      <c r="AH72" s="120">
        <f t="shared" si="179"/>
        <v>0</v>
      </c>
      <c r="AI72" s="120">
        <f t="shared" si="142"/>
        <v>0</v>
      </c>
      <c r="AJ72" s="120">
        <f t="shared" si="143"/>
        <v>0</v>
      </c>
      <c r="AK72" s="120">
        <f t="shared" si="144"/>
        <v>0</v>
      </c>
      <c r="AL72" s="120">
        <f t="shared" si="145"/>
        <v>0</v>
      </c>
      <c r="AM72" s="120">
        <f>0</f>
        <v>0</v>
      </c>
      <c r="AN72" s="120">
        <f t="shared" si="109"/>
        <v>0</v>
      </c>
      <c r="AO72" s="194">
        <f t="shared" si="180"/>
        <v>0</v>
      </c>
      <c r="AP72" s="195">
        <f t="shared" si="180"/>
        <v>0</v>
      </c>
      <c r="AQ72" s="196">
        <f t="shared" si="180"/>
        <v>0</v>
      </c>
      <c r="AR72" s="197">
        <f t="shared" si="110"/>
        <v>0</v>
      </c>
      <c r="AS72" s="197">
        <f t="shared" si="111"/>
        <v>0</v>
      </c>
      <c r="AT72" s="119">
        <f t="shared" si="181"/>
        <v>0</v>
      </c>
      <c r="AU72" s="120">
        <f t="shared" si="181"/>
        <v>0</v>
      </c>
      <c r="AV72" s="120">
        <f t="shared" si="148"/>
        <v>0</v>
      </c>
      <c r="AW72" s="120">
        <f t="shared" si="149"/>
        <v>0</v>
      </c>
      <c r="AX72" s="120">
        <f t="shared" si="150"/>
        <v>0</v>
      </c>
      <c r="AY72" s="120">
        <f t="shared" si="151"/>
        <v>0</v>
      </c>
      <c r="AZ72" s="120">
        <f>0</f>
        <v>0</v>
      </c>
      <c r="BA72" s="120">
        <f t="shared" si="112"/>
        <v>0</v>
      </c>
      <c r="BB72" s="194">
        <f t="shared" si="182"/>
        <v>0</v>
      </c>
      <c r="BC72" s="195">
        <f t="shared" si="182"/>
        <v>0</v>
      </c>
      <c r="BD72" s="196">
        <f t="shared" si="182"/>
        <v>0</v>
      </c>
      <c r="BE72" s="197">
        <f t="shared" si="113"/>
        <v>0</v>
      </c>
      <c r="BF72" s="197">
        <f t="shared" si="114"/>
        <v>0</v>
      </c>
      <c r="BG72" s="119">
        <f t="shared" si="183"/>
        <v>0</v>
      </c>
      <c r="BH72" s="120">
        <f t="shared" si="183"/>
        <v>0</v>
      </c>
      <c r="BI72" s="120">
        <f t="shared" si="154"/>
        <v>0</v>
      </c>
      <c r="BJ72" s="120">
        <f t="shared" si="155"/>
        <v>0</v>
      </c>
      <c r="BK72" s="120">
        <f t="shared" si="156"/>
        <v>0</v>
      </c>
      <c r="BL72" s="120">
        <f t="shared" si="157"/>
        <v>0</v>
      </c>
      <c r="BM72" s="120">
        <f>0</f>
        <v>0</v>
      </c>
      <c r="BN72" s="120">
        <f t="shared" si="115"/>
        <v>0</v>
      </c>
      <c r="BO72" s="194">
        <f t="shared" si="184"/>
        <v>0</v>
      </c>
      <c r="BP72" s="195">
        <f t="shared" si="184"/>
        <v>0</v>
      </c>
      <c r="BQ72" s="196">
        <f t="shared" si="184"/>
        <v>0</v>
      </c>
      <c r="BR72" s="197">
        <f t="shared" si="116"/>
        <v>0</v>
      </c>
      <c r="BS72" s="197">
        <f t="shared" si="117"/>
        <v>0</v>
      </c>
      <c r="BT72" s="119">
        <f t="shared" si="185"/>
        <v>0</v>
      </c>
      <c r="BU72" s="120">
        <f t="shared" si="185"/>
        <v>0</v>
      </c>
      <c r="BV72" s="120">
        <f t="shared" si="160"/>
        <v>0</v>
      </c>
      <c r="BW72" s="120">
        <f t="shared" si="161"/>
        <v>0</v>
      </c>
      <c r="BX72" s="120">
        <f t="shared" si="162"/>
        <v>0</v>
      </c>
      <c r="BY72" s="120">
        <f t="shared" si="163"/>
        <v>0</v>
      </c>
      <c r="BZ72" s="120">
        <f>0</f>
        <v>0</v>
      </c>
      <c r="CA72" s="120">
        <f t="shared" si="118"/>
        <v>0</v>
      </c>
      <c r="CB72" s="194">
        <f t="shared" si="186"/>
        <v>0</v>
      </c>
      <c r="CC72" s="195">
        <f t="shared" si="186"/>
        <v>0</v>
      </c>
      <c r="CD72" s="196">
        <f t="shared" si="186"/>
        <v>0</v>
      </c>
      <c r="CE72" s="197">
        <f t="shared" si="119"/>
        <v>0</v>
      </c>
      <c r="CF72" s="197">
        <f t="shared" si="120"/>
        <v>0</v>
      </c>
      <c r="CG72" s="119">
        <f t="shared" si="187"/>
        <v>0</v>
      </c>
      <c r="CH72" s="120">
        <f t="shared" si="187"/>
        <v>0</v>
      </c>
      <c r="CI72" s="120">
        <f t="shared" si="166"/>
        <v>0</v>
      </c>
      <c r="CJ72" s="120">
        <f t="shared" si="167"/>
        <v>0</v>
      </c>
      <c r="CK72" s="120">
        <f t="shared" si="168"/>
        <v>0</v>
      </c>
      <c r="CL72" s="120">
        <f t="shared" si="169"/>
        <v>0</v>
      </c>
      <c r="CM72" s="120">
        <f>0</f>
        <v>0</v>
      </c>
      <c r="CN72" s="120">
        <f t="shared" si="121"/>
        <v>0</v>
      </c>
      <c r="CO72" s="194">
        <f t="shared" si="188"/>
        <v>0</v>
      </c>
      <c r="CP72" s="195">
        <f t="shared" si="188"/>
        <v>0</v>
      </c>
      <c r="CQ72" s="196" t="str">
        <f t="shared" si="188"/>
        <v/>
      </c>
      <c r="CR72" s="197" t="str">
        <f t="shared" si="122"/>
        <v/>
      </c>
      <c r="CS72" s="197" t="str">
        <f t="shared" si="123"/>
        <v/>
      </c>
      <c r="CT72" s="119">
        <f t="shared" si="189"/>
        <v>0</v>
      </c>
      <c r="CU72" s="120">
        <f t="shared" si="189"/>
        <v>0</v>
      </c>
      <c r="CV72" s="120" t="str">
        <f t="shared" si="124"/>
        <v/>
      </c>
      <c r="CW72" s="120" t="str">
        <f t="shared" si="125"/>
        <v/>
      </c>
      <c r="CX72" s="120" t="str">
        <f t="shared" si="126"/>
        <v/>
      </c>
      <c r="CY72" s="120" t="str">
        <f t="shared" si="127"/>
        <v/>
      </c>
      <c r="CZ72" s="120">
        <f>0</f>
        <v>0</v>
      </c>
      <c r="DA72" s="120"/>
      <c r="DB72" s="132" t="str">
        <f t="shared" si="172"/>
        <v/>
      </c>
      <c r="DC72" s="133" t="str">
        <f t="shared" si="173"/>
        <v/>
      </c>
    </row>
    <row r="73" spans="1:107">
      <c r="A73" s="199">
        <f t="shared" si="174"/>
        <v>0</v>
      </c>
      <c r="B73" s="194">
        <f t="shared" si="174"/>
        <v>0</v>
      </c>
      <c r="C73" s="195">
        <f t="shared" si="174"/>
        <v>0</v>
      </c>
      <c r="D73" s="196">
        <f t="shared" si="174"/>
        <v>0</v>
      </c>
      <c r="E73" s="197">
        <f t="shared" si="101"/>
        <v>0</v>
      </c>
      <c r="F73" s="197">
        <f t="shared" si="102"/>
        <v>0</v>
      </c>
      <c r="G73" s="119">
        <f t="shared" si="175"/>
        <v>0</v>
      </c>
      <c r="H73" s="120">
        <f t="shared" si="175"/>
        <v>0</v>
      </c>
      <c r="I73" s="120">
        <f t="shared" si="130"/>
        <v>0</v>
      </c>
      <c r="J73" s="120">
        <f t="shared" si="131"/>
        <v>0</v>
      </c>
      <c r="K73" s="120">
        <f t="shared" si="132"/>
        <v>0</v>
      </c>
      <c r="L73" s="120">
        <f t="shared" si="133"/>
        <v>0</v>
      </c>
      <c r="M73" s="120">
        <f>0</f>
        <v>0</v>
      </c>
      <c r="N73" s="121">
        <f t="shared" si="103"/>
        <v>0</v>
      </c>
      <c r="O73" s="194">
        <f t="shared" si="176"/>
        <v>0</v>
      </c>
      <c r="P73" s="195">
        <f t="shared" si="176"/>
        <v>0</v>
      </c>
      <c r="Q73" s="196">
        <f t="shared" si="176"/>
        <v>0</v>
      </c>
      <c r="R73" s="197">
        <f t="shared" si="104"/>
        <v>0</v>
      </c>
      <c r="S73" s="197">
        <f t="shared" si="105"/>
        <v>0</v>
      </c>
      <c r="T73" s="119">
        <f t="shared" si="177"/>
        <v>0</v>
      </c>
      <c r="U73" s="120">
        <f t="shared" si="177"/>
        <v>0</v>
      </c>
      <c r="V73" s="120">
        <f t="shared" si="136"/>
        <v>0</v>
      </c>
      <c r="W73" s="120">
        <f t="shared" si="137"/>
        <v>0</v>
      </c>
      <c r="X73" s="120">
        <f t="shared" si="138"/>
        <v>0</v>
      </c>
      <c r="Y73" s="120">
        <f t="shared" si="139"/>
        <v>0</v>
      </c>
      <c r="Z73" s="120">
        <f>0</f>
        <v>0</v>
      </c>
      <c r="AA73" s="120">
        <f t="shared" si="106"/>
        <v>0</v>
      </c>
      <c r="AB73" s="194">
        <f t="shared" si="178"/>
        <v>0</v>
      </c>
      <c r="AC73" s="195">
        <f t="shared" si="178"/>
        <v>0</v>
      </c>
      <c r="AD73" s="196">
        <f t="shared" si="178"/>
        <v>0</v>
      </c>
      <c r="AE73" s="197">
        <f t="shared" si="107"/>
        <v>0</v>
      </c>
      <c r="AF73" s="197">
        <f t="shared" si="108"/>
        <v>0</v>
      </c>
      <c r="AG73" s="119">
        <f t="shared" si="179"/>
        <v>0</v>
      </c>
      <c r="AH73" s="120">
        <f t="shared" si="179"/>
        <v>0</v>
      </c>
      <c r="AI73" s="120">
        <f t="shared" si="142"/>
        <v>0</v>
      </c>
      <c r="AJ73" s="120">
        <f t="shared" si="143"/>
        <v>0</v>
      </c>
      <c r="AK73" s="120">
        <f t="shared" si="144"/>
        <v>0</v>
      </c>
      <c r="AL73" s="120">
        <f t="shared" si="145"/>
        <v>0</v>
      </c>
      <c r="AM73" s="120">
        <f>0</f>
        <v>0</v>
      </c>
      <c r="AN73" s="120">
        <f t="shared" si="109"/>
        <v>0</v>
      </c>
      <c r="AO73" s="194">
        <f t="shared" si="180"/>
        <v>0</v>
      </c>
      <c r="AP73" s="195">
        <f t="shared" si="180"/>
        <v>0</v>
      </c>
      <c r="AQ73" s="196">
        <f t="shared" si="180"/>
        <v>0</v>
      </c>
      <c r="AR73" s="197">
        <f t="shared" si="110"/>
        <v>0</v>
      </c>
      <c r="AS73" s="197">
        <f t="shared" si="111"/>
        <v>0</v>
      </c>
      <c r="AT73" s="119">
        <f t="shared" si="181"/>
        <v>0</v>
      </c>
      <c r="AU73" s="120">
        <f t="shared" si="181"/>
        <v>0</v>
      </c>
      <c r="AV73" s="120">
        <f t="shared" si="148"/>
        <v>0</v>
      </c>
      <c r="AW73" s="120">
        <f t="shared" si="149"/>
        <v>0</v>
      </c>
      <c r="AX73" s="120">
        <f t="shared" si="150"/>
        <v>0</v>
      </c>
      <c r="AY73" s="120">
        <f t="shared" si="151"/>
        <v>0</v>
      </c>
      <c r="AZ73" s="120">
        <f>0</f>
        <v>0</v>
      </c>
      <c r="BA73" s="120">
        <f t="shared" si="112"/>
        <v>0</v>
      </c>
      <c r="BB73" s="194">
        <f t="shared" si="182"/>
        <v>0</v>
      </c>
      <c r="BC73" s="195">
        <f t="shared" si="182"/>
        <v>0</v>
      </c>
      <c r="BD73" s="196">
        <f t="shared" si="182"/>
        <v>0</v>
      </c>
      <c r="BE73" s="197">
        <f t="shared" si="113"/>
        <v>0</v>
      </c>
      <c r="BF73" s="197">
        <f t="shared" si="114"/>
        <v>0</v>
      </c>
      <c r="BG73" s="119">
        <f t="shared" si="183"/>
        <v>0</v>
      </c>
      <c r="BH73" s="120">
        <f t="shared" si="183"/>
        <v>0</v>
      </c>
      <c r="BI73" s="120">
        <f t="shared" si="154"/>
        <v>0</v>
      </c>
      <c r="BJ73" s="120">
        <f t="shared" si="155"/>
        <v>0</v>
      </c>
      <c r="BK73" s="120">
        <f t="shared" si="156"/>
        <v>0</v>
      </c>
      <c r="BL73" s="120">
        <f t="shared" si="157"/>
        <v>0</v>
      </c>
      <c r="BM73" s="120">
        <f>0</f>
        <v>0</v>
      </c>
      <c r="BN73" s="120">
        <f t="shared" si="115"/>
        <v>0</v>
      </c>
      <c r="BO73" s="194">
        <f t="shared" si="184"/>
        <v>0</v>
      </c>
      <c r="BP73" s="195">
        <f t="shared" si="184"/>
        <v>0</v>
      </c>
      <c r="BQ73" s="196">
        <f t="shared" si="184"/>
        <v>0</v>
      </c>
      <c r="BR73" s="197">
        <f t="shared" si="116"/>
        <v>0</v>
      </c>
      <c r="BS73" s="197">
        <f t="shared" si="117"/>
        <v>0</v>
      </c>
      <c r="BT73" s="119">
        <f t="shared" si="185"/>
        <v>0</v>
      </c>
      <c r="BU73" s="120">
        <f t="shared" si="185"/>
        <v>0</v>
      </c>
      <c r="BV73" s="120">
        <f t="shared" si="160"/>
        <v>0</v>
      </c>
      <c r="BW73" s="120">
        <f t="shared" si="161"/>
        <v>0</v>
      </c>
      <c r="BX73" s="120">
        <f t="shared" si="162"/>
        <v>0</v>
      </c>
      <c r="BY73" s="120">
        <f t="shared" si="163"/>
        <v>0</v>
      </c>
      <c r="BZ73" s="120">
        <f>0</f>
        <v>0</v>
      </c>
      <c r="CA73" s="120">
        <f t="shared" si="118"/>
        <v>0</v>
      </c>
      <c r="CB73" s="194">
        <f t="shared" si="186"/>
        <v>0</v>
      </c>
      <c r="CC73" s="195">
        <f t="shared" si="186"/>
        <v>0</v>
      </c>
      <c r="CD73" s="196">
        <f t="shared" si="186"/>
        <v>0</v>
      </c>
      <c r="CE73" s="197">
        <f t="shared" si="119"/>
        <v>0</v>
      </c>
      <c r="CF73" s="197">
        <f t="shared" si="120"/>
        <v>0</v>
      </c>
      <c r="CG73" s="119">
        <f t="shared" si="187"/>
        <v>0</v>
      </c>
      <c r="CH73" s="120">
        <f t="shared" si="187"/>
        <v>0</v>
      </c>
      <c r="CI73" s="120">
        <f t="shared" si="166"/>
        <v>0</v>
      </c>
      <c r="CJ73" s="120">
        <f t="shared" si="167"/>
        <v>0</v>
      </c>
      <c r="CK73" s="120">
        <f t="shared" si="168"/>
        <v>0</v>
      </c>
      <c r="CL73" s="120">
        <f t="shared" si="169"/>
        <v>0</v>
      </c>
      <c r="CM73" s="120">
        <f>0</f>
        <v>0</v>
      </c>
      <c r="CN73" s="120">
        <f t="shared" si="121"/>
        <v>0</v>
      </c>
      <c r="CO73" s="194">
        <f t="shared" si="188"/>
        <v>0</v>
      </c>
      <c r="CP73" s="195">
        <f t="shared" si="188"/>
        <v>0</v>
      </c>
      <c r="CQ73" s="196" t="str">
        <f t="shared" si="188"/>
        <v/>
      </c>
      <c r="CR73" s="197" t="str">
        <f t="shared" si="122"/>
        <v/>
      </c>
      <c r="CS73" s="197" t="str">
        <f t="shared" si="123"/>
        <v/>
      </c>
      <c r="CT73" s="119">
        <f t="shared" si="189"/>
        <v>0</v>
      </c>
      <c r="CU73" s="120">
        <f t="shared" si="189"/>
        <v>0</v>
      </c>
      <c r="CV73" s="120" t="str">
        <f t="shared" si="124"/>
        <v/>
      </c>
      <c r="CW73" s="120" t="str">
        <f t="shared" si="125"/>
        <v/>
      </c>
      <c r="CX73" s="120" t="str">
        <f t="shared" si="126"/>
        <v/>
      </c>
      <c r="CY73" s="120" t="str">
        <f t="shared" si="127"/>
        <v/>
      </c>
      <c r="CZ73" s="120">
        <f>0</f>
        <v>0</v>
      </c>
      <c r="DA73" s="120"/>
      <c r="DB73" s="132" t="str">
        <f t="shared" si="172"/>
        <v/>
      </c>
      <c r="DC73" s="133" t="str">
        <f t="shared" si="173"/>
        <v/>
      </c>
    </row>
    <row r="74" spans="1:107">
      <c r="A74" s="199">
        <f t="shared" si="174"/>
        <v>0</v>
      </c>
      <c r="B74" s="194">
        <f t="shared" si="174"/>
        <v>0</v>
      </c>
      <c r="C74" s="195">
        <f t="shared" si="174"/>
        <v>0</v>
      </c>
      <c r="D74" s="196">
        <f t="shared" si="174"/>
        <v>0</v>
      </c>
      <c r="E74" s="197">
        <f t="shared" si="101"/>
        <v>0</v>
      </c>
      <c r="F74" s="197">
        <f t="shared" si="102"/>
        <v>0</v>
      </c>
      <c r="G74" s="119">
        <f t="shared" si="175"/>
        <v>0</v>
      </c>
      <c r="H74" s="120">
        <f t="shared" si="175"/>
        <v>0</v>
      </c>
      <c r="I74" s="120">
        <f t="shared" si="130"/>
        <v>0</v>
      </c>
      <c r="J74" s="120">
        <f t="shared" si="131"/>
        <v>0</v>
      </c>
      <c r="K74" s="120">
        <f t="shared" si="132"/>
        <v>0</v>
      </c>
      <c r="L74" s="120">
        <f t="shared" si="133"/>
        <v>0</v>
      </c>
      <c r="M74" s="120">
        <f>0</f>
        <v>0</v>
      </c>
      <c r="N74" s="121">
        <f t="shared" si="103"/>
        <v>0</v>
      </c>
      <c r="O74" s="194">
        <f t="shared" si="176"/>
        <v>0</v>
      </c>
      <c r="P74" s="195">
        <f t="shared" si="176"/>
        <v>0</v>
      </c>
      <c r="Q74" s="196">
        <f t="shared" si="176"/>
        <v>0</v>
      </c>
      <c r="R74" s="197">
        <f t="shared" si="104"/>
        <v>0</v>
      </c>
      <c r="S74" s="197">
        <f t="shared" si="105"/>
        <v>0</v>
      </c>
      <c r="T74" s="119">
        <f t="shared" si="177"/>
        <v>0</v>
      </c>
      <c r="U74" s="120">
        <f t="shared" si="177"/>
        <v>0</v>
      </c>
      <c r="V74" s="120">
        <f t="shared" si="136"/>
        <v>0</v>
      </c>
      <c r="W74" s="120">
        <f t="shared" si="137"/>
        <v>0</v>
      </c>
      <c r="X74" s="120">
        <f t="shared" si="138"/>
        <v>0</v>
      </c>
      <c r="Y74" s="120">
        <f t="shared" si="139"/>
        <v>0</v>
      </c>
      <c r="Z74" s="120">
        <f>0</f>
        <v>0</v>
      </c>
      <c r="AA74" s="120">
        <f t="shared" si="106"/>
        <v>0</v>
      </c>
      <c r="AB74" s="194">
        <f t="shared" si="178"/>
        <v>0</v>
      </c>
      <c r="AC74" s="195">
        <f t="shared" si="178"/>
        <v>0</v>
      </c>
      <c r="AD74" s="196">
        <f t="shared" si="178"/>
        <v>0</v>
      </c>
      <c r="AE74" s="197">
        <f t="shared" si="107"/>
        <v>0</v>
      </c>
      <c r="AF74" s="197">
        <f t="shared" si="108"/>
        <v>0</v>
      </c>
      <c r="AG74" s="119">
        <f t="shared" si="179"/>
        <v>0</v>
      </c>
      <c r="AH74" s="120">
        <f t="shared" si="179"/>
        <v>0</v>
      </c>
      <c r="AI74" s="120">
        <f t="shared" si="142"/>
        <v>0</v>
      </c>
      <c r="AJ74" s="120">
        <f t="shared" si="143"/>
        <v>0</v>
      </c>
      <c r="AK74" s="120">
        <f t="shared" si="144"/>
        <v>0</v>
      </c>
      <c r="AL74" s="120">
        <f t="shared" si="145"/>
        <v>0</v>
      </c>
      <c r="AM74" s="120">
        <f>0</f>
        <v>0</v>
      </c>
      <c r="AN74" s="120">
        <f t="shared" si="109"/>
        <v>0</v>
      </c>
      <c r="AO74" s="194">
        <f t="shared" si="180"/>
        <v>0</v>
      </c>
      <c r="AP74" s="195">
        <f t="shared" si="180"/>
        <v>0</v>
      </c>
      <c r="AQ74" s="196">
        <f t="shared" si="180"/>
        <v>0</v>
      </c>
      <c r="AR74" s="197">
        <f t="shared" si="110"/>
        <v>0</v>
      </c>
      <c r="AS74" s="197">
        <f t="shared" si="111"/>
        <v>0</v>
      </c>
      <c r="AT74" s="119">
        <f t="shared" si="181"/>
        <v>0</v>
      </c>
      <c r="AU74" s="120">
        <f t="shared" si="181"/>
        <v>0</v>
      </c>
      <c r="AV74" s="120">
        <f t="shared" si="148"/>
        <v>0</v>
      </c>
      <c r="AW74" s="120">
        <f t="shared" si="149"/>
        <v>0</v>
      </c>
      <c r="AX74" s="120">
        <f t="shared" si="150"/>
        <v>0</v>
      </c>
      <c r="AY74" s="120">
        <f t="shared" si="151"/>
        <v>0</v>
      </c>
      <c r="AZ74" s="120">
        <f>0</f>
        <v>0</v>
      </c>
      <c r="BA74" s="120">
        <f t="shared" si="112"/>
        <v>0</v>
      </c>
      <c r="BB74" s="194">
        <f t="shared" si="182"/>
        <v>0</v>
      </c>
      <c r="BC74" s="195">
        <f t="shared" si="182"/>
        <v>0</v>
      </c>
      <c r="BD74" s="196">
        <f t="shared" si="182"/>
        <v>0</v>
      </c>
      <c r="BE74" s="197">
        <f t="shared" si="113"/>
        <v>0</v>
      </c>
      <c r="BF74" s="197">
        <f t="shared" si="114"/>
        <v>0</v>
      </c>
      <c r="BG74" s="119">
        <f t="shared" si="183"/>
        <v>0</v>
      </c>
      <c r="BH74" s="120">
        <f t="shared" si="183"/>
        <v>0</v>
      </c>
      <c r="BI74" s="120">
        <f t="shared" si="154"/>
        <v>0</v>
      </c>
      <c r="BJ74" s="120">
        <f t="shared" si="155"/>
        <v>0</v>
      </c>
      <c r="BK74" s="120">
        <f t="shared" si="156"/>
        <v>0</v>
      </c>
      <c r="BL74" s="120">
        <f t="shared" si="157"/>
        <v>0</v>
      </c>
      <c r="BM74" s="120">
        <f>0</f>
        <v>0</v>
      </c>
      <c r="BN74" s="120">
        <f t="shared" si="115"/>
        <v>0</v>
      </c>
      <c r="BO74" s="194">
        <f t="shared" si="184"/>
        <v>0</v>
      </c>
      <c r="BP74" s="195">
        <f t="shared" si="184"/>
        <v>0</v>
      </c>
      <c r="BQ74" s="196">
        <f t="shared" si="184"/>
        <v>0</v>
      </c>
      <c r="BR74" s="197">
        <f t="shared" si="116"/>
        <v>0</v>
      </c>
      <c r="BS74" s="197">
        <f t="shared" si="117"/>
        <v>0</v>
      </c>
      <c r="BT74" s="119">
        <f t="shared" si="185"/>
        <v>0</v>
      </c>
      <c r="BU74" s="120">
        <f t="shared" si="185"/>
        <v>0</v>
      </c>
      <c r="BV74" s="120">
        <f t="shared" si="160"/>
        <v>0</v>
      </c>
      <c r="BW74" s="120">
        <f t="shared" si="161"/>
        <v>0</v>
      </c>
      <c r="BX74" s="120">
        <f t="shared" si="162"/>
        <v>0</v>
      </c>
      <c r="BY74" s="120">
        <f t="shared" si="163"/>
        <v>0</v>
      </c>
      <c r="BZ74" s="120">
        <f>0</f>
        <v>0</v>
      </c>
      <c r="CA74" s="120">
        <f t="shared" si="118"/>
        <v>0</v>
      </c>
      <c r="CB74" s="194">
        <f t="shared" si="186"/>
        <v>0</v>
      </c>
      <c r="CC74" s="195">
        <f t="shared" si="186"/>
        <v>0</v>
      </c>
      <c r="CD74" s="196">
        <f t="shared" si="186"/>
        <v>0</v>
      </c>
      <c r="CE74" s="197">
        <f t="shared" si="119"/>
        <v>0</v>
      </c>
      <c r="CF74" s="197">
        <f t="shared" si="120"/>
        <v>0</v>
      </c>
      <c r="CG74" s="119">
        <f t="shared" si="187"/>
        <v>0</v>
      </c>
      <c r="CH74" s="120">
        <f t="shared" si="187"/>
        <v>0</v>
      </c>
      <c r="CI74" s="120">
        <f t="shared" si="166"/>
        <v>0</v>
      </c>
      <c r="CJ74" s="120">
        <f t="shared" si="167"/>
        <v>0</v>
      </c>
      <c r="CK74" s="120">
        <f t="shared" si="168"/>
        <v>0</v>
      </c>
      <c r="CL74" s="120">
        <f t="shared" si="169"/>
        <v>0</v>
      </c>
      <c r="CM74" s="120">
        <f>0</f>
        <v>0</v>
      </c>
      <c r="CN74" s="120">
        <f t="shared" si="121"/>
        <v>0</v>
      </c>
      <c r="CO74" s="194">
        <f t="shared" si="188"/>
        <v>0</v>
      </c>
      <c r="CP74" s="195">
        <f t="shared" si="188"/>
        <v>0</v>
      </c>
      <c r="CQ74" s="196" t="str">
        <f t="shared" si="188"/>
        <v/>
      </c>
      <c r="CR74" s="197" t="str">
        <f t="shared" si="122"/>
        <v/>
      </c>
      <c r="CS74" s="197" t="str">
        <f t="shared" si="123"/>
        <v/>
      </c>
      <c r="CT74" s="119">
        <f t="shared" si="189"/>
        <v>0</v>
      </c>
      <c r="CU74" s="120">
        <f t="shared" si="189"/>
        <v>0</v>
      </c>
      <c r="CV74" s="120" t="str">
        <f t="shared" si="124"/>
        <v/>
      </c>
      <c r="CW74" s="120" t="str">
        <f t="shared" si="125"/>
        <v/>
      </c>
      <c r="CX74" s="120" t="str">
        <f t="shared" si="126"/>
        <v/>
      </c>
      <c r="CY74" s="120" t="str">
        <f t="shared" si="127"/>
        <v/>
      </c>
      <c r="CZ74" s="120">
        <f>0</f>
        <v>0</v>
      </c>
      <c r="DA74" s="120"/>
      <c r="DB74" s="132" t="str">
        <f t="shared" si="172"/>
        <v/>
      </c>
      <c r="DC74" s="133" t="str">
        <f t="shared" si="173"/>
        <v/>
      </c>
    </row>
    <row r="75" spans="1:107">
      <c r="A75" s="199">
        <f t="shared" si="174"/>
        <v>0</v>
      </c>
      <c r="B75" s="194">
        <f t="shared" si="174"/>
        <v>0</v>
      </c>
      <c r="C75" s="195">
        <f t="shared" si="174"/>
        <v>0</v>
      </c>
      <c r="D75" s="196">
        <f t="shared" si="174"/>
        <v>0</v>
      </c>
      <c r="E75" s="197">
        <f t="shared" si="101"/>
        <v>0</v>
      </c>
      <c r="F75" s="197">
        <f t="shared" si="102"/>
        <v>0</v>
      </c>
      <c r="G75" s="119">
        <f t="shared" si="175"/>
        <v>0</v>
      </c>
      <c r="H75" s="120">
        <f t="shared" si="175"/>
        <v>0</v>
      </c>
      <c r="I75" s="120">
        <f t="shared" si="130"/>
        <v>0</v>
      </c>
      <c r="J75" s="120">
        <f t="shared" si="131"/>
        <v>0</v>
      </c>
      <c r="K75" s="120">
        <f t="shared" si="132"/>
        <v>0</v>
      </c>
      <c r="L75" s="120">
        <f t="shared" si="133"/>
        <v>0</v>
      </c>
      <c r="M75" s="120">
        <f>0</f>
        <v>0</v>
      </c>
      <c r="N75" s="121">
        <f t="shared" si="103"/>
        <v>0</v>
      </c>
      <c r="O75" s="194">
        <f t="shared" si="176"/>
        <v>0</v>
      </c>
      <c r="P75" s="195">
        <f t="shared" si="176"/>
        <v>0</v>
      </c>
      <c r="Q75" s="196">
        <f t="shared" si="176"/>
        <v>0</v>
      </c>
      <c r="R75" s="197">
        <f t="shared" si="104"/>
        <v>0</v>
      </c>
      <c r="S75" s="197">
        <f t="shared" si="105"/>
        <v>0</v>
      </c>
      <c r="T75" s="119">
        <f t="shared" si="177"/>
        <v>0</v>
      </c>
      <c r="U75" s="120">
        <f t="shared" si="177"/>
        <v>0</v>
      </c>
      <c r="V75" s="120">
        <f t="shared" si="136"/>
        <v>0</v>
      </c>
      <c r="W75" s="120">
        <f t="shared" si="137"/>
        <v>0</v>
      </c>
      <c r="X75" s="120">
        <f t="shared" si="138"/>
        <v>0</v>
      </c>
      <c r="Y75" s="120">
        <f t="shared" si="139"/>
        <v>0</v>
      </c>
      <c r="Z75" s="120">
        <f>0</f>
        <v>0</v>
      </c>
      <c r="AA75" s="120">
        <f t="shared" si="106"/>
        <v>0</v>
      </c>
      <c r="AB75" s="194">
        <f t="shared" si="178"/>
        <v>0</v>
      </c>
      <c r="AC75" s="195">
        <f t="shared" si="178"/>
        <v>0</v>
      </c>
      <c r="AD75" s="196">
        <f t="shared" si="178"/>
        <v>0</v>
      </c>
      <c r="AE75" s="197">
        <f t="shared" si="107"/>
        <v>0</v>
      </c>
      <c r="AF75" s="197">
        <f t="shared" si="108"/>
        <v>0</v>
      </c>
      <c r="AG75" s="119">
        <f t="shared" si="179"/>
        <v>0</v>
      </c>
      <c r="AH75" s="120">
        <f t="shared" si="179"/>
        <v>0</v>
      </c>
      <c r="AI75" s="120">
        <f t="shared" si="142"/>
        <v>0</v>
      </c>
      <c r="AJ75" s="120">
        <f t="shared" si="143"/>
        <v>0</v>
      </c>
      <c r="AK75" s="120">
        <f t="shared" si="144"/>
        <v>0</v>
      </c>
      <c r="AL75" s="120">
        <f t="shared" si="145"/>
        <v>0</v>
      </c>
      <c r="AM75" s="120">
        <f>0</f>
        <v>0</v>
      </c>
      <c r="AN75" s="120">
        <f t="shared" si="109"/>
        <v>0</v>
      </c>
      <c r="AO75" s="194">
        <f t="shared" si="180"/>
        <v>0</v>
      </c>
      <c r="AP75" s="195">
        <f t="shared" si="180"/>
        <v>0</v>
      </c>
      <c r="AQ75" s="196">
        <f t="shared" si="180"/>
        <v>0</v>
      </c>
      <c r="AR75" s="197">
        <f t="shared" si="110"/>
        <v>0</v>
      </c>
      <c r="AS75" s="197">
        <f t="shared" si="111"/>
        <v>0</v>
      </c>
      <c r="AT75" s="119">
        <f t="shared" si="181"/>
        <v>0</v>
      </c>
      <c r="AU75" s="120">
        <f t="shared" si="181"/>
        <v>0</v>
      </c>
      <c r="AV75" s="120">
        <f t="shared" si="148"/>
        <v>0</v>
      </c>
      <c r="AW75" s="120">
        <f t="shared" si="149"/>
        <v>0</v>
      </c>
      <c r="AX75" s="120">
        <f t="shared" si="150"/>
        <v>0</v>
      </c>
      <c r="AY75" s="120">
        <f t="shared" si="151"/>
        <v>0</v>
      </c>
      <c r="AZ75" s="120">
        <f>0</f>
        <v>0</v>
      </c>
      <c r="BA75" s="120">
        <f t="shared" si="112"/>
        <v>0</v>
      </c>
      <c r="BB75" s="194">
        <f t="shared" si="182"/>
        <v>0</v>
      </c>
      <c r="BC75" s="195">
        <f t="shared" si="182"/>
        <v>0</v>
      </c>
      <c r="BD75" s="196">
        <f t="shared" si="182"/>
        <v>0</v>
      </c>
      <c r="BE75" s="197">
        <f t="shared" si="113"/>
        <v>0</v>
      </c>
      <c r="BF75" s="197">
        <f t="shared" si="114"/>
        <v>0</v>
      </c>
      <c r="BG75" s="119">
        <f t="shared" si="183"/>
        <v>0</v>
      </c>
      <c r="BH75" s="120">
        <f t="shared" si="183"/>
        <v>0</v>
      </c>
      <c r="BI75" s="120">
        <f t="shared" si="154"/>
        <v>0</v>
      </c>
      <c r="BJ75" s="120">
        <f t="shared" si="155"/>
        <v>0</v>
      </c>
      <c r="BK75" s="120">
        <f t="shared" si="156"/>
        <v>0</v>
      </c>
      <c r="BL75" s="120">
        <f t="shared" si="157"/>
        <v>0</v>
      </c>
      <c r="BM75" s="120">
        <f>0</f>
        <v>0</v>
      </c>
      <c r="BN75" s="120">
        <f t="shared" si="115"/>
        <v>0</v>
      </c>
      <c r="BO75" s="194">
        <f t="shared" si="184"/>
        <v>0</v>
      </c>
      <c r="BP75" s="195">
        <f t="shared" si="184"/>
        <v>0</v>
      </c>
      <c r="BQ75" s="196">
        <f t="shared" si="184"/>
        <v>0</v>
      </c>
      <c r="BR75" s="197">
        <f t="shared" si="116"/>
        <v>0</v>
      </c>
      <c r="BS75" s="197">
        <f t="shared" si="117"/>
        <v>0</v>
      </c>
      <c r="BT75" s="119">
        <f t="shared" si="185"/>
        <v>0</v>
      </c>
      <c r="BU75" s="120">
        <f t="shared" si="185"/>
        <v>0</v>
      </c>
      <c r="BV75" s="120">
        <f t="shared" si="160"/>
        <v>0</v>
      </c>
      <c r="BW75" s="120">
        <f t="shared" si="161"/>
        <v>0</v>
      </c>
      <c r="BX75" s="120">
        <f t="shared" si="162"/>
        <v>0</v>
      </c>
      <c r="BY75" s="120">
        <f t="shared" si="163"/>
        <v>0</v>
      </c>
      <c r="BZ75" s="120">
        <f>0</f>
        <v>0</v>
      </c>
      <c r="CA75" s="120">
        <f t="shared" si="118"/>
        <v>0</v>
      </c>
      <c r="CB75" s="194">
        <f t="shared" si="186"/>
        <v>0</v>
      </c>
      <c r="CC75" s="195">
        <f t="shared" si="186"/>
        <v>0</v>
      </c>
      <c r="CD75" s="196">
        <f t="shared" si="186"/>
        <v>0</v>
      </c>
      <c r="CE75" s="197">
        <f t="shared" si="119"/>
        <v>0</v>
      </c>
      <c r="CF75" s="197">
        <f t="shared" si="120"/>
        <v>0</v>
      </c>
      <c r="CG75" s="119">
        <f t="shared" si="187"/>
        <v>0</v>
      </c>
      <c r="CH75" s="120">
        <f t="shared" si="187"/>
        <v>0</v>
      </c>
      <c r="CI75" s="120">
        <f t="shared" si="166"/>
        <v>0</v>
      </c>
      <c r="CJ75" s="120">
        <f t="shared" si="167"/>
        <v>0</v>
      </c>
      <c r="CK75" s="120">
        <f t="shared" si="168"/>
        <v>0</v>
      </c>
      <c r="CL75" s="120">
        <f t="shared" si="169"/>
        <v>0</v>
      </c>
      <c r="CM75" s="120">
        <f>0</f>
        <v>0</v>
      </c>
      <c r="CN75" s="120">
        <f t="shared" si="121"/>
        <v>0</v>
      </c>
      <c r="CO75" s="194">
        <f t="shared" si="188"/>
        <v>0</v>
      </c>
      <c r="CP75" s="195">
        <f t="shared" si="188"/>
        <v>0</v>
      </c>
      <c r="CQ75" s="196" t="str">
        <f t="shared" si="188"/>
        <v/>
      </c>
      <c r="CR75" s="197" t="str">
        <f t="shared" si="122"/>
        <v/>
      </c>
      <c r="CS75" s="197" t="str">
        <f t="shared" si="123"/>
        <v/>
      </c>
      <c r="CT75" s="119">
        <f t="shared" si="189"/>
        <v>0</v>
      </c>
      <c r="CU75" s="120">
        <f t="shared" si="189"/>
        <v>0</v>
      </c>
      <c r="CV75" s="120" t="str">
        <f t="shared" si="124"/>
        <v/>
      </c>
      <c r="CW75" s="120" t="str">
        <f t="shared" si="125"/>
        <v/>
      </c>
      <c r="CX75" s="120" t="str">
        <f t="shared" si="126"/>
        <v/>
      </c>
      <c r="CY75" s="120" t="str">
        <f t="shared" si="127"/>
        <v/>
      </c>
      <c r="CZ75" s="120">
        <f>0</f>
        <v>0</v>
      </c>
      <c r="DA75" s="120"/>
      <c r="DB75" s="132" t="str">
        <f t="shared" si="172"/>
        <v/>
      </c>
      <c r="DC75" s="133" t="str">
        <f t="shared" si="173"/>
        <v/>
      </c>
    </row>
    <row r="76" spans="1:107">
      <c r="A76" s="199">
        <f t="shared" si="174"/>
        <v>0</v>
      </c>
      <c r="B76" s="194">
        <f t="shared" si="174"/>
        <v>0</v>
      </c>
      <c r="C76" s="195">
        <f t="shared" si="174"/>
        <v>0</v>
      </c>
      <c r="D76" s="196">
        <f t="shared" si="174"/>
        <v>0</v>
      </c>
      <c r="E76" s="197">
        <f t="shared" si="101"/>
        <v>0</v>
      </c>
      <c r="F76" s="197">
        <f t="shared" si="102"/>
        <v>0</v>
      </c>
      <c r="G76" s="119">
        <f t="shared" si="175"/>
        <v>0</v>
      </c>
      <c r="H76" s="120">
        <f t="shared" si="175"/>
        <v>0</v>
      </c>
      <c r="I76" s="120">
        <f t="shared" si="130"/>
        <v>0</v>
      </c>
      <c r="J76" s="120">
        <f t="shared" si="131"/>
        <v>0</v>
      </c>
      <c r="K76" s="120">
        <f t="shared" si="132"/>
        <v>0</v>
      </c>
      <c r="L76" s="120">
        <f t="shared" si="133"/>
        <v>0</v>
      </c>
      <c r="M76" s="120">
        <f>0</f>
        <v>0</v>
      </c>
      <c r="N76" s="121">
        <f t="shared" si="103"/>
        <v>0</v>
      </c>
      <c r="O76" s="194">
        <f t="shared" si="176"/>
        <v>0</v>
      </c>
      <c r="P76" s="195">
        <f t="shared" si="176"/>
        <v>0</v>
      </c>
      <c r="Q76" s="196">
        <f t="shared" si="176"/>
        <v>0</v>
      </c>
      <c r="R76" s="197">
        <f t="shared" si="104"/>
        <v>0</v>
      </c>
      <c r="S76" s="197">
        <f t="shared" si="105"/>
        <v>0</v>
      </c>
      <c r="T76" s="119">
        <f t="shared" si="177"/>
        <v>0</v>
      </c>
      <c r="U76" s="120">
        <f t="shared" si="177"/>
        <v>0</v>
      </c>
      <c r="V76" s="120">
        <f t="shared" si="136"/>
        <v>0</v>
      </c>
      <c r="W76" s="120">
        <f t="shared" si="137"/>
        <v>0</v>
      </c>
      <c r="X76" s="120">
        <f t="shared" si="138"/>
        <v>0</v>
      </c>
      <c r="Y76" s="120">
        <f t="shared" si="139"/>
        <v>0</v>
      </c>
      <c r="Z76" s="120">
        <f>0</f>
        <v>0</v>
      </c>
      <c r="AA76" s="120">
        <f t="shared" si="106"/>
        <v>0</v>
      </c>
      <c r="AB76" s="194">
        <f t="shared" si="178"/>
        <v>0</v>
      </c>
      <c r="AC76" s="195">
        <f t="shared" si="178"/>
        <v>0</v>
      </c>
      <c r="AD76" s="196">
        <f t="shared" si="178"/>
        <v>0</v>
      </c>
      <c r="AE76" s="197">
        <f t="shared" si="107"/>
        <v>0</v>
      </c>
      <c r="AF76" s="197">
        <f t="shared" si="108"/>
        <v>0</v>
      </c>
      <c r="AG76" s="119">
        <f t="shared" si="179"/>
        <v>0</v>
      </c>
      <c r="AH76" s="120">
        <f t="shared" si="179"/>
        <v>0</v>
      </c>
      <c r="AI76" s="120">
        <f t="shared" si="142"/>
        <v>0</v>
      </c>
      <c r="AJ76" s="120">
        <f t="shared" si="143"/>
        <v>0</v>
      </c>
      <c r="AK76" s="120">
        <f t="shared" si="144"/>
        <v>0</v>
      </c>
      <c r="AL76" s="120">
        <f t="shared" si="145"/>
        <v>0</v>
      </c>
      <c r="AM76" s="120">
        <f>0</f>
        <v>0</v>
      </c>
      <c r="AN76" s="120">
        <f t="shared" si="109"/>
        <v>0</v>
      </c>
      <c r="AO76" s="194">
        <f t="shared" si="180"/>
        <v>0</v>
      </c>
      <c r="AP76" s="195">
        <f t="shared" si="180"/>
        <v>0</v>
      </c>
      <c r="AQ76" s="196">
        <f t="shared" si="180"/>
        <v>0</v>
      </c>
      <c r="AR76" s="197">
        <f t="shared" si="110"/>
        <v>0</v>
      </c>
      <c r="AS76" s="197">
        <f t="shared" si="111"/>
        <v>0</v>
      </c>
      <c r="AT76" s="119">
        <f t="shared" si="181"/>
        <v>0</v>
      </c>
      <c r="AU76" s="120">
        <f t="shared" si="181"/>
        <v>0</v>
      </c>
      <c r="AV76" s="120">
        <f t="shared" si="148"/>
        <v>0</v>
      </c>
      <c r="AW76" s="120">
        <f t="shared" si="149"/>
        <v>0</v>
      </c>
      <c r="AX76" s="120">
        <f t="shared" si="150"/>
        <v>0</v>
      </c>
      <c r="AY76" s="120">
        <f t="shared" si="151"/>
        <v>0</v>
      </c>
      <c r="AZ76" s="120">
        <f>0</f>
        <v>0</v>
      </c>
      <c r="BA76" s="120">
        <f t="shared" si="112"/>
        <v>0</v>
      </c>
      <c r="BB76" s="194">
        <f t="shared" si="182"/>
        <v>0</v>
      </c>
      <c r="BC76" s="195">
        <f t="shared" si="182"/>
        <v>0</v>
      </c>
      <c r="BD76" s="196">
        <f t="shared" si="182"/>
        <v>0</v>
      </c>
      <c r="BE76" s="197">
        <f t="shared" si="113"/>
        <v>0</v>
      </c>
      <c r="BF76" s="197">
        <f t="shared" si="114"/>
        <v>0</v>
      </c>
      <c r="BG76" s="119">
        <f t="shared" si="183"/>
        <v>0</v>
      </c>
      <c r="BH76" s="120">
        <f t="shared" si="183"/>
        <v>0</v>
      </c>
      <c r="BI76" s="120">
        <f t="shared" si="154"/>
        <v>0</v>
      </c>
      <c r="BJ76" s="120">
        <f t="shared" si="155"/>
        <v>0</v>
      </c>
      <c r="BK76" s="120">
        <f t="shared" si="156"/>
        <v>0</v>
      </c>
      <c r="BL76" s="120">
        <f t="shared" si="157"/>
        <v>0</v>
      </c>
      <c r="BM76" s="120">
        <f>0</f>
        <v>0</v>
      </c>
      <c r="BN76" s="120">
        <f t="shared" si="115"/>
        <v>0</v>
      </c>
      <c r="BO76" s="194">
        <f t="shared" si="184"/>
        <v>0</v>
      </c>
      <c r="BP76" s="195">
        <f t="shared" si="184"/>
        <v>0</v>
      </c>
      <c r="BQ76" s="196">
        <f t="shared" si="184"/>
        <v>0</v>
      </c>
      <c r="BR76" s="197">
        <f t="shared" si="116"/>
        <v>0</v>
      </c>
      <c r="BS76" s="197">
        <f t="shared" si="117"/>
        <v>0</v>
      </c>
      <c r="BT76" s="119">
        <f t="shared" si="185"/>
        <v>0</v>
      </c>
      <c r="BU76" s="120">
        <f t="shared" si="185"/>
        <v>0</v>
      </c>
      <c r="BV76" s="120">
        <f t="shared" si="160"/>
        <v>0</v>
      </c>
      <c r="BW76" s="120">
        <f t="shared" si="161"/>
        <v>0</v>
      </c>
      <c r="BX76" s="120">
        <f t="shared" si="162"/>
        <v>0</v>
      </c>
      <c r="BY76" s="120">
        <f t="shared" si="163"/>
        <v>0</v>
      </c>
      <c r="BZ76" s="120">
        <f>0</f>
        <v>0</v>
      </c>
      <c r="CA76" s="120">
        <f t="shared" si="118"/>
        <v>0</v>
      </c>
      <c r="CB76" s="194">
        <f t="shared" si="186"/>
        <v>0</v>
      </c>
      <c r="CC76" s="195">
        <f t="shared" si="186"/>
        <v>0</v>
      </c>
      <c r="CD76" s="196">
        <f t="shared" si="186"/>
        <v>0</v>
      </c>
      <c r="CE76" s="197">
        <f t="shared" si="119"/>
        <v>0</v>
      </c>
      <c r="CF76" s="197">
        <f t="shared" si="120"/>
        <v>0</v>
      </c>
      <c r="CG76" s="119">
        <f t="shared" si="187"/>
        <v>0</v>
      </c>
      <c r="CH76" s="120">
        <f t="shared" si="187"/>
        <v>0</v>
      </c>
      <c r="CI76" s="120">
        <f t="shared" si="166"/>
        <v>0</v>
      </c>
      <c r="CJ76" s="120">
        <f t="shared" si="167"/>
        <v>0</v>
      </c>
      <c r="CK76" s="120">
        <f t="shared" si="168"/>
        <v>0</v>
      </c>
      <c r="CL76" s="120">
        <f t="shared" si="169"/>
        <v>0</v>
      </c>
      <c r="CM76" s="120">
        <f>0</f>
        <v>0</v>
      </c>
      <c r="CN76" s="120">
        <f t="shared" si="121"/>
        <v>0</v>
      </c>
      <c r="CO76" s="194">
        <f t="shared" si="188"/>
        <v>0</v>
      </c>
      <c r="CP76" s="195">
        <f t="shared" si="188"/>
        <v>0</v>
      </c>
      <c r="CQ76" s="196" t="str">
        <f t="shared" si="188"/>
        <v/>
      </c>
      <c r="CR76" s="197" t="str">
        <f t="shared" si="122"/>
        <v/>
      </c>
      <c r="CS76" s="197" t="str">
        <f t="shared" si="123"/>
        <v/>
      </c>
      <c r="CT76" s="119">
        <f t="shared" si="189"/>
        <v>0</v>
      </c>
      <c r="CU76" s="120">
        <f t="shared" si="189"/>
        <v>0</v>
      </c>
      <c r="CV76" s="120" t="str">
        <f t="shared" si="124"/>
        <v/>
      </c>
      <c r="CW76" s="120" t="str">
        <f t="shared" si="125"/>
        <v/>
      </c>
      <c r="CX76" s="120" t="str">
        <f t="shared" si="126"/>
        <v/>
      </c>
      <c r="CY76" s="120" t="str">
        <f t="shared" si="127"/>
        <v/>
      </c>
      <c r="CZ76" s="120">
        <f>0</f>
        <v>0</v>
      </c>
      <c r="DA76" s="120"/>
      <c r="DB76" s="132" t="str">
        <f t="shared" si="172"/>
        <v/>
      </c>
      <c r="DC76" s="133" t="str">
        <f t="shared" si="173"/>
        <v/>
      </c>
    </row>
    <row r="77" spans="1:107">
      <c r="A77" s="199">
        <f t="shared" si="174"/>
        <v>0</v>
      </c>
      <c r="B77" s="194">
        <f t="shared" si="174"/>
        <v>0</v>
      </c>
      <c r="C77" s="195">
        <f t="shared" si="174"/>
        <v>0</v>
      </c>
      <c r="D77" s="196">
        <f t="shared" si="174"/>
        <v>0</v>
      </c>
      <c r="E77" s="197">
        <f t="shared" si="101"/>
        <v>0</v>
      </c>
      <c r="F77" s="197">
        <f t="shared" si="102"/>
        <v>0</v>
      </c>
      <c r="G77" s="119">
        <f t="shared" si="175"/>
        <v>0</v>
      </c>
      <c r="H77" s="120">
        <f t="shared" si="175"/>
        <v>0</v>
      </c>
      <c r="I77" s="120">
        <f t="shared" si="130"/>
        <v>0</v>
      </c>
      <c r="J77" s="120">
        <f t="shared" si="131"/>
        <v>0</v>
      </c>
      <c r="K77" s="120">
        <f t="shared" si="132"/>
        <v>0</v>
      </c>
      <c r="L77" s="120">
        <f t="shared" si="133"/>
        <v>0</v>
      </c>
      <c r="M77" s="120">
        <f>0</f>
        <v>0</v>
      </c>
      <c r="N77" s="121">
        <f t="shared" si="103"/>
        <v>0</v>
      </c>
      <c r="O77" s="194">
        <f t="shared" si="176"/>
        <v>0</v>
      </c>
      <c r="P77" s="195">
        <f t="shared" si="176"/>
        <v>0</v>
      </c>
      <c r="Q77" s="196">
        <f t="shared" si="176"/>
        <v>0</v>
      </c>
      <c r="R77" s="197">
        <f t="shared" si="104"/>
        <v>0</v>
      </c>
      <c r="S77" s="197">
        <f t="shared" si="105"/>
        <v>0</v>
      </c>
      <c r="T77" s="119">
        <f t="shared" si="177"/>
        <v>0</v>
      </c>
      <c r="U77" s="120">
        <f t="shared" si="177"/>
        <v>0</v>
      </c>
      <c r="V77" s="120">
        <f t="shared" si="136"/>
        <v>0</v>
      </c>
      <c r="W77" s="120">
        <f t="shared" si="137"/>
        <v>0</v>
      </c>
      <c r="X77" s="120">
        <f t="shared" si="138"/>
        <v>0</v>
      </c>
      <c r="Y77" s="120">
        <f t="shared" si="139"/>
        <v>0</v>
      </c>
      <c r="Z77" s="120">
        <f>0</f>
        <v>0</v>
      </c>
      <c r="AA77" s="120">
        <f t="shared" si="106"/>
        <v>0</v>
      </c>
      <c r="AB77" s="194">
        <f t="shared" si="178"/>
        <v>0</v>
      </c>
      <c r="AC77" s="195">
        <f t="shared" si="178"/>
        <v>0</v>
      </c>
      <c r="AD77" s="196">
        <f t="shared" si="178"/>
        <v>0</v>
      </c>
      <c r="AE77" s="197">
        <f t="shared" si="107"/>
        <v>0</v>
      </c>
      <c r="AF77" s="197">
        <f t="shared" si="108"/>
        <v>0</v>
      </c>
      <c r="AG77" s="119">
        <f t="shared" si="179"/>
        <v>0</v>
      </c>
      <c r="AH77" s="120">
        <f t="shared" si="179"/>
        <v>0</v>
      </c>
      <c r="AI77" s="120">
        <f t="shared" si="142"/>
        <v>0</v>
      </c>
      <c r="AJ77" s="120">
        <f t="shared" si="143"/>
        <v>0</v>
      </c>
      <c r="AK77" s="120">
        <f t="shared" si="144"/>
        <v>0</v>
      </c>
      <c r="AL77" s="120">
        <f t="shared" si="145"/>
        <v>0</v>
      </c>
      <c r="AM77" s="120">
        <f>0</f>
        <v>0</v>
      </c>
      <c r="AN77" s="120">
        <f t="shared" si="109"/>
        <v>0</v>
      </c>
      <c r="AO77" s="194">
        <f t="shared" si="180"/>
        <v>0</v>
      </c>
      <c r="AP77" s="195">
        <f t="shared" si="180"/>
        <v>0</v>
      </c>
      <c r="AQ77" s="196">
        <f t="shared" si="180"/>
        <v>0</v>
      </c>
      <c r="AR77" s="197">
        <f t="shared" si="110"/>
        <v>0</v>
      </c>
      <c r="AS77" s="197">
        <f t="shared" si="111"/>
        <v>0</v>
      </c>
      <c r="AT77" s="119">
        <f t="shared" si="181"/>
        <v>0</v>
      </c>
      <c r="AU77" s="120">
        <f t="shared" si="181"/>
        <v>0</v>
      </c>
      <c r="AV77" s="120">
        <f t="shared" si="148"/>
        <v>0</v>
      </c>
      <c r="AW77" s="120">
        <f t="shared" si="149"/>
        <v>0</v>
      </c>
      <c r="AX77" s="120">
        <f t="shared" si="150"/>
        <v>0</v>
      </c>
      <c r="AY77" s="120">
        <f t="shared" si="151"/>
        <v>0</v>
      </c>
      <c r="AZ77" s="120">
        <f>0</f>
        <v>0</v>
      </c>
      <c r="BA77" s="120">
        <f t="shared" si="112"/>
        <v>0</v>
      </c>
      <c r="BB77" s="194">
        <f t="shared" si="182"/>
        <v>0</v>
      </c>
      <c r="BC77" s="195">
        <f t="shared" si="182"/>
        <v>0</v>
      </c>
      <c r="BD77" s="196">
        <f t="shared" si="182"/>
        <v>0</v>
      </c>
      <c r="BE77" s="197">
        <f t="shared" si="113"/>
        <v>0</v>
      </c>
      <c r="BF77" s="197">
        <f t="shared" si="114"/>
        <v>0</v>
      </c>
      <c r="BG77" s="119">
        <f t="shared" si="183"/>
        <v>0</v>
      </c>
      <c r="BH77" s="120">
        <f t="shared" si="183"/>
        <v>0</v>
      </c>
      <c r="BI77" s="120">
        <f t="shared" si="154"/>
        <v>0</v>
      </c>
      <c r="BJ77" s="120">
        <f t="shared" si="155"/>
        <v>0</v>
      </c>
      <c r="BK77" s="120">
        <f t="shared" si="156"/>
        <v>0</v>
      </c>
      <c r="BL77" s="120">
        <f t="shared" si="157"/>
        <v>0</v>
      </c>
      <c r="BM77" s="120">
        <f>0</f>
        <v>0</v>
      </c>
      <c r="BN77" s="120">
        <f t="shared" si="115"/>
        <v>0</v>
      </c>
      <c r="BO77" s="194">
        <f t="shared" si="184"/>
        <v>0</v>
      </c>
      <c r="BP77" s="195">
        <f t="shared" si="184"/>
        <v>0</v>
      </c>
      <c r="BQ77" s="196">
        <f t="shared" si="184"/>
        <v>0</v>
      </c>
      <c r="BR77" s="197">
        <f t="shared" si="116"/>
        <v>0</v>
      </c>
      <c r="BS77" s="197">
        <f t="shared" si="117"/>
        <v>0</v>
      </c>
      <c r="BT77" s="119">
        <f t="shared" si="185"/>
        <v>0</v>
      </c>
      <c r="BU77" s="120">
        <f t="shared" si="185"/>
        <v>0</v>
      </c>
      <c r="BV77" s="120">
        <f t="shared" si="160"/>
        <v>0</v>
      </c>
      <c r="BW77" s="120">
        <f t="shared" si="161"/>
        <v>0</v>
      </c>
      <c r="BX77" s="120">
        <f t="shared" si="162"/>
        <v>0</v>
      </c>
      <c r="BY77" s="120">
        <f t="shared" si="163"/>
        <v>0</v>
      </c>
      <c r="BZ77" s="120">
        <f>0</f>
        <v>0</v>
      </c>
      <c r="CA77" s="120">
        <f t="shared" si="118"/>
        <v>0</v>
      </c>
      <c r="CB77" s="194">
        <f t="shared" si="186"/>
        <v>0</v>
      </c>
      <c r="CC77" s="195">
        <f t="shared" si="186"/>
        <v>0</v>
      </c>
      <c r="CD77" s="196">
        <f t="shared" si="186"/>
        <v>0</v>
      </c>
      <c r="CE77" s="197">
        <f t="shared" si="119"/>
        <v>0</v>
      </c>
      <c r="CF77" s="197">
        <f t="shared" si="120"/>
        <v>0</v>
      </c>
      <c r="CG77" s="119">
        <f t="shared" si="187"/>
        <v>0</v>
      </c>
      <c r="CH77" s="120">
        <f t="shared" si="187"/>
        <v>0</v>
      </c>
      <c r="CI77" s="120">
        <f t="shared" si="166"/>
        <v>0</v>
      </c>
      <c r="CJ77" s="120">
        <f t="shared" si="167"/>
        <v>0</v>
      </c>
      <c r="CK77" s="120">
        <f t="shared" si="168"/>
        <v>0</v>
      </c>
      <c r="CL77" s="120">
        <f t="shared" si="169"/>
        <v>0</v>
      </c>
      <c r="CM77" s="120">
        <f>0</f>
        <v>0</v>
      </c>
      <c r="CN77" s="120">
        <f t="shared" si="121"/>
        <v>0</v>
      </c>
      <c r="CO77" s="194">
        <f t="shared" si="188"/>
        <v>0</v>
      </c>
      <c r="CP77" s="195">
        <f t="shared" si="188"/>
        <v>0</v>
      </c>
      <c r="CQ77" s="196" t="str">
        <f t="shared" si="188"/>
        <v/>
      </c>
      <c r="CR77" s="197" t="str">
        <f t="shared" si="122"/>
        <v/>
      </c>
      <c r="CS77" s="197" t="str">
        <f t="shared" si="123"/>
        <v/>
      </c>
      <c r="CT77" s="119">
        <f t="shared" si="189"/>
        <v>0</v>
      </c>
      <c r="CU77" s="120">
        <f t="shared" si="189"/>
        <v>0</v>
      </c>
      <c r="CV77" s="120" t="str">
        <f t="shared" si="124"/>
        <v/>
      </c>
      <c r="CW77" s="120" t="str">
        <f t="shared" si="125"/>
        <v/>
      </c>
      <c r="CX77" s="120" t="str">
        <f t="shared" si="126"/>
        <v/>
      </c>
      <c r="CY77" s="120" t="str">
        <f t="shared" si="127"/>
        <v/>
      </c>
      <c r="CZ77" s="120">
        <f>0</f>
        <v>0</v>
      </c>
      <c r="DA77" s="120"/>
      <c r="DB77" s="132" t="str">
        <f t="shared" si="172"/>
        <v/>
      </c>
      <c r="DC77" s="133" t="str">
        <f t="shared" si="173"/>
        <v/>
      </c>
    </row>
    <row r="78" spans="1:107">
      <c r="A78" s="199">
        <f t="shared" si="174"/>
        <v>0</v>
      </c>
      <c r="B78" s="194">
        <f t="shared" si="174"/>
        <v>0</v>
      </c>
      <c r="C78" s="195">
        <f t="shared" si="174"/>
        <v>0</v>
      </c>
      <c r="D78" s="196">
        <f t="shared" si="174"/>
        <v>0</v>
      </c>
      <c r="E78" s="197">
        <f t="shared" si="101"/>
        <v>0</v>
      </c>
      <c r="F78" s="197">
        <f t="shared" si="102"/>
        <v>0</v>
      </c>
      <c r="G78" s="119">
        <f t="shared" si="175"/>
        <v>0</v>
      </c>
      <c r="H78" s="120">
        <f t="shared" si="175"/>
        <v>0</v>
      </c>
      <c r="I78" s="120">
        <f t="shared" si="130"/>
        <v>0</v>
      </c>
      <c r="J78" s="120">
        <f t="shared" si="131"/>
        <v>0</v>
      </c>
      <c r="K78" s="120">
        <f t="shared" si="132"/>
        <v>0</v>
      </c>
      <c r="L78" s="120">
        <f t="shared" si="133"/>
        <v>0</v>
      </c>
      <c r="M78" s="120">
        <f>0</f>
        <v>0</v>
      </c>
      <c r="N78" s="121">
        <f t="shared" si="103"/>
        <v>0</v>
      </c>
      <c r="O78" s="194">
        <f t="shared" si="176"/>
        <v>0</v>
      </c>
      <c r="P78" s="195">
        <f t="shared" si="176"/>
        <v>0</v>
      </c>
      <c r="Q78" s="196">
        <f t="shared" si="176"/>
        <v>0</v>
      </c>
      <c r="R78" s="197">
        <f t="shared" si="104"/>
        <v>0</v>
      </c>
      <c r="S78" s="197">
        <f t="shared" si="105"/>
        <v>0</v>
      </c>
      <c r="T78" s="119">
        <f t="shared" si="177"/>
        <v>0</v>
      </c>
      <c r="U78" s="120">
        <f t="shared" si="177"/>
        <v>0</v>
      </c>
      <c r="V78" s="120">
        <f t="shared" si="136"/>
        <v>0</v>
      </c>
      <c r="W78" s="120">
        <f t="shared" si="137"/>
        <v>0</v>
      </c>
      <c r="X78" s="120">
        <f t="shared" si="138"/>
        <v>0</v>
      </c>
      <c r="Y78" s="120">
        <f t="shared" si="139"/>
        <v>0</v>
      </c>
      <c r="Z78" s="120">
        <f>0</f>
        <v>0</v>
      </c>
      <c r="AA78" s="120">
        <f t="shared" si="106"/>
        <v>0</v>
      </c>
      <c r="AB78" s="194">
        <f t="shared" si="178"/>
        <v>0</v>
      </c>
      <c r="AC78" s="195">
        <f t="shared" si="178"/>
        <v>0</v>
      </c>
      <c r="AD78" s="196">
        <f t="shared" si="178"/>
        <v>0</v>
      </c>
      <c r="AE78" s="197">
        <f t="shared" si="107"/>
        <v>0</v>
      </c>
      <c r="AF78" s="197">
        <f t="shared" si="108"/>
        <v>0</v>
      </c>
      <c r="AG78" s="119">
        <f t="shared" si="179"/>
        <v>0</v>
      </c>
      <c r="AH78" s="120">
        <f t="shared" si="179"/>
        <v>0</v>
      </c>
      <c r="AI78" s="120">
        <f t="shared" si="142"/>
        <v>0</v>
      </c>
      <c r="AJ78" s="120">
        <f t="shared" si="143"/>
        <v>0</v>
      </c>
      <c r="AK78" s="120">
        <f t="shared" si="144"/>
        <v>0</v>
      </c>
      <c r="AL78" s="120">
        <f t="shared" si="145"/>
        <v>0</v>
      </c>
      <c r="AM78" s="120">
        <f>0</f>
        <v>0</v>
      </c>
      <c r="AN78" s="120">
        <f t="shared" si="109"/>
        <v>0</v>
      </c>
      <c r="AO78" s="194">
        <f t="shared" si="180"/>
        <v>0</v>
      </c>
      <c r="AP78" s="195">
        <f t="shared" si="180"/>
        <v>0</v>
      </c>
      <c r="AQ78" s="196">
        <f t="shared" si="180"/>
        <v>0</v>
      </c>
      <c r="AR78" s="197">
        <f t="shared" si="110"/>
        <v>0</v>
      </c>
      <c r="AS78" s="197">
        <f t="shared" si="111"/>
        <v>0</v>
      </c>
      <c r="AT78" s="119">
        <f t="shared" si="181"/>
        <v>0</v>
      </c>
      <c r="AU78" s="120">
        <f t="shared" si="181"/>
        <v>0</v>
      </c>
      <c r="AV78" s="120">
        <f t="shared" si="148"/>
        <v>0</v>
      </c>
      <c r="AW78" s="120">
        <f t="shared" si="149"/>
        <v>0</v>
      </c>
      <c r="AX78" s="120">
        <f t="shared" si="150"/>
        <v>0</v>
      </c>
      <c r="AY78" s="120">
        <f t="shared" si="151"/>
        <v>0</v>
      </c>
      <c r="AZ78" s="120">
        <f>0</f>
        <v>0</v>
      </c>
      <c r="BA78" s="120">
        <f t="shared" si="112"/>
        <v>0</v>
      </c>
      <c r="BB78" s="194">
        <f t="shared" si="182"/>
        <v>0</v>
      </c>
      <c r="BC78" s="195">
        <f t="shared" si="182"/>
        <v>0</v>
      </c>
      <c r="BD78" s="196">
        <f t="shared" si="182"/>
        <v>0</v>
      </c>
      <c r="BE78" s="197">
        <f t="shared" si="113"/>
        <v>0</v>
      </c>
      <c r="BF78" s="197">
        <f t="shared" si="114"/>
        <v>0</v>
      </c>
      <c r="BG78" s="119">
        <f t="shared" si="183"/>
        <v>0</v>
      </c>
      <c r="BH78" s="120">
        <f t="shared" si="183"/>
        <v>0</v>
      </c>
      <c r="BI78" s="120">
        <f t="shared" si="154"/>
        <v>0</v>
      </c>
      <c r="BJ78" s="120">
        <f t="shared" si="155"/>
        <v>0</v>
      </c>
      <c r="BK78" s="120">
        <f t="shared" si="156"/>
        <v>0</v>
      </c>
      <c r="BL78" s="120">
        <f t="shared" si="157"/>
        <v>0</v>
      </c>
      <c r="BM78" s="120">
        <f>0</f>
        <v>0</v>
      </c>
      <c r="BN78" s="120">
        <f t="shared" si="115"/>
        <v>0</v>
      </c>
      <c r="BO78" s="194">
        <f t="shared" si="184"/>
        <v>0</v>
      </c>
      <c r="BP78" s="195">
        <f t="shared" si="184"/>
        <v>0</v>
      </c>
      <c r="BQ78" s="196">
        <f t="shared" si="184"/>
        <v>0</v>
      </c>
      <c r="BR78" s="197">
        <f t="shared" si="116"/>
        <v>0</v>
      </c>
      <c r="BS78" s="197">
        <f t="shared" si="117"/>
        <v>0</v>
      </c>
      <c r="BT78" s="119">
        <f t="shared" si="185"/>
        <v>0</v>
      </c>
      <c r="BU78" s="120">
        <f t="shared" si="185"/>
        <v>0</v>
      </c>
      <c r="BV78" s="120">
        <f t="shared" si="160"/>
        <v>0</v>
      </c>
      <c r="BW78" s="120">
        <f t="shared" si="161"/>
        <v>0</v>
      </c>
      <c r="BX78" s="120">
        <f t="shared" si="162"/>
        <v>0</v>
      </c>
      <c r="BY78" s="120">
        <f t="shared" si="163"/>
        <v>0</v>
      </c>
      <c r="BZ78" s="120">
        <f>0</f>
        <v>0</v>
      </c>
      <c r="CA78" s="120">
        <f t="shared" si="118"/>
        <v>0</v>
      </c>
      <c r="CB78" s="194">
        <f t="shared" si="186"/>
        <v>0</v>
      </c>
      <c r="CC78" s="195">
        <f t="shared" si="186"/>
        <v>0</v>
      </c>
      <c r="CD78" s="196">
        <f t="shared" si="186"/>
        <v>0</v>
      </c>
      <c r="CE78" s="197">
        <f t="shared" si="119"/>
        <v>0</v>
      </c>
      <c r="CF78" s="197">
        <f t="shared" si="120"/>
        <v>0</v>
      </c>
      <c r="CG78" s="119">
        <f t="shared" si="187"/>
        <v>0</v>
      </c>
      <c r="CH78" s="120">
        <f t="shared" si="187"/>
        <v>0</v>
      </c>
      <c r="CI78" s="120">
        <f t="shared" si="166"/>
        <v>0</v>
      </c>
      <c r="CJ78" s="120">
        <f t="shared" si="167"/>
        <v>0</v>
      </c>
      <c r="CK78" s="120">
        <f t="shared" si="168"/>
        <v>0</v>
      </c>
      <c r="CL78" s="120">
        <f t="shared" si="169"/>
        <v>0</v>
      </c>
      <c r="CM78" s="120">
        <f>0</f>
        <v>0</v>
      </c>
      <c r="CN78" s="120">
        <f t="shared" si="121"/>
        <v>0</v>
      </c>
      <c r="CO78" s="194">
        <f t="shared" si="188"/>
        <v>0</v>
      </c>
      <c r="CP78" s="195">
        <f t="shared" si="188"/>
        <v>0</v>
      </c>
      <c r="CQ78" s="196" t="str">
        <f t="shared" si="188"/>
        <v/>
      </c>
      <c r="CR78" s="197" t="str">
        <f t="shared" si="122"/>
        <v/>
      </c>
      <c r="CS78" s="197" t="str">
        <f t="shared" si="123"/>
        <v/>
      </c>
      <c r="CT78" s="119">
        <f t="shared" si="189"/>
        <v>0</v>
      </c>
      <c r="CU78" s="120">
        <f t="shared" si="189"/>
        <v>0</v>
      </c>
      <c r="CV78" s="120" t="str">
        <f t="shared" si="124"/>
        <v/>
      </c>
      <c r="CW78" s="120" t="str">
        <f t="shared" si="125"/>
        <v/>
      </c>
      <c r="CX78" s="120" t="str">
        <f t="shared" si="126"/>
        <v/>
      </c>
      <c r="CY78" s="120" t="str">
        <f t="shared" si="127"/>
        <v/>
      </c>
      <c r="CZ78" s="120">
        <f>0</f>
        <v>0</v>
      </c>
      <c r="DA78" s="120"/>
      <c r="DB78" s="132" t="str">
        <f t="shared" si="172"/>
        <v/>
      </c>
      <c r="DC78" s="133" t="str">
        <f t="shared" si="173"/>
        <v/>
      </c>
    </row>
    <row r="79" spans="1:107">
      <c r="A79" s="199">
        <f t="shared" si="174"/>
        <v>0</v>
      </c>
      <c r="B79" s="194">
        <f t="shared" si="174"/>
        <v>0</v>
      </c>
      <c r="C79" s="195">
        <f t="shared" si="174"/>
        <v>0</v>
      </c>
      <c r="D79" s="196">
        <f t="shared" si="174"/>
        <v>0</v>
      </c>
      <c r="E79" s="197">
        <f t="shared" si="101"/>
        <v>0</v>
      </c>
      <c r="F79" s="197">
        <f t="shared" si="102"/>
        <v>0</v>
      </c>
      <c r="G79" s="119">
        <f t="shared" si="175"/>
        <v>0</v>
      </c>
      <c r="H79" s="120">
        <f t="shared" si="175"/>
        <v>0</v>
      </c>
      <c r="I79" s="120">
        <f t="shared" si="130"/>
        <v>0</v>
      </c>
      <c r="J79" s="120">
        <f t="shared" si="131"/>
        <v>0</v>
      </c>
      <c r="K79" s="120">
        <f t="shared" si="132"/>
        <v>0</v>
      </c>
      <c r="L79" s="120">
        <f t="shared" si="133"/>
        <v>0</v>
      </c>
      <c r="M79" s="120">
        <f>0</f>
        <v>0</v>
      </c>
      <c r="N79" s="121">
        <f t="shared" si="103"/>
        <v>0</v>
      </c>
      <c r="O79" s="194">
        <f t="shared" si="176"/>
        <v>0</v>
      </c>
      <c r="P79" s="195">
        <f t="shared" si="176"/>
        <v>0</v>
      </c>
      <c r="Q79" s="196">
        <f t="shared" si="176"/>
        <v>0</v>
      </c>
      <c r="R79" s="197">
        <f t="shared" si="104"/>
        <v>0</v>
      </c>
      <c r="S79" s="197">
        <f t="shared" si="105"/>
        <v>0</v>
      </c>
      <c r="T79" s="119">
        <f t="shared" si="177"/>
        <v>0</v>
      </c>
      <c r="U79" s="120">
        <f t="shared" si="177"/>
        <v>0</v>
      </c>
      <c r="V79" s="120">
        <f t="shared" si="136"/>
        <v>0</v>
      </c>
      <c r="W79" s="120">
        <f t="shared" si="137"/>
        <v>0</v>
      </c>
      <c r="X79" s="120">
        <f t="shared" si="138"/>
        <v>0</v>
      </c>
      <c r="Y79" s="120">
        <f t="shared" si="139"/>
        <v>0</v>
      </c>
      <c r="Z79" s="120">
        <f>0</f>
        <v>0</v>
      </c>
      <c r="AA79" s="120">
        <f t="shared" si="106"/>
        <v>0</v>
      </c>
      <c r="AB79" s="194">
        <f t="shared" si="178"/>
        <v>0</v>
      </c>
      <c r="AC79" s="195">
        <f t="shared" si="178"/>
        <v>0</v>
      </c>
      <c r="AD79" s="196">
        <f t="shared" si="178"/>
        <v>0</v>
      </c>
      <c r="AE79" s="197">
        <f t="shared" si="107"/>
        <v>0</v>
      </c>
      <c r="AF79" s="197">
        <f t="shared" si="108"/>
        <v>0</v>
      </c>
      <c r="AG79" s="119">
        <f t="shared" si="179"/>
        <v>0</v>
      </c>
      <c r="AH79" s="120">
        <f t="shared" si="179"/>
        <v>0</v>
      </c>
      <c r="AI79" s="120">
        <f t="shared" si="142"/>
        <v>0</v>
      </c>
      <c r="AJ79" s="120">
        <f t="shared" si="143"/>
        <v>0</v>
      </c>
      <c r="AK79" s="120">
        <f t="shared" si="144"/>
        <v>0</v>
      </c>
      <c r="AL79" s="120">
        <f t="shared" si="145"/>
        <v>0</v>
      </c>
      <c r="AM79" s="120">
        <f>0</f>
        <v>0</v>
      </c>
      <c r="AN79" s="120">
        <f t="shared" si="109"/>
        <v>0</v>
      </c>
      <c r="AO79" s="194">
        <f t="shared" si="180"/>
        <v>0</v>
      </c>
      <c r="AP79" s="195">
        <f t="shared" si="180"/>
        <v>0</v>
      </c>
      <c r="AQ79" s="196">
        <f t="shared" si="180"/>
        <v>0</v>
      </c>
      <c r="AR79" s="197">
        <f t="shared" si="110"/>
        <v>0</v>
      </c>
      <c r="AS79" s="197">
        <f t="shared" si="111"/>
        <v>0</v>
      </c>
      <c r="AT79" s="119">
        <f t="shared" si="181"/>
        <v>0</v>
      </c>
      <c r="AU79" s="120">
        <f t="shared" si="181"/>
        <v>0</v>
      </c>
      <c r="AV79" s="120">
        <f t="shared" si="148"/>
        <v>0</v>
      </c>
      <c r="AW79" s="120">
        <f t="shared" si="149"/>
        <v>0</v>
      </c>
      <c r="AX79" s="120">
        <f t="shared" si="150"/>
        <v>0</v>
      </c>
      <c r="AY79" s="120">
        <f t="shared" si="151"/>
        <v>0</v>
      </c>
      <c r="AZ79" s="120">
        <f>0</f>
        <v>0</v>
      </c>
      <c r="BA79" s="120">
        <f t="shared" si="112"/>
        <v>0</v>
      </c>
      <c r="BB79" s="194">
        <f t="shared" si="182"/>
        <v>0</v>
      </c>
      <c r="BC79" s="195">
        <f t="shared" si="182"/>
        <v>0</v>
      </c>
      <c r="BD79" s="196">
        <f t="shared" si="182"/>
        <v>0</v>
      </c>
      <c r="BE79" s="197">
        <f t="shared" si="113"/>
        <v>0</v>
      </c>
      <c r="BF79" s="197">
        <f t="shared" si="114"/>
        <v>0</v>
      </c>
      <c r="BG79" s="119">
        <f t="shared" si="183"/>
        <v>0</v>
      </c>
      <c r="BH79" s="120">
        <f t="shared" si="183"/>
        <v>0</v>
      </c>
      <c r="BI79" s="120">
        <f t="shared" si="154"/>
        <v>0</v>
      </c>
      <c r="BJ79" s="120">
        <f t="shared" si="155"/>
        <v>0</v>
      </c>
      <c r="BK79" s="120">
        <f t="shared" si="156"/>
        <v>0</v>
      </c>
      <c r="BL79" s="120">
        <f t="shared" si="157"/>
        <v>0</v>
      </c>
      <c r="BM79" s="120">
        <f>0</f>
        <v>0</v>
      </c>
      <c r="BN79" s="120">
        <f t="shared" si="115"/>
        <v>0</v>
      </c>
      <c r="BO79" s="194">
        <f t="shared" si="184"/>
        <v>0</v>
      </c>
      <c r="BP79" s="195">
        <f t="shared" si="184"/>
        <v>0</v>
      </c>
      <c r="BQ79" s="196">
        <f t="shared" si="184"/>
        <v>0</v>
      </c>
      <c r="BR79" s="197">
        <f t="shared" si="116"/>
        <v>0</v>
      </c>
      <c r="BS79" s="197">
        <f t="shared" si="117"/>
        <v>0</v>
      </c>
      <c r="BT79" s="119">
        <f t="shared" si="185"/>
        <v>0</v>
      </c>
      <c r="BU79" s="120">
        <f t="shared" si="185"/>
        <v>0</v>
      </c>
      <c r="BV79" s="120">
        <f t="shared" si="160"/>
        <v>0</v>
      </c>
      <c r="BW79" s="120">
        <f t="shared" si="161"/>
        <v>0</v>
      </c>
      <c r="BX79" s="120">
        <f t="shared" si="162"/>
        <v>0</v>
      </c>
      <c r="BY79" s="120">
        <f t="shared" si="163"/>
        <v>0</v>
      </c>
      <c r="BZ79" s="120">
        <f>0</f>
        <v>0</v>
      </c>
      <c r="CA79" s="120">
        <f t="shared" si="118"/>
        <v>0</v>
      </c>
      <c r="CB79" s="194">
        <f t="shared" si="186"/>
        <v>0</v>
      </c>
      <c r="CC79" s="195">
        <f t="shared" si="186"/>
        <v>0</v>
      </c>
      <c r="CD79" s="196">
        <f t="shared" si="186"/>
        <v>0</v>
      </c>
      <c r="CE79" s="197">
        <f t="shared" si="119"/>
        <v>0</v>
      </c>
      <c r="CF79" s="197">
        <f t="shared" si="120"/>
        <v>0</v>
      </c>
      <c r="CG79" s="119">
        <f t="shared" si="187"/>
        <v>0</v>
      </c>
      <c r="CH79" s="120">
        <f t="shared" si="187"/>
        <v>0</v>
      </c>
      <c r="CI79" s="120">
        <f t="shared" si="166"/>
        <v>0</v>
      </c>
      <c r="CJ79" s="120">
        <f t="shared" si="167"/>
        <v>0</v>
      </c>
      <c r="CK79" s="120">
        <f t="shared" si="168"/>
        <v>0</v>
      </c>
      <c r="CL79" s="120">
        <f t="shared" si="169"/>
        <v>0</v>
      </c>
      <c r="CM79" s="120">
        <f>0</f>
        <v>0</v>
      </c>
      <c r="CN79" s="120">
        <f t="shared" si="121"/>
        <v>0</v>
      </c>
      <c r="CO79" s="194">
        <f t="shared" si="188"/>
        <v>0</v>
      </c>
      <c r="CP79" s="195">
        <f t="shared" si="188"/>
        <v>0</v>
      </c>
      <c r="CQ79" s="196" t="str">
        <f t="shared" si="188"/>
        <v/>
      </c>
      <c r="CR79" s="197" t="str">
        <f t="shared" si="122"/>
        <v/>
      </c>
      <c r="CS79" s="197" t="str">
        <f t="shared" si="123"/>
        <v/>
      </c>
      <c r="CT79" s="119">
        <f t="shared" si="189"/>
        <v>0</v>
      </c>
      <c r="CU79" s="120">
        <f t="shared" si="189"/>
        <v>0</v>
      </c>
      <c r="CV79" s="120" t="str">
        <f t="shared" si="124"/>
        <v/>
      </c>
      <c r="CW79" s="120" t="str">
        <f t="shared" si="125"/>
        <v/>
      </c>
      <c r="CX79" s="120" t="str">
        <f t="shared" si="126"/>
        <v/>
      </c>
      <c r="CY79" s="120" t="str">
        <f t="shared" si="127"/>
        <v/>
      </c>
      <c r="CZ79" s="120">
        <f>0</f>
        <v>0</v>
      </c>
      <c r="DA79" s="120"/>
      <c r="DB79" s="132" t="str">
        <f t="shared" si="172"/>
        <v/>
      </c>
      <c r="DC79" s="133" t="str">
        <f t="shared" si="173"/>
        <v/>
      </c>
    </row>
    <row r="80" spans="1:107">
      <c r="A80" s="199">
        <f t="shared" si="174"/>
        <v>0</v>
      </c>
      <c r="B80" s="194">
        <f t="shared" si="174"/>
        <v>0</v>
      </c>
      <c r="C80" s="195">
        <f t="shared" si="174"/>
        <v>0</v>
      </c>
      <c r="D80" s="196">
        <f t="shared" si="174"/>
        <v>0</v>
      </c>
      <c r="E80" s="197">
        <f t="shared" si="101"/>
        <v>0</v>
      </c>
      <c r="F80" s="197">
        <f t="shared" si="102"/>
        <v>0</v>
      </c>
      <c r="G80" s="119">
        <f t="shared" si="175"/>
        <v>0</v>
      </c>
      <c r="H80" s="120">
        <f t="shared" si="175"/>
        <v>0</v>
      </c>
      <c r="I80" s="120">
        <f t="shared" si="130"/>
        <v>0</v>
      </c>
      <c r="J80" s="120">
        <f t="shared" si="131"/>
        <v>0</v>
      </c>
      <c r="K80" s="120">
        <f t="shared" si="132"/>
        <v>0</v>
      </c>
      <c r="L80" s="120">
        <f t="shared" si="133"/>
        <v>0</v>
      </c>
      <c r="M80" s="120">
        <f>0</f>
        <v>0</v>
      </c>
      <c r="N80" s="121">
        <f t="shared" si="103"/>
        <v>0</v>
      </c>
      <c r="O80" s="194">
        <f t="shared" si="176"/>
        <v>0</v>
      </c>
      <c r="P80" s="195">
        <f t="shared" si="176"/>
        <v>0</v>
      </c>
      <c r="Q80" s="196">
        <f t="shared" si="176"/>
        <v>0</v>
      </c>
      <c r="R80" s="197">
        <f t="shared" si="104"/>
        <v>0</v>
      </c>
      <c r="S80" s="197">
        <f t="shared" si="105"/>
        <v>0</v>
      </c>
      <c r="T80" s="119">
        <f t="shared" si="177"/>
        <v>0</v>
      </c>
      <c r="U80" s="120">
        <f t="shared" si="177"/>
        <v>0</v>
      </c>
      <c r="V80" s="120">
        <f t="shared" si="136"/>
        <v>0</v>
      </c>
      <c r="W80" s="120">
        <f t="shared" si="137"/>
        <v>0</v>
      </c>
      <c r="X80" s="120">
        <f t="shared" si="138"/>
        <v>0</v>
      </c>
      <c r="Y80" s="120">
        <f t="shared" si="139"/>
        <v>0</v>
      </c>
      <c r="Z80" s="120">
        <f>0</f>
        <v>0</v>
      </c>
      <c r="AA80" s="120">
        <f t="shared" si="106"/>
        <v>0</v>
      </c>
      <c r="AB80" s="194">
        <f t="shared" si="178"/>
        <v>0</v>
      </c>
      <c r="AC80" s="195">
        <f t="shared" si="178"/>
        <v>0</v>
      </c>
      <c r="AD80" s="196">
        <f t="shared" si="178"/>
        <v>0</v>
      </c>
      <c r="AE80" s="197">
        <f t="shared" si="107"/>
        <v>0</v>
      </c>
      <c r="AF80" s="197">
        <f t="shared" si="108"/>
        <v>0</v>
      </c>
      <c r="AG80" s="119">
        <f t="shared" si="179"/>
        <v>0</v>
      </c>
      <c r="AH80" s="120">
        <f t="shared" si="179"/>
        <v>0</v>
      </c>
      <c r="AI80" s="120">
        <f t="shared" si="142"/>
        <v>0</v>
      </c>
      <c r="AJ80" s="120">
        <f t="shared" si="143"/>
        <v>0</v>
      </c>
      <c r="AK80" s="120">
        <f t="shared" si="144"/>
        <v>0</v>
      </c>
      <c r="AL80" s="120">
        <f t="shared" si="145"/>
        <v>0</v>
      </c>
      <c r="AM80" s="120">
        <f>0</f>
        <v>0</v>
      </c>
      <c r="AN80" s="120">
        <f t="shared" si="109"/>
        <v>0</v>
      </c>
      <c r="AO80" s="194">
        <f t="shared" si="180"/>
        <v>0</v>
      </c>
      <c r="AP80" s="195">
        <f t="shared" si="180"/>
        <v>0</v>
      </c>
      <c r="AQ80" s="196">
        <f t="shared" si="180"/>
        <v>0</v>
      </c>
      <c r="AR80" s="197">
        <f t="shared" si="110"/>
        <v>0</v>
      </c>
      <c r="AS80" s="197">
        <f t="shared" si="111"/>
        <v>0</v>
      </c>
      <c r="AT80" s="119">
        <f t="shared" si="181"/>
        <v>0</v>
      </c>
      <c r="AU80" s="120">
        <f t="shared" si="181"/>
        <v>0</v>
      </c>
      <c r="AV80" s="120">
        <f t="shared" si="148"/>
        <v>0</v>
      </c>
      <c r="AW80" s="120">
        <f t="shared" si="149"/>
        <v>0</v>
      </c>
      <c r="AX80" s="120">
        <f t="shared" si="150"/>
        <v>0</v>
      </c>
      <c r="AY80" s="120">
        <f t="shared" si="151"/>
        <v>0</v>
      </c>
      <c r="AZ80" s="120">
        <f>0</f>
        <v>0</v>
      </c>
      <c r="BA80" s="120">
        <f t="shared" si="112"/>
        <v>0</v>
      </c>
      <c r="BB80" s="194">
        <f t="shared" si="182"/>
        <v>0</v>
      </c>
      <c r="BC80" s="195">
        <f t="shared" si="182"/>
        <v>0</v>
      </c>
      <c r="BD80" s="196">
        <f t="shared" si="182"/>
        <v>0</v>
      </c>
      <c r="BE80" s="197">
        <f t="shared" si="113"/>
        <v>0</v>
      </c>
      <c r="BF80" s="197">
        <f t="shared" si="114"/>
        <v>0</v>
      </c>
      <c r="BG80" s="119">
        <f t="shared" si="183"/>
        <v>0</v>
      </c>
      <c r="BH80" s="120">
        <f t="shared" si="183"/>
        <v>0</v>
      </c>
      <c r="BI80" s="120">
        <f t="shared" si="154"/>
        <v>0</v>
      </c>
      <c r="BJ80" s="120">
        <f t="shared" si="155"/>
        <v>0</v>
      </c>
      <c r="BK80" s="120">
        <f t="shared" si="156"/>
        <v>0</v>
      </c>
      <c r="BL80" s="120">
        <f t="shared" si="157"/>
        <v>0</v>
      </c>
      <c r="BM80" s="120">
        <f>0</f>
        <v>0</v>
      </c>
      <c r="BN80" s="120">
        <f t="shared" si="115"/>
        <v>0</v>
      </c>
      <c r="BO80" s="194">
        <f t="shared" si="184"/>
        <v>0</v>
      </c>
      <c r="BP80" s="195">
        <f t="shared" si="184"/>
        <v>0</v>
      </c>
      <c r="BQ80" s="196">
        <f t="shared" si="184"/>
        <v>0</v>
      </c>
      <c r="BR80" s="197">
        <f t="shared" si="116"/>
        <v>0</v>
      </c>
      <c r="BS80" s="197">
        <f t="shared" si="117"/>
        <v>0</v>
      </c>
      <c r="BT80" s="119">
        <f t="shared" si="185"/>
        <v>0</v>
      </c>
      <c r="BU80" s="120">
        <f t="shared" si="185"/>
        <v>0</v>
      </c>
      <c r="BV80" s="120">
        <f t="shared" si="160"/>
        <v>0</v>
      </c>
      <c r="BW80" s="120">
        <f t="shared" si="161"/>
        <v>0</v>
      </c>
      <c r="BX80" s="120">
        <f t="shared" si="162"/>
        <v>0</v>
      </c>
      <c r="BY80" s="120">
        <f t="shared" si="163"/>
        <v>0</v>
      </c>
      <c r="BZ80" s="120">
        <f>0</f>
        <v>0</v>
      </c>
      <c r="CA80" s="120">
        <f t="shared" si="118"/>
        <v>0</v>
      </c>
      <c r="CB80" s="194">
        <f t="shared" si="186"/>
        <v>0</v>
      </c>
      <c r="CC80" s="195">
        <f t="shared" si="186"/>
        <v>0</v>
      </c>
      <c r="CD80" s="196">
        <f t="shared" si="186"/>
        <v>0</v>
      </c>
      <c r="CE80" s="197">
        <f t="shared" si="119"/>
        <v>0</v>
      </c>
      <c r="CF80" s="197">
        <f t="shared" si="120"/>
        <v>0</v>
      </c>
      <c r="CG80" s="119">
        <f t="shared" si="187"/>
        <v>0</v>
      </c>
      <c r="CH80" s="120">
        <f t="shared" si="187"/>
        <v>0</v>
      </c>
      <c r="CI80" s="120">
        <f t="shared" si="166"/>
        <v>0</v>
      </c>
      <c r="CJ80" s="120">
        <f t="shared" si="167"/>
        <v>0</v>
      </c>
      <c r="CK80" s="120">
        <f t="shared" si="168"/>
        <v>0</v>
      </c>
      <c r="CL80" s="120">
        <f t="shared" si="169"/>
        <v>0</v>
      </c>
      <c r="CM80" s="120">
        <f>0</f>
        <v>0</v>
      </c>
      <c r="CN80" s="120">
        <f t="shared" si="121"/>
        <v>0</v>
      </c>
      <c r="CO80" s="194">
        <f t="shared" si="188"/>
        <v>0</v>
      </c>
      <c r="CP80" s="195">
        <f t="shared" si="188"/>
        <v>0</v>
      </c>
      <c r="CQ80" s="196" t="str">
        <f t="shared" si="188"/>
        <v/>
      </c>
      <c r="CR80" s="197" t="str">
        <f t="shared" si="122"/>
        <v/>
      </c>
      <c r="CS80" s="197" t="str">
        <f t="shared" si="123"/>
        <v/>
      </c>
      <c r="CT80" s="119">
        <f t="shared" si="189"/>
        <v>0</v>
      </c>
      <c r="CU80" s="120">
        <f t="shared" si="189"/>
        <v>0</v>
      </c>
      <c r="CV80" s="120" t="str">
        <f t="shared" si="124"/>
        <v/>
      </c>
      <c r="CW80" s="120" t="str">
        <f t="shared" si="125"/>
        <v/>
      </c>
      <c r="CX80" s="120" t="str">
        <f t="shared" si="126"/>
        <v/>
      </c>
      <c r="CY80" s="120" t="str">
        <f t="shared" si="127"/>
        <v/>
      </c>
      <c r="CZ80" s="120">
        <f>0</f>
        <v>0</v>
      </c>
      <c r="DA80" s="120"/>
      <c r="DB80" s="132" t="str">
        <f t="shared" si="172"/>
        <v/>
      </c>
      <c r="DC80" s="133" t="str">
        <f t="shared" si="173"/>
        <v/>
      </c>
    </row>
    <row r="81" spans="1:108">
      <c r="A81" s="199">
        <f t="shared" si="174"/>
        <v>0</v>
      </c>
      <c r="B81" s="194">
        <f t="shared" si="174"/>
        <v>0</v>
      </c>
      <c r="C81" s="195">
        <f t="shared" si="174"/>
        <v>0</v>
      </c>
      <c r="D81" s="196">
        <f t="shared" si="174"/>
        <v>0</v>
      </c>
      <c r="E81" s="197">
        <f t="shared" si="101"/>
        <v>0</v>
      </c>
      <c r="F81" s="197">
        <f t="shared" si="102"/>
        <v>0</v>
      </c>
      <c r="G81" s="119">
        <f t="shared" si="175"/>
        <v>0</v>
      </c>
      <c r="H81" s="120">
        <f t="shared" si="175"/>
        <v>0</v>
      </c>
      <c r="I81" s="120">
        <f t="shared" si="130"/>
        <v>0</v>
      </c>
      <c r="J81" s="120">
        <f t="shared" si="131"/>
        <v>0</v>
      </c>
      <c r="K81" s="120">
        <f t="shared" si="132"/>
        <v>0</v>
      </c>
      <c r="L81" s="120">
        <f t="shared" si="133"/>
        <v>0</v>
      </c>
      <c r="M81" s="120">
        <f>0</f>
        <v>0</v>
      </c>
      <c r="N81" s="121">
        <f t="shared" si="103"/>
        <v>0</v>
      </c>
      <c r="O81" s="194">
        <f t="shared" si="176"/>
        <v>0</v>
      </c>
      <c r="P81" s="195">
        <f t="shared" si="176"/>
        <v>0</v>
      </c>
      <c r="Q81" s="196">
        <f t="shared" si="176"/>
        <v>0</v>
      </c>
      <c r="R81" s="197">
        <f t="shared" si="104"/>
        <v>0</v>
      </c>
      <c r="S81" s="197">
        <f t="shared" si="105"/>
        <v>0</v>
      </c>
      <c r="T81" s="119">
        <f t="shared" si="177"/>
        <v>0</v>
      </c>
      <c r="U81" s="120">
        <f t="shared" si="177"/>
        <v>0</v>
      </c>
      <c r="V81" s="120">
        <f t="shared" si="136"/>
        <v>0</v>
      </c>
      <c r="W81" s="120">
        <f t="shared" si="137"/>
        <v>0</v>
      </c>
      <c r="X81" s="120">
        <f t="shared" si="138"/>
        <v>0</v>
      </c>
      <c r="Y81" s="120">
        <f t="shared" si="139"/>
        <v>0</v>
      </c>
      <c r="Z81" s="120">
        <f>0</f>
        <v>0</v>
      </c>
      <c r="AA81" s="120">
        <f t="shared" si="106"/>
        <v>0</v>
      </c>
      <c r="AB81" s="194">
        <f t="shared" si="178"/>
        <v>0</v>
      </c>
      <c r="AC81" s="195">
        <f t="shared" si="178"/>
        <v>0</v>
      </c>
      <c r="AD81" s="196">
        <f t="shared" si="178"/>
        <v>0</v>
      </c>
      <c r="AE81" s="197">
        <f t="shared" si="107"/>
        <v>0</v>
      </c>
      <c r="AF81" s="197">
        <f t="shared" si="108"/>
        <v>0</v>
      </c>
      <c r="AG81" s="119">
        <f t="shared" si="179"/>
        <v>0</v>
      </c>
      <c r="AH81" s="120">
        <f t="shared" si="179"/>
        <v>0</v>
      </c>
      <c r="AI81" s="120">
        <f t="shared" si="142"/>
        <v>0</v>
      </c>
      <c r="AJ81" s="120">
        <f t="shared" si="143"/>
        <v>0</v>
      </c>
      <c r="AK81" s="120">
        <f t="shared" si="144"/>
        <v>0</v>
      </c>
      <c r="AL81" s="120">
        <f t="shared" si="145"/>
        <v>0</v>
      </c>
      <c r="AM81" s="120">
        <f>0</f>
        <v>0</v>
      </c>
      <c r="AN81" s="120">
        <f t="shared" si="109"/>
        <v>0</v>
      </c>
      <c r="AO81" s="194">
        <f t="shared" si="180"/>
        <v>0</v>
      </c>
      <c r="AP81" s="195">
        <f t="shared" si="180"/>
        <v>0</v>
      </c>
      <c r="AQ81" s="196">
        <f t="shared" si="180"/>
        <v>0</v>
      </c>
      <c r="AR81" s="197">
        <f t="shared" si="110"/>
        <v>0</v>
      </c>
      <c r="AS81" s="197">
        <f t="shared" si="111"/>
        <v>0</v>
      </c>
      <c r="AT81" s="119">
        <f t="shared" si="181"/>
        <v>0</v>
      </c>
      <c r="AU81" s="120">
        <f t="shared" si="181"/>
        <v>0</v>
      </c>
      <c r="AV81" s="120">
        <f t="shared" si="148"/>
        <v>0</v>
      </c>
      <c r="AW81" s="120">
        <f t="shared" si="149"/>
        <v>0</v>
      </c>
      <c r="AX81" s="120">
        <f t="shared" si="150"/>
        <v>0</v>
      </c>
      <c r="AY81" s="120">
        <f t="shared" si="151"/>
        <v>0</v>
      </c>
      <c r="AZ81" s="120">
        <f>0</f>
        <v>0</v>
      </c>
      <c r="BA81" s="120">
        <f t="shared" si="112"/>
        <v>0</v>
      </c>
      <c r="BB81" s="194">
        <f t="shared" si="182"/>
        <v>0</v>
      </c>
      <c r="BC81" s="195">
        <f t="shared" si="182"/>
        <v>0</v>
      </c>
      <c r="BD81" s="196">
        <f t="shared" si="182"/>
        <v>0</v>
      </c>
      <c r="BE81" s="197">
        <f t="shared" si="113"/>
        <v>0</v>
      </c>
      <c r="BF81" s="197">
        <f t="shared" si="114"/>
        <v>0</v>
      </c>
      <c r="BG81" s="119">
        <f t="shared" si="183"/>
        <v>0</v>
      </c>
      <c r="BH81" s="120">
        <f t="shared" si="183"/>
        <v>0</v>
      </c>
      <c r="BI81" s="120">
        <f t="shared" si="154"/>
        <v>0</v>
      </c>
      <c r="BJ81" s="120">
        <f t="shared" si="155"/>
        <v>0</v>
      </c>
      <c r="BK81" s="120">
        <f t="shared" si="156"/>
        <v>0</v>
      </c>
      <c r="BL81" s="120">
        <f t="shared" si="157"/>
        <v>0</v>
      </c>
      <c r="BM81" s="120">
        <f>0</f>
        <v>0</v>
      </c>
      <c r="BN81" s="120">
        <f t="shared" si="115"/>
        <v>0</v>
      </c>
      <c r="BO81" s="194">
        <f t="shared" si="184"/>
        <v>0</v>
      </c>
      <c r="BP81" s="195">
        <f t="shared" si="184"/>
        <v>0</v>
      </c>
      <c r="BQ81" s="196">
        <f t="shared" si="184"/>
        <v>0</v>
      </c>
      <c r="BR81" s="197">
        <f t="shared" si="116"/>
        <v>0</v>
      </c>
      <c r="BS81" s="197">
        <f t="shared" si="117"/>
        <v>0</v>
      </c>
      <c r="BT81" s="119">
        <f t="shared" si="185"/>
        <v>0</v>
      </c>
      <c r="BU81" s="120">
        <f t="shared" si="185"/>
        <v>0</v>
      </c>
      <c r="BV81" s="120">
        <f t="shared" si="160"/>
        <v>0</v>
      </c>
      <c r="BW81" s="120">
        <f t="shared" si="161"/>
        <v>0</v>
      </c>
      <c r="BX81" s="120">
        <f t="shared" si="162"/>
        <v>0</v>
      </c>
      <c r="BY81" s="120">
        <f t="shared" si="163"/>
        <v>0</v>
      </c>
      <c r="BZ81" s="120">
        <f>0</f>
        <v>0</v>
      </c>
      <c r="CA81" s="120">
        <f t="shared" si="118"/>
        <v>0</v>
      </c>
      <c r="CB81" s="194">
        <f t="shared" si="186"/>
        <v>0</v>
      </c>
      <c r="CC81" s="195">
        <f t="shared" si="186"/>
        <v>0</v>
      </c>
      <c r="CD81" s="196">
        <f t="shared" si="186"/>
        <v>0</v>
      </c>
      <c r="CE81" s="197">
        <f t="shared" si="119"/>
        <v>0</v>
      </c>
      <c r="CF81" s="197">
        <f t="shared" si="120"/>
        <v>0</v>
      </c>
      <c r="CG81" s="119">
        <f t="shared" si="187"/>
        <v>0</v>
      </c>
      <c r="CH81" s="120">
        <f t="shared" si="187"/>
        <v>0</v>
      </c>
      <c r="CI81" s="120">
        <f t="shared" si="166"/>
        <v>0</v>
      </c>
      <c r="CJ81" s="120">
        <f t="shared" si="167"/>
        <v>0</v>
      </c>
      <c r="CK81" s="120">
        <f t="shared" si="168"/>
        <v>0</v>
      </c>
      <c r="CL81" s="120">
        <f t="shared" si="169"/>
        <v>0</v>
      </c>
      <c r="CM81" s="120">
        <f>0</f>
        <v>0</v>
      </c>
      <c r="CN81" s="120">
        <f t="shared" si="121"/>
        <v>0</v>
      </c>
      <c r="CO81" s="194">
        <f t="shared" si="188"/>
        <v>0</v>
      </c>
      <c r="CP81" s="195">
        <f t="shared" si="188"/>
        <v>0</v>
      </c>
      <c r="CQ81" s="196" t="str">
        <f t="shared" si="188"/>
        <v/>
      </c>
      <c r="CR81" s="197" t="str">
        <f t="shared" si="122"/>
        <v/>
      </c>
      <c r="CS81" s="197" t="str">
        <f t="shared" si="123"/>
        <v/>
      </c>
      <c r="CT81" s="119">
        <f t="shared" si="189"/>
        <v>0</v>
      </c>
      <c r="CU81" s="120">
        <f t="shared" si="189"/>
        <v>0</v>
      </c>
      <c r="CV81" s="120" t="str">
        <f t="shared" si="124"/>
        <v/>
      </c>
      <c r="CW81" s="120" t="str">
        <f t="shared" si="125"/>
        <v/>
      </c>
      <c r="CX81" s="120" t="str">
        <f t="shared" si="126"/>
        <v/>
      </c>
      <c r="CY81" s="120" t="str">
        <f t="shared" si="127"/>
        <v/>
      </c>
      <c r="CZ81" s="120">
        <f>0</f>
        <v>0</v>
      </c>
      <c r="DA81" s="120"/>
      <c r="DB81" s="132" t="str">
        <f t="shared" si="172"/>
        <v/>
      </c>
      <c r="DC81" s="133" t="str">
        <f t="shared" si="173"/>
        <v/>
      </c>
    </row>
    <row r="82" spans="1:108">
      <c r="A82" s="199">
        <f t="shared" si="174"/>
        <v>0</v>
      </c>
      <c r="B82" s="194">
        <f t="shared" si="174"/>
        <v>0</v>
      </c>
      <c r="C82" s="195">
        <f t="shared" si="174"/>
        <v>0</v>
      </c>
      <c r="D82" s="196">
        <f t="shared" si="174"/>
        <v>0</v>
      </c>
      <c r="E82" s="197">
        <f t="shared" si="101"/>
        <v>0</v>
      </c>
      <c r="F82" s="197">
        <f t="shared" si="102"/>
        <v>0</v>
      </c>
      <c r="G82" s="119">
        <f t="shared" si="175"/>
        <v>0</v>
      </c>
      <c r="H82" s="120">
        <f t="shared" si="175"/>
        <v>0</v>
      </c>
      <c r="I82" s="120">
        <f t="shared" si="130"/>
        <v>0</v>
      </c>
      <c r="J82" s="120">
        <f t="shared" si="131"/>
        <v>0</v>
      </c>
      <c r="K82" s="120">
        <f t="shared" si="132"/>
        <v>0</v>
      </c>
      <c r="L82" s="120">
        <f t="shared" si="133"/>
        <v>0</v>
      </c>
      <c r="M82" s="120">
        <f>0</f>
        <v>0</v>
      </c>
      <c r="N82" s="121">
        <f t="shared" si="103"/>
        <v>0</v>
      </c>
      <c r="O82" s="194">
        <f t="shared" si="176"/>
        <v>0</v>
      </c>
      <c r="P82" s="195">
        <f t="shared" si="176"/>
        <v>0</v>
      </c>
      <c r="Q82" s="196">
        <f t="shared" si="176"/>
        <v>0</v>
      </c>
      <c r="R82" s="197">
        <f t="shared" si="104"/>
        <v>0</v>
      </c>
      <c r="S82" s="197">
        <f t="shared" si="105"/>
        <v>0</v>
      </c>
      <c r="T82" s="119">
        <f t="shared" si="177"/>
        <v>0</v>
      </c>
      <c r="U82" s="120">
        <f t="shared" si="177"/>
        <v>0</v>
      </c>
      <c r="V82" s="120">
        <f t="shared" si="136"/>
        <v>0</v>
      </c>
      <c r="W82" s="120">
        <f t="shared" si="137"/>
        <v>0</v>
      </c>
      <c r="X82" s="120">
        <f t="shared" si="138"/>
        <v>0</v>
      </c>
      <c r="Y82" s="120">
        <f t="shared" si="139"/>
        <v>0</v>
      </c>
      <c r="Z82" s="120">
        <f>0</f>
        <v>0</v>
      </c>
      <c r="AA82" s="120">
        <f t="shared" si="106"/>
        <v>0</v>
      </c>
      <c r="AB82" s="194">
        <f t="shared" si="178"/>
        <v>0</v>
      </c>
      <c r="AC82" s="195">
        <f t="shared" si="178"/>
        <v>0</v>
      </c>
      <c r="AD82" s="196">
        <f t="shared" si="178"/>
        <v>0</v>
      </c>
      <c r="AE82" s="197">
        <f t="shared" si="107"/>
        <v>0</v>
      </c>
      <c r="AF82" s="197">
        <f t="shared" si="108"/>
        <v>0</v>
      </c>
      <c r="AG82" s="119">
        <f t="shared" si="179"/>
        <v>0</v>
      </c>
      <c r="AH82" s="120">
        <f t="shared" si="179"/>
        <v>0</v>
      </c>
      <c r="AI82" s="120">
        <f t="shared" si="142"/>
        <v>0</v>
      </c>
      <c r="AJ82" s="120">
        <f t="shared" si="143"/>
        <v>0</v>
      </c>
      <c r="AK82" s="120">
        <f t="shared" si="144"/>
        <v>0</v>
      </c>
      <c r="AL82" s="120">
        <f t="shared" si="145"/>
        <v>0</v>
      </c>
      <c r="AM82" s="120">
        <f>0</f>
        <v>0</v>
      </c>
      <c r="AN82" s="120">
        <f t="shared" si="109"/>
        <v>0</v>
      </c>
      <c r="AO82" s="194">
        <f t="shared" si="180"/>
        <v>0</v>
      </c>
      <c r="AP82" s="195">
        <f t="shared" si="180"/>
        <v>0</v>
      </c>
      <c r="AQ82" s="196">
        <f t="shared" si="180"/>
        <v>0</v>
      </c>
      <c r="AR82" s="197">
        <f t="shared" si="110"/>
        <v>0</v>
      </c>
      <c r="AS82" s="197">
        <f t="shared" si="111"/>
        <v>0</v>
      </c>
      <c r="AT82" s="119">
        <f t="shared" si="181"/>
        <v>0</v>
      </c>
      <c r="AU82" s="120">
        <f t="shared" si="181"/>
        <v>0</v>
      </c>
      <c r="AV82" s="120">
        <f t="shared" si="148"/>
        <v>0</v>
      </c>
      <c r="AW82" s="120">
        <f t="shared" si="149"/>
        <v>0</v>
      </c>
      <c r="AX82" s="120">
        <f t="shared" si="150"/>
        <v>0</v>
      </c>
      <c r="AY82" s="120">
        <f t="shared" si="151"/>
        <v>0</v>
      </c>
      <c r="AZ82" s="120">
        <f>0</f>
        <v>0</v>
      </c>
      <c r="BA82" s="120">
        <f t="shared" si="112"/>
        <v>0</v>
      </c>
      <c r="BB82" s="194">
        <f t="shared" si="182"/>
        <v>0</v>
      </c>
      <c r="BC82" s="195">
        <f t="shared" si="182"/>
        <v>0</v>
      </c>
      <c r="BD82" s="196">
        <f t="shared" si="182"/>
        <v>0</v>
      </c>
      <c r="BE82" s="197">
        <f t="shared" si="113"/>
        <v>0</v>
      </c>
      <c r="BF82" s="197">
        <f t="shared" si="114"/>
        <v>0</v>
      </c>
      <c r="BG82" s="119">
        <f t="shared" si="183"/>
        <v>0</v>
      </c>
      <c r="BH82" s="120">
        <f t="shared" si="183"/>
        <v>0</v>
      </c>
      <c r="BI82" s="120">
        <f t="shared" si="154"/>
        <v>0</v>
      </c>
      <c r="BJ82" s="120">
        <f t="shared" si="155"/>
        <v>0</v>
      </c>
      <c r="BK82" s="120">
        <f t="shared" si="156"/>
        <v>0</v>
      </c>
      <c r="BL82" s="120">
        <f t="shared" si="157"/>
        <v>0</v>
      </c>
      <c r="BM82" s="120">
        <f>0</f>
        <v>0</v>
      </c>
      <c r="BN82" s="120">
        <f t="shared" si="115"/>
        <v>0</v>
      </c>
      <c r="BO82" s="194">
        <f t="shared" si="184"/>
        <v>0</v>
      </c>
      <c r="BP82" s="195">
        <f t="shared" si="184"/>
        <v>0</v>
      </c>
      <c r="BQ82" s="196">
        <f t="shared" si="184"/>
        <v>0</v>
      </c>
      <c r="BR82" s="197">
        <f t="shared" si="116"/>
        <v>0</v>
      </c>
      <c r="BS82" s="197">
        <f t="shared" si="117"/>
        <v>0</v>
      </c>
      <c r="BT82" s="119">
        <f t="shared" si="185"/>
        <v>0</v>
      </c>
      <c r="BU82" s="120">
        <f t="shared" si="185"/>
        <v>0</v>
      </c>
      <c r="BV82" s="120">
        <f t="shared" si="160"/>
        <v>0</v>
      </c>
      <c r="BW82" s="120">
        <f t="shared" si="161"/>
        <v>0</v>
      </c>
      <c r="BX82" s="120">
        <f t="shared" si="162"/>
        <v>0</v>
      </c>
      <c r="BY82" s="120">
        <f t="shared" si="163"/>
        <v>0</v>
      </c>
      <c r="BZ82" s="120">
        <f>0</f>
        <v>0</v>
      </c>
      <c r="CA82" s="120">
        <f t="shared" si="118"/>
        <v>0</v>
      </c>
      <c r="CB82" s="194">
        <f t="shared" si="186"/>
        <v>0</v>
      </c>
      <c r="CC82" s="195">
        <f t="shared" si="186"/>
        <v>0</v>
      </c>
      <c r="CD82" s="196">
        <f t="shared" si="186"/>
        <v>0</v>
      </c>
      <c r="CE82" s="197">
        <f t="shared" si="119"/>
        <v>0</v>
      </c>
      <c r="CF82" s="197">
        <f t="shared" si="120"/>
        <v>0</v>
      </c>
      <c r="CG82" s="119">
        <f t="shared" si="187"/>
        <v>0</v>
      </c>
      <c r="CH82" s="120">
        <f t="shared" si="187"/>
        <v>0</v>
      </c>
      <c r="CI82" s="120">
        <f t="shared" si="166"/>
        <v>0</v>
      </c>
      <c r="CJ82" s="120">
        <f t="shared" si="167"/>
        <v>0</v>
      </c>
      <c r="CK82" s="120">
        <f t="shared" si="168"/>
        <v>0</v>
      </c>
      <c r="CL82" s="120">
        <f t="shared" si="169"/>
        <v>0</v>
      </c>
      <c r="CM82" s="120">
        <f>0</f>
        <v>0</v>
      </c>
      <c r="CN82" s="120">
        <f t="shared" si="121"/>
        <v>0</v>
      </c>
      <c r="CO82" s="194">
        <f t="shared" si="188"/>
        <v>0</v>
      </c>
      <c r="CP82" s="195">
        <f t="shared" si="188"/>
        <v>0</v>
      </c>
      <c r="CQ82" s="196" t="str">
        <f t="shared" si="188"/>
        <v/>
      </c>
      <c r="CR82" s="197" t="str">
        <f t="shared" si="122"/>
        <v/>
      </c>
      <c r="CS82" s="197" t="str">
        <f t="shared" si="123"/>
        <v/>
      </c>
      <c r="CT82" s="119">
        <f t="shared" si="189"/>
        <v>0</v>
      </c>
      <c r="CU82" s="120">
        <f t="shared" si="189"/>
        <v>0</v>
      </c>
      <c r="CV82" s="120" t="str">
        <f t="shared" si="124"/>
        <v/>
      </c>
      <c r="CW82" s="120" t="str">
        <f t="shared" si="125"/>
        <v/>
      </c>
      <c r="CX82" s="120" t="str">
        <f t="shared" si="126"/>
        <v/>
      </c>
      <c r="CY82" s="120" t="str">
        <f t="shared" si="127"/>
        <v/>
      </c>
      <c r="CZ82" s="120">
        <f>0</f>
        <v>0</v>
      </c>
      <c r="DA82" s="120"/>
      <c r="DB82" s="132" t="str">
        <f t="shared" si="172"/>
        <v/>
      </c>
      <c r="DC82" s="133" t="str">
        <f t="shared" si="173"/>
        <v/>
      </c>
    </row>
    <row r="83" spans="1:108">
      <c r="A83" s="199">
        <f t="shared" si="174"/>
        <v>0</v>
      </c>
      <c r="B83" s="194">
        <f t="shared" si="174"/>
        <v>0</v>
      </c>
      <c r="C83" s="195">
        <f t="shared" si="174"/>
        <v>0</v>
      </c>
      <c r="D83" s="196">
        <f t="shared" si="174"/>
        <v>0</v>
      </c>
      <c r="E83" s="197">
        <f t="shared" si="101"/>
        <v>0</v>
      </c>
      <c r="F83" s="197">
        <f t="shared" si="102"/>
        <v>0</v>
      </c>
      <c r="G83" s="119">
        <f t="shared" si="175"/>
        <v>0</v>
      </c>
      <c r="H83" s="120">
        <f t="shared" si="175"/>
        <v>0</v>
      </c>
      <c r="I83" s="120">
        <f t="shared" si="130"/>
        <v>0</v>
      </c>
      <c r="J83" s="120">
        <f t="shared" si="131"/>
        <v>0</v>
      </c>
      <c r="K83" s="120">
        <f t="shared" si="132"/>
        <v>0</v>
      </c>
      <c r="L83" s="120">
        <f t="shared" si="133"/>
        <v>0</v>
      </c>
      <c r="M83" s="120">
        <f>0</f>
        <v>0</v>
      </c>
      <c r="N83" s="121">
        <f t="shared" si="103"/>
        <v>0</v>
      </c>
      <c r="O83" s="194">
        <f t="shared" si="176"/>
        <v>0</v>
      </c>
      <c r="P83" s="195">
        <f t="shared" si="176"/>
        <v>0</v>
      </c>
      <c r="Q83" s="196">
        <f t="shared" si="176"/>
        <v>0</v>
      </c>
      <c r="R83" s="197">
        <f t="shared" si="104"/>
        <v>0</v>
      </c>
      <c r="S83" s="197">
        <f t="shared" si="105"/>
        <v>0</v>
      </c>
      <c r="T83" s="119">
        <f t="shared" si="177"/>
        <v>0</v>
      </c>
      <c r="U83" s="120">
        <f t="shared" si="177"/>
        <v>0</v>
      </c>
      <c r="V83" s="120">
        <f t="shared" si="136"/>
        <v>0</v>
      </c>
      <c r="W83" s="120">
        <f t="shared" si="137"/>
        <v>0</v>
      </c>
      <c r="X83" s="120">
        <f t="shared" si="138"/>
        <v>0</v>
      </c>
      <c r="Y83" s="120">
        <f t="shared" si="139"/>
        <v>0</v>
      </c>
      <c r="Z83" s="120">
        <f>0</f>
        <v>0</v>
      </c>
      <c r="AA83" s="120">
        <f t="shared" si="106"/>
        <v>0</v>
      </c>
      <c r="AB83" s="194">
        <f t="shared" si="178"/>
        <v>0</v>
      </c>
      <c r="AC83" s="195">
        <f t="shared" si="178"/>
        <v>0</v>
      </c>
      <c r="AD83" s="196">
        <f t="shared" si="178"/>
        <v>0</v>
      </c>
      <c r="AE83" s="197">
        <f t="shared" si="107"/>
        <v>0</v>
      </c>
      <c r="AF83" s="197">
        <f t="shared" si="108"/>
        <v>0</v>
      </c>
      <c r="AG83" s="119">
        <f t="shared" si="179"/>
        <v>0</v>
      </c>
      <c r="AH83" s="120">
        <f t="shared" si="179"/>
        <v>0</v>
      </c>
      <c r="AI83" s="120">
        <f t="shared" si="142"/>
        <v>0</v>
      </c>
      <c r="AJ83" s="120">
        <f t="shared" si="143"/>
        <v>0</v>
      </c>
      <c r="AK83" s="120">
        <f t="shared" si="144"/>
        <v>0</v>
      </c>
      <c r="AL83" s="120">
        <f t="shared" si="145"/>
        <v>0</v>
      </c>
      <c r="AM83" s="120">
        <f>0</f>
        <v>0</v>
      </c>
      <c r="AN83" s="120">
        <f t="shared" si="109"/>
        <v>0</v>
      </c>
      <c r="AO83" s="194">
        <f t="shared" si="180"/>
        <v>0</v>
      </c>
      <c r="AP83" s="195">
        <f t="shared" si="180"/>
        <v>0</v>
      </c>
      <c r="AQ83" s="196">
        <f t="shared" si="180"/>
        <v>0</v>
      </c>
      <c r="AR83" s="197">
        <f t="shared" si="110"/>
        <v>0</v>
      </c>
      <c r="AS83" s="197">
        <f t="shared" si="111"/>
        <v>0</v>
      </c>
      <c r="AT83" s="119">
        <f t="shared" si="181"/>
        <v>0</v>
      </c>
      <c r="AU83" s="120">
        <f t="shared" si="181"/>
        <v>0</v>
      </c>
      <c r="AV83" s="120">
        <f t="shared" si="148"/>
        <v>0</v>
      </c>
      <c r="AW83" s="120">
        <f t="shared" si="149"/>
        <v>0</v>
      </c>
      <c r="AX83" s="120">
        <f t="shared" si="150"/>
        <v>0</v>
      </c>
      <c r="AY83" s="120">
        <f t="shared" si="151"/>
        <v>0</v>
      </c>
      <c r="AZ83" s="120">
        <f>0</f>
        <v>0</v>
      </c>
      <c r="BA83" s="120">
        <f t="shared" si="112"/>
        <v>0</v>
      </c>
      <c r="BB83" s="194">
        <f t="shared" si="182"/>
        <v>0</v>
      </c>
      <c r="BC83" s="195">
        <f t="shared" si="182"/>
        <v>0</v>
      </c>
      <c r="BD83" s="196">
        <f t="shared" si="182"/>
        <v>0</v>
      </c>
      <c r="BE83" s="197">
        <f t="shared" si="113"/>
        <v>0</v>
      </c>
      <c r="BF83" s="197">
        <f t="shared" si="114"/>
        <v>0</v>
      </c>
      <c r="BG83" s="119">
        <f t="shared" si="183"/>
        <v>0</v>
      </c>
      <c r="BH83" s="120">
        <f t="shared" si="183"/>
        <v>0</v>
      </c>
      <c r="BI83" s="120">
        <f t="shared" si="154"/>
        <v>0</v>
      </c>
      <c r="BJ83" s="120">
        <f t="shared" si="155"/>
        <v>0</v>
      </c>
      <c r="BK83" s="120">
        <f t="shared" si="156"/>
        <v>0</v>
      </c>
      <c r="BL83" s="120">
        <f t="shared" si="157"/>
        <v>0</v>
      </c>
      <c r="BM83" s="120">
        <f>0</f>
        <v>0</v>
      </c>
      <c r="BN83" s="120">
        <f t="shared" si="115"/>
        <v>0</v>
      </c>
      <c r="BO83" s="194">
        <f t="shared" si="184"/>
        <v>0</v>
      </c>
      <c r="BP83" s="195">
        <f t="shared" si="184"/>
        <v>0</v>
      </c>
      <c r="BQ83" s="196">
        <f t="shared" si="184"/>
        <v>0</v>
      </c>
      <c r="BR83" s="197">
        <f t="shared" si="116"/>
        <v>0</v>
      </c>
      <c r="BS83" s="197">
        <f t="shared" si="117"/>
        <v>0</v>
      </c>
      <c r="BT83" s="119">
        <f t="shared" si="185"/>
        <v>0</v>
      </c>
      <c r="BU83" s="120">
        <f t="shared" si="185"/>
        <v>0</v>
      </c>
      <c r="BV83" s="120">
        <f t="shared" si="160"/>
        <v>0</v>
      </c>
      <c r="BW83" s="120">
        <f t="shared" si="161"/>
        <v>0</v>
      </c>
      <c r="BX83" s="120">
        <f t="shared" si="162"/>
        <v>0</v>
      </c>
      <c r="BY83" s="120">
        <f t="shared" si="163"/>
        <v>0</v>
      </c>
      <c r="BZ83" s="120">
        <f>0</f>
        <v>0</v>
      </c>
      <c r="CA83" s="120">
        <f t="shared" si="118"/>
        <v>0</v>
      </c>
      <c r="CB83" s="194">
        <f t="shared" si="186"/>
        <v>0</v>
      </c>
      <c r="CC83" s="195">
        <f t="shared" si="186"/>
        <v>0</v>
      </c>
      <c r="CD83" s="196">
        <f t="shared" si="186"/>
        <v>0</v>
      </c>
      <c r="CE83" s="197">
        <f t="shared" si="119"/>
        <v>0</v>
      </c>
      <c r="CF83" s="197">
        <f t="shared" si="120"/>
        <v>0</v>
      </c>
      <c r="CG83" s="119">
        <f t="shared" si="187"/>
        <v>0</v>
      </c>
      <c r="CH83" s="120">
        <f t="shared" si="187"/>
        <v>0</v>
      </c>
      <c r="CI83" s="120">
        <f t="shared" si="166"/>
        <v>0</v>
      </c>
      <c r="CJ83" s="120">
        <f t="shared" si="167"/>
        <v>0</v>
      </c>
      <c r="CK83" s="120">
        <f t="shared" si="168"/>
        <v>0</v>
      </c>
      <c r="CL83" s="120">
        <f t="shared" si="169"/>
        <v>0</v>
      </c>
      <c r="CM83" s="120">
        <f>0</f>
        <v>0</v>
      </c>
      <c r="CN83" s="120">
        <f t="shared" si="121"/>
        <v>0</v>
      </c>
      <c r="CO83" s="194">
        <f t="shared" si="188"/>
        <v>0</v>
      </c>
      <c r="CP83" s="195">
        <f t="shared" si="188"/>
        <v>0</v>
      </c>
      <c r="CQ83" s="196" t="str">
        <f t="shared" si="188"/>
        <v/>
      </c>
      <c r="CR83" s="197" t="str">
        <f t="shared" si="122"/>
        <v/>
      </c>
      <c r="CS83" s="197" t="str">
        <f t="shared" si="123"/>
        <v/>
      </c>
      <c r="CT83" s="119">
        <f t="shared" si="189"/>
        <v>0</v>
      </c>
      <c r="CU83" s="120">
        <f t="shared" si="189"/>
        <v>0</v>
      </c>
      <c r="CV83" s="120" t="str">
        <f t="shared" si="124"/>
        <v/>
      </c>
      <c r="CW83" s="120" t="str">
        <f t="shared" si="125"/>
        <v/>
      </c>
      <c r="CX83" s="120" t="str">
        <f t="shared" si="126"/>
        <v/>
      </c>
      <c r="CY83" s="120" t="str">
        <f t="shared" si="127"/>
        <v/>
      </c>
      <c r="CZ83" s="120">
        <f>0</f>
        <v>0</v>
      </c>
      <c r="DA83" s="120"/>
      <c r="DB83" s="132" t="str">
        <f t="shared" si="172"/>
        <v/>
      </c>
      <c r="DC83" s="133" t="str">
        <f t="shared" si="173"/>
        <v/>
      </c>
    </row>
    <row r="84" spans="1:108">
      <c r="A84" s="199">
        <f t="shared" ref="A84:D91" si="190">A40</f>
        <v>0</v>
      </c>
      <c r="B84" s="194">
        <f t="shared" si="190"/>
        <v>0</v>
      </c>
      <c r="C84" s="195">
        <f t="shared" si="190"/>
        <v>0</v>
      </c>
      <c r="D84" s="196">
        <f t="shared" si="190"/>
        <v>0</v>
      </c>
      <c r="E84" s="197">
        <f t="shared" si="101"/>
        <v>0</v>
      </c>
      <c r="F84" s="197">
        <f t="shared" si="102"/>
        <v>0</v>
      </c>
      <c r="G84" s="119">
        <f t="shared" ref="G84:H90" si="191">G40</f>
        <v>0</v>
      </c>
      <c r="H84" s="120">
        <f t="shared" si="191"/>
        <v>0</v>
      </c>
      <c r="I84" s="120">
        <f t="shared" si="130"/>
        <v>0</v>
      </c>
      <c r="J84" s="120">
        <f t="shared" si="131"/>
        <v>0</v>
      </c>
      <c r="K84" s="120">
        <f t="shared" si="132"/>
        <v>0</v>
      </c>
      <c r="L84" s="120">
        <f t="shared" si="133"/>
        <v>0</v>
      </c>
      <c r="M84" s="120">
        <f>0</f>
        <v>0</v>
      </c>
      <c r="N84" s="121">
        <f t="shared" si="103"/>
        <v>0</v>
      </c>
      <c r="O84" s="194">
        <f t="shared" ref="O84:Q91" si="192">O40</f>
        <v>0</v>
      </c>
      <c r="P84" s="195">
        <f t="shared" si="192"/>
        <v>0</v>
      </c>
      <c r="Q84" s="196">
        <f t="shared" si="192"/>
        <v>0</v>
      </c>
      <c r="R84" s="197">
        <f t="shared" si="104"/>
        <v>0</v>
      </c>
      <c r="S84" s="197">
        <f t="shared" si="105"/>
        <v>0</v>
      </c>
      <c r="T84" s="119">
        <f t="shared" ref="T84:U90" si="193">T40</f>
        <v>0</v>
      </c>
      <c r="U84" s="120">
        <f t="shared" si="193"/>
        <v>0</v>
      </c>
      <c r="V84" s="120">
        <f t="shared" si="136"/>
        <v>0</v>
      </c>
      <c r="W84" s="120">
        <f t="shared" si="137"/>
        <v>0</v>
      </c>
      <c r="X84" s="120">
        <f t="shared" si="138"/>
        <v>0</v>
      </c>
      <c r="Y84" s="120">
        <f t="shared" si="139"/>
        <v>0</v>
      </c>
      <c r="Z84" s="120">
        <f>0</f>
        <v>0</v>
      </c>
      <c r="AA84" s="120">
        <f t="shared" si="106"/>
        <v>0</v>
      </c>
      <c r="AB84" s="194">
        <f t="shared" ref="AB84:AD91" si="194">AB40</f>
        <v>0</v>
      </c>
      <c r="AC84" s="195">
        <f t="shared" si="194"/>
        <v>0</v>
      </c>
      <c r="AD84" s="196">
        <f t="shared" si="194"/>
        <v>0</v>
      </c>
      <c r="AE84" s="197">
        <f t="shared" si="107"/>
        <v>0</v>
      </c>
      <c r="AF84" s="197">
        <f t="shared" si="108"/>
        <v>0</v>
      </c>
      <c r="AG84" s="119">
        <f t="shared" ref="AG84:AH90" si="195">AG40</f>
        <v>0</v>
      </c>
      <c r="AH84" s="120">
        <f t="shared" si="195"/>
        <v>0</v>
      </c>
      <c r="AI84" s="120">
        <f t="shared" si="142"/>
        <v>0</v>
      </c>
      <c r="AJ84" s="120">
        <f t="shared" si="143"/>
        <v>0</v>
      </c>
      <c r="AK84" s="120">
        <f t="shared" si="144"/>
        <v>0</v>
      </c>
      <c r="AL84" s="120">
        <f t="shared" si="145"/>
        <v>0</v>
      </c>
      <c r="AM84" s="120">
        <f>0</f>
        <v>0</v>
      </c>
      <c r="AN84" s="120">
        <f t="shared" si="109"/>
        <v>0</v>
      </c>
      <c r="AO84" s="194">
        <f t="shared" ref="AO84:AQ91" si="196">AO40</f>
        <v>0</v>
      </c>
      <c r="AP84" s="195">
        <f t="shared" si="196"/>
        <v>0</v>
      </c>
      <c r="AQ84" s="196">
        <f t="shared" si="196"/>
        <v>0</v>
      </c>
      <c r="AR84" s="197">
        <f t="shared" si="110"/>
        <v>0</v>
      </c>
      <c r="AS84" s="197">
        <f t="shared" si="111"/>
        <v>0</v>
      </c>
      <c r="AT84" s="119">
        <f t="shared" ref="AT84:AU90" si="197">AT40</f>
        <v>0</v>
      </c>
      <c r="AU84" s="120">
        <f t="shared" si="197"/>
        <v>0</v>
      </c>
      <c r="AV84" s="120">
        <f t="shared" si="148"/>
        <v>0</v>
      </c>
      <c r="AW84" s="120">
        <f t="shared" si="149"/>
        <v>0</v>
      </c>
      <c r="AX84" s="120">
        <f t="shared" si="150"/>
        <v>0</v>
      </c>
      <c r="AY84" s="120">
        <f t="shared" si="151"/>
        <v>0</v>
      </c>
      <c r="AZ84" s="120">
        <f>0</f>
        <v>0</v>
      </c>
      <c r="BA84" s="120">
        <f t="shared" si="112"/>
        <v>0</v>
      </c>
      <c r="BB84" s="194">
        <f t="shared" ref="BB84:BD91" si="198">BB40</f>
        <v>0</v>
      </c>
      <c r="BC84" s="195">
        <f t="shared" si="198"/>
        <v>0</v>
      </c>
      <c r="BD84" s="196">
        <f t="shared" si="198"/>
        <v>0</v>
      </c>
      <c r="BE84" s="197">
        <f t="shared" si="113"/>
        <v>0</v>
      </c>
      <c r="BF84" s="197">
        <f t="shared" si="114"/>
        <v>0</v>
      </c>
      <c r="BG84" s="119">
        <f t="shared" ref="BG84:BH90" si="199">BG40</f>
        <v>0</v>
      </c>
      <c r="BH84" s="120">
        <f t="shared" si="199"/>
        <v>0</v>
      </c>
      <c r="BI84" s="120">
        <f t="shared" si="154"/>
        <v>0</v>
      </c>
      <c r="BJ84" s="120">
        <f t="shared" si="155"/>
        <v>0</v>
      </c>
      <c r="BK84" s="120">
        <f t="shared" si="156"/>
        <v>0</v>
      </c>
      <c r="BL84" s="120">
        <f t="shared" si="157"/>
        <v>0</v>
      </c>
      <c r="BM84" s="120">
        <f>0</f>
        <v>0</v>
      </c>
      <c r="BN84" s="120">
        <f t="shared" si="115"/>
        <v>0</v>
      </c>
      <c r="BO84" s="194">
        <f t="shared" ref="BO84:BQ91" si="200">BO40</f>
        <v>0</v>
      </c>
      <c r="BP84" s="195">
        <f t="shared" si="200"/>
        <v>0</v>
      </c>
      <c r="BQ84" s="196">
        <f t="shared" si="200"/>
        <v>0</v>
      </c>
      <c r="BR84" s="197">
        <f t="shared" si="116"/>
        <v>0</v>
      </c>
      <c r="BS84" s="197">
        <f t="shared" si="117"/>
        <v>0</v>
      </c>
      <c r="BT84" s="119">
        <f t="shared" ref="BT84:BU90" si="201">BT40</f>
        <v>0</v>
      </c>
      <c r="BU84" s="120">
        <f t="shared" si="201"/>
        <v>0</v>
      </c>
      <c r="BV84" s="120">
        <f t="shared" si="160"/>
        <v>0</v>
      </c>
      <c r="BW84" s="120">
        <f t="shared" si="161"/>
        <v>0</v>
      </c>
      <c r="BX84" s="120">
        <f t="shared" si="162"/>
        <v>0</v>
      </c>
      <c r="BY84" s="120">
        <f t="shared" si="163"/>
        <v>0</v>
      </c>
      <c r="BZ84" s="120">
        <f>0</f>
        <v>0</v>
      </c>
      <c r="CA84" s="120">
        <f t="shared" si="118"/>
        <v>0</v>
      </c>
      <c r="CB84" s="194">
        <f t="shared" ref="CB84:CD91" si="202">CB40</f>
        <v>0</v>
      </c>
      <c r="CC84" s="195">
        <f t="shared" si="202"/>
        <v>0</v>
      </c>
      <c r="CD84" s="196">
        <f t="shared" si="202"/>
        <v>0</v>
      </c>
      <c r="CE84" s="197">
        <f t="shared" si="119"/>
        <v>0</v>
      </c>
      <c r="CF84" s="197">
        <f t="shared" si="120"/>
        <v>0</v>
      </c>
      <c r="CG84" s="119">
        <f t="shared" ref="CG84:CH90" si="203">CG40</f>
        <v>0</v>
      </c>
      <c r="CH84" s="120">
        <f t="shared" si="203"/>
        <v>0</v>
      </c>
      <c r="CI84" s="120">
        <f t="shared" si="166"/>
        <v>0</v>
      </c>
      <c r="CJ84" s="120">
        <f t="shared" si="167"/>
        <v>0</v>
      </c>
      <c r="CK84" s="120">
        <f t="shared" si="168"/>
        <v>0</v>
      </c>
      <c r="CL84" s="120">
        <f t="shared" si="169"/>
        <v>0</v>
      </c>
      <c r="CM84" s="120">
        <f>0</f>
        <v>0</v>
      </c>
      <c r="CN84" s="120">
        <f t="shared" si="121"/>
        <v>0</v>
      </c>
      <c r="CO84" s="194">
        <f t="shared" ref="CO84:CQ91" si="204">CO40</f>
        <v>0</v>
      </c>
      <c r="CP84" s="195">
        <f t="shared" si="204"/>
        <v>0</v>
      </c>
      <c r="CQ84" s="196" t="str">
        <f t="shared" si="204"/>
        <v/>
      </c>
      <c r="CR84" s="197" t="str">
        <f t="shared" si="122"/>
        <v/>
      </c>
      <c r="CS84" s="197" t="str">
        <f t="shared" si="123"/>
        <v/>
      </c>
      <c r="CT84" s="119">
        <f t="shared" ref="CT84:CU90" si="205">CT40</f>
        <v>0</v>
      </c>
      <c r="CU84" s="120">
        <f t="shared" si="205"/>
        <v>0</v>
      </c>
      <c r="CV84" s="120" t="str">
        <f t="shared" si="124"/>
        <v/>
      </c>
      <c r="CW84" s="120" t="str">
        <f t="shared" si="125"/>
        <v/>
      </c>
      <c r="CX84" s="120" t="str">
        <f t="shared" si="126"/>
        <v/>
      </c>
      <c r="CY84" s="120" t="str">
        <f t="shared" si="127"/>
        <v/>
      </c>
      <c r="CZ84" s="120">
        <f>0</f>
        <v>0</v>
      </c>
      <c r="DA84" s="120"/>
      <c r="DB84" s="132" t="str">
        <f t="shared" si="172"/>
        <v/>
      </c>
      <c r="DC84" s="133" t="str">
        <f t="shared" si="173"/>
        <v/>
      </c>
    </row>
    <row r="85" spans="1:108">
      <c r="A85" s="199">
        <f t="shared" si="190"/>
        <v>0</v>
      </c>
      <c r="B85" s="194">
        <f t="shared" si="190"/>
        <v>0</v>
      </c>
      <c r="C85" s="195">
        <f t="shared" si="190"/>
        <v>0</v>
      </c>
      <c r="D85" s="196">
        <f t="shared" si="190"/>
        <v>0</v>
      </c>
      <c r="E85" s="197">
        <f t="shared" si="101"/>
        <v>0</v>
      </c>
      <c r="F85" s="197">
        <f t="shared" si="102"/>
        <v>0</v>
      </c>
      <c r="G85" s="119">
        <f t="shared" si="191"/>
        <v>0</v>
      </c>
      <c r="H85" s="120">
        <f t="shared" si="191"/>
        <v>0</v>
      </c>
      <c r="I85" s="120">
        <f t="shared" si="130"/>
        <v>0</v>
      </c>
      <c r="J85" s="120">
        <f t="shared" si="131"/>
        <v>0</v>
      </c>
      <c r="K85" s="120">
        <f t="shared" si="132"/>
        <v>0</v>
      </c>
      <c r="L85" s="120">
        <f t="shared" si="133"/>
        <v>0</v>
      </c>
      <c r="M85" s="120">
        <f>0</f>
        <v>0</v>
      </c>
      <c r="N85" s="121">
        <f t="shared" si="103"/>
        <v>0</v>
      </c>
      <c r="O85" s="194">
        <f t="shared" si="192"/>
        <v>0</v>
      </c>
      <c r="P85" s="195">
        <f t="shared" si="192"/>
        <v>0</v>
      </c>
      <c r="Q85" s="196">
        <f t="shared" si="192"/>
        <v>0</v>
      </c>
      <c r="R85" s="197">
        <f t="shared" si="104"/>
        <v>0</v>
      </c>
      <c r="S85" s="197">
        <f t="shared" si="105"/>
        <v>0</v>
      </c>
      <c r="T85" s="119">
        <f t="shared" si="193"/>
        <v>0</v>
      </c>
      <c r="U85" s="120">
        <f t="shared" si="193"/>
        <v>0</v>
      </c>
      <c r="V85" s="120">
        <f t="shared" si="136"/>
        <v>0</v>
      </c>
      <c r="W85" s="120">
        <f t="shared" si="137"/>
        <v>0</v>
      </c>
      <c r="X85" s="120">
        <f t="shared" si="138"/>
        <v>0</v>
      </c>
      <c r="Y85" s="120">
        <f t="shared" si="139"/>
        <v>0</v>
      </c>
      <c r="Z85" s="120">
        <f>0</f>
        <v>0</v>
      </c>
      <c r="AA85" s="120">
        <f t="shared" si="106"/>
        <v>0</v>
      </c>
      <c r="AB85" s="194">
        <f t="shared" si="194"/>
        <v>0</v>
      </c>
      <c r="AC85" s="195">
        <f t="shared" si="194"/>
        <v>0</v>
      </c>
      <c r="AD85" s="196">
        <f t="shared" si="194"/>
        <v>0</v>
      </c>
      <c r="AE85" s="197">
        <f t="shared" si="107"/>
        <v>0</v>
      </c>
      <c r="AF85" s="197">
        <f t="shared" si="108"/>
        <v>0</v>
      </c>
      <c r="AG85" s="119">
        <f t="shared" si="195"/>
        <v>0</v>
      </c>
      <c r="AH85" s="120">
        <f t="shared" si="195"/>
        <v>0</v>
      </c>
      <c r="AI85" s="120">
        <f t="shared" si="142"/>
        <v>0</v>
      </c>
      <c r="AJ85" s="120">
        <f t="shared" si="143"/>
        <v>0</v>
      </c>
      <c r="AK85" s="120">
        <f t="shared" si="144"/>
        <v>0</v>
      </c>
      <c r="AL85" s="120">
        <f t="shared" si="145"/>
        <v>0</v>
      </c>
      <c r="AM85" s="120">
        <f>0</f>
        <v>0</v>
      </c>
      <c r="AN85" s="120">
        <f t="shared" si="109"/>
        <v>0</v>
      </c>
      <c r="AO85" s="194">
        <f t="shared" si="196"/>
        <v>0</v>
      </c>
      <c r="AP85" s="195">
        <f t="shared" si="196"/>
        <v>0</v>
      </c>
      <c r="AQ85" s="196">
        <f t="shared" si="196"/>
        <v>0</v>
      </c>
      <c r="AR85" s="197">
        <f t="shared" si="110"/>
        <v>0</v>
      </c>
      <c r="AS85" s="197">
        <f t="shared" si="111"/>
        <v>0</v>
      </c>
      <c r="AT85" s="119">
        <f t="shared" si="197"/>
        <v>0</v>
      </c>
      <c r="AU85" s="120">
        <f t="shared" si="197"/>
        <v>0</v>
      </c>
      <c r="AV85" s="120">
        <f t="shared" si="148"/>
        <v>0</v>
      </c>
      <c r="AW85" s="120">
        <f t="shared" si="149"/>
        <v>0</v>
      </c>
      <c r="AX85" s="120">
        <f t="shared" si="150"/>
        <v>0</v>
      </c>
      <c r="AY85" s="120">
        <f t="shared" si="151"/>
        <v>0</v>
      </c>
      <c r="AZ85" s="120">
        <f>0</f>
        <v>0</v>
      </c>
      <c r="BA85" s="120">
        <f t="shared" si="112"/>
        <v>0</v>
      </c>
      <c r="BB85" s="194">
        <f t="shared" si="198"/>
        <v>0</v>
      </c>
      <c r="BC85" s="195">
        <f t="shared" si="198"/>
        <v>0</v>
      </c>
      <c r="BD85" s="196">
        <f t="shared" si="198"/>
        <v>0</v>
      </c>
      <c r="BE85" s="197">
        <f t="shared" si="113"/>
        <v>0</v>
      </c>
      <c r="BF85" s="197">
        <f t="shared" si="114"/>
        <v>0</v>
      </c>
      <c r="BG85" s="119">
        <f t="shared" si="199"/>
        <v>0</v>
      </c>
      <c r="BH85" s="120">
        <f t="shared" si="199"/>
        <v>0</v>
      </c>
      <c r="BI85" s="120">
        <f t="shared" si="154"/>
        <v>0</v>
      </c>
      <c r="BJ85" s="120">
        <f t="shared" si="155"/>
        <v>0</v>
      </c>
      <c r="BK85" s="120">
        <f t="shared" si="156"/>
        <v>0</v>
      </c>
      <c r="BL85" s="120">
        <f t="shared" si="157"/>
        <v>0</v>
      </c>
      <c r="BM85" s="120">
        <f>0</f>
        <v>0</v>
      </c>
      <c r="BN85" s="120">
        <f t="shared" si="115"/>
        <v>0</v>
      </c>
      <c r="BO85" s="194">
        <f t="shared" si="200"/>
        <v>0</v>
      </c>
      <c r="BP85" s="195">
        <f t="shared" si="200"/>
        <v>0</v>
      </c>
      <c r="BQ85" s="196">
        <f t="shared" si="200"/>
        <v>0</v>
      </c>
      <c r="BR85" s="197">
        <f t="shared" si="116"/>
        <v>0</v>
      </c>
      <c r="BS85" s="197">
        <f t="shared" si="117"/>
        <v>0</v>
      </c>
      <c r="BT85" s="119">
        <f t="shared" si="201"/>
        <v>0</v>
      </c>
      <c r="BU85" s="120">
        <f t="shared" si="201"/>
        <v>0</v>
      </c>
      <c r="BV85" s="120">
        <f t="shared" si="160"/>
        <v>0</v>
      </c>
      <c r="BW85" s="120">
        <f t="shared" si="161"/>
        <v>0</v>
      </c>
      <c r="BX85" s="120">
        <f t="shared" si="162"/>
        <v>0</v>
      </c>
      <c r="BY85" s="120">
        <f t="shared" si="163"/>
        <v>0</v>
      </c>
      <c r="BZ85" s="120">
        <f>0</f>
        <v>0</v>
      </c>
      <c r="CA85" s="120">
        <f t="shared" si="118"/>
        <v>0</v>
      </c>
      <c r="CB85" s="194">
        <f t="shared" si="202"/>
        <v>0</v>
      </c>
      <c r="CC85" s="195">
        <f t="shared" si="202"/>
        <v>0</v>
      </c>
      <c r="CD85" s="196">
        <f t="shared" si="202"/>
        <v>0</v>
      </c>
      <c r="CE85" s="197">
        <f t="shared" si="119"/>
        <v>0</v>
      </c>
      <c r="CF85" s="197">
        <f t="shared" si="120"/>
        <v>0</v>
      </c>
      <c r="CG85" s="119">
        <f t="shared" si="203"/>
        <v>0</v>
      </c>
      <c r="CH85" s="120">
        <f t="shared" si="203"/>
        <v>0</v>
      </c>
      <c r="CI85" s="120">
        <f t="shared" si="166"/>
        <v>0</v>
      </c>
      <c r="CJ85" s="120">
        <f t="shared" si="167"/>
        <v>0</v>
      </c>
      <c r="CK85" s="120">
        <f t="shared" si="168"/>
        <v>0</v>
      </c>
      <c r="CL85" s="120">
        <f t="shared" si="169"/>
        <v>0</v>
      </c>
      <c r="CM85" s="120">
        <f>0</f>
        <v>0</v>
      </c>
      <c r="CN85" s="120">
        <f t="shared" si="121"/>
        <v>0</v>
      </c>
      <c r="CO85" s="194">
        <f t="shared" si="204"/>
        <v>0</v>
      </c>
      <c r="CP85" s="195">
        <f t="shared" si="204"/>
        <v>0</v>
      </c>
      <c r="CQ85" s="196" t="str">
        <f t="shared" si="204"/>
        <v/>
      </c>
      <c r="CR85" s="197" t="str">
        <f t="shared" si="122"/>
        <v/>
      </c>
      <c r="CS85" s="197" t="str">
        <f t="shared" si="123"/>
        <v/>
      </c>
      <c r="CT85" s="119">
        <f t="shared" si="205"/>
        <v>0</v>
      </c>
      <c r="CU85" s="120">
        <f t="shared" si="205"/>
        <v>0</v>
      </c>
      <c r="CV85" s="120" t="str">
        <f t="shared" si="124"/>
        <v/>
      </c>
      <c r="CW85" s="120" t="str">
        <f t="shared" si="125"/>
        <v/>
      </c>
      <c r="CX85" s="120" t="str">
        <f t="shared" si="126"/>
        <v/>
      </c>
      <c r="CY85" s="120" t="str">
        <f t="shared" si="127"/>
        <v/>
      </c>
      <c r="CZ85" s="120">
        <f>0</f>
        <v>0</v>
      </c>
      <c r="DA85" s="120"/>
      <c r="DB85" s="132" t="str">
        <f t="shared" si="172"/>
        <v/>
      </c>
      <c r="DC85" s="133" t="str">
        <f t="shared" si="173"/>
        <v/>
      </c>
    </row>
    <row r="86" spans="1:108">
      <c r="A86" s="199">
        <f t="shared" si="190"/>
        <v>0</v>
      </c>
      <c r="B86" s="194">
        <f t="shared" si="190"/>
        <v>0</v>
      </c>
      <c r="C86" s="195">
        <f t="shared" si="190"/>
        <v>0</v>
      </c>
      <c r="D86" s="196">
        <f t="shared" si="190"/>
        <v>0</v>
      </c>
      <c r="E86" s="197">
        <f t="shared" si="101"/>
        <v>0</v>
      </c>
      <c r="F86" s="197">
        <f t="shared" si="102"/>
        <v>0</v>
      </c>
      <c r="G86" s="119">
        <f t="shared" si="191"/>
        <v>0</v>
      </c>
      <c r="H86" s="120">
        <f t="shared" si="191"/>
        <v>0</v>
      </c>
      <c r="I86" s="120">
        <f t="shared" si="130"/>
        <v>0</v>
      </c>
      <c r="J86" s="120">
        <f t="shared" si="131"/>
        <v>0</v>
      </c>
      <c r="K86" s="120">
        <f t="shared" si="132"/>
        <v>0</v>
      </c>
      <c r="L86" s="120">
        <f t="shared" si="133"/>
        <v>0</v>
      </c>
      <c r="M86" s="120">
        <f>0</f>
        <v>0</v>
      </c>
      <c r="N86" s="121">
        <f t="shared" si="103"/>
        <v>0</v>
      </c>
      <c r="O86" s="194">
        <f t="shared" si="192"/>
        <v>0</v>
      </c>
      <c r="P86" s="195">
        <f t="shared" si="192"/>
        <v>0</v>
      </c>
      <c r="Q86" s="196">
        <f t="shared" si="192"/>
        <v>0</v>
      </c>
      <c r="R86" s="197">
        <f t="shared" si="104"/>
        <v>0</v>
      </c>
      <c r="S86" s="197">
        <f t="shared" si="105"/>
        <v>0</v>
      </c>
      <c r="T86" s="119">
        <f t="shared" si="193"/>
        <v>0</v>
      </c>
      <c r="U86" s="120">
        <f t="shared" si="193"/>
        <v>0</v>
      </c>
      <c r="V86" s="120">
        <f t="shared" si="136"/>
        <v>0</v>
      </c>
      <c r="W86" s="120">
        <f t="shared" si="137"/>
        <v>0</v>
      </c>
      <c r="X86" s="120">
        <f t="shared" si="138"/>
        <v>0</v>
      </c>
      <c r="Y86" s="120">
        <f t="shared" si="139"/>
        <v>0</v>
      </c>
      <c r="Z86" s="120">
        <f>0</f>
        <v>0</v>
      </c>
      <c r="AA86" s="120">
        <f t="shared" si="106"/>
        <v>0</v>
      </c>
      <c r="AB86" s="194">
        <f t="shared" si="194"/>
        <v>0</v>
      </c>
      <c r="AC86" s="195">
        <f t="shared" si="194"/>
        <v>0</v>
      </c>
      <c r="AD86" s="196">
        <f t="shared" si="194"/>
        <v>0</v>
      </c>
      <c r="AE86" s="197">
        <f t="shared" si="107"/>
        <v>0</v>
      </c>
      <c r="AF86" s="197">
        <f t="shared" si="108"/>
        <v>0</v>
      </c>
      <c r="AG86" s="119">
        <f t="shared" si="195"/>
        <v>0</v>
      </c>
      <c r="AH86" s="120">
        <f t="shared" si="195"/>
        <v>0</v>
      </c>
      <c r="AI86" s="120">
        <f t="shared" si="142"/>
        <v>0</v>
      </c>
      <c r="AJ86" s="120">
        <f t="shared" si="143"/>
        <v>0</v>
      </c>
      <c r="AK86" s="120">
        <f t="shared" si="144"/>
        <v>0</v>
      </c>
      <c r="AL86" s="120">
        <f t="shared" si="145"/>
        <v>0</v>
      </c>
      <c r="AM86" s="120">
        <f>0</f>
        <v>0</v>
      </c>
      <c r="AN86" s="120">
        <f t="shared" si="109"/>
        <v>0</v>
      </c>
      <c r="AO86" s="194">
        <f t="shared" si="196"/>
        <v>0</v>
      </c>
      <c r="AP86" s="195">
        <f t="shared" si="196"/>
        <v>0</v>
      </c>
      <c r="AQ86" s="196">
        <f t="shared" si="196"/>
        <v>0</v>
      </c>
      <c r="AR86" s="197">
        <f t="shared" si="110"/>
        <v>0</v>
      </c>
      <c r="AS86" s="197">
        <f t="shared" si="111"/>
        <v>0</v>
      </c>
      <c r="AT86" s="119">
        <f t="shared" si="197"/>
        <v>0</v>
      </c>
      <c r="AU86" s="120">
        <f t="shared" si="197"/>
        <v>0</v>
      </c>
      <c r="AV86" s="120">
        <f t="shared" si="148"/>
        <v>0</v>
      </c>
      <c r="AW86" s="120">
        <f t="shared" si="149"/>
        <v>0</v>
      </c>
      <c r="AX86" s="120">
        <f t="shared" si="150"/>
        <v>0</v>
      </c>
      <c r="AY86" s="120">
        <f t="shared" si="151"/>
        <v>0</v>
      </c>
      <c r="AZ86" s="120">
        <f>0</f>
        <v>0</v>
      </c>
      <c r="BA86" s="120">
        <f t="shared" si="112"/>
        <v>0</v>
      </c>
      <c r="BB86" s="194">
        <f t="shared" si="198"/>
        <v>0</v>
      </c>
      <c r="BC86" s="195">
        <f t="shared" si="198"/>
        <v>0</v>
      </c>
      <c r="BD86" s="196">
        <f t="shared" si="198"/>
        <v>0</v>
      </c>
      <c r="BE86" s="197">
        <f t="shared" si="113"/>
        <v>0</v>
      </c>
      <c r="BF86" s="197">
        <f t="shared" si="114"/>
        <v>0</v>
      </c>
      <c r="BG86" s="119">
        <f t="shared" si="199"/>
        <v>0</v>
      </c>
      <c r="BH86" s="120">
        <f t="shared" si="199"/>
        <v>0</v>
      </c>
      <c r="BI86" s="120">
        <f t="shared" si="154"/>
        <v>0</v>
      </c>
      <c r="BJ86" s="120">
        <f t="shared" si="155"/>
        <v>0</v>
      </c>
      <c r="BK86" s="120">
        <f t="shared" si="156"/>
        <v>0</v>
      </c>
      <c r="BL86" s="120">
        <f t="shared" si="157"/>
        <v>0</v>
      </c>
      <c r="BM86" s="120">
        <f>0</f>
        <v>0</v>
      </c>
      <c r="BN86" s="120">
        <f t="shared" si="115"/>
        <v>0</v>
      </c>
      <c r="BO86" s="194">
        <f t="shared" si="200"/>
        <v>0</v>
      </c>
      <c r="BP86" s="195">
        <f t="shared" si="200"/>
        <v>0</v>
      </c>
      <c r="BQ86" s="196">
        <f t="shared" si="200"/>
        <v>0</v>
      </c>
      <c r="BR86" s="197">
        <f t="shared" si="116"/>
        <v>0</v>
      </c>
      <c r="BS86" s="197">
        <f t="shared" si="117"/>
        <v>0</v>
      </c>
      <c r="BT86" s="119">
        <f t="shared" si="201"/>
        <v>0</v>
      </c>
      <c r="BU86" s="120">
        <f t="shared" si="201"/>
        <v>0</v>
      </c>
      <c r="BV86" s="120">
        <f t="shared" si="160"/>
        <v>0</v>
      </c>
      <c r="BW86" s="120">
        <f t="shared" si="161"/>
        <v>0</v>
      </c>
      <c r="BX86" s="120">
        <f t="shared" si="162"/>
        <v>0</v>
      </c>
      <c r="BY86" s="120">
        <f t="shared" si="163"/>
        <v>0</v>
      </c>
      <c r="BZ86" s="120">
        <f>0</f>
        <v>0</v>
      </c>
      <c r="CA86" s="120">
        <f t="shared" si="118"/>
        <v>0</v>
      </c>
      <c r="CB86" s="194">
        <f t="shared" si="202"/>
        <v>0</v>
      </c>
      <c r="CC86" s="195">
        <f t="shared" si="202"/>
        <v>0</v>
      </c>
      <c r="CD86" s="196">
        <f t="shared" si="202"/>
        <v>0</v>
      </c>
      <c r="CE86" s="197">
        <f t="shared" si="119"/>
        <v>0</v>
      </c>
      <c r="CF86" s="197">
        <f t="shared" si="120"/>
        <v>0</v>
      </c>
      <c r="CG86" s="119">
        <f t="shared" si="203"/>
        <v>0</v>
      </c>
      <c r="CH86" s="120">
        <f t="shared" si="203"/>
        <v>0</v>
      </c>
      <c r="CI86" s="120">
        <f t="shared" si="166"/>
        <v>0</v>
      </c>
      <c r="CJ86" s="120">
        <f t="shared" si="167"/>
        <v>0</v>
      </c>
      <c r="CK86" s="120">
        <f t="shared" si="168"/>
        <v>0</v>
      </c>
      <c r="CL86" s="120">
        <f t="shared" si="169"/>
        <v>0</v>
      </c>
      <c r="CM86" s="120">
        <f>0</f>
        <v>0</v>
      </c>
      <c r="CN86" s="120">
        <f t="shared" si="121"/>
        <v>0</v>
      </c>
      <c r="CO86" s="194">
        <f t="shared" si="204"/>
        <v>0</v>
      </c>
      <c r="CP86" s="195">
        <f t="shared" si="204"/>
        <v>0</v>
      </c>
      <c r="CQ86" s="196" t="str">
        <f t="shared" si="204"/>
        <v/>
      </c>
      <c r="CR86" s="197" t="str">
        <f t="shared" si="122"/>
        <v/>
      </c>
      <c r="CS86" s="197" t="str">
        <f t="shared" si="123"/>
        <v/>
      </c>
      <c r="CT86" s="119">
        <f t="shared" si="205"/>
        <v>0</v>
      </c>
      <c r="CU86" s="120">
        <f t="shared" si="205"/>
        <v>0</v>
      </c>
      <c r="CV86" s="120" t="str">
        <f t="shared" si="124"/>
        <v/>
      </c>
      <c r="CW86" s="120" t="str">
        <f t="shared" si="125"/>
        <v/>
      </c>
      <c r="CX86" s="120" t="str">
        <f t="shared" si="126"/>
        <v/>
      </c>
      <c r="CY86" s="120" t="str">
        <f t="shared" si="127"/>
        <v/>
      </c>
      <c r="CZ86" s="120">
        <f>0</f>
        <v>0</v>
      </c>
      <c r="DA86" s="120"/>
      <c r="DB86" s="132" t="str">
        <f t="shared" si="172"/>
        <v/>
      </c>
      <c r="DC86" s="133" t="str">
        <f t="shared" si="173"/>
        <v/>
      </c>
    </row>
    <row r="87" spans="1:108">
      <c r="A87" s="199">
        <f t="shared" si="190"/>
        <v>0</v>
      </c>
      <c r="B87" s="194">
        <f t="shared" si="190"/>
        <v>0</v>
      </c>
      <c r="C87" s="195">
        <f t="shared" si="190"/>
        <v>0</v>
      </c>
      <c r="D87" s="196">
        <f t="shared" si="190"/>
        <v>0</v>
      </c>
      <c r="E87" s="197">
        <f t="shared" si="101"/>
        <v>0</v>
      </c>
      <c r="F87" s="197">
        <f t="shared" si="102"/>
        <v>0</v>
      </c>
      <c r="G87" s="119">
        <f t="shared" si="191"/>
        <v>0</v>
      </c>
      <c r="H87" s="120">
        <f t="shared" si="191"/>
        <v>0</v>
      </c>
      <c r="I87" s="120">
        <f t="shared" si="130"/>
        <v>0</v>
      </c>
      <c r="J87" s="120">
        <f t="shared" si="131"/>
        <v>0</v>
      </c>
      <c r="K87" s="120">
        <f t="shared" si="132"/>
        <v>0</v>
      </c>
      <c r="L87" s="120">
        <f t="shared" si="133"/>
        <v>0</v>
      </c>
      <c r="M87" s="120">
        <f>0</f>
        <v>0</v>
      </c>
      <c r="N87" s="121">
        <f t="shared" si="103"/>
        <v>0</v>
      </c>
      <c r="O87" s="194">
        <f t="shared" si="192"/>
        <v>0</v>
      </c>
      <c r="P87" s="195">
        <f t="shared" si="192"/>
        <v>0</v>
      </c>
      <c r="Q87" s="196">
        <f t="shared" si="192"/>
        <v>0</v>
      </c>
      <c r="R87" s="197">
        <f t="shared" si="104"/>
        <v>0</v>
      </c>
      <c r="S87" s="197">
        <f t="shared" si="105"/>
        <v>0</v>
      </c>
      <c r="T87" s="119">
        <f t="shared" si="193"/>
        <v>0</v>
      </c>
      <c r="U87" s="120">
        <f t="shared" si="193"/>
        <v>0</v>
      </c>
      <c r="V87" s="120">
        <f t="shared" si="136"/>
        <v>0</v>
      </c>
      <c r="W87" s="120">
        <f t="shared" si="137"/>
        <v>0</v>
      </c>
      <c r="X87" s="120">
        <f t="shared" si="138"/>
        <v>0</v>
      </c>
      <c r="Y87" s="120">
        <f t="shared" si="139"/>
        <v>0</v>
      </c>
      <c r="Z87" s="120">
        <f>0</f>
        <v>0</v>
      </c>
      <c r="AA87" s="120">
        <f t="shared" si="106"/>
        <v>0</v>
      </c>
      <c r="AB87" s="194">
        <f t="shared" si="194"/>
        <v>0</v>
      </c>
      <c r="AC87" s="195">
        <f t="shared" si="194"/>
        <v>0</v>
      </c>
      <c r="AD87" s="196">
        <f t="shared" si="194"/>
        <v>0</v>
      </c>
      <c r="AE87" s="197">
        <f t="shared" si="107"/>
        <v>0</v>
      </c>
      <c r="AF87" s="197">
        <f t="shared" si="108"/>
        <v>0</v>
      </c>
      <c r="AG87" s="119">
        <f t="shared" si="195"/>
        <v>0</v>
      </c>
      <c r="AH87" s="120">
        <f t="shared" si="195"/>
        <v>0</v>
      </c>
      <c r="AI87" s="120">
        <f t="shared" si="142"/>
        <v>0</v>
      </c>
      <c r="AJ87" s="120">
        <f t="shared" si="143"/>
        <v>0</v>
      </c>
      <c r="AK87" s="120">
        <f t="shared" si="144"/>
        <v>0</v>
      </c>
      <c r="AL87" s="120">
        <f t="shared" si="145"/>
        <v>0</v>
      </c>
      <c r="AM87" s="120">
        <f>0</f>
        <v>0</v>
      </c>
      <c r="AN87" s="120">
        <f t="shared" si="109"/>
        <v>0</v>
      </c>
      <c r="AO87" s="194">
        <f t="shared" si="196"/>
        <v>0</v>
      </c>
      <c r="AP87" s="195">
        <f t="shared" si="196"/>
        <v>0</v>
      </c>
      <c r="AQ87" s="196">
        <f t="shared" si="196"/>
        <v>0</v>
      </c>
      <c r="AR87" s="197">
        <f t="shared" si="110"/>
        <v>0</v>
      </c>
      <c r="AS87" s="197">
        <f t="shared" si="111"/>
        <v>0</v>
      </c>
      <c r="AT87" s="119">
        <f t="shared" si="197"/>
        <v>0</v>
      </c>
      <c r="AU87" s="120">
        <f t="shared" si="197"/>
        <v>0</v>
      </c>
      <c r="AV87" s="120">
        <f t="shared" si="148"/>
        <v>0</v>
      </c>
      <c r="AW87" s="120">
        <f t="shared" si="149"/>
        <v>0</v>
      </c>
      <c r="AX87" s="120">
        <f t="shared" si="150"/>
        <v>0</v>
      </c>
      <c r="AY87" s="120">
        <f t="shared" si="151"/>
        <v>0</v>
      </c>
      <c r="AZ87" s="120">
        <f>0</f>
        <v>0</v>
      </c>
      <c r="BA87" s="120">
        <f t="shared" si="112"/>
        <v>0</v>
      </c>
      <c r="BB87" s="194">
        <f t="shared" si="198"/>
        <v>0</v>
      </c>
      <c r="BC87" s="195">
        <f t="shared" si="198"/>
        <v>0</v>
      </c>
      <c r="BD87" s="196">
        <f t="shared" si="198"/>
        <v>0</v>
      </c>
      <c r="BE87" s="197">
        <f t="shared" si="113"/>
        <v>0</v>
      </c>
      <c r="BF87" s="197">
        <f t="shared" si="114"/>
        <v>0</v>
      </c>
      <c r="BG87" s="119">
        <f t="shared" si="199"/>
        <v>0</v>
      </c>
      <c r="BH87" s="120">
        <f t="shared" si="199"/>
        <v>0</v>
      </c>
      <c r="BI87" s="120">
        <f t="shared" si="154"/>
        <v>0</v>
      </c>
      <c r="BJ87" s="120">
        <f t="shared" si="155"/>
        <v>0</v>
      </c>
      <c r="BK87" s="120">
        <f t="shared" si="156"/>
        <v>0</v>
      </c>
      <c r="BL87" s="120">
        <f t="shared" si="157"/>
        <v>0</v>
      </c>
      <c r="BM87" s="120">
        <f>0</f>
        <v>0</v>
      </c>
      <c r="BN87" s="120">
        <f t="shared" si="115"/>
        <v>0</v>
      </c>
      <c r="BO87" s="194">
        <f t="shared" si="200"/>
        <v>0</v>
      </c>
      <c r="BP87" s="195">
        <f t="shared" si="200"/>
        <v>0</v>
      </c>
      <c r="BQ87" s="196">
        <f t="shared" si="200"/>
        <v>0</v>
      </c>
      <c r="BR87" s="197">
        <f t="shared" si="116"/>
        <v>0</v>
      </c>
      <c r="BS87" s="197">
        <f t="shared" si="117"/>
        <v>0</v>
      </c>
      <c r="BT87" s="119">
        <f t="shared" si="201"/>
        <v>0</v>
      </c>
      <c r="BU87" s="120">
        <f t="shared" si="201"/>
        <v>0</v>
      </c>
      <c r="BV87" s="120">
        <f t="shared" si="160"/>
        <v>0</v>
      </c>
      <c r="BW87" s="120">
        <f t="shared" si="161"/>
        <v>0</v>
      </c>
      <c r="BX87" s="120">
        <f t="shared" si="162"/>
        <v>0</v>
      </c>
      <c r="BY87" s="120">
        <f t="shared" si="163"/>
        <v>0</v>
      </c>
      <c r="BZ87" s="120">
        <f>0</f>
        <v>0</v>
      </c>
      <c r="CA87" s="120">
        <f t="shared" si="118"/>
        <v>0</v>
      </c>
      <c r="CB87" s="194">
        <f t="shared" si="202"/>
        <v>0</v>
      </c>
      <c r="CC87" s="195">
        <f t="shared" si="202"/>
        <v>0</v>
      </c>
      <c r="CD87" s="196">
        <f t="shared" si="202"/>
        <v>0</v>
      </c>
      <c r="CE87" s="197">
        <f t="shared" si="119"/>
        <v>0</v>
      </c>
      <c r="CF87" s="197">
        <f t="shared" si="120"/>
        <v>0</v>
      </c>
      <c r="CG87" s="119">
        <f t="shared" si="203"/>
        <v>0</v>
      </c>
      <c r="CH87" s="120">
        <f t="shared" si="203"/>
        <v>0</v>
      </c>
      <c r="CI87" s="120">
        <f t="shared" si="166"/>
        <v>0</v>
      </c>
      <c r="CJ87" s="120">
        <f t="shared" si="167"/>
        <v>0</v>
      </c>
      <c r="CK87" s="120">
        <f t="shared" si="168"/>
        <v>0</v>
      </c>
      <c r="CL87" s="120">
        <f t="shared" si="169"/>
        <v>0</v>
      </c>
      <c r="CM87" s="120">
        <f>0</f>
        <v>0</v>
      </c>
      <c r="CN87" s="120">
        <f t="shared" si="121"/>
        <v>0</v>
      </c>
      <c r="CO87" s="194">
        <f t="shared" si="204"/>
        <v>0</v>
      </c>
      <c r="CP87" s="195">
        <f t="shared" si="204"/>
        <v>0</v>
      </c>
      <c r="CQ87" s="196" t="str">
        <f t="shared" si="204"/>
        <v/>
      </c>
      <c r="CR87" s="197" t="str">
        <f t="shared" si="122"/>
        <v/>
      </c>
      <c r="CS87" s="197" t="str">
        <f t="shared" si="123"/>
        <v/>
      </c>
      <c r="CT87" s="119">
        <f t="shared" si="205"/>
        <v>0</v>
      </c>
      <c r="CU87" s="120">
        <f t="shared" si="205"/>
        <v>0</v>
      </c>
      <c r="CV87" s="120" t="str">
        <f t="shared" si="124"/>
        <v/>
      </c>
      <c r="CW87" s="120" t="str">
        <f t="shared" si="125"/>
        <v/>
      </c>
      <c r="CX87" s="120" t="str">
        <f t="shared" si="126"/>
        <v/>
      </c>
      <c r="CY87" s="120" t="str">
        <f t="shared" si="127"/>
        <v/>
      </c>
      <c r="CZ87" s="120">
        <f>0</f>
        <v>0</v>
      </c>
      <c r="DA87" s="120"/>
      <c r="DB87" s="132" t="str">
        <f t="shared" si="172"/>
        <v/>
      </c>
      <c r="DC87" s="133" t="str">
        <f t="shared" si="173"/>
        <v/>
      </c>
    </row>
    <row r="88" spans="1:108">
      <c r="A88" s="199">
        <f t="shared" si="190"/>
        <v>0</v>
      </c>
      <c r="B88" s="194">
        <f t="shared" si="190"/>
        <v>0</v>
      </c>
      <c r="C88" s="195">
        <f t="shared" si="190"/>
        <v>0</v>
      </c>
      <c r="D88" s="196">
        <f t="shared" si="190"/>
        <v>0</v>
      </c>
      <c r="E88" s="197">
        <f t="shared" si="101"/>
        <v>0</v>
      </c>
      <c r="F88" s="197">
        <f t="shared" si="102"/>
        <v>0</v>
      </c>
      <c r="G88" s="119">
        <f t="shared" si="191"/>
        <v>0</v>
      </c>
      <c r="H88" s="120">
        <f t="shared" si="191"/>
        <v>0</v>
      </c>
      <c r="I88" s="120">
        <f t="shared" si="130"/>
        <v>0</v>
      </c>
      <c r="J88" s="120">
        <f t="shared" si="131"/>
        <v>0</v>
      </c>
      <c r="K88" s="120">
        <f t="shared" si="132"/>
        <v>0</v>
      </c>
      <c r="L88" s="120">
        <f t="shared" si="133"/>
        <v>0</v>
      </c>
      <c r="M88" s="120">
        <f>0</f>
        <v>0</v>
      </c>
      <c r="N88" s="121">
        <f t="shared" si="103"/>
        <v>0</v>
      </c>
      <c r="O88" s="194">
        <f t="shared" si="192"/>
        <v>0</v>
      </c>
      <c r="P88" s="195">
        <f t="shared" si="192"/>
        <v>0</v>
      </c>
      <c r="Q88" s="196">
        <f t="shared" si="192"/>
        <v>0</v>
      </c>
      <c r="R88" s="197">
        <f t="shared" si="104"/>
        <v>0</v>
      </c>
      <c r="S88" s="197">
        <f t="shared" si="105"/>
        <v>0</v>
      </c>
      <c r="T88" s="119">
        <f t="shared" si="193"/>
        <v>0</v>
      </c>
      <c r="U88" s="120">
        <f t="shared" si="193"/>
        <v>0</v>
      </c>
      <c r="V88" s="120">
        <f t="shared" si="136"/>
        <v>0</v>
      </c>
      <c r="W88" s="120">
        <f t="shared" si="137"/>
        <v>0</v>
      </c>
      <c r="X88" s="120">
        <f t="shared" si="138"/>
        <v>0</v>
      </c>
      <c r="Y88" s="120">
        <f t="shared" si="139"/>
        <v>0</v>
      </c>
      <c r="Z88" s="120">
        <f>0</f>
        <v>0</v>
      </c>
      <c r="AA88" s="120">
        <f t="shared" si="106"/>
        <v>0</v>
      </c>
      <c r="AB88" s="194">
        <f t="shared" si="194"/>
        <v>0</v>
      </c>
      <c r="AC88" s="195">
        <f t="shared" si="194"/>
        <v>0</v>
      </c>
      <c r="AD88" s="196">
        <f t="shared" si="194"/>
        <v>0</v>
      </c>
      <c r="AE88" s="197">
        <f t="shared" si="107"/>
        <v>0</v>
      </c>
      <c r="AF88" s="197">
        <f t="shared" si="108"/>
        <v>0</v>
      </c>
      <c r="AG88" s="119">
        <f t="shared" si="195"/>
        <v>0</v>
      </c>
      <c r="AH88" s="120">
        <f t="shared" si="195"/>
        <v>0</v>
      </c>
      <c r="AI88" s="120">
        <f t="shared" si="142"/>
        <v>0</v>
      </c>
      <c r="AJ88" s="120">
        <f t="shared" si="143"/>
        <v>0</v>
      </c>
      <c r="AK88" s="120">
        <f t="shared" si="144"/>
        <v>0</v>
      </c>
      <c r="AL88" s="120">
        <f t="shared" si="145"/>
        <v>0</v>
      </c>
      <c r="AM88" s="120">
        <f>0</f>
        <v>0</v>
      </c>
      <c r="AN88" s="120">
        <f t="shared" si="109"/>
        <v>0</v>
      </c>
      <c r="AO88" s="194">
        <f t="shared" si="196"/>
        <v>0</v>
      </c>
      <c r="AP88" s="195">
        <f t="shared" si="196"/>
        <v>0</v>
      </c>
      <c r="AQ88" s="196">
        <f t="shared" si="196"/>
        <v>0</v>
      </c>
      <c r="AR88" s="197">
        <f t="shared" si="110"/>
        <v>0</v>
      </c>
      <c r="AS88" s="197">
        <f t="shared" si="111"/>
        <v>0</v>
      </c>
      <c r="AT88" s="119">
        <f t="shared" si="197"/>
        <v>0</v>
      </c>
      <c r="AU88" s="120">
        <f t="shared" si="197"/>
        <v>0</v>
      </c>
      <c r="AV88" s="120">
        <f t="shared" si="148"/>
        <v>0</v>
      </c>
      <c r="AW88" s="120">
        <f t="shared" si="149"/>
        <v>0</v>
      </c>
      <c r="AX88" s="120">
        <f t="shared" si="150"/>
        <v>0</v>
      </c>
      <c r="AY88" s="120">
        <f t="shared" si="151"/>
        <v>0</v>
      </c>
      <c r="AZ88" s="120">
        <f>0</f>
        <v>0</v>
      </c>
      <c r="BA88" s="120">
        <f t="shared" si="112"/>
        <v>0</v>
      </c>
      <c r="BB88" s="194">
        <f t="shared" si="198"/>
        <v>0</v>
      </c>
      <c r="BC88" s="195">
        <f t="shared" si="198"/>
        <v>0</v>
      </c>
      <c r="BD88" s="196">
        <f t="shared" si="198"/>
        <v>0</v>
      </c>
      <c r="BE88" s="197">
        <f t="shared" si="113"/>
        <v>0</v>
      </c>
      <c r="BF88" s="197">
        <f t="shared" si="114"/>
        <v>0</v>
      </c>
      <c r="BG88" s="119">
        <f t="shared" si="199"/>
        <v>0</v>
      </c>
      <c r="BH88" s="120">
        <f t="shared" si="199"/>
        <v>0</v>
      </c>
      <c r="BI88" s="120">
        <f t="shared" si="154"/>
        <v>0</v>
      </c>
      <c r="BJ88" s="120">
        <f t="shared" si="155"/>
        <v>0</v>
      </c>
      <c r="BK88" s="120">
        <f t="shared" si="156"/>
        <v>0</v>
      </c>
      <c r="BL88" s="120">
        <f t="shared" si="157"/>
        <v>0</v>
      </c>
      <c r="BM88" s="120">
        <f>0</f>
        <v>0</v>
      </c>
      <c r="BN88" s="120">
        <f t="shared" si="115"/>
        <v>0</v>
      </c>
      <c r="BO88" s="194">
        <f t="shared" si="200"/>
        <v>0</v>
      </c>
      <c r="BP88" s="195">
        <f t="shared" si="200"/>
        <v>0</v>
      </c>
      <c r="BQ88" s="196">
        <f t="shared" si="200"/>
        <v>0</v>
      </c>
      <c r="BR88" s="197">
        <f t="shared" si="116"/>
        <v>0</v>
      </c>
      <c r="BS88" s="197">
        <f t="shared" si="117"/>
        <v>0</v>
      </c>
      <c r="BT88" s="119">
        <f t="shared" si="201"/>
        <v>0</v>
      </c>
      <c r="BU88" s="120">
        <f t="shared" si="201"/>
        <v>0</v>
      </c>
      <c r="BV88" s="120">
        <f t="shared" si="160"/>
        <v>0</v>
      </c>
      <c r="BW88" s="120">
        <f t="shared" si="161"/>
        <v>0</v>
      </c>
      <c r="BX88" s="120">
        <f t="shared" si="162"/>
        <v>0</v>
      </c>
      <c r="BY88" s="120">
        <f t="shared" si="163"/>
        <v>0</v>
      </c>
      <c r="BZ88" s="120">
        <f>0</f>
        <v>0</v>
      </c>
      <c r="CA88" s="120">
        <f t="shared" si="118"/>
        <v>0</v>
      </c>
      <c r="CB88" s="194">
        <f t="shared" si="202"/>
        <v>0</v>
      </c>
      <c r="CC88" s="195">
        <f t="shared" si="202"/>
        <v>0</v>
      </c>
      <c r="CD88" s="196">
        <f t="shared" si="202"/>
        <v>0</v>
      </c>
      <c r="CE88" s="197">
        <f t="shared" si="119"/>
        <v>0</v>
      </c>
      <c r="CF88" s="197">
        <f t="shared" si="120"/>
        <v>0</v>
      </c>
      <c r="CG88" s="119">
        <f t="shared" si="203"/>
        <v>0</v>
      </c>
      <c r="CH88" s="120">
        <f t="shared" si="203"/>
        <v>0</v>
      </c>
      <c r="CI88" s="120">
        <f t="shared" si="166"/>
        <v>0</v>
      </c>
      <c r="CJ88" s="120">
        <f t="shared" si="167"/>
        <v>0</v>
      </c>
      <c r="CK88" s="120">
        <f t="shared" si="168"/>
        <v>0</v>
      </c>
      <c r="CL88" s="120">
        <f t="shared" si="169"/>
        <v>0</v>
      </c>
      <c r="CM88" s="120">
        <f>0</f>
        <v>0</v>
      </c>
      <c r="CN88" s="120">
        <f t="shared" si="121"/>
        <v>0</v>
      </c>
      <c r="CO88" s="194">
        <f t="shared" si="204"/>
        <v>0</v>
      </c>
      <c r="CP88" s="195">
        <f t="shared" si="204"/>
        <v>0</v>
      </c>
      <c r="CQ88" s="196" t="str">
        <f t="shared" si="204"/>
        <v/>
      </c>
      <c r="CR88" s="197" t="str">
        <f t="shared" si="122"/>
        <v/>
      </c>
      <c r="CS88" s="197" t="str">
        <f t="shared" si="123"/>
        <v/>
      </c>
      <c r="CT88" s="119">
        <f t="shared" si="205"/>
        <v>0</v>
      </c>
      <c r="CU88" s="120">
        <f t="shared" si="205"/>
        <v>0</v>
      </c>
      <c r="CV88" s="120" t="str">
        <f t="shared" si="124"/>
        <v/>
      </c>
      <c r="CW88" s="120" t="str">
        <f t="shared" si="125"/>
        <v/>
      </c>
      <c r="CX88" s="120" t="str">
        <f t="shared" si="126"/>
        <v/>
      </c>
      <c r="CY88" s="120" t="str">
        <f t="shared" si="127"/>
        <v/>
      </c>
      <c r="CZ88" s="120">
        <f>0</f>
        <v>0</v>
      </c>
      <c r="DA88" s="120"/>
      <c r="DB88" s="132" t="str">
        <f t="shared" si="172"/>
        <v/>
      </c>
      <c r="DC88" s="133" t="str">
        <f t="shared" si="173"/>
        <v/>
      </c>
    </row>
    <row r="89" spans="1:108">
      <c r="A89" s="199">
        <f t="shared" si="190"/>
        <v>0</v>
      </c>
      <c r="B89" s="194">
        <f t="shared" si="190"/>
        <v>0</v>
      </c>
      <c r="C89" s="195">
        <f t="shared" si="190"/>
        <v>0</v>
      </c>
      <c r="D89" s="196">
        <f t="shared" si="190"/>
        <v>0</v>
      </c>
      <c r="E89" s="197">
        <f t="shared" si="101"/>
        <v>0</v>
      </c>
      <c r="F89" s="197">
        <f t="shared" si="102"/>
        <v>0</v>
      </c>
      <c r="G89" s="119">
        <f t="shared" si="191"/>
        <v>0</v>
      </c>
      <c r="H89" s="120">
        <f t="shared" si="191"/>
        <v>0</v>
      </c>
      <c r="I89" s="120">
        <f t="shared" si="130"/>
        <v>0</v>
      </c>
      <c r="J89" s="120">
        <f t="shared" si="131"/>
        <v>0</v>
      </c>
      <c r="K89" s="120">
        <f t="shared" si="132"/>
        <v>0</v>
      </c>
      <c r="L89" s="120">
        <f t="shared" si="133"/>
        <v>0</v>
      </c>
      <c r="M89" s="120">
        <f>0</f>
        <v>0</v>
      </c>
      <c r="N89" s="121">
        <f t="shared" si="103"/>
        <v>0</v>
      </c>
      <c r="O89" s="194">
        <f t="shared" si="192"/>
        <v>0</v>
      </c>
      <c r="P89" s="195">
        <f t="shared" si="192"/>
        <v>0</v>
      </c>
      <c r="Q89" s="196">
        <f t="shared" si="192"/>
        <v>0</v>
      </c>
      <c r="R89" s="197">
        <f t="shared" si="104"/>
        <v>0</v>
      </c>
      <c r="S89" s="197">
        <f t="shared" si="105"/>
        <v>0</v>
      </c>
      <c r="T89" s="119">
        <f t="shared" si="193"/>
        <v>0</v>
      </c>
      <c r="U89" s="120">
        <f t="shared" si="193"/>
        <v>0</v>
      </c>
      <c r="V89" s="120">
        <f t="shared" si="136"/>
        <v>0</v>
      </c>
      <c r="W89" s="120">
        <f t="shared" si="137"/>
        <v>0</v>
      </c>
      <c r="X89" s="120">
        <f t="shared" si="138"/>
        <v>0</v>
      </c>
      <c r="Y89" s="120">
        <f t="shared" si="139"/>
        <v>0</v>
      </c>
      <c r="Z89" s="120">
        <f>0</f>
        <v>0</v>
      </c>
      <c r="AA89" s="120">
        <f t="shared" si="106"/>
        <v>0</v>
      </c>
      <c r="AB89" s="194">
        <f t="shared" si="194"/>
        <v>0</v>
      </c>
      <c r="AC89" s="195">
        <f t="shared" si="194"/>
        <v>0</v>
      </c>
      <c r="AD89" s="196">
        <f t="shared" si="194"/>
        <v>0</v>
      </c>
      <c r="AE89" s="197">
        <f t="shared" si="107"/>
        <v>0</v>
      </c>
      <c r="AF89" s="197">
        <f t="shared" si="108"/>
        <v>0</v>
      </c>
      <c r="AG89" s="119">
        <f t="shared" si="195"/>
        <v>0</v>
      </c>
      <c r="AH89" s="120">
        <f t="shared" si="195"/>
        <v>0</v>
      </c>
      <c r="AI89" s="120">
        <f t="shared" si="142"/>
        <v>0</v>
      </c>
      <c r="AJ89" s="120">
        <f t="shared" si="143"/>
        <v>0</v>
      </c>
      <c r="AK89" s="120">
        <f t="shared" si="144"/>
        <v>0</v>
      </c>
      <c r="AL89" s="120">
        <f t="shared" si="145"/>
        <v>0</v>
      </c>
      <c r="AM89" s="120">
        <f>0</f>
        <v>0</v>
      </c>
      <c r="AN89" s="120">
        <f t="shared" si="109"/>
        <v>0</v>
      </c>
      <c r="AO89" s="194">
        <f t="shared" si="196"/>
        <v>0</v>
      </c>
      <c r="AP89" s="195">
        <f t="shared" si="196"/>
        <v>0</v>
      </c>
      <c r="AQ89" s="196">
        <f t="shared" si="196"/>
        <v>0</v>
      </c>
      <c r="AR89" s="197">
        <f t="shared" si="110"/>
        <v>0</v>
      </c>
      <c r="AS89" s="197">
        <f t="shared" si="111"/>
        <v>0</v>
      </c>
      <c r="AT89" s="119">
        <f t="shared" si="197"/>
        <v>0</v>
      </c>
      <c r="AU89" s="120">
        <f t="shared" si="197"/>
        <v>0</v>
      </c>
      <c r="AV89" s="120">
        <f t="shared" si="148"/>
        <v>0</v>
      </c>
      <c r="AW89" s="120">
        <f t="shared" si="149"/>
        <v>0</v>
      </c>
      <c r="AX89" s="120">
        <f t="shared" si="150"/>
        <v>0</v>
      </c>
      <c r="AY89" s="120">
        <f t="shared" si="151"/>
        <v>0</v>
      </c>
      <c r="AZ89" s="120">
        <f>0</f>
        <v>0</v>
      </c>
      <c r="BA89" s="120">
        <f t="shared" si="112"/>
        <v>0</v>
      </c>
      <c r="BB89" s="194">
        <f t="shared" si="198"/>
        <v>0</v>
      </c>
      <c r="BC89" s="195">
        <f t="shared" si="198"/>
        <v>0</v>
      </c>
      <c r="BD89" s="196">
        <f t="shared" si="198"/>
        <v>0</v>
      </c>
      <c r="BE89" s="197">
        <f t="shared" si="113"/>
        <v>0</v>
      </c>
      <c r="BF89" s="197">
        <f t="shared" si="114"/>
        <v>0</v>
      </c>
      <c r="BG89" s="119">
        <f t="shared" si="199"/>
        <v>0</v>
      </c>
      <c r="BH89" s="120">
        <f t="shared" si="199"/>
        <v>0</v>
      </c>
      <c r="BI89" s="120">
        <f t="shared" si="154"/>
        <v>0</v>
      </c>
      <c r="BJ89" s="120">
        <f t="shared" si="155"/>
        <v>0</v>
      </c>
      <c r="BK89" s="120">
        <f t="shared" si="156"/>
        <v>0</v>
      </c>
      <c r="BL89" s="120">
        <f t="shared" si="157"/>
        <v>0</v>
      </c>
      <c r="BM89" s="120">
        <f>0</f>
        <v>0</v>
      </c>
      <c r="BN89" s="120">
        <f t="shared" si="115"/>
        <v>0</v>
      </c>
      <c r="BO89" s="194">
        <f t="shared" si="200"/>
        <v>0</v>
      </c>
      <c r="BP89" s="195">
        <f t="shared" si="200"/>
        <v>0</v>
      </c>
      <c r="BQ89" s="196">
        <f t="shared" si="200"/>
        <v>0</v>
      </c>
      <c r="BR89" s="197">
        <f t="shared" si="116"/>
        <v>0</v>
      </c>
      <c r="BS89" s="197">
        <f t="shared" si="117"/>
        <v>0</v>
      </c>
      <c r="BT89" s="119">
        <f t="shared" si="201"/>
        <v>0</v>
      </c>
      <c r="BU89" s="120">
        <f t="shared" si="201"/>
        <v>0</v>
      </c>
      <c r="BV89" s="120">
        <f t="shared" si="160"/>
        <v>0</v>
      </c>
      <c r="BW89" s="120">
        <f t="shared" si="161"/>
        <v>0</v>
      </c>
      <c r="BX89" s="120">
        <f t="shared" si="162"/>
        <v>0</v>
      </c>
      <c r="BY89" s="120">
        <f t="shared" si="163"/>
        <v>0</v>
      </c>
      <c r="BZ89" s="120">
        <f>0</f>
        <v>0</v>
      </c>
      <c r="CA89" s="120">
        <f t="shared" si="118"/>
        <v>0</v>
      </c>
      <c r="CB89" s="194">
        <f t="shared" si="202"/>
        <v>0</v>
      </c>
      <c r="CC89" s="195">
        <f t="shared" si="202"/>
        <v>0</v>
      </c>
      <c r="CD89" s="196">
        <f t="shared" si="202"/>
        <v>0</v>
      </c>
      <c r="CE89" s="197">
        <f t="shared" si="119"/>
        <v>0</v>
      </c>
      <c r="CF89" s="197">
        <f t="shared" si="120"/>
        <v>0</v>
      </c>
      <c r="CG89" s="119">
        <f t="shared" si="203"/>
        <v>0</v>
      </c>
      <c r="CH89" s="120">
        <f t="shared" si="203"/>
        <v>0</v>
      </c>
      <c r="CI89" s="120">
        <f t="shared" si="166"/>
        <v>0</v>
      </c>
      <c r="CJ89" s="120">
        <f t="shared" si="167"/>
        <v>0</v>
      </c>
      <c r="CK89" s="120">
        <f t="shared" si="168"/>
        <v>0</v>
      </c>
      <c r="CL89" s="120">
        <f t="shared" si="169"/>
        <v>0</v>
      </c>
      <c r="CM89" s="120">
        <f>0</f>
        <v>0</v>
      </c>
      <c r="CN89" s="120">
        <f t="shared" si="121"/>
        <v>0</v>
      </c>
      <c r="CO89" s="194">
        <f t="shared" si="204"/>
        <v>0</v>
      </c>
      <c r="CP89" s="195">
        <f t="shared" si="204"/>
        <v>0</v>
      </c>
      <c r="CQ89" s="196" t="str">
        <f t="shared" si="204"/>
        <v/>
      </c>
      <c r="CR89" s="197" t="str">
        <f t="shared" si="122"/>
        <v/>
      </c>
      <c r="CS89" s="197" t="str">
        <f t="shared" si="123"/>
        <v/>
      </c>
      <c r="CT89" s="119">
        <f t="shared" si="205"/>
        <v>0</v>
      </c>
      <c r="CU89" s="120">
        <f t="shared" si="205"/>
        <v>0</v>
      </c>
      <c r="CV89" s="120" t="str">
        <f t="shared" si="124"/>
        <v/>
      </c>
      <c r="CW89" s="120" t="str">
        <f t="shared" si="125"/>
        <v/>
      </c>
      <c r="CX89" s="120" t="str">
        <f t="shared" si="126"/>
        <v/>
      </c>
      <c r="CY89" s="120" t="str">
        <f t="shared" si="127"/>
        <v/>
      </c>
      <c r="CZ89" s="120">
        <f>0</f>
        <v>0</v>
      </c>
      <c r="DA89" s="120"/>
      <c r="DB89" s="132" t="str">
        <f t="shared" si="172"/>
        <v/>
      </c>
      <c r="DC89" s="133" t="str">
        <f t="shared" si="173"/>
        <v/>
      </c>
    </row>
    <row r="90" spans="1:108">
      <c r="A90" s="252">
        <f t="shared" si="190"/>
        <v>0</v>
      </c>
      <c r="B90" s="281">
        <f t="shared" si="190"/>
        <v>0</v>
      </c>
      <c r="C90" s="276">
        <f t="shared" si="190"/>
        <v>0</v>
      </c>
      <c r="D90" s="277">
        <f t="shared" si="190"/>
        <v>0</v>
      </c>
      <c r="E90" s="278">
        <f t="shared" si="101"/>
        <v>0</v>
      </c>
      <c r="F90" s="278">
        <f t="shared" si="102"/>
        <v>0</v>
      </c>
      <c r="G90" s="282">
        <f t="shared" si="191"/>
        <v>0</v>
      </c>
      <c r="H90" s="279">
        <f t="shared" si="191"/>
        <v>0</v>
      </c>
      <c r="I90" s="279">
        <f t="shared" si="130"/>
        <v>0</v>
      </c>
      <c r="J90" s="279">
        <f t="shared" si="131"/>
        <v>0</v>
      </c>
      <c r="K90" s="104">
        <f t="shared" si="132"/>
        <v>0</v>
      </c>
      <c r="L90" s="104">
        <f t="shared" si="133"/>
        <v>0</v>
      </c>
      <c r="M90" s="104">
        <f>0</f>
        <v>0</v>
      </c>
      <c r="N90" s="279">
        <f t="shared" si="103"/>
        <v>0</v>
      </c>
      <c r="O90" s="281">
        <f t="shared" si="192"/>
        <v>0</v>
      </c>
      <c r="P90" s="276">
        <f t="shared" si="192"/>
        <v>0</v>
      </c>
      <c r="Q90" s="277">
        <f t="shared" si="192"/>
        <v>0</v>
      </c>
      <c r="R90" s="278">
        <f t="shared" si="104"/>
        <v>0</v>
      </c>
      <c r="S90" s="278">
        <f t="shared" si="105"/>
        <v>0</v>
      </c>
      <c r="T90" s="282">
        <f t="shared" si="193"/>
        <v>0</v>
      </c>
      <c r="U90" s="279">
        <f t="shared" si="193"/>
        <v>0</v>
      </c>
      <c r="V90" s="279">
        <f t="shared" si="136"/>
        <v>0</v>
      </c>
      <c r="W90" s="279">
        <f t="shared" si="137"/>
        <v>0</v>
      </c>
      <c r="X90" s="104">
        <f t="shared" si="138"/>
        <v>0</v>
      </c>
      <c r="Y90" s="104">
        <f t="shared" si="139"/>
        <v>0</v>
      </c>
      <c r="Z90" s="104">
        <f>0</f>
        <v>0</v>
      </c>
      <c r="AA90" s="279">
        <f t="shared" si="106"/>
        <v>0</v>
      </c>
      <c r="AB90" s="281">
        <f t="shared" si="194"/>
        <v>0</v>
      </c>
      <c r="AC90" s="276">
        <f t="shared" si="194"/>
        <v>0</v>
      </c>
      <c r="AD90" s="277">
        <f t="shared" si="194"/>
        <v>0</v>
      </c>
      <c r="AE90" s="278">
        <f t="shared" si="107"/>
        <v>0</v>
      </c>
      <c r="AF90" s="278">
        <f t="shared" si="108"/>
        <v>0</v>
      </c>
      <c r="AG90" s="282">
        <f t="shared" si="195"/>
        <v>0</v>
      </c>
      <c r="AH90" s="279">
        <f t="shared" si="195"/>
        <v>0</v>
      </c>
      <c r="AI90" s="279">
        <f t="shared" si="142"/>
        <v>0</v>
      </c>
      <c r="AJ90" s="279">
        <f t="shared" si="143"/>
        <v>0</v>
      </c>
      <c r="AK90" s="104">
        <f t="shared" si="144"/>
        <v>0</v>
      </c>
      <c r="AL90" s="104">
        <f t="shared" si="145"/>
        <v>0</v>
      </c>
      <c r="AM90" s="104">
        <f>0</f>
        <v>0</v>
      </c>
      <c r="AN90" s="279">
        <f t="shared" si="109"/>
        <v>0</v>
      </c>
      <c r="AO90" s="281">
        <f t="shared" si="196"/>
        <v>0</v>
      </c>
      <c r="AP90" s="276">
        <f t="shared" si="196"/>
        <v>0</v>
      </c>
      <c r="AQ90" s="277">
        <f t="shared" si="196"/>
        <v>0</v>
      </c>
      <c r="AR90" s="278">
        <f t="shared" si="110"/>
        <v>0</v>
      </c>
      <c r="AS90" s="278">
        <f t="shared" si="111"/>
        <v>0</v>
      </c>
      <c r="AT90" s="282">
        <f t="shared" si="197"/>
        <v>0</v>
      </c>
      <c r="AU90" s="279">
        <f t="shared" si="197"/>
        <v>0</v>
      </c>
      <c r="AV90" s="279">
        <f t="shared" si="148"/>
        <v>0</v>
      </c>
      <c r="AW90" s="279">
        <f t="shared" si="149"/>
        <v>0</v>
      </c>
      <c r="AX90" s="104">
        <f t="shared" si="150"/>
        <v>0</v>
      </c>
      <c r="AY90" s="104">
        <f t="shared" si="151"/>
        <v>0</v>
      </c>
      <c r="AZ90" s="104">
        <f>0</f>
        <v>0</v>
      </c>
      <c r="BA90" s="279">
        <f t="shared" si="112"/>
        <v>0</v>
      </c>
      <c r="BB90" s="281">
        <f t="shared" si="198"/>
        <v>0</v>
      </c>
      <c r="BC90" s="276">
        <f t="shared" si="198"/>
        <v>0</v>
      </c>
      <c r="BD90" s="277">
        <f t="shared" si="198"/>
        <v>0</v>
      </c>
      <c r="BE90" s="278">
        <f t="shared" si="113"/>
        <v>0</v>
      </c>
      <c r="BF90" s="278">
        <f t="shared" si="114"/>
        <v>0</v>
      </c>
      <c r="BG90" s="282">
        <f t="shared" si="199"/>
        <v>0</v>
      </c>
      <c r="BH90" s="279">
        <f t="shared" si="199"/>
        <v>0</v>
      </c>
      <c r="BI90" s="279">
        <f t="shared" si="154"/>
        <v>0</v>
      </c>
      <c r="BJ90" s="279">
        <f t="shared" si="155"/>
        <v>0</v>
      </c>
      <c r="BK90" s="104">
        <f t="shared" si="156"/>
        <v>0</v>
      </c>
      <c r="BL90" s="104">
        <f t="shared" si="157"/>
        <v>0</v>
      </c>
      <c r="BM90" s="104">
        <f>0</f>
        <v>0</v>
      </c>
      <c r="BN90" s="279">
        <f t="shared" si="115"/>
        <v>0</v>
      </c>
      <c r="BO90" s="281">
        <f t="shared" si="200"/>
        <v>0</v>
      </c>
      <c r="BP90" s="276">
        <f t="shared" si="200"/>
        <v>0</v>
      </c>
      <c r="BQ90" s="277">
        <f t="shared" si="200"/>
        <v>0</v>
      </c>
      <c r="BR90" s="278">
        <f t="shared" si="116"/>
        <v>0</v>
      </c>
      <c r="BS90" s="278">
        <f t="shared" si="117"/>
        <v>0</v>
      </c>
      <c r="BT90" s="282">
        <f t="shared" si="201"/>
        <v>0</v>
      </c>
      <c r="BU90" s="279">
        <f t="shared" si="201"/>
        <v>0</v>
      </c>
      <c r="BV90" s="279">
        <f t="shared" si="160"/>
        <v>0</v>
      </c>
      <c r="BW90" s="279">
        <f t="shared" si="161"/>
        <v>0</v>
      </c>
      <c r="BX90" s="104">
        <f t="shared" si="162"/>
        <v>0</v>
      </c>
      <c r="BY90" s="104">
        <f t="shared" si="163"/>
        <v>0</v>
      </c>
      <c r="BZ90" s="104">
        <f>0</f>
        <v>0</v>
      </c>
      <c r="CA90" s="279">
        <f t="shared" si="118"/>
        <v>0</v>
      </c>
      <c r="CB90" s="281">
        <f t="shared" si="202"/>
        <v>0</v>
      </c>
      <c r="CC90" s="276">
        <f t="shared" si="202"/>
        <v>0</v>
      </c>
      <c r="CD90" s="277">
        <f t="shared" si="202"/>
        <v>0</v>
      </c>
      <c r="CE90" s="278">
        <f t="shared" si="119"/>
        <v>0</v>
      </c>
      <c r="CF90" s="278">
        <f t="shared" si="120"/>
        <v>0</v>
      </c>
      <c r="CG90" s="282">
        <f t="shared" si="203"/>
        <v>0</v>
      </c>
      <c r="CH90" s="279">
        <f t="shared" si="203"/>
        <v>0</v>
      </c>
      <c r="CI90" s="279">
        <f t="shared" si="166"/>
        <v>0</v>
      </c>
      <c r="CJ90" s="279">
        <f t="shared" si="167"/>
        <v>0</v>
      </c>
      <c r="CK90" s="104">
        <f t="shared" si="168"/>
        <v>0</v>
      </c>
      <c r="CL90" s="104">
        <f t="shared" si="169"/>
        <v>0</v>
      </c>
      <c r="CM90" s="104">
        <f>0</f>
        <v>0</v>
      </c>
      <c r="CN90" s="279">
        <f t="shared" si="121"/>
        <v>0</v>
      </c>
      <c r="CO90" s="281">
        <f t="shared" si="204"/>
        <v>0</v>
      </c>
      <c r="CP90" s="276">
        <f t="shared" si="204"/>
        <v>0</v>
      </c>
      <c r="CQ90" s="277" t="str">
        <f t="shared" si="204"/>
        <v/>
      </c>
      <c r="CR90" s="278" t="str">
        <f t="shared" si="122"/>
        <v/>
      </c>
      <c r="CS90" s="278" t="str">
        <f t="shared" si="123"/>
        <v/>
      </c>
      <c r="CT90" s="282">
        <f t="shared" si="205"/>
        <v>0</v>
      </c>
      <c r="CU90" s="279">
        <f t="shared" si="205"/>
        <v>0</v>
      </c>
      <c r="CV90" s="279" t="str">
        <f t="shared" si="124"/>
        <v/>
      </c>
      <c r="CW90" s="279" t="str">
        <f t="shared" si="125"/>
        <v/>
      </c>
      <c r="CX90" s="104" t="str">
        <f t="shared" si="126"/>
        <v/>
      </c>
      <c r="CY90" s="104" t="str">
        <f t="shared" si="127"/>
        <v/>
      </c>
      <c r="CZ90" s="104">
        <f>0</f>
        <v>0</v>
      </c>
      <c r="DA90" s="279"/>
      <c r="DB90" s="370" t="str">
        <f t="shared" si="172"/>
        <v/>
      </c>
      <c r="DC90" s="371" t="str">
        <f t="shared" si="173"/>
        <v/>
      </c>
    </row>
    <row r="91" spans="1:108" s="139" customFormat="1">
      <c r="A91" s="200" t="s">
        <v>156</v>
      </c>
      <c r="B91" s="77">
        <f>SUM(B51:B90)</f>
        <v>0</v>
      </c>
      <c r="C91" s="134">
        <f t="shared" si="190"/>
        <v>0</v>
      </c>
      <c r="D91" s="43">
        <f t="shared" si="190"/>
        <v>0</v>
      </c>
      <c r="E91" s="43">
        <f t="shared" si="101"/>
        <v>0</v>
      </c>
      <c r="F91" s="43">
        <f>(F47*$A$49)+E47</f>
        <v>0</v>
      </c>
      <c r="G91" s="135">
        <f t="shared" ref="G91:M91" si="206">SUM(G51:G90)</f>
        <v>0</v>
      </c>
      <c r="H91" s="78">
        <f t="shared" si="206"/>
        <v>0</v>
      </c>
      <c r="I91" s="78">
        <f t="shared" si="206"/>
        <v>0</v>
      </c>
      <c r="J91" s="78">
        <f t="shared" si="206"/>
        <v>0</v>
      </c>
      <c r="K91" s="78">
        <f t="shared" si="206"/>
        <v>0</v>
      </c>
      <c r="L91" s="78">
        <f t="shared" si="206"/>
        <v>0</v>
      </c>
      <c r="M91" s="78">
        <f t="shared" si="206"/>
        <v>0</v>
      </c>
      <c r="N91" s="136">
        <f>SUM(N53:N90)</f>
        <v>0</v>
      </c>
      <c r="O91" s="77">
        <f>SUM(O51:O90)</f>
        <v>0</v>
      </c>
      <c r="P91" s="134">
        <f t="shared" si="192"/>
        <v>0</v>
      </c>
      <c r="Q91" s="43">
        <f t="shared" si="192"/>
        <v>0</v>
      </c>
      <c r="R91" s="43">
        <f t="shared" si="104"/>
        <v>0</v>
      </c>
      <c r="S91" s="43">
        <f>(S47*$A$49)+R47</f>
        <v>0</v>
      </c>
      <c r="T91" s="135">
        <f t="shared" ref="T91:Z91" si="207">SUM(T51:T90)</f>
        <v>0</v>
      </c>
      <c r="U91" s="78">
        <f t="shared" si="207"/>
        <v>0</v>
      </c>
      <c r="V91" s="78">
        <f t="shared" si="207"/>
        <v>0</v>
      </c>
      <c r="W91" s="78">
        <f t="shared" si="207"/>
        <v>0</v>
      </c>
      <c r="X91" s="78">
        <f t="shared" si="207"/>
        <v>0</v>
      </c>
      <c r="Y91" s="78">
        <f t="shared" si="207"/>
        <v>0</v>
      </c>
      <c r="Z91" s="78">
        <f t="shared" si="207"/>
        <v>0</v>
      </c>
      <c r="AA91" s="136">
        <f>SUM(AA53:AA90)</f>
        <v>0</v>
      </c>
      <c r="AB91" s="77">
        <f>SUM(AB51:AB90)</f>
        <v>0</v>
      </c>
      <c r="AC91" s="134">
        <f t="shared" si="194"/>
        <v>0</v>
      </c>
      <c r="AD91" s="43">
        <f t="shared" si="194"/>
        <v>0</v>
      </c>
      <c r="AE91" s="43">
        <f t="shared" si="107"/>
        <v>0</v>
      </c>
      <c r="AF91" s="43">
        <f>(AF47*$A$49)+AE47</f>
        <v>0</v>
      </c>
      <c r="AG91" s="135">
        <f t="shared" ref="AG91:AM91" si="208">SUM(AG51:AG90)</f>
        <v>0</v>
      </c>
      <c r="AH91" s="78">
        <f t="shared" si="208"/>
        <v>0</v>
      </c>
      <c r="AI91" s="78">
        <f t="shared" si="208"/>
        <v>0</v>
      </c>
      <c r="AJ91" s="78">
        <f t="shared" si="208"/>
        <v>0</v>
      </c>
      <c r="AK91" s="78">
        <f t="shared" si="208"/>
        <v>0</v>
      </c>
      <c r="AL91" s="78">
        <f t="shared" si="208"/>
        <v>0</v>
      </c>
      <c r="AM91" s="78">
        <f t="shared" si="208"/>
        <v>0</v>
      </c>
      <c r="AN91" s="136">
        <f>SUM(AN53:AN90)</f>
        <v>0</v>
      </c>
      <c r="AO91" s="77">
        <f>SUM(AO51:AO90)</f>
        <v>0</v>
      </c>
      <c r="AP91" s="134">
        <f t="shared" si="196"/>
        <v>0</v>
      </c>
      <c r="AQ91" s="43">
        <f t="shared" si="196"/>
        <v>0</v>
      </c>
      <c r="AR91" s="43">
        <f t="shared" si="110"/>
        <v>0</v>
      </c>
      <c r="AS91" s="43">
        <f>(AS47*$A$49)+AR47</f>
        <v>0</v>
      </c>
      <c r="AT91" s="135">
        <f t="shared" ref="AT91:AZ91" si="209">SUM(AT51:AT90)</f>
        <v>0</v>
      </c>
      <c r="AU91" s="78">
        <f t="shared" si="209"/>
        <v>0</v>
      </c>
      <c r="AV91" s="78">
        <f t="shared" si="209"/>
        <v>0</v>
      </c>
      <c r="AW91" s="78">
        <f t="shared" si="209"/>
        <v>0</v>
      </c>
      <c r="AX91" s="78">
        <f t="shared" si="209"/>
        <v>0</v>
      </c>
      <c r="AY91" s="78">
        <f t="shared" si="209"/>
        <v>0</v>
      </c>
      <c r="AZ91" s="78">
        <f t="shared" si="209"/>
        <v>0</v>
      </c>
      <c r="BA91" s="136">
        <f>SUM(BA53:BA90)</f>
        <v>0</v>
      </c>
      <c r="BB91" s="77">
        <f>SUM(BB51:BB90)</f>
        <v>0</v>
      </c>
      <c r="BC91" s="134">
        <f t="shared" si="198"/>
        <v>0</v>
      </c>
      <c r="BD91" s="43">
        <f t="shared" si="198"/>
        <v>0</v>
      </c>
      <c r="BE91" s="43">
        <f t="shared" si="113"/>
        <v>0</v>
      </c>
      <c r="BF91" s="43">
        <f>(BF47*$A$49)+BE47</f>
        <v>0</v>
      </c>
      <c r="BG91" s="135">
        <f t="shared" ref="BG91:BM91" si="210">SUM(BG51:BG90)</f>
        <v>0</v>
      </c>
      <c r="BH91" s="78">
        <f t="shared" si="210"/>
        <v>0</v>
      </c>
      <c r="BI91" s="78">
        <f t="shared" si="210"/>
        <v>0</v>
      </c>
      <c r="BJ91" s="78">
        <f t="shared" si="210"/>
        <v>0</v>
      </c>
      <c r="BK91" s="78">
        <f t="shared" si="210"/>
        <v>0</v>
      </c>
      <c r="BL91" s="78">
        <f t="shared" si="210"/>
        <v>0</v>
      </c>
      <c r="BM91" s="78">
        <f t="shared" si="210"/>
        <v>0</v>
      </c>
      <c r="BN91" s="136">
        <f>SUM(BN53:BN90)</f>
        <v>0</v>
      </c>
      <c r="BO91" s="77">
        <f>SUM(BO51:BO90)</f>
        <v>0</v>
      </c>
      <c r="BP91" s="134">
        <f t="shared" si="200"/>
        <v>0</v>
      </c>
      <c r="BQ91" s="43">
        <f t="shared" si="200"/>
        <v>0</v>
      </c>
      <c r="BR91" s="43">
        <f t="shared" si="116"/>
        <v>0</v>
      </c>
      <c r="BS91" s="43">
        <f>(BS47*$A$49)+BR47</f>
        <v>0</v>
      </c>
      <c r="BT91" s="135">
        <f t="shared" ref="BT91:BZ91" si="211">SUM(BT51:BT90)</f>
        <v>0</v>
      </c>
      <c r="BU91" s="78">
        <f t="shared" si="211"/>
        <v>0</v>
      </c>
      <c r="BV91" s="78">
        <f t="shared" si="211"/>
        <v>0</v>
      </c>
      <c r="BW91" s="78">
        <f t="shared" si="211"/>
        <v>0</v>
      </c>
      <c r="BX91" s="78">
        <f t="shared" si="211"/>
        <v>0</v>
      </c>
      <c r="BY91" s="78">
        <f t="shared" si="211"/>
        <v>0</v>
      </c>
      <c r="BZ91" s="78">
        <f t="shared" si="211"/>
        <v>0</v>
      </c>
      <c r="CA91" s="136">
        <f>SUM(CA53:CA90)</f>
        <v>0</v>
      </c>
      <c r="CB91" s="77">
        <f>SUM(CB51:CB90)</f>
        <v>0</v>
      </c>
      <c r="CC91" s="134">
        <f t="shared" si="202"/>
        <v>0</v>
      </c>
      <c r="CD91" s="43">
        <f t="shared" si="202"/>
        <v>0</v>
      </c>
      <c r="CE91" s="43">
        <f t="shared" si="119"/>
        <v>0</v>
      </c>
      <c r="CF91" s="43">
        <f>(CF47*$A$49)+CE47</f>
        <v>0</v>
      </c>
      <c r="CG91" s="135">
        <f t="shared" ref="CG91:CM91" si="212">SUM(CG51:CG90)</f>
        <v>0</v>
      </c>
      <c r="CH91" s="78">
        <f t="shared" si="212"/>
        <v>0</v>
      </c>
      <c r="CI91" s="78">
        <f t="shared" si="212"/>
        <v>0</v>
      </c>
      <c r="CJ91" s="78">
        <f t="shared" si="212"/>
        <v>0</v>
      </c>
      <c r="CK91" s="78">
        <f t="shared" si="212"/>
        <v>0</v>
      </c>
      <c r="CL91" s="78">
        <f t="shared" si="212"/>
        <v>0</v>
      </c>
      <c r="CM91" s="78">
        <f t="shared" si="212"/>
        <v>0</v>
      </c>
      <c r="CN91" s="136">
        <f>SUM(CN53:CN90)</f>
        <v>0</v>
      </c>
      <c r="CO91" s="77">
        <f>SUM(CO51:CO90)</f>
        <v>0</v>
      </c>
      <c r="CP91" s="134">
        <f t="shared" si="204"/>
        <v>0</v>
      </c>
      <c r="CQ91" s="43">
        <f t="shared" si="204"/>
        <v>0</v>
      </c>
      <c r="CR91" s="43">
        <f t="shared" si="122"/>
        <v>0</v>
      </c>
      <c r="CS91" s="43">
        <f>(CS47*$A$49)+CR47</f>
        <v>0</v>
      </c>
      <c r="CT91" s="135">
        <f t="shared" ref="CT91:CZ91" si="213">SUM(CT51:CT90)</f>
        <v>0</v>
      </c>
      <c r="CU91" s="78">
        <f t="shared" si="213"/>
        <v>0</v>
      </c>
      <c r="CV91" s="78">
        <f t="shared" si="213"/>
        <v>0</v>
      </c>
      <c r="CW91" s="78">
        <f t="shared" si="213"/>
        <v>0</v>
      </c>
      <c r="CX91" s="78">
        <f t="shared" si="213"/>
        <v>0</v>
      </c>
      <c r="CY91" s="78">
        <f t="shared" si="213"/>
        <v>0</v>
      </c>
      <c r="CZ91" s="78">
        <f t="shared" si="213"/>
        <v>0</v>
      </c>
      <c r="DA91" s="136">
        <f>SUM(DA53:DA90)</f>
        <v>0</v>
      </c>
      <c r="DB91" s="137">
        <f>IF(CU91=0,0,CZ91/CU91)</f>
        <v>0</v>
      </c>
      <c r="DC91" s="138">
        <f>IF(CU91=0,0,DA91/CU91)</f>
        <v>0</v>
      </c>
      <c r="DD91" s="349"/>
    </row>
    <row r="92" spans="1:108" s="1" customFormat="1">
      <c r="A92" s="70"/>
      <c r="DD92" s="172"/>
    </row>
    <row r="93" spans="1:108" s="1" customFormat="1">
      <c r="A93" s="70"/>
      <c r="DD93" s="172"/>
    </row>
    <row r="94" spans="1:108" s="1" customFormat="1">
      <c r="A94" s="70"/>
      <c r="DD94" s="172"/>
    </row>
    <row r="95" spans="1:108" s="1" customFormat="1">
      <c r="A95" s="70"/>
      <c r="DD95" s="172"/>
    </row>
    <row r="96" spans="1:108" s="1" customFormat="1">
      <c r="A96" s="70"/>
      <c r="DD96" s="172"/>
    </row>
    <row r="97" spans="1:108" s="1" customFormat="1">
      <c r="A97" s="70"/>
      <c r="DD97" s="172"/>
    </row>
    <row r="98" spans="1:108" s="1" customFormat="1">
      <c r="A98" s="70"/>
      <c r="DD98" s="172"/>
    </row>
    <row r="99" spans="1:108" s="1" customFormat="1">
      <c r="A99" s="70"/>
      <c r="DD99" s="172"/>
    </row>
    <row r="100" spans="1:108" s="1" customFormat="1">
      <c r="A100" s="70"/>
      <c r="DD100" s="172"/>
    </row>
    <row r="101" spans="1:108" s="1" customFormat="1">
      <c r="A101" s="70"/>
      <c r="DD101" s="172"/>
    </row>
    <row r="102" spans="1:108" s="1" customFormat="1">
      <c r="A102" s="70"/>
      <c r="DD102" s="172"/>
    </row>
    <row r="103" spans="1:108" s="1" customFormat="1">
      <c r="A103" s="70"/>
      <c r="DD103" s="172"/>
    </row>
    <row r="104" spans="1:108" s="1" customFormat="1">
      <c r="A104" s="70"/>
      <c r="DD104" s="172"/>
    </row>
    <row r="105" spans="1:108" s="1" customFormat="1">
      <c r="A105" s="70"/>
      <c r="DD105" s="172"/>
    </row>
    <row r="106" spans="1:108" s="1" customFormat="1">
      <c r="A106" s="70"/>
      <c r="DD106" s="172"/>
    </row>
    <row r="107" spans="1:108" s="1" customFormat="1">
      <c r="A107" s="70"/>
      <c r="DD107" s="172"/>
    </row>
    <row r="108" spans="1:108" s="1" customFormat="1">
      <c r="A108" s="70"/>
      <c r="DD108" s="172"/>
    </row>
    <row r="109" spans="1:108" s="1" customFormat="1">
      <c r="A109" s="70"/>
      <c r="DD109" s="172"/>
    </row>
    <row r="110" spans="1:108" s="1" customFormat="1">
      <c r="A110" s="70"/>
      <c r="DD110" s="172"/>
    </row>
    <row r="111" spans="1:108" s="1" customFormat="1">
      <c r="A111" s="70"/>
      <c r="DD111" s="172"/>
    </row>
    <row r="112" spans="1:108" s="1" customFormat="1">
      <c r="A112" s="70"/>
      <c r="DD112" s="172"/>
    </row>
    <row r="113" spans="1:108" s="1" customFormat="1">
      <c r="A113" s="70"/>
      <c r="DD113" s="172"/>
    </row>
    <row r="114" spans="1:108" s="1" customFormat="1">
      <c r="A114" s="70"/>
      <c r="DD114" s="172"/>
    </row>
    <row r="115" spans="1:108" s="1" customFormat="1">
      <c r="A115" s="70"/>
      <c r="DD115" s="172"/>
    </row>
    <row r="116" spans="1:108" s="1" customFormat="1">
      <c r="A116" s="70"/>
      <c r="DD116" s="172"/>
    </row>
    <row r="117" spans="1:108" s="1" customFormat="1">
      <c r="A117" s="70"/>
      <c r="DD117" s="172"/>
    </row>
    <row r="118" spans="1:108" s="1" customFormat="1">
      <c r="A118" s="70"/>
      <c r="DD118" s="172"/>
    </row>
    <row r="119" spans="1:108" s="1" customFormat="1">
      <c r="A119" s="70"/>
      <c r="DD119" s="172"/>
    </row>
    <row r="120" spans="1:108" s="1" customFormat="1">
      <c r="A120" s="70"/>
      <c r="DD120" s="172"/>
    </row>
    <row r="121" spans="1:108" s="1" customFormat="1">
      <c r="A121" s="70"/>
      <c r="DD121" s="172"/>
    </row>
    <row r="122" spans="1:108" s="1" customFormat="1">
      <c r="A122" s="70"/>
      <c r="DD122" s="172"/>
    </row>
    <row r="123" spans="1:108" s="1" customFormat="1">
      <c r="A123" s="70"/>
      <c r="DD123" s="172"/>
    </row>
    <row r="124" spans="1:108" s="1" customFormat="1">
      <c r="A124" s="70"/>
      <c r="DD124" s="172"/>
    </row>
    <row r="125" spans="1:108" s="1" customFormat="1">
      <c r="A125" s="70"/>
      <c r="DD125" s="172"/>
    </row>
    <row r="126" spans="1:108" s="1" customFormat="1">
      <c r="A126" s="70"/>
      <c r="DD126" s="172"/>
    </row>
    <row r="127" spans="1:108" s="1" customFormat="1">
      <c r="A127" s="70"/>
      <c r="DD127" s="172"/>
    </row>
    <row r="128" spans="1:108" s="1" customFormat="1">
      <c r="A128" s="70"/>
      <c r="DD128" s="172"/>
    </row>
    <row r="129" spans="1:108" s="1" customFormat="1">
      <c r="A129" s="70"/>
      <c r="DD129" s="172"/>
    </row>
    <row r="130" spans="1:108" s="1" customFormat="1">
      <c r="A130" s="70"/>
      <c r="DD130" s="172"/>
    </row>
    <row r="131" spans="1:108" s="1" customFormat="1">
      <c r="A131" s="70"/>
      <c r="DD131" s="172"/>
    </row>
    <row r="132" spans="1:108" s="1" customFormat="1">
      <c r="A132" s="70"/>
      <c r="DD132" s="172"/>
    </row>
    <row r="133" spans="1:108" s="1" customFormat="1">
      <c r="A133" s="70"/>
      <c r="DD133" s="172"/>
    </row>
    <row r="134" spans="1:108" s="1" customFormat="1">
      <c r="A134" s="70"/>
      <c r="DD134" s="172"/>
    </row>
    <row r="135" spans="1:108" s="1" customFormat="1">
      <c r="A135" s="70"/>
      <c r="DD135" s="172"/>
    </row>
    <row r="136" spans="1:108" s="1" customFormat="1">
      <c r="A136" s="70"/>
      <c r="DD136" s="172"/>
    </row>
    <row r="137" spans="1:108" s="1" customFormat="1">
      <c r="A137" s="70"/>
      <c r="DD137" s="172"/>
    </row>
    <row r="138" spans="1:108" s="1" customFormat="1">
      <c r="A138" s="70"/>
      <c r="DD138" s="172"/>
    </row>
    <row r="139" spans="1:108" s="1" customFormat="1">
      <c r="A139" s="70"/>
      <c r="DD139" s="172"/>
    </row>
    <row r="140" spans="1:108" s="1" customFormat="1">
      <c r="A140" s="70"/>
      <c r="DD140" s="172"/>
    </row>
    <row r="141" spans="1:108" s="1" customFormat="1">
      <c r="A141" s="70"/>
      <c r="DD141" s="172"/>
    </row>
    <row r="142" spans="1:108" s="1" customFormat="1">
      <c r="A142" s="70"/>
      <c r="DD142" s="172"/>
    </row>
    <row r="143" spans="1:108" s="1" customFormat="1">
      <c r="A143" s="70"/>
      <c r="DD143" s="172"/>
    </row>
    <row r="144" spans="1:108" s="1" customFormat="1">
      <c r="A144" s="70"/>
      <c r="DD144" s="172"/>
    </row>
    <row r="145" spans="1:108" s="1" customFormat="1">
      <c r="A145" s="70"/>
      <c r="DD145" s="172"/>
    </row>
    <row r="146" spans="1:108" s="1" customFormat="1">
      <c r="A146" s="70"/>
      <c r="DD146" s="172"/>
    </row>
    <row r="147" spans="1:108" s="1" customFormat="1">
      <c r="A147" s="70"/>
      <c r="DD147" s="172"/>
    </row>
    <row r="148" spans="1:108" s="1" customFormat="1">
      <c r="A148" s="70"/>
      <c r="DD148" s="172"/>
    </row>
    <row r="149" spans="1:108" s="1" customFormat="1">
      <c r="A149" s="70"/>
      <c r="DD149" s="172"/>
    </row>
    <row r="150" spans="1:108" s="1" customFormat="1">
      <c r="A150" s="70"/>
      <c r="DD150" s="172"/>
    </row>
    <row r="151" spans="1:108" s="1" customFormat="1">
      <c r="A151" s="70"/>
      <c r="DD151" s="172"/>
    </row>
    <row r="152" spans="1:108" s="1" customFormat="1">
      <c r="A152" s="70"/>
      <c r="DD152" s="172"/>
    </row>
    <row r="153" spans="1:108" s="1" customFormat="1">
      <c r="A153" s="70"/>
      <c r="DD153" s="172"/>
    </row>
    <row r="154" spans="1:108" s="1" customFormat="1">
      <c r="A154" s="70"/>
      <c r="DD154" s="172"/>
    </row>
    <row r="155" spans="1:108" s="1" customFormat="1">
      <c r="A155" s="70"/>
      <c r="DD155" s="172"/>
    </row>
    <row r="156" spans="1:108" s="1" customFormat="1">
      <c r="A156" s="70"/>
      <c r="DD156" s="172"/>
    </row>
    <row r="157" spans="1:108" s="1" customFormat="1">
      <c r="A157" s="70"/>
      <c r="DD157" s="172"/>
    </row>
    <row r="158" spans="1:108" s="1" customFormat="1">
      <c r="A158" s="70"/>
      <c r="DD158" s="172"/>
    </row>
    <row r="159" spans="1:108" s="1" customFormat="1">
      <c r="A159" s="70"/>
      <c r="DD159" s="172"/>
    </row>
    <row r="160" spans="1:108" s="1" customFormat="1">
      <c r="A160" s="70"/>
      <c r="DD160" s="172"/>
    </row>
    <row r="161" spans="1:108" s="1" customFormat="1">
      <c r="A161" s="70"/>
      <c r="DD161" s="172"/>
    </row>
    <row r="162" spans="1:108" s="1" customFormat="1">
      <c r="A162" s="70"/>
      <c r="DD162" s="172"/>
    </row>
    <row r="163" spans="1:108" s="1" customFormat="1">
      <c r="A163" s="70"/>
      <c r="DD163" s="172"/>
    </row>
    <row r="164" spans="1:108" s="1" customFormat="1">
      <c r="A164" s="70"/>
      <c r="DD164" s="172"/>
    </row>
    <row r="165" spans="1:108" s="1" customFormat="1">
      <c r="A165" s="70"/>
      <c r="DD165" s="172"/>
    </row>
    <row r="166" spans="1:108" s="1" customFormat="1">
      <c r="A166" s="70"/>
      <c r="DD166" s="172"/>
    </row>
    <row r="167" spans="1:108" s="1" customFormat="1">
      <c r="A167" s="70"/>
      <c r="DD167" s="172"/>
    </row>
    <row r="168" spans="1:108" s="1" customFormat="1">
      <c r="A168" s="70"/>
      <c r="DD168" s="172"/>
    </row>
    <row r="169" spans="1:108" s="1" customFormat="1">
      <c r="A169" s="70"/>
      <c r="DD169" s="172"/>
    </row>
    <row r="170" spans="1:108" s="1" customFormat="1">
      <c r="A170" s="70"/>
      <c r="DD170" s="172"/>
    </row>
    <row r="171" spans="1:108" s="1" customFormat="1">
      <c r="A171" s="70"/>
      <c r="DD171" s="172"/>
    </row>
    <row r="172" spans="1:108" s="1" customFormat="1">
      <c r="A172" s="70"/>
      <c r="DD172" s="172"/>
    </row>
    <row r="173" spans="1:108" s="1" customFormat="1">
      <c r="A173" s="70"/>
      <c r="DD173" s="172"/>
    </row>
    <row r="174" spans="1:108" s="1" customFormat="1">
      <c r="A174" s="70"/>
      <c r="DD174" s="172"/>
    </row>
    <row r="175" spans="1:108" s="1" customFormat="1">
      <c r="A175" s="70"/>
      <c r="DD175" s="172"/>
    </row>
    <row r="176" spans="1:108" s="1" customFormat="1">
      <c r="A176" s="70"/>
      <c r="DD176" s="172"/>
    </row>
    <row r="177" spans="1:108" s="1" customFormat="1">
      <c r="A177" s="70"/>
      <c r="DD177" s="172"/>
    </row>
    <row r="178" spans="1:108" s="1" customFormat="1">
      <c r="A178" s="70"/>
      <c r="DD178" s="172"/>
    </row>
    <row r="179" spans="1:108" s="1" customFormat="1">
      <c r="A179" s="70"/>
      <c r="DD179" s="172"/>
    </row>
    <row r="180" spans="1:108" s="1" customFormat="1">
      <c r="A180" s="70"/>
      <c r="DD180" s="172"/>
    </row>
    <row r="181" spans="1:108" s="1" customFormat="1">
      <c r="A181" s="70"/>
      <c r="DD181" s="172"/>
    </row>
    <row r="182" spans="1:108" s="1" customFormat="1">
      <c r="A182" s="70"/>
      <c r="DD182" s="172"/>
    </row>
    <row r="183" spans="1:108" s="1" customFormat="1">
      <c r="A183" s="70"/>
      <c r="DD183" s="172"/>
    </row>
    <row r="184" spans="1:108" s="1" customFormat="1">
      <c r="A184" s="70"/>
      <c r="DD184" s="172"/>
    </row>
    <row r="185" spans="1:108" s="1" customFormat="1">
      <c r="A185" s="70"/>
      <c r="DD185" s="172"/>
    </row>
    <row r="186" spans="1:108" s="1" customFormat="1">
      <c r="A186" s="70"/>
      <c r="DD186" s="172"/>
    </row>
    <row r="187" spans="1:108" s="1" customFormat="1">
      <c r="A187" s="70"/>
      <c r="DD187" s="172"/>
    </row>
    <row r="188" spans="1:108" s="1" customFormat="1">
      <c r="A188" s="70"/>
      <c r="DD188" s="172"/>
    </row>
    <row r="189" spans="1:108" s="1" customFormat="1">
      <c r="A189" s="70"/>
      <c r="DD189" s="172"/>
    </row>
    <row r="190" spans="1:108" s="1" customFormat="1">
      <c r="A190" s="70"/>
      <c r="DD190" s="172"/>
    </row>
    <row r="191" spans="1:108" s="1" customFormat="1">
      <c r="A191" s="70"/>
      <c r="DD191" s="172"/>
    </row>
    <row r="192" spans="1:108" s="1" customFormat="1">
      <c r="A192" s="70"/>
      <c r="DD192" s="172"/>
    </row>
    <row r="193" spans="1:108" s="1" customFormat="1">
      <c r="A193" s="70"/>
      <c r="DD193" s="172"/>
    </row>
    <row r="194" spans="1:108" s="1" customFormat="1">
      <c r="A194" s="70"/>
      <c r="DD194" s="172"/>
    </row>
    <row r="195" spans="1:108" s="1" customFormat="1">
      <c r="A195" s="70"/>
      <c r="DD195" s="172"/>
    </row>
    <row r="196" spans="1:108" s="1" customFormat="1">
      <c r="A196" s="70"/>
      <c r="DD196" s="172"/>
    </row>
    <row r="197" spans="1:108" s="1" customFormat="1">
      <c r="A197" s="70"/>
      <c r="DD197" s="172"/>
    </row>
    <row r="198" spans="1:108" s="1" customFormat="1">
      <c r="A198" s="70"/>
      <c r="DD198" s="172"/>
    </row>
    <row r="199" spans="1:108" s="1" customFormat="1">
      <c r="A199" s="70"/>
      <c r="DD199" s="172"/>
    </row>
    <row r="200" spans="1:108" s="1" customFormat="1">
      <c r="A200" s="70"/>
      <c r="DD200" s="172"/>
    </row>
    <row r="201" spans="1:108" s="1" customFormat="1">
      <c r="A201" s="70"/>
      <c r="DD201" s="172"/>
    </row>
    <row r="202" spans="1:108" s="1" customFormat="1">
      <c r="A202" s="70"/>
      <c r="DD202" s="172"/>
    </row>
    <row r="203" spans="1:108" s="1" customFormat="1">
      <c r="A203" s="70"/>
      <c r="DD203" s="172"/>
    </row>
    <row r="204" spans="1:108" s="1" customFormat="1">
      <c r="A204" s="70"/>
      <c r="DD204" s="172"/>
    </row>
    <row r="205" spans="1:108" s="1" customFormat="1">
      <c r="A205" s="70"/>
      <c r="DD205" s="172"/>
    </row>
    <row r="206" spans="1:108" s="1" customFormat="1">
      <c r="A206" s="70"/>
      <c r="DD206" s="172"/>
    </row>
    <row r="207" spans="1:108" s="1" customFormat="1">
      <c r="A207" s="70"/>
      <c r="DD207" s="172"/>
    </row>
    <row r="208" spans="1:108" s="1" customFormat="1">
      <c r="A208" s="70"/>
      <c r="DD208" s="172"/>
    </row>
    <row r="209" spans="1:108" s="1" customFormat="1">
      <c r="A209" s="70"/>
      <c r="DD209" s="172"/>
    </row>
    <row r="210" spans="1:108" s="1" customFormat="1">
      <c r="A210" s="70"/>
      <c r="DD210" s="172"/>
    </row>
    <row r="211" spans="1:108" s="1" customFormat="1">
      <c r="A211" s="70"/>
      <c r="DD211" s="172"/>
    </row>
    <row r="212" spans="1:108" s="1" customFormat="1">
      <c r="A212" s="70"/>
      <c r="DD212" s="172"/>
    </row>
    <row r="213" spans="1:108" s="1" customFormat="1">
      <c r="A213" s="70"/>
      <c r="DD213" s="172"/>
    </row>
    <row r="214" spans="1:108" s="1" customFormat="1">
      <c r="A214" s="70"/>
      <c r="DD214" s="172"/>
    </row>
    <row r="215" spans="1:108" s="1" customFormat="1">
      <c r="A215" s="70"/>
      <c r="DD215" s="172"/>
    </row>
    <row r="216" spans="1:108" s="1" customFormat="1">
      <c r="A216" s="70"/>
      <c r="DD216" s="172"/>
    </row>
    <row r="217" spans="1:108" s="1" customFormat="1">
      <c r="A217" s="70"/>
      <c r="DD217" s="172"/>
    </row>
    <row r="218" spans="1:108" s="1" customFormat="1">
      <c r="A218" s="70"/>
      <c r="DD218" s="172"/>
    </row>
    <row r="219" spans="1:108" s="1" customFormat="1">
      <c r="A219" s="70"/>
      <c r="DD219" s="172"/>
    </row>
    <row r="220" spans="1:108" s="1" customFormat="1">
      <c r="A220" s="70"/>
      <c r="DD220" s="172"/>
    </row>
    <row r="221" spans="1:108" s="1" customFormat="1">
      <c r="A221" s="70"/>
      <c r="DD221" s="172"/>
    </row>
    <row r="222" spans="1:108" s="1" customFormat="1">
      <c r="A222" s="70"/>
      <c r="DD222" s="172"/>
    </row>
    <row r="223" spans="1:108" s="1" customFormat="1">
      <c r="A223" s="70"/>
      <c r="DD223" s="172"/>
    </row>
    <row r="224" spans="1:108" s="1" customFormat="1">
      <c r="A224" s="70"/>
      <c r="DD224" s="172"/>
    </row>
    <row r="225" spans="1:108" s="1" customFormat="1">
      <c r="A225" s="70"/>
      <c r="DD225" s="172"/>
    </row>
    <row r="226" spans="1:108" s="1" customFormat="1">
      <c r="A226" s="70"/>
      <c r="DD226" s="172"/>
    </row>
    <row r="227" spans="1:108" s="1" customFormat="1">
      <c r="A227" s="70"/>
      <c r="DD227" s="172"/>
    </row>
    <row r="228" spans="1:108" s="1" customFormat="1">
      <c r="A228" s="70"/>
      <c r="DD228" s="172"/>
    </row>
    <row r="229" spans="1:108" s="1" customFormat="1">
      <c r="A229" s="70"/>
      <c r="DD229" s="172"/>
    </row>
    <row r="230" spans="1:108" s="1" customFormat="1">
      <c r="A230" s="70"/>
      <c r="DD230" s="172"/>
    </row>
    <row r="231" spans="1:108" s="1" customFormat="1">
      <c r="A231" s="70"/>
      <c r="DD231" s="172"/>
    </row>
    <row r="232" spans="1:108" s="1" customFormat="1">
      <c r="A232" s="70"/>
      <c r="DD232" s="172"/>
    </row>
    <row r="233" spans="1:108" s="1" customFormat="1">
      <c r="A233" s="70"/>
      <c r="DD233" s="172"/>
    </row>
    <row r="234" spans="1:108" s="1" customFormat="1">
      <c r="A234" s="70"/>
      <c r="DD234" s="172"/>
    </row>
    <row r="235" spans="1:108" s="1" customFormat="1">
      <c r="A235" s="70"/>
      <c r="DD235" s="172"/>
    </row>
    <row r="236" spans="1:108" s="1" customFormat="1">
      <c r="A236" s="70"/>
      <c r="DD236" s="172"/>
    </row>
    <row r="237" spans="1:108" s="1" customFormat="1">
      <c r="A237" s="70"/>
      <c r="DD237" s="172"/>
    </row>
    <row r="238" spans="1:108" s="1" customFormat="1">
      <c r="A238" s="70"/>
      <c r="DD238" s="172"/>
    </row>
    <row r="239" spans="1:108" s="1" customFormat="1">
      <c r="A239" s="70"/>
      <c r="DD239" s="172"/>
    </row>
    <row r="240" spans="1:108" s="1" customFormat="1">
      <c r="A240" s="70"/>
      <c r="DD240" s="172"/>
    </row>
    <row r="241" spans="1:108" s="1" customFormat="1">
      <c r="A241" s="70"/>
      <c r="DD241" s="172"/>
    </row>
    <row r="242" spans="1:108" s="1" customFormat="1">
      <c r="A242" s="70"/>
      <c r="DD242" s="172"/>
    </row>
    <row r="243" spans="1:108" s="1" customFormat="1">
      <c r="A243" s="70"/>
      <c r="DD243" s="172"/>
    </row>
    <row r="244" spans="1:108" s="1" customFormat="1">
      <c r="A244" s="70"/>
      <c r="DD244" s="172"/>
    </row>
    <row r="245" spans="1:108" s="1" customFormat="1">
      <c r="A245" s="70"/>
      <c r="DD245" s="172"/>
    </row>
    <row r="246" spans="1:108" s="1" customFormat="1">
      <c r="A246" s="70"/>
      <c r="DD246" s="172"/>
    </row>
    <row r="247" spans="1:108" s="1" customFormat="1">
      <c r="A247" s="70"/>
      <c r="DD247" s="172"/>
    </row>
    <row r="248" spans="1:108" s="1" customFormat="1">
      <c r="A248" s="70"/>
      <c r="DD248" s="172"/>
    </row>
    <row r="249" spans="1:108" s="1" customFormat="1">
      <c r="A249" s="70"/>
      <c r="DD249" s="172"/>
    </row>
    <row r="250" spans="1:108" s="1" customFormat="1">
      <c r="A250" s="70"/>
      <c r="DD250" s="172"/>
    </row>
    <row r="251" spans="1:108" s="1" customFormat="1">
      <c r="A251" s="70"/>
      <c r="DD251" s="172"/>
    </row>
    <row r="252" spans="1:108" s="1" customFormat="1">
      <c r="A252" s="70"/>
      <c r="DD252" s="172"/>
    </row>
    <row r="253" spans="1:108" s="1" customFormat="1">
      <c r="A253" s="70"/>
      <c r="DD253" s="172"/>
    </row>
    <row r="254" spans="1:108" s="1" customFormat="1">
      <c r="A254" s="70"/>
      <c r="DD254" s="172"/>
    </row>
    <row r="255" spans="1:108" s="1" customFormat="1">
      <c r="A255" s="70"/>
      <c r="DD255" s="172"/>
    </row>
    <row r="256" spans="1:108" s="1" customFormat="1">
      <c r="A256" s="70"/>
      <c r="DD256" s="172"/>
    </row>
    <row r="257" spans="1:108" s="1" customFormat="1">
      <c r="A257" s="70"/>
      <c r="DD257" s="172"/>
    </row>
    <row r="258" spans="1:108" s="1" customFormat="1">
      <c r="A258" s="70"/>
      <c r="DD258" s="172"/>
    </row>
    <row r="259" spans="1:108" s="1" customFormat="1">
      <c r="A259" s="70"/>
      <c r="DD259" s="172"/>
    </row>
    <row r="260" spans="1:108" s="1" customFormat="1">
      <c r="A260" s="70"/>
      <c r="DD260" s="172"/>
    </row>
    <row r="261" spans="1:108" s="1" customFormat="1">
      <c r="A261" s="70"/>
      <c r="DD261" s="172"/>
    </row>
    <row r="262" spans="1:108" s="1" customFormat="1">
      <c r="A262" s="70"/>
      <c r="DD262" s="172"/>
    </row>
    <row r="263" spans="1:108" s="1" customFormat="1">
      <c r="A263" s="70"/>
      <c r="DD263" s="172"/>
    </row>
    <row r="264" spans="1:108" s="1" customFormat="1">
      <c r="A264" s="70"/>
      <c r="DD264" s="172"/>
    </row>
    <row r="265" spans="1:108" s="1" customFormat="1">
      <c r="A265" s="70"/>
      <c r="DD265" s="172"/>
    </row>
    <row r="266" spans="1:108" s="1" customFormat="1">
      <c r="A266" s="70"/>
      <c r="DD266" s="172"/>
    </row>
    <row r="267" spans="1:108" s="1" customFormat="1">
      <c r="A267" s="70"/>
      <c r="DD267" s="172"/>
    </row>
    <row r="268" spans="1:108" s="1" customFormat="1">
      <c r="A268" s="70"/>
      <c r="DD268" s="172"/>
    </row>
    <row r="269" spans="1:108" s="1" customFormat="1">
      <c r="A269" s="70"/>
      <c r="DD269" s="172"/>
    </row>
    <row r="270" spans="1:108" s="1" customFormat="1">
      <c r="A270" s="70"/>
      <c r="DD270" s="172"/>
    </row>
    <row r="271" spans="1:108" s="1" customFormat="1">
      <c r="A271" s="70"/>
      <c r="DD271" s="172"/>
    </row>
    <row r="272" spans="1:108" s="1" customFormat="1">
      <c r="A272" s="70"/>
      <c r="DD272" s="172"/>
    </row>
    <row r="273" spans="1:108" s="1" customFormat="1">
      <c r="A273" s="70"/>
      <c r="DD273" s="172"/>
    </row>
    <row r="274" spans="1:108" s="1" customFormat="1">
      <c r="A274" s="70"/>
      <c r="DD274" s="172"/>
    </row>
    <row r="275" spans="1:108" s="1" customFormat="1">
      <c r="A275" s="70"/>
      <c r="DD275" s="172"/>
    </row>
    <row r="276" spans="1:108" s="1" customFormat="1">
      <c r="A276" s="70"/>
      <c r="DD276" s="172"/>
    </row>
    <row r="277" spans="1:108" s="1" customFormat="1">
      <c r="A277" s="70"/>
      <c r="DD277" s="172"/>
    </row>
    <row r="278" spans="1:108" s="1" customFormat="1">
      <c r="A278" s="70"/>
      <c r="DD278" s="172"/>
    </row>
    <row r="279" spans="1:108" s="1" customFormat="1">
      <c r="A279" s="70"/>
      <c r="DD279" s="172"/>
    </row>
    <row r="280" spans="1:108" s="1" customFormat="1">
      <c r="A280" s="70"/>
      <c r="DD280" s="172"/>
    </row>
    <row r="281" spans="1:108" s="1" customFormat="1">
      <c r="A281" s="70"/>
      <c r="DD281" s="172"/>
    </row>
    <row r="282" spans="1:108" s="1" customFormat="1">
      <c r="A282" s="70"/>
      <c r="DD282" s="172"/>
    </row>
    <row r="283" spans="1:108" s="1" customFormat="1">
      <c r="A283" s="70"/>
      <c r="DD283" s="172"/>
    </row>
    <row r="284" spans="1:108" s="1" customFormat="1">
      <c r="A284" s="70"/>
      <c r="DD284" s="172"/>
    </row>
    <row r="285" spans="1:108" s="1" customFormat="1">
      <c r="A285" s="70"/>
      <c r="DD285" s="172"/>
    </row>
    <row r="286" spans="1:108" s="1" customFormat="1">
      <c r="A286" s="70"/>
      <c r="DD286" s="172"/>
    </row>
    <row r="287" spans="1:108" s="1" customFormat="1">
      <c r="A287" s="70"/>
      <c r="DD287" s="172"/>
    </row>
    <row r="288" spans="1:108" s="1" customFormat="1">
      <c r="A288" s="70"/>
      <c r="DD288" s="172"/>
    </row>
    <row r="289" spans="1:108" s="1" customFormat="1">
      <c r="A289" s="70"/>
      <c r="DD289" s="172"/>
    </row>
    <row r="290" spans="1:108" s="1" customFormat="1">
      <c r="A290" s="70"/>
      <c r="DD290" s="172"/>
    </row>
    <row r="291" spans="1:108" s="1" customFormat="1">
      <c r="A291" s="70"/>
      <c r="DD291" s="172"/>
    </row>
    <row r="292" spans="1:108" s="1" customFormat="1">
      <c r="A292" s="70"/>
      <c r="DD292" s="172"/>
    </row>
    <row r="293" spans="1:108" s="1" customFormat="1">
      <c r="A293" s="70"/>
      <c r="DD293" s="172"/>
    </row>
    <row r="294" spans="1:108" s="1" customFormat="1">
      <c r="A294" s="70"/>
      <c r="DD294" s="172"/>
    </row>
    <row r="295" spans="1:108" s="1" customFormat="1">
      <c r="A295" s="70"/>
      <c r="DD295" s="172"/>
    </row>
    <row r="296" spans="1:108" s="1" customFormat="1">
      <c r="A296" s="70"/>
      <c r="DD296" s="172"/>
    </row>
    <row r="297" spans="1:108" s="1" customFormat="1">
      <c r="A297" s="70"/>
      <c r="DD297" s="172"/>
    </row>
    <row r="298" spans="1:108" s="1" customFormat="1">
      <c r="A298" s="70"/>
      <c r="DD298" s="172"/>
    </row>
    <row r="299" spans="1:108" s="1" customFormat="1">
      <c r="A299" s="70"/>
      <c r="DD299" s="172"/>
    </row>
    <row r="300" spans="1:108" s="1" customFormat="1">
      <c r="A300" s="70"/>
      <c r="DD300" s="172"/>
    </row>
    <row r="301" spans="1:108" s="1" customFormat="1">
      <c r="A301" s="70"/>
      <c r="DD301" s="172"/>
    </row>
    <row r="302" spans="1:108" s="1" customFormat="1">
      <c r="A302" s="70"/>
      <c r="DD302" s="172"/>
    </row>
    <row r="303" spans="1:108" s="1" customFormat="1">
      <c r="A303" s="70"/>
      <c r="DD303" s="172"/>
    </row>
    <row r="304" spans="1:108" s="1" customFormat="1">
      <c r="A304" s="70"/>
      <c r="DD304" s="172"/>
    </row>
    <row r="305" spans="1:108" s="1" customFormat="1">
      <c r="A305" s="70"/>
      <c r="DD305" s="172"/>
    </row>
    <row r="306" spans="1:108" s="1" customFormat="1">
      <c r="A306" s="70"/>
      <c r="DD306" s="172"/>
    </row>
    <row r="307" spans="1:108" s="1" customFormat="1">
      <c r="A307" s="70"/>
      <c r="DD307" s="172"/>
    </row>
    <row r="308" spans="1:108" s="1" customFormat="1">
      <c r="A308" s="70"/>
      <c r="DD308" s="172"/>
    </row>
    <row r="309" spans="1:108" s="1" customFormat="1">
      <c r="A309" s="70"/>
      <c r="DD309" s="172"/>
    </row>
    <row r="310" spans="1:108" s="1" customFormat="1">
      <c r="A310" s="70"/>
      <c r="DD310" s="172"/>
    </row>
    <row r="311" spans="1:108" s="1" customFormat="1">
      <c r="A311" s="70"/>
      <c r="DD311" s="172"/>
    </row>
    <row r="312" spans="1:108" s="1" customFormat="1">
      <c r="A312" s="70"/>
      <c r="DD312" s="172"/>
    </row>
    <row r="313" spans="1:108" s="1" customFormat="1">
      <c r="A313" s="70"/>
      <c r="DD313" s="172"/>
    </row>
    <row r="314" spans="1:108" s="1" customFormat="1">
      <c r="A314" s="70"/>
      <c r="DD314" s="172"/>
    </row>
    <row r="315" spans="1:108" s="1" customFormat="1">
      <c r="A315" s="70"/>
      <c r="DD315" s="172"/>
    </row>
    <row r="316" spans="1:108" s="1" customFormat="1">
      <c r="A316" s="70"/>
      <c r="DD316" s="172"/>
    </row>
    <row r="317" spans="1:108" s="1" customFormat="1">
      <c r="A317" s="70"/>
      <c r="DD317" s="172"/>
    </row>
    <row r="318" spans="1:108" s="1" customFormat="1">
      <c r="A318" s="70"/>
      <c r="DD318" s="172"/>
    </row>
    <row r="319" spans="1:108" s="1" customFormat="1">
      <c r="A319" s="70"/>
      <c r="DD319" s="172"/>
    </row>
    <row r="320" spans="1:108" s="1" customFormat="1">
      <c r="A320" s="70"/>
      <c r="DD320" s="172"/>
    </row>
    <row r="321" spans="1:108" s="1" customFormat="1">
      <c r="A321" s="70"/>
      <c r="DD321" s="172"/>
    </row>
    <row r="322" spans="1:108" s="1" customFormat="1">
      <c r="A322" s="70"/>
      <c r="DD322" s="172"/>
    </row>
    <row r="323" spans="1:108" s="1" customFormat="1">
      <c r="A323" s="70"/>
      <c r="DD323" s="172"/>
    </row>
    <row r="324" spans="1:108" s="1" customFormat="1">
      <c r="A324" s="70"/>
      <c r="DD324" s="172"/>
    </row>
    <row r="325" spans="1:108" s="1" customFormat="1">
      <c r="A325" s="70"/>
      <c r="DD325" s="172"/>
    </row>
    <row r="326" spans="1:108" s="1" customFormat="1">
      <c r="A326" s="70"/>
      <c r="DD326" s="172"/>
    </row>
    <row r="327" spans="1:108" s="1" customFormat="1">
      <c r="A327" s="70"/>
      <c r="DD327" s="172"/>
    </row>
    <row r="328" spans="1:108" s="1" customFormat="1">
      <c r="A328" s="70"/>
      <c r="DD328" s="172"/>
    </row>
    <row r="329" spans="1:108" s="1" customFormat="1">
      <c r="A329" s="70"/>
      <c r="DD329" s="172"/>
    </row>
    <row r="330" spans="1:108" s="1" customFormat="1">
      <c r="A330" s="70"/>
      <c r="DD330" s="172"/>
    </row>
    <row r="331" spans="1:108" s="1" customFormat="1">
      <c r="A331" s="70"/>
      <c r="DD331" s="172"/>
    </row>
    <row r="332" spans="1:108" s="1" customFormat="1">
      <c r="A332" s="70"/>
      <c r="DD332" s="172"/>
    </row>
    <row r="333" spans="1:108" s="1" customFormat="1">
      <c r="A333" s="70"/>
      <c r="DD333" s="172"/>
    </row>
    <row r="334" spans="1:108" s="1" customFormat="1">
      <c r="A334" s="70"/>
      <c r="DD334" s="172"/>
    </row>
    <row r="335" spans="1:108" s="1" customFormat="1">
      <c r="A335" s="70"/>
      <c r="DD335" s="172"/>
    </row>
    <row r="336" spans="1:108" s="1" customFormat="1">
      <c r="A336" s="70"/>
      <c r="DD336" s="172"/>
    </row>
    <row r="337" spans="1:108" s="1" customFormat="1">
      <c r="A337" s="70"/>
      <c r="DD337" s="172"/>
    </row>
    <row r="338" spans="1:108" s="1" customFormat="1">
      <c r="A338" s="70"/>
      <c r="DD338" s="172"/>
    </row>
    <row r="339" spans="1:108" s="1" customFormat="1">
      <c r="A339" s="70"/>
      <c r="DD339" s="172"/>
    </row>
    <row r="340" spans="1:108" s="1" customFormat="1">
      <c r="A340" s="70"/>
      <c r="DD340" s="172"/>
    </row>
    <row r="341" spans="1:108" s="1" customFormat="1">
      <c r="A341" s="70"/>
      <c r="DD341" s="172"/>
    </row>
    <row r="342" spans="1:108" s="1" customFormat="1">
      <c r="A342" s="70"/>
      <c r="DD342" s="172"/>
    </row>
    <row r="343" spans="1:108" s="1" customFormat="1">
      <c r="A343" s="70"/>
      <c r="DD343" s="172"/>
    </row>
    <row r="344" spans="1:108" s="1" customFormat="1">
      <c r="A344" s="70"/>
      <c r="DD344" s="172"/>
    </row>
    <row r="345" spans="1:108" s="1" customFormat="1">
      <c r="A345" s="70"/>
      <c r="DD345" s="172"/>
    </row>
    <row r="346" spans="1:108" s="1" customFormat="1">
      <c r="A346" s="70"/>
      <c r="DD346" s="172"/>
    </row>
    <row r="347" spans="1:108" s="1" customFormat="1">
      <c r="A347" s="70"/>
      <c r="DD347" s="172"/>
    </row>
    <row r="348" spans="1:108" s="1" customFormat="1">
      <c r="A348" s="70"/>
      <c r="DD348" s="172"/>
    </row>
    <row r="349" spans="1:108" s="1" customFormat="1">
      <c r="A349" s="70"/>
      <c r="DD349" s="172"/>
    </row>
    <row r="350" spans="1:108" s="1" customFormat="1">
      <c r="A350" s="70"/>
      <c r="DD350" s="172"/>
    </row>
    <row r="351" spans="1:108" s="1" customFormat="1">
      <c r="A351" s="70"/>
      <c r="DD351" s="172"/>
    </row>
    <row r="352" spans="1:108" s="1" customFormat="1">
      <c r="A352" s="70"/>
      <c r="DD352" s="172"/>
    </row>
    <row r="353" spans="1:108" s="1" customFormat="1">
      <c r="A353" s="70"/>
      <c r="DD353" s="172"/>
    </row>
    <row r="354" spans="1:108" s="1" customFormat="1">
      <c r="A354" s="70"/>
      <c r="DD354" s="172"/>
    </row>
  </sheetData>
  <mergeCells count="16">
    <mergeCell ref="CB5:CN5"/>
    <mergeCell ref="CO5:DC5"/>
    <mergeCell ref="B49:N49"/>
    <mergeCell ref="O49:AA49"/>
    <mergeCell ref="AB49:AN49"/>
    <mergeCell ref="AO49:BA49"/>
    <mergeCell ref="BB49:BN49"/>
    <mergeCell ref="BO49:CA49"/>
    <mergeCell ref="CB49:CN49"/>
    <mergeCell ref="CO49:DC49"/>
    <mergeCell ref="B5:N5"/>
    <mergeCell ref="O5:AA5"/>
    <mergeCell ref="AB5:AN5"/>
    <mergeCell ref="AO5:BA5"/>
    <mergeCell ref="BB5:BN5"/>
    <mergeCell ref="BO5:CA5"/>
  </mergeCells>
  <phoneticPr fontId="126" type="noConversion"/>
  <pageMargins left="0.19685039370078741" right="0.19685039370078741" top="0.51181102362204722" bottom="0.78740157480314965" header="0.15748031496062992" footer="0.31496062992125984"/>
  <pageSetup paperSize="9" scale="68" orientation="landscape" verticalDpi="4" r:id="rId1"/>
  <colBreaks count="7" manualBreakCount="7">
    <brk id="14" max="1048575" man="1"/>
    <brk id="27" max="1048575" man="1"/>
    <brk id="40" max="1048575" man="1"/>
    <brk id="53" max="1048575" man="1"/>
    <brk id="66" max="1048575" man="1"/>
    <brk id="79" max="1048575" man="1"/>
    <brk id="92" max="1048575" man="1"/>
  </colBreaks>
  <customProperties>
    <customPr name="_pios_id" r:id="rId2"/>
    <customPr name="EpmWorksheetKeyString_GUID" r:id="rId3"/>
  </customProperties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44FF02-6DC2-450D-86CB-73920B4F3E38}">
  <sheetPr codeName="Tabelle85">
    <tabColor rgb="FFFFFF00"/>
  </sheetPr>
  <dimension ref="A2:K691"/>
  <sheetViews>
    <sheetView showZeros="0" zoomScaleNormal="100" workbookViewId="0">
      <selection sqref="A1:XFD1048576"/>
    </sheetView>
  </sheetViews>
  <sheetFormatPr defaultColWidth="11.375" defaultRowHeight="13.5" outlineLevelRow="1"/>
  <cols>
    <col min="1" max="1" width="34.125" style="1" customWidth="1"/>
    <col min="2" max="2" width="7.625" style="1" customWidth="1"/>
    <col min="3" max="3" width="11.75" style="1" bestFit="1" customWidth="1"/>
    <col min="4" max="9" width="11.375" style="1"/>
    <col min="10" max="10" width="11.375" style="3"/>
    <col min="11" max="11" width="18.375" style="172" bestFit="1" customWidth="1"/>
    <col min="12" max="16384" width="11.375" style="1"/>
  </cols>
  <sheetData>
    <row r="2" spans="1:11" outlineLevel="1">
      <c r="A2" s="264" t="s">
        <v>346</v>
      </c>
      <c r="B2" s="558">
        <f>'Project Costs_MS6+1'!C3</f>
        <v>0.08</v>
      </c>
      <c r="C2" s="1144" t="s">
        <v>429</v>
      </c>
      <c r="D2" s="1145"/>
      <c r="E2" s="559">
        <f>'Project Costs_MS6+1'!D18</f>
        <v>0</v>
      </c>
    </row>
    <row r="3" spans="1:11" outlineLevel="1">
      <c r="A3" s="264" t="s">
        <v>348</v>
      </c>
      <c r="B3" s="559">
        <f>'Project Costs_MS6+1'!C4</f>
        <v>0</v>
      </c>
      <c r="C3" s="1144" t="s">
        <v>350</v>
      </c>
      <c r="D3" s="1145"/>
      <c r="E3" s="560">
        <v>75</v>
      </c>
    </row>
    <row r="5" spans="1:11">
      <c r="C5" s="215">
        <f>'Input Cost_MS6+1'!D115</f>
        <v>2026</v>
      </c>
      <c r="D5" s="215">
        <f t="shared" ref="D5:I5" si="0">C5+1</f>
        <v>2027</v>
      </c>
      <c r="E5" s="215">
        <f t="shared" si="0"/>
        <v>2028</v>
      </c>
      <c r="F5" s="215">
        <f t="shared" si="0"/>
        <v>2029</v>
      </c>
      <c r="G5" s="215">
        <f t="shared" si="0"/>
        <v>2030</v>
      </c>
      <c r="H5" s="215">
        <f t="shared" si="0"/>
        <v>2031</v>
      </c>
      <c r="I5" s="339">
        <f t="shared" si="0"/>
        <v>2032</v>
      </c>
      <c r="J5" s="202" t="s">
        <v>430</v>
      </c>
    </row>
    <row r="6" spans="1:11">
      <c r="A6" s="1" t="s">
        <v>431</v>
      </c>
      <c r="B6" s="70" t="s">
        <v>86</v>
      </c>
      <c r="C6" s="243">
        <f>('Project Costs_MS6+1'!J18+'Project Costs_MS6+1'!J22+'Project Costs_MS6+1'!J29+'Project Costs_MS6+1'!J28)/1000</f>
        <v>0</v>
      </c>
      <c r="D6" s="216"/>
      <c r="E6" s="216"/>
      <c r="F6" s="216"/>
      <c r="G6" s="216"/>
      <c r="H6" s="216"/>
      <c r="I6" s="216"/>
      <c r="J6" s="1081">
        <f>SUM(C6:I6)</f>
        <v>0</v>
      </c>
    </row>
    <row r="7" spans="1:11">
      <c r="A7" s="1" t="s">
        <v>432</v>
      </c>
      <c r="B7" s="70" t="s">
        <v>86</v>
      </c>
      <c r="C7" s="243">
        <f>('Project Costs_MS6+1'!J23+'Project Costs_MS6+1'!J24+'Project Costs_MS6+1'!J26)/1000</f>
        <v>0</v>
      </c>
      <c r="D7" s="216"/>
      <c r="E7" s="216"/>
      <c r="F7" s="216"/>
      <c r="G7" s="216"/>
      <c r="H7" s="216"/>
      <c r="I7" s="216"/>
      <c r="J7" s="244">
        <f>SUM(C7:I7)</f>
        <v>0</v>
      </c>
    </row>
    <row r="8" spans="1:11">
      <c r="A8" s="1" t="s">
        <v>433</v>
      </c>
      <c r="B8" s="70" t="s">
        <v>86</v>
      </c>
      <c r="C8" s="243">
        <f>'Project Costs_MS6+1'!J27/1000</f>
        <v>0</v>
      </c>
      <c r="D8" s="243"/>
      <c r="E8" s="243"/>
      <c r="F8" s="243"/>
      <c r="G8" s="243"/>
      <c r="H8" s="243"/>
      <c r="I8" s="243"/>
      <c r="J8" s="244">
        <f t="shared" ref="J8:J17" si="1">SUM(C8:I8)</f>
        <v>0</v>
      </c>
    </row>
    <row r="9" spans="1:11">
      <c r="A9" s="1" t="s">
        <v>434</v>
      </c>
      <c r="B9" s="70" t="s">
        <v>86</v>
      </c>
      <c r="C9" s="243">
        <f>'Project Costs_MS6+1'!J25/1000</f>
        <v>0</v>
      </c>
      <c r="D9" s="243"/>
      <c r="E9" s="243"/>
      <c r="F9" s="243"/>
      <c r="G9" s="243"/>
      <c r="H9" s="243"/>
      <c r="I9" s="243"/>
      <c r="J9" s="244">
        <f t="shared" si="1"/>
        <v>0</v>
      </c>
    </row>
    <row r="10" spans="1:11">
      <c r="A10" s="1" t="s">
        <v>267</v>
      </c>
      <c r="B10" s="70" t="s">
        <v>86</v>
      </c>
      <c r="C10" s="243">
        <f>'Project Costs_MS6+1'!J41/1000</f>
        <v>0</v>
      </c>
      <c r="D10" s="243"/>
      <c r="E10" s="243"/>
      <c r="F10" s="243"/>
      <c r="G10" s="243"/>
      <c r="H10" s="243"/>
      <c r="I10" s="243"/>
      <c r="J10" s="244">
        <f t="shared" si="1"/>
        <v>0</v>
      </c>
    </row>
    <row r="11" spans="1:11">
      <c r="A11" s="86" t="s">
        <v>268</v>
      </c>
      <c r="B11" s="242" t="s">
        <v>86</v>
      </c>
      <c r="C11" s="302">
        <f>SUM(C6:C10)</f>
        <v>0</v>
      </c>
      <c r="D11" s="302">
        <f t="shared" ref="D11:I11" si="2">SUM(D6:D10)</f>
        <v>0</v>
      </c>
      <c r="E11" s="302">
        <f t="shared" si="2"/>
        <v>0</v>
      </c>
      <c r="F11" s="302">
        <f t="shared" si="2"/>
        <v>0</v>
      </c>
      <c r="G11" s="302">
        <f t="shared" si="2"/>
        <v>0</v>
      </c>
      <c r="H11" s="302">
        <f t="shared" si="2"/>
        <v>0</v>
      </c>
      <c r="I11" s="302">
        <f t="shared" si="2"/>
        <v>0</v>
      </c>
      <c r="J11" s="246">
        <f t="shared" si="1"/>
        <v>0</v>
      </c>
    </row>
    <row r="12" spans="1:11" s="3" customFormat="1">
      <c r="A12" s="1" t="s">
        <v>435</v>
      </c>
      <c r="B12" s="70" t="s">
        <v>86</v>
      </c>
      <c r="C12" s="1082">
        <f>'Project Costs_MS6+1'!D22/1000</f>
        <v>0</v>
      </c>
      <c r="D12" s="1083"/>
      <c r="E12" s="1083"/>
      <c r="F12" s="1083"/>
      <c r="G12" s="1083"/>
      <c r="H12" s="1083"/>
      <c r="I12" s="1084"/>
      <c r="J12" s="1081">
        <f t="shared" si="1"/>
        <v>0</v>
      </c>
      <c r="K12" s="172"/>
    </row>
    <row r="13" spans="1:11" ht="12" customHeight="1">
      <c r="A13" s="1" t="s">
        <v>436</v>
      </c>
      <c r="B13" s="70" t="s">
        <v>86</v>
      </c>
      <c r="C13" s="243">
        <f>'Project Costs_MS6+1'!D23/1000</f>
        <v>0</v>
      </c>
      <c r="D13" s="243"/>
      <c r="E13" s="243"/>
      <c r="F13" s="243"/>
      <c r="G13" s="243"/>
      <c r="H13" s="243"/>
      <c r="I13" s="243"/>
      <c r="J13" s="244">
        <f t="shared" si="1"/>
        <v>0</v>
      </c>
    </row>
    <row r="14" spans="1:11" ht="14.25" customHeight="1">
      <c r="A14" s="86" t="s">
        <v>271</v>
      </c>
      <c r="B14" s="242" t="s">
        <v>86</v>
      </c>
      <c r="C14" s="302">
        <f t="shared" ref="C14:I14" si="3">SUM(C12:C13)</f>
        <v>0</v>
      </c>
      <c r="D14" s="302">
        <f t="shared" si="3"/>
        <v>0</v>
      </c>
      <c r="E14" s="302">
        <f t="shared" si="3"/>
        <v>0</v>
      </c>
      <c r="F14" s="302">
        <f t="shared" si="3"/>
        <v>0</v>
      </c>
      <c r="G14" s="302">
        <f t="shared" si="3"/>
        <v>0</v>
      </c>
      <c r="H14" s="302">
        <f t="shared" si="3"/>
        <v>0</v>
      </c>
      <c r="I14" s="302">
        <f t="shared" si="3"/>
        <v>0</v>
      </c>
      <c r="J14" s="246">
        <f t="shared" si="1"/>
        <v>0</v>
      </c>
    </row>
    <row r="15" spans="1:11" s="3" customFormat="1">
      <c r="A15" s="86" t="s">
        <v>156</v>
      </c>
      <c r="B15" s="242" t="s">
        <v>86</v>
      </c>
      <c r="C15" s="245">
        <f t="shared" ref="C15:I15" si="4">C14-C11</f>
        <v>0</v>
      </c>
      <c r="D15" s="245">
        <f t="shared" si="4"/>
        <v>0</v>
      </c>
      <c r="E15" s="245">
        <f t="shared" si="4"/>
        <v>0</v>
      </c>
      <c r="F15" s="245">
        <f t="shared" si="4"/>
        <v>0</v>
      </c>
      <c r="G15" s="245">
        <f t="shared" si="4"/>
        <v>0</v>
      </c>
      <c r="H15" s="245">
        <f t="shared" si="4"/>
        <v>0</v>
      </c>
      <c r="I15" s="245">
        <f t="shared" si="4"/>
        <v>0</v>
      </c>
      <c r="J15" s="246">
        <f t="shared" si="1"/>
        <v>0</v>
      </c>
      <c r="K15" s="85"/>
    </row>
    <row r="16" spans="1:11">
      <c r="A16" s="86" t="s">
        <v>226</v>
      </c>
      <c r="B16" s="242" t="s">
        <v>86</v>
      </c>
      <c r="C16" s="245">
        <f>C15</f>
        <v>0</v>
      </c>
      <c r="D16" s="245">
        <f t="shared" ref="D16:I16" si="5">D15</f>
        <v>0</v>
      </c>
      <c r="E16" s="245">
        <f t="shared" si="5"/>
        <v>0</v>
      </c>
      <c r="F16" s="245">
        <f t="shared" si="5"/>
        <v>0</v>
      </c>
      <c r="G16" s="245">
        <f t="shared" si="5"/>
        <v>0</v>
      </c>
      <c r="H16" s="245">
        <f t="shared" si="5"/>
        <v>0</v>
      </c>
      <c r="I16" s="245">
        <f t="shared" si="5"/>
        <v>0</v>
      </c>
      <c r="J16" s="246">
        <f t="shared" si="1"/>
        <v>0</v>
      </c>
    </row>
    <row r="17" spans="1:11">
      <c r="A17" s="86"/>
      <c r="B17" s="242"/>
      <c r="C17" s="245">
        <f>C16*-1</f>
        <v>0</v>
      </c>
      <c r="D17" s="245">
        <f t="shared" ref="D17:I17" si="6">D16*-1</f>
        <v>0</v>
      </c>
      <c r="E17" s="245">
        <f t="shared" si="6"/>
        <v>0</v>
      </c>
      <c r="F17" s="245">
        <f t="shared" si="6"/>
        <v>0</v>
      </c>
      <c r="G17" s="245">
        <f t="shared" si="6"/>
        <v>0</v>
      </c>
      <c r="H17" s="245">
        <f t="shared" si="6"/>
        <v>0</v>
      </c>
      <c r="I17" s="245">
        <f t="shared" si="6"/>
        <v>0</v>
      </c>
      <c r="J17" s="246">
        <f t="shared" si="1"/>
        <v>0</v>
      </c>
    </row>
    <row r="18" spans="1:11">
      <c r="A18" s="190"/>
      <c r="B18" s="190"/>
      <c r="C18" s="1085"/>
      <c r="D18" s="1085"/>
      <c r="E18" s="1085"/>
      <c r="F18" s="1085"/>
      <c r="G18" s="1085"/>
      <c r="H18" s="1085"/>
      <c r="I18" s="1085"/>
      <c r="J18" s="1085"/>
    </row>
    <row r="19" spans="1:11" s="190" customFormat="1" ht="15" customHeight="1" outlineLevel="1">
      <c r="B19" s="203"/>
      <c r="C19" s="215">
        <f t="shared" ref="C19:I19" si="7">C5</f>
        <v>2026</v>
      </c>
      <c r="D19" s="202">
        <f t="shared" si="7"/>
        <v>2027</v>
      </c>
      <c r="E19" s="202">
        <f t="shared" si="7"/>
        <v>2028</v>
      </c>
      <c r="F19" s="202">
        <f t="shared" si="7"/>
        <v>2029</v>
      </c>
      <c r="G19" s="202">
        <f t="shared" si="7"/>
        <v>2030</v>
      </c>
      <c r="H19" s="202">
        <f t="shared" si="7"/>
        <v>2031</v>
      </c>
      <c r="I19" s="204">
        <f t="shared" si="7"/>
        <v>2032</v>
      </c>
      <c r="J19" s="202" t="s">
        <v>430</v>
      </c>
      <c r="K19" s="250"/>
    </row>
    <row r="20" spans="1:11" ht="15" customHeight="1" outlineLevel="1">
      <c r="A20" s="203" t="s">
        <v>437</v>
      </c>
      <c r="J20" s="205"/>
    </row>
    <row r="21" spans="1:11" ht="15" customHeight="1" outlineLevel="1">
      <c r="A21" s="1">
        <f>'Kalkulation_MS6+1'!$F$2</f>
        <v>0</v>
      </c>
      <c r="C21" s="172">
        <f>'Kalkulation_MS6+1'!$F$10/100*'detail_MS6+1'!B7</f>
        <v>0</v>
      </c>
      <c r="D21" s="172">
        <f>'Kalkulation_MS6+1'!$F$10/100*'detail_MS6+1'!O7</f>
        <v>0</v>
      </c>
      <c r="E21" s="172">
        <f>'Kalkulation_MS6+1'!$F$10/100*'detail_MS6+1'!AB7</f>
        <v>0</v>
      </c>
      <c r="F21" s="172">
        <f>'Kalkulation_MS6+1'!$F$10/100*'detail_MS6+1'!AO7</f>
        <v>0</v>
      </c>
      <c r="G21" s="172">
        <f>'Kalkulation_MS6+1'!$F$10/100*'detail_MS6+1'!BB7</f>
        <v>0</v>
      </c>
      <c r="H21" s="172">
        <f>'Kalkulation_MS6+1'!$F$10/100*'detail_MS6+1'!BO7</f>
        <v>0</v>
      </c>
      <c r="I21" s="172">
        <f>'Kalkulation_MS6+1'!$F$10/100*'detail_MS6+1'!CB7</f>
        <v>0</v>
      </c>
      <c r="J21" s="206">
        <f>SUM(C21:I21)</f>
        <v>0</v>
      </c>
    </row>
    <row r="22" spans="1:11" ht="15" customHeight="1" outlineLevel="1">
      <c r="A22" s="1">
        <f>'Kalkulation_MS6+1'!$G$2</f>
        <v>0</v>
      </c>
      <c r="C22" s="172">
        <f>'Kalkulation_MS6+1'!$G$10/100*'detail_MS6+1'!B8</f>
        <v>0</v>
      </c>
      <c r="D22" s="172">
        <f>'Kalkulation_MS6+1'!$G$10/100*'detail_MS6+1'!O8</f>
        <v>0</v>
      </c>
      <c r="E22" s="172">
        <f>'Kalkulation_MS6+1'!$G$10/100*'detail_MS6+1'!AB8</f>
        <v>0</v>
      </c>
      <c r="F22" s="172">
        <f>'Kalkulation_MS6+1'!$G$10/100*'detail_MS6+1'!AO8</f>
        <v>0</v>
      </c>
      <c r="G22" s="172">
        <f>'Kalkulation_MS6+1'!$G$10/100*'detail_MS6+1'!BB8</f>
        <v>0</v>
      </c>
      <c r="H22" s="172">
        <f>'Kalkulation_MS6+1'!$G$10/100*'detail_MS6+1'!BO8</f>
        <v>0</v>
      </c>
      <c r="I22" s="172">
        <f>'Kalkulation_MS6+1'!$G$10/100*'detail_MS6+1'!CB8</f>
        <v>0</v>
      </c>
      <c r="J22" s="206">
        <f t="shared" ref="J22:J235" si="8">SUM(C22:I22)</f>
        <v>0</v>
      </c>
    </row>
    <row r="23" spans="1:11" ht="15" customHeight="1" outlineLevel="1">
      <c r="A23" s="249">
        <f>'Kalkulation_MS6+1'!$H$2</f>
        <v>0</v>
      </c>
      <c r="C23" s="172">
        <f>'Kalkulation_MS6+1'!$H$10/100*'detail_MS6+1'!B9</f>
        <v>0</v>
      </c>
      <c r="D23" s="172">
        <f>'Kalkulation_MS6+1'!$H$10/100*'detail_MS6+1'!O9</f>
        <v>0</v>
      </c>
      <c r="E23" s="172">
        <f>'Kalkulation_MS6+1'!$H$10/100*'detail_MS6+1'!AB9</f>
        <v>0</v>
      </c>
      <c r="F23" s="172">
        <f>'Kalkulation_MS6+1'!$H$10/100*'detail_MS6+1'!AO9</f>
        <v>0</v>
      </c>
      <c r="G23" s="172">
        <f>'Kalkulation_MS6+1'!$H$10/100*'detail_MS6+1'!BB9</f>
        <v>0</v>
      </c>
      <c r="H23" s="172">
        <f>'Kalkulation_MS6+1'!$H$10/100*'detail_MS6+1'!BO9</f>
        <v>0</v>
      </c>
      <c r="I23" s="172">
        <f>'Kalkulation_MS6+1'!$H$10/100*'detail_MS6+1'!CB9</f>
        <v>0</v>
      </c>
      <c r="J23" s="206">
        <f t="shared" si="8"/>
        <v>0</v>
      </c>
    </row>
    <row r="24" spans="1:11" outlineLevel="1">
      <c r="A24" s="1">
        <f>'Kalkulation_MS6+1'!$I$2</f>
        <v>0</v>
      </c>
      <c r="C24" s="172">
        <f>'Kalkulation_MS6+1'!$I$10/100*'detail_MS6+1'!B10</f>
        <v>0</v>
      </c>
      <c r="D24" s="172">
        <f>'Kalkulation_MS6+1'!$I$10/100*'detail_MS6+1'!O10</f>
        <v>0</v>
      </c>
      <c r="E24" s="172">
        <f>'Kalkulation_MS6+1'!$I$10/100*'detail_MS6+1'!AB10</f>
        <v>0</v>
      </c>
      <c r="F24" s="172">
        <f>'Kalkulation_MS6+1'!$I$10/100*'detail_MS6+1'!AO10</f>
        <v>0</v>
      </c>
      <c r="G24" s="172">
        <f>'Kalkulation_MS6+1'!$I$10/100*'detail_MS6+1'!BB10</f>
        <v>0</v>
      </c>
      <c r="H24" s="172">
        <f>'Kalkulation_MS6+1'!$I$10/100*'detail_MS6+1'!BO10</f>
        <v>0</v>
      </c>
      <c r="I24" s="172">
        <f>'Kalkulation_MS6+1'!$I$10/100*'detail_MS6+1'!CB10</f>
        <v>0</v>
      </c>
      <c r="J24" s="206">
        <f t="shared" si="8"/>
        <v>0</v>
      </c>
    </row>
    <row r="25" spans="1:11" outlineLevel="1">
      <c r="A25" s="1">
        <f>'Kalkulation_MS6+1'!$J$2</f>
        <v>0</v>
      </c>
      <c r="C25" s="172">
        <f>'Kalkulation_MS6+1'!$J$10/100*'detail_MS6+1'!B11</f>
        <v>0</v>
      </c>
      <c r="D25" s="172">
        <f>'Kalkulation_MS6+1'!$J$10/100*'detail_MS6+1'!O11</f>
        <v>0</v>
      </c>
      <c r="E25" s="172">
        <f>'Kalkulation_MS6+1'!$J$10/100*'detail_MS6+1'!AB11</f>
        <v>0</v>
      </c>
      <c r="F25" s="172">
        <f>'Kalkulation_MS6+1'!$J$10/100*'detail_MS6+1'!AO11</f>
        <v>0</v>
      </c>
      <c r="G25" s="172">
        <f>'Kalkulation_MS6+1'!$J$10/100*'detail_MS6+1'!BB11</f>
        <v>0</v>
      </c>
      <c r="H25" s="172">
        <f>'Kalkulation_MS6+1'!$J$10/100*'detail_MS6+1'!BO11</f>
        <v>0</v>
      </c>
      <c r="I25" s="172">
        <f>'Kalkulation_MS6+1'!$J$10/100*'detail_MS6+1'!CB11</f>
        <v>0</v>
      </c>
      <c r="J25" s="206">
        <f t="shared" si="8"/>
        <v>0</v>
      </c>
    </row>
    <row r="26" spans="1:11" outlineLevel="1">
      <c r="A26" s="1">
        <f>'Kalkulation_MS6+1'!K$2</f>
        <v>0</v>
      </c>
      <c r="C26" s="172">
        <f>'Kalkulation_MS6+1'!$K$10/100*'detail_MS6+1'!B12</f>
        <v>0</v>
      </c>
      <c r="D26" s="172">
        <f>'Kalkulation_MS6+1'!$K$10/100*'detail_MS6+1'!O12</f>
        <v>0</v>
      </c>
      <c r="E26" s="172">
        <f>'Kalkulation_MS6+1'!$K$10/100*'detail_MS6+1'!AB12</f>
        <v>0</v>
      </c>
      <c r="F26" s="172">
        <f>'Kalkulation_MS6+1'!$K$10/100*'detail_MS6+1'!AO12</f>
        <v>0</v>
      </c>
      <c r="G26" s="172">
        <f>'Kalkulation_MS6+1'!$K$10/100*'detail_MS6+1'!BB12</f>
        <v>0</v>
      </c>
      <c r="H26" s="172">
        <f>'Kalkulation_MS6+1'!$K$10/100*'detail_MS6+1'!BO12</f>
        <v>0</v>
      </c>
      <c r="I26" s="172">
        <f>'Kalkulation_MS6+1'!$K$10/100*'detail_MS6+1'!CB12</f>
        <v>0</v>
      </c>
      <c r="J26" s="206">
        <f t="shared" si="8"/>
        <v>0</v>
      </c>
    </row>
    <row r="27" spans="1:11" outlineLevel="1">
      <c r="A27" s="1">
        <f>'Kalkulation_MS6+1'!L$2</f>
        <v>0</v>
      </c>
      <c r="C27" s="172">
        <f>'Kalkulation_MS6+1'!$L$10/100*'detail_MS6+1'!B13</f>
        <v>0</v>
      </c>
      <c r="D27" s="172">
        <f>'Kalkulation_MS6+1'!$L$10/100*'detail_MS6+1'!O13</f>
        <v>0</v>
      </c>
      <c r="E27" s="172">
        <f>'Kalkulation_MS6+1'!$L$10/100*'detail_MS6+1'!AB13</f>
        <v>0</v>
      </c>
      <c r="F27" s="172">
        <f>'Kalkulation_MS6+1'!$L$10/100*'detail_MS6+1'!AO13</f>
        <v>0</v>
      </c>
      <c r="G27" s="172">
        <f>'Kalkulation_MS6+1'!$L$10/100*'detail_MS6+1'!BB13</f>
        <v>0</v>
      </c>
      <c r="H27" s="172">
        <f>'Kalkulation_MS6+1'!$L$10/100*'detail_MS6+1'!BO13</f>
        <v>0</v>
      </c>
      <c r="I27" s="172">
        <f>'Kalkulation_MS6+1'!$L$10/100*'detail_MS6+1'!CB13</f>
        <v>0</v>
      </c>
      <c r="J27" s="206">
        <f t="shared" si="8"/>
        <v>0</v>
      </c>
    </row>
    <row r="28" spans="1:11" outlineLevel="1">
      <c r="A28" s="1">
        <f>'Kalkulation_MS6+1'!M$2</f>
        <v>0</v>
      </c>
      <c r="C28" s="172">
        <f>'Kalkulation_MS6+1'!$M$10/100*'detail_MS6+1'!B14</f>
        <v>0</v>
      </c>
      <c r="D28" s="172">
        <f>'Kalkulation_MS6+1'!$M$10/100*'detail_MS6+1'!O14</f>
        <v>0</v>
      </c>
      <c r="E28" s="172">
        <f>'Kalkulation_MS6+1'!$M$10/100*'detail_MS6+1'!AB14</f>
        <v>0</v>
      </c>
      <c r="F28" s="172">
        <f>'Kalkulation_MS6+1'!$M$10/100*'detail_MS6+1'!AO14</f>
        <v>0</v>
      </c>
      <c r="G28" s="172">
        <f>'Kalkulation_MS6+1'!$M$10/100*'detail_MS6+1'!BB14</f>
        <v>0</v>
      </c>
      <c r="H28" s="172">
        <f>'Kalkulation_MS6+1'!$M$10/100*'detail_MS6+1'!BO14</f>
        <v>0</v>
      </c>
      <c r="I28" s="172">
        <f>'Kalkulation_MS6+1'!$M$10/100*'detail_MS6+1'!CB14</f>
        <v>0</v>
      </c>
      <c r="J28" s="206">
        <f t="shared" si="8"/>
        <v>0</v>
      </c>
    </row>
    <row r="29" spans="1:11" outlineLevel="1">
      <c r="A29" s="1">
        <f>'Kalkulation_MS6+1'!N$2</f>
        <v>0</v>
      </c>
      <c r="C29" s="172">
        <f>'Kalkulation_MS6+1'!$N$10/100*'detail_MS6+1'!B15</f>
        <v>0</v>
      </c>
      <c r="D29" s="172">
        <f>'Kalkulation_MS6+1'!$N$10/100*'detail_MS6+1'!O15</f>
        <v>0</v>
      </c>
      <c r="E29" s="172">
        <f>'Kalkulation_MS6+1'!$N$10/100*'detail_MS6+1'!AB15</f>
        <v>0</v>
      </c>
      <c r="F29" s="172">
        <f>'Kalkulation_MS6+1'!$N$10/100*'detail_MS6+1'!AO15</f>
        <v>0</v>
      </c>
      <c r="G29" s="172">
        <f>'Kalkulation_MS6+1'!$N$10/100*'detail_MS6+1'!BB15</f>
        <v>0</v>
      </c>
      <c r="H29" s="172">
        <f>'Kalkulation_MS6+1'!$N$10/100*'detail_MS6+1'!BO15</f>
        <v>0</v>
      </c>
      <c r="I29" s="172">
        <f>'Kalkulation_MS6+1'!$N$10/100*'detail_MS6+1'!CB15</f>
        <v>0</v>
      </c>
      <c r="J29" s="206">
        <f t="shared" si="8"/>
        <v>0</v>
      </c>
    </row>
    <row r="30" spans="1:11" outlineLevel="1">
      <c r="A30" s="1">
        <f>'Kalkulation_MS6+1'!O$2</f>
        <v>0</v>
      </c>
      <c r="C30" s="172">
        <f>'Kalkulation_MS6+1'!$O$10/100*'detail_MS6+1'!B16</f>
        <v>0</v>
      </c>
      <c r="D30" s="172">
        <f>'Kalkulation_MS6+1'!$O$10/100*'detail_MS6+1'!O16</f>
        <v>0</v>
      </c>
      <c r="E30" s="172">
        <f>'Kalkulation_MS6+1'!$O$10/100*'detail_MS6+1'!AB16</f>
        <v>0</v>
      </c>
      <c r="F30" s="172">
        <f>'Kalkulation_MS6+1'!$O$10/100*'detail_MS6+1'!AO16</f>
        <v>0</v>
      </c>
      <c r="G30" s="172">
        <f>'Kalkulation_MS6+1'!$O$10/100*'detail_MS6+1'!BB16</f>
        <v>0</v>
      </c>
      <c r="H30" s="172">
        <f>'Kalkulation_MS6+1'!$O$10/100*'detail_MS6+1'!BO16</f>
        <v>0</v>
      </c>
      <c r="I30" s="172">
        <f>'Kalkulation_MS6+1'!$O$10/100*'detail_MS6+1'!CB16</f>
        <v>0</v>
      </c>
      <c r="J30" s="206">
        <f t="shared" si="8"/>
        <v>0</v>
      </c>
    </row>
    <row r="31" spans="1:11" outlineLevel="1">
      <c r="A31" s="1">
        <f>'Kalkulation_MS6+1'!Q$2</f>
        <v>0</v>
      </c>
      <c r="C31" s="172">
        <f>'Kalkulation_MS6+1'!$P$10/100*'detail_MS6+1'!B17</f>
        <v>0</v>
      </c>
      <c r="D31" s="172">
        <f>'Kalkulation_MS6+1'!$P$10/100*'detail_MS6+1'!O17</f>
        <v>0</v>
      </c>
      <c r="E31" s="172">
        <f>'Kalkulation_MS6+1'!$P$10/100*'detail_MS6+1'!AB17</f>
        <v>0</v>
      </c>
      <c r="F31" s="172">
        <f>'Kalkulation_MS6+1'!$P$10/100*'detail_MS6+1'!AO17</f>
        <v>0</v>
      </c>
      <c r="G31" s="172">
        <f>'Kalkulation_MS6+1'!$P$10/100*'detail_MS6+1'!BB17</f>
        <v>0</v>
      </c>
      <c r="H31" s="172">
        <f>'Kalkulation_MS6+1'!$P$10/100*'detail_MS6+1'!BO17</f>
        <v>0</v>
      </c>
      <c r="I31" s="172">
        <f>'Kalkulation_MS6+1'!$P$10/100*'detail_MS6+1'!CB17</f>
        <v>0</v>
      </c>
      <c r="J31" s="206">
        <f t="shared" ref="J31:J60" si="9">SUM(C31:I31)</f>
        <v>0</v>
      </c>
    </row>
    <row r="32" spans="1:11" outlineLevel="1">
      <c r="A32" s="1">
        <f>'Kalkulation_MS6+1'!R$2</f>
        <v>0</v>
      </c>
      <c r="C32" s="172">
        <f>'Kalkulation_MS6+1'!$Q$10/100*'detail_MS6+1'!B18</f>
        <v>0</v>
      </c>
      <c r="D32" s="172">
        <f>'Kalkulation_MS6+1'!$Q$10/100*'detail_MS6+1'!O18</f>
        <v>0</v>
      </c>
      <c r="E32" s="172">
        <f>'Kalkulation_MS6+1'!$Q$10/100*'detail_MS6+1'!AB18</f>
        <v>0</v>
      </c>
      <c r="F32" s="172">
        <f>'Kalkulation_MS6+1'!$Q$10/100*'detail_MS6+1'!AO18</f>
        <v>0</v>
      </c>
      <c r="G32" s="172">
        <f>'Kalkulation_MS6+1'!$Q$10/100*'detail_MS6+1'!BB18</f>
        <v>0</v>
      </c>
      <c r="H32" s="172">
        <f>'Kalkulation_MS6+1'!$Q$10/100*'detail_MS6+1'!BO18</f>
        <v>0</v>
      </c>
      <c r="I32" s="172">
        <f>'Kalkulation_MS6+1'!$Q$10/100*'detail_MS6+1'!CB18</f>
        <v>0</v>
      </c>
      <c r="J32" s="206">
        <f t="shared" si="9"/>
        <v>0</v>
      </c>
    </row>
    <row r="33" spans="1:10" outlineLevel="1">
      <c r="A33" s="1">
        <f>'Kalkulation_MS6+1'!S$2</f>
        <v>0</v>
      </c>
      <c r="C33" s="172">
        <f>'Kalkulation_MS6+1'!$R$10/100*'detail_MS6+1'!B19</f>
        <v>0</v>
      </c>
      <c r="D33" s="172">
        <f>'Kalkulation_MS6+1'!$R$10/100*'detail_MS6+1'!O19</f>
        <v>0</v>
      </c>
      <c r="E33" s="172">
        <f>'Kalkulation_MS6+1'!$R$10/100*'detail_MS6+1'!AB19</f>
        <v>0</v>
      </c>
      <c r="F33" s="172">
        <f>'Kalkulation_MS6+1'!$R$10/100*'detail_MS6+1'!AO19</f>
        <v>0</v>
      </c>
      <c r="G33" s="172">
        <f>'Kalkulation_MS6+1'!$R$10/100*'detail_MS6+1'!BB19</f>
        <v>0</v>
      </c>
      <c r="H33" s="172">
        <f>'Kalkulation_MS6+1'!$R$10/100*'detail_MS6+1'!BO19</f>
        <v>0</v>
      </c>
      <c r="I33" s="172">
        <f>'Kalkulation_MS6+1'!$R$10/100*'detail_MS6+1'!CB19</f>
        <v>0</v>
      </c>
      <c r="J33" s="206">
        <f t="shared" si="9"/>
        <v>0</v>
      </c>
    </row>
    <row r="34" spans="1:10" outlineLevel="1">
      <c r="A34" s="1">
        <f>'Kalkulation_MS6+1'!T$2</f>
        <v>0</v>
      </c>
      <c r="C34" s="172">
        <f>'Kalkulation_MS6+1'!$S$10/100*'detail_MS6+1'!$B20</f>
        <v>0</v>
      </c>
      <c r="D34" s="172">
        <f>'Kalkulation_MS6+1'!$S$10/100*'detail_MS6+1'!$O20</f>
        <v>0</v>
      </c>
      <c r="E34" s="172">
        <f>'Kalkulation_MS6+1'!$S$10/100*'detail_MS6+1'!$AB20</f>
        <v>0</v>
      </c>
      <c r="F34" s="172">
        <f>'Kalkulation_MS6+1'!$S$10/100*'detail_MS6+1'!$AO20</f>
        <v>0</v>
      </c>
      <c r="G34" s="172">
        <f>'Kalkulation_MS6+1'!$S$10/100*'detail_MS6+1'!$BB20</f>
        <v>0</v>
      </c>
      <c r="H34" s="172">
        <f>'Kalkulation_MS6+1'!$S$10/100*'detail_MS6+1'!$BO20</f>
        <v>0</v>
      </c>
      <c r="I34" s="172">
        <f>'Kalkulation_MS6+1'!$S$10/100*'detail_MS6+1'!$CB20</f>
        <v>0</v>
      </c>
      <c r="J34" s="206">
        <f t="shared" si="9"/>
        <v>0</v>
      </c>
    </row>
    <row r="35" spans="1:10" outlineLevel="1">
      <c r="A35" s="1">
        <f>'Kalkulation_MS6+1'!U$2</f>
        <v>0</v>
      </c>
      <c r="C35" s="172">
        <f>'Kalkulation_MS6+1'!$T$10/100*'detail_MS6+1'!$B21</f>
        <v>0</v>
      </c>
      <c r="D35" s="172">
        <f>'Kalkulation_MS6+1'!$T$10/100*'detail_MS6+1'!$O21</f>
        <v>0</v>
      </c>
      <c r="E35" s="172">
        <f>'Kalkulation_MS6+1'!$T$10/100*'detail_MS6+1'!$AB21</f>
        <v>0</v>
      </c>
      <c r="F35" s="172">
        <f>'Kalkulation_MS6+1'!$T$10/100*'detail_MS6+1'!$AO21</f>
        <v>0</v>
      </c>
      <c r="G35" s="172">
        <f>'Kalkulation_MS6+1'!$T$10/100*'detail_MS6+1'!$BB21</f>
        <v>0</v>
      </c>
      <c r="H35" s="172">
        <f>'Kalkulation_MS6+1'!$T$10/100*'detail_MS6+1'!$BO21</f>
        <v>0</v>
      </c>
      <c r="I35" s="172">
        <f>'Kalkulation_MS6+1'!$T$10/100*'detail_MS6+1'!$CB21</f>
        <v>0</v>
      </c>
      <c r="J35" s="206">
        <f t="shared" si="9"/>
        <v>0</v>
      </c>
    </row>
    <row r="36" spans="1:10" outlineLevel="1">
      <c r="A36" s="1">
        <f>'Kalkulation_MS6+1'!V$2</f>
        <v>0</v>
      </c>
      <c r="C36" s="172">
        <f>'Kalkulation_MS6+1'!$U$10/100*'detail_MS6+1'!$B22</f>
        <v>0</v>
      </c>
      <c r="D36" s="172">
        <f>'Kalkulation_MS6+1'!$U$10/100*'detail_MS6+1'!$O22</f>
        <v>0</v>
      </c>
      <c r="E36" s="172">
        <f>'Kalkulation_MS6+1'!$U$10/100*'detail_MS6+1'!$AB22</f>
        <v>0</v>
      </c>
      <c r="F36" s="172">
        <f>'Kalkulation_MS6+1'!$U$10/100*'detail_MS6+1'!$AO22</f>
        <v>0</v>
      </c>
      <c r="G36" s="172">
        <f>'Kalkulation_MS6+1'!$U$10/100*'detail_MS6+1'!$BB22</f>
        <v>0</v>
      </c>
      <c r="H36" s="172">
        <f>'Kalkulation_MS6+1'!$U$10/100*'detail_MS6+1'!$BO22</f>
        <v>0</v>
      </c>
      <c r="I36" s="172">
        <f>'Kalkulation_MS6+1'!$U$10/100*'detail_MS6+1'!$CB22</f>
        <v>0</v>
      </c>
      <c r="J36" s="206">
        <f t="shared" si="9"/>
        <v>0</v>
      </c>
    </row>
    <row r="37" spans="1:10" outlineLevel="1">
      <c r="A37" s="1">
        <f>'Kalkulation_MS6+1'!W$2</f>
        <v>0</v>
      </c>
      <c r="C37" s="172">
        <f>'Kalkulation_MS6+1'!$V$10/100*'detail_MS6+1'!$B23</f>
        <v>0</v>
      </c>
      <c r="D37" s="172">
        <f>'Kalkulation_MS6+1'!$V$10/100*'detail_MS6+1'!$O23</f>
        <v>0</v>
      </c>
      <c r="E37" s="172">
        <f>'Kalkulation_MS6+1'!$V$10/100*'detail_MS6+1'!$AB23</f>
        <v>0</v>
      </c>
      <c r="F37" s="172">
        <f>'Kalkulation_MS6+1'!$V$10/100*'detail_MS6+1'!$AO23</f>
        <v>0</v>
      </c>
      <c r="G37" s="172">
        <f>'Kalkulation_MS6+1'!$V$10/100*'detail_MS6+1'!$BB23</f>
        <v>0</v>
      </c>
      <c r="H37" s="172">
        <f>'Kalkulation_MS6+1'!$V$10/100*'detail_MS6+1'!$BO23</f>
        <v>0</v>
      </c>
      <c r="I37" s="172">
        <f>'Kalkulation_MS6+1'!$V$10/100*'detail_MS6+1'!$CB23</f>
        <v>0</v>
      </c>
      <c r="J37" s="206">
        <f t="shared" si="9"/>
        <v>0</v>
      </c>
    </row>
    <row r="38" spans="1:10" outlineLevel="1">
      <c r="A38" s="1">
        <f>'Kalkulation_MS6+1'!X$2</f>
        <v>0</v>
      </c>
      <c r="C38" s="172">
        <f>'Kalkulation_MS6+1'!$W$10/100*'detail_MS6+1'!$B24</f>
        <v>0</v>
      </c>
      <c r="D38" s="172">
        <f>'Kalkulation_MS6+1'!$W$10/100*'detail_MS6+1'!$O24</f>
        <v>0</v>
      </c>
      <c r="E38" s="172">
        <f>'Kalkulation_MS6+1'!$W$10/100*'detail_MS6+1'!$AB24</f>
        <v>0</v>
      </c>
      <c r="F38" s="172">
        <f>'Kalkulation_MS6+1'!$W$10/100*'detail_MS6+1'!$AO24</f>
        <v>0</v>
      </c>
      <c r="G38" s="172">
        <f>'Kalkulation_MS6+1'!$W$10/100*'detail_MS6+1'!$BB24</f>
        <v>0</v>
      </c>
      <c r="H38" s="172">
        <f>'Kalkulation_MS6+1'!$W$10/100*'detail_MS6+1'!$BO24</f>
        <v>0</v>
      </c>
      <c r="I38" s="172">
        <f>'Kalkulation_MS6+1'!$W$10/100*'detail_MS6+1'!$CB24</f>
        <v>0</v>
      </c>
      <c r="J38" s="206">
        <f t="shared" si="9"/>
        <v>0</v>
      </c>
    </row>
    <row r="39" spans="1:10" outlineLevel="1">
      <c r="A39" s="1">
        <f>'Kalkulation_MS6+1'!Y$2</f>
        <v>0</v>
      </c>
      <c r="C39" s="172">
        <f>'Kalkulation_MS6+1'!$X$10/100*'detail_MS6+1'!$B25</f>
        <v>0</v>
      </c>
      <c r="D39" s="172">
        <f>'Kalkulation_MS6+1'!$X$10/100*'detail_MS6+1'!$O25</f>
        <v>0</v>
      </c>
      <c r="E39" s="172">
        <f>'Kalkulation_MS6+1'!$X$10/100*'detail_MS6+1'!$AB25</f>
        <v>0</v>
      </c>
      <c r="F39" s="172">
        <f>'Kalkulation_MS6+1'!$X$10/100*'detail_MS6+1'!$AO25</f>
        <v>0</v>
      </c>
      <c r="G39" s="172">
        <f>'Kalkulation_MS6+1'!$X$10/100*'detail_MS6+1'!$BB25</f>
        <v>0</v>
      </c>
      <c r="H39" s="172">
        <f>'Kalkulation_MS6+1'!$X$10/100*'detail_MS6+1'!$BO25</f>
        <v>0</v>
      </c>
      <c r="I39" s="172">
        <f>'Kalkulation_MS6+1'!$X$10/100*'detail_MS6+1'!$CB25</f>
        <v>0</v>
      </c>
      <c r="J39" s="206">
        <f t="shared" si="9"/>
        <v>0</v>
      </c>
    </row>
    <row r="40" spans="1:10" outlineLevel="1">
      <c r="A40" s="1">
        <f>'Kalkulation_MS6+1'!Z$2</f>
        <v>0</v>
      </c>
      <c r="C40" s="172">
        <f>'Kalkulation_MS6+1'!$Y$10/100*'detail_MS6+1'!$B26</f>
        <v>0</v>
      </c>
      <c r="D40" s="172">
        <f>'Kalkulation_MS6+1'!$Y$10/100*'detail_MS6+1'!$O26</f>
        <v>0</v>
      </c>
      <c r="E40" s="172">
        <f>'Kalkulation_MS6+1'!$Y$10/100*'detail_MS6+1'!$AB26</f>
        <v>0</v>
      </c>
      <c r="F40" s="172">
        <f>'Kalkulation_MS6+1'!$Y$10/100*'detail_MS6+1'!$AO26</f>
        <v>0</v>
      </c>
      <c r="G40" s="172">
        <f>'Kalkulation_MS6+1'!$Y$10/100*'detail_MS6+1'!$BB26</f>
        <v>0</v>
      </c>
      <c r="H40" s="172">
        <f>'Kalkulation_MS6+1'!$Y$10/100*'detail_MS6+1'!$BO26</f>
        <v>0</v>
      </c>
      <c r="I40" s="172">
        <f>'Kalkulation_MS6+1'!$Y$10/100*'detail_MS6+1'!$CB26</f>
        <v>0</v>
      </c>
      <c r="J40" s="206">
        <f t="shared" si="9"/>
        <v>0</v>
      </c>
    </row>
    <row r="41" spans="1:10" outlineLevel="1">
      <c r="A41" s="1">
        <f>'Kalkulation_MS6+1'!AA$2</f>
        <v>0</v>
      </c>
      <c r="C41" s="172">
        <f>'Kalkulation_MS6+1'!$Z$10/100*'detail_MS6+1'!$B27</f>
        <v>0</v>
      </c>
      <c r="D41" s="172">
        <f>'Kalkulation_MS6+1'!$Z$10/100*'detail_MS6+1'!$O27</f>
        <v>0</v>
      </c>
      <c r="E41" s="172">
        <f>'Kalkulation_MS6+1'!$Z$10/100*'detail_MS6+1'!$AB27</f>
        <v>0</v>
      </c>
      <c r="F41" s="172">
        <f>'Kalkulation_MS6+1'!$Z$10/100*'detail_MS6+1'!$AO27</f>
        <v>0</v>
      </c>
      <c r="G41" s="172">
        <f>'Kalkulation_MS6+1'!$Z$10/100*'detail_MS6+1'!$BB27</f>
        <v>0</v>
      </c>
      <c r="H41" s="172">
        <f>'Kalkulation_MS6+1'!$Z$10/100*'detail_MS6+1'!$BO27</f>
        <v>0</v>
      </c>
      <c r="I41" s="172">
        <f>'Kalkulation_MS6+1'!$Z$10/100*'detail_MS6+1'!$CB27</f>
        <v>0</v>
      </c>
      <c r="J41" s="206">
        <f t="shared" si="9"/>
        <v>0</v>
      </c>
    </row>
    <row r="42" spans="1:10" outlineLevel="1">
      <c r="A42" s="1">
        <f>'Kalkulation_MS6+1'!AB$2</f>
        <v>0</v>
      </c>
      <c r="C42" s="172">
        <f>'Kalkulation_MS6+1'!$AA$10/100*'detail_MS6+1'!$B28</f>
        <v>0</v>
      </c>
      <c r="D42" s="172">
        <f>'Kalkulation_MS6+1'!$AA$10/100*'detail_MS6+1'!$O28</f>
        <v>0</v>
      </c>
      <c r="E42" s="172">
        <f>'Kalkulation_MS6+1'!$AA$10/100*'detail_MS6+1'!$AB28</f>
        <v>0</v>
      </c>
      <c r="F42" s="172">
        <f>'Kalkulation_MS6+1'!$AA$10/100*'detail_MS6+1'!$AO28</f>
        <v>0</v>
      </c>
      <c r="G42" s="172">
        <f>'Kalkulation_MS6+1'!$AA$10/100*'detail_MS6+1'!$BB28</f>
        <v>0</v>
      </c>
      <c r="H42" s="172">
        <f>'Kalkulation_MS6+1'!$AA$10/100*'detail_MS6+1'!$BO28</f>
        <v>0</v>
      </c>
      <c r="I42" s="172">
        <f>'Kalkulation_MS6+1'!$AA$10/100*'detail_MS6+1'!$CB28</f>
        <v>0</v>
      </c>
      <c r="J42" s="206">
        <f t="shared" si="9"/>
        <v>0</v>
      </c>
    </row>
    <row r="43" spans="1:10" outlineLevel="1">
      <c r="A43" s="1">
        <f>'Kalkulation_MS6+1'!AC$2</f>
        <v>0</v>
      </c>
      <c r="C43" s="172">
        <f>'Kalkulation_MS6+1'!$AB$10/100*'detail_MS6+1'!$B29</f>
        <v>0</v>
      </c>
      <c r="D43" s="172">
        <f>'Kalkulation_MS6+1'!$AB$10/100*'detail_MS6+1'!$O29</f>
        <v>0</v>
      </c>
      <c r="E43" s="172">
        <f>'Kalkulation_MS6+1'!$AB$10/100*'detail_MS6+1'!$AB29</f>
        <v>0</v>
      </c>
      <c r="F43" s="172">
        <f>'Kalkulation_MS6+1'!$AB$10/100*'detail_MS6+1'!$AO29</f>
        <v>0</v>
      </c>
      <c r="G43" s="172">
        <f>'Kalkulation_MS6+1'!$AB$10/100*'detail_MS6+1'!$BB29</f>
        <v>0</v>
      </c>
      <c r="H43" s="172">
        <f>'Kalkulation_MS6+1'!$AB$10/100*'detail_MS6+1'!$BO29</f>
        <v>0</v>
      </c>
      <c r="I43" s="172">
        <f>'Kalkulation_MS6+1'!$AB$10/100*'detail_MS6+1'!$CB29</f>
        <v>0</v>
      </c>
      <c r="J43" s="206">
        <f t="shared" si="9"/>
        <v>0</v>
      </c>
    </row>
    <row r="44" spans="1:10" outlineLevel="1">
      <c r="A44" s="1">
        <f>'Kalkulation_MS6+1'!AD$2</f>
        <v>0</v>
      </c>
      <c r="C44" s="172">
        <f>'Kalkulation_MS6+1'!$AC$10/100*'detail_MS6+1'!$B30</f>
        <v>0</v>
      </c>
      <c r="D44" s="172">
        <f>'Kalkulation_MS6+1'!$AC$10/100*'detail_MS6+1'!$O30</f>
        <v>0</v>
      </c>
      <c r="E44" s="172">
        <f>'Kalkulation_MS6+1'!$AC$10/100*'detail_MS6+1'!$AB30</f>
        <v>0</v>
      </c>
      <c r="F44" s="172">
        <f>'Kalkulation_MS6+1'!$AC$10/100*'detail_MS6+1'!$AO30</f>
        <v>0</v>
      </c>
      <c r="G44" s="172">
        <f>'Kalkulation_MS6+1'!$AC$10/100*'detail_MS6+1'!$BB30</f>
        <v>0</v>
      </c>
      <c r="H44" s="172">
        <f>'Kalkulation_MS6+1'!$AC$10/100*'detail_MS6+1'!$BO30</f>
        <v>0</v>
      </c>
      <c r="I44" s="172">
        <f>'Kalkulation_MS6+1'!$AC$10/100*'detail_MS6+1'!$CB30</f>
        <v>0</v>
      </c>
      <c r="J44" s="206">
        <f t="shared" si="9"/>
        <v>0</v>
      </c>
    </row>
    <row r="45" spans="1:10" outlineLevel="1">
      <c r="A45" s="1">
        <f>'Kalkulation_MS6+1'!AE$2</f>
        <v>0</v>
      </c>
      <c r="C45" s="172">
        <f>'Kalkulation_MS6+1'!$AD$10/100*'detail_MS6+1'!$B31</f>
        <v>0</v>
      </c>
      <c r="D45" s="172">
        <f>'Kalkulation_MS6+1'!$AD$10/100*'detail_MS6+1'!$O31</f>
        <v>0</v>
      </c>
      <c r="E45" s="172">
        <f>'Kalkulation_MS6+1'!$AD$10/100*'detail_MS6+1'!$AB31</f>
        <v>0</v>
      </c>
      <c r="F45" s="172">
        <f>'Kalkulation_MS6+1'!$AD$10/100*'detail_MS6+1'!$AO31</f>
        <v>0</v>
      </c>
      <c r="G45" s="172">
        <f>'Kalkulation_MS6+1'!$AD$10/100*'detail_MS6+1'!$BB31</f>
        <v>0</v>
      </c>
      <c r="H45" s="172">
        <f>'Kalkulation_MS6+1'!$AD$10/100*'detail_MS6+1'!$BO31</f>
        <v>0</v>
      </c>
      <c r="I45" s="172">
        <f>'Kalkulation_MS6+1'!$AD$10/100*'detail_MS6+1'!$CB31</f>
        <v>0</v>
      </c>
      <c r="J45" s="206">
        <f t="shared" si="9"/>
        <v>0</v>
      </c>
    </row>
    <row r="46" spans="1:10" outlineLevel="1">
      <c r="A46" s="1">
        <f>'Kalkulation_MS6+1'!AF$2</f>
        <v>0</v>
      </c>
      <c r="C46" s="172">
        <f>'Kalkulation_MS6+1'!$AE$10/100*'detail_MS6+1'!$B32</f>
        <v>0</v>
      </c>
      <c r="D46" s="172">
        <f>'Kalkulation_MS6+1'!$AE$10/100*'detail_MS6+1'!$O32</f>
        <v>0</v>
      </c>
      <c r="E46" s="172">
        <f>'Kalkulation_MS6+1'!$AE$10/100*'detail_MS6+1'!$AB32</f>
        <v>0</v>
      </c>
      <c r="F46" s="172">
        <f>'Kalkulation_MS6+1'!$AE$10/100*'detail_MS6+1'!$AO32</f>
        <v>0</v>
      </c>
      <c r="G46" s="172">
        <f>'Kalkulation_MS6+1'!$AE$10/100*'detail_MS6+1'!$BB32</f>
        <v>0</v>
      </c>
      <c r="H46" s="172">
        <f>'Kalkulation_MS6+1'!$AE$10/100*'detail_MS6+1'!$BO32</f>
        <v>0</v>
      </c>
      <c r="I46" s="172">
        <f>'Kalkulation_MS6+1'!$AE$10/100*'detail_MS6+1'!$CB32</f>
        <v>0</v>
      </c>
      <c r="J46" s="206">
        <f t="shared" si="9"/>
        <v>0</v>
      </c>
    </row>
    <row r="47" spans="1:10" outlineLevel="1">
      <c r="A47" s="1">
        <f>'Kalkulation_MS6+1'!AG$2</f>
        <v>0</v>
      </c>
      <c r="C47" s="172">
        <f>'Kalkulation_MS6+1'!$AF$10/100*'detail_MS6+1'!$B33</f>
        <v>0</v>
      </c>
      <c r="D47" s="172">
        <f>'Kalkulation_MS6+1'!$AF$10/100*'detail_MS6+1'!$O33</f>
        <v>0</v>
      </c>
      <c r="E47" s="172">
        <f>'Kalkulation_MS6+1'!$AF$10/100*'detail_MS6+1'!$AB33</f>
        <v>0</v>
      </c>
      <c r="F47" s="172">
        <f>'Kalkulation_MS6+1'!$AF$10/100*'detail_MS6+1'!$AO33</f>
        <v>0</v>
      </c>
      <c r="G47" s="172">
        <f>'Kalkulation_MS6+1'!$AF$10/100*'detail_MS6+1'!$BB33</f>
        <v>0</v>
      </c>
      <c r="H47" s="172">
        <f>'Kalkulation_MS6+1'!$AF$10/100*'detail_MS6+1'!$BO33</f>
        <v>0</v>
      </c>
      <c r="I47" s="172">
        <f>'Kalkulation_MS6+1'!$AF$10/100*'detail_MS6+1'!$CB33</f>
        <v>0</v>
      </c>
      <c r="J47" s="206">
        <f t="shared" si="9"/>
        <v>0</v>
      </c>
    </row>
    <row r="48" spans="1:10" outlineLevel="1">
      <c r="A48" s="1">
        <f>'Kalkulation_MS6+1'!AH$2</f>
        <v>0</v>
      </c>
      <c r="C48" s="172">
        <f>'Kalkulation_MS6+1'!$AG$10/100*'detail_MS6+1'!$B34</f>
        <v>0</v>
      </c>
      <c r="D48" s="172">
        <f>'Kalkulation_MS6+1'!$AG$10/100*'detail_MS6+1'!$O34</f>
        <v>0</v>
      </c>
      <c r="E48" s="172">
        <f>'Kalkulation_MS6+1'!$AG$10/100*'detail_MS6+1'!$AB34</f>
        <v>0</v>
      </c>
      <c r="F48" s="172">
        <f>'Kalkulation_MS6+1'!$AG$10/100*'detail_MS6+1'!$AO34</f>
        <v>0</v>
      </c>
      <c r="G48" s="172">
        <f>'Kalkulation_MS6+1'!$AG$10/100*'detail_MS6+1'!$BB34</f>
        <v>0</v>
      </c>
      <c r="H48" s="172">
        <f>'Kalkulation_MS6+1'!$AG$10/100*'detail_MS6+1'!$BO34</f>
        <v>0</v>
      </c>
      <c r="I48" s="172">
        <f>'Kalkulation_MS6+1'!$AG$10/100*'detail_MS6+1'!$CB34</f>
        <v>0</v>
      </c>
      <c r="J48" s="206">
        <f t="shared" si="9"/>
        <v>0</v>
      </c>
    </row>
    <row r="49" spans="1:11" outlineLevel="1">
      <c r="A49" s="1">
        <f>'Kalkulation_MS6+1'!AI$2</f>
        <v>0</v>
      </c>
      <c r="C49" s="172">
        <f>'Kalkulation_MS6+1'!$AH$10/100*'detail_MS6+1'!$B35</f>
        <v>0</v>
      </c>
      <c r="D49" s="172">
        <f>'Kalkulation_MS6+1'!$AH$10/100*'detail_MS6+1'!$O35</f>
        <v>0</v>
      </c>
      <c r="E49" s="172">
        <f>'Kalkulation_MS6+1'!$AH$10/100*'detail_MS6+1'!$AB35</f>
        <v>0</v>
      </c>
      <c r="F49" s="172">
        <f>'Kalkulation_MS6+1'!$AH$10/100*'detail_MS6+1'!$AO35</f>
        <v>0</v>
      </c>
      <c r="G49" s="172">
        <f>'Kalkulation_MS6+1'!$AH$10/100*'detail_MS6+1'!$BB35</f>
        <v>0</v>
      </c>
      <c r="H49" s="172">
        <f>'Kalkulation_MS6+1'!$AH$10/100*'detail_MS6+1'!$BO35</f>
        <v>0</v>
      </c>
      <c r="I49" s="172">
        <f>'Kalkulation_MS6+1'!$AH$10/100*'detail_MS6+1'!$CB35</f>
        <v>0</v>
      </c>
      <c r="J49" s="206">
        <f t="shared" si="9"/>
        <v>0</v>
      </c>
    </row>
    <row r="50" spans="1:11" outlineLevel="1">
      <c r="A50" s="1">
        <f>'Kalkulation_MS6+1'!AJ$2</f>
        <v>0</v>
      </c>
      <c r="C50" s="172">
        <f>'Kalkulation_MS6+1'!$AI$10/100*'detail_MS6+1'!$B36</f>
        <v>0</v>
      </c>
      <c r="D50" s="172">
        <f>'Kalkulation_MS6+1'!$AI$10/100*'detail_MS6+1'!$O36</f>
        <v>0</v>
      </c>
      <c r="E50" s="172">
        <f>'Kalkulation_MS6+1'!$AI$10/100*'detail_MS6+1'!$AB36</f>
        <v>0</v>
      </c>
      <c r="F50" s="172">
        <f>'Kalkulation_MS6+1'!$AI$10/100*'detail_MS6+1'!$AO36</f>
        <v>0</v>
      </c>
      <c r="G50" s="172">
        <f>'Kalkulation_MS6+1'!$AI$10/100*'detail_MS6+1'!$BB36</f>
        <v>0</v>
      </c>
      <c r="H50" s="172">
        <f>'Kalkulation_MS6+1'!$AI$10/100*'detail_MS6+1'!$BO36</f>
        <v>0</v>
      </c>
      <c r="I50" s="172">
        <f>'Kalkulation_MS6+1'!$AI$10/100*'detail_MS6+1'!$CB36</f>
        <v>0</v>
      </c>
      <c r="J50" s="206">
        <f t="shared" si="9"/>
        <v>0</v>
      </c>
    </row>
    <row r="51" spans="1:11" outlineLevel="1">
      <c r="A51" s="1">
        <f>'Kalkulation_MS6+1'!AK$2</f>
        <v>0</v>
      </c>
      <c r="C51" s="172">
        <f>'Kalkulation_MS6+1'!$AJ$10/100*'detail_MS6+1'!$B37</f>
        <v>0</v>
      </c>
      <c r="D51" s="172">
        <f>'Kalkulation_MS6+1'!$AJ$10/100*'detail_MS6+1'!$O37</f>
        <v>0</v>
      </c>
      <c r="E51" s="172">
        <f>'Kalkulation_MS6+1'!$AJ$10/100*'detail_MS6+1'!$AB37</f>
        <v>0</v>
      </c>
      <c r="F51" s="172">
        <f>'Kalkulation_MS6+1'!$AJ$10/100*'detail_MS6+1'!$AO37</f>
        <v>0</v>
      </c>
      <c r="G51" s="172">
        <f>'Kalkulation_MS6+1'!$AJ$10/100*'detail_MS6+1'!$BB37</f>
        <v>0</v>
      </c>
      <c r="H51" s="172">
        <f>'Kalkulation_MS6+1'!$AJ$10/100*'detail_MS6+1'!$BO37</f>
        <v>0</v>
      </c>
      <c r="I51" s="172">
        <f>'Kalkulation_MS6+1'!$AJ$10/100*'detail_MS6+1'!$CB37</f>
        <v>0</v>
      </c>
      <c r="J51" s="206">
        <f t="shared" si="9"/>
        <v>0</v>
      </c>
    </row>
    <row r="52" spans="1:11" outlineLevel="1">
      <c r="A52" s="1">
        <f>'Kalkulation_MS6+1'!AL$2</f>
        <v>0</v>
      </c>
      <c r="C52" s="172">
        <f>'Kalkulation_MS6+1'!$AK$10/100*'detail_MS6+1'!$B38</f>
        <v>0</v>
      </c>
      <c r="D52" s="172">
        <f>'Kalkulation_MS6+1'!$AK$10/100*'detail_MS6+1'!$O38</f>
        <v>0</v>
      </c>
      <c r="E52" s="172">
        <f>'Kalkulation_MS6+1'!$AK$10/100*'detail_MS6+1'!$AB38</f>
        <v>0</v>
      </c>
      <c r="F52" s="172">
        <f>'Kalkulation_MS6+1'!$AK$10/100*'detail_MS6+1'!$AO38</f>
        <v>0</v>
      </c>
      <c r="G52" s="172">
        <f>'Kalkulation_MS6+1'!$AK$10/100*'detail_MS6+1'!$BB38</f>
        <v>0</v>
      </c>
      <c r="H52" s="172">
        <f>'Kalkulation_MS6+1'!$AK$10/100*'detail_MS6+1'!$BO38</f>
        <v>0</v>
      </c>
      <c r="I52" s="172">
        <f>'Kalkulation_MS6+1'!$AK$10/100*'detail_MS6+1'!$CB38</f>
        <v>0</v>
      </c>
      <c r="J52" s="206">
        <f t="shared" si="9"/>
        <v>0</v>
      </c>
    </row>
    <row r="53" spans="1:11" outlineLevel="1">
      <c r="A53" s="1">
        <f>'Kalkulation_MS6+1'!AM$2</f>
        <v>0</v>
      </c>
      <c r="C53" s="172">
        <f>'Kalkulation_MS6+1'!$AL$10/100*'detail_MS6+1'!$B39</f>
        <v>0</v>
      </c>
      <c r="D53" s="172">
        <f>'Kalkulation_MS6+1'!$AL$10/100*'detail_MS6+1'!$O39</f>
        <v>0</v>
      </c>
      <c r="E53" s="172">
        <f>'Kalkulation_MS6+1'!$AL$10/100*'detail_MS6+1'!$AB39</f>
        <v>0</v>
      </c>
      <c r="F53" s="172">
        <f>'Kalkulation_MS6+1'!$AL$10/100*'detail_MS6+1'!$AO39</f>
        <v>0</v>
      </c>
      <c r="G53" s="172">
        <f>'Kalkulation_MS6+1'!$AL$10/100*'detail_MS6+1'!$BB39</f>
        <v>0</v>
      </c>
      <c r="H53" s="172">
        <f>'Kalkulation_MS6+1'!$AL$10/100*'detail_MS6+1'!$BO39</f>
        <v>0</v>
      </c>
      <c r="I53" s="172">
        <f>'Kalkulation_MS6+1'!$AL$10/100*'detail_MS6+1'!$CB39</f>
        <v>0</v>
      </c>
      <c r="J53" s="206">
        <f t="shared" si="9"/>
        <v>0</v>
      </c>
    </row>
    <row r="54" spans="1:11" outlineLevel="1">
      <c r="A54" s="1">
        <f>'Kalkulation_MS6+1'!AN$2</f>
        <v>0</v>
      </c>
      <c r="C54" s="172">
        <f>'Kalkulation_MS6+1'!$AM$10/100*'detail_MS6+1'!$B40</f>
        <v>0</v>
      </c>
      <c r="D54" s="172">
        <f>'Kalkulation_MS6+1'!$AM$10/100*'detail_MS6+1'!$O40</f>
        <v>0</v>
      </c>
      <c r="E54" s="172">
        <f>'Kalkulation_MS6+1'!$AM$10/100*'detail_MS6+1'!$AB40</f>
        <v>0</v>
      </c>
      <c r="F54" s="172">
        <f>'Kalkulation_MS6+1'!$AM$10/100*'detail_MS6+1'!$AO40</f>
        <v>0</v>
      </c>
      <c r="G54" s="172">
        <f>'Kalkulation_MS6+1'!$AM$10/100*'detail_MS6+1'!$BB40</f>
        <v>0</v>
      </c>
      <c r="H54" s="172">
        <f>'Kalkulation_MS6+1'!$AM$10/100*'detail_MS6+1'!$BO40</f>
        <v>0</v>
      </c>
      <c r="I54" s="172">
        <f>'Kalkulation_MS6+1'!$AM$10/100*'detail_MS6+1'!$CB40</f>
        <v>0</v>
      </c>
      <c r="J54" s="206">
        <f t="shared" si="9"/>
        <v>0</v>
      </c>
    </row>
    <row r="55" spans="1:11" outlineLevel="1">
      <c r="A55" s="1">
        <f>'Kalkulation_MS6+1'!AO$2</f>
        <v>0</v>
      </c>
      <c r="C55" s="172">
        <f>'Kalkulation_MS6+1'!$AN$10/100*'detail_MS6+1'!$B41</f>
        <v>0</v>
      </c>
      <c r="D55" s="172">
        <f>'Kalkulation_MS6+1'!$AN$10/100*'detail_MS6+1'!$O41</f>
        <v>0</v>
      </c>
      <c r="E55" s="172">
        <f>'Kalkulation_MS6+1'!$AN$10/100*'detail_MS6+1'!$AB41</f>
        <v>0</v>
      </c>
      <c r="F55" s="172">
        <f>'Kalkulation_MS6+1'!$AN$10/100*'detail_MS6+1'!$AO41</f>
        <v>0</v>
      </c>
      <c r="G55" s="172">
        <f>'Kalkulation_MS6+1'!$AN$10/100*'detail_MS6+1'!$BB41</f>
        <v>0</v>
      </c>
      <c r="H55" s="172">
        <f>'Kalkulation_MS6+1'!$AN$10/100*'detail_MS6+1'!$BO41</f>
        <v>0</v>
      </c>
      <c r="I55" s="172">
        <f>'Kalkulation_MS6+1'!$AN$10/100*'detail_MS6+1'!$CB41</f>
        <v>0</v>
      </c>
      <c r="J55" s="206">
        <f t="shared" si="9"/>
        <v>0</v>
      </c>
    </row>
    <row r="56" spans="1:11" outlineLevel="1">
      <c r="A56" s="1">
        <f>'Kalkulation_MS6+1'!AP$2</f>
        <v>0</v>
      </c>
      <c r="C56" s="172">
        <f>'Kalkulation_MS6+1'!$AO$10/100*'detail_MS6+1'!$B42</f>
        <v>0</v>
      </c>
      <c r="D56" s="172">
        <f>'Kalkulation_MS6+1'!$AO$10/100*'detail_MS6+1'!$O42</f>
        <v>0</v>
      </c>
      <c r="E56" s="172">
        <f>'Kalkulation_MS6+1'!$AO$10/100*'detail_MS6+1'!$AB42</f>
        <v>0</v>
      </c>
      <c r="F56" s="172">
        <f>'Kalkulation_MS6+1'!$AO$10/100*'detail_MS6+1'!$AO42</f>
        <v>0</v>
      </c>
      <c r="G56" s="172">
        <f>'Kalkulation_MS6+1'!$AO$10/100*'detail_MS6+1'!$BB42</f>
        <v>0</v>
      </c>
      <c r="H56" s="172">
        <f>'Kalkulation_MS6+1'!$AO$10/100*'detail_MS6+1'!$BO42</f>
        <v>0</v>
      </c>
      <c r="I56" s="172">
        <f>'Kalkulation_MS6+1'!$AO$10/100*'detail_MS6+1'!$CB42</f>
        <v>0</v>
      </c>
      <c r="J56" s="206">
        <f t="shared" si="9"/>
        <v>0</v>
      </c>
    </row>
    <row r="57" spans="1:11" outlineLevel="1">
      <c r="A57" s="1">
        <f>'Kalkulation_MS6+1'!AQ$2</f>
        <v>0</v>
      </c>
      <c r="C57" s="172">
        <f>'Kalkulation_MS6+1'!$AP$10/100*'detail_MS6+1'!$B43</f>
        <v>0</v>
      </c>
      <c r="D57" s="172">
        <f>'Kalkulation_MS6+1'!$AP$10/100*'detail_MS6+1'!$O43</f>
        <v>0</v>
      </c>
      <c r="E57" s="172">
        <f>'Kalkulation_MS6+1'!$AP$10/100*'detail_MS6+1'!$AB43</f>
        <v>0</v>
      </c>
      <c r="F57" s="172">
        <f>'Kalkulation_MS6+1'!$AP$10/100*'detail_MS6+1'!$AO43</f>
        <v>0</v>
      </c>
      <c r="G57" s="172">
        <f>'Kalkulation_MS6+1'!$AP$10/100*'detail_MS6+1'!$BB43</f>
        <v>0</v>
      </c>
      <c r="H57" s="172">
        <f>'Kalkulation_MS6+1'!$AP$10/100*'detail_MS6+1'!$BO43</f>
        <v>0</v>
      </c>
      <c r="I57" s="172">
        <f>'Kalkulation_MS6+1'!$AP$10/100*'detail_MS6+1'!$CB43</f>
        <v>0</v>
      </c>
      <c r="J57" s="206">
        <f t="shared" si="9"/>
        <v>0</v>
      </c>
    </row>
    <row r="58" spans="1:11" outlineLevel="1">
      <c r="A58" s="1">
        <f>'Kalkulation_MS6+1'!AR$2</f>
        <v>0</v>
      </c>
      <c r="C58" s="172">
        <f>'Kalkulation_MS6+1'!$AQ$10/100*'detail_MS6+1'!$B44</f>
        <v>0</v>
      </c>
      <c r="D58" s="172">
        <f>'Kalkulation_MS6+1'!$AQ$10/100*'detail_MS6+1'!$O44</f>
        <v>0</v>
      </c>
      <c r="E58" s="172">
        <f>'Kalkulation_MS6+1'!$AQ$10/100*'detail_MS6+1'!$AB44</f>
        <v>0</v>
      </c>
      <c r="F58" s="172">
        <f>'Kalkulation_MS6+1'!$AQ$10/100*'detail_MS6+1'!$AO44</f>
        <v>0</v>
      </c>
      <c r="G58" s="172">
        <f>'Kalkulation_MS6+1'!$AQ$10/100*'detail_MS6+1'!$BB44</f>
        <v>0</v>
      </c>
      <c r="H58" s="172">
        <f>'Kalkulation_MS6+1'!$AQ$10/100*'detail_MS6+1'!$BO44</f>
        <v>0</v>
      </c>
      <c r="I58" s="172">
        <f>'Kalkulation_MS6+1'!$AQ$10/100*'detail_MS6+1'!$CB44</f>
        <v>0</v>
      </c>
      <c r="J58" s="206">
        <f t="shared" si="9"/>
        <v>0</v>
      </c>
    </row>
    <row r="59" spans="1:11" outlineLevel="1">
      <c r="A59" s="1">
        <f>'Kalkulation_MS6+1'!AS$2</f>
        <v>0</v>
      </c>
      <c r="C59" s="172">
        <f>'Kalkulation_MS6+1'!$AR$10/100*'detail_MS6+1'!$B45</f>
        <v>0</v>
      </c>
      <c r="D59" s="172">
        <f>'Kalkulation_MS6+1'!$AR$10/100*'detail_MS6+1'!$O45</f>
        <v>0</v>
      </c>
      <c r="E59" s="172">
        <f>'Kalkulation_MS6+1'!$AR$10/100*'detail_MS6+1'!$AB45</f>
        <v>0</v>
      </c>
      <c r="F59" s="172">
        <f>'Kalkulation_MS6+1'!$AR$10/100*'detail_MS6+1'!$AO45</f>
        <v>0</v>
      </c>
      <c r="G59" s="172">
        <f>'Kalkulation_MS6+1'!$AR$10/100*'detail_MS6+1'!$BB45</f>
        <v>0</v>
      </c>
      <c r="H59" s="172">
        <f>'Kalkulation_MS6+1'!$AR$10/100*'detail_MS6+1'!$BO45</f>
        <v>0</v>
      </c>
      <c r="I59" s="172">
        <f>'Kalkulation_MS6+1'!$AR$10/100*'detail_MS6+1'!$CB45</f>
        <v>0</v>
      </c>
      <c r="J59" s="206">
        <f t="shared" si="9"/>
        <v>0</v>
      </c>
    </row>
    <row r="60" spans="1:11" outlineLevel="1">
      <c r="A60" s="1">
        <f>'Kalkulation_MS6+1'!AS$2</f>
        <v>0</v>
      </c>
      <c r="C60" s="172">
        <f>'Kalkulation_MS6+1'!$AS$10/100*'detail_MS6+1'!$B46</f>
        <v>0</v>
      </c>
      <c r="D60" s="172">
        <f>'Kalkulation_MS6+1'!$AS$10/100*'detail_MS6+1'!$O46</f>
        <v>0</v>
      </c>
      <c r="E60" s="172">
        <f>'Kalkulation_MS6+1'!$AS$10/100*'detail_MS6+1'!$AB46</f>
        <v>0</v>
      </c>
      <c r="F60" s="172">
        <f>'Kalkulation_MS6+1'!$AS$10/100*'detail_MS6+1'!$AO46</f>
        <v>0</v>
      </c>
      <c r="G60" s="172">
        <f>'Kalkulation_MS6+1'!$AS$10/100*'detail_MS6+1'!$BB46</f>
        <v>0</v>
      </c>
      <c r="H60" s="172">
        <f>'Kalkulation_MS6+1'!$AS$10/100*'detail_MS6+1'!$BO46</f>
        <v>0</v>
      </c>
      <c r="I60" s="172">
        <f>'Kalkulation_MS6+1'!$AS$10/100*'detail_MS6+1'!$CB46</f>
        <v>0</v>
      </c>
      <c r="J60" s="206">
        <f t="shared" si="9"/>
        <v>0</v>
      </c>
    </row>
    <row r="61" spans="1:11" s="3" customFormat="1" outlineLevel="1">
      <c r="A61" s="88" t="s">
        <v>438</v>
      </c>
      <c r="B61" s="88"/>
      <c r="C61" s="201">
        <f t="shared" ref="C61:J61" si="10">SUM(C21:C60)</f>
        <v>0</v>
      </c>
      <c r="D61" s="201">
        <f t="shared" si="10"/>
        <v>0</v>
      </c>
      <c r="E61" s="201">
        <f t="shared" si="10"/>
        <v>0</v>
      </c>
      <c r="F61" s="201">
        <f t="shared" si="10"/>
        <v>0</v>
      </c>
      <c r="G61" s="201">
        <f t="shared" si="10"/>
        <v>0</v>
      </c>
      <c r="H61" s="201">
        <f t="shared" si="10"/>
        <v>0</v>
      </c>
      <c r="I61" s="201">
        <f t="shared" si="10"/>
        <v>0</v>
      </c>
      <c r="J61" s="79">
        <f t="shared" si="10"/>
        <v>0</v>
      </c>
      <c r="K61" s="85"/>
    </row>
    <row r="62" spans="1:11" outlineLevel="1">
      <c r="A62" s="203" t="s">
        <v>439</v>
      </c>
      <c r="J62" s="205">
        <f t="shared" si="8"/>
        <v>0</v>
      </c>
    </row>
    <row r="63" spans="1:11" outlineLevel="1">
      <c r="A63" s="1">
        <f t="shared" ref="A63:A102" si="11">A21</f>
        <v>0</v>
      </c>
      <c r="C63" s="172">
        <f>('Kalkulation_MS6+1'!$F$13+'Kalkulation_MS6+1'!$F$14)/100*'detail_MS6+1'!B7</f>
        <v>0</v>
      </c>
      <c r="D63" s="172">
        <f>('Kalkulation_MS6+1'!$F$13+'Kalkulation_MS6+1'!$F$14)/100*'detail_MS6+1'!O7</f>
        <v>0</v>
      </c>
      <c r="E63" s="172">
        <f>('Kalkulation_MS6+1'!$F$13+'Kalkulation_MS6+1'!$F$14)/100*'detail_MS6+1'!AB7</f>
        <v>0</v>
      </c>
      <c r="F63" s="172">
        <f>('Kalkulation_MS6+1'!$F$13+'Kalkulation_MS6+1'!$F$14)/100*'detail_MS6+1'!AO7</f>
        <v>0</v>
      </c>
      <c r="G63" s="172">
        <f>('Kalkulation_MS6+1'!$F$13+'Kalkulation_MS6+1'!$F$14)/100*'detail_MS6+1'!BB7</f>
        <v>0</v>
      </c>
      <c r="H63" s="172">
        <f>('Kalkulation_MS6+1'!$F$13+'Kalkulation_MS6+1'!$F$14)/100*'detail_MS6+1'!BO7</f>
        <v>0</v>
      </c>
      <c r="I63" s="172">
        <f>('Kalkulation_MS6+1'!$F$13+'Kalkulation_MS6+1'!$F$14)/100*'detail_MS6+1'!CB7</f>
        <v>0</v>
      </c>
      <c r="J63" s="206">
        <f t="shared" si="8"/>
        <v>0</v>
      </c>
    </row>
    <row r="64" spans="1:11" outlineLevel="1">
      <c r="A64" s="1">
        <f t="shared" si="11"/>
        <v>0</v>
      </c>
      <c r="C64" s="172">
        <f>('Kalkulation_MS6+1'!$G$13+'Kalkulation_MS6+1'!$G$14)/100*'detail_MS6+1'!B8</f>
        <v>0</v>
      </c>
      <c r="D64" s="172">
        <f>('Kalkulation_MS6+1'!$G$13+'Kalkulation_MS6+1'!$G$14)/100*'detail_MS6+1'!O8</f>
        <v>0</v>
      </c>
      <c r="E64" s="172">
        <f>('Kalkulation_MS6+1'!$G$13+'Kalkulation_MS6+1'!$G$14)/100*'detail_MS6+1'!AB8</f>
        <v>0</v>
      </c>
      <c r="F64" s="172">
        <f>('Kalkulation_MS6+1'!$G$13+'Kalkulation_MS6+1'!$G$14)/100*'detail_MS6+1'!AO8</f>
        <v>0</v>
      </c>
      <c r="G64" s="172">
        <f>('Kalkulation_MS6+1'!$G$13+'Kalkulation_MS6+1'!$G$14)/100*'detail_MS6+1'!BB8</f>
        <v>0</v>
      </c>
      <c r="H64" s="172">
        <f>('Kalkulation_MS6+1'!$G$13+'Kalkulation_MS6+1'!$G$14)/100*'detail_MS6+1'!BO8</f>
        <v>0</v>
      </c>
      <c r="I64" s="172">
        <f>('Kalkulation_MS6+1'!$G$13+'Kalkulation_MS6+1'!$G$14)/100*'detail_MS6+1'!CB8</f>
        <v>0</v>
      </c>
      <c r="J64" s="206">
        <f t="shared" si="8"/>
        <v>0</v>
      </c>
    </row>
    <row r="65" spans="1:10" outlineLevel="1">
      <c r="A65" s="249">
        <f t="shared" si="11"/>
        <v>0</v>
      </c>
      <c r="C65" s="172">
        <f>('Kalkulation_MS6+1'!$H$13+'Kalkulation_MS6+1'!$H$14)/100*'detail_MS6+1'!B9</f>
        <v>0</v>
      </c>
      <c r="D65" s="172">
        <f>('Kalkulation_MS6+1'!$H$13+'Kalkulation_MS6+1'!$H$14)/100*'detail_MS6+1'!O9</f>
        <v>0</v>
      </c>
      <c r="E65" s="172">
        <f>('Kalkulation_MS6+1'!$H$13+'Kalkulation_MS6+1'!$H$14)/100*'detail_MS6+1'!AB9</f>
        <v>0</v>
      </c>
      <c r="F65" s="172">
        <f>('Kalkulation_MS6+1'!$H$13+'Kalkulation_MS6+1'!$H$14)/100*'detail_MS6+1'!AO9</f>
        <v>0</v>
      </c>
      <c r="G65" s="172">
        <f>('Kalkulation_MS6+1'!$H$13+'Kalkulation_MS6+1'!$H$14)/100*'detail_MS6+1'!BB9</f>
        <v>0</v>
      </c>
      <c r="H65" s="172">
        <f>('Kalkulation_MS6+1'!$H$13+'Kalkulation_MS6+1'!$H$14)/100*'detail_MS6+1'!BO9</f>
        <v>0</v>
      </c>
      <c r="I65" s="172">
        <f>('Kalkulation_MS6+1'!$H$13+'Kalkulation_MS6+1'!$H$14)/100*'detail_MS6+1'!CB9</f>
        <v>0</v>
      </c>
      <c r="J65" s="206">
        <f t="shared" si="8"/>
        <v>0</v>
      </c>
    </row>
    <row r="66" spans="1:10" outlineLevel="1">
      <c r="A66" s="1">
        <f t="shared" si="11"/>
        <v>0</v>
      </c>
      <c r="C66" s="172">
        <f>('Kalkulation_MS6+1'!$I$13+'Kalkulation_MS6+1'!$I$14)/100*'detail_MS6+1'!B10</f>
        <v>0</v>
      </c>
      <c r="D66" s="172">
        <f>('Kalkulation_MS6+1'!$I$13+'Kalkulation_MS6+1'!$I$14)/100*'detail_MS6+1'!O10</f>
        <v>0</v>
      </c>
      <c r="E66" s="172">
        <f>('Kalkulation_MS6+1'!$I$13+'Kalkulation_MS6+1'!$I$14)/100*'detail_MS6+1'!AB10</f>
        <v>0</v>
      </c>
      <c r="F66" s="172">
        <f>('Kalkulation_MS6+1'!$I$13+'Kalkulation_MS6+1'!$I$14)/100*'detail_MS6+1'!AO10</f>
        <v>0</v>
      </c>
      <c r="G66" s="172">
        <f>('Kalkulation_MS6+1'!$I$13+'Kalkulation_MS6+1'!$I$14)/100*'detail_MS6+1'!BB10</f>
        <v>0</v>
      </c>
      <c r="H66" s="172">
        <f>('Kalkulation_MS6+1'!$I$13+'Kalkulation_MS6+1'!$I$14)/100*'detail_MS6+1'!BO10</f>
        <v>0</v>
      </c>
      <c r="I66" s="172">
        <f>('Kalkulation_MS6+1'!$I$13+'Kalkulation_MS6+1'!$I$14)/100*'detail_MS6+1'!CB10</f>
        <v>0</v>
      </c>
      <c r="J66" s="206">
        <f t="shared" si="8"/>
        <v>0</v>
      </c>
    </row>
    <row r="67" spans="1:10" outlineLevel="1">
      <c r="A67" s="1">
        <f t="shared" si="11"/>
        <v>0</v>
      </c>
      <c r="C67" s="172">
        <f>('Kalkulation_MS6+1'!$J$13+'Kalkulation_MS6+1'!$J$14)/100*'detail_MS6+1'!B11</f>
        <v>0</v>
      </c>
      <c r="D67" s="172">
        <f>('Kalkulation_MS6+1'!$J$13+'Kalkulation_MS6+1'!$J$14)/100*'detail_MS6+1'!O11</f>
        <v>0</v>
      </c>
      <c r="E67" s="172">
        <f>('Kalkulation_MS6+1'!$J$13+'Kalkulation_MS6+1'!$J$14)/100*'detail_MS6+1'!AB11</f>
        <v>0</v>
      </c>
      <c r="F67" s="172">
        <f>('Kalkulation_MS6+1'!$J$13+'Kalkulation_MS6+1'!$J$14)/100*'detail_MS6+1'!AO11</f>
        <v>0</v>
      </c>
      <c r="G67" s="172">
        <f>('Kalkulation_MS6+1'!$J$13+'Kalkulation_MS6+1'!$J$14)/100*'detail_MS6+1'!BB11</f>
        <v>0</v>
      </c>
      <c r="H67" s="172">
        <f>('Kalkulation_MS6+1'!$J$13+'Kalkulation_MS6+1'!$J$14)/100*'detail_MS6+1'!BO11</f>
        <v>0</v>
      </c>
      <c r="I67" s="172">
        <f>('Kalkulation_MS6+1'!$J$13+'Kalkulation_MS6+1'!$J$14)/100*'detail_MS6+1'!CB11</f>
        <v>0</v>
      </c>
      <c r="J67" s="206">
        <f t="shared" si="8"/>
        <v>0</v>
      </c>
    </row>
    <row r="68" spans="1:10" outlineLevel="1">
      <c r="A68" s="1">
        <f t="shared" si="11"/>
        <v>0</v>
      </c>
      <c r="C68" s="172">
        <f>('Kalkulation_MS6+1'!$K$13+'Kalkulation_MS6+1'!$K$14)/100*'detail_MS6+1'!B12</f>
        <v>0</v>
      </c>
      <c r="D68" s="172">
        <f>('Kalkulation_MS6+1'!$K$13+'Kalkulation_MS6+1'!$K$14)/100*'detail_MS6+1'!O12</f>
        <v>0</v>
      </c>
      <c r="E68" s="172">
        <f>('Kalkulation_MS6+1'!$K$13+'Kalkulation_MS6+1'!$K$14)/100*'detail_MS6+1'!AB12</f>
        <v>0</v>
      </c>
      <c r="F68" s="172">
        <f>('Kalkulation_MS6+1'!$K$13+'Kalkulation_MS6+1'!$K$14)/100*'detail_MS6+1'!AO12</f>
        <v>0</v>
      </c>
      <c r="G68" s="172">
        <f>('Kalkulation_MS6+1'!$K$13+'Kalkulation_MS6+1'!$K$14)/100*'detail_MS6+1'!BB12</f>
        <v>0</v>
      </c>
      <c r="H68" s="172">
        <f>('Kalkulation_MS6+1'!$K$13+'Kalkulation_MS6+1'!$K$14)/100*'detail_MS6+1'!BO12</f>
        <v>0</v>
      </c>
      <c r="I68" s="172">
        <f>('Kalkulation_MS6+1'!$K$13+'Kalkulation_MS6+1'!$K$14)/100*'detail_MS6+1'!CB12</f>
        <v>0</v>
      </c>
      <c r="J68" s="206">
        <f t="shared" si="8"/>
        <v>0</v>
      </c>
    </row>
    <row r="69" spans="1:10" outlineLevel="1">
      <c r="A69" s="1">
        <f t="shared" si="11"/>
        <v>0</v>
      </c>
      <c r="C69" s="172">
        <f>('Kalkulation_MS6+1'!$L$13+'Kalkulation_MS6+1'!$L$14)/100*'detail_MS6+1'!B13</f>
        <v>0</v>
      </c>
      <c r="D69" s="172">
        <f>('Kalkulation_MS6+1'!$L$13+'Kalkulation_MS6+1'!$L$14)/100*'detail_MS6+1'!O13</f>
        <v>0</v>
      </c>
      <c r="E69" s="172">
        <f>('Kalkulation_MS6+1'!$L$13+'Kalkulation_MS6+1'!$L$14)/100*'detail_MS6+1'!AB13</f>
        <v>0</v>
      </c>
      <c r="F69" s="172">
        <f>('Kalkulation_MS6+1'!$L$13+'Kalkulation_MS6+1'!$L$14)/100*'detail_MS6+1'!AO13</f>
        <v>0</v>
      </c>
      <c r="G69" s="172">
        <f>('Kalkulation_MS6+1'!$L$13+'Kalkulation_MS6+1'!$L$14)/100*'detail_MS6+1'!BB13</f>
        <v>0</v>
      </c>
      <c r="H69" s="172">
        <f>('Kalkulation_MS6+1'!$L$13+'Kalkulation_MS6+1'!$L$14)/100*'detail_MS6+1'!BO13</f>
        <v>0</v>
      </c>
      <c r="I69" s="172">
        <f>('Kalkulation_MS6+1'!$L$13+'Kalkulation_MS6+1'!$L$14)/100*'detail_MS6+1'!CB13</f>
        <v>0</v>
      </c>
      <c r="J69" s="206">
        <f t="shared" si="8"/>
        <v>0</v>
      </c>
    </row>
    <row r="70" spans="1:10" outlineLevel="1">
      <c r="A70" s="1">
        <f t="shared" si="11"/>
        <v>0</v>
      </c>
      <c r="C70" s="172">
        <f>('Kalkulation_MS6+1'!$M$13+'Kalkulation_MS6+1'!$M$14)/100*'detail_MS6+1'!B14</f>
        <v>0</v>
      </c>
      <c r="D70" s="172">
        <f>('Kalkulation_MS6+1'!$M$13+'Kalkulation_MS6+1'!$M$14)/100*'detail_MS6+1'!O14</f>
        <v>0</v>
      </c>
      <c r="E70" s="172">
        <f>('Kalkulation_MS6+1'!$M$13+'Kalkulation_MS6+1'!$M$14)/100*'detail_MS6+1'!AB14</f>
        <v>0</v>
      </c>
      <c r="F70" s="172">
        <f>('Kalkulation_MS6+1'!$M$13+'Kalkulation_MS6+1'!$M$14)/100*'detail_MS6+1'!AO14</f>
        <v>0</v>
      </c>
      <c r="G70" s="172">
        <f>('Kalkulation_MS6+1'!$M$13+'Kalkulation_MS6+1'!$M$14)/100*'detail_MS6+1'!BB14</f>
        <v>0</v>
      </c>
      <c r="H70" s="172">
        <f>('Kalkulation_MS6+1'!$M$13+'Kalkulation_MS6+1'!$M$14)/100*'detail_MS6+1'!BO14</f>
        <v>0</v>
      </c>
      <c r="I70" s="172">
        <f>('Kalkulation_MS6+1'!$M$13+'Kalkulation_MS6+1'!$M$14)/100*'detail_MS6+1'!CB14</f>
        <v>0</v>
      </c>
      <c r="J70" s="206">
        <f t="shared" si="8"/>
        <v>0</v>
      </c>
    </row>
    <row r="71" spans="1:10" outlineLevel="1">
      <c r="A71" s="1">
        <f t="shared" si="11"/>
        <v>0</v>
      </c>
      <c r="C71" s="172">
        <f>('Kalkulation_MS6+1'!$N$13+'Kalkulation_MS6+1'!$N$14)/100*'detail_MS6+1'!B15</f>
        <v>0</v>
      </c>
      <c r="D71" s="172">
        <f>('Kalkulation_MS6+1'!$N$13+'Kalkulation_MS6+1'!$N$14)/100*'detail_MS6+1'!O15</f>
        <v>0</v>
      </c>
      <c r="E71" s="172">
        <f>('Kalkulation_MS6+1'!$N$13+'Kalkulation_MS6+1'!$N$14)/100*'detail_MS6+1'!AB15</f>
        <v>0</v>
      </c>
      <c r="F71" s="172">
        <f>('Kalkulation_MS6+1'!$N$13+'Kalkulation_MS6+1'!$N$14)/100*'detail_MS6+1'!AO15</f>
        <v>0</v>
      </c>
      <c r="G71" s="172">
        <f>('Kalkulation_MS6+1'!$N$13+'Kalkulation_MS6+1'!$N$14)/100*'detail_MS6+1'!BB15</f>
        <v>0</v>
      </c>
      <c r="H71" s="172">
        <f>('Kalkulation_MS6+1'!$N$13+'Kalkulation_MS6+1'!$N$14)/100*'detail_MS6+1'!BO15</f>
        <v>0</v>
      </c>
      <c r="I71" s="172">
        <f>('Kalkulation_MS6+1'!$N$13+'Kalkulation_MS6+1'!$N$14)/100*'detail_MS6+1'!CB15</f>
        <v>0</v>
      </c>
      <c r="J71" s="206">
        <f t="shared" si="8"/>
        <v>0</v>
      </c>
    </row>
    <row r="72" spans="1:10" outlineLevel="1">
      <c r="A72" s="1">
        <f t="shared" si="11"/>
        <v>0</v>
      </c>
      <c r="C72" s="172">
        <f>('Kalkulation_MS6+1'!$O$13+'Kalkulation_MS6+1'!$O$14)/100*'detail_MS6+1'!B16</f>
        <v>0</v>
      </c>
      <c r="D72" s="172">
        <f>('Kalkulation_MS6+1'!$O$13+'Kalkulation_MS6+1'!$O$14)/100*'detail_MS6+1'!O16</f>
        <v>0</v>
      </c>
      <c r="E72" s="172">
        <f>('Kalkulation_MS6+1'!$O$13+'Kalkulation_MS6+1'!$O$14)/100*'detail_MS6+1'!AB16</f>
        <v>0</v>
      </c>
      <c r="F72" s="172">
        <f>('Kalkulation_MS6+1'!$O$13+'Kalkulation_MS6+1'!$O$14)/100*'detail_MS6+1'!AO16</f>
        <v>0</v>
      </c>
      <c r="G72" s="172">
        <f>('Kalkulation_MS6+1'!$O$13+'Kalkulation_MS6+1'!$O$14)/100*'detail_MS6+1'!BB16</f>
        <v>0</v>
      </c>
      <c r="H72" s="172">
        <f>('Kalkulation_MS6+1'!$O$13+'Kalkulation_MS6+1'!$O$14)/100*'detail_MS6+1'!BO16</f>
        <v>0</v>
      </c>
      <c r="I72" s="172">
        <f>('Kalkulation_MS6+1'!$O$13+'Kalkulation_MS6+1'!$O$14)/100*'detail_MS6+1'!CB16</f>
        <v>0</v>
      </c>
      <c r="J72" s="206">
        <f t="shared" si="8"/>
        <v>0</v>
      </c>
    </row>
    <row r="73" spans="1:10" outlineLevel="1">
      <c r="A73" s="1">
        <f t="shared" si="11"/>
        <v>0</v>
      </c>
      <c r="C73" s="172">
        <f>('Kalkulation_MS6+1'!$P$13+'Kalkulation_MS6+1'!$P$14)/100*'detail_MS6+1'!B17</f>
        <v>0</v>
      </c>
      <c r="D73" s="172">
        <f>('Kalkulation_MS6+1'!$P$13+'Kalkulation_MS6+1'!$P$14)/100*'detail_MS6+1'!O17</f>
        <v>0</v>
      </c>
      <c r="E73" s="172">
        <f>('Kalkulation_MS6+1'!$P$13+'Kalkulation_MS6+1'!$P$14)/100*'detail_MS6+1'!AB17</f>
        <v>0</v>
      </c>
      <c r="F73" s="172">
        <f>('Kalkulation_MS6+1'!$P$13+'Kalkulation_MS6+1'!$P$14)/100*'detail_MS6+1'!AO17</f>
        <v>0</v>
      </c>
      <c r="G73" s="172">
        <f>('Kalkulation_MS6+1'!$P$13+'Kalkulation_MS6+1'!$P$14)/100*'detail_MS6+1'!BB17</f>
        <v>0</v>
      </c>
      <c r="H73" s="172">
        <f>('Kalkulation_MS6+1'!$P$13+'Kalkulation_MS6+1'!$P$14)/100*'detail_MS6+1'!BO17</f>
        <v>0</v>
      </c>
      <c r="I73" s="172">
        <f>('Kalkulation_MS6+1'!$P$13+'Kalkulation_MS6+1'!$P$14)/100*'detail_MS6+1'!CB17</f>
        <v>0</v>
      </c>
      <c r="J73" s="206">
        <f t="shared" ref="J73:J102" si="12">SUM(C73:I73)</f>
        <v>0</v>
      </c>
    </row>
    <row r="74" spans="1:10" outlineLevel="1">
      <c r="A74" s="1">
        <f t="shared" si="11"/>
        <v>0</v>
      </c>
      <c r="C74" s="172">
        <f>('Kalkulation_MS6+1'!$Q$13+'Kalkulation_MS6+1'!$Q$14)/100*'detail_MS6+1'!B18</f>
        <v>0</v>
      </c>
      <c r="D74" s="172">
        <f>('Kalkulation_MS6+1'!$Q$13+'Kalkulation_MS6+1'!$Q$14)/100*'detail_MS6+1'!O18</f>
        <v>0</v>
      </c>
      <c r="E74" s="172">
        <f>('Kalkulation_MS6+1'!$Q$13+'Kalkulation_MS6+1'!$Q$14)/100*'detail_MS6+1'!AB18</f>
        <v>0</v>
      </c>
      <c r="F74" s="172">
        <f>('Kalkulation_MS6+1'!$Q$13+'Kalkulation_MS6+1'!$Q$14)/100*'detail_MS6+1'!AO18</f>
        <v>0</v>
      </c>
      <c r="G74" s="172">
        <f>('Kalkulation_MS6+1'!$Q$13+'Kalkulation_MS6+1'!$Q$14)/100*'detail_MS6+1'!BB18</f>
        <v>0</v>
      </c>
      <c r="H74" s="172">
        <f>('Kalkulation_MS6+1'!$Q$13+'Kalkulation_MS6+1'!$Q$14)/100*'detail_MS6+1'!BO18</f>
        <v>0</v>
      </c>
      <c r="I74" s="172">
        <f>('Kalkulation_MS6+1'!$Q$13+'Kalkulation_MS6+1'!$Q$14)/100*'detail_MS6+1'!CB18</f>
        <v>0</v>
      </c>
      <c r="J74" s="206">
        <f t="shared" si="12"/>
        <v>0</v>
      </c>
    </row>
    <row r="75" spans="1:10" outlineLevel="1">
      <c r="A75" s="1">
        <f t="shared" si="11"/>
        <v>0</v>
      </c>
      <c r="C75" s="172">
        <f>('Kalkulation_MS6+1'!$R$13+'Kalkulation_MS6+1'!$R$14)/100*'detail_MS6+1'!B19</f>
        <v>0</v>
      </c>
      <c r="D75" s="172">
        <f>('Kalkulation_MS6+1'!$R$13+'Kalkulation_MS6+1'!$R$14)/100*'detail_MS6+1'!O19</f>
        <v>0</v>
      </c>
      <c r="E75" s="172">
        <f>('Kalkulation_MS6+1'!$R$13+'Kalkulation_MS6+1'!$R$14)/100*'detail_MS6+1'!AB19</f>
        <v>0</v>
      </c>
      <c r="F75" s="172">
        <f>('Kalkulation_MS6+1'!$R$13+'Kalkulation_MS6+1'!$R$14)/100*'detail_MS6+1'!AO19</f>
        <v>0</v>
      </c>
      <c r="G75" s="172">
        <f>('Kalkulation_MS6+1'!$R$13+'Kalkulation_MS6+1'!$R$14)/100*'detail_MS6+1'!BB19</f>
        <v>0</v>
      </c>
      <c r="H75" s="172">
        <f>('Kalkulation_MS6+1'!$R$13+'Kalkulation_MS6+1'!$R$14)/100*'detail_MS6+1'!BO19</f>
        <v>0</v>
      </c>
      <c r="I75" s="172">
        <f>('Kalkulation_MS6+1'!$R$13+'Kalkulation_MS6+1'!$R$14)/100*'detail_MS6+1'!CB19</f>
        <v>0</v>
      </c>
      <c r="J75" s="206">
        <f t="shared" si="12"/>
        <v>0</v>
      </c>
    </row>
    <row r="76" spans="1:10" outlineLevel="1">
      <c r="A76" s="1">
        <f t="shared" si="11"/>
        <v>0</v>
      </c>
      <c r="C76" s="172">
        <f>('Kalkulation_MS6+1'!$S$13+'Kalkulation_MS6+1'!$S$14)/100*'detail_MS6+1'!$B20</f>
        <v>0</v>
      </c>
      <c r="D76" s="172">
        <f>('Kalkulation_MS6+1'!$S$13+'Kalkulation_MS6+1'!$S$14)/100*'detail_MS6+1'!$O20</f>
        <v>0</v>
      </c>
      <c r="E76" s="172">
        <f>('Kalkulation_MS6+1'!$S$13+'Kalkulation_MS6+1'!$S$14)/100*'detail_MS6+1'!$AB20</f>
        <v>0</v>
      </c>
      <c r="F76" s="172">
        <f>('Kalkulation_MS6+1'!$S$13+'Kalkulation_MS6+1'!$S$14)/100*'detail_MS6+1'!$AO20</f>
        <v>0</v>
      </c>
      <c r="G76" s="172">
        <f>('Kalkulation_MS6+1'!$S$13+'Kalkulation_MS6+1'!$S$14)/100*'detail_MS6+1'!$BB20</f>
        <v>0</v>
      </c>
      <c r="H76" s="172">
        <f>('Kalkulation_MS6+1'!$S$13+'Kalkulation_MS6+1'!$S$14)/100*'detail_MS6+1'!$BO20</f>
        <v>0</v>
      </c>
      <c r="I76" s="172">
        <f>('Kalkulation_MS6+1'!$S$13+'Kalkulation_MS6+1'!$S$14)/100*'detail_MS6+1'!$CB20</f>
        <v>0</v>
      </c>
      <c r="J76" s="206">
        <f t="shared" si="12"/>
        <v>0</v>
      </c>
    </row>
    <row r="77" spans="1:10" outlineLevel="1">
      <c r="A77" s="1">
        <f t="shared" si="11"/>
        <v>0</v>
      </c>
      <c r="C77" s="172">
        <f>('Kalkulation_MS6+1'!$T$13+'Kalkulation_MS6+1'!$T$14)/100*'detail_MS6+1'!$B21</f>
        <v>0</v>
      </c>
      <c r="D77" s="172">
        <f>('Kalkulation_MS6+1'!$T$13+'Kalkulation_MS6+1'!$T$14)/100*'detail_MS6+1'!$O21</f>
        <v>0</v>
      </c>
      <c r="E77" s="172">
        <f>('Kalkulation_MS6+1'!$T$13+'Kalkulation_MS6+1'!$T$14)/100*'detail_MS6+1'!$AB21</f>
        <v>0</v>
      </c>
      <c r="F77" s="172">
        <f>('Kalkulation_MS6+1'!$T$13+'Kalkulation_MS6+1'!$T$14)/100*'detail_MS6+1'!$AO21</f>
        <v>0</v>
      </c>
      <c r="G77" s="172">
        <f>('Kalkulation_MS6+1'!$T$13+'Kalkulation_MS6+1'!$T$14)/100*'detail_MS6+1'!$BB21</f>
        <v>0</v>
      </c>
      <c r="H77" s="172">
        <f>('Kalkulation_MS6+1'!$T$13+'Kalkulation_MS6+1'!$T$14)/100*'detail_MS6+1'!$BO21</f>
        <v>0</v>
      </c>
      <c r="I77" s="172">
        <f>('Kalkulation_MS6+1'!$T$13+'Kalkulation_MS6+1'!$T$14)/100*'detail_MS6+1'!$CB21</f>
        <v>0</v>
      </c>
      <c r="J77" s="206">
        <f t="shared" si="12"/>
        <v>0</v>
      </c>
    </row>
    <row r="78" spans="1:10" outlineLevel="1">
      <c r="A78" s="1">
        <f t="shared" si="11"/>
        <v>0</v>
      </c>
      <c r="C78" s="172">
        <f>('Kalkulation_MS6+1'!$U$13+'Kalkulation_MS6+1'!$U$14)/100*'detail_MS6+1'!$B22</f>
        <v>0</v>
      </c>
      <c r="D78" s="172">
        <f>('Kalkulation_MS6+1'!$U$13+'Kalkulation_MS6+1'!$U$14)/100*'detail_MS6+1'!$O22</f>
        <v>0</v>
      </c>
      <c r="E78" s="172">
        <f>('Kalkulation_MS6+1'!$U$13+'Kalkulation_MS6+1'!$U$14)/100*'detail_MS6+1'!$AB22</f>
        <v>0</v>
      </c>
      <c r="F78" s="172">
        <f>('Kalkulation_MS6+1'!$U$13+'Kalkulation_MS6+1'!$U$14)/100*'detail_MS6+1'!$AO22</f>
        <v>0</v>
      </c>
      <c r="G78" s="172">
        <f>('Kalkulation_MS6+1'!$U$13+'Kalkulation_MS6+1'!$U$14)/100*'detail_MS6+1'!$BB22</f>
        <v>0</v>
      </c>
      <c r="H78" s="172">
        <f>('Kalkulation_MS6+1'!$U$13+'Kalkulation_MS6+1'!$U$14)/100*'detail_MS6+1'!$BO22</f>
        <v>0</v>
      </c>
      <c r="I78" s="172">
        <f>('Kalkulation_MS6+1'!$U$13+'Kalkulation_MS6+1'!$U$14)/100*'detail_MS6+1'!$CB22</f>
        <v>0</v>
      </c>
      <c r="J78" s="206">
        <f t="shared" si="12"/>
        <v>0</v>
      </c>
    </row>
    <row r="79" spans="1:10" outlineLevel="1">
      <c r="A79" s="1">
        <f t="shared" si="11"/>
        <v>0</v>
      </c>
      <c r="C79" s="172">
        <f>('Kalkulation_MS6+1'!$V$13+'Kalkulation_MS6+1'!$V$14)/100*'detail_MS6+1'!$B23</f>
        <v>0</v>
      </c>
      <c r="D79" s="172">
        <f>('Kalkulation_MS6+1'!$V$13+'Kalkulation_MS6+1'!$V$14)/100*'detail_MS6+1'!$O23</f>
        <v>0</v>
      </c>
      <c r="E79" s="172">
        <f>('Kalkulation_MS6+1'!$V$13+'Kalkulation_MS6+1'!$V$14)/100*'detail_MS6+1'!$AB23</f>
        <v>0</v>
      </c>
      <c r="F79" s="172">
        <f>('Kalkulation_MS6+1'!$V$13+'Kalkulation_MS6+1'!$V$14)/100*'detail_MS6+1'!$AO23</f>
        <v>0</v>
      </c>
      <c r="G79" s="172">
        <f>('Kalkulation_MS6+1'!$V$13+'Kalkulation_MS6+1'!$V$14)/100*'detail_MS6+1'!$BB23</f>
        <v>0</v>
      </c>
      <c r="H79" s="172">
        <f>('Kalkulation_MS6+1'!$V$13+'Kalkulation_MS6+1'!$V$14)/100*'detail_MS6+1'!$BO23</f>
        <v>0</v>
      </c>
      <c r="I79" s="172">
        <f>('Kalkulation_MS6+1'!$V$13+'Kalkulation_MS6+1'!$V$14)/100*'detail_MS6+1'!$CB23</f>
        <v>0</v>
      </c>
      <c r="J79" s="206">
        <f t="shared" si="12"/>
        <v>0</v>
      </c>
    </row>
    <row r="80" spans="1:10" outlineLevel="1">
      <c r="A80" s="1">
        <f t="shared" si="11"/>
        <v>0</v>
      </c>
      <c r="C80" s="172">
        <f>('Kalkulation_MS6+1'!$W$13+'Kalkulation_MS6+1'!$W$14)/100*'detail_MS6+1'!$B24</f>
        <v>0</v>
      </c>
      <c r="D80" s="172">
        <f>('Kalkulation_MS6+1'!$W$13+'Kalkulation_MS6+1'!$W$14)/100*'detail_MS6+1'!$O24</f>
        <v>0</v>
      </c>
      <c r="E80" s="172">
        <f>('Kalkulation_MS6+1'!$W$13+'Kalkulation_MS6+1'!$W$14)/100*'detail_MS6+1'!$AB24</f>
        <v>0</v>
      </c>
      <c r="F80" s="172">
        <f>('Kalkulation_MS6+1'!$W$13+'Kalkulation_MS6+1'!$W$14)/100*'detail_MS6+1'!$AO24</f>
        <v>0</v>
      </c>
      <c r="G80" s="172">
        <f>('Kalkulation_MS6+1'!$W$13+'Kalkulation_MS6+1'!$W$14)/100*'detail_MS6+1'!$BB24</f>
        <v>0</v>
      </c>
      <c r="H80" s="172">
        <f>('Kalkulation_MS6+1'!$W$13+'Kalkulation_MS6+1'!$W$14)/100*'detail_MS6+1'!$BO24</f>
        <v>0</v>
      </c>
      <c r="I80" s="172">
        <f>('Kalkulation_MS6+1'!$W$13+'Kalkulation_MS6+1'!$W$14)/100*'detail_MS6+1'!$CB24</f>
        <v>0</v>
      </c>
      <c r="J80" s="206">
        <f t="shared" si="12"/>
        <v>0</v>
      </c>
    </row>
    <row r="81" spans="1:10" outlineLevel="1">
      <c r="A81" s="1">
        <f t="shared" si="11"/>
        <v>0</v>
      </c>
      <c r="C81" s="172">
        <f>('Kalkulation_MS6+1'!$X$13+'Kalkulation_MS6+1'!$X$14)/100*'detail_MS6+1'!$B25</f>
        <v>0</v>
      </c>
      <c r="D81" s="172">
        <f>('Kalkulation_MS6+1'!$X$13+'Kalkulation_MS6+1'!$X$14)/100*'detail_MS6+1'!$O25</f>
        <v>0</v>
      </c>
      <c r="E81" s="172">
        <f>('Kalkulation_MS6+1'!$X$13+'Kalkulation_MS6+1'!$X$14)/100*'detail_MS6+1'!$AB25</f>
        <v>0</v>
      </c>
      <c r="F81" s="172">
        <f>('Kalkulation_MS6+1'!$X$13+'Kalkulation_MS6+1'!$X$14)/100*'detail_MS6+1'!$AO25</f>
        <v>0</v>
      </c>
      <c r="G81" s="172">
        <f>('Kalkulation_MS6+1'!$X$13+'Kalkulation_MS6+1'!$X$14)/100*'detail_MS6+1'!$BB25</f>
        <v>0</v>
      </c>
      <c r="H81" s="172">
        <f>('Kalkulation_MS6+1'!$X$13+'Kalkulation_MS6+1'!$X$14)/100*'detail_MS6+1'!$BO25</f>
        <v>0</v>
      </c>
      <c r="I81" s="172">
        <f>('Kalkulation_MS6+1'!$X$13+'Kalkulation_MS6+1'!$X$14)/100*'detail_MS6+1'!$CB25</f>
        <v>0</v>
      </c>
      <c r="J81" s="206">
        <f t="shared" si="12"/>
        <v>0</v>
      </c>
    </row>
    <row r="82" spans="1:10" outlineLevel="1">
      <c r="A82" s="1">
        <f t="shared" si="11"/>
        <v>0</v>
      </c>
      <c r="C82" s="172">
        <f>('Kalkulation_MS6+1'!$Y$13+'Kalkulation_MS6+1'!$Y$14)/100*'detail_MS6+1'!$B26</f>
        <v>0</v>
      </c>
      <c r="D82" s="172">
        <f>('Kalkulation_MS6+1'!$Y$13+'Kalkulation_MS6+1'!$Y$14)/100*'detail_MS6+1'!$O26</f>
        <v>0</v>
      </c>
      <c r="E82" s="172">
        <f>('Kalkulation_MS6+1'!$Y$13+'Kalkulation_MS6+1'!$Y$14)/100*'detail_MS6+1'!$AB26</f>
        <v>0</v>
      </c>
      <c r="F82" s="172">
        <f>('Kalkulation_MS6+1'!$Y$13+'Kalkulation_MS6+1'!$Y$14)/100*'detail_MS6+1'!$AO26</f>
        <v>0</v>
      </c>
      <c r="G82" s="172">
        <f>('Kalkulation_MS6+1'!$Y$13+'Kalkulation_MS6+1'!$Y$14)/100*'detail_MS6+1'!$BB26</f>
        <v>0</v>
      </c>
      <c r="H82" s="172">
        <f>('Kalkulation_MS6+1'!$Y$13+'Kalkulation_MS6+1'!$Y$14)/100*'detail_MS6+1'!$BO26</f>
        <v>0</v>
      </c>
      <c r="I82" s="172">
        <f>('Kalkulation_MS6+1'!$Y$13+'Kalkulation_MS6+1'!$Y$14)/100*'detail_MS6+1'!$CB26</f>
        <v>0</v>
      </c>
      <c r="J82" s="206">
        <f t="shared" si="12"/>
        <v>0</v>
      </c>
    </row>
    <row r="83" spans="1:10" outlineLevel="1">
      <c r="A83" s="1">
        <f t="shared" si="11"/>
        <v>0</v>
      </c>
      <c r="C83" s="172">
        <f>('Kalkulation_MS6+1'!$Z$13+'Kalkulation_MS6+1'!$Z$14)/100*'detail_MS6+1'!$B27</f>
        <v>0</v>
      </c>
      <c r="D83" s="172">
        <f>('Kalkulation_MS6+1'!$Z$13+'Kalkulation_MS6+1'!$Z$14)/100*'detail_MS6+1'!$O27</f>
        <v>0</v>
      </c>
      <c r="E83" s="172">
        <f>('Kalkulation_MS6+1'!$Z$13+'Kalkulation_MS6+1'!$Z$14)/100*'detail_MS6+1'!$AB27</f>
        <v>0</v>
      </c>
      <c r="F83" s="172">
        <f>('Kalkulation_MS6+1'!$Z$13+'Kalkulation_MS6+1'!$Z$14)/100*'detail_MS6+1'!$AO27</f>
        <v>0</v>
      </c>
      <c r="G83" s="172">
        <f>('Kalkulation_MS6+1'!$Z$13+'Kalkulation_MS6+1'!$Z$14)/100*'detail_MS6+1'!$BB27</f>
        <v>0</v>
      </c>
      <c r="H83" s="172">
        <f>('Kalkulation_MS6+1'!$Z$13+'Kalkulation_MS6+1'!$Z$14)/100*'detail_MS6+1'!$BO27</f>
        <v>0</v>
      </c>
      <c r="I83" s="172">
        <f>('Kalkulation_MS6+1'!$Z$13+'Kalkulation_MS6+1'!$Z$14)/100*'detail_MS6+1'!$CB27</f>
        <v>0</v>
      </c>
      <c r="J83" s="206">
        <f t="shared" si="12"/>
        <v>0</v>
      </c>
    </row>
    <row r="84" spans="1:10" outlineLevel="1">
      <c r="A84" s="1">
        <f t="shared" si="11"/>
        <v>0</v>
      </c>
      <c r="C84" s="172">
        <f>('Kalkulation_MS6+1'!$AA$13+'Kalkulation_MS6+1'!$AA$14)/100*'detail_MS6+1'!$B28</f>
        <v>0</v>
      </c>
      <c r="D84" s="172">
        <f>('Kalkulation_MS6+1'!$AA$13+'Kalkulation_MS6+1'!$AA$14)/100*'detail_MS6+1'!$O28</f>
        <v>0</v>
      </c>
      <c r="E84" s="172">
        <f>('Kalkulation_MS6+1'!$AA$13+'Kalkulation_MS6+1'!$AA$14)/100*'detail_MS6+1'!$AB28</f>
        <v>0</v>
      </c>
      <c r="F84" s="172">
        <f>('Kalkulation_MS6+1'!$AA$13+'Kalkulation_MS6+1'!$AA$14)/100*'detail_MS6+1'!$AO28</f>
        <v>0</v>
      </c>
      <c r="G84" s="172">
        <f>('Kalkulation_MS6+1'!$AA$13+'Kalkulation_MS6+1'!$AA$14)/100*'detail_MS6+1'!$BB28</f>
        <v>0</v>
      </c>
      <c r="H84" s="172">
        <f>('Kalkulation_MS6+1'!$AA$13+'Kalkulation_MS6+1'!$AA$14)/100*'detail_MS6+1'!$BO28</f>
        <v>0</v>
      </c>
      <c r="I84" s="172">
        <f>('Kalkulation_MS6+1'!$AA$13+'Kalkulation_MS6+1'!$AA$14)/100*'detail_MS6+1'!$CB28</f>
        <v>0</v>
      </c>
      <c r="J84" s="206">
        <f t="shared" si="12"/>
        <v>0</v>
      </c>
    </row>
    <row r="85" spans="1:10" outlineLevel="1">
      <c r="A85" s="1">
        <f t="shared" si="11"/>
        <v>0</v>
      </c>
      <c r="C85" s="172">
        <f>('Kalkulation_MS6+1'!$AB$13+'Kalkulation_MS6+1'!$AB$14)/100*'detail_MS6+1'!$B29</f>
        <v>0</v>
      </c>
      <c r="D85" s="172">
        <f>('Kalkulation_MS6+1'!$AB$13+'Kalkulation_MS6+1'!$AB$14)/100*'detail_MS6+1'!$O29</f>
        <v>0</v>
      </c>
      <c r="E85" s="172">
        <f>('Kalkulation_MS6+1'!$AB$13+'Kalkulation_MS6+1'!$AB$14)/100*'detail_MS6+1'!$AB29</f>
        <v>0</v>
      </c>
      <c r="F85" s="172">
        <f>('Kalkulation_MS6+1'!$AB$13+'Kalkulation_MS6+1'!$AB$14)/100*'detail_MS6+1'!$AO29</f>
        <v>0</v>
      </c>
      <c r="G85" s="172">
        <f>('Kalkulation_MS6+1'!$AB$13+'Kalkulation_MS6+1'!$AB$14)/100*'detail_MS6+1'!$BB29</f>
        <v>0</v>
      </c>
      <c r="H85" s="172">
        <f>('Kalkulation_MS6+1'!$AB$13+'Kalkulation_MS6+1'!$AB$14)/100*'detail_MS6+1'!$BO29</f>
        <v>0</v>
      </c>
      <c r="I85" s="172">
        <f>('Kalkulation_MS6+1'!$AB$13+'Kalkulation_MS6+1'!$AB$14)/100*'detail_MS6+1'!$CB29</f>
        <v>0</v>
      </c>
      <c r="J85" s="206">
        <f t="shared" si="12"/>
        <v>0</v>
      </c>
    </row>
    <row r="86" spans="1:10" outlineLevel="1">
      <c r="A86" s="1">
        <f t="shared" si="11"/>
        <v>0</v>
      </c>
      <c r="C86" s="172">
        <f>('Kalkulation_MS6+1'!$AC$13+'Kalkulation_MS6+1'!$AC$14)/100*'detail_MS6+1'!$B30</f>
        <v>0</v>
      </c>
      <c r="D86" s="172">
        <f>('Kalkulation_MS6+1'!$AC$13+'Kalkulation_MS6+1'!$AC$14)/100*'detail_MS6+1'!$O30</f>
        <v>0</v>
      </c>
      <c r="E86" s="172">
        <f>('Kalkulation_MS6+1'!$AC$13+'Kalkulation_MS6+1'!$AC$14)/100*'detail_MS6+1'!$AB30</f>
        <v>0</v>
      </c>
      <c r="F86" s="172">
        <f>('Kalkulation_MS6+1'!$AC$13+'Kalkulation_MS6+1'!$AC$14)/100*'detail_MS6+1'!$AO30</f>
        <v>0</v>
      </c>
      <c r="G86" s="172">
        <f>('Kalkulation_MS6+1'!$AC$13+'Kalkulation_MS6+1'!$AC$14)/100*'detail_MS6+1'!$BB30</f>
        <v>0</v>
      </c>
      <c r="H86" s="172">
        <f>('Kalkulation_MS6+1'!$AC$13+'Kalkulation_MS6+1'!$AC$14)/100*'detail_MS6+1'!$BO30</f>
        <v>0</v>
      </c>
      <c r="I86" s="172">
        <f>('Kalkulation_MS6+1'!$AC$13+'Kalkulation_MS6+1'!$AC$14)/100*'detail_MS6+1'!$CB30</f>
        <v>0</v>
      </c>
      <c r="J86" s="206">
        <f t="shared" si="12"/>
        <v>0</v>
      </c>
    </row>
    <row r="87" spans="1:10" outlineLevel="1">
      <c r="A87" s="1">
        <f t="shared" si="11"/>
        <v>0</v>
      </c>
      <c r="C87" s="172">
        <f>('Kalkulation_MS6+1'!$AD$13+'Kalkulation_MS6+1'!$AD$14)/100*'detail_MS6+1'!$B31</f>
        <v>0</v>
      </c>
      <c r="D87" s="172">
        <f>('Kalkulation_MS6+1'!$AD$13+'Kalkulation_MS6+1'!$AD$14)/100*'detail_MS6+1'!$O31</f>
        <v>0</v>
      </c>
      <c r="E87" s="172">
        <f>('Kalkulation_MS6+1'!$AD$13+'Kalkulation_MS6+1'!$AD$14)/100*'detail_MS6+1'!$AB31</f>
        <v>0</v>
      </c>
      <c r="F87" s="172">
        <f>('Kalkulation_MS6+1'!$AD$13+'Kalkulation_MS6+1'!$AD$14)/100*'detail_MS6+1'!$AO31</f>
        <v>0</v>
      </c>
      <c r="G87" s="172">
        <f>('Kalkulation_MS6+1'!$AD$13+'Kalkulation_MS6+1'!$AD$14)/100*'detail_MS6+1'!$BB31</f>
        <v>0</v>
      </c>
      <c r="H87" s="172">
        <f>('Kalkulation_MS6+1'!$AD$13+'Kalkulation_MS6+1'!$AD$14)/100*'detail_MS6+1'!$BO31</f>
        <v>0</v>
      </c>
      <c r="I87" s="172">
        <f>('Kalkulation_MS6+1'!$AD$13+'Kalkulation_MS6+1'!$AD$14)/100*'detail_MS6+1'!$CB31</f>
        <v>0</v>
      </c>
      <c r="J87" s="206">
        <f t="shared" si="12"/>
        <v>0</v>
      </c>
    </row>
    <row r="88" spans="1:10" outlineLevel="1">
      <c r="A88" s="1">
        <f t="shared" si="11"/>
        <v>0</v>
      </c>
      <c r="C88" s="172">
        <f>('Kalkulation_MS6+1'!$AE$13+'Kalkulation_MS6+1'!$AE$14)/100*'detail_MS6+1'!$B32</f>
        <v>0</v>
      </c>
      <c r="D88" s="172">
        <f>('Kalkulation_MS6+1'!$AE$13+'Kalkulation_MS6+1'!$AE$14)/100*'detail_MS6+1'!$O32</f>
        <v>0</v>
      </c>
      <c r="E88" s="172">
        <f>('Kalkulation_MS6+1'!$AE$13+'Kalkulation_MS6+1'!$AE$14)/100*'detail_MS6+1'!$AB32</f>
        <v>0</v>
      </c>
      <c r="F88" s="172">
        <f>('Kalkulation_MS6+1'!$AE$13+'Kalkulation_MS6+1'!$AE$14)/100*'detail_MS6+1'!$AO32</f>
        <v>0</v>
      </c>
      <c r="G88" s="172">
        <f>('Kalkulation_MS6+1'!$AE$13+'Kalkulation_MS6+1'!$AE$14)/100*'detail_MS6+1'!$BB32</f>
        <v>0</v>
      </c>
      <c r="H88" s="172">
        <f>('Kalkulation_MS6+1'!$AE$13+'Kalkulation_MS6+1'!$AE$14)/100*'detail_MS6+1'!$BO32</f>
        <v>0</v>
      </c>
      <c r="I88" s="172">
        <f>('Kalkulation_MS6+1'!$AE$13+'Kalkulation_MS6+1'!$AE$14)/100*'detail_MS6+1'!$CB32</f>
        <v>0</v>
      </c>
      <c r="J88" s="206">
        <f t="shared" si="12"/>
        <v>0</v>
      </c>
    </row>
    <row r="89" spans="1:10" outlineLevel="1">
      <c r="A89" s="1">
        <f t="shared" si="11"/>
        <v>0</v>
      </c>
      <c r="C89" s="172">
        <f>('Kalkulation_MS6+1'!$AF$13+'Kalkulation_MS6+1'!$AF$14)/100*'detail_MS6+1'!$B33</f>
        <v>0</v>
      </c>
      <c r="D89" s="172">
        <f>('Kalkulation_MS6+1'!$AF$13+'Kalkulation_MS6+1'!$AF$14)/100*'detail_MS6+1'!$O33</f>
        <v>0</v>
      </c>
      <c r="E89" s="172">
        <f>('Kalkulation_MS6+1'!$AF$13+'Kalkulation_MS6+1'!$AF$14)/100*'detail_MS6+1'!$AB33</f>
        <v>0</v>
      </c>
      <c r="F89" s="172">
        <f>('Kalkulation_MS6+1'!$AF$13+'Kalkulation_MS6+1'!$AF$14)/100*'detail_MS6+1'!$AO33</f>
        <v>0</v>
      </c>
      <c r="G89" s="172">
        <f>('Kalkulation_MS6+1'!$AF$13+'Kalkulation_MS6+1'!$AF$14)/100*'detail_MS6+1'!$BB33</f>
        <v>0</v>
      </c>
      <c r="H89" s="172">
        <f>('Kalkulation_MS6+1'!$AF$13+'Kalkulation_MS6+1'!$AF$14)/100*'detail_MS6+1'!$BO33</f>
        <v>0</v>
      </c>
      <c r="I89" s="172">
        <f>('Kalkulation_MS6+1'!$AF$13+'Kalkulation_MS6+1'!$AF$14)/100*'detail_MS6+1'!$CB33</f>
        <v>0</v>
      </c>
      <c r="J89" s="206">
        <f t="shared" si="12"/>
        <v>0</v>
      </c>
    </row>
    <row r="90" spans="1:10" outlineLevel="1">
      <c r="A90" s="1">
        <f t="shared" si="11"/>
        <v>0</v>
      </c>
      <c r="C90" s="172">
        <f>('Kalkulation_MS6+1'!$AG$13+'Kalkulation_MS6+1'!$AG$14)/100*'detail_MS6+1'!$B34</f>
        <v>0</v>
      </c>
      <c r="D90" s="172">
        <f>('Kalkulation_MS6+1'!$AG$13+'Kalkulation_MS6+1'!$AG$14)/100*'detail_MS6+1'!$O34</f>
        <v>0</v>
      </c>
      <c r="E90" s="172">
        <f>('Kalkulation_MS6+1'!$AG$13+'Kalkulation_MS6+1'!$AG$14)/100*'detail_MS6+1'!$AB34</f>
        <v>0</v>
      </c>
      <c r="F90" s="172">
        <f>('Kalkulation_MS6+1'!$AG$13+'Kalkulation_MS6+1'!$AG$14)/100*'detail_MS6+1'!$AO34</f>
        <v>0</v>
      </c>
      <c r="G90" s="172">
        <f>('Kalkulation_MS6+1'!$AG$13+'Kalkulation_MS6+1'!$AG$14)/100*'detail_MS6+1'!$BB34</f>
        <v>0</v>
      </c>
      <c r="H90" s="172">
        <f>('Kalkulation_MS6+1'!$AG$13+'Kalkulation_MS6+1'!$AG$14)/100*'detail_MS6+1'!$BO34</f>
        <v>0</v>
      </c>
      <c r="I90" s="172">
        <f>('Kalkulation_MS6+1'!$AG$13+'Kalkulation_MS6+1'!$AG$14)/100*'detail_MS6+1'!$CB34</f>
        <v>0</v>
      </c>
      <c r="J90" s="206">
        <f t="shared" si="12"/>
        <v>0</v>
      </c>
    </row>
    <row r="91" spans="1:10" outlineLevel="1">
      <c r="A91" s="1">
        <f t="shared" si="11"/>
        <v>0</v>
      </c>
      <c r="C91" s="172">
        <f>('Kalkulation_MS6+1'!$AH$13+'Kalkulation_MS6+1'!$AH$14)/100*'detail_MS6+1'!$B35</f>
        <v>0</v>
      </c>
      <c r="D91" s="172">
        <f>('Kalkulation_MS6+1'!$AH$13+'Kalkulation_MS6+1'!$AH$14)/100*'detail_MS6+1'!$O35</f>
        <v>0</v>
      </c>
      <c r="E91" s="172">
        <f>('Kalkulation_MS6+1'!$AH$13+'Kalkulation_MS6+1'!$AH$14)/100*'detail_MS6+1'!$AB35</f>
        <v>0</v>
      </c>
      <c r="F91" s="172">
        <f>('Kalkulation_MS6+1'!$AH$13+'Kalkulation_MS6+1'!$AH$14)/100*'detail_MS6+1'!$AO35</f>
        <v>0</v>
      </c>
      <c r="G91" s="172">
        <f>('Kalkulation_MS6+1'!$AH$13+'Kalkulation_MS6+1'!$AH$14)/100*'detail_MS6+1'!$BB35</f>
        <v>0</v>
      </c>
      <c r="H91" s="172">
        <f>('Kalkulation_MS6+1'!$AH$13+'Kalkulation_MS6+1'!$AH$14)/100*'detail_MS6+1'!$BO35</f>
        <v>0</v>
      </c>
      <c r="I91" s="172">
        <f>('Kalkulation_MS6+1'!$AH$13+'Kalkulation_MS6+1'!$AH$14)/100*'detail_MS6+1'!$CB35</f>
        <v>0</v>
      </c>
      <c r="J91" s="206">
        <f t="shared" si="12"/>
        <v>0</v>
      </c>
    </row>
    <row r="92" spans="1:10" outlineLevel="1">
      <c r="A92" s="1">
        <f t="shared" si="11"/>
        <v>0</v>
      </c>
      <c r="C92" s="172">
        <f>('Kalkulation_MS6+1'!$AI$13+'Kalkulation_MS6+1'!$AI$14)/100*'detail_MS6+1'!$B36</f>
        <v>0</v>
      </c>
      <c r="D92" s="172">
        <f>('Kalkulation_MS6+1'!$AI$13+'Kalkulation_MS6+1'!$AI$14)/100*'detail_MS6+1'!$O36</f>
        <v>0</v>
      </c>
      <c r="E92" s="172">
        <f>('Kalkulation_MS6+1'!$AI$13+'Kalkulation_MS6+1'!$AI$14)/100*'detail_MS6+1'!$AB36</f>
        <v>0</v>
      </c>
      <c r="F92" s="172">
        <f>('Kalkulation_MS6+1'!$AI$13+'Kalkulation_MS6+1'!$AI$14)/100*'detail_MS6+1'!$AO36</f>
        <v>0</v>
      </c>
      <c r="G92" s="172">
        <f>('Kalkulation_MS6+1'!$AI$13+'Kalkulation_MS6+1'!$AI$14)/100*'detail_MS6+1'!$BB36</f>
        <v>0</v>
      </c>
      <c r="H92" s="172">
        <f>('Kalkulation_MS6+1'!$AI$13+'Kalkulation_MS6+1'!$AI$14)/100*'detail_MS6+1'!$BO36</f>
        <v>0</v>
      </c>
      <c r="I92" s="172">
        <f>('Kalkulation_MS6+1'!$AI$13+'Kalkulation_MS6+1'!$AI$14)/100*'detail_MS6+1'!$CB36</f>
        <v>0</v>
      </c>
      <c r="J92" s="206">
        <f t="shared" si="12"/>
        <v>0</v>
      </c>
    </row>
    <row r="93" spans="1:10" outlineLevel="1">
      <c r="A93" s="1">
        <f t="shared" si="11"/>
        <v>0</v>
      </c>
      <c r="C93" s="172">
        <f>('Kalkulation_MS6+1'!$AJ$13+'Kalkulation_MS6+1'!$AJ$14)/100*'detail_MS6+1'!$B37</f>
        <v>0</v>
      </c>
      <c r="D93" s="172">
        <f>('Kalkulation_MS6+1'!$AJ$13+'Kalkulation_MS6+1'!$AJ$14)/100*'detail_MS6+1'!$O37</f>
        <v>0</v>
      </c>
      <c r="E93" s="172">
        <f>('Kalkulation_MS6+1'!$AJ$13+'Kalkulation_MS6+1'!$AJ$14)/100*'detail_MS6+1'!$AB37</f>
        <v>0</v>
      </c>
      <c r="F93" s="172">
        <f>('Kalkulation_MS6+1'!$AJ$13+'Kalkulation_MS6+1'!$AJ$14)/100*'detail_MS6+1'!$AO37</f>
        <v>0</v>
      </c>
      <c r="G93" s="172">
        <f>('Kalkulation_MS6+1'!$AJ$13+'Kalkulation_MS6+1'!$AJ$14)/100*'detail_MS6+1'!$BB37</f>
        <v>0</v>
      </c>
      <c r="H93" s="172">
        <f>('Kalkulation_MS6+1'!$AJ$13+'Kalkulation_MS6+1'!$AJ$14)/100*'detail_MS6+1'!$BO37</f>
        <v>0</v>
      </c>
      <c r="I93" s="172">
        <f>('Kalkulation_MS6+1'!$AJ$13+'Kalkulation_MS6+1'!$AJ$14)/100*'detail_MS6+1'!$CB37</f>
        <v>0</v>
      </c>
      <c r="J93" s="206">
        <f t="shared" si="12"/>
        <v>0</v>
      </c>
    </row>
    <row r="94" spans="1:10" outlineLevel="1">
      <c r="A94" s="1">
        <f t="shared" si="11"/>
        <v>0</v>
      </c>
      <c r="C94" s="172">
        <f>('Kalkulation_MS6+1'!$AK$13+'Kalkulation_MS6+1'!$AK$14)/100*'detail_MS6+1'!$B38</f>
        <v>0</v>
      </c>
      <c r="D94" s="172">
        <f>('Kalkulation_MS6+1'!$AK$13+'Kalkulation_MS6+1'!$AK$14)/100*'detail_MS6+1'!$O38</f>
        <v>0</v>
      </c>
      <c r="E94" s="172">
        <f>('Kalkulation_MS6+1'!$AK$13+'Kalkulation_MS6+1'!$AK$14)/100*'detail_MS6+1'!$AB38</f>
        <v>0</v>
      </c>
      <c r="F94" s="172">
        <f>('Kalkulation_MS6+1'!$AK$13+'Kalkulation_MS6+1'!$AK$14)/100*'detail_MS6+1'!$AO38</f>
        <v>0</v>
      </c>
      <c r="G94" s="172">
        <f>('Kalkulation_MS6+1'!$AK$13+'Kalkulation_MS6+1'!$AK$14)/100*'detail_MS6+1'!$BB38</f>
        <v>0</v>
      </c>
      <c r="H94" s="172">
        <f>('Kalkulation_MS6+1'!$AK$13+'Kalkulation_MS6+1'!$AK$14)/100*'detail_MS6+1'!$BO38</f>
        <v>0</v>
      </c>
      <c r="I94" s="172">
        <f>('Kalkulation_MS6+1'!$AK$13+'Kalkulation_MS6+1'!$AK$14)/100*'detail_MS6+1'!$CB38</f>
        <v>0</v>
      </c>
      <c r="J94" s="206">
        <f t="shared" si="12"/>
        <v>0</v>
      </c>
    </row>
    <row r="95" spans="1:10" outlineLevel="1">
      <c r="A95" s="1">
        <f t="shared" si="11"/>
        <v>0</v>
      </c>
      <c r="C95" s="172">
        <f>('Kalkulation_MS6+1'!$AL$13+'Kalkulation_MS6+1'!$AL$14)/100*'detail_MS6+1'!$B39</f>
        <v>0</v>
      </c>
      <c r="D95" s="172">
        <f>('Kalkulation_MS6+1'!$AL$13+'Kalkulation_MS6+1'!$AL$14)/100*'detail_MS6+1'!$O39</f>
        <v>0</v>
      </c>
      <c r="E95" s="172">
        <f>('Kalkulation_MS6+1'!$AL$13+'Kalkulation_MS6+1'!$AL$14)/100*'detail_MS6+1'!$AB39</f>
        <v>0</v>
      </c>
      <c r="F95" s="172">
        <f>('Kalkulation_MS6+1'!$AL$13+'Kalkulation_MS6+1'!$AL$14)/100*'detail_MS6+1'!$AO39</f>
        <v>0</v>
      </c>
      <c r="G95" s="172">
        <f>('Kalkulation_MS6+1'!$AL$13+'Kalkulation_MS6+1'!$AL$14)/100*'detail_MS6+1'!$BB39</f>
        <v>0</v>
      </c>
      <c r="H95" s="172">
        <f>('Kalkulation_MS6+1'!$AL$13+'Kalkulation_MS6+1'!$AL$14)/100*'detail_MS6+1'!$BO39</f>
        <v>0</v>
      </c>
      <c r="I95" s="172">
        <f>('Kalkulation_MS6+1'!$AL$13+'Kalkulation_MS6+1'!$AL$14)/100*'detail_MS6+1'!$CB39</f>
        <v>0</v>
      </c>
      <c r="J95" s="206">
        <f t="shared" si="12"/>
        <v>0</v>
      </c>
    </row>
    <row r="96" spans="1:10" outlineLevel="1">
      <c r="A96" s="1">
        <f t="shared" si="11"/>
        <v>0</v>
      </c>
      <c r="C96" s="172">
        <f>('Kalkulation_MS6+1'!$AM$13+'Kalkulation_MS6+1'!$AM$14)/100*'detail_MS6+1'!$B40</f>
        <v>0</v>
      </c>
      <c r="D96" s="172">
        <f>('Kalkulation_MS6+1'!$AM$13+'Kalkulation_MS6+1'!$AM$14)/100*'detail_MS6+1'!$O40</f>
        <v>0</v>
      </c>
      <c r="E96" s="172">
        <f>('Kalkulation_MS6+1'!$AM$13+'Kalkulation_MS6+1'!$AM$14)/100*'detail_MS6+1'!$AB40</f>
        <v>0</v>
      </c>
      <c r="F96" s="172">
        <f>('Kalkulation_MS6+1'!$AM$13+'Kalkulation_MS6+1'!$AM$14)/100*'detail_MS6+1'!$AO40</f>
        <v>0</v>
      </c>
      <c r="G96" s="172">
        <f>('Kalkulation_MS6+1'!$AM$13+'Kalkulation_MS6+1'!$AM$14)/100*'detail_MS6+1'!$BB40</f>
        <v>0</v>
      </c>
      <c r="H96" s="172">
        <f>('Kalkulation_MS6+1'!$AM$13+'Kalkulation_MS6+1'!$AM$14)/100*'detail_MS6+1'!$BO40</f>
        <v>0</v>
      </c>
      <c r="I96" s="172">
        <f>('Kalkulation_MS6+1'!$AM$13+'Kalkulation_MS6+1'!$AM$14)/100*'detail_MS6+1'!$CB40</f>
        <v>0</v>
      </c>
      <c r="J96" s="206">
        <f t="shared" si="12"/>
        <v>0</v>
      </c>
    </row>
    <row r="97" spans="1:11" outlineLevel="1">
      <c r="A97" s="1">
        <f t="shared" si="11"/>
        <v>0</v>
      </c>
      <c r="C97" s="172">
        <f>('Kalkulation_MS6+1'!$AN$13+'Kalkulation_MS6+1'!$AN$14)/100*'detail_MS6+1'!$B41</f>
        <v>0</v>
      </c>
      <c r="D97" s="172">
        <f>('Kalkulation_MS6+1'!$AN$13+'Kalkulation_MS6+1'!$AN$14)/100*'detail_MS6+1'!$O41</f>
        <v>0</v>
      </c>
      <c r="E97" s="172">
        <f>('Kalkulation_MS6+1'!$AN$13+'Kalkulation_MS6+1'!$AN$14)/100*'detail_MS6+1'!$AB41</f>
        <v>0</v>
      </c>
      <c r="F97" s="172">
        <f>('Kalkulation_MS6+1'!$AN$13+'Kalkulation_MS6+1'!$AN$14)/100*'detail_MS6+1'!$AO41</f>
        <v>0</v>
      </c>
      <c r="G97" s="172">
        <f>('Kalkulation_MS6+1'!$AN$13+'Kalkulation_MS6+1'!$AN$14)/100*'detail_MS6+1'!$BB41</f>
        <v>0</v>
      </c>
      <c r="H97" s="172">
        <f>('Kalkulation_MS6+1'!$AN$13+'Kalkulation_MS6+1'!$AN$14)/100*'detail_MS6+1'!$BO41</f>
        <v>0</v>
      </c>
      <c r="I97" s="172">
        <f>('Kalkulation_MS6+1'!$AN$13+'Kalkulation_MS6+1'!$AN$14)/100*'detail_MS6+1'!$CB41</f>
        <v>0</v>
      </c>
      <c r="J97" s="206">
        <f t="shared" si="12"/>
        <v>0</v>
      </c>
    </row>
    <row r="98" spans="1:11" outlineLevel="1">
      <c r="A98" s="1">
        <f t="shared" si="11"/>
        <v>0</v>
      </c>
      <c r="C98" s="172">
        <f>('Kalkulation_MS6+1'!$AO$13+'Kalkulation_MS6+1'!$AO$14)/100*'detail_MS6+1'!$B42</f>
        <v>0</v>
      </c>
      <c r="D98" s="172">
        <f>('Kalkulation_MS6+1'!$AO$13+'Kalkulation_MS6+1'!$AO$14)/100*'detail_MS6+1'!$O42</f>
        <v>0</v>
      </c>
      <c r="E98" s="172">
        <f>('Kalkulation_MS6+1'!$AO$13+'Kalkulation_MS6+1'!$AO$14)/100*'detail_MS6+1'!$AB42</f>
        <v>0</v>
      </c>
      <c r="F98" s="172">
        <f>('Kalkulation_MS6+1'!$AO$13+'Kalkulation_MS6+1'!$AO$14)/100*'detail_MS6+1'!$AO42</f>
        <v>0</v>
      </c>
      <c r="G98" s="172">
        <f>('Kalkulation_MS6+1'!$AO$13+'Kalkulation_MS6+1'!$AO$14)/100*'detail_MS6+1'!$BB42</f>
        <v>0</v>
      </c>
      <c r="H98" s="172">
        <f>('Kalkulation_MS6+1'!$AO$13+'Kalkulation_MS6+1'!$AO$14)/100*'detail_MS6+1'!$BO42</f>
        <v>0</v>
      </c>
      <c r="I98" s="172">
        <f>('Kalkulation_MS6+1'!$AO$13+'Kalkulation_MS6+1'!$AO$14)/100*'detail_MS6+1'!$CB42</f>
        <v>0</v>
      </c>
      <c r="J98" s="206">
        <f t="shared" si="12"/>
        <v>0</v>
      </c>
    </row>
    <row r="99" spans="1:11" outlineLevel="1">
      <c r="A99" s="1">
        <f t="shared" si="11"/>
        <v>0</v>
      </c>
      <c r="C99" s="172">
        <f>('Kalkulation_MS6+1'!$AP$13+'Kalkulation_MS6+1'!$AP$14)/100*'detail_MS6+1'!$B43</f>
        <v>0</v>
      </c>
      <c r="D99" s="172">
        <f>('Kalkulation_MS6+1'!$AP$13+'Kalkulation_MS6+1'!$AP$14)/100*'detail_MS6+1'!$O43</f>
        <v>0</v>
      </c>
      <c r="E99" s="172">
        <f>('Kalkulation_MS6+1'!$AP$13+'Kalkulation_MS6+1'!$AP$14)/100*'detail_MS6+1'!$AB43</f>
        <v>0</v>
      </c>
      <c r="F99" s="172">
        <f>('Kalkulation_MS6+1'!$AP$13+'Kalkulation_MS6+1'!$AP$14)/100*'detail_MS6+1'!$AO43</f>
        <v>0</v>
      </c>
      <c r="G99" s="172">
        <f>('Kalkulation_MS6+1'!$AP$13+'Kalkulation_MS6+1'!$AP$14)/100*'detail_MS6+1'!$BB43</f>
        <v>0</v>
      </c>
      <c r="H99" s="172">
        <f>('Kalkulation_MS6+1'!$AP$13+'Kalkulation_MS6+1'!$AP$14)/100*'detail_MS6+1'!$BO43</f>
        <v>0</v>
      </c>
      <c r="I99" s="172">
        <f>('Kalkulation_MS6+1'!$AP$13+'Kalkulation_MS6+1'!$AP$14)/100*'detail_MS6+1'!$CB43</f>
        <v>0</v>
      </c>
      <c r="J99" s="206">
        <f t="shared" si="12"/>
        <v>0</v>
      </c>
    </row>
    <row r="100" spans="1:11" outlineLevel="1">
      <c r="A100" s="1">
        <f t="shared" si="11"/>
        <v>0</v>
      </c>
      <c r="C100" s="172">
        <f>('Kalkulation_MS6+1'!$AQ$13+'Kalkulation_MS6+1'!$AQ$14)/100*'detail_MS6+1'!$B44</f>
        <v>0</v>
      </c>
      <c r="D100" s="172">
        <f>('Kalkulation_MS6+1'!$AQ$13+'Kalkulation_MS6+1'!$AQ$14)/100*'detail_MS6+1'!$O44</f>
        <v>0</v>
      </c>
      <c r="E100" s="172">
        <f>('Kalkulation_MS6+1'!$AQ$13+'Kalkulation_MS6+1'!$AQ$14)/100*'detail_MS6+1'!$AB44</f>
        <v>0</v>
      </c>
      <c r="F100" s="172">
        <f>('Kalkulation_MS6+1'!$AQ$13+'Kalkulation_MS6+1'!$AQ$14)/100*'detail_MS6+1'!$AO44</f>
        <v>0</v>
      </c>
      <c r="G100" s="172">
        <f>('Kalkulation_MS6+1'!$AQ$13+'Kalkulation_MS6+1'!$AQ$14)/100*'detail_MS6+1'!$BB44</f>
        <v>0</v>
      </c>
      <c r="H100" s="172">
        <f>('Kalkulation_MS6+1'!$AQ$13+'Kalkulation_MS6+1'!$AQ$14)/100*'detail_MS6+1'!$BO44</f>
        <v>0</v>
      </c>
      <c r="I100" s="172">
        <f>('Kalkulation_MS6+1'!$AQ$13+'Kalkulation_MS6+1'!$AQ$14)/100*'detail_MS6+1'!$CB44</f>
        <v>0</v>
      </c>
      <c r="J100" s="206">
        <f t="shared" si="12"/>
        <v>0</v>
      </c>
    </row>
    <row r="101" spans="1:11" outlineLevel="1">
      <c r="A101" s="1">
        <f t="shared" si="11"/>
        <v>0</v>
      </c>
      <c r="C101" s="172">
        <f>('Kalkulation_MS6+1'!$AR$13+'Kalkulation_MS6+1'!$AR$14)/100*'detail_MS6+1'!$B45</f>
        <v>0</v>
      </c>
      <c r="D101" s="172">
        <f>('Kalkulation_MS6+1'!$AR$13+'Kalkulation_MS6+1'!$AR$14)/100*'detail_MS6+1'!$O45</f>
        <v>0</v>
      </c>
      <c r="E101" s="172">
        <f>('Kalkulation_MS6+1'!$AR$13+'Kalkulation_MS6+1'!$AR$14)/100*'detail_MS6+1'!$AB45</f>
        <v>0</v>
      </c>
      <c r="F101" s="172">
        <f>('Kalkulation_MS6+1'!$AR$13+'Kalkulation_MS6+1'!$AR$14)/100*'detail_MS6+1'!$AO45</f>
        <v>0</v>
      </c>
      <c r="G101" s="172">
        <f>('Kalkulation_MS6+1'!$AR$13+'Kalkulation_MS6+1'!$AR$14)/100*'detail_MS6+1'!$BB45</f>
        <v>0</v>
      </c>
      <c r="H101" s="172">
        <f>('Kalkulation_MS6+1'!$AR$13+'Kalkulation_MS6+1'!$AR$14)/100*'detail_MS6+1'!$BO45</f>
        <v>0</v>
      </c>
      <c r="I101" s="172">
        <f>('Kalkulation_MS6+1'!$AR$13+'Kalkulation_MS6+1'!$AR$14)/100*'detail_MS6+1'!$CB45</f>
        <v>0</v>
      </c>
      <c r="J101" s="206">
        <f t="shared" si="12"/>
        <v>0</v>
      </c>
    </row>
    <row r="102" spans="1:11" outlineLevel="1">
      <c r="A102" s="1">
        <f t="shared" si="11"/>
        <v>0</v>
      </c>
      <c r="C102" s="172">
        <f>('Kalkulation_MS6+1'!$AS$13+'Kalkulation_MS6+1'!$AS$14)/100*'detail_MS6+1'!$B46</f>
        <v>0</v>
      </c>
      <c r="D102" s="172">
        <f>('Kalkulation_MS6+1'!$AS$13+'Kalkulation_MS6+1'!$AS$14)/100*'detail_MS6+1'!$O46</f>
        <v>0</v>
      </c>
      <c r="E102" s="172">
        <f>('Kalkulation_MS6+1'!$AS$13+'Kalkulation_MS6+1'!$AS$14)/100*'detail_MS6+1'!$AB46</f>
        <v>0</v>
      </c>
      <c r="F102" s="172">
        <f>('Kalkulation_MS6+1'!$AS$13+'Kalkulation_MS6+1'!$AS$14)/100*'detail_MS6+1'!$AO46</f>
        <v>0</v>
      </c>
      <c r="G102" s="172">
        <f>('Kalkulation_MS6+1'!$AS$13+'Kalkulation_MS6+1'!$AS$14)/100*'detail_MS6+1'!$BB46</f>
        <v>0</v>
      </c>
      <c r="H102" s="172">
        <f>('Kalkulation_MS6+1'!$AS$13+'Kalkulation_MS6+1'!$AS$14)/100*'detail_MS6+1'!$BO46</f>
        <v>0</v>
      </c>
      <c r="I102" s="172">
        <f>('Kalkulation_MS6+1'!$AS$13+'Kalkulation_MS6+1'!$AS$14)/100*'detail_MS6+1'!$CB46</f>
        <v>0</v>
      </c>
      <c r="J102" s="206">
        <f t="shared" si="12"/>
        <v>0</v>
      </c>
    </row>
    <row r="103" spans="1:11" outlineLevel="1">
      <c r="A103" s="88" t="s">
        <v>440</v>
      </c>
      <c r="B103" s="88"/>
      <c r="C103" s="201">
        <f>SUM(C63:C102)</f>
        <v>0</v>
      </c>
      <c r="D103" s="201">
        <f t="shared" ref="D103:J103" si="13">SUM(D63:D102)</f>
        <v>0</v>
      </c>
      <c r="E103" s="201">
        <f t="shared" si="13"/>
        <v>0</v>
      </c>
      <c r="F103" s="201">
        <f t="shared" si="13"/>
        <v>0</v>
      </c>
      <c r="G103" s="201">
        <f t="shared" si="13"/>
        <v>0</v>
      </c>
      <c r="H103" s="201">
        <f t="shared" si="13"/>
        <v>0</v>
      </c>
      <c r="I103" s="201">
        <f t="shared" si="13"/>
        <v>0</v>
      </c>
      <c r="J103" s="79">
        <f t="shared" si="13"/>
        <v>0</v>
      </c>
      <c r="K103" s="172">
        <f>'Kalkulation_MS6+1'!AT50*7</f>
        <v>0</v>
      </c>
    </row>
    <row r="104" spans="1:11" outlineLevel="1">
      <c r="A104" s="203" t="s">
        <v>405</v>
      </c>
      <c r="J104" s="205">
        <f t="shared" si="8"/>
        <v>0</v>
      </c>
    </row>
    <row r="105" spans="1:11" outlineLevel="1">
      <c r="A105" s="1">
        <f t="shared" ref="A105:A144" si="14">A63</f>
        <v>0</v>
      </c>
      <c r="C105" s="172">
        <f>('Kalkulation_MS6+1'!$F$16)/100*'detail_MS6+1'!B7</f>
        <v>0</v>
      </c>
      <c r="D105" s="172">
        <f>('Kalkulation_MS6+1'!$F$16)/100*'detail_MS6+1'!O7</f>
        <v>0</v>
      </c>
      <c r="E105" s="172">
        <f>('Kalkulation_MS6+1'!$F$16)/100*'detail_MS6+1'!AB7</f>
        <v>0</v>
      </c>
      <c r="F105" s="172">
        <f>('Kalkulation_MS6+1'!$F$16)/100*'detail_MS6+1'!AO7</f>
        <v>0</v>
      </c>
      <c r="G105" s="172">
        <f>('Kalkulation_MS6+1'!$F$16)/100*'detail_MS6+1'!BB7</f>
        <v>0</v>
      </c>
      <c r="H105" s="172">
        <f>('Kalkulation_MS6+1'!$F$16)/100*'detail_MS6+1'!BO7</f>
        <v>0</v>
      </c>
      <c r="I105" s="172">
        <f>('Kalkulation_MS6+1'!$F$16)/100*'detail_MS6+1'!CB7</f>
        <v>0</v>
      </c>
      <c r="J105" s="206">
        <f t="shared" si="8"/>
        <v>0</v>
      </c>
    </row>
    <row r="106" spans="1:11" outlineLevel="1">
      <c r="A106" s="1">
        <f t="shared" si="14"/>
        <v>0</v>
      </c>
      <c r="C106" s="172">
        <f>('Kalkulation_MS6+1'!$G$16)/100*'detail_MS6+1'!B8</f>
        <v>0</v>
      </c>
      <c r="D106" s="172">
        <f>('Kalkulation_MS6+1'!$G$16)/100*'detail_MS6+1'!O8</f>
        <v>0</v>
      </c>
      <c r="E106" s="172">
        <f>('Kalkulation_MS6+1'!$G$16)/100*'detail_MS6+1'!AB8</f>
        <v>0</v>
      </c>
      <c r="F106" s="172">
        <f>('Kalkulation_MS6+1'!$G$16)/100*'detail_MS6+1'!AO8</f>
        <v>0</v>
      </c>
      <c r="G106" s="172">
        <f>('Kalkulation_MS6+1'!$G$16)/100*'detail_MS6+1'!BB8</f>
        <v>0</v>
      </c>
      <c r="H106" s="172">
        <f>('Kalkulation_MS6+1'!$G$16)/100*'detail_MS6+1'!BO8</f>
        <v>0</v>
      </c>
      <c r="I106" s="172">
        <f>('Kalkulation_MS6+1'!$G$16)/100*'detail_MS6+1'!CB8</f>
        <v>0</v>
      </c>
      <c r="J106" s="206">
        <f t="shared" si="8"/>
        <v>0</v>
      </c>
    </row>
    <row r="107" spans="1:11" outlineLevel="1">
      <c r="A107" s="1">
        <f t="shared" si="14"/>
        <v>0</v>
      </c>
      <c r="C107" s="172">
        <f>('Kalkulation_MS6+1'!$H$16)/100*'detail_MS6+1'!B9</f>
        <v>0</v>
      </c>
      <c r="D107" s="172">
        <f>('Kalkulation_MS6+1'!$H$16)/100*'detail_MS6+1'!O9</f>
        <v>0</v>
      </c>
      <c r="E107" s="172">
        <f>('Kalkulation_MS6+1'!$H$16)/100*'detail_MS6+1'!AB9</f>
        <v>0</v>
      </c>
      <c r="F107" s="172">
        <f>('Kalkulation_MS6+1'!$H$16)/100*'detail_MS6+1'!AO9</f>
        <v>0</v>
      </c>
      <c r="G107" s="172">
        <f>('Kalkulation_MS6+1'!$H$16)/100*'detail_MS6+1'!BB9</f>
        <v>0</v>
      </c>
      <c r="H107" s="172">
        <f>('Kalkulation_MS6+1'!$H$16)/100*'detail_MS6+1'!BO9</f>
        <v>0</v>
      </c>
      <c r="I107" s="172">
        <f>('Kalkulation_MS6+1'!$H$16)/100*'detail_MS6+1'!CB9</f>
        <v>0</v>
      </c>
      <c r="J107" s="206">
        <f t="shared" si="8"/>
        <v>0</v>
      </c>
    </row>
    <row r="108" spans="1:11" outlineLevel="1">
      <c r="A108" s="1">
        <f t="shared" si="14"/>
        <v>0</v>
      </c>
      <c r="C108" s="172">
        <f>('Kalkulation_MS6+1'!$I$16)/100*'detail_MS6+1'!B10</f>
        <v>0</v>
      </c>
      <c r="D108" s="172">
        <f>('Kalkulation_MS6+1'!$I$16)/100*'detail_MS6+1'!O10</f>
        <v>0</v>
      </c>
      <c r="E108" s="172">
        <f>('Kalkulation_MS6+1'!$I$16)/100*'detail_MS6+1'!AB10</f>
        <v>0</v>
      </c>
      <c r="F108" s="172">
        <f>('Kalkulation_MS6+1'!$I$16)/100*'detail_MS6+1'!AO10</f>
        <v>0</v>
      </c>
      <c r="G108" s="172">
        <f>('Kalkulation_MS6+1'!$I$16)/100*'detail_MS6+1'!BB10</f>
        <v>0</v>
      </c>
      <c r="H108" s="172">
        <f>('Kalkulation_MS6+1'!$I$16)/100*'detail_MS6+1'!BO10</f>
        <v>0</v>
      </c>
      <c r="I108" s="172">
        <f>('Kalkulation_MS6+1'!$I$16)/100*'detail_MS6+1'!CB10</f>
        <v>0</v>
      </c>
      <c r="J108" s="206">
        <f t="shared" si="8"/>
        <v>0</v>
      </c>
    </row>
    <row r="109" spans="1:11" outlineLevel="1">
      <c r="A109" s="1">
        <f t="shared" si="14"/>
        <v>0</v>
      </c>
      <c r="C109" s="172">
        <f>('Kalkulation_MS6+1'!$J$16)/100*'detail_MS6+1'!B11</f>
        <v>0</v>
      </c>
      <c r="D109" s="172">
        <f>('Kalkulation_MS6+1'!$J$16)/100*'detail_MS6+1'!O11</f>
        <v>0</v>
      </c>
      <c r="E109" s="172">
        <f>('Kalkulation_MS6+1'!$J$16)/100*'detail_MS6+1'!AB11</f>
        <v>0</v>
      </c>
      <c r="F109" s="172">
        <f>('Kalkulation_MS6+1'!$J$16)/100*'detail_MS6+1'!AO11</f>
        <v>0</v>
      </c>
      <c r="G109" s="172">
        <f>('Kalkulation_MS6+1'!$J$16)/100*'detail_MS6+1'!BB11</f>
        <v>0</v>
      </c>
      <c r="H109" s="172">
        <f>('Kalkulation_MS6+1'!$J$16)/100*'detail_MS6+1'!BO11</f>
        <v>0</v>
      </c>
      <c r="I109" s="172">
        <f>('Kalkulation_MS6+1'!$J$16)/100*'detail_MS6+1'!CB11</f>
        <v>0</v>
      </c>
      <c r="J109" s="206">
        <f t="shared" si="8"/>
        <v>0</v>
      </c>
    </row>
    <row r="110" spans="1:11" outlineLevel="1">
      <c r="A110" s="1">
        <f t="shared" si="14"/>
        <v>0</v>
      </c>
      <c r="C110" s="172">
        <f>('Kalkulation_MS6+1'!$K$16)/100*'detail_MS6+1'!B12</f>
        <v>0</v>
      </c>
      <c r="D110" s="172">
        <f>('Kalkulation_MS6+1'!$K$16)/100*'detail_MS6+1'!O12</f>
        <v>0</v>
      </c>
      <c r="E110" s="172">
        <f>('Kalkulation_MS6+1'!$K$16)/100*'detail_MS6+1'!AB12</f>
        <v>0</v>
      </c>
      <c r="F110" s="172">
        <f>('Kalkulation_MS6+1'!$K$16)/100*'detail_MS6+1'!AO12</f>
        <v>0</v>
      </c>
      <c r="G110" s="172">
        <f>('Kalkulation_MS6+1'!$K$16)/100*'detail_MS6+1'!BB12</f>
        <v>0</v>
      </c>
      <c r="H110" s="172">
        <f>('Kalkulation_MS6+1'!$K$16)/100*'detail_MS6+1'!BO12</f>
        <v>0</v>
      </c>
      <c r="I110" s="172">
        <f>('Kalkulation_MS6+1'!$K$16)/100*'detail_MS6+1'!CB12</f>
        <v>0</v>
      </c>
      <c r="J110" s="206">
        <f t="shared" si="8"/>
        <v>0</v>
      </c>
    </row>
    <row r="111" spans="1:11" outlineLevel="1">
      <c r="A111" s="1">
        <f t="shared" si="14"/>
        <v>0</v>
      </c>
      <c r="C111" s="172">
        <f>('Kalkulation_MS6+1'!$L$16)/100*'detail_MS6+1'!B13</f>
        <v>0</v>
      </c>
      <c r="D111" s="172">
        <f>('Kalkulation_MS6+1'!$L$16)/100*'detail_MS6+1'!O13</f>
        <v>0</v>
      </c>
      <c r="E111" s="172">
        <f>('Kalkulation_MS6+1'!$L$16)/100*'detail_MS6+1'!AB13</f>
        <v>0</v>
      </c>
      <c r="F111" s="172">
        <f>('Kalkulation_MS6+1'!$L$16)/100*'detail_MS6+1'!AO13</f>
        <v>0</v>
      </c>
      <c r="G111" s="172">
        <f>('Kalkulation_MS6+1'!$L$16)/100*'detail_MS6+1'!BB13</f>
        <v>0</v>
      </c>
      <c r="H111" s="172">
        <f>('Kalkulation_MS6+1'!$L$16)/100*'detail_MS6+1'!BO13</f>
        <v>0</v>
      </c>
      <c r="I111" s="172">
        <f>('Kalkulation_MS6+1'!$L$16)/100*'detail_MS6+1'!CB13</f>
        <v>0</v>
      </c>
      <c r="J111" s="206">
        <f t="shared" si="8"/>
        <v>0</v>
      </c>
    </row>
    <row r="112" spans="1:11" outlineLevel="1">
      <c r="A112" s="1">
        <f t="shared" si="14"/>
        <v>0</v>
      </c>
      <c r="C112" s="172">
        <f>('Kalkulation_MS6+1'!$M$16)/100*'detail_MS6+1'!B14</f>
        <v>0</v>
      </c>
      <c r="D112" s="172">
        <f>('Kalkulation_MS6+1'!$M$16)/100*'detail_MS6+1'!O14</f>
        <v>0</v>
      </c>
      <c r="E112" s="172">
        <f>('Kalkulation_MS6+1'!$M$16)/100*'detail_MS6+1'!AB14</f>
        <v>0</v>
      </c>
      <c r="F112" s="172">
        <f>('Kalkulation_MS6+1'!$M$16)/100*'detail_MS6+1'!AO14</f>
        <v>0</v>
      </c>
      <c r="G112" s="172">
        <f>('Kalkulation_MS6+1'!$M$16)/100*'detail_MS6+1'!BB14</f>
        <v>0</v>
      </c>
      <c r="H112" s="172">
        <f>('Kalkulation_MS6+1'!$M$16)/100*'detail_MS6+1'!BO14</f>
        <v>0</v>
      </c>
      <c r="I112" s="172">
        <f>('Kalkulation_MS6+1'!$M$16)/100*'detail_MS6+1'!CB14</f>
        <v>0</v>
      </c>
      <c r="J112" s="206">
        <f t="shared" si="8"/>
        <v>0</v>
      </c>
    </row>
    <row r="113" spans="1:10" outlineLevel="1">
      <c r="A113" s="1">
        <f t="shared" si="14"/>
        <v>0</v>
      </c>
      <c r="C113" s="172">
        <f>('Kalkulation_MS6+1'!$N$16)/100*'detail_MS6+1'!B15</f>
        <v>0</v>
      </c>
      <c r="D113" s="172">
        <f>('Kalkulation_MS6+1'!$N$16)/100*'detail_MS6+1'!O15</f>
        <v>0</v>
      </c>
      <c r="E113" s="172">
        <f>('Kalkulation_MS6+1'!$N$16)/100*'detail_MS6+1'!AB15</f>
        <v>0</v>
      </c>
      <c r="F113" s="172">
        <f>('Kalkulation_MS6+1'!$N$16)/100*'detail_MS6+1'!AO15</f>
        <v>0</v>
      </c>
      <c r="G113" s="172">
        <f>('Kalkulation_MS6+1'!$N$16)/100*'detail_MS6+1'!BB15</f>
        <v>0</v>
      </c>
      <c r="H113" s="172">
        <f>('Kalkulation_MS6+1'!$N$16)/100*'detail_MS6+1'!BO15</f>
        <v>0</v>
      </c>
      <c r="I113" s="172">
        <f>('Kalkulation_MS6+1'!$N$16)/100*'detail_MS6+1'!CB15</f>
        <v>0</v>
      </c>
      <c r="J113" s="206">
        <f t="shared" si="8"/>
        <v>0</v>
      </c>
    </row>
    <row r="114" spans="1:10" outlineLevel="1">
      <c r="A114" s="1">
        <f t="shared" si="14"/>
        <v>0</v>
      </c>
      <c r="C114" s="172">
        <f>('Kalkulation_MS6+1'!$O$16)/100*'detail_MS6+1'!B16</f>
        <v>0</v>
      </c>
      <c r="D114" s="172">
        <f>('Kalkulation_MS6+1'!$O$16)/100*'detail_MS6+1'!O16</f>
        <v>0</v>
      </c>
      <c r="E114" s="172">
        <f>('Kalkulation_MS6+1'!$O$16)/100*'detail_MS6+1'!AB16</f>
        <v>0</v>
      </c>
      <c r="F114" s="172">
        <f>('Kalkulation_MS6+1'!$O$16)/100*'detail_MS6+1'!AO16</f>
        <v>0</v>
      </c>
      <c r="G114" s="172">
        <f>('Kalkulation_MS6+1'!$O$16)/100*'detail_MS6+1'!BB16</f>
        <v>0</v>
      </c>
      <c r="H114" s="172">
        <f>('Kalkulation_MS6+1'!$O$16)/100*'detail_MS6+1'!BO16</f>
        <v>0</v>
      </c>
      <c r="I114" s="172">
        <f>('Kalkulation_MS6+1'!$O$16)/100*'detail_MS6+1'!CB16</f>
        <v>0</v>
      </c>
      <c r="J114" s="206">
        <f t="shared" si="8"/>
        <v>0</v>
      </c>
    </row>
    <row r="115" spans="1:10" outlineLevel="1">
      <c r="A115" s="1">
        <f t="shared" si="14"/>
        <v>0</v>
      </c>
      <c r="C115" s="172">
        <f>('Kalkulation_MS6+1'!$P$16)/100*'detail_MS6+1'!B17</f>
        <v>0</v>
      </c>
      <c r="D115" s="172">
        <f>('Kalkulation_MS6+1'!$P$16)/100*'detail_MS6+1'!O17</f>
        <v>0</v>
      </c>
      <c r="E115" s="172">
        <f>('Kalkulation_MS6+1'!$P$16)/100*'detail_MS6+1'!AB17</f>
        <v>0</v>
      </c>
      <c r="F115" s="172">
        <f>('Kalkulation_MS6+1'!$P$16)/100*'detail_MS6+1'!AO17</f>
        <v>0</v>
      </c>
      <c r="G115" s="172">
        <f>('Kalkulation_MS6+1'!$P$16)/100*'detail_MS6+1'!BB17</f>
        <v>0</v>
      </c>
      <c r="H115" s="172">
        <f>('Kalkulation_MS6+1'!$P$16)/100*'detail_MS6+1'!BO17</f>
        <v>0</v>
      </c>
      <c r="I115" s="172">
        <f>('Kalkulation_MS6+1'!$P$16)/100*'detail_MS6+1'!CB17</f>
        <v>0</v>
      </c>
      <c r="J115" s="206">
        <f t="shared" ref="J115:J144" si="15">SUM(C115:I115)</f>
        <v>0</v>
      </c>
    </row>
    <row r="116" spans="1:10" outlineLevel="1">
      <c r="A116" s="1">
        <f t="shared" si="14"/>
        <v>0</v>
      </c>
      <c r="C116" s="172">
        <f>('Kalkulation_MS6+1'!$Q$16)/100*'detail_MS6+1'!B18</f>
        <v>0</v>
      </c>
      <c r="D116" s="172">
        <f>('Kalkulation_MS6+1'!$Q$16)/100*'detail_MS6+1'!O18</f>
        <v>0</v>
      </c>
      <c r="E116" s="172">
        <f>('Kalkulation_MS6+1'!$Q$16)/100*'detail_MS6+1'!AB18</f>
        <v>0</v>
      </c>
      <c r="F116" s="172">
        <f>('Kalkulation_MS6+1'!$Q$16)/100*'detail_MS6+1'!AO18</f>
        <v>0</v>
      </c>
      <c r="G116" s="172">
        <f>('Kalkulation_MS6+1'!$Q$16)/100*'detail_MS6+1'!BB18</f>
        <v>0</v>
      </c>
      <c r="H116" s="172">
        <f>('Kalkulation_MS6+1'!$Q$16)/100*'detail_MS6+1'!BO18</f>
        <v>0</v>
      </c>
      <c r="I116" s="172">
        <f>('Kalkulation_MS6+1'!$Q$16)/100*'detail_MS6+1'!CB18</f>
        <v>0</v>
      </c>
      <c r="J116" s="206">
        <f t="shared" si="15"/>
        <v>0</v>
      </c>
    </row>
    <row r="117" spans="1:10" outlineLevel="1">
      <c r="A117" s="1">
        <f t="shared" si="14"/>
        <v>0</v>
      </c>
      <c r="C117" s="172">
        <f>('Kalkulation_MS6+1'!$R$16)/100*'detail_MS6+1'!B19</f>
        <v>0</v>
      </c>
      <c r="D117" s="172">
        <f>('Kalkulation_MS6+1'!$R$16)/100*'detail_MS6+1'!O19</f>
        <v>0</v>
      </c>
      <c r="E117" s="172">
        <f>('Kalkulation_MS6+1'!$R$16)/100*'detail_MS6+1'!AB19</f>
        <v>0</v>
      </c>
      <c r="F117" s="172">
        <f>('Kalkulation_MS6+1'!$R$16)/100*'detail_MS6+1'!AO19</f>
        <v>0</v>
      </c>
      <c r="G117" s="172">
        <f>('Kalkulation_MS6+1'!$R$16)/100*'detail_MS6+1'!BB19</f>
        <v>0</v>
      </c>
      <c r="H117" s="172">
        <f>('Kalkulation_MS6+1'!$R$16)/100*'detail_MS6+1'!BO19</f>
        <v>0</v>
      </c>
      <c r="I117" s="172">
        <f>('Kalkulation_MS6+1'!$R$16)/100*'detail_MS6+1'!CB19</f>
        <v>0</v>
      </c>
      <c r="J117" s="206">
        <f t="shared" si="15"/>
        <v>0</v>
      </c>
    </row>
    <row r="118" spans="1:10" outlineLevel="1">
      <c r="A118" s="1">
        <f t="shared" si="14"/>
        <v>0</v>
      </c>
      <c r="C118" s="172">
        <f>('Kalkulation_MS6+1'!$S$16)/100*'detail_MS6+1'!$B20</f>
        <v>0</v>
      </c>
      <c r="D118" s="172">
        <f>('Kalkulation_MS6+1'!$S$16)/100*'detail_MS6+1'!$O20</f>
        <v>0</v>
      </c>
      <c r="E118" s="172">
        <f>('Kalkulation_MS6+1'!$S$16)/100*'detail_MS6+1'!$AB20</f>
        <v>0</v>
      </c>
      <c r="F118" s="172">
        <f>('Kalkulation_MS6+1'!$S$16)/100*'detail_MS6+1'!$AO20</f>
        <v>0</v>
      </c>
      <c r="G118" s="172">
        <f>('Kalkulation_MS6+1'!$S$16)/100*'detail_MS6+1'!$BB20</f>
        <v>0</v>
      </c>
      <c r="H118" s="172">
        <f>('Kalkulation_MS6+1'!$S$16)/100*'detail_MS6+1'!$BO20</f>
        <v>0</v>
      </c>
      <c r="I118" s="172">
        <f>('Kalkulation_MS6+1'!$S$16)/100*'detail_MS6+1'!$CB20</f>
        <v>0</v>
      </c>
      <c r="J118" s="206">
        <f t="shared" si="15"/>
        <v>0</v>
      </c>
    </row>
    <row r="119" spans="1:10" outlineLevel="1">
      <c r="A119" s="1">
        <f t="shared" si="14"/>
        <v>0</v>
      </c>
      <c r="C119" s="172">
        <f>('Kalkulation_MS6+1'!$T$16)/100*'detail_MS6+1'!$B21</f>
        <v>0</v>
      </c>
      <c r="D119" s="172">
        <f>('Kalkulation_MS6+1'!$T$16)/100*'detail_MS6+1'!$O21</f>
        <v>0</v>
      </c>
      <c r="E119" s="172">
        <f>('Kalkulation_MS6+1'!$T$16)/100*'detail_MS6+1'!$AB21</f>
        <v>0</v>
      </c>
      <c r="F119" s="172">
        <f>('Kalkulation_MS6+1'!$T$16)/100*'detail_MS6+1'!$AO21</f>
        <v>0</v>
      </c>
      <c r="G119" s="172">
        <f>('Kalkulation_MS6+1'!$T$16)/100*'detail_MS6+1'!$BB21</f>
        <v>0</v>
      </c>
      <c r="H119" s="172">
        <f>('Kalkulation_MS6+1'!$T$16)/100*'detail_MS6+1'!$BO21</f>
        <v>0</v>
      </c>
      <c r="I119" s="172">
        <f>('Kalkulation_MS6+1'!$T$16)/100*'detail_MS6+1'!$CB21</f>
        <v>0</v>
      </c>
      <c r="J119" s="206">
        <f t="shared" si="15"/>
        <v>0</v>
      </c>
    </row>
    <row r="120" spans="1:10" outlineLevel="1">
      <c r="A120" s="1">
        <f t="shared" si="14"/>
        <v>0</v>
      </c>
      <c r="C120" s="172">
        <f>('Kalkulation_MS6+1'!$U$16)/100*'detail_MS6+1'!$B22</f>
        <v>0</v>
      </c>
      <c r="D120" s="172">
        <f>('Kalkulation_MS6+1'!$U$16)/100*'detail_MS6+1'!$O22</f>
        <v>0</v>
      </c>
      <c r="E120" s="172">
        <f>('Kalkulation_MS6+1'!$U$16)/100*'detail_MS6+1'!$AB22</f>
        <v>0</v>
      </c>
      <c r="F120" s="172">
        <f>('Kalkulation_MS6+1'!$U$16)/100*'detail_MS6+1'!$AO22</f>
        <v>0</v>
      </c>
      <c r="G120" s="172">
        <f>('Kalkulation_MS6+1'!$U$16)/100*'detail_MS6+1'!$BB22</f>
        <v>0</v>
      </c>
      <c r="H120" s="172">
        <f>('Kalkulation_MS6+1'!$U$16)/100*'detail_MS6+1'!$BO22</f>
        <v>0</v>
      </c>
      <c r="I120" s="172">
        <f>('Kalkulation_MS6+1'!$U$16)/100*'detail_MS6+1'!$CB22</f>
        <v>0</v>
      </c>
      <c r="J120" s="206">
        <f t="shared" si="15"/>
        <v>0</v>
      </c>
    </row>
    <row r="121" spans="1:10" outlineLevel="1">
      <c r="A121" s="1">
        <f t="shared" si="14"/>
        <v>0</v>
      </c>
      <c r="C121" s="172">
        <f>('Kalkulation_MS6+1'!$V$16)/100*'detail_MS6+1'!$B23</f>
        <v>0</v>
      </c>
      <c r="D121" s="172">
        <f>('Kalkulation_MS6+1'!$V$16)/100*'detail_MS6+1'!$O23</f>
        <v>0</v>
      </c>
      <c r="E121" s="172">
        <f>('Kalkulation_MS6+1'!$V$16)/100*'detail_MS6+1'!$AB23</f>
        <v>0</v>
      </c>
      <c r="F121" s="172">
        <f>('Kalkulation_MS6+1'!$V$16)/100*'detail_MS6+1'!$AO23</f>
        <v>0</v>
      </c>
      <c r="G121" s="172">
        <f>('Kalkulation_MS6+1'!$V$16)/100*'detail_MS6+1'!$BB23</f>
        <v>0</v>
      </c>
      <c r="H121" s="172">
        <f>('Kalkulation_MS6+1'!$V$16)/100*'detail_MS6+1'!$BO23</f>
        <v>0</v>
      </c>
      <c r="I121" s="172">
        <f>('Kalkulation_MS6+1'!$V$16)/100*'detail_MS6+1'!$CB23</f>
        <v>0</v>
      </c>
      <c r="J121" s="206">
        <f t="shared" si="15"/>
        <v>0</v>
      </c>
    </row>
    <row r="122" spans="1:10" outlineLevel="1">
      <c r="A122" s="1">
        <f t="shared" si="14"/>
        <v>0</v>
      </c>
      <c r="C122" s="172">
        <f>('Kalkulation_MS6+1'!$W$16)/100*'detail_MS6+1'!$B24</f>
        <v>0</v>
      </c>
      <c r="D122" s="172">
        <f>('Kalkulation_MS6+1'!$W$16)/100*'detail_MS6+1'!$O24</f>
        <v>0</v>
      </c>
      <c r="E122" s="172">
        <f>('Kalkulation_MS6+1'!$W$16)/100*'detail_MS6+1'!$AB24</f>
        <v>0</v>
      </c>
      <c r="F122" s="172">
        <f>('Kalkulation_MS6+1'!$W$16)/100*'detail_MS6+1'!$AO24</f>
        <v>0</v>
      </c>
      <c r="G122" s="172">
        <f>('Kalkulation_MS6+1'!$W$16)/100*'detail_MS6+1'!$BB24</f>
        <v>0</v>
      </c>
      <c r="H122" s="172">
        <f>('Kalkulation_MS6+1'!$W$16)/100*'detail_MS6+1'!$BO24</f>
        <v>0</v>
      </c>
      <c r="I122" s="172">
        <f>('Kalkulation_MS6+1'!$W$16)/100*'detail_MS6+1'!$CB24</f>
        <v>0</v>
      </c>
      <c r="J122" s="206">
        <f t="shared" si="15"/>
        <v>0</v>
      </c>
    </row>
    <row r="123" spans="1:10" outlineLevel="1">
      <c r="A123" s="1">
        <f t="shared" si="14"/>
        <v>0</v>
      </c>
      <c r="C123" s="172">
        <f>('Kalkulation_MS6+1'!$X$16)/100*'detail_MS6+1'!$B25</f>
        <v>0</v>
      </c>
      <c r="D123" s="172">
        <f>('Kalkulation_MS6+1'!$X$16)/100*'detail_MS6+1'!$O25</f>
        <v>0</v>
      </c>
      <c r="E123" s="172">
        <f>('Kalkulation_MS6+1'!$X$16)/100*'detail_MS6+1'!$AB25</f>
        <v>0</v>
      </c>
      <c r="F123" s="172">
        <f>('Kalkulation_MS6+1'!$X$16)/100*'detail_MS6+1'!$AO25</f>
        <v>0</v>
      </c>
      <c r="G123" s="172">
        <f>('Kalkulation_MS6+1'!$X$16)/100*'detail_MS6+1'!$BB25</f>
        <v>0</v>
      </c>
      <c r="H123" s="172">
        <f>('Kalkulation_MS6+1'!$X$16)/100*'detail_MS6+1'!$BO25</f>
        <v>0</v>
      </c>
      <c r="I123" s="172">
        <f>('Kalkulation_MS6+1'!$X$16)/100*'detail_MS6+1'!$CB25</f>
        <v>0</v>
      </c>
      <c r="J123" s="206">
        <f t="shared" si="15"/>
        <v>0</v>
      </c>
    </row>
    <row r="124" spans="1:10" outlineLevel="1">
      <c r="A124" s="1">
        <f t="shared" si="14"/>
        <v>0</v>
      </c>
      <c r="C124" s="172">
        <f>('Kalkulation_MS6+1'!$Y$16)/100*'detail_MS6+1'!$B26</f>
        <v>0</v>
      </c>
      <c r="D124" s="172">
        <f>('Kalkulation_MS6+1'!$Y$16)/100*'detail_MS6+1'!$O26</f>
        <v>0</v>
      </c>
      <c r="E124" s="172">
        <f>('Kalkulation_MS6+1'!$Y$16)/100*'detail_MS6+1'!$AB26</f>
        <v>0</v>
      </c>
      <c r="F124" s="172">
        <f>('Kalkulation_MS6+1'!$Y$16)/100*'detail_MS6+1'!$AO26</f>
        <v>0</v>
      </c>
      <c r="G124" s="172">
        <f>('Kalkulation_MS6+1'!$Y$16)/100*'detail_MS6+1'!$BB26</f>
        <v>0</v>
      </c>
      <c r="H124" s="172">
        <f>('Kalkulation_MS6+1'!$Y$16)/100*'detail_MS6+1'!$BO26</f>
        <v>0</v>
      </c>
      <c r="I124" s="172">
        <f>('Kalkulation_MS6+1'!$Y$16)/100*'detail_MS6+1'!$CB26</f>
        <v>0</v>
      </c>
      <c r="J124" s="206">
        <f t="shared" si="15"/>
        <v>0</v>
      </c>
    </row>
    <row r="125" spans="1:10" outlineLevel="1">
      <c r="A125" s="1">
        <f t="shared" si="14"/>
        <v>0</v>
      </c>
      <c r="C125" s="172">
        <f>('Kalkulation_MS6+1'!$Z$16)/100*'detail_MS6+1'!$B27</f>
        <v>0</v>
      </c>
      <c r="D125" s="172">
        <f>('Kalkulation_MS6+1'!$Z$16)/100*'detail_MS6+1'!$O27</f>
        <v>0</v>
      </c>
      <c r="E125" s="172">
        <f>('Kalkulation_MS6+1'!$Z$16)/100*'detail_MS6+1'!$AB27</f>
        <v>0</v>
      </c>
      <c r="F125" s="172">
        <f>('Kalkulation_MS6+1'!$Z$16)/100*'detail_MS6+1'!$AO27</f>
        <v>0</v>
      </c>
      <c r="G125" s="172">
        <f>('Kalkulation_MS6+1'!$Z$16)/100*'detail_MS6+1'!$BB27</f>
        <v>0</v>
      </c>
      <c r="H125" s="172">
        <f>('Kalkulation_MS6+1'!$Z$16)/100*'detail_MS6+1'!$BO27</f>
        <v>0</v>
      </c>
      <c r="I125" s="172">
        <f>('Kalkulation_MS6+1'!$Z$16)/100*'detail_MS6+1'!$CB27</f>
        <v>0</v>
      </c>
      <c r="J125" s="206">
        <f t="shared" si="15"/>
        <v>0</v>
      </c>
    </row>
    <row r="126" spans="1:10" outlineLevel="1">
      <c r="A126" s="1">
        <f t="shared" si="14"/>
        <v>0</v>
      </c>
      <c r="C126" s="172">
        <f>('Kalkulation_MS6+1'!$AA$16)/100*'detail_MS6+1'!$B28</f>
        <v>0</v>
      </c>
      <c r="D126" s="172">
        <f>('Kalkulation_MS6+1'!$AA$16)/100*'detail_MS6+1'!$O28</f>
        <v>0</v>
      </c>
      <c r="E126" s="172">
        <f>('Kalkulation_MS6+1'!$AA$16)/100*'detail_MS6+1'!$AB28</f>
        <v>0</v>
      </c>
      <c r="F126" s="172">
        <f>('Kalkulation_MS6+1'!$AA$16)/100*'detail_MS6+1'!$AO28</f>
        <v>0</v>
      </c>
      <c r="G126" s="172">
        <f>('Kalkulation_MS6+1'!$AA$16)/100*'detail_MS6+1'!$BB28</f>
        <v>0</v>
      </c>
      <c r="H126" s="172">
        <f>('Kalkulation_MS6+1'!$AA$16)/100*'detail_MS6+1'!$BO28</f>
        <v>0</v>
      </c>
      <c r="I126" s="172">
        <f>('Kalkulation_MS6+1'!$AA$16)/100*'detail_MS6+1'!$CB28</f>
        <v>0</v>
      </c>
      <c r="J126" s="206">
        <f t="shared" si="15"/>
        <v>0</v>
      </c>
    </row>
    <row r="127" spans="1:10" outlineLevel="1">
      <c r="A127" s="1">
        <f t="shared" si="14"/>
        <v>0</v>
      </c>
      <c r="C127" s="172">
        <f>('Kalkulation_MS6+1'!$AB$16)/100*'detail_MS6+1'!$B29</f>
        <v>0</v>
      </c>
      <c r="D127" s="172">
        <f>('Kalkulation_MS6+1'!$AB$16)/100*'detail_MS6+1'!$O29</f>
        <v>0</v>
      </c>
      <c r="E127" s="172">
        <f>('Kalkulation_MS6+1'!$AB$16)/100*'detail_MS6+1'!$AB29</f>
        <v>0</v>
      </c>
      <c r="F127" s="172">
        <f>('Kalkulation_MS6+1'!$AB$16)/100*'detail_MS6+1'!$AO29</f>
        <v>0</v>
      </c>
      <c r="G127" s="172">
        <f>('Kalkulation_MS6+1'!$AB$16)/100*'detail_MS6+1'!$BB29</f>
        <v>0</v>
      </c>
      <c r="H127" s="172">
        <f>('Kalkulation_MS6+1'!$AB$16)/100*'detail_MS6+1'!$BO29</f>
        <v>0</v>
      </c>
      <c r="I127" s="172">
        <f>('Kalkulation_MS6+1'!$AB$16)/100*'detail_MS6+1'!$CB29</f>
        <v>0</v>
      </c>
      <c r="J127" s="206">
        <f t="shared" si="15"/>
        <v>0</v>
      </c>
    </row>
    <row r="128" spans="1:10" outlineLevel="1">
      <c r="A128" s="1">
        <f t="shared" si="14"/>
        <v>0</v>
      </c>
      <c r="C128" s="172">
        <f>('Kalkulation_MS6+1'!$AC$16)/100*'detail_MS6+1'!$B30</f>
        <v>0</v>
      </c>
      <c r="D128" s="172">
        <f>('Kalkulation_MS6+1'!$AC$16)/100*'detail_MS6+1'!$O30</f>
        <v>0</v>
      </c>
      <c r="E128" s="172">
        <f>('Kalkulation_MS6+1'!$AC$16)/100*'detail_MS6+1'!$AB30</f>
        <v>0</v>
      </c>
      <c r="F128" s="172">
        <f>('Kalkulation_MS6+1'!$AC$16)/100*'detail_MS6+1'!$AO30</f>
        <v>0</v>
      </c>
      <c r="G128" s="172">
        <f>('Kalkulation_MS6+1'!$AC$16)/100*'detail_MS6+1'!$BB30</f>
        <v>0</v>
      </c>
      <c r="H128" s="172">
        <f>('Kalkulation_MS6+1'!$AC$16)/100*'detail_MS6+1'!$BO30</f>
        <v>0</v>
      </c>
      <c r="I128" s="172">
        <f>('Kalkulation_MS6+1'!$AC$16)/100*'detail_MS6+1'!$CB30</f>
        <v>0</v>
      </c>
      <c r="J128" s="206">
        <f t="shared" si="15"/>
        <v>0</v>
      </c>
    </row>
    <row r="129" spans="1:10" outlineLevel="1">
      <c r="A129" s="1">
        <f t="shared" si="14"/>
        <v>0</v>
      </c>
      <c r="C129" s="172">
        <f>('Kalkulation_MS6+1'!$AD$16)/100*'detail_MS6+1'!$B31</f>
        <v>0</v>
      </c>
      <c r="D129" s="172">
        <f>('Kalkulation_MS6+1'!$AD$16)/100*'detail_MS6+1'!$O31</f>
        <v>0</v>
      </c>
      <c r="E129" s="172">
        <f>('Kalkulation_MS6+1'!$AD$16)/100*'detail_MS6+1'!$AB31</f>
        <v>0</v>
      </c>
      <c r="F129" s="172">
        <f>('Kalkulation_MS6+1'!$AD$16)/100*'detail_MS6+1'!$AO31</f>
        <v>0</v>
      </c>
      <c r="G129" s="172">
        <f>('Kalkulation_MS6+1'!$AD$16)/100*'detail_MS6+1'!$BB31</f>
        <v>0</v>
      </c>
      <c r="H129" s="172">
        <f>('Kalkulation_MS6+1'!$AD$16)/100*'detail_MS6+1'!$BO31</f>
        <v>0</v>
      </c>
      <c r="I129" s="172">
        <f>('Kalkulation_MS6+1'!$AD$16)/100*'detail_MS6+1'!$CB31</f>
        <v>0</v>
      </c>
      <c r="J129" s="206">
        <f t="shared" si="15"/>
        <v>0</v>
      </c>
    </row>
    <row r="130" spans="1:10" outlineLevel="1">
      <c r="A130" s="1">
        <f t="shared" si="14"/>
        <v>0</v>
      </c>
      <c r="C130" s="172">
        <f>('Kalkulation_MS6+1'!$AE$16)/100*'detail_MS6+1'!$B32</f>
        <v>0</v>
      </c>
      <c r="D130" s="172">
        <f>('Kalkulation_MS6+1'!$AE$16)/100*'detail_MS6+1'!$O32</f>
        <v>0</v>
      </c>
      <c r="E130" s="172">
        <f>('Kalkulation_MS6+1'!$AE$16)/100*'detail_MS6+1'!$AB32</f>
        <v>0</v>
      </c>
      <c r="F130" s="172">
        <f>('Kalkulation_MS6+1'!$AE$16)/100*'detail_MS6+1'!$AO32</f>
        <v>0</v>
      </c>
      <c r="G130" s="172">
        <f>('Kalkulation_MS6+1'!$AE$16)/100*'detail_MS6+1'!$BB32</f>
        <v>0</v>
      </c>
      <c r="H130" s="172">
        <f>('Kalkulation_MS6+1'!$AE$16)/100*'detail_MS6+1'!$BO32</f>
        <v>0</v>
      </c>
      <c r="I130" s="172">
        <f>('Kalkulation_MS6+1'!$AE$16)/100*'detail_MS6+1'!$CB32</f>
        <v>0</v>
      </c>
      <c r="J130" s="206">
        <f t="shared" si="15"/>
        <v>0</v>
      </c>
    </row>
    <row r="131" spans="1:10" outlineLevel="1">
      <c r="A131" s="1">
        <f t="shared" si="14"/>
        <v>0</v>
      </c>
      <c r="C131" s="172">
        <f>('Kalkulation_MS6+1'!$AF$16)/100*'detail_MS6+1'!$B33</f>
        <v>0</v>
      </c>
      <c r="D131" s="172">
        <f>('Kalkulation_MS6+1'!$AF$16)/100*'detail_MS6+1'!$O33</f>
        <v>0</v>
      </c>
      <c r="E131" s="172">
        <f>('Kalkulation_MS6+1'!$AF$16)/100*'detail_MS6+1'!$AB33</f>
        <v>0</v>
      </c>
      <c r="F131" s="172">
        <f>('Kalkulation_MS6+1'!$AF$16)/100*'detail_MS6+1'!$AO33</f>
        <v>0</v>
      </c>
      <c r="G131" s="172">
        <f>('Kalkulation_MS6+1'!$AF$16)/100*'detail_MS6+1'!$BB33</f>
        <v>0</v>
      </c>
      <c r="H131" s="172">
        <f>('Kalkulation_MS6+1'!$AF$16)/100*'detail_MS6+1'!$BO33</f>
        <v>0</v>
      </c>
      <c r="I131" s="172">
        <f>('Kalkulation_MS6+1'!$AF$16)/100*'detail_MS6+1'!$CB33</f>
        <v>0</v>
      </c>
      <c r="J131" s="206">
        <f t="shared" si="15"/>
        <v>0</v>
      </c>
    </row>
    <row r="132" spans="1:10" outlineLevel="1">
      <c r="A132" s="1">
        <f t="shared" si="14"/>
        <v>0</v>
      </c>
      <c r="C132" s="172">
        <f>('Kalkulation_MS6+1'!$AG$16)/100*'detail_MS6+1'!$B34</f>
        <v>0</v>
      </c>
      <c r="D132" s="172">
        <f>('Kalkulation_MS6+1'!$AG$16)/100*'detail_MS6+1'!$O34</f>
        <v>0</v>
      </c>
      <c r="E132" s="172">
        <f>('Kalkulation_MS6+1'!$AG$16)/100*'detail_MS6+1'!$AB34</f>
        <v>0</v>
      </c>
      <c r="F132" s="172">
        <f>('Kalkulation_MS6+1'!$AG$16)/100*'detail_MS6+1'!$AO34</f>
        <v>0</v>
      </c>
      <c r="G132" s="172">
        <f>('Kalkulation_MS6+1'!$AG$16)/100*'detail_MS6+1'!$BB34</f>
        <v>0</v>
      </c>
      <c r="H132" s="172">
        <f>('Kalkulation_MS6+1'!$AG$16)/100*'detail_MS6+1'!$BO34</f>
        <v>0</v>
      </c>
      <c r="I132" s="172">
        <f>('Kalkulation_MS6+1'!$AG$16)/100*'detail_MS6+1'!$CB34</f>
        <v>0</v>
      </c>
      <c r="J132" s="206">
        <f t="shared" si="15"/>
        <v>0</v>
      </c>
    </row>
    <row r="133" spans="1:10" outlineLevel="1">
      <c r="A133" s="1">
        <f t="shared" si="14"/>
        <v>0</v>
      </c>
      <c r="C133" s="172">
        <f>('Kalkulation_MS6+1'!$AH$16)/100*'detail_MS6+1'!$B35</f>
        <v>0</v>
      </c>
      <c r="D133" s="172">
        <f>('Kalkulation_MS6+1'!$AH$16)/100*'detail_MS6+1'!$O35</f>
        <v>0</v>
      </c>
      <c r="E133" s="172">
        <f>('Kalkulation_MS6+1'!$AH$16)/100*'detail_MS6+1'!$AB35</f>
        <v>0</v>
      </c>
      <c r="F133" s="172">
        <f>('Kalkulation_MS6+1'!$AH$16)/100*'detail_MS6+1'!$AO35</f>
        <v>0</v>
      </c>
      <c r="G133" s="172">
        <f>('Kalkulation_MS6+1'!$AH$16)/100*'detail_MS6+1'!$BB35</f>
        <v>0</v>
      </c>
      <c r="H133" s="172">
        <f>('Kalkulation_MS6+1'!$AH$16)/100*'detail_MS6+1'!$BO35</f>
        <v>0</v>
      </c>
      <c r="I133" s="172">
        <f>('Kalkulation_MS6+1'!$AH$16)/100*'detail_MS6+1'!$CB35</f>
        <v>0</v>
      </c>
      <c r="J133" s="206">
        <f t="shared" si="15"/>
        <v>0</v>
      </c>
    </row>
    <row r="134" spans="1:10" outlineLevel="1">
      <c r="A134" s="1">
        <f t="shared" si="14"/>
        <v>0</v>
      </c>
      <c r="C134" s="172">
        <f>('Kalkulation_MS6+1'!$AI$16)/100*'detail_MS6+1'!$B36</f>
        <v>0</v>
      </c>
      <c r="D134" s="172">
        <f>('Kalkulation_MS6+1'!$AI$16)/100*'detail_MS6+1'!$O36</f>
        <v>0</v>
      </c>
      <c r="E134" s="172">
        <f>('Kalkulation_MS6+1'!$AI$16)/100*'detail_MS6+1'!$AB36</f>
        <v>0</v>
      </c>
      <c r="F134" s="172">
        <f>('Kalkulation_MS6+1'!$AI$16)/100*'detail_MS6+1'!$AO36</f>
        <v>0</v>
      </c>
      <c r="G134" s="172">
        <f>('Kalkulation_MS6+1'!$AI$16)/100*'detail_MS6+1'!$BB36</f>
        <v>0</v>
      </c>
      <c r="H134" s="172">
        <f>('Kalkulation_MS6+1'!$AI$16)/100*'detail_MS6+1'!$BO36</f>
        <v>0</v>
      </c>
      <c r="I134" s="172">
        <f>('Kalkulation_MS6+1'!$AI$16)/100*'detail_MS6+1'!$CB36</f>
        <v>0</v>
      </c>
      <c r="J134" s="206">
        <f t="shared" si="15"/>
        <v>0</v>
      </c>
    </row>
    <row r="135" spans="1:10" outlineLevel="1">
      <c r="A135" s="1">
        <f t="shared" si="14"/>
        <v>0</v>
      </c>
      <c r="C135" s="172">
        <f>('Kalkulation_MS6+1'!$AJ$16)/100*'detail_MS6+1'!$B37</f>
        <v>0</v>
      </c>
      <c r="D135" s="172">
        <f>('Kalkulation_MS6+1'!$AJ$16)/100*'detail_MS6+1'!$O37</f>
        <v>0</v>
      </c>
      <c r="E135" s="172">
        <f>('Kalkulation_MS6+1'!$AJ$16)/100*'detail_MS6+1'!$AB37</f>
        <v>0</v>
      </c>
      <c r="F135" s="172">
        <f>('Kalkulation_MS6+1'!$AJ$16)/100*'detail_MS6+1'!$AO37</f>
        <v>0</v>
      </c>
      <c r="G135" s="172">
        <f>('Kalkulation_MS6+1'!$AJ$16)/100*'detail_MS6+1'!$BB37</f>
        <v>0</v>
      </c>
      <c r="H135" s="172">
        <f>('Kalkulation_MS6+1'!$AJ$16)/100*'detail_MS6+1'!$BO37</f>
        <v>0</v>
      </c>
      <c r="I135" s="172">
        <f>('Kalkulation_MS6+1'!$AJ$16)/100*'detail_MS6+1'!$CB37</f>
        <v>0</v>
      </c>
      <c r="J135" s="206">
        <f t="shared" si="15"/>
        <v>0</v>
      </c>
    </row>
    <row r="136" spans="1:10" outlineLevel="1">
      <c r="A136" s="1">
        <f t="shared" si="14"/>
        <v>0</v>
      </c>
      <c r="C136" s="172">
        <f>('Kalkulation_MS6+1'!$AK$16)/100*'detail_MS6+1'!$B38</f>
        <v>0</v>
      </c>
      <c r="D136" s="172">
        <f>('Kalkulation_MS6+1'!$AK$16)/100*'detail_MS6+1'!$O38</f>
        <v>0</v>
      </c>
      <c r="E136" s="172">
        <f>('Kalkulation_MS6+1'!$AK$16)/100*'detail_MS6+1'!$AB38</f>
        <v>0</v>
      </c>
      <c r="F136" s="172">
        <f>('Kalkulation_MS6+1'!$AK$16)/100*'detail_MS6+1'!$AO38</f>
        <v>0</v>
      </c>
      <c r="G136" s="172">
        <f>('Kalkulation_MS6+1'!$AK$16)/100*'detail_MS6+1'!$BB38</f>
        <v>0</v>
      </c>
      <c r="H136" s="172">
        <f>('Kalkulation_MS6+1'!$AK$16)/100*'detail_MS6+1'!$BO38</f>
        <v>0</v>
      </c>
      <c r="I136" s="172">
        <f>('Kalkulation_MS6+1'!$AK$16)/100*'detail_MS6+1'!$CB38</f>
        <v>0</v>
      </c>
      <c r="J136" s="206">
        <f t="shared" si="15"/>
        <v>0</v>
      </c>
    </row>
    <row r="137" spans="1:10" outlineLevel="1">
      <c r="A137" s="1">
        <f t="shared" si="14"/>
        <v>0</v>
      </c>
      <c r="C137" s="172">
        <f>('Kalkulation_MS6+1'!$AL$16)/100*'detail_MS6+1'!$B39</f>
        <v>0</v>
      </c>
      <c r="D137" s="172">
        <f>('Kalkulation_MS6+1'!$AL$16)/100*'detail_MS6+1'!$O39</f>
        <v>0</v>
      </c>
      <c r="E137" s="172">
        <f>('Kalkulation_MS6+1'!$AL$16)/100*'detail_MS6+1'!$AB39</f>
        <v>0</v>
      </c>
      <c r="F137" s="172">
        <f>('Kalkulation_MS6+1'!$AL$16)/100*'detail_MS6+1'!$AO39</f>
        <v>0</v>
      </c>
      <c r="G137" s="172">
        <f>('Kalkulation_MS6+1'!$AL$16)/100*'detail_MS6+1'!$BB39</f>
        <v>0</v>
      </c>
      <c r="H137" s="172">
        <f>('Kalkulation_MS6+1'!$AL$16)/100*'detail_MS6+1'!$BO39</f>
        <v>0</v>
      </c>
      <c r="I137" s="172">
        <f>('Kalkulation_MS6+1'!$AL$16)/100*'detail_MS6+1'!$CB39</f>
        <v>0</v>
      </c>
      <c r="J137" s="206">
        <f t="shared" si="15"/>
        <v>0</v>
      </c>
    </row>
    <row r="138" spans="1:10" outlineLevel="1">
      <c r="A138" s="1">
        <f t="shared" si="14"/>
        <v>0</v>
      </c>
      <c r="C138" s="172">
        <f>('Kalkulation_MS6+1'!$AM$16)/100*'detail_MS6+1'!$B40</f>
        <v>0</v>
      </c>
      <c r="D138" s="172">
        <f>('Kalkulation_MS6+1'!$AM$16)/100*'detail_MS6+1'!$O40</f>
        <v>0</v>
      </c>
      <c r="E138" s="172">
        <f>('Kalkulation_MS6+1'!$AM$16)/100*'detail_MS6+1'!$AB40</f>
        <v>0</v>
      </c>
      <c r="F138" s="172">
        <f>('Kalkulation_MS6+1'!$AM$16)/100*'detail_MS6+1'!$AO40</f>
        <v>0</v>
      </c>
      <c r="G138" s="172">
        <f>('Kalkulation_MS6+1'!$AM$16)/100*'detail_MS6+1'!$BB40</f>
        <v>0</v>
      </c>
      <c r="H138" s="172">
        <f>('Kalkulation_MS6+1'!$AM$16)/100*'detail_MS6+1'!$BO40</f>
        <v>0</v>
      </c>
      <c r="I138" s="172">
        <f>('Kalkulation_MS6+1'!$AM$16)/100*'detail_MS6+1'!$CB40</f>
        <v>0</v>
      </c>
      <c r="J138" s="206">
        <f t="shared" si="15"/>
        <v>0</v>
      </c>
    </row>
    <row r="139" spans="1:10" outlineLevel="1">
      <c r="A139" s="1">
        <f t="shared" si="14"/>
        <v>0</v>
      </c>
      <c r="C139" s="172">
        <f>('Kalkulation_MS6+1'!$AN$16)/100*'detail_MS6+1'!$B41</f>
        <v>0</v>
      </c>
      <c r="D139" s="172">
        <f>('Kalkulation_MS6+1'!$AN$16)/100*'detail_MS6+1'!$O41</f>
        <v>0</v>
      </c>
      <c r="E139" s="172">
        <f>('Kalkulation_MS6+1'!$AN$16)/100*'detail_MS6+1'!$AB41</f>
        <v>0</v>
      </c>
      <c r="F139" s="172">
        <f>('Kalkulation_MS6+1'!$AN$16)/100*'detail_MS6+1'!$AO41</f>
        <v>0</v>
      </c>
      <c r="G139" s="172">
        <f>('Kalkulation_MS6+1'!$AN$16)/100*'detail_MS6+1'!$BB41</f>
        <v>0</v>
      </c>
      <c r="H139" s="172">
        <f>('Kalkulation_MS6+1'!$AN$16)/100*'detail_MS6+1'!$BO41</f>
        <v>0</v>
      </c>
      <c r="I139" s="172">
        <f>('Kalkulation_MS6+1'!$AN$16)/100*'detail_MS6+1'!$CB41</f>
        <v>0</v>
      </c>
      <c r="J139" s="206">
        <f t="shared" si="15"/>
        <v>0</v>
      </c>
    </row>
    <row r="140" spans="1:10" outlineLevel="1">
      <c r="A140" s="1">
        <f t="shared" si="14"/>
        <v>0</v>
      </c>
      <c r="C140" s="172">
        <f>('Kalkulation_MS6+1'!$AO$16)/100*'detail_MS6+1'!$B42</f>
        <v>0</v>
      </c>
      <c r="D140" s="172">
        <f>('Kalkulation_MS6+1'!$AO$16)/100*'detail_MS6+1'!$O42</f>
        <v>0</v>
      </c>
      <c r="E140" s="172">
        <f>('Kalkulation_MS6+1'!$AO$16)/100*'detail_MS6+1'!$AB42</f>
        <v>0</v>
      </c>
      <c r="F140" s="172">
        <f>('Kalkulation_MS6+1'!$AO$16)/100*'detail_MS6+1'!$AO42</f>
        <v>0</v>
      </c>
      <c r="G140" s="172">
        <f>('Kalkulation_MS6+1'!$AO$16)/100*'detail_MS6+1'!$BB42</f>
        <v>0</v>
      </c>
      <c r="H140" s="172">
        <f>('Kalkulation_MS6+1'!$AO$16)/100*'detail_MS6+1'!$BO42</f>
        <v>0</v>
      </c>
      <c r="I140" s="172">
        <f>('Kalkulation_MS6+1'!$AO$16)/100*'detail_MS6+1'!$CB42</f>
        <v>0</v>
      </c>
      <c r="J140" s="206">
        <f t="shared" si="15"/>
        <v>0</v>
      </c>
    </row>
    <row r="141" spans="1:10" outlineLevel="1">
      <c r="A141" s="1">
        <f t="shared" si="14"/>
        <v>0</v>
      </c>
      <c r="C141" s="172">
        <f>('Kalkulation_MS6+1'!$AP$16)/100*'detail_MS6+1'!$B43</f>
        <v>0</v>
      </c>
      <c r="D141" s="172">
        <f>('Kalkulation_MS6+1'!$AP$16)/100*'detail_MS6+1'!$O43</f>
        <v>0</v>
      </c>
      <c r="E141" s="172">
        <f>('Kalkulation_MS6+1'!$AP$16)/100*'detail_MS6+1'!$AB43</f>
        <v>0</v>
      </c>
      <c r="F141" s="172">
        <f>('Kalkulation_MS6+1'!$AP$16)/100*'detail_MS6+1'!$AO43</f>
        <v>0</v>
      </c>
      <c r="G141" s="172">
        <f>('Kalkulation_MS6+1'!$AP$16)/100*'detail_MS6+1'!$BB43</f>
        <v>0</v>
      </c>
      <c r="H141" s="172">
        <f>('Kalkulation_MS6+1'!$AP$16)/100*'detail_MS6+1'!$BO43</f>
        <v>0</v>
      </c>
      <c r="I141" s="172">
        <f>('Kalkulation_MS6+1'!$AP$16)/100*'detail_MS6+1'!$CB43</f>
        <v>0</v>
      </c>
      <c r="J141" s="206">
        <f t="shared" si="15"/>
        <v>0</v>
      </c>
    </row>
    <row r="142" spans="1:10" outlineLevel="1">
      <c r="A142" s="1">
        <f t="shared" si="14"/>
        <v>0</v>
      </c>
      <c r="C142" s="172">
        <f>('Kalkulation_MS6+1'!$AQ$16)/100*'detail_MS6+1'!$B44</f>
        <v>0</v>
      </c>
      <c r="D142" s="172">
        <f>('Kalkulation_MS6+1'!$AQ$16)/100*'detail_MS6+1'!$O44</f>
        <v>0</v>
      </c>
      <c r="E142" s="172">
        <f>('Kalkulation_MS6+1'!$AQ$16)/100*'detail_MS6+1'!$AB44</f>
        <v>0</v>
      </c>
      <c r="F142" s="172">
        <f>('Kalkulation_MS6+1'!$AQ$16)/100*'detail_MS6+1'!$AO44</f>
        <v>0</v>
      </c>
      <c r="G142" s="172">
        <f>('Kalkulation_MS6+1'!$AQ$16)/100*'detail_MS6+1'!$BB44</f>
        <v>0</v>
      </c>
      <c r="H142" s="172">
        <f>('Kalkulation_MS6+1'!$AQ$16)/100*'detail_MS6+1'!$BO44</f>
        <v>0</v>
      </c>
      <c r="I142" s="172">
        <f>('Kalkulation_MS6+1'!$AQ$16)/100*'detail_MS6+1'!$CB44</f>
        <v>0</v>
      </c>
      <c r="J142" s="206">
        <f t="shared" si="15"/>
        <v>0</v>
      </c>
    </row>
    <row r="143" spans="1:10" outlineLevel="1">
      <c r="A143" s="1">
        <f t="shared" si="14"/>
        <v>0</v>
      </c>
      <c r="C143" s="172">
        <f>('Kalkulation_MS6+1'!$AR$16)/100*'detail_MS6+1'!$B45</f>
        <v>0</v>
      </c>
      <c r="D143" s="172">
        <f>('Kalkulation_MS6+1'!$AR$16)/100*'detail_MS6+1'!$O45</f>
        <v>0</v>
      </c>
      <c r="E143" s="172">
        <f>('Kalkulation_MS6+1'!$AR$16)/100*'detail_MS6+1'!$AB45</f>
        <v>0</v>
      </c>
      <c r="F143" s="172">
        <f>('Kalkulation_MS6+1'!$AR$16)/100*'detail_MS6+1'!$AO45</f>
        <v>0</v>
      </c>
      <c r="G143" s="172">
        <f>('Kalkulation_MS6+1'!$AR$16)/100*'detail_MS6+1'!$BB45</f>
        <v>0</v>
      </c>
      <c r="H143" s="172">
        <f>('Kalkulation_MS6+1'!$AR$16)/100*'detail_MS6+1'!$BO45</f>
        <v>0</v>
      </c>
      <c r="I143" s="172">
        <f>('Kalkulation_MS6+1'!$AR$16)/100*'detail_MS6+1'!$CB45</f>
        <v>0</v>
      </c>
      <c r="J143" s="206">
        <f t="shared" si="15"/>
        <v>0</v>
      </c>
    </row>
    <row r="144" spans="1:10" outlineLevel="1">
      <c r="A144" s="1">
        <f t="shared" si="14"/>
        <v>0</v>
      </c>
      <c r="C144" s="172">
        <f>('Kalkulation_MS6+1'!$AS$16)/100*'detail_MS6+1'!$B46</f>
        <v>0</v>
      </c>
      <c r="D144" s="172">
        <f>('Kalkulation_MS6+1'!$AS$16)/100*'detail_MS6+1'!$O46</f>
        <v>0</v>
      </c>
      <c r="E144" s="172">
        <f>('Kalkulation_MS6+1'!$AS$16)/100*'detail_MS6+1'!$AB46</f>
        <v>0</v>
      </c>
      <c r="F144" s="172">
        <f>('Kalkulation_MS6+1'!$AS$16)/100*'detail_MS6+1'!$AO46</f>
        <v>0</v>
      </c>
      <c r="G144" s="172">
        <f>('Kalkulation_MS6+1'!$AS$16)/100*'detail_MS6+1'!$BB46</f>
        <v>0</v>
      </c>
      <c r="H144" s="172">
        <f>('Kalkulation_MS6+1'!$AS$16)/100*'detail_MS6+1'!$BO46</f>
        <v>0</v>
      </c>
      <c r="I144" s="172">
        <f>('Kalkulation_MS6+1'!$AS$16)/100*'detail_MS6+1'!$CB46</f>
        <v>0</v>
      </c>
      <c r="J144" s="206">
        <f t="shared" si="15"/>
        <v>0</v>
      </c>
    </row>
    <row r="145" spans="1:11" outlineLevel="1">
      <c r="A145" s="88" t="s">
        <v>441</v>
      </c>
      <c r="B145" s="88"/>
      <c r="C145" s="201">
        <f t="shared" ref="C145:J145" si="16">SUM(C105:C144)</f>
        <v>0</v>
      </c>
      <c r="D145" s="201">
        <f t="shared" si="16"/>
        <v>0</v>
      </c>
      <c r="E145" s="201">
        <f t="shared" si="16"/>
        <v>0</v>
      </c>
      <c r="F145" s="201">
        <f t="shared" si="16"/>
        <v>0</v>
      </c>
      <c r="G145" s="201">
        <f t="shared" si="16"/>
        <v>0</v>
      </c>
      <c r="H145" s="201">
        <f t="shared" si="16"/>
        <v>0</v>
      </c>
      <c r="I145" s="201">
        <f t="shared" si="16"/>
        <v>0</v>
      </c>
      <c r="J145" s="79">
        <f t="shared" si="16"/>
        <v>0</v>
      </c>
      <c r="K145" s="172">
        <f>'Kalkulation_MS6+1'!AT51*7</f>
        <v>0</v>
      </c>
    </row>
    <row r="146" spans="1:11" outlineLevel="1">
      <c r="A146" s="203" t="s">
        <v>442</v>
      </c>
      <c r="J146" s="205">
        <f t="shared" si="8"/>
        <v>0</v>
      </c>
    </row>
    <row r="147" spans="1:11" outlineLevel="1">
      <c r="A147" s="1">
        <f t="shared" ref="A147:A186" si="17">A63</f>
        <v>0</v>
      </c>
      <c r="C147" s="172">
        <f>('Kalkulation_MS6+1'!$F$22)/100*'detail_MS6+1'!B7</f>
        <v>0</v>
      </c>
      <c r="D147" s="172">
        <f>('Kalkulation_MS6+1'!$F$22)/100*'detail_MS6+1'!O7</f>
        <v>0</v>
      </c>
      <c r="E147" s="172">
        <f>('Kalkulation_MS6+1'!$F$22)/100*'detail_MS6+1'!AB7</f>
        <v>0</v>
      </c>
      <c r="F147" s="172">
        <f>('Kalkulation_MS6+1'!$F$22)/100*'detail_MS6+1'!AO7</f>
        <v>0</v>
      </c>
      <c r="G147" s="172">
        <f>('Kalkulation_MS6+1'!$F$22)/100*'detail_MS6+1'!BB7</f>
        <v>0</v>
      </c>
      <c r="H147" s="172">
        <f>('Kalkulation_MS6+1'!$F$22)/100*'detail_MS6+1'!BO7</f>
        <v>0</v>
      </c>
      <c r="I147" s="172">
        <f>('Kalkulation_MS6+1'!$F$22)/100*'detail_MS6+1'!CB7</f>
        <v>0</v>
      </c>
      <c r="J147" s="206">
        <f t="shared" si="8"/>
        <v>0</v>
      </c>
    </row>
    <row r="148" spans="1:11" outlineLevel="1">
      <c r="A148" s="1">
        <f t="shared" si="17"/>
        <v>0</v>
      </c>
      <c r="C148" s="172">
        <f>('Kalkulation_MS6+1'!$G$22)/100*'detail_MS6+1'!B8</f>
        <v>0</v>
      </c>
      <c r="D148" s="172">
        <f>('Kalkulation_MS6+1'!$G$22)/100*'detail_MS6+1'!O8</f>
        <v>0</v>
      </c>
      <c r="E148" s="172">
        <f>('Kalkulation_MS6+1'!$G$22)/100*'detail_MS6+1'!AB8</f>
        <v>0</v>
      </c>
      <c r="F148" s="172">
        <f>('Kalkulation_MS6+1'!$G$22)/100*'detail_MS6+1'!AO8</f>
        <v>0</v>
      </c>
      <c r="G148" s="172">
        <f>('Kalkulation_MS6+1'!$G$22)/100*'detail_MS6+1'!BB8</f>
        <v>0</v>
      </c>
      <c r="H148" s="172">
        <f>('Kalkulation_MS6+1'!$G$22)/100*'detail_MS6+1'!BO8</f>
        <v>0</v>
      </c>
      <c r="I148" s="172">
        <f>('Kalkulation_MS6+1'!$G$22)/100*'detail_MS6+1'!CB8</f>
        <v>0</v>
      </c>
      <c r="J148" s="206">
        <f t="shared" si="8"/>
        <v>0</v>
      </c>
    </row>
    <row r="149" spans="1:11" outlineLevel="1">
      <c r="A149" s="249">
        <f t="shared" si="17"/>
        <v>0</v>
      </c>
      <c r="C149" s="172">
        <f>('Kalkulation_MS6+1'!$H$22)/100*'detail_MS6+1'!B9</f>
        <v>0</v>
      </c>
      <c r="D149" s="172">
        <f>('Kalkulation_MS6+1'!$H$22)/100*'detail_MS6+1'!O9</f>
        <v>0</v>
      </c>
      <c r="E149" s="172">
        <f>('Kalkulation_MS6+1'!$H$22)/100*'detail_MS6+1'!AB9</f>
        <v>0</v>
      </c>
      <c r="F149" s="172">
        <f>('Kalkulation_MS6+1'!$H$22)/100*'detail_MS6+1'!AO9</f>
        <v>0</v>
      </c>
      <c r="G149" s="172">
        <f>('Kalkulation_MS6+1'!$H$22)/100*'detail_MS6+1'!BB9</f>
        <v>0</v>
      </c>
      <c r="H149" s="172">
        <f>('Kalkulation_MS6+1'!$H$22)/100*'detail_MS6+1'!BO9</f>
        <v>0</v>
      </c>
      <c r="I149" s="172">
        <f>('Kalkulation_MS6+1'!$H$22)/100*'detail_MS6+1'!CB9</f>
        <v>0</v>
      </c>
      <c r="J149" s="206">
        <f t="shared" si="8"/>
        <v>0</v>
      </c>
    </row>
    <row r="150" spans="1:11" outlineLevel="1">
      <c r="A150" s="1">
        <f t="shared" si="17"/>
        <v>0</v>
      </c>
      <c r="C150" s="172">
        <f>('Kalkulation_MS6+1'!$I$22)/100*'detail_MS6+1'!B10</f>
        <v>0</v>
      </c>
      <c r="D150" s="172">
        <f>('Kalkulation_MS6+1'!$I$22)/100*'detail_MS6+1'!O10</f>
        <v>0</v>
      </c>
      <c r="E150" s="172">
        <f>('Kalkulation_MS6+1'!$I$22)/100*'detail_MS6+1'!AB10</f>
        <v>0</v>
      </c>
      <c r="F150" s="172">
        <f>('Kalkulation_MS6+1'!$I$22)/100*'detail_MS6+1'!AO10</f>
        <v>0</v>
      </c>
      <c r="G150" s="172">
        <f>('Kalkulation_MS6+1'!$I$22)/100*'detail_MS6+1'!BB10</f>
        <v>0</v>
      </c>
      <c r="H150" s="172">
        <f>('Kalkulation_MS6+1'!$I$22)/100*'detail_MS6+1'!BO10</f>
        <v>0</v>
      </c>
      <c r="I150" s="172">
        <f>('Kalkulation_MS6+1'!$I$22)/100*'detail_MS6+1'!CB10</f>
        <v>0</v>
      </c>
      <c r="J150" s="206">
        <f t="shared" si="8"/>
        <v>0</v>
      </c>
    </row>
    <row r="151" spans="1:11" outlineLevel="1">
      <c r="A151" s="1">
        <f t="shared" si="17"/>
        <v>0</v>
      </c>
      <c r="C151" s="172">
        <f>('Kalkulation_MS6+1'!$J$22)/100*'detail_MS6+1'!B11</f>
        <v>0</v>
      </c>
      <c r="D151" s="172">
        <f>('Kalkulation_MS6+1'!$J$22)/100*'detail_MS6+1'!O11</f>
        <v>0</v>
      </c>
      <c r="E151" s="172">
        <f>('Kalkulation_MS6+1'!$J$22)/100*'detail_MS6+1'!AB11</f>
        <v>0</v>
      </c>
      <c r="F151" s="172">
        <f>('Kalkulation_MS6+1'!$J$22)/100*'detail_MS6+1'!AO11</f>
        <v>0</v>
      </c>
      <c r="G151" s="172">
        <f>('Kalkulation_MS6+1'!$J$22)/100*'detail_MS6+1'!BB11</f>
        <v>0</v>
      </c>
      <c r="H151" s="172">
        <f>('Kalkulation_MS6+1'!$J$22)/100*'detail_MS6+1'!BO11</f>
        <v>0</v>
      </c>
      <c r="I151" s="172">
        <f>('Kalkulation_MS6+1'!$J$22)/100*'detail_MS6+1'!CB11</f>
        <v>0</v>
      </c>
      <c r="J151" s="206">
        <f t="shared" si="8"/>
        <v>0</v>
      </c>
    </row>
    <row r="152" spans="1:11" outlineLevel="1">
      <c r="A152" s="1">
        <f t="shared" si="17"/>
        <v>0</v>
      </c>
      <c r="C152" s="172">
        <f>('Kalkulation_MS6+1'!$K$22)/100*'detail_MS6+1'!B12</f>
        <v>0</v>
      </c>
      <c r="D152" s="172">
        <f>('Kalkulation_MS6+1'!$K$22)/100*'detail_MS6+1'!O12</f>
        <v>0</v>
      </c>
      <c r="E152" s="172">
        <f>('Kalkulation_MS6+1'!$K$22)/100*'detail_MS6+1'!AB12</f>
        <v>0</v>
      </c>
      <c r="F152" s="172">
        <f>('Kalkulation_MS6+1'!$K$22)/100*'detail_MS6+1'!AO12</f>
        <v>0</v>
      </c>
      <c r="G152" s="172">
        <f>('Kalkulation_MS6+1'!$K$22)/100*'detail_MS6+1'!BB12</f>
        <v>0</v>
      </c>
      <c r="H152" s="172">
        <f>('Kalkulation_MS6+1'!$K$22)/100*'detail_MS6+1'!BO12</f>
        <v>0</v>
      </c>
      <c r="I152" s="172">
        <f>('Kalkulation_MS6+1'!$K$22)/100*'detail_MS6+1'!CB12</f>
        <v>0</v>
      </c>
      <c r="J152" s="206">
        <f t="shared" si="8"/>
        <v>0</v>
      </c>
    </row>
    <row r="153" spans="1:11" outlineLevel="1">
      <c r="A153" s="1">
        <f t="shared" si="17"/>
        <v>0</v>
      </c>
      <c r="C153" s="172">
        <f>('Kalkulation_MS6+1'!$L$22)/100*'detail_MS6+1'!B13</f>
        <v>0</v>
      </c>
      <c r="D153" s="172">
        <f>('Kalkulation_MS6+1'!$L$22)/100*'detail_MS6+1'!O13</f>
        <v>0</v>
      </c>
      <c r="E153" s="172">
        <f>('Kalkulation_MS6+1'!$L$22)/100*'detail_MS6+1'!AB13</f>
        <v>0</v>
      </c>
      <c r="F153" s="172">
        <f>('Kalkulation_MS6+1'!$L$22)/100*'detail_MS6+1'!AO13</f>
        <v>0</v>
      </c>
      <c r="G153" s="172">
        <f>('Kalkulation_MS6+1'!$L$22)/100*'detail_MS6+1'!BB13</f>
        <v>0</v>
      </c>
      <c r="H153" s="172">
        <f>('Kalkulation_MS6+1'!$L$22)/100*'detail_MS6+1'!BO13</f>
        <v>0</v>
      </c>
      <c r="I153" s="172">
        <f>('Kalkulation_MS6+1'!$L$22)/100*'detail_MS6+1'!CB13</f>
        <v>0</v>
      </c>
      <c r="J153" s="206">
        <f t="shared" si="8"/>
        <v>0</v>
      </c>
    </row>
    <row r="154" spans="1:11" outlineLevel="1">
      <c r="A154" s="1">
        <f t="shared" si="17"/>
        <v>0</v>
      </c>
      <c r="C154" s="172">
        <f>('Kalkulation_MS6+1'!$M$22)/100*'detail_MS6+1'!B14</f>
        <v>0</v>
      </c>
      <c r="D154" s="172">
        <f>('Kalkulation_MS6+1'!$M$22)/100*'detail_MS6+1'!O14</f>
        <v>0</v>
      </c>
      <c r="E154" s="172">
        <f>('Kalkulation_MS6+1'!$M$22)/100*'detail_MS6+1'!AB14</f>
        <v>0</v>
      </c>
      <c r="F154" s="172">
        <f>('Kalkulation_MS6+1'!$M$22)/100*'detail_MS6+1'!AO14</f>
        <v>0</v>
      </c>
      <c r="G154" s="172">
        <f>('Kalkulation_MS6+1'!$M$22)/100*'detail_MS6+1'!BB14</f>
        <v>0</v>
      </c>
      <c r="H154" s="172">
        <f>('Kalkulation_MS6+1'!$M$22)/100*'detail_MS6+1'!BO14</f>
        <v>0</v>
      </c>
      <c r="I154" s="172">
        <f>('Kalkulation_MS6+1'!$M$22)/100*'detail_MS6+1'!CB14</f>
        <v>0</v>
      </c>
      <c r="J154" s="206">
        <f t="shared" si="8"/>
        <v>0</v>
      </c>
    </row>
    <row r="155" spans="1:11" outlineLevel="1">
      <c r="A155" s="1">
        <f t="shared" si="17"/>
        <v>0</v>
      </c>
      <c r="C155" s="172">
        <f>('Kalkulation_MS6+1'!$N$22)/100*'detail_MS6+1'!B15</f>
        <v>0</v>
      </c>
      <c r="D155" s="172">
        <f>('Kalkulation_MS6+1'!$N$22)/100*'detail_MS6+1'!O15</f>
        <v>0</v>
      </c>
      <c r="E155" s="172">
        <f>('Kalkulation_MS6+1'!$N$22)/100*'detail_MS6+1'!AB15</f>
        <v>0</v>
      </c>
      <c r="F155" s="172">
        <f>('Kalkulation_MS6+1'!$N$22)/100*'detail_MS6+1'!AO15</f>
        <v>0</v>
      </c>
      <c r="G155" s="172">
        <f>('Kalkulation_MS6+1'!$N$22)/100*'detail_MS6+1'!BB15</f>
        <v>0</v>
      </c>
      <c r="H155" s="172">
        <f>('Kalkulation_MS6+1'!$N$22)/100*'detail_MS6+1'!BO15</f>
        <v>0</v>
      </c>
      <c r="I155" s="172">
        <f>('Kalkulation_MS6+1'!$N$22)/100*'detail_MS6+1'!CB15</f>
        <v>0</v>
      </c>
      <c r="J155" s="206">
        <f t="shared" si="8"/>
        <v>0</v>
      </c>
    </row>
    <row r="156" spans="1:11" outlineLevel="1">
      <c r="A156" s="1">
        <f t="shared" si="17"/>
        <v>0</v>
      </c>
      <c r="C156" s="172">
        <f>('Kalkulation_MS6+1'!$O$22)/100*'detail_MS6+1'!B16</f>
        <v>0</v>
      </c>
      <c r="D156" s="172">
        <f>('Kalkulation_MS6+1'!$O$22)/100*'detail_MS6+1'!O16</f>
        <v>0</v>
      </c>
      <c r="E156" s="172">
        <f>('Kalkulation_MS6+1'!$O$22)/100*'detail_MS6+1'!AB16</f>
        <v>0</v>
      </c>
      <c r="F156" s="172">
        <f>('Kalkulation_MS6+1'!$O$22)/100*'detail_MS6+1'!AO16</f>
        <v>0</v>
      </c>
      <c r="G156" s="172">
        <f>('Kalkulation_MS6+1'!$O$22)/100*'detail_MS6+1'!BB16</f>
        <v>0</v>
      </c>
      <c r="H156" s="172">
        <f>('Kalkulation_MS6+1'!$O$22)/100*'detail_MS6+1'!BO16</f>
        <v>0</v>
      </c>
      <c r="I156" s="172">
        <f>('Kalkulation_MS6+1'!$O$22)/100*'detail_MS6+1'!CB16</f>
        <v>0</v>
      </c>
      <c r="J156" s="206">
        <f t="shared" si="8"/>
        <v>0</v>
      </c>
    </row>
    <row r="157" spans="1:11" outlineLevel="1">
      <c r="A157" s="1">
        <f t="shared" si="17"/>
        <v>0</v>
      </c>
      <c r="C157" s="172">
        <f>('Kalkulation_MS6+1'!$P$22)/100*'detail_MS6+1'!B17</f>
        <v>0</v>
      </c>
      <c r="D157" s="172">
        <f>('Kalkulation_MS6+1'!$P$22)/100*'detail_MS6+1'!O17</f>
        <v>0</v>
      </c>
      <c r="E157" s="172">
        <f>('Kalkulation_MS6+1'!$P$22)/100*'detail_MS6+1'!AB17</f>
        <v>0</v>
      </c>
      <c r="F157" s="172">
        <f>('Kalkulation_MS6+1'!$P$22)/100*'detail_MS6+1'!AO17</f>
        <v>0</v>
      </c>
      <c r="G157" s="172">
        <f>('Kalkulation_MS6+1'!$P$22)/100*'detail_MS6+1'!BB17</f>
        <v>0</v>
      </c>
      <c r="H157" s="172">
        <f>('Kalkulation_MS6+1'!$P$22)/100*'detail_MS6+1'!BO17</f>
        <v>0</v>
      </c>
      <c r="I157" s="172">
        <f>('Kalkulation_MS6+1'!$P$22)/100*'detail_MS6+1'!CB17</f>
        <v>0</v>
      </c>
      <c r="J157" s="206">
        <f t="shared" ref="J157:J186" si="18">SUM(C157:I157)</f>
        <v>0</v>
      </c>
    </row>
    <row r="158" spans="1:11" outlineLevel="1">
      <c r="A158" s="1">
        <f t="shared" si="17"/>
        <v>0</v>
      </c>
      <c r="C158" s="172">
        <f>('Kalkulation_MS6+1'!$Q$22)/100*'detail_MS6+1'!B18</f>
        <v>0</v>
      </c>
      <c r="D158" s="172">
        <f>('Kalkulation_MS6+1'!$Q$22)/100*'detail_MS6+1'!O18</f>
        <v>0</v>
      </c>
      <c r="E158" s="172">
        <f>('Kalkulation_MS6+1'!$Q$22)/100*'detail_MS6+1'!AB18</f>
        <v>0</v>
      </c>
      <c r="F158" s="172">
        <f>('Kalkulation_MS6+1'!$Q$22)/100*'detail_MS6+1'!AO18</f>
        <v>0</v>
      </c>
      <c r="G158" s="172">
        <f>('Kalkulation_MS6+1'!$Q$22)/100*'detail_MS6+1'!BB18</f>
        <v>0</v>
      </c>
      <c r="H158" s="172">
        <f>('Kalkulation_MS6+1'!$Q$22)/100*'detail_MS6+1'!BO18</f>
        <v>0</v>
      </c>
      <c r="I158" s="172">
        <f>('Kalkulation_MS6+1'!$Q$22)/100*'detail_MS6+1'!CB18</f>
        <v>0</v>
      </c>
      <c r="J158" s="206">
        <f t="shared" si="18"/>
        <v>0</v>
      </c>
    </row>
    <row r="159" spans="1:11" outlineLevel="1">
      <c r="A159" s="1">
        <f t="shared" si="17"/>
        <v>0</v>
      </c>
      <c r="C159" s="172">
        <f>('Kalkulation_MS6+1'!$R$22)/100*'detail_MS6+1'!B19</f>
        <v>0</v>
      </c>
      <c r="D159" s="172">
        <f>('Kalkulation_MS6+1'!$R$22)/100*'detail_MS6+1'!O19</f>
        <v>0</v>
      </c>
      <c r="E159" s="172">
        <f>('Kalkulation_MS6+1'!$R$22)/100*'detail_MS6+1'!AB19</f>
        <v>0</v>
      </c>
      <c r="F159" s="172">
        <f>('Kalkulation_MS6+1'!$R$22)/100*'detail_MS6+1'!AO19</f>
        <v>0</v>
      </c>
      <c r="G159" s="172">
        <f>('Kalkulation_MS6+1'!$R$22)/100*'detail_MS6+1'!BB19</f>
        <v>0</v>
      </c>
      <c r="H159" s="172">
        <f>('Kalkulation_MS6+1'!$R$22)/100*'detail_MS6+1'!BO19</f>
        <v>0</v>
      </c>
      <c r="I159" s="172">
        <f>('Kalkulation_MS6+1'!$R$22)/100*'detail_MS6+1'!CB19</f>
        <v>0</v>
      </c>
      <c r="J159" s="206">
        <f t="shared" si="18"/>
        <v>0</v>
      </c>
    </row>
    <row r="160" spans="1:11" outlineLevel="1">
      <c r="A160" s="1">
        <f t="shared" si="17"/>
        <v>0</v>
      </c>
      <c r="C160" s="172">
        <f>('Kalkulation_MS6+1'!$S$22)/100*'detail_MS6+1'!$B20</f>
        <v>0</v>
      </c>
      <c r="D160" s="172">
        <f>('Kalkulation_MS6+1'!$S$22)/100*'detail_MS6+1'!$O20</f>
        <v>0</v>
      </c>
      <c r="E160" s="172">
        <f>('Kalkulation_MS6+1'!$S$22)/100*'detail_MS6+1'!$AB20</f>
        <v>0</v>
      </c>
      <c r="F160" s="172">
        <f>('Kalkulation_MS6+1'!$S$22)/100*'detail_MS6+1'!$AO20</f>
        <v>0</v>
      </c>
      <c r="G160" s="172">
        <f>('Kalkulation_MS6+1'!$S$22)/100*'detail_MS6+1'!$BB20</f>
        <v>0</v>
      </c>
      <c r="H160" s="172">
        <f>('Kalkulation_MS6+1'!$S$22)/100*'detail_MS6+1'!$BO20</f>
        <v>0</v>
      </c>
      <c r="I160" s="172">
        <f>('Kalkulation_MS6+1'!$S$22)/100*'detail_MS6+1'!$CB20</f>
        <v>0</v>
      </c>
      <c r="J160" s="206">
        <f t="shared" si="18"/>
        <v>0</v>
      </c>
    </row>
    <row r="161" spans="1:10" outlineLevel="1">
      <c r="A161" s="1">
        <f t="shared" si="17"/>
        <v>0</v>
      </c>
      <c r="C161" s="172">
        <f>('Kalkulation_MS6+1'!$T$22)/100*'detail_MS6+1'!$B21</f>
        <v>0</v>
      </c>
      <c r="D161" s="172">
        <f>('Kalkulation_MS6+1'!$T$22)/100*'detail_MS6+1'!$O21</f>
        <v>0</v>
      </c>
      <c r="E161" s="172">
        <f>('Kalkulation_MS6+1'!$T$22)/100*'detail_MS6+1'!$AB21</f>
        <v>0</v>
      </c>
      <c r="F161" s="172">
        <f>('Kalkulation_MS6+1'!$T$22)/100*'detail_MS6+1'!$AO21</f>
        <v>0</v>
      </c>
      <c r="G161" s="172">
        <f>('Kalkulation_MS6+1'!$T$22)/100*'detail_MS6+1'!$BB21</f>
        <v>0</v>
      </c>
      <c r="H161" s="172">
        <f>('Kalkulation_MS6+1'!$T$22)/100*'detail_MS6+1'!$BO21</f>
        <v>0</v>
      </c>
      <c r="I161" s="172">
        <f>('Kalkulation_MS6+1'!$T$22)/100*'detail_MS6+1'!$CB21</f>
        <v>0</v>
      </c>
      <c r="J161" s="206">
        <f t="shared" si="18"/>
        <v>0</v>
      </c>
    </row>
    <row r="162" spans="1:10" outlineLevel="1">
      <c r="A162" s="1">
        <f t="shared" si="17"/>
        <v>0</v>
      </c>
      <c r="C162" s="172">
        <f>('Kalkulation_MS6+1'!$U$22)/100*'detail_MS6+1'!$B22</f>
        <v>0</v>
      </c>
      <c r="D162" s="172">
        <f>('Kalkulation_MS6+1'!$U$22)/100*'detail_MS6+1'!$O22</f>
        <v>0</v>
      </c>
      <c r="E162" s="172">
        <f>('Kalkulation_MS6+1'!$U$22)/100*'detail_MS6+1'!$AB22</f>
        <v>0</v>
      </c>
      <c r="F162" s="172">
        <f>('Kalkulation_MS6+1'!$U$22)/100*'detail_MS6+1'!$AO22</f>
        <v>0</v>
      </c>
      <c r="G162" s="172">
        <f>('Kalkulation_MS6+1'!$U$22)/100*'detail_MS6+1'!$BB22</f>
        <v>0</v>
      </c>
      <c r="H162" s="172">
        <f>('Kalkulation_MS6+1'!$U$22)/100*'detail_MS6+1'!$BO22</f>
        <v>0</v>
      </c>
      <c r="I162" s="172">
        <f>('Kalkulation_MS6+1'!$U$22)/100*'detail_MS6+1'!$CB22</f>
        <v>0</v>
      </c>
      <c r="J162" s="206">
        <f t="shared" si="18"/>
        <v>0</v>
      </c>
    </row>
    <row r="163" spans="1:10" outlineLevel="1">
      <c r="A163" s="1">
        <f t="shared" si="17"/>
        <v>0</v>
      </c>
      <c r="C163" s="172">
        <f>('Kalkulation_MS6+1'!$V$22)/100*'detail_MS6+1'!$B23</f>
        <v>0</v>
      </c>
      <c r="D163" s="172">
        <f>('Kalkulation_MS6+1'!$V$22)/100*'detail_MS6+1'!$O23</f>
        <v>0</v>
      </c>
      <c r="E163" s="172">
        <f>('Kalkulation_MS6+1'!$V$22)/100*'detail_MS6+1'!$AB23</f>
        <v>0</v>
      </c>
      <c r="F163" s="172">
        <f>('Kalkulation_MS6+1'!$V$22)/100*'detail_MS6+1'!$AO23</f>
        <v>0</v>
      </c>
      <c r="G163" s="172">
        <f>('Kalkulation_MS6+1'!$V$22)/100*'detail_MS6+1'!$BB23</f>
        <v>0</v>
      </c>
      <c r="H163" s="172">
        <f>('Kalkulation_MS6+1'!$V$22)/100*'detail_MS6+1'!$BO23</f>
        <v>0</v>
      </c>
      <c r="I163" s="172">
        <f>('Kalkulation_MS6+1'!$V$22)/100*'detail_MS6+1'!$CB23</f>
        <v>0</v>
      </c>
      <c r="J163" s="206">
        <f t="shared" si="18"/>
        <v>0</v>
      </c>
    </row>
    <row r="164" spans="1:10" outlineLevel="1">
      <c r="A164" s="1">
        <f t="shared" si="17"/>
        <v>0</v>
      </c>
      <c r="C164" s="172">
        <f>('Kalkulation_MS6+1'!$W$22)/100*'detail_MS6+1'!$B24</f>
        <v>0</v>
      </c>
      <c r="D164" s="172">
        <f>('Kalkulation_MS6+1'!$W$22)/100*'detail_MS6+1'!$O24</f>
        <v>0</v>
      </c>
      <c r="E164" s="172">
        <f>('Kalkulation_MS6+1'!$W$22)/100*'detail_MS6+1'!$AB24</f>
        <v>0</v>
      </c>
      <c r="F164" s="172">
        <f>('Kalkulation_MS6+1'!$W$22)/100*'detail_MS6+1'!$AO24</f>
        <v>0</v>
      </c>
      <c r="G164" s="172">
        <f>('Kalkulation_MS6+1'!$W$22)/100*'detail_MS6+1'!$BB24</f>
        <v>0</v>
      </c>
      <c r="H164" s="172">
        <f>('Kalkulation_MS6+1'!$W$22)/100*'detail_MS6+1'!$BO24</f>
        <v>0</v>
      </c>
      <c r="I164" s="172">
        <f>('Kalkulation_MS6+1'!$W$22)/100*'detail_MS6+1'!$CB24</f>
        <v>0</v>
      </c>
      <c r="J164" s="206">
        <f t="shared" si="18"/>
        <v>0</v>
      </c>
    </row>
    <row r="165" spans="1:10" outlineLevel="1">
      <c r="A165" s="1">
        <f t="shared" si="17"/>
        <v>0</v>
      </c>
      <c r="C165" s="172">
        <f>('Kalkulation_MS6+1'!$X$22)/100*'detail_MS6+1'!$B25</f>
        <v>0</v>
      </c>
      <c r="D165" s="172">
        <f>('Kalkulation_MS6+1'!$X$22)/100*'detail_MS6+1'!$O25</f>
        <v>0</v>
      </c>
      <c r="E165" s="172">
        <f>('Kalkulation_MS6+1'!$X$22)/100*'detail_MS6+1'!$AB25</f>
        <v>0</v>
      </c>
      <c r="F165" s="172">
        <f>('Kalkulation_MS6+1'!$X$22)/100*'detail_MS6+1'!$AO25</f>
        <v>0</v>
      </c>
      <c r="G165" s="172">
        <f>('Kalkulation_MS6+1'!$X$22)/100*'detail_MS6+1'!$BB25</f>
        <v>0</v>
      </c>
      <c r="H165" s="172">
        <f>('Kalkulation_MS6+1'!$X$22)/100*'detail_MS6+1'!$BO25</f>
        <v>0</v>
      </c>
      <c r="I165" s="172">
        <f>('Kalkulation_MS6+1'!$X$22)/100*'detail_MS6+1'!$CB25</f>
        <v>0</v>
      </c>
      <c r="J165" s="206">
        <f t="shared" si="18"/>
        <v>0</v>
      </c>
    </row>
    <row r="166" spans="1:10" outlineLevel="1">
      <c r="A166" s="1">
        <f t="shared" si="17"/>
        <v>0</v>
      </c>
      <c r="C166" s="172">
        <f>('Kalkulation_MS6+1'!$Y$22)/100*'detail_MS6+1'!$B26</f>
        <v>0</v>
      </c>
      <c r="D166" s="172">
        <f>('Kalkulation_MS6+1'!$Y$22)/100*'detail_MS6+1'!$O26</f>
        <v>0</v>
      </c>
      <c r="E166" s="172">
        <f>('Kalkulation_MS6+1'!$Y$22)/100*'detail_MS6+1'!$AB26</f>
        <v>0</v>
      </c>
      <c r="F166" s="172">
        <f>('Kalkulation_MS6+1'!$Y$22)/100*'detail_MS6+1'!$AO26</f>
        <v>0</v>
      </c>
      <c r="G166" s="172">
        <f>('Kalkulation_MS6+1'!$Y$22)/100*'detail_MS6+1'!$BB26</f>
        <v>0</v>
      </c>
      <c r="H166" s="172">
        <f>('Kalkulation_MS6+1'!$Y$22)/100*'detail_MS6+1'!$BO26</f>
        <v>0</v>
      </c>
      <c r="I166" s="172">
        <f>('Kalkulation_MS6+1'!$Y$22)/100*'detail_MS6+1'!$CB26</f>
        <v>0</v>
      </c>
      <c r="J166" s="206">
        <f t="shared" si="18"/>
        <v>0</v>
      </c>
    </row>
    <row r="167" spans="1:10" outlineLevel="1">
      <c r="A167" s="1">
        <f t="shared" si="17"/>
        <v>0</v>
      </c>
      <c r="C167" s="172">
        <f>('Kalkulation_MS6+1'!$Z$22)/100*'detail_MS6+1'!$B27</f>
        <v>0</v>
      </c>
      <c r="D167" s="172">
        <f>('Kalkulation_MS6+1'!$Z$22)/100*'detail_MS6+1'!$O27</f>
        <v>0</v>
      </c>
      <c r="E167" s="172">
        <f>('Kalkulation_MS6+1'!$Z$22)/100*'detail_MS6+1'!$AB27</f>
        <v>0</v>
      </c>
      <c r="F167" s="172">
        <f>('Kalkulation_MS6+1'!$Z$22)/100*'detail_MS6+1'!$AO27</f>
        <v>0</v>
      </c>
      <c r="G167" s="172">
        <f>('Kalkulation_MS6+1'!$Z$22)/100*'detail_MS6+1'!$BB27</f>
        <v>0</v>
      </c>
      <c r="H167" s="172">
        <f>('Kalkulation_MS6+1'!$Z$22)/100*'detail_MS6+1'!$BO27</f>
        <v>0</v>
      </c>
      <c r="I167" s="172">
        <f>('Kalkulation_MS6+1'!$Z$22)/100*'detail_MS6+1'!$CB27</f>
        <v>0</v>
      </c>
      <c r="J167" s="206">
        <f t="shared" si="18"/>
        <v>0</v>
      </c>
    </row>
    <row r="168" spans="1:10" outlineLevel="1">
      <c r="A168" s="1">
        <f t="shared" si="17"/>
        <v>0</v>
      </c>
      <c r="C168" s="172">
        <f>('Kalkulation_MS6+1'!$AA$22)/100*'detail_MS6+1'!$B28</f>
        <v>0</v>
      </c>
      <c r="D168" s="172">
        <f>('Kalkulation_MS6+1'!$AA$22)/100*'detail_MS6+1'!$O28</f>
        <v>0</v>
      </c>
      <c r="E168" s="172">
        <f>('Kalkulation_MS6+1'!$AA$22)/100*'detail_MS6+1'!$AB28</f>
        <v>0</v>
      </c>
      <c r="F168" s="172">
        <f>('Kalkulation_MS6+1'!$AA$22)/100*'detail_MS6+1'!$AO28</f>
        <v>0</v>
      </c>
      <c r="G168" s="172">
        <f>('Kalkulation_MS6+1'!$AA$22)/100*'detail_MS6+1'!$BB28</f>
        <v>0</v>
      </c>
      <c r="H168" s="172">
        <f>('Kalkulation_MS6+1'!$AA$22)/100*'detail_MS6+1'!$BO28</f>
        <v>0</v>
      </c>
      <c r="I168" s="172">
        <f>('Kalkulation_MS6+1'!$AA$22)/100*'detail_MS6+1'!$CB28</f>
        <v>0</v>
      </c>
      <c r="J168" s="206">
        <f t="shared" si="18"/>
        <v>0</v>
      </c>
    </row>
    <row r="169" spans="1:10" outlineLevel="1">
      <c r="A169" s="1">
        <f t="shared" si="17"/>
        <v>0</v>
      </c>
      <c r="C169" s="172">
        <f>('Kalkulation_MS6+1'!$AB$22)/100*'detail_MS6+1'!$B29</f>
        <v>0</v>
      </c>
      <c r="D169" s="172">
        <f>('Kalkulation_MS6+1'!$AB$22)/100*'detail_MS6+1'!$O29</f>
        <v>0</v>
      </c>
      <c r="E169" s="172">
        <f>('Kalkulation_MS6+1'!$AB$22)/100*'detail_MS6+1'!$AB29</f>
        <v>0</v>
      </c>
      <c r="F169" s="172">
        <f>('Kalkulation_MS6+1'!$AB$22)/100*'detail_MS6+1'!$AO29</f>
        <v>0</v>
      </c>
      <c r="G169" s="172">
        <f>('Kalkulation_MS6+1'!$AB$22)/100*'detail_MS6+1'!$BB29</f>
        <v>0</v>
      </c>
      <c r="H169" s="172">
        <f>('Kalkulation_MS6+1'!$AB$22)/100*'detail_MS6+1'!$BO29</f>
        <v>0</v>
      </c>
      <c r="I169" s="172">
        <f>('Kalkulation_MS6+1'!$AB$22)/100*'detail_MS6+1'!$CB29</f>
        <v>0</v>
      </c>
      <c r="J169" s="206">
        <f t="shared" si="18"/>
        <v>0</v>
      </c>
    </row>
    <row r="170" spans="1:10" outlineLevel="1">
      <c r="A170" s="1">
        <f t="shared" si="17"/>
        <v>0</v>
      </c>
      <c r="C170" s="172">
        <f>('Kalkulation_MS6+1'!$AC$22)/100*'detail_MS6+1'!$B30</f>
        <v>0</v>
      </c>
      <c r="D170" s="172">
        <f>('Kalkulation_MS6+1'!$AC$22)/100*'detail_MS6+1'!$O30</f>
        <v>0</v>
      </c>
      <c r="E170" s="172">
        <f>('Kalkulation_MS6+1'!$AC$22)/100*'detail_MS6+1'!$AB30</f>
        <v>0</v>
      </c>
      <c r="F170" s="172">
        <f>('Kalkulation_MS6+1'!$AC$22)/100*'detail_MS6+1'!$AO30</f>
        <v>0</v>
      </c>
      <c r="G170" s="172">
        <f>('Kalkulation_MS6+1'!$AC$22)/100*'detail_MS6+1'!$BB30</f>
        <v>0</v>
      </c>
      <c r="H170" s="172">
        <f>('Kalkulation_MS6+1'!$AC$22)/100*'detail_MS6+1'!$BO30</f>
        <v>0</v>
      </c>
      <c r="I170" s="172">
        <f>('Kalkulation_MS6+1'!$AC$22)/100*'detail_MS6+1'!$CB30</f>
        <v>0</v>
      </c>
      <c r="J170" s="206">
        <f t="shared" si="18"/>
        <v>0</v>
      </c>
    </row>
    <row r="171" spans="1:10" outlineLevel="1">
      <c r="A171" s="1">
        <f t="shared" si="17"/>
        <v>0</v>
      </c>
      <c r="C171" s="172">
        <f>('Kalkulation_MS6+1'!$AD$22)/100*'detail_MS6+1'!$B31</f>
        <v>0</v>
      </c>
      <c r="D171" s="172">
        <f>('Kalkulation_MS6+1'!$AD$22)/100*'detail_MS6+1'!$O31</f>
        <v>0</v>
      </c>
      <c r="E171" s="172">
        <f>('Kalkulation_MS6+1'!$AD$22)/100*'detail_MS6+1'!$AB31</f>
        <v>0</v>
      </c>
      <c r="F171" s="172">
        <f>('Kalkulation_MS6+1'!$AD$22)/100*'detail_MS6+1'!$AO31</f>
        <v>0</v>
      </c>
      <c r="G171" s="172">
        <f>('Kalkulation_MS6+1'!$AD$22)/100*'detail_MS6+1'!$BB31</f>
        <v>0</v>
      </c>
      <c r="H171" s="172">
        <f>('Kalkulation_MS6+1'!$AD$22)/100*'detail_MS6+1'!$BO31</f>
        <v>0</v>
      </c>
      <c r="I171" s="172">
        <f>('Kalkulation_MS6+1'!$AD$22)/100*'detail_MS6+1'!$CB31</f>
        <v>0</v>
      </c>
      <c r="J171" s="206">
        <f t="shared" si="18"/>
        <v>0</v>
      </c>
    </row>
    <row r="172" spans="1:10" outlineLevel="1">
      <c r="A172" s="1">
        <f t="shared" si="17"/>
        <v>0</v>
      </c>
      <c r="C172" s="172">
        <f>('Kalkulation_MS6+1'!$AE$22)/100*'detail_MS6+1'!$B32</f>
        <v>0</v>
      </c>
      <c r="D172" s="172">
        <f>('Kalkulation_MS6+1'!$AE$22)/100*'detail_MS6+1'!$O32</f>
        <v>0</v>
      </c>
      <c r="E172" s="172">
        <f>('Kalkulation_MS6+1'!$AE$22)/100*'detail_MS6+1'!$AB32</f>
        <v>0</v>
      </c>
      <c r="F172" s="172">
        <f>('Kalkulation_MS6+1'!$AE$22)/100*'detail_MS6+1'!$AO32</f>
        <v>0</v>
      </c>
      <c r="G172" s="172">
        <f>('Kalkulation_MS6+1'!$AE$22)/100*'detail_MS6+1'!$BB32</f>
        <v>0</v>
      </c>
      <c r="H172" s="172">
        <f>('Kalkulation_MS6+1'!$AE$22)/100*'detail_MS6+1'!$BO32</f>
        <v>0</v>
      </c>
      <c r="I172" s="172">
        <f>('Kalkulation_MS6+1'!$AE$22)/100*'detail_MS6+1'!$CB32</f>
        <v>0</v>
      </c>
      <c r="J172" s="206">
        <f t="shared" si="18"/>
        <v>0</v>
      </c>
    </row>
    <row r="173" spans="1:10" outlineLevel="1">
      <c r="A173" s="1">
        <f t="shared" si="17"/>
        <v>0</v>
      </c>
      <c r="C173" s="172">
        <f>('Kalkulation_MS6+1'!$AF$22)/100*'detail_MS6+1'!$B33</f>
        <v>0</v>
      </c>
      <c r="D173" s="172">
        <f>('Kalkulation_MS6+1'!$AF$22)/100*'detail_MS6+1'!$O33</f>
        <v>0</v>
      </c>
      <c r="E173" s="172">
        <f>('Kalkulation_MS6+1'!$AF$22)/100*'detail_MS6+1'!$AB33</f>
        <v>0</v>
      </c>
      <c r="F173" s="172">
        <f>('Kalkulation_MS6+1'!$AF$22)/100*'detail_MS6+1'!$AO33</f>
        <v>0</v>
      </c>
      <c r="G173" s="172">
        <f>('Kalkulation_MS6+1'!$AF$22)/100*'detail_MS6+1'!$BB33</f>
        <v>0</v>
      </c>
      <c r="H173" s="172">
        <f>('Kalkulation_MS6+1'!$AF$22)/100*'detail_MS6+1'!$BO33</f>
        <v>0</v>
      </c>
      <c r="I173" s="172">
        <f>('Kalkulation_MS6+1'!$AF$22)/100*'detail_MS6+1'!$CB33</f>
        <v>0</v>
      </c>
      <c r="J173" s="206">
        <f t="shared" si="18"/>
        <v>0</v>
      </c>
    </row>
    <row r="174" spans="1:10" outlineLevel="1">
      <c r="A174" s="1">
        <f t="shared" si="17"/>
        <v>0</v>
      </c>
      <c r="C174" s="172">
        <f>('Kalkulation_MS6+1'!$AG$22)/100*'detail_MS6+1'!$B34</f>
        <v>0</v>
      </c>
      <c r="D174" s="172">
        <f>('Kalkulation_MS6+1'!$AG$22)/100*'detail_MS6+1'!$O34</f>
        <v>0</v>
      </c>
      <c r="E174" s="172">
        <f>('Kalkulation_MS6+1'!$AG$22)/100*'detail_MS6+1'!$AB34</f>
        <v>0</v>
      </c>
      <c r="F174" s="172">
        <f>('Kalkulation_MS6+1'!$AG$22)/100*'detail_MS6+1'!$AO34</f>
        <v>0</v>
      </c>
      <c r="G174" s="172">
        <f>('Kalkulation_MS6+1'!$AG$22)/100*'detail_MS6+1'!$BB34</f>
        <v>0</v>
      </c>
      <c r="H174" s="172">
        <f>('Kalkulation_MS6+1'!$AG$22)/100*'detail_MS6+1'!$BO34</f>
        <v>0</v>
      </c>
      <c r="I174" s="172">
        <f>('Kalkulation_MS6+1'!$AG$22)/100*'detail_MS6+1'!$CB34</f>
        <v>0</v>
      </c>
      <c r="J174" s="206">
        <f t="shared" si="18"/>
        <v>0</v>
      </c>
    </row>
    <row r="175" spans="1:10" outlineLevel="1">
      <c r="A175" s="1">
        <f t="shared" si="17"/>
        <v>0</v>
      </c>
      <c r="C175" s="172">
        <f>('Kalkulation_MS6+1'!$AH$22)/100*'detail_MS6+1'!$B35</f>
        <v>0</v>
      </c>
      <c r="D175" s="172">
        <f>('Kalkulation_MS6+1'!$AH$22)/100*'detail_MS6+1'!$O35</f>
        <v>0</v>
      </c>
      <c r="E175" s="172">
        <f>('Kalkulation_MS6+1'!$AH$22)/100*'detail_MS6+1'!$AB35</f>
        <v>0</v>
      </c>
      <c r="F175" s="172">
        <f>('Kalkulation_MS6+1'!$AH$22)/100*'detail_MS6+1'!$AO35</f>
        <v>0</v>
      </c>
      <c r="G175" s="172">
        <f>('Kalkulation_MS6+1'!$AH$22)/100*'detail_MS6+1'!$BB35</f>
        <v>0</v>
      </c>
      <c r="H175" s="172">
        <f>('Kalkulation_MS6+1'!$AH$22)/100*'detail_MS6+1'!$BO35</f>
        <v>0</v>
      </c>
      <c r="I175" s="172">
        <f>('Kalkulation_MS6+1'!$AH$22)/100*'detail_MS6+1'!$CB35</f>
        <v>0</v>
      </c>
      <c r="J175" s="206">
        <f t="shared" si="18"/>
        <v>0</v>
      </c>
    </row>
    <row r="176" spans="1:10" outlineLevel="1">
      <c r="A176" s="1">
        <f t="shared" si="17"/>
        <v>0</v>
      </c>
      <c r="C176" s="172">
        <f>('Kalkulation_MS6+1'!$AI$22)/100*'detail_MS6+1'!$B36</f>
        <v>0</v>
      </c>
      <c r="D176" s="172">
        <f>('Kalkulation_MS6+1'!$AI$22)/100*'detail_MS6+1'!$O36</f>
        <v>0</v>
      </c>
      <c r="E176" s="172">
        <f>('Kalkulation_MS6+1'!$AI$22)/100*'detail_MS6+1'!$AB36</f>
        <v>0</v>
      </c>
      <c r="F176" s="172">
        <f>('Kalkulation_MS6+1'!$AI$22)/100*'detail_MS6+1'!$AO36</f>
        <v>0</v>
      </c>
      <c r="G176" s="172">
        <f>('Kalkulation_MS6+1'!$AI$22)/100*'detail_MS6+1'!$BB36</f>
        <v>0</v>
      </c>
      <c r="H176" s="172">
        <f>('Kalkulation_MS6+1'!$AI$22)/100*'detail_MS6+1'!$BO36</f>
        <v>0</v>
      </c>
      <c r="I176" s="172">
        <f>('Kalkulation_MS6+1'!$AI$22)/100*'detail_MS6+1'!$CB36</f>
        <v>0</v>
      </c>
      <c r="J176" s="206">
        <f t="shared" si="18"/>
        <v>0</v>
      </c>
    </row>
    <row r="177" spans="1:11" outlineLevel="1">
      <c r="A177" s="1">
        <f t="shared" si="17"/>
        <v>0</v>
      </c>
      <c r="C177" s="172">
        <f>('Kalkulation_MS6+1'!$AJ$22)/100*'detail_MS6+1'!$B37</f>
        <v>0</v>
      </c>
      <c r="D177" s="172">
        <f>('Kalkulation_MS6+1'!$AJ$22)/100*'detail_MS6+1'!$O37</f>
        <v>0</v>
      </c>
      <c r="E177" s="172">
        <f>('Kalkulation_MS6+1'!$AJ$22)/100*'detail_MS6+1'!$AB37</f>
        <v>0</v>
      </c>
      <c r="F177" s="172">
        <f>('Kalkulation_MS6+1'!$AJ$22)/100*'detail_MS6+1'!$AO37</f>
        <v>0</v>
      </c>
      <c r="G177" s="172">
        <f>('Kalkulation_MS6+1'!$AJ$22)/100*'detail_MS6+1'!$BB37</f>
        <v>0</v>
      </c>
      <c r="H177" s="172">
        <f>('Kalkulation_MS6+1'!$AJ$22)/100*'detail_MS6+1'!$BO37</f>
        <v>0</v>
      </c>
      <c r="I177" s="172">
        <f>('Kalkulation_MS6+1'!$AJ$22)/100*'detail_MS6+1'!$CB37</f>
        <v>0</v>
      </c>
      <c r="J177" s="206">
        <f t="shared" si="18"/>
        <v>0</v>
      </c>
    </row>
    <row r="178" spans="1:11" outlineLevel="1">
      <c r="A178" s="1">
        <f t="shared" si="17"/>
        <v>0</v>
      </c>
      <c r="C178" s="172">
        <f>('Kalkulation_MS6+1'!$AK$22)/100*'detail_MS6+1'!$B38</f>
        <v>0</v>
      </c>
      <c r="D178" s="172">
        <f>('Kalkulation_MS6+1'!$AK$22)/100*'detail_MS6+1'!$O38</f>
        <v>0</v>
      </c>
      <c r="E178" s="172">
        <f>('Kalkulation_MS6+1'!$AK$22)/100*'detail_MS6+1'!$AB38</f>
        <v>0</v>
      </c>
      <c r="F178" s="172">
        <f>('Kalkulation_MS6+1'!$AK$22)/100*'detail_MS6+1'!$AO38</f>
        <v>0</v>
      </c>
      <c r="G178" s="172">
        <f>('Kalkulation_MS6+1'!$AK$22)/100*'detail_MS6+1'!$BB38</f>
        <v>0</v>
      </c>
      <c r="H178" s="172">
        <f>('Kalkulation_MS6+1'!$AK$22)/100*'detail_MS6+1'!$BO38</f>
        <v>0</v>
      </c>
      <c r="I178" s="172">
        <f>('Kalkulation_MS6+1'!$AK$22)/100*'detail_MS6+1'!$CB38</f>
        <v>0</v>
      </c>
      <c r="J178" s="206">
        <f t="shared" si="18"/>
        <v>0</v>
      </c>
    </row>
    <row r="179" spans="1:11" outlineLevel="1">
      <c r="A179" s="1">
        <f t="shared" si="17"/>
        <v>0</v>
      </c>
      <c r="C179" s="172">
        <f>('Kalkulation_MS6+1'!$AL$22)/100*'detail_MS6+1'!$B39</f>
        <v>0</v>
      </c>
      <c r="D179" s="172">
        <f>('Kalkulation_MS6+1'!$AL$22)/100*'detail_MS6+1'!$O39</f>
        <v>0</v>
      </c>
      <c r="E179" s="172">
        <f>('Kalkulation_MS6+1'!$AL$22)/100*'detail_MS6+1'!$AB39</f>
        <v>0</v>
      </c>
      <c r="F179" s="172">
        <f>('Kalkulation_MS6+1'!$AL$22)/100*'detail_MS6+1'!$AO39</f>
        <v>0</v>
      </c>
      <c r="G179" s="172">
        <f>('Kalkulation_MS6+1'!$AL$22)/100*'detail_MS6+1'!$BB39</f>
        <v>0</v>
      </c>
      <c r="H179" s="172">
        <f>('Kalkulation_MS6+1'!$AL$22)/100*'detail_MS6+1'!$BO39</f>
        <v>0</v>
      </c>
      <c r="I179" s="172">
        <f>('Kalkulation_MS6+1'!$AL$22)/100*'detail_MS6+1'!$CB39</f>
        <v>0</v>
      </c>
      <c r="J179" s="206">
        <f t="shared" si="18"/>
        <v>0</v>
      </c>
    </row>
    <row r="180" spans="1:11" outlineLevel="1">
      <c r="A180" s="1">
        <f t="shared" si="17"/>
        <v>0</v>
      </c>
      <c r="C180" s="172">
        <f>('Kalkulation_MS6+1'!$AM$22)/100*'detail_MS6+1'!$B40</f>
        <v>0</v>
      </c>
      <c r="D180" s="172">
        <f>('Kalkulation_MS6+1'!$AM$22)/100*'detail_MS6+1'!$O40</f>
        <v>0</v>
      </c>
      <c r="E180" s="172">
        <f>('Kalkulation_MS6+1'!$AM$22)/100*'detail_MS6+1'!$AB40</f>
        <v>0</v>
      </c>
      <c r="F180" s="172">
        <f>('Kalkulation_MS6+1'!$AM$22)/100*'detail_MS6+1'!$AO40</f>
        <v>0</v>
      </c>
      <c r="G180" s="172">
        <f>('Kalkulation_MS6+1'!$AM$22)/100*'detail_MS6+1'!$BB40</f>
        <v>0</v>
      </c>
      <c r="H180" s="172">
        <f>('Kalkulation_MS6+1'!$AM$22)/100*'detail_MS6+1'!$BO40</f>
        <v>0</v>
      </c>
      <c r="I180" s="172">
        <f>('Kalkulation_MS6+1'!$AM$22)/100*'detail_MS6+1'!$CB40</f>
        <v>0</v>
      </c>
      <c r="J180" s="206">
        <f t="shared" si="18"/>
        <v>0</v>
      </c>
    </row>
    <row r="181" spans="1:11" outlineLevel="1">
      <c r="A181" s="1">
        <f t="shared" si="17"/>
        <v>0</v>
      </c>
      <c r="C181" s="172">
        <f>('Kalkulation_MS6+1'!$AN$22)/100*'detail_MS6+1'!$B41</f>
        <v>0</v>
      </c>
      <c r="D181" s="172">
        <f>('Kalkulation_MS6+1'!$AN$22)/100*'detail_MS6+1'!$O41</f>
        <v>0</v>
      </c>
      <c r="E181" s="172">
        <f>('Kalkulation_MS6+1'!$AN$22)/100*'detail_MS6+1'!$AB41</f>
        <v>0</v>
      </c>
      <c r="F181" s="172">
        <f>('Kalkulation_MS6+1'!$AN$22)/100*'detail_MS6+1'!$AO41</f>
        <v>0</v>
      </c>
      <c r="G181" s="172">
        <f>('Kalkulation_MS6+1'!$AN$22)/100*'detail_MS6+1'!$BB41</f>
        <v>0</v>
      </c>
      <c r="H181" s="172">
        <f>('Kalkulation_MS6+1'!$AN$22)/100*'detail_MS6+1'!$BO41</f>
        <v>0</v>
      </c>
      <c r="I181" s="172">
        <f>('Kalkulation_MS6+1'!$AN$22)/100*'detail_MS6+1'!$CB41</f>
        <v>0</v>
      </c>
      <c r="J181" s="206">
        <f t="shared" si="18"/>
        <v>0</v>
      </c>
    </row>
    <row r="182" spans="1:11" outlineLevel="1">
      <c r="A182" s="1">
        <f t="shared" si="17"/>
        <v>0</v>
      </c>
      <c r="C182" s="172">
        <f>('Kalkulation_MS6+1'!$AO$22)/100*'detail_MS6+1'!$B42</f>
        <v>0</v>
      </c>
      <c r="D182" s="172">
        <f>('Kalkulation_MS6+1'!$AO$22)/100*'detail_MS6+1'!$O42</f>
        <v>0</v>
      </c>
      <c r="E182" s="172">
        <f>('Kalkulation_MS6+1'!$AO$22)/100*'detail_MS6+1'!$AB42</f>
        <v>0</v>
      </c>
      <c r="F182" s="172">
        <f>('Kalkulation_MS6+1'!$AO$22)/100*'detail_MS6+1'!$AO42</f>
        <v>0</v>
      </c>
      <c r="G182" s="172">
        <f>('Kalkulation_MS6+1'!$AO$22)/100*'detail_MS6+1'!$BB42</f>
        <v>0</v>
      </c>
      <c r="H182" s="172">
        <f>('Kalkulation_MS6+1'!$AO$22)/100*'detail_MS6+1'!$BO42</f>
        <v>0</v>
      </c>
      <c r="I182" s="172">
        <f>('Kalkulation_MS6+1'!$AO$22)/100*'detail_MS6+1'!$CB42</f>
        <v>0</v>
      </c>
      <c r="J182" s="206">
        <f t="shared" si="18"/>
        <v>0</v>
      </c>
    </row>
    <row r="183" spans="1:11" outlineLevel="1">
      <c r="A183" s="1">
        <f t="shared" si="17"/>
        <v>0</v>
      </c>
      <c r="C183" s="172">
        <f>('Kalkulation_MS6+1'!$AP$22)/100*'detail_MS6+1'!$B43</f>
        <v>0</v>
      </c>
      <c r="D183" s="172">
        <f>('Kalkulation_MS6+1'!$AP$22)/100*'detail_MS6+1'!$O43</f>
        <v>0</v>
      </c>
      <c r="E183" s="172">
        <f>('Kalkulation_MS6+1'!$AP$22)/100*'detail_MS6+1'!$AB43</f>
        <v>0</v>
      </c>
      <c r="F183" s="172">
        <f>('Kalkulation_MS6+1'!$AP$22)/100*'detail_MS6+1'!$AO43</f>
        <v>0</v>
      </c>
      <c r="G183" s="172">
        <f>('Kalkulation_MS6+1'!$AP$22)/100*'detail_MS6+1'!$BB43</f>
        <v>0</v>
      </c>
      <c r="H183" s="172">
        <f>('Kalkulation_MS6+1'!$AP$22)/100*'detail_MS6+1'!$BO43</f>
        <v>0</v>
      </c>
      <c r="I183" s="172">
        <f>('Kalkulation_MS6+1'!$AP$22)/100*'detail_MS6+1'!$CB43</f>
        <v>0</v>
      </c>
      <c r="J183" s="206">
        <f t="shared" si="18"/>
        <v>0</v>
      </c>
    </row>
    <row r="184" spans="1:11" outlineLevel="1">
      <c r="A184" s="1">
        <f t="shared" si="17"/>
        <v>0</v>
      </c>
      <c r="C184" s="172">
        <f>('Kalkulation_MS6+1'!$AQ$22)/100*'detail_MS6+1'!$B44</f>
        <v>0</v>
      </c>
      <c r="D184" s="172">
        <f>('Kalkulation_MS6+1'!$AQ$22)/100*'detail_MS6+1'!$O44</f>
        <v>0</v>
      </c>
      <c r="E184" s="172">
        <f>('Kalkulation_MS6+1'!$AQ$22)/100*'detail_MS6+1'!$AB44</f>
        <v>0</v>
      </c>
      <c r="F184" s="172">
        <f>('Kalkulation_MS6+1'!$AQ$22)/100*'detail_MS6+1'!$AO44</f>
        <v>0</v>
      </c>
      <c r="G184" s="172">
        <f>('Kalkulation_MS6+1'!$AQ$22)/100*'detail_MS6+1'!$BB44</f>
        <v>0</v>
      </c>
      <c r="H184" s="172">
        <f>('Kalkulation_MS6+1'!$AQ$22)/100*'detail_MS6+1'!$BO44</f>
        <v>0</v>
      </c>
      <c r="I184" s="172">
        <f>('Kalkulation_MS6+1'!$AQ$22)/100*'detail_MS6+1'!$CB44</f>
        <v>0</v>
      </c>
      <c r="J184" s="206">
        <f t="shared" si="18"/>
        <v>0</v>
      </c>
    </row>
    <row r="185" spans="1:11" outlineLevel="1">
      <c r="A185" s="1">
        <f t="shared" si="17"/>
        <v>0</v>
      </c>
      <c r="C185" s="172">
        <f>('Kalkulation_MS6+1'!$AR$22)/100*'detail_MS6+1'!$B45</f>
        <v>0</v>
      </c>
      <c r="D185" s="172">
        <f>('Kalkulation_MS6+1'!$AR$22)/100*'detail_MS6+1'!$O45</f>
        <v>0</v>
      </c>
      <c r="E185" s="172">
        <f>('Kalkulation_MS6+1'!$AR$22)/100*'detail_MS6+1'!$AB45</f>
        <v>0</v>
      </c>
      <c r="F185" s="172">
        <f>('Kalkulation_MS6+1'!$AR$22)/100*'detail_MS6+1'!$AO45</f>
        <v>0</v>
      </c>
      <c r="G185" s="172">
        <f>('Kalkulation_MS6+1'!$AR$22)/100*'detail_MS6+1'!$BB45</f>
        <v>0</v>
      </c>
      <c r="H185" s="172">
        <f>('Kalkulation_MS6+1'!$AR$22)/100*'detail_MS6+1'!$BO45</f>
        <v>0</v>
      </c>
      <c r="I185" s="172">
        <f>('Kalkulation_MS6+1'!$AR$22)/100*'detail_MS6+1'!$CB45</f>
        <v>0</v>
      </c>
      <c r="J185" s="206">
        <f t="shared" si="18"/>
        <v>0</v>
      </c>
    </row>
    <row r="186" spans="1:11" outlineLevel="1">
      <c r="A186" s="1">
        <f t="shared" si="17"/>
        <v>0</v>
      </c>
      <c r="C186" s="172">
        <f>('Kalkulation_MS6+1'!$AS$22)/100*'detail_MS6+1'!$B46</f>
        <v>0</v>
      </c>
      <c r="D186" s="172">
        <f>('Kalkulation_MS6+1'!$AS$22)/100*'detail_MS6+1'!$O46</f>
        <v>0</v>
      </c>
      <c r="E186" s="172">
        <f>('Kalkulation_MS6+1'!$AS$22)/100*'detail_MS6+1'!$AB46</f>
        <v>0</v>
      </c>
      <c r="F186" s="172">
        <f>('Kalkulation_MS6+1'!$AS$22)/100*'detail_MS6+1'!$AO46</f>
        <v>0</v>
      </c>
      <c r="G186" s="172">
        <f>('Kalkulation_MS6+1'!$AS$22)/100*'detail_MS6+1'!$BB46</f>
        <v>0</v>
      </c>
      <c r="H186" s="172">
        <f>('Kalkulation_MS6+1'!$AS$22)/100*'detail_MS6+1'!$BO46</f>
        <v>0</v>
      </c>
      <c r="I186" s="172">
        <f>('Kalkulation_MS6+1'!$AS$22)/100*'detail_MS6+1'!$CB46</f>
        <v>0</v>
      </c>
      <c r="J186" s="206">
        <f t="shared" si="18"/>
        <v>0</v>
      </c>
    </row>
    <row r="187" spans="1:11" outlineLevel="1">
      <c r="A187" s="88" t="s">
        <v>443</v>
      </c>
      <c r="B187" s="88"/>
      <c r="C187" s="201">
        <f>SUM(C147:C186)</f>
        <v>0</v>
      </c>
      <c r="D187" s="201">
        <f t="shared" ref="D187:J187" si="19">SUM(D147:D186)</f>
        <v>0</v>
      </c>
      <c r="E187" s="201">
        <f t="shared" si="19"/>
        <v>0</v>
      </c>
      <c r="F187" s="201">
        <f t="shared" si="19"/>
        <v>0</v>
      </c>
      <c r="G187" s="201">
        <f t="shared" si="19"/>
        <v>0</v>
      </c>
      <c r="H187" s="201">
        <f t="shared" si="19"/>
        <v>0</v>
      </c>
      <c r="I187" s="201">
        <f t="shared" si="19"/>
        <v>0</v>
      </c>
      <c r="J187" s="79">
        <f t="shared" si="19"/>
        <v>0</v>
      </c>
      <c r="K187" s="172">
        <f>'Kalkulation_MS6+1'!AT52*7</f>
        <v>0</v>
      </c>
    </row>
    <row r="188" spans="1:11" outlineLevel="1">
      <c r="A188" s="203" t="s">
        <v>444</v>
      </c>
      <c r="J188" s="205">
        <f t="shared" si="8"/>
        <v>0</v>
      </c>
    </row>
    <row r="189" spans="1:11" outlineLevel="1">
      <c r="A189" s="1">
        <f t="shared" ref="A189:A228" si="20">A147</f>
        <v>0</v>
      </c>
      <c r="C189" s="172">
        <f>('Kalkulation_MS6+1'!$F$23)/100*'detail_MS6+1'!B7</f>
        <v>0</v>
      </c>
      <c r="D189" s="172">
        <f>('Kalkulation_MS6+1'!$F$23)/100*'detail_MS6+1'!O7</f>
        <v>0</v>
      </c>
      <c r="E189" s="172">
        <f>('Kalkulation_MS6+1'!$F$23)/100*'detail_MS6+1'!AB7</f>
        <v>0</v>
      </c>
      <c r="F189" s="172">
        <f>('Kalkulation_MS6+1'!$F$23)/100*'detail_MS6+1'!AO7</f>
        <v>0</v>
      </c>
      <c r="G189" s="172">
        <f>('Kalkulation_MS6+1'!$F$23)/100*'detail_MS6+1'!BB7</f>
        <v>0</v>
      </c>
      <c r="H189" s="172">
        <f>('Kalkulation_MS6+1'!$F$23)/100*'detail_MS6+1'!BO7</f>
        <v>0</v>
      </c>
      <c r="I189" s="172">
        <f>('Kalkulation_MS6+1'!$F$23)/100*'detail_MS6+1'!CB7</f>
        <v>0</v>
      </c>
      <c r="J189" s="206">
        <f t="shared" si="8"/>
        <v>0</v>
      </c>
    </row>
    <row r="190" spans="1:11" outlineLevel="1">
      <c r="A190" s="1">
        <f t="shared" si="20"/>
        <v>0</v>
      </c>
      <c r="C190" s="172">
        <f>('Kalkulation_MS6+1'!$G$23)/100*'detail_MS6+1'!B8</f>
        <v>0</v>
      </c>
      <c r="D190" s="172">
        <f>('Kalkulation_MS6+1'!$G$23)/100*'detail_MS6+1'!O8</f>
        <v>0</v>
      </c>
      <c r="E190" s="172">
        <f>('Kalkulation_MS6+1'!$G$23)/100*'detail_MS6+1'!AB8</f>
        <v>0</v>
      </c>
      <c r="F190" s="172">
        <f>('Kalkulation_MS6+1'!$G$23)/100*'detail_MS6+1'!AO8</f>
        <v>0</v>
      </c>
      <c r="G190" s="172">
        <f>('Kalkulation_MS6+1'!$G$23)/100*'detail_MS6+1'!BB8</f>
        <v>0</v>
      </c>
      <c r="H190" s="172">
        <f>('Kalkulation_MS6+1'!$G$23)/100*'detail_MS6+1'!BO8</f>
        <v>0</v>
      </c>
      <c r="I190" s="172">
        <f>('Kalkulation_MS6+1'!$G$23)/100*'detail_MS6+1'!CB8</f>
        <v>0</v>
      </c>
      <c r="J190" s="206">
        <f t="shared" si="8"/>
        <v>0</v>
      </c>
    </row>
    <row r="191" spans="1:11" outlineLevel="1">
      <c r="A191" s="249">
        <f t="shared" si="20"/>
        <v>0</v>
      </c>
      <c r="C191" s="172">
        <f>('Kalkulation_MS6+1'!$H$23)/100*'detail_MS6+1'!B9</f>
        <v>0</v>
      </c>
      <c r="D191" s="172">
        <f>('Kalkulation_MS6+1'!$H$23)/100*'detail_MS6+1'!O9</f>
        <v>0</v>
      </c>
      <c r="E191" s="172">
        <f>('Kalkulation_MS6+1'!$H$23)/100*'detail_MS6+1'!AB9</f>
        <v>0</v>
      </c>
      <c r="F191" s="172">
        <f>('Kalkulation_MS6+1'!$H$23)/100*'detail_MS6+1'!AO9</f>
        <v>0</v>
      </c>
      <c r="G191" s="172">
        <f>('Kalkulation_MS6+1'!$H$23)/100*'detail_MS6+1'!BB9</f>
        <v>0</v>
      </c>
      <c r="H191" s="172">
        <f>('Kalkulation_MS6+1'!$H$23)/100*'detail_MS6+1'!BO9</f>
        <v>0</v>
      </c>
      <c r="I191" s="172">
        <f>('Kalkulation_MS6+1'!$H$23)/100*'detail_MS6+1'!CB9</f>
        <v>0</v>
      </c>
      <c r="J191" s="206">
        <f t="shared" si="8"/>
        <v>0</v>
      </c>
    </row>
    <row r="192" spans="1:11" outlineLevel="1">
      <c r="A192" s="1">
        <f t="shared" si="20"/>
        <v>0</v>
      </c>
      <c r="C192" s="172">
        <f>('Kalkulation_MS6+1'!$I$23)/100*'detail_MS6+1'!B10</f>
        <v>0</v>
      </c>
      <c r="D192" s="172">
        <f>('Kalkulation_MS6+1'!$I$23)/100*'detail_MS6+1'!O10</f>
        <v>0</v>
      </c>
      <c r="E192" s="172">
        <f>('Kalkulation_MS6+1'!$I$23)/100*'detail_MS6+1'!AB10</f>
        <v>0</v>
      </c>
      <c r="F192" s="172">
        <f>('Kalkulation_MS6+1'!$I$23)/100*'detail_MS6+1'!AO10</f>
        <v>0</v>
      </c>
      <c r="G192" s="172">
        <f>('Kalkulation_MS6+1'!$I$23)/100*'detail_MS6+1'!BB10</f>
        <v>0</v>
      </c>
      <c r="H192" s="172">
        <f>('Kalkulation_MS6+1'!$I$23)/100*'detail_MS6+1'!BO10</f>
        <v>0</v>
      </c>
      <c r="I192" s="172">
        <f>('Kalkulation_MS6+1'!$I$23)/100*'detail_MS6+1'!CB10</f>
        <v>0</v>
      </c>
      <c r="J192" s="206">
        <f t="shared" si="8"/>
        <v>0</v>
      </c>
    </row>
    <row r="193" spans="1:10" outlineLevel="1">
      <c r="A193" s="1">
        <f t="shared" si="20"/>
        <v>0</v>
      </c>
      <c r="C193" s="172">
        <f>('Kalkulation_MS6+1'!$J$23)/100*'detail_MS6+1'!B11</f>
        <v>0</v>
      </c>
      <c r="D193" s="172">
        <f>('Kalkulation_MS6+1'!$J$23)/100*'detail_MS6+1'!O11</f>
        <v>0</v>
      </c>
      <c r="E193" s="172">
        <f>('Kalkulation_MS6+1'!$J$23)/100*'detail_MS6+1'!AB11</f>
        <v>0</v>
      </c>
      <c r="F193" s="172">
        <f>('Kalkulation_MS6+1'!$J$23)/100*'detail_MS6+1'!AO11</f>
        <v>0</v>
      </c>
      <c r="G193" s="172">
        <f>('Kalkulation_MS6+1'!$J$23)/100*'detail_MS6+1'!BB11</f>
        <v>0</v>
      </c>
      <c r="H193" s="172">
        <f>('Kalkulation_MS6+1'!$J$23)/100*'detail_MS6+1'!BO11</f>
        <v>0</v>
      </c>
      <c r="I193" s="172">
        <f>('Kalkulation_MS6+1'!$J$23)/100*'detail_MS6+1'!CB11</f>
        <v>0</v>
      </c>
      <c r="J193" s="206">
        <f t="shared" si="8"/>
        <v>0</v>
      </c>
    </row>
    <row r="194" spans="1:10" outlineLevel="1">
      <c r="A194" s="1">
        <f t="shared" si="20"/>
        <v>0</v>
      </c>
      <c r="C194" s="172">
        <f>('Kalkulation_MS6+1'!$K$23)/100*'detail_MS6+1'!B12</f>
        <v>0</v>
      </c>
      <c r="D194" s="172">
        <f>('Kalkulation_MS6+1'!$K$23)/100*'detail_MS6+1'!O12</f>
        <v>0</v>
      </c>
      <c r="E194" s="172">
        <f>('Kalkulation_MS6+1'!$K$23)/100*'detail_MS6+1'!AB12</f>
        <v>0</v>
      </c>
      <c r="F194" s="172">
        <f>('Kalkulation_MS6+1'!$K$23)/100*'detail_MS6+1'!AO12</f>
        <v>0</v>
      </c>
      <c r="G194" s="172">
        <f>('Kalkulation_MS6+1'!$K$23)/100*'detail_MS6+1'!BB12</f>
        <v>0</v>
      </c>
      <c r="H194" s="172">
        <f>('Kalkulation_MS6+1'!$K$23)/100*'detail_MS6+1'!BO12</f>
        <v>0</v>
      </c>
      <c r="I194" s="172">
        <f>('Kalkulation_MS6+1'!$K$23)/100*'detail_MS6+1'!CB12</f>
        <v>0</v>
      </c>
      <c r="J194" s="206">
        <f t="shared" si="8"/>
        <v>0</v>
      </c>
    </row>
    <row r="195" spans="1:10" outlineLevel="1">
      <c r="A195" s="1">
        <f t="shared" si="20"/>
        <v>0</v>
      </c>
      <c r="C195" s="172">
        <f>('Kalkulation_MS6+1'!$L$23)/100*'detail_MS6+1'!B13</f>
        <v>0</v>
      </c>
      <c r="D195" s="172">
        <f>('Kalkulation_MS6+1'!$L$23)/100*'detail_MS6+1'!O13</f>
        <v>0</v>
      </c>
      <c r="E195" s="172">
        <f>('Kalkulation_MS6+1'!$L$23)/100*'detail_MS6+1'!AB13</f>
        <v>0</v>
      </c>
      <c r="F195" s="172">
        <f>('Kalkulation_MS6+1'!$L$23)/100*'detail_MS6+1'!AO13</f>
        <v>0</v>
      </c>
      <c r="G195" s="172">
        <f>('Kalkulation_MS6+1'!$L$23)/100*'detail_MS6+1'!BB13</f>
        <v>0</v>
      </c>
      <c r="H195" s="172">
        <f>('Kalkulation_MS6+1'!$L$23)/100*'detail_MS6+1'!BO13</f>
        <v>0</v>
      </c>
      <c r="I195" s="172">
        <f>('Kalkulation_MS6+1'!$L$23)/100*'detail_MS6+1'!CB13</f>
        <v>0</v>
      </c>
      <c r="J195" s="206">
        <f t="shared" si="8"/>
        <v>0</v>
      </c>
    </row>
    <row r="196" spans="1:10" outlineLevel="1">
      <c r="A196" s="1">
        <f t="shared" si="20"/>
        <v>0</v>
      </c>
      <c r="C196" s="172">
        <f>('Kalkulation_MS6+1'!$M$23)/100*'detail_MS6+1'!B14</f>
        <v>0</v>
      </c>
      <c r="D196" s="172">
        <f>('Kalkulation_MS6+1'!$M$23)/100*'detail_MS6+1'!O14</f>
        <v>0</v>
      </c>
      <c r="E196" s="172">
        <f>('Kalkulation_MS6+1'!$M$23)/100*'detail_MS6+1'!AB14</f>
        <v>0</v>
      </c>
      <c r="F196" s="172">
        <f>('Kalkulation_MS6+1'!$M$23)/100*'detail_MS6+1'!AO14</f>
        <v>0</v>
      </c>
      <c r="G196" s="172">
        <f>('Kalkulation_MS6+1'!$M$23)/100*'detail_MS6+1'!BB14</f>
        <v>0</v>
      </c>
      <c r="H196" s="172">
        <f>('Kalkulation_MS6+1'!$M$23)/100*'detail_MS6+1'!BO14</f>
        <v>0</v>
      </c>
      <c r="I196" s="172">
        <f>('Kalkulation_MS6+1'!$M$23)/100*'detail_MS6+1'!CB14</f>
        <v>0</v>
      </c>
      <c r="J196" s="206">
        <f t="shared" si="8"/>
        <v>0</v>
      </c>
    </row>
    <row r="197" spans="1:10" outlineLevel="1">
      <c r="A197" s="1">
        <f t="shared" si="20"/>
        <v>0</v>
      </c>
      <c r="C197" s="172">
        <f>('Kalkulation_MS6+1'!$N$23)/100*'detail_MS6+1'!B15</f>
        <v>0</v>
      </c>
      <c r="D197" s="172">
        <f>('Kalkulation_MS6+1'!$N$23)/100*'detail_MS6+1'!O15</f>
        <v>0</v>
      </c>
      <c r="E197" s="172">
        <f>('Kalkulation_MS6+1'!$N$23)/100*'detail_MS6+1'!AB15</f>
        <v>0</v>
      </c>
      <c r="F197" s="172">
        <f>('Kalkulation_MS6+1'!$N$23)/100*'detail_MS6+1'!AO15</f>
        <v>0</v>
      </c>
      <c r="G197" s="172">
        <f>('Kalkulation_MS6+1'!$N$23)/100*'detail_MS6+1'!BB15</f>
        <v>0</v>
      </c>
      <c r="H197" s="172">
        <f>('Kalkulation_MS6+1'!$N$23)/100*'detail_MS6+1'!BO15</f>
        <v>0</v>
      </c>
      <c r="I197" s="172">
        <f>('Kalkulation_MS6+1'!$N$23)/100*'detail_MS6+1'!CB15</f>
        <v>0</v>
      </c>
      <c r="J197" s="206">
        <f t="shared" si="8"/>
        <v>0</v>
      </c>
    </row>
    <row r="198" spans="1:10" outlineLevel="1">
      <c r="A198" s="1">
        <f t="shared" si="20"/>
        <v>0</v>
      </c>
      <c r="C198" s="172">
        <f>('Kalkulation_MS6+1'!$O$23)/100*'detail_MS6+1'!B16</f>
        <v>0</v>
      </c>
      <c r="D198" s="172">
        <f>('Kalkulation_MS6+1'!$O$23)/100*'detail_MS6+1'!O16</f>
        <v>0</v>
      </c>
      <c r="E198" s="172">
        <f>('Kalkulation_MS6+1'!$O$23)/100*'detail_MS6+1'!AB16</f>
        <v>0</v>
      </c>
      <c r="F198" s="172">
        <f>('Kalkulation_MS6+1'!$O$23)/100*'detail_MS6+1'!AO16</f>
        <v>0</v>
      </c>
      <c r="G198" s="172">
        <f>('Kalkulation_MS6+1'!$O$23)/100*'detail_MS6+1'!BB16</f>
        <v>0</v>
      </c>
      <c r="H198" s="172">
        <f>('Kalkulation_MS6+1'!$O$23)/100*'detail_MS6+1'!BO16</f>
        <v>0</v>
      </c>
      <c r="I198" s="172">
        <f>('Kalkulation_MS6+1'!$O$23)/100*'detail_MS6+1'!CB16</f>
        <v>0</v>
      </c>
      <c r="J198" s="206">
        <f t="shared" si="8"/>
        <v>0</v>
      </c>
    </row>
    <row r="199" spans="1:10" outlineLevel="1">
      <c r="A199" s="1">
        <f t="shared" si="20"/>
        <v>0</v>
      </c>
      <c r="C199" s="172">
        <f>('Kalkulation_MS6+1'!$P$23)/100*'detail_MS6+1'!B17</f>
        <v>0</v>
      </c>
      <c r="D199" s="172">
        <f>('Kalkulation_MS6+1'!$P$23)/100*'detail_MS6+1'!O17</f>
        <v>0</v>
      </c>
      <c r="E199" s="172">
        <f>('Kalkulation_MS6+1'!$P$23)/100*'detail_MS6+1'!AB17</f>
        <v>0</v>
      </c>
      <c r="F199" s="172">
        <f>('Kalkulation_MS6+1'!$P$23)/100*'detail_MS6+1'!AO17</f>
        <v>0</v>
      </c>
      <c r="G199" s="172">
        <f>('Kalkulation_MS6+1'!$P$23)/100*'detail_MS6+1'!BB17</f>
        <v>0</v>
      </c>
      <c r="H199" s="172">
        <f>('Kalkulation_MS6+1'!$P$23)/100*'detail_MS6+1'!BO17</f>
        <v>0</v>
      </c>
      <c r="I199" s="172">
        <f>('Kalkulation_MS6+1'!$P$23)/100*'detail_MS6+1'!CB17</f>
        <v>0</v>
      </c>
      <c r="J199" s="206">
        <f t="shared" ref="J199:J228" si="21">SUM(C199:I199)</f>
        <v>0</v>
      </c>
    </row>
    <row r="200" spans="1:10" outlineLevel="1">
      <c r="A200" s="1">
        <f t="shared" si="20"/>
        <v>0</v>
      </c>
      <c r="C200" s="172">
        <f>('Kalkulation_MS6+1'!$Q$23)/100*'detail_MS6+1'!B18</f>
        <v>0</v>
      </c>
      <c r="D200" s="172">
        <f>('Kalkulation_MS6+1'!$Q$23)/100*'detail_MS6+1'!O18</f>
        <v>0</v>
      </c>
      <c r="E200" s="172">
        <f>('Kalkulation_MS6+1'!$Q$23)/100*'detail_MS6+1'!AB18</f>
        <v>0</v>
      </c>
      <c r="F200" s="172">
        <f>('Kalkulation_MS6+1'!$Q$23)/100*'detail_MS6+1'!AO18</f>
        <v>0</v>
      </c>
      <c r="G200" s="172">
        <f>('Kalkulation_MS6+1'!$Q$23)/100*'detail_MS6+1'!BB18</f>
        <v>0</v>
      </c>
      <c r="H200" s="172">
        <f>('Kalkulation_MS6+1'!$Q$23)/100*'detail_MS6+1'!BO18</f>
        <v>0</v>
      </c>
      <c r="I200" s="172">
        <f>('Kalkulation_MS6+1'!$Q$23)/100*'detail_MS6+1'!CB18</f>
        <v>0</v>
      </c>
      <c r="J200" s="206">
        <f t="shared" si="21"/>
        <v>0</v>
      </c>
    </row>
    <row r="201" spans="1:10" outlineLevel="1">
      <c r="A201" s="1">
        <f t="shared" si="20"/>
        <v>0</v>
      </c>
      <c r="C201" s="172">
        <f>('Kalkulation_MS6+1'!$R$23)/100*'detail_MS6+1'!B19</f>
        <v>0</v>
      </c>
      <c r="D201" s="172">
        <f>('Kalkulation_MS6+1'!$R$23)/100*'detail_MS6+1'!O19</f>
        <v>0</v>
      </c>
      <c r="E201" s="172">
        <f>('Kalkulation_MS6+1'!$R$23)/100*'detail_MS6+1'!AB19</f>
        <v>0</v>
      </c>
      <c r="F201" s="172">
        <f>('Kalkulation_MS6+1'!$R$23)/100*'detail_MS6+1'!AO19</f>
        <v>0</v>
      </c>
      <c r="G201" s="172">
        <f>('Kalkulation_MS6+1'!$R$23)/100*'detail_MS6+1'!BB19</f>
        <v>0</v>
      </c>
      <c r="H201" s="172">
        <f>('Kalkulation_MS6+1'!$R$23)/100*'detail_MS6+1'!BO19</f>
        <v>0</v>
      </c>
      <c r="I201" s="172">
        <f>('Kalkulation_MS6+1'!$R$23)/100*'detail_MS6+1'!CB19</f>
        <v>0</v>
      </c>
      <c r="J201" s="206">
        <f t="shared" si="21"/>
        <v>0</v>
      </c>
    </row>
    <row r="202" spans="1:10" outlineLevel="1">
      <c r="A202" s="1">
        <f t="shared" si="20"/>
        <v>0</v>
      </c>
      <c r="C202" s="172">
        <f>('Kalkulation_MS6+1'!$S$23)/100*'detail_MS6+1'!$B20</f>
        <v>0</v>
      </c>
      <c r="D202" s="172">
        <f>('Kalkulation_MS6+1'!$S$23)/100*'detail_MS6+1'!$O20</f>
        <v>0</v>
      </c>
      <c r="E202" s="172">
        <f>('Kalkulation_MS6+1'!$S$23)/100*'detail_MS6+1'!$AB20</f>
        <v>0</v>
      </c>
      <c r="F202" s="172">
        <f>('Kalkulation_MS6+1'!$S$23)/100*'detail_MS6+1'!$AO20</f>
        <v>0</v>
      </c>
      <c r="G202" s="172">
        <f>('Kalkulation_MS6+1'!$S$23)/100*'detail_MS6+1'!$BB20</f>
        <v>0</v>
      </c>
      <c r="H202" s="172">
        <f>('Kalkulation_MS6+1'!$S$23)/100*'detail_MS6+1'!$BO20</f>
        <v>0</v>
      </c>
      <c r="I202" s="172">
        <f>('Kalkulation_MS6+1'!$S$23)/100*'detail_MS6+1'!$CB20</f>
        <v>0</v>
      </c>
      <c r="J202" s="206">
        <f t="shared" si="21"/>
        <v>0</v>
      </c>
    </row>
    <row r="203" spans="1:10" outlineLevel="1">
      <c r="A203" s="1">
        <f t="shared" si="20"/>
        <v>0</v>
      </c>
      <c r="C203" s="172">
        <f>('Kalkulation_MS6+1'!$T$23)/100*'detail_MS6+1'!$B21</f>
        <v>0</v>
      </c>
      <c r="D203" s="172">
        <f>('Kalkulation_MS6+1'!$T$23)/100*'detail_MS6+1'!$O21</f>
        <v>0</v>
      </c>
      <c r="E203" s="172">
        <f>('Kalkulation_MS6+1'!$T$23)/100*'detail_MS6+1'!$AB21</f>
        <v>0</v>
      </c>
      <c r="F203" s="172">
        <f>('Kalkulation_MS6+1'!$T$23)/100*'detail_MS6+1'!$AO21</f>
        <v>0</v>
      </c>
      <c r="G203" s="172">
        <f>('Kalkulation_MS6+1'!$T$23)/100*'detail_MS6+1'!$BB21</f>
        <v>0</v>
      </c>
      <c r="H203" s="172">
        <f>('Kalkulation_MS6+1'!$T$23)/100*'detail_MS6+1'!$BO21</f>
        <v>0</v>
      </c>
      <c r="I203" s="172">
        <f>('Kalkulation_MS6+1'!$T$23)/100*'detail_MS6+1'!$CB21</f>
        <v>0</v>
      </c>
      <c r="J203" s="206">
        <f t="shared" si="21"/>
        <v>0</v>
      </c>
    </row>
    <row r="204" spans="1:10" outlineLevel="1">
      <c r="A204" s="1">
        <f t="shared" si="20"/>
        <v>0</v>
      </c>
      <c r="C204" s="172">
        <f>('Kalkulation_MS6+1'!$U$23)/100*'detail_MS6+1'!$B22</f>
        <v>0</v>
      </c>
      <c r="D204" s="172">
        <f>('Kalkulation_MS6+1'!$U$23)/100*'detail_MS6+1'!$O22</f>
        <v>0</v>
      </c>
      <c r="E204" s="172">
        <f>('Kalkulation_MS6+1'!$U$23)/100*'detail_MS6+1'!$AB22</f>
        <v>0</v>
      </c>
      <c r="F204" s="172">
        <f>('Kalkulation_MS6+1'!$U$23)/100*'detail_MS6+1'!$AO22</f>
        <v>0</v>
      </c>
      <c r="G204" s="172">
        <f>('Kalkulation_MS6+1'!$U$23)/100*'detail_MS6+1'!$BB22</f>
        <v>0</v>
      </c>
      <c r="H204" s="172">
        <f>('Kalkulation_MS6+1'!$U$23)/100*'detail_MS6+1'!$BO22</f>
        <v>0</v>
      </c>
      <c r="I204" s="172">
        <f>('Kalkulation_MS6+1'!$U$23)/100*'detail_MS6+1'!$CB22</f>
        <v>0</v>
      </c>
      <c r="J204" s="206">
        <f t="shared" si="21"/>
        <v>0</v>
      </c>
    </row>
    <row r="205" spans="1:10" outlineLevel="1">
      <c r="A205" s="1">
        <f t="shared" si="20"/>
        <v>0</v>
      </c>
      <c r="C205" s="172">
        <f>('Kalkulation_MS6+1'!$V$23)/100*'detail_MS6+1'!$B23</f>
        <v>0</v>
      </c>
      <c r="D205" s="172">
        <f>('Kalkulation_MS6+1'!$V$23)/100*'detail_MS6+1'!$O23</f>
        <v>0</v>
      </c>
      <c r="E205" s="172">
        <f>('Kalkulation_MS6+1'!$V$23)/100*'detail_MS6+1'!$AB23</f>
        <v>0</v>
      </c>
      <c r="F205" s="172">
        <f>('Kalkulation_MS6+1'!$V$23)/100*'detail_MS6+1'!$AO23</f>
        <v>0</v>
      </c>
      <c r="G205" s="172">
        <f>('Kalkulation_MS6+1'!$V$23)/100*'detail_MS6+1'!$BB23</f>
        <v>0</v>
      </c>
      <c r="H205" s="172">
        <f>('Kalkulation_MS6+1'!$V$23)/100*'detail_MS6+1'!$BO23</f>
        <v>0</v>
      </c>
      <c r="I205" s="172">
        <f>('Kalkulation_MS6+1'!$V$23)/100*'detail_MS6+1'!$CB23</f>
        <v>0</v>
      </c>
      <c r="J205" s="206">
        <f t="shared" si="21"/>
        <v>0</v>
      </c>
    </row>
    <row r="206" spans="1:10" outlineLevel="1">
      <c r="A206" s="1">
        <f t="shared" si="20"/>
        <v>0</v>
      </c>
      <c r="C206" s="172">
        <f>('Kalkulation_MS6+1'!$W$23)/100*'detail_MS6+1'!$B24</f>
        <v>0</v>
      </c>
      <c r="D206" s="172">
        <f>('Kalkulation_MS6+1'!$W$23)/100*'detail_MS6+1'!$O24</f>
        <v>0</v>
      </c>
      <c r="E206" s="172">
        <f>('Kalkulation_MS6+1'!$W$23)/100*'detail_MS6+1'!$AB24</f>
        <v>0</v>
      </c>
      <c r="F206" s="172">
        <f>('Kalkulation_MS6+1'!$W$23)/100*'detail_MS6+1'!$AO24</f>
        <v>0</v>
      </c>
      <c r="G206" s="172">
        <f>('Kalkulation_MS6+1'!$W$23)/100*'detail_MS6+1'!$BB24</f>
        <v>0</v>
      </c>
      <c r="H206" s="172">
        <f>('Kalkulation_MS6+1'!$W$23)/100*'detail_MS6+1'!$BO24</f>
        <v>0</v>
      </c>
      <c r="I206" s="172">
        <f>('Kalkulation_MS6+1'!$W$23)/100*'detail_MS6+1'!$CB24</f>
        <v>0</v>
      </c>
      <c r="J206" s="206">
        <f t="shared" si="21"/>
        <v>0</v>
      </c>
    </row>
    <row r="207" spans="1:10" outlineLevel="1">
      <c r="A207" s="1">
        <f t="shared" si="20"/>
        <v>0</v>
      </c>
      <c r="C207" s="172">
        <f>('Kalkulation_MS6+1'!$X$23)/100*'detail_MS6+1'!$B25</f>
        <v>0</v>
      </c>
      <c r="D207" s="172">
        <f>('Kalkulation_MS6+1'!$X$23)/100*'detail_MS6+1'!$O25</f>
        <v>0</v>
      </c>
      <c r="E207" s="172">
        <f>('Kalkulation_MS6+1'!$X$23)/100*'detail_MS6+1'!$AB25</f>
        <v>0</v>
      </c>
      <c r="F207" s="172">
        <f>('Kalkulation_MS6+1'!$X$23)/100*'detail_MS6+1'!$AO25</f>
        <v>0</v>
      </c>
      <c r="G207" s="172">
        <f>('Kalkulation_MS6+1'!$X$23)/100*'detail_MS6+1'!$BB25</f>
        <v>0</v>
      </c>
      <c r="H207" s="172">
        <f>('Kalkulation_MS6+1'!$X$23)/100*'detail_MS6+1'!$BO25</f>
        <v>0</v>
      </c>
      <c r="I207" s="172">
        <f>('Kalkulation_MS6+1'!$X$23)/100*'detail_MS6+1'!$CB25</f>
        <v>0</v>
      </c>
      <c r="J207" s="206">
        <f t="shared" si="21"/>
        <v>0</v>
      </c>
    </row>
    <row r="208" spans="1:10" outlineLevel="1">
      <c r="A208" s="1">
        <f t="shared" si="20"/>
        <v>0</v>
      </c>
      <c r="C208" s="172">
        <f>('Kalkulation_MS6+1'!$Y$23)/100*'detail_MS6+1'!$B26</f>
        <v>0</v>
      </c>
      <c r="D208" s="172">
        <f>('Kalkulation_MS6+1'!$Y$23)/100*'detail_MS6+1'!$O26</f>
        <v>0</v>
      </c>
      <c r="E208" s="172">
        <f>('Kalkulation_MS6+1'!$Y$23)/100*'detail_MS6+1'!$AB26</f>
        <v>0</v>
      </c>
      <c r="F208" s="172">
        <f>('Kalkulation_MS6+1'!$Y$23)/100*'detail_MS6+1'!$AO26</f>
        <v>0</v>
      </c>
      <c r="G208" s="172">
        <f>('Kalkulation_MS6+1'!$Y$23)/100*'detail_MS6+1'!$BB26</f>
        <v>0</v>
      </c>
      <c r="H208" s="172">
        <f>('Kalkulation_MS6+1'!$Y$23)/100*'detail_MS6+1'!$BO26</f>
        <v>0</v>
      </c>
      <c r="I208" s="172">
        <f>('Kalkulation_MS6+1'!$Y$23)/100*'detail_MS6+1'!$CB26</f>
        <v>0</v>
      </c>
      <c r="J208" s="206">
        <f t="shared" si="21"/>
        <v>0</v>
      </c>
    </row>
    <row r="209" spans="1:10" outlineLevel="1">
      <c r="A209" s="1">
        <f t="shared" si="20"/>
        <v>0</v>
      </c>
      <c r="C209" s="172">
        <f>('Kalkulation_MS6+1'!$Z$23)/100*'detail_MS6+1'!$B27</f>
        <v>0</v>
      </c>
      <c r="D209" s="172">
        <f>('Kalkulation_MS6+1'!$Z$23)/100*'detail_MS6+1'!$O27</f>
        <v>0</v>
      </c>
      <c r="E209" s="172">
        <f>('Kalkulation_MS6+1'!$Z$23)/100*'detail_MS6+1'!$AB27</f>
        <v>0</v>
      </c>
      <c r="F209" s="172">
        <f>('Kalkulation_MS6+1'!$Z$23)/100*'detail_MS6+1'!$AO27</f>
        <v>0</v>
      </c>
      <c r="G209" s="172">
        <f>('Kalkulation_MS6+1'!$Z$23)/100*'detail_MS6+1'!$BB27</f>
        <v>0</v>
      </c>
      <c r="H209" s="172">
        <f>('Kalkulation_MS6+1'!$Z$23)/100*'detail_MS6+1'!$BO27</f>
        <v>0</v>
      </c>
      <c r="I209" s="172">
        <f>('Kalkulation_MS6+1'!$Z$23)/100*'detail_MS6+1'!$CB27</f>
        <v>0</v>
      </c>
      <c r="J209" s="206">
        <f t="shared" si="21"/>
        <v>0</v>
      </c>
    </row>
    <row r="210" spans="1:10" outlineLevel="1">
      <c r="A210" s="1">
        <f t="shared" si="20"/>
        <v>0</v>
      </c>
      <c r="C210" s="172">
        <f>('Kalkulation_MS6+1'!$AA$23)/100*'detail_MS6+1'!$B28</f>
        <v>0</v>
      </c>
      <c r="D210" s="172">
        <f>('Kalkulation_MS6+1'!$AA$23)/100*'detail_MS6+1'!$O28</f>
        <v>0</v>
      </c>
      <c r="E210" s="172">
        <f>('Kalkulation_MS6+1'!$AA$23)/100*'detail_MS6+1'!$AB28</f>
        <v>0</v>
      </c>
      <c r="F210" s="172">
        <f>('Kalkulation_MS6+1'!$AA$23)/100*'detail_MS6+1'!$AO28</f>
        <v>0</v>
      </c>
      <c r="G210" s="172">
        <f>('Kalkulation_MS6+1'!$AA$23)/100*'detail_MS6+1'!$BB28</f>
        <v>0</v>
      </c>
      <c r="H210" s="172">
        <f>('Kalkulation_MS6+1'!$AA$23)/100*'detail_MS6+1'!$BO28</f>
        <v>0</v>
      </c>
      <c r="I210" s="172">
        <f>('Kalkulation_MS6+1'!$AA$23)/100*'detail_MS6+1'!$CB28</f>
        <v>0</v>
      </c>
      <c r="J210" s="206">
        <f t="shared" si="21"/>
        <v>0</v>
      </c>
    </row>
    <row r="211" spans="1:10" outlineLevel="1">
      <c r="A211" s="1">
        <f t="shared" si="20"/>
        <v>0</v>
      </c>
      <c r="C211" s="172">
        <f>('Kalkulation_MS6+1'!$AB$23)/100*'detail_MS6+1'!$B29</f>
        <v>0</v>
      </c>
      <c r="D211" s="172">
        <f>('Kalkulation_MS6+1'!$AB$23)/100*'detail_MS6+1'!$O29</f>
        <v>0</v>
      </c>
      <c r="E211" s="172">
        <f>('Kalkulation_MS6+1'!$AB$23)/100*'detail_MS6+1'!$AB29</f>
        <v>0</v>
      </c>
      <c r="F211" s="172">
        <f>('Kalkulation_MS6+1'!$AB$23)/100*'detail_MS6+1'!$AO29</f>
        <v>0</v>
      </c>
      <c r="G211" s="172">
        <f>('Kalkulation_MS6+1'!$AB$23)/100*'detail_MS6+1'!$BB29</f>
        <v>0</v>
      </c>
      <c r="H211" s="172">
        <f>('Kalkulation_MS6+1'!$AB$23)/100*'detail_MS6+1'!$BO29</f>
        <v>0</v>
      </c>
      <c r="I211" s="172">
        <f>('Kalkulation_MS6+1'!$AB$23)/100*'detail_MS6+1'!$CB29</f>
        <v>0</v>
      </c>
      <c r="J211" s="206">
        <f t="shared" si="21"/>
        <v>0</v>
      </c>
    </row>
    <row r="212" spans="1:10" outlineLevel="1">
      <c r="A212" s="1">
        <f t="shared" si="20"/>
        <v>0</v>
      </c>
      <c r="C212" s="172">
        <f>('Kalkulation_MS6+1'!$AC$23)/100*'detail_MS6+1'!$B30</f>
        <v>0</v>
      </c>
      <c r="D212" s="172">
        <f>('Kalkulation_MS6+1'!$AC$23)/100*'detail_MS6+1'!$O30</f>
        <v>0</v>
      </c>
      <c r="E212" s="172">
        <f>('Kalkulation_MS6+1'!$AC$23)/100*'detail_MS6+1'!$AB30</f>
        <v>0</v>
      </c>
      <c r="F212" s="172">
        <f>('Kalkulation_MS6+1'!$AC$23)/100*'detail_MS6+1'!$AO30</f>
        <v>0</v>
      </c>
      <c r="G212" s="172">
        <f>('Kalkulation_MS6+1'!$AC$23)/100*'detail_MS6+1'!$BB30</f>
        <v>0</v>
      </c>
      <c r="H212" s="172">
        <f>('Kalkulation_MS6+1'!$AC$23)/100*'detail_MS6+1'!$BO30</f>
        <v>0</v>
      </c>
      <c r="I212" s="172">
        <f>('Kalkulation_MS6+1'!$AC$23)/100*'detail_MS6+1'!$CB30</f>
        <v>0</v>
      </c>
      <c r="J212" s="206">
        <f t="shared" si="21"/>
        <v>0</v>
      </c>
    </row>
    <row r="213" spans="1:10" outlineLevel="1">
      <c r="A213" s="1">
        <f t="shared" si="20"/>
        <v>0</v>
      </c>
      <c r="C213" s="172">
        <f>('Kalkulation_MS6+1'!$AD$23)/100*'detail_MS6+1'!$B31</f>
        <v>0</v>
      </c>
      <c r="D213" s="172">
        <f>('Kalkulation_MS6+1'!$AD$23)/100*'detail_MS6+1'!$O31</f>
        <v>0</v>
      </c>
      <c r="E213" s="172">
        <f>('Kalkulation_MS6+1'!$AD$23)/100*'detail_MS6+1'!$AB31</f>
        <v>0</v>
      </c>
      <c r="F213" s="172">
        <f>('Kalkulation_MS6+1'!$AD$23)/100*'detail_MS6+1'!$AO31</f>
        <v>0</v>
      </c>
      <c r="G213" s="172">
        <f>('Kalkulation_MS6+1'!$AD$23)/100*'detail_MS6+1'!$BB31</f>
        <v>0</v>
      </c>
      <c r="H213" s="172">
        <f>('Kalkulation_MS6+1'!$AD$23)/100*'detail_MS6+1'!$BO31</f>
        <v>0</v>
      </c>
      <c r="I213" s="172">
        <f>('Kalkulation_MS6+1'!$AD$23)/100*'detail_MS6+1'!$CB31</f>
        <v>0</v>
      </c>
      <c r="J213" s="206">
        <f t="shared" si="21"/>
        <v>0</v>
      </c>
    </row>
    <row r="214" spans="1:10" outlineLevel="1">
      <c r="A214" s="1">
        <f t="shared" si="20"/>
        <v>0</v>
      </c>
      <c r="C214" s="172">
        <f>('Kalkulation_MS6+1'!$AE$23)/100*'detail_MS6+1'!$B32</f>
        <v>0</v>
      </c>
      <c r="D214" s="172">
        <f>('Kalkulation_MS6+1'!$AE$23)/100*'detail_MS6+1'!$O32</f>
        <v>0</v>
      </c>
      <c r="E214" s="172">
        <f>('Kalkulation_MS6+1'!$AE$23)/100*'detail_MS6+1'!$AB32</f>
        <v>0</v>
      </c>
      <c r="F214" s="172">
        <f>('Kalkulation_MS6+1'!$AE$23)/100*'detail_MS6+1'!$AO32</f>
        <v>0</v>
      </c>
      <c r="G214" s="172">
        <f>('Kalkulation_MS6+1'!$AE$23)/100*'detail_MS6+1'!$BB32</f>
        <v>0</v>
      </c>
      <c r="H214" s="172">
        <f>('Kalkulation_MS6+1'!$AE$23)/100*'detail_MS6+1'!$BO32</f>
        <v>0</v>
      </c>
      <c r="I214" s="172">
        <f>('Kalkulation_MS6+1'!$AE$23)/100*'detail_MS6+1'!$CB32</f>
        <v>0</v>
      </c>
      <c r="J214" s="206">
        <f t="shared" si="21"/>
        <v>0</v>
      </c>
    </row>
    <row r="215" spans="1:10" outlineLevel="1">
      <c r="A215" s="1">
        <f t="shared" si="20"/>
        <v>0</v>
      </c>
      <c r="C215" s="172">
        <f>('Kalkulation_MS6+1'!$AF$23)/100*'detail_MS6+1'!$B33</f>
        <v>0</v>
      </c>
      <c r="D215" s="172">
        <f>('Kalkulation_MS6+1'!$AF$23)/100*'detail_MS6+1'!$O33</f>
        <v>0</v>
      </c>
      <c r="E215" s="172">
        <f>('Kalkulation_MS6+1'!$AF$23)/100*'detail_MS6+1'!$AB33</f>
        <v>0</v>
      </c>
      <c r="F215" s="172">
        <f>('Kalkulation_MS6+1'!$AF$23)/100*'detail_MS6+1'!$AO33</f>
        <v>0</v>
      </c>
      <c r="G215" s="172">
        <f>('Kalkulation_MS6+1'!$AF$23)/100*'detail_MS6+1'!$BB33</f>
        <v>0</v>
      </c>
      <c r="H215" s="172">
        <f>('Kalkulation_MS6+1'!$AF$23)/100*'detail_MS6+1'!$BO33</f>
        <v>0</v>
      </c>
      <c r="I215" s="172">
        <f>('Kalkulation_MS6+1'!$AF$23)/100*'detail_MS6+1'!$CB33</f>
        <v>0</v>
      </c>
      <c r="J215" s="206">
        <f t="shared" si="21"/>
        <v>0</v>
      </c>
    </row>
    <row r="216" spans="1:10" outlineLevel="1">
      <c r="A216" s="1">
        <f t="shared" si="20"/>
        <v>0</v>
      </c>
      <c r="C216" s="172">
        <f>('Kalkulation_MS6+1'!$AG$23)/100*'detail_MS6+1'!$B34</f>
        <v>0</v>
      </c>
      <c r="D216" s="172">
        <f>('Kalkulation_MS6+1'!$AG$23)/100*'detail_MS6+1'!$O34</f>
        <v>0</v>
      </c>
      <c r="E216" s="172">
        <f>('Kalkulation_MS6+1'!$AG$23)/100*'detail_MS6+1'!$AB34</f>
        <v>0</v>
      </c>
      <c r="F216" s="172">
        <f>('Kalkulation_MS6+1'!$AG$23)/100*'detail_MS6+1'!$AO34</f>
        <v>0</v>
      </c>
      <c r="G216" s="172">
        <f>('Kalkulation_MS6+1'!$AG$23)/100*'detail_MS6+1'!$BB34</f>
        <v>0</v>
      </c>
      <c r="H216" s="172">
        <f>('Kalkulation_MS6+1'!$AG$23)/100*'detail_MS6+1'!$BO34</f>
        <v>0</v>
      </c>
      <c r="I216" s="172">
        <f>('Kalkulation_MS6+1'!$AG$23)/100*'detail_MS6+1'!$CB34</f>
        <v>0</v>
      </c>
      <c r="J216" s="206">
        <f t="shared" si="21"/>
        <v>0</v>
      </c>
    </row>
    <row r="217" spans="1:10" outlineLevel="1">
      <c r="A217" s="1">
        <f t="shared" si="20"/>
        <v>0</v>
      </c>
      <c r="C217" s="172">
        <f>('Kalkulation_MS6+1'!$AH$23)/100*'detail_MS6+1'!$B35</f>
        <v>0</v>
      </c>
      <c r="D217" s="172">
        <f>('Kalkulation_MS6+1'!$AH$23)/100*'detail_MS6+1'!$O35</f>
        <v>0</v>
      </c>
      <c r="E217" s="172">
        <f>('Kalkulation_MS6+1'!$AH$23)/100*'detail_MS6+1'!$AB35</f>
        <v>0</v>
      </c>
      <c r="F217" s="172">
        <f>('Kalkulation_MS6+1'!$AH$23)/100*'detail_MS6+1'!$AO35</f>
        <v>0</v>
      </c>
      <c r="G217" s="172">
        <f>('Kalkulation_MS6+1'!$AH$23)/100*'detail_MS6+1'!$BB35</f>
        <v>0</v>
      </c>
      <c r="H217" s="172">
        <f>('Kalkulation_MS6+1'!$AH$23)/100*'detail_MS6+1'!$BO35</f>
        <v>0</v>
      </c>
      <c r="I217" s="172">
        <f>('Kalkulation_MS6+1'!$AH$23)/100*'detail_MS6+1'!$CB35</f>
        <v>0</v>
      </c>
      <c r="J217" s="206">
        <f t="shared" si="21"/>
        <v>0</v>
      </c>
    </row>
    <row r="218" spans="1:10" outlineLevel="1">
      <c r="A218" s="1">
        <f t="shared" si="20"/>
        <v>0</v>
      </c>
      <c r="C218" s="172">
        <f>('Kalkulation_MS6+1'!$AI$23)/100*'detail_MS6+1'!$B36</f>
        <v>0</v>
      </c>
      <c r="D218" s="172">
        <f>('Kalkulation_MS6+1'!$AI$23)/100*'detail_MS6+1'!$O36</f>
        <v>0</v>
      </c>
      <c r="E218" s="172">
        <f>('Kalkulation_MS6+1'!$AI$23)/100*'detail_MS6+1'!$AB36</f>
        <v>0</v>
      </c>
      <c r="F218" s="172">
        <f>('Kalkulation_MS6+1'!$AI$23)/100*'detail_MS6+1'!$AO36</f>
        <v>0</v>
      </c>
      <c r="G218" s="172">
        <f>('Kalkulation_MS6+1'!$AI$23)/100*'detail_MS6+1'!$BB36</f>
        <v>0</v>
      </c>
      <c r="H218" s="172">
        <f>('Kalkulation_MS6+1'!$AI$23)/100*'detail_MS6+1'!$BO36</f>
        <v>0</v>
      </c>
      <c r="I218" s="172">
        <f>('Kalkulation_MS6+1'!$AI$23)/100*'detail_MS6+1'!$CB36</f>
        <v>0</v>
      </c>
      <c r="J218" s="206">
        <f t="shared" si="21"/>
        <v>0</v>
      </c>
    </row>
    <row r="219" spans="1:10" outlineLevel="1">
      <c r="A219" s="1">
        <f t="shared" si="20"/>
        <v>0</v>
      </c>
      <c r="C219" s="172">
        <f>('Kalkulation_MS6+1'!$AJ$23)/100*'detail_MS6+1'!$B37</f>
        <v>0</v>
      </c>
      <c r="D219" s="172">
        <f>('Kalkulation_MS6+1'!$AJ$23)/100*'detail_MS6+1'!$O37</f>
        <v>0</v>
      </c>
      <c r="E219" s="172">
        <f>('Kalkulation_MS6+1'!$AJ$23)/100*'detail_MS6+1'!$AB37</f>
        <v>0</v>
      </c>
      <c r="F219" s="172">
        <f>('Kalkulation_MS6+1'!$AJ$23)/100*'detail_MS6+1'!$AO37</f>
        <v>0</v>
      </c>
      <c r="G219" s="172">
        <f>('Kalkulation_MS6+1'!$AJ$23)/100*'detail_MS6+1'!$BB37</f>
        <v>0</v>
      </c>
      <c r="H219" s="172">
        <f>('Kalkulation_MS6+1'!$AJ$23)/100*'detail_MS6+1'!$BO37</f>
        <v>0</v>
      </c>
      <c r="I219" s="172">
        <f>('Kalkulation_MS6+1'!$AJ$23)/100*'detail_MS6+1'!$CB37</f>
        <v>0</v>
      </c>
      <c r="J219" s="206">
        <f t="shared" si="21"/>
        <v>0</v>
      </c>
    </row>
    <row r="220" spans="1:10" outlineLevel="1">
      <c r="A220" s="1">
        <f t="shared" si="20"/>
        <v>0</v>
      </c>
      <c r="C220" s="172">
        <f>('Kalkulation_MS6+1'!$AK$23)/100*'detail_MS6+1'!$B38</f>
        <v>0</v>
      </c>
      <c r="D220" s="172">
        <f>('Kalkulation_MS6+1'!$AK$23)/100*'detail_MS6+1'!$O38</f>
        <v>0</v>
      </c>
      <c r="E220" s="172">
        <f>('Kalkulation_MS6+1'!$AK$23)/100*'detail_MS6+1'!$AB38</f>
        <v>0</v>
      </c>
      <c r="F220" s="172">
        <f>('Kalkulation_MS6+1'!$AK$23)/100*'detail_MS6+1'!$AO38</f>
        <v>0</v>
      </c>
      <c r="G220" s="172">
        <f>('Kalkulation_MS6+1'!$AK$23)/100*'detail_MS6+1'!$BB38</f>
        <v>0</v>
      </c>
      <c r="H220" s="172">
        <f>('Kalkulation_MS6+1'!$AK$23)/100*'detail_MS6+1'!$BO38</f>
        <v>0</v>
      </c>
      <c r="I220" s="172">
        <f>('Kalkulation_MS6+1'!$AK$23)/100*'detail_MS6+1'!$CB38</f>
        <v>0</v>
      </c>
      <c r="J220" s="206">
        <f t="shared" si="21"/>
        <v>0</v>
      </c>
    </row>
    <row r="221" spans="1:10" outlineLevel="1">
      <c r="A221" s="1">
        <f t="shared" si="20"/>
        <v>0</v>
      </c>
      <c r="C221" s="172">
        <f>('Kalkulation_MS6+1'!$AL$23)/100*'detail_MS6+1'!$B39</f>
        <v>0</v>
      </c>
      <c r="D221" s="172">
        <f>('Kalkulation_MS6+1'!$AL$23)/100*'detail_MS6+1'!$O39</f>
        <v>0</v>
      </c>
      <c r="E221" s="172">
        <f>('Kalkulation_MS6+1'!$AL$23)/100*'detail_MS6+1'!$AB39</f>
        <v>0</v>
      </c>
      <c r="F221" s="172">
        <f>('Kalkulation_MS6+1'!$AL$23)/100*'detail_MS6+1'!$AO39</f>
        <v>0</v>
      </c>
      <c r="G221" s="172">
        <f>('Kalkulation_MS6+1'!$AL$23)/100*'detail_MS6+1'!$BB39</f>
        <v>0</v>
      </c>
      <c r="H221" s="172">
        <f>('Kalkulation_MS6+1'!$AL$23)/100*'detail_MS6+1'!$BO39</f>
        <v>0</v>
      </c>
      <c r="I221" s="172">
        <f>('Kalkulation_MS6+1'!$AL$23)/100*'detail_MS6+1'!$CB39</f>
        <v>0</v>
      </c>
      <c r="J221" s="206">
        <f t="shared" si="21"/>
        <v>0</v>
      </c>
    </row>
    <row r="222" spans="1:10" outlineLevel="1">
      <c r="A222" s="1">
        <f t="shared" si="20"/>
        <v>0</v>
      </c>
      <c r="C222" s="172">
        <f>('Kalkulation_MS6+1'!$AM$23)/100*'detail_MS6+1'!$B40</f>
        <v>0</v>
      </c>
      <c r="D222" s="172">
        <f>('Kalkulation_MS6+1'!$AM$23)/100*'detail_MS6+1'!$O40</f>
        <v>0</v>
      </c>
      <c r="E222" s="172">
        <f>('Kalkulation_MS6+1'!$AM$23)/100*'detail_MS6+1'!$AB40</f>
        <v>0</v>
      </c>
      <c r="F222" s="172">
        <f>('Kalkulation_MS6+1'!$AM$23)/100*'detail_MS6+1'!$AO40</f>
        <v>0</v>
      </c>
      <c r="G222" s="172">
        <f>('Kalkulation_MS6+1'!$AM$23)/100*'detail_MS6+1'!$BB40</f>
        <v>0</v>
      </c>
      <c r="H222" s="172">
        <f>('Kalkulation_MS6+1'!$AM$23)/100*'detail_MS6+1'!$BO40</f>
        <v>0</v>
      </c>
      <c r="I222" s="172">
        <f>('Kalkulation_MS6+1'!$AM$23)/100*'detail_MS6+1'!$CB40</f>
        <v>0</v>
      </c>
      <c r="J222" s="206">
        <f t="shared" si="21"/>
        <v>0</v>
      </c>
    </row>
    <row r="223" spans="1:10" outlineLevel="1">
      <c r="A223" s="1">
        <f t="shared" si="20"/>
        <v>0</v>
      </c>
      <c r="C223" s="172">
        <f>('Kalkulation_MS6+1'!$AN$23)/100*'detail_MS6+1'!$B41</f>
        <v>0</v>
      </c>
      <c r="D223" s="172">
        <f>('Kalkulation_MS6+1'!$AN$23)/100*'detail_MS6+1'!$O41</f>
        <v>0</v>
      </c>
      <c r="E223" s="172">
        <f>('Kalkulation_MS6+1'!$AN$23)/100*'detail_MS6+1'!$AB41</f>
        <v>0</v>
      </c>
      <c r="F223" s="172">
        <f>('Kalkulation_MS6+1'!$AN$23)/100*'detail_MS6+1'!$AO41</f>
        <v>0</v>
      </c>
      <c r="G223" s="172">
        <f>('Kalkulation_MS6+1'!$AN$23)/100*'detail_MS6+1'!$BB41</f>
        <v>0</v>
      </c>
      <c r="H223" s="172">
        <f>('Kalkulation_MS6+1'!$AN$23)/100*'detail_MS6+1'!$BO41</f>
        <v>0</v>
      </c>
      <c r="I223" s="172">
        <f>('Kalkulation_MS6+1'!$AN$23)/100*'detail_MS6+1'!$CB41</f>
        <v>0</v>
      </c>
      <c r="J223" s="206">
        <f t="shared" si="21"/>
        <v>0</v>
      </c>
    </row>
    <row r="224" spans="1:10" outlineLevel="1">
      <c r="A224" s="1">
        <f t="shared" si="20"/>
        <v>0</v>
      </c>
      <c r="C224" s="172">
        <f>('Kalkulation_MS6+1'!$AO$23)/100*'detail_MS6+1'!$B42</f>
        <v>0</v>
      </c>
      <c r="D224" s="172">
        <f>('Kalkulation_MS6+1'!$AO$23)/100*'detail_MS6+1'!$O42</f>
        <v>0</v>
      </c>
      <c r="E224" s="172">
        <f>('Kalkulation_MS6+1'!$AO$23)/100*'detail_MS6+1'!$AB42</f>
        <v>0</v>
      </c>
      <c r="F224" s="172">
        <f>('Kalkulation_MS6+1'!$AO$23)/100*'detail_MS6+1'!$AO42</f>
        <v>0</v>
      </c>
      <c r="G224" s="172">
        <f>('Kalkulation_MS6+1'!$AO$23)/100*'detail_MS6+1'!$BB42</f>
        <v>0</v>
      </c>
      <c r="H224" s="172">
        <f>('Kalkulation_MS6+1'!$AO$23)/100*'detail_MS6+1'!$BO42</f>
        <v>0</v>
      </c>
      <c r="I224" s="172">
        <f>('Kalkulation_MS6+1'!$AO$23)/100*'detail_MS6+1'!$CB42</f>
        <v>0</v>
      </c>
      <c r="J224" s="206">
        <f t="shared" si="21"/>
        <v>0</v>
      </c>
    </row>
    <row r="225" spans="1:11" outlineLevel="1">
      <c r="A225" s="1">
        <f t="shared" si="20"/>
        <v>0</v>
      </c>
      <c r="C225" s="172">
        <f>('Kalkulation_MS6+1'!$AP$23)/100*'detail_MS6+1'!$B43</f>
        <v>0</v>
      </c>
      <c r="D225" s="172">
        <f>('Kalkulation_MS6+1'!$AP$23)/100*'detail_MS6+1'!$O43</f>
        <v>0</v>
      </c>
      <c r="E225" s="172">
        <f>('Kalkulation_MS6+1'!$AP$23)/100*'detail_MS6+1'!$AB43</f>
        <v>0</v>
      </c>
      <c r="F225" s="172">
        <f>('Kalkulation_MS6+1'!$AP$23)/100*'detail_MS6+1'!$AO43</f>
        <v>0</v>
      </c>
      <c r="G225" s="172">
        <f>('Kalkulation_MS6+1'!$AP$23)/100*'detail_MS6+1'!$BB43</f>
        <v>0</v>
      </c>
      <c r="H225" s="172">
        <f>('Kalkulation_MS6+1'!$AP$23)/100*'detail_MS6+1'!$BO43</f>
        <v>0</v>
      </c>
      <c r="I225" s="172">
        <f>('Kalkulation_MS6+1'!$AP$23)/100*'detail_MS6+1'!$CB43</f>
        <v>0</v>
      </c>
      <c r="J225" s="206">
        <f t="shared" si="21"/>
        <v>0</v>
      </c>
    </row>
    <row r="226" spans="1:11" outlineLevel="1">
      <c r="A226" s="1">
        <f t="shared" si="20"/>
        <v>0</v>
      </c>
      <c r="C226" s="172">
        <f>('Kalkulation_MS6+1'!$AQ$23)/100*'detail_MS6+1'!$B44</f>
        <v>0</v>
      </c>
      <c r="D226" s="172">
        <f>('Kalkulation_MS6+1'!$AQ$23)/100*'detail_MS6+1'!$O44</f>
        <v>0</v>
      </c>
      <c r="E226" s="172">
        <f>('Kalkulation_MS6+1'!$AQ$23)/100*'detail_MS6+1'!$AB44</f>
        <v>0</v>
      </c>
      <c r="F226" s="172">
        <f>('Kalkulation_MS6+1'!$AQ$23)/100*'detail_MS6+1'!$AO44</f>
        <v>0</v>
      </c>
      <c r="G226" s="172">
        <f>('Kalkulation_MS6+1'!$AQ$23)/100*'detail_MS6+1'!$BB44</f>
        <v>0</v>
      </c>
      <c r="H226" s="172">
        <f>('Kalkulation_MS6+1'!$AQ$23)/100*'detail_MS6+1'!$BO44</f>
        <v>0</v>
      </c>
      <c r="I226" s="172">
        <f>('Kalkulation_MS6+1'!$AQ$23)/100*'detail_MS6+1'!$CB44</f>
        <v>0</v>
      </c>
      <c r="J226" s="206">
        <f t="shared" si="21"/>
        <v>0</v>
      </c>
    </row>
    <row r="227" spans="1:11" outlineLevel="1">
      <c r="A227" s="1">
        <f t="shared" si="20"/>
        <v>0</v>
      </c>
      <c r="C227" s="172">
        <f>('Kalkulation_MS6+1'!$AR$23)/100*'detail_MS6+1'!$B45</f>
        <v>0</v>
      </c>
      <c r="D227" s="172">
        <f>('Kalkulation_MS6+1'!$AR$23)/100*'detail_MS6+1'!$O45</f>
        <v>0</v>
      </c>
      <c r="E227" s="172">
        <f>('Kalkulation_MS6+1'!$AR$23)/100*'detail_MS6+1'!$AB45</f>
        <v>0</v>
      </c>
      <c r="F227" s="172">
        <f>('Kalkulation_MS6+1'!$AR$23)/100*'detail_MS6+1'!$AO45</f>
        <v>0</v>
      </c>
      <c r="G227" s="172">
        <f>('Kalkulation_MS6+1'!$AR$23)/100*'detail_MS6+1'!$BB45</f>
        <v>0</v>
      </c>
      <c r="H227" s="172">
        <f>('Kalkulation_MS6+1'!$AR$23)/100*'detail_MS6+1'!$BO45</f>
        <v>0</v>
      </c>
      <c r="I227" s="172">
        <f>('Kalkulation_MS6+1'!$AR$23)/100*'detail_MS6+1'!$CB45</f>
        <v>0</v>
      </c>
      <c r="J227" s="206">
        <f t="shared" si="21"/>
        <v>0</v>
      </c>
    </row>
    <row r="228" spans="1:11" outlineLevel="1">
      <c r="A228" s="1">
        <f t="shared" si="20"/>
        <v>0</v>
      </c>
      <c r="C228" s="172">
        <f>('Kalkulation_MS6+1'!$AS$23)/100*'detail_MS6+1'!$B46</f>
        <v>0</v>
      </c>
      <c r="D228" s="172">
        <f>('Kalkulation_MS6+1'!$AS$23)/100*'detail_MS6+1'!$O46</f>
        <v>0</v>
      </c>
      <c r="E228" s="172">
        <f>('Kalkulation_MS6+1'!$AS$23)/100*'detail_MS6+1'!$AB46</f>
        <v>0</v>
      </c>
      <c r="F228" s="172">
        <f>('Kalkulation_MS6+1'!$AS$23)/100*'detail_MS6+1'!$AO46</f>
        <v>0</v>
      </c>
      <c r="G228" s="172">
        <f>('Kalkulation_MS6+1'!$AS$23)/100*'detail_MS6+1'!$BB46</f>
        <v>0</v>
      </c>
      <c r="H228" s="172">
        <f>('Kalkulation_MS6+1'!$AS$23)/100*'detail_MS6+1'!$BO46</f>
        <v>0</v>
      </c>
      <c r="I228" s="172">
        <f>('Kalkulation_MS6+1'!$AS$23)/100*'detail_MS6+1'!$CB46</f>
        <v>0</v>
      </c>
      <c r="J228" s="206">
        <f t="shared" si="21"/>
        <v>0</v>
      </c>
    </row>
    <row r="229" spans="1:11" outlineLevel="1">
      <c r="A229" s="88" t="s">
        <v>445</v>
      </c>
      <c r="B229" s="88"/>
      <c r="C229" s="201">
        <f>SUM(C189:C228)</f>
        <v>0</v>
      </c>
      <c r="D229" s="201">
        <f t="shared" ref="D229:J229" si="22">SUM(D189:D228)</f>
        <v>0</v>
      </c>
      <c r="E229" s="201">
        <f t="shared" si="22"/>
        <v>0</v>
      </c>
      <c r="F229" s="201">
        <f t="shared" si="22"/>
        <v>0</v>
      </c>
      <c r="G229" s="201">
        <f t="shared" si="22"/>
        <v>0</v>
      </c>
      <c r="H229" s="201">
        <f t="shared" si="22"/>
        <v>0</v>
      </c>
      <c r="I229" s="201">
        <f t="shared" si="22"/>
        <v>0</v>
      </c>
      <c r="J229" s="79">
        <f t="shared" si="22"/>
        <v>0</v>
      </c>
      <c r="K229" s="172">
        <f>'Kalkulation_MS6+1'!AT53*7</f>
        <v>0</v>
      </c>
    </row>
    <row r="230" spans="1:11" outlineLevel="1">
      <c r="A230" s="203" t="s">
        <v>283</v>
      </c>
      <c r="J230" s="205">
        <f t="shared" si="8"/>
        <v>0</v>
      </c>
    </row>
    <row r="231" spans="1:11" outlineLevel="1">
      <c r="A231" s="1">
        <f t="shared" ref="A231:A270" si="23">A189</f>
        <v>0</v>
      </c>
      <c r="C231" s="172">
        <f>('Kalkulation_MS6+1'!$F$24)/100*'detail_MS6+1'!B7</f>
        <v>0</v>
      </c>
      <c r="D231" s="172">
        <f>('Kalkulation_MS6+1'!$F$24)/100*'detail_MS6+1'!O7</f>
        <v>0</v>
      </c>
      <c r="E231" s="172">
        <f>('Kalkulation_MS6+1'!$F$24)/100*'detail_MS6+1'!AB7</f>
        <v>0</v>
      </c>
      <c r="F231" s="172">
        <f>('Kalkulation_MS6+1'!$F$24)/100*'detail_MS6+1'!AO7</f>
        <v>0</v>
      </c>
      <c r="G231" s="172">
        <f>('Kalkulation_MS6+1'!$F$24)/100*'detail_MS6+1'!BB7</f>
        <v>0</v>
      </c>
      <c r="H231" s="172">
        <f>('Kalkulation_MS6+1'!$F$24)/100*'detail_MS6+1'!BO7</f>
        <v>0</v>
      </c>
      <c r="I231" s="172">
        <f>('Kalkulation_MS6+1'!$F$24)/100*'detail_MS6+1'!CB7</f>
        <v>0</v>
      </c>
      <c r="J231" s="206">
        <f t="shared" si="8"/>
        <v>0</v>
      </c>
    </row>
    <row r="232" spans="1:11" outlineLevel="1">
      <c r="A232" s="1">
        <f t="shared" si="23"/>
        <v>0</v>
      </c>
      <c r="C232" s="172">
        <f>('Kalkulation_MS6+1'!$G$24)/100*'detail_MS6+1'!B8</f>
        <v>0</v>
      </c>
      <c r="D232" s="172">
        <f>('Kalkulation_MS6+1'!$G$24)/100*'detail_MS6+1'!O8</f>
        <v>0</v>
      </c>
      <c r="E232" s="172">
        <f>('Kalkulation_MS6+1'!$G$24)/100*'detail_MS6+1'!AB8</f>
        <v>0</v>
      </c>
      <c r="F232" s="172">
        <f>('Kalkulation_MS6+1'!$G$24)/100*'detail_MS6+1'!AO8</f>
        <v>0</v>
      </c>
      <c r="G232" s="172">
        <f>('Kalkulation_MS6+1'!$G$24)/100*'detail_MS6+1'!BB8</f>
        <v>0</v>
      </c>
      <c r="H232" s="172">
        <f>('Kalkulation_MS6+1'!$G$24)/100*'detail_MS6+1'!BO8</f>
        <v>0</v>
      </c>
      <c r="I232" s="172">
        <f>('Kalkulation_MS6+1'!$G$24)/100*'detail_MS6+1'!CB8</f>
        <v>0</v>
      </c>
      <c r="J232" s="206">
        <f t="shared" si="8"/>
        <v>0</v>
      </c>
    </row>
    <row r="233" spans="1:11" outlineLevel="1">
      <c r="A233" s="249">
        <f t="shared" si="23"/>
        <v>0</v>
      </c>
      <c r="C233" s="172">
        <f>('Kalkulation_MS6+1'!$H$24)/100*'detail_MS6+1'!B9</f>
        <v>0</v>
      </c>
      <c r="D233" s="172">
        <f>('Kalkulation_MS6+1'!$H$24)/100*'detail_MS6+1'!O9</f>
        <v>0</v>
      </c>
      <c r="E233" s="172">
        <f>('Kalkulation_MS6+1'!$H$24)/100*'detail_MS6+1'!AB9</f>
        <v>0</v>
      </c>
      <c r="F233" s="172">
        <f>('Kalkulation_MS6+1'!$H$24)/100*'detail_MS6+1'!AO9</f>
        <v>0</v>
      </c>
      <c r="G233" s="172">
        <f>('Kalkulation_MS6+1'!$H$24)/100*'detail_MS6+1'!BB9</f>
        <v>0</v>
      </c>
      <c r="H233" s="172">
        <f>('Kalkulation_MS6+1'!$H$24)/100*'detail_MS6+1'!BO9</f>
        <v>0</v>
      </c>
      <c r="I233" s="172">
        <f>('Kalkulation_MS6+1'!$H$24)/100*'detail_MS6+1'!CB9</f>
        <v>0</v>
      </c>
      <c r="J233" s="206">
        <f t="shared" si="8"/>
        <v>0</v>
      </c>
    </row>
    <row r="234" spans="1:11" outlineLevel="1">
      <c r="A234" s="1">
        <f t="shared" si="23"/>
        <v>0</v>
      </c>
      <c r="C234" s="172">
        <f>('Kalkulation_MS6+1'!$I$24)/100*'detail_MS6+1'!B10</f>
        <v>0</v>
      </c>
      <c r="D234" s="172">
        <f>('Kalkulation_MS6+1'!$I$24)/100*'detail_MS6+1'!O10</f>
        <v>0</v>
      </c>
      <c r="E234" s="172">
        <f>('Kalkulation_MS6+1'!$I$24)/100*'detail_MS6+1'!AB10</f>
        <v>0</v>
      </c>
      <c r="F234" s="172">
        <f>('Kalkulation_MS6+1'!$I$24)/100*'detail_MS6+1'!AO10</f>
        <v>0</v>
      </c>
      <c r="G234" s="172">
        <f>('Kalkulation_MS6+1'!$I$24)/100*'detail_MS6+1'!BB10</f>
        <v>0</v>
      </c>
      <c r="H234" s="172">
        <f>('Kalkulation_MS6+1'!$I$24)/100*'detail_MS6+1'!BO10</f>
        <v>0</v>
      </c>
      <c r="I234" s="172">
        <f>('Kalkulation_MS6+1'!$I$24)/100*'detail_MS6+1'!CB10</f>
        <v>0</v>
      </c>
      <c r="J234" s="206">
        <f t="shared" si="8"/>
        <v>0</v>
      </c>
    </row>
    <row r="235" spans="1:11" outlineLevel="1">
      <c r="A235" s="1">
        <f t="shared" si="23"/>
        <v>0</v>
      </c>
      <c r="C235" s="172">
        <f>('Kalkulation_MS6+1'!$J$24)/100*'detail_MS6+1'!B11</f>
        <v>0</v>
      </c>
      <c r="D235" s="172">
        <f>('Kalkulation_MS6+1'!$J$24)/100*'detail_MS6+1'!O11</f>
        <v>0</v>
      </c>
      <c r="E235" s="172">
        <f>('Kalkulation_MS6+1'!$J$24)/100*'detail_MS6+1'!AB11</f>
        <v>0</v>
      </c>
      <c r="F235" s="172">
        <f>('Kalkulation_MS6+1'!$J$24)/100*'detail_MS6+1'!AO11</f>
        <v>0</v>
      </c>
      <c r="G235" s="172">
        <f>('Kalkulation_MS6+1'!$J$24)/100*'detail_MS6+1'!BB11</f>
        <v>0</v>
      </c>
      <c r="H235" s="172">
        <f>('Kalkulation_MS6+1'!$J$24)/100*'detail_MS6+1'!BO11</f>
        <v>0</v>
      </c>
      <c r="I235" s="172">
        <f>('Kalkulation_MS6+1'!$J$24)/100*'detail_MS6+1'!CB11</f>
        <v>0</v>
      </c>
      <c r="J235" s="206">
        <f t="shared" si="8"/>
        <v>0</v>
      </c>
    </row>
    <row r="236" spans="1:11" outlineLevel="1">
      <c r="A236" s="1">
        <f t="shared" si="23"/>
        <v>0</v>
      </c>
      <c r="C236" s="172">
        <f>('Kalkulation_MS6+1'!$K$24)/100*'detail_MS6+1'!B12</f>
        <v>0</v>
      </c>
      <c r="D236" s="172">
        <f>('Kalkulation_MS6+1'!$K$24)/100*'detail_MS6+1'!O12</f>
        <v>0</v>
      </c>
      <c r="E236" s="172">
        <f>('Kalkulation_MS6+1'!$K$24)/100*'detail_MS6+1'!AB12</f>
        <v>0</v>
      </c>
      <c r="F236" s="172">
        <f>('Kalkulation_MS6+1'!$K$24)/100*'detail_MS6+1'!AO12</f>
        <v>0</v>
      </c>
      <c r="G236" s="172">
        <f>('Kalkulation_MS6+1'!$K$24)/100*'detail_MS6+1'!BB12</f>
        <v>0</v>
      </c>
      <c r="H236" s="172">
        <f>('Kalkulation_MS6+1'!$K$24)/100*'detail_MS6+1'!BO12</f>
        <v>0</v>
      </c>
      <c r="I236" s="172">
        <f>('Kalkulation_MS6+1'!$K$24)/100*'detail_MS6+1'!CB12</f>
        <v>0</v>
      </c>
      <c r="J236" s="206">
        <f t="shared" ref="J236:J408" si="24">SUM(C236:I236)</f>
        <v>0</v>
      </c>
    </row>
    <row r="237" spans="1:11" outlineLevel="1">
      <c r="A237" s="1">
        <f t="shared" si="23"/>
        <v>0</v>
      </c>
      <c r="C237" s="172">
        <f>('Kalkulation_MS6+1'!$L$24)/100*'detail_MS6+1'!B13</f>
        <v>0</v>
      </c>
      <c r="D237" s="172">
        <f>('Kalkulation_MS6+1'!$L$24)/100*'detail_MS6+1'!O13</f>
        <v>0</v>
      </c>
      <c r="E237" s="172">
        <f>('Kalkulation_MS6+1'!$L$24)/100*'detail_MS6+1'!AB13</f>
        <v>0</v>
      </c>
      <c r="F237" s="172">
        <f>('Kalkulation_MS6+1'!$L$24)/100*'detail_MS6+1'!AO13</f>
        <v>0</v>
      </c>
      <c r="G237" s="172">
        <f>('Kalkulation_MS6+1'!$L$24)/100*'detail_MS6+1'!BB13</f>
        <v>0</v>
      </c>
      <c r="H237" s="172">
        <f>('Kalkulation_MS6+1'!$L$24)/100*'detail_MS6+1'!BO13</f>
        <v>0</v>
      </c>
      <c r="I237" s="172">
        <f>('Kalkulation_MS6+1'!$L$24)/100*'detail_MS6+1'!CB13</f>
        <v>0</v>
      </c>
      <c r="J237" s="206">
        <f t="shared" si="24"/>
        <v>0</v>
      </c>
    </row>
    <row r="238" spans="1:11" outlineLevel="1">
      <c r="A238" s="1">
        <f t="shared" si="23"/>
        <v>0</v>
      </c>
      <c r="C238" s="172">
        <f>('Kalkulation_MS6+1'!$M$24)/100*'detail_MS6+1'!B14</f>
        <v>0</v>
      </c>
      <c r="D238" s="172">
        <f>('Kalkulation_MS6+1'!$M$24)/100*'detail_MS6+1'!O14</f>
        <v>0</v>
      </c>
      <c r="E238" s="172">
        <f>('Kalkulation_MS6+1'!$M$24)/100*'detail_MS6+1'!AB14</f>
        <v>0</v>
      </c>
      <c r="F238" s="172">
        <f>('Kalkulation_MS6+1'!$M$24)/100*'detail_MS6+1'!AO14</f>
        <v>0</v>
      </c>
      <c r="G238" s="172">
        <f>('Kalkulation_MS6+1'!$M$24)/100*'detail_MS6+1'!BB14</f>
        <v>0</v>
      </c>
      <c r="H238" s="172">
        <f>('Kalkulation_MS6+1'!$M$24)/100*'detail_MS6+1'!BO14</f>
        <v>0</v>
      </c>
      <c r="I238" s="172">
        <f>('Kalkulation_MS6+1'!$M$24)/100*'detail_MS6+1'!CB14</f>
        <v>0</v>
      </c>
      <c r="J238" s="206">
        <f t="shared" si="24"/>
        <v>0</v>
      </c>
    </row>
    <row r="239" spans="1:11" outlineLevel="1">
      <c r="A239" s="1">
        <f t="shared" si="23"/>
        <v>0</v>
      </c>
      <c r="C239" s="172">
        <f>('Kalkulation_MS6+1'!$N$24)/100*'detail_MS6+1'!B15</f>
        <v>0</v>
      </c>
      <c r="D239" s="172">
        <f>('Kalkulation_MS6+1'!$N$24)/100*'detail_MS6+1'!O15</f>
        <v>0</v>
      </c>
      <c r="E239" s="172">
        <f>('Kalkulation_MS6+1'!$N$24)/100*'detail_MS6+1'!AB15</f>
        <v>0</v>
      </c>
      <c r="F239" s="172">
        <f>('Kalkulation_MS6+1'!$N$24)/100*'detail_MS6+1'!AO15</f>
        <v>0</v>
      </c>
      <c r="G239" s="172">
        <f>('Kalkulation_MS6+1'!$N$24)/100*'detail_MS6+1'!BB15</f>
        <v>0</v>
      </c>
      <c r="H239" s="172">
        <f>('Kalkulation_MS6+1'!$N$24)/100*'detail_MS6+1'!BO15</f>
        <v>0</v>
      </c>
      <c r="I239" s="172">
        <f>('Kalkulation_MS6+1'!$N$24)/100*'detail_MS6+1'!CB15</f>
        <v>0</v>
      </c>
      <c r="J239" s="206">
        <f t="shared" si="24"/>
        <v>0</v>
      </c>
    </row>
    <row r="240" spans="1:11" outlineLevel="1">
      <c r="A240" s="1">
        <f t="shared" si="23"/>
        <v>0</v>
      </c>
      <c r="C240" s="172">
        <f>('Kalkulation_MS6+1'!$O$24)/100*'detail_MS6+1'!B16</f>
        <v>0</v>
      </c>
      <c r="D240" s="172">
        <f>('Kalkulation_MS6+1'!$O$24)/100*'detail_MS6+1'!O16</f>
        <v>0</v>
      </c>
      <c r="E240" s="172">
        <f>('Kalkulation_MS6+1'!$O$24)/100*'detail_MS6+1'!AB16</f>
        <v>0</v>
      </c>
      <c r="F240" s="172">
        <f>('Kalkulation_MS6+1'!$O$24)/100*'detail_MS6+1'!AO16</f>
        <v>0</v>
      </c>
      <c r="G240" s="172">
        <f>('Kalkulation_MS6+1'!$O$24)/100*'detail_MS6+1'!BB16</f>
        <v>0</v>
      </c>
      <c r="H240" s="172">
        <f>('Kalkulation_MS6+1'!$O$24)/100*'detail_MS6+1'!BO16</f>
        <v>0</v>
      </c>
      <c r="I240" s="172">
        <f>('Kalkulation_MS6+1'!$O$24)/100*'detail_MS6+1'!CB16</f>
        <v>0</v>
      </c>
      <c r="J240" s="206">
        <f t="shared" si="24"/>
        <v>0</v>
      </c>
    </row>
    <row r="241" spans="1:10" outlineLevel="1">
      <c r="A241" s="1">
        <f t="shared" si="23"/>
        <v>0</v>
      </c>
      <c r="C241" s="172">
        <f>('Kalkulation_MS6+1'!$P$24)/100*'detail_MS6+1'!B17</f>
        <v>0</v>
      </c>
      <c r="D241" s="172">
        <f>('Kalkulation_MS6+1'!$P$24)/100*'detail_MS6+1'!O17</f>
        <v>0</v>
      </c>
      <c r="E241" s="172">
        <f>('Kalkulation_MS6+1'!$P$24)/100*'detail_MS6+1'!AB17</f>
        <v>0</v>
      </c>
      <c r="F241" s="172">
        <f>('Kalkulation_MS6+1'!$P$24)/100*'detail_MS6+1'!AO17</f>
        <v>0</v>
      </c>
      <c r="G241" s="172">
        <f>('Kalkulation_MS6+1'!$P$24)/100*'detail_MS6+1'!BB17</f>
        <v>0</v>
      </c>
      <c r="H241" s="172">
        <f>('Kalkulation_MS6+1'!$P$24)/100*'detail_MS6+1'!BO17</f>
        <v>0</v>
      </c>
      <c r="I241" s="172">
        <f>('Kalkulation_MS6+1'!$P$24)/100*'detail_MS6+1'!CB17</f>
        <v>0</v>
      </c>
      <c r="J241" s="206">
        <f t="shared" ref="J241:J270" si="25">SUM(C241:I241)</f>
        <v>0</v>
      </c>
    </row>
    <row r="242" spans="1:10" outlineLevel="1">
      <c r="A242" s="1">
        <f t="shared" si="23"/>
        <v>0</v>
      </c>
      <c r="C242" s="172">
        <f>('Kalkulation_MS6+1'!$Q$24)/100*'detail_MS6+1'!B18</f>
        <v>0</v>
      </c>
      <c r="D242" s="172">
        <f>('Kalkulation_MS6+1'!$Q$24)/100*'detail_MS6+1'!O18</f>
        <v>0</v>
      </c>
      <c r="E242" s="172">
        <f>('Kalkulation_MS6+1'!$Q$24)/100*'detail_MS6+1'!AB18</f>
        <v>0</v>
      </c>
      <c r="F242" s="172">
        <f>('Kalkulation_MS6+1'!$Q$24)/100*'detail_MS6+1'!AO18</f>
        <v>0</v>
      </c>
      <c r="G242" s="172">
        <f>('Kalkulation_MS6+1'!$Q$24)/100*'detail_MS6+1'!BB18</f>
        <v>0</v>
      </c>
      <c r="H242" s="172">
        <f>('Kalkulation_MS6+1'!$Q$24)/100*'detail_MS6+1'!BO18</f>
        <v>0</v>
      </c>
      <c r="I242" s="172">
        <f>('Kalkulation_MS6+1'!$Q$24)/100*'detail_MS6+1'!CB18</f>
        <v>0</v>
      </c>
      <c r="J242" s="206">
        <f t="shared" si="25"/>
        <v>0</v>
      </c>
    </row>
    <row r="243" spans="1:10" outlineLevel="1">
      <c r="A243" s="1">
        <f t="shared" si="23"/>
        <v>0</v>
      </c>
      <c r="C243" s="172">
        <f>('Kalkulation_MS6+1'!$R$24)/100*'detail_MS6+1'!B19</f>
        <v>0</v>
      </c>
      <c r="D243" s="172">
        <f>('Kalkulation_MS6+1'!$R$24)/100*'detail_MS6+1'!O19</f>
        <v>0</v>
      </c>
      <c r="E243" s="172">
        <f>('Kalkulation_MS6+1'!$R$24)/100*'detail_MS6+1'!AB19</f>
        <v>0</v>
      </c>
      <c r="F243" s="172">
        <f>('Kalkulation_MS6+1'!$R$24)/100*'detail_MS6+1'!AO19</f>
        <v>0</v>
      </c>
      <c r="G243" s="172">
        <f>('Kalkulation_MS6+1'!$R$24)/100*'detail_MS6+1'!BB19</f>
        <v>0</v>
      </c>
      <c r="H243" s="172">
        <f>('Kalkulation_MS6+1'!$R$24)/100*'detail_MS6+1'!BO19</f>
        <v>0</v>
      </c>
      <c r="I243" s="172">
        <f>('Kalkulation_MS6+1'!$R$24)/100*'detail_MS6+1'!CB19</f>
        <v>0</v>
      </c>
      <c r="J243" s="206">
        <f t="shared" si="25"/>
        <v>0</v>
      </c>
    </row>
    <row r="244" spans="1:10" outlineLevel="1">
      <c r="A244" s="1">
        <f t="shared" si="23"/>
        <v>0</v>
      </c>
      <c r="C244" s="172">
        <f>('Kalkulation_MS6+1'!$S$24)/100*'detail_MS6+1'!$B20</f>
        <v>0</v>
      </c>
      <c r="D244" s="172">
        <f>('Kalkulation_MS6+1'!$S$24)/100*'detail_MS6+1'!$O20</f>
        <v>0</v>
      </c>
      <c r="E244" s="172">
        <f>('Kalkulation_MS6+1'!$S$24)/100*'detail_MS6+1'!$AB20</f>
        <v>0</v>
      </c>
      <c r="F244" s="172">
        <f>('Kalkulation_MS6+1'!$S$24)/100*'detail_MS6+1'!$AO20</f>
        <v>0</v>
      </c>
      <c r="G244" s="172">
        <f>('Kalkulation_MS6+1'!$S$24)/100*'detail_MS6+1'!$BB20</f>
        <v>0</v>
      </c>
      <c r="H244" s="172">
        <f>('Kalkulation_MS6+1'!$S$24)/100*'detail_MS6+1'!$BO20</f>
        <v>0</v>
      </c>
      <c r="I244" s="172">
        <f>('Kalkulation_MS6+1'!$S$24)/100*'detail_MS6+1'!$CB20</f>
        <v>0</v>
      </c>
      <c r="J244" s="206">
        <f t="shared" si="25"/>
        <v>0</v>
      </c>
    </row>
    <row r="245" spans="1:10" outlineLevel="1">
      <c r="A245" s="1">
        <f t="shared" si="23"/>
        <v>0</v>
      </c>
      <c r="C245" s="172">
        <f>('Kalkulation_MS6+1'!$T$24)/100*'detail_MS6+1'!$B21</f>
        <v>0</v>
      </c>
      <c r="D245" s="172">
        <f>('Kalkulation_MS6+1'!$T$24)/100*'detail_MS6+1'!$O21</f>
        <v>0</v>
      </c>
      <c r="E245" s="172">
        <f>('Kalkulation_MS6+1'!$T$24)/100*'detail_MS6+1'!$AB21</f>
        <v>0</v>
      </c>
      <c r="F245" s="172">
        <f>('Kalkulation_MS6+1'!$T$24)/100*'detail_MS6+1'!$AO21</f>
        <v>0</v>
      </c>
      <c r="G245" s="172">
        <f>('Kalkulation_MS6+1'!$T$24)/100*'detail_MS6+1'!$BB21</f>
        <v>0</v>
      </c>
      <c r="H245" s="172">
        <f>('Kalkulation_MS6+1'!$T$24)/100*'detail_MS6+1'!$BO21</f>
        <v>0</v>
      </c>
      <c r="I245" s="172">
        <f>('Kalkulation_MS6+1'!$T$24)/100*'detail_MS6+1'!$CB21</f>
        <v>0</v>
      </c>
      <c r="J245" s="206">
        <f t="shared" si="25"/>
        <v>0</v>
      </c>
    </row>
    <row r="246" spans="1:10" outlineLevel="1">
      <c r="A246" s="1">
        <f t="shared" si="23"/>
        <v>0</v>
      </c>
      <c r="C246" s="172">
        <f>('Kalkulation_MS6+1'!$U$24)/100*'detail_MS6+1'!$B22</f>
        <v>0</v>
      </c>
      <c r="D246" s="172">
        <f>('Kalkulation_MS6+1'!$U$24)/100*'detail_MS6+1'!$O22</f>
        <v>0</v>
      </c>
      <c r="E246" s="172">
        <f>('Kalkulation_MS6+1'!$U$24)/100*'detail_MS6+1'!$AB22</f>
        <v>0</v>
      </c>
      <c r="F246" s="172">
        <f>('Kalkulation_MS6+1'!$U$24)/100*'detail_MS6+1'!$AO22</f>
        <v>0</v>
      </c>
      <c r="G246" s="172">
        <f>('Kalkulation_MS6+1'!$U$24)/100*'detail_MS6+1'!$BB22</f>
        <v>0</v>
      </c>
      <c r="H246" s="172">
        <f>('Kalkulation_MS6+1'!$U$24)/100*'detail_MS6+1'!$BO22</f>
        <v>0</v>
      </c>
      <c r="I246" s="172">
        <f>('Kalkulation_MS6+1'!$U$24)/100*'detail_MS6+1'!$CB22</f>
        <v>0</v>
      </c>
      <c r="J246" s="206">
        <f t="shared" si="25"/>
        <v>0</v>
      </c>
    </row>
    <row r="247" spans="1:10" outlineLevel="1">
      <c r="A247" s="1">
        <f t="shared" si="23"/>
        <v>0</v>
      </c>
      <c r="C247" s="172">
        <f>('Kalkulation_MS6+1'!$V$24)/100*'detail_MS6+1'!$B23</f>
        <v>0</v>
      </c>
      <c r="D247" s="172">
        <f>('Kalkulation_MS6+1'!$V$24)/100*'detail_MS6+1'!$O23</f>
        <v>0</v>
      </c>
      <c r="E247" s="172">
        <f>('Kalkulation_MS6+1'!$V$24)/100*'detail_MS6+1'!$AB23</f>
        <v>0</v>
      </c>
      <c r="F247" s="172">
        <f>('Kalkulation_MS6+1'!$V$24)/100*'detail_MS6+1'!$AO23</f>
        <v>0</v>
      </c>
      <c r="G247" s="172">
        <f>('Kalkulation_MS6+1'!$V$24)/100*'detail_MS6+1'!$BB23</f>
        <v>0</v>
      </c>
      <c r="H247" s="172">
        <f>('Kalkulation_MS6+1'!$V$24)/100*'detail_MS6+1'!$BO23</f>
        <v>0</v>
      </c>
      <c r="I247" s="172">
        <f>('Kalkulation_MS6+1'!$V$24)/100*'detail_MS6+1'!$CB23</f>
        <v>0</v>
      </c>
      <c r="J247" s="206">
        <f t="shared" si="25"/>
        <v>0</v>
      </c>
    </row>
    <row r="248" spans="1:10" outlineLevel="1">
      <c r="A248" s="1">
        <f t="shared" si="23"/>
        <v>0</v>
      </c>
      <c r="C248" s="172">
        <f>('Kalkulation_MS6+1'!$W$24)/100*'detail_MS6+1'!$B24</f>
        <v>0</v>
      </c>
      <c r="D248" s="172">
        <f>('Kalkulation_MS6+1'!$W$24)/100*'detail_MS6+1'!$O24</f>
        <v>0</v>
      </c>
      <c r="E248" s="172">
        <f>('Kalkulation_MS6+1'!$W$24)/100*'detail_MS6+1'!$AB24</f>
        <v>0</v>
      </c>
      <c r="F248" s="172">
        <f>('Kalkulation_MS6+1'!$W$24)/100*'detail_MS6+1'!$AO24</f>
        <v>0</v>
      </c>
      <c r="G248" s="172">
        <f>('Kalkulation_MS6+1'!$W$24)/100*'detail_MS6+1'!$BB24</f>
        <v>0</v>
      </c>
      <c r="H248" s="172">
        <f>('Kalkulation_MS6+1'!$W$24)/100*'detail_MS6+1'!$BO24</f>
        <v>0</v>
      </c>
      <c r="I248" s="172">
        <f>('Kalkulation_MS6+1'!$W$24)/100*'detail_MS6+1'!$CB24</f>
        <v>0</v>
      </c>
      <c r="J248" s="206">
        <f t="shared" si="25"/>
        <v>0</v>
      </c>
    </row>
    <row r="249" spans="1:10" outlineLevel="1">
      <c r="A249" s="1">
        <f t="shared" si="23"/>
        <v>0</v>
      </c>
      <c r="C249" s="172">
        <f>('Kalkulation_MS6+1'!$X$24)/100*'detail_MS6+1'!$B25</f>
        <v>0</v>
      </c>
      <c r="D249" s="172">
        <f>('Kalkulation_MS6+1'!$X$24)/100*'detail_MS6+1'!$O25</f>
        <v>0</v>
      </c>
      <c r="E249" s="172">
        <f>('Kalkulation_MS6+1'!$X$24)/100*'detail_MS6+1'!$AB25</f>
        <v>0</v>
      </c>
      <c r="F249" s="172">
        <f>('Kalkulation_MS6+1'!$X$24)/100*'detail_MS6+1'!$AO25</f>
        <v>0</v>
      </c>
      <c r="G249" s="172">
        <f>('Kalkulation_MS6+1'!$X$24)/100*'detail_MS6+1'!$BB25</f>
        <v>0</v>
      </c>
      <c r="H249" s="172">
        <f>('Kalkulation_MS6+1'!$X$24)/100*'detail_MS6+1'!$BO25</f>
        <v>0</v>
      </c>
      <c r="I249" s="172">
        <f>('Kalkulation_MS6+1'!$X$24)/100*'detail_MS6+1'!$CB25</f>
        <v>0</v>
      </c>
      <c r="J249" s="206">
        <f t="shared" si="25"/>
        <v>0</v>
      </c>
    </row>
    <row r="250" spans="1:10" outlineLevel="1">
      <c r="A250" s="1">
        <f t="shared" si="23"/>
        <v>0</v>
      </c>
      <c r="C250" s="172">
        <f>('Kalkulation_MS6+1'!$Y$24)/100*'detail_MS6+1'!$B26</f>
        <v>0</v>
      </c>
      <c r="D250" s="172">
        <f>('Kalkulation_MS6+1'!$Y$24)/100*'detail_MS6+1'!$O26</f>
        <v>0</v>
      </c>
      <c r="E250" s="172">
        <f>('Kalkulation_MS6+1'!$Y$24)/100*'detail_MS6+1'!$AB26</f>
        <v>0</v>
      </c>
      <c r="F250" s="172">
        <f>('Kalkulation_MS6+1'!$Y$24)/100*'detail_MS6+1'!$AO26</f>
        <v>0</v>
      </c>
      <c r="G250" s="172">
        <f>('Kalkulation_MS6+1'!$Y$24)/100*'detail_MS6+1'!$BB26</f>
        <v>0</v>
      </c>
      <c r="H250" s="172">
        <f>('Kalkulation_MS6+1'!$Y$24)/100*'detail_MS6+1'!$BO26</f>
        <v>0</v>
      </c>
      <c r="I250" s="172">
        <f>('Kalkulation_MS6+1'!$Y$24)/100*'detail_MS6+1'!$CB26</f>
        <v>0</v>
      </c>
      <c r="J250" s="206">
        <f t="shared" si="25"/>
        <v>0</v>
      </c>
    </row>
    <row r="251" spans="1:10" outlineLevel="1">
      <c r="A251" s="1">
        <f t="shared" si="23"/>
        <v>0</v>
      </c>
      <c r="C251" s="172">
        <f>('Kalkulation_MS6+1'!$Z$24)/100*'detail_MS6+1'!$B27</f>
        <v>0</v>
      </c>
      <c r="D251" s="172">
        <f>('Kalkulation_MS6+1'!$Z$24)/100*'detail_MS6+1'!$O27</f>
        <v>0</v>
      </c>
      <c r="E251" s="172">
        <f>('Kalkulation_MS6+1'!$Z$24)/100*'detail_MS6+1'!$AB27</f>
        <v>0</v>
      </c>
      <c r="F251" s="172">
        <f>('Kalkulation_MS6+1'!$Z$24)/100*'detail_MS6+1'!$AO27</f>
        <v>0</v>
      </c>
      <c r="G251" s="172">
        <f>('Kalkulation_MS6+1'!$Z$24)/100*'detail_MS6+1'!$BB27</f>
        <v>0</v>
      </c>
      <c r="H251" s="172">
        <f>('Kalkulation_MS6+1'!$Z$24)/100*'detail_MS6+1'!$BO27</f>
        <v>0</v>
      </c>
      <c r="I251" s="172">
        <f>('Kalkulation_MS6+1'!$Z$24)/100*'detail_MS6+1'!$CB27</f>
        <v>0</v>
      </c>
      <c r="J251" s="206">
        <f t="shared" si="25"/>
        <v>0</v>
      </c>
    </row>
    <row r="252" spans="1:10" outlineLevel="1">
      <c r="A252" s="1">
        <f t="shared" si="23"/>
        <v>0</v>
      </c>
      <c r="C252" s="172">
        <f>('Kalkulation_MS6+1'!$AA$24)/100*'detail_MS6+1'!$B28</f>
        <v>0</v>
      </c>
      <c r="D252" s="172">
        <f>('Kalkulation_MS6+1'!$AA$24)/100*'detail_MS6+1'!$O28</f>
        <v>0</v>
      </c>
      <c r="E252" s="172">
        <f>('Kalkulation_MS6+1'!$AA$24)/100*'detail_MS6+1'!$AB28</f>
        <v>0</v>
      </c>
      <c r="F252" s="172">
        <f>('Kalkulation_MS6+1'!$AA$24)/100*'detail_MS6+1'!$AO28</f>
        <v>0</v>
      </c>
      <c r="G252" s="172">
        <f>('Kalkulation_MS6+1'!$AA$24)/100*'detail_MS6+1'!$BB28</f>
        <v>0</v>
      </c>
      <c r="H252" s="172">
        <f>('Kalkulation_MS6+1'!$AA$24)/100*'detail_MS6+1'!$BO28</f>
        <v>0</v>
      </c>
      <c r="I252" s="172">
        <f>('Kalkulation_MS6+1'!$AA$24)/100*'detail_MS6+1'!$CB28</f>
        <v>0</v>
      </c>
      <c r="J252" s="206">
        <f t="shared" si="25"/>
        <v>0</v>
      </c>
    </row>
    <row r="253" spans="1:10" outlineLevel="1">
      <c r="A253" s="1">
        <f t="shared" si="23"/>
        <v>0</v>
      </c>
      <c r="C253" s="172">
        <f>('Kalkulation_MS6+1'!$AB$24)/100*'detail_MS6+1'!$B29</f>
        <v>0</v>
      </c>
      <c r="D253" s="172">
        <f>('Kalkulation_MS6+1'!$AB$24)/100*'detail_MS6+1'!$O29</f>
        <v>0</v>
      </c>
      <c r="E253" s="172">
        <f>('Kalkulation_MS6+1'!$AB$24)/100*'detail_MS6+1'!$AB29</f>
        <v>0</v>
      </c>
      <c r="F253" s="172">
        <f>('Kalkulation_MS6+1'!$AB$24)/100*'detail_MS6+1'!$AO29</f>
        <v>0</v>
      </c>
      <c r="G253" s="172">
        <f>('Kalkulation_MS6+1'!$AB$24)/100*'detail_MS6+1'!$BB29</f>
        <v>0</v>
      </c>
      <c r="H253" s="172">
        <f>('Kalkulation_MS6+1'!$AB$24)/100*'detail_MS6+1'!$BO29</f>
        <v>0</v>
      </c>
      <c r="I253" s="172">
        <f>('Kalkulation_MS6+1'!$AB$24)/100*'detail_MS6+1'!$CB29</f>
        <v>0</v>
      </c>
      <c r="J253" s="206">
        <f t="shared" si="25"/>
        <v>0</v>
      </c>
    </row>
    <row r="254" spans="1:10" outlineLevel="1">
      <c r="A254" s="1">
        <f t="shared" si="23"/>
        <v>0</v>
      </c>
      <c r="C254" s="172">
        <f>('Kalkulation_MS6+1'!$AC$24)/100*'detail_MS6+1'!$B30</f>
        <v>0</v>
      </c>
      <c r="D254" s="172">
        <f>('Kalkulation_MS6+1'!$AC$24)/100*'detail_MS6+1'!$O30</f>
        <v>0</v>
      </c>
      <c r="E254" s="172">
        <f>('Kalkulation_MS6+1'!$AC$24)/100*'detail_MS6+1'!$AB30</f>
        <v>0</v>
      </c>
      <c r="F254" s="172">
        <f>('Kalkulation_MS6+1'!$AC$24)/100*'detail_MS6+1'!$AO30</f>
        <v>0</v>
      </c>
      <c r="G254" s="172">
        <f>('Kalkulation_MS6+1'!$AC$24)/100*'detail_MS6+1'!$BB30</f>
        <v>0</v>
      </c>
      <c r="H254" s="172">
        <f>('Kalkulation_MS6+1'!$AC$24)/100*'detail_MS6+1'!$BO30</f>
        <v>0</v>
      </c>
      <c r="I254" s="172">
        <f>('Kalkulation_MS6+1'!$AC$24)/100*'detail_MS6+1'!$CB30</f>
        <v>0</v>
      </c>
      <c r="J254" s="206">
        <f t="shared" si="25"/>
        <v>0</v>
      </c>
    </row>
    <row r="255" spans="1:10" outlineLevel="1">
      <c r="A255" s="1">
        <f t="shared" si="23"/>
        <v>0</v>
      </c>
      <c r="C255" s="172">
        <f>('Kalkulation_MS6+1'!$AD$24)/100*'detail_MS6+1'!$B31</f>
        <v>0</v>
      </c>
      <c r="D255" s="172">
        <f>('Kalkulation_MS6+1'!$AD$24)/100*'detail_MS6+1'!$O31</f>
        <v>0</v>
      </c>
      <c r="E255" s="172">
        <f>('Kalkulation_MS6+1'!$AD$24)/100*'detail_MS6+1'!$AB31</f>
        <v>0</v>
      </c>
      <c r="F255" s="172">
        <f>('Kalkulation_MS6+1'!$AD$24)/100*'detail_MS6+1'!$AO31</f>
        <v>0</v>
      </c>
      <c r="G255" s="172">
        <f>('Kalkulation_MS6+1'!$AD$24)/100*'detail_MS6+1'!$BB31</f>
        <v>0</v>
      </c>
      <c r="H255" s="172">
        <f>('Kalkulation_MS6+1'!$AD$24)/100*'detail_MS6+1'!$BO31</f>
        <v>0</v>
      </c>
      <c r="I255" s="172">
        <f>('Kalkulation_MS6+1'!$AD$24)/100*'detail_MS6+1'!$CB31</f>
        <v>0</v>
      </c>
      <c r="J255" s="206">
        <f t="shared" si="25"/>
        <v>0</v>
      </c>
    </row>
    <row r="256" spans="1:10" outlineLevel="1">
      <c r="A256" s="1">
        <f t="shared" si="23"/>
        <v>0</v>
      </c>
      <c r="C256" s="172">
        <f>('Kalkulation_MS6+1'!$AE$24)/100*'detail_MS6+1'!$B32</f>
        <v>0</v>
      </c>
      <c r="D256" s="172">
        <f>('Kalkulation_MS6+1'!$AE$24)/100*'detail_MS6+1'!$O32</f>
        <v>0</v>
      </c>
      <c r="E256" s="172">
        <f>('Kalkulation_MS6+1'!$AE$24)/100*'detail_MS6+1'!$AB32</f>
        <v>0</v>
      </c>
      <c r="F256" s="172">
        <f>('Kalkulation_MS6+1'!$AE$24)/100*'detail_MS6+1'!$AO32</f>
        <v>0</v>
      </c>
      <c r="G256" s="172">
        <f>('Kalkulation_MS6+1'!$AE$24)/100*'detail_MS6+1'!$BB32</f>
        <v>0</v>
      </c>
      <c r="H256" s="172">
        <f>('Kalkulation_MS6+1'!$AE$24)/100*'detail_MS6+1'!$BO32</f>
        <v>0</v>
      </c>
      <c r="I256" s="172">
        <f>('Kalkulation_MS6+1'!$AE$24)/100*'detail_MS6+1'!$CB32</f>
        <v>0</v>
      </c>
      <c r="J256" s="206">
        <f t="shared" si="25"/>
        <v>0</v>
      </c>
    </row>
    <row r="257" spans="1:11" outlineLevel="1">
      <c r="A257" s="1">
        <f t="shared" si="23"/>
        <v>0</v>
      </c>
      <c r="C257" s="172">
        <f>('Kalkulation_MS6+1'!$AF$24)/100*'detail_MS6+1'!$B33</f>
        <v>0</v>
      </c>
      <c r="D257" s="172">
        <f>('Kalkulation_MS6+1'!$AF$24)/100*'detail_MS6+1'!$O33</f>
        <v>0</v>
      </c>
      <c r="E257" s="172">
        <f>('Kalkulation_MS6+1'!$AF$24)/100*'detail_MS6+1'!$AB33</f>
        <v>0</v>
      </c>
      <c r="F257" s="172">
        <f>('Kalkulation_MS6+1'!$AF$24)/100*'detail_MS6+1'!$AO33</f>
        <v>0</v>
      </c>
      <c r="G257" s="172">
        <f>('Kalkulation_MS6+1'!$AF$24)/100*'detail_MS6+1'!$BB33</f>
        <v>0</v>
      </c>
      <c r="H257" s="172">
        <f>('Kalkulation_MS6+1'!$AF$24)/100*'detail_MS6+1'!$BO33</f>
        <v>0</v>
      </c>
      <c r="I257" s="172">
        <f>('Kalkulation_MS6+1'!$AF$24)/100*'detail_MS6+1'!$CB33</f>
        <v>0</v>
      </c>
      <c r="J257" s="206">
        <f t="shared" si="25"/>
        <v>0</v>
      </c>
    </row>
    <row r="258" spans="1:11" outlineLevel="1">
      <c r="A258" s="1">
        <f t="shared" si="23"/>
        <v>0</v>
      </c>
      <c r="C258" s="172">
        <f>('Kalkulation_MS6+1'!$AG$24)/100*'detail_MS6+1'!$B34</f>
        <v>0</v>
      </c>
      <c r="D258" s="172">
        <f>('Kalkulation_MS6+1'!$AG$24)/100*'detail_MS6+1'!$O34</f>
        <v>0</v>
      </c>
      <c r="E258" s="172">
        <f>('Kalkulation_MS6+1'!$AG$24)/100*'detail_MS6+1'!$AB34</f>
        <v>0</v>
      </c>
      <c r="F258" s="172">
        <f>('Kalkulation_MS6+1'!$AG$24)/100*'detail_MS6+1'!$AO34</f>
        <v>0</v>
      </c>
      <c r="G258" s="172">
        <f>('Kalkulation_MS6+1'!$AG$24)/100*'detail_MS6+1'!$BB34</f>
        <v>0</v>
      </c>
      <c r="H258" s="172">
        <f>('Kalkulation_MS6+1'!$AG$24)/100*'detail_MS6+1'!$BO34</f>
        <v>0</v>
      </c>
      <c r="I258" s="172">
        <f>('Kalkulation_MS6+1'!$AG$24)/100*'detail_MS6+1'!$CB34</f>
        <v>0</v>
      </c>
      <c r="J258" s="206">
        <f t="shared" si="25"/>
        <v>0</v>
      </c>
    </row>
    <row r="259" spans="1:11" outlineLevel="1">
      <c r="A259" s="1">
        <f t="shared" si="23"/>
        <v>0</v>
      </c>
      <c r="C259" s="172">
        <f>('Kalkulation_MS6+1'!$AH$24)/100*'detail_MS6+1'!$B35</f>
        <v>0</v>
      </c>
      <c r="D259" s="172">
        <f>('Kalkulation_MS6+1'!$AH$24)/100*'detail_MS6+1'!$O35</f>
        <v>0</v>
      </c>
      <c r="E259" s="172">
        <f>('Kalkulation_MS6+1'!$AH$24)/100*'detail_MS6+1'!$AB35</f>
        <v>0</v>
      </c>
      <c r="F259" s="172">
        <f>('Kalkulation_MS6+1'!$AH$24)/100*'detail_MS6+1'!$AO35</f>
        <v>0</v>
      </c>
      <c r="G259" s="172">
        <f>('Kalkulation_MS6+1'!$AH$24)/100*'detail_MS6+1'!$BB35</f>
        <v>0</v>
      </c>
      <c r="H259" s="172">
        <f>('Kalkulation_MS6+1'!$AH$24)/100*'detail_MS6+1'!$BO35</f>
        <v>0</v>
      </c>
      <c r="I259" s="172">
        <f>('Kalkulation_MS6+1'!$AH$24)/100*'detail_MS6+1'!$CB35</f>
        <v>0</v>
      </c>
      <c r="J259" s="206">
        <f t="shared" si="25"/>
        <v>0</v>
      </c>
    </row>
    <row r="260" spans="1:11" outlineLevel="1">
      <c r="A260" s="1">
        <f t="shared" si="23"/>
        <v>0</v>
      </c>
      <c r="C260" s="172">
        <f>('Kalkulation_MS6+1'!$AI$24)/100*'detail_MS6+1'!$B36</f>
        <v>0</v>
      </c>
      <c r="D260" s="172">
        <f>('Kalkulation_MS6+1'!$AI$24)/100*'detail_MS6+1'!$O36</f>
        <v>0</v>
      </c>
      <c r="E260" s="172">
        <f>('Kalkulation_MS6+1'!$AI$24)/100*'detail_MS6+1'!$AB36</f>
        <v>0</v>
      </c>
      <c r="F260" s="172">
        <f>('Kalkulation_MS6+1'!$AI$24)/100*'detail_MS6+1'!$AO36</f>
        <v>0</v>
      </c>
      <c r="G260" s="172">
        <f>('Kalkulation_MS6+1'!$AI$24)/100*'detail_MS6+1'!$BB36</f>
        <v>0</v>
      </c>
      <c r="H260" s="172">
        <f>('Kalkulation_MS6+1'!$AI$24)/100*'detail_MS6+1'!$BO36</f>
        <v>0</v>
      </c>
      <c r="I260" s="172">
        <f>('Kalkulation_MS6+1'!$AI$24)/100*'detail_MS6+1'!$CB36</f>
        <v>0</v>
      </c>
      <c r="J260" s="206">
        <f t="shared" si="25"/>
        <v>0</v>
      </c>
    </row>
    <row r="261" spans="1:11" outlineLevel="1">
      <c r="A261" s="1">
        <f t="shared" si="23"/>
        <v>0</v>
      </c>
      <c r="C261" s="172">
        <f>('Kalkulation_MS6+1'!$AJ$24)/100*'detail_MS6+1'!$B37</f>
        <v>0</v>
      </c>
      <c r="D261" s="172">
        <f>('Kalkulation_MS6+1'!$AJ$24)/100*'detail_MS6+1'!$O37</f>
        <v>0</v>
      </c>
      <c r="E261" s="172">
        <f>('Kalkulation_MS6+1'!$AJ$24)/100*'detail_MS6+1'!$AB37</f>
        <v>0</v>
      </c>
      <c r="F261" s="172">
        <f>('Kalkulation_MS6+1'!$AJ$24)/100*'detail_MS6+1'!$AO37</f>
        <v>0</v>
      </c>
      <c r="G261" s="172">
        <f>('Kalkulation_MS6+1'!$AJ$24)/100*'detail_MS6+1'!$BB37</f>
        <v>0</v>
      </c>
      <c r="H261" s="172">
        <f>('Kalkulation_MS6+1'!$AJ$24)/100*'detail_MS6+1'!$BO37</f>
        <v>0</v>
      </c>
      <c r="I261" s="172">
        <f>('Kalkulation_MS6+1'!$AJ$24)/100*'detail_MS6+1'!$CB37</f>
        <v>0</v>
      </c>
      <c r="J261" s="206">
        <f t="shared" si="25"/>
        <v>0</v>
      </c>
    </row>
    <row r="262" spans="1:11" outlineLevel="1">
      <c r="A262" s="1">
        <f t="shared" si="23"/>
        <v>0</v>
      </c>
      <c r="C262" s="172">
        <f>('Kalkulation_MS6+1'!$AK$24)/100*'detail_MS6+1'!$B38</f>
        <v>0</v>
      </c>
      <c r="D262" s="172">
        <f>('Kalkulation_MS6+1'!$AK$24)/100*'detail_MS6+1'!$O38</f>
        <v>0</v>
      </c>
      <c r="E262" s="172">
        <f>('Kalkulation_MS6+1'!$AK$24)/100*'detail_MS6+1'!$AB38</f>
        <v>0</v>
      </c>
      <c r="F262" s="172">
        <f>('Kalkulation_MS6+1'!$AK$24)/100*'detail_MS6+1'!$AO38</f>
        <v>0</v>
      </c>
      <c r="G262" s="172">
        <f>('Kalkulation_MS6+1'!$AK$24)/100*'detail_MS6+1'!$BB38</f>
        <v>0</v>
      </c>
      <c r="H262" s="172">
        <f>('Kalkulation_MS6+1'!$AK$24)/100*'detail_MS6+1'!$BO38</f>
        <v>0</v>
      </c>
      <c r="I262" s="172">
        <f>('Kalkulation_MS6+1'!$AK$24)/100*'detail_MS6+1'!$CB38</f>
        <v>0</v>
      </c>
      <c r="J262" s="206">
        <f t="shared" si="25"/>
        <v>0</v>
      </c>
    </row>
    <row r="263" spans="1:11" outlineLevel="1">
      <c r="A263" s="1">
        <f t="shared" si="23"/>
        <v>0</v>
      </c>
      <c r="C263" s="172">
        <f>('Kalkulation_MS6+1'!$AL$24)/100*'detail_MS6+1'!$B39</f>
        <v>0</v>
      </c>
      <c r="D263" s="172">
        <f>('Kalkulation_MS6+1'!$AL$24)/100*'detail_MS6+1'!$O39</f>
        <v>0</v>
      </c>
      <c r="E263" s="172">
        <f>('Kalkulation_MS6+1'!$AL$24)/100*'detail_MS6+1'!$AB39</f>
        <v>0</v>
      </c>
      <c r="F263" s="172">
        <f>('Kalkulation_MS6+1'!$AL$24)/100*'detail_MS6+1'!$AO39</f>
        <v>0</v>
      </c>
      <c r="G263" s="172">
        <f>('Kalkulation_MS6+1'!$AL$24)/100*'detail_MS6+1'!$BB39</f>
        <v>0</v>
      </c>
      <c r="H263" s="172">
        <f>('Kalkulation_MS6+1'!$AL$24)/100*'detail_MS6+1'!$BO39</f>
        <v>0</v>
      </c>
      <c r="I263" s="172">
        <f>('Kalkulation_MS6+1'!$AL$24)/100*'detail_MS6+1'!$CB39</f>
        <v>0</v>
      </c>
      <c r="J263" s="206">
        <f t="shared" si="25"/>
        <v>0</v>
      </c>
    </row>
    <row r="264" spans="1:11" outlineLevel="1">
      <c r="A264" s="1">
        <f t="shared" si="23"/>
        <v>0</v>
      </c>
      <c r="C264" s="172">
        <f>('Kalkulation_MS6+1'!$AM$24)/100*'detail_MS6+1'!$B40</f>
        <v>0</v>
      </c>
      <c r="D264" s="172">
        <f>('Kalkulation_MS6+1'!$AM$24)/100*'detail_MS6+1'!$O40</f>
        <v>0</v>
      </c>
      <c r="E264" s="172">
        <f>('Kalkulation_MS6+1'!$AM$24)/100*'detail_MS6+1'!$AB40</f>
        <v>0</v>
      </c>
      <c r="F264" s="172">
        <f>('Kalkulation_MS6+1'!$AM$24)/100*'detail_MS6+1'!$AO40</f>
        <v>0</v>
      </c>
      <c r="G264" s="172">
        <f>('Kalkulation_MS6+1'!$AM$24)/100*'detail_MS6+1'!$BB40</f>
        <v>0</v>
      </c>
      <c r="H264" s="172">
        <f>('Kalkulation_MS6+1'!$AM$24)/100*'detail_MS6+1'!$BO40</f>
        <v>0</v>
      </c>
      <c r="I264" s="172">
        <f>('Kalkulation_MS6+1'!$AM$24)/100*'detail_MS6+1'!$CB40</f>
        <v>0</v>
      </c>
      <c r="J264" s="206">
        <f t="shared" si="25"/>
        <v>0</v>
      </c>
    </row>
    <row r="265" spans="1:11" outlineLevel="1">
      <c r="A265" s="1">
        <f t="shared" si="23"/>
        <v>0</v>
      </c>
      <c r="C265" s="172">
        <f>('Kalkulation_MS6+1'!$AN$24)/100*'detail_MS6+1'!$B41</f>
        <v>0</v>
      </c>
      <c r="D265" s="172">
        <f>('Kalkulation_MS6+1'!$AN$24)/100*'detail_MS6+1'!$O41</f>
        <v>0</v>
      </c>
      <c r="E265" s="172">
        <f>('Kalkulation_MS6+1'!$AN$24)/100*'detail_MS6+1'!$AB41</f>
        <v>0</v>
      </c>
      <c r="F265" s="172">
        <f>('Kalkulation_MS6+1'!$AN$24)/100*'detail_MS6+1'!$AO41</f>
        <v>0</v>
      </c>
      <c r="G265" s="172">
        <f>('Kalkulation_MS6+1'!$AN$24)/100*'detail_MS6+1'!$BB41</f>
        <v>0</v>
      </c>
      <c r="H265" s="172">
        <f>('Kalkulation_MS6+1'!$AN$24)/100*'detail_MS6+1'!$BO41</f>
        <v>0</v>
      </c>
      <c r="I265" s="172">
        <f>('Kalkulation_MS6+1'!$AN$24)/100*'detail_MS6+1'!$CB41</f>
        <v>0</v>
      </c>
      <c r="J265" s="206">
        <f t="shared" si="25"/>
        <v>0</v>
      </c>
    </row>
    <row r="266" spans="1:11" outlineLevel="1">
      <c r="A266" s="1">
        <f t="shared" si="23"/>
        <v>0</v>
      </c>
      <c r="C266" s="172">
        <f>('Kalkulation_MS6+1'!$AO$24)/100*'detail_MS6+1'!$B42</f>
        <v>0</v>
      </c>
      <c r="D266" s="172">
        <f>('Kalkulation_MS6+1'!$AO$24)/100*'detail_MS6+1'!$O42</f>
        <v>0</v>
      </c>
      <c r="E266" s="172">
        <f>('Kalkulation_MS6+1'!$AO$24)/100*'detail_MS6+1'!$AB42</f>
        <v>0</v>
      </c>
      <c r="F266" s="172">
        <f>('Kalkulation_MS6+1'!$AO$24)/100*'detail_MS6+1'!$AO42</f>
        <v>0</v>
      </c>
      <c r="G266" s="172">
        <f>('Kalkulation_MS6+1'!$AO$24)/100*'detail_MS6+1'!$BB42</f>
        <v>0</v>
      </c>
      <c r="H266" s="172">
        <f>('Kalkulation_MS6+1'!$AO$24)/100*'detail_MS6+1'!$BO42</f>
        <v>0</v>
      </c>
      <c r="I266" s="172">
        <f>('Kalkulation_MS6+1'!$AO$24)/100*'detail_MS6+1'!$CB42</f>
        <v>0</v>
      </c>
      <c r="J266" s="206">
        <f t="shared" si="25"/>
        <v>0</v>
      </c>
    </row>
    <row r="267" spans="1:11" outlineLevel="1">
      <c r="A267" s="1">
        <f t="shared" si="23"/>
        <v>0</v>
      </c>
      <c r="C267" s="172">
        <f>('Kalkulation_MS6+1'!$AP$24)/100*'detail_MS6+1'!$B43</f>
        <v>0</v>
      </c>
      <c r="D267" s="172">
        <f>('Kalkulation_MS6+1'!$AP$24)/100*'detail_MS6+1'!$O43</f>
        <v>0</v>
      </c>
      <c r="E267" s="172">
        <f>('Kalkulation_MS6+1'!$AP$24)/100*'detail_MS6+1'!$AB43</f>
        <v>0</v>
      </c>
      <c r="F267" s="172">
        <f>('Kalkulation_MS6+1'!$AP$24)/100*'detail_MS6+1'!$AO43</f>
        <v>0</v>
      </c>
      <c r="G267" s="172">
        <f>('Kalkulation_MS6+1'!$AP$24)/100*'detail_MS6+1'!$BB43</f>
        <v>0</v>
      </c>
      <c r="H267" s="172">
        <f>('Kalkulation_MS6+1'!$AP$24)/100*'detail_MS6+1'!$BO43</f>
        <v>0</v>
      </c>
      <c r="I267" s="172">
        <f>('Kalkulation_MS6+1'!$AP$24)/100*'detail_MS6+1'!$CB43</f>
        <v>0</v>
      </c>
      <c r="J267" s="206">
        <f t="shared" si="25"/>
        <v>0</v>
      </c>
    </row>
    <row r="268" spans="1:11" outlineLevel="1">
      <c r="A268" s="1">
        <f t="shared" si="23"/>
        <v>0</v>
      </c>
      <c r="C268" s="172">
        <f>('Kalkulation_MS6+1'!$AQ$24)/100*'detail_MS6+1'!$B44</f>
        <v>0</v>
      </c>
      <c r="D268" s="172">
        <f>('Kalkulation_MS6+1'!$AQ$24)/100*'detail_MS6+1'!$O44</f>
        <v>0</v>
      </c>
      <c r="E268" s="172">
        <f>('Kalkulation_MS6+1'!$AQ$24)/100*'detail_MS6+1'!$AB44</f>
        <v>0</v>
      </c>
      <c r="F268" s="172">
        <f>('Kalkulation_MS6+1'!$AQ$24)/100*'detail_MS6+1'!$AO44</f>
        <v>0</v>
      </c>
      <c r="G268" s="172">
        <f>('Kalkulation_MS6+1'!$AQ$24)/100*'detail_MS6+1'!$BB44</f>
        <v>0</v>
      </c>
      <c r="H268" s="172">
        <f>('Kalkulation_MS6+1'!$AQ$24)/100*'detail_MS6+1'!$BO44</f>
        <v>0</v>
      </c>
      <c r="I268" s="172">
        <f>('Kalkulation_MS6+1'!$AQ$24)/100*'detail_MS6+1'!$CB44</f>
        <v>0</v>
      </c>
      <c r="J268" s="206">
        <f t="shared" si="25"/>
        <v>0</v>
      </c>
    </row>
    <row r="269" spans="1:11" outlineLevel="1">
      <c r="A269" s="1">
        <f t="shared" si="23"/>
        <v>0</v>
      </c>
      <c r="C269" s="172">
        <f>('Kalkulation_MS6+1'!$AR$24)/100*'detail_MS6+1'!$B45</f>
        <v>0</v>
      </c>
      <c r="D269" s="172">
        <f>('Kalkulation_MS6+1'!$AR$24)/100*'detail_MS6+1'!$O45</f>
        <v>0</v>
      </c>
      <c r="E269" s="172">
        <f>('Kalkulation_MS6+1'!$AR$24)/100*'detail_MS6+1'!$AB45</f>
        <v>0</v>
      </c>
      <c r="F269" s="172">
        <f>('Kalkulation_MS6+1'!$AR$24)/100*'detail_MS6+1'!$AO45</f>
        <v>0</v>
      </c>
      <c r="G269" s="172">
        <f>('Kalkulation_MS6+1'!$AR$24)/100*'detail_MS6+1'!$BB45</f>
        <v>0</v>
      </c>
      <c r="H269" s="172">
        <f>('Kalkulation_MS6+1'!$AR$24)/100*'detail_MS6+1'!$BO45</f>
        <v>0</v>
      </c>
      <c r="I269" s="172">
        <f>('Kalkulation_MS6+1'!$AR$24)/100*'detail_MS6+1'!$CB45</f>
        <v>0</v>
      </c>
      <c r="J269" s="206">
        <f t="shared" si="25"/>
        <v>0</v>
      </c>
    </row>
    <row r="270" spans="1:11" outlineLevel="1">
      <c r="A270" s="1">
        <f t="shared" si="23"/>
        <v>0</v>
      </c>
      <c r="C270" s="172">
        <f>('Kalkulation_MS6+1'!$AS$24)/100*'detail_MS6+1'!$B46</f>
        <v>0</v>
      </c>
      <c r="D270" s="172">
        <f>('Kalkulation_MS6+1'!$AS$24)/100*'detail_MS6+1'!$O46</f>
        <v>0</v>
      </c>
      <c r="E270" s="172">
        <f>('Kalkulation_MS6+1'!$AS$24)/100*'detail_MS6+1'!$AB46</f>
        <v>0</v>
      </c>
      <c r="F270" s="172">
        <f>('Kalkulation_MS6+1'!$AS$24)/100*'detail_MS6+1'!$AO46</f>
        <v>0</v>
      </c>
      <c r="G270" s="172">
        <f>('Kalkulation_MS6+1'!$AS$24)/100*'detail_MS6+1'!$BB46</f>
        <v>0</v>
      </c>
      <c r="H270" s="172">
        <f>('Kalkulation_MS6+1'!$AS$24)/100*'detail_MS6+1'!$BO46</f>
        <v>0</v>
      </c>
      <c r="I270" s="172">
        <f>('Kalkulation_MS6+1'!$AS$24)/100*'detail_MS6+1'!$CB46</f>
        <v>0</v>
      </c>
      <c r="J270" s="206">
        <f t="shared" si="25"/>
        <v>0</v>
      </c>
    </row>
    <row r="271" spans="1:11" outlineLevel="1">
      <c r="A271" s="88" t="s">
        <v>446</v>
      </c>
      <c r="B271" s="88"/>
      <c r="C271" s="201">
        <f>SUM(C231:C270)</f>
        <v>0</v>
      </c>
      <c r="D271" s="201">
        <f t="shared" ref="D271:J271" si="26">SUM(D231:D270)</f>
        <v>0</v>
      </c>
      <c r="E271" s="201">
        <f t="shared" si="26"/>
        <v>0</v>
      </c>
      <c r="F271" s="201">
        <f t="shared" si="26"/>
        <v>0</v>
      </c>
      <c r="G271" s="201">
        <f t="shared" si="26"/>
        <v>0</v>
      </c>
      <c r="H271" s="201">
        <f t="shared" si="26"/>
        <v>0</v>
      </c>
      <c r="I271" s="201">
        <f t="shared" si="26"/>
        <v>0</v>
      </c>
      <c r="J271" s="79">
        <f t="shared" si="26"/>
        <v>0</v>
      </c>
      <c r="K271" s="172">
        <f>'Kalkulation_MS6+1'!AT54*7</f>
        <v>0</v>
      </c>
    </row>
    <row r="272" spans="1:11" outlineLevel="1">
      <c r="A272" s="203" t="s">
        <v>34</v>
      </c>
      <c r="J272" s="205">
        <f t="shared" si="24"/>
        <v>0</v>
      </c>
    </row>
    <row r="273" spans="1:10" outlineLevel="1">
      <c r="A273" s="1">
        <f t="shared" ref="A273:A312" si="27">A147</f>
        <v>0</v>
      </c>
      <c r="C273" s="172">
        <f>('Kalkulation_MS6+1'!$F$29)/100*'detail_MS6+1'!B7</f>
        <v>0</v>
      </c>
      <c r="D273" s="172">
        <f>('Kalkulation_MS6+1'!$F$29)/100*'detail_MS6+1'!O7</f>
        <v>0</v>
      </c>
      <c r="E273" s="172">
        <f>('Kalkulation_MS6+1'!$F$29)/100*'detail_MS6+1'!AB7</f>
        <v>0</v>
      </c>
      <c r="F273" s="172">
        <f>('Kalkulation_MS6+1'!$F$29)/100*'detail_MS6+1'!AO7</f>
        <v>0</v>
      </c>
      <c r="G273" s="172">
        <f>('Kalkulation_MS6+1'!$F$29)/100*'detail_MS6+1'!BB7</f>
        <v>0</v>
      </c>
      <c r="H273" s="172">
        <f>('Kalkulation_MS6+1'!$F$29)/100*'detail_MS6+1'!BO7</f>
        <v>0</v>
      </c>
      <c r="I273" s="172">
        <f>('Kalkulation_MS6+1'!$F$29)/100*'detail_MS6+1'!CB7</f>
        <v>0</v>
      </c>
      <c r="J273" s="206">
        <f t="shared" si="24"/>
        <v>0</v>
      </c>
    </row>
    <row r="274" spans="1:10" outlineLevel="1">
      <c r="A274" s="1">
        <f t="shared" si="27"/>
        <v>0</v>
      </c>
      <c r="C274" s="172">
        <f>('Kalkulation_MS6+1'!$G$29)/100*'detail_MS6+1'!B8</f>
        <v>0</v>
      </c>
      <c r="D274" s="172">
        <f>('Kalkulation_MS6+1'!$G$29)/100*'detail_MS6+1'!O8</f>
        <v>0</v>
      </c>
      <c r="E274" s="172">
        <f>('Kalkulation_MS6+1'!$G$29)/100*'detail_MS6+1'!AB8</f>
        <v>0</v>
      </c>
      <c r="F274" s="172">
        <f>('Kalkulation_MS6+1'!$G$29)/100*'detail_MS6+1'!AO8</f>
        <v>0</v>
      </c>
      <c r="G274" s="172">
        <f>('Kalkulation_MS6+1'!$G$29)/100*'detail_MS6+1'!BB8</f>
        <v>0</v>
      </c>
      <c r="H274" s="172">
        <f>('Kalkulation_MS6+1'!$G$29)/100*'detail_MS6+1'!BO8</f>
        <v>0</v>
      </c>
      <c r="I274" s="172">
        <f>('Kalkulation_MS6+1'!$G$29)/100*'detail_MS6+1'!CB8</f>
        <v>0</v>
      </c>
      <c r="J274" s="206">
        <f t="shared" si="24"/>
        <v>0</v>
      </c>
    </row>
    <row r="275" spans="1:10" outlineLevel="1">
      <c r="A275" s="1">
        <f t="shared" si="27"/>
        <v>0</v>
      </c>
      <c r="C275" s="172">
        <f>('Kalkulation_MS6+1'!$H$29)/100*'detail_MS6+1'!B9</f>
        <v>0</v>
      </c>
      <c r="D275" s="172">
        <f>('Kalkulation_MS6+1'!$H$29)/100*'detail_MS6+1'!O9</f>
        <v>0</v>
      </c>
      <c r="E275" s="172">
        <f>('Kalkulation_MS6+1'!$H$29)/100*'detail_MS6+1'!AB9</f>
        <v>0</v>
      </c>
      <c r="F275" s="172">
        <f>('Kalkulation_MS6+1'!$H$29)/100*'detail_MS6+1'!AO9</f>
        <v>0</v>
      </c>
      <c r="G275" s="172">
        <f>('Kalkulation_MS6+1'!$H$29)/100*'detail_MS6+1'!BB9</f>
        <v>0</v>
      </c>
      <c r="H275" s="172">
        <f>('Kalkulation_MS6+1'!$H$29)/100*'detail_MS6+1'!BO9</f>
        <v>0</v>
      </c>
      <c r="I275" s="172">
        <f>('Kalkulation_MS6+1'!$H$29)/100*'detail_MS6+1'!CB9</f>
        <v>0</v>
      </c>
      <c r="J275" s="206">
        <f t="shared" si="24"/>
        <v>0</v>
      </c>
    </row>
    <row r="276" spans="1:10" outlineLevel="1">
      <c r="A276" s="1">
        <f t="shared" si="27"/>
        <v>0</v>
      </c>
      <c r="C276" s="172">
        <f>('Kalkulation_MS6+1'!$I$29)/100*'detail_MS6+1'!B10</f>
        <v>0</v>
      </c>
      <c r="D276" s="172">
        <f>('Kalkulation_MS6+1'!$I$29)/100*'detail_MS6+1'!O10</f>
        <v>0</v>
      </c>
      <c r="E276" s="172">
        <f>('Kalkulation_MS6+1'!$I$29)/100*'detail_MS6+1'!AB10</f>
        <v>0</v>
      </c>
      <c r="F276" s="172">
        <f>('Kalkulation_MS6+1'!$I$29)/100*'detail_MS6+1'!AO10</f>
        <v>0</v>
      </c>
      <c r="G276" s="172">
        <f>('Kalkulation_MS6+1'!$I$29)/100*'detail_MS6+1'!BB10</f>
        <v>0</v>
      </c>
      <c r="H276" s="172">
        <f>('Kalkulation_MS6+1'!$I$29)/100*'detail_MS6+1'!BO10</f>
        <v>0</v>
      </c>
      <c r="I276" s="172">
        <f>('Kalkulation_MS6+1'!$I$29)/100*'detail_MS6+1'!CB10</f>
        <v>0</v>
      </c>
      <c r="J276" s="206">
        <f t="shared" si="24"/>
        <v>0</v>
      </c>
    </row>
    <row r="277" spans="1:10" outlineLevel="1">
      <c r="A277" s="1">
        <f t="shared" si="27"/>
        <v>0</v>
      </c>
      <c r="C277" s="172">
        <f>('Kalkulation_MS6+1'!$J$29)/100*'detail_MS6+1'!B11</f>
        <v>0</v>
      </c>
      <c r="D277" s="172">
        <f>('Kalkulation_MS6+1'!$J$29)/100*'detail_MS6+1'!O11</f>
        <v>0</v>
      </c>
      <c r="E277" s="172">
        <f>('Kalkulation_MS6+1'!$J$29)/100*'detail_MS6+1'!AB11</f>
        <v>0</v>
      </c>
      <c r="F277" s="172">
        <f>('Kalkulation_MS6+1'!$J$29)/100*'detail_MS6+1'!AO11</f>
        <v>0</v>
      </c>
      <c r="G277" s="172">
        <f>('Kalkulation_MS6+1'!$J$29)/100*'detail_MS6+1'!BB11</f>
        <v>0</v>
      </c>
      <c r="H277" s="172">
        <f>('Kalkulation_MS6+1'!$J$29)/100*'detail_MS6+1'!BO11</f>
        <v>0</v>
      </c>
      <c r="I277" s="172">
        <f>('Kalkulation_MS6+1'!$J$29)/100*'detail_MS6+1'!CB11</f>
        <v>0</v>
      </c>
      <c r="J277" s="206">
        <f t="shared" si="24"/>
        <v>0</v>
      </c>
    </row>
    <row r="278" spans="1:10" outlineLevel="1">
      <c r="A278" s="1">
        <f t="shared" si="27"/>
        <v>0</v>
      </c>
      <c r="C278" s="172">
        <f>('Kalkulation_MS6+1'!$K$29)/100*'detail_MS6+1'!B12</f>
        <v>0</v>
      </c>
      <c r="D278" s="172">
        <f>('Kalkulation_MS6+1'!$K$29)/100*'detail_MS6+1'!O12</f>
        <v>0</v>
      </c>
      <c r="E278" s="172">
        <f>('Kalkulation_MS6+1'!$K$29)/100*'detail_MS6+1'!AB12</f>
        <v>0</v>
      </c>
      <c r="F278" s="172">
        <f>('Kalkulation_MS6+1'!$K$29)/100*'detail_MS6+1'!AO12</f>
        <v>0</v>
      </c>
      <c r="G278" s="172">
        <f>('Kalkulation_MS6+1'!$K$29)/100*'detail_MS6+1'!BB12</f>
        <v>0</v>
      </c>
      <c r="H278" s="172">
        <f>('Kalkulation_MS6+1'!$K$29)/100*'detail_MS6+1'!BO12</f>
        <v>0</v>
      </c>
      <c r="I278" s="172">
        <f>('Kalkulation_MS6+1'!$K$29)/100*'detail_MS6+1'!CB12</f>
        <v>0</v>
      </c>
      <c r="J278" s="206">
        <f t="shared" si="24"/>
        <v>0</v>
      </c>
    </row>
    <row r="279" spans="1:10" outlineLevel="1">
      <c r="A279" s="1">
        <f t="shared" si="27"/>
        <v>0</v>
      </c>
      <c r="C279" s="172">
        <f>('Kalkulation_MS6+1'!$L$29)/100*'detail_MS6+1'!B13</f>
        <v>0</v>
      </c>
      <c r="D279" s="172">
        <f>('Kalkulation_MS6+1'!$L$29)/100*'detail_MS6+1'!O13</f>
        <v>0</v>
      </c>
      <c r="E279" s="172">
        <f>('Kalkulation_MS6+1'!$L$29)/100*'detail_MS6+1'!AB13</f>
        <v>0</v>
      </c>
      <c r="F279" s="172">
        <f>('Kalkulation_MS6+1'!$L$29)/100*'detail_MS6+1'!AO13</f>
        <v>0</v>
      </c>
      <c r="G279" s="172">
        <f>('Kalkulation_MS6+1'!$L$29)/100*'detail_MS6+1'!BB13</f>
        <v>0</v>
      </c>
      <c r="H279" s="172">
        <f>('Kalkulation_MS6+1'!$L$29)/100*'detail_MS6+1'!BO13</f>
        <v>0</v>
      </c>
      <c r="I279" s="172">
        <f>('Kalkulation_MS6+1'!$L$29)/100*'detail_MS6+1'!CB13</f>
        <v>0</v>
      </c>
      <c r="J279" s="206">
        <f t="shared" si="24"/>
        <v>0</v>
      </c>
    </row>
    <row r="280" spans="1:10" outlineLevel="1">
      <c r="A280" s="1">
        <f t="shared" si="27"/>
        <v>0</v>
      </c>
      <c r="C280" s="172">
        <f>('Kalkulation_MS6+1'!$M$29)/100*'detail_MS6+1'!B14</f>
        <v>0</v>
      </c>
      <c r="D280" s="172">
        <f>('Kalkulation_MS6+1'!$M$29)/100*'detail_MS6+1'!O14</f>
        <v>0</v>
      </c>
      <c r="E280" s="172">
        <f>('Kalkulation_MS6+1'!$M$29)/100*'detail_MS6+1'!AB14</f>
        <v>0</v>
      </c>
      <c r="F280" s="172">
        <f>('Kalkulation_MS6+1'!$M$29)/100*'detail_MS6+1'!AO14</f>
        <v>0</v>
      </c>
      <c r="G280" s="172">
        <f>('Kalkulation_MS6+1'!$M$29)/100*'detail_MS6+1'!BB14</f>
        <v>0</v>
      </c>
      <c r="H280" s="172">
        <f>('Kalkulation_MS6+1'!$M$29)/100*'detail_MS6+1'!BO14</f>
        <v>0</v>
      </c>
      <c r="I280" s="172">
        <f>('Kalkulation_MS6+1'!$M$29)/100*'detail_MS6+1'!CB14</f>
        <v>0</v>
      </c>
      <c r="J280" s="206">
        <f t="shared" si="24"/>
        <v>0</v>
      </c>
    </row>
    <row r="281" spans="1:10" outlineLevel="1">
      <c r="A281" s="1">
        <f t="shared" si="27"/>
        <v>0</v>
      </c>
      <c r="C281" s="172">
        <f>('Kalkulation_MS6+1'!$N$29)/100*'detail_MS6+1'!B15</f>
        <v>0</v>
      </c>
      <c r="D281" s="172">
        <f>('Kalkulation_MS6+1'!$N$29)/100*'detail_MS6+1'!O15</f>
        <v>0</v>
      </c>
      <c r="E281" s="172">
        <f>('Kalkulation_MS6+1'!$N$29)/100*'detail_MS6+1'!AB15</f>
        <v>0</v>
      </c>
      <c r="F281" s="172">
        <f>('Kalkulation_MS6+1'!$N$29)/100*'detail_MS6+1'!AO15</f>
        <v>0</v>
      </c>
      <c r="G281" s="172">
        <f>('Kalkulation_MS6+1'!$N$29)/100*'detail_MS6+1'!BB15</f>
        <v>0</v>
      </c>
      <c r="H281" s="172">
        <f>('Kalkulation_MS6+1'!$N$29)/100*'detail_MS6+1'!BO15</f>
        <v>0</v>
      </c>
      <c r="I281" s="172">
        <f>('Kalkulation_MS6+1'!$N$29)/100*'detail_MS6+1'!CB15</f>
        <v>0</v>
      </c>
      <c r="J281" s="206">
        <f t="shared" si="24"/>
        <v>0</v>
      </c>
    </row>
    <row r="282" spans="1:10" outlineLevel="1">
      <c r="A282" s="1">
        <f t="shared" si="27"/>
        <v>0</v>
      </c>
      <c r="C282" s="172">
        <f>('Kalkulation_MS6+1'!$O$29)/100*'detail_MS6+1'!B16</f>
        <v>0</v>
      </c>
      <c r="D282" s="172">
        <f>('Kalkulation_MS6+1'!$O$29)/100*'detail_MS6+1'!O16</f>
        <v>0</v>
      </c>
      <c r="E282" s="172">
        <f>('Kalkulation_MS6+1'!$O$29)/100*'detail_MS6+1'!AB16</f>
        <v>0</v>
      </c>
      <c r="F282" s="172">
        <f>('Kalkulation_MS6+1'!$O$29)/100*'detail_MS6+1'!AO16</f>
        <v>0</v>
      </c>
      <c r="G282" s="172">
        <f>('Kalkulation_MS6+1'!$O$29)/100*'detail_MS6+1'!BB16</f>
        <v>0</v>
      </c>
      <c r="H282" s="172">
        <f>('Kalkulation_MS6+1'!$O$29)/100*'detail_MS6+1'!BO16</f>
        <v>0</v>
      </c>
      <c r="I282" s="172">
        <f>('Kalkulation_MS6+1'!$O$29)/100*'detail_MS6+1'!CB16</f>
        <v>0</v>
      </c>
      <c r="J282" s="206">
        <f t="shared" si="24"/>
        <v>0</v>
      </c>
    </row>
    <row r="283" spans="1:10" outlineLevel="1">
      <c r="A283" s="1">
        <f t="shared" si="27"/>
        <v>0</v>
      </c>
      <c r="C283" s="172">
        <f>('Kalkulation_MS6+1'!$P$29)/100*'detail_MS6+1'!B17</f>
        <v>0</v>
      </c>
      <c r="D283" s="172">
        <f>('Kalkulation_MS6+1'!$P$29)/100*'detail_MS6+1'!O17</f>
        <v>0</v>
      </c>
      <c r="E283" s="172">
        <f>('Kalkulation_MS6+1'!$P$29)/100*'detail_MS6+1'!AB17</f>
        <v>0</v>
      </c>
      <c r="F283" s="172">
        <f>('Kalkulation_MS6+1'!$P$29)/100*'detail_MS6+1'!AO17</f>
        <v>0</v>
      </c>
      <c r="G283" s="172">
        <f>('Kalkulation_MS6+1'!$P$29)/100*'detail_MS6+1'!BB17</f>
        <v>0</v>
      </c>
      <c r="H283" s="172">
        <f>('Kalkulation_MS6+1'!$P$29)/100*'detail_MS6+1'!BO17</f>
        <v>0</v>
      </c>
      <c r="I283" s="172">
        <f>('Kalkulation_MS6+1'!$P$29)/100*'detail_MS6+1'!CB17</f>
        <v>0</v>
      </c>
      <c r="J283" s="206">
        <f t="shared" ref="J283:J312" si="28">SUM(C283:I283)</f>
        <v>0</v>
      </c>
    </row>
    <row r="284" spans="1:10" outlineLevel="1">
      <c r="A284" s="1">
        <f t="shared" si="27"/>
        <v>0</v>
      </c>
      <c r="C284" s="172">
        <f>('Kalkulation_MS6+1'!$Q$29)/100*'detail_MS6+1'!B18</f>
        <v>0</v>
      </c>
      <c r="D284" s="172">
        <f>('Kalkulation_MS6+1'!$Q$29)/100*'detail_MS6+1'!O18</f>
        <v>0</v>
      </c>
      <c r="E284" s="172">
        <f>('Kalkulation_MS6+1'!$Q$29)/100*'detail_MS6+1'!AB18</f>
        <v>0</v>
      </c>
      <c r="F284" s="172">
        <f>('Kalkulation_MS6+1'!$Q$29)/100*'detail_MS6+1'!AO18</f>
        <v>0</v>
      </c>
      <c r="G284" s="172">
        <f>('Kalkulation_MS6+1'!$Q$29)/100*'detail_MS6+1'!BB18</f>
        <v>0</v>
      </c>
      <c r="H284" s="172">
        <f>('Kalkulation_MS6+1'!$Q$29)/100*'detail_MS6+1'!BO18</f>
        <v>0</v>
      </c>
      <c r="I284" s="172">
        <f>('Kalkulation_MS6+1'!$Q$29)/100*'detail_MS6+1'!CB18</f>
        <v>0</v>
      </c>
      <c r="J284" s="206">
        <f t="shared" si="28"/>
        <v>0</v>
      </c>
    </row>
    <row r="285" spans="1:10" outlineLevel="1">
      <c r="A285" s="1">
        <f t="shared" si="27"/>
        <v>0</v>
      </c>
      <c r="C285" s="172">
        <f>('Kalkulation_MS6+1'!$R$29)/100*'detail_MS6+1'!B19</f>
        <v>0</v>
      </c>
      <c r="D285" s="172">
        <f>('Kalkulation_MS6+1'!$R$29)/100*'detail_MS6+1'!O19</f>
        <v>0</v>
      </c>
      <c r="E285" s="172">
        <f>('Kalkulation_MS6+1'!$R$29)/100*'detail_MS6+1'!AB19</f>
        <v>0</v>
      </c>
      <c r="F285" s="172">
        <f>('Kalkulation_MS6+1'!$R$29)/100*'detail_MS6+1'!AO19</f>
        <v>0</v>
      </c>
      <c r="G285" s="172">
        <f>('Kalkulation_MS6+1'!$R$29)/100*'detail_MS6+1'!BB19</f>
        <v>0</v>
      </c>
      <c r="H285" s="172">
        <f>('Kalkulation_MS6+1'!$R$29)/100*'detail_MS6+1'!BO19</f>
        <v>0</v>
      </c>
      <c r="I285" s="172">
        <f>('Kalkulation_MS6+1'!$R$29)/100*'detail_MS6+1'!CB19</f>
        <v>0</v>
      </c>
      <c r="J285" s="206">
        <f t="shared" si="28"/>
        <v>0</v>
      </c>
    </row>
    <row r="286" spans="1:10" outlineLevel="1">
      <c r="A286" s="1">
        <f t="shared" si="27"/>
        <v>0</v>
      </c>
      <c r="C286" s="172">
        <f>('Kalkulation_MS6+1'!$S$29)/100*'detail_MS6+1'!$B20</f>
        <v>0</v>
      </c>
      <c r="D286" s="172">
        <f>('Kalkulation_MS6+1'!$S$29)/100*'detail_MS6+1'!$O20</f>
        <v>0</v>
      </c>
      <c r="E286" s="172">
        <f>('Kalkulation_MS6+1'!$S$29)/100*'detail_MS6+1'!$AB20</f>
        <v>0</v>
      </c>
      <c r="F286" s="172">
        <f>('Kalkulation_MS6+1'!$S$29)/100*'detail_MS6+1'!$AO20</f>
        <v>0</v>
      </c>
      <c r="G286" s="172">
        <f>('Kalkulation_MS6+1'!$S$29)/100*'detail_MS6+1'!$BB20</f>
        <v>0</v>
      </c>
      <c r="H286" s="172">
        <f>('Kalkulation_MS6+1'!$S$29)/100*'detail_MS6+1'!$BO20</f>
        <v>0</v>
      </c>
      <c r="I286" s="172">
        <f>('Kalkulation_MS6+1'!$S$29)/100*'detail_MS6+1'!$CB20</f>
        <v>0</v>
      </c>
      <c r="J286" s="206">
        <f t="shared" si="28"/>
        <v>0</v>
      </c>
    </row>
    <row r="287" spans="1:10" outlineLevel="1">
      <c r="A287" s="1">
        <f t="shared" si="27"/>
        <v>0</v>
      </c>
      <c r="C287" s="172">
        <f>('Kalkulation_MS6+1'!$T$29)/100*'detail_MS6+1'!$B21</f>
        <v>0</v>
      </c>
      <c r="D287" s="172">
        <f>('Kalkulation_MS6+1'!$T$29)/100*'detail_MS6+1'!$O21</f>
        <v>0</v>
      </c>
      <c r="E287" s="172">
        <f>('Kalkulation_MS6+1'!$T$29)/100*'detail_MS6+1'!$AB21</f>
        <v>0</v>
      </c>
      <c r="F287" s="172">
        <f>('Kalkulation_MS6+1'!$T$29)/100*'detail_MS6+1'!$AO21</f>
        <v>0</v>
      </c>
      <c r="G287" s="172">
        <f>('Kalkulation_MS6+1'!$T$29)/100*'detail_MS6+1'!$BB21</f>
        <v>0</v>
      </c>
      <c r="H287" s="172">
        <f>('Kalkulation_MS6+1'!$T$29)/100*'detail_MS6+1'!$BO21</f>
        <v>0</v>
      </c>
      <c r="I287" s="172">
        <f>('Kalkulation_MS6+1'!$T$29)/100*'detail_MS6+1'!$CB21</f>
        <v>0</v>
      </c>
      <c r="J287" s="206">
        <f t="shared" si="28"/>
        <v>0</v>
      </c>
    </row>
    <row r="288" spans="1:10" outlineLevel="1">
      <c r="A288" s="1">
        <f t="shared" si="27"/>
        <v>0</v>
      </c>
      <c r="C288" s="172">
        <f>('Kalkulation_MS6+1'!$U$29)/100*'detail_MS6+1'!$B22</f>
        <v>0</v>
      </c>
      <c r="D288" s="172">
        <f>('Kalkulation_MS6+1'!$U$29)/100*'detail_MS6+1'!$O22</f>
        <v>0</v>
      </c>
      <c r="E288" s="172">
        <f>('Kalkulation_MS6+1'!$U$29)/100*'detail_MS6+1'!$AB22</f>
        <v>0</v>
      </c>
      <c r="F288" s="172">
        <f>('Kalkulation_MS6+1'!$U$29)/100*'detail_MS6+1'!$AO22</f>
        <v>0</v>
      </c>
      <c r="G288" s="172">
        <f>('Kalkulation_MS6+1'!$U$29)/100*'detail_MS6+1'!$BB22</f>
        <v>0</v>
      </c>
      <c r="H288" s="172">
        <f>('Kalkulation_MS6+1'!$U$29)/100*'detail_MS6+1'!$BO22</f>
        <v>0</v>
      </c>
      <c r="I288" s="172">
        <f>('Kalkulation_MS6+1'!$U$29)/100*'detail_MS6+1'!$CB22</f>
        <v>0</v>
      </c>
      <c r="J288" s="206">
        <f t="shared" si="28"/>
        <v>0</v>
      </c>
    </row>
    <row r="289" spans="1:10" outlineLevel="1">
      <c r="A289" s="1">
        <f t="shared" si="27"/>
        <v>0</v>
      </c>
      <c r="C289" s="172">
        <f>('Kalkulation_MS6+1'!$V$29)/100*'detail_MS6+1'!$B23</f>
        <v>0</v>
      </c>
      <c r="D289" s="172">
        <f>('Kalkulation_MS6+1'!$V$29)/100*'detail_MS6+1'!$O23</f>
        <v>0</v>
      </c>
      <c r="E289" s="172">
        <f>('Kalkulation_MS6+1'!$V$29)/100*'detail_MS6+1'!$AB23</f>
        <v>0</v>
      </c>
      <c r="F289" s="172">
        <f>('Kalkulation_MS6+1'!$V$29)/100*'detail_MS6+1'!$AO23</f>
        <v>0</v>
      </c>
      <c r="G289" s="172">
        <f>('Kalkulation_MS6+1'!$V$29)/100*'detail_MS6+1'!$BB23</f>
        <v>0</v>
      </c>
      <c r="H289" s="172">
        <f>('Kalkulation_MS6+1'!$V$29)/100*'detail_MS6+1'!$BO23</f>
        <v>0</v>
      </c>
      <c r="I289" s="172">
        <f>('Kalkulation_MS6+1'!$V$29)/100*'detail_MS6+1'!$CB23</f>
        <v>0</v>
      </c>
      <c r="J289" s="206">
        <f t="shared" si="28"/>
        <v>0</v>
      </c>
    </row>
    <row r="290" spans="1:10" outlineLevel="1">
      <c r="A290" s="1">
        <f t="shared" si="27"/>
        <v>0</v>
      </c>
      <c r="C290" s="172">
        <f>('Kalkulation_MS6+1'!$W$29)/100*'detail_MS6+1'!$B24</f>
        <v>0</v>
      </c>
      <c r="D290" s="172">
        <f>('Kalkulation_MS6+1'!$W$29)/100*'detail_MS6+1'!$O24</f>
        <v>0</v>
      </c>
      <c r="E290" s="172">
        <f>('Kalkulation_MS6+1'!$W$29)/100*'detail_MS6+1'!$AB24</f>
        <v>0</v>
      </c>
      <c r="F290" s="172">
        <f>('Kalkulation_MS6+1'!$W$29)/100*'detail_MS6+1'!$AO24</f>
        <v>0</v>
      </c>
      <c r="G290" s="172">
        <f>('Kalkulation_MS6+1'!$W$29)/100*'detail_MS6+1'!$BB24</f>
        <v>0</v>
      </c>
      <c r="H290" s="172">
        <f>('Kalkulation_MS6+1'!$W$29)/100*'detail_MS6+1'!$BO24</f>
        <v>0</v>
      </c>
      <c r="I290" s="172">
        <f>('Kalkulation_MS6+1'!$W$29)/100*'detail_MS6+1'!$CB24</f>
        <v>0</v>
      </c>
      <c r="J290" s="206">
        <f t="shared" si="28"/>
        <v>0</v>
      </c>
    </row>
    <row r="291" spans="1:10" outlineLevel="1">
      <c r="A291" s="1">
        <f t="shared" si="27"/>
        <v>0</v>
      </c>
      <c r="C291" s="172">
        <f>('Kalkulation_MS6+1'!$X$29)/100*'detail_MS6+1'!$B25</f>
        <v>0</v>
      </c>
      <c r="D291" s="172">
        <f>('Kalkulation_MS6+1'!$X$29)/100*'detail_MS6+1'!$O25</f>
        <v>0</v>
      </c>
      <c r="E291" s="172">
        <f>('Kalkulation_MS6+1'!$X$29)/100*'detail_MS6+1'!$AB25</f>
        <v>0</v>
      </c>
      <c r="F291" s="172">
        <f>('Kalkulation_MS6+1'!$X$29)/100*'detail_MS6+1'!$AO25</f>
        <v>0</v>
      </c>
      <c r="G291" s="172">
        <f>('Kalkulation_MS6+1'!$X$29)/100*'detail_MS6+1'!$BB25</f>
        <v>0</v>
      </c>
      <c r="H291" s="172">
        <f>('Kalkulation_MS6+1'!$X$29)/100*'detail_MS6+1'!$BO25</f>
        <v>0</v>
      </c>
      <c r="I291" s="172">
        <f>('Kalkulation_MS6+1'!$X$29)/100*'detail_MS6+1'!$CB25</f>
        <v>0</v>
      </c>
      <c r="J291" s="206">
        <f t="shared" si="28"/>
        <v>0</v>
      </c>
    </row>
    <row r="292" spans="1:10" outlineLevel="1">
      <c r="A292" s="1">
        <f t="shared" si="27"/>
        <v>0</v>
      </c>
      <c r="C292" s="172">
        <f>('Kalkulation_MS6+1'!$Y$29)/100*'detail_MS6+1'!$B26</f>
        <v>0</v>
      </c>
      <c r="D292" s="172">
        <f>('Kalkulation_MS6+1'!$Y$29)/100*'detail_MS6+1'!$O26</f>
        <v>0</v>
      </c>
      <c r="E292" s="172">
        <f>('Kalkulation_MS6+1'!$Y$29)/100*'detail_MS6+1'!$AB26</f>
        <v>0</v>
      </c>
      <c r="F292" s="172">
        <f>('Kalkulation_MS6+1'!$Y$29)/100*'detail_MS6+1'!$AO26</f>
        <v>0</v>
      </c>
      <c r="G292" s="172">
        <f>('Kalkulation_MS6+1'!$Y$29)/100*'detail_MS6+1'!$BB26</f>
        <v>0</v>
      </c>
      <c r="H292" s="172">
        <f>('Kalkulation_MS6+1'!$Y$29)/100*'detail_MS6+1'!$BO26</f>
        <v>0</v>
      </c>
      <c r="I292" s="172">
        <f>('Kalkulation_MS6+1'!$Y$29)/100*'detail_MS6+1'!$CB26</f>
        <v>0</v>
      </c>
      <c r="J292" s="206">
        <f t="shared" si="28"/>
        <v>0</v>
      </c>
    </row>
    <row r="293" spans="1:10" outlineLevel="1">
      <c r="A293" s="1">
        <f t="shared" si="27"/>
        <v>0</v>
      </c>
      <c r="C293" s="172">
        <f>('Kalkulation_MS6+1'!$Z$29)/100*'detail_MS6+1'!$B27</f>
        <v>0</v>
      </c>
      <c r="D293" s="172">
        <f>('Kalkulation_MS6+1'!$Z$29)/100*'detail_MS6+1'!$O27</f>
        <v>0</v>
      </c>
      <c r="E293" s="172">
        <f>('Kalkulation_MS6+1'!$Z$29)/100*'detail_MS6+1'!$AB27</f>
        <v>0</v>
      </c>
      <c r="F293" s="172">
        <f>('Kalkulation_MS6+1'!$Z$29)/100*'detail_MS6+1'!$AO27</f>
        <v>0</v>
      </c>
      <c r="G293" s="172">
        <f>('Kalkulation_MS6+1'!$Z$29)/100*'detail_MS6+1'!$BB27</f>
        <v>0</v>
      </c>
      <c r="H293" s="172">
        <f>('Kalkulation_MS6+1'!$Z$29)/100*'detail_MS6+1'!$BO27</f>
        <v>0</v>
      </c>
      <c r="I293" s="172">
        <f>('Kalkulation_MS6+1'!$Z$29)/100*'detail_MS6+1'!$CB27</f>
        <v>0</v>
      </c>
      <c r="J293" s="206">
        <f t="shared" si="28"/>
        <v>0</v>
      </c>
    </row>
    <row r="294" spans="1:10" outlineLevel="1">
      <c r="A294" s="1">
        <f t="shared" si="27"/>
        <v>0</v>
      </c>
      <c r="C294" s="172">
        <f>('Kalkulation_MS6+1'!$AA$29)/100*'detail_MS6+1'!$B28</f>
        <v>0</v>
      </c>
      <c r="D294" s="172">
        <f>('Kalkulation_MS6+1'!$AA$29)/100*'detail_MS6+1'!$O28</f>
        <v>0</v>
      </c>
      <c r="E294" s="172">
        <f>('Kalkulation_MS6+1'!$AA$29)/100*'detail_MS6+1'!$AB28</f>
        <v>0</v>
      </c>
      <c r="F294" s="172">
        <f>('Kalkulation_MS6+1'!$AA$29)/100*'detail_MS6+1'!$AO28</f>
        <v>0</v>
      </c>
      <c r="G294" s="172">
        <f>('Kalkulation_MS6+1'!$AA$29)/100*'detail_MS6+1'!$BB28</f>
        <v>0</v>
      </c>
      <c r="H294" s="172">
        <f>('Kalkulation_MS6+1'!$AA$29)/100*'detail_MS6+1'!$BO28</f>
        <v>0</v>
      </c>
      <c r="I294" s="172">
        <f>('Kalkulation_MS6+1'!$AA$29)/100*'detail_MS6+1'!$CB28</f>
        <v>0</v>
      </c>
      <c r="J294" s="206">
        <f t="shared" si="28"/>
        <v>0</v>
      </c>
    </row>
    <row r="295" spans="1:10" outlineLevel="1">
      <c r="A295" s="1">
        <f t="shared" si="27"/>
        <v>0</v>
      </c>
      <c r="C295" s="172">
        <f>('Kalkulation_MS6+1'!$AB$29)/100*'detail_MS6+1'!$B29</f>
        <v>0</v>
      </c>
      <c r="D295" s="172">
        <f>('Kalkulation_MS6+1'!$AB$29)/100*'detail_MS6+1'!$O29</f>
        <v>0</v>
      </c>
      <c r="E295" s="172">
        <f>('Kalkulation_MS6+1'!$AB$29)/100*'detail_MS6+1'!$AB29</f>
        <v>0</v>
      </c>
      <c r="F295" s="172">
        <f>('Kalkulation_MS6+1'!$AB$29)/100*'detail_MS6+1'!$AO29</f>
        <v>0</v>
      </c>
      <c r="G295" s="172">
        <f>('Kalkulation_MS6+1'!$AB$29)/100*'detail_MS6+1'!$BB29</f>
        <v>0</v>
      </c>
      <c r="H295" s="172">
        <f>('Kalkulation_MS6+1'!$AB$29)/100*'detail_MS6+1'!$BO29</f>
        <v>0</v>
      </c>
      <c r="I295" s="172">
        <f>('Kalkulation_MS6+1'!$AB$29)/100*'detail_MS6+1'!$CB29</f>
        <v>0</v>
      </c>
      <c r="J295" s="206">
        <f t="shared" si="28"/>
        <v>0</v>
      </c>
    </row>
    <row r="296" spans="1:10" outlineLevel="1">
      <c r="A296" s="1">
        <f t="shared" si="27"/>
        <v>0</v>
      </c>
      <c r="C296" s="172">
        <f>('Kalkulation_MS6+1'!$AC$29)/100*'detail_MS6+1'!$B30</f>
        <v>0</v>
      </c>
      <c r="D296" s="172">
        <f>('Kalkulation_MS6+1'!$AC$29)/100*'detail_MS6+1'!$O30</f>
        <v>0</v>
      </c>
      <c r="E296" s="172">
        <f>('Kalkulation_MS6+1'!$AC$29)/100*'detail_MS6+1'!$AB30</f>
        <v>0</v>
      </c>
      <c r="F296" s="172">
        <f>('Kalkulation_MS6+1'!$AC$29)/100*'detail_MS6+1'!$AO30</f>
        <v>0</v>
      </c>
      <c r="G296" s="172">
        <f>('Kalkulation_MS6+1'!$AC$29)/100*'detail_MS6+1'!$BB30</f>
        <v>0</v>
      </c>
      <c r="H296" s="172">
        <f>('Kalkulation_MS6+1'!$AC$29)/100*'detail_MS6+1'!$BO30</f>
        <v>0</v>
      </c>
      <c r="I296" s="172">
        <f>('Kalkulation_MS6+1'!$AC$29)/100*'detail_MS6+1'!$CB30</f>
        <v>0</v>
      </c>
      <c r="J296" s="206">
        <f t="shared" si="28"/>
        <v>0</v>
      </c>
    </row>
    <row r="297" spans="1:10" outlineLevel="1">
      <c r="A297" s="1">
        <f t="shared" si="27"/>
        <v>0</v>
      </c>
      <c r="C297" s="172">
        <f>('Kalkulation_MS6+1'!$AD$29)/100*'detail_MS6+1'!$B31</f>
        <v>0</v>
      </c>
      <c r="D297" s="172">
        <f>('Kalkulation_MS6+1'!$AD$29)/100*'detail_MS6+1'!$O31</f>
        <v>0</v>
      </c>
      <c r="E297" s="172">
        <f>('Kalkulation_MS6+1'!$AD$29)/100*'detail_MS6+1'!$AB31</f>
        <v>0</v>
      </c>
      <c r="F297" s="172">
        <f>('Kalkulation_MS6+1'!$AD$29)/100*'detail_MS6+1'!$AO31</f>
        <v>0</v>
      </c>
      <c r="G297" s="172">
        <f>('Kalkulation_MS6+1'!$AD$29)/100*'detail_MS6+1'!$BB31</f>
        <v>0</v>
      </c>
      <c r="H297" s="172">
        <f>('Kalkulation_MS6+1'!$AD$29)/100*'detail_MS6+1'!$BO31</f>
        <v>0</v>
      </c>
      <c r="I297" s="172">
        <f>('Kalkulation_MS6+1'!$AD$29)/100*'detail_MS6+1'!$CB31</f>
        <v>0</v>
      </c>
      <c r="J297" s="206">
        <f t="shared" si="28"/>
        <v>0</v>
      </c>
    </row>
    <row r="298" spans="1:10" outlineLevel="1">
      <c r="A298" s="1">
        <f t="shared" si="27"/>
        <v>0</v>
      </c>
      <c r="C298" s="172">
        <f>('Kalkulation_MS6+1'!$AE$29)/100*'detail_MS6+1'!$B32</f>
        <v>0</v>
      </c>
      <c r="D298" s="172">
        <f>('Kalkulation_MS6+1'!$AE$29)/100*'detail_MS6+1'!$O32</f>
        <v>0</v>
      </c>
      <c r="E298" s="172">
        <f>('Kalkulation_MS6+1'!$AE$29)/100*'detail_MS6+1'!$AB32</f>
        <v>0</v>
      </c>
      <c r="F298" s="172">
        <f>('Kalkulation_MS6+1'!$AE$29)/100*'detail_MS6+1'!$AO32</f>
        <v>0</v>
      </c>
      <c r="G298" s="172">
        <f>('Kalkulation_MS6+1'!$AE$29)/100*'detail_MS6+1'!$BB32</f>
        <v>0</v>
      </c>
      <c r="H298" s="172">
        <f>('Kalkulation_MS6+1'!$AE$29)/100*'detail_MS6+1'!$BO32</f>
        <v>0</v>
      </c>
      <c r="I298" s="172">
        <f>('Kalkulation_MS6+1'!$AE$29)/100*'detail_MS6+1'!$CB32</f>
        <v>0</v>
      </c>
      <c r="J298" s="206">
        <f t="shared" si="28"/>
        <v>0</v>
      </c>
    </row>
    <row r="299" spans="1:10" outlineLevel="1">
      <c r="A299" s="1">
        <f t="shared" si="27"/>
        <v>0</v>
      </c>
      <c r="C299" s="172">
        <f>('Kalkulation_MS6+1'!$AF$29)/100*'detail_MS6+1'!$B33</f>
        <v>0</v>
      </c>
      <c r="D299" s="172">
        <f>('Kalkulation_MS6+1'!$AF$29)/100*'detail_MS6+1'!$O33</f>
        <v>0</v>
      </c>
      <c r="E299" s="172">
        <f>('Kalkulation_MS6+1'!$AF$29)/100*'detail_MS6+1'!$AB33</f>
        <v>0</v>
      </c>
      <c r="F299" s="172">
        <f>('Kalkulation_MS6+1'!$AF$29)/100*'detail_MS6+1'!$AO33</f>
        <v>0</v>
      </c>
      <c r="G299" s="172">
        <f>('Kalkulation_MS6+1'!$AF$29)/100*'detail_MS6+1'!$BB33</f>
        <v>0</v>
      </c>
      <c r="H299" s="172">
        <f>('Kalkulation_MS6+1'!$AF$29)/100*'detail_MS6+1'!$BO33</f>
        <v>0</v>
      </c>
      <c r="I299" s="172">
        <f>('Kalkulation_MS6+1'!$AF$29)/100*'detail_MS6+1'!$CB33</f>
        <v>0</v>
      </c>
      <c r="J299" s="206">
        <f t="shared" si="28"/>
        <v>0</v>
      </c>
    </row>
    <row r="300" spans="1:10" outlineLevel="1">
      <c r="A300" s="1">
        <f t="shared" si="27"/>
        <v>0</v>
      </c>
      <c r="C300" s="172">
        <f>('Kalkulation_MS6+1'!$AG$29)/100*'detail_MS6+1'!$B34</f>
        <v>0</v>
      </c>
      <c r="D300" s="172">
        <f>('Kalkulation_MS6+1'!$AG$29)/100*'detail_MS6+1'!$O34</f>
        <v>0</v>
      </c>
      <c r="E300" s="172">
        <f>('Kalkulation_MS6+1'!$AG$29)/100*'detail_MS6+1'!$AB34</f>
        <v>0</v>
      </c>
      <c r="F300" s="172">
        <f>('Kalkulation_MS6+1'!$AG$29)/100*'detail_MS6+1'!$AO34</f>
        <v>0</v>
      </c>
      <c r="G300" s="172">
        <f>('Kalkulation_MS6+1'!$AG$29)/100*'detail_MS6+1'!$BB34</f>
        <v>0</v>
      </c>
      <c r="H300" s="172">
        <f>('Kalkulation_MS6+1'!$AG$29)/100*'detail_MS6+1'!$BO34</f>
        <v>0</v>
      </c>
      <c r="I300" s="172">
        <f>('Kalkulation_MS6+1'!$AG$29)/100*'detail_MS6+1'!$CB34</f>
        <v>0</v>
      </c>
      <c r="J300" s="206">
        <f t="shared" si="28"/>
        <v>0</v>
      </c>
    </row>
    <row r="301" spans="1:10" outlineLevel="1">
      <c r="A301" s="1">
        <f t="shared" si="27"/>
        <v>0</v>
      </c>
      <c r="C301" s="172">
        <f>('Kalkulation_MS6+1'!$AH$29)/100*'detail_MS6+1'!$B35</f>
        <v>0</v>
      </c>
      <c r="D301" s="172">
        <f>('Kalkulation_MS6+1'!$AH$29)/100*'detail_MS6+1'!$O35</f>
        <v>0</v>
      </c>
      <c r="E301" s="172">
        <f>('Kalkulation_MS6+1'!$AH$29)/100*'detail_MS6+1'!$AB35</f>
        <v>0</v>
      </c>
      <c r="F301" s="172">
        <f>('Kalkulation_MS6+1'!$AH$29)/100*'detail_MS6+1'!$AO35</f>
        <v>0</v>
      </c>
      <c r="G301" s="172">
        <f>('Kalkulation_MS6+1'!$AH$29)/100*'detail_MS6+1'!$BB35</f>
        <v>0</v>
      </c>
      <c r="H301" s="172">
        <f>('Kalkulation_MS6+1'!$AH$29)/100*'detail_MS6+1'!$BO35</f>
        <v>0</v>
      </c>
      <c r="I301" s="172">
        <f>('Kalkulation_MS6+1'!$AH$29)/100*'detail_MS6+1'!$CB35</f>
        <v>0</v>
      </c>
      <c r="J301" s="206">
        <f t="shared" si="28"/>
        <v>0</v>
      </c>
    </row>
    <row r="302" spans="1:10" outlineLevel="1">
      <c r="A302" s="1">
        <f t="shared" si="27"/>
        <v>0</v>
      </c>
      <c r="C302" s="172">
        <f>('Kalkulation_MS6+1'!$AI$29)/100*'detail_MS6+1'!$B36</f>
        <v>0</v>
      </c>
      <c r="D302" s="172">
        <f>('Kalkulation_MS6+1'!$AI$29)/100*'detail_MS6+1'!$O36</f>
        <v>0</v>
      </c>
      <c r="E302" s="172">
        <f>('Kalkulation_MS6+1'!$AI$29)/100*'detail_MS6+1'!$AB36</f>
        <v>0</v>
      </c>
      <c r="F302" s="172">
        <f>('Kalkulation_MS6+1'!$AI$29)/100*'detail_MS6+1'!$AO36</f>
        <v>0</v>
      </c>
      <c r="G302" s="172">
        <f>('Kalkulation_MS6+1'!$AI$29)/100*'detail_MS6+1'!$BB36</f>
        <v>0</v>
      </c>
      <c r="H302" s="172">
        <f>('Kalkulation_MS6+1'!$AI$29)/100*'detail_MS6+1'!$BO36</f>
        <v>0</v>
      </c>
      <c r="I302" s="172">
        <f>('Kalkulation_MS6+1'!$AI$29)/100*'detail_MS6+1'!$CB36</f>
        <v>0</v>
      </c>
      <c r="J302" s="206">
        <f t="shared" si="28"/>
        <v>0</v>
      </c>
    </row>
    <row r="303" spans="1:10" outlineLevel="1">
      <c r="A303" s="1">
        <f t="shared" si="27"/>
        <v>0</v>
      </c>
      <c r="C303" s="172">
        <f>('Kalkulation_MS6+1'!$AJ$29)/100*'detail_MS6+1'!$B37</f>
        <v>0</v>
      </c>
      <c r="D303" s="172">
        <f>('Kalkulation_MS6+1'!$AJ$29)/100*'detail_MS6+1'!$O37</f>
        <v>0</v>
      </c>
      <c r="E303" s="172">
        <f>('Kalkulation_MS6+1'!$AJ$29)/100*'detail_MS6+1'!$AB37</f>
        <v>0</v>
      </c>
      <c r="F303" s="172">
        <f>('Kalkulation_MS6+1'!$AJ$29)/100*'detail_MS6+1'!$AO37</f>
        <v>0</v>
      </c>
      <c r="G303" s="172">
        <f>('Kalkulation_MS6+1'!$AJ$29)/100*'detail_MS6+1'!$BB37</f>
        <v>0</v>
      </c>
      <c r="H303" s="172">
        <f>('Kalkulation_MS6+1'!$AJ$29)/100*'detail_MS6+1'!$BO37</f>
        <v>0</v>
      </c>
      <c r="I303" s="172">
        <f>('Kalkulation_MS6+1'!$AJ$29)/100*'detail_MS6+1'!$CB37</f>
        <v>0</v>
      </c>
      <c r="J303" s="206">
        <f t="shared" si="28"/>
        <v>0</v>
      </c>
    </row>
    <row r="304" spans="1:10" outlineLevel="1">
      <c r="A304" s="1">
        <f t="shared" si="27"/>
        <v>0</v>
      </c>
      <c r="C304" s="172">
        <f>('Kalkulation_MS6+1'!$AK$29)/100*'detail_MS6+1'!$B38</f>
        <v>0</v>
      </c>
      <c r="D304" s="172">
        <f>('Kalkulation_MS6+1'!$AK$29)/100*'detail_MS6+1'!$O38</f>
        <v>0</v>
      </c>
      <c r="E304" s="172">
        <f>('Kalkulation_MS6+1'!$AK$29)/100*'detail_MS6+1'!$AB38</f>
        <v>0</v>
      </c>
      <c r="F304" s="172">
        <f>('Kalkulation_MS6+1'!$AK$29)/100*'detail_MS6+1'!$AO38</f>
        <v>0</v>
      </c>
      <c r="G304" s="172">
        <f>('Kalkulation_MS6+1'!$AK$29)/100*'detail_MS6+1'!$BB38</f>
        <v>0</v>
      </c>
      <c r="H304" s="172">
        <f>('Kalkulation_MS6+1'!$AK$29)/100*'detail_MS6+1'!$BO38</f>
        <v>0</v>
      </c>
      <c r="I304" s="172">
        <f>('Kalkulation_MS6+1'!$AK$29)/100*'detail_MS6+1'!$CB38</f>
        <v>0</v>
      </c>
      <c r="J304" s="206">
        <f t="shared" si="28"/>
        <v>0</v>
      </c>
    </row>
    <row r="305" spans="1:11" outlineLevel="1">
      <c r="A305" s="1">
        <f t="shared" si="27"/>
        <v>0</v>
      </c>
      <c r="C305" s="172">
        <f>('Kalkulation_MS6+1'!$AL$29)/100*'detail_MS6+1'!$B39</f>
        <v>0</v>
      </c>
      <c r="D305" s="172">
        <f>('Kalkulation_MS6+1'!$AL$29)/100*'detail_MS6+1'!$O39</f>
        <v>0</v>
      </c>
      <c r="E305" s="172">
        <f>('Kalkulation_MS6+1'!$AL$29)/100*'detail_MS6+1'!$AB39</f>
        <v>0</v>
      </c>
      <c r="F305" s="172">
        <f>('Kalkulation_MS6+1'!$AL$29)/100*'detail_MS6+1'!$AO39</f>
        <v>0</v>
      </c>
      <c r="G305" s="172">
        <f>('Kalkulation_MS6+1'!$AL$29)/100*'detail_MS6+1'!$BB39</f>
        <v>0</v>
      </c>
      <c r="H305" s="172">
        <f>('Kalkulation_MS6+1'!$AL$29)/100*'detail_MS6+1'!$BO39</f>
        <v>0</v>
      </c>
      <c r="I305" s="172">
        <f>('Kalkulation_MS6+1'!$AL$29)/100*'detail_MS6+1'!$CB39</f>
        <v>0</v>
      </c>
      <c r="J305" s="206">
        <f t="shared" si="28"/>
        <v>0</v>
      </c>
    </row>
    <row r="306" spans="1:11" outlineLevel="1">
      <c r="A306" s="1">
        <f t="shared" si="27"/>
        <v>0</v>
      </c>
      <c r="C306" s="172">
        <f>('Kalkulation_MS6+1'!$AM$29)/100*'detail_MS6+1'!$B40</f>
        <v>0</v>
      </c>
      <c r="D306" s="172">
        <f>('Kalkulation_MS6+1'!$AM$29)/100*'detail_MS6+1'!$O40</f>
        <v>0</v>
      </c>
      <c r="E306" s="172">
        <f>('Kalkulation_MS6+1'!$AM$29)/100*'detail_MS6+1'!$AB40</f>
        <v>0</v>
      </c>
      <c r="F306" s="172">
        <f>('Kalkulation_MS6+1'!$AM$29)/100*'detail_MS6+1'!$AO40</f>
        <v>0</v>
      </c>
      <c r="G306" s="172">
        <f>('Kalkulation_MS6+1'!$AM$29)/100*'detail_MS6+1'!$BB40</f>
        <v>0</v>
      </c>
      <c r="H306" s="172">
        <f>('Kalkulation_MS6+1'!$AM$29)/100*'detail_MS6+1'!$BO40</f>
        <v>0</v>
      </c>
      <c r="I306" s="172">
        <f>('Kalkulation_MS6+1'!$AM$29)/100*'detail_MS6+1'!$CB40</f>
        <v>0</v>
      </c>
      <c r="J306" s="206">
        <f t="shared" si="28"/>
        <v>0</v>
      </c>
    </row>
    <row r="307" spans="1:11" outlineLevel="1">
      <c r="A307" s="1">
        <f t="shared" si="27"/>
        <v>0</v>
      </c>
      <c r="C307" s="172">
        <f>('Kalkulation_MS6+1'!$AN$29)/100*'detail_MS6+1'!$B41</f>
        <v>0</v>
      </c>
      <c r="D307" s="172">
        <f>('Kalkulation_MS6+1'!$AN$29)/100*'detail_MS6+1'!$O41</f>
        <v>0</v>
      </c>
      <c r="E307" s="172">
        <f>('Kalkulation_MS6+1'!$AN$29)/100*'detail_MS6+1'!$AB41</f>
        <v>0</v>
      </c>
      <c r="F307" s="172">
        <f>('Kalkulation_MS6+1'!$AN$29)/100*'detail_MS6+1'!$AO41</f>
        <v>0</v>
      </c>
      <c r="G307" s="172">
        <f>('Kalkulation_MS6+1'!$AN$29)/100*'detail_MS6+1'!$BB41</f>
        <v>0</v>
      </c>
      <c r="H307" s="172">
        <f>('Kalkulation_MS6+1'!$AN$29)/100*'detail_MS6+1'!$BO41</f>
        <v>0</v>
      </c>
      <c r="I307" s="172">
        <f>('Kalkulation_MS6+1'!$AN$29)/100*'detail_MS6+1'!$CB41</f>
        <v>0</v>
      </c>
      <c r="J307" s="206">
        <f t="shared" si="28"/>
        <v>0</v>
      </c>
    </row>
    <row r="308" spans="1:11" outlineLevel="1">
      <c r="A308" s="1">
        <f t="shared" si="27"/>
        <v>0</v>
      </c>
      <c r="C308" s="172">
        <f>('Kalkulation_MS6+1'!$AO$29)/100*'detail_MS6+1'!$B42</f>
        <v>0</v>
      </c>
      <c r="D308" s="172">
        <f>('Kalkulation_MS6+1'!$AO$29)/100*'detail_MS6+1'!$O42</f>
        <v>0</v>
      </c>
      <c r="E308" s="172">
        <f>('Kalkulation_MS6+1'!$AO$29)/100*'detail_MS6+1'!$AB42</f>
        <v>0</v>
      </c>
      <c r="F308" s="172">
        <f>('Kalkulation_MS6+1'!$AO$29)/100*'detail_MS6+1'!$AO42</f>
        <v>0</v>
      </c>
      <c r="G308" s="172">
        <f>('Kalkulation_MS6+1'!$AO$29)/100*'detail_MS6+1'!$BB42</f>
        <v>0</v>
      </c>
      <c r="H308" s="172">
        <f>('Kalkulation_MS6+1'!$AO$29)/100*'detail_MS6+1'!$BO42</f>
        <v>0</v>
      </c>
      <c r="I308" s="172">
        <f>('Kalkulation_MS6+1'!$AO$29)/100*'detail_MS6+1'!$CB42</f>
        <v>0</v>
      </c>
      <c r="J308" s="206">
        <f t="shared" si="28"/>
        <v>0</v>
      </c>
    </row>
    <row r="309" spans="1:11" outlineLevel="1">
      <c r="A309" s="1">
        <f t="shared" si="27"/>
        <v>0</v>
      </c>
      <c r="C309" s="172">
        <f>('Kalkulation_MS6+1'!$AP$29)/100*'detail_MS6+1'!$B43</f>
        <v>0</v>
      </c>
      <c r="D309" s="172">
        <f>('Kalkulation_MS6+1'!$AP$29)/100*'detail_MS6+1'!$O43</f>
        <v>0</v>
      </c>
      <c r="E309" s="172">
        <f>('Kalkulation_MS6+1'!$AP$29)/100*'detail_MS6+1'!$AB43</f>
        <v>0</v>
      </c>
      <c r="F309" s="172">
        <f>('Kalkulation_MS6+1'!$AP$29)/100*'detail_MS6+1'!$AO43</f>
        <v>0</v>
      </c>
      <c r="G309" s="172">
        <f>('Kalkulation_MS6+1'!$AP$29)/100*'detail_MS6+1'!$BB43</f>
        <v>0</v>
      </c>
      <c r="H309" s="172">
        <f>('Kalkulation_MS6+1'!$AP$29)/100*'detail_MS6+1'!$BO43</f>
        <v>0</v>
      </c>
      <c r="I309" s="172">
        <f>('Kalkulation_MS6+1'!$AP$29)/100*'detail_MS6+1'!$CB43</f>
        <v>0</v>
      </c>
      <c r="J309" s="206">
        <f t="shared" si="28"/>
        <v>0</v>
      </c>
    </row>
    <row r="310" spans="1:11" outlineLevel="1">
      <c r="A310" s="1">
        <f t="shared" si="27"/>
        <v>0</v>
      </c>
      <c r="C310" s="172">
        <f>('Kalkulation_MS6+1'!$AQ$29)/100*'detail_MS6+1'!$B44</f>
        <v>0</v>
      </c>
      <c r="D310" s="172">
        <f>('Kalkulation_MS6+1'!$AQ$29)/100*'detail_MS6+1'!$O44</f>
        <v>0</v>
      </c>
      <c r="E310" s="172">
        <f>('Kalkulation_MS6+1'!$AQ$29)/100*'detail_MS6+1'!$AB44</f>
        <v>0</v>
      </c>
      <c r="F310" s="172">
        <f>('Kalkulation_MS6+1'!$AQ$29)/100*'detail_MS6+1'!$AO44</f>
        <v>0</v>
      </c>
      <c r="G310" s="172">
        <f>('Kalkulation_MS6+1'!$AQ$29)/100*'detail_MS6+1'!$BB44</f>
        <v>0</v>
      </c>
      <c r="H310" s="172">
        <f>('Kalkulation_MS6+1'!$AQ$29)/100*'detail_MS6+1'!$BO44</f>
        <v>0</v>
      </c>
      <c r="I310" s="172">
        <f>('Kalkulation_MS6+1'!$AQ$29)/100*'detail_MS6+1'!$CB44</f>
        <v>0</v>
      </c>
      <c r="J310" s="206">
        <f t="shared" si="28"/>
        <v>0</v>
      </c>
    </row>
    <row r="311" spans="1:11" outlineLevel="1">
      <c r="A311" s="1">
        <f t="shared" si="27"/>
        <v>0</v>
      </c>
      <c r="C311" s="172">
        <f>('Kalkulation_MS6+1'!$AR$29)/100*'detail_MS6+1'!$B45</f>
        <v>0</v>
      </c>
      <c r="D311" s="172">
        <f>('Kalkulation_MS6+1'!$AR$29)/100*'detail_MS6+1'!$O45</f>
        <v>0</v>
      </c>
      <c r="E311" s="172">
        <f>('Kalkulation_MS6+1'!$AR$29)/100*'detail_MS6+1'!$AB45</f>
        <v>0</v>
      </c>
      <c r="F311" s="172">
        <f>('Kalkulation_MS6+1'!$AR$29)/100*'detail_MS6+1'!$AO45</f>
        <v>0</v>
      </c>
      <c r="G311" s="172">
        <f>('Kalkulation_MS6+1'!$AR$29)/100*'detail_MS6+1'!$BB45</f>
        <v>0</v>
      </c>
      <c r="H311" s="172">
        <f>('Kalkulation_MS6+1'!$AR$29)/100*'detail_MS6+1'!$BO45</f>
        <v>0</v>
      </c>
      <c r="I311" s="172">
        <f>('Kalkulation_MS6+1'!$AR$29)/100*'detail_MS6+1'!$CB45</f>
        <v>0</v>
      </c>
      <c r="J311" s="206">
        <f t="shared" si="28"/>
        <v>0</v>
      </c>
    </row>
    <row r="312" spans="1:11" outlineLevel="1">
      <c r="A312" s="1">
        <f t="shared" si="27"/>
        <v>0</v>
      </c>
      <c r="C312" s="172">
        <f>('Kalkulation_MS6+1'!$AS$29)/100*'detail_MS6+1'!$B46</f>
        <v>0</v>
      </c>
      <c r="D312" s="172">
        <f>('Kalkulation_MS6+1'!$AS$29)/100*'detail_MS6+1'!$O46</f>
        <v>0</v>
      </c>
      <c r="E312" s="172">
        <f>('Kalkulation_MS6+1'!$AS$29)/100*'detail_MS6+1'!$AB46</f>
        <v>0</v>
      </c>
      <c r="F312" s="172">
        <f>('Kalkulation_MS6+1'!$AS$29)/100*'detail_MS6+1'!$AO46</f>
        <v>0</v>
      </c>
      <c r="G312" s="172">
        <f>('Kalkulation_MS6+1'!$AS$29)/100*'detail_MS6+1'!$BB46</f>
        <v>0</v>
      </c>
      <c r="H312" s="172">
        <f>('Kalkulation_MS6+1'!$AS$29)/100*'detail_MS6+1'!$BO46</f>
        <v>0</v>
      </c>
      <c r="I312" s="172">
        <f>('Kalkulation_MS6+1'!$AS$29)/100*'detail_MS6+1'!$CB46</f>
        <v>0</v>
      </c>
      <c r="J312" s="206">
        <f t="shared" si="28"/>
        <v>0</v>
      </c>
    </row>
    <row r="313" spans="1:11" outlineLevel="1">
      <c r="A313" s="88" t="s">
        <v>447</v>
      </c>
      <c r="B313" s="88"/>
      <c r="C313" s="201">
        <f>SUM(C273:C312)</f>
        <v>0</v>
      </c>
      <c r="D313" s="201">
        <f t="shared" ref="D313:J313" si="29">SUM(D273:D312)</f>
        <v>0</v>
      </c>
      <c r="E313" s="201">
        <f t="shared" si="29"/>
        <v>0</v>
      </c>
      <c r="F313" s="201">
        <f t="shared" si="29"/>
        <v>0</v>
      </c>
      <c r="G313" s="201">
        <f t="shared" si="29"/>
        <v>0</v>
      </c>
      <c r="H313" s="201">
        <f t="shared" si="29"/>
        <v>0</v>
      </c>
      <c r="I313" s="201">
        <f t="shared" si="29"/>
        <v>0</v>
      </c>
      <c r="J313" s="79">
        <f t="shared" si="29"/>
        <v>0</v>
      </c>
      <c r="K313" s="172">
        <f>'Kalkulation_MS6+1'!AT55*7</f>
        <v>0</v>
      </c>
    </row>
    <row r="314" spans="1:11" outlineLevel="1">
      <c r="A314" s="203" t="s">
        <v>35</v>
      </c>
      <c r="J314" s="205">
        <f t="shared" si="24"/>
        <v>0</v>
      </c>
    </row>
    <row r="315" spans="1:11" outlineLevel="1">
      <c r="A315" s="1">
        <f t="shared" ref="A315:A354" si="30">A273</f>
        <v>0</v>
      </c>
      <c r="C315" s="172">
        <f>('Kalkulation_MS6+1'!$F$30)/100*'detail_MS6+1'!B7</f>
        <v>0</v>
      </c>
      <c r="D315" s="172">
        <f>('Kalkulation_MS6+1'!$F$30)/100*'detail_MS6+1'!O7</f>
        <v>0</v>
      </c>
      <c r="E315" s="172">
        <f>('Kalkulation_MS6+1'!$F$30)/100*'detail_MS6+1'!AB7</f>
        <v>0</v>
      </c>
      <c r="F315" s="172">
        <f>('Kalkulation_MS6+1'!$F$30)/100*'detail_MS6+1'!AO7</f>
        <v>0</v>
      </c>
      <c r="G315" s="172">
        <f>('Kalkulation_MS6+1'!$F$30)/100*'detail_MS6+1'!BB7</f>
        <v>0</v>
      </c>
      <c r="H315" s="172">
        <f>('Kalkulation_MS6+1'!$F$30)/100*'detail_MS6+1'!BO7</f>
        <v>0</v>
      </c>
      <c r="I315" s="172">
        <f>('Kalkulation_MS6+1'!$F$30)/100*'detail_MS6+1'!CB7</f>
        <v>0</v>
      </c>
      <c r="J315" s="206">
        <f t="shared" si="24"/>
        <v>0</v>
      </c>
    </row>
    <row r="316" spans="1:11" outlineLevel="1">
      <c r="A316" s="1">
        <f t="shared" si="30"/>
        <v>0</v>
      </c>
      <c r="C316" s="172">
        <f>('Kalkulation_MS6+1'!$G$30)/100*'detail_MS6+1'!B8</f>
        <v>0</v>
      </c>
      <c r="D316" s="172">
        <f>('Kalkulation_MS6+1'!$G$30)/100*'detail_MS6+1'!O8</f>
        <v>0</v>
      </c>
      <c r="E316" s="172">
        <f>('Kalkulation_MS6+1'!$G$30)/100*'detail_MS6+1'!AB8</f>
        <v>0</v>
      </c>
      <c r="F316" s="172">
        <f>('Kalkulation_MS6+1'!$G$30)/100*'detail_MS6+1'!AO8</f>
        <v>0</v>
      </c>
      <c r="G316" s="172">
        <f>('Kalkulation_MS6+1'!$G$30)/100*'detail_MS6+1'!BB8</f>
        <v>0</v>
      </c>
      <c r="H316" s="172">
        <f>('Kalkulation_MS6+1'!$G$30)/100*'detail_MS6+1'!BO8</f>
        <v>0</v>
      </c>
      <c r="I316" s="172">
        <f>('Kalkulation_MS6+1'!$G$30)/100*'detail_MS6+1'!CB8</f>
        <v>0</v>
      </c>
      <c r="J316" s="206">
        <f t="shared" si="24"/>
        <v>0</v>
      </c>
    </row>
    <row r="317" spans="1:11" outlineLevel="1">
      <c r="A317" s="249">
        <f t="shared" si="30"/>
        <v>0</v>
      </c>
      <c r="C317" s="172">
        <f>('Kalkulation_MS6+1'!$H$30)/100*'detail_MS6+1'!B9</f>
        <v>0</v>
      </c>
      <c r="D317" s="172">
        <f>('Kalkulation_MS6+1'!$H$30)/100*'detail_MS6+1'!O9</f>
        <v>0</v>
      </c>
      <c r="E317" s="172">
        <f>('Kalkulation_MS6+1'!$H$30)/100*'detail_MS6+1'!AB9</f>
        <v>0</v>
      </c>
      <c r="F317" s="172">
        <f>('Kalkulation_MS6+1'!$H$30)/100*'detail_MS6+1'!AO9</f>
        <v>0</v>
      </c>
      <c r="G317" s="172">
        <f>('Kalkulation_MS6+1'!$H$30)/100*'detail_MS6+1'!BB9</f>
        <v>0</v>
      </c>
      <c r="H317" s="172">
        <f>('Kalkulation_MS6+1'!$H$30)/100*'detail_MS6+1'!BO9</f>
        <v>0</v>
      </c>
      <c r="I317" s="172">
        <f>('Kalkulation_MS6+1'!$H$30)/100*'detail_MS6+1'!CB9</f>
        <v>0</v>
      </c>
      <c r="J317" s="206">
        <f t="shared" si="24"/>
        <v>0</v>
      </c>
    </row>
    <row r="318" spans="1:11" outlineLevel="1">
      <c r="A318" s="1">
        <f t="shared" si="30"/>
        <v>0</v>
      </c>
      <c r="C318" s="172">
        <f>('Kalkulation_MS6+1'!$I$30)/100*'detail_MS6+1'!B10</f>
        <v>0</v>
      </c>
      <c r="D318" s="172">
        <f>('Kalkulation_MS6+1'!$I$30)/100*'detail_MS6+1'!O10</f>
        <v>0</v>
      </c>
      <c r="E318" s="172">
        <f>('Kalkulation_MS6+1'!$I$30)/100*'detail_MS6+1'!AB10</f>
        <v>0</v>
      </c>
      <c r="F318" s="172">
        <f>('Kalkulation_MS6+1'!$I$30)/100*'detail_MS6+1'!AO10</f>
        <v>0</v>
      </c>
      <c r="G318" s="172">
        <f>('Kalkulation_MS6+1'!$I$30)/100*'detail_MS6+1'!BB10</f>
        <v>0</v>
      </c>
      <c r="H318" s="172">
        <f>('Kalkulation_MS6+1'!$I$30)/100*'detail_MS6+1'!BO10</f>
        <v>0</v>
      </c>
      <c r="I318" s="172">
        <f>('Kalkulation_MS6+1'!$I$30)/100*'detail_MS6+1'!CB10</f>
        <v>0</v>
      </c>
      <c r="J318" s="206">
        <f t="shared" si="24"/>
        <v>0</v>
      </c>
    </row>
    <row r="319" spans="1:11" outlineLevel="1">
      <c r="A319" s="1">
        <f t="shared" si="30"/>
        <v>0</v>
      </c>
      <c r="C319" s="172">
        <f>('Kalkulation_MS6+1'!$J$30)/100*'detail_MS6+1'!B11</f>
        <v>0</v>
      </c>
      <c r="D319" s="172">
        <f>('Kalkulation_MS6+1'!$J$30)/100*'detail_MS6+1'!O11</f>
        <v>0</v>
      </c>
      <c r="E319" s="172">
        <f>('Kalkulation_MS6+1'!$J$30)/100*'detail_MS6+1'!AB11</f>
        <v>0</v>
      </c>
      <c r="F319" s="172">
        <f>('Kalkulation_MS6+1'!$J$30)/100*'detail_MS6+1'!AO11</f>
        <v>0</v>
      </c>
      <c r="G319" s="172">
        <f>('Kalkulation_MS6+1'!$J$30)/100*'detail_MS6+1'!BB11</f>
        <v>0</v>
      </c>
      <c r="H319" s="172">
        <f>('Kalkulation_MS6+1'!$J$30)/100*'detail_MS6+1'!BO11</f>
        <v>0</v>
      </c>
      <c r="I319" s="172">
        <f>('Kalkulation_MS6+1'!$J$30)/100*'detail_MS6+1'!CB11</f>
        <v>0</v>
      </c>
      <c r="J319" s="206">
        <f t="shared" si="24"/>
        <v>0</v>
      </c>
    </row>
    <row r="320" spans="1:11" outlineLevel="1">
      <c r="A320" s="1">
        <f t="shared" si="30"/>
        <v>0</v>
      </c>
      <c r="C320" s="172">
        <f>('Kalkulation_MS6+1'!$K$30)/100*'detail_MS6+1'!B12</f>
        <v>0</v>
      </c>
      <c r="D320" s="172">
        <f>('Kalkulation_MS6+1'!$K$30)/100*'detail_MS6+1'!O12</f>
        <v>0</v>
      </c>
      <c r="E320" s="172">
        <f>('Kalkulation_MS6+1'!$K$30)/100*'detail_MS6+1'!AB12</f>
        <v>0</v>
      </c>
      <c r="F320" s="172">
        <f>('Kalkulation_MS6+1'!$K$30)/100*'detail_MS6+1'!AO12</f>
        <v>0</v>
      </c>
      <c r="G320" s="172">
        <f>('Kalkulation_MS6+1'!$K$30)/100*'detail_MS6+1'!BB12</f>
        <v>0</v>
      </c>
      <c r="H320" s="172">
        <f>('Kalkulation_MS6+1'!$K$30)/100*'detail_MS6+1'!BO12</f>
        <v>0</v>
      </c>
      <c r="I320" s="172">
        <f>('Kalkulation_MS6+1'!$K$30)/100*'detail_MS6+1'!CB12</f>
        <v>0</v>
      </c>
      <c r="J320" s="206">
        <f t="shared" si="24"/>
        <v>0</v>
      </c>
    </row>
    <row r="321" spans="1:10" outlineLevel="1">
      <c r="A321" s="1">
        <f t="shared" si="30"/>
        <v>0</v>
      </c>
      <c r="C321" s="172">
        <f>('Kalkulation_MS6+1'!$L$30)/100*'detail_MS6+1'!B13</f>
        <v>0</v>
      </c>
      <c r="D321" s="172">
        <f>('Kalkulation_MS6+1'!$L$30)/100*'detail_MS6+1'!O13</f>
        <v>0</v>
      </c>
      <c r="E321" s="172">
        <f>('Kalkulation_MS6+1'!$L$30)/100*'detail_MS6+1'!AB13</f>
        <v>0</v>
      </c>
      <c r="F321" s="172">
        <f>('Kalkulation_MS6+1'!$L$30)/100*'detail_MS6+1'!AO13</f>
        <v>0</v>
      </c>
      <c r="G321" s="172">
        <f>('Kalkulation_MS6+1'!$L$30)/100*'detail_MS6+1'!BB13</f>
        <v>0</v>
      </c>
      <c r="H321" s="172">
        <f>('Kalkulation_MS6+1'!$L$30)/100*'detail_MS6+1'!BO13</f>
        <v>0</v>
      </c>
      <c r="I321" s="172">
        <f>('Kalkulation_MS6+1'!$L$30)/100*'detail_MS6+1'!CB13</f>
        <v>0</v>
      </c>
      <c r="J321" s="206">
        <f t="shared" si="24"/>
        <v>0</v>
      </c>
    </row>
    <row r="322" spans="1:10" outlineLevel="1">
      <c r="A322" s="1">
        <f t="shared" si="30"/>
        <v>0</v>
      </c>
      <c r="C322" s="172">
        <f>('Kalkulation_MS6+1'!$M$30)/100*'detail_MS6+1'!B14</f>
        <v>0</v>
      </c>
      <c r="D322" s="172">
        <f>('Kalkulation_MS6+1'!$M$30)/100*'detail_MS6+1'!O14</f>
        <v>0</v>
      </c>
      <c r="E322" s="172">
        <f>('Kalkulation_MS6+1'!$M$30)/100*'detail_MS6+1'!AB14</f>
        <v>0</v>
      </c>
      <c r="F322" s="172">
        <f>('Kalkulation_MS6+1'!$M$30)/100*'detail_MS6+1'!AO14</f>
        <v>0</v>
      </c>
      <c r="G322" s="172">
        <f>('Kalkulation_MS6+1'!$M$30)/100*'detail_MS6+1'!BB14</f>
        <v>0</v>
      </c>
      <c r="H322" s="172">
        <f>('Kalkulation_MS6+1'!$M$30)/100*'detail_MS6+1'!BO14</f>
        <v>0</v>
      </c>
      <c r="I322" s="172">
        <f>('Kalkulation_MS6+1'!$M$30)/100*'detail_MS6+1'!CB14</f>
        <v>0</v>
      </c>
      <c r="J322" s="206">
        <f t="shared" si="24"/>
        <v>0</v>
      </c>
    </row>
    <row r="323" spans="1:10" outlineLevel="1">
      <c r="A323" s="1">
        <f t="shared" si="30"/>
        <v>0</v>
      </c>
      <c r="C323" s="172">
        <f>('Kalkulation_MS6+1'!$N$30)/100*'detail_MS6+1'!B15</f>
        <v>0</v>
      </c>
      <c r="D323" s="172">
        <f>('Kalkulation_MS6+1'!$N$30)/100*'detail_MS6+1'!O15</f>
        <v>0</v>
      </c>
      <c r="E323" s="172">
        <f>('Kalkulation_MS6+1'!$N$30)/100*'detail_MS6+1'!AB15</f>
        <v>0</v>
      </c>
      <c r="F323" s="172">
        <f>('Kalkulation_MS6+1'!$N$30)/100*'detail_MS6+1'!AO15</f>
        <v>0</v>
      </c>
      <c r="G323" s="172">
        <f>('Kalkulation_MS6+1'!$N$30)/100*'detail_MS6+1'!BB15</f>
        <v>0</v>
      </c>
      <c r="H323" s="172">
        <f>('Kalkulation_MS6+1'!$N$30)/100*'detail_MS6+1'!BO15</f>
        <v>0</v>
      </c>
      <c r="I323" s="172">
        <f>('Kalkulation_MS6+1'!$N$30)/100*'detail_MS6+1'!CB15</f>
        <v>0</v>
      </c>
      <c r="J323" s="206">
        <f t="shared" si="24"/>
        <v>0</v>
      </c>
    </row>
    <row r="324" spans="1:10" outlineLevel="1">
      <c r="A324" s="1">
        <f t="shared" si="30"/>
        <v>0</v>
      </c>
      <c r="C324" s="172">
        <f>('Kalkulation_MS6+1'!$O$30)/100*'detail_MS6+1'!B16</f>
        <v>0</v>
      </c>
      <c r="D324" s="172">
        <f>('Kalkulation_MS6+1'!$O$30)/100*'detail_MS6+1'!O16</f>
        <v>0</v>
      </c>
      <c r="E324" s="172">
        <f>('Kalkulation_MS6+1'!$O$30)/100*'detail_MS6+1'!AB16</f>
        <v>0</v>
      </c>
      <c r="F324" s="172">
        <f>('Kalkulation_MS6+1'!$O$30)/100*'detail_MS6+1'!AO16</f>
        <v>0</v>
      </c>
      <c r="G324" s="172">
        <f>('Kalkulation_MS6+1'!$O$30)/100*'detail_MS6+1'!BB16</f>
        <v>0</v>
      </c>
      <c r="H324" s="172">
        <f>('Kalkulation_MS6+1'!$O$30)/100*'detail_MS6+1'!BO16</f>
        <v>0</v>
      </c>
      <c r="I324" s="172">
        <f>('Kalkulation_MS6+1'!$O$30)/100*'detail_MS6+1'!CB16</f>
        <v>0</v>
      </c>
      <c r="J324" s="206">
        <f t="shared" si="24"/>
        <v>0</v>
      </c>
    </row>
    <row r="325" spans="1:10" outlineLevel="1">
      <c r="A325" s="1">
        <f t="shared" si="30"/>
        <v>0</v>
      </c>
      <c r="C325" s="172">
        <f>('Kalkulation_MS6+1'!$P$30)/100*'detail_MS6+1'!B17</f>
        <v>0</v>
      </c>
      <c r="D325" s="172">
        <f>('Kalkulation_MS6+1'!$P$30)/100*'detail_MS6+1'!O17</f>
        <v>0</v>
      </c>
      <c r="E325" s="172">
        <f>('Kalkulation_MS6+1'!$P$30)/100*'detail_MS6+1'!AB17</f>
        <v>0</v>
      </c>
      <c r="F325" s="172">
        <f>('Kalkulation_MS6+1'!$P$30)/100*'detail_MS6+1'!AO17</f>
        <v>0</v>
      </c>
      <c r="G325" s="172">
        <f>('Kalkulation_MS6+1'!$P$30)/100*'detail_MS6+1'!BB17</f>
        <v>0</v>
      </c>
      <c r="H325" s="172">
        <f>('Kalkulation_MS6+1'!$P$30)/100*'detail_MS6+1'!BO17</f>
        <v>0</v>
      </c>
      <c r="I325" s="172">
        <f>('Kalkulation_MS6+1'!$P$30)/100*'detail_MS6+1'!CB17</f>
        <v>0</v>
      </c>
      <c r="J325" s="206">
        <f t="shared" si="24"/>
        <v>0</v>
      </c>
    </row>
    <row r="326" spans="1:10" outlineLevel="1">
      <c r="A326" s="1">
        <f t="shared" si="30"/>
        <v>0</v>
      </c>
      <c r="C326" s="172">
        <f>('Kalkulation_MS6+1'!$Q$30)/100*'detail_MS6+1'!B18</f>
        <v>0</v>
      </c>
      <c r="D326" s="172">
        <f>('Kalkulation_MS6+1'!$Q$30)/100*'detail_MS6+1'!O18</f>
        <v>0</v>
      </c>
      <c r="E326" s="172">
        <f>('Kalkulation_MS6+1'!$Q$30)/100*'detail_MS6+1'!AB18</f>
        <v>0</v>
      </c>
      <c r="F326" s="172">
        <f>('Kalkulation_MS6+1'!$Q$30)/100*'detail_MS6+1'!AO18</f>
        <v>0</v>
      </c>
      <c r="G326" s="172">
        <f>('Kalkulation_MS6+1'!$Q$30)/100*'detail_MS6+1'!BB18</f>
        <v>0</v>
      </c>
      <c r="H326" s="172">
        <f>('Kalkulation_MS6+1'!$Q$30)/100*'detail_MS6+1'!BO18</f>
        <v>0</v>
      </c>
      <c r="I326" s="172">
        <f>('Kalkulation_MS6+1'!$Q$30)/100*'detail_MS6+1'!CB18</f>
        <v>0</v>
      </c>
      <c r="J326" s="206">
        <f t="shared" si="24"/>
        <v>0</v>
      </c>
    </row>
    <row r="327" spans="1:10" outlineLevel="1">
      <c r="A327" s="1">
        <f t="shared" si="30"/>
        <v>0</v>
      </c>
      <c r="C327" s="172">
        <f>('Kalkulation_MS6+1'!$R$30)/100*'detail_MS6+1'!B19</f>
        <v>0</v>
      </c>
      <c r="D327" s="172">
        <f>('Kalkulation_MS6+1'!$R$30)/100*'detail_MS6+1'!O19</f>
        <v>0</v>
      </c>
      <c r="E327" s="172">
        <f>('Kalkulation_MS6+1'!$R$30)/100*'detail_MS6+1'!AB19</f>
        <v>0</v>
      </c>
      <c r="F327" s="172">
        <f>('Kalkulation_MS6+1'!$R$30)/100*'detail_MS6+1'!AO19</f>
        <v>0</v>
      </c>
      <c r="G327" s="172">
        <f>('Kalkulation_MS6+1'!$R$30)/100*'detail_MS6+1'!BB19</f>
        <v>0</v>
      </c>
      <c r="H327" s="172">
        <f>('Kalkulation_MS6+1'!$R$30)/100*'detail_MS6+1'!BO19</f>
        <v>0</v>
      </c>
      <c r="I327" s="172">
        <f>('Kalkulation_MS6+1'!$R$30)/100*'detail_MS6+1'!CB19</f>
        <v>0</v>
      </c>
      <c r="J327" s="206">
        <f t="shared" si="24"/>
        <v>0</v>
      </c>
    </row>
    <row r="328" spans="1:10" outlineLevel="1">
      <c r="A328" s="1">
        <f t="shared" si="30"/>
        <v>0</v>
      </c>
      <c r="C328" s="172">
        <f>('Kalkulation_MS6+1'!$S$30)/100*'detail_MS6+1'!$B20</f>
        <v>0</v>
      </c>
      <c r="D328" s="172">
        <f>('Kalkulation_MS6+1'!$S$30)/100*'detail_MS6+1'!$O20</f>
        <v>0</v>
      </c>
      <c r="E328" s="172">
        <f>('Kalkulation_MS6+1'!$S$30)/100*'detail_MS6+1'!$AB20</f>
        <v>0</v>
      </c>
      <c r="F328" s="172">
        <f>('Kalkulation_MS6+1'!$S$30)/100*'detail_MS6+1'!$AO20</f>
        <v>0</v>
      </c>
      <c r="G328" s="172">
        <f>('Kalkulation_MS6+1'!$S$30)/100*'detail_MS6+1'!$BB20</f>
        <v>0</v>
      </c>
      <c r="H328" s="172">
        <f>('Kalkulation_MS6+1'!$S$30)/100*'detail_MS6+1'!$BO20</f>
        <v>0</v>
      </c>
      <c r="I328" s="172">
        <f>('Kalkulation_MS6+1'!$S$30)/100*'detail_MS6+1'!$CB20</f>
        <v>0</v>
      </c>
      <c r="J328" s="206">
        <f t="shared" si="24"/>
        <v>0</v>
      </c>
    </row>
    <row r="329" spans="1:10" outlineLevel="1">
      <c r="A329" s="1">
        <f t="shared" si="30"/>
        <v>0</v>
      </c>
      <c r="C329" s="172">
        <f>('Kalkulation_MS6+1'!$T$30)/100*'detail_MS6+1'!$B21</f>
        <v>0</v>
      </c>
      <c r="D329" s="172">
        <f>('Kalkulation_MS6+1'!$T$30)/100*'detail_MS6+1'!$O21</f>
        <v>0</v>
      </c>
      <c r="E329" s="172">
        <f>('Kalkulation_MS6+1'!$T$30)/100*'detail_MS6+1'!$AB21</f>
        <v>0</v>
      </c>
      <c r="F329" s="172">
        <f>('Kalkulation_MS6+1'!$T$30)/100*'detail_MS6+1'!$AO21</f>
        <v>0</v>
      </c>
      <c r="G329" s="172">
        <f>('Kalkulation_MS6+1'!$T$30)/100*'detail_MS6+1'!$BB21</f>
        <v>0</v>
      </c>
      <c r="H329" s="172">
        <f>('Kalkulation_MS6+1'!$T$30)/100*'detail_MS6+1'!$BO21</f>
        <v>0</v>
      </c>
      <c r="I329" s="172">
        <f>('Kalkulation_MS6+1'!$T$30)/100*'detail_MS6+1'!$CB21</f>
        <v>0</v>
      </c>
      <c r="J329" s="206">
        <f t="shared" si="24"/>
        <v>0</v>
      </c>
    </row>
    <row r="330" spans="1:10" outlineLevel="1">
      <c r="A330" s="1">
        <f t="shared" si="30"/>
        <v>0</v>
      </c>
      <c r="C330" s="172">
        <f>('Kalkulation_MS6+1'!$U$30)/100*'detail_MS6+1'!$B22</f>
        <v>0</v>
      </c>
      <c r="D330" s="172">
        <f>('Kalkulation_MS6+1'!$U$30)/100*'detail_MS6+1'!$O22</f>
        <v>0</v>
      </c>
      <c r="E330" s="172">
        <f>('Kalkulation_MS6+1'!$U$30)/100*'detail_MS6+1'!$AB22</f>
        <v>0</v>
      </c>
      <c r="F330" s="172">
        <f>('Kalkulation_MS6+1'!$U$30)/100*'detail_MS6+1'!$AO22</f>
        <v>0</v>
      </c>
      <c r="G330" s="172">
        <f>('Kalkulation_MS6+1'!$U$30)/100*'detail_MS6+1'!$BB22</f>
        <v>0</v>
      </c>
      <c r="H330" s="172">
        <f>('Kalkulation_MS6+1'!$U$30)/100*'detail_MS6+1'!$BO22</f>
        <v>0</v>
      </c>
      <c r="I330" s="172">
        <f>('Kalkulation_MS6+1'!$U$30)/100*'detail_MS6+1'!$CB22</f>
        <v>0</v>
      </c>
      <c r="J330" s="206">
        <f t="shared" si="24"/>
        <v>0</v>
      </c>
    </row>
    <row r="331" spans="1:10" outlineLevel="1">
      <c r="A331" s="1">
        <f t="shared" si="30"/>
        <v>0</v>
      </c>
      <c r="C331" s="172">
        <f>('Kalkulation_MS6+1'!$V$30)/100*'detail_MS6+1'!$B23</f>
        <v>0</v>
      </c>
      <c r="D331" s="172">
        <f>('Kalkulation_MS6+1'!$V$30)/100*'detail_MS6+1'!$O23</f>
        <v>0</v>
      </c>
      <c r="E331" s="172">
        <f>('Kalkulation_MS6+1'!$V$30)/100*'detail_MS6+1'!$AB23</f>
        <v>0</v>
      </c>
      <c r="F331" s="172">
        <f>('Kalkulation_MS6+1'!$V$30)/100*'detail_MS6+1'!$AO23</f>
        <v>0</v>
      </c>
      <c r="G331" s="172">
        <f>('Kalkulation_MS6+1'!$V$30)/100*'detail_MS6+1'!$BB23</f>
        <v>0</v>
      </c>
      <c r="H331" s="172">
        <f>('Kalkulation_MS6+1'!$V$30)/100*'detail_MS6+1'!$BO23</f>
        <v>0</v>
      </c>
      <c r="I331" s="172">
        <f>('Kalkulation_MS6+1'!$V$30)/100*'detail_MS6+1'!$CB23</f>
        <v>0</v>
      </c>
      <c r="J331" s="206">
        <f t="shared" si="24"/>
        <v>0</v>
      </c>
    </row>
    <row r="332" spans="1:10" outlineLevel="1">
      <c r="A332" s="1">
        <f t="shared" si="30"/>
        <v>0</v>
      </c>
      <c r="C332" s="172">
        <f>('Kalkulation_MS6+1'!$W$30)/100*'detail_MS6+1'!$B24</f>
        <v>0</v>
      </c>
      <c r="D332" s="172">
        <f>('Kalkulation_MS6+1'!$W$30)/100*'detail_MS6+1'!$O24</f>
        <v>0</v>
      </c>
      <c r="E332" s="172">
        <f>('Kalkulation_MS6+1'!$W$30)/100*'detail_MS6+1'!$AB24</f>
        <v>0</v>
      </c>
      <c r="F332" s="172">
        <f>('Kalkulation_MS6+1'!$W$30)/100*'detail_MS6+1'!$AO24</f>
        <v>0</v>
      </c>
      <c r="G332" s="172">
        <f>('Kalkulation_MS6+1'!$W$30)/100*'detail_MS6+1'!$BB24</f>
        <v>0</v>
      </c>
      <c r="H332" s="172">
        <f>('Kalkulation_MS6+1'!$W$30)/100*'detail_MS6+1'!$BO24</f>
        <v>0</v>
      </c>
      <c r="I332" s="172">
        <f>('Kalkulation_MS6+1'!$W$30)/100*'detail_MS6+1'!$CB24</f>
        <v>0</v>
      </c>
      <c r="J332" s="206">
        <f t="shared" si="24"/>
        <v>0</v>
      </c>
    </row>
    <row r="333" spans="1:10" outlineLevel="1">
      <c r="A333" s="1">
        <f t="shared" si="30"/>
        <v>0</v>
      </c>
      <c r="C333" s="172">
        <f>('Kalkulation_MS6+1'!$X$30)/100*'detail_MS6+1'!$B25</f>
        <v>0</v>
      </c>
      <c r="D333" s="172">
        <f>('Kalkulation_MS6+1'!$X$30)/100*'detail_MS6+1'!$O25</f>
        <v>0</v>
      </c>
      <c r="E333" s="172">
        <f>('Kalkulation_MS6+1'!$X$30)/100*'detail_MS6+1'!$AB25</f>
        <v>0</v>
      </c>
      <c r="F333" s="172">
        <f>('Kalkulation_MS6+1'!$X$30)/100*'detail_MS6+1'!$AO25</f>
        <v>0</v>
      </c>
      <c r="G333" s="172">
        <f>('Kalkulation_MS6+1'!$X$30)/100*'detail_MS6+1'!$BB25</f>
        <v>0</v>
      </c>
      <c r="H333" s="172">
        <f>('Kalkulation_MS6+1'!$X$30)/100*'detail_MS6+1'!$BO25</f>
        <v>0</v>
      </c>
      <c r="I333" s="172">
        <f>('Kalkulation_MS6+1'!$X$30)/100*'detail_MS6+1'!$CB25</f>
        <v>0</v>
      </c>
      <c r="J333" s="206">
        <f t="shared" si="24"/>
        <v>0</v>
      </c>
    </row>
    <row r="334" spans="1:10" outlineLevel="1">
      <c r="A334" s="1">
        <f t="shared" si="30"/>
        <v>0</v>
      </c>
      <c r="C334" s="172">
        <f>('Kalkulation_MS6+1'!$Y$30)/100*'detail_MS6+1'!$B26</f>
        <v>0</v>
      </c>
      <c r="D334" s="172">
        <f>('Kalkulation_MS6+1'!$Y$30)/100*'detail_MS6+1'!$O26</f>
        <v>0</v>
      </c>
      <c r="E334" s="172">
        <f>('Kalkulation_MS6+1'!$Y$30)/100*'detail_MS6+1'!$AB26</f>
        <v>0</v>
      </c>
      <c r="F334" s="172">
        <f>('Kalkulation_MS6+1'!$Y$30)/100*'detail_MS6+1'!$AO26</f>
        <v>0</v>
      </c>
      <c r="G334" s="172">
        <f>('Kalkulation_MS6+1'!$Y$30)/100*'detail_MS6+1'!$BB26</f>
        <v>0</v>
      </c>
      <c r="H334" s="172">
        <f>('Kalkulation_MS6+1'!$Y$30)/100*'detail_MS6+1'!$BO26</f>
        <v>0</v>
      </c>
      <c r="I334" s="172">
        <f>('Kalkulation_MS6+1'!$Y$30)/100*'detail_MS6+1'!$CB26</f>
        <v>0</v>
      </c>
      <c r="J334" s="206">
        <f t="shared" si="24"/>
        <v>0</v>
      </c>
    </row>
    <row r="335" spans="1:10" outlineLevel="1">
      <c r="A335" s="1">
        <f t="shared" si="30"/>
        <v>0</v>
      </c>
      <c r="C335" s="172">
        <f>('Kalkulation_MS6+1'!$Z$30)/100*'detail_MS6+1'!$B27</f>
        <v>0</v>
      </c>
      <c r="D335" s="172">
        <f>('Kalkulation_MS6+1'!$Z$30)/100*'detail_MS6+1'!$O27</f>
        <v>0</v>
      </c>
      <c r="E335" s="172">
        <f>('Kalkulation_MS6+1'!$Z$30)/100*'detail_MS6+1'!$AB27</f>
        <v>0</v>
      </c>
      <c r="F335" s="172">
        <f>('Kalkulation_MS6+1'!$Z$30)/100*'detail_MS6+1'!$AO27</f>
        <v>0</v>
      </c>
      <c r="G335" s="172">
        <f>('Kalkulation_MS6+1'!$Z$30)/100*'detail_MS6+1'!$BB27</f>
        <v>0</v>
      </c>
      <c r="H335" s="172">
        <f>('Kalkulation_MS6+1'!$Z$30)/100*'detail_MS6+1'!$BO27</f>
        <v>0</v>
      </c>
      <c r="I335" s="172">
        <f>('Kalkulation_MS6+1'!$Z$30)/100*'detail_MS6+1'!$CB27</f>
        <v>0</v>
      </c>
      <c r="J335" s="206">
        <f t="shared" si="24"/>
        <v>0</v>
      </c>
    </row>
    <row r="336" spans="1:10" outlineLevel="1">
      <c r="A336" s="1">
        <f t="shared" si="30"/>
        <v>0</v>
      </c>
      <c r="C336" s="172">
        <f>('Kalkulation_MS6+1'!$AA$30)/100*'detail_MS6+1'!$B28</f>
        <v>0</v>
      </c>
      <c r="D336" s="172">
        <f>('Kalkulation_MS6+1'!$AA$30)/100*'detail_MS6+1'!$O28</f>
        <v>0</v>
      </c>
      <c r="E336" s="172">
        <f>('Kalkulation_MS6+1'!$AA$30)/100*'detail_MS6+1'!$AB28</f>
        <v>0</v>
      </c>
      <c r="F336" s="172">
        <f>('Kalkulation_MS6+1'!$AA$30)/100*'detail_MS6+1'!$AO28</f>
        <v>0</v>
      </c>
      <c r="G336" s="172">
        <f>('Kalkulation_MS6+1'!$AA$30)/100*'detail_MS6+1'!$BB28</f>
        <v>0</v>
      </c>
      <c r="H336" s="172">
        <f>('Kalkulation_MS6+1'!$AA$30)/100*'detail_MS6+1'!$BO28</f>
        <v>0</v>
      </c>
      <c r="I336" s="172">
        <f>('Kalkulation_MS6+1'!$AA$30)/100*'detail_MS6+1'!$CB28</f>
        <v>0</v>
      </c>
      <c r="J336" s="206">
        <f t="shared" si="24"/>
        <v>0</v>
      </c>
    </row>
    <row r="337" spans="1:10" outlineLevel="1">
      <c r="A337" s="1">
        <f t="shared" si="30"/>
        <v>0</v>
      </c>
      <c r="C337" s="172">
        <f>('Kalkulation_MS6+1'!$AB$30)/100*'detail_MS6+1'!$B29</f>
        <v>0</v>
      </c>
      <c r="D337" s="172">
        <f>('Kalkulation_MS6+1'!$AB$30)/100*'detail_MS6+1'!$O29</f>
        <v>0</v>
      </c>
      <c r="E337" s="172">
        <f>('Kalkulation_MS6+1'!$AB$30)/100*'detail_MS6+1'!$AB29</f>
        <v>0</v>
      </c>
      <c r="F337" s="172">
        <f>('Kalkulation_MS6+1'!$AB$30)/100*'detail_MS6+1'!$AO29</f>
        <v>0</v>
      </c>
      <c r="G337" s="172">
        <f>('Kalkulation_MS6+1'!$AB$30)/100*'detail_MS6+1'!$BB29</f>
        <v>0</v>
      </c>
      <c r="H337" s="172">
        <f>('Kalkulation_MS6+1'!$AB$30)/100*'detail_MS6+1'!$BO29</f>
        <v>0</v>
      </c>
      <c r="I337" s="172">
        <f>('Kalkulation_MS6+1'!$AB$30)/100*'detail_MS6+1'!$CB29</f>
        <v>0</v>
      </c>
      <c r="J337" s="206">
        <f t="shared" si="24"/>
        <v>0</v>
      </c>
    </row>
    <row r="338" spans="1:10" outlineLevel="1">
      <c r="A338" s="1">
        <f t="shared" si="30"/>
        <v>0</v>
      </c>
      <c r="C338" s="172">
        <f>('Kalkulation_MS6+1'!$AC$30)/100*'detail_MS6+1'!$B30</f>
        <v>0</v>
      </c>
      <c r="D338" s="172">
        <f>('Kalkulation_MS6+1'!$AC$30)/100*'detail_MS6+1'!$O30</f>
        <v>0</v>
      </c>
      <c r="E338" s="172">
        <f>('Kalkulation_MS6+1'!$AC$30)/100*'detail_MS6+1'!$AB30</f>
        <v>0</v>
      </c>
      <c r="F338" s="172">
        <f>('Kalkulation_MS6+1'!$AC$30)/100*'detail_MS6+1'!$AO30</f>
        <v>0</v>
      </c>
      <c r="G338" s="172">
        <f>('Kalkulation_MS6+1'!$AC$30)/100*'detail_MS6+1'!$BB30</f>
        <v>0</v>
      </c>
      <c r="H338" s="172">
        <f>('Kalkulation_MS6+1'!$AC$30)/100*'detail_MS6+1'!$BO30</f>
        <v>0</v>
      </c>
      <c r="I338" s="172">
        <f>('Kalkulation_MS6+1'!$AC$30)/100*'detail_MS6+1'!$CB30</f>
        <v>0</v>
      </c>
      <c r="J338" s="206">
        <f t="shared" si="24"/>
        <v>0</v>
      </c>
    </row>
    <row r="339" spans="1:10" outlineLevel="1">
      <c r="A339" s="1">
        <f t="shared" si="30"/>
        <v>0</v>
      </c>
      <c r="C339" s="172">
        <f>('Kalkulation_MS6+1'!$AD$30)/100*'detail_MS6+1'!$B31</f>
        <v>0</v>
      </c>
      <c r="D339" s="172">
        <f>('Kalkulation_MS6+1'!$AD$30)/100*'detail_MS6+1'!$O31</f>
        <v>0</v>
      </c>
      <c r="E339" s="172">
        <f>('Kalkulation_MS6+1'!$AD$30)/100*'detail_MS6+1'!$AB31</f>
        <v>0</v>
      </c>
      <c r="F339" s="172">
        <f>('Kalkulation_MS6+1'!$AD$30)/100*'detail_MS6+1'!$AO31</f>
        <v>0</v>
      </c>
      <c r="G339" s="172">
        <f>('Kalkulation_MS6+1'!$AD$30)/100*'detail_MS6+1'!$BB31</f>
        <v>0</v>
      </c>
      <c r="H339" s="172">
        <f>('Kalkulation_MS6+1'!$AD$30)/100*'detail_MS6+1'!$BO31</f>
        <v>0</v>
      </c>
      <c r="I339" s="172">
        <f>('Kalkulation_MS6+1'!$AD$30)/100*'detail_MS6+1'!$CB31</f>
        <v>0</v>
      </c>
      <c r="J339" s="206">
        <f t="shared" si="24"/>
        <v>0</v>
      </c>
    </row>
    <row r="340" spans="1:10" outlineLevel="1">
      <c r="A340" s="1">
        <f t="shared" si="30"/>
        <v>0</v>
      </c>
      <c r="C340" s="172">
        <f>('Kalkulation_MS6+1'!$AE$30)/100*'detail_MS6+1'!$B32</f>
        <v>0</v>
      </c>
      <c r="D340" s="172">
        <f>('Kalkulation_MS6+1'!$AE$30)/100*'detail_MS6+1'!$O32</f>
        <v>0</v>
      </c>
      <c r="E340" s="172">
        <f>('Kalkulation_MS6+1'!$AE$30)/100*'detail_MS6+1'!$AB32</f>
        <v>0</v>
      </c>
      <c r="F340" s="172">
        <f>('Kalkulation_MS6+1'!$AE$30)/100*'detail_MS6+1'!$AO32</f>
        <v>0</v>
      </c>
      <c r="G340" s="172">
        <f>('Kalkulation_MS6+1'!$AE$30)/100*'detail_MS6+1'!$BB32</f>
        <v>0</v>
      </c>
      <c r="H340" s="172">
        <f>('Kalkulation_MS6+1'!$AE$30)/100*'detail_MS6+1'!$BO32</f>
        <v>0</v>
      </c>
      <c r="I340" s="172">
        <f>('Kalkulation_MS6+1'!$AE$30)/100*'detail_MS6+1'!$CB32</f>
        <v>0</v>
      </c>
      <c r="J340" s="206">
        <f t="shared" si="24"/>
        <v>0</v>
      </c>
    </row>
    <row r="341" spans="1:10" outlineLevel="1">
      <c r="A341" s="1">
        <f t="shared" si="30"/>
        <v>0</v>
      </c>
      <c r="C341" s="172">
        <f>('Kalkulation_MS6+1'!$AF$30)/100*'detail_MS6+1'!$B33</f>
        <v>0</v>
      </c>
      <c r="D341" s="172">
        <f>('Kalkulation_MS6+1'!$AF$30)/100*'detail_MS6+1'!$O33</f>
        <v>0</v>
      </c>
      <c r="E341" s="172">
        <f>('Kalkulation_MS6+1'!$AF$30)/100*'detail_MS6+1'!$AB33</f>
        <v>0</v>
      </c>
      <c r="F341" s="172">
        <f>('Kalkulation_MS6+1'!$AF$30)/100*'detail_MS6+1'!$AO33</f>
        <v>0</v>
      </c>
      <c r="G341" s="172">
        <f>('Kalkulation_MS6+1'!$AF$30)/100*'detail_MS6+1'!$BB33</f>
        <v>0</v>
      </c>
      <c r="H341" s="172">
        <f>('Kalkulation_MS6+1'!$AF$30)/100*'detail_MS6+1'!$BO33</f>
        <v>0</v>
      </c>
      <c r="I341" s="172">
        <f>('Kalkulation_MS6+1'!$AF$30)/100*'detail_MS6+1'!$CB33</f>
        <v>0</v>
      </c>
      <c r="J341" s="206">
        <f t="shared" si="24"/>
        <v>0</v>
      </c>
    </row>
    <row r="342" spans="1:10" outlineLevel="1">
      <c r="A342" s="1">
        <f t="shared" si="30"/>
        <v>0</v>
      </c>
      <c r="C342" s="172">
        <f>('Kalkulation_MS6+1'!$AG$30)/100*'detail_MS6+1'!$B34</f>
        <v>0</v>
      </c>
      <c r="D342" s="172">
        <f>('Kalkulation_MS6+1'!$AG$30)/100*'detail_MS6+1'!$O34</f>
        <v>0</v>
      </c>
      <c r="E342" s="172">
        <f>('Kalkulation_MS6+1'!$AG$30)/100*'detail_MS6+1'!$AB34</f>
        <v>0</v>
      </c>
      <c r="F342" s="172">
        <f>('Kalkulation_MS6+1'!$AG$30)/100*'detail_MS6+1'!$AO34</f>
        <v>0</v>
      </c>
      <c r="G342" s="172">
        <f>('Kalkulation_MS6+1'!$AG$30)/100*'detail_MS6+1'!$BB34</f>
        <v>0</v>
      </c>
      <c r="H342" s="172">
        <f>('Kalkulation_MS6+1'!$AG$30)/100*'detail_MS6+1'!$BO34</f>
        <v>0</v>
      </c>
      <c r="I342" s="172">
        <f>('Kalkulation_MS6+1'!$AG$30)/100*'detail_MS6+1'!$CB34</f>
        <v>0</v>
      </c>
      <c r="J342" s="206">
        <f t="shared" si="24"/>
        <v>0</v>
      </c>
    </row>
    <row r="343" spans="1:10" outlineLevel="1">
      <c r="A343" s="1">
        <f t="shared" si="30"/>
        <v>0</v>
      </c>
      <c r="C343" s="172">
        <f>('Kalkulation_MS6+1'!$AH$30)/100*'detail_MS6+1'!$B35</f>
        <v>0</v>
      </c>
      <c r="D343" s="172">
        <f>('Kalkulation_MS6+1'!$AH$30)/100*'detail_MS6+1'!$O35</f>
        <v>0</v>
      </c>
      <c r="E343" s="172">
        <f>('Kalkulation_MS6+1'!$AH$30)/100*'detail_MS6+1'!$AB35</f>
        <v>0</v>
      </c>
      <c r="F343" s="172">
        <f>('Kalkulation_MS6+1'!$AH$30)/100*'detail_MS6+1'!$AO35</f>
        <v>0</v>
      </c>
      <c r="G343" s="172">
        <f>('Kalkulation_MS6+1'!$AH$30)/100*'detail_MS6+1'!$BB35</f>
        <v>0</v>
      </c>
      <c r="H343" s="172">
        <f>('Kalkulation_MS6+1'!$AH$30)/100*'detail_MS6+1'!$BO35</f>
        <v>0</v>
      </c>
      <c r="I343" s="172">
        <f>('Kalkulation_MS6+1'!$AH$30)/100*'detail_MS6+1'!$CB35</f>
        <v>0</v>
      </c>
      <c r="J343" s="206">
        <f t="shared" si="24"/>
        <v>0</v>
      </c>
    </row>
    <row r="344" spans="1:10" outlineLevel="1">
      <c r="A344" s="1">
        <f t="shared" si="30"/>
        <v>0</v>
      </c>
      <c r="C344" s="172">
        <f>('Kalkulation_MS6+1'!$AI$30)/100*'detail_MS6+1'!$B36</f>
        <v>0</v>
      </c>
      <c r="D344" s="172">
        <f>('Kalkulation_MS6+1'!$AI$30)/100*'detail_MS6+1'!$O36</f>
        <v>0</v>
      </c>
      <c r="E344" s="172">
        <f>('Kalkulation_MS6+1'!$AI$30)/100*'detail_MS6+1'!$AB36</f>
        <v>0</v>
      </c>
      <c r="F344" s="172">
        <f>('Kalkulation_MS6+1'!$AI$30)/100*'detail_MS6+1'!$AO36</f>
        <v>0</v>
      </c>
      <c r="G344" s="172">
        <f>('Kalkulation_MS6+1'!$AI$30)/100*'detail_MS6+1'!$BB36</f>
        <v>0</v>
      </c>
      <c r="H344" s="172">
        <f>('Kalkulation_MS6+1'!$AI$30)/100*'detail_MS6+1'!$BO36</f>
        <v>0</v>
      </c>
      <c r="I344" s="172">
        <f>('Kalkulation_MS6+1'!$AI$30)/100*'detail_MS6+1'!$CB36</f>
        <v>0</v>
      </c>
      <c r="J344" s="206">
        <f t="shared" si="24"/>
        <v>0</v>
      </c>
    </row>
    <row r="345" spans="1:10" outlineLevel="1">
      <c r="A345" s="1">
        <f t="shared" si="30"/>
        <v>0</v>
      </c>
      <c r="C345" s="172">
        <f>('Kalkulation_MS6+1'!$AJ$30)/100*'detail_MS6+1'!$B37</f>
        <v>0</v>
      </c>
      <c r="D345" s="172">
        <f>('Kalkulation_MS6+1'!$AJ$30)/100*'detail_MS6+1'!$O37</f>
        <v>0</v>
      </c>
      <c r="E345" s="172">
        <f>('Kalkulation_MS6+1'!$AJ$30)/100*'detail_MS6+1'!$AB37</f>
        <v>0</v>
      </c>
      <c r="F345" s="172">
        <f>('Kalkulation_MS6+1'!$AJ$30)/100*'detail_MS6+1'!$AO37</f>
        <v>0</v>
      </c>
      <c r="G345" s="172">
        <f>('Kalkulation_MS6+1'!$AJ$30)/100*'detail_MS6+1'!$BB37</f>
        <v>0</v>
      </c>
      <c r="H345" s="172">
        <f>('Kalkulation_MS6+1'!$AJ$30)/100*'detail_MS6+1'!$BO37</f>
        <v>0</v>
      </c>
      <c r="I345" s="172">
        <f>('Kalkulation_MS6+1'!$AJ$30)/100*'detail_MS6+1'!$CB37</f>
        <v>0</v>
      </c>
      <c r="J345" s="206">
        <f t="shared" si="24"/>
        <v>0</v>
      </c>
    </row>
    <row r="346" spans="1:10" outlineLevel="1">
      <c r="A346" s="1">
        <f t="shared" si="30"/>
        <v>0</v>
      </c>
      <c r="C346" s="172">
        <f>('Kalkulation_MS6+1'!$AK$30)/100*'detail_MS6+1'!$B38</f>
        <v>0</v>
      </c>
      <c r="D346" s="172">
        <f>('Kalkulation_MS6+1'!$AK$30)/100*'detail_MS6+1'!$O38</f>
        <v>0</v>
      </c>
      <c r="E346" s="172">
        <f>('Kalkulation_MS6+1'!$AK$30)/100*'detail_MS6+1'!$AB38</f>
        <v>0</v>
      </c>
      <c r="F346" s="172">
        <f>('Kalkulation_MS6+1'!$AK$30)/100*'detail_MS6+1'!$AO38</f>
        <v>0</v>
      </c>
      <c r="G346" s="172">
        <f>('Kalkulation_MS6+1'!$AK$30)/100*'detail_MS6+1'!$BB38</f>
        <v>0</v>
      </c>
      <c r="H346" s="172">
        <f>('Kalkulation_MS6+1'!$AK$30)/100*'detail_MS6+1'!$BO38</f>
        <v>0</v>
      </c>
      <c r="I346" s="172">
        <f>('Kalkulation_MS6+1'!$AK$30)/100*'detail_MS6+1'!$CB38</f>
        <v>0</v>
      </c>
      <c r="J346" s="206">
        <f t="shared" si="24"/>
        <v>0</v>
      </c>
    </row>
    <row r="347" spans="1:10" outlineLevel="1">
      <c r="A347" s="1">
        <f t="shared" si="30"/>
        <v>0</v>
      </c>
      <c r="C347" s="172">
        <f>('Kalkulation_MS6+1'!$AL$30)/100*'detail_MS6+1'!$B39</f>
        <v>0</v>
      </c>
      <c r="D347" s="172">
        <f>('Kalkulation_MS6+1'!$AL$30)/100*'detail_MS6+1'!$O39</f>
        <v>0</v>
      </c>
      <c r="E347" s="172">
        <f>('Kalkulation_MS6+1'!$AL$30)/100*'detail_MS6+1'!$AB39</f>
        <v>0</v>
      </c>
      <c r="F347" s="172">
        <f>('Kalkulation_MS6+1'!$AL$30)/100*'detail_MS6+1'!$AO39</f>
        <v>0</v>
      </c>
      <c r="G347" s="172">
        <f>('Kalkulation_MS6+1'!$AL$30)/100*'detail_MS6+1'!$BB39</f>
        <v>0</v>
      </c>
      <c r="H347" s="172">
        <f>('Kalkulation_MS6+1'!$AL$30)/100*'detail_MS6+1'!$BO39</f>
        <v>0</v>
      </c>
      <c r="I347" s="172">
        <f>('Kalkulation_MS6+1'!$AL$30)/100*'detail_MS6+1'!$CB39</f>
        <v>0</v>
      </c>
      <c r="J347" s="206">
        <f t="shared" si="24"/>
        <v>0</v>
      </c>
    </row>
    <row r="348" spans="1:10" outlineLevel="1">
      <c r="A348" s="1">
        <f t="shared" si="30"/>
        <v>0</v>
      </c>
      <c r="C348" s="172">
        <f>('Kalkulation_MS6+1'!$AM$30)/100*'detail_MS6+1'!$B40</f>
        <v>0</v>
      </c>
      <c r="D348" s="172">
        <f>('Kalkulation_MS6+1'!$AM$30)/100*'detail_MS6+1'!$O40</f>
        <v>0</v>
      </c>
      <c r="E348" s="172">
        <f>('Kalkulation_MS6+1'!$AM$30)/100*'detail_MS6+1'!$AB40</f>
        <v>0</v>
      </c>
      <c r="F348" s="172">
        <f>('Kalkulation_MS6+1'!$AM$30)/100*'detail_MS6+1'!$AO40</f>
        <v>0</v>
      </c>
      <c r="G348" s="172">
        <f>('Kalkulation_MS6+1'!$AM$30)/100*'detail_MS6+1'!$BB40</f>
        <v>0</v>
      </c>
      <c r="H348" s="172">
        <f>('Kalkulation_MS6+1'!$AM$30)/100*'detail_MS6+1'!$BO40</f>
        <v>0</v>
      </c>
      <c r="I348" s="172">
        <f>('Kalkulation_MS6+1'!$AM$30)/100*'detail_MS6+1'!$CB40</f>
        <v>0</v>
      </c>
      <c r="J348" s="206">
        <f t="shared" si="24"/>
        <v>0</v>
      </c>
    </row>
    <row r="349" spans="1:10" outlineLevel="1">
      <c r="A349" s="1">
        <f t="shared" si="30"/>
        <v>0</v>
      </c>
      <c r="C349" s="172">
        <f>('Kalkulation_MS6+1'!$AN$30)/100*'detail_MS6+1'!$B41</f>
        <v>0</v>
      </c>
      <c r="D349" s="172">
        <f>('Kalkulation_MS6+1'!$AN$30)/100*'detail_MS6+1'!$O41</f>
        <v>0</v>
      </c>
      <c r="E349" s="172">
        <f>('Kalkulation_MS6+1'!$AN$30)/100*'detail_MS6+1'!$AB41</f>
        <v>0</v>
      </c>
      <c r="F349" s="172">
        <f>('Kalkulation_MS6+1'!$AN$30)/100*'detail_MS6+1'!$AO41</f>
        <v>0</v>
      </c>
      <c r="G349" s="172">
        <f>('Kalkulation_MS6+1'!$AN$30)/100*'detail_MS6+1'!$BB41</f>
        <v>0</v>
      </c>
      <c r="H349" s="172">
        <f>('Kalkulation_MS6+1'!$AN$30)/100*'detail_MS6+1'!$BO41</f>
        <v>0</v>
      </c>
      <c r="I349" s="172">
        <f>('Kalkulation_MS6+1'!$AN$30)/100*'detail_MS6+1'!$CB41</f>
        <v>0</v>
      </c>
      <c r="J349" s="206">
        <f t="shared" si="24"/>
        <v>0</v>
      </c>
    </row>
    <row r="350" spans="1:10" outlineLevel="1">
      <c r="A350" s="1">
        <f t="shared" si="30"/>
        <v>0</v>
      </c>
      <c r="C350" s="172">
        <f>('Kalkulation_MS6+1'!$AO$30)/100*'detail_MS6+1'!$B42</f>
        <v>0</v>
      </c>
      <c r="D350" s="172">
        <f>('Kalkulation_MS6+1'!$AO$30)/100*'detail_MS6+1'!$O42</f>
        <v>0</v>
      </c>
      <c r="E350" s="172">
        <f>('Kalkulation_MS6+1'!$AO$30)/100*'detail_MS6+1'!$AB42</f>
        <v>0</v>
      </c>
      <c r="F350" s="172">
        <f>('Kalkulation_MS6+1'!$AO$30)/100*'detail_MS6+1'!$AO42</f>
        <v>0</v>
      </c>
      <c r="G350" s="172">
        <f>('Kalkulation_MS6+1'!$AO$30)/100*'detail_MS6+1'!$BB42</f>
        <v>0</v>
      </c>
      <c r="H350" s="172">
        <f>('Kalkulation_MS6+1'!$AO$30)/100*'detail_MS6+1'!$BO42</f>
        <v>0</v>
      </c>
      <c r="I350" s="172">
        <f>('Kalkulation_MS6+1'!$AO$30)/100*'detail_MS6+1'!$CB42</f>
        <v>0</v>
      </c>
      <c r="J350" s="206">
        <f t="shared" si="24"/>
        <v>0</v>
      </c>
    </row>
    <row r="351" spans="1:10" outlineLevel="1">
      <c r="A351" s="1">
        <f t="shared" si="30"/>
        <v>0</v>
      </c>
      <c r="C351" s="172">
        <f>('Kalkulation_MS6+1'!$AP$30)/100*'detail_MS6+1'!$B43</f>
        <v>0</v>
      </c>
      <c r="D351" s="172">
        <f>('Kalkulation_MS6+1'!$AP$30)/100*'detail_MS6+1'!$O43</f>
        <v>0</v>
      </c>
      <c r="E351" s="172">
        <f>('Kalkulation_MS6+1'!$AP$30)/100*'detail_MS6+1'!$AB43</f>
        <v>0</v>
      </c>
      <c r="F351" s="172">
        <f>('Kalkulation_MS6+1'!$AP$30)/100*'detail_MS6+1'!$AO43</f>
        <v>0</v>
      </c>
      <c r="G351" s="172">
        <f>('Kalkulation_MS6+1'!$AP$30)/100*'detail_MS6+1'!$BB43</f>
        <v>0</v>
      </c>
      <c r="H351" s="172">
        <f>('Kalkulation_MS6+1'!$AP$30)/100*'detail_MS6+1'!$BO43</f>
        <v>0</v>
      </c>
      <c r="I351" s="172">
        <f>('Kalkulation_MS6+1'!$AP$30)/100*'detail_MS6+1'!$CB43</f>
        <v>0</v>
      </c>
      <c r="J351" s="206">
        <f t="shared" si="24"/>
        <v>0</v>
      </c>
    </row>
    <row r="352" spans="1:10" outlineLevel="1">
      <c r="A352" s="1">
        <f t="shared" si="30"/>
        <v>0</v>
      </c>
      <c r="C352" s="172">
        <f>('Kalkulation_MS6+1'!$AQ$30)/100*'detail_MS6+1'!$B44</f>
        <v>0</v>
      </c>
      <c r="D352" s="172">
        <f>('Kalkulation_MS6+1'!$AQ$30)/100*'detail_MS6+1'!$O44</f>
        <v>0</v>
      </c>
      <c r="E352" s="172">
        <f>('Kalkulation_MS6+1'!$AQ$30)/100*'detail_MS6+1'!$AB44</f>
        <v>0</v>
      </c>
      <c r="F352" s="172">
        <f>('Kalkulation_MS6+1'!$AQ$30)/100*'detail_MS6+1'!$AO44</f>
        <v>0</v>
      </c>
      <c r="G352" s="172">
        <f>('Kalkulation_MS6+1'!$AQ$30)/100*'detail_MS6+1'!$BB44</f>
        <v>0</v>
      </c>
      <c r="H352" s="172">
        <f>('Kalkulation_MS6+1'!$AQ$30)/100*'detail_MS6+1'!$BO44</f>
        <v>0</v>
      </c>
      <c r="I352" s="172">
        <f>('Kalkulation_MS6+1'!$AQ$30)/100*'detail_MS6+1'!$CB44</f>
        <v>0</v>
      </c>
      <c r="J352" s="206">
        <f t="shared" si="24"/>
        <v>0</v>
      </c>
    </row>
    <row r="353" spans="1:11" outlineLevel="1">
      <c r="A353" s="1">
        <f t="shared" si="30"/>
        <v>0</v>
      </c>
      <c r="C353" s="172">
        <f>('Kalkulation_MS6+1'!$AR$30)/100*'detail_MS6+1'!$B45</f>
        <v>0</v>
      </c>
      <c r="D353" s="172">
        <f>('Kalkulation_MS6+1'!$AR$30)/100*'detail_MS6+1'!$O45</f>
        <v>0</v>
      </c>
      <c r="E353" s="172">
        <f>('Kalkulation_MS6+1'!$AR$30)/100*'detail_MS6+1'!$AB45</f>
        <v>0</v>
      </c>
      <c r="F353" s="172">
        <f>('Kalkulation_MS6+1'!$AR$30)/100*'detail_MS6+1'!$AO45</f>
        <v>0</v>
      </c>
      <c r="G353" s="172">
        <f>('Kalkulation_MS6+1'!$AR$30)/100*'detail_MS6+1'!$BB45</f>
        <v>0</v>
      </c>
      <c r="H353" s="172">
        <f>('Kalkulation_MS6+1'!$AR$30)/100*'detail_MS6+1'!$BO45</f>
        <v>0</v>
      </c>
      <c r="I353" s="172">
        <f>('Kalkulation_MS6+1'!$AR$30)/100*'detail_MS6+1'!$CB45</f>
        <v>0</v>
      </c>
      <c r="J353" s="206">
        <f t="shared" si="24"/>
        <v>0</v>
      </c>
    </row>
    <row r="354" spans="1:11" outlineLevel="1">
      <c r="A354" s="1">
        <f t="shared" si="30"/>
        <v>0</v>
      </c>
      <c r="C354" s="172">
        <f>('Kalkulation_MS6+1'!$AS$30)/100*'detail_MS6+1'!$B46</f>
        <v>0</v>
      </c>
      <c r="D354" s="172">
        <f>('Kalkulation_MS6+1'!$AS$30)/100*'detail_MS6+1'!$O46</f>
        <v>0</v>
      </c>
      <c r="E354" s="172">
        <f>('Kalkulation_MS6+1'!$AS$30)/100*'detail_MS6+1'!$AB46</f>
        <v>0</v>
      </c>
      <c r="F354" s="172">
        <f>('Kalkulation_MS6+1'!$AS$30)/100*'detail_MS6+1'!$AO46</f>
        <v>0</v>
      </c>
      <c r="G354" s="172">
        <f>('Kalkulation_MS6+1'!$AS$30)/100*'detail_MS6+1'!$BB46</f>
        <v>0</v>
      </c>
      <c r="H354" s="172">
        <f>('Kalkulation_MS6+1'!$AS$30)/100*'detail_MS6+1'!$BO46</f>
        <v>0</v>
      </c>
      <c r="I354" s="172">
        <f>('Kalkulation_MS6+1'!$AS$30)/100*'detail_MS6+1'!$CB46</f>
        <v>0</v>
      </c>
      <c r="J354" s="206">
        <f t="shared" si="24"/>
        <v>0</v>
      </c>
    </row>
    <row r="355" spans="1:11" outlineLevel="1">
      <c r="A355" s="88" t="s">
        <v>448</v>
      </c>
      <c r="B355" s="88"/>
      <c r="C355" s="201">
        <f>SUM(C315:C354)</f>
        <v>0</v>
      </c>
      <c r="D355" s="201">
        <f t="shared" ref="D355:J355" si="31">SUM(D315:D354)</f>
        <v>0</v>
      </c>
      <c r="E355" s="201">
        <f t="shared" si="31"/>
        <v>0</v>
      </c>
      <c r="F355" s="201">
        <f t="shared" si="31"/>
        <v>0</v>
      </c>
      <c r="G355" s="201">
        <f t="shared" si="31"/>
        <v>0</v>
      </c>
      <c r="H355" s="201">
        <f t="shared" si="31"/>
        <v>0</v>
      </c>
      <c r="I355" s="201">
        <f t="shared" si="31"/>
        <v>0</v>
      </c>
      <c r="J355" s="79">
        <f t="shared" si="31"/>
        <v>0</v>
      </c>
      <c r="K355" s="172">
        <f>'Kalkulation_MS6+1'!AT56*7</f>
        <v>0</v>
      </c>
    </row>
    <row r="356" spans="1:11" outlineLevel="1">
      <c r="A356" s="203" t="s">
        <v>449</v>
      </c>
      <c r="J356" s="205">
        <f t="shared" si="24"/>
        <v>0</v>
      </c>
    </row>
    <row r="357" spans="1:11" outlineLevel="1">
      <c r="A357" s="1">
        <f t="shared" ref="A357:A396" si="32">A315</f>
        <v>0</v>
      </c>
      <c r="C357" s="172">
        <f>('Kalkulation_MS6+1'!$F$31)/100*'detail_MS6+1'!B7</f>
        <v>0</v>
      </c>
      <c r="D357" s="172">
        <f>('Kalkulation_MS6+1'!$F$31)/100*'detail_MS6+1'!O7</f>
        <v>0</v>
      </c>
      <c r="E357" s="172">
        <f>('Kalkulation_MS6+1'!$F$31)/100*'detail_MS6+1'!AB7</f>
        <v>0</v>
      </c>
      <c r="F357" s="172">
        <f>('Kalkulation_MS6+1'!$F$31)/100*'detail_MS6+1'!AO7</f>
        <v>0</v>
      </c>
      <c r="G357" s="172">
        <f>('Kalkulation_MS6+1'!$F$31)/100*'detail_MS6+1'!BB7</f>
        <v>0</v>
      </c>
      <c r="H357" s="172">
        <f>('Kalkulation_MS6+1'!$F$31)/100*'detail_MS6+1'!BO7</f>
        <v>0</v>
      </c>
      <c r="I357" s="172">
        <f>('Kalkulation_MS6+1'!$F$31)/100*'detail_MS6+1'!CB7</f>
        <v>0</v>
      </c>
      <c r="J357" s="206">
        <f t="shared" si="24"/>
        <v>0</v>
      </c>
    </row>
    <row r="358" spans="1:11" outlineLevel="1">
      <c r="A358" s="1">
        <f t="shared" si="32"/>
        <v>0</v>
      </c>
      <c r="C358" s="172">
        <f>('Kalkulation_MS6+1'!$G$31)/100*'detail_MS6+1'!B8</f>
        <v>0</v>
      </c>
      <c r="D358" s="172">
        <f>('Kalkulation_MS6+1'!$G$31)/100*'detail_MS6+1'!O8</f>
        <v>0</v>
      </c>
      <c r="E358" s="172">
        <f>('Kalkulation_MS6+1'!$G$31)/100*'detail_MS6+1'!AB8</f>
        <v>0</v>
      </c>
      <c r="F358" s="172">
        <f>('Kalkulation_MS6+1'!$G$31)/100*'detail_MS6+1'!AO8</f>
        <v>0</v>
      </c>
      <c r="G358" s="172">
        <f>('Kalkulation_MS6+1'!$G$31)/100*'detail_MS6+1'!BB8</f>
        <v>0</v>
      </c>
      <c r="H358" s="172">
        <f>('Kalkulation_MS6+1'!$G$31)/100*'detail_MS6+1'!BO8</f>
        <v>0</v>
      </c>
      <c r="I358" s="172">
        <f>('Kalkulation_MS6+1'!$G$31)/100*'detail_MS6+1'!CB8</f>
        <v>0</v>
      </c>
      <c r="J358" s="206">
        <f t="shared" si="24"/>
        <v>0</v>
      </c>
    </row>
    <row r="359" spans="1:11" outlineLevel="1">
      <c r="A359" s="1">
        <f t="shared" si="32"/>
        <v>0</v>
      </c>
      <c r="C359" s="172">
        <f>('Kalkulation_MS6+1'!$H$31)/100*'detail_MS6+1'!B9</f>
        <v>0</v>
      </c>
      <c r="D359" s="172">
        <f>('Kalkulation_MS6+1'!$H$31)/100*'detail_MS6+1'!O9</f>
        <v>0</v>
      </c>
      <c r="E359" s="172">
        <f>('Kalkulation_MS6+1'!$H$31)/100*'detail_MS6+1'!AB9</f>
        <v>0</v>
      </c>
      <c r="F359" s="172">
        <f>('Kalkulation_MS6+1'!$H$31)/100*'detail_MS6+1'!AO9</f>
        <v>0</v>
      </c>
      <c r="G359" s="172">
        <f>('Kalkulation_MS6+1'!$H$31)/100*'detail_MS6+1'!BB9</f>
        <v>0</v>
      </c>
      <c r="H359" s="172">
        <f>('Kalkulation_MS6+1'!$H$31)/100*'detail_MS6+1'!BO9</f>
        <v>0</v>
      </c>
      <c r="I359" s="172">
        <f>('Kalkulation_MS6+1'!$H$31)/100*'detail_MS6+1'!CB9</f>
        <v>0</v>
      </c>
      <c r="J359" s="206">
        <f t="shared" si="24"/>
        <v>0</v>
      </c>
    </row>
    <row r="360" spans="1:11" outlineLevel="1">
      <c r="A360" s="1">
        <f t="shared" si="32"/>
        <v>0</v>
      </c>
      <c r="C360" s="172">
        <f>('Kalkulation_MS6+1'!$I$31)/100*'detail_MS6+1'!B10</f>
        <v>0</v>
      </c>
      <c r="D360" s="172">
        <f>('Kalkulation_MS6+1'!$I$31)/100*'detail_MS6+1'!O10</f>
        <v>0</v>
      </c>
      <c r="E360" s="172">
        <f>('Kalkulation_MS6+1'!$I$31)/100*'detail_MS6+1'!AB10</f>
        <v>0</v>
      </c>
      <c r="F360" s="172">
        <f>('Kalkulation_MS6+1'!$I$31)/100*'detail_MS6+1'!AO10</f>
        <v>0</v>
      </c>
      <c r="G360" s="172">
        <f>('Kalkulation_MS6+1'!$I$31)/100*'detail_MS6+1'!BB10</f>
        <v>0</v>
      </c>
      <c r="H360" s="172">
        <f>('Kalkulation_MS6+1'!$I$31)/100*'detail_MS6+1'!BO10</f>
        <v>0</v>
      </c>
      <c r="I360" s="172">
        <f>('Kalkulation_MS6+1'!$I$31)/100*'detail_MS6+1'!CB10</f>
        <v>0</v>
      </c>
      <c r="J360" s="206">
        <f t="shared" si="24"/>
        <v>0</v>
      </c>
    </row>
    <row r="361" spans="1:11" outlineLevel="1">
      <c r="A361" s="1">
        <f t="shared" si="32"/>
        <v>0</v>
      </c>
      <c r="C361" s="172">
        <f>('Kalkulation_MS6+1'!$J$31)/100*'detail_MS6+1'!B11</f>
        <v>0</v>
      </c>
      <c r="D361" s="172">
        <f>('Kalkulation_MS6+1'!$J$31)/100*'detail_MS6+1'!O11</f>
        <v>0</v>
      </c>
      <c r="E361" s="172">
        <f>('Kalkulation_MS6+1'!$J$31)/100*'detail_MS6+1'!AB11</f>
        <v>0</v>
      </c>
      <c r="F361" s="172">
        <f>('Kalkulation_MS6+1'!$J$31)/100*'detail_MS6+1'!AO11</f>
        <v>0</v>
      </c>
      <c r="G361" s="172">
        <f>('Kalkulation_MS6+1'!$J$31)/100*'detail_MS6+1'!BB11</f>
        <v>0</v>
      </c>
      <c r="H361" s="172">
        <f>('Kalkulation_MS6+1'!$J$31)/100*'detail_MS6+1'!BO11</f>
        <v>0</v>
      </c>
      <c r="I361" s="172">
        <f>('Kalkulation_MS6+1'!$J$31)/100*'detail_MS6+1'!CB11</f>
        <v>0</v>
      </c>
      <c r="J361" s="206">
        <f t="shared" si="24"/>
        <v>0</v>
      </c>
    </row>
    <row r="362" spans="1:11" outlineLevel="1">
      <c r="A362" s="1">
        <f t="shared" si="32"/>
        <v>0</v>
      </c>
      <c r="C362" s="172">
        <f>('Kalkulation_MS6+1'!$K$31)/100*'detail_MS6+1'!B12</f>
        <v>0</v>
      </c>
      <c r="D362" s="172">
        <f>('Kalkulation_MS6+1'!$K$31)/100*'detail_MS6+1'!O12</f>
        <v>0</v>
      </c>
      <c r="E362" s="172">
        <f>('Kalkulation_MS6+1'!$K$31)/100*'detail_MS6+1'!AB12</f>
        <v>0</v>
      </c>
      <c r="F362" s="172">
        <f>('Kalkulation_MS6+1'!$K$31)/100*'detail_MS6+1'!AO12</f>
        <v>0</v>
      </c>
      <c r="G362" s="172">
        <f>('Kalkulation_MS6+1'!$K$31)/100*'detail_MS6+1'!BB12</f>
        <v>0</v>
      </c>
      <c r="H362" s="172">
        <f>('Kalkulation_MS6+1'!$K$31)/100*'detail_MS6+1'!BO12</f>
        <v>0</v>
      </c>
      <c r="I362" s="172">
        <f>('Kalkulation_MS6+1'!$K$31)/100*'detail_MS6+1'!CB12</f>
        <v>0</v>
      </c>
      <c r="J362" s="206">
        <f t="shared" si="24"/>
        <v>0</v>
      </c>
    </row>
    <row r="363" spans="1:11" outlineLevel="1">
      <c r="A363" s="1">
        <f t="shared" si="32"/>
        <v>0</v>
      </c>
      <c r="C363" s="172">
        <f>('Kalkulation_MS6+1'!$L$31)/100*'detail_MS6+1'!B13</f>
        <v>0</v>
      </c>
      <c r="D363" s="172">
        <f>('Kalkulation_MS6+1'!$L$31)/100*'detail_MS6+1'!O13</f>
        <v>0</v>
      </c>
      <c r="E363" s="172">
        <f>('Kalkulation_MS6+1'!$L$31)/100*'detail_MS6+1'!AB13</f>
        <v>0</v>
      </c>
      <c r="F363" s="172">
        <f>('Kalkulation_MS6+1'!$L$31)/100*'detail_MS6+1'!AO13</f>
        <v>0</v>
      </c>
      <c r="G363" s="172">
        <f>('Kalkulation_MS6+1'!$L$31)/100*'detail_MS6+1'!BB13</f>
        <v>0</v>
      </c>
      <c r="H363" s="172">
        <f>('Kalkulation_MS6+1'!$L$31)/100*'detail_MS6+1'!BO13</f>
        <v>0</v>
      </c>
      <c r="I363" s="172">
        <f>('Kalkulation_MS6+1'!$L$31)/100*'detail_MS6+1'!CB13</f>
        <v>0</v>
      </c>
      <c r="J363" s="206">
        <f t="shared" si="24"/>
        <v>0</v>
      </c>
    </row>
    <row r="364" spans="1:11" outlineLevel="1">
      <c r="A364" s="1">
        <f t="shared" si="32"/>
        <v>0</v>
      </c>
      <c r="C364" s="172">
        <f>('Kalkulation_MS6+1'!$M$31)/100*'detail_MS6+1'!B14</f>
        <v>0</v>
      </c>
      <c r="D364" s="172">
        <f>('Kalkulation_MS6+1'!$M$31)/100*'detail_MS6+1'!O14</f>
        <v>0</v>
      </c>
      <c r="E364" s="172">
        <f>('Kalkulation_MS6+1'!$M$31)/100*'detail_MS6+1'!AB14</f>
        <v>0</v>
      </c>
      <c r="F364" s="172">
        <f>('Kalkulation_MS6+1'!$M$31)/100*'detail_MS6+1'!AO14</f>
        <v>0</v>
      </c>
      <c r="G364" s="172">
        <f>('Kalkulation_MS6+1'!$M$31)/100*'detail_MS6+1'!BB14</f>
        <v>0</v>
      </c>
      <c r="H364" s="172">
        <f>('Kalkulation_MS6+1'!$M$31)/100*'detail_MS6+1'!BO14</f>
        <v>0</v>
      </c>
      <c r="I364" s="172">
        <f>('Kalkulation_MS6+1'!$M$31)/100*'detail_MS6+1'!CB14</f>
        <v>0</v>
      </c>
      <c r="J364" s="206">
        <f t="shared" si="24"/>
        <v>0</v>
      </c>
    </row>
    <row r="365" spans="1:11" outlineLevel="1">
      <c r="A365" s="1">
        <f t="shared" si="32"/>
        <v>0</v>
      </c>
      <c r="C365" s="172">
        <f>('Kalkulation_MS6+1'!$N$31)/100*'detail_MS6+1'!B15</f>
        <v>0</v>
      </c>
      <c r="D365" s="172">
        <f>('Kalkulation_MS6+1'!$N$31)/100*'detail_MS6+1'!O15</f>
        <v>0</v>
      </c>
      <c r="E365" s="172">
        <f>('Kalkulation_MS6+1'!$N$31)/100*'detail_MS6+1'!AB15</f>
        <v>0</v>
      </c>
      <c r="F365" s="172">
        <f>('Kalkulation_MS6+1'!$N$31)/100*'detail_MS6+1'!AO15</f>
        <v>0</v>
      </c>
      <c r="G365" s="172">
        <f>('Kalkulation_MS6+1'!$N$31)/100*'detail_MS6+1'!BB15</f>
        <v>0</v>
      </c>
      <c r="H365" s="172">
        <f>('Kalkulation_MS6+1'!$N$31)/100*'detail_MS6+1'!BO15</f>
        <v>0</v>
      </c>
      <c r="I365" s="172">
        <f>('Kalkulation_MS6+1'!$N$31)/100*'detail_MS6+1'!CB15</f>
        <v>0</v>
      </c>
      <c r="J365" s="206">
        <f t="shared" si="24"/>
        <v>0</v>
      </c>
    </row>
    <row r="366" spans="1:11" outlineLevel="1">
      <c r="A366" s="1">
        <f t="shared" si="32"/>
        <v>0</v>
      </c>
      <c r="C366" s="172">
        <f>('Kalkulation_MS6+1'!$O$31)/100*'detail_MS6+1'!B16</f>
        <v>0</v>
      </c>
      <c r="D366" s="172">
        <f>('Kalkulation_MS6+1'!$O$31)/100*'detail_MS6+1'!O16</f>
        <v>0</v>
      </c>
      <c r="E366" s="172">
        <f>('Kalkulation_MS6+1'!$O$31)/100*'detail_MS6+1'!AB16</f>
        <v>0</v>
      </c>
      <c r="F366" s="172">
        <f>('Kalkulation_MS6+1'!$O$31)/100*'detail_MS6+1'!AO16</f>
        <v>0</v>
      </c>
      <c r="G366" s="172">
        <f>('Kalkulation_MS6+1'!$O$31)/100*'detail_MS6+1'!BB16</f>
        <v>0</v>
      </c>
      <c r="H366" s="172">
        <f>('Kalkulation_MS6+1'!$O$31)/100*'detail_MS6+1'!BO16</f>
        <v>0</v>
      </c>
      <c r="I366" s="172">
        <f>('Kalkulation_MS6+1'!$O$31)/100*'detail_MS6+1'!CB16</f>
        <v>0</v>
      </c>
      <c r="J366" s="206">
        <f t="shared" si="24"/>
        <v>0</v>
      </c>
    </row>
    <row r="367" spans="1:11" outlineLevel="1">
      <c r="A367" s="1">
        <f t="shared" si="32"/>
        <v>0</v>
      </c>
      <c r="C367" s="172">
        <f>('Kalkulation_MS6+1'!$P$31)/100*'detail_MS6+1'!B17</f>
        <v>0</v>
      </c>
      <c r="D367" s="172">
        <f>('Kalkulation_MS6+1'!$P$31)/100*'detail_MS6+1'!O17</f>
        <v>0</v>
      </c>
      <c r="E367" s="172">
        <f>('Kalkulation_MS6+1'!$P$31)/100*'detail_MS6+1'!AB17</f>
        <v>0</v>
      </c>
      <c r="F367" s="172">
        <f>('Kalkulation_MS6+1'!$P$31)/100*'detail_MS6+1'!AO17</f>
        <v>0</v>
      </c>
      <c r="G367" s="172">
        <f>('Kalkulation_MS6+1'!$P$31)/100*'detail_MS6+1'!BB17</f>
        <v>0</v>
      </c>
      <c r="H367" s="172">
        <f>('Kalkulation_MS6+1'!$P$31)/100*'detail_MS6+1'!BO17</f>
        <v>0</v>
      </c>
      <c r="I367" s="172">
        <f>('Kalkulation_MS6+1'!$P$31)/100*'detail_MS6+1'!CB17</f>
        <v>0</v>
      </c>
      <c r="J367" s="206">
        <f t="shared" ref="J367:J396" si="33">SUM(C367:I367)</f>
        <v>0</v>
      </c>
    </row>
    <row r="368" spans="1:11" outlineLevel="1">
      <c r="A368" s="1">
        <f t="shared" si="32"/>
        <v>0</v>
      </c>
      <c r="C368" s="172">
        <f>('Kalkulation_MS6+1'!$Q$31)/100*'detail_MS6+1'!B18</f>
        <v>0</v>
      </c>
      <c r="D368" s="172">
        <f>('Kalkulation_MS6+1'!$Q$31)/100*'detail_MS6+1'!O18</f>
        <v>0</v>
      </c>
      <c r="E368" s="172">
        <f>('Kalkulation_MS6+1'!$Q$31)/100*'detail_MS6+1'!AB18</f>
        <v>0</v>
      </c>
      <c r="F368" s="172">
        <f>('Kalkulation_MS6+1'!$Q$31)/100*'detail_MS6+1'!AO18</f>
        <v>0</v>
      </c>
      <c r="G368" s="172">
        <f>('Kalkulation_MS6+1'!$Q$31)/100*'detail_MS6+1'!BB18</f>
        <v>0</v>
      </c>
      <c r="H368" s="172">
        <f>('Kalkulation_MS6+1'!$Q$31)/100*'detail_MS6+1'!BO18</f>
        <v>0</v>
      </c>
      <c r="I368" s="172">
        <f>('Kalkulation_MS6+1'!$Q$31)/100*'detail_MS6+1'!CB18</f>
        <v>0</v>
      </c>
      <c r="J368" s="206">
        <f t="shared" si="33"/>
        <v>0</v>
      </c>
    </row>
    <row r="369" spans="1:10" outlineLevel="1">
      <c r="A369" s="1">
        <f t="shared" si="32"/>
        <v>0</v>
      </c>
      <c r="C369" s="172">
        <f>('Kalkulation_MS6+1'!$R$31)/100*'detail_MS6+1'!B19</f>
        <v>0</v>
      </c>
      <c r="D369" s="172">
        <f>('Kalkulation_MS6+1'!$R$31)/100*'detail_MS6+1'!O19</f>
        <v>0</v>
      </c>
      <c r="E369" s="172">
        <f>('Kalkulation_MS6+1'!$R$31)/100*'detail_MS6+1'!AB19</f>
        <v>0</v>
      </c>
      <c r="F369" s="172">
        <f>('Kalkulation_MS6+1'!$R$31)/100*'detail_MS6+1'!AO19</f>
        <v>0</v>
      </c>
      <c r="G369" s="172">
        <f>('Kalkulation_MS6+1'!$R$31)/100*'detail_MS6+1'!BB19</f>
        <v>0</v>
      </c>
      <c r="H369" s="172">
        <f>('Kalkulation_MS6+1'!$R$31)/100*'detail_MS6+1'!BO19</f>
        <v>0</v>
      </c>
      <c r="I369" s="172">
        <f>('Kalkulation_MS6+1'!$R$31)/100*'detail_MS6+1'!CB19</f>
        <v>0</v>
      </c>
      <c r="J369" s="206">
        <f t="shared" si="33"/>
        <v>0</v>
      </c>
    </row>
    <row r="370" spans="1:10" outlineLevel="1">
      <c r="A370" s="1">
        <f t="shared" si="32"/>
        <v>0</v>
      </c>
      <c r="C370" s="172">
        <f>('Kalkulation_MS6+1'!$S$31)/100*'detail_MS6+1'!$B20</f>
        <v>0</v>
      </c>
      <c r="D370" s="172">
        <f>('Kalkulation_MS6+1'!$S$31)/100*'detail_MS6+1'!$O20</f>
        <v>0</v>
      </c>
      <c r="E370" s="172">
        <f>('Kalkulation_MS6+1'!$S$31)/100*'detail_MS6+1'!$AB20</f>
        <v>0</v>
      </c>
      <c r="F370" s="172">
        <f>('Kalkulation_MS6+1'!$S$31)/100*'detail_MS6+1'!$AO20</f>
        <v>0</v>
      </c>
      <c r="G370" s="172">
        <f>('Kalkulation_MS6+1'!$S$31)/100*'detail_MS6+1'!$BB20</f>
        <v>0</v>
      </c>
      <c r="H370" s="172">
        <f>('Kalkulation_MS6+1'!$S$31)/100*'detail_MS6+1'!$BO20</f>
        <v>0</v>
      </c>
      <c r="I370" s="172">
        <f>('Kalkulation_MS6+1'!$S$31)/100*'detail_MS6+1'!$CB20</f>
        <v>0</v>
      </c>
      <c r="J370" s="206">
        <f t="shared" si="33"/>
        <v>0</v>
      </c>
    </row>
    <row r="371" spans="1:10" outlineLevel="1">
      <c r="A371" s="1">
        <f t="shared" si="32"/>
        <v>0</v>
      </c>
      <c r="C371" s="172">
        <f>('Kalkulation_MS6+1'!$T$31)/100*'detail_MS6+1'!$B21</f>
        <v>0</v>
      </c>
      <c r="D371" s="172">
        <f>('Kalkulation_MS6+1'!$T$31)/100*'detail_MS6+1'!$O21</f>
        <v>0</v>
      </c>
      <c r="E371" s="172">
        <f>('Kalkulation_MS6+1'!$T$31)/100*'detail_MS6+1'!$AB21</f>
        <v>0</v>
      </c>
      <c r="F371" s="172">
        <f>('Kalkulation_MS6+1'!$T$31)/100*'detail_MS6+1'!$AO21</f>
        <v>0</v>
      </c>
      <c r="G371" s="172">
        <f>('Kalkulation_MS6+1'!$T$31)/100*'detail_MS6+1'!$BB21</f>
        <v>0</v>
      </c>
      <c r="H371" s="172">
        <f>('Kalkulation_MS6+1'!$T$31)/100*'detail_MS6+1'!$BO21</f>
        <v>0</v>
      </c>
      <c r="I371" s="172">
        <f>('Kalkulation_MS6+1'!$T$31)/100*'detail_MS6+1'!$CB21</f>
        <v>0</v>
      </c>
      <c r="J371" s="206">
        <f t="shared" si="33"/>
        <v>0</v>
      </c>
    </row>
    <row r="372" spans="1:10" outlineLevel="1">
      <c r="A372" s="1">
        <f t="shared" si="32"/>
        <v>0</v>
      </c>
      <c r="C372" s="172">
        <f>('Kalkulation_MS6+1'!$U$31)/100*'detail_MS6+1'!$B22</f>
        <v>0</v>
      </c>
      <c r="D372" s="172">
        <f>('Kalkulation_MS6+1'!$U$31)/100*'detail_MS6+1'!$O22</f>
        <v>0</v>
      </c>
      <c r="E372" s="172">
        <f>('Kalkulation_MS6+1'!$U$31)/100*'detail_MS6+1'!$AB22</f>
        <v>0</v>
      </c>
      <c r="F372" s="172">
        <f>('Kalkulation_MS6+1'!$U$31)/100*'detail_MS6+1'!$AO22</f>
        <v>0</v>
      </c>
      <c r="G372" s="172">
        <f>('Kalkulation_MS6+1'!$U$31)/100*'detail_MS6+1'!$BB22</f>
        <v>0</v>
      </c>
      <c r="H372" s="172">
        <f>('Kalkulation_MS6+1'!$U$31)/100*'detail_MS6+1'!$BO22</f>
        <v>0</v>
      </c>
      <c r="I372" s="172">
        <f>('Kalkulation_MS6+1'!$U$31)/100*'detail_MS6+1'!$CB22</f>
        <v>0</v>
      </c>
      <c r="J372" s="206">
        <f t="shared" si="33"/>
        <v>0</v>
      </c>
    </row>
    <row r="373" spans="1:10" outlineLevel="1">
      <c r="A373" s="1">
        <f t="shared" si="32"/>
        <v>0</v>
      </c>
      <c r="C373" s="172">
        <f>('Kalkulation_MS6+1'!$V$31)/100*'detail_MS6+1'!$B23</f>
        <v>0</v>
      </c>
      <c r="D373" s="172">
        <f>('Kalkulation_MS6+1'!$V$31)/100*'detail_MS6+1'!$O23</f>
        <v>0</v>
      </c>
      <c r="E373" s="172">
        <f>('Kalkulation_MS6+1'!$V$31)/100*'detail_MS6+1'!$AB23</f>
        <v>0</v>
      </c>
      <c r="F373" s="172">
        <f>('Kalkulation_MS6+1'!$V$31)/100*'detail_MS6+1'!$AO23</f>
        <v>0</v>
      </c>
      <c r="G373" s="172">
        <f>('Kalkulation_MS6+1'!$V$31)/100*'detail_MS6+1'!$BB23</f>
        <v>0</v>
      </c>
      <c r="H373" s="172">
        <f>('Kalkulation_MS6+1'!$V$31)/100*'detail_MS6+1'!$BO23</f>
        <v>0</v>
      </c>
      <c r="I373" s="172">
        <f>('Kalkulation_MS6+1'!$V$31)/100*'detail_MS6+1'!$CB23</f>
        <v>0</v>
      </c>
      <c r="J373" s="206">
        <f t="shared" si="33"/>
        <v>0</v>
      </c>
    </row>
    <row r="374" spans="1:10" outlineLevel="1">
      <c r="A374" s="1">
        <f t="shared" si="32"/>
        <v>0</v>
      </c>
      <c r="C374" s="172">
        <f>('Kalkulation_MS6+1'!$W$31)/100*'detail_MS6+1'!$B24</f>
        <v>0</v>
      </c>
      <c r="D374" s="172">
        <f>('Kalkulation_MS6+1'!$W$31)/100*'detail_MS6+1'!$O24</f>
        <v>0</v>
      </c>
      <c r="E374" s="172">
        <f>('Kalkulation_MS6+1'!$W$31)/100*'detail_MS6+1'!$AB24</f>
        <v>0</v>
      </c>
      <c r="F374" s="172">
        <f>('Kalkulation_MS6+1'!$W$31)/100*'detail_MS6+1'!$AO24</f>
        <v>0</v>
      </c>
      <c r="G374" s="172">
        <f>('Kalkulation_MS6+1'!$W$31)/100*'detail_MS6+1'!$BB24</f>
        <v>0</v>
      </c>
      <c r="H374" s="172">
        <f>('Kalkulation_MS6+1'!$W$31)/100*'detail_MS6+1'!$BO24</f>
        <v>0</v>
      </c>
      <c r="I374" s="172">
        <f>('Kalkulation_MS6+1'!$W$31)/100*'detail_MS6+1'!$CB24</f>
        <v>0</v>
      </c>
      <c r="J374" s="206">
        <f t="shared" si="33"/>
        <v>0</v>
      </c>
    </row>
    <row r="375" spans="1:10" outlineLevel="1">
      <c r="A375" s="1">
        <f t="shared" si="32"/>
        <v>0</v>
      </c>
      <c r="C375" s="172">
        <f>('Kalkulation_MS6+1'!$X$31)/100*'detail_MS6+1'!$B25</f>
        <v>0</v>
      </c>
      <c r="D375" s="172">
        <f>('Kalkulation_MS6+1'!$X$31)/100*'detail_MS6+1'!$O25</f>
        <v>0</v>
      </c>
      <c r="E375" s="172">
        <f>('Kalkulation_MS6+1'!$X$31)/100*'detail_MS6+1'!$AB25</f>
        <v>0</v>
      </c>
      <c r="F375" s="172">
        <f>('Kalkulation_MS6+1'!$X$31)/100*'detail_MS6+1'!$AO25</f>
        <v>0</v>
      </c>
      <c r="G375" s="172">
        <f>('Kalkulation_MS6+1'!$X$31)/100*'detail_MS6+1'!$BB25</f>
        <v>0</v>
      </c>
      <c r="H375" s="172">
        <f>('Kalkulation_MS6+1'!$X$31)/100*'detail_MS6+1'!$BO25</f>
        <v>0</v>
      </c>
      <c r="I375" s="172">
        <f>('Kalkulation_MS6+1'!$X$31)/100*'detail_MS6+1'!$CB25</f>
        <v>0</v>
      </c>
      <c r="J375" s="206">
        <f t="shared" si="33"/>
        <v>0</v>
      </c>
    </row>
    <row r="376" spans="1:10" outlineLevel="1">
      <c r="A376" s="1">
        <f t="shared" si="32"/>
        <v>0</v>
      </c>
      <c r="C376" s="172">
        <f>('Kalkulation_MS6+1'!$Y$31)/100*'detail_MS6+1'!$B26</f>
        <v>0</v>
      </c>
      <c r="D376" s="172">
        <f>('Kalkulation_MS6+1'!$Y$31)/100*'detail_MS6+1'!$O26</f>
        <v>0</v>
      </c>
      <c r="E376" s="172">
        <f>('Kalkulation_MS6+1'!$Y$31)/100*'detail_MS6+1'!$AB26</f>
        <v>0</v>
      </c>
      <c r="F376" s="172">
        <f>('Kalkulation_MS6+1'!$Y$31)/100*'detail_MS6+1'!$AO26</f>
        <v>0</v>
      </c>
      <c r="G376" s="172">
        <f>('Kalkulation_MS6+1'!$Y$31)/100*'detail_MS6+1'!$BB26</f>
        <v>0</v>
      </c>
      <c r="H376" s="172">
        <f>('Kalkulation_MS6+1'!$Y$31)/100*'detail_MS6+1'!$BO26</f>
        <v>0</v>
      </c>
      <c r="I376" s="172">
        <f>('Kalkulation_MS6+1'!$Y$31)/100*'detail_MS6+1'!$CB26</f>
        <v>0</v>
      </c>
      <c r="J376" s="206">
        <f t="shared" si="33"/>
        <v>0</v>
      </c>
    </row>
    <row r="377" spans="1:10" outlineLevel="1">
      <c r="A377" s="1">
        <f t="shared" si="32"/>
        <v>0</v>
      </c>
      <c r="C377" s="172">
        <f>('Kalkulation_MS6+1'!$Z$31)/100*'detail_MS6+1'!$B27</f>
        <v>0</v>
      </c>
      <c r="D377" s="172">
        <f>('Kalkulation_MS6+1'!$Z$31)/100*'detail_MS6+1'!$O27</f>
        <v>0</v>
      </c>
      <c r="E377" s="172">
        <f>('Kalkulation_MS6+1'!$Z$31)/100*'detail_MS6+1'!$AB27</f>
        <v>0</v>
      </c>
      <c r="F377" s="172">
        <f>('Kalkulation_MS6+1'!$Z$31)/100*'detail_MS6+1'!$AO27</f>
        <v>0</v>
      </c>
      <c r="G377" s="172">
        <f>('Kalkulation_MS6+1'!$Z$31)/100*'detail_MS6+1'!$BB27</f>
        <v>0</v>
      </c>
      <c r="H377" s="172">
        <f>('Kalkulation_MS6+1'!$Z$31)/100*'detail_MS6+1'!$BO27</f>
        <v>0</v>
      </c>
      <c r="I377" s="172">
        <f>('Kalkulation_MS6+1'!$Z$31)/100*'detail_MS6+1'!$CB27</f>
        <v>0</v>
      </c>
      <c r="J377" s="206">
        <f t="shared" si="33"/>
        <v>0</v>
      </c>
    </row>
    <row r="378" spans="1:10" outlineLevel="1">
      <c r="A378" s="1">
        <f t="shared" si="32"/>
        <v>0</v>
      </c>
      <c r="C378" s="172">
        <f>('Kalkulation_MS6+1'!$AA$31)/100*'detail_MS6+1'!$B28</f>
        <v>0</v>
      </c>
      <c r="D378" s="172">
        <f>('Kalkulation_MS6+1'!$AA$31)/100*'detail_MS6+1'!$O28</f>
        <v>0</v>
      </c>
      <c r="E378" s="172">
        <f>('Kalkulation_MS6+1'!$AA$31)/100*'detail_MS6+1'!$AB28</f>
        <v>0</v>
      </c>
      <c r="F378" s="172">
        <f>('Kalkulation_MS6+1'!$AA$31)/100*'detail_MS6+1'!$AO28</f>
        <v>0</v>
      </c>
      <c r="G378" s="172">
        <f>('Kalkulation_MS6+1'!$AA$31)/100*'detail_MS6+1'!$BB28</f>
        <v>0</v>
      </c>
      <c r="H378" s="172">
        <f>('Kalkulation_MS6+1'!$AA$31)/100*'detail_MS6+1'!$BO28</f>
        <v>0</v>
      </c>
      <c r="I378" s="172">
        <f>('Kalkulation_MS6+1'!$AA$31)/100*'detail_MS6+1'!$CB28</f>
        <v>0</v>
      </c>
      <c r="J378" s="206">
        <f t="shared" si="33"/>
        <v>0</v>
      </c>
    </row>
    <row r="379" spans="1:10" outlineLevel="1">
      <c r="A379" s="1">
        <f t="shared" si="32"/>
        <v>0</v>
      </c>
      <c r="C379" s="172">
        <f>('Kalkulation_MS6+1'!$AB$31)/100*'detail_MS6+1'!$B29</f>
        <v>0</v>
      </c>
      <c r="D379" s="172">
        <f>('Kalkulation_MS6+1'!$AB$31)/100*'detail_MS6+1'!$O29</f>
        <v>0</v>
      </c>
      <c r="E379" s="172">
        <f>('Kalkulation_MS6+1'!$AB$31)/100*'detail_MS6+1'!$AB29</f>
        <v>0</v>
      </c>
      <c r="F379" s="172">
        <f>('Kalkulation_MS6+1'!$AB$31)/100*'detail_MS6+1'!$AO29</f>
        <v>0</v>
      </c>
      <c r="G379" s="172">
        <f>('Kalkulation_MS6+1'!$AB$31)/100*'detail_MS6+1'!$BB29</f>
        <v>0</v>
      </c>
      <c r="H379" s="172">
        <f>('Kalkulation_MS6+1'!$AB$31)/100*'detail_MS6+1'!$BO29</f>
        <v>0</v>
      </c>
      <c r="I379" s="172">
        <f>('Kalkulation_MS6+1'!$AB$31)/100*'detail_MS6+1'!$CB29</f>
        <v>0</v>
      </c>
      <c r="J379" s="206">
        <f t="shared" si="33"/>
        <v>0</v>
      </c>
    </row>
    <row r="380" spans="1:10" outlineLevel="1">
      <c r="A380" s="1">
        <f t="shared" si="32"/>
        <v>0</v>
      </c>
      <c r="C380" s="172">
        <f>('Kalkulation_MS6+1'!$AC$31)/100*'detail_MS6+1'!$B30</f>
        <v>0</v>
      </c>
      <c r="D380" s="172">
        <f>('Kalkulation_MS6+1'!$AC$31)/100*'detail_MS6+1'!$O30</f>
        <v>0</v>
      </c>
      <c r="E380" s="172">
        <f>('Kalkulation_MS6+1'!$AC$31)/100*'detail_MS6+1'!$AB30</f>
        <v>0</v>
      </c>
      <c r="F380" s="172">
        <f>('Kalkulation_MS6+1'!$AC$31)/100*'detail_MS6+1'!$AO30</f>
        <v>0</v>
      </c>
      <c r="G380" s="172">
        <f>('Kalkulation_MS6+1'!$AC$31)/100*'detail_MS6+1'!$BB30</f>
        <v>0</v>
      </c>
      <c r="H380" s="172">
        <f>('Kalkulation_MS6+1'!$AC$31)/100*'detail_MS6+1'!$BO30</f>
        <v>0</v>
      </c>
      <c r="I380" s="172">
        <f>('Kalkulation_MS6+1'!$AC$31)/100*'detail_MS6+1'!$CB30</f>
        <v>0</v>
      </c>
      <c r="J380" s="206">
        <f t="shared" si="33"/>
        <v>0</v>
      </c>
    </row>
    <row r="381" spans="1:10" outlineLevel="1">
      <c r="A381" s="1">
        <f t="shared" si="32"/>
        <v>0</v>
      </c>
      <c r="C381" s="172">
        <f>('Kalkulation_MS6+1'!$AD$31)/100*'detail_MS6+1'!$B31</f>
        <v>0</v>
      </c>
      <c r="D381" s="172">
        <f>('Kalkulation_MS6+1'!$AD$31)/100*'detail_MS6+1'!$O31</f>
        <v>0</v>
      </c>
      <c r="E381" s="172">
        <f>('Kalkulation_MS6+1'!$AD$31)/100*'detail_MS6+1'!$AB31</f>
        <v>0</v>
      </c>
      <c r="F381" s="172">
        <f>('Kalkulation_MS6+1'!$AD$31)/100*'detail_MS6+1'!$AO31</f>
        <v>0</v>
      </c>
      <c r="G381" s="172">
        <f>('Kalkulation_MS6+1'!$AD$31)/100*'detail_MS6+1'!$BB31</f>
        <v>0</v>
      </c>
      <c r="H381" s="172">
        <f>('Kalkulation_MS6+1'!$AD$31)/100*'detail_MS6+1'!$BO31</f>
        <v>0</v>
      </c>
      <c r="I381" s="172">
        <f>('Kalkulation_MS6+1'!$AD$31)/100*'detail_MS6+1'!$CB31</f>
        <v>0</v>
      </c>
      <c r="J381" s="206">
        <f t="shared" si="33"/>
        <v>0</v>
      </c>
    </row>
    <row r="382" spans="1:10" outlineLevel="1">
      <c r="A382" s="1">
        <f t="shared" si="32"/>
        <v>0</v>
      </c>
      <c r="C382" s="172">
        <f>('Kalkulation_MS6+1'!$AE$31)/100*'detail_MS6+1'!$B32</f>
        <v>0</v>
      </c>
      <c r="D382" s="172">
        <f>('Kalkulation_MS6+1'!$AE$31)/100*'detail_MS6+1'!$O32</f>
        <v>0</v>
      </c>
      <c r="E382" s="172">
        <f>('Kalkulation_MS6+1'!$AE$31)/100*'detail_MS6+1'!$AB32</f>
        <v>0</v>
      </c>
      <c r="F382" s="172">
        <f>('Kalkulation_MS6+1'!$AE$31)/100*'detail_MS6+1'!$AO32</f>
        <v>0</v>
      </c>
      <c r="G382" s="172">
        <f>('Kalkulation_MS6+1'!$AE$31)/100*'detail_MS6+1'!$BB32</f>
        <v>0</v>
      </c>
      <c r="H382" s="172">
        <f>('Kalkulation_MS6+1'!$AE$31)/100*'detail_MS6+1'!$BO32</f>
        <v>0</v>
      </c>
      <c r="I382" s="172">
        <f>('Kalkulation_MS6+1'!$AE$31)/100*'detail_MS6+1'!$CB32</f>
        <v>0</v>
      </c>
      <c r="J382" s="206">
        <f t="shared" si="33"/>
        <v>0</v>
      </c>
    </row>
    <row r="383" spans="1:10" outlineLevel="1">
      <c r="A383" s="1">
        <f t="shared" si="32"/>
        <v>0</v>
      </c>
      <c r="C383" s="172">
        <f>('Kalkulation_MS6+1'!$AF$31)/100*'detail_MS6+1'!$B33</f>
        <v>0</v>
      </c>
      <c r="D383" s="172">
        <f>('Kalkulation_MS6+1'!$AF$31)/100*'detail_MS6+1'!$O33</f>
        <v>0</v>
      </c>
      <c r="E383" s="172">
        <f>('Kalkulation_MS6+1'!$AF$31)/100*'detail_MS6+1'!$AB33</f>
        <v>0</v>
      </c>
      <c r="F383" s="172">
        <f>('Kalkulation_MS6+1'!$AF$31)/100*'detail_MS6+1'!$AO33</f>
        <v>0</v>
      </c>
      <c r="G383" s="172">
        <f>('Kalkulation_MS6+1'!$AF$31)/100*'detail_MS6+1'!$BB33</f>
        <v>0</v>
      </c>
      <c r="H383" s="172">
        <f>('Kalkulation_MS6+1'!$AF$31)/100*'detail_MS6+1'!$BO33</f>
        <v>0</v>
      </c>
      <c r="I383" s="172">
        <f>('Kalkulation_MS6+1'!$AF$31)/100*'detail_MS6+1'!$CB33</f>
        <v>0</v>
      </c>
      <c r="J383" s="206">
        <f t="shared" si="33"/>
        <v>0</v>
      </c>
    </row>
    <row r="384" spans="1:10" outlineLevel="1">
      <c r="A384" s="1">
        <f t="shared" si="32"/>
        <v>0</v>
      </c>
      <c r="C384" s="172">
        <f>('Kalkulation_MS6+1'!$AG$31)/100*'detail_MS6+1'!$B34</f>
        <v>0</v>
      </c>
      <c r="D384" s="172">
        <f>('Kalkulation_MS6+1'!$AG$31)/100*'detail_MS6+1'!$O34</f>
        <v>0</v>
      </c>
      <c r="E384" s="172">
        <f>('Kalkulation_MS6+1'!$AG$31)/100*'detail_MS6+1'!$AB34</f>
        <v>0</v>
      </c>
      <c r="F384" s="172">
        <f>('Kalkulation_MS6+1'!$AG$31)/100*'detail_MS6+1'!$AO34</f>
        <v>0</v>
      </c>
      <c r="G384" s="172">
        <f>('Kalkulation_MS6+1'!$AG$31)/100*'detail_MS6+1'!$BB34</f>
        <v>0</v>
      </c>
      <c r="H384" s="172">
        <f>('Kalkulation_MS6+1'!$AG$31)/100*'detail_MS6+1'!$BO34</f>
        <v>0</v>
      </c>
      <c r="I384" s="172">
        <f>('Kalkulation_MS6+1'!$AG$31)/100*'detail_MS6+1'!$CB34</f>
        <v>0</v>
      </c>
      <c r="J384" s="206">
        <f t="shared" si="33"/>
        <v>0</v>
      </c>
    </row>
    <row r="385" spans="1:11" outlineLevel="1">
      <c r="A385" s="1">
        <f t="shared" si="32"/>
        <v>0</v>
      </c>
      <c r="C385" s="172">
        <f>('Kalkulation_MS6+1'!$AH$31)/100*'detail_MS6+1'!$B35</f>
        <v>0</v>
      </c>
      <c r="D385" s="172">
        <f>('Kalkulation_MS6+1'!$AH$31)/100*'detail_MS6+1'!$O35</f>
        <v>0</v>
      </c>
      <c r="E385" s="172">
        <f>('Kalkulation_MS6+1'!$AH$31)/100*'detail_MS6+1'!$AB35</f>
        <v>0</v>
      </c>
      <c r="F385" s="172">
        <f>('Kalkulation_MS6+1'!$AH$31)/100*'detail_MS6+1'!$AO35</f>
        <v>0</v>
      </c>
      <c r="G385" s="172">
        <f>('Kalkulation_MS6+1'!$AH$31)/100*'detail_MS6+1'!$BB35</f>
        <v>0</v>
      </c>
      <c r="H385" s="172">
        <f>('Kalkulation_MS6+1'!$AH$31)/100*'detail_MS6+1'!$BO35</f>
        <v>0</v>
      </c>
      <c r="I385" s="172">
        <f>('Kalkulation_MS6+1'!$AH$31)/100*'detail_MS6+1'!$CB35</f>
        <v>0</v>
      </c>
      <c r="J385" s="206">
        <f t="shared" si="33"/>
        <v>0</v>
      </c>
    </row>
    <row r="386" spans="1:11" outlineLevel="1">
      <c r="A386" s="1">
        <f t="shared" si="32"/>
        <v>0</v>
      </c>
      <c r="C386" s="172">
        <f>('Kalkulation_MS6+1'!$AI$31)/100*'detail_MS6+1'!$B36</f>
        <v>0</v>
      </c>
      <c r="D386" s="172">
        <f>('Kalkulation_MS6+1'!$AI$31)/100*'detail_MS6+1'!$O36</f>
        <v>0</v>
      </c>
      <c r="E386" s="172">
        <f>('Kalkulation_MS6+1'!$AI$31)/100*'detail_MS6+1'!$AB36</f>
        <v>0</v>
      </c>
      <c r="F386" s="172">
        <f>('Kalkulation_MS6+1'!$AI$31)/100*'detail_MS6+1'!$AO36</f>
        <v>0</v>
      </c>
      <c r="G386" s="172">
        <f>('Kalkulation_MS6+1'!$AI$31)/100*'detail_MS6+1'!$BB36</f>
        <v>0</v>
      </c>
      <c r="H386" s="172">
        <f>('Kalkulation_MS6+1'!$AI$31)/100*'detail_MS6+1'!$BO36</f>
        <v>0</v>
      </c>
      <c r="I386" s="172">
        <f>('Kalkulation_MS6+1'!$AI$31)/100*'detail_MS6+1'!$CB36</f>
        <v>0</v>
      </c>
      <c r="J386" s="206">
        <f t="shared" si="33"/>
        <v>0</v>
      </c>
    </row>
    <row r="387" spans="1:11" outlineLevel="1">
      <c r="A387" s="1">
        <f t="shared" si="32"/>
        <v>0</v>
      </c>
      <c r="C387" s="172">
        <f>('Kalkulation_MS6+1'!$AJ$31)/100*'detail_MS6+1'!$B37</f>
        <v>0</v>
      </c>
      <c r="D387" s="172">
        <f>('Kalkulation_MS6+1'!$AJ$31)/100*'detail_MS6+1'!$O37</f>
        <v>0</v>
      </c>
      <c r="E387" s="172">
        <f>('Kalkulation_MS6+1'!$AJ$31)/100*'detail_MS6+1'!$AB37</f>
        <v>0</v>
      </c>
      <c r="F387" s="172">
        <f>('Kalkulation_MS6+1'!$AJ$31)/100*'detail_MS6+1'!$AO37</f>
        <v>0</v>
      </c>
      <c r="G387" s="172">
        <f>('Kalkulation_MS6+1'!$AJ$31)/100*'detail_MS6+1'!$BB37</f>
        <v>0</v>
      </c>
      <c r="H387" s="172">
        <f>('Kalkulation_MS6+1'!$AJ$31)/100*'detail_MS6+1'!$BO37</f>
        <v>0</v>
      </c>
      <c r="I387" s="172">
        <f>('Kalkulation_MS6+1'!$AJ$31)/100*'detail_MS6+1'!$CB37</f>
        <v>0</v>
      </c>
      <c r="J387" s="206">
        <f t="shared" si="33"/>
        <v>0</v>
      </c>
    </row>
    <row r="388" spans="1:11" outlineLevel="1">
      <c r="A388" s="1">
        <f t="shared" si="32"/>
        <v>0</v>
      </c>
      <c r="C388" s="172">
        <f>('Kalkulation_MS6+1'!$AK$31)/100*'detail_MS6+1'!$B38</f>
        <v>0</v>
      </c>
      <c r="D388" s="172">
        <f>('Kalkulation_MS6+1'!$AK$31)/100*'detail_MS6+1'!$O38</f>
        <v>0</v>
      </c>
      <c r="E388" s="172">
        <f>('Kalkulation_MS6+1'!$AK$31)/100*'detail_MS6+1'!$AB38</f>
        <v>0</v>
      </c>
      <c r="F388" s="172">
        <f>('Kalkulation_MS6+1'!$AK$31)/100*'detail_MS6+1'!$AO38</f>
        <v>0</v>
      </c>
      <c r="G388" s="172">
        <f>('Kalkulation_MS6+1'!$AK$31)/100*'detail_MS6+1'!$BB38</f>
        <v>0</v>
      </c>
      <c r="H388" s="172">
        <f>('Kalkulation_MS6+1'!$AK$31)/100*'detail_MS6+1'!$BO38</f>
        <v>0</v>
      </c>
      <c r="I388" s="172">
        <f>('Kalkulation_MS6+1'!$AK$31)/100*'detail_MS6+1'!$CB38</f>
        <v>0</v>
      </c>
      <c r="J388" s="206">
        <f t="shared" si="33"/>
        <v>0</v>
      </c>
    </row>
    <row r="389" spans="1:11" outlineLevel="1">
      <c r="A389" s="1">
        <f t="shared" si="32"/>
        <v>0</v>
      </c>
      <c r="C389" s="172">
        <f>('Kalkulation_MS6+1'!$AL$31)/100*'detail_MS6+1'!$B39</f>
        <v>0</v>
      </c>
      <c r="D389" s="172">
        <f>('Kalkulation_MS6+1'!$AL$31)/100*'detail_MS6+1'!$O39</f>
        <v>0</v>
      </c>
      <c r="E389" s="172">
        <f>('Kalkulation_MS6+1'!$AL$31)/100*'detail_MS6+1'!$AB39</f>
        <v>0</v>
      </c>
      <c r="F389" s="172">
        <f>('Kalkulation_MS6+1'!$AL$31)/100*'detail_MS6+1'!$AO39</f>
        <v>0</v>
      </c>
      <c r="G389" s="172">
        <f>('Kalkulation_MS6+1'!$AL$31)/100*'detail_MS6+1'!$BB39</f>
        <v>0</v>
      </c>
      <c r="H389" s="172">
        <f>('Kalkulation_MS6+1'!$AL$31)/100*'detail_MS6+1'!$BO39</f>
        <v>0</v>
      </c>
      <c r="I389" s="172">
        <f>('Kalkulation_MS6+1'!$AL$31)/100*'detail_MS6+1'!$CB39</f>
        <v>0</v>
      </c>
      <c r="J389" s="206">
        <f t="shared" si="33"/>
        <v>0</v>
      </c>
    </row>
    <row r="390" spans="1:11" outlineLevel="1">
      <c r="A390" s="1">
        <f t="shared" si="32"/>
        <v>0</v>
      </c>
      <c r="C390" s="172">
        <f>('Kalkulation_MS6+1'!$AM$31)/100*'detail_MS6+1'!$B40</f>
        <v>0</v>
      </c>
      <c r="D390" s="172">
        <f>('Kalkulation_MS6+1'!$AM$31)/100*'detail_MS6+1'!$O40</f>
        <v>0</v>
      </c>
      <c r="E390" s="172">
        <f>('Kalkulation_MS6+1'!$AM$31)/100*'detail_MS6+1'!$AB40</f>
        <v>0</v>
      </c>
      <c r="F390" s="172">
        <f>('Kalkulation_MS6+1'!$AM$31)/100*'detail_MS6+1'!$AO40</f>
        <v>0</v>
      </c>
      <c r="G390" s="172">
        <f>('Kalkulation_MS6+1'!$AM$31)/100*'detail_MS6+1'!$BB40</f>
        <v>0</v>
      </c>
      <c r="H390" s="172">
        <f>('Kalkulation_MS6+1'!$AM$31)/100*'detail_MS6+1'!$BO40</f>
        <v>0</v>
      </c>
      <c r="I390" s="172">
        <f>('Kalkulation_MS6+1'!$AM$31)/100*'detail_MS6+1'!$CB40</f>
        <v>0</v>
      </c>
      <c r="J390" s="206">
        <f t="shared" si="33"/>
        <v>0</v>
      </c>
    </row>
    <row r="391" spans="1:11" outlineLevel="1">
      <c r="A391" s="1">
        <f t="shared" si="32"/>
        <v>0</v>
      </c>
      <c r="C391" s="172">
        <f>('Kalkulation_MS6+1'!$AN$31)/100*'detail_MS6+1'!$B41</f>
        <v>0</v>
      </c>
      <c r="D391" s="172">
        <f>('Kalkulation_MS6+1'!$AN$31)/100*'detail_MS6+1'!$O41</f>
        <v>0</v>
      </c>
      <c r="E391" s="172">
        <f>('Kalkulation_MS6+1'!$AN$31)/100*'detail_MS6+1'!$AB41</f>
        <v>0</v>
      </c>
      <c r="F391" s="172">
        <f>('Kalkulation_MS6+1'!$AN$31)/100*'detail_MS6+1'!$AO41</f>
        <v>0</v>
      </c>
      <c r="G391" s="172">
        <f>('Kalkulation_MS6+1'!$AN$31)/100*'detail_MS6+1'!$BB41</f>
        <v>0</v>
      </c>
      <c r="H391" s="172">
        <f>('Kalkulation_MS6+1'!$AN$31)/100*'detail_MS6+1'!$BO41</f>
        <v>0</v>
      </c>
      <c r="I391" s="172">
        <f>('Kalkulation_MS6+1'!$AN$31)/100*'detail_MS6+1'!$CB41</f>
        <v>0</v>
      </c>
      <c r="J391" s="206">
        <f t="shared" si="33"/>
        <v>0</v>
      </c>
    </row>
    <row r="392" spans="1:11" outlineLevel="1">
      <c r="A392" s="1">
        <f t="shared" si="32"/>
        <v>0</v>
      </c>
      <c r="C392" s="172">
        <f>('Kalkulation_MS6+1'!$AO$31)/100*'detail_MS6+1'!$B42</f>
        <v>0</v>
      </c>
      <c r="D392" s="172">
        <f>('Kalkulation_MS6+1'!$AO$31)/100*'detail_MS6+1'!$O42</f>
        <v>0</v>
      </c>
      <c r="E392" s="172">
        <f>('Kalkulation_MS6+1'!$AO$31)/100*'detail_MS6+1'!$AB42</f>
        <v>0</v>
      </c>
      <c r="F392" s="172">
        <f>('Kalkulation_MS6+1'!$AO$31)/100*'detail_MS6+1'!$AO42</f>
        <v>0</v>
      </c>
      <c r="G392" s="172">
        <f>('Kalkulation_MS6+1'!$AO$31)/100*'detail_MS6+1'!$BB42</f>
        <v>0</v>
      </c>
      <c r="H392" s="172">
        <f>('Kalkulation_MS6+1'!$AO$31)/100*'detail_MS6+1'!$BO42</f>
        <v>0</v>
      </c>
      <c r="I392" s="172">
        <f>('Kalkulation_MS6+1'!$AO$31)/100*'detail_MS6+1'!$CB42</f>
        <v>0</v>
      </c>
      <c r="J392" s="206">
        <f t="shared" si="33"/>
        <v>0</v>
      </c>
    </row>
    <row r="393" spans="1:11" outlineLevel="1">
      <c r="A393" s="1">
        <f t="shared" si="32"/>
        <v>0</v>
      </c>
      <c r="C393" s="172">
        <f>('Kalkulation_MS6+1'!$AP$31)/100*'detail_MS6+1'!$B43</f>
        <v>0</v>
      </c>
      <c r="D393" s="172">
        <f>('Kalkulation_MS6+1'!$AP$31)/100*'detail_MS6+1'!$O43</f>
        <v>0</v>
      </c>
      <c r="E393" s="172">
        <f>('Kalkulation_MS6+1'!$AP$31)/100*'detail_MS6+1'!$AB43</f>
        <v>0</v>
      </c>
      <c r="F393" s="172">
        <f>('Kalkulation_MS6+1'!$AP$31)/100*'detail_MS6+1'!$AO43</f>
        <v>0</v>
      </c>
      <c r="G393" s="172">
        <f>('Kalkulation_MS6+1'!$AP$31)/100*'detail_MS6+1'!$BB43</f>
        <v>0</v>
      </c>
      <c r="H393" s="172">
        <f>('Kalkulation_MS6+1'!$AP$31)/100*'detail_MS6+1'!$BO43</f>
        <v>0</v>
      </c>
      <c r="I393" s="172">
        <f>('Kalkulation_MS6+1'!$AP$31)/100*'detail_MS6+1'!$CB43</f>
        <v>0</v>
      </c>
      <c r="J393" s="206">
        <f t="shared" si="33"/>
        <v>0</v>
      </c>
    </row>
    <row r="394" spans="1:11" outlineLevel="1">
      <c r="A394" s="1">
        <f t="shared" si="32"/>
        <v>0</v>
      </c>
      <c r="C394" s="172">
        <f>('Kalkulation_MS6+1'!$AQ$31)/100*'detail_MS6+1'!$B44</f>
        <v>0</v>
      </c>
      <c r="D394" s="172">
        <f>('Kalkulation_MS6+1'!$AQ$31)/100*'detail_MS6+1'!$O44</f>
        <v>0</v>
      </c>
      <c r="E394" s="172">
        <f>('Kalkulation_MS6+1'!$AQ$31)/100*'detail_MS6+1'!$AB44</f>
        <v>0</v>
      </c>
      <c r="F394" s="172">
        <f>('Kalkulation_MS6+1'!$AQ$31)/100*'detail_MS6+1'!$AO44</f>
        <v>0</v>
      </c>
      <c r="G394" s="172">
        <f>('Kalkulation_MS6+1'!$AQ$31)/100*'detail_MS6+1'!$BB44</f>
        <v>0</v>
      </c>
      <c r="H394" s="172">
        <f>('Kalkulation_MS6+1'!$AQ$31)/100*'detail_MS6+1'!$BO44</f>
        <v>0</v>
      </c>
      <c r="I394" s="172">
        <f>('Kalkulation_MS6+1'!$AQ$31)/100*'detail_MS6+1'!$CB44</f>
        <v>0</v>
      </c>
      <c r="J394" s="206">
        <f t="shared" si="33"/>
        <v>0</v>
      </c>
    </row>
    <row r="395" spans="1:11" outlineLevel="1">
      <c r="A395" s="1">
        <f t="shared" si="32"/>
        <v>0</v>
      </c>
      <c r="C395" s="172">
        <f>('Kalkulation_MS6+1'!$AR$31)/100*'detail_MS6+1'!$B45</f>
        <v>0</v>
      </c>
      <c r="D395" s="172">
        <f>('Kalkulation_MS6+1'!$AR$31)/100*'detail_MS6+1'!$O45</f>
        <v>0</v>
      </c>
      <c r="E395" s="172">
        <f>('Kalkulation_MS6+1'!$AR$31)/100*'detail_MS6+1'!$AB45</f>
        <v>0</v>
      </c>
      <c r="F395" s="172">
        <f>('Kalkulation_MS6+1'!$AR$31)/100*'detail_MS6+1'!$AO45</f>
        <v>0</v>
      </c>
      <c r="G395" s="172">
        <f>('Kalkulation_MS6+1'!$AR$31)/100*'detail_MS6+1'!$BB45</f>
        <v>0</v>
      </c>
      <c r="H395" s="172">
        <f>('Kalkulation_MS6+1'!$AR$31)/100*'detail_MS6+1'!$BO45</f>
        <v>0</v>
      </c>
      <c r="I395" s="172">
        <f>('Kalkulation_MS6+1'!$AR$31)/100*'detail_MS6+1'!$CB45</f>
        <v>0</v>
      </c>
      <c r="J395" s="206">
        <f t="shared" si="33"/>
        <v>0</v>
      </c>
    </row>
    <row r="396" spans="1:11" outlineLevel="1">
      <c r="A396" s="1">
        <f t="shared" si="32"/>
        <v>0</v>
      </c>
      <c r="C396" s="172">
        <f>('Kalkulation_MS6+1'!$AS$31)/100*'detail_MS6+1'!$B46</f>
        <v>0</v>
      </c>
      <c r="D396" s="172">
        <f>('Kalkulation_MS6+1'!$AS$31)/100*'detail_MS6+1'!$O46</f>
        <v>0</v>
      </c>
      <c r="E396" s="172">
        <f>('Kalkulation_MS6+1'!$AS$31)/100*'detail_MS6+1'!$AB46</f>
        <v>0</v>
      </c>
      <c r="F396" s="172">
        <f>('Kalkulation_MS6+1'!$AS$31)/100*'detail_MS6+1'!$AO46</f>
        <v>0</v>
      </c>
      <c r="G396" s="172">
        <f>('Kalkulation_MS6+1'!$AS$31)/100*'detail_MS6+1'!$BB46</f>
        <v>0</v>
      </c>
      <c r="H396" s="172">
        <f>('Kalkulation_MS6+1'!$AS$31)/100*'detail_MS6+1'!$BO46</f>
        <v>0</v>
      </c>
      <c r="I396" s="172">
        <f>('Kalkulation_MS6+1'!$AS$31)/100*'detail_MS6+1'!$CB46</f>
        <v>0</v>
      </c>
      <c r="J396" s="206">
        <f t="shared" si="33"/>
        <v>0</v>
      </c>
    </row>
    <row r="397" spans="1:11" outlineLevel="1">
      <c r="A397" s="88" t="s">
        <v>450</v>
      </c>
      <c r="B397" s="88"/>
      <c r="C397" s="201">
        <f>SUM(C357:C396)</f>
        <v>0</v>
      </c>
      <c r="D397" s="201">
        <f t="shared" ref="D397:J397" si="34">SUM(D357:D396)</f>
        <v>0</v>
      </c>
      <c r="E397" s="201">
        <f t="shared" si="34"/>
        <v>0</v>
      </c>
      <c r="F397" s="201">
        <f t="shared" si="34"/>
        <v>0</v>
      </c>
      <c r="G397" s="201">
        <f t="shared" si="34"/>
        <v>0</v>
      </c>
      <c r="H397" s="201">
        <f t="shared" si="34"/>
        <v>0</v>
      </c>
      <c r="I397" s="201">
        <f t="shared" si="34"/>
        <v>0</v>
      </c>
      <c r="J397" s="79">
        <f t="shared" si="34"/>
        <v>0</v>
      </c>
      <c r="K397" s="172">
        <f>'Kalkulation_MS6+1'!AT57*7</f>
        <v>0</v>
      </c>
    </row>
    <row r="398" spans="1:11" outlineLevel="1">
      <c r="A398" s="203" t="s">
        <v>451</v>
      </c>
      <c r="J398" s="205">
        <f t="shared" si="24"/>
        <v>0</v>
      </c>
    </row>
    <row r="399" spans="1:11" outlineLevel="1">
      <c r="A399" s="1">
        <f t="shared" ref="A399:A438" si="35">A357</f>
        <v>0</v>
      </c>
      <c r="C399" s="172">
        <f>('Kalkulation_MS6+1'!$F$33)/100*'detail_MS6+1'!B7</f>
        <v>0</v>
      </c>
      <c r="D399" s="172">
        <f>('Kalkulation_MS6+1'!$F$33)/100*'detail_MS6+1'!O7</f>
        <v>0</v>
      </c>
      <c r="E399" s="172">
        <f>('Kalkulation_MS6+1'!$F$33)/100*'detail_MS6+1'!AB7</f>
        <v>0</v>
      </c>
      <c r="F399" s="172">
        <f>('Kalkulation_MS6+1'!$F$33)/100*'detail_MS6+1'!AO7</f>
        <v>0</v>
      </c>
      <c r="G399" s="172">
        <f>('Kalkulation_MS6+1'!$F$33)/100*'detail_MS6+1'!BB7</f>
        <v>0</v>
      </c>
      <c r="H399" s="172">
        <f>('Kalkulation_MS6+1'!$F$33)/100*'detail_MS6+1'!BO7</f>
        <v>0</v>
      </c>
      <c r="I399" s="172">
        <f>('Kalkulation_MS6+1'!$F$33)/100*'detail_MS6+1'!CB7</f>
        <v>0</v>
      </c>
      <c r="J399" s="206">
        <f t="shared" si="24"/>
        <v>0</v>
      </c>
    </row>
    <row r="400" spans="1:11" outlineLevel="1">
      <c r="A400" s="1">
        <f t="shared" si="35"/>
        <v>0</v>
      </c>
      <c r="C400" s="172">
        <f>('Kalkulation_MS6+1'!$G$33)/100*'detail_MS6+1'!B8</f>
        <v>0</v>
      </c>
      <c r="D400" s="172">
        <f>('Kalkulation_MS6+1'!$G$33)/100*'detail_MS6+1'!O8</f>
        <v>0</v>
      </c>
      <c r="E400" s="172">
        <f>('Kalkulation_MS6+1'!$G$33)/100*'detail_MS6+1'!AB8</f>
        <v>0</v>
      </c>
      <c r="F400" s="172">
        <f>('Kalkulation_MS6+1'!$G$33)/100*'detail_MS6+1'!AO8</f>
        <v>0</v>
      </c>
      <c r="G400" s="172">
        <f>('Kalkulation_MS6+1'!$G$33)/100*'detail_MS6+1'!BB8</f>
        <v>0</v>
      </c>
      <c r="H400" s="172">
        <f>('Kalkulation_MS6+1'!$G$33)/100*'detail_MS6+1'!BO8</f>
        <v>0</v>
      </c>
      <c r="I400" s="172">
        <f>('Kalkulation_MS6+1'!$G$33)/100*'detail_MS6+1'!CB8</f>
        <v>0</v>
      </c>
      <c r="J400" s="206">
        <f t="shared" si="24"/>
        <v>0</v>
      </c>
    </row>
    <row r="401" spans="1:10" outlineLevel="1">
      <c r="A401" s="1">
        <f t="shared" si="35"/>
        <v>0</v>
      </c>
      <c r="C401" s="172">
        <f>('Kalkulation_MS6+1'!$H$33)/100*'detail_MS6+1'!B9</f>
        <v>0</v>
      </c>
      <c r="D401" s="172">
        <f>('Kalkulation_MS6+1'!$H$33)/100*'detail_MS6+1'!O9</f>
        <v>0</v>
      </c>
      <c r="E401" s="172">
        <f>('Kalkulation_MS6+1'!$H$33)/100*'detail_MS6+1'!AB9</f>
        <v>0</v>
      </c>
      <c r="F401" s="172">
        <f>('Kalkulation_MS6+1'!$H$33)/100*'detail_MS6+1'!AO9</f>
        <v>0</v>
      </c>
      <c r="G401" s="172">
        <f>('Kalkulation_MS6+1'!$H$33)/100*'detail_MS6+1'!BB9</f>
        <v>0</v>
      </c>
      <c r="H401" s="172">
        <f>('Kalkulation_MS6+1'!$H$33)/100*'detail_MS6+1'!BO9</f>
        <v>0</v>
      </c>
      <c r="I401" s="172">
        <f>('Kalkulation_MS6+1'!$H$33)/100*'detail_MS6+1'!CB9</f>
        <v>0</v>
      </c>
      <c r="J401" s="206">
        <f t="shared" si="24"/>
        <v>0</v>
      </c>
    </row>
    <row r="402" spans="1:10" outlineLevel="1">
      <c r="A402" s="1">
        <f t="shared" si="35"/>
        <v>0</v>
      </c>
      <c r="C402" s="172">
        <f>('Kalkulation_MS6+1'!$I$33)/100*'detail_MS6+1'!B10</f>
        <v>0</v>
      </c>
      <c r="D402" s="172">
        <f>('Kalkulation_MS6+1'!$I$33)/100*'detail_MS6+1'!O10</f>
        <v>0</v>
      </c>
      <c r="E402" s="172">
        <f>('Kalkulation_MS6+1'!$I$33)/100*'detail_MS6+1'!AB10</f>
        <v>0</v>
      </c>
      <c r="F402" s="172">
        <f>('Kalkulation_MS6+1'!$I$33)/100*'detail_MS6+1'!AO10</f>
        <v>0</v>
      </c>
      <c r="G402" s="172">
        <f>('Kalkulation_MS6+1'!$I$33)/100*'detail_MS6+1'!BB10</f>
        <v>0</v>
      </c>
      <c r="H402" s="172">
        <f>('Kalkulation_MS6+1'!$I$33)/100*'detail_MS6+1'!BO10</f>
        <v>0</v>
      </c>
      <c r="I402" s="172">
        <f>('Kalkulation_MS6+1'!$I$33)/100*'detail_MS6+1'!CB10</f>
        <v>0</v>
      </c>
      <c r="J402" s="206">
        <f t="shared" si="24"/>
        <v>0</v>
      </c>
    </row>
    <row r="403" spans="1:10" outlineLevel="1">
      <c r="A403" s="1">
        <f t="shared" si="35"/>
        <v>0</v>
      </c>
      <c r="C403" s="172">
        <f>('Kalkulation_MS6+1'!$J$33)/100*'detail_MS6+1'!B11</f>
        <v>0</v>
      </c>
      <c r="D403" s="172">
        <f>('Kalkulation_MS6+1'!$J$33)/100*'detail_MS6+1'!O11</f>
        <v>0</v>
      </c>
      <c r="E403" s="172">
        <f>('Kalkulation_MS6+1'!$J$33)/100*'detail_MS6+1'!AB11</f>
        <v>0</v>
      </c>
      <c r="F403" s="172">
        <f>('Kalkulation_MS6+1'!$J$33)/100*'detail_MS6+1'!AO11</f>
        <v>0</v>
      </c>
      <c r="G403" s="172">
        <f>('Kalkulation_MS6+1'!$J$33)/100*'detail_MS6+1'!BB11</f>
        <v>0</v>
      </c>
      <c r="H403" s="172">
        <f>('Kalkulation_MS6+1'!$J$33)/100*'detail_MS6+1'!BO11</f>
        <v>0</v>
      </c>
      <c r="I403" s="172">
        <f>('Kalkulation_MS6+1'!$J$33)/100*'detail_MS6+1'!CB11</f>
        <v>0</v>
      </c>
      <c r="J403" s="206">
        <f t="shared" si="24"/>
        <v>0</v>
      </c>
    </row>
    <row r="404" spans="1:10" outlineLevel="1">
      <c r="A404" s="1">
        <f t="shared" si="35"/>
        <v>0</v>
      </c>
      <c r="C404" s="172">
        <f>('Kalkulation_MS6+1'!$K$33)/100*'detail_MS6+1'!B12</f>
        <v>0</v>
      </c>
      <c r="D404" s="172">
        <f>('Kalkulation_MS6+1'!$K$33)/100*'detail_MS6+1'!O12</f>
        <v>0</v>
      </c>
      <c r="E404" s="172">
        <f>('Kalkulation_MS6+1'!$K$33)/100*'detail_MS6+1'!AB12</f>
        <v>0</v>
      </c>
      <c r="F404" s="172">
        <f>('Kalkulation_MS6+1'!$K$33)/100*'detail_MS6+1'!AO12</f>
        <v>0</v>
      </c>
      <c r="G404" s="172">
        <f>('Kalkulation_MS6+1'!$K$33)/100*'detail_MS6+1'!BB12</f>
        <v>0</v>
      </c>
      <c r="H404" s="172">
        <f>('Kalkulation_MS6+1'!$K$33)/100*'detail_MS6+1'!BO12</f>
        <v>0</v>
      </c>
      <c r="I404" s="172">
        <f>('Kalkulation_MS6+1'!$K$33)/100*'detail_MS6+1'!CB12</f>
        <v>0</v>
      </c>
      <c r="J404" s="206">
        <f t="shared" si="24"/>
        <v>0</v>
      </c>
    </row>
    <row r="405" spans="1:10" outlineLevel="1">
      <c r="A405" s="1">
        <f t="shared" si="35"/>
        <v>0</v>
      </c>
      <c r="C405" s="172">
        <f>('Kalkulation_MS6+1'!$L$33)/100*'detail_MS6+1'!B13</f>
        <v>0</v>
      </c>
      <c r="D405" s="172">
        <f>('Kalkulation_MS6+1'!$L$33)/100*'detail_MS6+1'!O13</f>
        <v>0</v>
      </c>
      <c r="E405" s="172">
        <f>('Kalkulation_MS6+1'!$L$33)/100*'detail_MS6+1'!AB13</f>
        <v>0</v>
      </c>
      <c r="F405" s="172">
        <f>('Kalkulation_MS6+1'!$L$33)/100*'detail_MS6+1'!AO13</f>
        <v>0</v>
      </c>
      <c r="G405" s="172">
        <f>('Kalkulation_MS6+1'!$L$33)/100*'detail_MS6+1'!BB13</f>
        <v>0</v>
      </c>
      <c r="H405" s="172">
        <f>('Kalkulation_MS6+1'!$L$33)/100*'detail_MS6+1'!BO13</f>
        <v>0</v>
      </c>
      <c r="I405" s="172">
        <f>('Kalkulation_MS6+1'!$L$33)/100*'detail_MS6+1'!CB13</f>
        <v>0</v>
      </c>
      <c r="J405" s="206">
        <f t="shared" si="24"/>
        <v>0</v>
      </c>
    </row>
    <row r="406" spans="1:10" outlineLevel="1">
      <c r="A406" s="1">
        <f t="shared" si="35"/>
        <v>0</v>
      </c>
      <c r="C406" s="172">
        <f>('Kalkulation_MS6+1'!$M$33)/100*'detail_MS6+1'!B14</f>
        <v>0</v>
      </c>
      <c r="D406" s="172">
        <f>('Kalkulation_MS6+1'!$M$33)/100*'detail_MS6+1'!O14</f>
        <v>0</v>
      </c>
      <c r="E406" s="172">
        <f>('Kalkulation_MS6+1'!$M$33)/100*'detail_MS6+1'!AB14</f>
        <v>0</v>
      </c>
      <c r="F406" s="172">
        <f>('Kalkulation_MS6+1'!$M$33)/100*'detail_MS6+1'!AO14</f>
        <v>0</v>
      </c>
      <c r="G406" s="172">
        <f>('Kalkulation_MS6+1'!$M$33)/100*'detail_MS6+1'!BB14</f>
        <v>0</v>
      </c>
      <c r="H406" s="172">
        <f>('Kalkulation_MS6+1'!$M$33)/100*'detail_MS6+1'!BO14</f>
        <v>0</v>
      </c>
      <c r="I406" s="172">
        <f>('Kalkulation_MS6+1'!$M$33)/100*'detail_MS6+1'!CB14</f>
        <v>0</v>
      </c>
      <c r="J406" s="206">
        <f t="shared" si="24"/>
        <v>0</v>
      </c>
    </row>
    <row r="407" spans="1:10" outlineLevel="1">
      <c r="A407" s="1">
        <f t="shared" si="35"/>
        <v>0</v>
      </c>
      <c r="C407" s="172">
        <f>('Kalkulation_MS6+1'!$N$33)/100*'detail_MS6+1'!B15</f>
        <v>0</v>
      </c>
      <c r="D407" s="172">
        <f>('Kalkulation_MS6+1'!$N$33)/100*'detail_MS6+1'!O15</f>
        <v>0</v>
      </c>
      <c r="E407" s="172">
        <f>('Kalkulation_MS6+1'!$N$33)/100*'detail_MS6+1'!AB15</f>
        <v>0</v>
      </c>
      <c r="F407" s="172">
        <f>('Kalkulation_MS6+1'!$N$33)/100*'detail_MS6+1'!AO15</f>
        <v>0</v>
      </c>
      <c r="G407" s="172">
        <f>('Kalkulation_MS6+1'!$N$33)/100*'detail_MS6+1'!BB15</f>
        <v>0</v>
      </c>
      <c r="H407" s="172">
        <f>('Kalkulation_MS6+1'!$N$33)/100*'detail_MS6+1'!BO15</f>
        <v>0</v>
      </c>
      <c r="I407" s="172">
        <f>('Kalkulation_MS6+1'!$N$33)/100*'detail_MS6+1'!CB15</f>
        <v>0</v>
      </c>
      <c r="J407" s="206">
        <f t="shared" si="24"/>
        <v>0</v>
      </c>
    </row>
    <row r="408" spans="1:10" outlineLevel="1">
      <c r="A408" s="1">
        <f t="shared" si="35"/>
        <v>0</v>
      </c>
      <c r="C408" s="172">
        <f>('Kalkulation_MS6+1'!$O$33)/100*'detail_MS6+1'!B16</f>
        <v>0</v>
      </c>
      <c r="D408" s="172">
        <f>('Kalkulation_MS6+1'!$O$33)/100*'detail_MS6+1'!O16</f>
        <v>0</v>
      </c>
      <c r="E408" s="172">
        <f>('Kalkulation_MS6+1'!$O$33)/100*'detail_MS6+1'!AB16</f>
        <v>0</v>
      </c>
      <c r="F408" s="172">
        <f>('Kalkulation_MS6+1'!$O$33)/100*'detail_MS6+1'!AO16</f>
        <v>0</v>
      </c>
      <c r="G408" s="172">
        <f>('Kalkulation_MS6+1'!$O$33)/100*'detail_MS6+1'!BB16</f>
        <v>0</v>
      </c>
      <c r="H408" s="172">
        <f>('Kalkulation_MS6+1'!$O$33)/100*'detail_MS6+1'!BO16</f>
        <v>0</v>
      </c>
      <c r="I408" s="172">
        <f>('Kalkulation_MS6+1'!$O$33)/100*'detail_MS6+1'!CB16</f>
        <v>0</v>
      </c>
      <c r="J408" s="206">
        <f t="shared" si="24"/>
        <v>0</v>
      </c>
    </row>
    <row r="409" spans="1:10" outlineLevel="1">
      <c r="A409" s="1">
        <f t="shared" si="35"/>
        <v>0</v>
      </c>
      <c r="C409" s="172">
        <f>('Kalkulation_MS6+1'!$P$33)/100*'detail_MS6+1'!B17</f>
        <v>0</v>
      </c>
      <c r="D409" s="172">
        <f>('Kalkulation_MS6+1'!$P$33)/100*'detail_MS6+1'!O17</f>
        <v>0</v>
      </c>
      <c r="E409" s="172">
        <f>('Kalkulation_MS6+1'!$P$33)/100*'detail_MS6+1'!AB17</f>
        <v>0</v>
      </c>
      <c r="F409" s="172">
        <f>('Kalkulation_MS6+1'!$P$33)/100*'detail_MS6+1'!AO17</f>
        <v>0</v>
      </c>
      <c r="G409" s="172">
        <f>('Kalkulation_MS6+1'!$P$33)/100*'detail_MS6+1'!BB17</f>
        <v>0</v>
      </c>
      <c r="H409" s="172">
        <f>('Kalkulation_MS6+1'!$P$33)/100*'detail_MS6+1'!BO17</f>
        <v>0</v>
      </c>
      <c r="I409" s="172">
        <f>('Kalkulation_MS6+1'!$P$33)/100*'detail_MS6+1'!CB17</f>
        <v>0</v>
      </c>
      <c r="J409" s="206">
        <f t="shared" ref="J409:J438" si="36">SUM(C409:I409)</f>
        <v>0</v>
      </c>
    </row>
    <row r="410" spans="1:10" outlineLevel="1">
      <c r="A410" s="1">
        <f t="shared" si="35"/>
        <v>0</v>
      </c>
      <c r="C410" s="172">
        <f>('Kalkulation_MS6+1'!$Q$33)/100*'detail_MS6+1'!B18</f>
        <v>0</v>
      </c>
      <c r="D410" s="172">
        <f>('Kalkulation_MS6+1'!$Q$33)/100*'detail_MS6+1'!O18</f>
        <v>0</v>
      </c>
      <c r="E410" s="172">
        <f>('Kalkulation_MS6+1'!$Q$33)/100*'detail_MS6+1'!AB18</f>
        <v>0</v>
      </c>
      <c r="F410" s="172">
        <f>('Kalkulation_MS6+1'!$Q$33)/100*'detail_MS6+1'!AO18</f>
        <v>0</v>
      </c>
      <c r="G410" s="172">
        <f>('Kalkulation_MS6+1'!$Q$33)/100*'detail_MS6+1'!BB18</f>
        <v>0</v>
      </c>
      <c r="H410" s="172">
        <f>('Kalkulation_MS6+1'!$Q$33)/100*'detail_MS6+1'!BO18</f>
        <v>0</v>
      </c>
      <c r="I410" s="172">
        <f>('Kalkulation_MS6+1'!$Q$33)/100*'detail_MS6+1'!CB18</f>
        <v>0</v>
      </c>
      <c r="J410" s="206">
        <f t="shared" si="36"/>
        <v>0</v>
      </c>
    </row>
    <row r="411" spans="1:10" outlineLevel="1">
      <c r="A411" s="1">
        <f t="shared" si="35"/>
        <v>0</v>
      </c>
      <c r="C411" s="172">
        <f>('Kalkulation_MS6+1'!$R$33)/100*'detail_MS6+1'!B19</f>
        <v>0</v>
      </c>
      <c r="D411" s="172">
        <f>('Kalkulation_MS6+1'!$R$33)/100*'detail_MS6+1'!O19</f>
        <v>0</v>
      </c>
      <c r="E411" s="172">
        <f>('Kalkulation_MS6+1'!$R$33)/100*'detail_MS6+1'!AB19</f>
        <v>0</v>
      </c>
      <c r="F411" s="172">
        <f>('Kalkulation_MS6+1'!$R$33)/100*'detail_MS6+1'!AO19</f>
        <v>0</v>
      </c>
      <c r="G411" s="172">
        <f>('Kalkulation_MS6+1'!$R$33)/100*'detail_MS6+1'!BB19</f>
        <v>0</v>
      </c>
      <c r="H411" s="172">
        <f>('Kalkulation_MS6+1'!$R$33)/100*'detail_MS6+1'!BO19</f>
        <v>0</v>
      </c>
      <c r="I411" s="172">
        <f>('Kalkulation_MS6+1'!$R$33)/100*'detail_MS6+1'!CB19</f>
        <v>0</v>
      </c>
      <c r="J411" s="206">
        <f t="shared" si="36"/>
        <v>0</v>
      </c>
    </row>
    <row r="412" spans="1:10" outlineLevel="1">
      <c r="A412" s="1">
        <f t="shared" si="35"/>
        <v>0</v>
      </c>
      <c r="C412" s="172">
        <f>('Kalkulation_MS6+1'!$S$33)/100*'detail_MS6+1'!$B20</f>
        <v>0</v>
      </c>
      <c r="D412" s="172">
        <f>('Kalkulation_MS6+1'!$S$33)/100*'detail_MS6+1'!$O20</f>
        <v>0</v>
      </c>
      <c r="E412" s="172">
        <f>('Kalkulation_MS6+1'!$S$33)/100*'detail_MS6+1'!$AB20</f>
        <v>0</v>
      </c>
      <c r="F412" s="172">
        <f>('Kalkulation_MS6+1'!$S$33)/100*'detail_MS6+1'!$AO20</f>
        <v>0</v>
      </c>
      <c r="G412" s="172">
        <f>('Kalkulation_MS6+1'!$S$33)/100*'detail_MS6+1'!$BB20</f>
        <v>0</v>
      </c>
      <c r="H412" s="172">
        <f>('Kalkulation_MS6+1'!$S$33)/100*'detail_MS6+1'!$BO20</f>
        <v>0</v>
      </c>
      <c r="I412" s="172">
        <f>('Kalkulation_MS6+1'!$S$33)/100*'detail_MS6+1'!$CB20</f>
        <v>0</v>
      </c>
      <c r="J412" s="206">
        <f t="shared" si="36"/>
        <v>0</v>
      </c>
    </row>
    <row r="413" spans="1:10" outlineLevel="1">
      <c r="A413" s="1">
        <f t="shared" si="35"/>
        <v>0</v>
      </c>
      <c r="C413" s="172">
        <f>('Kalkulation_MS6+1'!$T$33)/100*'detail_MS6+1'!$B21</f>
        <v>0</v>
      </c>
      <c r="D413" s="172">
        <f>('Kalkulation_MS6+1'!$T$33)/100*'detail_MS6+1'!$O21</f>
        <v>0</v>
      </c>
      <c r="E413" s="172">
        <f>('Kalkulation_MS6+1'!$T$33)/100*'detail_MS6+1'!$AB21</f>
        <v>0</v>
      </c>
      <c r="F413" s="172">
        <f>('Kalkulation_MS6+1'!$T$33)/100*'detail_MS6+1'!$AO21</f>
        <v>0</v>
      </c>
      <c r="G413" s="172">
        <f>('Kalkulation_MS6+1'!$T$33)/100*'detail_MS6+1'!$BB21</f>
        <v>0</v>
      </c>
      <c r="H413" s="172">
        <f>('Kalkulation_MS6+1'!$T$33)/100*'detail_MS6+1'!$BO21</f>
        <v>0</v>
      </c>
      <c r="I413" s="172">
        <f>('Kalkulation_MS6+1'!$T$33)/100*'detail_MS6+1'!$CB21</f>
        <v>0</v>
      </c>
      <c r="J413" s="206">
        <f t="shared" si="36"/>
        <v>0</v>
      </c>
    </row>
    <row r="414" spans="1:10" outlineLevel="1">
      <c r="A414" s="1">
        <f t="shared" si="35"/>
        <v>0</v>
      </c>
      <c r="C414" s="172">
        <f>('Kalkulation_MS6+1'!$U$33)/100*'detail_MS6+1'!$B22</f>
        <v>0</v>
      </c>
      <c r="D414" s="172">
        <f>('Kalkulation_MS6+1'!$U$33)/100*'detail_MS6+1'!$O22</f>
        <v>0</v>
      </c>
      <c r="E414" s="172">
        <f>('Kalkulation_MS6+1'!$U$33)/100*'detail_MS6+1'!$AB22</f>
        <v>0</v>
      </c>
      <c r="F414" s="172">
        <f>('Kalkulation_MS6+1'!$U$33)/100*'detail_MS6+1'!$AO22</f>
        <v>0</v>
      </c>
      <c r="G414" s="172">
        <f>('Kalkulation_MS6+1'!$U$33)/100*'detail_MS6+1'!$BB22</f>
        <v>0</v>
      </c>
      <c r="H414" s="172">
        <f>('Kalkulation_MS6+1'!$U$33)/100*'detail_MS6+1'!$BO22</f>
        <v>0</v>
      </c>
      <c r="I414" s="172">
        <f>('Kalkulation_MS6+1'!$U$33)/100*'detail_MS6+1'!$CB22</f>
        <v>0</v>
      </c>
      <c r="J414" s="206">
        <f t="shared" si="36"/>
        <v>0</v>
      </c>
    </row>
    <row r="415" spans="1:10" outlineLevel="1">
      <c r="A415" s="1">
        <f t="shared" si="35"/>
        <v>0</v>
      </c>
      <c r="C415" s="172">
        <f>('Kalkulation_MS6+1'!$V$33)/100*'detail_MS6+1'!$B23</f>
        <v>0</v>
      </c>
      <c r="D415" s="172">
        <f>('Kalkulation_MS6+1'!$V$33)/100*'detail_MS6+1'!$O23</f>
        <v>0</v>
      </c>
      <c r="E415" s="172">
        <f>('Kalkulation_MS6+1'!$V$33)/100*'detail_MS6+1'!$AB23</f>
        <v>0</v>
      </c>
      <c r="F415" s="172">
        <f>('Kalkulation_MS6+1'!$V$33)/100*'detail_MS6+1'!$AO23</f>
        <v>0</v>
      </c>
      <c r="G415" s="172">
        <f>('Kalkulation_MS6+1'!$V$33)/100*'detail_MS6+1'!$BB23</f>
        <v>0</v>
      </c>
      <c r="H415" s="172">
        <f>('Kalkulation_MS6+1'!$V$33)/100*'detail_MS6+1'!$BO23</f>
        <v>0</v>
      </c>
      <c r="I415" s="172">
        <f>('Kalkulation_MS6+1'!$V$33)/100*'detail_MS6+1'!$CB23</f>
        <v>0</v>
      </c>
      <c r="J415" s="206">
        <f t="shared" si="36"/>
        <v>0</v>
      </c>
    </row>
    <row r="416" spans="1:10" outlineLevel="1">
      <c r="A416" s="1">
        <f t="shared" si="35"/>
        <v>0</v>
      </c>
      <c r="C416" s="172">
        <f>('Kalkulation_MS6+1'!$W$33)/100*'detail_MS6+1'!$B24</f>
        <v>0</v>
      </c>
      <c r="D416" s="172">
        <f>('Kalkulation_MS6+1'!$W$33)/100*'detail_MS6+1'!$O24</f>
        <v>0</v>
      </c>
      <c r="E416" s="172">
        <f>('Kalkulation_MS6+1'!$W$33)/100*'detail_MS6+1'!$AB24</f>
        <v>0</v>
      </c>
      <c r="F416" s="172">
        <f>('Kalkulation_MS6+1'!$W$33)/100*'detail_MS6+1'!$AO24</f>
        <v>0</v>
      </c>
      <c r="G416" s="172">
        <f>('Kalkulation_MS6+1'!$W$33)/100*'detail_MS6+1'!$BB24</f>
        <v>0</v>
      </c>
      <c r="H416" s="172">
        <f>('Kalkulation_MS6+1'!$W$33)/100*'detail_MS6+1'!$BO24</f>
        <v>0</v>
      </c>
      <c r="I416" s="172">
        <f>('Kalkulation_MS6+1'!$W$33)/100*'detail_MS6+1'!$CB24</f>
        <v>0</v>
      </c>
      <c r="J416" s="206">
        <f t="shared" si="36"/>
        <v>0</v>
      </c>
    </row>
    <row r="417" spans="1:10" outlineLevel="1">
      <c r="A417" s="1">
        <f t="shared" si="35"/>
        <v>0</v>
      </c>
      <c r="C417" s="172">
        <f>('Kalkulation_MS6+1'!$X$33)/100*'detail_MS6+1'!$B25</f>
        <v>0</v>
      </c>
      <c r="D417" s="172">
        <f>('Kalkulation_MS6+1'!$X$33)/100*'detail_MS6+1'!$O25</f>
        <v>0</v>
      </c>
      <c r="E417" s="172">
        <f>('Kalkulation_MS6+1'!$X$33)/100*'detail_MS6+1'!$AB25</f>
        <v>0</v>
      </c>
      <c r="F417" s="172">
        <f>('Kalkulation_MS6+1'!$X$33)/100*'detail_MS6+1'!$AO25</f>
        <v>0</v>
      </c>
      <c r="G417" s="172">
        <f>('Kalkulation_MS6+1'!$X$33)/100*'detail_MS6+1'!$BB25</f>
        <v>0</v>
      </c>
      <c r="H417" s="172">
        <f>('Kalkulation_MS6+1'!$X$33)/100*'detail_MS6+1'!$BO25</f>
        <v>0</v>
      </c>
      <c r="I417" s="172">
        <f>('Kalkulation_MS6+1'!$X$33)/100*'detail_MS6+1'!$CB25</f>
        <v>0</v>
      </c>
      <c r="J417" s="206">
        <f t="shared" si="36"/>
        <v>0</v>
      </c>
    </row>
    <row r="418" spans="1:10" outlineLevel="1">
      <c r="A418" s="1">
        <f t="shared" si="35"/>
        <v>0</v>
      </c>
      <c r="C418" s="172">
        <f>('Kalkulation_MS6+1'!$Y$33)/100*'detail_MS6+1'!$B26</f>
        <v>0</v>
      </c>
      <c r="D418" s="172">
        <f>('Kalkulation_MS6+1'!$Y$33)/100*'detail_MS6+1'!$O26</f>
        <v>0</v>
      </c>
      <c r="E418" s="172">
        <f>('Kalkulation_MS6+1'!$Y$33)/100*'detail_MS6+1'!$AB26</f>
        <v>0</v>
      </c>
      <c r="F418" s="172">
        <f>('Kalkulation_MS6+1'!$Y$33)/100*'detail_MS6+1'!$AO26</f>
        <v>0</v>
      </c>
      <c r="G418" s="172">
        <f>('Kalkulation_MS6+1'!$Y$33)/100*'detail_MS6+1'!$BB26</f>
        <v>0</v>
      </c>
      <c r="H418" s="172">
        <f>('Kalkulation_MS6+1'!$Y$33)/100*'detail_MS6+1'!$BO26</f>
        <v>0</v>
      </c>
      <c r="I418" s="172">
        <f>('Kalkulation_MS6+1'!$Y$33)/100*'detail_MS6+1'!$CB26</f>
        <v>0</v>
      </c>
      <c r="J418" s="206">
        <f t="shared" si="36"/>
        <v>0</v>
      </c>
    </row>
    <row r="419" spans="1:10" outlineLevel="1">
      <c r="A419" s="1">
        <f t="shared" si="35"/>
        <v>0</v>
      </c>
      <c r="C419" s="172">
        <f>('Kalkulation_MS6+1'!$Z$33)/100*'detail_MS6+1'!$B27</f>
        <v>0</v>
      </c>
      <c r="D419" s="172">
        <f>('Kalkulation_MS6+1'!$Z$33)/100*'detail_MS6+1'!$O27</f>
        <v>0</v>
      </c>
      <c r="E419" s="172">
        <f>('Kalkulation_MS6+1'!$Z$33)/100*'detail_MS6+1'!$AB27</f>
        <v>0</v>
      </c>
      <c r="F419" s="172">
        <f>('Kalkulation_MS6+1'!$Z$33)/100*'detail_MS6+1'!$AO27</f>
        <v>0</v>
      </c>
      <c r="G419" s="172">
        <f>('Kalkulation_MS6+1'!$Z$33)/100*'detail_MS6+1'!$BB27</f>
        <v>0</v>
      </c>
      <c r="H419" s="172">
        <f>('Kalkulation_MS6+1'!$Z$33)/100*'detail_MS6+1'!$BO27</f>
        <v>0</v>
      </c>
      <c r="I419" s="172">
        <f>('Kalkulation_MS6+1'!$Z$33)/100*'detail_MS6+1'!$CB27</f>
        <v>0</v>
      </c>
      <c r="J419" s="206">
        <f t="shared" si="36"/>
        <v>0</v>
      </c>
    </row>
    <row r="420" spans="1:10" outlineLevel="1">
      <c r="A420" s="1">
        <f t="shared" si="35"/>
        <v>0</v>
      </c>
      <c r="C420" s="172">
        <f>('Kalkulation_MS6+1'!$AA$33)/100*'detail_MS6+1'!$B28</f>
        <v>0</v>
      </c>
      <c r="D420" s="172">
        <f>('Kalkulation_MS6+1'!$AA$33)/100*'detail_MS6+1'!$O28</f>
        <v>0</v>
      </c>
      <c r="E420" s="172">
        <f>('Kalkulation_MS6+1'!$AA$33)/100*'detail_MS6+1'!$AB28</f>
        <v>0</v>
      </c>
      <c r="F420" s="172">
        <f>('Kalkulation_MS6+1'!$AA$33)/100*'detail_MS6+1'!$AO28</f>
        <v>0</v>
      </c>
      <c r="G420" s="172">
        <f>('Kalkulation_MS6+1'!$AA$33)/100*'detail_MS6+1'!$BB28</f>
        <v>0</v>
      </c>
      <c r="H420" s="172">
        <f>('Kalkulation_MS6+1'!$AA$33)/100*'detail_MS6+1'!$BO28</f>
        <v>0</v>
      </c>
      <c r="I420" s="172">
        <f>('Kalkulation_MS6+1'!$AA$33)/100*'detail_MS6+1'!$CB28</f>
        <v>0</v>
      </c>
      <c r="J420" s="206">
        <f t="shared" si="36"/>
        <v>0</v>
      </c>
    </row>
    <row r="421" spans="1:10" outlineLevel="1">
      <c r="A421" s="1">
        <f t="shared" si="35"/>
        <v>0</v>
      </c>
      <c r="C421" s="172">
        <f>('Kalkulation_MS6+1'!$AB$33)/100*'detail_MS6+1'!$B29</f>
        <v>0</v>
      </c>
      <c r="D421" s="172">
        <f>('Kalkulation_MS6+1'!$AB$33)/100*'detail_MS6+1'!$O29</f>
        <v>0</v>
      </c>
      <c r="E421" s="172">
        <f>('Kalkulation_MS6+1'!$AB$33)/100*'detail_MS6+1'!$AB29</f>
        <v>0</v>
      </c>
      <c r="F421" s="172">
        <f>('Kalkulation_MS6+1'!$AB$33)/100*'detail_MS6+1'!$AO29</f>
        <v>0</v>
      </c>
      <c r="G421" s="172">
        <f>('Kalkulation_MS6+1'!$AB$33)/100*'detail_MS6+1'!$BB29</f>
        <v>0</v>
      </c>
      <c r="H421" s="172">
        <f>('Kalkulation_MS6+1'!$AB$33)/100*'detail_MS6+1'!$BO29</f>
        <v>0</v>
      </c>
      <c r="I421" s="172">
        <f>('Kalkulation_MS6+1'!$AB$33)/100*'detail_MS6+1'!$CB29</f>
        <v>0</v>
      </c>
      <c r="J421" s="206">
        <f t="shared" si="36"/>
        <v>0</v>
      </c>
    </row>
    <row r="422" spans="1:10" outlineLevel="1">
      <c r="A422" s="1">
        <f t="shared" si="35"/>
        <v>0</v>
      </c>
      <c r="C422" s="172">
        <f>('Kalkulation_MS6+1'!$AC$33)/100*'detail_MS6+1'!$B30</f>
        <v>0</v>
      </c>
      <c r="D422" s="172">
        <f>('Kalkulation_MS6+1'!$AC$33)/100*'detail_MS6+1'!$O30</f>
        <v>0</v>
      </c>
      <c r="E422" s="172">
        <f>('Kalkulation_MS6+1'!$AC$33)/100*'detail_MS6+1'!$AB30</f>
        <v>0</v>
      </c>
      <c r="F422" s="172">
        <f>('Kalkulation_MS6+1'!$AC$33)/100*'detail_MS6+1'!$AO30</f>
        <v>0</v>
      </c>
      <c r="G422" s="172">
        <f>('Kalkulation_MS6+1'!$AC$33)/100*'detail_MS6+1'!$BB30</f>
        <v>0</v>
      </c>
      <c r="H422" s="172">
        <f>('Kalkulation_MS6+1'!$AC$33)/100*'detail_MS6+1'!$BO30</f>
        <v>0</v>
      </c>
      <c r="I422" s="172">
        <f>('Kalkulation_MS6+1'!$AC$33)/100*'detail_MS6+1'!$CB30</f>
        <v>0</v>
      </c>
      <c r="J422" s="206">
        <f t="shared" si="36"/>
        <v>0</v>
      </c>
    </row>
    <row r="423" spans="1:10" outlineLevel="1">
      <c r="A423" s="1">
        <f t="shared" si="35"/>
        <v>0</v>
      </c>
      <c r="C423" s="172">
        <f>('Kalkulation_MS6+1'!$AD$33)/100*'detail_MS6+1'!$B31</f>
        <v>0</v>
      </c>
      <c r="D423" s="172">
        <f>('Kalkulation_MS6+1'!$AD$33)/100*'detail_MS6+1'!$O31</f>
        <v>0</v>
      </c>
      <c r="E423" s="172">
        <f>('Kalkulation_MS6+1'!$AD$33)/100*'detail_MS6+1'!$AB31</f>
        <v>0</v>
      </c>
      <c r="F423" s="172">
        <f>('Kalkulation_MS6+1'!$AD$33)/100*'detail_MS6+1'!$AO31</f>
        <v>0</v>
      </c>
      <c r="G423" s="172">
        <f>('Kalkulation_MS6+1'!$AD$33)/100*'detail_MS6+1'!$BB31</f>
        <v>0</v>
      </c>
      <c r="H423" s="172">
        <f>('Kalkulation_MS6+1'!$AD$33)/100*'detail_MS6+1'!$BO31</f>
        <v>0</v>
      </c>
      <c r="I423" s="172">
        <f>('Kalkulation_MS6+1'!$AD$33)/100*'detail_MS6+1'!$CB31</f>
        <v>0</v>
      </c>
      <c r="J423" s="206">
        <f t="shared" si="36"/>
        <v>0</v>
      </c>
    </row>
    <row r="424" spans="1:10" outlineLevel="1">
      <c r="A424" s="1">
        <f t="shared" si="35"/>
        <v>0</v>
      </c>
      <c r="C424" s="172">
        <f>('Kalkulation_MS6+1'!$AE$33)/100*'detail_MS6+1'!$B32</f>
        <v>0</v>
      </c>
      <c r="D424" s="172">
        <f>('Kalkulation_MS6+1'!$AE$33)/100*'detail_MS6+1'!$O32</f>
        <v>0</v>
      </c>
      <c r="E424" s="172">
        <f>('Kalkulation_MS6+1'!$AE$33)/100*'detail_MS6+1'!$AB32</f>
        <v>0</v>
      </c>
      <c r="F424" s="172">
        <f>('Kalkulation_MS6+1'!$AE$33)/100*'detail_MS6+1'!$AO32</f>
        <v>0</v>
      </c>
      <c r="G424" s="172">
        <f>('Kalkulation_MS6+1'!$AE$33)/100*'detail_MS6+1'!$BB32</f>
        <v>0</v>
      </c>
      <c r="H424" s="172">
        <f>('Kalkulation_MS6+1'!$AE$33)/100*'detail_MS6+1'!$BO32</f>
        <v>0</v>
      </c>
      <c r="I424" s="172">
        <f>('Kalkulation_MS6+1'!$AE$33)/100*'detail_MS6+1'!$CB32</f>
        <v>0</v>
      </c>
      <c r="J424" s="206">
        <f t="shared" si="36"/>
        <v>0</v>
      </c>
    </row>
    <row r="425" spans="1:10" outlineLevel="1">
      <c r="A425" s="1">
        <f t="shared" si="35"/>
        <v>0</v>
      </c>
      <c r="C425" s="172">
        <f>('Kalkulation_MS6+1'!$AF$33)/100*'detail_MS6+1'!$B33</f>
        <v>0</v>
      </c>
      <c r="D425" s="172">
        <f>('Kalkulation_MS6+1'!$AF$33)/100*'detail_MS6+1'!$O33</f>
        <v>0</v>
      </c>
      <c r="E425" s="172">
        <f>('Kalkulation_MS6+1'!$AF$33)/100*'detail_MS6+1'!$AB33</f>
        <v>0</v>
      </c>
      <c r="F425" s="172">
        <f>('Kalkulation_MS6+1'!$AF$33)/100*'detail_MS6+1'!$AO33</f>
        <v>0</v>
      </c>
      <c r="G425" s="172">
        <f>('Kalkulation_MS6+1'!$AF$33)/100*'detail_MS6+1'!$BB33</f>
        <v>0</v>
      </c>
      <c r="H425" s="172">
        <f>('Kalkulation_MS6+1'!$AF$33)/100*'detail_MS6+1'!$BO33</f>
        <v>0</v>
      </c>
      <c r="I425" s="172">
        <f>('Kalkulation_MS6+1'!$AF$33)/100*'detail_MS6+1'!$CB33</f>
        <v>0</v>
      </c>
      <c r="J425" s="206">
        <f t="shared" si="36"/>
        <v>0</v>
      </c>
    </row>
    <row r="426" spans="1:10" outlineLevel="1">
      <c r="A426" s="1">
        <f t="shared" si="35"/>
        <v>0</v>
      </c>
      <c r="C426" s="172">
        <f>('Kalkulation_MS6+1'!$AG$33)/100*'detail_MS6+1'!$B34</f>
        <v>0</v>
      </c>
      <c r="D426" s="172">
        <f>('Kalkulation_MS6+1'!$AG$33)/100*'detail_MS6+1'!$O34</f>
        <v>0</v>
      </c>
      <c r="E426" s="172">
        <f>('Kalkulation_MS6+1'!$AG$33)/100*'detail_MS6+1'!$AB34</f>
        <v>0</v>
      </c>
      <c r="F426" s="172">
        <f>('Kalkulation_MS6+1'!$AG$33)/100*'detail_MS6+1'!$AO34</f>
        <v>0</v>
      </c>
      <c r="G426" s="172">
        <f>('Kalkulation_MS6+1'!$AG$33)/100*'detail_MS6+1'!$BB34</f>
        <v>0</v>
      </c>
      <c r="H426" s="172">
        <f>('Kalkulation_MS6+1'!$AG$33)/100*'detail_MS6+1'!$BO34</f>
        <v>0</v>
      </c>
      <c r="I426" s="172">
        <f>('Kalkulation_MS6+1'!$AG$33)/100*'detail_MS6+1'!$CB34</f>
        <v>0</v>
      </c>
      <c r="J426" s="206">
        <f t="shared" si="36"/>
        <v>0</v>
      </c>
    </row>
    <row r="427" spans="1:10" outlineLevel="1">
      <c r="A427" s="1">
        <f t="shared" si="35"/>
        <v>0</v>
      </c>
      <c r="C427" s="172">
        <f>('Kalkulation_MS6+1'!$AH$33)/100*'detail_MS6+1'!$B35</f>
        <v>0</v>
      </c>
      <c r="D427" s="172">
        <f>('Kalkulation_MS6+1'!$AH$33)/100*'detail_MS6+1'!$O35</f>
        <v>0</v>
      </c>
      <c r="E427" s="172">
        <f>('Kalkulation_MS6+1'!$AH$33)/100*'detail_MS6+1'!$AB35</f>
        <v>0</v>
      </c>
      <c r="F427" s="172">
        <f>('Kalkulation_MS6+1'!$AH$33)/100*'detail_MS6+1'!$AO35</f>
        <v>0</v>
      </c>
      <c r="G427" s="172">
        <f>('Kalkulation_MS6+1'!$AH$33)/100*'detail_MS6+1'!$BB35</f>
        <v>0</v>
      </c>
      <c r="H427" s="172">
        <f>('Kalkulation_MS6+1'!$AH$33)/100*'detail_MS6+1'!$BO35</f>
        <v>0</v>
      </c>
      <c r="I427" s="172">
        <f>('Kalkulation_MS6+1'!$AH$33)/100*'detail_MS6+1'!$CB35</f>
        <v>0</v>
      </c>
      <c r="J427" s="206">
        <f t="shared" si="36"/>
        <v>0</v>
      </c>
    </row>
    <row r="428" spans="1:10" outlineLevel="1">
      <c r="A428" s="1">
        <f t="shared" si="35"/>
        <v>0</v>
      </c>
      <c r="C428" s="172">
        <f>('Kalkulation_MS6+1'!$AI$33)/100*'detail_MS6+1'!$B36</f>
        <v>0</v>
      </c>
      <c r="D428" s="172">
        <f>('Kalkulation_MS6+1'!$AI$33)/100*'detail_MS6+1'!$O36</f>
        <v>0</v>
      </c>
      <c r="E428" s="172">
        <f>('Kalkulation_MS6+1'!$AI$33)/100*'detail_MS6+1'!$AB36</f>
        <v>0</v>
      </c>
      <c r="F428" s="172">
        <f>('Kalkulation_MS6+1'!$AI$33)/100*'detail_MS6+1'!$AO36</f>
        <v>0</v>
      </c>
      <c r="G428" s="172">
        <f>('Kalkulation_MS6+1'!$AI$33)/100*'detail_MS6+1'!$BB36</f>
        <v>0</v>
      </c>
      <c r="H428" s="172">
        <f>('Kalkulation_MS6+1'!$AI$33)/100*'detail_MS6+1'!$BO36</f>
        <v>0</v>
      </c>
      <c r="I428" s="172">
        <f>('Kalkulation_MS6+1'!$AI$33)/100*'detail_MS6+1'!$CB36</f>
        <v>0</v>
      </c>
      <c r="J428" s="206">
        <f t="shared" si="36"/>
        <v>0</v>
      </c>
    </row>
    <row r="429" spans="1:10" outlineLevel="1">
      <c r="A429" s="1">
        <f t="shared" si="35"/>
        <v>0</v>
      </c>
      <c r="C429" s="172">
        <f>('Kalkulation_MS6+1'!$AJ$33)/100*'detail_MS6+1'!$B37</f>
        <v>0</v>
      </c>
      <c r="D429" s="172">
        <f>('Kalkulation_MS6+1'!$AJ$33)/100*'detail_MS6+1'!$O37</f>
        <v>0</v>
      </c>
      <c r="E429" s="172">
        <f>('Kalkulation_MS6+1'!$AJ$33)/100*'detail_MS6+1'!$AB37</f>
        <v>0</v>
      </c>
      <c r="F429" s="172">
        <f>('Kalkulation_MS6+1'!$AJ$33)/100*'detail_MS6+1'!$AO37</f>
        <v>0</v>
      </c>
      <c r="G429" s="172">
        <f>('Kalkulation_MS6+1'!$AJ$33)/100*'detail_MS6+1'!$BB37</f>
        <v>0</v>
      </c>
      <c r="H429" s="172">
        <f>('Kalkulation_MS6+1'!$AJ$33)/100*'detail_MS6+1'!$BO37</f>
        <v>0</v>
      </c>
      <c r="I429" s="172">
        <f>('Kalkulation_MS6+1'!$AJ$33)/100*'detail_MS6+1'!$CB37</f>
        <v>0</v>
      </c>
      <c r="J429" s="206">
        <f t="shared" si="36"/>
        <v>0</v>
      </c>
    </row>
    <row r="430" spans="1:10" outlineLevel="1">
      <c r="A430" s="1">
        <f t="shared" si="35"/>
        <v>0</v>
      </c>
      <c r="C430" s="172">
        <f>('Kalkulation_MS6+1'!$AK$33)/100*'detail_MS6+1'!$B38</f>
        <v>0</v>
      </c>
      <c r="D430" s="172">
        <f>('Kalkulation_MS6+1'!$AK$33)/100*'detail_MS6+1'!$O38</f>
        <v>0</v>
      </c>
      <c r="E430" s="172">
        <f>('Kalkulation_MS6+1'!$AK$33)/100*'detail_MS6+1'!$AB38</f>
        <v>0</v>
      </c>
      <c r="F430" s="172">
        <f>('Kalkulation_MS6+1'!$AK$33)/100*'detail_MS6+1'!$AO38</f>
        <v>0</v>
      </c>
      <c r="G430" s="172">
        <f>('Kalkulation_MS6+1'!$AK$33)/100*'detail_MS6+1'!$BB38</f>
        <v>0</v>
      </c>
      <c r="H430" s="172">
        <f>('Kalkulation_MS6+1'!$AK$33)/100*'detail_MS6+1'!$BO38</f>
        <v>0</v>
      </c>
      <c r="I430" s="172">
        <f>('Kalkulation_MS6+1'!$AK$33)/100*'detail_MS6+1'!$CB38</f>
        <v>0</v>
      </c>
      <c r="J430" s="206">
        <f t="shared" si="36"/>
        <v>0</v>
      </c>
    </row>
    <row r="431" spans="1:10" outlineLevel="1">
      <c r="A431" s="1">
        <f t="shared" si="35"/>
        <v>0</v>
      </c>
      <c r="C431" s="172">
        <f>('Kalkulation_MS6+1'!$AL$33)/100*'detail_MS6+1'!$B39</f>
        <v>0</v>
      </c>
      <c r="D431" s="172">
        <f>('Kalkulation_MS6+1'!$AL$33)/100*'detail_MS6+1'!$O39</f>
        <v>0</v>
      </c>
      <c r="E431" s="172">
        <f>('Kalkulation_MS6+1'!$AL$33)/100*'detail_MS6+1'!$AB39</f>
        <v>0</v>
      </c>
      <c r="F431" s="172">
        <f>('Kalkulation_MS6+1'!$AL$33)/100*'detail_MS6+1'!$AO39</f>
        <v>0</v>
      </c>
      <c r="G431" s="172">
        <f>('Kalkulation_MS6+1'!$AL$33)/100*'detail_MS6+1'!$BB39</f>
        <v>0</v>
      </c>
      <c r="H431" s="172">
        <f>('Kalkulation_MS6+1'!$AL$33)/100*'detail_MS6+1'!$BO39</f>
        <v>0</v>
      </c>
      <c r="I431" s="172">
        <f>('Kalkulation_MS6+1'!$AL$33)/100*'detail_MS6+1'!$CB39</f>
        <v>0</v>
      </c>
      <c r="J431" s="206">
        <f t="shared" si="36"/>
        <v>0</v>
      </c>
    </row>
    <row r="432" spans="1:10" outlineLevel="1">
      <c r="A432" s="1">
        <f t="shared" si="35"/>
        <v>0</v>
      </c>
      <c r="C432" s="172">
        <f>('Kalkulation_MS6+1'!$AM$33)/100*'detail_MS6+1'!$B40</f>
        <v>0</v>
      </c>
      <c r="D432" s="172">
        <f>('Kalkulation_MS6+1'!$AM$33)/100*'detail_MS6+1'!$O40</f>
        <v>0</v>
      </c>
      <c r="E432" s="172">
        <f>('Kalkulation_MS6+1'!$AM$33)/100*'detail_MS6+1'!$AB40</f>
        <v>0</v>
      </c>
      <c r="F432" s="172">
        <f>('Kalkulation_MS6+1'!$AM$33)/100*'detail_MS6+1'!$AO40</f>
        <v>0</v>
      </c>
      <c r="G432" s="172">
        <f>('Kalkulation_MS6+1'!$AM$33)/100*'detail_MS6+1'!$BB40</f>
        <v>0</v>
      </c>
      <c r="H432" s="172">
        <f>('Kalkulation_MS6+1'!$AM$33)/100*'detail_MS6+1'!$BO40</f>
        <v>0</v>
      </c>
      <c r="I432" s="172">
        <f>('Kalkulation_MS6+1'!$AM$33)/100*'detail_MS6+1'!$CB40</f>
        <v>0</v>
      </c>
      <c r="J432" s="206">
        <f t="shared" si="36"/>
        <v>0</v>
      </c>
    </row>
    <row r="433" spans="1:11" outlineLevel="1">
      <c r="A433" s="1">
        <f t="shared" si="35"/>
        <v>0</v>
      </c>
      <c r="C433" s="172">
        <f>('Kalkulation_MS6+1'!$AN$33)/100*'detail_MS6+1'!$B41</f>
        <v>0</v>
      </c>
      <c r="D433" s="172">
        <f>('Kalkulation_MS6+1'!$AN$33)/100*'detail_MS6+1'!$O41</f>
        <v>0</v>
      </c>
      <c r="E433" s="172">
        <f>('Kalkulation_MS6+1'!$AN$33)/100*'detail_MS6+1'!$AB41</f>
        <v>0</v>
      </c>
      <c r="F433" s="172">
        <f>('Kalkulation_MS6+1'!$AN$33)/100*'detail_MS6+1'!$AO41</f>
        <v>0</v>
      </c>
      <c r="G433" s="172">
        <f>('Kalkulation_MS6+1'!$AN$33)/100*'detail_MS6+1'!$BB41</f>
        <v>0</v>
      </c>
      <c r="H433" s="172">
        <f>('Kalkulation_MS6+1'!$AN$33)/100*'detail_MS6+1'!$BO41</f>
        <v>0</v>
      </c>
      <c r="I433" s="172">
        <f>('Kalkulation_MS6+1'!$AN$33)/100*'detail_MS6+1'!$CB41</f>
        <v>0</v>
      </c>
      <c r="J433" s="206">
        <f t="shared" si="36"/>
        <v>0</v>
      </c>
    </row>
    <row r="434" spans="1:11" outlineLevel="1">
      <c r="A434" s="1">
        <f t="shared" si="35"/>
        <v>0</v>
      </c>
      <c r="C434" s="172">
        <f>('Kalkulation_MS6+1'!$AO$33)/100*'detail_MS6+1'!$B42</f>
        <v>0</v>
      </c>
      <c r="D434" s="172">
        <f>('Kalkulation_MS6+1'!$AO$33)/100*'detail_MS6+1'!$O42</f>
        <v>0</v>
      </c>
      <c r="E434" s="172">
        <f>('Kalkulation_MS6+1'!$AO$33)/100*'detail_MS6+1'!$AB42</f>
        <v>0</v>
      </c>
      <c r="F434" s="172">
        <f>('Kalkulation_MS6+1'!$AO$33)/100*'detail_MS6+1'!$AO42</f>
        <v>0</v>
      </c>
      <c r="G434" s="172">
        <f>('Kalkulation_MS6+1'!$AO$33)/100*'detail_MS6+1'!$BB42</f>
        <v>0</v>
      </c>
      <c r="H434" s="172">
        <f>('Kalkulation_MS6+1'!$AO$33)/100*'detail_MS6+1'!$BO42</f>
        <v>0</v>
      </c>
      <c r="I434" s="172">
        <f>('Kalkulation_MS6+1'!$AO$33)/100*'detail_MS6+1'!$CB42</f>
        <v>0</v>
      </c>
      <c r="J434" s="206">
        <f t="shared" si="36"/>
        <v>0</v>
      </c>
    </row>
    <row r="435" spans="1:11" outlineLevel="1">
      <c r="A435" s="1">
        <f t="shared" si="35"/>
        <v>0</v>
      </c>
      <c r="C435" s="172">
        <f>('Kalkulation_MS6+1'!$AP$33)/100*'detail_MS6+1'!$B43</f>
        <v>0</v>
      </c>
      <c r="D435" s="172">
        <f>('Kalkulation_MS6+1'!$AP$33)/100*'detail_MS6+1'!$O43</f>
        <v>0</v>
      </c>
      <c r="E435" s="172">
        <f>('Kalkulation_MS6+1'!$AP$33)/100*'detail_MS6+1'!$AB43</f>
        <v>0</v>
      </c>
      <c r="F435" s="172">
        <f>('Kalkulation_MS6+1'!$AP$33)/100*'detail_MS6+1'!$AO43</f>
        <v>0</v>
      </c>
      <c r="G435" s="172">
        <f>('Kalkulation_MS6+1'!$AP$33)/100*'detail_MS6+1'!$BB43</f>
        <v>0</v>
      </c>
      <c r="H435" s="172">
        <f>('Kalkulation_MS6+1'!$AP$33)/100*'detail_MS6+1'!$BO43</f>
        <v>0</v>
      </c>
      <c r="I435" s="172">
        <f>('Kalkulation_MS6+1'!$AP$33)/100*'detail_MS6+1'!$CB43</f>
        <v>0</v>
      </c>
      <c r="J435" s="206">
        <f t="shared" si="36"/>
        <v>0</v>
      </c>
    </row>
    <row r="436" spans="1:11" outlineLevel="1">
      <c r="A436" s="1">
        <f t="shared" si="35"/>
        <v>0</v>
      </c>
      <c r="C436" s="172">
        <f>('Kalkulation_MS6+1'!$AQ$33)/100*'detail_MS6+1'!$B44</f>
        <v>0</v>
      </c>
      <c r="D436" s="172">
        <f>('Kalkulation_MS6+1'!$AQ$33)/100*'detail_MS6+1'!$O44</f>
        <v>0</v>
      </c>
      <c r="E436" s="172">
        <f>('Kalkulation_MS6+1'!$AQ$33)/100*'detail_MS6+1'!$AB44</f>
        <v>0</v>
      </c>
      <c r="F436" s="172">
        <f>('Kalkulation_MS6+1'!$AQ$33)/100*'detail_MS6+1'!$AO44</f>
        <v>0</v>
      </c>
      <c r="G436" s="172">
        <f>('Kalkulation_MS6+1'!$AQ$33)/100*'detail_MS6+1'!$BB44</f>
        <v>0</v>
      </c>
      <c r="H436" s="172">
        <f>('Kalkulation_MS6+1'!$AQ$33)/100*'detail_MS6+1'!$BO44</f>
        <v>0</v>
      </c>
      <c r="I436" s="172">
        <f>('Kalkulation_MS6+1'!$AQ$33)/100*'detail_MS6+1'!$CB44</f>
        <v>0</v>
      </c>
      <c r="J436" s="206">
        <f t="shared" si="36"/>
        <v>0</v>
      </c>
    </row>
    <row r="437" spans="1:11" outlineLevel="1">
      <c r="A437" s="1">
        <f t="shared" si="35"/>
        <v>0</v>
      </c>
      <c r="C437" s="172">
        <f>('Kalkulation_MS6+1'!$AR$33)/100*'detail_MS6+1'!$B45</f>
        <v>0</v>
      </c>
      <c r="D437" s="172">
        <f>('Kalkulation_MS6+1'!$AR$33)/100*'detail_MS6+1'!$O45</f>
        <v>0</v>
      </c>
      <c r="E437" s="172">
        <f>('Kalkulation_MS6+1'!$AR$33)/100*'detail_MS6+1'!$AB45</f>
        <v>0</v>
      </c>
      <c r="F437" s="172">
        <f>('Kalkulation_MS6+1'!$AR$33)/100*'detail_MS6+1'!$AO45</f>
        <v>0</v>
      </c>
      <c r="G437" s="172">
        <f>('Kalkulation_MS6+1'!$AR$33)/100*'detail_MS6+1'!$BB45</f>
        <v>0</v>
      </c>
      <c r="H437" s="172">
        <f>('Kalkulation_MS6+1'!$AR$33)/100*'detail_MS6+1'!$BO45</f>
        <v>0</v>
      </c>
      <c r="I437" s="172">
        <f>('Kalkulation_MS6+1'!$AR$33)/100*'detail_MS6+1'!$CB45</f>
        <v>0</v>
      </c>
      <c r="J437" s="206">
        <f t="shared" si="36"/>
        <v>0</v>
      </c>
    </row>
    <row r="438" spans="1:11" outlineLevel="1">
      <c r="A438" s="1">
        <f t="shared" si="35"/>
        <v>0</v>
      </c>
      <c r="C438" s="172">
        <f>('Kalkulation_MS6+1'!$AS$33)/100*'detail_MS6+1'!$B46</f>
        <v>0</v>
      </c>
      <c r="D438" s="172">
        <f>('Kalkulation_MS6+1'!$AS$33)/100*'detail_MS6+1'!$O46</f>
        <v>0</v>
      </c>
      <c r="E438" s="172">
        <f>('Kalkulation_MS6+1'!$AS$33)/100*'detail_MS6+1'!$AB46</f>
        <v>0</v>
      </c>
      <c r="F438" s="172">
        <f>('Kalkulation_MS6+1'!$AS$33)/100*'detail_MS6+1'!$AO46</f>
        <v>0</v>
      </c>
      <c r="G438" s="172">
        <f>('Kalkulation_MS6+1'!$AS$33)/100*'detail_MS6+1'!$BB46</f>
        <v>0</v>
      </c>
      <c r="H438" s="172">
        <f>('Kalkulation_MS6+1'!$AS$33)/100*'detail_MS6+1'!$BO46</f>
        <v>0</v>
      </c>
      <c r="I438" s="172">
        <f>('Kalkulation_MS6+1'!$AS$33)/100*'detail_MS6+1'!$CB46</f>
        <v>0</v>
      </c>
      <c r="J438" s="206">
        <f t="shared" si="36"/>
        <v>0</v>
      </c>
    </row>
    <row r="439" spans="1:11" outlineLevel="1">
      <c r="A439" s="88" t="s">
        <v>452</v>
      </c>
      <c r="B439" s="88"/>
      <c r="C439" s="201">
        <f>SUM(C399:C438)</f>
        <v>0</v>
      </c>
      <c r="D439" s="201">
        <f t="shared" ref="D439:J439" si="37">SUM(D399:D438)</f>
        <v>0</v>
      </c>
      <c r="E439" s="201">
        <f t="shared" si="37"/>
        <v>0</v>
      </c>
      <c r="F439" s="201">
        <f t="shared" si="37"/>
        <v>0</v>
      </c>
      <c r="G439" s="201">
        <f t="shared" si="37"/>
        <v>0</v>
      </c>
      <c r="H439" s="201">
        <f t="shared" si="37"/>
        <v>0</v>
      </c>
      <c r="I439" s="201">
        <f t="shared" si="37"/>
        <v>0</v>
      </c>
      <c r="J439" s="79">
        <f t="shared" si="37"/>
        <v>0</v>
      </c>
      <c r="K439" s="172">
        <f>J481+J523+J565+J607+J649+J691</f>
        <v>0</v>
      </c>
    </row>
    <row r="440" spans="1:11" outlineLevel="1">
      <c r="A440" s="203" t="s">
        <v>453</v>
      </c>
      <c r="J440" s="205">
        <f t="shared" ref="J440:J480" si="38">SUM(C440:I440)</f>
        <v>0</v>
      </c>
    </row>
    <row r="441" spans="1:11" outlineLevel="1">
      <c r="A441" s="1">
        <f t="shared" ref="A441:A480" si="39">A399</f>
        <v>0</v>
      </c>
      <c r="C441" s="172">
        <f>'Kalkulation_MS6+1'!$F$40/100*'detail_MS6+1'!B7</f>
        <v>0</v>
      </c>
      <c r="D441" s="172">
        <f>'Kalkulation_MS6+1'!$F$40/100*'detail_MS6+1'!O7</f>
        <v>0</v>
      </c>
      <c r="E441" s="172">
        <f>'Kalkulation_MS6+1'!$F$40/100*'detail_MS6+1'!AB7</f>
        <v>0</v>
      </c>
      <c r="F441" s="172">
        <f>'Kalkulation_MS6+1'!$F$40/100*'detail_MS6+1'!AO7</f>
        <v>0</v>
      </c>
      <c r="G441" s="172">
        <f>'Kalkulation_MS6+1'!$F$40/100*'detail_MS6+1'!BB7</f>
        <v>0</v>
      </c>
      <c r="H441" s="172">
        <f>'Kalkulation_MS6+1'!$F$40/100*'detail_MS6+1'!BO7</f>
        <v>0</v>
      </c>
      <c r="I441" s="172">
        <f>'Kalkulation_MS6+1'!$F$40/100*'detail_MS6+1'!CB7</f>
        <v>0</v>
      </c>
      <c r="J441" s="206">
        <f t="shared" si="38"/>
        <v>0</v>
      </c>
    </row>
    <row r="442" spans="1:11" outlineLevel="1">
      <c r="A442" s="1">
        <f t="shared" si="39"/>
        <v>0</v>
      </c>
      <c r="C442" s="172">
        <f>'Kalkulation_MS6+1'!$G$40/100*'detail_MS6+1'!B8</f>
        <v>0</v>
      </c>
      <c r="D442" s="172">
        <f>'Kalkulation_MS6+1'!$G$40/100*'detail_MS6+1'!O8</f>
        <v>0</v>
      </c>
      <c r="E442" s="172">
        <f>'Kalkulation_MS6+1'!$G$40/100*'detail_MS6+1'!AB8</f>
        <v>0</v>
      </c>
      <c r="F442" s="172">
        <f>'Kalkulation_MS6+1'!$G$40/100*'detail_MS6+1'!AO8</f>
        <v>0</v>
      </c>
      <c r="G442" s="172">
        <f>'Kalkulation_MS6+1'!$G$40/100*'detail_MS6+1'!BB8</f>
        <v>0</v>
      </c>
      <c r="H442" s="172">
        <f>'Kalkulation_MS6+1'!$G$40/100*'detail_MS6+1'!BO8</f>
        <v>0</v>
      </c>
      <c r="I442" s="172">
        <f>'Kalkulation_MS6+1'!$G$40/100*'detail_MS6+1'!CB8</f>
        <v>0</v>
      </c>
      <c r="J442" s="206">
        <f t="shared" si="38"/>
        <v>0</v>
      </c>
    </row>
    <row r="443" spans="1:11" outlineLevel="1">
      <c r="A443" s="1">
        <f t="shared" si="39"/>
        <v>0</v>
      </c>
      <c r="C443" s="172">
        <f>'Kalkulation_MS6+1'!$H$40/100*'detail_MS6+1'!B9</f>
        <v>0</v>
      </c>
      <c r="D443" s="172">
        <f>'Kalkulation_MS6+1'!$H$40/100*'detail_MS6+1'!O9</f>
        <v>0</v>
      </c>
      <c r="E443" s="172">
        <f>'Kalkulation_MS6+1'!$H$40/100*'detail_MS6+1'!AB9</f>
        <v>0</v>
      </c>
      <c r="F443" s="172">
        <f>'Kalkulation_MS6+1'!$H$40/100*'detail_MS6+1'!AO9</f>
        <v>0</v>
      </c>
      <c r="G443" s="172">
        <f>'Kalkulation_MS6+1'!$H$40/100*'detail_MS6+1'!BB9</f>
        <v>0</v>
      </c>
      <c r="H443" s="172">
        <f>'Kalkulation_MS6+1'!$H$40/100*'detail_MS6+1'!BO9</f>
        <v>0</v>
      </c>
      <c r="I443" s="172">
        <f>'Kalkulation_MS6+1'!$H$40/100*'detail_MS6+1'!CB9</f>
        <v>0</v>
      </c>
      <c r="J443" s="206">
        <f t="shared" si="38"/>
        <v>0</v>
      </c>
    </row>
    <row r="444" spans="1:11" outlineLevel="1">
      <c r="A444" s="1">
        <f t="shared" si="39"/>
        <v>0</v>
      </c>
      <c r="C444" s="172">
        <f>'Kalkulation_MS6+1'!$I$40/100*'detail_MS6+1'!B10</f>
        <v>0</v>
      </c>
      <c r="D444" s="172">
        <f>'Kalkulation_MS6+1'!$I$40/100*'detail_MS6+1'!O10</f>
        <v>0</v>
      </c>
      <c r="E444" s="172">
        <f>'Kalkulation_MS6+1'!$I$40/100*'detail_MS6+1'!AB10</f>
        <v>0</v>
      </c>
      <c r="F444" s="172">
        <f>'Kalkulation_MS6+1'!$I$40/100*'detail_MS6+1'!AO10</f>
        <v>0</v>
      </c>
      <c r="G444" s="172">
        <f>'Kalkulation_MS6+1'!$I$40/100*'detail_MS6+1'!BB10</f>
        <v>0</v>
      </c>
      <c r="H444" s="172">
        <f>'Kalkulation_MS6+1'!$I$40/100*'detail_MS6+1'!BO10</f>
        <v>0</v>
      </c>
      <c r="I444" s="172">
        <f>'Kalkulation_MS6+1'!$I$40/100*'detail_MS6+1'!CB10</f>
        <v>0</v>
      </c>
      <c r="J444" s="206">
        <f t="shared" si="38"/>
        <v>0</v>
      </c>
    </row>
    <row r="445" spans="1:11" outlineLevel="1">
      <c r="A445" s="1">
        <f t="shared" si="39"/>
        <v>0</v>
      </c>
      <c r="C445" s="172">
        <f>'Kalkulation_MS6+1'!$J$40/100*'detail_MS6+1'!B11</f>
        <v>0</v>
      </c>
      <c r="D445" s="172">
        <f>'Kalkulation_MS6+1'!$J$40/100*'detail_MS6+1'!O11</f>
        <v>0</v>
      </c>
      <c r="E445" s="172">
        <f>'Kalkulation_MS6+1'!$J$40/100*'detail_MS6+1'!AB11</f>
        <v>0</v>
      </c>
      <c r="F445" s="172">
        <f>'Kalkulation_MS6+1'!$J$40/100*'detail_MS6+1'!AO11</f>
        <v>0</v>
      </c>
      <c r="G445" s="172">
        <f>'Kalkulation_MS6+1'!$J$40/100*'detail_MS6+1'!BB11</f>
        <v>0</v>
      </c>
      <c r="H445" s="172">
        <f>'Kalkulation_MS6+1'!$J$40/100*'detail_MS6+1'!BO11</f>
        <v>0</v>
      </c>
      <c r="I445" s="172">
        <f>'Kalkulation_MS6+1'!$J$40/100*'detail_MS6+1'!CB11</f>
        <v>0</v>
      </c>
      <c r="J445" s="206">
        <f t="shared" si="38"/>
        <v>0</v>
      </c>
    </row>
    <row r="446" spans="1:11" outlineLevel="1">
      <c r="A446" s="1">
        <f t="shared" si="39"/>
        <v>0</v>
      </c>
      <c r="C446" s="172">
        <f>'Kalkulation_MS6+1'!$K$40/100*'detail_MS6+1'!B12</f>
        <v>0</v>
      </c>
      <c r="D446" s="172">
        <f>'Kalkulation_MS6+1'!$K$40/100*'detail_MS6+1'!O12</f>
        <v>0</v>
      </c>
      <c r="E446" s="172">
        <f>'Kalkulation_MS6+1'!$K$40/100*'detail_MS6+1'!AB12</f>
        <v>0</v>
      </c>
      <c r="F446" s="172">
        <f>'Kalkulation_MS6+1'!$K$40/100*'detail_MS6+1'!AO12</f>
        <v>0</v>
      </c>
      <c r="G446" s="172">
        <f>'Kalkulation_MS6+1'!$K$40/100*'detail_MS6+1'!BB12</f>
        <v>0</v>
      </c>
      <c r="H446" s="172">
        <f>'Kalkulation_MS6+1'!$K$40/100*'detail_MS6+1'!BO12</f>
        <v>0</v>
      </c>
      <c r="I446" s="172">
        <f>'Kalkulation_MS6+1'!$K$40/100*'detail_MS6+1'!CB12</f>
        <v>0</v>
      </c>
      <c r="J446" s="206">
        <f t="shared" si="38"/>
        <v>0</v>
      </c>
    </row>
    <row r="447" spans="1:11" outlineLevel="1">
      <c r="A447" s="1">
        <f t="shared" si="39"/>
        <v>0</v>
      </c>
      <c r="C447" s="172">
        <f>'Kalkulation_MS6+1'!$L$40/100*'detail_MS6+1'!B13</f>
        <v>0</v>
      </c>
      <c r="D447" s="172">
        <f>'Kalkulation_MS6+1'!$L$40/100*'detail_MS6+1'!O13</f>
        <v>0</v>
      </c>
      <c r="E447" s="172">
        <f>'Kalkulation_MS6+1'!$L$40/100*'detail_MS6+1'!AB13</f>
        <v>0</v>
      </c>
      <c r="F447" s="172">
        <f>'Kalkulation_MS6+1'!$L$40/100*'detail_MS6+1'!AO13</f>
        <v>0</v>
      </c>
      <c r="G447" s="172">
        <f>'Kalkulation_MS6+1'!$L$40/100*'detail_MS6+1'!BB13</f>
        <v>0</v>
      </c>
      <c r="H447" s="172">
        <f>'Kalkulation_MS6+1'!$L$40/100*'detail_MS6+1'!BO13</f>
        <v>0</v>
      </c>
      <c r="I447" s="172">
        <f>'Kalkulation_MS6+1'!$L$40/100*'detail_MS6+1'!CB13</f>
        <v>0</v>
      </c>
      <c r="J447" s="206">
        <f t="shared" si="38"/>
        <v>0</v>
      </c>
    </row>
    <row r="448" spans="1:11" outlineLevel="1">
      <c r="A448" s="1">
        <f t="shared" si="39"/>
        <v>0</v>
      </c>
      <c r="C448" s="172">
        <f>'Kalkulation_MS6+1'!$M$40/100*'detail_MS6+1'!B14</f>
        <v>0</v>
      </c>
      <c r="D448" s="172">
        <f>'Kalkulation_MS6+1'!$M$40/100*'detail_MS6+1'!O14</f>
        <v>0</v>
      </c>
      <c r="E448" s="172">
        <f>'Kalkulation_MS6+1'!$M$40/100*'detail_MS6+1'!AB14</f>
        <v>0</v>
      </c>
      <c r="F448" s="172">
        <f>'Kalkulation_MS6+1'!$M$40/100*'detail_MS6+1'!AO14</f>
        <v>0</v>
      </c>
      <c r="G448" s="172">
        <f>'Kalkulation_MS6+1'!$M$40/100*'detail_MS6+1'!BB14</f>
        <v>0</v>
      </c>
      <c r="H448" s="172">
        <f>'Kalkulation_MS6+1'!$M$40/100*'detail_MS6+1'!BO14</f>
        <v>0</v>
      </c>
      <c r="I448" s="172">
        <f>'Kalkulation_MS6+1'!$M$40/100*'detail_MS6+1'!CB14</f>
        <v>0</v>
      </c>
      <c r="J448" s="206">
        <f t="shared" si="38"/>
        <v>0</v>
      </c>
    </row>
    <row r="449" spans="1:10" outlineLevel="1">
      <c r="A449" s="1">
        <f t="shared" si="39"/>
        <v>0</v>
      </c>
      <c r="C449" s="172">
        <f>'Kalkulation_MS6+1'!$N$40/100*'detail_MS6+1'!B15</f>
        <v>0</v>
      </c>
      <c r="D449" s="172">
        <f>'Kalkulation_MS6+1'!$N$40/100*'detail_MS6+1'!O15</f>
        <v>0</v>
      </c>
      <c r="E449" s="172">
        <f>'Kalkulation_MS6+1'!$N$40/100*'detail_MS6+1'!AB15</f>
        <v>0</v>
      </c>
      <c r="F449" s="172">
        <f>'Kalkulation_MS6+1'!$N$40/100*'detail_MS6+1'!AO15</f>
        <v>0</v>
      </c>
      <c r="G449" s="172">
        <f>'Kalkulation_MS6+1'!$N$40/100*'detail_MS6+1'!BB15</f>
        <v>0</v>
      </c>
      <c r="H449" s="172">
        <f>'Kalkulation_MS6+1'!$N$40/100*'detail_MS6+1'!BO15</f>
        <v>0</v>
      </c>
      <c r="I449" s="172">
        <f>'Kalkulation_MS6+1'!$N$40/100*'detail_MS6+1'!CB15</f>
        <v>0</v>
      </c>
      <c r="J449" s="206">
        <f t="shared" si="38"/>
        <v>0</v>
      </c>
    </row>
    <row r="450" spans="1:10" outlineLevel="1">
      <c r="A450" s="1">
        <f t="shared" si="39"/>
        <v>0</v>
      </c>
      <c r="C450" s="172">
        <f>'Kalkulation_MS6+1'!$O$40/100*'detail_MS6+1'!B16</f>
        <v>0</v>
      </c>
      <c r="D450" s="172">
        <f>'Kalkulation_MS6+1'!$O$40/100*'detail_MS6+1'!O16</f>
        <v>0</v>
      </c>
      <c r="E450" s="172">
        <f>'Kalkulation_MS6+1'!$O$40/100*'detail_MS6+1'!AB16</f>
        <v>0</v>
      </c>
      <c r="F450" s="172">
        <f>'Kalkulation_MS6+1'!$O$40/100*'detail_MS6+1'!AO16</f>
        <v>0</v>
      </c>
      <c r="G450" s="172">
        <f>'Kalkulation_MS6+1'!$O$40/100*'detail_MS6+1'!BB16</f>
        <v>0</v>
      </c>
      <c r="H450" s="172">
        <f>'Kalkulation_MS6+1'!$O$40/100*'detail_MS6+1'!BO16</f>
        <v>0</v>
      </c>
      <c r="I450" s="172">
        <f>'Kalkulation_MS6+1'!$O$40/100*'detail_MS6+1'!CB16</f>
        <v>0</v>
      </c>
      <c r="J450" s="206">
        <f t="shared" si="38"/>
        <v>0</v>
      </c>
    </row>
    <row r="451" spans="1:10" outlineLevel="1">
      <c r="A451" s="1">
        <f t="shared" si="39"/>
        <v>0</v>
      </c>
      <c r="C451" s="172">
        <f>'Kalkulation_MS6+1'!$P$40/100*'detail_MS6+1'!B17</f>
        <v>0</v>
      </c>
      <c r="D451" s="172">
        <f>'Kalkulation_MS6+1'!$P$40/100*'detail_MS6+1'!O17</f>
        <v>0</v>
      </c>
      <c r="E451" s="172">
        <f>'Kalkulation_MS6+1'!$P$40/100*'detail_MS6+1'!AB17</f>
        <v>0</v>
      </c>
      <c r="F451" s="172">
        <f>'Kalkulation_MS6+1'!$P$40/100*'detail_MS6+1'!AO17</f>
        <v>0</v>
      </c>
      <c r="G451" s="172">
        <f>'Kalkulation_MS6+1'!$P$40/100*'detail_MS6+1'!BB17</f>
        <v>0</v>
      </c>
      <c r="H451" s="172">
        <f>'Kalkulation_MS6+1'!$P$40/100*'detail_MS6+1'!BO17</f>
        <v>0</v>
      </c>
      <c r="I451" s="172">
        <f>'Kalkulation_MS6+1'!$P$40/100*'detail_MS6+1'!CB17</f>
        <v>0</v>
      </c>
      <c r="J451" s="206">
        <f t="shared" si="38"/>
        <v>0</v>
      </c>
    </row>
    <row r="452" spans="1:10" outlineLevel="1">
      <c r="A452" s="1">
        <f t="shared" si="39"/>
        <v>0</v>
      </c>
      <c r="C452" s="172">
        <f>'Kalkulation_MS6+1'!$Q$40/100*'detail_MS6+1'!B18</f>
        <v>0</v>
      </c>
      <c r="D452" s="172">
        <f>'Kalkulation_MS6+1'!$Q$40/100*'detail_MS6+1'!O18</f>
        <v>0</v>
      </c>
      <c r="E452" s="172">
        <f>'Kalkulation_MS6+1'!$Q$40/100*'detail_MS6+1'!AB18</f>
        <v>0</v>
      </c>
      <c r="F452" s="172">
        <f>'Kalkulation_MS6+1'!$Q$40/100*'detail_MS6+1'!AO18</f>
        <v>0</v>
      </c>
      <c r="G452" s="172">
        <f>'Kalkulation_MS6+1'!$Q$40/100*'detail_MS6+1'!BB18</f>
        <v>0</v>
      </c>
      <c r="H452" s="172">
        <f>'Kalkulation_MS6+1'!$Q$40/100*'detail_MS6+1'!BO18</f>
        <v>0</v>
      </c>
      <c r="I452" s="172">
        <f>'Kalkulation_MS6+1'!$Q$40/100*'detail_MS6+1'!CB18</f>
        <v>0</v>
      </c>
      <c r="J452" s="206">
        <f t="shared" si="38"/>
        <v>0</v>
      </c>
    </row>
    <row r="453" spans="1:10" outlineLevel="1">
      <c r="A453" s="1">
        <f t="shared" si="39"/>
        <v>0</v>
      </c>
      <c r="C453" s="172">
        <f>'Kalkulation_MS6+1'!$R$40/100*'detail_MS6+1'!B19</f>
        <v>0</v>
      </c>
      <c r="D453" s="172">
        <f>'Kalkulation_MS6+1'!$R$40/100*'detail_MS6+1'!O19</f>
        <v>0</v>
      </c>
      <c r="E453" s="172">
        <f>'Kalkulation_MS6+1'!$R$40/100*'detail_MS6+1'!AB19</f>
        <v>0</v>
      </c>
      <c r="F453" s="172">
        <f>'Kalkulation_MS6+1'!$R$40/100*'detail_MS6+1'!AO19</f>
        <v>0</v>
      </c>
      <c r="G453" s="172">
        <f>'Kalkulation_MS6+1'!$R$40/100*'detail_MS6+1'!BB19</f>
        <v>0</v>
      </c>
      <c r="H453" s="172">
        <f>'Kalkulation_MS6+1'!$R$40/100*'detail_MS6+1'!BO19</f>
        <v>0</v>
      </c>
      <c r="I453" s="172">
        <f>'Kalkulation_MS6+1'!$R$40/100*'detail_MS6+1'!CB19</f>
        <v>0</v>
      </c>
      <c r="J453" s="206">
        <f t="shared" si="38"/>
        <v>0</v>
      </c>
    </row>
    <row r="454" spans="1:10" outlineLevel="1">
      <c r="A454" s="1">
        <f t="shared" si="39"/>
        <v>0</v>
      </c>
      <c r="C454" s="172">
        <f>'Kalkulation_MS6+1'!$S$40/100*'detail_MS6+1'!$B20</f>
        <v>0</v>
      </c>
      <c r="D454" s="172">
        <f>'Kalkulation_MS6+1'!$S$40/100*'detail_MS6+1'!$O20</f>
        <v>0</v>
      </c>
      <c r="E454" s="172">
        <f>'Kalkulation_MS6+1'!$S$40/100*'detail_MS6+1'!$AB20</f>
        <v>0</v>
      </c>
      <c r="F454" s="172">
        <f>'Kalkulation_MS6+1'!$S$40/100*'detail_MS6+1'!$AO20</f>
        <v>0</v>
      </c>
      <c r="G454" s="172">
        <f>'Kalkulation_MS6+1'!$S$40/100*'detail_MS6+1'!$BB20</f>
        <v>0</v>
      </c>
      <c r="H454" s="172">
        <f>'Kalkulation_MS6+1'!$S$40/100*'detail_MS6+1'!$BO20</f>
        <v>0</v>
      </c>
      <c r="I454" s="172">
        <f>'Kalkulation_MS6+1'!$S$40/100*'detail_MS6+1'!$CB20</f>
        <v>0</v>
      </c>
      <c r="J454" s="206">
        <f t="shared" si="38"/>
        <v>0</v>
      </c>
    </row>
    <row r="455" spans="1:10" outlineLevel="1">
      <c r="A455" s="1">
        <f t="shared" si="39"/>
        <v>0</v>
      </c>
      <c r="C455" s="172">
        <f>'Kalkulation_MS6+1'!$T$40/100*'detail_MS6+1'!$B21</f>
        <v>0</v>
      </c>
      <c r="D455" s="172">
        <f>'Kalkulation_MS6+1'!$T$40/100*'detail_MS6+1'!$O21</f>
        <v>0</v>
      </c>
      <c r="E455" s="172">
        <f>'Kalkulation_MS6+1'!$T$40/100*'detail_MS6+1'!$AB21</f>
        <v>0</v>
      </c>
      <c r="F455" s="172">
        <f>'Kalkulation_MS6+1'!$T$40/100*'detail_MS6+1'!$AO21</f>
        <v>0</v>
      </c>
      <c r="G455" s="172">
        <f>'Kalkulation_MS6+1'!$T$40/100*'detail_MS6+1'!$BB21</f>
        <v>0</v>
      </c>
      <c r="H455" s="172">
        <f>'Kalkulation_MS6+1'!$T$40/100*'detail_MS6+1'!$BO21</f>
        <v>0</v>
      </c>
      <c r="I455" s="172">
        <f>'Kalkulation_MS6+1'!$T$40/100*'detail_MS6+1'!$CB21</f>
        <v>0</v>
      </c>
      <c r="J455" s="206">
        <f t="shared" si="38"/>
        <v>0</v>
      </c>
    </row>
    <row r="456" spans="1:10" outlineLevel="1">
      <c r="A456" s="1">
        <f t="shared" si="39"/>
        <v>0</v>
      </c>
      <c r="C456" s="172">
        <f>'Kalkulation_MS6+1'!$U$40/100*'detail_MS6+1'!$B22</f>
        <v>0</v>
      </c>
      <c r="D456" s="172">
        <f>'Kalkulation_MS6+1'!$U$40/100*'detail_MS6+1'!$O22</f>
        <v>0</v>
      </c>
      <c r="E456" s="172">
        <f>'Kalkulation_MS6+1'!$U$40/100*'detail_MS6+1'!$AB22</f>
        <v>0</v>
      </c>
      <c r="F456" s="172">
        <f>'Kalkulation_MS6+1'!$U$40/100*'detail_MS6+1'!$AO22</f>
        <v>0</v>
      </c>
      <c r="G456" s="172">
        <f>'Kalkulation_MS6+1'!$U$40/100*'detail_MS6+1'!$BB22</f>
        <v>0</v>
      </c>
      <c r="H456" s="172">
        <f>'Kalkulation_MS6+1'!$U$40/100*'detail_MS6+1'!$BO22</f>
        <v>0</v>
      </c>
      <c r="I456" s="172">
        <f>'Kalkulation_MS6+1'!$U$40/100*'detail_MS6+1'!$CB22</f>
        <v>0</v>
      </c>
      <c r="J456" s="206">
        <f t="shared" si="38"/>
        <v>0</v>
      </c>
    </row>
    <row r="457" spans="1:10" outlineLevel="1">
      <c r="A457" s="1">
        <f t="shared" si="39"/>
        <v>0</v>
      </c>
      <c r="C457" s="172">
        <f>'Kalkulation_MS6+1'!$V$40/100*'detail_MS6+1'!$B23</f>
        <v>0</v>
      </c>
      <c r="D457" s="172">
        <f>'Kalkulation_MS6+1'!$V$40/100*'detail_MS6+1'!$O23</f>
        <v>0</v>
      </c>
      <c r="E457" s="172">
        <f>'Kalkulation_MS6+1'!$V$40/100*'detail_MS6+1'!$AB23</f>
        <v>0</v>
      </c>
      <c r="F457" s="172">
        <f>'Kalkulation_MS6+1'!$V$40/100*'detail_MS6+1'!$AO23</f>
        <v>0</v>
      </c>
      <c r="G457" s="172">
        <f>'Kalkulation_MS6+1'!$V$40/100*'detail_MS6+1'!$BB23</f>
        <v>0</v>
      </c>
      <c r="H457" s="172">
        <f>'Kalkulation_MS6+1'!$V$40/100*'detail_MS6+1'!$BO23</f>
        <v>0</v>
      </c>
      <c r="I457" s="172">
        <f>'Kalkulation_MS6+1'!$V$40/100*'detail_MS6+1'!$CB23</f>
        <v>0</v>
      </c>
      <c r="J457" s="206">
        <f t="shared" si="38"/>
        <v>0</v>
      </c>
    </row>
    <row r="458" spans="1:10" outlineLevel="1">
      <c r="A458" s="1">
        <f t="shared" si="39"/>
        <v>0</v>
      </c>
      <c r="C458" s="172">
        <f>'Kalkulation_MS6+1'!$W$40/100*'detail_MS6+1'!$B24</f>
        <v>0</v>
      </c>
      <c r="D458" s="172">
        <f>'Kalkulation_MS6+1'!$W$40/100*'detail_MS6+1'!$O24</f>
        <v>0</v>
      </c>
      <c r="E458" s="172">
        <f>'Kalkulation_MS6+1'!$W$40/100*'detail_MS6+1'!$AB24</f>
        <v>0</v>
      </c>
      <c r="F458" s="172">
        <f>'Kalkulation_MS6+1'!$W$40/100*'detail_MS6+1'!$AO24</f>
        <v>0</v>
      </c>
      <c r="G458" s="172">
        <f>'Kalkulation_MS6+1'!$W$40/100*'detail_MS6+1'!$BB24</f>
        <v>0</v>
      </c>
      <c r="H458" s="172">
        <f>'Kalkulation_MS6+1'!$W$40/100*'detail_MS6+1'!$BO24</f>
        <v>0</v>
      </c>
      <c r="I458" s="172">
        <f>'Kalkulation_MS6+1'!$W$40/100*'detail_MS6+1'!$CB24</f>
        <v>0</v>
      </c>
      <c r="J458" s="206">
        <f t="shared" si="38"/>
        <v>0</v>
      </c>
    </row>
    <row r="459" spans="1:10" outlineLevel="1">
      <c r="A459" s="1">
        <f t="shared" si="39"/>
        <v>0</v>
      </c>
      <c r="C459" s="172">
        <f>'Kalkulation_MS6+1'!$X$40/100*'detail_MS6+1'!$B25</f>
        <v>0</v>
      </c>
      <c r="D459" s="172">
        <f>'Kalkulation_MS6+1'!$X$40/100*'detail_MS6+1'!$O25</f>
        <v>0</v>
      </c>
      <c r="E459" s="172">
        <f>'Kalkulation_MS6+1'!$X$40/100*'detail_MS6+1'!$AB25</f>
        <v>0</v>
      </c>
      <c r="F459" s="172">
        <f>'Kalkulation_MS6+1'!$X$40/100*'detail_MS6+1'!$AO25</f>
        <v>0</v>
      </c>
      <c r="G459" s="172">
        <f>'Kalkulation_MS6+1'!$X$40/100*'detail_MS6+1'!$BB25</f>
        <v>0</v>
      </c>
      <c r="H459" s="172">
        <f>'Kalkulation_MS6+1'!$X$40/100*'detail_MS6+1'!$BO25</f>
        <v>0</v>
      </c>
      <c r="I459" s="172">
        <f>'Kalkulation_MS6+1'!$X$40/100*'detail_MS6+1'!$CB25</f>
        <v>0</v>
      </c>
      <c r="J459" s="206">
        <f t="shared" si="38"/>
        <v>0</v>
      </c>
    </row>
    <row r="460" spans="1:10" outlineLevel="1">
      <c r="A460" s="1">
        <f t="shared" si="39"/>
        <v>0</v>
      </c>
      <c r="C460" s="172">
        <f>'Kalkulation_MS6+1'!$Y$40/100*'detail_MS6+1'!$B26</f>
        <v>0</v>
      </c>
      <c r="D460" s="172">
        <f>'Kalkulation_MS6+1'!$Y$40/100*'detail_MS6+1'!$O26</f>
        <v>0</v>
      </c>
      <c r="E460" s="172">
        <f>'Kalkulation_MS6+1'!$Y$40/100*'detail_MS6+1'!$AB26</f>
        <v>0</v>
      </c>
      <c r="F460" s="172">
        <f>'Kalkulation_MS6+1'!$Y$40/100*'detail_MS6+1'!$AO26</f>
        <v>0</v>
      </c>
      <c r="G460" s="172">
        <f>'Kalkulation_MS6+1'!$Y$40/100*'detail_MS6+1'!$BB26</f>
        <v>0</v>
      </c>
      <c r="H460" s="172">
        <f>'Kalkulation_MS6+1'!$Y$40/100*'detail_MS6+1'!$BO26</f>
        <v>0</v>
      </c>
      <c r="I460" s="172">
        <f>'Kalkulation_MS6+1'!$Y$40/100*'detail_MS6+1'!$CB26</f>
        <v>0</v>
      </c>
      <c r="J460" s="206">
        <f t="shared" si="38"/>
        <v>0</v>
      </c>
    </row>
    <row r="461" spans="1:10" outlineLevel="1">
      <c r="A461" s="1">
        <f t="shared" si="39"/>
        <v>0</v>
      </c>
      <c r="C461" s="172">
        <f>'Kalkulation_MS6+1'!$Z$40/100*'detail_MS6+1'!$B27</f>
        <v>0</v>
      </c>
      <c r="D461" s="172">
        <f>'Kalkulation_MS6+1'!$Z$40/100*'detail_MS6+1'!$O27</f>
        <v>0</v>
      </c>
      <c r="E461" s="172">
        <f>'Kalkulation_MS6+1'!$Z$40/100*'detail_MS6+1'!$AB27</f>
        <v>0</v>
      </c>
      <c r="F461" s="172">
        <f>'Kalkulation_MS6+1'!$Z$40/100*'detail_MS6+1'!$AO27</f>
        <v>0</v>
      </c>
      <c r="G461" s="172">
        <f>'Kalkulation_MS6+1'!$Z$40/100*'detail_MS6+1'!$BB27</f>
        <v>0</v>
      </c>
      <c r="H461" s="172">
        <f>'Kalkulation_MS6+1'!$Z$40/100*'detail_MS6+1'!$BO27</f>
        <v>0</v>
      </c>
      <c r="I461" s="172">
        <f>'Kalkulation_MS6+1'!$Z$40/100*'detail_MS6+1'!$CB27</f>
        <v>0</v>
      </c>
      <c r="J461" s="206">
        <f t="shared" si="38"/>
        <v>0</v>
      </c>
    </row>
    <row r="462" spans="1:10" outlineLevel="1">
      <c r="A462" s="1">
        <f t="shared" si="39"/>
        <v>0</v>
      </c>
      <c r="C462" s="172">
        <f>'Kalkulation_MS6+1'!$AA$40/100*'detail_MS6+1'!$B28</f>
        <v>0</v>
      </c>
      <c r="D462" s="172">
        <f>'Kalkulation_MS6+1'!$AA$40/100*'detail_MS6+1'!$O28</f>
        <v>0</v>
      </c>
      <c r="E462" s="172">
        <f>'Kalkulation_MS6+1'!$AA$40/100*'detail_MS6+1'!$AB28</f>
        <v>0</v>
      </c>
      <c r="F462" s="172">
        <f>'Kalkulation_MS6+1'!$AA$40/100*'detail_MS6+1'!$AO28</f>
        <v>0</v>
      </c>
      <c r="G462" s="172">
        <f>'Kalkulation_MS6+1'!$AA$40/100*'detail_MS6+1'!$BB28</f>
        <v>0</v>
      </c>
      <c r="H462" s="172">
        <f>'Kalkulation_MS6+1'!$AA$40/100*'detail_MS6+1'!$BO28</f>
        <v>0</v>
      </c>
      <c r="I462" s="172">
        <f>'Kalkulation_MS6+1'!$AA$40/100*'detail_MS6+1'!$CB28</f>
        <v>0</v>
      </c>
      <c r="J462" s="206">
        <f t="shared" si="38"/>
        <v>0</v>
      </c>
    </row>
    <row r="463" spans="1:10" outlineLevel="1">
      <c r="A463" s="1">
        <f t="shared" si="39"/>
        <v>0</v>
      </c>
      <c r="C463" s="172">
        <f>'Kalkulation_MS6+1'!$AB$40/100*'detail_MS6+1'!$B29</f>
        <v>0</v>
      </c>
      <c r="D463" s="172">
        <f>'Kalkulation_MS6+1'!$AB$40/100*'detail_MS6+1'!$O29</f>
        <v>0</v>
      </c>
      <c r="E463" s="172">
        <f>'Kalkulation_MS6+1'!$AB$40/100*'detail_MS6+1'!$AB29</f>
        <v>0</v>
      </c>
      <c r="F463" s="172">
        <f>'Kalkulation_MS6+1'!$AB$40/100*'detail_MS6+1'!$AO29</f>
        <v>0</v>
      </c>
      <c r="G463" s="172">
        <f>'Kalkulation_MS6+1'!$AB$40/100*'detail_MS6+1'!$BB29</f>
        <v>0</v>
      </c>
      <c r="H463" s="172">
        <f>'Kalkulation_MS6+1'!$AB$40/100*'detail_MS6+1'!$BO29</f>
        <v>0</v>
      </c>
      <c r="I463" s="172">
        <f>'Kalkulation_MS6+1'!$AB$40/100*'detail_MS6+1'!$CB29</f>
        <v>0</v>
      </c>
      <c r="J463" s="206">
        <f t="shared" si="38"/>
        <v>0</v>
      </c>
    </row>
    <row r="464" spans="1:10" outlineLevel="1">
      <c r="A464" s="1">
        <f t="shared" si="39"/>
        <v>0</v>
      </c>
      <c r="C464" s="172">
        <f>'Kalkulation_MS6+1'!$AC$40/100*'detail_MS6+1'!$B30</f>
        <v>0</v>
      </c>
      <c r="D464" s="172">
        <f>'Kalkulation_MS6+1'!$AC$40/100*'detail_MS6+1'!$O30</f>
        <v>0</v>
      </c>
      <c r="E464" s="172">
        <f>'Kalkulation_MS6+1'!$AC$40/100*'detail_MS6+1'!$AB30</f>
        <v>0</v>
      </c>
      <c r="F464" s="172">
        <f>'Kalkulation_MS6+1'!$AC$40/100*'detail_MS6+1'!$AO30</f>
        <v>0</v>
      </c>
      <c r="G464" s="172">
        <f>'Kalkulation_MS6+1'!$AC$40/100*'detail_MS6+1'!$BB30</f>
        <v>0</v>
      </c>
      <c r="H464" s="172">
        <f>'Kalkulation_MS6+1'!$AC$40/100*'detail_MS6+1'!$BO30</f>
        <v>0</v>
      </c>
      <c r="I464" s="172">
        <f>'Kalkulation_MS6+1'!$AC$40/100*'detail_MS6+1'!$CB30</f>
        <v>0</v>
      </c>
      <c r="J464" s="206">
        <f t="shared" si="38"/>
        <v>0</v>
      </c>
    </row>
    <row r="465" spans="1:10" outlineLevel="1">
      <c r="A465" s="1">
        <f t="shared" si="39"/>
        <v>0</v>
      </c>
      <c r="C465" s="172">
        <f>'Kalkulation_MS6+1'!$AD$40/100*'detail_MS6+1'!$B31</f>
        <v>0</v>
      </c>
      <c r="D465" s="172">
        <f>'Kalkulation_MS6+1'!$AD$40/100*'detail_MS6+1'!$O31</f>
        <v>0</v>
      </c>
      <c r="E465" s="172">
        <f>'Kalkulation_MS6+1'!$AD$40/100*'detail_MS6+1'!$AB31</f>
        <v>0</v>
      </c>
      <c r="F465" s="172">
        <f>'Kalkulation_MS6+1'!$AD$40/100*'detail_MS6+1'!$AO31</f>
        <v>0</v>
      </c>
      <c r="G465" s="172">
        <f>'Kalkulation_MS6+1'!$AD$40/100*'detail_MS6+1'!$BB31</f>
        <v>0</v>
      </c>
      <c r="H465" s="172">
        <f>'Kalkulation_MS6+1'!$AD$40/100*'detail_MS6+1'!$BO31</f>
        <v>0</v>
      </c>
      <c r="I465" s="172">
        <f>'Kalkulation_MS6+1'!$AD$40/100*'detail_MS6+1'!$CB31</f>
        <v>0</v>
      </c>
      <c r="J465" s="206">
        <f t="shared" si="38"/>
        <v>0</v>
      </c>
    </row>
    <row r="466" spans="1:10" outlineLevel="1">
      <c r="A466" s="1">
        <f t="shared" si="39"/>
        <v>0</v>
      </c>
      <c r="C466" s="172">
        <f>'Kalkulation_MS6+1'!$AE$40/100*'detail_MS6+1'!$B32</f>
        <v>0</v>
      </c>
      <c r="D466" s="172">
        <f>'Kalkulation_MS6+1'!$AE$40/100*'detail_MS6+1'!$O32</f>
        <v>0</v>
      </c>
      <c r="E466" s="172">
        <f>'Kalkulation_MS6+1'!$AE$40/100*'detail_MS6+1'!$AB32</f>
        <v>0</v>
      </c>
      <c r="F466" s="172">
        <f>'Kalkulation_MS6+1'!$AE$40/100*'detail_MS6+1'!$AO32</f>
        <v>0</v>
      </c>
      <c r="G466" s="172">
        <f>'Kalkulation_MS6+1'!$AE$40/100*'detail_MS6+1'!$BB32</f>
        <v>0</v>
      </c>
      <c r="H466" s="172">
        <f>'Kalkulation_MS6+1'!$AE$40/100*'detail_MS6+1'!$BO32</f>
        <v>0</v>
      </c>
      <c r="I466" s="172">
        <f>'Kalkulation_MS6+1'!$AE$40/100*'detail_MS6+1'!$CB32</f>
        <v>0</v>
      </c>
      <c r="J466" s="206">
        <f t="shared" si="38"/>
        <v>0</v>
      </c>
    </row>
    <row r="467" spans="1:10" outlineLevel="1">
      <c r="A467" s="1">
        <f t="shared" si="39"/>
        <v>0</v>
      </c>
      <c r="C467" s="172">
        <f>'Kalkulation_MS6+1'!$AF$40/100*'detail_MS6+1'!$B33</f>
        <v>0</v>
      </c>
      <c r="D467" s="172">
        <f>'Kalkulation_MS6+1'!$AF$40/100*'detail_MS6+1'!$O33</f>
        <v>0</v>
      </c>
      <c r="E467" s="172">
        <f>'Kalkulation_MS6+1'!$AF$40/100*'detail_MS6+1'!$AB33</f>
        <v>0</v>
      </c>
      <c r="F467" s="172">
        <f>'Kalkulation_MS6+1'!$AF$40/100*'detail_MS6+1'!$AO33</f>
        <v>0</v>
      </c>
      <c r="G467" s="172">
        <f>'Kalkulation_MS6+1'!$AF$40/100*'detail_MS6+1'!$BB33</f>
        <v>0</v>
      </c>
      <c r="H467" s="172">
        <f>'Kalkulation_MS6+1'!$AF$40/100*'detail_MS6+1'!$BO33</f>
        <v>0</v>
      </c>
      <c r="I467" s="172">
        <f>'Kalkulation_MS6+1'!$AF$40/100*'detail_MS6+1'!$CB33</f>
        <v>0</v>
      </c>
      <c r="J467" s="206">
        <f t="shared" si="38"/>
        <v>0</v>
      </c>
    </row>
    <row r="468" spans="1:10" outlineLevel="1">
      <c r="A468" s="1">
        <f t="shared" si="39"/>
        <v>0</v>
      </c>
      <c r="C468" s="172">
        <f>'Kalkulation_MS6+1'!$AG$40/100*'detail_MS6+1'!$B34</f>
        <v>0</v>
      </c>
      <c r="D468" s="172">
        <f>'Kalkulation_MS6+1'!$AG$40/100*'detail_MS6+1'!$O34</f>
        <v>0</v>
      </c>
      <c r="E468" s="172">
        <f>'Kalkulation_MS6+1'!$AG$40/100*'detail_MS6+1'!$AB34</f>
        <v>0</v>
      </c>
      <c r="F468" s="172">
        <f>'Kalkulation_MS6+1'!$AG$40/100*'detail_MS6+1'!$AO34</f>
        <v>0</v>
      </c>
      <c r="G468" s="172">
        <f>'Kalkulation_MS6+1'!$AG$40/100*'detail_MS6+1'!$BB34</f>
        <v>0</v>
      </c>
      <c r="H468" s="172">
        <f>'Kalkulation_MS6+1'!$AG$40/100*'detail_MS6+1'!$BO34</f>
        <v>0</v>
      </c>
      <c r="I468" s="172">
        <f>'Kalkulation_MS6+1'!$AG$40/100*'detail_MS6+1'!$CB34</f>
        <v>0</v>
      </c>
      <c r="J468" s="206">
        <f t="shared" si="38"/>
        <v>0</v>
      </c>
    </row>
    <row r="469" spans="1:10" outlineLevel="1">
      <c r="A469" s="1">
        <f t="shared" si="39"/>
        <v>0</v>
      </c>
      <c r="C469" s="172">
        <f>'Kalkulation_MS6+1'!$AH$40/100*'detail_MS6+1'!$B35</f>
        <v>0</v>
      </c>
      <c r="D469" s="172">
        <f>'Kalkulation_MS6+1'!$AH$40/100*'detail_MS6+1'!$O35</f>
        <v>0</v>
      </c>
      <c r="E469" s="172">
        <f>'Kalkulation_MS6+1'!$AH$40/100*'detail_MS6+1'!$AB35</f>
        <v>0</v>
      </c>
      <c r="F469" s="172">
        <f>'Kalkulation_MS6+1'!$AH$40/100*'detail_MS6+1'!$AO35</f>
        <v>0</v>
      </c>
      <c r="G469" s="172">
        <f>'Kalkulation_MS6+1'!$AH$40/100*'detail_MS6+1'!$BB35</f>
        <v>0</v>
      </c>
      <c r="H469" s="172">
        <f>'Kalkulation_MS6+1'!$AH$40/100*'detail_MS6+1'!$BO35</f>
        <v>0</v>
      </c>
      <c r="I469" s="172">
        <f>'Kalkulation_MS6+1'!$AH$40/100*'detail_MS6+1'!$CB35</f>
        <v>0</v>
      </c>
      <c r="J469" s="206">
        <f t="shared" si="38"/>
        <v>0</v>
      </c>
    </row>
    <row r="470" spans="1:10" outlineLevel="1">
      <c r="A470" s="1">
        <f t="shared" si="39"/>
        <v>0</v>
      </c>
      <c r="C470" s="172">
        <f>'Kalkulation_MS6+1'!$AI$40/100*'detail_MS6+1'!$B36</f>
        <v>0</v>
      </c>
      <c r="D470" s="172">
        <f>'Kalkulation_MS6+1'!$AI$40/100*'detail_MS6+1'!$O36</f>
        <v>0</v>
      </c>
      <c r="E470" s="172">
        <f>'Kalkulation_MS6+1'!$AI$40/100*'detail_MS6+1'!$AB36</f>
        <v>0</v>
      </c>
      <c r="F470" s="172">
        <f>'Kalkulation_MS6+1'!$AI$40/100*'detail_MS6+1'!$AO36</f>
        <v>0</v>
      </c>
      <c r="G470" s="172">
        <f>'Kalkulation_MS6+1'!$AI$40/100*'detail_MS6+1'!$BB36</f>
        <v>0</v>
      </c>
      <c r="H470" s="172">
        <f>'Kalkulation_MS6+1'!$AI$40/100*'detail_MS6+1'!$BO36</f>
        <v>0</v>
      </c>
      <c r="I470" s="172">
        <f>'Kalkulation_MS6+1'!$AI$40/100*'detail_MS6+1'!$CB36</f>
        <v>0</v>
      </c>
      <c r="J470" s="206">
        <f t="shared" si="38"/>
        <v>0</v>
      </c>
    </row>
    <row r="471" spans="1:10" outlineLevel="1">
      <c r="A471" s="1">
        <f t="shared" si="39"/>
        <v>0</v>
      </c>
      <c r="C471" s="172">
        <f>'Kalkulation_MS6+1'!$AJ$40/100*'detail_MS6+1'!$B37</f>
        <v>0</v>
      </c>
      <c r="D471" s="172">
        <f>'Kalkulation_MS6+1'!$AJ$40/100*'detail_MS6+1'!$O37</f>
        <v>0</v>
      </c>
      <c r="E471" s="172">
        <f>'Kalkulation_MS6+1'!$AJ$40/100*'detail_MS6+1'!$AB37</f>
        <v>0</v>
      </c>
      <c r="F471" s="172">
        <f>'Kalkulation_MS6+1'!$AJ$40/100*'detail_MS6+1'!$AO37</f>
        <v>0</v>
      </c>
      <c r="G471" s="172">
        <f>'Kalkulation_MS6+1'!$AJ$40/100*'detail_MS6+1'!$BB37</f>
        <v>0</v>
      </c>
      <c r="H471" s="172">
        <f>'Kalkulation_MS6+1'!$AJ$40/100*'detail_MS6+1'!$BO37</f>
        <v>0</v>
      </c>
      <c r="I471" s="172">
        <f>'Kalkulation_MS6+1'!$AJ$40/100*'detail_MS6+1'!$CB37</f>
        <v>0</v>
      </c>
      <c r="J471" s="206">
        <f t="shared" si="38"/>
        <v>0</v>
      </c>
    </row>
    <row r="472" spans="1:10" outlineLevel="1">
      <c r="A472" s="1">
        <f t="shared" si="39"/>
        <v>0</v>
      </c>
      <c r="C472" s="172">
        <f>'Kalkulation_MS6+1'!$AK$40/100*'detail_MS6+1'!$B38</f>
        <v>0</v>
      </c>
      <c r="D472" s="172">
        <f>'Kalkulation_MS6+1'!$AK$40/100*'detail_MS6+1'!$O38</f>
        <v>0</v>
      </c>
      <c r="E472" s="172">
        <f>'Kalkulation_MS6+1'!$AK$40/100*'detail_MS6+1'!$AB38</f>
        <v>0</v>
      </c>
      <c r="F472" s="172">
        <f>'Kalkulation_MS6+1'!$AK$40/100*'detail_MS6+1'!$AO38</f>
        <v>0</v>
      </c>
      <c r="G472" s="172">
        <f>'Kalkulation_MS6+1'!$AK$40/100*'detail_MS6+1'!$BB38</f>
        <v>0</v>
      </c>
      <c r="H472" s="172">
        <f>'Kalkulation_MS6+1'!$AK$40/100*'detail_MS6+1'!$BO38</f>
        <v>0</v>
      </c>
      <c r="I472" s="172">
        <f>'Kalkulation_MS6+1'!$AK$40/100*'detail_MS6+1'!$CB38</f>
        <v>0</v>
      </c>
      <c r="J472" s="206">
        <f t="shared" si="38"/>
        <v>0</v>
      </c>
    </row>
    <row r="473" spans="1:10" outlineLevel="1">
      <c r="A473" s="1">
        <f t="shared" si="39"/>
        <v>0</v>
      </c>
      <c r="C473" s="172">
        <f>'Kalkulation_MS6+1'!$AL$40/100*'detail_MS6+1'!$B39</f>
        <v>0</v>
      </c>
      <c r="D473" s="172">
        <f>'Kalkulation_MS6+1'!$AL$40/100*'detail_MS6+1'!$O39</f>
        <v>0</v>
      </c>
      <c r="E473" s="172">
        <f>'Kalkulation_MS6+1'!$AL$40/100*'detail_MS6+1'!$AB39</f>
        <v>0</v>
      </c>
      <c r="F473" s="172">
        <f>'Kalkulation_MS6+1'!$AL$40/100*'detail_MS6+1'!$AO39</f>
        <v>0</v>
      </c>
      <c r="G473" s="172">
        <f>'Kalkulation_MS6+1'!$AL$40/100*'detail_MS6+1'!$BB39</f>
        <v>0</v>
      </c>
      <c r="H473" s="172">
        <f>'Kalkulation_MS6+1'!$AL$40/100*'detail_MS6+1'!$BO39</f>
        <v>0</v>
      </c>
      <c r="I473" s="172">
        <f>'Kalkulation_MS6+1'!$AL$40/100*'detail_MS6+1'!$CB39</f>
        <v>0</v>
      </c>
      <c r="J473" s="206">
        <f t="shared" si="38"/>
        <v>0</v>
      </c>
    </row>
    <row r="474" spans="1:10" outlineLevel="1">
      <c r="A474" s="1">
        <f t="shared" si="39"/>
        <v>0</v>
      </c>
      <c r="C474" s="172">
        <f>'Kalkulation_MS6+1'!$AM$40/100*'detail_MS6+1'!$B40</f>
        <v>0</v>
      </c>
      <c r="D474" s="172">
        <f>'Kalkulation_MS6+1'!$AM$40/100*'detail_MS6+1'!$O40</f>
        <v>0</v>
      </c>
      <c r="E474" s="172">
        <f>'Kalkulation_MS6+1'!$AM$40/100*'detail_MS6+1'!$AB40</f>
        <v>0</v>
      </c>
      <c r="F474" s="172">
        <f>'Kalkulation_MS6+1'!$AM$40/100*'detail_MS6+1'!$AO40</f>
        <v>0</v>
      </c>
      <c r="G474" s="172">
        <f>'Kalkulation_MS6+1'!$AM$40/100*'detail_MS6+1'!$BB40</f>
        <v>0</v>
      </c>
      <c r="H474" s="172">
        <f>'Kalkulation_MS6+1'!$AM$40/100*'detail_MS6+1'!$BO40</f>
        <v>0</v>
      </c>
      <c r="I474" s="172">
        <f>'Kalkulation_MS6+1'!$AM$40/100*'detail_MS6+1'!$CB40</f>
        <v>0</v>
      </c>
      <c r="J474" s="206">
        <f t="shared" si="38"/>
        <v>0</v>
      </c>
    </row>
    <row r="475" spans="1:10" outlineLevel="1">
      <c r="A475" s="1">
        <f t="shared" si="39"/>
        <v>0</v>
      </c>
      <c r="C475" s="172">
        <f>'Kalkulation_MS6+1'!$AN$40/100*'detail_MS6+1'!$B41</f>
        <v>0</v>
      </c>
      <c r="D475" s="172">
        <f>'Kalkulation_MS6+1'!$AN$40/100*'detail_MS6+1'!$O41</f>
        <v>0</v>
      </c>
      <c r="E475" s="172">
        <f>'Kalkulation_MS6+1'!$AN$40/100*'detail_MS6+1'!$AB41</f>
        <v>0</v>
      </c>
      <c r="F475" s="172">
        <f>'Kalkulation_MS6+1'!$AN$40/100*'detail_MS6+1'!$AO41</f>
        <v>0</v>
      </c>
      <c r="G475" s="172">
        <f>'Kalkulation_MS6+1'!$AN$40/100*'detail_MS6+1'!$BB41</f>
        <v>0</v>
      </c>
      <c r="H475" s="172">
        <f>'Kalkulation_MS6+1'!$AN$40/100*'detail_MS6+1'!$BO41</f>
        <v>0</v>
      </c>
      <c r="I475" s="172">
        <f>'Kalkulation_MS6+1'!$AN$40/100*'detail_MS6+1'!$CB41</f>
        <v>0</v>
      </c>
      <c r="J475" s="206">
        <f t="shared" si="38"/>
        <v>0</v>
      </c>
    </row>
    <row r="476" spans="1:10" outlineLevel="1">
      <c r="A476" s="1">
        <f t="shared" si="39"/>
        <v>0</v>
      </c>
      <c r="C476" s="172">
        <f>'Kalkulation_MS6+1'!$AO$40/100*'detail_MS6+1'!$B42</f>
        <v>0</v>
      </c>
      <c r="D476" s="172">
        <f>'Kalkulation_MS6+1'!$AO$40/100*'detail_MS6+1'!$O42</f>
        <v>0</v>
      </c>
      <c r="E476" s="172">
        <f>'Kalkulation_MS6+1'!$AO$40/100*'detail_MS6+1'!$AB42</f>
        <v>0</v>
      </c>
      <c r="F476" s="172">
        <f>'Kalkulation_MS6+1'!$AO$40/100*'detail_MS6+1'!$AO42</f>
        <v>0</v>
      </c>
      <c r="G476" s="172">
        <f>'Kalkulation_MS6+1'!$AO$40/100*'detail_MS6+1'!$BB42</f>
        <v>0</v>
      </c>
      <c r="H476" s="172">
        <f>'Kalkulation_MS6+1'!$AO$40/100*'detail_MS6+1'!$BO42</f>
        <v>0</v>
      </c>
      <c r="I476" s="172">
        <f>'Kalkulation_MS6+1'!$AO$40/100*'detail_MS6+1'!$CB42</f>
        <v>0</v>
      </c>
      <c r="J476" s="206">
        <f t="shared" si="38"/>
        <v>0</v>
      </c>
    </row>
    <row r="477" spans="1:10" outlineLevel="1">
      <c r="A477" s="1">
        <f t="shared" si="39"/>
        <v>0</v>
      </c>
      <c r="C477" s="172">
        <f>'Kalkulation_MS6+1'!$AP$40/100*'detail_MS6+1'!$B43</f>
        <v>0</v>
      </c>
      <c r="D477" s="172">
        <f>'Kalkulation_MS6+1'!$AP$40/100*'detail_MS6+1'!$O43</f>
        <v>0</v>
      </c>
      <c r="E477" s="172">
        <f>'Kalkulation_MS6+1'!$AP$40/100*'detail_MS6+1'!$AB43</f>
        <v>0</v>
      </c>
      <c r="F477" s="172">
        <f>'Kalkulation_MS6+1'!$AP$40/100*'detail_MS6+1'!$AO43</f>
        <v>0</v>
      </c>
      <c r="G477" s="172">
        <f>'Kalkulation_MS6+1'!$AP$40/100*'detail_MS6+1'!$BB43</f>
        <v>0</v>
      </c>
      <c r="H477" s="172">
        <f>'Kalkulation_MS6+1'!$AP$40/100*'detail_MS6+1'!$BO43</f>
        <v>0</v>
      </c>
      <c r="I477" s="172">
        <f>'Kalkulation_MS6+1'!$AP$40/100*'detail_MS6+1'!$CB43</f>
        <v>0</v>
      </c>
      <c r="J477" s="206">
        <f t="shared" si="38"/>
        <v>0</v>
      </c>
    </row>
    <row r="478" spans="1:10" outlineLevel="1">
      <c r="A478" s="1">
        <f t="shared" si="39"/>
        <v>0</v>
      </c>
      <c r="C478" s="172">
        <f>'Kalkulation_MS6+1'!$AQ$40/100*'detail_MS6+1'!$B44</f>
        <v>0</v>
      </c>
      <c r="D478" s="172">
        <f>'Kalkulation_MS6+1'!$AQ$40/100*'detail_MS6+1'!$O44</f>
        <v>0</v>
      </c>
      <c r="E478" s="172">
        <f>'Kalkulation_MS6+1'!$AQ$40/100*'detail_MS6+1'!$AB44</f>
        <v>0</v>
      </c>
      <c r="F478" s="172">
        <f>'Kalkulation_MS6+1'!$AQ$40/100*'detail_MS6+1'!$AO44</f>
        <v>0</v>
      </c>
      <c r="G478" s="172">
        <f>'Kalkulation_MS6+1'!$AQ$40/100*'detail_MS6+1'!$BB44</f>
        <v>0</v>
      </c>
      <c r="H478" s="172">
        <f>'Kalkulation_MS6+1'!$AQ$40/100*'detail_MS6+1'!$BO44</f>
        <v>0</v>
      </c>
      <c r="I478" s="172">
        <f>'Kalkulation_MS6+1'!$AQ$40/100*'detail_MS6+1'!$CB44</f>
        <v>0</v>
      </c>
      <c r="J478" s="206">
        <f t="shared" si="38"/>
        <v>0</v>
      </c>
    </row>
    <row r="479" spans="1:10" outlineLevel="1">
      <c r="A479" s="1">
        <f t="shared" si="39"/>
        <v>0</v>
      </c>
      <c r="C479" s="172">
        <f>'Kalkulation_MS6+1'!$AR$40/100*'detail_MS6+1'!$B45</f>
        <v>0</v>
      </c>
      <c r="D479" s="172">
        <f>'Kalkulation_MS6+1'!$AR$40/100*'detail_MS6+1'!$O45</f>
        <v>0</v>
      </c>
      <c r="E479" s="172">
        <f>'Kalkulation_MS6+1'!$AR$40/100*'detail_MS6+1'!$AB45</f>
        <v>0</v>
      </c>
      <c r="F479" s="172">
        <f>'Kalkulation_MS6+1'!$AR$40/100*'detail_MS6+1'!$AO45</f>
        <v>0</v>
      </c>
      <c r="G479" s="172">
        <f>'Kalkulation_MS6+1'!$AR$40/100*'detail_MS6+1'!$BB45</f>
        <v>0</v>
      </c>
      <c r="H479" s="172">
        <f>'Kalkulation_MS6+1'!$AR$40/100*'detail_MS6+1'!$BO45</f>
        <v>0</v>
      </c>
      <c r="I479" s="172">
        <f>'Kalkulation_MS6+1'!$AR$40/100*'detail_MS6+1'!$CB45</f>
        <v>0</v>
      </c>
      <c r="J479" s="206">
        <f t="shared" si="38"/>
        <v>0</v>
      </c>
    </row>
    <row r="480" spans="1:10" outlineLevel="1">
      <c r="A480" s="1">
        <f t="shared" si="39"/>
        <v>0</v>
      </c>
      <c r="C480" s="172">
        <f>'Kalkulation_MS6+1'!$AS$40/100*'detail_MS6+1'!$B46</f>
        <v>0</v>
      </c>
      <c r="D480" s="172">
        <f>'Kalkulation_MS6+1'!$AS$40/100*'detail_MS6+1'!$O46</f>
        <v>0</v>
      </c>
      <c r="E480" s="172">
        <f>'Kalkulation_MS6+1'!$AS$40/100*'detail_MS6+1'!$AB46</f>
        <v>0</v>
      </c>
      <c r="F480" s="172">
        <f>'Kalkulation_MS6+1'!$AS$40/100*'detail_MS6+1'!$AO46</f>
        <v>0</v>
      </c>
      <c r="G480" s="172">
        <f>'Kalkulation_MS6+1'!$AS$40/100*'detail_MS6+1'!$BB46</f>
        <v>0</v>
      </c>
      <c r="H480" s="172">
        <f>'Kalkulation_MS6+1'!$AS$40/100*'detail_MS6+1'!$BO46</f>
        <v>0</v>
      </c>
      <c r="I480" s="172">
        <f>'Kalkulation_MS6+1'!$AS$40/100*'detail_MS6+1'!$CB46</f>
        <v>0</v>
      </c>
      <c r="J480" s="206">
        <f t="shared" si="38"/>
        <v>0</v>
      </c>
    </row>
    <row r="481" spans="1:10" outlineLevel="1">
      <c r="A481" s="88" t="s">
        <v>454</v>
      </c>
      <c r="B481" s="88"/>
      <c r="C481" s="201">
        <f>SUM(C441:C480)</f>
        <v>0</v>
      </c>
      <c r="D481" s="201">
        <f t="shared" ref="D481:J481" si="40">SUM(D441:D480)</f>
        <v>0</v>
      </c>
      <c r="E481" s="201">
        <f t="shared" si="40"/>
        <v>0</v>
      </c>
      <c r="F481" s="201">
        <f t="shared" si="40"/>
        <v>0</v>
      </c>
      <c r="G481" s="201">
        <f t="shared" si="40"/>
        <v>0</v>
      </c>
      <c r="H481" s="201">
        <f t="shared" si="40"/>
        <v>0</v>
      </c>
      <c r="I481" s="201">
        <f t="shared" si="40"/>
        <v>0</v>
      </c>
      <c r="J481" s="79">
        <f t="shared" si="40"/>
        <v>0</v>
      </c>
    </row>
    <row r="482" spans="1:10" outlineLevel="1">
      <c r="A482" s="203" t="s">
        <v>455</v>
      </c>
      <c r="J482" s="205">
        <f t="shared" ref="J482:J522" si="41">SUM(C482:I482)</f>
        <v>0</v>
      </c>
    </row>
    <row r="483" spans="1:10" outlineLevel="1">
      <c r="A483" s="1">
        <f t="shared" ref="A483:A522" si="42">A441</f>
        <v>0</v>
      </c>
      <c r="C483" s="172">
        <f>'Kalkulation_MS6+1'!$F$41/100*'detail_MS6+1'!B7</f>
        <v>0</v>
      </c>
      <c r="D483" s="172">
        <f>'Kalkulation_MS6+1'!$F$41/100*'detail_MS6+1'!O7</f>
        <v>0</v>
      </c>
      <c r="E483" s="172">
        <f>'Kalkulation_MS6+1'!$F$41/100*'detail_MS6+1'!AB7</f>
        <v>0</v>
      </c>
      <c r="F483" s="172">
        <f>'Kalkulation_MS6+1'!$F$41/100*'detail_MS6+1'!AO7</f>
        <v>0</v>
      </c>
      <c r="G483" s="172">
        <f>'Kalkulation_MS6+1'!$F$41/100*'detail_MS6+1'!BB7</f>
        <v>0</v>
      </c>
      <c r="H483" s="172">
        <f>'Kalkulation_MS6+1'!$F$41/100*'detail_MS6+1'!BO7</f>
        <v>0</v>
      </c>
      <c r="I483" s="172">
        <f>'Kalkulation_MS6+1'!$F$41/100*'detail_MS6+1'!CB7</f>
        <v>0</v>
      </c>
      <c r="J483" s="206">
        <f t="shared" si="41"/>
        <v>0</v>
      </c>
    </row>
    <row r="484" spans="1:10" outlineLevel="1">
      <c r="A484" s="1">
        <f t="shared" si="42"/>
        <v>0</v>
      </c>
      <c r="C484" s="172">
        <f>'Kalkulation_MS6+1'!$G$41/100*'detail_MS6+1'!B8</f>
        <v>0</v>
      </c>
      <c r="D484" s="172">
        <f>'Kalkulation_MS6+1'!$G$41/100*'detail_MS6+1'!O8</f>
        <v>0</v>
      </c>
      <c r="E484" s="172">
        <f>'Kalkulation_MS6+1'!$G$41/100*'detail_MS6+1'!AB8</f>
        <v>0</v>
      </c>
      <c r="F484" s="172">
        <f>'Kalkulation_MS6+1'!$G$41/100*'detail_MS6+1'!AO8</f>
        <v>0</v>
      </c>
      <c r="G484" s="172">
        <f>'Kalkulation_MS6+1'!$G$41/100*'detail_MS6+1'!BB8</f>
        <v>0</v>
      </c>
      <c r="H484" s="172">
        <f>'Kalkulation_MS6+1'!$G$41/100*'detail_MS6+1'!BO8</f>
        <v>0</v>
      </c>
      <c r="I484" s="172">
        <f>'Kalkulation_MS6+1'!$G$41/100*'detail_MS6+1'!CB8</f>
        <v>0</v>
      </c>
      <c r="J484" s="206">
        <f t="shared" si="41"/>
        <v>0</v>
      </c>
    </row>
    <row r="485" spans="1:10" outlineLevel="1">
      <c r="A485" s="249">
        <f t="shared" si="42"/>
        <v>0</v>
      </c>
      <c r="C485" s="172">
        <f>'Kalkulation_MS6+1'!$H$41/100*'detail_MS6+1'!B9</f>
        <v>0</v>
      </c>
      <c r="D485" s="172">
        <f>'Kalkulation_MS6+1'!$H$41/100*'detail_MS6+1'!O9</f>
        <v>0</v>
      </c>
      <c r="E485" s="172">
        <f>'Kalkulation_MS6+1'!$H$41/100*'detail_MS6+1'!AB9</f>
        <v>0</v>
      </c>
      <c r="F485" s="172">
        <f>'Kalkulation_MS6+1'!$H$41/100*'detail_MS6+1'!AO9</f>
        <v>0</v>
      </c>
      <c r="G485" s="172">
        <f>'Kalkulation_MS6+1'!$H$41/100*'detail_MS6+1'!BB9</f>
        <v>0</v>
      </c>
      <c r="H485" s="172">
        <f>'Kalkulation_MS6+1'!$H$41/100*'detail_MS6+1'!BO9</f>
        <v>0</v>
      </c>
      <c r="I485" s="172">
        <f>'Kalkulation_MS6+1'!$H$41/100*'detail_MS6+1'!CB9</f>
        <v>0</v>
      </c>
      <c r="J485" s="206">
        <f t="shared" si="41"/>
        <v>0</v>
      </c>
    </row>
    <row r="486" spans="1:10" outlineLevel="1">
      <c r="A486" s="1">
        <f t="shared" si="42"/>
        <v>0</v>
      </c>
      <c r="C486" s="172">
        <f>'Kalkulation_MS6+1'!$I$41/100*'detail_MS6+1'!B10</f>
        <v>0</v>
      </c>
      <c r="D486" s="172">
        <f>'Kalkulation_MS6+1'!$I$41/100*'detail_MS6+1'!O10</f>
        <v>0</v>
      </c>
      <c r="E486" s="172">
        <f>'Kalkulation_MS6+1'!$I$41/100*'detail_MS6+1'!AB10</f>
        <v>0</v>
      </c>
      <c r="F486" s="172">
        <f>'Kalkulation_MS6+1'!$I$41/100*'detail_MS6+1'!AO10</f>
        <v>0</v>
      </c>
      <c r="G486" s="172">
        <f>'Kalkulation_MS6+1'!$I$41/100*'detail_MS6+1'!BB10</f>
        <v>0</v>
      </c>
      <c r="H486" s="172">
        <f>'Kalkulation_MS6+1'!$I$41/100*'detail_MS6+1'!BO10</f>
        <v>0</v>
      </c>
      <c r="I486" s="172">
        <f>'Kalkulation_MS6+1'!$I$41/100*'detail_MS6+1'!CB10</f>
        <v>0</v>
      </c>
      <c r="J486" s="206">
        <f t="shared" si="41"/>
        <v>0</v>
      </c>
    </row>
    <row r="487" spans="1:10" outlineLevel="1">
      <c r="A487" s="1">
        <f t="shared" si="42"/>
        <v>0</v>
      </c>
      <c r="C487" s="172">
        <f>'Kalkulation_MS6+1'!$J$41/100*'detail_MS6+1'!B11</f>
        <v>0</v>
      </c>
      <c r="D487" s="172">
        <f>'Kalkulation_MS6+1'!$J$41/100*'detail_MS6+1'!O11</f>
        <v>0</v>
      </c>
      <c r="E487" s="172">
        <f>'Kalkulation_MS6+1'!$J$41/100*'detail_MS6+1'!AB11</f>
        <v>0</v>
      </c>
      <c r="F487" s="172">
        <f>'Kalkulation_MS6+1'!$J$41/100*'detail_MS6+1'!AO11</f>
        <v>0</v>
      </c>
      <c r="G487" s="172">
        <f>'Kalkulation_MS6+1'!$J$41/100*'detail_MS6+1'!BB11</f>
        <v>0</v>
      </c>
      <c r="H487" s="172">
        <f>'Kalkulation_MS6+1'!$J$41/100*'detail_MS6+1'!BO11</f>
        <v>0</v>
      </c>
      <c r="I487" s="172">
        <f>'Kalkulation_MS6+1'!$J$41/100*'detail_MS6+1'!CB11</f>
        <v>0</v>
      </c>
      <c r="J487" s="206">
        <f t="shared" si="41"/>
        <v>0</v>
      </c>
    </row>
    <row r="488" spans="1:10" outlineLevel="1">
      <c r="A488" s="1">
        <f t="shared" si="42"/>
        <v>0</v>
      </c>
      <c r="C488" s="172">
        <f>'Kalkulation_MS6+1'!$K$41/100*'detail_MS6+1'!B12</f>
        <v>0</v>
      </c>
      <c r="D488" s="172">
        <f>'Kalkulation_MS6+1'!$K$41/100*'detail_MS6+1'!O12</f>
        <v>0</v>
      </c>
      <c r="E488" s="172">
        <f>'Kalkulation_MS6+1'!$K$41/100*'detail_MS6+1'!AB12</f>
        <v>0</v>
      </c>
      <c r="F488" s="172">
        <f>'Kalkulation_MS6+1'!$K$41/100*'detail_MS6+1'!AO12</f>
        <v>0</v>
      </c>
      <c r="G488" s="172">
        <f>'Kalkulation_MS6+1'!$K$41/100*'detail_MS6+1'!BB12</f>
        <v>0</v>
      </c>
      <c r="H488" s="172">
        <f>'Kalkulation_MS6+1'!$K$41/100*'detail_MS6+1'!BO12</f>
        <v>0</v>
      </c>
      <c r="I488" s="172">
        <f>'Kalkulation_MS6+1'!$K$41/100*'detail_MS6+1'!CB12</f>
        <v>0</v>
      </c>
      <c r="J488" s="206">
        <f t="shared" si="41"/>
        <v>0</v>
      </c>
    </row>
    <row r="489" spans="1:10" outlineLevel="1">
      <c r="A489" s="1">
        <f t="shared" si="42"/>
        <v>0</v>
      </c>
      <c r="C489" s="172">
        <f>'Kalkulation_MS6+1'!$L$41/100*'detail_MS6+1'!B13</f>
        <v>0</v>
      </c>
      <c r="D489" s="172">
        <f>'Kalkulation_MS6+1'!$L$41/100*'detail_MS6+1'!O13</f>
        <v>0</v>
      </c>
      <c r="E489" s="172">
        <f>'Kalkulation_MS6+1'!$L$41/100*'detail_MS6+1'!AB13</f>
        <v>0</v>
      </c>
      <c r="F489" s="172">
        <f>'Kalkulation_MS6+1'!$L$41/100*'detail_MS6+1'!AO13</f>
        <v>0</v>
      </c>
      <c r="G489" s="172">
        <f>'Kalkulation_MS6+1'!$L$41/100*'detail_MS6+1'!BB13</f>
        <v>0</v>
      </c>
      <c r="H489" s="172">
        <f>'Kalkulation_MS6+1'!$L$41/100*'detail_MS6+1'!BO13</f>
        <v>0</v>
      </c>
      <c r="I489" s="172">
        <f>'Kalkulation_MS6+1'!$L$41/100*'detail_MS6+1'!CB13</f>
        <v>0</v>
      </c>
      <c r="J489" s="206">
        <f t="shared" si="41"/>
        <v>0</v>
      </c>
    </row>
    <row r="490" spans="1:10" outlineLevel="1">
      <c r="A490" s="1">
        <f t="shared" si="42"/>
        <v>0</v>
      </c>
      <c r="C490" s="172">
        <f>'Kalkulation_MS6+1'!$M$41/100*'detail_MS6+1'!B14</f>
        <v>0</v>
      </c>
      <c r="D490" s="172">
        <f>'Kalkulation_MS6+1'!$M$41/100*'detail_MS6+1'!O14</f>
        <v>0</v>
      </c>
      <c r="E490" s="172">
        <f>'Kalkulation_MS6+1'!$M$41/100*'detail_MS6+1'!AB14</f>
        <v>0</v>
      </c>
      <c r="F490" s="172">
        <f>'Kalkulation_MS6+1'!$M$41/100*'detail_MS6+1'!AO14</f>
        <v>0</v>
      </c>
      <c r="G490" s="172">
        <f>'Kalkulation_MS6+1'!$M$41/100*'detail_MS6+1'!BB14</f>
        <v>0</v>
      </c>
      <c r="H490" s="172">
        <f>'Kalkulation_MS6+1'!$M$41/100*'detail_MS6+1'!BO14</f>
        <v>0</v>
      </c>
      <c r="I490" s="172">
        <f>'Kalkulation_MS6+1'!$M$41/100*'detail_MS6+1'!CB14</f>
        <v>0</v>
      </c>
      <c r="J490" s="206">
        <f t="shared" si="41"/>
        <v>0</v>
      </c>
    </row>
    <row r="491" spans="1:10" outlineLevel="1">
      <c r="A491" s="1">
        <f t="shared" si="42"/>
        <v>0</v>
      </c>
      <c r="C491" s="172">
        <f>'Kalkulation_MS6+1'!$N$41/100*'detail_MS6+1'!B15</f>
        <v>0</v>
      </c>
      <c r="D491" s="172">
        <f>'Kalkulation_MS6+1'!$N$41/100*'detail_MS6+1'!O15</f>
        <v>0</v>
      </c>
      <c r="E491" s="172">
        <f>'Kalkulation_MS6+1'!$N$41/100*'detail_MS6+1'!AB15</f>
        <v>0</v>
      </c>
      <c r="F491" s="172">
        <f>'Kalkulation_MS6+1'!$N$41/100*'detail_MS6+1'!AO15</f>
        <v>0</v>
      </c>
      <c r="G491" s="172">
        <f>'Kalkulation_MS6+1'!$N$41/100*'detail_MS6+1'!BB15</f>
        <v>0</v>
      </c>
      <c r="H491" s="172">
        <f>'Kalkulation_MS6+1'!$N$41/100*'detail_MS6+1'!BO15</f>
        <v>0</v>
      </c>
      <c r="I491" s="172">
        <f>'Kalkulation_MS6+1'!$N$41/100*'detail_MS6+1'!CB15</f>
        <v>0</v>
      </c>
      <c r="J491" s="206">
        <f t="shared" si="41"/>
        <v>0</v>
      </c>
    </row>
    <row r="492" spans="1:10" outlineLevel="1">
      <c r="A492" s="1">
        <f t="shared" si="42"/>
        <v>0</v>
      </c>
      <c r="C492" s="172">
        <f>'Kalkulation_MS6+1'!$O$41/100*'detail_MS6+1'!B16</f>
        <v>0</v>
      </c>
      <c r="D492" s="172">
        <f>'Kalkulation_MS6+1'!$O$41/100*'detail_MS6+1'!O16</f>
        <v>0</v>
      </c>
      <c r="E492" s="172">
        <f>'Kalkulation_MS6+1'!$O$41/100*'detail_MS6+1'!AB16</f>
        <v>0</v>
      </c>
      <c r="F492" s="172">
        <f>'Kalkulation_MS6+1'!$O$41/100*'detail_MS6+1'!AO16</f>
        <v>0</v>
      </c>
      <c r="G492" s="172">
        <f>'Kalkulation_MS6+1'!$O$41/100*'detail_MS6+1'!BB16</f>
        <v>0</v>
      </c>
      <c r="H492" s="172">
        <f>'Kalkulation_MS6+1'!$O$41/100*'detail_MS6+1'!BO16</f>
        <v>0</v>
      </c>
      <c r="I492" s="172">
        <f>'Kalkulation_MS6+1'!$O$41/100*'detail_MS6+1'!CB16</f>
        <v>0</v>
      </c>
      <c r="J492" s="206">
        <f t="shared" si="41"/>
        <v>0</v>
      </c>
    </row>
    <row r="493" spans="1:10" outlineLevel="1">
      <c r="A493" s="1">
        <f t="shared" si="42"/>
        <v>0</v>
      </c>
      <c r="C493" s="172">
        <f>'Kalkulation_MS6+1'!$P$41/100*'detail_MS6+1'!B17</f>
        <v>0</v>
      </c>
      <c r="D493" s="172">
        <f>'Kalkulation_MS6+1'!$P$41/100*'detail_MS6+1'!O17</f>
        <v>0</v>
      </c>
      <c r="E493" s="172">
        <f>'Kalkulation_MS6+1'!$P$41/100*'detail_MS6+1'!AB17</f>
        <v>0</v>
      </c>
      <c r="F493" s="172">
        <f>'Kalkulation_MS6+1'!$P$41/100*'detail_MS6+1'!AO17</f>
        <v>0</v>
      </c>
      <c r="G493" s="172">
        <f>'Kalkulation_MS6+1'!$P$41/100*'detail_MS6+1'!BB17</f>
        <v>0</v>
      </c>
      <c r="H493" s="172">
        <f>'Kalkulation_MS6+1'!$P$41/100*'detail_MS6+1'!BO17</f>
        <v>0</v>
      </c>
      <c r="I493" s="172">
        <f>'Kalkulation_MS6+1'!$P$41/100*'detail_MS6+1'!CB17</f>
        <v>0</v>
      </c>
      <c r="J493" s="206">
        <f t="shared" si="41"/>
        <v>0</v>
      </c>
    </row>
    <row r="494" spans="1:10" outlineLevel="1">
      <c r="A494" s="1">
        <f t="shared" si="42"/>
        <v>0</v>
      </c>
      <c r="C494" s="172">
        <f>'Kalkulation_MS6+1'!$Q$41/100*'detail_MS6+1'!B18</f>
        <v>0</v>
      </c>
      <c r="D494" s="172">
        <f>'Kalkulation_MS6+1'!$Q$41/100*'detail_MS6+1'!O18</f>
        <v>0</v>
      </c>
      <c r="E494" s="172">
        <f>'Kalkulation_MS6+1'!$Q$41/100*'detail_MS6+1'!AB18</f>
        <v>0</v>
      </c>
      <c r="F494" s="172">
        <f>'Kalkulation_MS6+1'!$Q$41/100*'detail_MS6+1'!AO18</f>
        <v>0</v>
      </c>
      <c r="G494" s="172">
        <f>'Kalkulation_MS6+1'!$Q$41/100*'detail_MS6+1'!BB18</f>
        <v>0</v>
      </c>
      <c r="H494" s="172">
        <f>'Kalkulation_MS6+1'!$Q$41/100*'detail_MS6+1'!BO18</f>
        <v>0</v>
      </c>
      <c r="I494" s="172">
        <f>'Kalkulation_MS6+1'!$Q$41/100*'detail_MS6+1'!CB18</f>
        <v>0</v>
      </c>
      <c r="J494" s="206">
        <f t="shared" si="41"/>
        <v>0</v>
      </c>
    </row>
    <row r="495" spans="1:10" outlineLevel="1">
      <c r="A495" s="1">
        <f t="shared" si="42"/>
        <v>0</v>
      </c>
      <c r="C495" s="172">
        <f>'Kalkulation_MS6+1'!$R$41/100*'detail_MS6+1'!B19</f>
        <v>0</v>
      </c>
      <c r="D495" s="172">
        <f>'Kalkulation_MS6+1'!$R$41/100*'detail_MS6+1'!O19</f>
        <v>0</v>
      </c>
      <c r="E495" s="172">
        <f>'Kalkulation_MS6+1'!$R$41/100*'detail_MS6+1'!AB19</f>
        <v>0</v>
      </c>
      <c r="F495" s="172">
        <f>'Kalkulation_MS6+1'!$R$41/100*'detail_MS6+1'!AO19</f>
        <v>0</v>
      </c>
      <c r="G495" s="172">
        <f>'Kalkulation_MS6+1'!$R$41/100*'detail_MS6+1'!BB19</f>
        <v>0</v>
      </c>
      <c r="H495" s="172">
        <f>'Kalkulation_MS6+1'!$R$41/100*'detail_MS6+1'!BO19</f>
        <v>0</v>
      </c>
      <c r="I495" s="172">
        <f>'Kalkulation_MS6+1'!$R$41/100*'detail_MS6+1'!CB19</f>
        <v>0</v>
      </c>
      <c r="J495" s="206">
        <f t="shared" si="41"/>
        <v>0</v>
      </c>
    </row>
    <row r="496" spans="1:10" outlineLevel="1">
      <c r="A496" s="1">
        <f t="shared" si="42"/>
        <v>0</v>
      </c>
      <c r="C496" s="172">
        <f>'Kalkulation_MS6+1'!$S$41/100*'detail_MS6+1'!$B20</f>
        <v>0</v>
      </c>
      <c r="D496" s="172">
        <f>'Kalkulation_MS6+1'!$S$41/100*'detail_MS6+1'!$O20</f>
        <v>0</v>
      </c>
      <c r="E496" s="172">
        <f>'Kalkulation_MS6+1'!$S$41/100*'detail_MS6+1'!$AB20</f>
        <v>0</v>
      </c>
      <c r="F496" s="172">
        <f>'Kalkulation_MS6+1'!$S$41/100*'detail_MS6+1'!$AO20</f>
        <v>0</v>
      </c>
      <c r="G496" s="172">
        <f>'Kalkulation_MS6+1'!$S$41/100*'detail_MS6+1'!$BB20</f>
        <v>0</v>
      </c>
      <c r="H496" s="172">
        <f>'Kalkulation_MS6+1'!$S$41/100*'detail_MS6+1'!$BO20</f>
        <v>0</v>
      </c>
      <c r="I496" s="172">
        <f>'Kalkulation_MS6+1'!$S$41/100*'detail_MS6+1'!$CB20</f>
        <v>0</v>
      </c>
      <c r="J496" s="206">
        <f t="shared" si="41"/>
        <v>0</v>
      </c>
    </row>
    <row r="497" spans="1:10" outlineLevel="1">
      <c r="A497" s="1">
        <f t="shared" si="42"/>
        <v>0</v>
      </c>
      <c r="C497" s="172">
        <f>'Kalkulation_MS6+1'!$T$41/100*'detail_MS6+1'!$B21</f>
        <v>0</v>
      </c>
      <c r="D497" s="172">
        <f>'Kalkulation_MS6+1'!$T$41/100*'detail_MS6+1'!$O21</f>
        <v>0</v>
      </c>
      <c r="E497" s="172">
        <f>'Kalkulation_MS6+1'!$T$41/100*'detail_MS6+1'!$AB21</f>
        <v>0</v>
      </c>
      <c r="F497" s="172">
        <f>'Kalkulation_MS6+1'!$T$41/100*'detail_MS6+1'!$AO21</f>
        <v>0</v>
      </c>
      <c r="G497" s="172">
        <f>'Kalkulation_MS6+1'!$T$41/100*'detail_MS6+1'!$BB21</f>
        <v>0</v>
      </c>
      <c r="H497" s="172">
        <f>'Kalkulation_MS6+1'!$T$41/100*'detail_MS6+1'!$BO21</f>
        <v>0</v>
      </c>
      <c r="I497" s="172">
        <f>'Kalkulation_MS6+1'!$T$41/100*'detail_MS6+1'!$CB21</f>
        <v>0</v>
      </c>
      <c r="J497" s="206">
        <f t="shared" si="41"/>
        <v>0</v>
      </c>
    </row>
    <row r="498" spans="1:10" outlineLevel="1">
      <c r="A498" s="1">
        <f t="shared" si="42"/>
        <v>0</v>
      </c>
      <c r="C498" s="172">
        <f>'Kalkulation_MS6+1'!$U$41/100*'detail_MS6+1'!$B22</f>
        <v>0</v>
      </c>
      <c r="D498" s="172">
        <f>'Kalkulation_MS6+1'!$U$41/100*'detail_MS6+1'!$O22</f>
        <v>0</v>
      </c>
      <c r="E498" s="172">
        <f>'Kalkulation_MS6+1'!$U$41/100*'detail_MS6+1'!$AB22</f>
        <v>0</v>
      </c>
      <c r="F498" s="172">
        <f>'Kalkulation_MS6+1'!$U$41/100*'detail_MS6+1'!$AO22</f>
        <v>0</v>
      </c>
      <c r="G498" s="172">
        <f>'Kalkulation_MS6+1'!$U$41/100*'detail_MS6+1'!$BB22</f>
        <v>0</v>
      </c>
      <c r="H498" s="172">
        <f>'Kalkulation_MS6+1'!$U$41/100*'detail_MS6+1'!$BO22</f>
        <v>0</v>
      </c>
      <c r="I498" s="172">
        <f>'Kalkulation_MS6+1'!$U$41/100*'detail_MS6+1'!$CB22</f>
        <v>0</v>
      </c>
      <c r="J498" s="206">
        <f t="shared" si="41"/>
        <v>0</v>
      </c>
    </row>
    <row r="499" spans="1:10" outlineLevel="1">
      <c r="A499" s="1">
        <f t="shared" si="42"/>
        <v>0</v>
      </c>
      <c r="C499" s="172">
        <f>'Kalkulation_MS6+1'!$V$41/100*'detail_MS6+1'!$B23</f>
        <v>0</v>
      </c>
      <c r="D499" s="172">
        <f>'Kalkulation_MS6+1'!$V$41/100*'detail_MS6+1'!$O23</f>
        <v>0</v>
      </c>
      <c r="E499" s="172">
        <f>'Kalkulation_MS6+1'!$V$41/100*'detail_MS6+1'!$AB23</f>
        <v>0</v>
      </c>
      <c r="F499" s="172">
        <f>'Kalkulation_MS6+1'!$V$41/100*'detail_MS6+1'!$AO23</f>
        <v>0</v>
      </c>
      <c r="G499" s="172">
        <f>'Kalkulation_MS6+1'!$V$41/100*'detail_MS6+1'!$BB23</f>
        <v>0</v>
      </c>
      <c r="H499" s="172">
        <f>'Kalkulation_MS6+1'!$V$41/100*'detail_MS6+1'!$BO23</f>
        <v>0</v>
      </c>
      <c r="I499" s="172">
        <f>'Kalkulation_MS6+1'!$V$41/100*'detail_MS6+1'!$CB23</f>
        <v>0</v>
      </c>
      <c r="J499" s="206">
        <f t="shared" si="41"/>
        <v>0</v>
      </c>
    </row>
    <row r="500" spans="1:10" outlineLevel="1">
      <c r="A500" s="1">
        <f t="shared" si="42"/>
        <v>0</v>
      </c>
      <c r="C500" s="172">
        <f>'Kalkulation_MS6+1'!$W$41/100*'detail_MS6+1'!$B24</f>
        <v>0</v>
      </c>
      <c r="D500" s="172">
        <f>'Kalkulation_MS6+1'!$W$41/100*'detail_MS6+1'!$O24</f>
        <v>0</v>
      </c>
      <c r="E500" s="172">
        <f>'Kalkulation_MS6+1'!$W$41/100*'detail_MS6+1'!$AB24</f>
        <v>0</v>
      </c>
      <c r="F500" s="172">
        <f>'Kalkulation_MS6+1'!$W$41/100*'detail_MS6+1'!$AO24</f>
        <v>0</v>
      </c>
      <c r="G500" s="172">
        <f>'Kalkulation_MS6+1'!$W$41/100*'detail_MS6+1'!$BB24</f>
        <v>0</v>
      </c>
      <c r="H500" s="172">
        <f>'Kalkulation_MS6+1'!$W$41/100*'detail_MS6+1'!$BO24</f>
        <v>0</v>
      </c>
      <c r="I500" s="172">
        <f>'Kalkulation_MS6+1'!$W$41/100*'detail_MS6+1'!$CB24</f>
        <v>0</v>
      </c>
      <c r="J500" s="206">
        <f t="shared" si="41"/>
        <v>0</v>
      </c>
    </row>
    <row r="501" spans="1:10" outlineLevel="1">
      <c r="A501" s="1">
        <f t="shared" si="42"/>
        <v>0</v>
      </c>
      <c r="C501" s="172">
        <f>'Kalkulation_MS6+1'!$X$41/100*'detail_MS6+1'!$B25</f>
        <v>0</v>
      </c>
      <c r="D501" s="172">
        <f>'Kalkulation_MS6+1'!$X$41/100*'detail_MS6+1'!$O25</f>
        <v>0</v>
      </c>
      <c r="E501" s="172">
        <f>'Kalkulation_MS6+1'!$X$41/100*'detail_MS6+1'!$AB25</f>
        <v>0</v>
      </c>
      <c r="F501" s="172">
        <f>'Kalkulation_MS6+1'!$X$41/100*'detail_MS6+1'!$AO25</f>
        <v>0</v>
      </c>
      <c r="G501" s="172">
        <f>'Kalkulation_MS6+1'!$X$41/100*'detail_MS6+1'!$BB25</f>
        <v>0</v>
      </c>
      <c r="H501" s="172">
        <f>'Kalkulation_MS6+1'!$X$41/100*'detail_MS6+1'!$BO25</f>
        <v>0</v>
      </c>
      <c r="I501" s="172">
        <f>'Kalkulation_MS6+1'!$X$41/100*'detail_MS6+1'!$CB25</f>
        <v>0</v>
      </c>
      <c r="J501" s="206">
        <f t="shared" si="41"/>
        <v>0</v>
      </c>
    </row>
    <row r="502" spans="1:10" outlineLevel="1">
      <c r="A502" s="1">
        <f t="shared" si="42"/>
        <v>0</v>
      </c>
      <c r="C502" s="172">
        <f>'Kalkulation_MS6+1'!$Y$41/100*'detail_MS6+1'!$B26</f>
        <v>0</v>
      </c>
      <c r="D502" s="172">
        <f>'Kalkulation_MS6+1'!$Y$41/100*'detail_MS6+1'!$O26</f>
        <v>0</v>
      </c>
      <c r="E502" s="172">
        <f>'Kalkulation_MS6+1'!$Y$41/100*'detail_MS6+1'!$AB26</f>
        <v>0</v>
      </c>
      <c r="F502" s="172">
        <f>'Kalkulation_MS6+1'!$Y$41/100*'detail_MS6+1'!$AO26</f>
        <v>0</v>
      </c>
      <c r="G502" s="172">
        <f>'Kalkulation_MS6+1'!$Y$41/100*'detail_MS6+1'!$BB26</f>
        <v>0</v>
      </c>
      <c r="H502" s="172">
        <f>'Kalkulation_MS6+1'!$Y$41/100*'detail_MS6+1'!$BO26</f>
        <v>0</v>
      </c>
      <c r="I502" s="172">
        <f>'Kalkulation_MS6+1'!$Y$41/100*'detail_MS6+1'!$CB26</f>
        <v>0</v>
      </c>
      <c r="J502" s="206">
        <f t="shared" si="41"/>
        <v>0</v>
      </c>
    </row>
    <row r="503" spans="1:10" outlineLevel="1">
      <c r="A503" s="1">
        <f t="shared" si="42"/>
        <v>0</v>
      </c>
      <c r="C503" s="172">
        <f>'Kalkulation_MS6+1'!$Z$41/100*'detail_MS6+1'!$B27</f>
        <v>0</v>
      </c>
      <c r="D503" s="172">
        <f>'Kalkulation_MS6+1'!$Z$41/100*'detail_MS6+1'!$O27</f>
        <v>0</v>
      </c>
      <c r="E503" s="172">
        <f>'Kalkulation_MS6+1'!$Z$41/100*'detail_MS6+1'!$AB27</f>
        <v>0</v>
      </c>
      <c r="F503" s="172">
        <f>'Kalkulation_MS6+1'!$Z$41/100*'detail_MS6+1'!$AO27</f>
        <v>0</v>
      </c>
      <c r="G503" s="172">
        <f>'Kalkulation_MS6+1'!$Z$41/100*'detail_MS6+1'!$BB27</f>
        <v>0</v>
      </c>
      <c r="H503" s="172">
        <f>'Kalkulation_MS6+1'!$Z$41/100*'detail_MS6+1'!$BO27</f>
        <v>0</v>
      </c>
      <c r="I503" s="172">
        <f>'Kalkulation_MS6+1'!$Z$41/100*'detail_MS6+1'!$CB27</f>
        <v>0</v>
      </c>
      <c r="J503" s="206">
        <f t="shared" si="41"/>
        <v>0</v>
      </c>
    </row>
    <row r="504" spans="1:10" outlineLevel="1">
      <c r="A504" s="1">
        <f t="shared" si="42"/>
        <v>0</v>
      </c>
      <c r="C504" s="172">
        <f>'Kalkulation_MS6+1'!$AA$41/100*'detail_MS6+1'!$B28</f>
        <v>0</v>
      </c>
      <c r="D504" s="172">
        <f>'Kalkulation_MS6+1'!$AA$41/100*'detail_MS6+1'!$O28</f>
        <v>0</v>
      </c>
      <c r="E504" s="172">
        <f>'Kalkulation_MS6+1'!$AA$41/100*'detail_MS6+1'!$AB28</f>
        <v>0</v>
      </c>
      <c r="F504" s="172">
        <f>'Kalkulation_MS6+1'!$AA$41/100*'detail_MS6+1'!$AO28</f>
        <v>0</v>
      </c>
      <c r="G504" s="172">
        <f>'Kalkulation_MS6+1'!$AA$41/100*'detail_MS6+1'!$BB28</f>
        <v>0</v>
      </c>
      <c r="H504" s="172">
        <f>'Kalkulation_MS6+1'!$AA$41/100*'detail_MS6+1'!$BO28</f>
        <v>0</v>
      </c>
      <c r="I504" s="172">
        <f>'Kalkulation_MS6+1'!$AA$41/100*'detail_MS6+1'!$CB28</f>
        <v>0</v>
      </c>
      <c r="J504" s="206">
        <f t="shared" si="41"/>
        <v>0</v>
      </c>
    </row>
    <row r="505" spans="1:10" outlineLevel="1">
      <c r="A505" s="1">
        <f t="shared" si="42"/>
        <v>0</v>
      </c>
      <c r="C505" s="172">
        <f>'Kalkulation_MS6+1'!$AB$41/100*'detail_MS6+1'!$B29</f>
        <v>0</v>
      </c>
      <c r="D505" s="172">
        <f>'Kalkulation_MS6+1'!$AB$41/100*'detail_MS6+1'!$O29</f>
        <v>0</v>
      </c>
      <c r="E505" s="172">
        <f>'Kalkulation_MS6+1'!$AB$41/100*'detail_MS6+1'!$AB29</f>
        <v>0</v>
      </c>
      <c r="F505" s="172">
        <f>'Kalkulation_MS6+1'!$AB$41/100*'detail_MS6+1'!$AO29</f>
        <v>0</v>
      </c>
      <c r="G505" s="172">
        <f>'Kalkulation_MS6+1'!$AB$41/100*'detail_MS6+1'!$BB29</f>
        <v>0</v>
      </c>
      <c r="H505" s="172">
        <f>'Kalkulation_MS6+1'!$AB$41/100*'detail_MS6+1'!$BO29</f>
        <v>0</v>
      </c>
      <c r="I505" s="172">
        <f>'Kalkulation_MS6+1'!$AB$41/100*'detail_MS6+1'!$CB29</f>
        <v>0</v>
      </c>
      <c r="J505" s="206">
        <f t="shared" si="41"/>
        <v>0</v>
      </c>
    </row>
    <row r="506" spans="1:10" outlineLevel="1">
      <c r="A506" s="1">
        <f t="shared" si="42"/>
        <v>0</v>
      </c>
      <c r="C506" s="172">
        <f>'Kalkulation_MS6+1'!$AC$41/100*'detail_MS6+1'!$B30</f>
        <v>0</v>
      </c>
      <c r="D506" s="172">
        <f>'Kalkulation_MS6+1'!$AC$41/100*'detail_MS6+1'!$O30</f>
        <v>0</v>
      </c>
      <c r="E506" s="172">
        <f>'Kalkulation_MS6+1'!$AC$41/100*'detail_MS6+1'!$AB30</f>
        <v>0</v>
      </c>
      <c r="F506" s="172">
        <f>'Kalkulation_MS6+1'!$AC$41/100*'detail_MS6+1'!$AO30</f>
        <v>0</v>
      </c>
      <c r="G506" s="172">
        <f>'Kalkulation_MS6+1'!$AC$41/100*'detail_MS6+1'!$BB30</f>
        <v>0</v>
      </c>
      <c r="H506" s="172">
        <f>'Kalkulation_MS6+1'!$AC$41/100*'detail_MS6+1'!$BO30</f>
        <v>0</v>
      </c>
      <c r="I506" s="172">
        <f>'Kalkulation_MS6+1'!$AC$41/100*'detail_MS6+1'!$CB30</f>
        <v>0</v>
      </c>
      <c r="J506" s="206">
        <f t="shared" si="41"/>
        <v>0</v>
      </c>
    </row>
    <row r="507" spans="1:10" outlineLevel="1">
      <c r="A507" s="1">
        <f t="shared" si="42"/>
        <v>0</v>
      </c>
      <c r="C507" s="172">
        <f>'Kalkulation_MS6+1'!$AD$41/100*'detail_MS6+1'!$B31</f>
        <v>0</v>
      </c>
      <c r="D507" s="172">
        <f>'Kalkulation_MS6+1'!$AD$41/100*'detail_MS6+1'!$O31</f>
        <v>0</v>
      </c>
      <c r="E507" s="172">
        <f>'Kalkulation_MS6+1'!$AD$41/100*'detail_MS6+1'!$AB31</f>
        <v>0</v>
      </c>
      <c r="F507" s="172">
        <f>'Kalkulation_MS6+1'!$AD$41/100*'detail_MS6+1'!$AO31</f>
        <v>0</v>
      </c>
      <c r="G507" s="172">
        <f>'Kalkulation_MS6+1'!$AD$41/100*'detail_MS6+1'!$BB31</f>
        <v>0</v>
      </c>
      <c r="H507" s="172">
        <f>'Kalkulation_MS6+1'!$AD$41/100*'detail_MS6+1'!$BO31</f>
        <v>0</v>
      </c>
      <c r="I507" s="172">
        <f>'Kalkulation_MS6+1'!$AD$41/100*'detail_MS6+1'!$CB31</f>
        <v>0</v>
      </c>
      <c r="J507" s="206">
        <f t="shared" si="41"/>
        <v>0</v>
      </c>
    </row>
    <row r="508" spans="1:10" outlineLevel="1">
      <c r="A508" s="1">
        <f t="shared" si="42"/>
        <v>0</v>
      </c>
      <c r="C508" s="172">
        <f>'Kalkulation_MS6+1'!$AE$41/100*'detail_MS6+1'!$B32</f>
        <v>0</v>
      </c>
      <c r="D508" s="172">
        <f>'Kalkulation_MS6+1'!$AE$41/100*'detail_MS6+1'!$O32</f>
        <v>0</v>
      </c>
      <c r="E508" s="172">
        <f>'Kalkulation_MS6+1'!$AE$41/100*'detail_MS6+1'!$AB32</f>
        <v>0</v>
      </c>
      <c r="F508" s="172">
        <f>'Kalkulation_MS6+1'!$AE$41/100*'detail_MS6+1'!$AO32</f>
        <v>0</v>
      </c>
      <c r="G508" s="172">
        <f>'Kalkulation_MS6+1'!$AE$41/100*'detail_MS6+1'!$BB32</f>
        <v>0</v>
      </c>
      <c r="H508" s="172">
        <f>'Kalkulation_MS6+1'!$AE$41/100*'detail_MS6+1'!$BO32</f>
        <v>0</v>
      </c>
      <c r="I508" s="172">
        <f>'Kalkulation_MS6+1'!$AE$41/100*'detail_MS6+1'!$CB32</f>
        <v>0</v>
      </c>
      <c r="J508" s="206">
        <f t="shared" si="41"/>
        <v>0</v>
      </c>
    </row>
    <row r="509" spans="1:10" outlineLevel="1">
      <c r="A509" s="1">
        <f t="shared" si="42"/>
        <v>0</v>
      </c>
      <c r="C509" s="172">
        <f>'Kalkulation_MS6+1'!$AF$41/100*'detail_MS6+1'!$B33</f>
        <v>0</v>
      </c>
      <c r="D509" s="172">
        <f>'Kalkulation_MS6+1'!$AF$41/100*'detail_MS6+1'!$O33</f>
        <v>0</v>
      </c>
      <c r="E509" s="172">
        <f>'Kalkulation_MS6+1'!$AF$41/100*'detail_MS6+1'!$AB33</f>
        <v>0</v>
      </c>
      <c r="F509" s="172">
        <f>'Kalkulation_MS6+1'!$AF$41/100*'detail_MS6+1'!$AO33</f>
        <v>0</v>
      </c>
      <c r="G509" s="172">
        <f>'Kalkulation_MS6+1'!$AF$41/100*'detail_MS6+1'!$BB33</f>
        <v>0</v>
      </c>
      <c r="H509" s="172">
        <f>'Kalkulation_MS6+1'!$AF$41/100*'detail_MS6+1'!$BO33</f>
        <v>0</v>
      </c>
      <c r="I509" s="172">
        <f>'Kalkulation_MS6+1'!$AF$41/100*'detail_MS6+1'!$CB33</f>
        <v>0</v>
      </c>
      <c r="J509" s="206">
        <f t="shared" si="41"/>
        <v>0</v>
      </c>
    </row>
    <row r="510" spans="1:10" outlineLevel="1">
      <c r="A510" s="1">
        <f t="shared" si="42"/>
        <v>0</v>
      </c>
      <c r="C510" s="172">
        <f>'Kalkulation_MS6+1'!$AG$41/100*'detail_MS6+1'!$B34</f>
        <v>0</v>
      </c>
      <c r="D510" s="172">
        <f>'Kalkulation_MS6+1'!$AG$41/100*'detail_MS6+1'!$O34</f>
        <v>0</v>
      </c>
      <c r="E510" s="172">
        <f>'Kalkulation_MS6+1'!$AG$41/100*'detail_MS6+1'!$AB34</f>
        <v>0</v>
      </c>
      <c r="F510" s="172">
        <f>'Kalkulation_MS6+1'!$AG$41/100*'detail_MS6+1'!$AO34</f>
        <v>0</v>
      </c>
      <c r="G510" s="172">
        <f>'Kalkulation_MS6+1'!$AG$41/100*'detail_MS6+1'!$BB34</f>
        <v>0</v>
      </c>
      <c r="H510" s="172">
        <f>'Kalkulation_MS6+1'!$AG$41/100*'detail_MS6+1'!$BO34</f>
        <v>0</v>
      </c>
      <c r="I510" s="172">
        <f>'Kalkulation_MS6+1'!$AG$41/100*'detail_MS6+1'!$CB34</f>
        <v>0</v>
      </c>
      <c r="J510" s="206">
        <f t="shared" si="41"/>
        <v>0</v>
      </c>
    </row>
    <row r="511" spans="1:10" outlineLevel="1">
      <c r="A511" s="1">
        <f t="shared" si="42"/>
        <v>0</v>
      </c>
      <c r="C511" s="172">
        <f>'Kalkulation_MS6+1'!$AH$41/100*'detail_MS6+1'!$B35</f>
        <v>0</v>
      </c>
      <c r="D511" s="172">
        <f>'Kalkulation_MS6+1'!$AH$41/100*'detail_MS6+1'!$O35</f>
        <v>0</v>
      </c>
      <c r="E511" s="172">
        <f>'Kalkulation_MS6+1'!$AH$41/100*'detail_MS6+1'!$AB35</f>
        <v>0</v>
      </c>
      <c r="F511" s="172">
        <f>'Kalkulation_MS6+1'!$AH$41/100*'detail_MS6+1'!$AO35</f>
        <v>0</v>
      </c>
      <c r="G511" s="172">
        <f>'Kalkulation_MS6+1'!$AH$41/100*'detail_MS6+1'!$BB35</f>
        <v>0</v>
      </c>
      <c r="H511" s="172">
        <f>'Kalkulation_MS6+1'!$AH$41/100*'detail_MS6+1'!$BO35</f>
        <v>0</v>
      </c>
      <c r="I511" s="172">
        <f>'Kalkulation_MS6+1'!$AH$41/100*'detail_MS6+1'!$CB35</f>
        <v>0</v>
      </c>
      <c r="J511" s="206">
        <f t="shared" si="41"/>
        <v>0</v>
      </c>
    </row>
    <row r="512" spans="1:10" outlineLevel="1">
      <c r="A512" s="1">
        <f t="shared" si="42"/>
        <v>0</v>
      </c>
      <c r="C512" s="172">
        <f>'Kalkulation_MS6+1'!$AI$41/100*'detail_MS6+1'!$B36</f>
        <v>0</v>
      </c>
      <c r="D512" s="172">
        <f>'Kalkulation_MS6+1'!$AI$41/100*'detail_MS6+1'!$O36</f>
        <v>0</v>
      </c>
      <c r="E512" s="172">
        <f>'Kalkulation_MS6+1'!$AI$41/100*'detail_MS6+1'!$AB36</f>
        <v>0</v>
      </c>
      <c r="F512" s="172">
        <f>'Kalkulation_MS6+1'!$AI$41/100*'detail_MS6+1'!$AO36</f>
        <v>0</v>
      </c>
      <c r="G512" s="172">
        <f>'Kalkulation_MS6+1'!$AI$41/100*'detail_MS6+1'!$BB36</f>
        <v>0</v>
      </c>
      <c r="H512" s="172">
        <f>'Kalkulation_MS6+1'!$AI$41/100*'detail_MS6+1'!$BO36</f>
        <v>0</v>
      </c>
      <c r="I512" s="172">
        <f>'Kalkulation_MS6+1'!$AI$41/100*'detail_MS6+1'!$CB36</f>
        <v>0</v>
      </c>
      <c r="J512" s="206">
        <f t="shared" si="41"/>
        <v>0</v>
      </c>
    </row>
    <row r="513" spans="1:10" outlineLevel="1">
      <c r="A513" s="1">
        <f t="shared" si="42"/>
        <v>0</v>
      </c>
      <c r="C513" s="172">
        <f>'Kalkulation_MS6+1'!$AJ$41/100*'detail_MS6+1'!$B37</f>
        <v>0</v>
      </c>
      <c r="D513" s="172">
        <f>'Kalkulation_MS6+1'!$AJ$41/100*'detail_MS6+1'!$O37</f>
        <v>0</v>
      </c>
      <c r="E513" s="172">
        <f>'Kalkulation_MS6+1'!$AJ$41/100*'detail_MS6+1'!$AB37</f>
        <v>0</v>
      </c>
      <c r="F513" s="172">
        <f>'Kalkulation_MS6+1'!$AJ$41/100*'detail_MS6+1'!$AO37</f>
        <v>0</v>
      </c>
      <c r="G513" s="172">
        <f>'Kalkulation_MS6+1'!$AJ$41/100*'detail_MS6+1'!$BB37</f>
        <v>0</v>
      </c>
      <c r="H513" s="172">
        <f>'Kalkulation_MS6+1'!$AJ$41/100*'detail_MS6+1'!$BO37</f>
        <v>0</v>
      </c>
      <c r="I513" s="172">
        <f>'Kalkulation_MS6+1'!$AJ$41/100*'detail_MS6+1'!$CB37</f>
        <v>0</v>
      </c>
      <c r="J513" s="206">
        <f t="shared" si="41"/>
        <v>0</v>
      </c>
    </row>
    <row r="514" spans="1:10" outlineLevel="1">
      <c r="A514" s="1">
        <f t="shared" si="42"/>
        <v>0</v>
      </c>
      <c r="C514" s="172">
        <f>'Kalkulation_MS6+1'!$AK$41/100*'detail_MS6+1'!$B38</f>
        <v>0</v>
      </c>
      <c r="D514" s="172">
        <f>'Kalkulation_MS6+1'!$AK$41/100*'detail_MS6+1'!$O38</f>
        <v>0</v>
      </c>
      <c r="E514" s="172">
        <f>'Kalkulation_MS6+1'!$AK$41/100*'detail_MS6+1'!$AB38</f>
        <v>0</v>
      </c>
      <c r="F514" s="172">
        <f>'Kalkulation_MS6+1'!$AK$41/100*'detail_MS6+1'!$AO38</f>
        <v>0</v>
      </c>
      <c r="G514" s="172">
        <f>'Kalkulation_MS6+1'!$AK$41/100*'detail_MS6+1'!$BB38</f>
        <v>0</v>
      </c>
      <c r="H514" s="172">
        <f>'Kalkulation_MS6+1'!$AK$41/100*'detail_MS6+1'!$BO38</f>
        <v>0</v>
      </c>
      <c r="I514" s="172">
        <f>'Kalkulation_MS6+1'!$AK$41/100*'detail_MS6+1'!$CB38</f>
        <v>0</v>
      </c>
      <c r="J514" s="206">
        <f t="shared" si="41"/>
        <v>0</v>
      </c>
    </row>
    <row r="515" spans="1:10" outlineLevel="1">
      <c r="A515" s="1">
        <f t="shared" si="42"/>
        <v>0</v>
      </c>
      <c r="C515" s="172">
        <f>'Kalkulation_MS6+1'!$AL$41/100*'detail_MS6+1'!$B39</f>
        <v>0</v>
      </c>
      <c r="D515" s="172">
        <f>'Kalkulation_MS6+1'!$AL$41/100*'detail_MS6+1'!$O39</f>
        <v>0</v>
      </c>
      <c r="E515" s="172">
        <f>'Kalkulation_MS6+1'!$AL$41/100*'detail_MS6+1'!$AB39</f>
        <v>0</v>
      </c>
      <c r="F515" s="172">
        <f>'Kalkulation_MS6+1'!$AL$41/100*'detail_MS6+1'!$AO39</f>
        <v>0</v>
      </c>
      <c r="G515" s="172">
        <f>'Kalkulation_MS6+1'!$AL$41/100*'detail_MS6+1'!$BB39</f>
        <v>0</v>
      </c>
      <c r="H515" s="172">
        <f>'Kalkulation_MS6+1'!$AL$41/100*'detail_MS6+1'!$BO39</f>
        <v>0</v>
      </c>
      <c r="I515" s="172">
        <f>'Kalkulation_MS6+1'!$AL$41/100*'detail_MS6+1'!$CB39</f>
        <v>0</v>
      </c>
      <c r="J515" s="206">
        <f t="shared" si="41"/>
        <v>0</v>
      </c>
    </row>
    <row r="516" spans="1:10" outlineLevel="1">
      <c r="A516" s="1">
        <f t="shared" si="42"/>
        <v>0</v>
      </c>
      <c r="C516" s="172">
        <f>'Kalkulation_MS6+1'!$AM$41/100*'detail_MS6+1'!$B40</f>
        <v>0</v>
      </c>
      <c r="D516" s="172">
        <f>'Kalkulation_MS6+1'!$AM$41/100*'detail_MS6+1'!$O40</f>
        <v>0</v>
      </c>
      <c r="E516" s="172">
        <f>'Kalkulation_MS6+1'!$AM$41/100*'detail_MS6+1'!$AB40</f>
        <v>0</v>
      </c>
      <c r="F516" s="172">
        <f>'Kalkulation_MS6+1'!$AM$41/100*'detail_MS6+1'!$AO40</f>
        <v>0</v>
      </c>
      <c r="G516" s="172">
        <f>'Kalkulation_MS6+1'!$AM$41/100*'detail_MS6+1'!$BB40</f>
        <v>0</v>
      </c>
      <c r="H516" s="172">
        <f>'Kalkulation_MS6+1'!$AM$41/100*'detail_MS6+1'!$BO40</f>
        <v>0</v>
      </c>
      <c r="I516" s="172">
        <f>'Kalkulation_MS6+1'!$AM$41/100*'detail_MS6+1'!$CB40</f>
        <v>0</v>
      </c>
      <c r="J516" s="206">
        <f t="shared" si="41"/>
        <v>0</v>
      </c>
    </row>
    <row r="517" spans="1:10" outlineLevel="1">
      <c r="A517" s="1">
        <f t="shared" si="42"/>
        <v>0</v>
      </c>
      <c r="C517" s="172">
        <f>'Kalkulation_MS6+1'!$AN$41/100*'detail_MS6+1'!$B41</f>
        <v>0</v>
      </c>
      <c r="D517" s="172">
        <f>'Kalkulation_MS6+1'!$AN$41/100*'detail_MS6+1'!$O41</f>
        <v>0</v>
      </c>
      <c r="E517" s="172">
        <f>'Kalkulation_MS6+1'!$AN$41/100*'detail_MS6+1'!$AB41</f>
        <v>0</v>
      </c>
      <c r="F517" s="172">
        <f>'Kalkulation_MS6+1'!$AN$41/100*'detail_MS6+1'!$AO41</f>
        <v>0</v>
      </c>
      <c r="G517" s="172">
        <f>'Kalkulation_MS6+1'!$AN$41/100*'detail_MS6+1'!$BB41</f>
        <v>0</v>
      </c>
      <c r="H517" s="172">
        <f>'Kalkulation_MS6+1'!$AN$41/100*'detail_MS6+1'!$BO41</f>
        <v>0</v>
      </c>
      <c r="I517" s="172">
        <f>'Kalkulation_MS6+1'!$AN$41/100*'detail_MS6+1'!$CB41</f>
        <v>0</v>
      </c>
      <c r="J517" s="206">
        <f t="shared" si="41"/>
        <v>0</v>
      </c>
    </row>
    <row r="518" spans="1:10" outlineLevel="1">
      <c r="A518" s="1">
        <f t="shared" si="42"/>
        <v>0</v>
      </c>
      <c r="C518" s="172">
        <f>'Kalkulation_MS6+1'!$AO$41/100*'detail_MS6+1'!$B42</f>
        <v>0</v>
      </c>
      <c r="D518" s="172">
        <f>'Kalkulation_MS6+1'!$AO$41/100*'detail_MS6+1'!$O42</f>
        <v>0</v>
      </c>
      <c r="E518" s="172">
        <f>'Kalkulation_MS6+1'!$AO$41/100*'detail_MS6+1'!$AB42</f>
        <v>0</v>
      </c>
      <c r="F518" s="172">
        <f>'Kalkulation_MS6+1'!$AO$41/100*'detail_MS6+1'!$AO42</f>
        <v>0</v>
      </c>
      <c r="G518" s="172">
        <f>'Kalkulation_MS6+1'!$AO$41/100*'detail_MS6+1'!$BB42</f>
        <v>0</v>
      </c>
      <c r="H518" s="172">
        <f>'Kalkulation_MS6+1'!$AO$41/100*'detail_MS6+1'!$BO42</f>
        <v>0</v>
      </c>
      <c r="I518" s="172">
        <f>'Kalkulation_MS6+1'!$AO$41/100*'detail_MS6+1'!$CB42</f>
        <v>0</v>
      </c>
      <c r="J518" s="206">
        <f t="shared" si="41"/>
        <v>0</v>
      </c>
    </row>
    <row r="519" spans="1:10" outlineLevel="1">
      <c r="A519" s="1">
        <f t="shared" si="42"/>
        <v>0</v>
      </c>
      <c r="C519" s="172">
        <f>'Kalkulation_MS6+1'!$AP$41/100*'detail_MS6+1'!$B43</f>
        <v>0</v>
      </c>
      <c r="D519" s="172">
        <f>'Kalkulation_MS6+1'!$AP$41/100*'detail_MS6+1'!$O43</f>
        <v>0</v>
      </c>
      <c r="E519" s="172">
        <f>'Kalkulation_MS6+1'!$AP$41/100*'detail_MS6+1'!$AB43</f>
        <v>0</v>
      </c>
      <c r="F519" s="172">
        <f>'Kalkulation_MS6+1'!$AP$41/100*'detail_MS6+1'!$AO43</f>
        <v>0</v>
      </c>
      <c r="G519" s="172">
        <f>'Kalkulation_MS6+1'!$AP$41/100*'detail_MS6+1'!$BB43</f>
        <v>0</v>
      </c>
      <c r="H519" s="172">
        <f>'Kalkulation_MS6+1'!$AP$41/100*'detail_MS6+1'!$BO43</f>
        <v>0</v>
      </c>
      <c r="I519" s="172">
        <f>'Kalkulation_MS6+1'!$AP$41/100*'detail_MS6+1'!$CB43</f>
        <v>0</v>
      </c>
      <c r="J519" s="206">
        <f t="shared" si="41"/>
        <v>0</v>
      </c>
    </row>
    <row r="520" spans="1:10" outlineLevel="1">
      <c r="A520" s="1">
        <f t="shared" si="42"/>
        <v>0</v>
      </c>
      <c r="C520" s="172">
        <f>'Kalkulation_MS6+1'!$AQ$41/100*'detail_MS6+1'!$B44</f>
        <v>0</v>
      </c>
      <c r="D520" s="172">
        <f>'Kalkulation_MS6+1'!$AQ$41/100*'detail_MS6+1'!$O44</f>
        <v>0</v>
      </c>
      <c r="E520" s="172">
        <f>'Kalkulation_MS6+1'!$AQ$41/100*'detail_MS6+1'!$AB44</f>
        <v>0</v>
      </c>
      <c r="F520" s="172">
        <f>'Kalkulation_MS6+1'!$AQ$41/100*'detail_MS6+1'!$AO44</f>
        <v>0</v>
      </c>
      <c r="G520" s="172">
        <f>'Kalkulation_MS6+1'!$AQ$41/100*'detail_MS6+1'!$BB44</f>
        <v>0</v>
      </c>
      <c r="H520" s="172">
        <f>'Kalkulation_MS6+1'!$AQ$41/100*'detail_MS6+1'!$BO44</f>
        <v>0</v>
      </c>
      <c r="I520" s="172">
        <f>'Kalkulation_MS6+1'!$AQ$41/100*'detail_MS6+1'!$CB44</f>
        <v>0</v>
      </c>
      <c r="J520" s="206">
        <f t="shared" si="41"/>
        <v>0</v>
      </c>
    </row>
    <row r="521" spans="1:10" outlineLevel="1">
      <c r="A521" s="1">
        <f t="shared" si="42"/>
        <v>0</v>
      </c>
      <c r="C521" s="172">
        <f>'Kalkulation_MS6+1'!$AR$41/100*'detail_MS6+1'!$B45</f>
        <v>0</v>
      </c>
      <c r="D521" s="172">
        <f>'Kalkulation_MS6+1'!$AR$41/100*'detail_MS6+1'!$O45</f>
        <v>0</v>
      </c>
      <c r="E521" s="172">
        <f>'Kalkulation_MS6+1'!$AR$41/100*'detail_MS6+1'!$AB45</f>
        <v>0</v>
      </c>
      <c r="F521" s="172">
        <f>'Kalkulation_MS6+1'!$AR$41/100*'detail_MS6+1'!$AO45</f>
        <v>0</v>
      </c>
      <c r="G521" s="172">
        <f>'Kalkulation_MS6+1'!$AR$41/100*'detail_MS6+1'!$BB45</f>
        <v>0</v>
      </c>
      <c r="H521" s="172">
        <f>'Kalkulation_MS6+1'!$AR$41/100*'detail_MS6+1'!$BO45</f>
        <v>0</v>
      </c>
      <c r="I521" s="172">
        <f>'Kalkulation_MS6+1'!$AR$41/100*'detail_MS6+1'!$CB45</f>
        <v>0</v>
      </c>
      <c r="J521" s="206">
        <f t="shared" si="41"/>
        <v>0</v>
      </c>
    </row>
    <row r="522" spans="1:10" outlineLevel="1">
      <c r="A522" s="1">
        <f t="shared" si="42"/>
        <v>0</v>
      </c>
      <c r="C522" s="172">
        <f>'Kalkulation_MS6+1'!$AS$41/100*'detail_MS6+1'!$B46</f>
        <v>0</v>
      </c>
      <c r="D522" s="172">
        <f>'Kalkulation_MS6+1'!$AS$41/100*'detail_MS6+1'!$O46</f>
        <v>0</v>
      </c>
      <c r="E522" s="172">
        <f>'Kalkulation_MS6+1'!$AS$41/100*'detail_MS6+1'!$AB46</f>
        <v>0</v>
      </c>
      <c r="F522" s="172">
        <f>'Kalkulation_MS6+1'!$AS$41/100*'detail_MS6+1'!$AO46</f>
        <v>0</v>
      </c>
      <c r="G522" s="172">
        <f>'Kalkulation_MS6+1'!$AS$41/100*'detail_MS6+1'!$BB46</f>
        <v>0</v>
      </c>
      <c r="H522" s="172">
        <f>'Kalkulation_MS6+1'!$AS$41/100*'detail_MS6+1'!$BO46</f>
        <v>0</v>
      </c>
      <c r="I522" s="172">
        <f>'Kalkulation_MS6+1'!$AS$41/100*'detail_MS6+1'!$CB46</f>
        <v>0</v>
      </c>
      <c r="J522" s="206">
        <f t="shared" si="41"/>
        <v>0</v>
      </c>
    </row>
    <row r="523" spans="1:10" outlineLevel="1">
      <c r="A523" s="88" t="s">
        <v>456</v>
      </c>
      <c r="B523" s="88"/>
      <c r="C523" s="201">
        <f>SUM(C483:C522)</f>
        <v>0</v>
      </c>
      <c r="D523" s="201">
        <f t="shared" ref="D523:J523" si="43">SUM(D483:D522)</f>
        <v>0</v>
      </c>
      <c r="E523" s="201">
        <f t="shared" si="43"/>
        <v>0</v>
      </c>
      <c r="F523" s="201">
        <f t="shared" si="43"/>
        <v>0</v>
      </c>
      <c r="G523" s="201">
        <f t="shared" si="43"/>
        <v>0</v>
      </c>
      <c r="H523" s="201">
        <f t="shared" si="43"/>
        <v>0</v>
      </c>
      <c r="I523" s="201">
        <f t="shared" si="43"/>
        <v>0</v>
      </c>
      <c r="J523" s="79">
        <f t="shared" si="43"/>
        <v>0</v>
      </c>
    </row>
    <row r="524" spans="1:10" outlineLevel="1">
      <c r="A524" s="203" t="s">
        <v>457</v>
      </c>
      <c r="J524" s="205">
        <f t="shared" ref="J524:J564" si="44">SUM(C524:I524)</f>
        <v>0</v>
      </c>
    </row>
    <row r="525" spans="1:10" outlineLevel="1">
      <c r="A525" s="1">
        <f t="shared" ref="A525:A564" si="45">A483</f>
        <v>0</v>
      </c>
      <c r="C525" s="172">
        <f>'Kalkulation_MS6+1'!$F$42/100*'detail_MS6+1'!B7</f>
        <v>0</v>
      </c>
      <c r="D525" s="172">
        <f>'Kalkulation_MS6+1'!$F$42/100*'detail_MS6+1'!O7</f>
        <v>0</v>
      </c>
      <c r="E525" s="172">
        <f>'Kalkulation_MS6+1'!$F$42/100*'detail_MS6+1'!AB7</f>
        <v>0</v>
      </c>
      <c r="F525" s="172">
        <f>'Kalkulation_MS6+1'!$F$42/100*'detail_MS6+1'!AO7</f>
        <v>0</v>
      </c>
      <c r="G525" s="172">
        <f>'Kalkulation_MS6+1'!$F$42/100*'detail_MS6+1'!BB7</f>
        <v>0</v>
      </c>
      <c r="H525" s="172">
        <f>'Kalkulation_MS6+1'!$F$42/100*'detail_MS6+1'!BO7</f>
        <v>0</v>
      </c>
      <c r="I525" s="172">
        <f>'Kalkulation_MS6+1'!$F$42/100*'detail_MS6+1'!CB7</f>
        <v>0</v>
      </c>
      <c r="J525" s="206">
        <f t="shared" si="44"/>
        <v>0</v>
      </c>
    </row>
    <row r="526" spans="1:10" outlineLevel="1">
      <c r="A526" s="1">
        <f t="shared" si="45"/>
        <v>0</v>
      </c>
      <c r="C526" s="172">
        <f>'Kalkulation_MS6+1'!$G$42/100*'detail_MS6+1'!B8</f>
        <v>0</v>
      </c>
      <c r="D526" s="172">
        <f>'Kalkulation_MS6+1'!$G$42/100*'detail_MS6+1'!O8</f>
        <v>0</v>
      </c>
      <c r="E526" s="172">
        <f>'Kalkulation_MS6+1'!$G$42/100*'detail_MS6+1'!AB8</f>
        <v>0</v>
      </c>
      <c r="F526" s="172">
        <f>'Kalkulation_MS6+1'!$G$42/100*'detail_MS6+1'!AO8</f>
        <v>0</v>
      </c>
      <c r="G526" s="172">
        <f>'Kalkulation_MS6+1'!$G$42/100*'detail_MS6+1'!BB8</f>
        <v>0</v>
      </c>
      <c r="H526" s="172">
        <f>'Kalkulation_MS6+1'!$G$42/100*'detail_MS6+1'!BO8</f>
        <v>0</v>
      </c>
      <c r="I526" s="172">
        <f>'Kalkulation_MS6+1'!$G$42/100*'detail_MS6+1'!CB8</f>
        <v>0</v>
      </c>
      <c r="J526" s="206">
        <f t="shared" si="44"/>
        <v>0</v>
      </c>
    </row>
    <row r="527" spans="1:10" outlineLevel="1">
      <c r="A527" s="1">
        <f t="shared" si="45"/>
        <v>0</v>
      </c>
      <c r="C527" s="172">
        <f>'Kalkulation_MS6+1'!$H$42/100*'detail_MS6+1'!B9</f>
        <v>0</v>
      </c>
      <c r="D527" s="172">
        <f>'Kalkulation_MS6+1'!$H$42/100*'detail_MS6+1'!O9</f>
        <v>0</v>
      </c>
      <c r="E527" s="172">
        <f>'Kalkulation_MS6+1'!$H$42/100*'detail_MS6+1'!AB9</f>
        <v>0</v>
      </c>
      <c r="F527" s="172">
        <f>'Kalkulation_MS6+1'!$H$42/100*'detail_MS6+1'!AO9</f>
        <v>0</v>
      </c>
      <c r="G527" s="172">
        <f>'Kalkulation_MS6+1'!$H$42/100*'detail_MS6+1'!BB9</f>
        <v>0</v>
      </c>
      <c r="H527" s="172">
        <f>'Kalkulation_MS6+1'!$H$42/100*'detail_MS6+1'!BO9</f>
        <v>0</v>
      </c>
      <c r="I527" s="172">
        <f>'Kalkulation_MS6+1'!$H$42/100*'detail_MS6+1'!CB9</f>
        <v>0</v>
      </c>
      <c r="J527" s="206">
        <f t="shared" si="44"/>
        <v>0</v>
      </c>
    </row>
    <row r="528" spans="1:10" outlineLevel="1">
      <c r="A528" s="1">
        <f t="shared" si="45"/>
        <v>0</v>
      </c>
      <c r="C528" s="172">
        <f>'Kalkulation_MS6+1'!$I$42/100*'detail_MS6+1'!B10</f>
        <v>0</v>
      </c>
      <c r="D528" s="172">
        <f>'Kalkulation_MS6+1'!$I$42/100*'detail_MS6+1'!O10</f>
        <v>0</v>
      </c>
      <c r="E528" s="172">
        <f>'Kalkulation_MS6+1'!$I$42/100*'detail_MS6+1'!AB10</f>
        <v>0</v>
      </c>
      <c r="F528" s="172">
        <f>'Kalkulation_MS6+1'!$I$42/100*'detail_MS6+1'!AO10</f>
        <v>0</v>
      </c>
      <c r="G528" s="172">
        <f>'Kalkulation_MS6+1'!$I$42/100*'detail_MS6+1'!BB10</f>
        <v>0</v>
      </c>
      <c r="H528" s="172">
        <f>'Kalkulation_MS6+1'!$I$42/100*'detail_MS6+1'!BO10</f>
        <v>0</v>
      </c>
      <c r="I528" s="172">
        <f>'Kalkulation_MS6+1'!$I$42/100*'detail_MS6+1'!CB10</f>
        <v>0</v>
      </c>
      <c r="J528" s="206">
        <f t="shared" si="44"/>
        <v>0</v>
      </c>
    </row>
    <row r="529" spans="1:10" outlineLevel="1">
      <c r="A529" s="1">
        <f t="shared" si="45"/>
        <v>0</v>
      </c>
      <c r="C529" s="172">
        <f>'Kalkulation_MS6+1'!$J$42/100*'detail_MS6+1'!B11</f>
        <v>0</v>
      </c>
      <c r="D529" s="172">
        <f>'Kalkulation_MS6+1'!$J$42/100*'detail_MS6+1'!O11</f>
        <v>0</v>
      </c>
      <c r="E529" s="172">
        <f>'Kalkulation_MS6+1'!$J$42/100*'detail_MS6+1'!AB11</f>
        <v>0</v>
      </c>
      <c r="F529" s="172">
        <f>'Kalkulation_MS6+1'!$J$42/100*'detail_MS6+1'!AO11</f>
        <v>0</v>
      </c>
      <c r="G529" s="172">
        <f>'Kalkulation_MS6+1'!$J$42/100*'detail_MS6+1'!BB11</f>
        <v>0</v>
      </c>
      <c r="H529" s="172">
        <f>'Kalkulation_MS6+1'!$J$42/100*'detail_MS6+1'!BO11</f>
        <v>0</v>
      </c>
      <c r="I529" s="172">
        <f>'Kalkulation_MS6+1'!$J$42/100*'detail_MS6+1'!CB11</f>
        <v>0</v>
      </c>
      <c r="J529" s="206">
        <f t="shared" si="44"/>
        <v>0</v>
      </c>
    </row>
    <row r="530" spans="1:10" outlineLevel="1">
      <c r="A530" s="1">
        <f t="shared" si="45"/>
        <v>0</v>
      </c>
      <c r="C530" s="172">
        <f>'Kalkulation_MS6+1'!$K$42/100*'detail_MS6+1'!B12</f>
        <v>0</v>
      </c>
      <c r="D530" s="172">
        <f>'Kalkulation_MS6+1'!$K$42/100*'detail_MS6+1'!O12</f>
        <v>0</v>
      </c>
      <c r="E530" s="172">
        <f>'Kalkulation_MS6+1'!$K$42/100*'detail_MS6+1'!AB12</f>
        <v>0</v>
      </c>
      <c r="F530" s="172">
        <f>'Kalkulation_MS6+1'!$K$42/100*'detail_MS6+1'!AO12</f>
        <v>0</v>
      </c>
      <c r="G530" s="172">
        <f>'Kalkulation_MS6+1'!$K$42/100*'detail_MS6+1'!BB12</f>
        <v>0</v>
      </c>
      <c r="H530" s="172">
        <f>'Kalkulation_MS6+1'!$K$42/100*'detail_MS6+1'!BO12</f>
        <v>0</v>
      </c>
      <c r="I530" s="172">
        <f>'Kalkulation_MS6+1'!$K$42/100*'detail_MS6+1'!CB12</f>
        <v>0</v>
      </c>
      <c r="J530" s="206">
        <f t="shared" si="44"/>
        <v>0</v>
      </c>
    </row>
    <row r="531" spans="1:10" outlineLevel="1">
      <c r="A531" s="1">
        <f t="shared" si="45"/>
        <v>0</v>
      </c>
      <c r="C531" s="172">
        <f>'Kalkulation_MS6+1'!$L$42/100*'detail_MS6+1'!B13</f>
        <v>0</v>
      </c>
      <c r="D531" s="172">
        <f>'Kalkulation_MS6+1'!$L$42/100*'detail_MS6+1'!O13</f>
        <v>0</v>
      </c>
      <c r="E531" s="172">
        <f>'Kalkulation_MS6+1'!$L$42/100*'detail_MS6+1'!AB13</f>
        <v>0</v>
      </c>
      <c r="F531" s="172">
        <f>'Kalkulation_MS6+1'!$L$42/100*'detail_MS6+1'!AO13</f>
        <v>0</v>
      </c>
      <c r="G531" s="172">
        <f>'Kalkulation_MS6+1'!$L$42/100*'detail_MS6+1'!BB13</f>
        <v>0</v>
      </c>
      <c r="H531" s="172">
        <f>'Kalkulation_MS6+1'!$L$42/100*'detail_MS6+1'!BO13</f>
        <v>0</v>
      </c>
      <c r="I531" s="172">
        <f>'Kalkulation_MS6+1'!$L$42/100*'detail_MS6+1'!CB13</f>
        <v>0</v>
      </c>
      <c r="J531" s="206">
        <f t="shared" si="44"/>
        <v>0</v>
      </c>
    </row>
    <row r="532" spans="1:10" outlineLevel="1">
      <c r="A532" s="1">
        <f t="shared" si="45"/>
        <v>0</v>
      </c>
      <c r="C532" s="172">
        <f>'Kalkulation_MS6+1'!$M$42/100*'detail_MS6+1'!B14</f>
        <v>0</v>
      </c>
      <c r="D532" s="172">
        <f>'Kalkulation_MS6+1'!$M$42/100*'detail_MS6+1'!O14</f>
        <v>0</v>
      </c>
      <c r="E532" s="172">
        <f>'Kalkulation_MS6+1'!$M$42/100*'detail_MS6+1'!AB14</f>
        <v>0</v>
      </c>
      <c r="F532" s="172">
        <f>'Kalkulation_MS6+1'!$M$42/100*'detail_MS6+1'!AO14</f>
        <v>0</v>
      </c>
      <c r="G532" s="172">
        <f>'Kalkulation_MS6+1'!$M$42/100*'detail_MS6+1'!BB14</f>
        <v>0</v>
      </c>
      <c r="H532" s="172">
        <f>'Kalkulation_MS6+1'!$M$42/100*'detail_MS6+1'!BO14</f>
        <v>0</v>
      </c>
      <c r="I532" s="172">
        <f>'Kalkulation_MS6+1'!$M$42/100*'detail_MS6+1'!CB14</f>
        <v>0</v>
      </c>
      <c r="J532" s="206">
        <f t="shared" si="44"/>
        <v>0</v>
      </c>
    </row>
    <row r="533" spans="1:10" outlineLevel="1">
      <c r="A533" s="1">
        <f t="shared" si="45"/>
        <v>0</v>
      </c>
      <c r="C533" s="172">
        <f>'Kalkulation_MS6+1'!$N$42/100*'detail_MS6+1'!B15</f>
        <v>0</v>
      </c>
      <c r="D533" s="172">
        <f>'Kalkulation_MS6+1'!$N$42/100*'detail_MS6+1'!O15</f>
        <v>0</v>
      </c>
      <c r="E533" s="172">
        <f>'Kalkulation_MS6+1'!$N$42/100*'detail_MS6+1'!AB15</f>
        <v>0</v>
      </c>
      <c r="F533" s="172">
        <f>'Kalkulation_MS6+1'!$N$42/100*'detail_MS6+1'!AO15</f>
        <v>0</v>
      </c>
      <c r="G533" s="172">
        <f>'Kalkulation_MS6+1'!$N$42/100*'detail_MS6+1'!BB15</f>
        <v>0</v>
      </c>
      <c r="H533" s="172">
        <f>'Kalkulation_MS6+1'!$N$42/100*'detail_MS6+1'!BO15</f>
        <v>0</v>
      </c>
      <c r="I533" s="172">
        <f>'Kalkulation_MS6+1'!$N$42/100*'detail_MS6+1'!CB15</f>
        <v>0</v>
      </c>
      <c r="J533" s="206">
        <f t="shared" si="44"/>
        <v>0</v>
      </c>
    </row>
    <row r="534" spans="1:10" outlineLevel="1">
      <c r="A534" s="1">
        <f t="shared" si="45"/>
        <v>0</v>
      </c>
      <c r="C534" s="172">
        <f>'Kalkulation_MS6+1'!$O$42/100*'detail_MS6+1'!B16</f>
        <v>0</v>
      </c>
      <c r="D534" s="172">
        <f>'Kalkulation_MS6+1'!$O$42/100*'detail_MS6+1'!O16</f>
        <v>0</v>
      </c>
      <c r="E534" s="172">
        <f>'Kalkulation_MS6+1'!$O$42/100*'detail_MS6+1'!AB16</f>
        <v>0</v>
      </c>
      <c r="F534" s="172">
        <f>'Kalkulation_MS6+1'!$O$42/100*'detail_MS6+1'!AO16</f>
        <v>0</v>
      </c>
      <c r="G534" s="172">
        <f>'Kalkulation_MS6+1'!$O$42/100*'detail_MS6+1'!BB16</f>
        <v>0</v>
      </c>
      <c r="H534" s="172">
        <f>'Kalkulation_MS6+1'!$O$42/100*'detail_MS6+1'!BO16</f>
        <v>0</v>
      </c>
      <c r="I534" s="172">
        <f>'Kalkulation_MS6+1'!$O$42/100*'detail_MS6+1'!CB16</f>
        <v>0</v>
      </c>
      <c r="J534" s="206">
        <f t="shared" si="44"/>
        <v>0</v>
      </c>
    </row>
    <row r="535" spans="1:10" outlineLevel="1">
      <c r="A535" s="1">
        <f t="shared" si="45"/>
        <v>0</v>
      </c>
      <c r="C535" s="172">
        <f>'Kalkulation_MS6+1'!$P$42/100*'detail_MS6+1'!B17</f>
        <v>0</v>
      </c>
      <c r="D535" s="172">
        <f>'Kalkulation_MS6+1'!$P$42/100*'detail_MS6+1'!O17</f>
        <v>0</v>
      </c>
      <c r="E535" s="172">
        <f>'Kalkulation_MS6+1'!$P$42/100*'detail_MS6+1'!AB17</f>
        <v>0</v>
      </c>
      <c r="F535" s="172">
        <f>'Kalkulation_MS6+1'!$P$42/100*'detail_MS6+1'!AO17</f>
        <v>0</v>
      </c>
      <c r="G535" s="172">
        <f>'Kalkulation_MS6+1'!$P$42/100*'detail_MS6+1'!BB17</f>
        <v>0</v>
      </c>
      <c r="H535" s="172">
        <f>'Kalkulation_MS6+1'!$P$42/100*'detail_MS6+1'!BO17</f>
        <v>0</v>
      </c>
      <c r="I535" s="172">
        <f>'Kalkulation_MS6+1'!$P$42/100*'detail_MS6+1'!CB17</f>
        <v>0</v>
      </c>
      <c r="J535" s="206">
        <f t="shared" si="44"/>
        <v>0</v>
      </c>
    </row>
    <row r="536" spans="1:10" outlineLevel="1">
      <c r="A536" s="1">
        <f t="shared" si="45"/>
        <v>0</v>
      </c>
      <c r="C536" s="172">
        <f>'Kalkulation_MS6+1'!$Q$42/100*'detail_MS6+1'!B18</f>
        <v>0</v>
      </c>
      <c r="D536" s="172">
        <f>'Kalkulation_MS6+1'!$Q$42/100*'detail_MS6+1'!O18</f>
        <v>0</v>
      </c>
      <c r="E536" s="172">
        <f>'Kalkulation_MS6+1'!$Q$42/100*'detail_MS6+1'!AB18</f>
        <v>0</v>
      </c>
      <c r="F536" s="172">
        <f>'Kalkulation_MS6+1'!$Q$42/100*'detail_MS6+1'!AO18</f>
        <v>0</v>
      </c>
      <c r="G536" s="172">
        <f>'Kalkulation_MS6+1'!$Q$42/100*'detail_MS6+1'!BB18</f>
        <v>0</v>
      </c>
      <c r="H536" s="172">
        <f>'Kalkulation_MS6+1'!$Q$42/100*'detail_MS6+1'!BO18</f>
        <v>0</v>
      </c>
      <c r="I536" s="172">
        <f>'Kalkulation_MS6+1'!$Q$42/100*'detail_MS6+1'!CB18</f>
        <v>0</v>
      </c>
      <c r="J536" s="206">
        <f t="shared" si="44"/>
        <v>0</v>
      </c>
    </row>
    <row r="537" spans="1:10" outlineLevel="1">
      <c r="A537" s="1">
        <f t="shared" si="45"/>
        <v>0</v>
      </c>
      <c r="C537" s="172">
        <f>'Kalkulation_MS6+1'!$R$42/100*'detail_MS6+1'!B19</f>
        <v>0</v>
      </c>
      <c r="D537" s="172">
        <f>'Kalkulation_MS6+1'!$R$42/100*'detail_MS6+1'!O19</f>
        <v>0</v>
      </c>
      <c r="E537" s="172">
        <f>'Kalkulation_MS6+1'!$R$42/100*'detail_MS6+1'!AB19</f>
        <v>0</v>
      </c>
      <c r="F537" s="172">
        <f>'Kalkulation_MS6+1'!$R$42/100*'detail_MS6+1'!AO19</f>
        <v>0</v>
      </c>
      <c r="G537" s="172">
        <f>'Kalkulation_MS6+1'!$R$42/100*'detail_MS6+1'!BB19</f>
        <v>0</v>
      </c>
      <c r="H537" s="172">
        <f>'Kalkulation_MS6+1'!$R$42/100*'detail_MS6+1'!BO19</f>
        <v>0</v>
      </c>
      <c r="I537" s="172">
        <f>'Kalkulation_MS6+1'!$R$42/100*'detail_MS6+1'!CB19</f>
        <v>0</v>
      </c>
      <c r="J537" s="206">
        <f t="shared" si="44"/>
        <v>0</v>
      </c>
    </row>
    <row r="538" spans="1:10" outlineLevel="1">
      <c r="A538" s="1">
        <f t="shared" si="45"/>
        <v>0</v>
      </c>
      <c r="C538" s="172">
        <f>'Kalkulation_MS6+1'!$S$42/100*'detail_MS6+1'!$B20</f>
        <v>0</v>
      </c>
      <c r="D538" s="172">
        <f>'Kalkulation_MS6+1'!$S$42/100*'detail_MS6+1'!$O20</f>
        <v>0</v>
      </c>
      <c r="E538" s="172">
        <f>'Kalkulation_MS6+1'!$S$42/100*'detail_MS6+1'!$AB20</f>
        <v>0</v>
      </c>
      <c r="F538" s="172">
        <f>'Kalkulation_MS6+1'!$S$42/100*'detail_MS6+1'!$AO20</f>
        <v>0</v>
      </c>
      <c r="G538" s="172">
        <f>'Kalkulation_MS6+1'!$S$42/100*'detail_MS6+1'!$BB20</f>
        <v>0</v>
      </c>
      <c r="H538" s="172">
        <f>'Kalkulation_MS6+1'!$S$42/100*'detail_MS6+1'!$BO20</f>
        <v>0</v>
      </c>
      <c r="I538" s="172">
        <f>'Kalkulation_MS6+1'!$S$42/100*'detail_MS6+1'!$CB20</f>
        <v>0</v>
      </c>
      <c r="J538" s="206">
        <f t="shared" si="44"/>
        <v>0</v>
      </c>
    </row>
    <row r="539" spans="1:10" outlineLevel="1">
      <c r="A539" s="1">
        <f t="shared" si="45"/>
        <v>0</v>
      </c>
      <c r="C539" s="172">
        <f>'Kalkulation_MS6+1'!$T$42/100*'detail_MS6+1'!$B21</f>
        <v>0</v>
      </c>
      <c r="D539" s="172">
        <f>'Kalkulation_MS6+1'!$T$42/100*'detail_MS6+1'!$O21</f>
        <v>0</v>
      </c>
      <c r="E539" s="172">
        <f>'Kalkulation_MS6+1'!$T$42/100*'detail_MS6+1'!$AB21</f>
        <v>0</v>
      </c>
      <c r="F539" s="172">
        <f>'Kalkulation_MS6+1'!$T$42/100*'detail_MS6+1'!$AO21</f>
        <v>0</v>
      </c>
      <c r="G539" s="172">
        <f>'Kalkulation_MS6+1'!$T$42/100*'detail_MS6+1'!$BB21</f>
        <v>0</v>
      </c>
      <c r="H539" s="172">
        <f>'Kalkulation_MS6+1'!$T$42/100*'detail_MS6+1'!$BO21</f>
        <v>0</v>
      </c>
      <c r="I539" s="172">
        <f>'Kalkulation_MS6+1'!$T$42/100*'detail_MS6+1'!$CB21</f>
        <v>0</v>
      </c>
      <c r="J539" s="206">
        <f t="shared" si="44"/>
        <v>0</v>
      </c>
    </row>
    <row r="540" spans="1:10" outlineLevel="1">
      <c r="A540" s="1">
        <f t="shared" si="45"/>
        <v>0</v>
      </c>
      <c r="C540" s="172">
        <f>'Kalkulation_MS6+1'!$U$42/100*'detail_MS6+1'!$B22</f>
        <v>0</v>
      </c>
      <c r="D540" s="172">
        <f>'Kalkulation_MS6+1'!$U$42/100*'detail_MS6+1'!$O22</f>
        <v>0</v>
      </c>
      <c r="E540" s="172">
        <f>'Kalkulation_MS6+1'!$U$42/100*'detail_MS6+1'!$AB22</f>
        <v>0</v>
      </c>
      <c r="F540" s="172">
        <f>'Kalkulation_MS6+1'!$U$42/100*'detail_MS6+1'!$AO22</f>
        <v>0</v>
      </c>
      <c r="G540" s="172">
        <f>'Kalkulation_MS6+1'!$U$42/100*'detail_MS6+1'!$BB22</f>
        <v>0</v>
      </c>
      <c r="H540" s="172">
        <f>'Kalkulation_MS6+1'!$U$42/100*'detail_MS6+1'!$BO22</f>
        <v>0</v>
      </c>
      <c r="I540" s="172">
        <f>'Kalkulation_MS6+1'!$U$42/100*'detail_MS6+1'!$CB22</f>
        <v>0</v>
      </c>
      <c r="J540" s="206">
        <f t="shared" si="44"/>
        <v>0</v>
      </c>
    </row>
    <row r="541" spans="1:10" outlineLevel="1">
      <c r="A541" s="1">
        <f t="shared" si="45"/>
        <v>0</v>
      </c>
      <c r="C541" s="172">
        <f>'Kalkulation_MS6+1'!$V$42/100*'detail_MS6+1'!$B23</f>
        <v>0</v>
      </c>
      <c r="D541" s="172">
        <f>'Kalkulation_MS6+1'!$V$42/100*'detail_MS6+1'!$O23</f>
        <v>0</v>
      </c>
      <c r="E541" s="172">
        <f>'Kalkulation_MS6+1'!$V$42/100*'detail_MS6+1'!$AB23</f>
        <v>0</v>
      </c>
      <c r="F541" s="172">
        <f>'Kalkulation_MS6+1'!$V$42/100*'detail_MS6+1'!$AO23</f>
        <v>0</v>
      </c>
      <c r="G541" s="172">
        <f>'Kalkulation_MS6+1'!$V$42/100*'detail_MS6+1'!$BB23</f>
        <v>0</v>
      </c>
      <c r="H541" s="172">
        <f>'Kalkulation_MS6+1'!$V$42/100*'detail_MS6+1'!$BO23</f>
        <v>0</v>
      </c>
      <c r="I541" s="172">
        <f>'Kalkulation_MS6+1'!$V$42/100*'detail_MS6+1'!$CB23</f>
        <v>0</v>
      </c>
      <c r="J541" s="206">
        <f t="shared" si="44"/>
        <v>0</v>
      </c>
    </row>
    <row r="542" spans="1:10" outlineLevel="1">
      <c r="A542" s="1">
        <f t="shared" si="45"/>
        <v>0</v>
      </c>
      <c r="C542" s="172">
        <f>'Kalkulation_MS6+1'!$W$42/100*'detail_MS6+1'!$B24</f>
        <v>0</v>
      </c>
      <c r="D542" s="172">
        <f>'Kalkulation_MS6+1'!$W$42/100*'detail_MS6+1'!$O24</f>
        <v>0</v>
      </c>
      <c r="E542" s="172">
        <f>'Kalkulation_MS6+1'!$W$42/100*'detail_MS6+1'!$AB24</f>
        <v>0</v>
      </c>
      <c r="F542" s="172">
        <f>'Kalkulation_MS6+1'!$W$42/100*'detail_MS6+1'!$AO24</f>
        <v>0</v>
      </c>
      <c r="G542" s="172">
        <f>'Kalkulation_MS6+1'!$W$42/100*'detail_MS6+1'!$BB24</f>
        <v>0</v>
      </c>
      <c r="H542" s="172">
        <f>'Kalkulation_MS6+1'!$W$42/100*'detail_MS6+1'!$BO24</f>
        <v>0</v>
      </c>
      <c r="I542" s="172">
        <f>'Kalkulation_MS6+1'!$W$42/100*'detail_MS6+1'!$CB24</f>
        <v>0</v>
      </c>
      <c r="J542" s="206">
        <f t="shared" si="44"/>
        <v>0</v>
      </c>
    </row>
    <row r="543" spans="1:10" outlineLevel="1">
      <c r="A543" s="1">
        <f t="shared" si="45"/>
        <v>0</v>
      </c>
      <c r="C543" s="172">
        <f>'Kalkulation_MS6+1'!$X$42/100*'detail_MS6+1'!$B25</f>
        <v>0</v>
      </c>
      <c r="D543" s="172">
        <f>'Kalkulation_MS6+1'!$X$42/100*'detail_MS6+1'!$O25</f>
        <v>0</v>
      </c>
      <c r="E543" s="172">
        <f>'Kalkulation_MS6+1'!$X$42/100*'detail_MS6+1'!$AB25</f>
        <v>0</v>
      </c>
      <c r="F543" s="172">
        <f>'Kalkulation_MS6+1'!$X$42/100*'detail_MS6+1'!$AO25</f>
        <v>0</v>
      </c>
      <c r="G543" s="172">
        <f>'Kalkulation_MS6+1'!$X$42/100*'detail_MS6+1'!$BB25</f>
        <v>0</v>
      </c>
      <c r="H543" s="172">
        <f>'Kalkulation_MS6+1'!$X$42/100*'detail_MS6+1'!$BO25</f>
        <v>0</v>
      </c>
      <c r="I543" s="172">
        <f>'Kalkulation_MS6+1'!$X$42/100*'detail_MS6+1'!$CB25</f>
        <v>0</v>
      </c>
      <c r="J543" s="206">
        <f t="shared" si="44"/>
        <v>0</v>
      </c>
    </row>
    <row r="544" spans="1:10" outlineLevel="1">
      <c r="A544" s="1">
        <f t="shared" si="45"/>
        <v>0</v>
      </c>
      <c r="C544" s="172">
        <f>'Kalkulation_MS6+1'!$Y$42/100*'detail_MS6+1'!$B26</f>
        <v>0</v>
      </c>
      <c r="D544" s="172">
        <f>'Kalkulation_MS6+1'!$Y$42/100*'detail_MS6+1'!$O26</f>
        <v>0</v>
      </c>
      <c r="E544" s="172">
        <f>'Kalkulation_MS6+1'!$Y$42/100*'detail_MS6+1'!$AB26</f>
        <v>0</v>
      </c>
      <c r="F544" s="172">
        <f>'Kalkulation_MS6+1'!$Y$42/100*'detail_MS6+1'!$AO26</f>
        <v>0</v>
      </c>
      <c r="G544" s="172">
        <f>'Kalkulation_MS6+1'!$Y$42/100*'detail_MS6+1'!$BB26</f>
        <v>0</v>
      </c>
      <c r="H544" s="172">
        <f>'Kalkulation_MS6+1'!$Y$42/100*'detail_MS6+1'!$BO26</f>
        <v>0</v>
      </c>
      <c r="I544" s="172">
        <f>'Kalkulation_MS6+1'!$Y$42/100*'detail_MS6+1'!$CB26</f>
        <v>0</v>
      </c>
      <c r="J544" s="206">
        <f t="shared" si="44"/>
        <v>0</v>
      </c>
    </row>
    <row r="545" spans="1:10" outlineLevel="1">
      <c r="A545" s="1">
        <f t="shared" si="45"/>
        <v>0</v>
      </c>
      <c r="C545" s="172">
        <f>'Kalkulation_MS6+1'!$Z$42/100*'detail_MS6+1'!$B27</f>
        <v>0</v>
      </c>
      <c r="D545" s="172">
        <f>'Kalkulation_MS6+1'!$Z$42/100*'detail_MS6+1'!$O27</f>
        <v>0</v>
      </c>
      <c r="E545" s="172">
        <f>'Kalkulation_MS6+1'!$Z$42/100*'detail_MS6+1'!$AB27</f>
        <v>0</v>
      </c>
      <c r="F545" s="172">
        <f>'Kalkulation_MS6+1'!$Z$42/100*'detail_MS6+1'!$AO27</f>
        <v>0</v>
      </c>
      <c r="G545" s="172">
        <f>'Kalkulation_MS6+1'!$Z$42/100*'detail_MS6+1'!$BB27</f>
        <v>0</v>
      </c>
      <c r="H545" s="172">
        <f>'Kalkulation_MS6+1'!$Z$42/100*'detail_MS6+1'!$BO27</f>
        <v>0</v>
      </c>
      <c r="I545" s="172">
        <f>'Kalkulation_MS6+1'!$Z$42/100*'detail_MS6+1'!$CB27</f>
        <v>0</v>
      </c>
      <c r="J545" s="206">
        <f t="shared" si="44"/>
        <v>0</v>
      </c>
    </row>
    <row r="546" spans="1:10" outlineLevel="1">
      <c r="A546" s="1">
        <f t="shared" si="45"/>
        <v>0</v>
      </c>
      <c r="C546" s="172">
        <f>'Kalkulation_MS6+1'!$AA$42/100*'detail_MS6+1'!$B28</f>
        <v>0</v>
      </c>
      <c r="D546" s="172">
        <f>'Kalkulation_MS6+1'!$AA$42/100*'detail_MS6+1'!$O28</f>
        <v>0</v>
      </c>
      <c r="E546" s="172">
        <f>'Kalkulation_MS6+1'!$AA$42/100*'detail_MS6+1'!$AB28</f>
        <v>0</v>
      </c>
      <c r="F546" s="172">
        <f>'Kalkulation_MS6+1'!$AA$42/100*'detail_MS6+1'!$AO28</f>
        <v>0</v>
      </c>
      <c r="G546" s="172">
        <f>'Kalkulation_MS6+1'!$AA$42/100*'detail_MS6+1'!$BB28</f>
        <v>0</v>
      </c>
      <c r="H546" s="172">
        <f>'Kalkulation_MS6+1'!$AA$42/100*'detail_MS6+1'!$BO28</f>
        <v>0</v>
      </c>
      <c r="I546" s="172">
        <f>'Kalkulation_MS6+1'!$AA$42/100*'detail_MS6+1'!$CB28</f>
        <v>0</v>
      </c>
      <c r="J546" s="206">
        <f t="shared" si="44"/>
        <v>0</v>
      </c>
    </row>
    <row r="547" spans="1:10" outlineLevel="1">
      <c r="A547" s="1">
        <f t="shared" si="45"/>
        <v>0</v>
      </c>
      <c r="C547" s="172">
        <f>'Kalkulation_MS6+1'!$AB$42/100*'detail_MS6+1'!$B29</f>
        <v>0</v>
      </c>
      <c r="D547" s="172">
        <f>'Kalkulation_MS6+1'!$AB$42/100*'detail_MS6+1'!$O29</f>
        <v>0</v>
      </c>
      <c r="E547" s="172">
        <f>'Kalkulation_MS6+1'!$AB$42/100*'detail_MS6+1'!$AB29</f>
        <v>0</v>
      </c>
      <c r="F547" s="172">
        <f>'Kalkulation_MS6+1'!$AB$42/100*'detail_MS6+1'!$AO29</f>
        <v>0</v>
      </c>
      <c r="G547" s="172">
        <f>'Kalkulation_MS6+1'!$AB$42/100*'detail_MS6+1'!$BB29</f>
        <v>0</v>
      </c>
      <c r="H547" s="172">
        <f>'Kalkulation_MS6+1'!$AB$42/100*'detail_MS6+1'!$BO29</f>
        <v>0</v>
      </c>
      <c r="I547" s="172">
        <f>'Kalkulation_MS6+1'!$AB$42/100*'detail_MS6+1'!$CB29</f>
        <v>0</v>
      </c>
      <c r="J547" s="206">
        <f t="shared" si="44"/>
        <v>0</v>
      </c>
    </row>
    <row r="548" spans="1:10" outlineLevel="1">
      <c r="A548" s="1">
        <f t="shared" si="45"/>
        <v>0</v>
      </c>
      <c r="C548" s="172">
        <f>'Kalkulation_MS6+1'!$AC$42/100*'detail_MS6+1'!$B30</f>
        <v>0</v>
      </c>
      <c r="D548" s="172">
        <f>'Kalkulation_MS6+1'!$AC$42/100*'detail_MS6+1'!$O30</f>
        <v>0</v>
      </c>
      <c r="E548" s="172">
        <f>'Kalkulation_MS6+1'!$AC$42/100*'detail_MS6+1'!$AB30</f>
        <v>0</v>
      </c>
      <c r="F548" s="172">
        <f>'Kalkulation_MS6+1'!$AC$42/100*'detail_MS6+1'!$AO30</f>
        <v>0</v>
      </c>
      <c r="G548" s="172">
        <f>'Kalkulation_MS6+1'!$AC$42/100*'detail_MS6+1'!$BB30</f>
        <v>0</v>
      </c>
      <c r="H548" s="172">
        <f>'Kalkulation_MS6+1'!$AC$42/100*'detail_MS6+1'!$BO30</f>
        <v>0</v>
      </c>
      <c r="I548" s="172">
        <f>'Kalkulation_MS6+1'!$AC$42/100*'detail_MS6+1'!$CB30</f>
        <v>0</v>
      </c>
      <c r="J548" s="206">
        <f t="shared" si="44"/>
        <v>0</v>
      </c>
    </row>
    <row r="549" spans="1:10" outlineLevel="1">
      <c r="A549" s="1">
        <f t="shared" si="45"/>
        <v>0</v>
      </c>
      <c r="C549" s="172">
        <f>'Kalkulation_MS6+1'!$AD$42/100*'detail_MS6+1'!$B31</f>
        <v>0</v>
      </c>
      <c r="D549" s="172">
        <f>'Kalkulation_MS6+1'!$AD$42/100*'detail_MS6+1'!$O31</f>
        <v>0</v>
      </c>
      <c r="E549" s="172">
        <f>'Kalkulation_MS6+1'!$AD$42/100*'detail_MS6+1'!$AB31</f>
        <v>0</v>
      </c>
      <c r="F549" s="172">
        <f>'Kalkulation_MS6+1'!$AD$42/100*'detail_MS6+1'!$AO31</f>
        <v>0</v>
      </c>
      <c r="G549" s="172">
        <f>'Kalkulation_MS6+1'!$AD$42/100*'detail_MS6+1'!$BB31</f>
        <v>0</v>
      </c>
      <c r="H549" s="172">
        <f>'Kalkulation_MS6+1'!$AD$42/100*'detail_MS6+1'!$BO31</f>
        <v>0</v>
      </c>
      <c r="I549" s="172">
        <f>'Kalkulation_MS6+1'!$AD$42/100*'detail_MS6+1'!$CB31</f>
        <v>0</v>
      </c>
      <c r="J549" s="206">
        <f t="shared" si="44"/>
        <v>0</v>
      </c>
    </row>
    <row r="550" spans="1:10" outlineLevel="1">
      <c r="A550" s="1">
        <f t="shared" si="45"/>
        <v>0</v>
      </c>
      <c r="C550" s="172">
        <f>'Kalkulation_MS6+1'!$AE$42/100*'detail_MS6+1'!$B32</f>
        <v>0</v>
      </c>
      <c r="D550" s="172">
        <f>'Kalkulation_MS6+1'!$AE$42/100*'detail_MS6+1'!$O32</f>
        <v>0</v>
      </c>
      <c r="E550" s="172">
        <f>'Kalkulation_MS6+1'!$AE$42/100*'detail_MS6+1'!$AB32</f>
        <v>0</v>
      </c>
      <c r="F550" s="172">
        <f>'Kalkulation_MS6+1'!$AE$42/100*'detail_MS6+1'!$AO32</f>
        <v>0</v>
      </c>
      <c r="G550" s="172">
        <f>'Kalkulation_MS6+1'!$AE$42/100*'detail_MS6+1'!$BB32</f>
        <v>0</v>
      </c>
      <c r="H550" s="172">
        <f>'Kalkulation_MS6+1'!$AE$42/100*'detail_MS6+1'!$BO32</f>
        <v>0</v>
      </c>
      <c r="I550" s="172">
        <f>'Kalkulation_MS6+1'!$AE$42/100*'detail_MS6+1'!$CB32</f>
        <v>0</v>
      </c>
      <c r="J550" s="206">
        <f t="shared" si="44"/>
        <v>0</v>
      </c>
    </row>
    <row r="551" spans="1:10" outlineLevel="1">
      <c r="A551" s="1">
        <f t="shared" si="45"/>
        <v>0</v>
      </c>
      <c r="C551" s="172">
        <f>'Kalkulation_MS6+1'!$AF$42/100*'detail_MS6+1'!$B33</f>
        <v>0</v>
      </c>
      <c r="D551" s="172">
        <f>'Kalkulation_MS6+1'!$AF$42/100*'detail_MS6+1'!$O33</f>
        <v>0</v>
      </c>
      <c r="E551" s="172">
        <f>'Kalkulation_MS6+1'!$AF$42/100*'detail_MS6+1'!$AB33</f>
        <v>0</v>
      </c>
      <c r="F551" s="172">
        <f>'Kalkulation_MS6+1'!$AF$42/100*'detail_MS6+1'!$AO33</f>
        <v>0</v>
      </c>
      <c r="G551" s="172">
        <f>'Kalkulation_MS6+1'!$AF$42/100*'detail_MS6+1'!$BB33</f>
        <v>0</v>
      </c>
      <c r="H551" s="172">
        <f>'Kalkulation_MS6+1'!$AF$42/100*'detail_MS6+1'!$BO33</f>
        <v>0</v>
      </c>
      <c r="I551" s="172">
        <f>'Kalkulation_MS6+1'!$AF$42/100*'detail_MS6+1'!$CB33</f>
        <v>0</v>
      </c>
      <c r="J551" s="206">
        <f t="shared" si="44"/>
        <v>0</v>
      </c>
    </row>
    <row r="552" spans="1:10" outlineLevel="1">
      <c r="A552" s="1">
        <f t="shared" si="45"/>
        <v>0</v>
      </c>
      <c r="C552" s="172">
        <f>'Kalkulation_MS6+1'!$AG$42/100*'detail_MS6+1'!$B34</f>
        <v>0</v>
      </c>
      <c r="D552" s="172">
        <f>'Kalkulation_MS6+1'!$AG$42/100*'detail_MS6+1'!$O34</f>
        <v>0</v>
      </c>
      <c r="E552" s="172">
        <f>'Kalkulation_MS6+1'!$AG$42/100*'detail_MS6+1'!$AB34</f>
        <v>0</v>
      </c>
      <c r="F552" s="172">
        <f>'Kalkulation_MS6+1'!$AG$42/100*'detail_MS6+1'!$AO34</f>
        <v>0</v>
      </c>
      <c r="G552" s="172">
        <f>'Kalkulation_MS6+1'!$AG$42/100*'detail_MS6+1'!$BB34</f>
        <v>0</v>
      </c>
      <c r="H552" s="172">
        <f>'Kalkulation_MS6+1'!$AG$42/100*'detail_MS6+1'!$BO34</f>
        <v>0</v>
      </c>
      <c r="I552" s="172">
        <f>'Kalkulation_MS6+1'!$AG$42/100*'detail_MS6+1'!$CB34</f>
        <v>0</v>
      </c>
      <c r="J552" s="206">
        <f t="shared" si="44"/>
        <v>0</v>
      </c>
    </row>
    <row r="553" spans="1:10" outlineLevel="1">
      <c r="A553" s="1">
        <f t="shared" si="45"/>
        <v>0</v>
      </c>
      <c r="C553" s="172">
        <f>'Kalkulation_MS6+1'!$AH$42/100*'detail_MS6+1'!$B35</f>
        <v>0</v>
      </c>
      <c r="D553" s="172">
        <f>'Kalkulation_MS6+1'!$AH$42/100*'detail_MS6+1'!$O35</f>
        <v>0</v>
      </c>
      <c r="E553" s="172">
        <f>'Kalkulation_MS6+1'!$AH$42/100*'detail_MS6+1'!$AB35</f>
        <v>0</v>
      </c>
      <c r="F553" s="172">
        <f>'Kalkulation_MS6+1'!$AH$42/100*'detail_MS6+1'!$AO35</f>
        <v>0</v>
      </c>
      <c r="G553" s="172">
        <f>'Kalkulation_MS6+1'!$AH$42/100*'detail_MS6+1'!$BB35</f>
        <v>0</v>
      </c>
      <c r="H553" s="172">
        <f>'Kalkulation_MS6+1'!$AH$42/100*'detail_MS6+1'!$BO35</f>
        <v>0</v>
      </c>
      <c r="I553" s="172">
        <f>'Kalkulation_MS6+1'!$AH$42/100*'detail_MS6+1'!$CB35</f>
        <v>0</v>
      </c>
      <c r="J553" s="206">
        <f t="shared" si="44"/>
        <v>0</v>
      </c>
    </row>
    <row r="554" spans="1:10" outlineLevel="1">
      <c r="A554" s="1">
        <f t="shared" si="45"/>
        <v>0</v>
      </c>
      <c r="C554" s="172">
        <f>'Kalkulation_MS6+1'!$AI$42/100*'detail_MS6+1'!$B36</f>
        <v>0</v>
      </c>
      <c r="D554" s="172">
        <f>'Kalkulation_MS6+1'!$AI$42/100*'detail_MS6+1'!$O36</f>
        <v>0</v>
      </c>
      <c r="E554" s="172">
        <f>'Kalkulation_MS6+1'!$AI$42/100*'detail_MS6+1'!$AB36</f>
        <v>0</v>
      </c>
      <c r="F554" s="172">
        <f>'Kalkulation_MS6+1'!$AI$42/100*'detail_MS6+1'!$AO36</f>
        <v>0</v>
      </c>
      <c r="G554" s="172">
        <f>'Kalkulation_MS6+1'!$AI$42/100*'detail_MS6+1'!$BB36</f>
        <v>0</v>
      </c>
      <c r="H554" s="172">
        <f>'Kalkulation_MS6+1'!$AI$42/100*'detail_MS6+1'!$BO36</f>
        <v>0</v>
      </c>
      <c r="I554" s="172">
        <f>'Kalkulation_MS6+1'!$AI$42/100*'detail_MS6+1'!$CB36</f>
        <v>0</v>
      </c>
      <c r="J554" s="206">
        <f t="shared" si="44"/>
        <v>0</v>
      </c>
    </row>
    <row r="555" spans="1:10" outlineLevel="1">
      <c r="A555" s="1">
        <f t="shared" si="45"/>
        <v>0</v>
      </c>
      <c r="C555" s="172">
        <f>'Kalkulation_MS6+1'!$AJ$42/100*'detail_MS6+1'!$B37</f>
        <v>0</v>
      </c>
      <c r="D555" s="172">
        <f>'Kalkulation_MS6+1'!$AJ$42/100*'detail_MS6+1'!$O37</f>
        <v>0</v>
      </c>
      <c r="E555" s="172">
        <f>'Kalkulation_MS6+1'!$AJ$42/100*'detail_MS6+1'!$AB37</f>
        <v>0</v>
      </c>
      <c r="F555" s="172">
        <f>'Kalkulation_MS6+1'!$AJ$42/100*'detail_MS6+1'!$AO37</f>
        <v>0</v>
      </c>
      <c r="G555" s="172">
        <f>'Kalkulation_MS6+1'!$AJ$42/100*'detail_MS6+1'!$BB37</f>
        <v>0</v>
      </c>
      <c r="H555" s="172">
        <f>'Kalkulation_MS6+1'!$AJ$42/100*'detail_MS6+1'!$BO37</f>
        <v>0</v>
      </c>
      <c r="I555" s="172">
        <f>'Kalkulation_MS6+1'!$AJ$42/100*'detail_MS6+1'!$CB37</f>
        <v>0</v>
      </c>
      <c r="J555" s="206">
        <f t="shared" si="44"/>
        <v>0</v>
      </c>
    </row>
    <row r="556" spans="1:10" outlineLevel="1">
      <c r="A556" s="1">
        <f t="shared" si="45"/>
        <v>0</v>
      </c>
      <c r="C556" s="172">
        <f>'Kalkulation_MS6+1'!$AK$42/100*'detail_MS6+1'!$B38</f>
        <v>0</v>
      </c>
      <c r="D556" s="172">
        <f>'Kalkulation_MS6+1'!$AK$42/100*'detail_MS6+1'!$O38</f>
        <v>0</v>
      </c>
      <c r="E556" s="172">
        <f>'Kalkulation_MS6+1'!$AK$42/100*'detail_MS6+1'!$AB38</f>
        <v>0</v>
      </c>
      <c r="F556" s="172">
        <f>'Kalkulation_MS6+1'!$AK$42/100*'detail_MS6+1'!$AO38</f>
        <v>0</v>
      </c>
      <c r="G556" s="172">
        <f>'Kalkulation_MS6+1'!$AK$42/100*'detail_MS6+1'!$BB38</f>
        <v>0</v>
      </c>
      <c r="H556" s="172">
        <f>'Kalkulation_MS6+1'!$AK$42/100*'detail_MS6+1'!$BO38</f>
        <v>0</v>
      </c>
      <c r="I556" s="172">
        <f>'Kalkulation_MS6+1'!$AK$42/100*'detail_MS6+1'!$CB38</f>
        <v>0</v>
      </c>
      <c r="J556" s="206">
        <f t="shared" si="44"/>
        <v>0</v>
      </c>
    </row>
    <row r="557" spans="1:10" outlineLevel="1">
      <c r="A557" s="1">
        <f t="shared" si="45"/>
        <v>0</v>
      </c>
      <c r="C557" s="172">
        <f>'Kalkulation_MS6+1'!$AL$42/100*'detail_MS6+1'!$B39</f>
        <v>0</v>
      </c>
      <c r="D557" s="172">
        <f>'Kalkulation_MS6+1'!$AL$42/100*'detail_MS6+1'!$O39</f>
        <v>0</v>
      </c>
      <c r="E557" s="172">
        <f>'Kalkulation_MS6+1'!$AL$42/100*'detail_MS6+1'!$AB39</f>
        <v>0</v>
      </c>
      <c r="F557" s="172">
        <f>'Kalkulation_MS6+1'!$AL$42/100*'detail_MS6+1'!$AO39</f>
        <v>0</v>
      </c>
      <c r="G557" s="172">
        <f>'Kalkulation_MS6+1'!$AL$42/100*'detail_MS6+1'!$BB39</f>
        <v>0</v>
      </c>
      <c r="H557" s="172">
        <f>'Kalkulation_MS6+1'!$AL$42/100*'detail_MS6+1'!$BO39</f>
        <v>0</v>
      </c>
      <c r="I557" s="172">
        <f>'Kalkulation_MS6+1'!$AL$42/100*'detail_MS6+1'!$CB39</f>
        <v>0</v>
      </c>
      <c r="J557" s="206">
        <f t="shared" si="44"/>
        <v>0</v>
      </c>
    </row>
    <row r="558" spans="1:10" outlineLevel="1">
      <c r="A558" s="1">
        <f t="shared" si="45"/>
        <v>0</v>
      </c>
      <c r="C558" s="172">
        <f>'Kalkulation_MS6+1'!$AM$42/100*'detail_MS6+1'!$B40</f>
        <v>0</v>
      </c>
      <c r="D558" s="172">
        <f>'Kalkulation_MS6+1'!$AM$42/100*'detail_MS6+1'!$O40</f>
        <v>0</v>
      </c>
      <c r="E558" s="172">
        <f>'Kalkulation_MS6+1'!$AM$42/100*'detail_MS6+1'!$AB40</f>
        <v>0</v>
      </c>
      <c r="F558" s="172">
        <f>'Kalkulation_MS6+1'!$AM$42/100*'detail_MS6+1'!$AO40</f>
        <v>0</v>
      </c>
      <c r="G558" s="172">
        <f>'Kalkulation_MS6+1'!$AM$42/100*'detail_MS6+1'!$BB40</f>
        <v>0</v>
      </c>
      <c r="H558" s="172">
        <f>'Kalkulation_MS6+1'!$AM$42/100*'detail_MS6+1'!$BO40</f>
        <v>0</v>
      </c>
      <c r="I558" s="172">
        <f>'Kalkulation_MS6+1'!$AM$42/100*'detail_MS6+1'!$CB40</f>
        <v>0</v>
      </c>
      <c r="J558" s="206">
        <f t="shared" si="44"/>
        <v>0</v>
      </c>
    </row>
    <row r="559" spans="1:10" outlineLevel="1">
      <c r="A559" s="1">
        <f t="shared" si="45"/>
        <v>0</v>
      </c>
      <c r="C559" s="172">
        <f>'Kalkulation_MS6+1'!$AN$42/100*'detail_MS6+1'!$B41</f>
        <v>0</v>
      </c>
      <c r="D559" s="172">
        <f>'Kalkulation_MS6+1'!$AN$42/100*'detail_MS6+1'!$O41</f>
        <v>0</v>
      </c>
      <c r="E559" s="172">
        <f>'Kalkulation_MS6+1'!$AN$42/100*'detail_MS6+1'!$AB41</f>
        <v>0</v>
      </c>
      <c r="F559" s="172">
        <f>'Kalkulation_MS6+1'!$AN$42/100*'detail_MS6+1'!$AO41</f>
        <v>0</v>
      </c>
      <c r="G559" s="172">
        <f>'Kalkulation_MS6+1'!$AN$42/100*'detail_MS6+1'!$BB41</f>
        <v>0</v>
      </c>
      <c r="H559" s="172">
        <f>'Kalkulation_MS6+1'!$AN$42/100*'detail_MS6+1'!$BO41</f>
        <v>0</v>
      </c>
      <c r="I559" s="172">
        <f>'Kalkulation_MS6+1'!$AN$42/100*'detail_MS6+1'!$CB41</f>
        <v>0</v>
      </c>
      <c r="J559" s="206">
        <f t="shared" si="44"/>
        <v>0</v>
      </c>
    </row>
    <row r="560" spans="1:10" outlineLevel="1">
      <c r="A560" s="1">
        <f t="shared" si="45"/>
        <v>0</v>
      </c>
      <c r="C560" s="172">
        <f>'Kalkulation_MS6+1'!$AO$42/100*'detail_MS6+1'!$B42</f>
        <v>0</v>
      </c>
      <c r="D560" s="172">
        <f>'Kalkulation_MS6+1'!$AO$42/100*'detail_MS6+1'!$O42</f>
        <v>0</v>
      </c>
      <c r="E560" s="172">
        <f>'Kalkulation_MS6+1'!$AO$42/100*'detail_MS6+1'!$AB42</f>
        <v>0</v>
      </c>
      <c r="F560" s="172">
        <f>'Kalkulation_MS6+1'!$AO$42/100*'detail_MS6+1'!$AO42</f>
        <v>0</v>
      </c>
      <c r="G560" s="172">
        <f>'Kalkulation_MS6+1'!$AO$42/100*'detail_MS6+1'!$BB42</f>
        <v>0</v>
      </c>
      <c r="H560" s="172">
        <f>'Kalkulation_MS6+1'!$AO$42/100*'detail_MS6+1'!$BO42</f>
        <v>0</v>
      </c>
      <c r="I560" s="172">
        <f>'Kalkulation_MS6+1'!$AO$42/100*'detail_MS6+1'!$CB42</f>
        <v>0</v>
      </c>
      <c r="J560" s="206">
        <f t="shared" si="44"/>
        <v>0</v>
      </c>
    </row>
    <row r="561" spans="1:10" outlineLevel="1">
      <c r="A561" s="1">
        <f t="shared" si="45"/>
        <v>0</v>
      </c>
      <c r="C561" s="172">
        <f>'Kalkulation_MS6+1'!$AP$42/100*'detail_MS6+1'!$B43</f>
        <v>0</v>
      </c>
      <c r="D561" s="172">
        <f>'Kalkulation_MS6+1'!$AP$42/100*'detail_MS6+1'!$O43</f>
        <v>0</v>
      </c>
      <c r="E561" s="172">
        <f>'Kalkulation_MS6+1'!$AP$42/100*'detail_MS6+1'!$AB43</f>
        <v>0</v>
      </c>
      <c r="F561" s="172">
        <f>'Kalkulation_MS6+1'!$AP$42/100*'detail_MS6+1'!$AO43</f>
        <v>0</v>
      </c>
      <c r="G561" s="172">
        <f>'Kalkulation_MS6+1'!$AP$42/100*'detail_MS6+1'!$BB43</f>
        <v>0</v>
      </c>
      <c r="H561" s="172">
        <f>'Kalkulation_MS6+1'!$AP$42/100*'detail_MS6+1'!$BO43</f>
        <v>0</v>
      </c>
      <c r="I561" s="172">
        <f>'Kalkulation_MS6+1'!$AP$42/100*'detail_MS6+1'!$CB43</f>
        <v>0</v>
      </c>
      <c r="J561" s="206">
        <f t="shared" si="44"/>
        <v>0</v>
      </c>
    </row>
    <row r="562" spans="1:10" outlineLevel="1">
      <c r="A562" s="1">
        <f t="shared" si="45"/>
        <v>0</v>
      </c>
      <c r="C562" s="172">
        <f>'Kalkulation_MS6+1'!$AQ$42/100*'detail_MS6+1'!$B44</f>
        <v>0</v>
      </c>
      <c r="D562" s="172">
        <f>'Kalkulation_MS6+1'!$AQ$42/100*'detail_MS6+1'!$O44</f>
        <v>0</v>
      </c>
      <c r="E562" s="172">
        <f>'Kalkulation_MS6+1'!$AQ$42/100*'detail_MS6+1'!$AB44</f>
        <v>0</v>
      </c>
      <c r="F562" s="172">
        <f>'Kalkulation_MS6+1'!$AQ$42/100*'detail_MS6+1'!$AO44</f>
        <v>0</v>
      </c>
      <c r="G562" s="172">
        <f>'Kalkulation_MS6+1'!$AQ$42/100*'detail_MS6+1'!$BB44</f>
        <v>0</v>
      </c>
      <c r="H562" s="172">
        <f>'Kalkulation_MS6+1'!$AQ$42/100*'detail_MS6+1'!$BO44</f>
        <v>0</v>
      </c>
      <c r="I562" s="172">
        <f>'Kalkulation_MS6+1'!$AQ$42/100*'detail_MS6+1'!$CB44</f>
        <v>0</v>
      </c>
      <c r="J562" s="206">
        <f t="shared" si="44"/>
        <v>0</v>
      </c>
    </row>
    <row r="563" spans="1:10" outlineLevel="1">
      <c r="A563" s="1">
        <f t="shared" si="45"/>
        <v>0</v>
      </c>
      <c r="C563" s="172">
        <f>'Kalkulation_MS6+1'!$AR$42/100*'detail_MS6+1'!$B45</f>
        <v>0</v>
      </c>
      <c r="D563" s="172">
        <f>'Kalkulation_MS6+1'!$AR$42/100*'detail_MS6+1'!$O45</f>
        <v>0</v>
      </c>
      <c r="E563" s="172">
        <f>'Kalkulation_MS6+1'!$AR$42/100*'detail_MS6+1'!$AB45</f>
        <v>0</v>
      </c>
      <c r="F563" s="172">
        <f>'Kalkulation_MS6+1'!$AR$42/100*'detail_MS6+1'!$AO45</f>
        <v>0</v>
      </c>
      <c r="G563" s="172">
        <f>'Kalkulation_MS6+1'!$AR$42/100*'detail_MS6+1'!$BB45</f>
        <v>0</v>
      </c>
      <c r="H563" s="172">
        <f>'Kalkulation_MS6+1'!$AR$42/100*'detail_MS6+1'!$BO45</f>
        <v>0</v>
      </c>
      <c r="I563" s="172">
        <f>'Kalkulation_MS6+1'!$AR$42/100*'detail_MS6+1'!$CB45</f>
        <v>0</v>
      </c>
      <c r="J563" s="206">
        <f t="shared" si="44"/>
        <v>0</v>
      </c>
    </row>
    <row r="564" spans="1:10" outlineLevel="1">
      <c r="A564" s="1">
        <f t="shared" si="45"/>
        <v>0</v>
      </c>
      <c r="C564" s="172">
        <f>'Kalkulation_MS6+1'!$AS$42/100*'detail_MS6+1'!$B46</f>
        <v>0</v>
      </c>
      <c r="D564" s="172">
        <f>'Kalkulation_MS6+1'!$AS$42/100*'detail_MS6+1'!$O46</f>
        <v>0</v>
      </c>
      <c r="E564" s="172">
        <f>'Kalkulation_MS6+1'!$AS$42/100*'detail_MS6+1'!$AB46</f>
        <v>0</v>
      </c>
      <c r="F564" s="172">
        <f>'Kalkulation_MS6+1'!$AS$42/100*'detail_MS6+1'!$AO46</f>
        <v>0</v>
      </c>
      <c r="G564" s="172">
        <f>'Kalkulation_MS6+1'!$AS$42/100*'detail_MS6+1'!$BB46</f>
        <v>0</v>
      </c>
      <c r="H564" s="172">
        <f>'Kalkulation_MS6+1'!$AS$42/100*'detail_MS6+1'!$BO46</f>
        <v>0</v>
      </c>
      <c r="I564" s="172">
        <f>'Kalkulation_MS6+1'!$AS$42/100*'detail_MS6+1'!$CB46</f>
        <v>0</v>
      </c>
      <c r="J564" s="206">
        <f t="shared" si="44"/>
        <v>0</v>
      </c>
    </row>
    <row r="565" spans="1:10" outlineLevel="1">
      <c r="A565" s="88" t="s">
        <v>458</v>
      </c>
      <c r="B565" s="88"/>
      <c r="C565" s="201">
        <f>SUM(C525:C564)</f>
        <v>0</v>
      </c>
      <c r="D565" s="201">
        <f t="shared" ref="D565:J565" si="46">SUM(D525:D564)</f>
        <v>0</v>
      </c>
      <c r="E565" s="201">
        <f t="shared" si="46"/>
        <v>0</v>
      </c>
      <c r="F565" s="201">
        <f t="shared" si="46"/>
        <v>0</v>
      </c>
      <c r="G565" s="201">
        <f t="shared" si="46"/>
        <v>0</v>
      </c>
      <c r="H565" s="201">
        <f t="shared" si="46"/>
        <v>0</v>
      </c>
      <c r="I565" s="201">
        <f t="shared" si="46"/>
        <v>0</v>
      </c>
      <c r="J565" s="79">
        <f t="shared" si="46"/>
        <v>0</v>
      </c>
    </row>
    <row r="566" spans="1:10" outlineLevel="1">
      <c r="A566" s="203" t="s">
        <v>459</v>
      </c>
      <c r="J566" s="205">
        <f t="shared" ref="J566:J580" si="47">SUM(C566:I566)</f>
        <v>0</v>
      </c>
    </row>
    <row r="567" spans="1:10" outlineLevel="1">
      <c r="A567" s="1">
        <f t="shared" ref="A567:A606" si="48">A525</f>
        <v>0</v>
      </c>
      <c r="C567" s="172">
        <f>'Kalkulation_MS6+1'!$F$43/100*'detail_MS6+1'!B7</f>
        <v>0</v>
      </c>
      <c r="D567" s="172">
        <f>'Kalkulation_MS6+1'!$F$43/100*'detail_MS6+1'!O7</f>
        <v>0</v>
      </c>
      <c r="E567" s="172">
        <f>'Kalkulation_MS6+1'!$F$43/100*'detail_MS6+1'!AB7</f>
        <v>0</v>
      </c>
      <c r="F567" s="172">
        <f>'Kalkulation_MS6+1'!$F$43/100*'detail_MS6+1'!AO7</f>
        <v>0</v>
      </c>
      <c r="G567" s="172">
        <f>'Kalkulation_MS6+1'!$F$43/100*'detail_MS6+1'!BB7</f>
        <v>0</v>
      </c>
      <c r="H567" s="172">
        <f>'Kalkulation_MS6+1'!$F$43/100*'detail_MS6+1'!BO7</f>
        <v>0</v>
      </c>
      <c r="I567" s="172">
        <f>'Kalkulation_MS6+1'!$F$43/100*'detail_MS6+1'!CB7</f>
        <v>0</v>
      </c>
      <c r="J567" s="206">
        <f t="shared" si="47"/>
        <v>0</v>
      </c>
    </row>
    <row r="568" spans="1:10" outlineLevel="1">
      <c r="A568" s="1">
        <f t="shared" si="48"/>
        <v>0</v>
      </c>
      <c r="C568" s="172">
        <f>'Kalkulation_MS6+1'!$G$43/100*'detail_MS6+1'!B8</f>
        <v>0</v>
      </c>
      <c r="D568" s="172">
        <f>'Kalkulation_MS6+1'!$G$43/100*'detail_MS6+1'!O8</f>
        <v>0</v>
      </c>
      <c r="E568" s="172">
        <f>'Kalkulation_MS6+1'!$G$43/100*'detail_MS6+1'!AB8</f>
        <v>0</v>
      </c>
      <c r="F568" s="172">
        <f>'Kalkulation_MS6+1'!$G$43/100*'detail_MS6+1'!AO8</f>
        <v>0</v>
      </c>
      <c r="G568" s="172">
        <f>'Kalkulation_MS6+1'!$G$43/100*'detail_MS6+1'!BB8</f>
        <v>0</v>
      </c>
      <c r="H568" s="172">
        <f>'Kalkulation_MS6+1'!$G$43/100*'detail_MS6+1'!BO8</f>
        <v>0</v>
      </c>
      <c r="I568" s="172">
        <f>'Kalkulation_MS6+1'!$G$43/100*'detail_MS6+1'!CB8</f>
        <v>0</v>
      </c>
      <c r="J568" s="206">
        <f t="shared" si="47"/>
        <v>0</v>
      </c>
    </row>
    <row r="569" spans="1:10" outlineLevel="1">
      <c r="A569" s="1">
        <f t="shared" si="48"/>
        <v>0</v>
      </c>
      <c r="C569" s="172">
        <f>'Kalkulation_MS6+1'!$H$43/100*'detail_MS6+1'!B9</f>
        <v>0</v>
      </c>
      <c r="D569" s="172">
        <f>'Kalkulation_MS6+1'!$H$43/100*'detail_MS6+1'!O9</f>
        <v>0</v>
      </c>
      <c r="E569" s="172">
        <f>'Kalkulation_MS6+1'!$H$43/100*'detail_MS6+1'!AB9</f>
        <v>0</v>
      </c>
      <c r="F569" s="172">
        <f>'Kalkulation_MS6+1'!$H$43/100*'detail_MS6+1'!AO9</f>
        <v>0</v>
      </c>
      <c r="G569" s="172">
        <f>'Kalkulation_MS6+1'!$H$43/100*'detail_MS6+1'!BB9</f>
        <v>0</v>
      </c>
      <c r="H569" s="172">
        <f>'Kalkulation_MS6+1'!$H$43/100*'detail_MS6+1'!BO9</f>
        <v>0</v>
      </c>
      <c r="I569" s="172">
        <f>'Kalkulation_MS6+1'!$H$43/100*'detail_MS6+1'!CB9</f>
        <v>0</v>
      </c>
      <c r="J569" s="206">
        <f t="shared" si="47"/>
        <v>0</v>
      </c>
    </row>
    <row r="570" spans="1:10" outlineLevel="1">
      <c r="A570" s="1">
        <f t="shared" si="48"/>
        <v>0</v>
      </c>
      <c r="C570" s="172">
        <f>'Kalkulation_MS6+1'!$I$43/100*'detail_MS6+1'!B10</f>
        <v>0</v>
      </c>
      <c r="D570" s="172">
        <f>'Kalkulation_MS6+1'!$I$43/100*'detail_MS6+1'!O10</f>
        <v>0</v>
      </c>
      <c r="E570" s="172">
        <f>'Kalkulation_MS6+1'!$I$43/100*'detail_MS6+1'!AB10</f>
        <v>0</v>
      </c>
      <c r="F570" s="172">
        <f>'Kalkulation_MS6+1'!$I$43/100*'detail_MS6+1'!AO10</f>
        <v>0</v>
      </c>
      <c r="G570" s="172">
        <f>'Kalkulation_MS6+1'!$I$43/100*'detail_MS6+1'!BB10</f>
        <v>0</v>
      </c>
      <c r="H570" s="172">
        <f>'Kalkulation_MS6+1'!$I$43/100*'detail_MS6+1'!BO10</f>
        <v>0</v>
      </c>
      <c r="I570" s="172">
        <f>'Kalkulation_MS6+1'!$I$43/100*'detail_MS6+1'!CB10</f>
        <v>0</v>
      </c>
      <c r="J570" s="206">
        <f t="shared" si="47"/>
        <v>0</v>
      </c>
    </row>
    <row r="571" spans="1:10" outlineLevel="1">
      <c r="A571" s="1">
        <f t="shared" si="48"/>
        <v>0</v>
      </c>
      <c r="C571" s="172">
        <f>'Kalkulation_MS6+1'!$J$43/100*'detail_MS6+1'!B11</f>
        <v>0</v>
      </c>
      <c r="D571" s="172">
        <f>'Kalkulation_MS6+1'!$J$43/100*'detail_MS6+1'!O11</f>
        <v>0</v>
      </c>
      <c r="E571" s="172">
        <f>'Kalkulation_MS6+1'!$J$43/100*'detail_MS6+1'!AB11</f>
        <v>0</v>
      </c>
      <c r="F571" s="172">
        <f>'Kalkulation_MS6+1'!$J$43/100*'detail_MS6+1'!AO11</f>
        <v>0</v>
      </c>
      <c r="G571" s="172">
        <f>'Kalkulation_MS6+1'!$J$43/100*'detail_MS6+1'!BB11</f>
        <v>0</v>
      </c>
      <c r="H571" s="172">
        <f>'Kalkulation_MS6+1'!$J$43/100*'detail_MS6+1'!BO11</f>
        <v>0</v>
      </c>
      <c r="I571" s="172">
        <f>'Kalkulation_MS6+1'!$J$43/100*'detail_MS6+1'!CB11</f>
        <v>0</v>
      </c>
      <c r="J571" s="206">
        <f t="shared" si="47"/>
        <v>0</v>
      </c>
    </row>
    <row r="572" spans="1:10" outlineLevel="1">
      <c r="A572" s="1">
        <f t="shared" si="48"/>
        <v>0</v>
      </c>
      <c r="C572" s="172">
        <f>'Kalkulation_MS6+1'!$K$43/100*'detail_MS6+1'!B12</f>
        <v>0</v>
      </c>
      <c r="D572" s="172">
        <f>'Kalkulation_MS6+1'!$K$43/100*'detail_MS6+1'!O12</f>
        <v>0</v>
      </c>
      <c r="E572" s="172">
        <f>'Kalkulation_MS6+1'!$K$43/100*'detail_MS6+1'!AB12</f>
        <v>0</v>
      </c>
      <c r="F572" s="172">
        <f>'Kalkulation_MS6+1'!$K$43/100*'detail_MS6+1'!AO12</f>
        <v>0</v>
      </c>
      <c r="G572" s="172">
        <f>'Kalkulation_MS6+1'!$K$43/100*'detail_MS6+1'!BB12</f>
        <v>0</v>
      </c>
      <c r="H572" s="172">
        <f>'Kalkulation_MS6+1'!$K$43/100*'detail_MS6+1'!BO12</f>
        <v>0</v>
      </c>
      <c r="I572" s="172">
        <f>'Kalkulation_MS6+1'!$K$43/100*'detail_MS6+1'!CB12</f>
        <v>0</v>
      </c>
      <c r="J572" s="206">
        <f t="shared" si="47"/>
        <v>0</v>
      </c>
    </row>
    <row r="573" spans="1:10" outlineLevel="1">
      <c r="A573" s="1">
        <f t="shared" si="48"/>
        <v>0</v>
      </c>
      <c r="C573" s="172">
        <f>'Kalkulation_MS6+1'!$L$43/100*'detail_MS6+1'!B13</f>
        <v>0</v>
      </c>
      <c r="D573" s="172">
        <f>'Kalkulation_MS6+1'!$L$43/100*'detail_MS6+1'!O13</f>
        <v>0</v>
      </c>
      <c r="E573" s="172">
        <f>'Kalkulation_MS6+1'!$L$43/100*'detail_MS6+1'!AB13</f>
        <v>0</v>
      </c>
      <c r="F573" s="172">
        <f>'Kalkulation_MS6+1'!$L$43/100*'detail_MS6+1'!AO13</f>
        <v>0</v>
      </c>
      <c r="G573" s="172">
        <f>'Kalkulation_MS6+1'!$L$43/100*'detail_MS6+1'!BB13</f>
        <v>0</v>
      </c>
      <c r="H573" s="172">
        <f>'Kalkulation_MS6+1'!$L$43/100*'detail_MS6+1'!BO13</f>
        <v>0</v>
      </c>
      <c r="I573" s="172">
        <f>'Kalkulation_MS6+1'!$L$43/100*'detail_MS6+1'!CB13</f>
        <v>0</v>
      </c>
      <c r="J573" s="206">
        <f t="shared" si="47"/>
        <v>0</v>
      </c>
    </row>
    <row r="574" spans="1:10" outlineLevel="1">
      <c r="A574" s="1">
        <f t="shared" si="48"/>
        <v>0</v>
      </c>
      <c r="C574" s="172">
        <f>'Kalkulation_MS6+1'!$M$43/100*'detail_MS6+1'!B14</f>
        <v>0</v>
      </c>
      <c r="D574" s="172">
        <f>'Kalkulation_MS6+1'!$M$43/100*'detail_MS6+1'!O14</f>
        <v>0</v>
      </c>
      <c r="E574" s="172">
        <f>'Kalkulation_MS6+1'!$M$43/100*'detail_MS6+1'!AB14</f>
        <v>0</v>
      </c>
      <c r="F574" s="172">
        <f>'Kalkulation_MS6+1'!$M$43/100*'detail_MS6+1'!AO14</f>
        <v>0</v>
      </c>
      <c r="G574" s="172">
        <f>'Kalkulation_MS6+1'!$M$43/100*'detail_MS6+1'!BB14</f>
        <v>0</v>
      </c>
      <c r="H574" s="172">
        <f>'Kalkulation_MS6+1'!$M$43/100*'detail_MS6+1'!BO14</f>
        <v>0</v>
      </c>
      <c r="I574" s="172">
        <f>'Kalkulation_MS6+1'!$M$43/100*'detail_MS6+1'!CB14</f>
        <v>0</v>
      </c>
      <c r="J574" s="206">
        <f t="shared" si="47"/>
        <v>0</v>
      </c>
    </row>
    <row r="575" spans="1:10" outlineLevel="1">
      <c r="A575" s="1">
        <f t="shared" si="48"/>
        <v>0</v>
      </c>
      <c r="C575" s="172">
        <f>'Kalkulation_MS6+1'!$N$43/100*'detail_MS6+1'!B15</f>
        <v>0</v>
      </c>
      <c r="D575" s="172">
        <f>'Kalkulation_MS6+1'!$N$43/100*'detail_MS6+1'!O15</f>
        <v>0</v>
      </c>
      <c r="E575" s="172">
        <f>'Kalkulation_MS6+1'!$N$43/100*'detail_MS6+1'!AB15</f>
        <v>0</v>
      </c>
      <c r="F575" s="172">
        <f>'Kalkulation_MS6+1'!$N$43/100*'detail_MS6+1'!AO15</f>
        <v>0</v>
      </c>
      <c r="G575" s="172">
        <f>'Kalkulation_MS6+1'!$N$43/100*'detail_MS6+1'!BB15</f>
        <v>0</v>
      </c>
      <c r="H575" s="172">
        <f>'Kalkulation_MS6+1'!$N$43/100*'detail_MS6+1'!BO15</f>
        <v>0</v>
      </c>
      <c r="I575" s="172">
        <f>'Kalkulation_MS6+1'!$N$43/100*'detail_MS6+1'!CB15</f>
        <v>0</v>
      </c>
      <c r="J575" s="206">
        <f t="shared" si="47"/>
        <v>0</v>
      </c>
    </row>
    <row r="576" spans="1:10" outlineLevel="1">
      <c r="A576" s="1">
        <f t="shared" si="48"/>
        <v>0</v>
      </c>
      <c r="C576" s="172">
        <f>'Kalkulation_MS6+1'!$O$43/100*'detail_MS6+1'!B16</f>
        <v>0</v>
      </c>
      <c r="D576" s="172">
        <f>'Kalkulation_MS6+1'!$O$43/100*'detail_MS6+1'!O16</f>
        <v>0</v>
      </c>
      <c r="E576" s="172">
        <f>'Kalkulation_MS6+1'!$O$43/100*'detail_MS6+1'!AB16</f>
        <v>0</v>
      </c>
      <c r="F576" s="172">
        <f>'Kalkulation_MS6+1'!$O$43/100*'detail_MS6+1'!AO16</f>
        <v>0</v>
      </c>
      <c r="G576" s="172">
        <f>'Kalkulation_MS6+1'!$O$43/100*'detail_MS6+1'!BB16</f>
        <v>0</v>
      </c>
      <c r="H576" s="172">
        <f>'Kalkulation_MS6+1'!$O$43/100*'detail_MS6+1'!BO16</f>
        <v>0</v>
      </c>
      <c r="I576" s="172">
        <f>'Kalkulation_MS6+1'!$O$43/100*'detail_MS6+1'!CB16</f>
        <v>0</v>
      </c>
      <c r="J576" s="206">
        <f t="shared" si="47"/>
        <v>0</v>
      </c>
    </row>
    <row r="577" spans="1:10" outlineLevel="1">
      <c r="A577" s="1">
        <f t="shared" si="48"/>
        <v>0</v>
      </c>
      <c r="C577" s="172">
        <f>'Kalkulation_MS6+1'!$P$43/100*'detail_MS6+1'!B17</f>
        <v>0</v>
      </c>
      <c r="D577" s="172">
        <f>'Kalkulation_MS6+1'!$P$43/100*'detail_MS6+1'!O17</f>
        <v>0</v>
      </c>
      <c r="E577" s="172">
        <f>'Kalkulation_MS6+1'!$P$43/100*'detail_MS6+1'!AB17</f>
        <v>0</v>
      </c>
      <c r="F577" s="172">
        <f>'Kalkulation_MS6+1'!$P$43/100*'detail_MS6+1'!AO17</f>
        <v>0</v>
      </c>
      <c r="G577" s="172">
        <f>'Kalkulation_MS6+1'!$P$43/100*'detail_MS6+1'!BB17</f>
        <v>0</v>
      </c>
      <c r="H577" s="172">
        <f>'Kalkulation_MS6+1'!$P$43/100*'detail_MS6+1'!BO17</f>
        <v>0</v>
      </c>
      <c r="I577" s="172">
        <f>'Kalkulation_MS6+1'!$P$43/100*'detail_MS6+1'!CB17</f>
        <v>0</v>
      </c>
      <c r="J577" s="206">
        <f t="shared" si="47"/>
        <v>0</v>
      </c>
    </row>
    <row r="578" spans="1:10" outlineLevel="1">
      <c r="A578" s="1">
        <f t="shared" si="48"/>
        <v>0</v>
      </c>
      <c r="C578" s="172">
        <f>'Kalkulation_MS6+1'!$Q$43/100*'detail_MS6+1'!B18</f>
        <v>0</v>
      </c>
      <c r="D578" s="172">
        <f>'Kalkulation_MS6+1'!$Q$43/100*'detail_MS6+1'!O18</f>
        <v>0</v>
      </c>
      <c r="E578" s="172">
        <f>'Kalkulation_MS6+1'!$Q$43/100*'detail_MS6+1'!AB18</f>
        <v>0</v>
      </c>
      <c r="F578" s="172">
        <f>'Kalkulation_MS6+1'!$Q$43/100*'detail_MS6+1'!AO18</f>
        <v>0</v>
      </c>
      <c r="G578" s="172">
        <f>'Kalkulation_MS6+1'!$Q$43/100*'detail_MS6+1'!BB18</f>
        <v>0</v>
      </c>
      <c r="H578" s="172">
        <f>'Kalkulation_MS6+1'!$Q$43/100*'detail_MS6+1'!BO18</f>
        <v>0</v>
      </c>
      <c r="I578" s="172">
        <f>'Kalkulation_MS6+1'!$Q$43/100*'detail_MS6+1'!CB18</f>
        <v>0</v>
      </c>
      <c r="J578" s="206">
        <f t="shared" si="47"/>
        <v>0</v>
      </c>
    </row>
    <row r="579" spans="1:10" outlineLevel="1">
      <c r="A579" s="1">
        <f t="shared" si="48"/>
        <v>0</v>
      </c>
      <c r="C579" s="172">
        <f>'Kalkulation_MS6+1'!$R$43/100*'detail_MS6+1'!B19</f>
        <v>0</v>
      </c>
      <c r="D579" s="172">
        <f>'Kalkulation_MS6+1'!$R$43/100*'detail_MS6+1'!O19</f>
        <v>0</v>
      </c>
      <c r="E579" s="172">
        <f>'Kalkulation_MS6+1'!$R$43/100*'detail_MS6+1'!AB19</f>
        <v>0</v>
      </c>
      <c r="F579" s="172">
        <f>'Kalkulation_MS6+1'!$R$43/100*'detail_MS6+1'!AO19</f>
        <v>0</v>
      </c>
      <c r="G579" s="172">
        <f>'Kalkulation_MS6+1'!$R$43/100*'detail_MS6+1'!BB19</f>
        <v>0</v>
      </c>
      <c r="H579" s="172">
        <f>'Kalkulation_MS6+1'!$R$43/100*'detail_MS6+1'!BO19</f>
        <v>0</v>
      </c>
      <c r="I579" s="172">
        <f>'Kalkulation_MS6+1'!$R$43/100*'detail_MS6+1'!CB19</f>
        <v>0</v>
      </c>
      <c r="J579" s="206">
        <f t="shared" si="47"/>
        <v>0</v>
      </c>
    </row>
    <row r="580" spans="1:10" outlineLevel="1">
      <c r="A580" s="1">
        <f t="shared" si="48"/>
        <v>0</v>
      </c>
      <c r="C580" s="172">
        <f>'Kalkulation_MS6+1'!$S$43/100*'detail_MS6+1'!$B20</f>
        <v>0</v>
      </c>
      <c r="D580" s="172">
        <f>'Kalkulation_MS6+1'!$S$43/100*'detail_MS6+1'!$O20</f>
        <v>0</v>
      </c>
      <c r="E580" s="172">
        <f>'Kalkulation_MS6+1'!$S$43/100*'detail_MS6+1'!$AB20</f>
        <v>0</v>
      </c>
      <c r="F580" s="172">
        <f>'Kalkulation_MS6+1'!$S$43/100*'detail_MS6+1'!$AO20</f>
        <v>0</v>
      </c>
      <c r="G580" s="172">
        <f>'Kalkulation_MS6+1'!$S$43/100*'detail_MS6+1'!$BB20</f>
        <v>0</v>
      </c>
      <c r="H580" s="172">
        <f>'Kalkulation_MS6+1'!$S$43/100*'detail_MS6+1'!$BO20</f>
        <v>0</v>
      </c>
      <c r="I580" s="172">
        <f>'Kalkulation_MS6+1'!$S$43/100*'detail_MS6+1'!$CB20</f>
        <v>0</v>
      </c>
      <c r="J580" s="206">
        <f t="shared" si="47"/>
        <v>0</v>
      </c>
    </row>
    <row r="581" spans="1:10" outlineLevel="1">
      <c r="A581" s="1">
        <f t="shared" si="48"/>
        <v>0</v>
      </c>
      <c r="C581" s="172">
        <f>'Kalkulation_MS6+1'!$T$43/100*'detail_MS6+1'!$B21</f>
        <v>0</v>
      </c>
      <c r="D581" s="172">
        <f>'Kalkulation_MS6+1'!$T$43/100*'detail_MS6+1'!$O21</f>
        <v>0</v>
      </c>
      <c r="E581" s="172">
        <f>'Kalkulation_MS6+1'!$T$43/100*'detail_MS6+1'!$AB21</f>
        <v>0</v>
      </c>
      <c r="F581" s="172">
        <f>'Kalkulation_MS6+1'!$T$43/100*'detail_MS6+1'!$AO21</f>
        <v>0</v>
      </c>
      <c r="G581" s="172">
        <f>'Kalkulation_MS6+1'!$T$43/100*'detail_MS6+1'!$BB21</f>
        <v>0</v>
      </c>
      <c r="H581" s="172">
        <f>'Kalkulation_MS6+1'!$T$43/100*'detail_MS6+1'!$BO21</f>
        <v>0</v>
      </c>
      <c r="I581" s="172">
        <f>'Kalkulation_MS6+1'!$T$43/100*'detail_MS6+1'!$CB21</f>
        <v>0</v>
      </c>
      <c r="J581" s="206">
        <f t="shared" ref="J581:J606" si="49">SUM(C581:I581)</f>
        <v>0</v>
      </c>
    </row>
    <row r="582" spans="1:10" outlineLevel="1">
      <c r="A582" s="1">
        <f t="shared" si="48"/>
        <v>0</v>
      </c>
      <c r="C582" s="172">
        <f>'Kalkulation_MS6+1'!$U$43/100*'detail_MS6+1'!$B22</f>
        <v>0</v>
      </c>
      <c r="D582" s="172">
        <f>'Kalkulation_MS6+1'!$U$43/100*'detail_MS6+1'!$O22</f>
        <v>0</v>
      </c>
      <c r="E582" s="172">
        <f>'Kalkulation_MS6+1'!$U$43/100*'detail_MS6+1'!$AB22</f>
        <v>0</v>
      </c>
      <c r="F582" s="172">
        <f>'Kalkulation_MS6+1'!$U$43/100*'detail_MS6+1'!$AO22</f>
        <v>0</v>
      </c>
      <c r="G582" s="172">
        <f>'Kalkulation_MS6+1'!$U$43/100*'detail_MS6+1'!$BB22</f>
        <v>0</v>
      </c>
      <c r="H582" s="172">
        <f>'Kalkulation_MS6+1'!$U$43/100*'detail_MS6+1'!$BO22</f>
        <v>0</v>
      </c>
      <c r="I582" s="172">
        <f>'Kalkulation_MS6+1'!$U$43/100*'detail_MS6+1'!$CB22</f>
        <v>0</v>
      </c>
      <c r="J582" s="206">
        <f t="shared" si="49"/>
        <v>0</v>
      </c>
    </row>
    <row r="583" spans="1:10" outlineLevel="1">
      <c r="A583" s="1">
        <f t="shared" si="48"/>
        <v>0</v>
      </c>
      <c r="C583" s="172">
        <f>'Kalkulation_MS6+1'!$V$43/100*'detail_MS6+1'!$B23</f>
        <v>0</v>
      </c>
      <c r="D583" s="172">
        <f>'Kalkulation_MS6+1'!$V$43/100*'detail_MS6+1'!$O23</f>
        <v>0</v>
      </c>
      <c r="E583" s="172">
        <f>'Kalkulation_MS6+1'!$V$43/100*'detail_MS6+1'!$AB23</f>
        <v>0</v>
      </c>
      <c r="F583" s="172">
        <f>'Kalkulation_MS6+1'!$V$43/100*'detail_MS6+1'!$AO23</f>
        <v>0</v>
      </c>
      <c r="G583" s="172">
        <f>'Kalkulation_MS6+1'!$V$43/100*'detail_MS6+1'!$BB23</f>
        <v>0</v>
      </c>
      <c r="H583" s="172">
        <f>'Kalkulation_MS6+1'!$V$43/100*'detail_MS6+1'!$BO23</f>
        <v>0</v>
      </c>
      <c r="I583" s="172">
        <f>'Kalkulation_MS6+1'!$V$43/100*'detail_MS6+1'!$CB23</f>
        <v>0</v>
      </c>
      <c r="J583" s="206">
        <f t="shared" si="49"/>
        <v>0</v>
      </c>
    </row>
    <row r="584" spans="1:10" outlineLevel="1">
      <c r="A584" s="1">
        <f t="shared" si="48"/>
        <v>0</v>
      </c>
      <c r="C584" s="172">
        <f>'Kalkulation_MS6+1'!$W$43/100*'detail_MS6+1'!$B24</f>
        <v>0</v>
      </c>
      <c r="D584" s="172">
        <f>'Kalkulation_MS6+1'!$W$43/100*'detail_MS6+1'!$O24</f>
        <v>0</v>
      </c>
      <c r="E584" s="172">
        <f>'Kalkulation_MS6+1'!$W$43/100*'detail_MS6+1'!$AB24</f>
        <v>0</v>
      </c>
      <c r="F584" s="172">
        <f>'Kalkulation_MS6+1'!$W$43/100*'detail_MS6+1'!$AO24</f>
        <v>0</v>
      </c>
      <c r="G584" s="172">
        <f>'Kalkulation_MS6+1'!$W$43/100*'detail_MS6+1'!$BB24</f>
        <v>0</v>
      </c>
      <c r="H584" s="172">
        <f>'Kalkulation_MS6+1'!$W$43/100*'detail_MS6+1'!$BO24</f>
        <v>0</v>
      </c>
      <c r="I584" s="172">
        <f>'Kalkulation_MS6+1'!$W$43/100*'detail_MS6+1'!$CB24</f>
        <v>0</v>
      </c>
      <c r="J584" s="206">
        <f t="shared" si="49"/>
        <v>0</v>
      </c>
    </row>
    <row r="585" spans="1:10" outlineLevel="1">
      <c r="A585" s="1">
        <f t="shared" si="48"/>
        <v>0</v>
      </c>
      <c r="C585" s="172">
        <f>'Kalkulation_MS6+1'!$X$43/100*'detail_MS6+1'!$B25</f>
        <v>0</v>
      </c>
      <c r="D585" s="172">
        <f>'Kalkulation_MS6+1'!$X$43/100*'detail_MS6+1'!$O25</f>
        <v>0</v>
      </c>
      <c r="E585" s="172">
        <f>'Kalkulation_MS6+1'!$X$43/100*'detail_MS6+1'!$AB25</f>
        <v>0</v>
      </c>
      <c r="F585" s="172">
        <f>'Kalkulation_MS6+1'!$X$43/100*'detail_MS6+1'!$AO25</f>
        <v>0</v>
      </c>
      <c r="G585" s="172">
        <f>'Kalkulation_MS6+1'!$X$43/100*'detail_MS6+1'!$BB25</f>
        <v>0</v>
      </c>
      <c r="H585" s="172">
        <f>'Kalkulation_MS6+1'!$X$43/100*'detail_MS6+1'!$BO25</f>
        <v>0</v>
      </c>
      <c r="I585" s="172">
        <f>'Kalkulation_MS6+1'!$X$43/100*'detail_MS6+1'!$CB25</f>
        <v>0</v>
      </c>
      <c r="J585" s="206">
        <f t="shared" si="49"/>
        <v>0</v>
      </c>
    </row>
    <row r="586" spans="1:10" outlineLevel="1">
      <c r="A586" s="1">
        <f t="shared" si="48"/>
        <v>0</v>
      </c>
      <c r="C586" s="172">
        <f>'Kalkulation_MS6+1'!$Y$43/100*'detail_MS6+1'!$B26</f>
        <v>0</v>
      </c>
      <c r="D586" s="172">
        <f>'Kalkulation_MS6+1'!$Y$43/100*'detail_MS6+1'!$O26</f>
        <v>0</v>
      </c>
      <c r="E586" s="172">
        <f>'Kalkulation_MS6+1'!$Y$43/100*'detail_MS6+1'!$AB26</f>
        <v>0</v>
      </c>
      <c r="F586" s="172">
        <f>'Kalkulation_MS6+1'!$Y$43/100*'detail_MS6+1'!$AO26</f>
        <v>0</v>
      </c>
      <c r="G586" s="172">
        <f>'Kalkulation_MS6+1'!$Y$43/100*'detail_MS6+1'!$BB26</f>
        <v>0</v>
      </c>
      <c r="H586" s="172">
        <f>'Kalkulation_MS6+1'!$Y$43/100*'detail_MS6+1'!$BO26</f>
        <v>0</v>
      </c>
      <c r="I586" s="172">
        <f>'Kalkulation_MS6+1'!$Y$43/100*'detail_MS6+1'!$CB26</f>
        <v>0</v>
      </c>
      <c r="J586" s="206">
        <f t="shared" si="49"/>
        <v>0</v>
      </c>
    </row>
    <row r="587" spans="1:10" outlineLevel="1">
      <c r="A587" s="1">
        <f t="shared" si="48"/>
        <v>0</v>
      </c>
      <c r="C587" s="172">
        <f>'Kalkulation_MS6+1'!$Z$43/100*'detail_MS6+1'!$B27</f>
        <v>0</v>
      </c>
      <c r="D587" s="172">
        <f>'Kalkulation_MS6+1'!$Z$43/100*'detail_MS6+1'!$O27</f>
        <v>0</v>
      </c>
      <c r="E587" s="172">
        <f>'Kalkulation_MS6+1'!$Z$43/100*'detail_MS6+1'!$AB27</f>
        <v>0</v>
      </c>
      <c r="F587" s="172">
        <f>'Kalkulation_MS6+1'!$Z$43/100*'detail_MS6+1'!$AO27</f>
        <v>0</v>
      </c>
      <c r="G587" s="172">
        <f>'Kalkulation_MS6+1'!$Z$43/100*'detail_MS6+1'!$BB27</f>
        <v>0</v>
      </c>
      <c r="H587" s="172">
        <f>'Kalkulation_MS6+1'!$Z$43/100*'detail_MS6+1'!$BO27</f>
        <v>0</v>
      </c>
      <c r="I587" s="172">
        <f>'Kalkulation_MS6+1'!$Z$43/100*'detail_MS6+1'!$CB27</f>
        <v>0</v>
      </c>
      <c r="J587" s="206">
        <f t="shared" si="49"/>
        <v>0</v>
      </c>
    </row>
    <row r="588" spans="1:10" outlineLevel="1">
      <c r="A588" s="1">
        <f t="shared" si="48"/>
        <v>0</v>
      </c>
      <c r="C588" s="172">
        <f>'Kalkulation_MS6+1'!$AA$43/100*'detail_MS6+1'!$B28</f>
        <v>0</v>
      </c>
      <c r="D588" s="172">
        <f>'Kalkulation_MS6+1'!$AA$43/100*'detail_MS6+1'!$O28</f>
        <v>0</v>
      </c>
      <c r="E588" s="172">
        <f>'Kalkulation_MS6+1'!$AA$43/100*'detail_MS6+1'!$AB28</f>
        <v>0</v>
      </c>
      <c r="F588" s="172">
        <f>'Kalkulation_MS6+1'!$AA$43/100*'detail_MS6+1'!$AO28</f>
        <v>0</v>
      </c>
      <c r="G588" s="172">
        <f>'Kalkulation_MS6+1'!$AA$43/100*'detail_MS6+1'!$BB28</f>
        <v>0</v>
      </c>
      <c r="H588" s="172">
        <f>'Kalkulation_MS6+1'!$AA$43/100*'detail_MS6+1'!$BO28</f>
        <v>0</v>
      </c>
      <c r="I588" s="172">
        <f>'Kalkulation_MS6+1'!$AA$43/100*'detail_MS6+1'!$CB28</f>
        <v>0</v>
      </c>
      <c r="J588" s="206">
        <f t="shared" si="49"/>
        <v>0</v>
      </c>
    </row>
    <row r="589" spans="1:10" outlineLevel="1">
      <c r="A589" s="1">
        <f t="shared" si="48"/>
        <v>0</v>
      </c>
      <c r="C589" s="172">
        <f>'Kalkulation_MS6+1'!$AB$43/100*'detail_MS6+1'!$B29</f>
        <v>0</v>
      </c>
      <c r="D589" s="172">
        <f>'Kalkulation_MS6+1'!$AB$43/100*'detail_MS6+1'!$O29</f>
        <v>0</v>
      </c>
      <c r="E589" s="172">
        <f>'Kalkulation_MS6+1'!$AB$43/100*'detail_MS6+1'!$AB29</f>
        <v>0</v>
      </c>
      <c r="F589" s="172">
        <f>'Kalkulation_MS6+1'!$AB$43/100*'detail_MS6+1'!$AO29</f>
        <v>0</v>
      </c>
      <c r="G589" s="172">
        <f>'Kalkulation_MS6+1'!$AB$43/100*'detail_MS6+1'!$BB29</f>
        <v>0</v>
      </c>
      <c r="H589" s="172">
        <f>'Kalkulation_MS6+1'!$AB$43/100*'detail_MS6+1'!$BO29</f>
        <v>0</v>
      </c>
      <c r="I589" s="172">
        <f>'Kalkulation_MS6+1'!$AB$43/100*'detail_MS6+1'!$CB29</f>
        <v>0</v>
      </c>
      <c r="J589" s="206">
        <f t="shared" si="49"/>
        <v>0</v>
      </c>
    </row>
    <row r="590" spans="1:10" outlineLevel="1">
      <c r="A590" s="1">
        <f t="shared" si="48"/>
        <v>0</v>
      </c>
      <c r="C590" s="172">
        <f>'Kalkulation_MS6+1'!$AC$43/100*'detail_MS6+1'!$B30</f>
        <v>0</v>
      </c>
      <c r="D590" s="172">
        <f>'Kalkulation_MS6+1'!$AC$43/100*'detail_MS6+1'!$O30</f>
        <v>0</v>
      </c>
      <c r="E590" s="172">
        <f>'Kalkulation_MS6+1'!$AC$43/100*'detail_MS6+1'!$AB30</f>
        <v>0</v>
      </c>
      <c r="F590" s="172">
        <f>'Kalkulation_MS6+1'!$AC$43/100*'detail_MS6+1'!$AO30</f>
        <v>0</v>
      </c>
      <c r="G590" s="172">
        <f>'Kalkulation_MS6+1'!$AC$43/100*'detail_MS6+1'!$BB30</f>
        <v>0</v>
      </c>
      <c r="H590" s="172">
        <f>'Kalkulation_MS6+1'!$AC$43/100*'detail_MS6+1'!$BO30</f>
        <v>0</v>
      </c>
      <c r="I590" s="172">
        <f>'Kalkulation_MS6+1'!$AC$43/100*'detail_MS6+1'!$CB30</f>
        <v>0</v>
      </c>
      <c r="J590" s="206">
        <f t="shared" si="49"/>
        <v>0</v>
      </c>
    </row>
    <row r="591" spans="1:10" outlineLevel="1">
      <c r="A591" s="1">
        <f t="shared" si="48"/>
        <v>0</v>
      </c>
      <c r="C591" s="172">
        <f>'Kalkulation_MS6+1'!$AD$43/100*'detail_MS6+1'!$B31</f>
        <v>0</v>
      </c>
      <c r="D591" s="172">
        <f>'Kalkulation_MS6+1'!$AD$43/100*'detail_MS6+1'!$O31</f>
        <v>0</v>
      </c>
      <c r="E591" s="172">
        <f>'Kalkulation_MS6+1'!$AD$43/100*'detail_MS6+1'!$AB31</f>
        <v>0</v>
      </c>
      <c r="F591" s="172">
        <f>'Kalkulation_MS6+1'!$AD$43/100*'detail_MS6+1'!$AO31</f>
        <v>0</v>
      </c>
      <c r="G591" s="172">
        <f>'Kalkulation_MS6+1'!$AD$43/100*'detail_MS6+1'!$BB31</f>
        <v>0</v>
      </c>
      <c r="H591" s="172">
        <f>'Kalkulation_MS6+1'!$AD$43/100*'detail_MS6+1'!$BO31</f>
        <v>0</v>
      </c>
      <c r="I591" s="172">
        <f>'Kalkulation_MS6+1'!$AD$43/100*'detail_MS6+1'!$CB31</f>
        <v>0</v>
      </c>
      <c r="J591" s="206">
        <f t="shared" si="49"/>
        <v>0</v>
      </c>
    </row>
    <row r="592" spans="1:10" outlineLevel="1">
      <c r="A592" s="1">
        <f t="shared" si="48"/>
        <v>0</v>
      </c>
      <c r="C592" s="172">
        <f>'Kalkulation_MS6+1'!$AE$43/100*'detail_MS6+1'!$B32</f>
        <v>0</v>
      </c>
      <c r="D592" s="172">
        <f>'Kalkulation_MS6+1'!$AE$43/100*'detail_MS6+1'!$O32</f>
        <v>0</v>
      </c>
      <c r="E592" s="172">
        <f>'Kalkulation_MS6+1'!$AE$43/100*'detail_MS6+1'!$AB32</f>
        <v>0</v>
      </c>
      <c r="F592" s="172">
        <f>'Kalkulation_MS6+1'!$AE$43/100*'detail_MS6+1'!$AO32</f>
        <v>0</v>
      </c>
      <c r="G592" s="172">
        <f>'Kalkulation_MS6+1'!$AE$43/100*'detail_MS6+1'!$BB32</f>
        <v>0</v>
      </c>
      <c r="H592" s="172">
        <f>'Kalkulation_MS6+1'!$AE$43/100*'detail_MS6+1'!$BO32</f>
        <v>0</v>
      </c>
      <c r="I592" s="172">
        <f>'Kalkulation_MS6+1'!$AE$43/100*'detail_MS6+1'!$CB32</f>
        <v>0</v>
      </c>
      <c r="J592" s="206">
        <f t="shared" si="49"/>
        <v>0</v>
      </c>
    </row>
    <row r="593" spans="1:10" outlineLevel="1">
      <c r="A593" s="1">
        <f t="shared" si="48"/>
        <v>0</v>
      </c>
      <c r="C593" s="172">
        <f>'Kalkulation_MS6+1'!$AF$43/100*'detail_MS6+1'!$B33</f>
        <v>0</v>
      </c>
      <c r="D593" s="172">
        <f>'Kalkulation_MS6+1'!$AF$43/100*'detail_MS6+1'!$O33</f>
        <v>0</v>
      </c>
      <c r="E593" s="172">
        <f>'Kalkulation_MS6+1'!$AF$43/100*'detail_MS6+1'!$AB33</f>
        <v>0</v>
      </c>
      <c r="F593" s="172">
        <f>'Kalkulation_MS6+1'!$AF$43/100*'detail_MS6+1'!$AO33</f>
        <v>0</v>
      </c>
      <c r="G593" s="172">
        <f>'Kalkulation_MS6+1'!$AF$43/100*'detail_MS6+1'!$BB33</f>
        <v>0</v>
      </c>
      <c r="H593" s="172">
        <f>'Kalkulation_MS6+1'!$AF$43/100*'detail_MS6+1'!$BO33</f>
        <v>0</v>
      </c>
      <c r="I593" s="172">
        <f>'Kalkulation_MS6+1'!$AF$43/100*'detail_MS6+1'!$CB33</f>
        <v>0</v>
      </c>
      <c r="J593" s="206">
        <f t="shared" si="49"/>
        <v>0</v>
      </c>
    </row>
    <row r="594" spans="1:10" outlineLevel="1">
      <c r="A594" s="1">
        <f t="shared" si="48"/>
        <v>0</v>
      </c>
      <c r="C594" s="172">
        <f>'Kalkulation_MS6+1'!$AG$43/100*'detail_MS6+1'!$B34</f>
        <v>0</v>
      </c>
      <c r="D594" s="172">
        <f>'Kalkulation_MS6+1'!$AG$43/100*'detail_MS6+1'!$O34</f>
        <v>0</v>
      </c>
      <c r="E594" s="172">
        <f>'Kalkulation_MS6+1'!$AG$43/100*'detail_MS6+1'!$AB34</f>
        <v>0</v>
      </c>
      <c r="F594" s="172">
        <f>'Kalkulation_MS6+1'!$AG$43/100*'detail_MS6+1'!$AO34</f>
        <v>0</v>
      </c>
      <c r="G594" s="172">
        <f>'Kalkulation_MS6+1'!$AG$43/100*'detail_MS6+1'!$BB34</f>
        <v>0</v>
      </c>
      <c r="H594" s="172">
        <f>'Kalkulation_MS6+1'!$AG$43/100*'detail_MS6+1'!$BO34</f>
        <v>0</v>
      </c>
      <c r="I594" s="172">
        <f>'Kalkulation_MS6+1'!$AG$43/100*'detail_MS6+1'!$CB34</f>
        <v>0</v>
      </c>
      <c r="J594" s="206">
        <f t="shared" si="49"/>
        <v>0</v>
      </c>
    </row>
    <row r="595" spans="1:10" outlineLevel="1">
      <c r="A595" s="1">
        <f t="shared" si="48"/>
        <v>0</v>
      </c>
      <c r="C595" s="172">
        <f>'Kalkulation_MS6+1'!$AH$43/100*'detail_MS6+1'!$B35</f>
        <v>0</v>
      </c>
      <c r="D595" s="172">
        <f>'Kalkulation_MS6+1'!$AH$43/100*'detail_MS6+1'!$O35</f>
        <v>0</v>
      </c>
      <c r="E595" s="172">
        <f>'Kalkulation_MS6+1'!$AH$43/100*'detail_MS6+1'!$AB35</f>
        <v>0</v>
      </c>
      <c r="F595" s="172">
        <f>'Kalkulation_MS6+1'!$AH$43/100*'detail_MS6+1'!$AO35</f>
        <v>0</v>
      </c>
      <c r="G595" s="172">
        <f>'Kalkulation_MS6+1'!$AH$43/100*'detail_MS6+1'!$BB35</f>
        <v>0</v>
      </c>
      <c r="H595" s="172">
        <f>'Kalkulation_MS6+1'!$AH$43/100*'detail_MS6+1'!$BO35</f>
        <v>0</v>
      </c>
      <c r="I595" s="172">
        <f>'Kalkulation_MS6+1'!$AH$43/100*'detail_MS6+1'!$CB35</f>
        <v>0</v>
      </c>
      <c r="J595" s="206">
        <f t="shared" si="49"/>
        <v>0</v>
      </c>
    </row>
    <row r="596" spans="1:10" outlineLevel="1">
      <c r="A596" s="1">
        <f t="shared" si="48"/>
        <v>0</v>
      </c>
      <c r="C596" s="172">
        <f>'Kalkulation_MS6+1'!$AI$43/100*'detail_MS6+1'!$B36</f>
        <v>0</v>
      </c>
      <c r="D596" s="172">
        <f>'Kalkulation_MS6+1'!$AI$43/100*'detail_MS6+1'!$O36</f>
        <v>0</v>
      </c>
      <c r="E596" s="172">
        <f>'Kalkulation_MS6+1'!$AI$43/100*'detail_MS6+1'!$AB36</f>
        <v>0</v>
      </c>
      <c r="F596" s="172">
        <f>'Kalkulation_MS6+1'!$AI$43/100*'detail_MS6+1'!$AO36</f>
        <v>0</v>
      </c>
      <c r="G596" s="172">
        <f>'Kalkulation_MS6+1'!$AI$43/100*'detail_MS6+1'!$BB36</f>
        <v>0</v>
      </c>
      <c r="H596" s="172">
        <f>'Kalkulation_MS6+1'!$AI$43/100*'detail_MS6+1'!$BO36</f>
        <v>0</v>
      </c>
      <c r="I596" s="172">
        <f>'Kalkulation_MS6+1'!$AI$43/100*'detail_MS6+1'!$CB36</f>
        <v>0</v>
      </c>
      <c r="J596" s="206">
        <f t="shared" si="49"/>
        <v>0</v>
      </c>
    </row>
    <row r="597" spans="1:10" outlineLevel="1">
      <c r="A597" s="1">
        <f t="shared" si="48"/>
        <v>0</v>
      </c>
      <c r="C597" s="172">
        <f>'Kalkulation_MS6+1'!$AJ$43/100*'detail_MS6+1'!$B37</f>
        <v>0</v>
      </c>
      <c r="D597" s="172">
        <f>'Kalkulation_MS6+1'!$AJ$43/100*'detail_MS6+1'!$O37</f>
        <v>0</v>
      </c>
      <c r="E597" s="172">
        <f>'Kalkulation_MS6+1'!$AJ$43/100*'detail_MS6+1'!$AB37</f>
        <v>0</v>
      </c>
      <c r="F597" s="172">
        <f>'Kalkulation_MS6+1'!$AJ$43/100*'detail_MS6+1'!$AO37</f>
        <v>0</v>
      </c>
      <c r="G597" s="172">
        <f>'Kalkulation_MS6+1'!$AJ$43/100*'detail_MS6+1'!$BB37</f>
        <v>0</v>
      </c>
      <c r="H597" s="172">
        <f>'Kalkulation_MS6+1'!$AJ$43/100*'detail_MS6+1'!$BO37</f>
        <v>0</v>
      </c>
      <c r="I597" s="172">
        <f>'Kalkulation_MS6+1'!$AJ$43/100*'detail_MS6+1'!$CB37</f>
        <v>0</v>
      </c>
      <c r="J597" s="206">
        <f t="shared" si="49"/>
        <v>0</v>
      </c>
    </row>
    <row r="598" spans="1:10" outlineLevel="1">
      <c r="A598" s="1">
        <f t="shared" si="48"/>
        <v>0</v>
      </c>
      <c r="C598" s="172">
        <f>'Kalkulation_MS6+1'!$AK$43/100*'detail_MS6+1'!$B38</f>
        <v>0</v>
      </c>
      <c r="D598" s="172">
        <f>'Kalkulation_MS6+1'!$AK$43/100*'detail_MS6+1'!$O38</f>
        <v>0</v>
      </c>
      <c r="E598" s="172">
        <f>'Kalkulation_MS6+1'!$AK$43/100*'detail_MS6+1'!$AB38</f>
        <v>0</v>
      </c>
      <c r="F598" s="172">
        <f>'Kalkulation_MS6+1'!$AK$43/100*'detail_MS6+1'!$AO38</f>
        <v>0</v>
      </c>
      <c r="G598" s="172">
        <f>'Kalkulation_MS6+1'!$AK$43/100*'detail_MS6+1'!$BB38</f>
        <v>0</v>
      </c>
      <c r="H598" s="172">
        <f>'Kalkulation_MS6+1'!$AK$43/100*'detail_MS6+1'!$BO38</f>
        <v>0</v>
      </c>
      <c r="I598" s="172">
        <f>'Kalkulation_MS6+1'!$AK$43/100*'detail_MS6+1'!$CB38</f>
        <v>0</v>
      </c>
      <c r="J598" s="206">
        <f t="shared" si="49"/>
        <v>0</v>
      </c>
    </row>
    <row r="599" spans="1:10" outlineLevel="1">
      <c r="A599" s="1">
        <f t="shared" si="48"/>
        <v>0</v>
      </c>
      <c r="C599" s="172">
        <f>'Kalkulation_MS6+1'!$AL$43/100*'detail_MS6+1'!$B39</f>
        <v>0</v>
      </c>
      <c r="D599" s="172">
        <f>'Kalkulation_MS6+1'!$AL$43/100*'detail_MS6+1'!$O39</f>
        <v>0</v>
      </c>
      <c r="E599" s="172">
        <f>'Kalkulation_MS6+1'!$AL$43/100*'detail_MS6+1'!$AB39</f>
        <v>0</v>
      </c>
      <c r="F599" s="172">
        <f>'Kalkulation_MS6+1'!$AL$43/100*'detail_MS6+1'!$AO39</f>
        <v>0</v>
      </c>
      <c r="G599" s="172">
        <f>'Kalkulation_MS6+1'!$AL$43/100*'detail_MS6+1'!$BB39</f>
        <v>0</v>
      </c>
      <c r="H599" s="172">
        <f>'Kalkulation_MS6+1'!$AL$43/100*'detail_MS6+1'!$BO39</f>
        <v>0</v>
      </c>
      <c r="I599" s="172">
        <f>'Kalkulation_MS6+1'!$AL$43/100*'detail_MS6+1'!$CB39</f>
        <v>0</v>
      </c>
      <c r="J599" s="206">
        <f t="shared" si="49"/>
        <v>0</v>
      </c>
    </row>
    <row r="600" spans="1:10" outlineLevel="1">
      <c r="A600" s="1">
        <f t="shared" si="48"/>
        <v>0</v>
      </c>
      <c r="C600" s="172">
        <f>'Kalkulation_MS6+1'!$AM$43/100*'detail_MS6+1'!$B40</f>
        <v>0</v>
      </c>
      <c r="D600" s="172">
        <f>'Kalkulation_MS6+1'!$AM$43/100*'detail_MS6+1'!$O40</f>
        <v>0</v>
      </c>
      <c r="E600" s="172">
        <f>'Kalkulation_MS6+1'!$AM$43/100*'detail_MS6+1'!$AB40</f>
        <v>0</v>
      </c>
      <c r="F600" s="172">
        <f>'Kalkulation_MS6+1'!$AM$43/100*'detail_MS6+1'!$AO40</f>
        <v>0</v>
      </c>
      <c r="G600" s="172">
        <f>'Kalkulation_MS6+1'!$AM$43/100*'detail_MS6+1'!$BB40</f>
        <v>0</v>
      </c>
      <c r="H600" s="172">
        <f>'Kalkulation_MS6+1'!$AM$43/100*'detail_MS6+1'!$BO40</f>
        <v>0</v>
      </c>
      <c r="I600" s="172">
        <f>'Kalkulation_MS6+1'!$AM$43/100*'detail_MS6+1'!$CB40</f>
        <v>0</v>
      </c>
      <c r="J600" s="206">
        <f t="shared" si="49"/>
        <v>0</v>
      </c>
    </row>
    <row r="601" spans="1:10" outlineLevel="1">
      <c r="A601" s="1">
        <f t="shared" si="48"/>
        <v>0</v>
      </c>
      <c r="C601" s="172">
        <f>'Kalkulation_MS6+1'!$AN$43/100*'detail_MS6+1'!$B41</f>
        <v>0</v>
      </c>
      <c r="D601" s="172">
        <f>'Kalkulation_MS6+1'!$AN$43/100*'detail_MS6+1'!$O41</f>
        <v>0</v>
      </c>
      <c r="E601" s="172">
        <f>'Kalkulation_MS6+1'!$AN$43/100*'detail_MS6+1'!$AB41</f>
        <v>0</v>
      </c>
      <c r="F601" s="172">
        <f>'Kalkulation_MS6+1'!$AN$43/100*'detail_MS6+1'!$AO41</f>
        <v>0</v>
      </c>
      <c r="G601" s="172">
        <f>'Kalkulation_MS6+1'!$AN$43/100*'detail_MS6+1'!$BB41</f>
        <v>0</v>
      </c>
      <c r="H601" s="172">
        <f>'Kalkulation_MS6+1'!$AN$43/100*'detail_MS6+1'!$BO41</f>
        <v>0</v>
      </c>
      <c r="I601" s="172">
        <f>'Kalkulation_MS6+1'!$AN$43/100*'detail_MS6+1'!$CB41</f>
        <v>0</v>
      </c>
      <c r="J601" s="206">
        <f t="shared" si="49"/>
        <v>0</v>
      </c>
    </row>
    <row r="602" spans="1:10" outlineLevel="1">
      <c r="A602" s="1">
        <f t="shared" si="48"/>
        <v>0</v>
      </c>
      <c r="C602" s="172">
        <f>'Kalkulation_MS6+1'!$AO$43/100*'detail_MS6+1'!$B42</f>
        <v>0</v>
      </c>
      <c r="D602" s="172">
        <f>'Kalkulation_MS6+1'!$AO$43/100*'detail_MS6+1'!$O42</f>
        <v>0</v>
      </c>
      <c r="E602" s="172">
        <f>'Kalkulation_MS6+1'!$AO$43/100*'detail_MS6+1'!$AB42</f>
        <v>0</v>
      </c>
      <c r="F602" s="172">
        <f>'Kalkulation_MS6+1'!$AO$43/100*'detail_MS6+1'!$AO42</f>
        <v>0</v>
      </c>
      <c r="G602" s="172">
        <f>'Kalkulation_MS6+1'!$AO$43/100*'detail_MS6+1'!$BB42</f>
        <v>0</v>
      </c>
      <c r="H602" s="172">
        <f>'Kalkulation_MS6+1'!$AO$43/100*'detail_MS6+1'!$BO42</f>
        <v>0</v>
      </c>
      <c r="I602" s="172">
        <f>'Kalkulation_MS6+1'!$AO$43/100*'detail_MS6+1'!$CB42</f>
        <v>0</v>
      </c>
      <c r="J602" s="206">
        <f t="shared" si="49"/>
        <v>0</v>
      </c>
    </row>
    <row r="603" spans="1:10" outlineLevel="1">
      <c r="A603" s="1">
        <f t="shared" si="48"/>
        <v>0</v>
      </c>
      <c r="C603" s="172">
        <f>'Kalkulation_MS6+1'!$AP$43/100*'detail_MS6+1'!$B43</f>
        <v>0</v>
      </c>
      <c r="D603" s="172">
        <f>'Kalkulation_MS6+1'!$AP$43/100*'detail_MS6+1'!$O43</f>
        <v>0</v>
      </c>
      <c r="E603" s="172">
        <f>'Kalkulation_MS6+1'!$AP$43/100*'detail_MS6+1'!$AB43</f>
        <v>0</v>
      </c>
      <c r="F603" s="172">
        <f>'Kalkulation_MS6+1'!$AP$43/100*'detail_MS6+1'!$AO43</f>
        <v>0</v>
      </c>
      <c r="G603" s="172">
        <f>'Kalkulation_MS6+1'!$AP$43/100*'detail_MS6+1'!$BB43</f>
        <v>0</v>
      </c>
      <c r="H603" s="172">
        <f>'Kalkulation_MS6+1'!$AP$43/100*'detail_MS6+1'!$BO43</f>
        <v>0</v>
      </c>
      <c r="I603" s="172">
        <f>'Kalkulation_MS6+1'!$AP$43/100*'detail_MS6+1'!$CB43</f>
        <v>0</v>
      </c>
      <c r="J603" s="206">
        <f t="shared" si="49"/>
        <v>0</v>
      </c>
    </row>
    <row r="604" spans="1:10" outlineLevel="1">
      <c r="A604" s="1">
        <f t="shared" si="48"/>
        <v>0</v>
      </c>
      <c r="C604" s="172">
        <f>'Kalkulation_MS6+1'!$AQ$43/100*'detail_MS6+1'!$B44</f>
        <v>0</v>
      </c>
      <c r="D604" s="172">
        <f>'Kalkulation_MS6+1'!$AQ$43/100*'detail_MS6+1'!$O44</f>
        <v>0</v>
      </c>
      <c r="E604" s="172">
        <f>'Kalkulation_MS6+1'!$AQ$43/100*'detail_MS6+1'!$AB44</f>
        <v>0</v>
      </c>
      <c r="F604" s="172">
        <f>'Kalkulation_MS6+1'!$AQ$43/100*'detail_MS6+1'!$AO44</f>
        <v>0</v>
      </c>
      <c r="G604" s="172">
        <f>'Kalkulation_MS6+1'!$AQ$43/100*'detail_MS6+1'!$BB44</f>
        <v>0</v>
      </c>
      <c r="H604" s="172">
        <f>'Kalkulation_MS6+1'!$AQ$43/100*'detail_MS6+1'!$BO44</f>
        <v>0</v>
      </c>
      <c r="I604" s="172">
        <f>'Kalkulation_MS6+1'!$AQ$43/100*'detail_MS6+1'!$CB44</f>
        <v>0</v>
      </c>
      <c r="J604" s="206">
        <f t="shared" si="49"/>
        <v>0</v>
      </c>
    </row>
    <row r="605" spans="1:10" outlineLevel="1">
      <c r="A605" s="1">
        <f t="shared" si="48"/>
        <v>0</v>
      </c>
      <c r="C605" s="172">
        <f>'Kalkulation_MS6+1'!$AR$43/100*'detail_MS6+1'!$B45</f>
        <v>0</v>
      </c>
      <c r="D605" s="172">
        <f>'Kalkulation_MS6+1'!$AR$43/100*'detail_MS6+1'!$O45</f>
        <v>0</v>
      </c>
      <c r="E605" s="172">
        <f>'Kalkulation_MS6+1'!$AR$43/100*'detail_MS6+1'!$AB45</f>
        <v>0</v>
      </c>
      <c r="F605" s="172">
        <f>'Kalkulation_MS6+1'!$AR$43/100*'detail_MS6+1'!$AO45</f>
        <v>0</v>
      </c>
      <c r="G605" s="172">
        <f>'Kalkulation_MS6+1'!$AR$43/100*'detail_MS6+1'!$BB45</f>
        <v>0</v>
      </c>
      <c r="H605" s="172">
        <f>'Kalkulation_MS6+1'!$AR$43/100*'detail_MS6+1'!$BO45</f>
        <v>0</v>
      </c>
      <c r="I605" s="172">
        <f>'Kalkulation_MS6+1'!$AR$43/100*'detail_MS6+1'!$CB45</f>
        <v>0</v>
      </c>
      <c r="J605" s="206">
        <f t="shared" si="49"/>
        <v>0</v>
      </c>
    </row>
    <row r="606" spans="1:10" outlineLevel="1">
      <c r="A606" s="1">
        <f t="shared" si="48"/>
        <v>0</v>
      </c>
      <c r="C606" s="172">
        <f>'Kalkulation_MS6+1'!$AS$43/100*'detail_MS6+1'!$B46</f>
        <v>0</v>
      </c>
      <c r="D606" s="172">
        <f>'Kalkulation_MS6+1'!$AS$43/100*'detail_MS6+1'!$O46</f>
        <v>0</v>
      </c>
      <c r="E606" s="172">
        <f>'Kalkulation_MS6+1'!$AS$43/100*'detail_MS6+1'!$AB46</f>
        <v>0</v>
      </c>
      <c r="F606" s="172">
        <f>'Kalkulation_MS6+1'!$AS$43/100*'detail_MS6+1'!$AO46</f>
        <v>0</v>
      </c>
      <c r="G606" s="172">
        <f>'Kalkulation_MS6+1'!$AS$43/100*'detail_MS6+1'!$BB46</f>
        <v>0</v>
      </c>
      <c r="H606" s="172">
        <f>'Kalkulation_MS6+1'!$AS$43/100*'detail_MS6+1'!$BO46</f>
        <v>0</v>
      </c>
      <c r="I606" s="172">
        <f>'Kalkulation_MS6+1'!$AS$43/100*'detail_MS6+1'!$CB46</f>
        <v>0</v>
      </c>
      <c r="J606" s="206">
        <f t="shared" si="49"/>
        <v>0</v>
      </c>
    </row>
    <row r="607" spans="1:10" outlineLevel="1">
      <c r="A607" s="88" t="s">
        <v>460</v>
      </c>
      <c r="B607" s="88"/>
      <c r="C607" s="201">
        <f>SUM(C567:C606)</f>
        <v>0</v>
      </c>
      <c r="D607" s="201">
        <f t="shared" ref="D607:J607" si="50">SUM(D567:D606)</f>
        <v>0</v>
      </c>
      <c r="E607" s="201">
        <f t="shared" si="50"/>
        <v>0</v>
      </c>
      <c r="F607" s="201">
        <f t="shared" si="50"/>
        <v>0</v>
      </c>
      <c r="G607" s="201">
        <f t="shared" si="50"/>
        <v>0</v>
      </c>
      <c r="H607" s="201">
        <f t="shared" si="50"/>
        <v>0</v>
      </c>
      <c r="I607" s="201">
        <f t="shared" si="50"/>
        <v>0</v>
      </c>
      <c r="J607" s="79">
        <f t="shared" si="50"/>
        <v>0</v>
      </c>
    </row>
    <row r="608" spans="1:10" outlineLevel="1">
      <c r="A608" s="203" t="s">
        <v>461</v>
      </c>
      <c r="J608" s="205">
        <f t="shared" ref="J608:J618" si="51">SUM(C608:I608)</f>
        <v>0</v>
      </c>
    </row>
    <row r="609" spans="1:10" outlineLevel="1">
      <c r="A609" s="1">
        <f t="shared" ref="A609:A648" si="52">A567</f>
        <v>0</v>
      </c>
      <c r="C609" s="172">
        <f>'Kalkulation_MS6+1'!$F$44/100*'detail_MS6+1'!B7</f>
        <v>0</v>
      </c>
      <c r="D609" s="172">
        <f>'Kalkulation_MS6+1'!$F$44/100*'detail_MS6+1'!O7</f>
        <v>0</v>
      </c>
      <c r="E609" s="172">
        <f>'Kalkulation_MS6+1'!$F$44/100*'detail_MS6+1'!AB7</f>
        <v>0</v>
      </c>
      <c r="F609" s="172">
        <f>'Kalkulation_MS6+1'!$F$44/100*'detail_MS6+1'!AO7</f>
        <v>0</v>
      </c>
      <c r="G609" s="172">
        <f>'Kalkulation_MS6+1'!$F$44/100*'detail_MS6+1'!BB7</f>
        <v>0</v>
      </c>
      <c r="H609" s="172">
        <f>'Kalkulation_MS6+1'!$F$44/100*'detail_MS6+1'!BO7</f>
        <v>0</v>
      </c>
      <c r="I609" s="172">
        <f>'Kalkulation_MS6+1'!$F$44/100*'detail_MS6+1'!CB7</f>
        <v>0</v>
      </c>
      <c r="J609" s="206">
        <f t="shared" si="51"/>
        <v>0</v>
      </c>
    </row>
    <row r="610" spans="1:10" outlineLevel="1">
      <c r="A610" s="1">
        <f t="shared" si="52"/>
        <v>0</v>
      </c>
      <c r="C610" s="172">
        <f>'Kalkulation_MS6+1'!$G$44/100*'detail_MS6+1'!B8</f>
        <v>0</v>
      </c>
      <c r="D610" s="172">
        <f>'Kalkulation_MS6+1'!$G$44/100*'detail_MS6+1'!O8</f>
        <v>0</v>
      </c>
      <c r="E610" s="172">
        <f>'Kalkulation_MS6+1'!$G$44/100*'detail_MS6+1'!AB8</f>
        <v>0</v>
      </c>
      <c r="F610" s="172">
        <f>'Kalkulation_MS6+1'!$G$44/100*'detail_MS6+1'!AO8</f>
        <v>0</v>
      </c>
      <c r="G610" s="172">
        <f>'Kalkulation_MS6+1'!$G$44/100*'detail_MS6+1'!BB8</f>
        <v>0</v>
      </c>
      <c r="H610" s="172">
        <f>'Kalkulation_MS6+1'!$G$44/100*'detail_MS6+1'!BO8</f>
        <v>0</v>
      </c>
      <c r="I610" s="172">
        <f>'Kalkulation_MS6+1'!$G$44/100*'detail_MS6+1'!CB8</f>
        <v>0</v>
      </c>
      <c r="J610" s="206">
        <f t="shared" si="51"/>
        <v>0</v>
      </c>
    </row>
    <row r="611" spans="1:10" outlineLevel="1">
      <c r="A611" s="249">
        <f t="shared" si="52"/>
        <v>0</v>
      </c>
      <c r="C611" s="172">
        <f>'Kalkulation_MS6+1'!$H$44/100*'detail_MS6+1'!B9</f>
        <v>0</v>
      </c>
      <c r="D611" s="172">
        <f>'Kalkulation_MS6+1'!$H$44/100*'detail_MS6+1'!O9</f>
        <v>0</v>
      </c>
      <c r="E611" s="172">
        <f>'Kalkulation_MS6+1'!$H$44/100*'detail_MS6+1'!AB9</f>
        <v>0</v>
      </c>
      <c r="F611" s="172">
        <f>'Kalkulation_MS6+1'!$H$44/100*'detail_MS6+1'!AO9</f>
        <v>0</v>
      </c>
      <c r="G611" s="172">
        <f>'Kalkulation_MS6+1'!$H$44/100*'detail_MS6+1'!BB9</f>
        <v>0</v>
      </c>
      <c r="H611" s="172">
        <f>'Kalkulation_MS6+1'!$H$44/100*'detail_MS6+1'!BO9</f>
        <v>0</v>
      </c>
      <c r="I611" s="172">
        <f>'Kalkulation_MS6+1'!$H$44/100*'detail_MS6+1'!CB9</f>
        <v>0</v>
      </c>
      <c r="J611" s="206">
        <f t="shared" si="51"/>
        <v>0</v>
      </c>
    </row>
    <row r="612" spans="1:10" outlineLevel="1">
      <c r="A612" s="1">
        <f t="shared" si="52"/>
        <v>0</v>
      </c>
      <c r="C612" s="172">
        <f>'Kalkulation_MS6+1'!$I$44/100*'detail_MS6+1'!B10</f>
        <v>0</v>
      </c>
      <c r="D612" s="172">
        <f>'Kalkulation_MS6+1'!$I$44/100*'detail_MS6+1'!O10</f>
        <v>0</v>
      </c>
      <c r="E612" s="172">
        <f>'Kalkulation_MS6+1'!$I$44/100*'detail_MS6+1'!AB10</f>
        <v>0</v>
      </c>
      <c r="F612" s="172">
        <f>'Kalkulation_MS6+1'!$I$44/100*'detail_MS6+1'!AO10</f>
        <v>0</v>
      </c>
      <c r="G612" s="172">
        <f>'Kalkulation_MS6+1'!$I$44/100*'detail_MS6+1'!BB10</f>
        <v>0</v>
      </c>
      <c r="H612" s="172">
        <f>'Kalkulation_MS6+1'!$I$44/100*'detail_MS6+1'!BO10</f>
        <v>0</v>
      </c>
      <c r="I612" s="172">
        <f>'Kalkulation_MS6+1'!$I$44/100*'detail_MS6+1'!CB10</f>
        <v>0</v>
      </c>
      <c r="J612" s="206">
        <f t="shared" si="51"/>
        <v>0</v>
      </c>
    </row>
    <row r="613" spans="1:10" outlineLevel="1">
      <c r="A613" s="1">
        <f t="shared" si="52"/>
        <v>0</v>
      </c>
      <c r="C613" s="172">
        <f>'Kalkulation_MS6+1'!$J$44/100*'detail_MS6+1'!B11</f>
        <v>0</v>
      </c>
      <c r="D613" s="172">
        <f>'Kalkulation_MS6+1'!$J$44/100*'detail_MS6+1'!O11</f>
        <v>0</v>
      </c>
      <c r="E613" s="172">
        <f>'Kalkulation_MS6+1'!$J$44/100*'detail_MS6+1'!AB11</f>
        <v>0</v>
      </c>
      <c r="F613" s="172">
        <f>'Kalkulation_MS6+1'!$J$44/100*'detail_MS6+1'!AO11</f>
        <v>0</v>
      </c>
      <c r="G613" s="172">
        <f>'Kalkulation_MS6+1'!$J$44/100*'detail_MS6+1'!BB11</f>
        <v>0</v>
      </c>
      <c r="H613" s="172">
        <f>'Kalkulation_MS6+1'!$J$44/100*'detail_MS6+1'!BO11</f>
        <v>0</v>
      </c>
      <c r="I613" s="172">
        <f>'Kalkulation_MS6+1'!$J$44/100*'detail_MS6+1'!CB11</f>
        <v>0</v>
      </c>
      <c r="J613" s="206">
        <f t="shared" si="51"/>
        <v>0</v>
      </c>
    </row>
    <row r="614" spans="1:10" outlineLevel="1">
      <c r="A614" s="1">
        <f t="shared" si="52"/>
        <v>0</v>
      </c>
      <c r="C614" s="172">
        <f>'Kalkulation_MS6+1'!$K$44/100*'detail_MS6+1'!B12</f>
        <v>0</v>
      </c>
      <c r="D614" s="172">
        <f>'Kalkulation_MS6+1'!$K$44/100*'detail_MS6+1'!O12</f>
        <v>0</v>
      </c>
      <c r="E614" s="172">
        <f>'Kalkulation_MS6+1'!$K$44/100*'detail_MS6+1'!AB12</f>
        <v>0</v>
      </c>
      <c r="F614" s="172">
        <f>'Kalkulation_MS6+1'!$K$44/100*'detail_MS6+1'!AO12</f>
        <v>0</v>
      </c>
      <c r="G614" s="172">
        <f>'Kalkulation_MS6+1'!$K$44/100*'detail_MS6+1'!BB12</f>
        <v>0</v>
      </c>
      <c r="H614" s="172">
        <f>'Kalkulation_MS6+1'!$K$44/100*'detail_MS6+1'!BO12</f>
        <v>0</v>
      </c>
      <c r="I614" s="172">
        <f>'Kalkulation_MS6+1'!$K$44/100*'detail_MS6+1'!CB12</f>
        <v>0</v>
      </c>
      <c r="J614" s="206">
        <f t="shared" si="51"/>
        <v>0</v>
      </c>
    </row>
    <row r="615" spans="1:10" outlineLevel="1">
      <c r="A615" s="1">
        <f t="shared" si="52"/>
        <v>0</v>
      </c>
      <c r="C615" s="172">
        <f>'Kalkulation_MS6+1'!$L$44/100*'detail_MS6+1'!B13</f>
        <v>0</v>
      </c>
      <c r="D615" s="172">
        <f>'Kalkulation_MS6+1'!$L$44/100*'detail_MS6+1'!O13</f>
        <v>0</v>
      </c>
      <c r="E615" s="172">
        <f>'Kalkulation_MS6+1'!$L$44/100*'detail_MS6+1'!AB13</f>
        <v>0</v>
      </c>
      <c r="F615" s="172">
        <f>'Kalkulation_MS6+1'!$L$44/100*'detail_MS6+1'!AO13</f>
        <v>0</v>
      </c>
      <c r="G615" s="172">
        <f>'Kalkulation_MS6+1'!$L$44/100*'detail_MS6+1'!BB13</f>
        <v>0</v>
      </c>
      <c r="H615" s="172">
        <f>'Kalkulation_MS6+1'!$L$44/100*'detail_MS6+1'!BO13</f>
        <v>0</v>
      </c>
      <c r="I615" s="172">
        <f>'Kalkulation_MS6+1'!$L$44/100*'detail_MS6+1'!CB13</f>
        <v>0</v>
      </c>
      <c r="J615" s="206">
        <f t="shared" si="51"/>
        <v>0</v>
      </c>
    </row>
    <row r="616" spans="1:10" outlineLevel="1">
      <c r="A616" s="1">
        <f t="shared" si="52"/>
        <v>0</v>
      </c>
      <c r="C616" s="172">
        <f>'Kalkulation_MS6+1'!$M$44/100*'detail_MS6+1'!B14</f>
        <v>0</v>
      </c>
      <c r="D616" s="172">
        <f>'Kalkulation_MS6+1'!$M$44/100*'detail_MS6+1'!O14</f>
        <v>0</v>
      </c>
      <c r="E616" s="172">
        <f>'Kalkulation_MS6+1'!$M$44/100*'detail_MS6+1'!AB14</f>
        <v>0</v>
      </c>
      <c r="F616" s="172">
        <f>'Kalkulation_MS6+1'!$M$44/100*'detail_MS6+1'!AO14</f>
        <v>0</v>
      </c>
      <c r="G616" s="172">
        <f>'Kalkulation_MS6+1'!$M$44/100*'detail_MS6+1'!BB14</f>
        <v>0</v>
      </c>
      <c r="H616" s="172">
        <f>'Kalkulation_MS6+1'!$M$44/100*'detail_MS6+1'!BO14</f>
        <v>0</v>
      </c>
      <c r="I616" s="172">
        <f>'Kalkulation_MS6+1'!$M$44/100*'detail_MS6+1'!CB14</f>
        <v>0</v>
      </c>
      <c r="J616" s="206">
        <f t="shared" si="51"/>
        <v>0</v>
      </c>
    </row>
    <row r="617" spans="1:10" outlineLevel="1">
      <c r="A617" s="1">
        <f t="shared" si="52"/>
        <v>0</v>
      </c>
      <c r="C617" s="172">
        <f>'Kalkulation_MS6+1'!$N$44/100*'detail_MS6+1'!B15</f>
        <v>0</v>
      </c>
      <c r="D617" s="172">
        <f>'Kalkulation_MS6+1'!$N$44/100*'detail_MS6+1'!O15</f>
        <v>0</v>
      </c>
      <c r="E617" s="172">
        <f>'Kalkulation_MS6+1'!$N$44/100*'detail_MS6+1'!AB15</f>
        <v>0</v>
      </c>
      <c r="F617" s="172">
        <f>'Kalkulation_MS6+1'!$N$44/100*'detail_MS6+1'!AO15</f>
        <v>0</v>
      </c>
      <c r="G617" s="172">
        <f>'Kalkulation_MS6+1'!$N$44/100*'detail_MS6+1'!BB15</f>
        <v>0</v>
      </c>
      <c r="H617" s="172">
        <f>'Kalkulation_MS6+1'!$N$44/100*'detail_MS6+1'!BO15</f>
        <v>0</v>
      </c>
      <c r="I617" s="172">
        <f>'Kalkulation_MS6+1'!$N$44/100*'detail_MS6+1'!CB15</f>
        <v>0</v>
      </c>
      <c r="J617" s="206">
        <f t="shared" si="51"/>
        <v>0</v>
      </c>
    </row>
    <row r="618" spans="1:10" outlineLevel="1">
      <c r="A618" s="1">
        <f t="shared" si="52"/>
        <v>0</v>
      </c>
      <c r="C618" s="172">
        <f>'Kalkulation_MS6+1'!$O$44/100*'detail_MS6+1'!B16</f>
        <v>0</v>
      </c>
      <c r="D618" s="172">
        <f>'Kalkulation_MS6+1'!$O$44/100*'detail_MS6+1'!O16</f>
        <v>0</v>
      </c>
      <c r="E618" s="172">
        <f>'Kalkulation_MS6+1'!$O$44/100*'detail_MS6+1'!AB16</f>
        <v>0</v>
      </c>
      <c r="F618" s="172">
        <f>'Kalkulation_MS6+1'!$O$44/100*'detail_MS6+1'!AO16</f>
        <v>0</v>
      </c>
      <c r="G618" s="172">
        <f>'Kalkulation_MS6+1'!$O$44/100*'detail_MS6+1'!BB16</f>
        <v>0</v>
      </c>
      <c r="H618" s="172">
        <f>'Kalkulation_MS6+1'!$O$44/100*'detail_MS6+1'!BO16</f>
        <v>0</v>
      </c>
      <c r="I618" s="172">
        <f>'Kalkulation_MS6+1'!$O$44/100*'detail_MS6+1'!CB16</f>
        <v>0</v>
      </c>
      <c r="J618" s="206">
        <f t="shared" si="51"/>
        <v>0</v>
      </c>
    </row>
    <row r="619" spans="1:10" outlineLevel="1">
      <c r="A619" s="1">
        <f t="shared" si="52"/>
        <v>0</v>
      </c>
      <c r="C619" s="172">
        <f>'Kalkulation_MS6+1'!$P$44/100*'detail_MS6+1'!B17</f>
        <v>0</v>
      </c>
      <c r="D619" s="172">
        <f>'Kalkulation_MS6+1'!$P$44/100*'detail_MS6+1'!O17</f>
        <v>0</v>
      </c>
      <c r="E619" s="172">
        <f>'Kalkulation_MS6+1'!$P$44/100*'detail_MS6+1'!AB17</f>
        <v>0</v>
      </c>
      <c r="F619" s="172">
        <f>'Kalkulation_MS6+1'!$P$44/100*'detail_MS6+1'!AO17</f>
        <v>0</v>
      </c>
      <c r="G619" s="172">
        <f>'Kalkulation_MS6+1'!$P$44/100*'detail_MS6+1'!BB17</f>
        <v>0</v>
      </c>
      <c r="H619" s="172">
        <f>'Kalkulation_MS6+1'!$P$44/100*'detail_MS6+1'!BO17</f>
        <v>0</v>
      </c>
      <c r="I619" s="172">
        <f>'Kalkulation_MS6+1'!$P$44/100*'detail_MS6+1'!CB17</f>
        <v>0</v>
      </c>
      <c r="J619" s="206">
        <f t="shared" ref="J619:J622" si="53">SUM(C619:I619)</f>
        <v>0</v>
      </c>
    </row>
    <row r="620" spans="1:10" outlineLevel="1">
      <c r="A620" s="1">
        <f t="shared" si="52"/>
        <v>0</v>
      </c>
      <c r="C620" s="172">
        <f>'Kalkulation_MS6+1'!$Q$44/100*'detail_MS6+1'!B18</f>
        <v>0</v>
      </c>
      <c r="D620" s="172">
        <f>'Kalkulation_MS6+1'!$Q$44/100*'detail_MS6+1'!O18</f>
        <v>0</v>
      </c>
      <c r="E620" s="172">
        <f>'Kalkulation_MS6+1'!$Q$44/100*'detail_MS6+1'!AB18</f>
        <v>0</v>
      </c>
      <c r="F620" s="172">
        <f>'Kalkulation_MS6+1'!$Q$44/100*'detail_MS6+1'!AO18</f>
        <v>0</v>
      </c>
      <c r="G620" s="172">
        <f>'Kalkulation_MS6+1'!$Q$44/100*'detail_MS6+1'!BB18</f>
        <v>0</v>
      </c>
      <c r="H620" s="172">
        <f>'Kalkulation_MS6+1'!$Q$44/100*'detail_MS6+1'!BO18</f>
        <v>0</v>
      </c>
      <c r="I620" s="172">
        <f>'Kalkulation_MS6+1'!$Q$44/100*'detail_MS6+1'!CB18</f>
        <v>0</v>
      </c>
      <c r="J620" s="206">
        <f t="shared" si="53"/>
        <v>0</v>
      </c>
    </row>
    <row r="621" spans="1:10" outlineLevel="1">
      <c r="A621" s="1">
        <f t="shared" si="52"/>
        <v>0</v>
      </c>
      <c r="C621" s="172">
        <f>'Kalkulation_MS6+1'!$R$44/100*'detail_MS6+1'!B19</f>
        <v>0</v>
      </c>
      <c r="D621" s="172">
        <f>'Kalkulation_MS6+1'!$R$44/100*'detail_MS6+1'!O19</f>
        <v>0</v>
      </c>
      <c r="E621" s="172">
        <f>'Kalkulation_MS6+1'!$R$44/100*'detail_MS6+1'!AB19</f>
        <v>0</v>
      </c>
      <c r="F621" s="172">
        <f>'Kalkulation_MS6+1'!$R$44/100*'detail_MS6+1'!AO19</f>
        <v>0</v>
      </c>
      <c r="G621" s="172">
        <f>'Kalkulation_MS6+1'!$R$44/100*'detail_MS6+1'!BB19</f>
        <v>0</v>
      </c>
      <c r="H621" s="172">
        <f>'Kalkulation_MS6+1'!$R$44/100*'detail_MS6+1'!BO19</f>
        <v>0</v>
      </c>
      <c r="I621" s="172">
        <f>'Kalkulation_MS6+1'!$R$44/100*'detail_MS6+1'!CB19</f>
        <v>0</v>
      </c>
      <c r="J621" s="206">
        <f t="shared" si="53"/>
        <v>0</v>
      </c>
    </row>
    <row r="622" spans="1:10" outlineLevel="1">
      <c r="A622" s="1">
        <f t="shared" si="52"/>
        <v>0</v>
      </c>
      <c r="C622" s="172">
        <f>'Kalkulation_MS6+1'!$S$44/100*'detail_MS6+1'!$B20</f>
        <v>0</v>
      </c>
      <c r="D622" s="172">
        <f>'Kalkulation_MS6+1'!$S$44/100*'detail_MS6+1'!$O20</f>
        <v>0</v>
      </c>
      <c r="E622" s="172">
        <f>'Kalkulation_MS6+1'!$S$44/100*'detail_MS6+1'!$AB20</f>
        <v>0</v>
      </c>
      <c r="F622" s="172">
        <f>'Kalkulation_MS6+1'!$S$44/100*'detail_MS6+1'!$AO20</f>
        <v>0</v>
      </c>
      <c r="G622" s="172">
        <f>'Kalkulation_MS6+1'!$S$44/100*'detail_MS6+1'!$BB20</f>
        <v>0</v>
      </c>
      <c r="H622" s="172">
        <f>'Kalkulation_MS6+1'!$S$44/100*'detail_MS6+1'!$BO20</f>
        <v>0</v>
      </c>
      <c r="I622" s="172">
        <f>'Kalkulation_MS6+1'!$S$44/100*'detail_MS6+1'!$CB20</f>
        <v>0</v>
      </c>
      <c r="J622" s="206">
        <f t="shared" si="53"/>
        <v>0</v>
      </c>
    </row>
    <row r="623" spans="1:10" outlineLevel="1">
      <c r="A623" s="1">
        <f t="shared" si="52"/>
        <v>0</v>
      </c>
      <c r="C623" s="172">
        <f>'Kalkulation_MS6+1'!$T$44/100*'detail_MS6+1'!$B21</f>
        <v>0</v>
      </c>
      <c r="D623" s="172">
        <f>'Kalkulation_MS6+1'!$T$44/100*'detail_MS6+1'!$O21</f>
        <v>0</v>
      </c>
      <c r="E623" s="172">
        <f>'Kalkulation_MS6+1'!$T$44/100*'detail_MS6+1'!$AB21</f>
        <v>0</v>
      </c>
      <c r="F623" s="172">
        <f>'Kalkulation_MS6+1'!$T$44/100*'detail_MS6+1'!$AO21</f>
        <v>0</v>
      </c>
      <c r="G623" s="172">
        <f>'Kalkulation_MS6+1'!$T$44/100*'detail_MS6+1'!$BB21</f>
        <v>0</v>
      </c>
      <c r="H623" s="172">
        <f>'Kalkulation_MS6+1'!$T$44/100*'detail_MS6+1'!$BO21</f>
        <v>0</v>
      </c>
      <c r="I623" s="172">
        <f>'Kalkulation_MS6+1'!$T$44/100*'detail_MS6+1'!$CB21</f>
        <v>0</v>
      </c>
      <c r="J623" s="206">
        <f t="shared" ref="J623:J648" si="54">SUM(C623:I623)</f>
        <v>0</v>
      </c>
    </row>
    <row r="624" spans="1:10" outlineLevel="1">
      <c r="A624" s="1">
        <f t="shared" si="52"/>
        <v>0</v>
      </c>
      <c r="C624" s="172">
        <f>'Kalkulation_MS6+1'!$U$44/100*'detail_MS6+1'!$B22</f>
        <v>0</v>
      </c>
      <c r="D624" s="172">
        <f>'Kalkulation_MS6+1'!$U$44/100*'detail_MS6+1'!$O22</f>
        <v>0</v>
      </c>
      <c r="E624" s="172">
        <f>'Kalkulation_MS6+1'!$U$44/100*'detail_MS6+1'!$AB22</f>
        <v>0</v>
      </c>
      <c r="F624" s="172">
        <f>'Kalkulation_MS6+1'!$U$44/100*'detail_MS6+1'!$AO22</f>
        <v>0</v>
      </c>
      <c r="G624" s="172">
        <f>'Kalkulation_MS6+1'!$U$44/100*'detail_MS6+1'!$BB22</f>
        <v>0</v>
      </c>
      <c r="H624" s="172">
        <f>'Kalkulation_MS6+1'!$U$44/100*'detail_MS6+1'!$BO22</f>
        <v>0</v>
      </c>
      <c r="I624" s="172">
        <f>'Kalkulation_MS6+1'!$U$44/100*'detail_MS6+1'!$CB22</f>
        <v>0</v>
      </c>
      <c r="J624" s="206">
        <f t="shared" si="54"/>
        <v>0</v>
      </c>
    </row>
    <row r="625" spans="1:10" outlineLevel="1">
      <c r="A625" s="1">
        <f t="shared" si="52"/>
        <v>0</v>
      </c>
      <c r="C625" s="172">
        <f>'Kalkulation_MS6+1'!$V$44/100*'detail_MS6+1'!$B23</f>
        <v>0</v>
      </c>
      <c r="D625" s="172">
        <f>'Kalkulation_MS6+1'!$V$44/100*'detail_MS6+1'!$O23</f>
        <v>0</v>
      </c>
      <c r="E625" s="172">
        <f>'Kalkulation_MS6+1'!$V$44/100*'detail_MS6+1'!$AB23</f>
        <v>0</v>
      </c>
      <c r="F625" s="172">
        <f>'Kalkulation_MS6+1'!$V$44/100*'detail_MS6+1'!$AO23</f>
        <v>0</v>
      </c>
      <c r="G625" s="172">
        <f>'Kalkulation_MS6+1'!$V$44/100*'detail_MS6+1'!$BB23</f>
        <v>0</v>
      </c>
      <c r="H625" s="172">
        <f>'Kalkulation_MS6+1'!$V$44/100*'detail_MS6+1'!$BO23</f>
        <v>0</v>
      </c>
      <c r="I625" s="172">
        <f>'Kalkulation_MS6+1'!$V$44/100*'detail_MS6+1'!$CB23</f>
        <v>0</v>
      </c>
      <c r="J625" s="206">
        <f t="shared" si="54"/>
        <v>0</v>
      </c>
    </row>
    <row r="626" spans="1:10" outlineLevel="1">
      <c r="A626" s="1">
        <f t="shared" si="52"/>
        <v>0</v>
      </c>
      <c r="C626" s="172">
        <f>'Kalkulation_MS6+1'!$W$44/100*'detail_MS6+1'!$B24</f>
        <v>0</v>
      </c>
      <c r="D626" s="172">
        <f>'Kalkulation_MS6+1'!$W$44/100*'detail_MS6+1'!$O24</f>
        <v>0</v>
      </c>
      <c r="E626" s="172">
        <f>'Kalkulation_MS6+1'!$W$44/100*'detail_MS6+1'!$AB24</f>
        <v>0</v>
      </c>
      <c r="F626" s="172">
        <f>'Kalkulation_MS6+1'!$W$44/100*'detail_MS6+1'!$AO24</f>
        <v>0</v>
      </c>
      <c r="G626" s="172">
        <f>'Kalkulation_MS6+1'!$W$44/100*'detail_MS6+1'!$BB24</f>
        <v>0</v>
      </c>
      <c r="H626" s="172">
        <f>'Kalkulation_MS6+1'!$W$44/100*'detail_MS6+1'!$BO24</f>
        <v>0</v>
      </c>
      <c r="I626" s="172">
        <f>'Kalkulation_MS6+1'!$W$44/100*'detail_MS6+1'!$CB24</f>
        <v>0</v>
      </c>
      <c r="J626" s="206">
        <f t="shared" si="54"/>
        <v>0</v>
      </c>
    </row>
    <row r="627" spans="1:10" outlineLevel="1">
      <c r="A627" s="1">
        <f t="shared" si="52"/>
        <v>0</v>
      </c>
      <c r="C627" s="172">
        <f>'Kalkulation_MS6+1'!$X$44/100*'detail_MS6+1'!$B25</f>
        <v>0</v>
      </c>
      <c r="D627" s="172">
        <f>'Kalkulation_MS6+1'!$X$44/100*'detail_MS6+1'!$O25</f>
        <v>0</v>
      </c>
      <c r="E627" s="172">
        <f>'Kalkulation_MS6+1'!$X$44/100*'detail_MS6+1'!$AB25</f>
        <v>0</v>
      </c>
      <c r="F627" s="172">
        <f>'Kalkulation_MS6+1'!$X$44/100*'detail_MS6+1'!$AO25</f>
        <v>0</v>
      </c>
      <c r="G627" s="172">
        <f>'Kalkulation_MS6+1'!$X$44/100*'detail_MS6+1'!$BB25</f>
        <v>0</v>
      </c>
      <c r="H627" s="172">
        <f>'Kalkulation_MS6+1'!$X$44/100*'detail_MS6+1'!$BO25</f>
        <v>0</v>
      </c>
      <c r="I627" s="172">
        <f>'Kalkulation_MS6+1'!$X$44/100*'detail_MS6+1'!$CB25</f>
        <v>0</v>
      </c>
      <c r="J627" s="206">
        <f t="shared" si="54"/>
        <v>0</v>
      </c>
    </row>
    <row r="628" spans="1:10" outlineLevel="1">
      <c r="A628" s="1">
        <f t="shared" si="52"/>
        <v>0</v>
      </c>
      <c r="C628" s="172">
        <f>'Kalkulation_MS6+1'!$Y$44/100*'detail_MS6+1'!$B26</f>
        <v>0</v>
      </c>
      <c r="D628" s="172">
        <f>'Kalkulation_MS6+1'!$Y$44/100*'detail_MS6+1'!$O26</f>
        <v>0</v>
      </c>
      <c r="E628" s="172">
        <f>'Kalkulation_MS6+1'!$Y$44/100*'detail_MS6+1'!$AB26</f>
        <v>0</v>
      </c>
      <c r="F628" s="172">
        <f>'Kalkulation_MS6+1'!$Y$44/100*'detail_MS6+1'!$AO26</f>
        <v>0</v>
      </c>
      <c r="G628" s="172">
        <f>'Kalkulation_MS6+1'!$Y$44/100*'detail_MS6+1'!$BB26</f>
        <v>0</v>
      </c>
      <c r="H628" s="172">
        <f>'Kalkulation_MS6+1'!$Y$44/100*'detail_MS6+1'!$BO26</f>
        <v>0</v>
      </c>
      <c r="I628" s="172">
        <f>'Kalkulation_MS6+1'!$Y$44/100*'detail_MS6+1'!$CB26</f>
        <v>0</v>
      </c>
      <c r="J628" s="206">
        <f t="shared" si="54"/>
        <v>0</v>
      </c>
    </row>
    <row r="629" spans="1:10" outlineLevel="1">
      <c r="A629" s="1">
        <f t="shared" si="52"/>
        <v>0</v>
      </c>
      <c r="C629" s="172">
        <f>'Kalkulation_MS6+1'!$Z$44/100*'detail_MS6+1'!$B27</f>
        <v>0</v>
      </c>
      <c r="D629" s="172">
        <f>'Kalkulation_MS6+1'!$Z$44/100*'detail_MS6+1'!$O27</f>
        <v>0</v>
      </c>
      <c r="E629" s="172">
        <f>'Kalkulation_MS6+1'!$Z$44/100*'detail_MS6+1'!$AB27</f>
        <v>0</v>
      </c>
      <c r="F629" s="172">
        <f>'Kalkulation_MS6+1'!$Z$44/100*'detail_MS6+1'!$AO27</f>
        <v>0</v>
      </c>
      <c r="G629" s="172">
        <f>'Kalkulation_MS6+1'!$Z$44/100*'detail_MS6+1'!$BB27</f>
        <v>0</v>
      </c>
      <c r="H629" s="172">
        <f>'Kalkulation_MS6+1'!$Z$44/100*'detail_MS6+1'!$BO27</f>
        <v>0</v>
      </c>
      <c r="I629" s="172">
        <f>'Kalkulation_MS6+1'!$Z$44/100*'detail_MS6+1'!$CB27</f>
        <v>0</v>
      </c>
      <c r="J629" s="206">
        <f t="shared" si="54"/>
        <v>0</v>
      </c>
    </row>
    <row r="630" spans="1:10" outlineLevel="1">
      <c r="A630" s="1">
        <f t="shared" si="52"/>
        <v>0</v>
      </c>
      <c r="C630" s="172">
        <f>'Kalkulation_MS6+1'!$AA$44/100*'detail_MS6+1'!$B28</f>
        <v>0</v>
      </c>
      <c r="D630" s="172">
        <f>'Kalkulation_MS6+1'!$AA$44/100*'detail_MS6+1'!$O28</f>
        <v>0</v>
      </c>
      <c r="E630" s="172">
        <f>'Kalkulation_MS6+1'!$AA$44/100*'detail_MS6+1'!$AB28</f>
        <v>0</v>
      </c>
      <c r="F630" s="172">
        <f>'Kalkulation_MS6+1'!$AA$44/100*'detail_MS6+1'!$AO28</f>
        <v>0</v>
      </c>
      <c r="G630" s="172">
        <f>'Kalkulation_MS6+1'!$AA$44/100*'detail_MS6+1'!$BB28</f>
        <v>0</v>
      </c>
      <c r="H630" s="172">
        <f>'Kalkulation_MS6+1'!$AA$44/100*'detail_MS6+1'!$BO28</f>
        <v>0</v>
      </c>
      <c r="I630" s="172">
        <f>'Kalkulation_MS6+1'!$AA$44/100*'detail_MS6+1'!$CB28</f>
        <v>0</v>
      </c>
      <c r="J630" s="206">
        <f t="shared" si="54"/>
        <v>0</v>
      </c>
    </row>
    <row r="631" spans="1:10" outlineLevel="1">
      <c r="A631" s="1">
        <f t="shared" si="52"/>
        <v>0</v>
      </c>
      <c r="C631" s="172">
        <f>'Kalkulation_MS6+1'!$AB$44/100*'detail_MS6+1'!$B29</f>
        <v>0</v>
      </c>
      <c r="D631" s="172">
        <f>'Kalkulation_MS6+1'!$AB$44/100*'detail_MS6+1'!$O29</f>
        <v>0</v>
      </c>
      <c r="E631" s="172">
        <f>'Kalkulation_MS6+1'!$AB$44/100*'detail_MS6+1'!$AB29</f>
        <v>0</v>
      </c>
      <c r="F631" s="172">
        <f>'Kalkulation_MS6+1'!$AB$44/100*'detail_MS6+1'!$AO29</f>
        <v>0</v>
      </c>
      <c r="G631" s="172">
        <f>'Kalkulation_MS6+1'!$AB$44/100*'detail_MS6+1'!$BB29</f>
        <v>0</v>
      </c>
      <c r="H631" s="172">
        <f>'Kalkulation_MS6+1'!$AB$44/100*'detail_MS6+1'!$BO29</f>
        <v>0</v>
      </c>
      <c r="I631" s="172">
        <f>'Kalkulation_MS6+1'!$AB$44/100*'detail_MS6+1'!$CB29</f>
        <v>0</v>
      </c>
      <c r="J631" s="206">
        <f t="shared" si="54"/>
        <v>0</v>
      </c>
    </row>
    <row r="632" spans="1:10" outlineLevel="1">
      <c r="A632" s="1">
        <f t="shared" si="52"/>
        <v>0</v>
      </c>
      <c r="C632" s="172">
        <f>'Kalkulation_MS6+1'!$AC$44/100*'detail_MS6+1'!$B30</f>
        <v>0</v>
      </c>
      <c r="D632" s="172">
        <f>'Kalkulation_MS6+1'!$AC$44/100*'detail_MS6+1'!$O30</f>
        <v>0</v>
      </c>
      <c r="E632" s="172">
        <f>'Kalkulation_MS6+1'!$AC$44/100*'detail_MS6+1'!$AB30</f>
        <v>0</v>
      </c>
      <c r="F632" s="172">
        <f>'Kalkulation_MS6+1'!$AC$44/100*'detail_MS6+1'!$AO30</f>
        <v>0</v>
      </c>
      <c r="G632" s="172">
        <f>'Kalkulation_MS6+1'!$AC$44/100*'detail_MS6+1'!$BB30</f>
        <v>0</v>
      </c>
      <c r="H632" s="172">
        <f>'Kalkulation_MS6+1'!$AC$44/100*'detail_MS6+1'!$BO30</f>
        <v>0</v>
      </c>
      <c r="I632" s="172">
        <f>'Kalkulation_MS6+1'!$AC$44/100*'detail_MS6+1'!$CB30</f>
        <v>0</v>
      </c>
      <c r="J632" s="206">
        <f t="shared" si="54"/>
        <v>0</v>
      </c>
    </row>
    <row r="633" spans="1:10" outlineLevel="1">
      <c r="A633" s="1">
        <f t="shared" si="52"/>
        <v>0</v>
      </c>
      <c r="C633" s="172">
        <f>'Kalkulation_MS6+1'!$AD$44/100*'detail_MS6+1'!$B31</f>
        <v>0</v>
      </c>
      <c r="D633" s="172">
        <f>'Kalkulation_MS6+1'!$AD$44/100*'detail_MS6+1'!$O31</f>
        <v>0</v>
      </c>
      <c r="E633" s="172">
        <f>'Kalkulation_MS6+1'!$AD$44/100*'detail_MS6+1'!$AB31</f>
        <v>0</v>
      </c>
      <c r="F633" s="172">
        <f>'Kalkulation_MS6+1'!$AD$44/100*'detail_MS6+1'!$AO31</f>
        <v>0</v>
      </c>
      <c r="G633" s="172">
        <f>'Kalkulation_MS6+1'!$AD$44/100*'detail_MS6+1'!$BB31</f>
        <v>0</v>
      </c>
      <c r="H633" s="172">
        <f>'Kalkulation_MS6+1'!$AD$44/100*'detail_MS6+1'!$BO31</f>
        <v>0</v>
      </c>
      <c r="I633" s="172">
        <f>'Kalkulation_MS6+1'!$AD$44/100*'detail_MS6+1'!$CB31</f>
        <v>0</v>
      </c>
      <c r="J633" s="206">
        <f t="shared" si="54"/>
        <v>0</v>
      </c>
    </row>
    <row r="634" spans="1:10" outlineLevel="1">
      <c r="A634" s="1">
        <f t="shared" si="52"/>
        <v>0</v>
      </c>
      <c r="C634" s="172">
        <f>'Kalkulation_MS6+1'!$AE$44/100*'detail_MS6+1'!$B32</f>
        <v>0</v>
      </c>
      <c r="D634" s="172">
        <f>'Kalkulation_MS6+1'!$AE$44/100*'detail_MS6+1'!$O32</f>
        <v>0</v>
      </c>
      <c r="E634" s="172">
        <f>'Kalkulation_MS6+1'!$AE$44/100*'detail_MS6+1'!$AB32</f>
        <v>0</v>
      </c>
      <c r="F634" s="172">
        <f>'Kalkulation_MS6+1'!$AE$44/100*'detail_MS6+1'!$AO32</f>
        <v>0</v>
      </c>
      <c r="G634" s="172">
        <f>'Kalkulation_MS6+1'!$AE$44/100*'detail_MS6+1'!$BB32</f>
        <v>0</v>
      </c>
      <c r="H634" s="172">
        <f>'Kalkulation_MS6+1'!$AE$44/100*'detail_MS6+1'!$BO32</f>
        <v>0</v>
      </c>
      <c r="I634" s="172">
        <f>'Kalkulation_MS6+1'!$AE$44/100*'detail_MS6+1'!$CB32</f>
        <v>0</v>
      </c>
      <c r="J634" s="206">
        <f t="shared" si="54"/>
        <v>0</v>
      </c>
    </row>
    <row r="635" spans="1:10" outlineLevel="1">
      <c r="A635" s="1">
        <f t="shared" si="52"/>
        <v>0</v>
      </c>
      <c r="C635" s="172">
        <f>'Kalkulation_MS6+1'!$AF$44/100*'detail_MS6+1'!$B33</f>
        <v>0</v>
      </c>
      <c r="D635" s="172">
        <f>'Kalkulation_MS6+1'!$AF$44/100*'detail_MS6+1'!$O33</f>
        <v>0</v>
      </c>
      <c r="E635" s="172">
        <f>'Kalkulation_MS6+1'!$AF$44/100*'detail_MS6+1'!$AB33</f>
        <v>0</v>
      </c>
      <c r="F635" s="172">
        <f>'Kalkulation_MS6+1'!$AF$44/100*'detail_MS6+1'!$AO33</f>
        <v>0</v>
      </c>
      <c r="G635" s="172">
        <f>'Kalkulation_MS6+1'!$AF$44/100*'detail_MS6+1'!$BB33</f>
        <v>0</v>
      </c>
      <c r="H635" s="172">
        <f>'Kalkulation_MS6+1'!$AF$44/100*'detail_MS6+1'!$BO33</f>
        <v>0</v>
      </c>
      <c r="I635" s="172">
        <f>'Kalkulation_MS6+1'!$AF$44/100*'detail_MS6+1'!$CB33</f>
        <v>0</v>
      </c>
      <c r="J635" s="206">
        <f t="shared" si="54"/>
        <v>0</v>
      </c>
    </row>
    <row r="636" spans="1:10" outlineLevel="1">
      <c r="A636" s="1">
        <f t="shared" si="52"/>
        <v>0</v>
      </c>
      <c r="C636" s="172">
        <f>'Kalkulation_MS6+1'!$AG$44/100*'detail_MS6+1'!$B34</f>
        <v>0</v>
      </c>
      <c r="D636" s="172">
        <f>'Kalkulation_MS6+1'!$AG$44/100*'detail_MS6+1'!$O34</f>
        <v>0</v>
      </c>
      <c r="E636" s="172">
        <f>'Kalkulation_MS6+1'!$AG$44/100*'detail_MS6+1'!$AB34</f>
        <v>0</v>
      </c>
      <c r="F636" s="172">
        <f>'Kalkulation_MS6+1'!$AG$44/100*'detail_MS6+1'!$AO34</f>
        <v>0</v>
      </c>
      <c r="G636" s="172">
        <f>'Kalkulation_MS6+1'!$AG$44/100*'detail_MS6+1'!$BB34</f>
        <v>0</v>
      </c>
      <c r="H636" s="172">
        <f>'Kalkulation_MS6+1'!$AG$44/100*'detail_MS6+1'!$BO34</f>
        <v>0</v>
      </c>
      <c r="I636" s="172">
        <f>'Kalkulation_MS6+1'!$AG$44/100*'detail_MS6+1'!$CB34</f>
        <v>0</v>
      </c>
      <c r="J636" s="206">
        <f t="shared" si="54"/>
        <v>0</v>
      </c>
    </row>
    <row r="637" spans="1:10" outlineLevel="1">
      <c r="A637" s="1">
        <f t="shared" si="52"/>
        <v>0</v>
      </c>
      <c r="C637" s="172">
        <f>'Kalkulation_MS6+1'!$AH$44/100*'detail_MS6+1'!$B35</f>
        <v>0</v>
      </c>
      <c r="D637" s="172">
        <f>'Kalkulation_MS6+1'!$AH$44/100*'detail_MS6+1'!$O35</f>
        <v>0</v>
      </c>
      <c r="E637" s="172">
        <f>'Kalkulation_MS6+1'!$AH$44/100*'detail_MS6+1'!$AB35</f>
        <v>0</v>
      </c>
      <c r="F637" s="172">
        <f>'Kalkulation_MS6+1'!$AH$44/100*'detail_MS6+1'!$AO35</f>
        <v>0</v>
      </c>
      <c r="G637" s="172">
        <f>'Kalkulation_MS6+1'!$AH$44/100*'detail_MS6+1'!$BB35</f>
        <v>0</v>
      </c>
      <c r="H637" s="172">
        <f>'Kalkulation_MS6+1'!$AH$44/100*'detail_MS6+1'!$BO35</f>
        <v>0</v>
      </c>
      <c r="I637" s="172">
        <f>'Kalkulation_MS6+1'!$AH$44/100*'detail_MS6+1'!$CB35</f>
        <v>0</v>
      </c>
      <c r="J637" s="206">
        <f t="shared" si="54"/>
        <v>0</v>
      </c>
    </row>
    <row r="638" spans="1:10" outlineLevel="1">
      <c r="A638" s="1">
        <f t="shared" si="52"/>
        <v>0</v>
      </c>
      <c r="C638" s="172">
        <f>'Kalkulation_MS6+1'!$AI$44/100*'detail_MS6+1'!$B36</f>
        <v>0</v>
      </c>
      <c r="D638" s="172">
        <f>'Kalkulation_MS6+1'!$AI$44/100*'detail_MS6+1'!$O36</f>
        <v>0</v>
      </c>
      <c r="E638" s="172">
        <f>'Kalkulation_MS6+1'!$AI$44/100*'detail_MS6+1'!$AB36</f>
        <v>0</v>
      </c>
      <c r="F638" s="172">
        <f>'Kalkulation_MS6+1'!$AI$44/100*'detail_MS6+1'!$AO36</f>
        <v>0</v>
      </c>
      <c r="G638" s="172">
        <f>'Kalkulation_MS6+1'!$AI$44/100*'detail_MS6+1'!$BB36</f>
        <v>0</v>
      </c>
      <c r="H638" s="172">
        <f>'Kalkulation_MS6+1'!$AI$44/100*'detail_MS6+1'!$BO36</f>
        <v>0</v>
      </c>
      <c r="I638" s="172">
        <f>'Kalkulation_MS6+1'!$AI$44/100*'detail_MS6+1'!$CB36</f>
        <v>0</v>
      </c>
      <c r="J638" s="206">
        <f t="shared" si="54"/>
        <v>0</v>
      </c>
    </row>
    <row r="639" spans="1:10" outlineLevel="1">
      <c r="A639" s="1">
        <f t="shared" si="52"/>
        <v>0</v>
      </c>
      <c r="C639" s="172">
        <f>'Kalkulation_MS6+1'!$AJ$44/100*'detail_MS6+1'!$B37</f>
        <v>0</v>
      </c>
      <c r="D639" s="172">
        <f>'Kalkulation_MS6+1'!$AJ$44/100*'detail_MS6+1'!$O37</f>
        <v>0</v>
      </c>
      <c r="E639" s="172">
        <f>'Kalkulation_MS6+1'!$AJ$44/100*'detail_MS6+1'!$AB37</f>
        <v>0</v>
      </c>
      <c r="F639" s="172">
        <f>'Kalkulation_MS6+1'!$AJ$44/100*'detail_MS6+1'!$AO37</f>
        <v>0</v>
      </c>
      <c r="G639" s="172">
        <f>'Kalkulation_MS6+1'!$AJ$44/100*'detail_MS6+1'!$BB37</f>
        <v>0</v>
      </c>
      <c r="H639" s="172">
        <f>'Kalkulation_MS6+1'!$AJ$44/100*'detail_MS6+1'!$BO37</f>
        <v>0</v>
      </c>
      <c r="I639" s="172">
        <f>'Kalkulation_MS6+1'!$AJ$44/100*'detail_MS6+1'!$CB37</f>
        <v>0</v>
      </c>
      <c r="J639" s="206">
        <f t="shared" si="54"/>
        <v>0</v>
      </c>
    </row>
    <row r="640" spans="1:10" outlineLevel="1">
      <c r="A640" s="1">
        <f t="shared" si="52"/>
        <v>0</v>
      </c>
      <c r="C640" s="172">
        <f>'Kalkulation_MS6+1'!$AK$44/100*'detail_MS6+1'!$B38</f>
        <v>0</v>
      </c>
      <c r="D640" s="172">
        <f>'Kalkulation_MS6+1'!$AK$44/100*'detail_MS6+1'!$O38</f>
        <v>0</v>
      </c>
      <c r="E640" s="172">
        <f>'Kalkulation_MS6+1'!$AK$44/100*'detail_MS6+1'!$AB38</f>
        <v>0</v>
      </c>
      <c r="F640" s="172">
        <f>'Kalkulation_MS6+1'!$AK$44/100*'detail_MS6+1'!$AO38</f>
        <v>0</v>
      </c>
      <c r="G640" s="172">
        <f>'Kalkulation_MS6+1'!$AK$44/100*'detail_MS6+1'!$BB38</f>
        <v>0</v>
      </c>
      <c r="H640" s="172">
        <f>'Kalkulation_MS6+1'!$AK$44/100*'detail_MS6+1'!$BO38</f>
        <v>0</v>
      </c>
      <c r="I640" s="172">
        <f>'Kalkulation_MS6+1'!$AK$44/100*'detail_MS6+1'!$CB38</f>
        <v>0</v>
      </c>
      <c r="J640" s="206">
        <f t="shared" si="54"/>
        <v>0</v>
      </c>
    </row>
    <row r="641" spans="1:10" outlineLevel="1">
      <c r="A641" s="1">
        <f t="shared" si="52"/>
        <v>0</v>
      </c>
      <c r="C641" s="172">
        <f>'Kalkulation_MS6+1'!$AL$44/100*'detail_MS6+1'!$B39</f>
        <v>0</v>
      </c>
      <c r="D641" s="172">
        <f>'Kalkulation_MS6+1'!$AL$44/100*'detail_MS6+1'!$O39</f>
        <v>0</v>
      </c>
      <c r="E641" s="172">
        <f>'Kalkulation_MS6+1'!$AL$44/100*'detail_MS6+1'!$AB39</f>
        <v>0</v>
      </c>
      <c r="F641" s="172">
        <f>'Kalkulation_MS6+1'!$AL$44/100*'detail_MS6+1'!$AO39</f>
        <v>0</v>
      </c>
      <c r="G641" s="172">
        <f>'Kalkulation_MS6+1'!$AL$44/100*'detail_MS6+1'!$BB39</f>
        <v>0</v>
      </c>
      <c r="H641" s="172">
        <f>'Kalkulation_MS6+1'!$AL$44/100*'detail_MS6+1'!$BO39</f>
        <v>0</v>
      </c>
      <c r="I641" s="172">
        <f>'Kalkulation_MS6+1'!$AL$44/100*'detail_MS6+1'!$CB39</f>
        <v>0</v>
      </c>
      <c r="J641" s="206">
        <f t="shared" si="54"/>
        <v>0</v>
      </c>
    </row>
    <row r="642" spans="1:10" outlineLevel="1">
      <c r="A642" s="1">
        <f t="shared" si="52"/>
        <v>0</v>
      </c>
      <c r="C642" s="172">
        <f>'Kalkulation_MS6+1'!$AM$44/100*'detail_MS6+1'!$B40</f>
        <v>0</v>
      </c>
      <c r="D642" s="172">
        <f>'Kalkulation_MS6+1'!$AM$44/100*'detail_MS6+1'!$O40</f>
        <v>0</v>
      </c>
      <c r="E642" s="172">
        <f>'Kalkulation_MS6+1'!$AM$44/100*'detail_MS6+1'!$AB40</f>
        <v>0</v>
      </c>
      <c r="F642" s="172">
        <f>'Kalkulation_MS6+1'!$AM$44/100*'detail_MS6+1'!$AO40</f>
        <v>0</v>
      </c>
      <c r="G642" s="172">
        <f>'Kalkulation_MS6+1'!$AM$44/100*'detail_MS6+1'!$BB40</f>
        <v>0</v>
      </c>
      <c r="H642" s="172">
        <f>'Kalkulation_MS6+1'!$AM$44/100*'detail_MS6+1'!$BO40</f>
        <v>0</v>
      </c>
      <c r="I642" s="172">
        <f>'Kalkulation_MS6+1'!$AM$44/100*'detail_MS6+1'!$CB40</f>
        <v>0</v>
      </c>
      <c r="J642" s="206">
        <f t="shared" si="54"/>
        <v>0</v>
      </c>
    </row>
    <row r="643" spans="1:10" outlineLevel="1">
      <c r="A643" s="1">
        <f t="shared" si="52"/>
        <v>0</v>
      </c>
      <c r="C643" s="172">
        <f>'Kalkulation_MS6+1'!$AN$44/100*'detail_MS6+1'!$B41</f>
        <v>0</v>
      </c>
      <c r="D643" s="172">
        <f>'Kalkulation_MS6+1'!$AN$44/100*'detail_MS6+1'!$O41</f>
        <v>0</v>
      </c>
      <c r="E643" s="172">
        <f>'Kalkulation_MS6+1'!$AN$44/100*'detail_MS6+1'!$AB41</f>
        <v>0</v>
      </c>
      <c r="F643" s="172">
        <f>'Kalkulation_MS6+1'!$AN$44/100*'detail_MS6+1'!$AO41</f>
        <v>0</v>
      </c>
      <c r="G643" s="172">
        <f>'Kalkulation_MS6+1'!$AN$44/100*'detail_MS6+1'!$BB41</f>
        <v>0</v>
      </c>
      <c r="H643" s="172">
        <f>'Kalkulation_MS6+1'!$AN$44/100*'detail_MS6+1'!$BO41</f>
        <v>0</v>
      </c>
      <c r="I643" s="172">
        <f>'Kalkulation_MS6+1'!$AN$44/100*'detail_MS6+1'!$CB41</f>
        <v>0</v>
      </c>
      <c r="J643" s="206">
        <f t="shared" si="54"/>
        <v>0</v>
      </c>
    </row>
    <row r="644" spans="1:10" outlineLevel="1">
      <c r="A644" s="1">
        <f t="shared" si="52"/>
        <v>0</v>
      </c>
      <c r="C644" s="172">
        <f>'Kalkulation_MS6+1'!$AO$44/100*'detail_MS6+1'!$B42</f>
        <v>0</v>
      </c>
      <c r="D644" s="172">
        <f>'Kalkulation_MS6+1'!$AO$44/100*'detail_MS6+1'!$O42</f>
        <v>0</v>
      </c>
      <c r="E644" s="172">
        <f>'Kalkulation_MS6+1'!$AO$44/100*'detail_MS6+1'!$AB42</f>
        <v>0</v>
      </c>
      <c r="F644" s="172">
        <f>'Kalkulation_MS6+1'!$AO$44/100*'detail_MS6+1'!$AO42</f>
        <v>0</v>
      </c>
      <c r="G644" s="172">
        <f>'Kalkulation_MS6+1'!$AO$44/100*'detail_MS6+1'!$BB42</f>
        <v>0</v>
      </c>
      <c r="H644" s="172">
        <f>'Kalkulation_MS6+1'!$AO$44/100*'detail_MS6+1'!$BO42</f>
        <v>0</v>
      </c>
      <c r="I644" s="172">
        <f>'Kalkulation_MS6+1'!$AO$44/100*'detail_MS6+1'!$CB42</f>
        <v>0</v>
      </c>
      <c r="J644" s="206">
        <f t="shared" si="54"/>
        <v>0</v>
      </c>
    </row>
    <row r="645" spans="1:10" outlineLevel="1">
      <c r="A645" s="1">
        <f t="shared" si="52"/>
        <v>0</v>
      </c>
      <c r="C645" s="172">
        <f>'Kalkulation_MS6+1'!$AP$44/100*'detail_MS6+1'!$B43</f>
        <v>0</v>
      </c>
      <c r="D645" s="172">
        <f>'Kalkulation_MS6+1'!$AP$44/100*'detail_MS6+1'!$O43</f>
        <v>0</v>
      </c>
      <c r="E645" s="172">
        <f>'Kalkulation_MS6+1'!$AP$44/100*'detail_MS6+1'!$AB43</f>
        <v>0</v>
      </c>
      <c r="F645" s="172">
        <f>'Kalkulation_MS6+1'!$AP$44/100*'detail_MS6+1'!$AO43</f>
        <v>0</v>
      </c>
      <c r="G645" s="172">
        <f>'Kalkulation_MS6+1'!$AP$44/100*'detail_MS6+1'!$BB43</f>
        <v>0</v>
      </c>
      <c r="H645" s="172">
        <f>'Kalkulation_MS6+1'!$AP$44/100*'detail_MS6+1'!$BO43</f>
        <v>0</v>
      </c>
      <c r="I645" s="172">
        <f>'Kalkulation_MS6+1'!$AP$44/100*'detail_MS6+1'!$CB43</f>
        <v>0</v>
      </c>
      <c r="J645" s="206">
        <f t="shared" si="54"/>
        <v>0</v>
      </c>
    </row>
    <row r="646" spans="1:10" outlineLevel="1">
      <c r="A646" s="1">
        <f t="shared" si="52"/>
        <v>0</v>
      </c>
      <c r="C646" s="172">
        <f>'Kalkulation_MS6+1'!$AQ$44/100*'detail_MS6+1'!$B44</f>
        <v>0</v>
      </c>
      <c r="D646" s="172">
        <f>'Kalkulation_MS6+1'!$AQ$44/100*'detail_MS6+1'!$O44</f>
        <v>0</v>
      </c>
      <c r="E646" s="172">
        <f>'Kalkulation_MS6+1'!$AQ$44/100*'detail_MS6+1'!$AB44</f>
        <v>0</v>
      </c>
      <c r="F646" s="172">
        <f>'Kalkulation_MS6+1'!$AQ$44/100*'detail_MS6+1'!$AO44</f>
        <v>0</v>
      </c>
      <c r="G646" s="172">
        <f>'Kalkulation_MS6+1'!$AQ$44/100*'detail_MS6+1'!$BB44</f>
        <v>0</v>
      </c>
      <c r="H646" s="172">
        <f>'Kalkulation_MS6+1'!$AQ$44/100*'detail_MS6+1'!$BO44</f>
        <v>0</v>
      </c>
      <c r="I646" s="172">
        <f>'Kalkulation_MS6+1'!$AQ$44/100*'detail_MS6+1'!$CB44</f>
        <v>0</v>
      </c>
      <c r="J646" s="206">
        <f t="shared" si="54"/>
        <v>0</v>
      </c>
    </row>
    <row r="647" spans="1:10" outlineLevel="1">
      <c r="A647" s="1">
        <f t="shared" si="52"/>
        <v>0</v>
      </c>
      <c r="C647" s="172">
        <f>'Kalkulation_MS6+1'!$AR$44/100*'detail_MS6+1'!$B45</f>
        <v>0</v>
      </c>
      <c r="D647" s="172">
        <f>'Kalkulation_MS6+1'!$AR$44/100*'detail_MS6+1'!$O45</f>
        <v>0</v>
      </c>
      <c r="E647" s="172">
        <f>'Kalkulation_MS6+1'!$AR$44/100*'detail_MS6+1'!$AB45</f>
        <v>0</v>
      </c>
      <c r="F647" s="172">
        <f>'Kalkulation_MS6+1'!$AR$44/100*'detail_MS6+1'!$AO45</f>
        <v>0</v>
      </c>
      <c r="G647" s="172">
        <f>'Kalkulation_MS6+1'!$AR$44/100*'detail_MS6+1'!$BB45</f>
        <v>0</v>
      </c>
      <c r="H647" s="172">
        <f>'Kalkulation_MS6+1'!$AR$44/100*'detail_MS6+1'!$BO45</f>
        <v>0</v>
      </c>
      <c r="I647" s="172">
        <f>'Kalkulation_MS6+1'!$AR$44/100*'detail_MS6+1'!$CB45</f>
        <v>0</v>
      </c>
      <c r="J647" s="206">
        <f t="shared" si="54"/>
        <v>0</v>
      </c>
    </row>
    <row r="648" spans="1:10" outlineLevel="1">
      <c r="A648" s="1">
        <f t="shared" si="52"/>
        <v>0</v>
      </c>
      <c r="C648" s="172">
        <f>'Kalkulation_MS6+1'!$AS$44/100*'detail_MS6+1'!$B46</f>
        <v>0</v>
      </c>
      <c r="D648" s="172">
        <f>'Kalkulation_MS6+1'!$AS$44/100*'detail_MS6+1'!$O46</f>
        <v>0</v>
      </c>
      <c r="E648" s="172">
        <f>'Kalkulation_MS6+1'!$AS$44/100*'detail_MS6+1'!$AB46</f>
        <v>0</v>
      </c>
      <c r="F648" s="172">
        <f>'Kalkulation_MS6+1'!$AS$44/100*'detail_MS6+1'!$AO46</f>
        <v>0</v>
      </c>
      <c r="G648" s="172">
        <f>'Kalkulation_MS6+1'!$AS$44/100*'detail_MS6+1'!$BB46</f>
        <v>0</v>
      </c>
      <c r="H648" s="172">
        <f>'Kalkulation_MS6+1'!$AS$44/100*'detail_MS6+1'!$BO46</f>
        <v>0</v>
      </c>
      <c r="I648" s="172">
        <f>'Kalkulation_MS6+1'!$AS$44/100*'detail_MS6+1'!$CB46</f>
        <v>0</v>
      </c>
      <c r="J648" s="206">
        <f t="shared" si="54"/>
        <v>0</v>
      </c>
    </row>
    <row r="649" spans="1:10" outlineLevel="1">
      <c r="A649" s="88" t="s">
        <v>462</v>
      </c>
      <c r="B649" s="88"/>
      <c r="C649" s="201">
        <f>SUM(C609:C648)</f>
        <v>0</v>
      </c>
      <c r="D649" s="201">
        <f t="shared" ref="D649:J649" si="55">SUM(D609:D648)</f>
        <v>0</v>
      </c>
      <c r="E649" s="201">
        <f t="shared" si="55"/>
        <v>0</v>
      </c>
      <c r="F649" s="201">
        <f t="shared" si="55"/>
        <v>0</v>
      </c>
      <c r="G649" s="201">
        <f t="shared" si="55"/>
        <v>0</v>
      </c>
      <c r="H649" s="201">
        <f t="shared" si="55"/>
        <v>0</v>
      </c>
      <c r="I649" s="201">
        <f t="shared" si="55"/>
        <v>0</v>
      </c>
      <c r="J649" s="79">
        <f t="shared" si="55"/>
        <v>0</v>
      </c>
    </row>
    <row r="650" spans="1:10" outlineLevel="1">
      <c r="A650" s="203" t="s">
        <v>463</v>
      </c>
      <c r="J650" s="205">
        <f t="shared" ref="J650:J660" si="56">SUM(C650:I650)</f>
        <v>0</v>
      </c>
    </row>
    <row r="651" spans="1:10" outlineLevel="1">
      <c r="A651" s="1">
        <f t="shared" ref="A651:A690" si="57">A609</f>
        <v>0</v>
      </c>
      <c r="C651" s="172">
        <f>'Kalkulation_MS6+1'!$F$45/100*'detail_MS6+1'!B7</f>
        <v>0</v>
      </c>
      <c r="D651" s="172">
        <f>'Kalkulation_MS6+1'!$F$45/100*'detail_MS6+1'!O7</f>
        <v>0</v>
      </c>
      <c r="E651" s="172">
        <f>'Kalkulation_MS6+1'!$F$45/100*'detail_MS6+1'!AB7</f>
        <v>0</v>
      </c>
      <c r="F651" s="172">
        <f>'Kalkulation_MS6+1'!$F$45/100*'detail_MS6+1'!AO7</f>
        <v>0</v>
      </c>
      <c r="G651" s="172">
        <f>'Kalkulation_MS6+1'!$F$45/100*'detail_MS6+1'!BB7</f>
        <v>0</v>
      </c>
      <c r="H651" s="172">
        <f>'Kalkulation_MS6+1'!$F$45/100*'detail_MS6+1'!BO7</f>
        <v>0</v>
      </c>
      <c r="I651" s="172">
        <f>'Kalkulation_MS6+1'!$F$45/100*'detail_MS6+1'!CB7</f>
        <v>0</v>
      </c>
      <c r="J651" s="206">
        <f t="shared" si="56"/>
        <v>0</v>
      </c>
    </row>
    <row r="652" spans="1:10" outlineLevel="1">
      <c r="A652" s="1">
        <f t="shared" si="57"/>
        <v>0</v>
      </c>
      <c r="C652" s="172">
        <f>'Kalkulation_MS6+1'!$G$45/100*'detail_MS6+1'!B8</f>
        <v>0</v>
      </c>
      <c r="D652" s="172">
        <f>'Kalkulation_MS6+1'!$G$45/100*'detail_MS6+1'!O8</f>
        <v>0</v>
      </c>
      <c r="E652" s="172">
        <f>'Kalkulation_MS6+1'!$G$45/100*'detail_MS6+1'!AB8</f>
        <v>0</v>
      </c>
      <c r="F652" s="172">
        <f>'Kalkulation_MS6+1'!$G$45/100*'detail_MS6+1'!AO8</f>
        <v>0</v>
      </c>
      <c r="G652" s="172">
        <f>'Kalkulation_MS6+1'!$G$45/100*'detail_MS6+1'!BB8</f>
        <v>0</v>
      </c>
      <c r="H652" s="172">
        <f>'Kalkulation_MS6+1'!$G$45/100*'detail_MS6+1'!BO8</f>
        <v>0</v>
      </c>
      <c r="I652" s="172">
        <f>'Kalkulation_MS6+1'!$G$45/100*'detail_MS6+1'!CB8</f>
        <v>0</v>
      </c>
      <c r="J652" s="206">
        <f t="shared" si="56"/>
        <v>0</v>
      </c>
    </row>
    <row r="653" spans="1:10" outlineLevel="1">
      <c r="A653" s="1">
        <f t="shared" si="57"/>
        <v>0</v>
      </c>
      <c r="C653" s="172">
        <f>'Kalkulation_MS6+1'!$H$45/100*'detail_MS6+1'!B9</f>
        <v>0</v>
      </c>
      <c r="D653" s="172">
        <f>'Kalkulation_MS6+1'!$H$45/100*'detail_MS6+1'!O9</f>
        <v>0</v>
      </c>
      <c r="E653" s="172">
        <f>'Kalkulation_MS6+1'!$H$45/100*'detail_MS6+1'!AB9</f>
        <v>0</v>
      </c>
      <c r="F653" s="172">
        <f>'Kalkulation_MS6+1'!$H$45/100*'detail_MS6+1'!AO9</f>
        <v>0</v>
      </c>
      <c r="G653" s="172">
        <f>'Kalkulation_MS6+1'!$H$45/100*'detail_MS6+1'!BB9</f>
        <v>0</v>
      </c>
      <c r="H653" s="172">
        <f>'Kalkulation_MS6+1'!$H$45/100*'detail_MS6+1'!BO9</f>
        <v>0</v>
      </c>
      <c r="I653" s="172">
        <f>'Kalkulation_MS6+1'!$H$45/100*'detail_MS6+1'!CB9</f>
        <v>0</v>
      </c>
      <c r="J653" s="206">
        <f t="shared" si="56"/>
        <v>0</v>
      </c>
    </row>
    <row r="654" spans="1:10" outlineLevel="1">
      <c r="A654" s="1">
        <f t="shared" si="57"/>
        <v>0</v>
      </c>
      <c r="C654" s="172">
        <f>'Kalkulation_MS6+1'!$I$45/100*'detail_MS6+1'!B10</f>
        <v>0</v>
      </c>
      <c r="D654" s="172">
        <f>'Kalkulation_MS6+1'!$I$45/100*'detail_MS6+1'!O10</f>
        <v>0</v>
      </c>
      <c r="E654" s="172">
        <f>'Kalkulation_MS6+1'!$I$45/100*'detail_MS6+1'!AB10</f>
        <v>0</v>
      </c>
      <c r="F654" s="172">
        <f>'Kalkulation_MS6+1'!$I$45/100*'detail_MS6+1'!AO10</f>
        <v>0</v>
      </c>
      <c r="G654" s="172">
        <f>'Kalkulation_MS6+1'!$I$45/100*'detail_MS6+1'!BB10</f>
        <v>0</v>
      </c>
      <c r="H654" s="172">
        <f>'Kalkulation_MS6+1'!$I$45/100*'detail_MS6+1'!BO10</f>
        <v>0</v>
      </c>
      <c r="I654" s="172">
        <f>'Kalkulation_MS6+1'!$I$45/100*'detail_MS6+1'!CB10</f>
        <v>0</v>
      </c>
      <c r="J654" s="206">
        <f t="shared" si="56"/>
        <v>0</v>
      </c>
    </row>
    <row r="655" spans="1:10" outlineLevel="1">
      <c r="A655" s="1">
        <f t="shared" si="57"/>
        <v>0</v>
      </c>
      <c r="C655" s="172">
        <f>'Kalkulation_MS6+1'!$J$45/100*'detail_MS6+1'!B11</f>
        <v>0</v>
      </c>
      <c r="D655" s="172">
        <f>'Kalkulation_MS6+1'!$J$45/100*'detail_MS6+1'!O11</f>
        <v>0</v>
      </c>
      <c r="E655" s="172">
        <f>'Kalkulation_MS6+1'!$J$45/100*'detail_MS6+1'!AB11</f>
        <v>0</v>
      </c>
      <c r="F655" s="172">
        <f>'Kalkulation_MS6+1'!$J$45/100*'detail_MS6+1'!AO11</f>
        <v>0</v>
      </c>
      <c r="G655" s="172">
        <f>'Kalkulation_MS6+1'!$J$45/100*'detail_MS6+1'!BB11</f>
        <v>0</v>
      </c>
      <c r="H655" s="172">
        <f>'Kalkulation_MS6+1'!$J$45/100*'detail_MS6+1'!BO11</f>
        <v>0</v>
      </c>
      <c r="I655" s="172">
        <f>'Kalkulation_MS6+1'!$J$45/100*'detail_MS6+1'!CB11</f>
        <v>0</v>
      </c>
      <c r="J655" s="206">
        <f t="shared" si="56"/>
        <v>0</v>
      </c>
    </row>
    <row r="656" spans="1:10" outlineLevel="1">
      <c r="A656" s="1">
        <f t="shared" si="57"/>
        <v>0</v>
      </c>
      <c r="C656" s="172">
        <f>'Kalkulation_MS6+1'!$K$45/100*'detail_MS6+1'!B12</f>
        <v>0</v>
      </c>
      <c r="D656" s="172">
        <f>'Kalkulation_MS6+1'!$K$45/100*'detail_MS6+1'!O12</f>
        <v>0</v>
      </c>
      <c r="E656" s="172">
        <f>'Kalkulation_MS6+1'!$K$45/100*'detail_MS6+1'!AB12</f>
        <v>0</v>
      </c>
      <c r="F656" s="172">
        <f>'Kalkulation_MS6+1'!$K$45/100*'detail_MS6+1'!AO12</f>
        <v>0</v>
      </c>
      <c r="G656" s="172">
        <f>'Kalkulation_MS6+1'!$K$45/100*'detail_MS6+1'!BB12</f>
        <v>0</v>
      </c>
      <c r="H656" s="172">
        <f>'Kalkulation_MS6+1'!$K$45/100*'detail_MS6+1'!BO12</f>
        <v>0</v>
      </c>
      <c r="I656" s="172">
        <f>'Kalkulation_MS6+1'!$K$45/100*'detail_MS6+1'!CB12</f>
        <v>0</v>
      </c>
      <c r="J656" s="206">
        <f t="shared" si="56"/>
        <v>0</v>
      </c>
    </row>
    <row r="657" spans="1:10" outlineLevel="1">
      <c r="A657" s="1">
        <f t="shared" si="57"/>
        <v>0</v>
      </c>
      <c r="C657" s="172">
        <f>'Kalkulation_MS6+1'!$L$45/100*'detail_MS6+1'!B13</f>
        <v>0</v>
      </c>
      <c r="D657" s="172">
        <f>'Kalkulation_MS6+1'!$L$45/100*'detail_MS6+1'!O13</f>
        <v>0</v>
      </c>
      <c r="E657" s="172">
        <f>'Kalkulation_MS6+1'!$L$45/100*'detail_MS6+1'!AB13</f>
        <v>0</v>
      </c>
      <c r="F657" s="172">
        <f>'Kalkulation_MS6+1'!$L$45/100*'detail_MS6+1'!AO13</f>
        <v>0</v>
      </c>
      <c r="G657" s="172">
        <f>'Kalkulation_MS6+1'!$L$45/100*'detail_MS6+1'!BB13</f>
        <v>0</v>
      </c>
      <c r="H657" s="172">
        <f>'Kalkulation_MS6+1'!$L$45/100*'detail_MS6+1'!BO13</f>
        <v>0</v>
      </c>
      <c r="I657" s="172">
        <f>'Kalkulation_MS6+1'!$L$45/100*'detail_MS6+1'!CB13</f>
        <v>0</v>
      </c>
      <c r="J657" s="206">
        <f t="shared" si="56"/>
        <v>0</v>
      </c>
    </row>
    <row r="658" spans="1:10" outlineLevel="1">
      <c r="A658" s="1">
        <f t="shared" si="57"/>
        <v>0</v>
      </c>
      <c r="C658" s="172">
        <f>'Kalkulation_MS6+1'!$M$45/100*'detail_MS6+1'!B14</f>
        <v>0</v>
      </c>
      <c r="D658" s="172">
        <f>'Kalkulation_MS6+1'!$M$45/100*'detail_MS6+1'!O14</f>
        <v>0</v>
      </c>
      <c r="E658" s="172">
        <f>'Kalkulation_MS6+1'!$M$45/100*'detail_MS6+1'!AB14</f>
        <v>0</v>
      </c>
      <c r="F658" s="172">
        <f>'Kalkulation_MS6+1'!$M$45/100*'detail_MS6+1'!AO14</f>
        <v>0</v>
      </c>
      <c r="G658" s="172">
        <f>'Kalkulation_MS6+1'!$M$45/100*'detail_MS6+1'!BB14</f>
        <v>0</v>
      </c>
      <c r="H658" s="172">
        <f>'Kalkulation_MS6+1'!$M$45/100*'detail_MS6+1'!BO14</f>
        <v>0</v>
      </c>
      <c r="I658" s="172">
        <f>'Kalkulation_MS6+1'!$M$45/100*'detail_MS6+1'!CB14</f>
        <v>0</v>
      </c>
      <c r="J658" s="206">
        <f t="shared" si="56"/>
        <v>0</v>
      </c>
    </row>
    <row r="659" spans="1:10" outlineLevel="1">
      <c r="A659" s="1">
        <f t="shared" si="57"/>
        <v>0</v>
      </c>
      <c r="C659" s="172">
        <f>'Kalkulation_MS6+1'!$N$45/100*'detail_MS6+1'!B15</f>
        <v>0</v>
      </c>
      <c r="D659" s="172">
        <f>'Kalkulation_MS6+1'!$N$45/100*'detail_MS6+1'!O15</f>
        <v>0</v>
      </c>
      <c r="E659" s="172">
        <f>'Kalkulation_MS6+1'!$N$45/100*'detail_MS6+1'!AB15</f>
        <v>0</v>
      </c>
      <c r="F659" s="172">
        <f>'Kalkulation_MS6+1'!$N$45/100*'detail_MS6+1'!AO15</f>
        <v>0</v>
      </c>
      <c r="G659" s="172">
        <f>'Kalkulation_MS6+1'!$N$45/100*'detail_MS6+1'!BB15</f>
        <v>0</v>
      </c>
      <c r="H659" s="172">
        <f>'Kalkulation_MS6+1'!$N$45/100*'detail_MS6+1'!BO15</f>
        <v>0</v>
      </c>
      <c r="I659" s="172">
        <f>'Kalkulation_MS6+1'!$N$45/100*'detail_MS6+1'!CB15</f>
        <v>0</v>
      </c>
      <c r="J659" s="206">
        <f t="shared" si="56"/>
        <v>0</v>
      </c>
    </row>
    <row r="660" spans="1:10" outlineLevel="1">
      <c r="A660" s="1">
        <f t="shared" si="57"/>
        <v>0</v>
      </c>
      <c r="C660" s="172">
        <f>'Kalkulation_MS6+1'!$O$45/100*'detail_MS6+1'!B16</f>
        <v>0</v>
      </c>
      <c r="D660" s="172">
        <f>'Kalkulation_MS6+1'!$O$45/100*'detail_MS6+1'!O16</f>
        <v>0</v>
      </c>
      <c r="E660" s="172">
        <f>'Kalkulation_MS6+1'!$O$45/100*'detail_MS6+1'!AB16</f>
        <v>0</v>
      </c>
      <c r="F660" s="172">
        <f>'Kalkulation_MS6+1'!$O$45/100*'detail_MS6+1'!AO16</f>
        <v>0</v>
      </c>
      <c r="G660" s="172">
        <f>'Kalkulation_MS6+1'!$O$45/100*'detail_MS6+1'!BB16</f>
        <v>0</v>
      </c>
      <c r="H660" s="172">
        <f>'Kalkulation_MS6+1'!$O$45/100*'detail_MS6+1'!BO16</f>
        <v>0</v>
      </c>
      <c r="I660" s="172">
        <f>'Kalkulation_MS6+1'!$O$45/100*'detail_MS6+1'!CB16</f>
        <v>0</v>
      </c>
      <c r="J660" s="206">
        <f t="shared" si="56"/>
        <v>0</v>
      </c>
    </row>
    <row r="661" spans="1:10" outlineLevel="1">
      <c r="A661" s="1">
        <f t="shared" si="57"/>
        <v>0</v>
      </c>
      <c r="C661" s="172">
        <f>'Kalkulation_MS6+1'!$P$45/100*'detail_MS6+1'!B17</f>
        <v>0</v>
      </c>
      <c r="D661" s="172">
        <f>'Kalkulation_MS6+1'!$P$45/100*'detail_MS6+1'!O17</f>
        <v>0</v>
      </c>
      <c r="E661" s="172">
        <f>'Kalkulation_MS6+1'!$P$45/100*'detail_MS6+1'!AB17</f>
        <v>0</v>
      </c>
      <c r="F661" s="172">
        <f>'Kalkulation_MS6+1'!$P$45/100*'detail_MS6+1'!AO17</f>
        <v>0</v>
      </c>
      <c r="G661" s="172">
        <f>'Kalkulation_MS6+1'!$P$45/100*'detail_MS6+1'!BB17</f>
        <v>0</v>
      </c>
      <c r="H661" s="172">
        <f>'Kalkulation_MS6+1'!$P$45/100*'detail_MS6+1'!BO17</f>
        <v>0</v>
      </c>
      <c r="I661" s="172">
        <f>'Kalkulation_MS6+1'!$P$45/100*'detail_MS6+1'!CB17</f>
        <v>0</v>
      </c>
      <c r="J661" s="206">
        <f t="shared" ref="J661:J664" si="58">SUM(C661:I661)</f>
        <v>0</v>
      </c>
    </row>
    <row r="662" spans="1:10" outlineLevel="1">
      <c r="A662" s="1">
        <f t="shared" si="57"/>
        <v>0</v>
      </c>
      <c r="C662" s="172">
        <f>'Kalkulation_MS6+1'!$Q$45/100*'detail_MS6+1'!B18</f>
        <v>0</v>
      </c>
      <c r="D662" s="172">
        <f>'Kalkulation_MS6+1'!$Q$45/100*'detail_MS6+1'!O18</f>
        <v>0</v>
      </c>
      <c r="E662" s="172">
        <f>'Kalkulation_MS6+1'!$Q$45/100*'detail_MS6+1'!AB18</f>
        <v>0</v>
      </c>
      <c r="F662" s="172">
        <f>'Kalkulation_MS6+1'!$Q$45/100*'detail_MS6+1'!AO18</f>
        <v>0</v>
      </c>
      <c r="G662" s="172">
        <f>'Kalkulation_MS6+1'!$Q$45/100*'detail_MS6+1'!BB18</f>
        <v>0</v>
      </c>
      <c r="H662" s="172">
        <f>'Kalkulation_MS6+1'!$Q$45/100*'detail_MS6+1'!BO18</f>
        <v>0</v>
      </c>
      <c r="I662" s="172">
        <f>'Kalkulation_MS6+1'!$Q$45/100*'detail_MS6+1'!CB18</f>
        <v>0</v>
      </c>
      <c r="J662" s="206">
        <f t="shared" si="58"/>
        <v>0</v>
      </c>
    </row>
    <row r="663" spans="1:10" outlineLevel="1">
      <c r="A663" s="1">
        <f t="shared" si="57"/>
        <v>0</v>
      </c>
      <c r="C663" s="172">
        <f>'Kalkulation_MS6+1'!$R$45/100*'detail_MS6+1'!B19</f>
        <v>0</v>
      </c>
      <c r="D663" s="172">
        <f>'Kalkulation_MS6+1'!$R$45/100*'detail_MS6+1'!O19</f>
        <v>0</v>
      </c>
      <c r="E663" s="172">
        <f>'Kalkulation_MS6+1'!$R$45/100*'detail_MS6+1'!AB19</f>
        <v>0</v>
      </c>
      <c r="F663" s="172">
        <f>'Kalkulation_MS6+1'!$R$45/100*'detail_MS6+1'!AO19</f>
        <v>0</v>
      </c>
      <c r="G663" s="172">
        <f>'Kalkulation_MS6+1'!$R$45/100*'detail_MS6+1'!BB19</f>
        <v>0</v>
      </c>
      <c r="H663" s="172">
        <f>'Kalkulation_MS6+1'!$R$45/100*'detail_MS6+1'!BO19</f>
        <v>0</v>
      </c>
      <c r="I663" s="172">
        <f>'Kalkulation_MS6+1'!$R$45/100*'detail_MS6+1'!CB19</f>
        <v>0</v>
      </c>
      <c r="J663" s="206">
        <f t="shared" si="58"/>
        <v>0</v>
      </c>
    </row>
    <row r="664" spans="1:10" outlineLevel="1">
      <c r="A664" s="1">
        <f t="shared" si="57"/>
        <v>0</v>
      </c>
      <c r="C664" s="172">
        <f>'Kalkulation_MS6+1'!$S$45/100*'detail_MS6+1'!$B20</f>
        <v>0</v>
      </c>
      <c r="D664" s="172">
        <f>'Kalkulation_MS6+1'!$S$45/100*'detail_MS6+1'!$O20</f>
        <v>0</v>
      </c>
      <c r="E664" s="172">
        <f>'Kalkulation_MS6+1'!$S$45/100*'detail_MS6+1'!$AB20</f>
        <v>0</v>
      </c>
      <c r="F664" s="172">
        <f>'Kalkulation_MS6+1'!$S$45/100*'detail_MS6+1'!$AO20</f>
        <v>0</v>
      </c>
      <c r="G664" s="172">
        <f>'Kalkulation_MS6+1'!$S$45/100*'detail_MS6+1'!$BB20</f>
        <v>0</v>
      </c>
      <c r="H664" s="172">
        <f>'Kalkulation_MS6+1'!$S$45/100*'detail_MS6+1'!$BO20</f>
        <v>0</v>
      </c>
      <c r="I664" s="172">
        <f>'Kalkulation_MS6+1'!$S$45/100*'detail_MS6+1'!$CB20</f>
        <v>0</v>
      </c>
      <c r="J664" s="206">
        <f t="shared" si="58"/>
        <v>0</v>
      </c>
    </row>
    <row r="665" spans="1:10" outlineLevel="1">
      <c r="A665" s="1">
        <f t="shared" si="57"/>
        <v>0</v>
      </c>
      <c r="C665" s="172">
        <f>'Kalkulation_MS6+1'!$T$45/100*'detail_MS6+1'!$B21</f>
        <v>0</v>
      </c>
      <c r="D665" s="172">
        <f>'Kalkulation_MS6+1'!$T$45/100*'detail_MS6+1'!$O21</f>
        <v>0</v>
      </c>
      <c r="E665" s="172">
        <f>'Kalkulation_MS6+1'!$T$45/100*'detail_MS6+1'!$AB21</f>
        <v>0</v>
      </c>
      <c r="F665" s="172">
        <f>'Kalkulation_MS6+1'!$T$45/100*'detail_MS6+1'!$AO21</f>
        <v>0</v>
      </c>
      <c r="G665" s="172">
        <f>'Kalkulation_MS6+1'!$T$45/100*'detail_MS6+1'!$BB21</f>
        <v>0</v>
      </c>
      <c r="H665" s="172">
        <f>'Kalkulation_MS6+1'!$T$45/100*'detail_MS6+1'!$BO21</f>
        <v>0</v>
      </c>
      <c r="I665" s="172">
        <f>'Kalkulation_MS6+1'!$T$45/100*'detail_MS6+1'!$CB21</f>
        <v>0</v>
      </c>
      <c r="J665" s="206">
        <f t="shared" ref="J665:J690" si="59">SUM(C665:I665)</f>
        <v>0</v>
      </c>
    </row>
    <row r="666" spans="1:10" outlineLevel="1">
      <c r="A666" s="1">
        <f t="shared" si="57"/>
        <v>0</v>
      </c>
      <c r="C666" s="172">
        <f>'Kalkulation_MS6+1'!$U$45/100*'detail_MS6+1'!$B22</f>
        <v>0</v>
      </c>
      <c r="D666" s="172">
        <f>'Kalkulation_MS6+1'!$U$45/100*'detail_MS6+1'!$O22</f>
        <v>0</v>
      </c>
      <c r="E666" s="172">
        <f>'Kalkulation_MS6+1'!$U$45/100*'detail_MS6+1'!$AB22</f>
        <v>0</v>
      </c>
      <c r="F666" s="172">
        <f>'Kalkulation_MS6+1'!$U$45/100*'detail_MS6+1'!$AO22</f>
        <v>0</v>
      </c>
      <c r="G666" s="172">
        <f>'Kalkulation_MS6+1'!$U$45/100*'detail_MS6+1'!$BB22</f>
        <v>0</v>
      </c>
      <c r="H666" s="172">
        <f>'Kalkulation_MS6+1'!$U$45/100*'detail_MS6+1'!$BO22</f>
        <v>0</v>
      </c>
      <c r="I666" s="172">
        <f>'Kalkulation_MS6+1'!$U$45/100*'detail_MS6+1'!$CB22</f>
        <v>0</v>
      </c>
      <c r="J666" s="206">
        <f t="shared" si="59"/>
        <v>0</v>
      </c>
    </row>
    <row r="667" spans="1:10" outlineLevel="1">
      <c r="A667" s="1">
        <f t="shared" si="57"/>
        <v>0</v>
      </c>
      <c r="C667" s="172">
        <f>'Kalkulation_MS6+1'!$V$45/100*'detail_MS6+1'!$B23</f>
        <v>0</v>
      </c>
      <c r="D667" s="172">
        <f>'Kalkulation_MS6+1'!$V$45/100*'detail_MS6+1'!$O23</f>
        <v>0</v>
      </c>
      <c r="E667" s="172">
        <f>'Kalkulation_MS6+1'!$V$45/100*'detail_MS6+1'!$AB23</f>
        <v>0</v>
      </c>
      <c r="F667" s="172">
        <f>'Kalkulation_MS6+1'!$V$45/100*'detail_MS6+1'!$AO23</f>
        <v>0</v>
      </c>
      <c r="G667" s="172">
        <f>'Kalkulation_MS6+1'!$V$45/100*'detail_MS6+1'!$BB23</f>
        <v>0</v>
      </c>
      <c r="H667" s="172">
        <f>'Kalkulation_MS6+1'!$V$45/100*'detail_MS6+1'!$BO23</f>
        <v>0</v>
      </c>
      <c r="I667" s="172">
        <f>'Kalkulation_MS6+1'!$V$45/100*'detail_MS6+1'!$CB23</f>
        <v>0</v>
      </c>
      <c r="J667" s="206">
        <f t="shared" si="59"/>
        <v>0</v>
      </c>
    </row>
    <row r="668" spans="1:10" outlineLevel="1">
      <c r="A668" s="1">
        <f t="shared" si="57"/>
        <v>0</v>
      </c>
      <c r="C668" s="172">
        <f>'Kalkulation_MS6+1'!$W$45/100*'detail_MS6+1'!$B24</f>
        <v>0</v>
      </c>
      <c r="D668" s="172">
        <f>'Kalkulation_MS6+1'!$W$45/100*'detail_MS6+1'!$O24</f>
        <v>0</v>
      </c>
      <c r="E668" s="172">
        <f>'Kalkulation_MS6+1'!$W$45/100*'detail_MS6+1'!$AB24</f>
        <v>0</v>
      </c>
      <c r="F668" s="172">
        <f>'Kalkulation_MS6+1'!$W$45/100*'detail_MS6+1'!$AO24</f>
        <v>0</v>
      </c>
      <c r="G668" s="172">
        <f>'Kalkulation_MS6+1'!$W$45/100*'detail_MS6+1'!$BB24</f>
        <v>0</v>
      </c>
      <c r="H668" s="172">
        <f>'Kalkulation_MS6+1'!$W$45/100*'detail_MS6+1'!$BO24</f>
        <v>0</v>
      </c>
      <c r="I668" s="172">
        <f>'Kalkulation_MS6+1'!$W$45/100*'detail_MS6+1'!$CB24</f>
        <v>0</v>
      </c>
      <c r="J668" s="206">
        <f t="shared" si="59"/>
        <v>0</v>
      </c>
    </row>
    <row r="669" spans="1:10" outlineLevel="1">
      <c r="A669" s="1">
        <f t="shared" si="57"/>
        <v>0</v>
      </c>
      <c r="C669" s="172">
        <f>'Kalkulation_MS6+1'!$X$45/100*'detail_MS6+1'!$B25</f>
        <v>0</v>
      </c>
      <c r="D669" s="172">
        <f>'Kalkulation_MS6+1'!$X$45/100*'detail_MS6+1'!$O25</f>
        <v>0</v>
      </c>
      <c r="E669" s="172">
        <f>'Kalkulation_MS6+1'!$X$45/100*'detail_MS6+1'!$AB25</f>
        <v>0</v>
      </c>
      <c r="F669" s="172">
        <f>'Kalkulation_MS6+1'!$X$45/100*'detail_MS6+1'!$AO25</f>
        <v>0</v>
      </c>
      <c r="G669" s="172">
        <f>'Kalkulation_MS6+1'!$X$45/100*'detail_MS6+1'!$BB25</f>
        <v>0</v>
      </c>
      <c r="H669" s="172">
        <f>'Kalkulation_MS6+1'!$X$45/100*'detail_MS6+1'!$BO25</f>
        <v>0</v>
      </c>
      <c r="I669" s="172">
        <f>'Kalkulation_MS6+1'!$X$45/100*'detail_MS6+1'!$CB25</f>
        <v>0</v>
      </c>
      <c r="J669" s="206">
        <f t="shared" si="59"/>
        <v>0</v>
      </c>
    </row>
    <row r="670" spans="1:10" outlineLevel="1">
      <c r="A670" s="1">
        <f t="shared" si="57"/>
        <v>0</v>
      </c>
      <c r="C670" s="172">
        <f>'Kalkulation_MS6+1'!$Y$45/100*'detail_MS6+1'!$B26</f>
        <v>0</v>
      </c>
      <c r="D670" s="172">
        <f>'Kalkulation_MS6+1'!$Y$45/100*'detail_MS6+1'!$O26</f>
        <v>0</v>
      </c>
      <c r="E670" s="172">
        <f>'Kalkulation_MS6+1'!$Y$45/100*'detail_MS6+1'!$AB26</f>
        <v>0</v>
      </c>
      <c r="F670" s="172">
        <f>'Kalkulation_MS6+1'!$Y$45/100*'detail_MS6+1'!$AO26</f>
        <v>0</v>
      </c>
      <c r="G670" s="172">
        <f>'Kalkulation_MS6+1'!$Y$45/100*'detail_MS6+1'!$BB26</f>
        <v>0</v>
      </c>
      <c r="H670" s="172">
        <f>'Kalkulation_MS6+1'!$Y$45/100*'detail_MS6+1'!$BO26</f>
        <v>0</v>
      </c>
      <c r="I670" s="172">
        <f>'Kalkulation_MS6+1'!$Y$45/100*'detail_MS6+1'!$CB26</f>
        <v>0</v>
      </c>
      <c r="J670" s="206">
        <f t="shared" si="59"/>
        <v>0</v>
      </c>
    </row>
    <row r="671" spans="1:10" outlineLevel="1">
      <c r="A671" s="1">
        <f t="shared" si="57"/>
        <v>0</v>
      </c>
      <c r="C671" s="172">
        <f>'Kalkulation_MS6+1'!$Z$45/100*'detail_MS6+1'!$B27</f>
        <v>0</v>
      </c>
      <c r="D671" s="172">
        <f>'Kalkulation_MS6+1'!$Z$45/100*'detail_MS6+1'!$O27</f>
        <v>0</v>
      </c>
      <c r="E671" s="172">
        <f>'Kalkulation_MS6+1'!$Z$45/100*'detail_MS6+1'!$AB27</f>
        <v>0</v>
      </c>
      <c r="F671" s="172">
        <f>'Kalkulation_MS6+1'!$Z$45/100*'detail_MS6+1'!$AO27</f>
        <v>0</v>
      </c>
      <c r="G671" s="172">
        <f>'Kalkulation_MS6+1'!$Z$45/100*'detail_MS6+1'!$BB27</f>
        <v>0</v>
      </c>
      <c r="H671" s="172">
        <f>'Kalkulation_MS6+1'!$Z$45/100*'detail_MS6+1'!$BO27</f>
        <v>0</v>
      </c>
      <c r="I671" s="172">
        <f>'Kalkulation_MS6+1'!$Z$45/100*'detail_MS6+1'!$CB27</f>
        <v>0</v>
      </c>
      <c r="J671" s="206">
        <f t="shared" si="59"/>
        <v>0</v>
      </c>
    </row>
    <row r="672" spans="1:10" outlineLevel="1">
      <c r="A672" s="1">
        <f t="shared" si="57"/>
        <v>0</v>
      </c>
      <c r="C672" s="172">
        <f>'Kalkulation_MS6+1'!$AA$45/100*'detail_MS6+1'!$B28</f>
        <v>0</v>
      </c>
      <c r="D672" s="172">
        <f>'Kalkulation_MS6+1'!$AA$45/100*'detail_MS6+1'!$O28</f>
        <v>0</v>
      </c>
      <c r="E672" s="172">
        <f>'Kalkulation_MS6+1'!$AA$45/100*'detail_MS6+1'!$AB28</f>
        <v>0</v>
      </c>
      <c r="F672" s="172">
        <f>'Kalkulation_MS6+1'!$AA$45/100*'detail_MS6+1'!$AO28</f>
        <v>0</v>
      </c>
      <c r="G672" s="172">
        <f>'Kalkulation_MS6+1'!$AA$45/100*'detail_MS6+1'!$BB28</f>
        <v>0</v>
      </c>
      <c r="H672" s="172">
        <f>'Kalkulation_MS6+1'!$AA$45/100*'detail_MS6+1'!$BO28</f>
        <v>0</v>
      </c>
      <c r="I672" s="172">
        <f>'Kalkulation_MS6+1'!$AA$45/100*'detail_MS6+1'!$CB28</f>
        <v>0</v>
      </c>
      <c r="J672" s="206">
        <f t="shared" si="59"/>
        <v>0</v>
      </c>
    </row>
    <row r="673" spans="1:10" outlineLevel="1">
      <c r="A673" s="1">
        <f t="shared" si="57"/>
        <v>0</v>
      </c>
      <c r="C673" s="172">
        <f>'Kalkulation_MS6+1'!$AB$45/100*'detail_MS6+1'!$B29</f>
        <v>0</v>
      </c>
      <c r="D673" s="172">
        <f>'Kalkulation_MS6+1'!$AB$45/100*'detail_MS6+1'!$O29</f>
        <v>0</v>
      </c>
      <c r="E673" s="172">
        <f>'Kalkulation_MS6+1'!$AB$45/100*'detail_MS6+1'!$AB29</f>
        <v>0</v>
      </c>
      <c r="F673" s="172">
        <f>'Kalkulation_MS6+1'!$AB$45/100*'detail_MS6+1'!$AO29</f>
        <v>0</v>
      </c>
      <c r="G673" s="172">
        <f>'Kalkulation_MS6+1'!$AB$45/100*'detail_MS6+1'!$BB29</f>
        <v>0</v>
      </c>
      <c r="H673" s="172">
        <f>'Kalkulation_MS6+1'!$AB$45/100*'detail_MS6+1'!$BO29</f>
        <v>0</v>
      </c>
      <c r="I673" s="172">
        <f>'Kalkulation_MS6+1'!$AB$45/100*'detail_MS6+1'!$CB29</f>
        <v>0</v>
      </c>
      <c r="J673" s="206">
        <f t="shared" si="59"/>
        <v>0</v>
      </c>
    </row>
    <row r="674" spans="1:10" outlineLevel="1">
      <c r="A674" s="1">
        <f t="shared" si="57"/>
        <v>0</v>
      </c>
      <c r="C674" s="172">
        <f>'Kalkulation_MS6+1'!$AC$45/100*'detail_MS6+1'!$B30</f>
        <v>0</v>
      </c>
      <c r="D674" s="172">
        <f>'Kalkulation_MS6+1'!$AC$45/100*'detail_MS6+1'!$O30</f>
        <v>0</v>
      </c>
      <c r="E674" s="172">
        <f>'Kalkulation_MS6+1'!$AC$45/100*'detail_MS6+1'!$AB30</f>
        <v>0</v>
      </c>
      <c r="F674" s="172">
        <f>'Kalkulation_MS6+1'!$AC$45/100*'detail_MS6+1'!$AO30</f>
        <v>0</v>
      </c>
      <c r="G674" s="172">
        <f>'Kalkulation_MS6+1'!$AC$45/100*'detail_MS6+1'!$BB30</f>
        <v>0</v>
      </c>
      <c r="H674" s="172">
        <f>'Kalkulation_MS6+1'!$AC$45/100*'detail_MS6+1'!$BO30</f>
        <v>0</v>
      </c>
      <c r="I674" s="172">
        <f>'Kalkulation_MS6+1'!$AC$45/100*'detail_MS6+1'!$CB30</f>
        <v>0</v>
      </c>
      <c r="J674" s="206">
        <f t="shared" si="59"/>
        <v>0</v>
      </c>
    </row>
    <row r="675" spans="1:10" outlineLevel="1">
      <c r="A675" s="1">
        <f t="shared" si="57"/>
        <v>0</v>
      </c>
      <c r="C675" s="172">
        <f>'Kalkulation_MS6+1'!$AD$45/100*'detail_MS6+1'!$B31</f>
        <v>0</v>
      </c>
      <c r="D675" s="172">
        <f>'Kalkulation_MS6+1'!$AD$45/100*'detail_MS6+1'!$O31</f>
        <v>0</v>
      </c>
      <c r="E675" s="172">
        <f>'Kalkulation_MS6+1'!$AD$45/100*'detail_MS6+1'!$AB31</f>
        <v>0</v>
      </c>
      <c r="F675" s="172">
        <f>'Kalkulation_MS6+1'!$AD$45/100*'detail_MS6+1'!$AO31</f>
        <v>0</v>
      </c>
      <c r="G675" s="172">
        <f>'Kalkulation_MS6+1'!$AD$45/100*'detail_MS6+1'!$BB31</f>
        <v>0</v>
      </c>
      <c r="H675" s="172">
        <f>'Kalkulation_MS6+1'!$AD$45/100*'detail_MS6+1'!$BO31</f>
        <v>0</v>
      </c>
      <c r="I675" s="172">
        <f>'Kalkulation_MS6+1'!$AD$45/100*'detail_MS6+1'!$CB31</f>
        <v>0</v>
      </c>
      <c r="J675" s="206">
        <f t="shared" si="59"/>
        <v>0</v>
      </c>
    </row>
    <row r="676" spans="1:10" outlineLevel="1">
      <c r="A676" s="1">
        <f t="shared" si="57"/>
        <v>0</v>
      </c>
      <c r="C676" s="172">
        <f>'Kalkulation_MS6+1'!$AE$45/100*'detail_MS6+1'!$B32</f>
        <v>0</v>
      </c>
      <c r="D676" s="172">
        <f>'Kalkulation_MS6+1'!$AE$45/100*'detail_MS6+1'!$O32</f>
        <v>0</v>
      </c>
      <c r="E676" s="172">
        <f>'Kalkulation_MS6+1'!$AE$45/100*'detail_MS6+1'!$AB32</f>
        <v>0</v>
      </c>
      <c r="F676" s="172">
        <f>'Kalkulation_MS6+1'!$AE$45/100*'detail_MS6+1'!$AO32</f>
        <v>0</v>
      </c>
      <c r="G676" s="172">
        <f>'Kalkulation_MS6+1'!$AE$45/100*'detail_MS6+1'!$BB32</f>
        <v>0</v>
      </c>
      <c r="H676" s="172">
        <f>'Kalkulation_MS6+1'!$AE$45/100*'detail_MS6+1'!$BO32</f>
        <v>0</v>
      </c>
      <c r="I676" s="172">
        <f>'Kalkulation_MS6+1'!$AE$45/100*'detail_MS6+1'!$CB32</f>
        <v>0</v>
      </c>
      <c r="J676" s="206">
        <f t="shared" si="59"/>
        <v>0</v>
      </c>
    </row>
    <row r="677" spans="1:10" outlineLevel="1">
      <c r="A677" s="1">
        <f t="shared" si="57"/>
        <v>0</v>
      </c>
      <c r="C677" s="172">
        <f>'Kalkulation_MS6+1'!$AF$45/100*'detail_MS6+1'!$B33</f>
        <v>0</v>
      </c>
      <c r="D677" s="172">
        <f>'Kalkulation_MS6+1'!$AF$45/100*'detail_MS6+1'!$O33</f>
        <v>0</v>
      </c>
      <c r="E677" s="172">
        <f>'Kalkulation_MS6+1'!$AF$45/100*'detail_MS6+1'!$AB33</f>
        <v>0</v>
      </c>
      <c r="F677" s="172">
        <f>'Kalkulation_MS6+1'!$AF$45/100*'detail_MS6+1'!$AO33</f>
        <v>0</v>
      </c>
      <c r="G677" s="172">
        <f>'Kalkulation_MS6+1'!$AF$45/100*'detail_MS6+1'!$BB33</f>
        <v>0</v>
      </c>
      <c r="H677" s="172">
        <f>'Kalkulation_MS6+1'!$AF$45/100*'detail_MS6+1'!$BO33</f>
        <v>0</v>
      </c>
      <c r="I677" s="172">
        <f>'Kalkulation_MS6+1'!$AF$45/100*'detail_MS6+1'!$CB33</f>
        <v>0</v>
      </c>
      <c r="J677" s="206">
        <f t="shared" si="59"/>
        <v>0</v>
      </c>
    </row>
    <row r="678" spans="1:10" outlineLevel="1">
      <c r="A678" s="1">
        <f t="shared" si="57"/>
        <v>0</v>
      </c>
      <c r="C678" s="172">
        <f>'Kalkulation_MS6+1'!$AG$45/100*'detail_MS6+1'!$B34</f>
        <v>0</v>
      </c>
      <c r="D678" s="172">
        <f>'Kalkulation_MS6+1'!$AG$45/100*'detail_MS6+1'!$O34</f>
        <v>0</v>
      </c>
      <c r="E678" s="172">
        <f>'Kalkulation_MS6+1'!$AG$45/100*'detail_MS6+1'!$AB34</f>
        <v>0</v>
      </c>
      <c r="F678" s="172">
        <f>'Kalkulation_MS6+1'!$AG$45/100*'detail_MS6+1'!$AO34</f>
        <v>0</v>
      </c>
      <c r="G678" s="172">
        <f>'Kalkulation_MS6+1'!$AG$45/100*'detail_MS6+1'!$BB34</f>
        <v>0</v>
      </c>
      <c r="H678" s="172">
        <f>'Kalkulation_MS6+1'!$AG$45/100*'detail_MS6+1'!$BO34</f>
        <v>0</v>
      </c>
      <c r="I678" s="172">
        <f>'Kalkulation_MS6+1'!$AG$45/100*'detail_MS6+1'!$CB34</f>
        <v>0</v>
      </c>
      <c r="J678" s="206">
        <f t="shared" si="59"/>
        <v>0</v>
      </c>
    </row>
    <row r="679" spans="1:10" outlineLevel="1">
      <c r="A679" s="1">
        <f t="shared" si="57"/>
        <v>0</v>
      </c>
      <c r="C679" s="172">
        <f>'Kalkulation_MS6+1'!$AH$45/100*'detail_MS6+1'!$B35</f>
        <v>0</v>
      </c>
      <c r="D679" s="172">
        <f>'Kalkulation_MS6+1'!$AH$45/100*'detail_MS6+1'!$O35</f>
        <v>0</v>
      </c>
      <c r="E679" s="172">
        <f>'Kalkulation_MS6+1'!$AH$45/100*'detail_MS6+1'!$AB35</f>
        <v>0</v>
      </c>
      <c r="F679" s="172">
        <f>'Kalkulation_MS6+1'!$AH$45/100*'detail_MS6+1'!$AO35</f>
        <v>0</v>
      </c>
      <c r="G679" s="172">
        <f>'Kalkulation_MS6+1'!$AH$45/100*'detail_MS6+1'!$BB35</f>
        <v>0</v>
      </c>
      <c r="H679" s="172">
        <f>'Kalkulation_MS6+1'!$AH$45/100*'detail_MS6+1'!$BO35</f>
        <v>0</v>
      </c>
      <c r="I679" s="172">
        <f>'Kalkulation_MS6+1'!$AH$45/100*'detail_MS6+1'!$CB35</f>
        <v>0</v>
      </c>
      <c r="J679" s="206">
        <f t="shared" si="59"/>
        <v>0</v>
      </c>
    </row>
    <row r="680" spans="1:10" outlineLevel="1">
      <c r="A680" s="1">
        <f t="shared" si="57"/>
        <v>0</v>
      </c>
      <c r="C680" s="172">
        <f>'Kalkulation_MS6+1'!$AI$45/100*'detail_MS6+1'!$B36</f>
        <v>0</v>
      </c>
      <c r="D680" s="172">
        <f>'Kalkulation_MS6+1'!$AI$45/100*'detail_MS6+1'!$O36</f>
        <v>0</v>
      </c>
      <c r="E680" s="172">
        <f>'Kalkulation_MS6+1'!$AI$45/100*'detail_MS6+1'!$AB36</f>
        <v>0</v>
      </c>
      <c r="F680" s="172">
        <f>'Kalkulation_MS6+1'!$AI$45/100*'detail_MS6+1'!$AO36</f>
        <v>0</v>
      </c>
      <c r="G680" s="172">
        <f>'Kalkulation_MS6+1'!$AI$45/100*'detail_MS6+1'!$BB36</f>
        <v>0</v>
      </c>
      <c r="H680" s="172">
        <f>'Kalkulation_MS6+1'!$AI$45/100*'detail_MS6+1'!$BO36</f>
        <v>0</v>
      </c>
      <c r="I680" s="172">
        <f>'Kalkulation_MS6+1'!$AI$45/100*'detail_MS6+1'!$CB36</f>
        <v>0</v>
      </c>
      <c r="J680" s="206">
        <f t="shared" si="59"/>
        <v>0</v>
      </c>
    </row>
    <row r="681" spans="1:10" outlineLevel="1">
      <c r="A681" s="1">
        <f t="shared" si="57"/>
        <v>0</v>
      </c>
      <c r="C681" s="172">
        <f>'Kalkulation_MS6+1'!$AJ$45/100*'detail_MS6+1'!$B37</f>
        <v>0</v>
      </c>
      <c r="D681" s="172">
        <f>'Kalkulation_MS6+1'!$AJ$45/100*'detail_MS6+1'!$O37</f>
        <v>0</v>
      </c>
      <c r="E681" s="172">
        <f>'Kalkulation_MS6+1'!$AJ$45/100*'detail_MS6+1'!$AB37</f>
        <v>0</v>
      </c>
      <c r="F681" s="172">
        <f>'Kalkulation_MS6+1'!$AJ$45/100*'detail_MS6+1'!$AO37</f>
        <v>0</v>
      </c>
      <c r="G681" s="172">
        <f>'Kalkulation_MS6+1'!$AJ$45/100*'detail_MS6+1'!$BB37</f>
        <v>0</v>
      </c>
      <c r="H681" s="172">
        <f>'Kalkulation_MS6+1'!$AJ$45/100*'detail_MS6+1'!$BO37</f>
        <v>0</v>
      </c>
      <c r="I681" s="172">
        <f>'Kalkulation_MS6+1'!$AJ$45/100*'detail_MS6+1'!$CB37</f>
        <v>0</v>
      </c>
      <c r="J681" s="206">
        <f t="shared" si="59"/>
        <v>0</v>
      </c>
    </row>
    <row r="682" spans="1:10" outlineLevel="1">
      <c r="A682" s="1">
        <f t="shared" si="57"/>
        <v>0</v>
      </c>
      <c r="C682" s="172">
        <f>'Kalkulation_MS6+1'!$AK$45/100*'detail_MS6+1'!$B38</f>
        <v>0</v>
      </c>
      <c r="D682" s="172">
        <f>'Kalkulation_MS6+1'!$AK$45/100*'detail_MS6+1'!$O38</f>
        <v>0</v>
      </c>
      <c r="E682" s="172">
        <f>'Kalkulation_MS6+1'!$AK$45/100*'detail_MS6+1'!$AB38</f>
        <v>0</v>
      </c>
      <c r="F682" s="172">
        <f>'Kalkulation_MS6+1'!$AK$45/100*'detail_MS6+1'!$AO38</f>
        <v>0</v>
      </c>
      <c r="G682" s="172">
        <f>'Kalkulation_MS6+1'!$AK$45/100*'detail_MS6+1'!$BB38</f>
        <v>0</v>
      </c>
      <c r="H682" s="172">
        <f>'Kalkulation_MS6+1'!$AK$45/100*'detail_MS6+1'!$BO38</f>
        <v>0</v>
      </c>
      <c r="I682" s="172">
        <f>'Kalkulation_MS6+1'!$AK$45/100*'detail_MS6+1'!$CB38</f>
        <v>0</v>
      </c>
      <c r="J682" s="206">
        <f t="shared" si="59"/>
        <v>0</v>
      </c>
    </row>
    <row r="683" spans="1:10" outlineLevel="1">
      <c r="A683" s="1">
        <f t="shared" si="57"/>
        <v>0</v>
      </c>
      <c r="C683" s="172">
        <f>'Kalkulation_MS6+1'!$AL$45/100*'detail_MS6+1'!$B39</f>
        <v>0</v>
      </c>
      <c r="D683" s="172">
        <f>'Kalkulation_MS6+1'!$AL$45/100*'detail_MS6+1'!$O39</f>
        <v>0</v>
      </c>
      <c r="E683" s="172">
        <f>'Kalkulation_MS6+1'!$AL$45/100*'detail_MS6+1'!$AB39</f>
        <v>0</v>
      </c>
      <c r="F683" s="172">
        <f>'Kalkulation_MS6+1'!$AL$45/100*'detail_MS6+1'!$AO39</f>
        <v>0</v>
      </c>
      <c r="G683" s="172">
        <f>'Kalkulation_MS6+1'!$AL$45/100*'detail_MS6+1'!$BB39</f>
        <v>0</v>
      </c>
      <c r="H683" s="172">
        <f>'Kalkulation_MS6+1'!$AL$45/100*'detail_MS6+1'!$BO39</f>
        <v>0</v>
      </c>
      <c r="I683" s="172">
        <f>'Kalkulation_MS6+1'!$AL$45/100*'detail_MS6+1'!$CB39</f>
        <v>0</v>
      </c>
      <c r="J683" s="206">
        <f t="shared" si="59"/>
        <v>0</v>
      </c>
    </row>
    <row r="684" spans="1:10" outlineLevel="1">
      <c r="A684" s="1">
        <f t="shared" si="57"/>
        <v>0</v>
      </c>
      <c r="C684" s="172">
        <f>'Kalkulation_MS6+1'!$AM$45/100*'detail_MS6+1'!$B40</f>
        <v>0</v>
      </c>
      <c r="D684" s="172">
        <f>'Kalkulation_MS6+1'!$AM$45/100*'detail_MS6+1'!$O40</f>
        <v>0</v>
      </c>
      <c r="E684" s="172">
        <f>'Kalkulation_MS6+1'!$AM$45/100*'detail_MS6+1'!$AB40</f>
        <v>0</v>
      </c>
      <c r="F684" s="172">
        <f>'Kalkulation_MS6+1'!$AM$45/100*'detail_MS6+1'!$AO40</f>
        <v>0</v>
      </c>
      <c r="G684" s="172">
        <f>'Kalkulation_MS6+1'!$AM$45/100*'detail_MS6+1'!$BB40</f>
        <v>0</v>
      </c>
      <c r="H684" s="172">
        <f>'Kalkulation_MS6+1'!$AM$45/100*'detail_MS6+1'!$BO40</f>
        <v>0</v>
      </c>
      <c r="I684" s="172">
        <f>'Kalkulation_MS6+1'!$AM$45/100*'detail_MS6+1'!$CB40</f>
        <v>0</v>
      </c>
      <c r="J684" s="206">
        <f t="shared" si="59"/>
        <v>0</v>
      </c>
    </row>
    <row r="685" spans="1:10" outlineLevel="1">
      <c r="A685" s="1">
        <f t="shared" si="57"/>
        <v>0</v>
      </c>
      <c r="C685" s="172">
        <f>'Kalkulation_MS6+1'!$AN$45/100*'detail_MS6+1'!$B41</f>
        <v>0</v>
      </c>
      <c r="D685" s="172">
        <f>'Kalkulation_MS6+1'!$AN$45/100*'detail_MS6+1'!$O41</f>
        <v>0</v>
      </c>
      <c r="E685" s="172">
        <f>'Kalkulation_MS6+1'!$AN$45/100*'detail_MS6+1'!$AB41</f>
        <v>0</v>
      </c>
      <c r="F685" s="172">
        <f>'Kalkulation_MS6+1'!$AN$45/100*'detail_MS6+1'!$AO41</f>
        <v>0</v>
      </c>
      <c r="G685" s="172">
        <f>'Kalkulation_MS6+1'!$AN$45/100*'detail_MS6+1'!$BB41</f>
        <v>0</v>
      </c>
      <c r="H685" s="172">
        <f>'Kalkulation_MS6+1'!$AN$45/100*'detail_MS6+1'!$BO41</f>
        <v>0</v>
      </c>
      <c r="I685" s="172">
        <f>'Kalkulation_MS6+1'!$AN$45/100*'detail_MS6+1'!$CB41</f>
        <v>0</v>
      </c>
      <c r="J685" s="206">
        <f t="shared" si="59"/>
        <v>0</v>
      </c>
    </row>
    <row r="686" spans="1:10" outlineLevel="1">
      <c r="A686" s="1">
        <f t="shared" si="57"/>
        <v>0</v>
      </c>
      <c r="C686" s="172">
        <f>'Kalkulation_MS6+1'!$AO$45/100*'detail_MS6+1'!$B42</f>
        <v>0</v>
      </c>
      <c r="D686" s="172">
        <f>'Kalkulation_MS6+1'!$AO$45/100*'detail_MS6+1'!$O42</f>
        <v>0</v>
      </c>
      <c r="E686" s="172">
        <f>'Kalkulation_MS6+1'!$AO$45/100*'detail_MS6+1'!$AB42</f>
        <v>0</v>
      </c>
      <c r="F686" s="172">
        <f>'Kalkulation_MS6+1'!$AO$45/100*'detail_MS6+1'!$AO42</f>
        <v>0</v>
      </c>
      <c r="G686" s="172">
        <f>'Kalkulation_MS6+1'!$AO$45/100*'detail_MS6+1'!$BB42</f>
        <v>0</v>
      </c>
      <c r="H686" s="172">
        <f>'Kalkulation_MS6+1'!$AO$45/100*'detail_MS6+1'!$BO42</f>
        <v>0</v>
      </c>
      <c r="I686" s="172">
        <f>'Kalkulation_MS6+1'!$AO$45/100*'detail_MS6+1'!$CB42</f>
        <v>0</v>
      </c>
      <c r="J686" s="206">
        <f t="shared" si="59"/>
        <v>0</v>
      </c>
    </row>
    <row r="687" spans="1:10" outlineLevel="1">
      <c r="A687" s="1">
        <f t="shared" si="57"/>
        <v>0</v>
      </c>
      <c r="C687" s="172">
        <f>'Kalkulation_MS6+1'!$AP$45/100*'detail_MS6+1'!$B43</f>
        <v>0</v>
      </c>
      <c r="D687" s="172">
        <f>'Kalkulation_MS6+1'!$AP$45/100*'detail_MS6+1'!$O43</f>
        <v>0</v>
      </c>
      <c r="E687" s="172">
        <f>'Kalkulation_MS6+1'!$AP$45/100*'detail_MS6+1'!$AB43</f>
        <v>0</v>
      </c>
      <c r="F687" s="172">
        <f>'Kalkulation_MS6+1'!$AP$45/100*'detail_MS6+1'!$AO43</f>
        <v>0</v>
      </c>
      <c r="G687" s="172">
        <f>'Kalkulation_MS6+1'!$AP$45/100*'detail_MS6+1'!$BB43</f>
        <v>0</v>
      </c>
      <c r="H687" s="172">
        <f>'Kalkulation_MS6+1'!$AP$45/100*'detail_MS6+1'!$BO43</f>
        <v>0</v>
      </c>
      <c r="I687" s="172">
        <f>'Kalkulation_MS6+1'!$AP$45/100*'detail_MS6+1'!$CB43</f>
        <v>0</v>
      </c>
      <c r="J687" s="206">
        <f t="shared" si="59"/>
        <v>0</v>
      </c>
    </row>
    <row r="688" spans="1:10" outlineLevel="1">
      <c r="A688" s="1">
        <f t="shared" si="57"/>
        <v>0</v>
      </c>
      <c r="C688" s="172">
        <f>'Kalkulation_MS6+1'!$AQ$45/100*'detail_MS6+1'!$B44</f>
        <v>0</v>
      </c>
      <c r="D688" s="172">
        <f>'Kalkulation_MS6+1'!$AQ$45/100*'detail_MS6+1'!$O44</f>
        <v>0</v>
      </c>
      <c r="E688" s="172">
        <f>'Kalkulation_MS6+1'!$AQ$45/100*'detail_MS6+1'!$AB44</f>
        <v>0</v>
      </c>
      <c r="F688" s="172">
        <f>'Kalkulation_MS6+1'!$AQ$45/100*'detail_MS6+1'!$AO44</f>
        <v>0</v>
      </c>
      <c r="G688" s="172">
        <f>'Kalkulation_MS6+1'!$AQ$45/100*'detail_MS6+1'!$BB44</f>
        <v>0</v>
      </c>
      <c r="H688" s="172">
        <f>'Kalkulation_MS6+1'!$AQ$45/100*'detail_MS6+1'!$BO44</f>
        <v>0</v>
      </c>
      <c r="I688" s="172">
        <f>'Kalkulation_MS6+1'!$AQ$45/100*'detail_MS6+1'!$CB44</f>
        <v>0</v>
      </c>
      <c r="J688" s="206">
        <f t="shared" si="59"/>
        <v>0</v>
      </c>
    </row>
    <row r="689" spans="1:10" outlineLevel="1">
      <c r="A689" s="1">
        <f t="shared" si="57"/>
        <v>0</v>
      </c>
      <c r="C689" s="172">
        <f>'Kalkulation_MS6+1'!$AR$45/100*'detail_MS6+1'!$B45</f>
        <v>0</v>
      </c>
      <c r="D689" s="172">
        <f>'Kalkulation_MS6+1'!$AR$45/100*'detail_MS6+1'!$O45</f>
        <v>0</v>
      </c>
      <c r="E689" s="172">
        <f>'Kalkulation_MS6+1'!$AR$45/100*'detail_MS6+1'!$AB45</f>
        <v>0</v>
      </c>
      <c r="F689" s="172">
        <f>'Kalkulation_MS6+1'!$AR$45/100*'detail_MS6+1'!$AO45</f>
        <v>0</v>
      </c>
      <c r="G689" s="172">
        <f>'Kalkulation_MS6+1'!$AR$45/100*'detail_MS6+1'!$BB45</f>
        <v>0</v>
      </c>
      <c r="H689" s="172">
        <f>'Kalkulation_MS6+1'!$AR$45/100*'detail_MS6+1'!$BO45</f>
        <v>0</v>
      </c>
      <c r="I689" s="172">
        <f>'Kalkulation_MS6+1'!$AR$45/100*'detail_MS6+1'!$CB45</f>
        <v>0</v>
      </c>
      <c r="J689" s="206">
        <f t="shared" si="59"/>
        <v>0</v>
      </c>
    </row>
    <row r="690" spans="1:10" outlineLevel="1">
      <c r="A690" s="1">
        <f t="shared" si="57"/>
        <v>0</v>
      </c>
      <c r="C690" s="172">
        <f>'Kalkulation_MS6+1'!$AS$45/100*'detail_MS6+1'!$B46</f>
        <v>0</v>
      </c>
      <c r="D690" s="172">
        <f>'Kalkulation_MS6+1'!$AS$45/100*'detail_MS6+1'!$O46</f>
        <v>0</v>
      </c>
      <c r="E690" s="172">
        <f>'Kalkulation_MS6+1'!$AS$45/100*'detail_MS6+1'!$AB46</f>
        <v>0</v>
      </c>
      <c r="F690" s="172">
        <f>'Kalkulation_MS6+1'!$AS$45/100*'detail_MS6+1'!$AO46</f>
        <v>0</v>
      </c>
      <c r="G690" s="172">
        <f>'Kalkulation_MS6+1'!$AS$45/100*'detail_MS6+1'!$BB46</f>
        <v>0</v>
      </c>
      <c r="H690" s="172">
        <f>'Kalkulation_MS6+1'!$AS$45/100*'detail_MS6+1'!$BO46</f>
        <v>0</v>
      </c>
      <c r="I690" s="172">
        <f>'Kalkulation_MS6+1'!$AS$45/100*'detail_MS6+1'!$CB46</f>
        <v>0</v>
      </c>
      <c r="J690" s="206">
        <f t="shared" si="59"/>
        <v>0</v>
      </c>
    </row>
    <row r="691" spans="1:10" outlineLevel="1">
      <c r="A691" s="88" t="s">
        <v>464</v>
      </c>
      <c r="B691" s="88"/>
      <c r="C691" s="201">
        <f>SUM(C651:C690)</f>
        <v>0</v>
      </c>
      <c r="D691" s="201">
        <f t="shared" ref="D691:J691" si="60">SUM(D651:D690)</f>
        <v>0</v>
      </c>
      <c r="E691" s="201">
        <f t="shared" si="60"/>
        <v>0</v>
      </c>
      <c r="F691" s="201">
        <f t="shared" si="60"/>
        <v>0</v>
      </c>
      <c r="G691" s="201">
        <f t="shared" si="60"/>
        <v>0</v>
      </c>
      <c r="H691" s="201">
        <f t="shared" si="60"/>
        <v>0</v>
      </c>
      <c r="I691" s="201">
        <f t="shared" si="60"/>
        <v>0</v>
      </c>
      <c r="J691" s="79">
        <f t="shared" si="60"/>
        <v>0</v>
      </c>
    </row>
  </sheetData>
  <mergeCells count="2">
    <mergeCell ref="C2:D2"/>
    <mergeCell ref="C3:D3"/>
  </mergeCells>
  <phoneticPr fontId="126" type="noConversion"/>
  <pageMargins left="0.7" right="0.7" top="0.78740157499999996" bottom="0.78740157499999996" header="0.3" footer="0.3"/>
  <pageSetup paperSize="8" orientation="portrait" r:id="rId1"/>
  <customProperties>
    <customPr name="_pios_id" r:id="rId2"/>
    <customPr name="EpmWorksheetKeyString_GUID" r:id="rId3"/>
  </customProperties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ACF1B7-9DD6-470A-92A2-62C6C5C1F66F}">
  <sheetPr codeName="Tabelle86">
    <tabColor rgb="FFFFFF00"/>
  </sheetPr>
  <dimension ref="A1:N17"/>
  <sheetViews>
    <sheetView workbookViewId="0">
      <selection activeCell="T30" sqref="T30"/>
    </sheetView>
  </sheetViews>
  <sheetFormatPr defaultColWidth="11.375" defaultRowHeight="13.5"/>
  <cols>
    <col min="1" max="1" width="20" style="1" bestFit="1" customWidth="1"/>
    <col min="2" max="2" width="5.875" style="1" customWidth="1"/>
    <col min="3" max="9" width="11.375" style="1"/>
    <col min="10" max="11" width="14.75" style="1" customWidth="1"/>
    <col min="12" max="16384" width="11.375" style="1"/>
  </cols>
  <sheetData>
    <row r="1" spans="1:14">
      <c r="C1" s="1148" t="s">
        <v>210</v>
      </c>
      <c r="D1" s="1149"/>
      <c r="E1" s="1149"/>
      <c r="F1" s="1149"/>
      <c r="G1" s="1149"/>
      <c r="H1" s="1149"/>
      <c r="I1" s="1149"/>
      <c r="J1" s="1149"/>
      <c r="K1" s="1150"/>
    </row>
    <row r="2" spans="1:14" ht="14.25">
      <c r="C2" s="265">
        <f>'Income Statement_MS6+1'!C19</f>
        <v>2026</v>
      </c>
      <c r="D2" s="266">
        <f t="shared" ref="D2:I2" si="0">C2+1</f>
        <v>2027</v>
      </c>
      <c r="E2" s="266">
        <f t="shared" si="0"/>
        <v>2028</v>
      </c>
      <c r="F2" s="266">
        <f t="shared" si="0"/>
        <v>2029</v>
      </c>
      <c r="G2" s="266">
        <f t="shared" si="0"/>
        <v>2030</v>
      </c>
      <c r="H2" s="266">
        <f t="shared" si="0"/>
        <v>2031</v>
      </c>
      <c r="I2" s="267">
        <f t="shared" si="0"/>
        <v>2032</v>
      </c>
      <c r="J2" s="268" t="s">
        <v>465</v>
      </c>
      <c r="K2" s="269" t="s">
        <v>466</v>
      </c>
      <c r="M2" s="1144" t="s">
        <v>467</v>
      </c>
      <c r="N2" s="1145"/>
    </row>
    <row r="3" spans="1:14" ht="14.25">
      <c r="A3" s="70" t="s">
        <v>157</v>
      </c>
      <c r="C3" s="286">
        <f>'Income Statement_MS6+1'!C87</f>
        <v>0</v>
      </c>
      <c r="D3" s="287">
        <f>'Income Statement_MS6+1'!D87</f>
        <v>0</v>
      </c>
      <c r="E3" s="287">
        <f>'Income Statement_MS6+1'!E87</f>
        <v>0</v>
      </c>
      <c r="F3" s="287">
        <f>'Income Statement_MS6+1'!F87</f>
        <v>0</v>
      </c>
      <c r="G3" s="287">
        <f>'Income Statement_MS6+1'!G87</f>
        <v>0</v>
      </c>
      <c r="H3" s="287">
        <f>'Income Statement_MS6+1'!H87</f>
        <v>0</v>
      </c>
      <c r="I3" s="287">
        <f>'Income Statement_MS6+1'!I87</f>
        <v>0</v>
      </c>
      <c r="J3" s="286"/>
      <c r="K3" s="289"/>
      <c r="L3" s="172"/>
      <c r="M3" s="1146">
        <f>'Income Statement_MS6+1'!M13</f>
        <v>0</v>
      </c>
      <c r="N3" s="1147"/>
    </row>
    <row r="4" spans="1:14" ht="14.25">
      <c r="A4" s="70">
        <v>2</v>
      </c>
      <c r="C4" s="286" t="str">
        <f>IF(AND(C6=0,B6&lt;&gt;0),C3,"")</f>
        <v/>
      </c>
      <c r="D4" s="287" t="str">
        <f t="shared" ref="D4:I4" si="1">IF(AND(D6=0,C6&lt;&gt;0),D3,"")</f>
        <v/>
      </c>
      <c r="E4" s="287" t="str">
        <f t="shared" si="1"/>
        <v/>
      </c>
      <c r="F4" s="287" t="str">
        <f t="shared" si="1"/>
        <v/>
      </c>
      <c r="G4" s="287" t="str">
        <f t="shared" si="1"/>
        <v/>
      </c>
      <c r="H4" s="287" t="str">
        <f t="shared" si="1"/>
        <v/>
      </c>
      <c r="I4" s="287" t="str">
        <f t="shared" si="1"/>
        <v/>
      </c>
      <c r="J4" s="290">
        <f>SUM(C4:I4)</f>
        <v>0</v>
      </c>
      <c r="K4" s="289"/>
      <c r="L4" s="172"/>
      <c r="M4" s="172"/>
    </row>
    <row r="5" spans="1:14" ht="15">
      <c r="A5" s="70">
        <v>3</v>
      </c>
      <c r="C5" s="290" t="str">
        <f>IF(C3&lt;M3,C3,"")</f>
        <v/>
      </c>
      <c r="D5" s="291" t="str">
        <f>IF(C3+D3&lt;M3,C3+D3,"")</f>
        <v/>
      </c>
      <c r="E5" s="291" t="str">
        <f>IF(C3+D3+E3&lt;M3,C3+D3+E3,"")</f>
        <v/>
      </c>
      <c r="F5" s="291" t="str">
        <f>IF(C3+D3+E3+F3&lt;M3,C3+D3+E3+F3,"")</f>
        <v/>
      </c>
      <c r="G5" s="291" t="str">
        <f>IF(C3+D3+E3+F3+G3&lt;M3,C3+D3+E3+F3+G3,"")</f>
        <v/>
      </c>
      <c r="H5" s="291" t="str">
        <f>IF(C3+D3+E3+F3+G3+H3&lt;M3,C3+D3+E3+F3+G3+H3,"")</f>
        <v/>
      </c>
      <c r="I5" s="292" t="str">
        <f>IF(C3+D3+E3+F3+G3+H3+I3&lt;M3,C3+D3+E3+F3+G3+H3+I3,"")</f>
        <v/>
      </c>
      <c r="J5" s="288">
        <f>COUNT(C5:I5)</f>
        <v>0</v>
      </c>
      <c r="K5" s="294"/>
    </row>
    <row r="6" spans="1:14" ht="14.25">
      <c r="A6" s="70">
        <v>4</v>
      </c>
      <c r="C6" s="290">
        <f t="shared" ref="C6:I6" si="2">IF(C5="",0,C5-B5)</f>
        <v>0</v>
      </c>
      <c r="D6" s="291">
        <f t="shared" si="2"/>
        <v>0</v>
      </c>
      <c r="E6" s="291">
        <f t="shared" si="2"/>
        <v>0</v>
      </c>
      <c r="F6" s="291">
        <f t="shared" si="2"/>
        <v>0</v>
      </c>
      <c r="G6" s="291">
        <f t="shared" si="2"/>
        <v>0</v>
      </c>
      <c r="H6" s="291">
        <f t="shared" si="2"/>
        <v>0</v>
      </c>
      <c r="I6" s="292">
        <f t="shared" si="2"/>
        <v>0</v>
      </c>
      <c r="J6" s="290">
        <f>SUM(C6:I6)</f>
        <v>0</v>
      </c>
      <c r="K6" s="294">
        <f>M3-J6</f>
        <v>0</v>
      </c>
    </row>
    <row r="7" spans="1:14" ht="15">
      <c r="C7" s="293"/>
      <c r="D7" s="295"/>
      <c r="E7" s="295"/>
      <c r="F7" s="295"/>
      <c r="G7" s="295"/>
      <c r="H7" s="295"/>
      <c r="I7" s="296"/>
      <c r="J7" s="293"/>
      <c r="K7" s="749" t="str">
        <f>IF(J5=7,"&gt;7",L7)</f>
        <v>&lt;1,0</v>
      </c>
      <c r="L7" s="297" t="str">
        <f>IF(J5=0,"&lt;1,0",1/J4*K6)</f>
        <v>&lt;1,0</v>
      </c>
    </row>
    <row r="8" spans="1:14" ht="15">
      <c r="A8" s="1" t="s">
        <v>468</v>
      </c>
      <c r="C8" s="298"/>
      <c r="D8" s="299"/>
      <c r="E8" s="299"/>
      <c r="F8" s="299"/>
      <c r="G8" s="299"/>
      <c r="H8" s="299"/>
      <c r="I8" s="300"/>
      <c r="J8" s="298"/>
      <c r="K8" s="661" t="str">
        <f>IF(J5=7,K7,L8)</f>
        <v>&lt;1,0</v>
      </c>
      <c r="L8" s="660" t="str">
        <f>IF(L7="&lt;1,0","&lt;1,0",L7+J5)</f>
        <v>&lt;1,0</v>
      </c>
    </row>
    <row r="10" spans="1:14">
      <c r="C10" s="1148" t="s">
        <v>201</v>
      </c>
      <c r="D10" s="1149"/>
      <c r="E10" s="1149"/>
      <c r="F10" s="1149"/>
      <c r="G10" s="1149"/>
      <c r="H10" s="1149"/>
      <c r="I10" s="1149"/>
      <c r="J10" s="1149"/>
      <c r="K10" s="1150"/>
    </row>
    <row r="11" spans="1:14" ht="14.25">
      <c r="C11" s="265">
        <f>'Income Statement_MS6+1'!C27</f>
        <v>0</v>
      </c>
      <c r="D11" s="266">
        <f t="shared" ref="D11:I11" si="3">C11+1</f>
        <v>1</v>
      </c>
      <c r="E11" s="266">
        <f t="shared" si="3"/>
        <v>2</v>
      </c>
      <c r="F11" s="266">
        <f t="shared" si="3"/>
        <v>3</v>
      </c>
      <c r="G11" s="266">
        <f t="shared" si="3"/>
        <v>4</v>
      </c>
      <c r="H11" s="266">
        <f t="shared" si="3"/>
        <v>5</v>
      </c>
      <c r="I11" s="267">
        <f t="shared" si="3"/>
        <v>6</v>
      </c>
      <c r="J11" s="268" t="s">
        <v>465</v>
      </c>
      <c r="K11" s="269" t="s">
        <v>466</v>
      </c>
      <c r="M11" s="1144" t="s">
        <v>467</v>
      </c>
      <c r="N11" s="1145"/>
    </row>
    <row r="12" spans="1:14" ht="14.25">
      <c r="A12" s="70" t="s">
        <v>157</v>
      </c>
      <c r="C12" s="286">
        <f>'Income Statement_MS6+1'!C94</f>
        <v>0</v>
      </c>
      <c r="D12" s="287">
        <f>'Income Statement_MS6+1'!D94</f>
        <v>0</v>
      </c>
      <c r="E12" s="287">
        <f>'Income Statement_MS6+1'!E94</f>
        <v>0</v>
      </c>
      <c r="F12" s="287">
        <f>'Income Statement_MS6+1'!F94</f>
        <v>0</v>
      </c>
      <c r="G12" s="287">
        <f>'Income Statement_MS6+1'!G94</f>
        <v>0</v>
      </c>
      <c r="H12" s="287">
        <f>'Income Statement_MS6+1'!H94</f>
        <v>0</v>
      </c>
      <c r="I12" s="287">
        <f>'Income Statement_MS6+1'!I94</f>
        <v>0</v>
      </c>
      <c r="J12" s="286"/>
      <c r="K12" s="289"/>
      <c r="L12" s="172"/>
      <c r="M12" s="1146">
        <f>M3</f>
        <v>0</v>
      </c>
      <c r="N12" s="1147"/>
    </row>
    <row r="13" spans="1:14" ht="14.25">
      <c r="A13" s="70">
        <v>2</v>
      </c>
      <c r="C13" s="286" t="str">
        <f>IF(AND(C15=0,B15&lt;&gt;0),C12,"")</f>
        <v/>
      </c>
      <c r="D13" s="287" t="str">
        <f t="shared" ref="D13:I13" si="4">IF(AND(D15=0,C15&lt;&gt;0),D12,"")</f>
        <v/>
      </c>
      <c r="E13" s="287" t="str">
        <f t="shared" si="4"/>
        <v/>
      </c>
      <c r="F13" s="287" t="str">
        <f t="shared" si="4"/>
        <v/>
      </c>
      <c r="G13" s="287" t="str">
        <f t="shared" si="4"/>
        <v/>
      </c>
      <c r="H13" s="287" t="str">
        <f t="shared" si="4"/>
        <v/>
      </c>
      <c r="I13" s="287" t="str">
        <f t="shared" si="4"/>
        <v/>
      </c>
      <c r="J13" s="290">
        <f>SUM(C13:I13)</f>
        <v>0</v>
      </c>
      <c r="K13" s="289"/>
      <c r="L13" s="172"/>
      <c r="M13" s="172"/>
    </row>
    <row r="14" spans="1:14" ht="15">
      <c r="A14" s="70">
        <v>3</v>
      </c>
      <c r="C14" s="290" t="str">
        <f>IF(C12&lt;M12,C12,"")</f>
        <v/>
      </c>
      <c r="D14" s="291" t="str">
        <f>IF(C12+D12&lt;M12,C12+D12,"")</f>
        <v/>
      </c>
      <c r="E14" s="291" t="str">
        <f>IF(C12+D12+E12&lt;M12,C12+D12+E12,"")</f>
        <v/>
      </c>
      <c r="F14" s="291" t="str">
        <f>IF(C12+D12+E12+F12&lt;M12,C12+D12+E12+F12,"")</f>
        <v/>
      </c>
      <c r="G14" s="291" t="str">
        <f>IF(C12+D12+E12+F12+G12&lt;M12,C12+D12+E12+F12+G12,"")</f>
        <v/>
      </c>
      <c r="H14" s="291" t="str">
        <f>IF(C12+D12+E12+F12+G12+H12&lt;M12,C12+D12+E12+F12+G12+H12,"")</f>
        <v/>
      </c>
      <c r="I14" s="292" t="str">
        <f>IF(C12+D12+E12+F12+G12+H12+I12&lt;M12,C12+D12+E12+F12+G12+H12+I12,"")</f>
        <v/>
      </c>
      <c r="J14" s="288">
        <f>COUNT(C14:I14)</f>
        <v>0</v>
      </c>
      <c r="K14" s="294"/>
    </row>
    <row r="15" spans="1:14" ht="14.25">
      <c r="A15" s="70">
        <v>4</v>
      </c>
      <c r="C15" s="290">
        <f t="shared" ref="C15:I15" si="5">IF(C14="",0,C14-B14)</f>
        <v>0</v>
      </c>
      <c r="D15" s="291">
        <f t="shared" si="5"/>
        <v>0</v>
      </c>
      <c r="E15" s="291">
        <f t="shared" si="5"/>
        <v>0</v>
      </c>
      <c r="F15" s="291">
        <f t="shared" si="5"/>
        <v>0</v>
      </c>
      <c r="G15" s="291">
        <f t="shared" si="5"/>
        <v>0</v>
      </c>
      <c r="H15" s="291">
        <f t="shared" si="5"/>
        <v>0</v>
      </c>
      <c r="I15" s="292">
        <f t="shared" si="5"/>
        <v>0</v>
      </c>
      <c r="J15" s="290">
        <f>SUM(C15:I15)</f>
        <v>0</v>
      </c>
      <c r="K15" s="294">
        <f>M12-J15</f>
        <v>0</v>
      </c>
    </row>
    <row r="16" spans="1:14" ht="15">
      <c r="C16" s="293"/>
      <c r="D16" s="295"/>
      <c r="E16" s="295"/>
      <c r="F16" s="295"/>
      <c r="G16" s="295"/>
      <c r="H16" s="295"/>
      <c r="I16" s="296"/>
      <c r="J16" s="293"/>
      <c r="K16" s="749" t="str">
        <f>IF(J14=7,"&gt;7",L16)</f>
        <v>&lt;1,0</v>
      </c>
      <c r="L16" s="297" t="str">
        <f>IF(J14=0,"&lt;1,0",1/J13*K15)</f>
        <v>&lt;1,0</v>
      </c>
    </row>
    <row r="17" spans="1:12" ht="15">
      <c r="A17" s="1" t="s">
        <v>468</v>
      </c>
      <c r="C17" s="298"/>
      <c r="D17" s="299"/>
      <c r="E17" s="299"/>
      <c r="F17" s="299"/>
      <c r="G17" s="299"/>
      <c r="H17" s="299"/>
      <c r="I17" s="300"/>
      <c r="J17" s="298"/>
      <c r="K17" s="661" t="str">
        <f>IF(J14=7,K16,L17)</f>
        <v>&lt;1,0</v>
      </c>
      <c r="L17" s="660" t="str">
        <f>IF(L16="&lt;1,0","&lt;1,0",L16+J14)</f>
        <v>&lt;1,0</v>
      </c>
    </row>
  </sheetData>
  <mergeCells count="6">
    <mergeCell ref="M12:N12"/>
    <mergeCell ref="C1:K1"/>
    <mergeCell ref="M2:N2"/>
    <mergeCell ref="M3:N3"/>
    <mergeCell ref="C10:K10"/>
    <mergeCell ref="M11:N11"/>
  </mergeCells>
  <phoneticPr fontId="126" type="noConversion"/>
  <pageMargins left="0.7" right="0.7" top="0.78740157499999996" bottom="0.78740157499999996" header="0.3" footer="0.3"/>
  <pageSetup paperSize="9" orientation="portrait" r:id="rId1"/>
  <customProperties>
    <customPr name="_pios_id" r:id="rId2"/>
    <customPr name="EpmWorksheetKeyString_GUID" r:id="rId3"/>
  </customProperties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B00-000000000000}">
  <sheetPr codeName="Tabelle25"/>
  <dimension ref="A1:B13"/>
  <sheetViews>
    <sheetView workbookViewId="0">
      <selection activeCell="B14" sqref="B14"/>
    </sheetView>
  </sheetViews>
  <sheetFormatPr defaultColWidth="11.375" defaultRowHeight="13.5"/>
  <sheetData>
    <row r="1" spans="1:2">
      <c r="A1" s="56" t="s">
        <v>319</v>
      </c>
      <c r="B1" s="57" t="s">
        <v>473</v>
      </c>
    </row>
    <row r="2" spans="1:2">
      <c r="A2" s="58" t="s">
        <v>306</v>
      </c>
      <c r="B2" s="59"/>
    </row>
    <row r="3" spans="1:2">
      <c r="A3" s="58" t="s">
        <v>320</v>
      </c>
      <c r="B3" s="60">
        <v>0.75760000000000005</v>
      </c>
    </row>
    <row r="4" spans="1:2">
      <c r="A4" s="58" t="s">
        <v>306</v>
      </c>
      <c r="B4" s="61"/>
    </row>
    <row r="5" spans="1:2">
      <c r="A5" s="58" t="s">
        <v>332</v>
      </c>
      <c r="B5" s="60">
        <v>0.1206</v>
      </c>
    </row>
    <row r="6" spans="1:2">
      <c r="A6" s="58" t="s">
        <v>306</v>
      </c>
      <c r="B6" s="61"/>
    </row>
    <row r="7" spans="1:2">
      <c r="A7" s="58" t="s">
        <v>334</v>
      </c>
      <c r="B7" s="60">
        <v>0.3115</v>
      </c>
    </row>
    <row r="8" spans="1:2">
      <c r="A8" s="58" t="s">
        <v>306</v>
      </c>
      <c r="B8" s="61"/>
    </row>
    <row r="9" spans="1:2">
      <c r="A9" s="58" t="s">
        <v>474</v>
      </c>
      <c r="B9" s="60">
        <v>7.6E-3</v>
      </c>
    </row>
    <row r="10" spans="1:2">
      <c r="A10" s="58" t="s">
        <v>306</v>
      </c>
      <c r="B10" s="61"/>
    </row>
    <row r="11" spans="1:2">
      <c r="A11" s="58" t="s">
        <v>336</v>
      </c>
      <c r="B11" s="60">
        <v>1.18E-2</v>
      </c>
    </row>
    <row r="12" spans="1:2">
      <c r="A12" s="72" t="s">
        <v>306</v>
      </c>
      <c r="B12" s="73"/>
    </row>
    <row r="13" spans="1:2">
      <c r="A13" s="62" t="s">
        <v>475</v>
      </c>
      <c r="B13" s="63">
        <v>0.23150000000000001</v>
      </c>
    </row>
  </sheetData>
  <phoneticPr fontId="126" type="noConversion"/>
  <pageMargins left="0.7" right="0.7" top="0.78740157499999996" bottom="0.78740157499999996" header="0.3" footer="0.3"/>
  <pageSetup paperSize="9" orientation="portrait" verticalDpi="4" r:id="rId1"/>
  <customProperties>
    <customPr name="_pios_id" r:id="rId2"/>
    <customPr name="EpmWorksheetKeyString_GUID" r:id="rId3"/>
  </customPropertie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91676599-5d06-400b-a03b-573498836432">
      <Terms xmlns="http://schemas.microsoft.com/office/infopath/2007/PartnerControls"/>
    </lcf76f155ced4ddcb4097134ff3c332f>
    <TaxCatchAll xmlns="14bf401e-b49a-4d03-9f97-60a013225c65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1EBB12837E43E419E85CBF83B16ED37" ma:contentTypeVersion="11" ma:contentTypeDescription="Create a new document." ma:contentTypeScope="" ma:versionID="ad7a40510607d773f9915744f95b9101">
  <xsd:schema xmlns:xsd="http://www.w3.org/2001/XMLSchema" xmlns:xs="http://www.w3.org/2001/XMLSchema" xmlns:p="http://schemas.microsoft.com/office/2006/metadata/properties" xmlns:ns2="91676599-5d06-400b-a03b-573498836432" xmlns:ns3="14bf401e-b49a-4d03-9f97-60a013225c65" targetNamespace="http://schemas.microsoft.com/office/2006/metadata/properties" ma:root="true" ma:fieldsID="2846b003741b5e817ec1cf724c3b08a2" ns2:_="" ns3:_="">
    <xsd:import namespace="91676599-5d06-400b-a03b-573498836432"/>
    <xsd:import namespace="14bf401e-b49a-4d03-9f97-60a013225c6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676599-5d06-400b-a03b-573498836432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65e1e811-3e2b-4ddf-bd6c-78fe0996c9ec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4bf401e-b49a-4d03-9f97-60a013225c65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66356224-5af7-40a1-b3b2-55b4b67fb9de}" ma:internalName="TaxCatchAll" ma:showField="CatchAllData" ma:web="14bf401e-b49a-4d03-9f97-60a013225c6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D9C3BBFE-7451-447E-AB01-F84E57AA00B8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E8B987BD-F92B-4A67-9CB0-70692A8D81C9}">
  <ds:schemaRefs>
    <ds:schemaRef ds:uri="http://schemas.microsoft.com/office/2006/metadata/properties"/>
    <ds:schemaRef ds:uri="http://schemas.microsoft.com/office/infopath/2007/PartnerControls"/>
    <ds:schemaRef ds:uri="91676599-5d06-400b-a03b-573498836432"/>
    <ds:schemaRef ds:uri="14bf401e-b49a-4d03-9f97-60a013225c65"/>
  </ds:schemaRefs>
</ds:datastoreItem>
</file>

<file path=customXml/itemProps3.xml><?xml version="1.0" encoding="utf-8"?>
<ds:datastoreItem xmlns:ds="http://schemas.openxmlformats.org/officeDocument/2006/customXml" ds:itemID="{ACE3062D-4A21-4074-8302-D3810193E32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1676599-5d06-400b-a03b-573498836432"/>
    <ds:schemaRef ds:uri="14bf401e-b49a-4d03-9f97-60a013225c6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63</vt:i4>
      </vt:variant>
      <vt:variant>
        <vt:lpstr>命名范围</vt:lpstr>
      </vt:variant>
      <vt:variant>
        <vt:i4>14</vt:i4>
      </vt:variant>
    </vt:vector>
  </HeadingPairs>
  <TitlesOfParts>
    <vt:vector size="77" baseType="lpstr">
      <vt:lpstr>Competitor</vt:lpstr>
      <vt:lpstr>KPI</vt:lpstr>
      <vt:lpstr>Grunddaten</vt:lpstr>
      <vt:lpstr>Financial Status</vt:lpstr>
      <vt:lpstr>NPV_MS1</vt:lpstr>
      <vt:lpstr>NPV_MS2</vt:lpstr>
      <vt:lpstr>NPV_MS3</vt:lpstr>
      <vt:lpstr>NPV_MS4</vt:lpstr>
      <vt:lpstr>NPV_MS5</vt:lpstr>
      <vt:lpstr>NPV_MS6</vt:lpstr>
      <vt:lpstr>NPV_MS6+1year</vt:lpstr>
      <vt:lpstr>Project exp.</vt:lpstr>
      <vt:lpstr>Liste</vt:lpstr>
      <vt:lpstr>Income Statement_MS1</vt:lpstr>
      <vt:lpstr>Income Statement_MS2</vt:lpstr>
      <vt:lpstr>Income Statement_MS3</vt:lpstr>
      <vt:lpstr>Income Statement_MS4</vt:lpstr>
      <vt:lpstr>Income Statement_MS5</vt:lpstr>
      <vt:lpstr>Income Statement_MS6</vt:lpstr>
      <vt:lpstr>Income Statement_MS6+1</vt:lpstr>
      <vt:lpstr>Input Cost_MS1</vt:lpstr>
      <vt:lpstr>Project Costs_MS1</vt:lpstr>
      <vt:lpstr>Kalkulation_MS1</vt:lpstr>
      <vt:lpstr>detail_MS1</vt:lpstr>
      <vt:lpstr>Lifecycle Calculation_MS1</vt:lpstr>
      <vt:lpstr>Amortization_MS1</vt:lpstr>
      <vt:lpstr>Input Cost_MS2</vt:lpstr>
      <vt:lpstr>Project Costs_MS2</vt:lpstr>
      <vt:lpstr>Kalkulation_MS2</vt:lpstr>
      <vt:lpstr>detail_MS2</vt:lpstr>
      <vt:lpstr>Lifecycle Calculation_MS2</vt:lpstr>
      <vt:lpstr>Amortization_MS2</vt:lpstr>
      <vt:lpstr>Input Cost_MS3</vt:lpstr>
      <vt:lpstr>Project Costs_MS3</vt:lpstr>
      <vt:lpstr>Kalkulation_MS3</vt:lpstr>
      <vt:lpstr>detail_MS3</vt:lpstr>
      <vt:lpstr>Lifecycle Calculation_MS3</vt:lpstr>
      <vt:lpstr>Amortization_MS3</vt:lpstr>
      <vt:lpstr>Input Cost_MS4</vt:lpstr>
      <vt:lpstr>Project Costs_MS4</vt:lpstr>
      <vt:lpstr>Kalkulation_MS4</vt:lpstr>
      <vt:lpstr>detail_MS4</vt:lpstr>
      <vt:lpstr>Lifecycle Calculation_MS4</vt:lpstr>
      <vt:lpstr>Amortization_MS4</vt:lpstr>
      <vt:lpstr>Input Cost_MS5</vt:lpstr>
      <vt:lpstr>Project Costs_MS5</vt:lpstr>
      <vt:lpstr>Kalkulation_MS5</vt:lpstr>
      <vt:lpstr>detail_MS5</vt:lpstr>
      <vt:lpstr>Lifecycle Calculation_MS5</vt:lpstr>
      <vt:lpstr>Amortization_MS5</vt:lpstr>
      <vt:lpstr>Input Cost_MS6</vt:lpstr>
      <vt:lpstr>Project Costs_MS6</vt:lpstr>
      <vt:lpstr>Kalkulation_MS6</vt:lpstr>
      <vt:lpstr>detail_MS6</vt:lpstr>
      <vt:lpstr>Lifecycle Calculation_MS6</vt:lpstr>
      <vt:lpstr>Amortization_MS6</vt:lpstr>
      <vt:lpstr>Input Cost_MS6+1</vt:lpstr>
      <vt:lpstr>Project Costs_MS6+1</vt:lpstr>
      <vt:lpstr>Kalkulation_MS6+1</vt:lpstr>
      <vt:lpstr>detail_MS6+1</vt:lpstr>
      <vt:lpstr>Lifecycle Calculation_MS6+1</vt:lpstr>
      <vt:lpstr>Amortization_MS6+1</vt:lpstr>
      <vt:lpstr>Währung</vt:lpstr>
      <vt:lpstr>'Income Statement_MS1'!Print_Area</vt:lpstr>
      <vt:lpstr>'Income Statement_MS2'!Print_Area</vt:lpstr>
      <vt:lpstr>'Income Statement_MS3'!Print_Area</vt:lpstr>
      <vt:lpstr>'Income Statement_MS4'!Print_Area</vt:lpstr>
      <vt:lpstr>'Income Statement_MS5'!Print_Area</vt:lpstr>
      <vt:lpstr>'Income Statement_MS6'!Print_Area</vt:lpstr>
      <vt:lpstr>'Income Statement_MS6+1'!Print_Area</vt:lpstr>
      <vt:lpstr>NPV_MS1!Print_Area</vt:lpstr>
      <vt:lpstr>NPV_MS2!Print_Area</vt:lpstr>
      <vt:lpstr>NPV_MS3!Print_Area</vt:lpstr>
      <vt:lpstr>NPV_MS4!Print_Area</vt:lpstr>
      <vt:lpstr>NPV_MS5!Print_Area</vt:lpstr>
      <vt:lpstr>NPV_MS6!Print_Area</vt:lpstr>
      <vt:lpstr>'NPV_MS6+1year'!Print_Area</vt:lpstr>
    </vt:vector>
  </TitlesOfParts>
  <Manager/>
  <Company>VOSS Automotive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VW SCR Test BC</dc:title>
  <dc:subject/>
  <dc:creator>Karadag, Michael</dc:creator>
  <cp:keywords/>
  <dc:description/>
  <cp:lastModifiedBy>Yan, RuiRui</cp:lastModifiedBy>
  <cp:revision/>
  <dcterms:created xsi:type="dcterms:W3CDTF">2013-03-26T09:45:36Z</dcterms:created>
  <dcterms:modified xsi:type="dcterms:W3CDTF">2025-04-17T05:10:36Z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3" name="_NewReviewCycle">
    <vt:lpwstr/>
  </property>
  <property fmtid="{D5CDD505-2E9C-101B-9397-08002B2CF9AE}" pid="7" name="BExAnalyzer_OldName">
    <vt:lpwstr>PBC_Master__MS1_MS6_2021_Poland_v1.xlsm</vt:lpwstr>
  </property>
  <property fmtid="{D5CDD505-2E9C-101B-9397-08002B2CF9AE}" pid="10" name="ContentTypeId">
    <vt:lpwstr>0x010100D1EBB12837E43E419E85CBF83B16ED37</vt:lpwstr>
  </property>
  <property fmtid="{D5CDD505-2E9C-101B-9397-08002B2CF9AE}" pid="11" name="MediaServiceImageTags">
    <vt:lpwstr/>
  </property>
</Properties>
</file>